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uwe\AppData\Local\Microsoft\Windows\INetCache\Content.Outlook\IMI6COAK\"/>
    </mc:Choice>
  </mc:AlternateContent>
  <xr:revisionPtr revIDLastSave="0" documentId="13_ncr:1_{33F7A5E5-16FF-49E2-B770-6BF26F90BEF3}" xr6:coauthVersionLast="47" xr6:coauthVersionMax="47" xr10:uidLastSave="{00000000-0000-0000-0000-000000000000}"/>
  <bookViews>
    <workbookView xWindow="1950" yWindow="1725" windowWidth="21045" windowHeight="30675" activeTab="1" xr2:uid="{E738CC15-0948-4710-BB23-CFF0FC32A35C}"/>
  </bookViews>
  <sheets>
    <sheet name="Audit Report" sheetId="35" r:id="rId1"/>
    <sheet name="Coversheet" sheetId="18" r:id="rId2"/>
    <sheet name="Audit Scope &amp; Compliance" sheetId="19" r:id="rId3"/>
    <sheet name="Components" sheetId="28" r:id="rId4"/>
    <sheet name="QMS - has 9001 Cert" sheetId="15" r:id="rId5"/>
    <sheet name="QMS - NO 9001 Cert" sheetId="45" r:id="rId6"/>
    <sheet name="ic" sheetId="16" r:id="rId7"/>
    <sheet name="icm" sheetId="44" r:id="rId8"/>
    <sheet name="il" sheetId="43" r:id="rId9"/>
    <sheet name="cb" sheetId="42" r:id="rId10"/>
    <sheet name="icc" sheetId="41" r:id="rId11"/>
    <sheet name="p" sheetId="40" r:id="rId12"/>
    <sheet name="iacicm" sheetId="39" r:id="rId13"/>
    <sheet name="bsm" sheetId="38" r:id="rId14"/>
    <sheet name="iacil" sheetId="37" r:id="rId15"/>
    <sheet name="iac" sheetId="36" r:id="rId16"/>
    <sheet name="Audit Agenda" sheetId="32" r:id="rId17"/>
    <sheet name="Audit Attendees List" sheetId="22" r:id="rId18"/>
    <sheet name="Docs" sheetId="34" r:id="rId19"/>
    <sheet name="CAP" sheetId="29" r:id="rId20"/>
    <sheet name="CAP previous" sheetId="30" r:id="rId21"/>
    <sheet name="How to use for CQM" sheetId="17" state="hidden" r:id="rId22"/>
    <sheet name="SelectionLists" sheetId="31" state="hidden" r:id="rId23"/>
  </sheets>
  <definedNames>
    <definedName name="_xlnm._FilterDatabase" localSheetId="0" hidden="1">'Audit Report'!$A$1:$Z$1495</definedName>
    <definedName name="_xlnm.Criteria" localSheetId="0">'Audit Report'!$Z$1:$Z$1496</definedName>
    <definedName name="_xlnm.Criteria">#REF!</definedName>
    <definedName name="_xlnm.Print_Area" localSheetId="0">'Audit Report'!$A$1:$G$1495</definedName>
    <definedName name="_xlnm.Print_Area" localSheetId="13">bsm!$A$1:$Z$158</definedName>
    <definedName name="_xlnm.Print_Area" localSheetId="9">cb!$A$1:$Z$158</definedName>
    <definedName name="_xlnm.Print_Area" localSheetId="15">iac!$A$1:$Z$158</definedName>
    <definedName name="_xlnm.Print_Area" localSheetId="12">iacicm!$A$1:$Z$158</definedName>
    <definedName name="_xlnm.Print_Area" localSheetId="14">iacil!$A$1:$Z$158</definedName>
    <definedName name="_xlnm.Print_Area" localSheetId="6">ic!$A$1:$Z$158</definedName>
    <definedName name="_xlnm.Print_Area" localSheetId="10">icc!$A$1:$Z$158</definedName>
    <definedName name="_xlnm.Print_Area" localSheetId="7">icm!$A$1:$Z$158</definedName>
    <definedName name="_xlnm.Print_Area" localSheetId="8">il!$A$1:$Z$158</definedName>
    <definedName name="_xlnm.Print_Area" localSheetId="11">p!$A$1:$Z$158</definedName>
    <definedName name="_xlnm.Print_Area" localSheetId="4">'QMS - has 9001 Cert'!$A$1:$K$70</definedName>
    <definedName name="_xlnm.Print_Area" localSheetId="5">'QMS - NO 9001 Cert'!$A$1:$K$70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35" i="19" l="1"/>
  <c r="AG135" i="19" s="1"/>
  <c r="AJ135" i="19" s="1"/>
  <c r="AA135" i="19"/>
  <c r="AC135" i="19" s="1"/>
  <c r="R135" i="19"/>
  <c r="Q135" i="19"/>
  <c r="P135" i="19"/>
  <c r="O135" i="19"/>
  <c r="N135" i="19"/>
  <c r="M135" i="19"/>
  <c r="L135" i="19"/>
  <c r="AE134" i="19"/>
  <c r="AH134" i="19" s="1"/>
  <c r="AK134" i="19" s="1"/>
  <c r="AA134" i="19"/>
  <c r="AD134" i="19" s="1"/>
  <c r="AF134" i="19" s="1"/>
  <c r="R134" i="19"/>
  <c r="Q134" i="19"/>
  <c r="P134" i="19"/>
  <c r="O134" i="19"/>
  <c r="N134" i="19"/>
  <c r="M134" i="19"/>
  <c r="L134" i="19"/>
  <c r="AE133" i="19"/>
  <c r="AH133" i="19" s="1"/>
  <c r="AK133" i="19" s="1"/>
  <c r="AA133" i="19"/>
  <c r="AC133" i="19" s="1"/>
  <c r="R133" i="19"/>
  <c r="Q133" i="19"/>
  <c r="P133" i="19"/>
  <c r="O133" i="19"/>
  <c r="N133" i="19"/>
  <c r="M133" i="19"/>
  <c r="L133" i="19"/>
  <c r="AE132" i="19"/>
  <c r="AH132" i="19" s="1"/>
  <c r="AK132" i="19" s="1"/>
  <c r="AA132" i="19"/>
  <c r="AD132" i="19" s="1"/>
  <c r="AF132" i="19" s="1"/>
  <c r="R132" i="19"/>
  <c r="Q132" i="19"/>
  <c r="P132" i="19"/>
  <c r="O132" i="19"/>
  <c r="N132" i="19"/>
  <c r="M132" i="19"/>
  <c r="L132" i="19"/>
  <c r="AE131" i="19"/>
  <c r="AH131" i="19" s="1"/>
  <c r="AK131" i="19" s="1"/>
  <c r="AA131" i="19"/>
  <c r="AC131" i="19" s="1"/>
  <c r="R131" i="19"/>
  <c r="Q131" i="19"/>
  <c r="P131" i="19"/>
  <c r="O131" i="19"/>
  <c r="N131" i="19"/>
  <c r="M131" i="19"/>
  <c r="L131" i="19"/>
  <c r="AE130" i="19"/>
  <c r="AH130" i="19" s="1"/>
  <c r="AK130" i="19" s="1"/>
  <c r="AA130" i="19"/>
  <c r="AC130" i="19" s="1"/>
  <c r="R130" i="19"/>
  <c r="Q130" i="19"/>
  <c r="P130" i="19"/>
  <c r="O130" i="19"/>
  <c r="N130" i="19"/>
  <c r="M130" i="19"/>
  <c r="L130" i="19"/>
  <c r="AE129" i="19"/>
  <c r="AG129" i="19" s="1"/>
  <c r="AJ129" i="19" s="1"/>
  <c r="AA129" i="19"/>
  <c r="AD129" i="19" s="1"/>
  <c r="AF129" i="19" s="1"/>
  <c r="R129" i="19"/>
  <c r="Q129" i="19"/>
  <c r="P129" i="19"/>
  <c r="O129" i="19"/>
  <c r="N129" i="19"/>
  <c r="M129" i="19"/>
  <c r="L129" i="19"/>
  <c r="AE128" i="19"/>
  <c r="AH128" i="19" s="1"/>
  <c r="AK128" i="19" s="1"/>
  <c r="AA128" i="19"/>
  <c r="AC128" i="19" s="1"/>
  <c r="R128" i="19"/>
  <c r="Q128" i="19"/>
  <c r="P128" i="19"/>
  <c r="O128" i="19"/>
  <c r="N128" i="19"/>
  <c r="M128" i="19"/>
  <c r="L128" i="19"/>
  <c r="AE127" i="19"/>
  <c r="AH127" i="19" s="1"/>
  <c r="AK127" i="19" s="1"/>
  <c r="AA127" i="19"/>
  <c r="AC127" i="19" s="1"/>
  <c r="R127" i="19"/>
  <c r="Q127" i="19"/>
  <c r="P127" i="19"/>
  <c r="O127" i="19"/>
  <c r="N127" i="19"/>
  <c r="M127" i="19"/>
  <c r="L127" i="19"/>
  <c r="AE126" i="19"/>
  <c r="AH126" i="19" s="1"/>
  <c r="AK126" i="19" s="1"/>
  <c r="AA126" i="19"/>
  <c r="AD126" i="19" s="1"/>
  <c r="AF126" i="19" s="1"/>
  <c r="R126" i="19"/>
  <c r="Q126" i="19"/>
  <c r="P126" i="19"/>
  <c r="O126" i="19"/>
  <c r="N126" i="19"/>
  <c r="M126" i="19"/>
  <c r="L126" i="19"/>
  <c r="AE125" i="19"/>
  <c r="AH125" i="19" s="1"/>
  <c r="AK125" i="19" s="1"/>
  <c r="AA125" i="19"/>
  <c r="AC125" i="19" s="1"/>
  <c r="R125" i="19"/>
  <c r="Q125" i="19"/>
  <c r="P125" i="19"/>
  <c r="O125" i="19"/>
  <c r="N125" i="19"/>
  <c r="M125" i="19"/>
  <c r="L125" i="19"/>
  <c r="AE124" i="19"/>
  <c r="AH124" i="19" s="1"/>
  <c r="AK124" i="19" s="1"/>
  <c r="AA124" i="19"/>
  <c r="AC124" i="19" s="1"/>
  <c r="R124" i="19"/>
  <c r="Q124" i="19"/>
  <c r="P124" i="19"/>
  <c r="O124" i="19"/>
  <c r="N124" i="19"/>
  <c r="M124" i="19"/>
  <c r="L124" i="19"/>
  <c r="AE123" i="19"/>
  <c r="AG123" i="19" s="1"/>
  <c r="AJ123" i="19" s="1"/>
  <c r="AA123" i="19"/>
  <c r="AD123" i="19" s="1"/>
  <c r="AF123" i="19" s="1"/>
  <c r="R123" i="19"/>
  <c r="Q123" i="19"/>
  <c r="P123" i="19"/>
  <c r="O123" i="19"/>
  <c r="N123" i="19"/>
  <c r="M123" i="19"/>
  <c r="L123" i="19"/>
  <c r="AE122" i="19"/>
  <c r="AH122" i="19" s="1"/>
  <c r="AK122" i="19" s="1"/>
  <c r="AA122" i="19"/>
  <c r="AD122" i="19" s="1"/>
  <c r="AF122" i="19" s="1"/>
  <c r="R122" i="19"/>
  <c r="Q122" i="19"/>
  <c r="P122" i="19"/>
  <c r="O122" i="19"/>
  <c r="N122" i="19"/>
  <c r="M122" i="19"/>
  <c r="L122" i="19"/>
  <c r="AE121" i="19"/>
  <c r="AG121" i="19" s="1"/>
  <c r="AJ121" i="19" s="1"/>
  <c r="AA121" i="19"/>
  <c r="AC121" i="19" s="1"/>
  <c r="R121" i="19"/>
  <c r="Q121" i="19"/>
  <c r="P121" i="19"/>
  <c r="O121" i="19"/>
  <c r="N121" i="19"/>
  <c r="M121" i="19"/>
  <c r="L121" i="19"/>
  <c r="R120" i="19"/>
  <c r="Q120" i="19"/>
  <c r="P120" i="19"/>
  <c r="O120" i="19"/>
  <c r="N120" i="19"/>
  <c r="M120" i="19"/>
  <c r="L120" i="19"/>
  <c r="AE120" i="19"/>
  <c r="AH120" i="19" s="1"/>
  <c r="F1459" i="35" s="1"/>
  <c r="AA120" i="19"/>
  <c r="AE119" i="19"/>
  <c r="AH119" i="19" s="1"/>
  <c r="AK119" i="19" s="1"/>
  <c r="AA119" i="19"/>
  <c r="AD119" i="19" s="1"/>
  <c r="AF119" i="19" s="1"/>
  <c r="R119" i="19"/>
  <c r="Q119" i="19"/>
  <c r="P119" i="19"/>
  <c r="O119" i="19"/>
  <c r="N119" i="19"/>
  <c r="M119" i="19"/>
  <c r="L119" i="19"/>
  <c r="AE118" i="19"/>
  <c r="AG118" i="19" s="1"/>
  <c r="AJ118" i="19" s="1"/>
  <c r="AA118" i="19"/>
  <c r="AD118" i="19" s="1"/>
  <c r="AF118" i="19" s="1"/>
  <c r="R118" i="19"/>
  <c r="Q118" i="19"/>
  <c r="P118" i="19"/>
  <c r="O118" i="19"/>
  <c r="N118" i="19"/>
  <c r="M118" i="19"/>
  <c r="L118" i="19"/>
  <c r="AE117" i="19"/>
  <c r="AG117" i="19" s="1"/>
  <c r="AJ117" i="19" s="1"/>
  <c r="AA117" i="19"/>
  <c r="AC117" i="19" s="1"/>
  <c r="R117" i="19"/>
  <c r="Q117" i="19"/>
  <c r="P117" i="19"/>
  <c r="O117" i="19"/>
  <c r="N117" i="19"/>
  <c r="M117" i="19"/>
  <c r="L117" i="19"/>
  <c r="AE116" i="19"/>
  <c r="AH116" i="19" s="1"/>
  <c r="AK116" i="19" s="1"/>
  <c r="AA116" i="19"/>
  <c r="AD116" i="19" s="1"/>
  <c r="AF116" i="19" s="1"/>
  <c r="R116" i="19"/>
  <c r="Q116" i="19"/>
  <c r="P116" i="19"/>
  <c r="O116" i="19"/>
  <c r="N116" i="19"/>
  <c r="M116" i="19"/>
  <c r="L116" i="19"/>
  <c r="AE115" i="19"/>
  <c r="AG115" i="19" s="1"/>
  <c r="AJ115" i="19" s="1"/>
  <c r="AA115" i="19"/>
  <c r="AD115" i="19" s="1"/>
  <c r="AF115" i="19" s="1"/>
  <c r="R115" i="19"/>
  <c r="Q115" i="19"/>
  <c r="P115" i="19"/>
  <c r="J115" i="19"/>
  <c r="O115" i="19"/>
  <c r="N115" i="19"/>
  <c r="M115" i="19"/>
  <c r="L115" i="19"/>
  <c r="AE114" i="19"/>
  <c r="AH114" i="19" s="1"/>
  <c r="AK114" i="19" s="1"/>
  <c r="AA114" i="19"/>
  <c r="AD114" i="19" s="1"/>
  <c r="AF114" i="19" s="1"/>
  <c r="R114" i="19"/>
  <c r="Q114" i="19"/>
  <c r="P114" i="19"/>
  <c r="O114" i="19"/>
  <c r="N114" i="19"/>
  <c r="M114" i="19"/>
  <c r="L114" i="19"/>
  <c r="AE113" i="19"/>
  <c r="AH113" i="19" s="1"/>
  <c r="AK113" i="19" s="1"/>
  <c r="AA113" i="19"/>
  <c r="AD113" i="19" s="1"/>
  <c r="AF113" i="19" s="1"/>
  <c r="R113" i="19"/>
  <c r="Q113" i="19"/>
  <c r="P113" i="19"/>
  <c r="O113" i="19"/>
  <c r="N113" i="19"/>
  <c r="M113" i="19"/>
  <c r="L113" i="19"/>
  <c r="AE112" i="19"/>
  <c r="AH112" i="19" s="1"/>
  <c r="AK112" i="19" s="1"/>
  <c r="AA112" i="19"/>
  <c r="AC112" i="19" s="1"/>
  <c r="R112" i="19"/>
  <c r="Q112" i="19"/>
  <c r="P112" i="19"/>
  <c r="O112" i="19"/>
  <c r="N112" i="19"/>
  <c r="M112" i="19"/>
  <c r="L112" i="19"/>
  <c r="AE111" i="19"/>
  <c r="AH111" i="19" s="1"/>
  <c r="AK111" i="19" s="1"/>
  <c r="AA111" i="19"/>
  <c r="AD111" i="19" s="1"/>
  <c r="AF111" i="19" s="1"/>
  <c r="R111" i="19"/>
  <c r="Q111" i="19"/>
  <c r="P111" i="19"/>
  <c r="J111" i="19"/>
  <c r="O111" i="19"/>
  <c r="I111" i="19"/>
  <c r="N111" i="19"/>
  <c r="M111" i="19"/>
  <c r="L111" i="19"/>
  <c r="AE110" i="19"/>
  <c r="AH110" i="19" s="1"/>
  <c r="AK110" i="19" s="1"/>
  <c r="AA110" i="19"/>
  <c r="AD110" i="19" s="1"/>
  <c r="AF110" i="19" s="1"/>
  <c r="R110" i="19"/>
  <c r="Q110" i="19"/>
  <c r="P110" i="19"/>
  <c r="O110" i="19"/>
  <c r="N110" i="19"/>
  <c r="M110" i="19"/>
  <c r="L110" i="19"/>
  <c r="AG109" i="19"/>
  <c r="AJ109" i="19" s="1"/>
  <c r="AE109" i="19"/>
  <c r="AH109" i="19" s="1"/>
  <c r="AK109" i="19" s="1"/>
  <c r="AA109" i="19"/>
  <c r="AD109" i="19" s="1"/>
  <c r="AF109" i="19" s="1"/>
  <c r="R109" i="19"/>
  <c r="Q109" i="19"/>
  <c r="P109" i="19"/>
  <c r="O109" i="19"/>
  <c r="N109" i="19"/>
  <c r="M109" i="19"/>
  <c r="L109" i="19"/>
  <c r="AE108" i="19"/>
  <c r="AA108" i="19"/>
  <c r="AC108" i="19" s="1"/>
  <c r="R108" i="19"/>
  <c r="Q108" i="19"/>
  <c r="P108" i="19"/>
  <c r="O108" i="19"/>
  <c r="N108" i="19"/>
  <c r="M108" i="19"/>
  <c r="L108" i="19"/>
  <c r="R107" i="19"/>
  <c r="Q107" i="19"/>
  <c r="P107" i="19"/>
  <c r="O107" i="19"/>
  <c r="N107" i="19"/>
  <c r="M107" i="19"/>
  <c r="L107" i="19"/>
  <c r="AE107" i="19"/>
  <c r="AK107" i="19" s="1"/>
  <c r="F1473" i="35" s="1"/>
  <c r="AA107" i="19"/>
  <c r="AE106" i="19"/>
  <c r="AH106" i="19" s="1"/>
  <c r="AK106" i="19" s="1"/>
  <c r="AA106" i="19"/>
  <c r="AD106" i="19" s="1"/>
  <c r="AF106" i="19" s="1"/>
  <c r="R106" i="19"/>
  <c r="Q106" i="19"/>
  <c r="P106" i="19"/>
  <c r="J106" i="19" s="1"/>
  <c r="O106" i="19"/>
  <c r="N106" i="19"/>
  <c r="M106" i="19"/>
  <c r="L106" i="19"/>
  <c r="AE105" i="19"/>
  <c r="AH105" i="19" s="1"/>
  <c r="AK105" i="19" s="1"/>
  <c r="AA105" i="19"/>
  <c r="AD105" i="19" s="1"/>
  <c r="AF105" i="19" s="1"/>
  <c r="R105" i="19"/>
  <c r="Q105" i="19"/>
  <c r="P105" i="19"/>
  <c r="J105" i="19"/>
  <c r="O105" i="19"/>
  <c r="N105" i="19"/>
  <c r="M105" i="19"/>
  <c r="L105" i="19"/>
  <c r="AE104" i="19"/>
  <c r="AH104" i="19" s="1"/>
  <c r="AK104" i="19" s="1"/>
  <c r="AA104" i="19"/>
  <c r="AD104" i="19" s="1"/>
  <c r="AF104" i="19" s="1"/>
  <c r="R104" i="19"/>
  <c r="Q104" i="19"/>
  <c r="P104" i="19"/>
  <c r="O104" i="19"/>
  <c r="N104" i="19"/>
  <c r="M104" i="19"/>
  <c r="L104" i="19"/>
  <c r="AE103" i="19"/>
  <c r="AH103" i="19" s="1"/>
  <c r="AK103" i="19" s="1"/>
  <c r="AA103" i="19"/>
  <c r="AD103" i="19" s="1"/>
  <c r="AF103" i="19" s="1"/>
  <c r="R103" i="19"/>
  <c r="Q103" i="19"/>
  <c r="P103" i="19"/>
  <c r="O103" i="19"/>
  <c r="N103" i="19"/>
  <c r="M103" i="19"/>
  <c r="L103" i="19"/>
  <c r="AE102" i="19"/>
  <c r="AH102" i="19" s="1"/>
  <c r="AK102" i="19" s="1"/>
  <c r="AA102" i="19"/>
  <c r="AD102" i="19" s="1"/>
  <c r="AF102" i="19" s="1"/>
  <c r="R102" i="19"/>
  <c r="Q102" i="19"/>
  <c r="P102" i="19"/>
  <c r="O102" i="19"/>
  <c r="N102" i="19"/>
  <c r="M102" i="19"/>
  <c r="L102" i="19"/>
  <c r="AE101" i="19"/>
  <c r="AH101" i="19" s="1"/>
  <c r="AK101" i="19" s="1"/>
  <c r="AA101" i="19"/>
  <c r="AD101" i="19" s="1"/>
  <c r="AF101" i="19" s="1"/>
  <c r="R101" i="19"/>
  <c r="Q101" i="19"/>
  <c r="P101" i="19"/>
  <c r="O101" i="19"/>
  <c r="N101" i="19"/>
  <c r="M101" i="19"/>
  <c r="L101" i="19"/>
  <c r="AE100" i="19"/>
  <c r="AG100" i="19" s="1"/>
  <c r="AJ100" i="19" s="1"/>
  <c r="AA100" i="19"/>
  <c r="AD100" i="19" s="1"/>
  <c r="AF100" i="19" s="1"/>
  <c r="R100" i="19"/>
  <c r="Q100" i="19"/>
  <c r="P100" i="19"/>
  <c r="O100" i="19"/>
  <c r="N100" i="19"/>
  <c r="M100" i="19"/>
  <c r="L100" i="19"/>
  <c r="AE99" i="19"/>
  <c r="AH99" i="19" s="1"/>
  <c r="AK99" i="19" s="1"/>
  <c r="AA99" i="19"/>
  <c r="AC99" i="19" s="1"/>
  <c r="R99" i="19"/>
  <c r="Q99" i="19"/>
  <c r="P99" i="19"/>
  <c r="O99" i="19"/>
  <c r="N99" i="19"/>
  <c r="M99" i="19"/>
  <c r="L99" i="19"/>
  <c r="R98" i="19"/>
  <c r="Q98" i="19"/>
  <c r="P98" i="19"/>
  <c r="O98" i="19"/>
  <c r="N98" i="19"/>
  <c r="M98" i="19"/>
  <c r="L98" i="19"/>
  <c r="AE98" i="19"/>
  <c r="AH98" i="19" s="1"/>
  <c r="F1454" i="35" s="1"/>
  <c r="AA98" i="19"/>
  <c r="AE97" i="19"/>
  <c r="AH97" i="19" s="1"/>
  <c r="AK97" i="19" s="1"/>
  <c r="AA97" i="19"/>
  <c r="AC97" i="19" s="1"/>
  <c r="R97" i="19"/>
  <c r="Q97" i="19"/>
  <c r="P97" i="19"/>
  <c r="O97" i="19"/>
  <c r="N97" i="19"/>
  <c r="M97" i="19"/>
  <c r="L97" i="19"/>
  <c r="AE96" i="19"/>
  <c r="AH96" i="19" s="1"/>
  <c r="AK96" i="19" s="1"/>
  <c r="AA96" i="19"/>
  <c r="AD96" i="19" s="1"/>
  <c r="AF96" i="19" s="1"/>
  <c r="R96" i="19"/>
  <c r="Q96" i="19"/>
  <c r="P96" i="19"/>
  <c r="J96" i="19"/>
  <c r="O96" i="19"/>
  <c r="N96" i="19"/>
  <c r="M96" i="19"/>
  <c r="L96" i="19"/>
  <c r="AE95" i="19"/>
  <c r="AH95" i="19" s="1"/>
  <c r="AK95" i="19" s="1"/>
  <c r="AA95" i="19"/>
  <c r="AD95" i="19" s="1"/>
  <c r="AF95" i="19" s="1"/>
  <c r="R95" i="19"/>
  <c r="Q95" i="19"/>
  <c r="P95" i="19"/>
  <c r="O95" i="19"/>
  <c r="N95" i="19"/>
  <c r="M95" i="19"/>
  <c r="L95" i="19"/>
  <c r="AE94" i="19"/>
  <c r="AH94" i="19" s="1"/>
  <c r="AK94" i="19" s="1"/>
  <c r="AA94" i="19"/>
  <c r="AC94" i="19" s="1"/>
  <c r="R94" i="19"/>
  <c r="Q94" i="19"/>
  <c r="P94" i="19"/>
  <c r="O94" i="19"/>
  <c r="N94" i="19"/>
  <c r="M94" i="19"/>
  <c r="L94" i="19"/>
  <c r="AE93" i="19"/>
  <c r="AH93" i="19" s="1"/>
  <c r="AK93" i="19" s="1"/>
  <c r="AA93" i="19"/>
  <c r="AD93" i="19" s="1"/>
  <c r="AF93" i="19" s="1"/>
  <c r="R93" i="19"/>
  <c r="Q93" i="19"/>
  <c r="P93" i="19"/>
  <c r="O93" i="19"/>
  <c r="I93" i="19" s="1"/>
  <c r="N93" i="19"/>
  <c r="M93" i="19"/>
  <c r="L93" i="19"/>
  <c r="AE92" i="19"/>
  <c r="AG92" i="19" s="1"/>
  <c r="AJ92" i="19" s="1"/>
  <c r="AA92" i="19"/>
  <c r="AC92" i="19" s="1"/>
  <c r="R92" i="19"/>
  <c r="Q92" i="19"/>
  <c r="P92" i="19"/>
  <c r="O92" i="19"/>
  <c r="N92" i="19"/>
  <c r="M92" i="19"/>
  <c r="L92" i="19"/>
  <c r="AE91" i="19"/>
  <c r="AG91" i="19" s="1"/>
  <c r="AJ91" i="19" s="1"/>
  <c r="AA91" i="19"/>
  <c r="AC91" i="19" s="1"/>
  <c r="R91" i="19"/>
  <c r="Q91" i="19"/>
  <c r="P91" i="19"/>
  <c r="O91" i="19"/>
  <c r="N91" i="19"/>
  <c r="M91" i="19"/>
  <c r="L91" i="19"/>
  <c r="AE90" i="19"/>
  <c r="AH90" i="19" s="1"/>
  <c r="AK90" i="19" s="1"/>
  <c r="AA90" i="19"/>
  <c r="AD90" i="19" s="1"/>
  <c r="AF90" i="19" s="1"/>
  <c r="R90" i="19"/>
  <c r="Q90" i="19"/>
  <c r="P90" i="19"/>
  <c r="O90" i="19"/>
  <c r="N90" i="19"/>
  <c r="M90" i="19"/>
  <c r="L90" i="19"/>
  <c r="AE89" i="19"/>
  <c r="AH89" i="19" s="1"/>
  <c r="AK89" i="19" s="1"/>
  <c r="AA89" i="19"/>
  <c r="AC89" i="19" s="1"/>
  <c r="R89" i="19"/>
  <c r="Q89" i="19"/>
  <c r="P89" i="19"/>
  <c r="O89" i="19"/>
  <c r="N89" i="19"/>
  <c r="M89" i="19"/>
  <c r="L89" i="19"/>
  <c r="R88" i="19"/>
  <c r="Q88" i="19"/>
  <c r="P88" i="19"/>
  <c r="O88" i="19"/>
  <c r="N88" i="19"/>
  <c r="M88" i="19"/>
  <c r="L88" i="19"/>
  <c r="AE88" i="19"/>
  <c r="AK88" i="19" s="1"/>
  <c r="F1470" i="35" s="1"/>
  <c r="AA88" i="19"/>
  <c r="AE87" i="19"/>
  <c r="AG87" i="19" s="1"/>
  <c r="AJ87" i="19" s="1"/>
  <c r="AA87" i="19"/>
  <c r="AC87" i="19" s="1"/>
  <c r="R87" i="19"/>
  <c r="Q87" i="19"/>
  <c r="P87" i="19"/>
  <c r="O87" i="19"/>
  <c r="N87" i="19"/>
  <c r="M87" i="19"/>
  <c r="L87" i="19"/>
  <c r="AE86" i="19"/>
  <c r="AH86" i="19" s="1"/>
  <c r="AK86" i="19" s="1"/>
  <c r="AA86" i="19"/>
  <c r="AD86" i="19" s="1"/>
  <c r="AF86" i="19" s="1"/>
  <c r="R86" i="19"/>
  <c r="Q86" i="19"/>
  <c r="P86" i="19"/>
  <c r="J86" i="19" s="1"/>
  <c r="O86" i="19"/>
  <c r="N86" i="19"/>
  <c r="M86" i="19"/>
  <c r="L86" i="19"/>
  <c r="AE85" i="19"/>
  <c r="AG85" i="19" s="1"/>
  <c r="AJ85" i="19" s="1"/>
  <c r="AA85" i="19"/>
  <c r="AC85" i="19" s="1"/>
  <c r="R85" i="19"/>
  <c r="Q85" i="19"/>
  <c r="P85" i="19"/>
  <c r="O85" i="19"/>
  <c r="N85" i="19"/>
  <c r="M85" i="19"/>
  <c r="L85" i="19"/>
  <c r="AE84" i="19"/>
  <c r="AG84" i="19" s="1"/>
  <c r="AJ84" i="19" s="1"/>
  <c r="AA84" i="19"/>
  <c r="AD84" i="19" s="1"/>
  <c r="AF84" i="19" s="1"/>
  <c r="R84" i="19"/>
  <c r="Q84" i="19"/>
  <c r="P84" i="19"/>
  <c r="O84" i="19"/>
  <c r="N84" i="19"/>
  <c r="M84" i="19"/>
  <c r="L84" i="19"/>
  <c r="AE83" i="19"/>
  <c r="AH83" i="19" s="1"/>
  <c r="AK83" i="19" s="1"/>
  <c r="AA83" i="19"/>
  <c r="AC83" i="19" s="1"/>
  <c r="R83" i="19"/>
  <c r="Q83" i="19"/>
  <c r="P83" i="19"/>
  <c r="O83" i="19"/>
  <c r="N83" i="19"/>
  <c r="M83" i="19"/>
  <c r="L83" i="19"/>
  <c r="AE82" i="19"/>
  <c r="AH82" i="19" s="1"/>
  <c r="AK82" i="19" s="1"/>
  <c r="AA82" i="19"/>
  <c r="AD82" i="19" s="1"/>
  <c r="AF82" i="19" s="1"/>
  <c r="R82" i="19"/>
  <c r="Q82" i="19"/>
  <c r="P82" i="19"/>
  <c r="O82" i="19"/>
  <c r="N82" i="19"/>
  <c r="M82" i="19"/>
  <c r="L82" i="19"/>
  <c r="AE81" i="19"/>
  <c r="AH81" i="19" s="1"/>
  <c r="AK81" i="19" s="1"/>
  <c r="AA81" i="19"/>
  <c r="AC81" i="19" s="1"/>
  <c r="R81" i="19"/>
  <c r="Q81" i="19"/>
  <c r="P81" i="19"/>
  <c r="O81" i="19"/>
  <c r="N81" i="19"/>
  <c r="M81" i="19"/>
  <c r="L81" i="19"/>
  <c r="AE80" i="19"/>
  <c r="AG80" i="19" s="1"/>
  <c r="AJ80" i="19" s="1"/>
  <c r="AA80" i="19"/>
  <c r="AD80" i="19" s="1"/>
  <c r="AF80" i="19" s="1"/>
  <c r="R80" i="19"/>
  <c r="Q80" i="19"/>
  <c r="P80" i="19"/>
  <c r="O80" i="19"/>
  <c r="N80" i="19"/>
  <c r="M80" i="19"/>
  <c r="L80" i="19"/>
  <c r="AE79" i="19"/>
  <c r="AH79" i="19" s="1"/>
  <c r="AK79" i="19" s="1"/>
  <c r="AA79" i="19"/>
  <c r="AD79" i="19" s="1"/>
  <c r="AF79" i="19" s="1"/>
  <c r="R79" i="19"/>
  <c r="Q79" i="19"/>
  <c r="P79" i="19"/>
  <c r="O79" i="19"/>
  <c r="N79" i="19"/>
  <c r="M79" i="19"/>
  <c r="L79" i="19"/>
  <c r="AE78" i="19"/>
  <c r="AH78" i="19" s="1"/>
  <c r="AK78" i="19" s="1"/>
  <c r="AA78" i="19"/>
  <c r="AD78" i="19" s="1"/>
  <c r="AF78" i="19" s="1"/>
  <c r="R78" i="19"/>
  <c r="Q78" i="19"/>
  <c r="P78" i="19"/>
  <c r="O78" i="19"/>
  <c r="N78" i="19"/>
  <c r="M78" i="19"/>
  <c r="L78" i="19"/>
  <c r="AE77" i="19"/>
  <c r="AH77" i="19" s="1"/>
  <c r="AK77" i="19" s="1"/>
  <c r="AA77" i="19"/>
  <c r="AC77" i="19" s="1"/>
  <c r="R77" i="19"/>
  <c r="Q77" i="19"/>
  <c r="P77" i="19"/>
  <c r="O77" i="19"/>
  <c r="N77" i="19"/>
  <c r="M77" i="19"/>
  <c r="L77" i="19"/>
  <c r="AE76" i="19"/>
  <c r="AG76" i="19" s="1"/>
  <c r="AJ76" i="19" s="1"/>
  <c r="AA76" i="19"/>
  <c r="AD76" i="19" s="1"/>
  <c r="AF76" i="19" s="1"/>
  <c r="R76" i="19"/>
  <c r="Q76" i="19"/>
  <c r="P76" i="19"/>
  <c r="O76" i="19"/>
  <c r="N76" i="19"/>
  <c r="M76" i="19"/>
  <c r="L76" i="19"/>
  <c r="AE75" i="19"/>
  <c r="AH75" i="19" s="1"/>
  <c r="AK75" i="19" s="1"/>
  <c r="AA75" i="19"/>
  <c r="AD75" i="19" s="1"/>
  <c r="AF75" i="19" s="1"/>
  <c r="R75" i="19"/>
  <c r="Q75" i="19"/>
  <c r="P75" i="19"/>
  <c r="O75" i="19"/>
  <c r="N75" i="19"/>
  <c r="M75" i="19"/>
  <c r="L75" i="19"/>
  <c r="AE74" i="19"/>
  <c r="AH74" i="19" s="1"/>
  <c r="AK74" i="19" s="1"/>
  <c r="AA74" i="19"/>
  <c r="AC74" i="19" s="1"/>
  <c r="R74" i="19"/>
  <c r="Q74" i="19"/>
  <c r="P74" i="19"/>
  <c r="J74" i="19"/>
  <c r="O74" i="19"/>
  <c r="N74" i="19"/>
  <c r="M74" i="19"/>
  <c r="L74" i="19"/>
  <c r="R73" i="19"/>
  <c r="Q73" i="19"/>
  <c r="P73" i="19"/>
  <c r="O73" i="19"/>
  <c r="N73" i="19"/>
  <c r="M73" i="19"/>
  <c r="L73" i="19"/>
  <c r="AE73" i="19"/>
  <c r="AG73" i="19" s="1"/>
  <c r="E1460" i="35" s="1"/>
  <c r="AA73" i="19"/>
  <c r="AE72" i="19"/>
  <c r="AH72" i="19" s="1"/>
  <c r="AK72" i="19" s="1"/>
  <c r="AA72" i="19"/>
  <c r="AD72" i="19" s="1"/>
  <c r="AF72" i="19" s="1"/>
  <c r="R72" i="19"/>
  <c r="Q72" i="19"/>
  <c r="P72" i="19"/>
  <c r="O72" i="19"/>
  <c r="N72" i="19"/>
  <c r="M72" i="19"/>
  <c r="L72" i="19"/>
  <c r="AE71" i="19"/>
  <c r="AH71" i="19" s="1"/>
  <c r="AK71" i="19" s="1"/>
  <c r="AA71" i="19"/>
  <c r="AC71" i="19" s="1"/>
  <c r="R71" i="19"/>
  <c r="Q71" i="19"/>
  <c r="P71" i="19"/>
  <c r="O71" i="19"/>
  <c r="I71" i="19" s="1"/>
  <c r="N71" i="19"/>
  <c r="M71" i="19"/>
  <c r="L71" i="19"/>
  <c r="AE70" i="19"/>
  <c r="AG70" i="19" s="1"/>
  <c r="AJ70" i="19" s="1"/>
  <c r="AA70" i="19"/>
  <c r="AC70" i="19" s="1"/>
  <c r="R70" i="19"/>
  <c r="Q70" i="19"/>
  <c r="P70" i="19"/>
  <c r="O70" i="19"/>
  <c r="N70" i="19"/>
  <c r="M70" i="19"/>
  <c r="L70" i="19"/>
  <c r="AE69" i="19"/>
  <c r="AH69" i="19" s="1"/>
  <c r="AK69" i="19" s="1"/>
  <c r="AA69" i="19"/>
  <c r="AD69" i="19" s="1"/>
  <c r="AF69" i="19" s="1"/>
  <c r="R69" i="19"/>
  <c r="Q69" i="19"/>
  <c r="P69" i="19"/>
  <c r="O69" i="19"/>
  <c r="N69" i="19"/>
  <c r="M69" i="19"/>
  <c r="L69" i="19"/>
  <c r="AE68" i="19"/>
  <c r="AG68" i="19" s="1"/>
  <c r="AJ68" i="19" s="1"/>
  <c r="AA68" i="19"/>
  <c r="AD68" i="19" s="1"/>
  <c r="AF68" i="19" s="1"/>
  <c r="R68" i="19"/>
  <c r="Q68" i="19"/>
  <c r="P68" i="19"/>
  <c r="O68" i="19"/>
  <c r="N68" i="19"/>
  <c r="M68" i="19"/>
  <c r="L68" i="19"/>
  <c r="AE67" i="19"/>
  <c r="AH67" i="19" s="1"/>
  <c r="AK67" i="19" s="1"/>
  <c r="AA67" i="19"/>
  <c r="AD67" i="19" s="1"/>
  <c r="AF67" i="19" s="1"/>
  <c r="R67" i="19"/>
  <c r="Q67" i="19"/>
  <c r="P67" i="19"/>
  <c r="J67" i="19"/>
  <c r="O67" i="19"/>
  <c r="N67" i="19"/>
  <c r="M67" i="19"/>
  <c r="L67" i="19"/>
  <c r="AE66" i="19"/>
  <c r="AH66" i="19" s="1"/>
  <c r="AK66" i="19" s="1"/>
  <c r="AA66" i="19"/>
  <c r="AD66" i="19" s="1"/>
  <c r="AF66" i="19" s="1"/>
  <c r="R66" i="19"/>
  <c r="Q66" i="19"/>
  <c r="P66" i="19"/>
  <c r="O66" i="19"/>
  <c r="N66" i="19"/>
  <c r="M66" i="19"/>
  <c r="L66" i="19"/>
  <c r="AE65" i="19"/>
  <c r="AH65" i="19" s="1"/>
  <c r="AK65" i="19" s="1"/>
  <c r="AA65" i="19"/>
  <c r="AD65" i="19" s="1"/>
  <c r="AF65" i="19" s="1"/>
  <c r="R65" i="19"/>
  <c r="Q65" i="19"/>
  <c r="P65" i="19"/>
  <c r="O65" i="19"/>
  <c r="N65" i="19"/>
  <c r="M65" i="19"/>
  <c r="L65" i="19"/>
  <c r="AE64" i="19"/>
  <c r="AG64" i="19" s="1"/>
  <c r="AJ64" i="19" s="1"/>
  <c r="AA64" i="19"/>
  <c r="AD64" i="19" s="1"/>
  <c r="AF64" i="19" s="1"/>
  <c r="R64" i="19"/>
  <c r="Q64" i="19"/>
  <c r="P64" i="19"/>
  <c r="O64" i="19"/>
  <c r="N64" i="19"/>
  <c r="M64" i="19"/>
  <c r="L64" i="19"/>
  <c r="AE63" i="19"/>
  <c r="AH63" i="19" s="1"/>
  <c r="AK63" i="19" s="1"/>
  <c r="AA63" i="19"/>
  <c r="AC63" i="19" s="1"/>
  <c r="R63" i="19"/>
  <c r="Q63" i="19"/>
  <c r="P63" i="19"/>
  <c r="O63" i="19"/>
  <c r="N63" i="19"/>
  <c r="M63" i="19"/>
  <c r="L63" i="19"/>
  <c r="AE62" i="19"/>
  <c r="AH62" i="19" s="1"/>
  <c r="AK62" i="19" s="1"/>
  <c r="AA62" i="19"/>
  <c r="AC62" i="19" s="1"/>
  <c r="R62" i="19"/>
  <c r="Q62" i="19"/>
  <c r="P62" i="19"/>
  <c r="O62" i="19"/>
  <c r="N62" i="19"/>
  <c r="M62" i="19"/>
  <c r="L62" i="19"/>
  <c r="AE61" i="19"/>
  <c r="AH61" i="19" s="1"/>
  <c r="AK61" i="19" s="1"/>
  <c r="AA61" i="19"/>
  <c r="AD61" i="19" s="1"/>
  <c r="AF61" i="19" s="1"/>
  <c r="R61" i="19"/>
  <c r="Q61" i="19"/>
  <c r="P61" i="19"/>
  <c r="O61" i="19"/>
  <c r="N61" i="19"/>
  <c r="M61" i="19"/>
  <c r="L61" i="19"/>
  <c r="AE60" i="19"/>
  <c r="AH60" i="19" s="1"/>
  <c r="AK60" i="19" s="1"/>
  <c r="AA60" i="19"/>
  <c r="AD60" i="19" s="1"/>
  <c r="AF60" i="19" s="1"/>
  <c r="R60" i="19"/>
  <c r="Q60" i="19"/>
  <c r="P60" i="19"/>
  <c r="O60" i="19"/>
  <c r="N60" i="19"/>
  <c r="M60" i="19"/>
  <c r="L60" i="19"/>
  <c r="AE59" i="19"/>
  <c r="AH59" i="19" s="1"/>
  <c r="AK59" i="19" s="1"/>
  <c r="AA59" i="19"/>
  <c r="AD59" i="19" s="1"/>
  <c r="R59" i="19"/>
  <c r="Q59" i="19"/>
  <c r="P59" i="19"/>
  <c r="O59" i="19"/>
  <c r="N59" i="19"/>
  <c r="M59" i="19"/>
  <c r="L59" i="19"/>
  <c r="R58" i="19"/>
  <c r="Q58" i="19"/>
  <c r="P58" i="19"/>
  <c r="O58" i="19"/>
  <c r="N58" i="19"/>
  <c r="M58" i="19"/>
  <c r="L58" i="19"/>
  <c r="AE58" i="19"/>
  <c r="AK58" i="19" s="1"/>
  <c r="F1475" i="35" s="1"/>
  <c r="AA58" i="19"/>
  <c r="AE57" i="19"/>
  <c r="AH57" i="19" s="1"/>
  <c r="AK57" i="19" s="1"/>
  <c r="AA57" i="19"/>
  <c r="AD57" i="19" s="1"/>
  <c r="AF57" i="19" s="1"/>
  <c r="R57" i="19"/>
  <c r="Q57" i="19"/>
  <c r="P57" i="19"/>
  <c r="O57" i="19"/>
  <c r="N57" i="19"/>
  <c r="M57" i="19"/>
  <c r="L57" i="19"/>
  <c r="AE56" i="19"/>
  <c r="AH56" i="19" s="1"/>
  <c r="AK56" i="19" s="1"/>
  <c r="AA56" i="19"/>
  <c r="AD56" i="19" s="1"/>
  <c r="AF56" i="19" s="1"/>
  <c r="R56" i="19"/>
  <c r="Q56" i="19"/>
  <c r="P56" i="19"/>
  <c r="J56" i="19"/>
  <c r="O56" i="19"/>
  <c r="N56" i="19"/>
  <c r="M56" i="19"/>
  <c r="L56" i="19"/>
  <c r="AE55" i="19"/>
  <c r="AH55" i="19" s="1"/>
  <c r="AK55" i="19" s="1"/>
  <c r="AA55" i="19"/>
  <c r="AC55" i="19" s="1"/>
  <c r="R55" i="19"/>
  <c r="Q55" i="19"/>
  <c r="P55" i="19"/>
  <c r="J55" i="19" s="1"/>
  <c r="O55" i="19"/>
  <c r="N55" i="19"/>
  <c r="M55" i="19"/>
  <c r="L55" i="19"/>
  <c r="AE54" i="19"/>
  <c r="AH54" i="19" s="1"/>
  <c r="AK54" i="19" s="1"/>
  <c r="AA54" i="19"/>
  <c r="AC54" i="19" s="1"/>
  <c r="R54" i="19"/>
  <c r="Q54" i="19"/>
  <c r="P54" i="19"/>
  <c r="O54" i="19"/>
  <c r="N54" i="19"/>
  <c r="M54" i="19"/>
  <c r="L54" i="19"/>
  <c r="AE53" i="19"/>
  <c r="AH53" i="19" s="1"/>
  <c r="AK53" i="19" s="1"/>
  <c r="AA53" i="19"/>
  <c r="AD53" i="19" s="1"/>
  <c r="AF53" i="19" s="1"/>
  <c r="R53" i="19"/>
  <c r="Q53" i="19"/>
  <c r="P53" i="19"/>
  <c r="O53" i="19"/>
  <c r="N53" i="19"/>
  <c r="M53" i="19"/>
  <c r="L53" i="19"/>
  <c r="AE52" i="19"/>
  <c r="AH52" i="19" s="1"/>
  <c r="AK52" i="19" s="1"/>
  <c r="AA52" i="19"/>
  <c r="AC52" i="19" s="1"/>
  <c r="R52" i="19"/>
  <c r="Q52" i="19"/>
  <c r="P52" i="19"/>
  <c r="O52" i="19"/>
  <c r="N52" i="19"/>
  <c r="M52" i="19"/>
  <c r="L52" i="19"/>
  <c r="AE51" i="19"/>
  <c r="AG51" i="19" s="1"/>
  <c r="AJ51" i="19" s="1"/>
  <c r="AA51" i="19"/>
  <c r="AD51" i="19" s="1"/>
  <c r="AF51" i="19" s="1"/>
  <c r="R51" i="19"/>
  <c r="Q51" i="19"/>
  <c r="P51" i="19"/>
  <c r="O51" i="19"/>
  <c r="N51" i="19"/>
  <c r="M51" i="19"/>
  <c r="L51" i="19"/>
  <c r="AE50" i="19"/>
  <c r="AH50" i="19" s="1"/>
  <c r="AK50" i="19" s="1"/>
  <c r="AA50" i="19"/>
  <c r="AD50" i="19" s="1"/>
  <c r="AF50" i="19" s="1"/>
  <c r="R50" i="19"/>
  <c r="Q50" i="19"/>
  <c r="P50" i="19"/>
  <c r="O50" i="19"/>
  <c r="N50" i="19"/>
  <c r="M50" i="19"/>
  <c r="L50" i="19"/>
  <c r="AE49" i="19"/>
  <c r="AG49" i="19" s="1"/>
  <c r="AJ49" i="19" s="1"/>
  <c r="AA49" i="19"/>
  <c r="AD49" i="19" s="1"/>
  <c r="AF49" i="19" s="1"/>
  <c r="R49" i="19"/>
  <c r="Q49" i="19"/>
  <c r="P49" i="19"/>
  <c r="O49" i="19"/>
  <c r="N49" i="19"/>
  <c r="M49" i="19"/>
  <c r="L49" i="19"/>
  <c r="AE48" i="19"/>
  <c r="AH48" i="19" s="1"/>
  <c r="AK48" i="19" s="1"/>
  <c r="AA48" i="19"/>
  <c r="AD48" i="19" s="1"/>
  <c r="R48" i="19"/>
  <c r="Q48" i="19"/>
  <c r="P48" i="19"/>
  <c r="O48" i="19"/>
  <c r="N48" i="19"/>
  <c r="M48" i="19"/>
  <c r="L48" i="19"/>
  <c r="R47" i="19"/>
  <c r="Q47" i="19"/>
  <c r="P47" i="19"/>
  <c r="O47" i="19"/>
  <c r="N47" i="19"/>
  <c r="M47" i="19"/>
  <c r="L47" i="19"/>
  <c r="AE47" i="19"/>
  <c r="AK47" i="19" s="1"/>
  <c r="F1474" i="35" s="1"/>
  <c r="AA47" i="19"/>
  <c r="AE46" i="19"/>
  <c r="AH46" i="19" s="1"/>
  <c r="AK46" i="19" s="1"/>
  <c r="AA46" i="19"/>
  <c r="AD46" i="19" s="1"/>
  <c r="AF46" i="19" s="1"/>
  <c r="R46" i="19"/>
  <c r="Q46" i="19"/>
  <c r="P46" i="19"/>
  <c r="O46" i="19"/>
  <c r="N46" i="19"/>
  <c r="M46" i="19"/>
  <c r="L46" i="19"/>
  <c r="AE45" i="19"/>
  <c r="AH45" i="19" s="1"/>
  <c r="AK45" i="19" s="1"/>
  <c r="AA45" i="19"/>
  <c r="AD45" i="19" s="1"/>
  <c r="AF45" i="19" s="1"/>
  <c r="R45" i="19"/>
  <c r="Q45" i="19"/>
  <c r="P45" i="19"/>
  <c r="O45" i="19"/>
  <c r="I45" i="19" s="1"/>
  <c r="N45" i="19"/>
  <c r="M45" i="19"/>
  <c r="L45" i="19"/>
  <c r="AE44" i="19"/>
  <c r="AH44" i="19" s="1"/>
  <c r="AK44" i="19" s="1"/>
  <c r="AA44" i="19"/>
  <c r="AD44" i="19" s="1"/>
  <c r="AF44" i="19" s="1"/>
  <c r="R44" i="19"/>
  <c r="Q44" i="19"/>
  <c r="P44" i="19"/>
  <c r="O44" i="19"/>
  <c r="N44" i="19"/>
  <c r="M44" i="19"/>
  <c r="L44" i="19"/>
  <c r="AE43" i="19"/>
  <c r="AG43" i="19" s="1"/>
  <c r="AJ43" i="19" s="1"/>
  <c r="AA43" i="19"/>
  <c r="AD43" i="19" s="1"/>
  <c r="AF43" i="19" s="1"/>
  <c r="R43" i="19"/>
  <c r="Q43" i="19"/>
  <c r="P43" i="19"/>
  <c r="O43" i="19"/>
  <c r="N43" i="19"/>
  <c r="M43" i="19"/>
  <c r="L43" i="19"/>
  <c r="AE42" i="19"/>
  <c r="AH42" i="19" s="1"/>
  <c r="AK42" i="19" s="1"/>
  <c r="AA42" i="19"/>
  <c r="AD42" i="19" s="1"/>
  <c r="AF42" i="19" s="1"/>
  <c r="R42" i="19"/>
  <c r="Q42" i="19"/>
  <c r="P42" i="19"/>
  <c r="G42" i="19" s="1"/>
  <c r="O42" i="19"/>
  <c r="N42" i="19"/>
  <c r="M42" i="19"/>
  <c r="L42" i="19"/>
  <c r="AE41" i="19"/>
  <c r="AH41" i="19" s="1"/>
  <c r="AK41" i="19" s="1"/>
  <c r="AA41" i="19"/>
  <c r="AD41" i="19" s="1"/>
  <c r="AF41" i="19" s="1"/>
  <c r="R41" i="19"/>
  <c r="Q41" i="19"/>
  <c r="P41" i="19"/>
  <c r="J41" i="19" s="1"/>
  <c r="O41" i="19"/>
  <c r="N41" i="19"/>
  <c r="M41" i="19"/>
  <c r="L41" i="19"/>
  <c r="AE40" i="19"/>
  <c r="AH40" i="19" s="1"/>
  <c r="AK40" i="19" s="1"/>
  <c r="AA40" i="19"/>
  <c r="AD40" i="19" s="1"/>
  <c r="AF40" i="19" s="1"/>
  <c r="R40" i="19"/>
  <c r="Q40" i="19"/>
  <c r="P40" i="19"/>
  <c r="O40" i="19"/>
  <c r="N40" i="19"/>
  <c r="M40" i="19"/>
  <c r="L40" i="19"/>
  <c r="AE39" i="19"/>
  <c r="AH39" i="19" s="1"/>
  <c r="AK39" i="19" s="1"/>
  <c r="AA39" i="19"/>
  <c r="AD39" i="19" s="1"/>
  <c r="AF39" i="19" s="1"/>
  <c r="R39" i="19"/>
  <c r="Q39" i="19"/>
  <c r="P39" i="19"/>
  <c r="O39" i="19"/>
  <c r="N39" i="19"/>
  <c r="M39" i="19"/>
  <c r="L39" i="19"/>
  <c r="AE38" i="19"/>
  <c r="AG38" i="19" s="1"/>
  <c r="AJ38" i="19" s="1"/>
  <c r="AA38" i="19"/>
  <c r="AC38" i="19" s="1"/>
  <c r="R38" i="19"/>
  <c r="Q38" i="19"/>
  <c r="P38" i="19"/>
  <c r="O38" i="19"/>
  <c r="N38" i="19"/>
  <c r="M38" i="19"/>
  <c r="L38" i="19"/>
  <c r="AE37" i="19"/>
  <c r="AH37" i="19" s="1"/>
  <c r="AK37" i="19" s="1"/>
  <c r="AA37" i="19"/>
  <c r="AD37" i="19" s="1"/>
  <c r="R37" i="19"/>
  <c r="Q37" i="19"/>
  <c r="P37" i="19"/>
  <c r="O37" i="19"/>
  <c r="N37" i="19"/>
  <c r="M37" i="19"/>
  <c r="L37" i="19"/>
  <c r="R36" i="19"/>
  <c r="Q36" i="19"/>
  <c r="P36" i="19"/>
  <c r="O36" i="19"/>
  <c r="N36" i="19"/>
  <c r="M36" i="19"/>
  <c r="L36" i="19"/>
  <c r="AE36" i="19"/>
  <c r="AK36" i="19" s="1"/>
  <c r="F1472" i="35" s="1"/>
  <c r="AA36" i="19"/>
  <c r="AE35" i="19"/>
  <c r="AG35" i="19" s="1"/>
  <c r="AJ35" i="19" s="1"/>
  <c r="AA35" i="19"/>
  <c r="AD35" i="19" s="1"/>
  <c r="AF35" i="19" s="1"/>
  <c r="R35" i="19"/>
  <c r="Q35" i="19"/>
  <c r="P35" i="19"/>
  <c r="O35" i="19"/>
  <c r="N35" i="19"/>
  <c r="H35" i="19" s="1"/>
  <c r="M35" i="19"/>
  <c r="L35" i="19"/>
  <c r="AE34" i="19"/>
  <c r="AH34" i="19" s="1"/>
  <c r="AK34" i="19" s="1"/>
  <c r="AA34" i="19"/>
  <c r="AC34" i="19" s="1"/>
  <c r="R34" i="19"/>
  <c r="Q34" i="19"/>
  <c r="P34" i="19"/>
  <c r="J34" i="19"/>
  <c r="O34" i="19"/>
  <c r="N34" i="19"/>
  <c r="M34" i="19"/>
  <c r="L34" i="19"/>
  <c r="AE33" i="19"/>
  <c r="AH33" i="19" s="1"/>
  <c r="AK33" i="19" s="1"/>
  <c r="AA33" i="19"/>
  <c r="AC33" i="19" s="1"/>
  <c r="R33" i="19"/>
  <c r="Q33" i="19"/>
  <c r="P33" i="19"/>
  <c r="J33" i="19" s="1"/>
  <c r="O33" i="19"/>
  <c r="N33" i="19"/>
  <c r="M33" i="19"/>
  <c r="L33" i="19"/>
  <c r="AE32" i="19"/>
  <c r="AH32" i="19" s="1"/>
  <c r="AK32" i="19" s="1"/>
  <c r="AA32" i="19"/>
  <c r="AD32" i="19" s="1"/>
  <c r="AF32" i="19" s="1"/>
  <c r="R32" i="19"/>
  <c r="Q32" i="19"/>
  <c r="P32" i="19"/>
  <c r="O32" i="19"/>
  <c r="N32" i="19"/>
  <c r="M32" i="19"/>
  <c r="L32" i="19"/>
  <c r="AE31" i="19"/>
  <c r="AG31" i="19" s="1"/>
  <c r="AJ31" i="19" s="1"/>
  <c r="AA31" i="19"/>
  <c r="AD31" i="19" s="1"/>
  <c r="AF31" i="19" s="1"/>
  <c r="R31" i="19"/>
  <c r="Q31" i="19"/>
  <c r="P31" i="19"/>
  <c r="O31" i="19"/>
  <c r="N31" i="19"/>
  <c r="M31" i="19"/>
  <c r="L31" i="19"/>
  <c r="AE30" i="19"/>
  <c r="AH30" i="19" s="1"/>
  <c r="AK30" i="19" s="1"/>
  <c r="AA30" i="19"/>
  <c r="AD30" i="19" s="1"/>
  <c r="AF30" i="19" s="1"/>
  <c r="R30" i="19"/>
  <c r="Q30" i="19"/>
  <c r="P30" i="19"/>
  <c r="O30" i="19"/>
  <c r="N30" i="19"/>
  <c r="M30" i="19"/>
  <c r="L30" i="19"/>
  <c r="AE29" i="19"/>
  <c r="AH29" i="19" s="1"/>
  <c r="AK29" i="19" s="1"/>
  <c r="AA29" i="19"/>
  <c r="AD29" i="19" s="1"/>
  <c r="AF29" i="19" s="1"/>
  <c r="R29" i="19"/>
  <c r="Q29" i="19"/>
  <c r="P29" i="19"/>
  <c r="O29" i="19"/>
  <c r="N29" i="19"/>
  <c r="M29" i="19"/>
  <c r="L29" i="19"/>
  <c r="AE28" i="19"/>
  <c r="AH28" i="19" s="1"/>
  <c r="AK28" i="19" s="1"/>
  <c r="AA28" i="19"/>
  <c r="AD28" i="19" s="1"/>
  <c r="R28" i="19"/>
  <c r="Q28" i="19"/>
  <c r="P28" i="19"/>
  <c r="O28" i="19"/>
  <c r="N28" i="19"/>
  <c r="M28" i="19"/>
  <c r="L28" i="19"/>
  <c r="R27" i="19"/>
  <c r="Q27" i="19"/>
  <c r="P27" i="19"/>
  <c r="O27" i="19"/>
  <c r="N27" i="19"/>
  <c r="M27" i="19"/>
  <c r="L27" i="19"/>
  <c r="AE27" i="19"/>
  <c r="AJ27" i="19" s="1"/>
  <c r="E1469" i="35" s="1"/>
  <c r="AA27" i="19"/>
  <c r="AE26" i="19"/>
  <c r="AH26" i="19" s="1"/>
  <c r="AK26" i="19" s="1"/>
  <c r="AA26" i="19"/>
  <c r="AC26" i="19" s="1"/>
  <c r="R26" i="19"/>
  <c r="Q26" i="19"/>
  <c r="P26" i="19"/>
  <c r="O26" i="19"/>
  <c r="N26" i="19"/>
  <c r="M26" i="19"/>
  <c r="L26" i="19"/>
  <c r="AE25" i="19"/>
  <c r="AH25" i="19" s="1"/>
  <c r="AK25" i="19" s="1"/>
  <c r="AA25" i="19"/>
  <c r="AD25" i="19" s="1"/>
  <c r="AF25" i="19" s="1"/>
  <c r="R25" i="19"/>
  <c r="Q25" i="19"/>
  <c r="P25" i="19"/>
  <c r="O25" i="19"/>
  <c r="N25" i="19"/>
  <c r="M25" i="19"/>
  <c r="L25" i="19"/>
  <c r="AE24" i="19"/>
  <c r="AH24" i="19" s="1"/>
  <c r="AK24" i="19" s="1"/>
  <c r="AA24" i="19"/>
  <c r="AD24" i="19" s="1"/>
  <c r="AF24" i="19" s="1"/>
  <c r="R24" i="19"/>
  <c r="Q24" i="19"/>
  <c r="P24" i="19"/>
  <c r="J24" i="19" s="1"/>
  <c r="O24" i="19"/>
  <c r="N24" i="19"/>
  <c r="M24" i="19"/>
  <c r="L24" i="19"/>
  <c r="AE23" i="19"/>
  <c r="AH23" i="19" s="1"/>
  <c r="AK23" i="19" s="1"/>
  <c r="AA23" i="19"/>
  <c r="AD23" i="19" s="1"/>
  <c r="AF23" i="19" s="1"/>
  <c r="R23" i="19"/>
  <c r="Q23" i="19"/>
  <c r="P23" i="19"/>
  <c r="O23" i="19"/>
  <c r="N23" i="19"/>
  <c r="M23" i="19"/>
  <c r="L23" i="19"/>
  <c r="AE22" i="19"/>
  <c r="AH22" i="19" s="1"/>
  <c r="AK22" i="19" s="1"/>
  <c r="AA22" i="19"/>
  <c r="AD22" i="19" s="1"/>
  <c r="AF22" i="19" s="1"/>
  <c r="R22" i="19"/>
  <c r="Q22" i="19"/>
  <c r="P22" i="19"/>
  <c r="O22" i="19"/>
  <c r="N22" i="19"/>
  <c r="M22" i="19"/>
  <c r="L22" i="19"/>
  <c r="AE21" i="19"/>
  <c r="AH21" i="19" s="1"/>
  <c r="AK21" i="19" s="1"/>
  <c r="AA21" i="19"/>
  <c r="AD21" i="19" s="1"/>
  <c r="AF21" i="19" s="1"/>
  <c r="R21" i="19"/>
  <c r="Q21" i="19"/>
  <c r="P21" i="19"/>
  <c r="O21" i="19"/>
  <c r="N21" i="19"/>
  <c r="M21" i="19"/>
  <c r="L21" i="19"/>
  <c r="AE20" i="19"/>
  <c r="AH20" i="19" s="1"/>
  <c r="AK20" i="19" s="1"/>
  <c r="AA20" i="19"/>
  <c r="AD20" i="19" s="1"/>
  <c r="AF20" i="19" s="1"/>
  <c r="R20" i="19"/>
  <c r="Q20" i="19"/>
  <c r="P20" i="19"/>
  <c r="O20" i="19"/>
  <c r="N20" i="19"/>
  <c r="M20" i="19"/>
  <c r="L20" i="19"/>
  <c r="AE19" i="19"/>
  <c r="AG19" i="19" s="1"/>
  <c r="AJ19" i="19" s="1"/>
  <c r="AA19" i="19"/>
  <c r="AD19" i="19" s="1"/>
  <c r="AF19" i="19" s="1"/>
  <c r="R19" i="19"/>
  <c r="Q19" i="19"/>
  <c r="P19" i="19"/>
  <c r="O19" i="19"/>
  <c r="N19" i="19"/>
  <c r="M19" i="19"/>
  <c r="L19" i="19"/>
  <c r="AE18" i="19"/>
  <c r="AH18" i="19" s="1"/>
  <c r="AK18" i="19" s="1"/>
  <c r="AA18" i="19"/>
  <c r="AD18" i="19" s="1"/>
  <c r="AF18" i="19" s="1"/>
  <c r="R18" i="19"/>
  <c r="Q18" i="19"/>
  <c r="P18" i="19"/>
  <c r="O18" i="19"/>
  <c r="N18" i="19"/>
  <c r="M18" i="19"/>
  <c r="L18" i="19"/>
  <c r="AE17" i="19"/>
  <c r="AH17" i="19" s="1"/>
  <c r="AK17" i="19" s="1"/>
  <c r="AA17" i="19"/>
  <c r="AD17" i="19" s="1"/>
  <c r="AF17" i="19" s="1"/>
  <c r="R17" i="19"/>
  <c r="Q17" i="19"/>
  <c r="P17" i="19"/>
  <c r="J17" i="19" s="1"/>
  <c r="O17" i="19"/>
  <c r="I17" i="19"/>
  <c r="N17" i="19"/>
  <c r="M17" i="19"/>
  <c r="L17" i="19"/>
  <c r="AE16" i="19"/>
  <c r="AH16" i="19" s="1"/>
  <c r="AK16" i="19" s="1"/>
  <c r="AA16" i="19"/>
  <c r="AD16" i="19" s="1"/>
  <c r="AF16" i="19" s="1"/>
  <c r="R16" i="19"/>
  <c r="Q16" i="19"/>
  <c r="P16" i="19"/>
  <c r="O16" i="19"/>
  <c r="N16" i="19"/>
  <c r="M16" i="19"/>
  <c r="L16" i="19"/>
  <c r="AE15" i="19"/>
  <c r="AH15" i="19" s="1"/>
  <c r="AK15" i="19" s="1"/>
  <c r="AA15" i="19"/>
  <c r="AD15" i="19" s="1"/>
  <c r="R15" i="19"/>
  <c r="Q15" i="19"/>
  <c r="P15" i="19"/>
  <c r="O15" i="19"/>
  <c r="N15" i="19"/>
  <c r="M15" i="19"/>
  <c r="L15" i="19"/>
  <c r="R14" i="19"/>
  <c r="Q14" i="19"/>
  <c r="P14" i="19"/>
  <c r="O14" i="19"/>
  <c r="N14" i="19"/>
  <c r="M14" i="19"/>
  <c r="L14" i="19"/>
  <c r="AE14" i="19"/>
  <c r="AH14" i="19" s="1"/>
  <c r="F1451" i="35" s="1"/>
  <c r="AA14" i="19"/>
  <c r="AG13" i="19"/>
  <c r="AG12" i="19"/>
  <c r="AF13" i="19"/>
  <c r="AF12" i="19"/>
  <c r="AA13" i="19"/>
  <c r="AA12" i="19"/>
  <c r="Y12" i="19"/>
  <c r="R13" i="19"/>
  <c r="R12" i="19"/>
  <c r="Q13" i="19"/>
  <c r="Q12" i="19"/>
  <c r="P13" i="19"/>
  <c r="P12" i="19"/>
  <c r="O13" i="19"/>
  <c r="O12" i="19"/>
  <c r="N13" i="19"/>
  <c r="N12" i="19"/>
  <c r="M13" i="19"/>
  <c r="M12" i="19"/>
  <c r="L13" i="19"/>
  <c r="L12" i="19"/>
  <c r="J93" i="19" l="1"/>
  <c r="AD34" i="19"/>
  <c r="AF34" i="19" s="1"/>
  <c r="G44" i="19"/>
  <c r="J113" i="19"/>
  <c r="J126" i="19"/>
  <c r="AG47" i="19"/>
  <c r="E1457" i="35" s="1"/>
  <c r="AH47" i="19"/>
  <c r="F1457" i="35" s="1"/>
  <c r="J53" i="19"/>
  <c r="AH129" i="19"/>
  <c r="AK129" i="19" s="1"/>
  <c r="H44" i="19"/>
  <c r="AC113" i="19"/>
  <c r="J135" i="19"/>
  <c r="I120" i="19"/>
  <c r="I95" i="19"/>
  <c r="J45" i="19"/>
  <c r="J30" i="19"/>
  <c r="J118" i="19"/>
  <c r="AJ47" i="19"/>
  <c r="E1474" i="35" s="1"/>
  <c r="J108" i="19"/>
  <c r="AD97" i="19"/>
  <c r="AF97" i="19" s="1"/>
  <c r="J71" i="19"/>
  <c r="I76" i="19"/>
  <c r="AH91" i="19"/>
  <c r="AK91" i="19" s="1"/>
  <c r="J29" i="19"/>
  <c r="J57" i="19"/>
  <c r="I44" i="19"/>
  <c r="AJ88" i="19"/>
  <c r="E1470" i="35" s="1"/>
  <c r="AG107" i="19"/>
  <c r="E1456" i="35" s="1"/>
  <c r="AD85" i="19"/>
  <c r="AF85" i="19" s="1"/>
  <c r="AG104" i="19"/>
  <c r="AJ104" i="19" s="1"/>
  <c r="AD62" i="19"/>
  <c r="AF62" i="19" s="1"/>
  <c r="AC64" i="19"/>
  <c r="AH88" i="19"/>
  <c r="F1453" i="35" s="1"/>
  <c r="J52" i="19"/>
  <c r="AH107" i="19"/>
  <c r="F1456" i="35" s="1"/>
  <c r="J42" i="19"/>
  <c r="H92" i="19"/>
  <c r="AJ107" i="19"/>
  <c r="E1473" i="35" s="1"/>
  <c r="I60" i="19"/>
  <c r="AD70" i="19"/>
  <c r="AF70" i="19" s="1"/>
  <c r="AH27" i="19"/>
  <c r="F1452" i="35" s="1"/>
  <c r="F105" i="19"/>
  <c r="AG127" i="19"/>
  <c r="AJ127" i="19" s="1"/>
  <c r="H57" i="19"/>
  <c r="G95" i="19"/>
  <c r="AG27" i="19"/>
  <c r="E1452" i="35" s="1"/>
  <c r="AG48" i="19"/>
  <c r="AJ48" i="19" s="1"/>
  <c r="I55" i="19"/>
  <c r="AD63" i="19"/>
  <c r="AF63" i="19" s="1"/>
  <c r="J80" i="19"/>
  <c r="I97" i="19"/>
  <c r="I107" i="19"/>
  <c r="AD117" i="19"/>
  <c r="AF117" i="19" s="1"/>
  <c r="H33" i="19"/>
  <c r="AC66" i="19"/>
  <c r="AK27" i="19"/>
  <c r="F1469" i="35" s="1"/>
  <c r="G24" i="19"/>
  <c r="AJ120" i="19"/>
  <c r="E1476" i="35" s="1"/>
  <c r="K126" i="19"/>
  <c r="AF47" i="19"/>
  <c r="D1457" i="35" s="1"/>
  <c r="I24" i="19"/>
  <c r="J76" i="19"/>
  <c r="I89" i="19"/>
  <c r="J62" i="19"/>
  <c r="I72" i="19"/>
  <c r="J102" i="19"/>
  <c r="H17" i="19"/>
  <c r="K23" i="19"/>
  <c r="I29" i="19"/>
  <c r="H45" i="19"/>
  <c r="J82" i="19"/>
  <c r="H101" i="19"/>
  <c r="F118" i="19"/>
  <c r="AK120" i="19"/>
  <c r="F1476" i="35" s="1"/>
  <c r="AH123" i="19"/>
  <c r="AK123" i="19" s="1"/>
  <c r="AC68" i="19"/>
  <c r="J103" i="19"/>
  <c r="AH73" i="19"/>
  <c r="F1460" i="35" s="1"/>
  <c r="AH76" i="19"/>
  <c r="AK76" i="19" s="1"/>
  <c r="AK98" i="19"/>
  <c r="F1471" i="35" s="1"/>
  <c r="AC122" i="19"/>
  <c r="AD130" i="19"/>
  <c r="AF130" i="19" s="1"/>
  <c r="AJ73" i="19"/>
  <c r="E1477" i="35" s="1"/>
  <c r="K115" i="19"/>
  <c r="F96" i="19"/>
  <c r="AG103" i="19"/>
  <c r="AJ103" i="19" s="1"/>
  <c r="AJ98" i="19"/>
  <c r="E1471" i="35" s="1"/>
  <c r="AG36" i="19"/>
  <c r="E1455" i="35" s="1"/>
  <c r="AJ14" i="19"/>
  <c r="E1468" i="35" s="1"/>
  <c r="AH36" i="19"/>
  <c r="F1455" i="35" s="1"/>
  <c r="I42" i="19"/>
  <c r="H46" i="19"/>
  <c r="AG58" i="19"/>
  <c r="E1458" i="35" s="1"/>
  <c r="AC65" i="19"/>
  <c r="AK73" i="19"/>
  <c r="F1477" i="35" s="1"/>
  <c r="K107" i="19"/>
  <c r="AK14" i="19"/>
  <c r="F1468" i="35" s="1"/>
  <c r="F34" i="19"/>
  <c r="AJ36" i="19"/>
  <c r="E1472" i="35" s="1"/>
  <c r="AH58" i="19"/>
  <c r="F1458" i="35" s="1"/>
  <c r="H95" i="19"/>
  <c r="G97" i="19"/>
  <c r="I106" i="19"/>
  <c r="J94" i="19"/>
  <c r="AC101" i="19"/>
  <c r="AG98" i="19"/>
  <c r="E1454" i="35" s="1"/>
  <c r="AH118" i="19"/>
  <c r="AK118" i="19" s="1"/>
  <c r="AG14" i="19"/>
  <c r="E1451" i="35" s="1"/>
  <c r="J44" i="19"/>
  <c r="I52" i="19"/>
  <c r="AJ58" i="19"/>
  <c r="E1475" i="35" s="1"/>
  <c r="J54" i="19"/>
  <c r="H73" i="19"/>
  <c r="G81" i="19"/>
  <c r="AD91" i="19"/>
  <c r="AF91" i="19" s="1"/>
  <c r="H97" i="19"/>
  <c r="AC100" i="19"/>
  <c r="J131" i="19"/>
  <c r="AH31" i="19"/>
  <c r="AK31" i="19" s="1"/>
  <c r="AD92" i="19"/>
  <c r="AF92" i="19" s="1"/>
  <c r="K62" i="19"/>
  <c r="I79" i="19"/>
  <c r="G33" i="19"/>
  <c r="J50" i="19"/>
  <c r="AG88" i="19"/>
  <c r="E1453" i="35" s="1"/>
  <c r="J123" i="19"/>
  <c r="AG23" i="19"/>
  <c r="AJ23" i="19" s="1"/>
  <c r="AD133" i="19"/>
  <c r="AF133" i="19" s="1"/>
  <c r="AD135" i="19"/>
  <c r="AF135" i="19" s="1"/>
  <c r="AH19" i="19"/>
  <c r="AK19" i="19" s="1"/>
  <c r="AD94" i="19"/>
  <c r="AF94" i="19" s="1"/>
  <c r="AD38" i="19"/>
  <c r="AF38" i="19" s="1"/>
  <c r="AD77" i="19"/>
  <c r="AF77" i="19" s="1"/>
  <c r="I86" i="19"/>
  <c r="I118" i="19"/>
  <c r="AG120" i="19"/>
  <c r="E1459" i="35" s="1"/>
  <c r="AD121" i="19"/>
  <c r="AF121" i="19" s="1"/>
  <c r="J23" i="19"/>
  <c r="I31" i="19"/>
  <c r="K58" i="19"/>
  <c r="J84" i="19"/>
  <c r="K108" i="19"/>
  <c r="AD125" i="19"/>
  <c r="AF125" i="19" s="1"/>
  <c r="AD131" i="19"/>
  <c r="AF131" i="19" s="1"/>
  <c r="H133" i="19"/>
  <c r="H135" i="19"/>
  <c r="F124" i="19"/>
  <c r="G120" i="19"/>
  <c r="J121" i="19"/>
  <c r="G133" i="19"/>
  <c r="F121" i="19"/>
  <c r="F134" i="19"/>
  <c r="I132" i="19"/>
  <c r="F120" i="19"/>
  <c r="J133" i="19"/>
  <c r="J130" i="19"/>
  <c r="G135" i="19"/>
  <c r="G126" i="19"/>
  <c r="I133" i="19"/>
  <c r="I122" i="19"/>
  <c r="I124" i="19"/>
  <c r="H126" i="19"/>
  <c r="G130" i="19"/>
  <c r="J124" i="19"/>
  <c r="I129" i="19"/>
  <c r="I127" i="19"/>
  <c r="H130" i="19"/>
  <c r="I130" i="19"/>
  <c r="G123" i="19"/>
  <c r="H123" i="19"/>
  <c r="G122" i="19"/>
  <c r="H122" i="19"/>
  <c r="G132" i="19"/>
  <c r="J125" i="19"/>
  <c r="J122" i="19"/>
  <c r="J127" i="19"/>
  <c r="F127" i="19"/>
  <c r="J132" i="19"/>
  <c r="F131" i="19"/>
  <c r="F128" i="19"/>
  <c r="H127" i="19"/>
  <c r="G129" i="19"/>
  <c r="I135" i="19"/>
  <c r="H129" i="19"/>
  <c r="J120" i="19"/>
  <c r="H124" i="19"/>
  <c r="J129" i="19"/>
  <c r="H132" i="19"/>
  <c r="F130" i="19"/>
  <c r="I123" i="19"/>
  <c r="F133" i="19"/>
  <c r="I126" i="19"/>
  <c r="K120" i="19"/>
  <c r="G125" i="19"/>
  <c r="G128" i="19"/>
  <c r="F129" i="19"/>
  <c r="G121" i="19"/>
  <c r="I125" i="19"/>
  <c r="F132" i="19"/>
  <c r="H121" i="19"/>
  <c r="F122" i="19"/>
  <c r="I128" i="19"/>
  <c r="H131" i="19"/>
  <c r="H125" i="19"/>
  <c r="F135" i="19"/>
  <c r="H128" i="19"/>
  <c r="G131" i="19"/>
  <c r="H134" i="19"/>
  <c r="F123" i="19"/>
  <c r="G134" i="19"/>
  <c r="I121" i="19"/>
  <c r="G124" i="19"/>
  <c r="F125" i="19"/>
  <c r="G127" i="19"/>
  <c r="J128" i="19"/>
  <c r="I131" i="19"/>
  <c r="K135" i="19"/>
  <c r="AH135" i="19"/>
  <c r="AK135" i="19" s="1"/>
  <c r="K134" i="19"/>
  <c r="AC134" i="19"/>
  <c r="AG134" i="19"/>
  <c r="AJ134" i="19" s="1"/>
  <c r="I134" i="19"/>
  <c r="J134" i="19"/>
  <c r="K133" i="19"/>
  <c r="AG133" i="19"/>
  <c r="AJ133" i="19" s="1"/>
  <c r="K132" i="19"/>
  <c r="AC132" i="19"/>
  <c r="AG132" i="19"/>
  <c r="AJ132" i="19" s="1"/>
  <c r="K131" i="19"/>
  <c r="AG131" i="19"/>
  <c r="AJ131" i="19" s="1"/>
  <c r="K130" i="19"/>
  <c r="AG130" i="19"/>
  <c r="AJ130" i="19" s="1"/>
  <c r="AC129" i="19"/>
  <c r="K129" i="19"/>
  <c r="AD128" i="19"/>
  <c r="AF128" i="19" s="1"/>
  <c r="AG128" i="19"/>
  <c r="AJ128" i="19" s="1"/>
  <c r="K128" i="19"/>
  <c r="AD127" i="19"/>
  <c r="AF127" i="19" s="1"/>
  <c r="K127" i="19"/>
  <c r="AC126" i="19"/>
  <c r="AG126" i="19"/>
  <c r="AJ126" i="19" s="1"/>
  <c r="F126" i="19"/>
  <c r="K125" i="19"/>
  <c r="AG125" i="19"/>
  <c r="AJ125" i="19" s="1"/>
  <c r="AD124" i="19"/>
  <c r="AF124" i="19" s="1"/>
  <c r="AG124" i="19"/>
  <c r="AJ124" i="19" s="1"/>
  <c r="K124" i="19"/>
  <c r="AC123" i="19"/>
  <c r="K123" i="19"/>
  <c r="K122" i="19"/>
  <c r="AG122" i="19"/>
  <c r="AJ122" i="19" s="1"/>
  <c r="AF120" i="19"/>
  <c r="D1459" i="35" s="1"/>
  <c r="K121" i="19"/>
  <c r="AH121" i="19"/>
  <c r="AK121" i="19" s="1"/>
  <c r="H120" i="19"/>
  <c r="J119" i="19"/>
  <c r="J117" i="19"/>
  <c r="J110" i="19"/>
  <c r="J112" i="19"/>
  <c r="I114" i="19"/>
  <c r="I108" i="19"/>
  <c r="G117" i="19"/>
  <c r="H117" i="19"/>
  <c r="I117" i="19"/>
  <c r="H108" i="19"/>
  <c r="G112" i="19"/>
  <c r="H112" i="19"/>
  <c r="I112" i="19"/>
  <c r="I109" i="19"/>
  <c r="G111" i="19"/>
  <c r="G107" i="19"/>
  <c r="H107" i="19"/>
  <c r="F113" i="19"/>
  <c r="F110" i="19"/>
  <c r="G109" i="19"/>
  <c r="G114" i="19"/>
  <c r="H114" i="19"/>
  <c r="J109" i="19"/>
  <c r="G108" i="19"/>
  <c r="H111" i="19"/>
  <c r="I116" i="19"/>
  <c r="H109" i="19"/>
  <c r="J114" i="19"/>
  <c r="F109" i="19"/>
  <c r="G113" i="19"/>
  <c r="F111" i="19"/>
  <c r="J116" i="19"/>
  <c r="F119" i="19"/>
  <c r="F112" i="19"/>
  <c r="F117" i="19"/>
  <c r="H113" i="19"/>
  <c r="F114" i="19"/>
  <c r="G118" i="19"/>
  <c r="F107" i="19"/>
  <c r="I113" i="19"/>
  <c r="H118" i="19"/>
  <c r="K119" i="19"/>
  <c r="G119" i="19"/>
  <c r="H119" i="19"/>
  <c r="I119" i="19"/>
  <c r="AC119" i="19"/>
  <c r="AG119" i="19"/>
  <c r="AJ119" i="19" s="1"/>
  <c r="AC118" i="19"/>
  <c r="K118" i="19"/>
  <c r="K117" i="19"/>
  <c r="AH117" i="19"/>
  <c r="AK117" i="19" s="1"/>
  <c r="K116" i="19"/>
  <c r="AC116" i="19"/>
  <c r="AG116" i="19"/>
  <c r="AJ116" i="19" s="1"/>
  <c r="F116" i="19"/>
  <c r="G116" i="19"/>
  <c r="H116" i="19"/>
  <c r="G115" i="19"/>
  <c r="H115" i="19"/>
  <c r="I115" i="19"/>
  <c r="AC115" i="19"/>
  <c r="AH115" i="19"/>
  <c r="AK115" i="19" s="1"/>
  <c r="F115" i="19"/>
  <c r="K114" i="19"/>
  <c r="AG114" i="19"/>
  <c r="AJ114" i="19" s="1"/>
  <c r="AC114" i="19"/>
  <c r="K113" i="19"/>
  <c r="AG113" i="19"/>
  <c r="AJ113" i="19" s="1"/>
  <c r="AD112" i="19"/>
  <c r="AF112" i="19" s="1"/>
  <c r="AG112" i="19"/>
  <c r="AJ112" i="19" s="1"/>
  <c r="K112" i="19"/>
  <c r="AC111" i="19"/>
  <c r="AG111" i="19"/>
  <c r="AJ111" i="19" s="1"/>
  <c r="K111" i="19"/>
  <c r="K110" i="19"/>
  <c r="G110" i="19"/>
  <c r="AF107" i="19"/>
  <c r="D1473" i="35" s="1"/>
  <c r="H110" i="19"/>
  <c r="I110" i="19"/>
  <c r="AC110" i="19"/>
  <c r="AG110" i="19"/>
  <c r="AJ110" i="19" s="1"/>
  <c r="AC109" i="19"/>
  <c r="K109" i="19"/>
  <c r="AG108" i="19"/>
  <c r="AJ108" i="19" s="1"/>
  <c r="AH108" i="19"/>
  <c r="AK108" i="19" s="1"/>
  <c r="AD108" i="19"/>
  <c r="F108" i="19"/>
  <c r="J107" i="19"/>
  <c r="J100" i="19"/>
  <c r="I102" i="19"/>
  <c r="J98" i="19"/>
  <c r="J99" i="19"/>
  <c r="G101" i="19"/>
  <c r="K106" i="19"/>
  <c r="J104" i="19"/>
  <c r="J101" i="19"/>
  <c r="F99" i="19"/>
  <c r="F102" i="19"/>
  <c r="G106" i="19"/>
  <c r="H106" i="19"/>
  <c r="G98" i="19"/>
  <c r="G103" i="19"/>
  <c r="H100" i="19"/>
  <c r="H103" i="19"/>
  <c r="I98" i="19"/>
  <c r="I100" i="19"/>
  <c r="I103" i="19"/>
  <c r="F98" i="19"/>
  <c r="G100" i="19"/>
  <c r="K98" i="19"/>
  <c r="F104" i="19"/>
  <c r="G102" i="19"/>
  <c r="H105" i="19"/>
  <c r="F103" i="19"/>
  <c r="I99" i="19"/>
  <c r="H102" i="19"/>
  <c r="F101" i="19"/>
  <c r="G99" i="19"/>
  <c r="F100" i="19"/>
  <c r="G105" i="19"/>
  <c r="H99" i="19"/>
  <c r="I105" i="19"/>
  <c r="AG106" i="19"/>
  <c r="AJ106" i="19" s="1"/>
  <c r="AC106" i="19"/>
  <c r="F106" i="19"/>
  <c r="K105" i="19"/>
  <c r="AC105" i="19"/>
  <c r="AG105" i="19"/>
  <c r="AJ105" i="19" s="1"/>
  <c r="G104" i="19"/>
  <c r="H104" i="19"/>
  <c r="I104" i="19"/>
  <c r="K104" i="19"/>
  <c r="AC104" i="19"/>
  <c r="K103" i="19"/>
  <c r="AC103" i="19"/>
  <c r="K102" i="19"/>
  <c r="AG102" i="19"/>
  <c r="AJ102" i="19" s="1"/>
  <c r="AC102" i="19"/>
  <c r="I101" i="19"/>
  <c r="K101" i="19"/>
  <c r="AG101" i="19"/>
  <c r="AJ101" i="19" s="1"/>
  <c r="K100" i="19"/>
  <c r="AH100" i="19"/>
  <c r="AK100" i="19" s="1"/>
  <c r="AD99" i="19"/>
  <c r="AG99" i="19"/>
  <c r="AJ99" i="19" s="1"/>
  <c r="K99" i="19"/>
  <c r="AF98" i="19"/>
  <c r="H98" i="19"/>
  <c r="H89" i="19"/>
  <c r="H88" i="19"/>
  <c r="I88" i="19"/>
  <c r="G89" i="19"/>
  <c r="G88" i="19"/>
  <c r="G92" i="19"/>
  <c r="J92" i="19"/>
  <c r="K88" i="19"/>
  <c r="I92" i="19"/>
  <c r="J91" i="19"/>
  <c r="I94" i="19"/>
  <c r="F93" i="19"/>
  <c r="H91" i="19"/>
  <c r="H94" i="19"/>
  <c r="I91" i="19"/>
  <c r="F90" i="19"/>
  <c r="G91" i="19"/>
  <c r="G94" i="19"/>
  <c r="F88" i="19"/>
  <c r="F97" i="19"/>
  <c r="G93" i="19"/>
  <c r="K94" i="19"/>
  <c r="F95" i="19"/>
  <c r="I90" i="19"/>
  <c r="H96" i="19"/>
  <c r="F92" i="19"/>
  <c r="G90" i="19"/>
  <c r="F89" i="19"/>
  <c r="F91" i="19"/>
  <c r="H90" i="19"/>
  <c r="G96" i="19"/>
  <c r="H93" i="19"/>
  <c r="J90" i="19"/>
  <c r="I96" i="19"/>
  <c r="K97" i="19"/>
  <c r="J97" i="19"/>
  <c r="AG97" i="19"/>
  <c r="AJ97" i="19" s="1"/>
  <c r="AG96" i="19"/>
  <c r="AJ96" i="19" s="1"/>
  <c r="K96" i="19"/>
  <c r="AC96" i="19"/>
  <c r="K95" i="19"/>
  <c r="AC95" i="19"/>
  <c r="J95" i="19"/>
  <c r="AG95" i="19"/>
  <c r="AJ95" i="19" s="1"/>
  <c r="AG94" i="19"/>
  <c r="AJ94" i="19" s="1"/>
  <c r="F94" i="19"/>
  <c r="AC93" i="19"/>
  <c r="K93" i="19"/>
  <c r="AG93" i="19"/>
  <c r="AJ93" i="19" s="1"/>
  <c r="AH92" i="19"/>
  <c r="AK92" i="19" s="1"/>
  <c r="K92" i="19"/>
  <c r="K91" i="19"/>
  <c r="AG90" i="19"/>
  <c r="AJ90" i="19" s="1"/>
  <c r="K90" i="19"/>
  <c r="AC90" i="19"/>
  <c r="AD89" i="19"/>
  <c r="AF88" i="19"/>
  <c r="AG89" i="19"/>
  <c r="AJ89" i="19" s="1"/>
  <c r="J89" i="19"/>
  <c r="K89" i="19"/>
  <c r="J88" i="19"/>
  <c r="J85" i="19"/>
  <c r="K87" i="19"/>
  <c r="J79" i="19"/>
  <c r="K75" i="19"/>
  <c r="H79" i="19"/>
  <c r="J73" i="19"/>
  <c r="I74" i="19"/>
  <c r="H76" i="19"/>
  <c r="J78" i="19"/>
  <c r="I80" i="19"/>
  <c r="G85" i="19"/>
  <c r="G73" i="19"/>
  <c r="J83" i="19"/>
  <c r="G76" i="19"/>
  <c r="J81" i="19"/>
  <c r="H85" i="19"/>
  <c r="G79" i="19"/>
  <c r="I85" i="19"/>
  <c r="G87" i="19"/>
  <c r="F77" i="19"/>
  <c r="G78" i="19"/>
  <c r="F73" i="19"/>
  <c r="F86" i="19"/>
  <c r="F74" i="19"/>
  <c r="I81" i="19"/>
  <c r="F83" i="19"/>
  <c r="I78" i="19"/>
  <c r="G82" i="19"/>
  <c r="H82" i="19"/>
  <c r="F80" i="19"/>
  <c r="G84" i="19"/>
  <c r="I77" i="19"/>
  <c r="I82" i="19"/>
  <c r="I73" i="19"/>
  <c r="J77" i="19"/>
  <c r="F85" i="19"/>
  <c r="F76" i="19"/>
  <c r="H81" i="19"/>
  <c r="H75" i="19"/>
  <c r="H78" i="19"/>
  <c r="I84" i="19"/>
  <c r="I87" i="19"/>
  <c r="F82" i="19"/>
  <c r="G75" i="19"/>
  <c r="F79" i="19"/>
  <c r="H84" i="19"/>
  <c r="H87" i="19"/>
  <c r="K73" i="19"/>
  <c r="I75" i="19"/>
  <c r="J87" i="19"/>
  <c r="F84" i="19"/>
  <c r="G77" i="19"/>
  <c r="F81" i="19"/>
  <c r="G86" i="19"/>
  <c r="H77" i="19"/>
  <c r="H80" i="19"/>
  <c r="H86" i="19"/>
  <c r="G83" i="19"/>
  <c r="G80" i="19"/>
  <c r="G74" i="19"/>
  <c r="F78" i="19"/>
  <c r="H83" i="19"/>
  <c r="H74" i="19"/>
  <c r="I83" i="19"/>
  <c r="AD87" i="19"/>
  <c r="AF87" i="19" s="1"/>
  <c r="AH87" i="19"/>
  <c r="AK87" i="19" s="1"/>
  <c r="F87" i="19"/>
  <c r="K86" i="19"/>
  <c r="AC86" i="19"/>
  <c r="AG86" i="19"/>
  <c r="AJ86" i="19" s="1"/>
  <c r="K85" i="19"/>
  <c r="AH85" i="19"/>
  <c r="AK85" i="19" s="1"/>
  <c r="AC84" i="19"/>
  <c r="K84" i="19"/>
  <c r="AH84" i="19"/>
  <c r="AK84" i="19" s="1"/>
  <c r="AG83" i="19"/>
  <c r="AJ83" i="19" s="1"/>
  <c r="K83" i="19"/>
  <c r="AD83" i="19"/>
  <c r="AF83" i="19" s="1"/>
  <c r="AC82" i="19"/>
  <c r="AG82" i="19"/>
  <c r="AJ82" i="19" s="1"/>
  <c r="K82" i="19"/>
  <c r="AG81" i="19"/>
  <c r="AJ81" i="19" s="1"/>
  <c r="K81" i="19"/>
  <c r="AD81" i="19"/>
  <c r="AF81" i="19" s="1"/>
  <c r="AC80" i="19"/>
  <c r="AH80" i="19"/>
  <c r="AK80" i="19" s="1"/>
  <c r="K80" i="19"/>
  <c r="AC79" i="19"/>
  <c r="AG79" i="19"/>
  <c r="AJ79" i="19" s="1"/>
  <c r="K79" i="19"/>
  <c r="K78" i="19"/>
  <c r="AC78" i="19"/>
  <c r="AG78" i="19"/>
  <c r="AJ78" i="19" s="1"/>
  <c r="K77" i="19"/>
  <c r="AG77" i="19"/>
  <c r="AJ77" i="19" s="1"/>
  <c r="AC76" i="19"/>
  <c r="AC73" i="19" s="1"/>
  <c r="K76" i="19"/>
  <c r="AC75" i="19"/>
  <c r="AG75" i="19"/>
  <c r="AJ75" i="19" s="1"/>
  <c r="J75" i="19"/>
  <c r="F75" i="19"/>
  <c r="AD74" i="19"/>
  <c r="AF73" i="19"/>
  <c r="K74" i="19"/>
  <c r="AG74" i="19"/>
  <c r="AJ74" i="19" s="1"/>
  <c r="G70" i="19"/>
  <c r="J68" i="19"/>
  <c r="J59" i="19"/>
  <c r="H63" i="19"/>
  <c r="H67" i="19"/>
  <c r="F71" i="19"/>
  <c r="J66" i="19"/>
  <c r="J58" i="19"/>
  <c r="G59" i="19"/>
  <c r="I59" i="19"/>
  <c r="G60" i="19"/>
  <c r="G63" i="19"/>
  <c r="F61" i="19"/>
  <c r="G72" i="19"/>
  <c r="J60" i="19"/>
  <c r="I69" i="19"/>
  <c r="J64" i="19"/>
  <c r="G67" i="19"/>
  <c r="F62" i="19"/>
  <c r="I58" i="19"/>
  <c r="H60" i="19"/>
  <c r="G62" i="19"/>
  <c r="I67" i="19"/>
  <c r="J70" i="19"/>
  <c r="F68" i="19"/>
  <c r="J63" i="19"/>
  <c r="I70" i="19"/>
  <c r="G65" i="19"/>
  <c r="K60" i="19"/>
  <c r="I62" i="19"/>
  <c r="J65" i="19"/>
  <c r="J69" i="19"/>
  <c r="H70" i="19"/>
  <c r="G69" i="19"/>
  <c r="I64" i="19"/>
  <c r="H72" i="19"/>
  <c r="G66" i="19"/>
  <c r="H59" i="19"/>
  <c r="F64" i="19"/>
  <c r="J61" i="19"/>
  <c r="H69" i="19"/>
  <c r="I63" i="19"/>
  <c r="H66" i="19"/>
  <c r="F67" i="19"/>
  <c r="F70" i="19"/>
  <c r="I66" i="19"/>
  <c r="H62" i="19"/>
  <c r="F63" i="19"/>
  <c r="F66" i="19"/>
  <c r="K66" i="19"/>
  <c r="G64" i="19"/>
  <c r="H65" i="19"/>
  <c r="G61" i="19"/>
  <c r="G68" i="19"/>
  <c r="F59" i="19"/>
  <c r="I65" i="19"/>
  <c r="F72" i="19"/>
  <c r="F58" i="19"/>
  <c r="H61" i="19"/>
  <c r="H68" i="19"/>
  <c r="F69" i="19"/>
  <c r="G71" i="19"/>
  <c r="G58" i="19"/>
  <c r="I61" i="19"/>
  <c r="H64" i="19"/>
  <c r="F65" i="19"/>
  <c r="I68" i="19"/>
  <c r="H71" i="19"/>
  <c r="AC72" i="19"/>
  <c r="J72" i="19"/>
  <c r="K72" i="19"/>
  <c r="AG72" i="19"/>
  <c r="AJ72" i="19" s="1"/>
  <c r="AD71" i="19"/>
  <c r="AF71" i="19" s="1"/>
  <c r="K71" i="19"/>
  <c r="AG71" i="19"/>
  <c r="AJ71" i="19" s="1"/>
  <c r="K70" i="19"/>
  <c r="AH70" i="19"/>
  <c r="AK70" i="19" s="1"/>
  <c r="AC69" i="19"/>
  <c r="AG69" i="19"/>
  <c r="AJ69" i="19" s="1"/>
  <c r="K69" i="19"/>
  <c r="K68" i="19"/>
  <c r="AH68" i="19"/>
  <c r="AK68" i="19" s="1"/>
  <c r="K67" i="19"/>
  <c r="AC67" i="19"/>
  <c r="AG67" i="19"/>
  <c r="AJ67" i="19" s="1"/>
  <c r="AG66" i="19"/>
  <c r="AJ66" i="19" s="1"/>
  <c r="K65" i="19"/>
  <c r="AG65" i="19"/>
  <c r="AJ65" i="19" s="1"/>
  <c r="K64" i="19"/>
  <c r="AH64" i="19"/>
  <c r="AK64" i="19" s="1"/>
  <c r="K63" i="19"/>
  <c r="AG63" i="19"/>
  <c r="AJ63" i="19" s="1"/>
  <c r="AG62" i="19"/>
  <c r="AJ62" i="19" s="1"/>
  <c r="K61" i="19"/>
  <c r="AC61" i="19"/>
  <c r="AG61" i="19"/>
  <c r="AJ61" i="19" s="1"/>
  <c r="AC60" i="19"/>
  <c r="AG60" i="19"/>
  <c r="AJ60" i="19" s="1"/>
  <c r="F60" i="19"/>
  <c r="AF59" i="19"/>
  <c r="K59" i="19"/>
  <c r="AC59" i="19"/>
  <c r="AF58" i="19"/>
  <c r="AG59" i="19"/>
  <c r="AJ59" i="19" s="1"/>
  <c r="H58" i="19"/>
  <c r="F56" i="19"/>
  <c r="I53" i="19"/>
  <c r="J47" i="19"/>
  <c r="H52" i="19"/>
  <c r="G55" i="19"/>
  <c r="H49" i="19"/>
  <c r="H53" i="19"/>
  <c r="H55" i="19"/>
  <c r="G57" i="19"/>
  <c r="K47" i="19"/>
  <c r="G50" i="19"/>
  <c r="G52" i="19"/>
  <c r="H50" i="19"/>
  <c r="I50" i="19"/>
  <c r="F53" i="19"/>
  <c r="I57" i="19"/>
  <c r="J48" i="19"/>
  <c r="F50" i="19"/>
  <c r="G47" i="19"/>
  <c r="G49" i="19"/>
  <c r="H54" i="19"/>
  <c r="F51" i="19"/>
  <c r="H47" i="19"/>
  <c r="I54" i="19"/>
  <c r="F47" i="19"/>
  <c r="G54" i="19"/>
  <c r="I47" i="19"/>
  <c r="G51" i="19"/>
  <c r="F49" i="19"/>
  <c r="I49" i="19"/>
  <c r="G48" i="19"/>
  <c r="J49" i="19"/>
  <c r="F52" i="19"/>
  <c r="H48" i="19"/>
  <c r="H51" i="19"/>
  <c r="G56" i="19"/>
  <c r="F57" i="19"/>
  <c r="I48" i="19"/>
  <c r="I51" i="19"/>
  <c r="F54" i="19"/>
  <c r="H56" i="19"/>
  <c r="F48" i="19"/>
  <c r="J51" i="19"/>
  <c r="G53" i="19"/>
  <c r="I56" i="19"/>
  <c r="K57" i="19"/>
  <c r="AC57" i="19"/>
  <c r="AG57" i="19"/>
  <c r="AJ57" i="19" s="1"/>
  <c r="AC56" i="19"/>
  <c r="K56" i="19"/>
  <c r="AG56" i="19"/>
  <c r="AJ56" i="19" s="1"/>
  <c r="AD55" i="19"/>
  <c r="AF55" i="19" s="1"/>
  <c r="AG55" i="19"/>
  <c r="AJ55" i="19" s="1"/>
  <c r="K55" i="19"/>
  <c r="F55" i="19"/>
  <c r="AD54" i="19"/>
  <c r="AF54" i="19" s="1"/>
  <c r="K54" i="19"/>
  <c r="AG54" i="19"/>
  <c r="AJ54" i="19" s="1"/>
  <c r="AC53" i="19"/>
  <c r="AG53" i="19"/>
  <c r="AJ53" i="19" s="1"/>
  <c r="K53" i="19"/>
  <c r="AD52" i="19"/>
  <c r="AF52" i="19" s="1"/>
  <c r="AG52" i="19"/>
  <c r="AJ52" i="19" s="1"/>
  <c r="K52" i="19"/>
  <c r="AC51" i="19"/>
  <c r="AH51" i="19"/>
  <c r="AK51" i="19" s="1"/>
  <c r="K51" i="19"/>
  <c r="K50" i="19"/>
  <c r="AC50" i="19"/>
  <c r="AG50" i="19"/>
  <c r="AJ50" i="19" s="1"/>
  <c r="AC49" i="19"/>
  <c r="AH49" i="19"/>
  <c r="AK49" i="19" s="1"/>
  <c r="K49" i="19"/>
  <c r="AF48" i="19"/>
  <c r="K48" i="19"/>
  <c r="AC48" i="19"/>
  <c r="J37" i="19"/>
  <c r="H42" i="19"/>
  <c r="G46" i="19"/>
  <c r="I37" i="19"/>
  <c r="F45" i="19"/>
  <c r="I46" i="19"/>
  <c r="H37" i="19"/>
  <c r="I39" i="19"/>
  <c r="G37" i="19"/>
  <c r="H39" i="19"/>
  <c r="H41" i="19"/>
  <c r="I41" i="19"/>
  <c r="J43" i="19"/>
  <c r="F38" i="19"/>
  <c r="J39" i="19"/>
  <c r="G36" i="19"/>
  <c r="G39" i="19"/>
  <c r="G41" i="19"/>
  <c r="F40" i="19"/>
  <c r="F37" i="19"/>
  <c r="F36" i="19"/>
  <c r="H43" i="19"/>
  <c r="G38" i="19"/>
  <c r="F39" i="19"/>
  <c r="I36" i="19"/>
  <c r="G45" i="19"/>
  <c r="I40" i="19"/>
  <c r="F42" i="19"/>
  <c r="F44" i="19"/>
  <c r="G43" i="19"/>
  <c r="F46" i="19"/>
  <c r="F41" i="19"/>
  <c r="I43" i="19"/>
  <c r="H38" i="19"/>
  <c r="J36" i="19"/>
  <c r="I38" i="19"/>
  <c r="K43" i="19"/>
  <c r="K46" i="19"/>
  <c r="AC46" i="19"/>
  <c r="J46" i="19"/>
  <c r="AG46" i="19"/>
  <c r="AJ46" i="19" s="1"/>
  <c r="AG45" i="19"/>
  <c r="AJ45" i="19" s="1"/>
  <c r="K45" i="19"/>
  <c r="AC45" i="19"/>
  <c r="K44" i="19"/>
  <c r="AC44" i="19"/>
  <c r="AG44" i="19"/>
  <c r="AJ44" i="19" s="1"/>
  <c r="AH43" i="19"/>
  <c r="AK43" i="19" s="1"/>
  <c r="F43" i="19"/>
  <c r="AC43" i="19"/>
  <c r="K42" i="19"/>
  <c r="AC42" i="19"/>
  <c r="AG42" i="19"/>
  <c r="AJ42" i="19" s="1"/>
  <c r="AC41" i="19"/>
  <c r="K41" i="19"/>
  <c r="AG41" i="19"/>
  <c r="AJ41" i="19" s="1"/>
  <c r="G40" i="19"/>
  <c r="K40" i="19"/>
  <c r="AG40" i="19"/>
  <c r="AJ40" i="19" s="1"/>
  <c r="AC40" i="19"/>
  <c r="H40" i="19"/>
  <c r="J40" i="19"/>
  <c r="K39" i="19"/>
  <c r="AC39" i="19"/>
  <c r="AG39" i="19"/>
  <c r="AJ39" i="19" s="1"/>
  <c r="J38" i="19"/>
  <c r="K38" i="19"/>
  <c r="AH38" i="19"/>
  <c r="AK38" i="19" s="1"/>
  <c r="AF37" i="19"/>
  <c r="K37" i="19"/>
  <c r="AC37" i="19"/>
  <c r="AG37" i="19"/>
  <c r="AJ37" i="19" s="1"/>
  <c r="AF36" i="19"/>
  <c r="H36" i="19"/>
  <c r="K36" i="19"/>
  <c r="I30" i="19"/>
  <c r="J31" i="19"/>
  <c r="I33" i="19"/>
  <c r="K27" i="19"/>
  <c r="H29" i="19"/>
  <c r="G30" i="19"/>
  <c r="G35" i="19"/>
  <c r="J32" i="19"/>
  <c r="H30" i="19"/>
  <c r="I32" i="19"/>
  <c r="G32" i="19"/>
  <c r="I35" i="19"/>
  <c r="H32" i="19"/>
  <c r="J35" i="19"/>
  <c r="F31" i="19"/>
  <c r="J28" i="19"/>
  <c r="G29" i="19"/>
  <c r="H28" i="19"/>
  <c r="K28" i="19"/>
  <c r="I28" i="19"/>
  <c r="F33" i="19"/>
  <c r="F30" i="19"/>
  <c r="G34" i="19"/>
  <c r="F32" i="19"/>
  <c r="F35" i="19"/>
  <c r="G31" i="19"/>
  <c r="H34" i="19"/>
  <c r="J27" i="19"/>
  <c r="F29" i="19"/>
  <c r="H31" i="19"/>
  <c r="I34" i="19"/>
  <c r="G28" i="19"/>
  <c r="K35" i="19"/>
  <c r="AC35" i="19"/>
  <c r="AH35" i="19"/>
  <c r="AK35" i="19" s="1"/>
  <c r="K34" i="19"/>
  <c r="AG34" i="19"/>
  <c r="AJ34" i="19" s="1"/>
  <c r="AD33" i="19"/>
  <c r="AF33" i="19" s="1"/>
  <c r="AG33" i="19"/>
  <c r="AJ33" i="19" s="1"/>
  <c r="K33" i="19"/>
  <c r="AC32" i="19"/>
  <c r="K32" i="19"/>
  <c r="AF27" i="19"/>
  <c r="D1469" i="35" s="1"/>
  <c r="AG32" i="19"/>
  <c r="AJ32" i="19" s="1"/>
  <c r="K31" i="19"/>
  <c r="AC31" i="19"/>
  <c r="K30" i="19"/>
  <c r="AC30" i="19"/>
  <c r="AG30" i="19"/>
  <c r="AJ30" i="19" s="1"/>
  <c r="K29" i="19"/>
  <c r="AC29" i="19"/>
  <c r="AG29" i="19"/>
  <c r="AJ29" i="19" s="1"/>
  <c r="AD27" i="19"/>
  <c r="AF28" i="19"/>
  <c r="AC28" i="19"/>
  <c r="AG28" i="19"/>
  <c r="AJ28" i="19" s="1"/>
  <c r="F28" i="19"/>
  <c r="F27" i="19"/>
  <c r="G27" i="19"/>
  <c r="H27" i="19"/>
  <c r="I27" i="19"/>
  <c r="K24" i="19"/>
  <c r="J22" i="19"/>
  <c r="I22" i="19"/>
  <c r="H24" i="19"/>
  <c r="G17" i="19"/>
  <c r="J15" i="19"/>
  <c r="F25" i="19"/>
  <c r="F16" i="19"/>
  <c r="F15" i="19"/>
  <c r="J21" i="19"/>
  <c r="J25" i="19"/>
  <c r="J16" i="19"/>
  <c r="H20" i="19"/>
  <c r="H16" i="19"/>
  <c r="F22" i="19"/>
  <c r="J14" i="19"/>
  <c r="J20" i="19"/>
  <c r="F26" i="19"/>
  <c r="H15" i="19"/>
  <c r="I15" i="19"/>
  <c r="I14" i="19"/>
  <c r="K25" i="19"/>
  <c r="G21" i="19"/>
  <c r="F14" i="19"/>
  <c r="F19" i="19"/>
  <c r="G14" i="19"/>
  <c r="H21" i="19"/>
  <c r="F17" i="19"/>
  <c r="G19" i="19"/>
  <c r="H14" i="19"/>
  <c r="I21" i="19"/>
  <c r="G23" i="19"/>
  <c r="G26" i="19"/>
  <c r="G16" i="19"/>
  <c r="F21" i="19"/>
  <c r="H26" i="19"/>
  <c r="H23" i="19"/>
  <c r="I26" i="19"/>
  <c r="G20" i="19"/>
  <c r="I23" i="19"/>
  <c r="K14" i="19"/>
  <c r="I16" i="19"/>
  <c r="J26" i="19"/>
  <c r="G25" i="19"/>
  <c r="I20" i="19"/>
  <c r="G22" i="19"/>
  <c r="F18" i="19"/>
  <c r="H25" i="19"/>
  <c r="G15" i="19"/>
  <c r="H22" i="19"/>
  <c r="J18" i="19"/>
  <c r="F20" i="19"/>
  <c r="I25" i="19"/>
  <c r="AD26" i="19"/>
  <c r="AF26" i="19" s="1"/>
  <c r="AG26" i="19"/>
  <c r="AJ26" i="19" s="1"/>
  <c r="K26" i="19"/>
  <c r="AG25" i="19"/>
  <c r="AJ25" i="19" s="1"/>
  <c r="AC25" i="19"/>
  <c r="AC24" i="19"/>
  <c r="AG24" i="19"/>
  <c r="AJ24" i="19" s="1"/>
  <c r="F24" i="19"/>
  <c r="AC23" i="19"/>
  <c r="F23" i="19"/>
  <c r="K22" i="19"/>
  <c r="AC22" i="19"/>
  <c r="AG22" i="19"/>
  <c r="AJ22" i="19" s="1"/>
  <c r="K21" i="19"/>
  <c r="AC21" i="19"/>
  <c r="AG21" i="19"/>
  <c r="AJ21" i="19" s="1"/>
  <c r="AG20" i="19"/>
  <c r="AJ20" i="19" s="1"/>
  <c r="K20" i="19"/>
  <c r="AC20" i="19"/>
  <c r="H19" i="19"/>
  <c r="I19" i="19"/>
  <c r="J19" i="19"/>
  <c r="K19" i="19"/>
  <c r="AC19" i="19"/>
  <c r="G18" i="19"/>
  <c r="H18" i="19"/>
  <c r="I18" i="19"/>
  <c r="K18" i="19"/>
  <c r="AG18" i="19"/>
  <c r="AJ18" i="19" s="1"/>
  <c r="AC18" i="19"/>
  <c r="K17" i="19"/>
  <c r="AC17" i="19"/>
  <c r="AG17" i="19"/>
  <c r="AJ17" i="19" s="1"/>
  <c r="AG16" i="19"/>
  <c r="AJ16" i="19" s="1"/>
  <c r="K16" i="19"/>
  <c r="AC16" i="19"/>
  <c r="AF15" i="19"/>
  <c r="K15" i="19"/>
  <c r="AC15" i="19"/>
  <c r="AF14" i="19"/>
  <c r="AG15" i="19"/>
  <c r="AJ15" i="19" s="1"/>
  <c r="G12" i="19"/>
  <c r="I13" i="19"/>
  <c r="H12" i="19"/>
  <c r="H13" i="19"/>
  <c r="J12" i="19"/>
  <c r="F12" i="19"/>
  <c r="F13" i="19"/>
  <c r="K13" i="19"/>
  <c r="J13" i="19"/>
  <c r="K12" i="19"/>
  <c r="I12" i="19"/>
  <c r="G13" i="19"/>
  <c r="AC27" i="19" l="1"/>
  <c r="AC36" i="19"/>
  <c r="AD36" i="19"/>
  <c r="AC120" i="19"/>
  <c r="AC107" i="19"/>
  <c r="AD14" i="19"/>
  <c r="AC88" i="19"/>
  <c r="D1474" i="35"/>
  <c r="AC98" i="19"/>
  <c r="AD120" i="19"/>
  <c r="AD47" i="19"/>
  <c r="AC47" i="19"/>
  <c r="AD58" i="19"/>
  <c r="D1476" i="35"/>
  <c r="D1456" i="35"/>
  <c r="AD107" i="19"/>
  <c r="AF108" i="19"/>
  <c r="D1471" i="35"/>
  <c r="D1454" i="35"/>
  <c r="AF99" i="19"/>
  <c r="AD98" i="19"/>
  <c r="D1453" i="35"/>
  <c r="D1470" i="35"/>
  <c r="AF89" i="19"/>
  <c r="AD88" i="19"/>
  <c r="D1477" i="35"/>
  <c r="D1460" i="35"/>
  <c r="AD73" i="19"/>
  <c r="AF74" i="19"/>
  <c r="AC58" i="19"/>
  <c r="D1458" i="35"/>
  <c r="D1475" i="35"/>
  <c r="D1472" i="35"/>
  <c r="D1455" i="35"/>
  <c r="D1452" i="35"/>
  <c r="AC14" i="19"/>
  <c r="D1468" i="35"/>
  <c r="D1451" i="35"/>
  <c r="J207" i="45"/>
  <c r="I207" i="45"/>
  <c r="J206" i="45"/>
  <c r="I206" i="45"/>
  <c r="J205" i="45"/>
  <c r="I205" i="45"/>
  <c r="J204" i="45"/>
  <c r="I204" i="45"/>
  <c r="J203" i="45"/>
  <c r="I203" i="45"/>
  <c r="J202" i="45"/>
  <c r="I202" i="45"/>
  <c r="Y8" i="45"/>
  <c r="X8" i="45"/>
  <c r="W8" i="45"/>
  <c r="W9" i="45" s="1"/>
  <c r="AE9" i="45" s="1"/>
  <c r="V8" i="45"/>
  <c r="U8" i="45"/>
  <c r="T8" i="45"/>
  <c r="T9" i="45" s="1"/>
  <c r="T10" i="45" s="1"/>
  <c r="T11" i="45" s="1"/>
  <c r="S8" i="45"/>
  <c r="S9" i="45" s="1"/>
  <c r="AA9" i="45" s="1"/>
  <c r="AG7" i="45"/>
  <c r="AF7" i="45"/>
  <c r="AE7" i="45"/>
  <c r="AD7" i="45"/>
  <c r="AC7" i="45"/>
  <c r="AB7" i="45"/>
  <c r="AA7" i="45"/>
  <c r="Z7" i="45"/>
  <c r="AG6" i="45"/>
  <c r="AF6" i="45"/>
  <c r="AD6" i="45"/>
  <c r="AC6" i="45"/>
  <c r="AB6" i="45"/>
  <c r="AA6" i="45"/>
  <c r="Z6" i="45"/>
  <c r="O6" i="45"/>
  <c r="K3" i="45"/>
  <c r="H3" i="45"/>
  <c r="K2" i="45"/>
  <c r="H2" i="45"/>
  <c r="B2" i="45"/>
  <c r="B1" i="45"/>
  <c r="V304" i="44"/>
  <c r="U304" i="44"/>
  <c r="V303" i="44"/>
  <c r="U303" i="44"/>
  <c r="V302" i="44"/>
  <c r="U302" i="44"/>
  <c r="V301" i="44"/>
  <c r="U301" i="44"/>
  <c r="V300" i="44"/>
  <c r="U300" i="44"/>
  <c r="V299" i="44"/>
  <c r="U299" i="44"/>
  <c r="V298" i="44"/>
  <c r="U298" i="44"/>
  <c r="V297" i="44"/>
  <c r="AX112" i="44"/>
  <c r="BA111" i="44"/>
  <c r="AX111" i="44"/>
  <c r="AW111" i="44"/>
  <c r="AV111" i="44"/>
  <c r="BI111" i="44"/>
  <c r="BX111" i="44"/>
  <c r="BG111" i="44"/>
  <c r="BF111" i="44"/>
  <c r="BT111" i="44"/>
  <c r="BR113" i="44"/>
  <c r="BP111" i="44"/>
  <c r="BO111" i="44"/>
  <c r="BN112" i="44"/>
  <c r="BL112"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09" i="44"/>
  <c r="AT109" i="44"/>
  <c r="AS109" i="44"/>
  <c r="AR109" i="44"/>
  <c r="AQ109" i="44"/>
  <c r="AP109" i="44"/>
  <c r="AO109" i="44"/>
  <c r="AN109" i="44"/>
  <c r="AM109" i="44"/>
  <c r="AL109" i="44"/>
  <c r="AK109" i="44"/>
  <c r="AJ109" i="44"/>
  <c r="AI109" i="44"/>
  <c r="AH109" i="44"/>
  <c r="AG109" i="44"/>
  <c r="AF109" i="44"/>
  <c r="AC109" i="44"/>
  <c r="AC70" i="44" s="1"/>
  <c r="AC6" i="44" s="1"/>
  <c r="BL71" i="44"/>
  <c r="AV71" i="44"/>
  <c r="AU70" i="44"/>
  <c r="AT70" i="44"/>
  <c r="AS70" i="44"/>
  <c r="AR70" i="44"/>
  <c r="AQ70" i="44"/>
  <c r="AP70" i="44"/>
  <c r="AO70" i="44"/>
  <c r="AN70" i="44"/>
  <c r="AM70" i="44"/>
  <c r="AL70" i="44"/>
  <c r="AK70" i="44"/>
  <c r="AJ70" i="44"/>
  <c r="AI70" i="44"/>
  <c r="AH70" i="44"/>
  <c r="AG70" i="44"/>
  <c r="AF70" i="44"/>
  <c r="BS9" i="44"/>
  <c r="BR9" i="44"/>
  <c r="BL9" i="44"/>
  <c r="BL8" i="44"/>
  <c r="AV8" i="44"/>
  <c r="BZ8" i="44"/>
  <c r="BY8" i="44"/>
  <c r="BX8" i="44"/>
  <c r="BV9" i="44"/>
  <c r="BE8" i="44"/>
  <c r="BT8" i="44"/>
  <c r="BS8" i="44"/>
  <c r="BR8" i="44"/>
  <c r="BA9" i="44"/>
  <c r="AZ8" i="44"/>
  <c r="AY8" i="44"/>
  <c r="AX8" i="44"/>
  <c r="BM8" i="44"/>
  <c r="CA7" i="44"/>
  <c r="BZ7" i="44"/>
  <c r="BY7" i="44"/>
  <c r="BX7" i="44"/>
  <c r="BW7" i="44"/>
  <c r="BV7" i="44"/>
  <c r="BU7" i="44"/>
  <c r="BT7" i="44"/>
  <c r="BS7" i="44"/>
  <c r="BR7" i="44"/>
  <c r="BQ7" i="44"/>
  <c r="BP7" i="44"/>
  <c r="BO7" i="44"/>
  <c r="BN7" i="44"/>
  <c r="BM7" i="44"/>
  <c r="BL7" i="44"/>
  <c r="BK7" i="44"/>
  <c r="BJ7" i="44"/>
  <c r="BI7" i="44"/>
  <c r="BH7" i="44"/>
  <c r="BG7" i="44"/>
  <c r="BF7" i="44"/>
  <c r="BE7" i="44"/>
  <c r="BD7" i="44"/>
  <c r="BC7" i="44"/>
  <c r="BB7" i="44"/>
  <c r="BA7" i="44"/>
  <c r="AZ7" i="44"/>
  <c r="AY7" i="44"/>
  <c r="AX7" i="44"/>
  <c r="AW7" i="44"/>
  <c r="AV7" i="44"/>
  <c r="CA6" i="44"/>
  <c r="BZ6" i="44"/>
  <c r="BY6" i="44"/>
  <c r="BX6" i="44"/>
  <c r="BW6" i="44"/>
  <c r="BV6" i="44"/>
  <c r="BU6" i="44"/>
  <c r="BU109" i="44" s="1"/>
  <c r="BT6" i="44"/>
  <c r="BS6" i="44"/>
  <c r="BS109" i="44" s="1"/>
  <c r="BR6" i="44"/>
  <c r="BR109" i="44" s="1"/>
  <c r="BQ6" i="44"/>
  <c r="BQ109" i="44" s="1"/>
  <c r="BP6" i="44"/>
  <c r="BO6" i="44"/>
  <c r="BN6" i="44"/>
  <c r="BM6" i="44"/>
  <c r="BL6" i="44"/>
  <c r="BK6" i="44"/>
  <c r="BJ6" i="44"/>
  <c r="BI6" i="44"/>
  <c r="BH6" i="44"/>
  <c r="BG6" i="44"/>
  <c r="BF6" i="44"/>
  <c r="BE6" i="44"/>
  <c r="BD6" i="44"/>
  <c r="BC6" i="44"/>
  <c r="BB6" i="44"/>
  <c r="BB109" i="44" s="1"/>
  <c r="BA6" i="44"/>
  <c r="BA109" i="44" s="1"/>
  <c r="AZ6" i="44"/>
  <c r="AZ109" i="44" s="1"/>
  <c r="AY6" i="44"/>
  <c r="AY109" i="44" s="1"/>
  <c r="AX6" i="44"/>
  <c r="AX109" i="44" s="1"/>
  <c r="AW6" i="44"/>
  <c r="AW109" i="44" s="1"/>
  <c r="AV6" i="44"/>
  <c r="W3" i="44"/>
  <c r="L3" i="44"/>
  <c r="W2" i="44"/>
  <c r="L2" i="44"/>
  <c r="B2" i="44"/>
  <c r="B1" i="44"/>
  <c r="V304" i="43"/>
  <c r="U304" i="43"/>
  <c r="V303" i="43"/>
  <c r="U303" i="43"/>
  <c r="V302" i="43"/>
  <c r="U302" i="43"/>
  <c r="V301" i="43"/>
  <c r="U301" i="43"/>
  <c r="V300" i="43"/>
  <c r="U300" i="43"/>
  <c r="V299" i="43"/>
  <c r="U299" i="43"/>
  <c r="V298" i="43"/>
  <c r="U298" i="43"/>
  <c r="V297" i="43"/>
  <c r="BU112" i="43"/>
  <c r="BT112" i="43"/>
  <c r="BS112" i="43"/>
  <c r="BK111" i="43"/>
  <c r="BJ111" i="43"/>
  <c r="BI111" i="43"/>
  <c r="BV112" i="43"/>
  <c r="BU111" i="43"/>
  <c r="BT111" i="43"/>
  <c r="BS111" i="43"/>
  <c r="BR112" i="43"/>
  <c r="BQ112" i="43"/>
  <c r="BL111"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09" i="43"/>
  <c r="AT109" i="43"/>
  <c r="AS109" i="43"/>
  <c r="AR109" i="43"/>
  <c r="AQ109" i="43"/>
  <c r="AP109" i="43"/>
  <c r="AO109" i="43"/>
  <c r="AN109" i="43"/>
  <c r="AM109" i="43"/>
  <c r="AL109" i="43"/>
  <c r="AK109" i="43"/>
  <c r="AJ109" i="43"/>
  <c r="AI109" i="43"/>
  <c r="AH109" i="43"/>
  <c r="AG109" i="43"/>
  <c r="AF109" i="43"/>
  <c r="AC109" i="43"/>
  <c r="BL71" i="43"/>
  <c r="AV71" i="43"/>
  <c r="AU70" i="43"/>
  <c r="AT70" i="43"/>
  <c r="AS70" i="43"/>
  <c r="AR70" i="43"/>
  <c r="AQ70" i="43"/>
  <c r="AP70" i="43"/>
  <c r="AO70" i="43"/>
  <c r="AN70" i="43"/>
  <c r="AM70" i="43"/>
  <c r="AL70" i="43"/>
  <c r="AK70" i="43"/>
  <c r="AJ70" i="43"/>
  <c r="AI70" i="43"/>
  <c r="AH70" i="43"/>
  <c r="AG70" i="43"/>
  <c r="AF70" i="43"/>
  <c r="AC70" i="43"/>
  <c r="AC6" i="43" s="1"/>
  <c r="BS8" i="43"/>
  <c r="BR8" i="43"/>
  <c r="BQ8" i="43"/>
  <c r="BP8" i="43"/>
  <c r="BO8" i="43"/>
  <c r="BF8" i="43"/>
  <c r="BC8" i="43"/>
  <c r="BB8" i="43"/>
  <c r="AZ8" i="43"/>
  <c r="AY8" i="43"/>
  <c r="AX9" i="43"/>
  <c r="AW9" i="43"/>
  <c r="AV9" i="43"/>
  <c r="CA7" i="43"/>
  <c r="BZ7" i="43"/>
  <c r="BY7" i="43"/>
  <c r="BX7" i="43"/>
  <c r="BW7" i="43"/>
  <c r="BV7" i="43"/>
  <c r="BU7" i="43"/>
  <c r="BT7" i="43"/>
  <c r="BS7" i="43"/>
  <c r="BR7" i="43"/>
  <c r="BQ7" i="43"/>
  <c r="BP7" i="43"/>
  <c r="BO7" i="43"/>
  <c r="BN7" i="43"/>
  <c r="BM7" i="43"/>
  <c r="BL7" i="43"/>
  <c r="BK7" i="43"/>
  <c r="BJ7" i="43"/>
  <c r="BI7" i="43"/>
  <c r="BH7" i="43"/>
  <c r="BG7" i="43"/>
  <c r="BF7" i="43"/>
  <c r="BE7" i="43"/>
  <c r="BD7" i="43"/>
  <c r="BC7" i="43"/>
  <c r="BB7" i="43"/>
  <c r="BA7" i="43"/>
  <c r="AZ7" i="43"/>
  <c r="AY7" i="43"/>
  <c r="AX7" i="43"/>
  <c r="AW7" i="43"/>
  <c r="AV7" i="43"/>
  <c r="CA6" i="43"/>
  <c r="CA70" i="43" s="1"/>
  <c r="BZ6" i="43"/>
  <c r="BZ70" i="43" s="1"/>
  <c r="BY6" i="43"/>
  <c r="BY70" i="43" s="1"/>
  <c r="BX6" i="43"/>
  <c r="BX70" i="43" s="1"/>
  <c r="BW6" i="43"/>
  <c r="BW70" i="43" s="1"/>
  <c r="BV6" i="43"/>
  <c r="BV109" i="43" s="1"/>
  <c r="BU6" i="43"/>
  <c r="BU109" i="43" s="1"/>
  <c r="BT6" i="43"/>
  <c r="BT109" i="43" s="1"/>
  <c r="BS6" i="43"/>
  <c r="BS109" i="43" s="1"/>
  <c r="BR6" i="43"/>
  <c r="BR109" i="43" s="1"/>
  <c r="BQ6" i="43"/>
  <c r="BQ109" i="43" s="1"/>
  <c r="BP6" i="43"/>
  <c r="BP109" i="43" s="1"/>
  <c r="BO6" i="43"/>
  <c r="BO109" i="43" s="1"/>
  <c r="BN6" i="43"/>
  <c r="BN109" i="43" s="1"/>
  <c r="BM6" i="43"/>
  <c r="BM109" i="43" s="1"/>
  <c r="BL6" i="43"/>
  <c r="BK6" i="43"/>
  <c r="BJ6" i="43"/>
  <c r="BJ109" i="43" s="1"/>
  <c r="BI6" i="43"/>
  <c r="BI109" i="43" s="1"/>
  <c r="BH6" i="43"/>
  <c r="BG6" i="43"/>
  <c r="BG70" i="43" s="1"/>
  <c r="BF6" i="43"/>
  <c r="BF70" i="43" s="1"/>
  <c r="BE6" i="43"/>
  <c r="BE70" i="43" s="1"/>
  <c r="BD6" i="43"/>
  <c r="BD70" i="43" s="1"/>
  <c r="BC6" i="43"/>
  <c r="BC70" i="43" s="1"/>
  <c r="BB6" i="43"/>
  <c r="BB70" i="43" s="1"/>
  <c r="BA6" i="43"/>
  <c r="BA70" i="43" s="1"/>
  <c r="AZ6" i="43"/>
  <c r="AZ70" i="43" s="1"/>
  <c r="AY6" i="43"/>
  <c r="AY109" i="43" s="1"/>
  <c r="AX6" i="43"/>
  <c r="AX109" i="43" s="1"/>
  <c r="AW6" i="43"/>
  <c r="AW109" i="43" s="1"/>
  <c r="AV6" i="43"/>
  <c r="W3" i="43"/>
  <c r="L3" i="43"/>
  <c r="W2" i="43"/>
  <c r="L2" i="43"/>
  <c r="B2" i="43"/>
  <c r="B1" i="43"/>
  <c r="V304" i="42"/>
  <c r="U304" i="42"/>
  <c r="V303" i="42"/>
  <c r="U303" i="42"/>
  <c r="V302" i="42"/>
  <c r="U302" i="42"/>
  <c r="V301" i="42"/>
  <c r="U301" i="42"/>
  <c r="V300" i="42"/>
  <c r="U300" i="42"/>
  <c r="V299" i="42"/>
  <c r="U299" i="42"/>
  <c r="V298" i="42"/>
  <c r="U298" i="42"/>
  <c r="V297" i="42"/>
  <c r="BN111" i="42"/>
  <c r="BY111" i="42"/>
  <c r="BX111" i="42"/>
  <c r="BU111" i="42"/>
  <c r="BD111" i="42"/>
  <c r="BS111" i="42"/>
  <c r="BB111" i="42"/>
  <c r="BP111" i="42"/>
  <c r="BN112" i="42"/>
  <c r="AW111" i="42"/>
  <c r="AV111"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09" i="42"/>
  <c r="AT109" i="42"/>
  <c r="AS109" i="42"/>
  <c r="AR109" i="42"/>
  <c r="AQ109" i="42"/>
  <c r="AP109" i="42"/>
  <c r="AO109" i="42"/>
  <c r="AN109" i="42"/>
  <c r="AM109" i="42"/>
  <c r="AL109" i="42"/>
  <c r="AK109" i="42"/>
  <c r="AJ109" i="42"/>
  <c r="AI109" i="42"/>
  <c r="AH109" i="42"/>
  <c r="AG109" i="42"/>
  <c r="AF109" i="42"/>
  <c r="AC109" i="42"/>
  <c r="AC70" i="42" s="1"/>
  <c r="AC6" i="42" s="1"/>
  <c r="AV72" i="42"/>
  <c r="BL71" i="42"/>
  <c r="AV71" i="42"/>
  <c r="AU70" i="42"/>
  <c r="AT70" i="42"/>
  <c r="AS70" i="42"/>
  <c r="AR70" i="42"/>
  <c r="AQ70" i="42"/>
  <c r="AP70" i="42"/>
  <c r="AO70" i="42"/>
  <c r="AN70" i="42"/>
  <c r="AM70" i="42"/>
  <c r="AL70" i="42"/>
  <c r="AK70" i="42"/>
  <c r="AJ70" i="42"/>
  <c r="AI70" i="42"/>
  <c r="AH70" i="42"/>
  <c r="AG70" i="42"/>
  <c r="AF70" i="42"/>
  <c r="BF9" i="42"/>
  <c r="BG8" i="42"/>
  <c r="BF8" i="42"/>
  <c r="BK9" i="42"/>
  <c r="BZ9" i="42"/>
  <c r="BY9" i="42"/>
  <c r="BX8" i="42"/>
  <c r="BV8" i="42"/>
  <c r="BU8" i="42"/>
  <c r="AY8" i="42"/>
  <c r="AX8" i="42"/>
  <c r="AW8" i="42"/>
  <c r="CA7" i="42"/>
  <c r="BZ7" i="42"/>
  <c r="BY7" i="42"/>
  <c r="BX7" i="42"/>
  <c r="BW7" i="42"/>
  <c r="BV7" i="42"/>
  <c r="BU7" i="42"/>
  <c r="BT7" i="42"/>
  <c r="BS7" i="42"/>
  <c r="BR7" i="42"/>
  <c r="BQ7" i="42"/>
  <c r="BP7" i="42"/>
  <c r="BO7" i="42"/>
  <c r="BN7" i="42"/>
  <c r="BM7" i="42"/>
  <c r="BL7" i="42"/>
  <c r="BK7" i="42"/>
  <c r="BJ7" i="42"/>
  <c r="BI7" i="42"/>
  <c r="BH7" i="42"/>
  <c r="BG7" i="42"/>
  <c r="BF7" i="42"/>
  <c r="BE7" i="42"/>
  <c r="BD7" i="42"/>
  <c r="BC7" i="42"/>
  <c r="BB7" i="42"/>
  <c r="BA7" i="42"/>
  <c r="AZ7" i="42"/>
  <c r="AY7" i="42"/>
  <c r="AX7" i="42"/>
  <c r="AW7" i="42"/>
  <c r="AV7" i="42"/>
  <c r="CA6" i="42"/>
  <c r="BZ6" i="42"/>
  <c r="BY6" i="42"/>
  <c r="BY109" i="42" s="1"/>
  <c r="BX6" i="42"/>
  <c r="BW6" i="42"/>
  <c r="BW109" i="42" s="1"/>
  <c r="BV6" i="42"/>
  <c r="BV109" i="42" s="1"/>
  <c r="BU6" i="42"/>
  <c r="BU109" i="42" s="1"/>
  <c r="BT6" i="42"/>
  <c r="BS6" i="42"/>
  <c r="BS109" i="42" s="1"/>
  <c r="BR6" i="42"/>
  <c r="BQ6" i="42"/>
  <c r="BQ109" i="42" s="1"/>
  <c r="BP6" i="42"/>
  <c r="BP70" i="42" s="1"/>
  <c r="BO6" i="42"/>
  <c r="BO70" i="42" s="1"/>
  <c r="BN6" i="42"/>
  <c r="BN70" i="42" s="1"/>
  <c r="BM6" i="42"/>
  <c r="BM70" i="42" s="1"/>
  <c r="BL6" i="42"/>
  <c r="BL70" i="42" s="1"/>
  <c r="BK6" i="42"/>
  <c r="BK70" i="42" s="1"/>
  <c r="BJ6" i="42"/>
  <c r="BJ70" i="42" s="1"/>
  <c r="BI6" i="42"/>
  <c r="BI70" i="42" s="1"/>
  <c r="BH6" i="42"/>
  <c r="BH70" i="42" s="1"/>
  <c r="BG6" i="42"/>
  <c r="BG70" i="42" s="1"/>
  <c r="BF6" i="42"/>
  <c r="BE6" i="42"/>
  <c r="BD6" i="42"/>
  <c r="BC6" i="42"/>
  <c r="BC109" i="42" s="1"/>
  <c r="BB6" i="42"/>
  <c r="BB109" i="42" s="1"/>
  <c r="BA6" i="42"/>
  <c r="BA109" i="42" s="1"/>
  <c r="AZ6" i="42"/>
  <c r="AY6" i="42"/>
  <c r="AY70" i="42" s="1"/>
  <c r="AX6" i="42"/>
  <c r="AW6" i="42"/>
  <c r="AW70" i="42" s="1"/>
  <c r="AV6" i="42"/>
  <c r="AV109" i="42" s="1"/>
  <c r="W3" i="42"/>
  <c r="L3" i="42"/>
  <c r="W2" i="42"/>
  <c r="L2" i="42"/>
  <c r="B2" i="42"/>
  <c r="B1" i="42"/>
  <c r="V304" i="41"/>
  <c r="U304" i="41"/>
  <c r="V303" i="41"/>
  <c r="U303" i="41"/>
  <c r="V302" i="41"/>
  <c r="U302" i="41"/>
  <c r="V301" i="41"/>
  <c r="U301" i="41"/>
  <c r="V300" i="41"/>
  <c r="U300" i="41"/>
  <c r="V299" i="41"/>
  <c r="U299" i="41"/>
  <c r="V298" i="41"/>
  <c r="U298" i="41"/>
  <c r="V297" i="41"/>
  <c r="BE112" i="41"/>
  <c r="BA112" i="41"/>
  <c r="CA111" i="41"/>
  <c r="BB111" i="41"/>
  <c r="BP111" i="41"/>
  <c r="BO111" i="41"/>
  <c r="BN111"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09" i="41"/>
  <c r="AT109" i="41"/>
  <c r="AS109" i="41"/>
  <c r="AR109" i="41"/>
  <c r="AQ109" i="41"/>
  <c r="AP109" i="41"/>
  <c r="AO109" i="41"/>
  <c r="AN109" i="41"/>
  <c r="AM109" i="41"/>
  <c r="AL109" i="41"/>
  <c r="AK109" i="41"/>
  <c r="AJ109" i="41"/>
  <c r="AI109" i="41"/>
  <c r="AH109" i="41"/>
  <c r="AG109" i="41"/>
  <c r="AF109" i="41"/>
  <c r="AC109" i="41"/>
  <c r="AC70" i="41" s="1"/>
  <c r="AC6" i="41" s="1"/>
  <c r="BL71" i="41"/>
  <c r="AV71" i="41"/>
  <c r="AU70" i="41"/>
  <c r="AT70" i="41"/>
  <c r="AS70" i="41"/>
  <c r="AR70" i="41"/>
  <c r="AQ70" i="41"/>
  <c r="AP70" i="41"/>
  <c r="AO70" i="41"/>
  <c r="AN70" i="41"/>
  <c r="AM70" i="41"/>
  <c r="AL70" i="41"/>
  <c r="AK70" i="41"/>
  <c r="AJ70" i="41"/>
  <c r="AI70" i="41"/>
  <c r="AH70" i="41"/>
  <c r="AG70" i="41"/>
  <c r="AF70" i="41"/>
  <c r="BG9" i="41"/>
  <c r="BG8" i="41"/>
  <c r="BF8" i="41"/>
  <c r="BB8" i="41"/>
  <c r="BA8" i="41"/>
  <c r="AV8" i="41"/>
  <c r="AU8" i="41"/>
  <c r="AU9" i="41" s="1"/>
  <c r="BK9" i="41" s="1"/>
  <c r="BW9" i="41"/>
  <c r="BV9" i="41"/>
  <c r="BE9" i="41"/>
  <c r="BT8" i="41"/>
  <c r="BS8" i="41"/>
  <c r="BR8" i="41"/>
  <c r="CA7" i="41"/>
  <c r="BZ7" i="41"/>
  <c r="BY7" i="41"/>
  <c r="BX7" i="41"/>
  <c r="BW7" i="41"/>
  <c r="BV7" i="41"/>
  <c r="BU7" i="41"/>
  <c r="BT7" i="41"/>
  <c r="BS7" i="41"/>
  <c r="BR7" i="41"/>
  <c r="BQ7" i="41"/>
  <c r="BP7" i="41"/>
  <c r="BO7" i="41"/>
  <c r="BN7" i="41"/>
  <c r="BM7" i="41"/>
  <c r="BL7" i="41"/>
  <c r="BK7" i="41"/>
  <c r="BJ7" i="41"/>
  <c r="BI7" i="41"/>
  <c r="BH7" i="41"/>
  <c r="BG7" i="41"/>
  <c r="BF7" i="41"/>
  <c r="BE7" i="41"/>
  <c r="BD7" i="41"/>
  <c r="BC7" i="41"/>
  <c r="BB7" i="41"/>
  <c r="BA7" i="41"/>
  <c r="AZ7" i="41"/>
  <c r="AY7" i="41"/>
  <c r="AX7" i="41"/>
  <c r="AW7" i="41"/>
  <c r="AV7" i="41"/>
  <c r="CA6" i="41"/>
  <c r="BZ6" i="41"/>
  <c r="BY6" i="41"/>
  <c r="BX6" i="41"/>
  <c r="BW6" i="41"/>
  <c r="BV6" i="41"/>
  <c r="BU6" i="41"/>
  <c r="BT6" i="41"/>
  <c r="BT109" i="41" s="1"/>
  <c r="BS6" i="41"/>
  <c r="BS109" i="41" s="1"/>
  <c r="BR6" i="41"/>
  <c r="BR70" i="41" s="1"/>
  <c r="BQ6" i="41"/>
  <c r="BQ109" i="41" s="1"/>
  <c r="BP6" i="41"/>
  <c r="BP109" i="41" s="1"/>
  <c r="BO6" i="41"/>
  <c r="BO109" i="41" s="1"/>
  <c r="BN6" i="41"/>
  <c r="BN109" i="41" s="1"/>
  <c r="BM6" i="41"/>
  <c r="BM109" i="41" s="1"/>
  <c r="BL6" i="41"/>
  <c r="BK6" i="41"/>
  <c r="BK109" i="41" s="1"/>
  <c r="BJ6" i="41"/>
  <c r="BJ109" i="41" s="1"/>
  <c r="BI6" i="41"/>
  <c r="BH6" i="41"/>
  <c r="BG6" i="41"/>
  <c r="BG109" i="41" s="1"/>
  <c r="BF6" i="41"/>
  <c r="BE6" i="41"/>
  <c r="BD6" i="41"/>
  <c r="BC6" i="41"/>
  <c r="BB6" i="41"/>
  <c r="BA6" i="41"/>
  <c r="AZ6" i="41"/>
  <c r="AZ70" i="41" s="1"/>
  <c r="AY6" i="41"/>
  <c r="AY70" i="41" s="1"/>
  <c r="AX6" i="41"/>
  <c r="AX70" i="41" s="1"/>
  <c r="AW6" i="41"/>
  <c r="AW70" i="41" s="1"/>
  <c r="AV6" i="41"/>
  <c r="W3" i="41"/>
  <c r="L3" i="41"/>
  <c r="W2" i="41"/>
  <c r="L2" i="41"/>
  <c r="B2" i="41"/>
  <c r="B1" i="41"/>
  <c r="V304" i="40"/>
  <c r="U304" i="40"/>
  <c r="V303" i="40"/>
  <c r="U303" i="40"/>
  <c r="V302" i="40"/>
  <c r="U302" i="40"/>
  <c r="V301" i="40"/>
  <c r="U301" i="40"/>
  <c r="V300" i="40"/>
  <c r="U300" i="40"/>
  <c r="V299" i="40"/>
  <c r="U299" i="40"/>
  <c r="V298" i="40"/>
  <c r="U298" i="40"/>
  <c r="V297" i="40"/>
  <c r="BC112" i="40"/>
  <c r="CA111" i="40"/>
  <c r="BX111" i="40"/>
  <c r="BF111" i="40"/>
  <c r="BS111" i="40"/>
  <c r="BN111" i="40"/>
  <c r="BM111" i="40"/>
  <c r="BL111"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09" i="40"/>
  <c r="AT109" i="40"/>
  <c r="AS109" i="40"/>
  <c r="AR109" i="40"/>
  <c r="AQ109" i="40"/>
  <c r="AP109" i="40"/>
  <c r="AO109" i="40"/>
  <c r="AN109" i="40"/>
  <c r="AM109" i="40"/>
  <c r="AL109" i="40"/>
  <c r="AK109" i="40"/>
  <c r="AJ109" i="40"/>
  <c r="AI109" i="40"/>
  <c r="AH109" i="40"/>
  <c r="AG109" i="40"/>
  <c r="AF109" i="40"/>
  <c r="AC109" i="40"/>
  <c r="AC70" i="40" s="1"/>
  <c r="AC6" i="40" s="1"/>
  <c r="AV72" i="40"/>
  <c r="BL71" i="40"/>
  <c r="AV71" i="40"/>
  <c r="BR70" i="40"/>
  <c r="AU70" i="40"/>
  <c r="AT70" i="40"/>
  <c r="AS70" i="40"/>
  <c r="AR70" i="40"/>
  <c r="AQ70" i="40"/>
  <c r="AP70" i="40"/>
  <c r="AO70" i="40"/>
  <c r="AN70" i="40"/>
  <c r="AM70" i="40"/>
  <c r="AL70" i="40"/>
  <c r="AK70" i="40"/>
  <c r="AJ70" i="40"/>
  <c r="AI70" i="40"/>
  <c r="AH70" i="40"/>
  <c r="AG70" i="40"/>
  <c r="AF70" i="40"/>
  <c r="BP8" i="40"/>
  <c r="BE8" i="40"/>
  <c r="BD8" i="40"/>
  <c r="BC8" i="40"/>
  <c r="AZ8" i="40"/>
  <c r="AY8" i="40"/>
  <c r="AX8" i="40"/>
  <c r="AU8" i="40"/>
  <c r="CA8" i="40" s="1"/>
  <c r="BZ9" i="40"/>
  <c r="BI8" i="40"/>
  <c r="BX10" i="40"/>
  <c r="BW8" i="40"/>
  <c r="BV8" i="40"/>
  <c r="BU8" i="40"/>
  <c r="BT8" i="40"/>
  <c r="BS8" i="40"/>
  <c r="BO8" i="40"/>
  <c r="BN9" i="40"/>
  <c r="CA7" i="40"/>
  <c r="BZ7" i="40"/>
  <c r="BY7" i="40"/>
  <c r="BX7" i="40"/>
  <c r="BW7" i="40"/>
  <c r="BV7" i="40"/>
  <c r="BU7" i="40"/>
  <c r="BT7" i="40"/>
  <c r="BS7" i="40"/>
  <c r="BR7" i="40"/>
  <c r="BQ7" i="40"/>
  <c r="BP7" i="40"/>
  <c r="BO7" i="40"/>
  <c r="BN7" i="40"/>
  <c r="BM7" i="40"/>
  <c r="BL7" i="40"/>
  <c r="BK7" i="40"/>
  <c r="BJ7" i="40"/>
  <c r="BI7" i="40"/>
  <c r="BH7" i="40"/>
  <c r="BG7" i="40"/>
  <c r="BF7" i="40"/>
  <c r="BE7" i="40"/>
  <c r="BD7" i="40"/>
  <c r="BC7" i="40"/>
  <c r="BB7" i="40"/>
  <c r="BA7" i="40"/>
  <c r="AZ7" i="40"/>
  <c r="AY7" i="40"/>
  <c r="AX7" i="40"/>
  <c r="AW7" i="40"/>
  <c r="AV7" i="40"/>
  <c r="CA6" i="40"/>
  <c r="CA109" i="40" s="1"/>
  <c r="BZ6" i="40"/>
  <c r="BY6" i="40"/>
  <c r="BX6" i="40"/>
  <c r="BX109" i="40" s="1"/>
  <c r="BW6" i="40"/>
  <c r="BW70" i="40" s="1"/>
  <c r="BV6" i="40"/>
  <c r="BV109" i="40" s="1"/>
  <c r="BU6" i="40"/>
  <c r="BT6" i="40"/>
  <c r="BS6" i="40"/>
  <c r="BR6" i="40"/>
  <c r="BR109" i="40" s="1"/>
  <c r="BQ6" i="40"/>
  <c r="BQ109" i="40" s="1"/>
  <c r="BP6" i="40"/>
  <c r="BO6" i="40"/>
  <c r="BN6" i="40"/>
  <c r="BN109" i="40" s="1"/>
  <c r="BM6" i="40"/>
  <c r="BL6" i="40"/>
  <c r="BL70" i="40" s="1"/>
  <c r="BK6" i="40"/>
  <c r="BK70" i="40" s="1"/>
  <c r="BJ6" i="40"/>
  <c r="BJ70" i="40" s="1"/>
  <c r="BI6" i="40"/>
  <c r="BH6" i="40"/>
  <c r="BH109" i="40" s="1"/>
  <c r="BG6" i="40"/>
  <c r="BG109" i="40" s="1"/>
  <c r="BF6" i="40"/>
  <c r="BE6" i="40"/>
  <c r="BD6" i="40"/>
  <c r="BD70" i="40" s="1"/>
  <c r="BC6" i="40"/>
  <c r="BC109" i="40" s="1"/>
  <c r="BB6" i="40"/>
  <c r="BB109" i="40" s="1"/>
  <c r="BA6" i="40"/>
  <c r="BA109" i="40" s="1"/>
  <c r="AZ6" i="40"/>
  <c r="AZ109" i="40" s="1"/>
  <c r="AY6" i="40"/>
  <c r="AY109" i="40" s="1"/>
  <c r="AX6" i="40"/>
  <c r="AX70" i="40" s="1"/>
  <c r="AW6" i="40"/>
  <c r="AV6" i="40"/>
  <c r="AV109" i="40" s="1"/>
  <c r="W3" i="40"/>
  <c r="L3" i="40"/>
  <c r="W2" i="40"/>
  <c r="L2" i="40"/>
  <c r="B2" i="40"/>
  <c r="B1" i="40"/>
  <c r="V304" i="39"/>
  <c r="U304" i="39"/>
  <c r="V303" i="39"/>
  <c r="U303" i="39"/>
  <c r="V302" i="39"/>
  <c r="U302" i="39"/>
  <c r="V301" i="39"/>
  <c r="U301" i="39"/>
  <c r="V300" i="39"/>
  <c r="U300" i="39"/>
  <c r="V299" i="39"/>
  <c r="U299" i="39"/>
  <c r="V298" i="39"/>
  <c r="U298" i="39"/>
  <c r="V297" i="39"/>
  <c r="BO111" i="39"/>
  <c r="BN111" i="39"/>
  <c r="BB111" i="39"/>
  <c r="BA111" i="39"/>
  <c r="AZ111" i="39"/>
  <c r="BK111" i="39"/>
  <c r="BZ111" i="39"/>
  <c r="BY111" i="39"/>
  <c r="BX111" i="39"/>
  <c r="BW111" i="39"/>
  <c r="BE111" i="39"/>
  <c r="BR111" i="39"/>
  <c r="BQ111" i="39"/>
  <c r="AV111"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09" i="39"/>
  <c r="AT109" i="39"/>
  <c r="AS109" i="39"/>
  <c r="AR109" i="39"/>
  <c r="AQ109" i="39"/>
  <c r="AP109" i="39"/>
  <c r="AO109" i="39"/>
  <c r="AN109" i="39"/>
  <c r="AM109" i="39"/>
  <c r="AL109" i="39"/>
  <c r="AK109" i="39"/>
  <c r="AJ109" i="39"/>
  <c r="AI109" i="39"/>
  <c r="AH109" i="39"/>
  <c r="AG109" i="39"/>
  <c r="AF109" i="39"/>
  <c r="AC109" i="39"/>
  <c r="BL73" i="39"/>
  <c r="BL71" i="39"/>
  <c r="AV71" i="39"/>
  <c r="AU70" i="39"/>
  <c r="AT70" i="39"/>
  <c r="AS70" i="39"/>
  <c r="AR70" i="39"/>
  <c r="AQ70" i="39"/>
  <c r="AP70" i="39"/>
  <c r="AO70" i="39"/>
  <c r="AN70" i="39"/>
  <c r="AM70" i="39"/>
  <c r="AL70" i="39"/>
  <c r="AK70" i="39"/>
  <c r="AJ70" i="39"/>
  <c r="AI70" i="39"/>
  <c r="AH70" i="39"/>
  <c r="AG70" i="39"/>
  <c r="AF70" i="39"/>
  <c r="AC70" i="39"/>
  <c r="AC6" i="39" s="1"/>
  <c r="BQ8" i="39"/>
  <c r="BP8" i="39"/>
  <c r="CA9" i="39"/>
  <c r="BJ8" i="39"/>
  <c r="BY8" i="39"/>
  <c r="BX8" i="39"/>
  <c r="BW8" i="39"/>
  <c r="BF10" i="39"/>
  <c r="BE8" i="39"/>
  <c r="BD8" i="39"/>
  <c r="BA8" i="39"/>
  <c r="BN8" i="39"/>
  <c r="BM8" i="39"/>
  <c r="CA7" i="39"/>
  <c r="BZ7" i="39"/>
  <c r="BY7" i="39"/>
  <c r="BX7" i="39"/>
  <c r="BW7" i="39"/>
  <c r="BV7" i="39"/>
  <c r="BU7" i="39"/>
  <c r="BT7" i="39"/>
  <c r="BS7" i="39"/>
  <c r="BR7" i="39"/>
  <c r="BQ7" i="39"/>
  <c r="BP7" i="39"/>
  <c r="BO7" i="39"/>
  <c r="BN7" i="39"/>
  <c r="BM7" i="39"/>
  <c r="BL7" i="39"/>
  <c r="BK7" i="39"/>
  <c r="BJ7" i="39"/>
  <c r="BI7" i="39"/>
  <c r="BH7" i="39"/>
  <c r="BG7" i="39"/>
  <c r="BF7" i="39"/>
  <c r="BE7" i="39"/>
  <c r="BD7" i="39"/>
  <c r="BC7" i="39"/>
  <c r="BB7" i="39"/>
  <c r="BA7" i="39"/>
  <c r="AZ7" i="39"/>
  <c r="AY7" i="39"/>
  <c r="AX7" i="39"/>
  <c r="AW7" i="39"/>
  <c r="AV7" i="39"/>
  <c r="CA6" i="39"/>
  <c r="BZ6" i="39"/>
  <c r="BY6" i="39"/>
  <c r="BY70" i="39" s="1"/>
  <c r="BX6" i="39"/>
  <c r="BW6" i="39"/>
  <c r="BW70" i="39" s="1"/>
  <c r="BV6" i="39"/>
  <c r="BV70" i="39" s="1"/>
  <c r="BU6" i="39"/>
  <c r="BT6" i="39"/>
  <c r="BS6" i="39"/>
  <c r="BR6" i="39"/>
  <c r="BQ6" i="39"/>
  <c r="BP6" i="39"/>
  <c r="BO6" i="39"/>
  <c r="BO109" i="39" s="1"/>
  <c r="BN6" i="39"/>
  <c r="BM6" i="39"/>
  <c r="BM109" i="39" s="1"/>
  <c r="BL6" i="39"/>
  <c r="BK6" i="39"/>
  <c r="BJ6" i="39"/>
  <c r="BI6" i="39"/>
  <c r="BH6" i="39"/>
  <c r="BG6" i="39"/>
  <c r="BF6" i="39"/>
  <c r="BF109" i="39" s="1"/>
  <c r="BE6" i="39"/>
  <c r="BD6" i="39"/>
  <c r="BC6" i="39"/>
  <c r="BB6" i="39"/>
  <c r="BA6" i="39"/>
  <c r="AZ6" i="39"/>
  <c r="AY6" i="39"/>
  <c r="AY109" i="39" s="1"/>
  <c r="AX6" i="39"/>
  <c r="AW6" i="39"/>
  <c r="AV6" i="39"/>
  <c r="W3" i="39"/>
  <c r="L3" i="39"/>
  <c r="W2" i="39"/>
  <c r="L2" i="39"/>
  <c r="B2" i="39"/>
  <c r="B1" i="39"/>
  <c r="V304" i="38"/>
  <c r="U304" i="38"/>
  <c r="V303" i="38"/>
  <c r="U303" i="38"/>
  <c r="V302" i="38"/>
  <c r="U302" i="38"/>
  <c r="V301" i="38"/>
  <c r="U301" i="38"/>
  <c r="V300" i="38"/>
  <c r="U300" i="38"/>
  <c r="V299" i="38"/>
  <c r="U299" i="38"/>
  <c r="V298" i="38"/>
  <c r="U298" i="38"/>
  <c r="V297" i="38"/>
  <c r="BQ111" i="38"/>
  <c r="BP111" i="38"/>
  <c r="BO111" i="38"/>
  <c r="BK111" i="38"/>
  <c r="BZ111" i="38"/>
  <c r="BY111" i="38"/>
  <c r="BF111" i="38"/>
  <c r="BT111" i="38"/>
  <c r="BS111" i="38"/>
  <c r="BR111" i="38"/>
  <c r="BA111" i="38"/>
  <c r="AZ111" i="38"/>
  <c r="AY111" i="38"/>
  <c r="AW111"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09" i="38"/>
  <c r="AT109" i="38"/>
  <c r="AS109" i="38"/>
  <c r="AR109" i="38"/>
  <c r="AQ109" i="38"/>
  <c r="AP109" i="38"/>
  <c r="AO109" i="38"/>
  <c r="AN109" i="38"/>
  <c r="AM109" i="38"/>
  <c r="AL109" i="38"/>
  <c r="AK109" i="38"/>
  <c r="AJ109" i="38"/>
  <c r="AI109" i="38"/>
  <c r="AH109" i="38"/>
  <c r="AG109" i="38"/>
  <c r="AF109" i="38"/>
  <c r="AC109" i="38"/>
  <c r="AC70" i="38" s="1"/>
  <c r="AC6" i="38" s="1"/>
  <c r="BL72" i="38"/>
  <c r="BL71" i="38"/>
  <c r="AV71" i="38"/>
  <c r="AU70" i="38"/>
  <c r="AT70" i="38"/>
  <c r="AS70" i="38"/>
  <c r="AR70" i="38"/>
  <c r="AQ70" i="38"/>
  <c r="AP70" i="38"/>
  <c r="AO70" i="38"/>
  <c r="AN70" i="38"/>
  <c r="AM70" i="38"/>
  <c r="AL70" i="38"/>
  <c r="AK70" i="38"/>
  <c r="AJ70" i="38"/>
  <c r="AI70" i="38"/>
  <c r="AH70" i="38"/>
  <c r="AG70" i="38"/>
  <c r="AF70" i="38"/>
  <c r="AY9" i="38"/>
  <c r="AZ8" i="38"/>
  <c r="AY8" i="38"/>
  <c r="AX8" i="38"/>
  <c r="BJ8" i="38"/>
  <c r="BU8" i="38"/>
  <c r="BT8" i="38"/>
  <c r="BQ8" i="38"/>
  <c r="BO9" i="38"/>
  <c r="BM8" i="38"/>
  <c r="CA7" i="38"/>
  <c r="BZ7" i="38"/>
  <c r="BY7" i="38"/>
  <c r="BX7" i="38"/>
  <c r="BW7" i="38"/>
  <c r="BV7" i="38"/>
  <c r="BU7" i="38"/>
  <c r="BT7" i="38"/>
  <c r="BS7" i="38"/>
  <c r="BR7" i="38"/>
  <c r="BQ7" i="38"/>
  <c r="BP7" i="38"/>
  <c r="BO7" i="38"/>
  <c r="BN7" i="38"/>
  <c r="BM7" i="38"/>
  <c r="BL7" i="38"/>
  <c r="BK7" i="38"/>
  <c r="BJ7" i="38"/>
  <c r="BI7" i="38"/>
  <c r="BH7" i="38"/>
  <c r="BG7" i="38"/>
  <c r="BF7" i="38"/>
  <c r="BE7" i="38"/>
  <c r="BD7" i="38"/>
  <c r="BC7" i="38"/>
  <c r="BB7" i="38"/>
  <c r="BA7" i="38"/>
  <c r="AZ7" i="38"/>
  <c r="AY7" i="38"/>
  <c r="AX7" i="38"/>
  <c r="AW7" i="38"/>
  <c r="AV7" i="38"/>
  <c r="CA6" i="38"/>
  <c r="BZ6" i="38"/>
  <c r="BY6" i="38"/>
  <c r="BX6" i="38"/>
  <c r="BW6" i="38"/>
  <c r="BW109" i="38" s="1"/>
  <c r="BV6" i="38"/>
  <c r="BU6" i="38"/>
  <c r="BT6" i="38"/>
  <c r="BS6" i="38"/>
  <c r="BR6" i="38"/>
  <c r="BQ6" i="38"/>
  <c r="BQ70" i="38" s="1"/>
  <c r="BP6" i="38"/>
  <c r="BP109" i="38" s="1"/>
  <c r="BO6" i="38"/>
  <c r="BN6" i="38"/>
  <c r="BN109" i="38" s="1"/>
  <c r="BM6" i="38"/>
  <c r="BM70" i="38" s="1"/>
  <c r="BL6" i="38"/>
  <c r="BL70" i="38" s="1"/>
  <c r="BK6" i="38"/>
  <c r="BK109" i="38" s="1"/>
  <c r="BJ6" i="38"/>
  <c r="BJ109" i="38" s="1"/>
  <c r="BI6" i="38"/>
  <c r="BH6" i="38"/>
  <c r="BG6" i="38"/>
  <c r="BF6" i="38"/>
  <c r="BE6" i="38"/>
  <c r="BD6" i="38"/>
  <c r="BC6" i="38"/>
  <c r="BB6" i="38"/>
  <c r="BA6" i="38"/>
  <c r="AZ6" i="38"/>
  <c r="AY6" i="38"/>
  <c r="AY70" i="38" s="1"/>
  <c r="AX6" i="38"/>
  <c r="AW6" i="38"/>
  <c r="AW109" i="38" s="1"/>
  <c r="AV6" i="38"/>
  <c r="AV109" i="38" s="1"/>
  <c r="W3" i="38"/>
  <c r="L3" i="38"/>
  <c r="W2" i="38"/>
  <c r="L2" i="38"/>
  <c r="B2" i="38"/>
  <c r="B1" i="38"/>
  <c r="V304" i="37"/>
  <c r="U304" i="37"/>
  <c r="V303" i="37"/>
  <c r="U303" i="37"/>
  <c r="V302" i="37"/>
  <c r="U302" i="37"/>
  <c r="V301" i="37"/>
  <c r="U301" i="37"/>
  <c r="V300" i="37"/>
  <c r="U300" i="37"/>
  <c r="V299" i="37"/>
  <c r="U299" i="37"/>
  <c r="V298" i="37"/>
  <c r="U298" i="37"/>
  <c r="V297" i="37"/>
  <c r="AX112" i="37"/>
  <c r="BL112" i="37"/>
  <c r="BX111" i="37"/>
  <c r="BT111" i="37"/>
  <c r="BK111" i="37"/>
  <c r="BY111" i="37"/>
  <c r="BH111" i="37"/>
  <c r="BS111" i="37"/>
  <c r="AX111" i="37"/>
  <c r="AW111"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09" i="37"/>
  <c r="AT109" i="37"/>
  <c r="AS109" i="37"/>
  <c r="AR109" i="37"/>
  <c r="AQ109" i="37"/>
  <c r="AP109" i="37"/>
  <c r="AO109" i="37"/>
  <c r="AN109" i="37"/>
  <c r="AM109" i="37"/>
  <c r="AL109" i="37"/>
  <c r="AK109" i="37"/>
  <c r="AJ109" i="37"/>
  <c r="AI109" i="37"/>
  <c r="AH109" i="37"/>
  <c r="AG109" i="37"/>
  <c r="AF109" i="37"/>
  <c r="AC109" i="37"/>
  <c r="AC70" i="37" s="1"/>
  <c r="AC6" i="37" s="1"/>
  <c r="BL71" i="37"/>
  <c r="AV71" i="37"/>
  <c r="AU70" i="37"/>
  <c r="AT70" i="37"/>
  <c r="AS70" i="37"/>
  <c r="AR70" i="37"/>
  <c r="AQ70" i="37"/>
  <c r="AP70" i="37"/>
  <c r="AO70" i="37"/>
  <c r="AN70" i="37"/>
  <c r="AM70" i="37"/>
  <c r="AL70" i="37"/>
  <c r="AK70" i="37"/>
  <c r="AJ70" i="37"/>
  <c r="AI70" i="37"/>
  <c r="AH70" i="37"/>
  <c r="AG70" i="37"/>
  <c r="AF70" i="37"/>
  <c r="BO9" i="37"/>
  <c r="BZ8" i="37"/>
  <c r="BY8" i="37"/>
  <c r="BV8" i="37"/>
  <c r="BU8" i="37"/>
  <c r="BO8" i="37"/>
  <c r="BI8" i="37"/>
  <c r="AY8" i="37"/>
  <c r="AX8" i="37"/>
  <c r="BJ8" i="37"/>
  <c r="BH8" i="37"/>
  <c r="BG8" i="37"/>
  <c r="BF8" i="37"/>
  <c r="BE8" i="37"/>
  <c r="BT8" i="37"/>
  <c r="BS8" i="37"/>
  <c r="AZ9" i="37"/>
  <c r="AY9" i="37"/>
  <c r="AV8" i="37"/>
  <c r="CA7" i="37"/>
  <c r="BZ7" i="37"/>
  <c r="BY7" i="37"/>
  <c r="BX7" i="37"/>
  <c r="BW7" i="37"/>
  <c r="BV7" i="37"/>
  <c r="BU7" i="37"/>
  <c r="BT7" i="37"/>
  <c r="BS7" i="37"/>
  <c r="BR7" i="37"/>
  <c r="BQ7" i="37"/>
  <c r="BP7" i="37"/>
  <c r="BO7" i="37"/>
  <c r="BN7" i="37"/>
  <c r="BM7" i="37"/>
  <c r="BL7" i="37"/>
  <c r="BK7" i="37"/>
  <c r="BJ7" i="37"/>
  <c r="BI7" i="37"/>
  <c r="BH7" i="37"/>
  <c r="BG7" i="37"/>
  <c r="BF7" i="37"/>
  <c r="BE7" i="37"/>
  <c r="BD7" i="37"/>
  <c r="BC7" i="37"/>
  <c r="BB7" i="37"/>
  <c r="BA7" i="37"/>
  <c r="AZ7" i="37"/>
  <c r="AY7" i="37"/>
  <c r="AX7" i="37"/>
  <c r="AW7" i="37"/>
  <c r="AV7" i="37"/>
  <c r="CA6" i="37"/>
  <c r="CA109" i="37" s="1"/>
  <c r="BZ6" i="37"/>
  <c r="BZ70" i="37" s="1"/>
  <c r="BY6" i="37"/>
  <c r="BY109" i="37" s="1"/>
  <c r="BX6" i="37"/>
  <c r="BX109" i="37" s="1"/>
  <c r="BW6" i="37"/>
  <c r="BV6" i="37"/>
  <c r="BU6" i="37"/>
  <c r="BT6" i="37"/>
  <c r="BS6" i="37"/>
  <c r="BR6" i="37"/>
  <c r="BQ6" i="37"/>
  <c r="BP6" i="37"/>
  <c r="BO6" i="37"/>
  <c r="BN6" i="37"/>
  <c r="BN70" i="37" s="1"/>
  <c r="BM6" i="37"/>
  <c r="BL6" i="37"/>
  <c r="BK6" i="37"/>
  <c r="BJ6" i="37"/>
  <c r="BI6" i="37"/>
  <c r="BH6" i="37"/>
  <c r="BH109" i="37" s="1"/>
  <c r="BG6" i="37"/>
  <c r="BG109" i="37" s="1"/>
  <c r="BF6" i="37"/>
  <c r="BE6" i="37"/>
  <c r="BD6" i="37"/>
  <c r="BC6" i="37"/>
  <c r="BB6" i="37"/>
  <c r="BA6" i="37"/>
  <c r="AZ6" i="37"/>
  <c r="AY6" i="37"/>
  <c r="AX6" i="37"/>
  <c r="AW6" i="37"/>
  <c r="AV6" i="37"/>
  <c r="W3" i="37"/>
  <c r="L3" i="37"/>
  <c r="W2" i="37"/>
  <c r="L2" i="37"/>
  <c r="B2" i="37"/>
  <c r="B1" i="37"/>
  <c r="V304" i="36"/>
  <c r="U304" i="36"/>
  <c r="V303" i="36"/>
  <c r="U303" i="36"/>
  <c r="V302" i="36"/>
  <c r="U302" i="36"/>
  <c r="V301" i="36"/>
  <c r="U301" i="36"/>
  <c r="V300" i="36"/>
  <c r="U300" i="36"/>
  <c r="V299" i="36"/>
  <c r="U299" i="36"/>
  <c r="V298" i="36"/>
  <c r="U298" i="36"/>
  <c r="V297" i="36"/>
  <c r="BE112" i="36"/>
  <c r="BV111" i="36"/>
  <c r="BU111" i="36"/>
  <c r="BR111" i="36"/>
  <c r="BQ111" i="36"/>
  <c r="BN111" i="36"/>
  <c r="BJ111" i="36"/>
  <c r="BE111" i="36"/>
  <c r="BD111" i="36"/>
  <c r="CA111" i="36"/>
  <c r="BZ111" i="36"/>
  <c r="BY111" i="36"/>
  <c r="BH112" i="36"/>
  <c r="BW111" i="36"/>
  <c r="BS111" i="36"/>
  <c r="BB111" i="36"/>
  <c r="AX111"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09" i="36"/>
  <c r="AT109" i="36"/>
  <c r="AS109" i="36"/>
  <c r="AR109" i="36"/>
  <c r="AQ109" i="36"/>
  <c r="AP109" i="36"/>
  <c r="AO109" i="36"/>
  <c r="AN109" i="36"/>
  <c r="AM109" i="36"/>
  <c r="AL109" i="36"/>
  <c r="AK109" i="36"/>
  <c r="AJ109" i="36"/>
  <c r="AI109" i="36"/>
  <c r="AH109" i="36"/>
  <c r="AG109" i="36"/>
  <c r="AF109" i="36"/>
  <c r="AC109" i="36"/>
  <c r="AC70" i="36" s="1"/>
  <c r="AC6" i="36" s="1"/>
  <c r="AV72" i="36"/>
  <c r="BL71" i="36"/>
  <c r="AV71" i="36"/>
  <c r="AU70" i="36"/>
  <c r="AT70" i="36"/>
  <c r="AS70" i="36"/>
  <c r="AR70" i="36"/>
  <c r="AQ70" i="36"/>
  <c r="AP70" i="36"/>
  <c r="AO70" i="36"/>
  <c r="AN70" i="36"/>
  <c r="AM70" i="36"/>
  <c r="AL70" i="36"/>
  <c r="AK70" i="36"/>
  <c r="AJ70" i="36"/>
  <c r="AI70" i="36"/>
  <c r="AH70" i="36"/>
  <c r="AG70" i="36"/>
  <c r="AF70" i="36"/>
  <c r="CA9" i="36"/>
  <c r="BP9" i="36"/>
  <c r="BM8" i="36"/>
  <c r="BL8" i="36"/>
  <c r="BI8" i="36"/>
  <c r="CA8" i="36"/>
  <c r="BY8" i="36"/>
  <c r="BX8" i="36"/>
  <c r="AZ8" i="36"/>
  <c r="BO8" i="36"/>
  <c r="AX8" i="36"/>
  <c r="AW8" i="36"/>
  <c r="AV8"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AW7" i="36"/>
  <c r="AV7" i="36"/>
  <c r="CA6" i="36"/>
  <c r="BZ6" i="36"/>
  <c r="BY6" i="36"/>
  <c r="BX6" i="36"/>
  <c r="BX70" i="36" s="1"/>
  <c r="BW6" i="36"/>
  <c r="BV6" i="36"/>
  <c r="BV70" i="36" s="1"/>
  <c r="BU6" i="36"/>
  <c r="BT6" i="36"/>
  <c r="BT70" i="36" s="1"/>
  <c r="BS6" i="36"/>
  <c r="BS70" i="36" s="1"/>
  <c r="BR6" i="36"/>
  <c r="BQ6" i="36"/>
  <c r="BP6" i="36"/>
  <c r="BP109" i="36" s="1"/>
  <c r="BO6" i="36"/>
  <c r="BN6" i="36"/>
  <c r="BN70" i="36" s="1"/>
  <c r="BM6" i="36"/>
  <c r="BM109" i="36" s="1"/>
  <c r="BL6" i="36"/>
  <c r="BL70" i="36" s="1"/>
  <c r="BK6" i="36"/>
  <c r="BJ6" i="36"/>
  <c r="BI6" i="36"/>
  <c r="BH6" i="36"/>
  <c r="BG6" i="36"/>
  <c r="BF6" i="36"/>
  <c r="BE6" i="36"/>
  <c r="BE70" i="36" s="1"/>
  <c r="BD6" i="36"/>
  <c r="BD70" i="36" s="1"/>
  <c r="BC6" i="36"/>
  <c r="BC70" i="36" s="1"/>
  <c r="BB6" i="36"/>
  <c r="BB109" i="36" s="1"/>
  <c r="BA6" i="36"/>
  <c r="AZ6" i="36"/>
  <c r="AY6" i="36"/>
  <c r="AX6" i="36"/>
  <c r="AW6" i="36"/>
  <c r="AV6" i="36"/>
  <c r="AV109" i="36" s="1"/>
  <c r="W3" i="36"/>
  <c r="L3" i="36"/>
  <c r="W2" i="36"/>
  <c r="L2" i="36"/>
  <c r="B2" i="36"/>
  <c r="B1" i="36"/>
  <c r="I203" i="15"/>
  <c r="I204" i="15"/>
  <c r="I205" i="15"/>
  <c r="I202" i="15"/>
  <c r="J207" i="15"/>
  <c r="J206" i="15"/>
  <c r="I207" i="15"/>
  <c r="I206" i="15"/>
  <c r="J203" i="15"/>
  <c r="J204" i="15"/>
  <c r="J205" i="15"/>
  <c r="J202" i="15"/>
  <c r="AA7" i="15"/>
  <c r="AB7" i="15"/>
  <c r="AC7" i="15"/>
  <c r="AD7" i="15"/>
  <c r="AE7" i="15"/>
  <c r="AF7" i="15"/>
  <c r="AG7" i="15"/>
  <c r="Z7" i="15"/>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BL71" i="16"/>
  <c r="AV71" i="16"/>
  <c r="BM7" i="16"/>
  <c r="BN7" i="16"/>
  <c r="BO7" i="16"/>
  <c r="BP7" i="16"/>
  <c r="BQ7" i="16"/>
  <c r="BR7" i="16"/>
  <c r="BS7" i="16"/>
  <c r="BT7" i="16"/>
  <c r="BU7" i="16"/>
  <c r="BV7" i="16"/>
  <c r="BW7" i="16"/>
  <c r="BX7" i="16"/>
  <c r="BY7" i="16"/>
  <c r="BZ7" i="16"/>
  <c r="CA7" i="16"/>
  <c r="BL7" i="16"/>
  <c r="AW7" i="16"/>
  <c r="AX7" i="16"/>
  <c r="AY7" i="16"/>
  <c r="AZ7" i="16"/>
  <c r="BA7" i="16"/>
  <c r="BB7" i="16"/>
  <c r="BC7" i="16"/>
  <c r="BD7" i="16"/>
  <c r="BE7" i="16"/>
  <c r="BF7" i="16"/>
  <c r="BG7" i="16"/>
  <c r="BH7" i="16"/>
  <c r="BI7" i="16"/>
  <c r="BJ7" i="16"/>
  <c r="BK7" i="16"/>
  <c r="AV7" i="16"/>
  <c r="BU70" i="43" l="1"/>
  <c r="BV70" i="40"/>
  <c r="BX70" i="40"/>
  <c r="BW109" i="40"/>
  <c r="BM109" i="38"/>
  <c r="BV70" i="43"/>
  <c r="BG109" i="43"/>
  <c r="BK70" i="41"/>
  <c r="AZ109" i="41"/>
  <c r="BS109" i="36"/>
  <c r="AB10" i="45"/>
  <c r="BK109" i="40"/>
  <c r="BW70" i="38"/>
  <c r="BL109" i="40"/>
  <c r="BL109" i="38"/>
  <c r="BP70" i="36"/>
  <c r="BN109" i="36"/>
  <c r="AV70" i="36"/>
  <c r="BL109" i="36"/>
  <c r="BV111" i="38"/>
  <c r="BQ109" i="38"/>
  <c r="BP70" i="38"/>
  <c r="AW70" i="38"/>
  <c r="BO70" i="39"/>
  <c r="BM70" i="39"/>
  <c r="BD109" i="40"/>
  <c r="BQ70" i="40"/>
  <c r="BJ70" i="41"/>
  <c r="BG70" i="41"/>
  <c r="BS70" i="41"/>
  <c r="BQ70" i="41"/>
  <c r="BP70" i="41"/>
  <c r="BC70" i="42"/>
  <c r="BB70" i="42"/>
  <c r="BO109" i="42"/>
  <c r="BN109" i="42"/>
  <c r="BM109" i="42"/>
  <c r="BZ111" i="43"/>
  <c r="BF109" i="43"/>
  <c r="BS70" i="43"/>
  <c r="BR70" i="43"/>
  <c r="BE111" i="44"/>
  <c r="BV111" i="44"/>
  <c r="AY70" i="44"/>
  <c r="BX9" i="38"/>
  <c r="BH9" i="38"/>
  <c r="BB70" i="36"/>
  <c r="BB109" i="43"/>
  <c r="W10" i="45"/>
  <c r="AE10" i="45" s="1"/>
  <c r="BS10" i="37"/>
  <c r="BH8" i="42"/>
  <c r="BE9" i="39"/>
  <c r="BG111" i="39"/>
  <c r="BN8" i="40"/>
  <c r="BF8" i="44"/>
  <c r="BL111" i="44"/>
  <c r="BL72" i="36"/>
  <c r="BV10" i="37"/>
  <c r="BT112" i="38"/>
  <c r="BL8" i="41"/>
  <c r="BM8" i="42"/>
  <c r="BM111" i="44"/>
  <c r="BG9" i="39"/>
  <c r="CA8" i="41"/>
  <c r="BN8" i="42"/>
  <c r="BN111" i="44"/>
  <c r="BP111" i="39"/>
  <c r="BO10" i="40"/>
  <c r="BO8" i="42"/>
  <c r="BT109" i="36"/>
  <c r="AZ10" i="37"/>
  <c r="BX70" i="37"/>
  <c r="BF8" i="38"/>
  <c r="AY70" i="39"/>
  <c r="AZ111" i="41"/>
  <c r="AY9" i="42"/>
  <c r="AV10" i="43"/>
  <c r="BN11" i="44"/>
  <c r="BU111" i="44"/>
  <c r="BQ112" i="41"/>
  <c r="AZ9" i="36"/>
  <c r="CA111" i="37"/>
  <c r="AY112" i="38"/>
  <c r="BQ9" i="39"/>
  <c r="BP10" i="43"/>
  <c r="BD109" i="36"/>
  <c r="BE9" i="37"/>
  <c r="BS112" i="38"/>
  <c r="CA70" i="37"/>
  <c r="BG8" i="38"/>
  <c r="AY8" i="39"/>
  <c r="BS9" i="40"/>
  <c r="BA111" i="41"/>
  <c r="BT111" i="42"/>
  <c r="AZ8" i="39"/>
  <c r="BD9" i="40"/>
  <c r="AZ8" i="37"/>
  <c r="BI8" i="38"/>
  <c r="BU9" i="40"/>
  <c r="BE111" i="41"/>
  <c r="BB8" i="39"/>
  <c r="BY109" i="39"/>
  <c r="BJ9" i="42"/>
  <c r="AW8" i="43"/>
  <c r="BF111" i="43"/>
  <c r="BD8" i="37"/>
  <c r="BX8" i="38"/>
  <c r="BG8" i="39"/>
  <c r="BX113" i="39"/>
  <c r="BI11" i="42"/>
  <c r="AW109" i="42"/>
  <c r="BV111" i="43"/>
  <c r="BF9" i="44"/>
  <c r="BN8" i="36"/>
  <c r="BY8" i="38"/>
  <c r="BB111" i="38"/>
  <c r="BH8" i="39"/>
  <c r="AV74" i="39"/>
  <c r="BI112" i="39"/>
  <c r="BN70" i="41"/>
  <c r="BY111" i="41"/>
  <c r="AY109" i="42"/>
  <c r="BO8" i="39"/>
  <c r="AZ109" i="43"/>
  <c r="BR8" i="39"/>
  <c r="BT10" i="37"/>
  <c r="BJ8" i="42"/>
  <c r="BK8" i="42"/>
  <c r="BH8" i="38"/>
  <c r="AX111" i="38"/>
  <c r="BA111" i="43"/>
  <c r="BK8" i="36"/>
  <c r="BI9" i="42"/>
  <c r="BB111" i="43"/>
  <c r="BY111" i="44"/>
  <c r="BC8" i="37"/>
  <c r="BW8" i="38"/>
  <c r="BI111" i="41"/>
  <c r="BS70" i="42"/>
  <c r="BC70" i="40"/>
  <c r="BM70" i="41"/>
  <c r="BJ111" i="41"/>
  <c r="AX8" i="43"/>
  <c r="BT112" i="44"/>
  <c r="BP8" i="36"/>
  <c r="AV70" i="38"/>
  <c r="BN111" i="38"/>
  <c r="BI8" i="39"/>
  <c r="BZ113" i="39"/>
  <c r="BN70" i="40"/>
  <c r="BO70" i="41"/>
  <c r="BZ111" i="41"/>
  <c r="BL109" i="42"/>
  <c r="BN8" i="43"/>
  <c r="BT70" i="43"/>
  <c r="CA111" i="43"/>
  <c r="BF112" i="44"/>
  <c r="CA109" i="36"/>
  <c r="CA70" i="36"/>
  <c r="BH70" i="43"/>
  <c r="BH109" i="43"/>
  <c r="BD8" i="43"/>
  <c r="BD9" i="43"/>
  <c r="BT8" i="43"/>
  <c r="U9" i="45"/>
  <c r="AC8" i="45"/>
  <c r="BY109" i="36"/>
  <c r="BY70" i="36"/>
  <c r="BE9" i="43"/>
  <c r="BU8" i="43"/>
  <c r="BE8" i="43"/>
  <c r="V9" i="45"/>
  <c r="AD8" i="45"/>
  <c r="BA8" i="36"/>
  <c r="BQ10" i="36"/>
  <c r="BQ8" i="36"/>
  <c r="BL109" i="41"/>
  <c r="BL70" i="41"/>
  <c r="BJ8" i="41"/>
  <c r="BZ8" i="41"/>
  <c r="BA111" i="42"/>
  <c r="BQ111" i="42"/>
  <c r="BQ113" i="44"/>
  <c r="BA113" i="44"/>
  <c r="BP111" i="36"/>
  <c r="AZ111" i="36"/>
  <c r="BA111" i="36"/>
  <c r="BM8" i="40"/>
  <c r="AW8" i="40"/>
  <c r="BW112" i="39"/>
  <c r="BF109" i="36"/>
  <c r="BF70" i="36"/>
  <c r="BG70" i="36"/>
  <c r="BG109" i="36"/>
  <c r="BQ112" i="40"/>
  <c r="BA113" i="40"/>
  <c r="BA112" i="40"/>
  <c r="BH111" i="43"/>
  <c r="BH113" i="43"/>
  <c r="BX111" i="43"/>
  <c r="BW112" i="40"/>
  <c r="BG112" i="40"/>
  <c r="BH8" i="41"/>
  <c r="BX8" i="41"/>
  <c r="BT10" i="39"/>
  <c r="BT9" i="39"/>
  <c r="BD9" i="39"/>
  <c r="BS109" i="40"/>
  <c r="BS70" i="40"/>
  <c r="BL8" i="38"/>
  <c r="AV8" i="38"/>
  <c r="AZ8" i="42"/>
  <c r="BP10" i="42"/>
  <c r="BP8" i="42"/>
  <c r="BZ109" i="36"/>
  <c r="BZ70" i="36"/>
  <c r="AZ111" i="42"/>
  <c r="BJ112" i="41"/>
  <c r="BZ113" i="41"/>
  <c r="BQ10" i="43"/>
  <c r="BA10" i="43"/>
  <c r="Z9" i="45"/>
  <c r="BI8" i="41"/>
  <c r="BI9" i="41"/>
  <c r="BY8" i="41"/>
  <c r="BE109" i="36"/>
  <c r="BG111" i="40"/>
  <c r="BW111" i="40"/>
  <c r="BW8" i="44"/>
  <c r="BG8" i="44"/>
  <c r="BB8" i="36"/>
  <c r="BR9" i="36"/>
  <c r="BR8" i="36"/>
  <c r="BC8" i="36"/>
  <c r="BS8" i="36"/>
  <c r="BG111" i="43"/>
  <c r="BW112" i="43"/>
  <c r="BW111" i="43"/>
  <c r="BP9" i="39"/>
  <c r="AX109" i="38"/>
  <c r="AX70" i="38"/>
  <c r="AY8" i="36"/>
  <c r="BR11" i="43"/>
  <c r="BR10" i="43"/>
  <c r="BB10" i="43"/>
  <c r="BM111" i="37"/>
  <c r="BC111" i="42"/>
  <c r="BS10" i="44"/>
  <c r="BW8" i="37"/>
  <c r="BN111" i="37"/>
  <c r="CA10" i="39"/>
  <c r="BR112" i="39"/>
  <c r="BE111" i="42"/>
  <c r="BL8" i="43"/>
  <c r="AY70" i="43"/>
  <c r="AW8" i="39"/>
  <c r="AX111" i="41"/>
  <c r="BK9" i="36"/>
  <c r="BH111" i="36"/>
  <c r="BX8" i="37"/>
  <c r="AW8" i="38"/>
  <c r="AX8" i="39"/>
  <c r="BG70" i="40"/>
  <c r="AU10" i="41"/>
  <c r="CA10" i="41" s="1"/>
  <c r="AY111" i="41"/>
  <c r="BI8" i="42"/>
  <c r="BM111" i="42"/>
  <c r="BM8" i="43"/>
  <c r="BQ70" i="43"/>
  <c r="BY111" i="43"/>
  <c r="BW111" i="44"/>
  <c r="S10" i="45"/>
  <c r="AV72" i="38"/>
  <c r="BC111" i="38"/>
  <c r="BH111" i="39"/>
  <c r="AX9" i="40"/>
  <c r="BU112" i="41"/>
  <c r="BZ10" i="42"/>
  <c r="BB111" i="44"/>
  <c r="Z8" i="45"/>
  <c r="AV72" i="39"/>
  <c r="BI111" i="39"/>
  <c r="BF8" i="40"/>
  <c r="AW109" i="41"/>
  <c r="BK111" i="41"/>
  <c r="BZ8" i="42"/>
  <c r="BK10" i="42"/>
  <c r="AV70" i="42"/>
  <c r="BA109" i="43"/>
  <c r="AW8" i="44"/>
  <c r="AV9" i="44"/>
  <c r="AZ70" i="44"/>
  <c r="BD111" i="44"/>
  <c r="BG112" i="44"/>
  <c r="AA8" i="45"/>
  <c r="BX111" i="36"/>
  <c r="BG9" i="37"/>
  <c r="BD111" i="38"/>
  <c r="AV9" i="36"/>
  <c r="BH9" i="37"/>
  <c r="BO8" i="38"/>
  <c r="BI111" i="38"/>
  <c r="BL72" i="39"/>
  <c r="BJ111" i="39"/>
  <c r="BJ8" i="40"/>
  <c r="CA70" i="40"/>
  <c r="AW111" i="40"/>
  <c r="BC8" i="41"/>
  <c r="AX109" i="41"/>
  <c r="BQ111" i="41"/>
  <c r="AW9" i="42"/>
  <c r="CA111" i="42"/>
  <c r="BC111" i="43"/>
  <c r="BC8" i="44"/>
  <c r="AY9" i="44"/>
  <c r="BA70" i="44"/>
  <c r="BY112" i="44"/>
  <c r="AB8" i="45"/>
  <c r="AW9" i="36"/>
  <c r="BM70" i="36"/>
  <c r="AX113" i="36"/>
  <c r="CA112" i="37"/>
  <c r="BV8" i="38"/>
  <c r="BJ111" i="38"/>
  <c r="BG112" i="38"/>
  <c r="BK8" i="39"/>
  <c r="AV73" i="39"/>
  <c r="BK8" i="40"/>
  <c r="BC111" i="40"/>
  <c r="BD8" i="41"/>
  <c r="BF9" i="41"/>
  <c r="AY109" i="41"/>
  <c r="BU111" i="41"/>
  <c r="AV8" i="43"/>
  <c r="BV8" i="43"/>
  <c r="BC109" i="43"/>
  <c r="BD111" i="43"/>
  <c r="BD8" i="44"/>
  <c r="BQ70" i="44"/>
  <c r="BL111" i="39"/>
  <c r="BE8" i="41"/>
  <c r="BA70" i="42"/>
  <c r="BD109" i="43"/>
  <c r="BE111" i="43"/>
  <c r="BI112" i="43"/>
  <c r="BB9" i="44"/>
  <c r="BU70" i="44"/>
  <c r="AV112" i="44"/>
  <c r="BO10" i="44"/>
  <c r="BC9" i="44"/>
  <c r="AE8" i="45"/>
  <c r="BJ111" i="40"/>
  <c r="BS113" i="42"/>
  <c r="BE109" i="43"/>
  <c r="BB112" i="36"/>
  <c r="BK9" i="39"/>
  <c r="BO112" i="41"/>
  <c r="BU70" i="42"/>
  <c r="BA8" i="43"/>
  <c r="AV72" i="44"/>
  <c r="BR111" i="42"/>
  <c r="BV109" i="36"/>
  <c r="BV109" i="39"/>
  <c r="BN10" i="40"/>
  <c r="BW112" i="38"/>
  <c r="BW109" i="39"/>
  <c r="BL72" i="40"/>
  <c r="BH111" i="40"/>
  <c r="BA112" i="44"/>
  <c r="BZ8" i="38"/>
  <c r="BL73" i="40"/>
  <c r="BQ112" i="44"/>
  <c r="BP8" i="37"/>
  <c r="BP9" i="37"/>
  <c r="BU8" i="39"/>
  <c r="AZ70" i="40"/>
  <c r="BU10" i="41"/>
  <c r="BV70" i="42"/>
  <c r="AX111" i="42"/>
  <c r="BU113" i="42"/>
  <c r="BW109" i="43"/>
  <c r="BV8" i="44"/>
  <c r="BL72" i="44"/>
  <c r="AV113" i="44"/>
  <c r="BH9" i="36"/>
  <c r="AY10" i="37"/>
  <c r="BI111" i="37"/>
  <c r="CA8" i="39"/>
  <c r="BG10" i="39"/>
  <c r="AV112" i="39"/>
  <c r="BY8" i="40"/>
  <c r="BA70" i="40"/>
  <c r="BK8" i="41"/>
  <c r="BE8" i="42"/>
  <c r="BE9" i="42"/>
  <c r="BW70" i="42"/>
  <c r="BX109" i="43"/>
  <c r="BL10" i="44"/>
  <c r="BQ111" i="44"/>
  <c r="AX113" i="44"/>
  <c r="AB9" i="45"/>
  <c r="BC111" i="36"/>
  <c r="BZ9" i="38"/>
  <c r="AW9" i="39"/>
  <c r="BZ8" i="40"/>
  <c r="BB70" i="40"/>
  <c r="BZ111" i="40"/>
  <c r="BF9" i="43"/>
  <c r="BY109" i="43"/>
  <c r="BR111" i="44"/>
  <c r="AF8" i="45"/>
  <c r="X9" i="45"/>
  <c r="Y9" i="45"/>
  <c r="AG8" i="45"/>
  <c r="S11" i="45"/>
  <c r="AA10" i="45"/>
  <c r="AB11" i="45"/>
  <c r="T12" i="45"/>
  <c r="BL109" i="44"/>
  <c r="BL70" i="44"/>
  <c r="BH8" i="44"/>
  <c r="BM109" i="44"/>
  <c r="BM70" i="44"/>
  <c r="BI8" i="44"/>
  <c r="BO11" i="44"/>
  <c r="AY11" i="44"/>
  <c r="BN109" i="44"/>
  <c r="BN70" i="44"/>
  <c r="BJ8" i="44"/>
  <c r="BO70" i="44"/>
  <c r="BO109" i="44"/>
  <c r="BK8" i="44"/>
  <c r="CA8" i="44"/>
  <c r="AV109" i="44"/>
  <c r="AV70" i="44"/>
  <c r="BP109" i="44"/>
  <c r="BP70" i="44"/>
  <c r="BB10" i="44"/>
  <c r="BR10" i="44"/>
  <c r="BQ9" i="44"/>
  <c r="BB8" i="44"/>
  <c r="BB70" i="44"/>
  <c r="BM9" i="44"/>
  <c r="BN9" i="44"/>
  <c r="BL73" i="44"/>
  <c r="AV73" i="44"/>
  <c r="BV109" i="44"/>
  <c r="BV70" i="44"/>
  <c r="BO9" i="44"/>
  <c r="BC109" i="44"/>
  <c r="BC70" i="44"/>
  <c r="BW109" i="44"/>
  <c r="BW70" i="44"/>
  <c r="BD70" i="44"/>
  <c r="BD109" i="44"/>
  <c r="BX109" i="44"/>
  <c r="BX70" i="44"/>
  <c r="BE70" i="44"/>
  <c r="BE109" i="44"/>
  <c r="BY109" i="44"/>
  <c r="BY70" i="44"/>
  <c r="BA8" i="44"/>
  <c r="BQ8" i="44"/>
  <c r="BZ109" i="44"/>
  <c r="BZ70" i="44"/>
  <c r="BF70" i="44"/>
  <c r="BF109" i="44"/>
  <c r="BG70" i="44"/>
  <c r="BG109" i="44"/>
  <c r="CA70" i="44"/>
  <c r="CA109" i="44"/>
  <c r="AY10" i="44"/>
  <c r="BI109" i="44"/>
  <c r="BI70" i="44"/>
  <c r="BU8" i="44"/>
  <c r="BN8" i="44"/>
  <c r="BJ109" i="44"/>
  <c r="BJ70" i="44"/>
  <c r="BO8" i="44"/>
  <c r="AW9" i="44"/>
  <c r="BK109" i="44"/>
  <c r="BK70" i="44"/>
  <c r="BP8" i="44"/>
  <c r="BH109" i="44"/>
  <c r="BH70" i="44"/>
  <c r="BE112" i="44"/>
  <c r="BU112" i="44"/>
  <c r="BR70" i="44"/>
  <c r="BS70" i="44"/>
  <c r="BM112" i="44"/>
  <c r="AW112" i="44"/>
  <c r="CA113" i="44"/>
  <c r="BK113" i="44"/>
  <c r="BV112" i="44"/>
  <c r="BT109" i="44"/>
  <c r="BT70" i="44"/>
  <c r="AW70" i="44"/>
  <c r="BL113" i="44"/>
  <c r="AX70" i="44"/>
  <c r="BW112" i="44"/>
  <c r="CA112" i="44"/>
  <c r="BK112" i="44"/>
  <c r="BB113" i="44"/>
  <c r="BC111" i="44"/>
  <c r="BB112" i="44"/>
  <c r="BH111" i="44"/>
  <c r="BS111" i="44"/>
  <c r="BR112" i="44"/>
  <c r="BJ111" i="44"/>
  <c r="BZ111" i="44"/>
  <c r="BK111" i="44"/>
  <c r="CA111" i="44"/>
  <c r="AY111" i="44"/>
  <c r="AZ111" i="44"/>
  <c r="BN70" i="43"/>
  <c r="BO70" i="43"/>
  <c r="BT9" i="43"/>
  <c r="BM70" i="43"/>
  <c r="BP70" i="43"/>
  <c r="BK109" i="43"/>
  <c r="BK70" i="43"/>
  <c r="BG8" i="43"/>
  <c r="BW8" i="43"/>
  <c r="BL109" i="43"/>
  <c r="BL70" i="43"/>
  <c r="BX8" i="43"/>
  <c r="BH8" i="43"/>
  <c r="CA8" i="43"/>
  <c r="BK8" i="43"/>
  <c r="BM10" i="43"/>
  <c r="AW10" i="43"/>
  <c r="BK9" i="43"/>
  <c r="CA9" i="43"/>
  <c r="AV109" i="43"/>
  <c r="AV70" i="43"/>
  <c r="BI8" i="43"/>
  <c r="BY8" i="43"/>
  <c r="BJ8" i="43"/>
  <c r="BZ8" i="43"/>
  <c r="BL112" i="43"/>
  <c r="AV112" i="43"/>
  <c r="BU9" i="43"/>
  <c r="BD112" i="43"/>
  <c r="AZ10" i="43"/>
  <c r="BN10" i="43"/>
  <c r="AX10" i="43"/>
  <c r="BC112" i="43"/>
  <c r="AZ9" i="43"/>
  <c r="BP9" i="43"/>
  <c r="BE112" i="43"/>
  <c r="BL72" i="43"/>
  <c r="AV72" i="43"/>
  <c r="BF112" i="43"/>
  <c r="BA9" i="43"/>
  <c r="BQ9" i="43"/>
  <c r="BL9" i="43"/>
  <c r="BM111" i="43"/>
  <c r="AW111" i="43"/>
  <c r="BB9" i="43"/>
  <c r="BR9" i="43"/>
  <c r="BM9" i="43"/>
  <c r="AW70" i="43"/>
  <c r="BN111" i="43"/>
  <c r="AX111" i="43"/>
  <c r="BN9" i="43"/>
  <c r="AX70" i="43"/>
  <c r="AY111" i="43"/>
  <c r="BO111" i="43"/>
  <c r="BZ109" i="43"/>
  <c r="BB112" i="43"/>
  <c r="AZ111" i="43"/>
  <c r="CA109" i="43"/>
  <c r="BP111" i="43"/>
  <c r="BI70" i="43"/>
  <c r="BQ111" i="43"/>
  <c r="BA112" i="43"/>
  <c r="BJ70" i="43"/>
  <c r="BR111" i="43"/>
  <c r="AV111" i="43"/>
  <c r="BR70" i="42"/>
  <c r="BR109" i="42"/>
  <c r="BD9" i="42"/>
  <c r="BT109" i="42"/>
  <c r="BT70" i="42"/>
  <c r="BT9" i="42"/>
  <c r="AX113" i="42"/>
  <c r="BV9" i="42"/>
  <c r="BB9" i="42"/>
  <c r="BR9" i="42"/>
  <c r="AZ109" i="42"/>
  <c r="AZ70" i="42"/>
  <c r="BX9" i="42"/>
  <c r="BH9" i="42"/>
  <c r="AZ10" i="42"/>
  <c r="BP9" i="42"/>
  <c r="AZ9" i="42"/>
  <c r="BC9" i="42"/>
  <c r="BS9" i="42"/>
  <c r="AX109" i="42"/>
  <c r="AX70" i="42"/>
  <c r="AV8" i="42"/>
  <c r="BL8" i="42"/>
  <c r="BA9" i="42"/>
  <c r="BQ9" i="42"/>
  <c r="BH111" i="42"/>
  <c r="BI111" i="42"/>
  <c r="BB8" i="42"/>
  <c r="BR8" i="42"/>
  <c r="BG109" i="42"/>
  <c r="BH109" i="42"/>
  <c r="BL111" i="42"/>
  <c r="BE109" i="42"/>
  <c r="BE70" i="42"/>
  <c r="BA8" i="42"/>
  <c r="BQ8" i="42"/>
  <c r="BZ111" i="42"/>
  <c r="BJ111" i="42"/>
  <c r="BF109" i="42"/>
  <c r="BF70" i="42"/>
  <c r="CA109" i="42"/>
  <c r="CA70" i="42"/>
  <c r="BI109" i="42"/>
  <c r="BZ109" i="42"/>
  <c r="BZ70" i="42"/>
  <c r="BK112" i="42"/>
  <c r="CA112" i="42"/>
  <c r="BJ109" i="42"/>
  <c r="AX112" i="42"/>
  <c r="BC8" i="42"/>
  <c r="BS8" i="42"/>
  <c r="BD8" i="42"/>
  <c r="BT8" i="42"/>
  <c r="BK109" i="42"/>
  <c r="BK111" i="42"/>
  <c r="BQ112" i="42"/>
  <c r="BA112" i="42"/>
  <c r="BW8" i="42"/>
  <c r="BO9" i="42"/>
  <c r="BY70" i="42"/>
  <c r="BL72" i="42"/>
  <c r="BP109" i="42"/>
  <c r="BY8" i="42"/>
  <c r="CA9" i="42"/>
  <c r="BQ70" i="42"/>
  <c r="BF111" i="42"/>
  <c r="BV111" i="42"/>
  <c r="CA8" i="42"/>
  <c r="BG111" i="42"/>
  <c r="BW111" i="42"/>
  <c r="AY111" i="42"/>
  <c r="BD109" i="42"/>
  <c r="BD70" i="42"/>
  <c r="BX109" i="42"/>
  <c r="BX70" i="42"/>
  <c r="BO111" i="42"/>
  <c r="BD10" i="41"/>
  <c r="BT10" i="41"/>
  <c r="BA70" i="41"/>
  <c r="BA109" i="41"/>
  <c r="BT9" i="41"/>
  <c r="BD9" i="41"/>
  <c r="AZ9" i="41"/>
  <c r="BP9" i="41"/>
  <c r="BY9" i="41"/>
  <c r="AV10" i="41"/>
  <c r="BL10" i="41"/>
  <c r="BB10" i="41"/>
  <c r="BC10" i="41"/>
  <c r="BG11" i="41"/>
  <c r="BW11" i="41"/>
  <c r="BR9" i="41"/>
  <c r="BB9" i="41"/>
  <c r="BR10" i="41"/>
  <c r="BU109" i="41"/>
  <c r="BU70" i="41"/>
  <c r="AW8" i="41"/>
  <c r="BM8" i="41"/>
  <c r="BI114" i="41"/>
  <c r="BY114" i="41"/>
  <c r="BS9" i="41"/>
  <c r="BC9" i="41"/>
  <c r="BS10" i="41"/>
  <c r="AX8" i="41"/>
  <c r="BN8" i="41"/>
  <c r="AZ8" i="41"/>
  <c r="BP8" i="41"/>
  <c r="BH111" i="41"/>
  <c r="BX111" i="41"/>
  <c r="BW70" i="41"/>
  <c r="BW109" i="41"/>
  <c r="BD109" i="41"/>
  <c r="BD70" i="41"/>
  <c r="BL72" i="41"/>
  <c r="AV72" i="41"/>
  <c r="BK10" i="41"/>
  <c r="BL9" i="41"/>
  <c r="AV9" i="41"/>
  <c r="BV70" i="41"/>
  <c r="BV109" i="41"/>
  <c r="BE10" i="41"/>
  <c r="BY113" i="41"/>
  <c r="BI113" i="41"/>
  <c r="AY8" i="41"/>
  <c r="BO8" i="41"/>
  <c r="BE109" i="41"/>
  <c r="BE70" i="41"/>
  <c r="BF70" i="41"/>
  <c r="BF109" i="41"/>
  <c r="CA109" i="41"/>
  <c r="CA70" i="41"/>
  <c r="BC70" i="41"/>
  <c r="BC109" i="41"/>
  <c r="BX70" i="41"/>
  <c r="BX109" i="41"/>
  <c r="BW10" i="41"/>
  <c r="BG10" i="41"/>
  <c r="BQ8" i="41"/>
  <c r="BG111" i="41"/>
  <c r="BW111" i="41"/>
  <c r="BU114" i="41"/>
  <c r="BE114" i="41"/>
  <c r="AV111" i="41"/>
  <c r="BL111" i="41"/>
  <c r="BB70" i="41"/>
  <c r="BB109" i="41"/>
  <c r="BY70" i="41"/>
  <c r="BY109" i="41"/>
  <c r="BZ109" i="41"/>
  <c r="BZ70" i="41"/>
  <c r="AV109" i="41"/>
  <c r="AV70" i="41"/>
  <c r="CA9" i="41"/>
  <c r="BH70" i="41"/>
  <c r="BH109" i="41"/>
  <c r="BU9" i="41"/>
  <c r="BU8" i="41"/>
  <c r="BE113" i="41"/>
  <c r="BU113" i="41"/>
  <c r="BV8" i="41"/>
  <c r="BI109" i="41"/>
  <c r="BI70" i="41"/>
  <c r="BW8" i="41"/>
  <c r="BZ9" i="41"/>
  <c r="BF111" i="41"/>
  <c r="BV111" i="41"/>
  <c r="BT70" i="41"/>
  <c r="BR109" i="41"/>
  <c r="BA113" i="41"/>
  <c r="BQ113" i="41"/>
  <c r="BS111" i="41"/>
  <c r="BC111" i="41"/>
  <c r="BT111" i="41"/>
  <c r="BD111" i="41"/>
  <c r="BM111" i="41"/>
  <c r="AW111" i="41"/>
  <c r="AY112" i="41"/>
  <c r="BI112" i="41"/>
  <c r="BY112" i="41"/>
  <c r="BR111" i="41"/>
  <c r="BZ112" i="41"/>
  <c r="BV9" i="40"/>
  <c r="BF9" i="40"/>
  <c r="AZ111" i="40"/>
  <c r="BP111" i="40"/>
  <c r="BE109" i="40"/>
  <c r="BE70" i="40"/>
  <c r="BY109" i="40"/>
  <c r="BY70" i="40"/>
  <c r="BQ8" i="40"/>
  <c r="BA8" i="40"/>
  <c r="BF109" i="40"/>
  <c r="BF70" i="40"/>
  <c r="BZ109" i="40"/>
  <c r="BZ70" i="40"/>
  <c r="BR8" i="40"/>
  <c r="BB8" i="40"/>
  <c r="AX111" i="40"/>
  <c r="AY10" i="40"/>
  <c r="BE9" i="40"/>
  <c r="AY111" i="40"/>
  <c r="BO111" i="40"/>
  <c r="BP10" i="40"/>
  <c r="AZ10" i="40"/>
  <c r="BR111" i="40"/>
  <c r="BH9" i="40"/>
  <c r="AW109" i="40"/>
  <c r="AW70" i="40"/>
  <c r="BJ9" i="40"/>
  <c r="BT109" i="40"/>
  <c r="BT70" i="40"/>
  <c r="BX9" i="40"/>
  <c r="AX109" i="40"/>
  <c r="BH10" i="40"/>
  <c r="AY9" i="40"/>
  <c r="BO9" i="40"/>
  <c r="AV8" i="40"/>
  <c r="BL8" i="40"/>
  <c r="BB111" i="40"/>
  <c r="AZ9" i="40"/>
  <c r="BP9" i="40"/>
  <c r="BU109" i="40"/>
  <c r="BU70" i="40"/>
  <c r="BG8" i="40"/>
  <c r="BQ113" i="40"/>
  <c r="AY70" i="40"/>
  <c r="BJ109" i="40"/>
  <c r="BT9" i="40"/>
  <c r="BU111" i="40"/>
  <c r="BE111" i="40"/>
  <c r="BM109" i="40"/>
  <c r="BM70" i="40"/>
  <c r="AV70" i="40"/>
  <c r="BZ112" i="40"/>
  <c r="BJ112" i="40"/>
  <c r="BS112" i="40"/>
  <c r="BI111" i="40"/>
  <c r="BY111" i="40"/>
  <c r="BO109" i="40"/>
  <c r="BO70" i="40"/>
  <c r="BH8" i="40"/>
  <c r="BX8" i="40"/>
  <c r="BP109" i="40"/>
  <c r="BP70" i="40"/>
  <c r="AU9" i="40"/>
  <c r="BT111" i="40"/>
  <c r="BD111" i="40"/>
  <c r="BH70" i="40"/>
  <c r="BI109" i="40"/>
  <c r="BI70" i="40"/>
  <c r="BK111" i="40"/>
  <c r="BA111" i="40"/>
  <c r="BQ111" i="40"/>
  <c r="BV111" i="40"/>
  <c r="AV111" i="40"/>
  <c r="AY10" i="39"/>
  <c r="BO10" i="39"/>
  <c r="BG109" i="39"/>
  <c r="BG70" i="39"/>
  <c r="CA70" i="39"/>
  <c r="CA109" i="39"/>
  <c r="BC8" i="39"/>
  <c r="BS8" i="39"/>
  <c r="BD10" i="39"/>
  <c r="BO9" i="39"/>
  <c r="AY9" i="39"/>
  <c r="BQ109" i="39"/>
  <c r="BQ70" i="39"/>
  <c r="BA70" i="39"/>
  <c r="BA109" i="39"/>
  <c r="BU70" i="39"/>
  <c r="BU109" i="39"/>
  <c r="BU9" i="39"/>
  <c r="AX9" i="39"/>
  <c r="BN9" i="39"/>
  <c r="AX109" i="39"/>
  <c r="AX70" i="39"/>
  <c r="AV8" i="39"/>
  <c r="BL8" i="39"/>
  <c r="BU112" i="39"/>
  <c r="BE112" i="39"/>
  <c r="BR109" i="39"/>
  <c r="BR70" i="39"/>
  <c r="BT109" i="39"/>
  <c r="BT70" i="39"/>
  <c r="AW109" i="39"/>
  <c r="AW70" i="39"/>
  <c r="AZ70" i="39"/>
  <c r="AZ109" i="39"/>
  <c r="BS112" i="39"/>
  <c r="BC112" i="39"/>
  <c r="BS109" i="39"/>
  <c r="BS70" i="39"/>
  <c r="BF9" i="39"/>
  <c r="BV10" i="39"/>
  <c r="BR9" i="39"/>
  <c r="BJ109" i="39"/>
  <c r="BJ70" i="39"/>
  <c r="BH109" i="39"/>
  <c r="BH70" i="39"/>
  <c r="BW9" i="39"/>
  <c r="BK109" i="39"/>
  <c r="BK70" i="39"/>
  <c r="BL109" i="39"/>
  <c r="BL70" i="39"/>
  <c r="AZ9" i="39"/>
  <c r="BV9" i="39"/>
  <c r="BN70" i="39"/>
  <c r="BN109" i="39"/>
  <c r="BZ8" i="39"/>
  <c r="BA9" i="39"/>
  <c r="BB9" i="39"/>
  <c r="BI109" i="39"/>
  <c r="BI70" i="39"/>
  <c r="BF8" i="39"/>
  <c r="BV8" i="39"/>
  <c r="AV109" i="39"/>
  <c r="AV70" i="39"/>
  <c r="BP109" i="39"/>
  <c r="BP70" i="39"/>
  <c r="BT8" i="39"/>
  <c r="BV112" i="39"/>
  <c r="BF112" i="39"/>
  <c r="BS111" i="39"/>
  <c r="BC111" i="39"/>
  <c r="AZ113" i="39"/>
  <c r="BP113" i="39"/>
  <c r="BF70" i="39"/>
  <c r="BD111" i="39"/>
  <c r="BT111" i="39"/>
  <c r="BA113" i="39"/>
  <c r="BQ113" i="39"/>
  <c r="BB70" i="39"/>
  <c r="BB109" i="39"/>
  <c r="BH113" i="39"/>
  <c r="BC70" i="39"/>
  <c r="BC109" i="39"/>
  <c r="BF111" i="39"/>
  <c r="BV111" i="39"/>
  <c r="BD109" i="39"/>
  <c r="BD70" i="39"/>
  <c r="BX109" i="39"/>
  <c r="BX70" i="39"/>
  <c r="BE70" i="39"/>
  <c r="BE109" i="39"/>
  <c r="BZ109" i="39"/>
  <c r="BZ70" i="39"/>
  <c r="BY112" i="39"/>
  <c r="AW111" i="39"/>
  <c r="BM111" i="39"/>
  <c r="BZ112" i="39"/>
  <c r="AX111" i="39"/>
  <c r="AY111" i="39"/>
  <c r="BG112" i="39"/>
  <c r="CA111" i="39"/>
  <c r="BP112" i="39"/>
  <c r="AZ112" i="39"/>
  <c r="BQ112" i="39"/>
  <c r="BA112" i="39"/>
  <c r="BU111" i="39"/>
  <c r="BF109" i="38"/>
  <c r="BF70" i="38"/>
  <c r="BZ109" i="38"/>
  <c r="BZ70" i="38"/>
  <c r="BB8" i="38"/>
  <c r="BR8" i="38"/>
  <c r="BH109" i="38"/>
  <c r="BH70" i="38"/>
  <c r="BD8" i="38"/>
  <c r="BI9" i="38"/>
  <c r="BY9" i="38"/>
  <c r="BI109" i="38"/>
  <c r="BI70" i="38"/>
  <c r="BE8" i="38"/>
  <c r="BG109" i="38"/>
  <c r="BG70" i="38"/>
  <c r="CA109" i="38"/>
  <c r="CA70" i="38"/>
  <c r="BC8" i="38"/>
  <c r="BS8" i="38"/>
  <c r="BO70" i="38"/>
  <c r="BO109" i="38"/>
  <c r="BK8" i="38"/>
  <c r="CA8" i="38"/>
  <c r="BR109" i="38"/>
  <c r="BR70" i="38"/>
  <c r="BO112" i="38"/>
  <c r="BO10" i="38"/>
  <c r="AY10" i="38"/>
  <c r="AZ112" i="38"/>
  <c r="BP112" i="38"/>
  <c r="BN70" i="38"/>
  <c r="BW9" i="38"/>
  <c r="BG9" i="38"/>
  <c r="BS109" i="38"/>
  <c r="BS70" i="38"/>
  <c r="BQ112" i="38"/>
  <c r="BA112" i="38"/>
  <c r="AZ109" i="38"/>
  <c r="AZ70" i="38"/>
  <c r="BA109" i="38"/>
  <c r="BA70" i="38"/>
  <c r="BU109" i="38"/>
  <c r="BU70" i="38"/>
  <c r="BA8" i="38"/>
  <c r="BT109" i="38"/>
  <c r="BT70" i="38"/>
  <c r="BB109" i="38"/>
  <c r="BB70" i="38"/>
  <c r="BV109" i="38"/>
  <c r="BV70" i="38"/>
  <c r="BN8" i="38"/>
  <c r="AV111" i="38"/>
  <c r="BL111" i="38"/>
  <c r="BC109" i="38"/>
  <c r="BC70" i="38"/>
  <c r="BM111" i="38"/>
  <c r="BD109" i="38"/>
  <c r="BD70" i="38"/>
  <c r="BX109" i="38"/>
  <c r="BX70" i="38"/>
  <c r="BP8" i="38"/>
  <c r="AX112" i="38"/>
  <c r="BN112" i="38"/>
  <c r="BX112" i="38"/>
  <c r="BH112" i="38"/>
  <c r="BE109" i="38"/>
  <c r="BE70" i="38"/>
  <c r="BY109" i="38"/>
  <c r="BY70" i="38"/>
  <c r="AY109" i="38"/>
  <c r="BR113" i="38"/>
  <c r="BB113" i="38"/>
  <c r="BF9" i="38"/>
  <c r="BV9" i="38"/>
  <c r="BJ70" i="38"/>
  <c r="BE111" i="38"/>
  <c r="BK70" i="38"/>
  <c r="BU111" i="38"/>
  <c r="BR112" i="38"/>
  <c r="BB112" i="38"/>
  <c r="BG113" i="38"/>
  <c r="BW113" i="38"/>
  <c r="BG111" i="38"/>
  <c r="BW111" i="38"/>
  <c r="BH111" i="38"/>
  <c r="BX111" i="38"/>
  <c r="CA111" i="38"/>
  <c r="BC10" i="37"/>
  <c r="BD10" i="37"/>
  <c r="BX9" i="37"/>
  <c r="BU10" i="37"/>
  <c r="CA9" i="37"/>
  <c r="BZ109" i="37"/>
  <c r="BO109" i="37"/>
  <c r="BO70" i="37"/>
  <c r="BK8" i="37"/>
  <c r="CA8" i="37"/>
  <c r="BE70" i="37"/>
  <c r="BE109" i="37"/>
  <c r="BZ9" i="37"/>
  <c r="BB8" i="37"/>
  <c r="BR8" i="37"/>
  <c r="BY70" i="37"/>
  <c r="BJ9" i="37"/>
  <c r="BV112" i="37"/>
  <c r="BF112" i="37"/>
  <c r="BY9" i="37"/>
  <c r="BI9" i="37"/>
  <c r="BF70" i="37"/>
  <c r="BF109" i="37"/>
  <c r="BR109" i="37"/>
  <c r="BR70" i="37"/>
  <c r="BP10" i="37"/>
  <c r="BZ111" i="37"/>
  <c r="BJ111" i="37"/>
  <c r="AX109" i="37"/>
  <c r="AX70" i="37"/>
  <c r="BQ8" i="37"/>
  <c r="BA8" i="37"/>
  <c r="BB111" i="37"/>
  <c r="BR111" i="37"/>
  <c r="BK9" i="37"/>
  <c r="AV72" i="37"/>
  <c r="BL72" i="37"/>
  <c r="AV109" i="37"/>
  <c r="AV70" i="37"/>
  <c r="BP70" i="37"/>
  <c r="BP109" i="37"/>
  <c r="AZ109" i="37"/>
  <c r="AZ70" i="37"/>
  <c r="BT109" i="37"/>
  <c r="BT70" i="37"/>
  <c r="BL8" i="37"/>
  <c r="BC9" i="37"/>
  <c r="BA70" i="37"/>
  <c r="BA109" i="37"/>
  <c r="BU109" i="37"/>
  <c r="BU70" i="37"/>
  <c r="BM8" i="37"/>
  <c r="AW8" i="37"/>
  <c r="BD9" i="37"/>
  <c r="BS109" i="37"/>
  <c r="BS70" i="37"/>
  <c r="BB109" i="37"/>
  <c r="BB70" i="37"/>
  <c r="BV109" i="37"/>
  <c r="BV70" i="37"/>
  <c r="BN8" i="37"/>
  <c r="AY109" i="37"/>
  <c r="AY70" i="37"/>
  <c r="BW70" i="37"/>
  <c r="BW109" i="37"/>
  <c r="BC109" i="37"/>
  <c r="BC70" i="37"/>
  <c r="BD109" i="37"/>
  <c r="BD70" i="37"/>
  <c r="AW109" i="37"/>
  <c r="AW70" i="37"/>
  <c r="BQ109" i="37"/>
  <c r="BQ70" i="37"/>
  <c r="BI109" i="37"/>
  <c r="BI70" i="37"/>
  <c r="BU9" i="37"/>
  <c r="BJ109" i="37"/>
  <c r="BJ70" i="37"/>
  <c r="BK109" i="37"/>
  <c r="BK70" i="37"/>
  <c r="BL109" i="37"/>
  <c r="BL70" i="37"/>
  <c r="BN109" i="37"/>
  <c r="BO111" i="37"/>
  <c r="AY111" i="37"/>
  <c r="BM109" i="37"/>
  <c r="BM70" i="37"/>
  <c r="BG70" i="37"/>
  <c r="BH70" i="37"/>
  <c r="BA111" i="37"/>
  <c r="BQ111" i="37"/>
  <c r="BP111" i="37"/>
  <c r="AZ111" i="37"/>
  <c r="BC111" i="37"/>
  <c r="BD111" i="37"/>
  <c r="BU111" i="37"/>
  <c r="BE111" i="37"/>
  <c r="BV111" i="37"/>
  <c r="BF111" i="37"/>
  <c r="AV112" i="37"/>
  <c r="BW111" i="37"/>
  <c r="BG111" i="37"/>
  <c r="BN112" i="37"/>
  <c r="AV111" i="37"/>
  <c r="BL111" i="37"/>
  <c r="BE8" i="36"/>
  <c r="BU8" i="36"/>
  <c r="BG8" i="36"/>
  <c r="BW8" i="36"/>
  <c r="BD8" i="36"/>
  <c r="BT8" i="36"/>
  <c r="BP10" i="36"/>
  <c r="AZ10" i="36"/>
  <c r="BF8" i="36"/>
  <c r="BV8" i="36"/>
  <c r="BY9" i="36"/>
  <c r="BI9" i="36"/>
  <c r="BH70" i="36"/>
  <c r="BH109" i="36"/>
  <c r="BJ70" i="36"/>
  <c r="BJ109" i="36"/>
  <c r="BK70" i="36"/>
  <c r="BK109" i="36"/>
  <c r="BI109" i="36"/>
  <c r="BI70" i="36"/>
  <c r="BL111" i="36"/>
  <c r="AW111" i="36"/>
  <c r="BM111" i="36"/>
  <c r="BS10" i="36"/>
  <c r="AY111" i="36"/>
  <c r="BO111" i="36"/>
  <c r="BT111" i="36"/>
  <c r="AY70" i="36"/>
  <c r="AY109" i="36"/>
  <c r="BO9" i="36"/>
  <c r="AZ70" i="36"/>
  <c r="AZ109" i="36"/>
  <c r="BA109" i="36"/>
  <c r="BA70" i="36"/>
  <c r="BU70" i="36"/>
  <c r="BU109" i="36"/>
  <c r="BH8" i="36"/>
  <c r="BA113" i="36"/>
  <c r="BZ8" i="36"/>
  <c r="AV73" i="36"/>
  <c r="BL73" i="36"/>
  <c r="BC109" i="36"/>
  <c r="BW70" i="36"/>
  <c r="BW109" i="36"/>
  <c r="BJ8" i="36"/>
  <c r="BF111" i="36"/>
  <c r="BO109" i="36"/>
  <c r="BO70" i="36"/>
  <c r="BX112" i="36"/>
  <c r="BG111" i="36"/>
  <c r="BI111" i="36"/>
  <c r="AW70" i="36"/>
  <c r="AW109" i="36"/>
  <c r="BQ109" i="36"/>
  <c r="BQ70" i="36"/>
  <c r="AX70" i="36"/>
  <c r="AX109" i="36"/>
  <c r="BR109" i="36"/>
  <c r="BR70" i="36"/>
  <c r="BK111" i="36"/>
  <c r="BX109" i="36"/>
  <c r="BU112" i="36"/>
  <c r="A9" i="32"/>
  <c r="AJ13" i="19"/>
  <c r="AJ12" i="19"/>
  <c r="V158" i="29"/>
  <c r="U158" i="29"/>
  <c r="T158" i="29"/>
  <c r="V157" i="29"/>
  <c r="U157" i="29"/>
  <c r="T157" i="29"/>
  <c r="V156" i="29"/>
  <c r="U156" i="29"/>
  <c r="T156" i="29"/>
  <c r="V155" i="29"/>
  <c r="U155" i="29"/>
  <c r="T155" i="29"/>
  <c r="V154" i="29"/>
  <c r="U154" i="29"/>
  <c r="T154" i="29"/>
  <c r="V153" i="29"/>
  <c r="U153" i="29"/>
  <c r="T153" i="29"/>
  <c r="V152" i="29"/>
  <c r="U152" i="29"/>
  <c r="T152" i="29"/>
  <c r="V151" i="29"/>
  <c r="U151" i="29"/>
  <c r="T151" i="29"/>
  <c r="V150" i="29"/>
  <c r="U150" i="29"/>
  <c r="T150" i="29"/>
  <c r="V149" i="29"/>
  <c r="U149" i="29"/>
  <c r="T149" i="29"/>
  <c r="V148" i="29"/>
  <c r="U148" i="29"/>
  <c r="T148" i="29"/>
  <c r="V147" i="29"/>
  <c r="U147" i="29"/>
  <c r="T147" i="29"/>
  <c r="V146" i="29"/>
  <c r="U146" i="29"/>
  <c r="T146" i="29"/>
  <c r="V145" i="29"/>
  <c r="U145" i="29"/>
  <c r="T145" i="29"/>
  <c r="V144" i="29"/>
  <c r="U144" i="29"/>
  <c r="T144" i="29"/>
  <c r="V143" i="29"/>
  <c r="U143" i="29"/>
  <c r="T143" i="29"/>
  <c r="V142" i="29"/>
  <c r="U142" i="29"/>
  <c r="T142" i="29"/>
  <c r="V141" i="29"/>
  <c r="U141" i="29"/>
  <c r="T141" i="29"/>
  <c r="V140" i="29"/>
  <c r="U140" i="29"/>
  <c r="T140" i="29"/>
  <c r="V139" i="29"/>
  <c r="U139" i="29"/>
  <c r="T139" i="29"/>
  <c r="V138" i="29"/>
  <c r="U138" i="29"/>
  <c r="T138" i="29"/>
  <c r="V137" i="29"/>
  <c r="U137" i="29"/>
  <c r="T137" i="29"/>
  <c r="V136" i="29"/>
  <c r="U136" i="29"/>
  <c r="T136" i="29"/>
  <c r="V135" i="29"/>
  <c r="U135" i="29"/>
  <c r="T135" i="29"/>
  <c r="V134" i="29"/>
  <c r="U134" i="29"/>
  <c r="T134" i="29"/>
  <c r="V133" i="29"/>
  <c r="U133" i="29"/>
  <c r="T133" i="29"/>
  <c r="V132" i="29"/>
  <c r="U132" i="29"/>
  <c r="T132" i="29"/>
  <c r="V131" i="29"/>
  <c r="U131" i="29"/>
  <c r="T131" i="29"/>
  <c r="V130" i="29"/>
  <c r="U130" i="29"/>
  <c r="T130" i="29"/>
  <c r="V129" i="29"/>
  <c r="U129" i="29"/>
  <c r="T129" i="29"/>
  <c r="V128" i="29"/>
  <c r="U128" i="29"/>
  <c r="T128" i="29"/>
  <c r="V127" i="29"/>
  <c r="U127" i="29"/>
  <c r="T127" i="29"/>
  <c r="V126" i="29"/>
  <c r="U126" i="29"/>
  <c r="T126" i="29"/>
  <c r="V125" i="29"/>
  <c r="U125" i="29"/>
  <c r="T125" i="29"/>
  <c r="V124" i="29"/>
  <c r="U124" i="29"/>
  <c r="T124" i="29"/>
  <c r="V123" i="29"/>
  <c r="U123" i="29"/>
  <c r="T123" i="29"/>
  <c r="V122" i="29"/>
  <c r="U122" i="29"/>
  <c r="T122" i="29"/>
  <c r="V121" i="29"/>
  <c r="U121" i="29"/>
  <c r="T121" i="29"/>
  <c r="V120" i="29"/>
  <c r="U120" i="29"/>
  <c r="T120" i="29"/>
  <c r="V119" i="29"/>
  <c r="U119" i="29"/>
  <c r="T119" i="29"/>
  <c r="V118" i="29"/>
  <c r="U118" i="29"/>
  <c r="T118" i="29"/>
  <c r="V117" i="29"/>
  <c r="U117" i="29"/>
  <c r="T117" i="29"/>
  <c r="V116" i="29"/>
  <c r="U116" i="29"/>
  <c r="T116" i="29"/>
  <c r="V115" i="29"/>
  <c r="U115" i="29"/>
  <c r="T115" i="29"/>
  <c r="V114" i="29"/>
  <c r="U114" i="29"/>
  <c r="T114" i="29"/>
  <c r="V113" i="29"/>
  <c r="U113" i="29"/>
  <c r="T113" i="29"/>
  <c r="V112" i="29"/>
  <c r="U112" i="29"/>
  <c r="T112" i="29"/>
  <c r="V111" i="29"/>
  <c r="U111" i="29"/>
  <c r="T111" i="29"/>
  <c r="V110" i="29"/>
  <c r="U110" i="29"/>
  <c r="T110" i="29"/>
  <c r="V109" i="29"/>
  <c r="U109" i="29"/>
  <c r="T109" i="29"/>
  <c r="V108" i="29"/>
  <c r="U108" i="29"/>
  <c r="T108" i="29"/>
  <c r="V107" i="29"/>
  <c r="U107" i="29"/>
  <c r="T107" i="29"/>
  <c r="V106" i="29"/>
  <c r="U106" i="29"/>
  <c r="T106" i="29"/>
  <c r="V105" i="29"/>
  <c r="U105" i="29"/>
  <c r="T105" i="29"/>
  <c r="V104" i="29"/>
  <c r="U104" i="29"/>
  <c r="T104" i="29"/>
  <c r="V103" i="29"/>
  <c r="U103" i="29"/>
  <c r="T103" i="29"/>
  <c r="V102" i="29"/>
  <c r="U102" i="29"/>
  <c r="T102" i="29"/>
  <c r="V101" i="29"/>
  <c r="U101" i="29"/>
  <c r="T101" i="29"/>
  <c r="V100" i="29"/>
  <c r="U100" i="29"/>
  <c r="T100" i="29"/>
  <c r="V99" i="29"/>
  <c r="U99" i="29"/>
  <c r="T99" i="29"/>
  <c r="V98" i="29"/>
  <c r="U98" i="29"/>
  <c r="T98" i="29"/>
  <c r="V97" i="29"/>
  <c r="U97" i="29"/>
  <c r="T97" i="29"/>
  <c r="V96" i="29"/>
  <c r="U96" i="29"/>
  <c r="T96" i="29"/>
  <c r="V95" i="29"/>
  <c r="U95" i="29"/>
  <c r="T95" i="29"/>
  <c r="V94" i="29"/>
  <c r="U94" i="29"/>
  <c r="T94" i="29"/>
  <c r="V93" i="29"/>
  <c r="U93" i="29"/>
  <c r="T93" i="29"/>
  <c r="V92" i="29"/>
  <c r="U92" i="29"/>
  <c r="T92" i="29"/>
  <c r="V91" i="29"/>
  <c r="U91" i="29"/>
  <c r="T91" i="29"/>
  <c r="V90" i="29"/>
  <c r="U90" i="29"/>
  <c r="T90" i="29"/>
  <c r="V89" i="29"/>
  <c r="U89" i="29"/>
  <c r="T89" i="29"/>
  <c r="V88" i="29"/>
  <c r="U88" i="29"/>
  <c r="T88" i="29"/>
  <c r="V87" i="29"/>
  <c r="U87" i="29"/>
  <c r="T87" i="29"/>
  <c r="V86" i="29"/>
  <c r="U86" i="29"/>
  <c r="T86" i="29"/>
  <c r="V85" i="29"/>
  <c r="U85" i="29"/>
  <c r="T85" i="29"/>
  <c r="V84" i="29"/>
  <c r="U84" i="29"/>
  <c r="T84" i="29"/>
  <c r="V83" i="29"/>
  <c r="U83" i="29"/>
  <c r="T83" i="29"/>
  <c r="V82" i="29"/>
  <c r="U82" i="29"/>
  <c r="T82" i="29"/>
  <c r="V81" i="29"/>
  <c r="U81" i="29"/>
  <c r="T81" i="29"/>
  <c r="V80" i="29"/>
  <c r="U80" i="29"/>
  <c r="T80" i="29"/>
  <c r="V79" i="29"/>
  <c r="U79" i="29"/>
  <c r="T79" i="29"/>
  <c r="V78" i="29"/>
  <c r="U78" i="29"/>
  <c r="T78" i="29"/>
  <c r="V77" i="29"/>
  <c r="U77" i="29"/>
  <c r="T77" i="29"/>
  <c r="V76" i="29"/>
  <c r="U76" i="29"/>
  <c r="T76" i="29"/>
  <c r="V75" i="29"/>
  <c r="U75" i="29"/>
  <c r="T75" i="29"/>
  <c r="V74" i="29"/>
  <c r="U74" i="29"/>
  <c r="T74" i="29"/>
  <c r="V73" i="29"/>
  <c r="U73" i="29"/>
  <c r="T73" i="29"/>
  <c r="V72" i="29"/>
  <c r="U72" i="29"/>
  <c r="T72" i="29"/>
  <c r="V71" i="29"/>
  <c r="U71" i="29"/>
  <c r="T71" i="29"/>
  <c r="V70" i="29"/>
  <c r="U70" i="29"/>
  <c r="T70" i="29"/>
  <c r="V69" i="29"/>
  <c r="U69" i="29"/>
  <c r="T69" i="29"/>
  <c r="V68" i="29"/>
  <c r="U68" i="29"/>
  <c r="T68" i="29"/>
  <c r="V67" i="29"/>
  <c r="U67" i="29"/>
  <c r="T67" i="29"/>
  <c r="V66" i="29"/>
  <c r="U66" i="29"/>
  <c r="T66" i="29"/>
  <c r="V65" i="29"/>
  <c r="U65" i="29"/>
  <c r="T65" i="29"/>
  <c r="V64" i="29"/>
  <c r="U64" i="29"/>
  <c r="T64" i="29"/>
  <c r="V63" i="29"/>
  <c r="U63" i="29"/>
  <c r="T63" i="29"/>
  <c r="V62" i="29"/>
  <c r="U62" i="29"/>
  <c r="T62" i="29"/>
  <c r="V61" i="29"/>
  <c r="U61" i="29"/>
  <c r="T61" i="29"/>
  <c r="V60" i="29"/>
  <c r="U60" i="29"/>
  <c r="T60" i="29"/>
  <c r="V59" i="29"/>
  <c r="U59" i="29"/>
  <c r="T59" i="29"/>
  <c r="V58" i="29"/>
  <c r="U58" i="29"/>
  <c r="T58" i="29"/>
  <c r="V57" i="29"/>
  <c r="U57" i="29"/>
  <c r="T57" i="29"/>
  <c r="V56" i="29"/>
  <c r="U56" i="29"/>
  <c r="T56" i="29"/>
  <c r="V55" i="29"/>
  <c r="U55" i="29"/>
  <c r="T55" i="29"/>
  <c r="V54" i="29"/>
  <c r="U54" i="29"/>
  <c r="T54" i="29"/>
  <c r="V53" i="29"/>
  <c r="U53" i="29"/>
  <c r="T53" i="29"/>
  <c r="V52" i="29"/>
  <c r="U52" i="29"/>
  <c r="T52" i="29"/>
  <c r="V51" i="29"/>
  <c r="U51" i="29"/>
  <c r="T51" i="29"/>
  <c r="V50" i="29"/>
  <c r="U50" i="29"/>
  <c r="T50" i="29"/>
  <c r="V49" i="29"/>
  <c r="U49" i="29"/>
  <c r="T49" i="29"/>
  <c r="V48" i="29"/>
  <c r="U48" i="29"/>
  <c r="T48" i="29"/>
  <c r="V47" i="29"/>
  <c r="U47" i="29"/>
  <c r="T47" i="29"/>
  <c r="V46" i="29"/>
  <c r="U46" i="29"/>
  <c r="T46" i="29"/>
  <c r="V45" i="29"/>
  <c r="U45" i="29"/>
  <c r="T45" i="29"/>
  <c r="V44" i="29"/>
  <c r="U44" i="29"/>
  <c r="T44" i="29"/>
  <c r="V43" i="29"/>
  <c r="U43" i="29"/>
  <c r="T43" i="29"/>
  <c r="V42" i="29"/>
  <c r="U42" i="29"/>
  <c r="T42" i="29"/>
  <c r="V41" i="29"/>
  <c r="U41" i="29"/>
  <c r="T41" i="29"/>
  <c r="V40" i="29"/>
  <c r="U40" i="29"/>
  <c r="T40" i="29"/>
  <c r="V39" i="29"/>
  <c r="U39" i="29"/>
  <c r="T39" i="29"/>
  <c r="V38" i="29"/>
  <c r="U38" i="29"/>
  <c r="T38" i="29"/>
  <c r="V37" i="29"/>
  <c r="U37" i="29"/>
  <c r="T37" i="29"/>
  <c r="V36" i="29"/>
  <c r="U36" i="29"/>
  <c r="T36" i="29"/>
  <c r="V35" i="29"/>
  <c r="U35" i="29"/>
  <c r="T35" i="29"/>
  <c r="V34" i="29"/>
  <c r="U34" i="29"/>
  <c r="T34" i="29"/>
  <c r="V33" i="29"/>
  <c r="U33" i="29"/>
  <c r="T33" i="29"/>
  <c r="V32" i="29"/>
  <c r="U32" i="29"/>
  <c r="T32" i="29"/>
  <c r="V31" i="29"/>
  <c r="U31" i="29"/>
  <c r="T31" i="29"/>
  <c r="V30" i="29"/>
  <c r="U30" i="29"/>
  <c r="T30" i="29"/>
  <c r="V29" i="29"/>
  <c r="U29" i="29"/>
  <c r="T29" i="29"/>
  <c r="V28" i="29"/>
  <c r="U28" i="29"/>
  <c r="T28" i="29"/>
  <c r="V27" i="29"/>
  <c r="U27" i="29"/>
  <c r="T27" i="29"/>
  <c r="V26" i="29"/>
  <c r="U26" i="29"/>
  <c r="T26" i="29"/>
  <c r="V25" i="29"/>
  <c r="U25" i="29"/>
  <c r="T25" i="29"/>
  <c r="V24" i="29"/>
  <c r="U24" i="29"/>
  <c r="T24" i="29"/>
  <c r="V23" i="29"/>
  <c r="U23" i="29"/>
  <c r="T23" i="29"/>
  <c r="V22" i="29"/>
  <c r="U22" i="29"/>
  <c r="T22" i="29"/>
  <c r="V21" i="29"/>
  <c r="U21" i="29"/>
  <c r="T21" i="29"/>
  <c r="V20" i="29"/>
  <c r="U20" i="29"/>
  <c r="T20" i="29"/>
  <c r="V19" i="29"/>
  <c r="U19" i="29"/>
  <c r="T19" i="29"/>
  <c r="V18" i="29"/>
  <c r="U18" i="29"/>
  <c r="T18" i="29"/>
  <c r="V17" i="29"/>
  <c r="U17" i="29"/>
  <c r="T17" i="29"/>
  <c r="V16" i="29"/>
  <c r="U16" i="29"/>
  <c r="T16" i="29"/>
  <c r="V15" i="29"/>
  <c r="U15" i="29"/>
  <c r="T15" i="29"/>
  <c r="V14" i="29"/>
  <c r="U14" i="29"/>
  <c r="T14" i="29"/>
  <c r="V13" i="29"/>
  <c r="U13" i="29"/>
  <c r="T13" i="29"/>
  <c r="V12" i="29"/>
  <c r="U12" i="29"/>
  <c r="S12" i="19"/>
  <c r="X12" i="19"/>
  <c r="W12" i="19"/>
  <c r="V12" i="19"/>
  <c r="U12" i="19"/>
  <c r="T12" i="19"/>
  <c r="V299" i="16"/>
  <c r="U299" i="16"/>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D14" i="35"/>
  <c r="D13" i="35"/>
  <c r="D11" i="35"/>
  <c r="D10" i="35"/>
  <c r="D9" i="35"/>
  <c r="D8" i="35"/>
  <c r="D6" i="35"/>
  <c r="D5" i="35"/>
  <c r="D125" i="18"/>
  <c r="F1500" i="35" s="1"/>
  <c r="D124" i="18"/>
  <c r="F1499" i="35" s="1"/>
  <c r="D123" i="18"/>
  <c r="F1498" i="35" s="1"/>
  <c r="AD1056" i="35"/>
  <c r="AD1055" i="35"/>
  <c r="AD1054" i="35"/>
  <c r="AD1053" i="35"/>
  <c r="AD1052" i="35"/>
  <c r="AD1051" i="35" a="1"/>
  <c r="AD1051" i="35" s="1"/>
  <c r="Z1106" i="35"/>
  <c r="A1105" i="35" s="1"/>
  <c r="A1486" i="35"/>
  <c r="A1485" i="35"/>
  <c r="A1484" i="35"/>
  <c r="A1447" i="35"/>
  <c r="A1446" i="35"/>
  <c r="A1445" i="35"/>
  <c r="A1444" i="35"/>
  <c r="A1440" i="35"/>
  <c r="A1439" i="35"/>
  <c r="A1438" i="35"/>
  <c r="A1437" i="35"/>
  <c r="A1436" i="35"/>
  <c r="A1435" i="35"/>
  <c r="D1431" i="35"/>
  <c r="D1430" i="35"/>
  <c r="AB1427" i="35"/>
  <c r="AA1427" i="35"/>
  <c r="E1427" i="35"/>
  <c r="C1427" i="35"/>
  <c r="B1427" i="35"/>
  <c r="AB1426" i="35"/>
  <c r="AA1426" i="35"/>
  <c r="E1426" i="35"/>
  <c r="C1426" i="35"/>
  <c r="B1426" i="35"/>
  <c r="AB1425" i="35"/>
  <c r="AA1425" i="35"/>
  <c r="E1425" i="35"/>
  <c r="C1425" i="35"/>
  <c r="B1425" i="35"/>
  <c r="AB1424" i="35"/>
  <c r="AA1424" i="35"/>
  <c r="E1424" i="35"/>
  <c r="C1424" i="35"/>
  <c r="B1424" i="35"/>
  <c r="AB1423" i="35"/>
  <c r="AA1423" i="35"/>
  <c r="E1423" i="35"/>
  <c r="C1423" i="35"/>
  <c r="B1423" i="35"/>
  <c r="AB1422" i="35"/>
  <c r="AA1422" i="35"/>
  <c r="E1422" i="35"/>
  <c r="C1422" i="35"/>
  <c r="B1422" i="35"/>
  <c r="AB1421" i="35"/>
  <c r="AA1421" i="35"/>
  <c r="E1421" i="35"/>
  <c r="C1421" i="35"/>
  <c r="B1421" i="35"/>
  <c r="AB1420" i="35"/>
  <c r="AA1420" i="35"/>
  <c r="E1420" i="35"/>
  <c r="C1420" i="35"/>
  <c r="B1420" i="35"/>
  <c r="AB1419" i="35"/>
  <c r="AA1419" i="35"/>
  <c r="E1419" i="35"/>
  <c r="C1419" i="35"/>
  <c r="B1419" i="35"/>
  <c r="AB1418" i="35"/>
  <c r="AA1418" i="35"/>
  <c r="E1418" i="35"/>
  <c r="C1418" i="35"/>
  <c r="B1418" i="35"/>
  <c r="AB1417" i="35"/>
  <c r="AA1417" i="35"/>
  <c r="E1417" i="35"/>
  <c r="C1417" i="35"/>
  <c r="B1417" i="35"/>
  <c r="AB1416" i="35"/>
  <c r="AA1416" i="35"/>
  <c r="E1416" i="35"/>
  <c r="C1416" i="35"/>
  <c r="B1416" i="35"/>
  <c r="AB1415" i="35"/>
  <c r="AA1415" i="35"/>
  <c r="E1415" i="35"/>
  <c r="C1415" i="35"/>
  <c r="B1415" i="35"/>
  <c r="AB1414" i="35"/>
  <c r="AA1414" i="35"/>
  <c r="E1414" i="35"/>
  <c r="C1414" i="35"/>
  <c r="B1414" i="35"/>
  <c r="AB1413" i="35"/>
  <c r="AA1413" i="35"/>
  <c r="E1413" i="35"/>
  <c r="C1413" i="35"/>
  <c r="B1413" i="35"/>
  <c r="AB1412" i="35"/>
  <c r="AA1412" i="35"/>
  <c r="E1412" i="35"/>
  <c r="C1412" i="35"/>
  <c r="B1412" i="35"/>
  <c r="AB1411" i="35"/>
  <c r="AA1411" i="35"/>
  <c r="E1411" i="35"/>
  <c r="C1411" i="35"/>
  <c r="B1411" i="35"/>
  <c r="AB1410" i="35"/>
  <c r="AA1410" i="35"/>
  <c r="E1410" i="35"/>
  <c r="C1410" i="35"/>
  <c r="B1410" i="35"/>
  <c r="AB1409" i="35"/>
  <c r="AA1409" i="35"/>
  <c r="E1409" i="35"/>
  <c r="C1409" i="35"/>
  <c r="B1409" i="35"/>
  <c r="AB1408" i="35"/>
  <c r="AA1408" i="35"/>
  <c r="E1408" i="35"/>
  <c r="C1408" i="35"/>
  <c r="B1408" i="35"/>
  <c r="AB1407" i="35"/>
  <c r="AA1407" i="35"/>
  <c r="E1407" i="35"/>
  <c r="C1407" i="35"/>
  <c r="B1407" i="35"/>
  <c r="AB1406" i="35"/>
  <c r="AA1406" i="35"/>
  <c r="E1406" i="35"/>
  <c r="C1406" i="35"/>
  <c r="B1406" i="35"/>
  <c r="AB1405" i="35"/>
  <c r="AA1405" i="35"/>
  <c r="E1405" i="35"/>
  <c r="C1405" i="35"/>
  <c r="B1405" i="35"/>
  <c r="AB1404" i="35"/>
  <c r="AA1404" i="35"/>
  <c r="E1404" i="35"/>
  <c r="C1404" i="35"/>
  <c r="B1404" i="35"/>
  <c r="AB1403" i="35"/>
  <c r="AA1403" i="35"/>
  <c r="E1403" i="35"/>
  <c r="C1403" i="35"/>
  <c r="B1403" i="35"/>
  <c r="AB1402" i="35"/>
  <c r="AA1402" i="35"/>
  <c r="E1402" i="35"/>
  <c r="C1402" i="35"/>
  <c r="B1402" i="35"/>
  <c r="AB1401" i="35"/>
  <c r="AA1401" i="35"/>
  <c r="E1401" i="35"/>
  <c r="C1401" i="35"/>
  <c r="B1401" i="35"/>
  <c r="AB1400" i="35"/>
  <c r="AA1400" i="35"/>
  <c r="E1400" i="35"/>
  <c r="C1400" i="35"/>
  <c r="B1400" i="35"/>
  <c r="AB1399" i="35"/>
  <c r="AA1399" i="35"/>
  <c r="E1399" i="35"/>
  <c r="C1399" i="35"/>
  <c r="B1399" i="35"/>
  <c r="AB1398" i="35"/>
  <c r="AA1398" i="35"/>
  <c r="E1398" i="35"/>
  <c r="C1398" i="35"/>
  <c r="B1398" i="35"/>
  <c r="AB1397" i="35"/>
  <c r="AA1397" i="35"/>
  <c r="E1397" i="35"/>
  <c r="C1397" i="35"/>
  <c r="B1397" i="35"/>
  <c r="AB1396" i="35"/>
  <c r="AA1396" i="35"/>
  <c r="E1396" i="35"/>
  <c r="C1396" i="35"/>
  <c r="B1396" i="35"/>
  <c r="AB1395" i="35"/>
  <c r="AA1395" i="35"/>
  <c r="E1395" i="35"/>
  <c r="C1395" i="35"/>
  <c r="B1395" i="35"/>
  <c r="AB1394" i="35"/>
  <c r="AA1394" i="35"/>
  <c r="E1394" i="35"/>
  <c r="C1394" i="35"/>
  <c r="B1394" i="35"/>
  <c r="AB1393" i="35"/>
  <c r="AA1393" i="35"/>
  <c r="E1393" i="35"/>
  <c r="C1393" i="35"/>
  <c r="B1393" i="35"/>
  <c r="AB1392" i="35"/>
  <c r="AA1392" i="35"/>
  <c r="E1392" i="35"/>
  <c r="C1392" i="35"/>
  <c r="B1392" i="35"/>
  <c r="AB1391" i="35"/>
  <c r="AA1391" i="35"/>
  <c r="E1391" i="35"/>
  <c r="C1391" i="35"/>
  <c r="B1391" i="35"/>
  <c r="AB1390" i="35"/>
  <c r="AA1390" i="35"/>
  <c r="E1390" i="35"/>
  <c r="C1390" i="35"/>
  <c r="B1390" i="35"/>
  <c r="AB1389" i="35"/>
  <c r="AA1389" i="35"/>
  <c r="E1389" i="35"/>
  <c r="C1389" i="35"/>
  <c r="B1389" i="35"/>
  <c r="AB1388" i="35"/>
  <c r="AA1388" i="35"/>
  <c r="E1388" i="35"/>
  <c r="C1388" i="35"/>
  <c r="B1388" i="35"/>
  <c r="AB1387" i="35"/>
  <c r="AA1387" i="35"/>
  <c r="E1387" i="35"/>
  <c r="C1387" i="35"/>
  <c r="B1387" i="35"/>
  <c r="AB1386" i="35"/>
  <c r="AA1386" i="35"/>
  <c r="E1386" i="35"/>
  <c r="C1386" i="35"/>
  <c r="B1386" i="35"/>
  <c r="AB1385" i="35"/>
  <c r="AA1385" i="35"/>
  <c r="E1385" i="35"/>
  <c r="C1385" i="35"/>
  <c r="B1385" i="35"/>
  <c r="AB1384" i="35"/>
  <c r="AA1384" i="35"/>
  <c r="E1384" i="35"/>
  <c r="C1384" i="35"/>
  <c r="B1384" i="35"/>
  <c r="AB1383" i="35"/>
  <c r="AA1383" i="35"/>
  <c r="E1383" i="35"/>
  <c r="C1383" i="35"/>
  <c r="B1383" i="35"/>
  <c r="AB1382" i="35"/>
  <c r="AA1382" i="35"/>
  <c r="E1382" i="35"/>
  <c r="C1382" i="35"/>
  <c r="B1382" i="35"/>
  <c r="AB1381" i="35"/>
  <c r="AA1381" i="35"/>
  <c r="E1381" i="35"/>
  <c r="C1381" i="35"/>
  <c r="B1381" i="35"/>
  <c r="AB1380" i="35"/>
  <c r="AA1380" i="35"/>
  <c r="E1380" i="35"/>
  <c r="C1380" i="35"/>
  <c r="B1380" i="35"/>
  <c r="AB1379" i="35"/>
  <c r="AA1379" i="35"/>
  <c r="E1379" i="35"/>
  <c r="C1379" i="35"/>
  <c r="B1379" i="35"/>
  <c r="AB1378" i="35"/>
  <c r="AA1378" i="35"/>
  <c r="E1378" i="35"/>
  <c r="C1378" i="35"/>
  <c r="B1378" i="35"/>
  <c r="AB1377" i="35"/>
  <c r="AA1377" i="35"/>
  <c r="E1377" i="35"/>
  <c r="C1377" i="35"/>
  <c r="B1377" i="35"/>
  <c r="AB1376" i="35"/>
  <c r="AA1376" i="35"/>
  <c r="E1376" i="35"/>
  <c r="C1376" i="35"/>
  <c r="B1376" i="35"/>
  <c r="AB1375" i="35"/>
  <c r="AA1375" i="35"/>
  <c r="E1375" i="35"/>
  <c r="C1375" i="35"/>
  <c r="B1375" i="35"/>
  <c r="AB1374" i="35"/>
  <c r="AA1374" i="35"/>
  <c r="E1374" i="35"/>
  <c r="C1374" i="35"/>
  <c r="B1374" i="35"/>
  <c r="AB1373" i="35"/>
  <c r="AA1373" i="35"/>
  <c r="E1373" i="35"/>
  <c r="C1373" i="35"/>
  <c r="B1373" i="35"/>
  <c r="AB1372" i="35"/>
  <c r="AA1372" i="35"/>
  <c r="E1372" i="35"/>
  <c r="C1372" i="35"/>
  <c r="B1372" i="35"/>
  <c r="AB1371" i="35"/>
  <c r="AA1371" i="35"/>
  <c r="E1371" i="35"/>
  <c r="C1371" i="35"/>
  <c r="B1371" i="35"/>
  <c r="AB1370" i="35"/>
  <c r="AA1370" i="35"/>
  <c r="E1370" i="35"/>
  <c r="C1370" i="35"/>
  <c r="B1370" i="35"/>
  <c r="AB1369" i="35"/>
  <c r="AA1369" i="35"/>
  <c r="E1369" i="35"/>
  <c r="C1369" i="35"/>
  <c r="B1369" i="35"/>
  <c r="AB1368" i="35"/>
  <c r="AA1368" i="35"/>
  <c r="E1368" i="35"/>
  <c r="C1368" i="35"/>
  <c r="B1368" i="35"/>
  <c r="AB1367" i="35"/>
  <c r="AA1367" i="35"/>
  <c r="E1367" i="35"/>
  <c r="C1367" i="35"/>
  <c r="B1367" i="35"/>
  <c r="AB1366" i="35"/>
  <c r="AA1366" i="35"/>
  <c r="E1366" i="35"/>
  <c r="C1366" i="35"/>
  <c r="B1366" i="35"/>
  <c r="AB1365" i="35"/>
  <c r="AA1365" i="35"/>
  <c r="E1365" i="35"/>
  <c r="C1365" i="35"/>
  <c r="B1365" i="35"/>
  <c r="AB1364" i="35"/>
  <c r="AA1364" i="35"/>
  <c r="E1364" i="35"/>
  <c r="C1364" i="35"/>
  <c r="B1364" i="35"/>
  <c r="AB1363" i="35"/>
  <c r="AA1363" i="35"/>
  <c r="E1363" i="35"/>
  <c r="C1363" i="35"/>
  <c r="B1363" i="35"/>
  <c r="AB1362" i="35"/>
  <c r="AA1362" i="35"/>
  <c r="E1362" i="35"/>
  <c r="C1362" i="35"/>
  <c r="B1362" i="35"/>
  <c r="AB1361" i="35"/>
  <c r="AA1361" i="35"/>
  <c r="E1361" i="35"/>
  <c r="C1361" i="35"/>
  <c r="B1361" i="35"/>
  <c r="AB1360" i="35"/>
  <c r="AA1360" i="35"/>
  <c r="E1360" i="35"/>
  <c r="C1360" i="35"/>
  <c r="B1360" i="35"/>
  <c r="AB1359" i="35"/>
  <c r="AA1359" i="35"/>
  <c r="E1359" i="35"/>
  <c r="C1359" i="35"/>
  <c r="B1359" i="35"/>
  <c r="AB1358" i="35"/>
  <c r="AA1358" i="35"/>
  <c r="E1358" i="35"/>
  <c r="C1358" i="35"/>
  <c r="B1358" i="35"/>
  <c r="AB1357" i="35"/>
  <c r="AA1357" i="35"/>
  <c r="E1357" i="35"/>
  <c r="C1357" i="35"/>
  <c r="B1357" i="35"/>
  <c r="AB1356" i="35"/>
  <c r="AA1356" i="35"/>
  <c r="E1356" i="35"/>
  <c r="C1356" i="35"/>
  <c r="B1356" i="35"/>
  <c r="AB1355" i="35"/>
  <c r="AA1355" i="35"/>
  <c r="E1355" i="35"/>
  <c r="C1355" i="35"/>
  <c r="B1355" i="35"/>
  <c r="AB1354" i="35"/>
  <c r="AA1354" i="35"/>
  <c r="E1354" i="35"/>
  <c r="C1354" i="35"/>
  <c r="B1354" i="35"/>
  <c r="AB1353" i="35"/>
  <c r="AA1353" i="35"/>
  <c r="E1353" i="35"/>
  <c r="C1353" i="35"/>
  <c r="B1353" i="35"/>
  <c r="AB1352" i="35"/>
  <c r="AA1352" i="35"/>
  <c r="E1352" i="35"/>
  <c r="C1352" i="35"/>
  <c r="B1352" i="35"/>
  <c r="AB1351" i="35"/>
  <c r="AA1351" i="35"/>
  <c r="E1351" i="35"/>
  <c r="C1351" i="35"/>
  <c r="B1351" i="35"/>
  <c r="AB1350" i="35"/>
  <c r="AA1350" i="35"/>
  <c r="E1350" i="35"/>
  <c r="C1350" i="35"/>
  <c r="B1350" i="35"/>
  <c r="AB1349" i="35"/>
  <c r="AA1349" i="35"/>
  <c r="E1349" i="35"/>
  <c r="C1349" i="35"/>
  <c r="B1349" i="35"/>
  <c r="AB1348" i="35"/>
  <c r="AA1348" i="35"/>
  <c r="E1348" i="35"/>
  <c r="C1348" i="35"/>
  <c r="B1348" i="35"/>
  <c r="AB1347" i="35"/>
  <c r="AA1347" i="35"/>
  <c r="E1347" i="35"/>
  <c r="C1347" i="35"/>
  <c r="B1347" i="35"/>
  <c r="AB1346" i="35"/>
  <c r="AA1346" i="35"/>
  <c r="E1346" i="35"/>
  <c r="C1346" i="35"/>
  <c r="B1346" i="35"/>
  <c r="AB1345" i="35"/>
  <c r="AA1345" i="35"/>
  <c r="E1345" i="35"/>
  <c r="C1345" i="35"/>
  <c r="B1345" i="35"/>
  <c r="AB1344" i="35"/>
  <c r="AA1344" i="35"/>
  <c r="E1344" i="35"/>
  <c r="C1344" i="35"/>
  <c r="B1344" i="35"/>
  <c r="AB1343" i="35"/>
  <c r="AA1343" i="35"/>
  <c r="E1343" i="35"/>
  <c r="C1343" i="35"/>
  <c r="B1343" i="35"/>
  <c r="AB1342" i="35"/>
  <c r="AA1342" i="35"/>
  <c r="E1342" i="35"/>
  <c r="C1342" i="35"/>
  <c r="B1342" i="35"/>
  <c r="AB1341" i="35"/>
  <c r="AA1341" i="35"/>
  <c r="E1341" i="35"/>
  <c r="C1341" i="35"/>
  <c r="B1341" i="35"/>
  <c r="AB1340" i="35"/>
  <c r="AA1340" i="35"/>
  <c r="E1340" i="35"/>
  <c r="C1340" i="35"/>
  <c r="B1340" i="35"/>
  <c r="AB1339" i="35"/>
  <c r="AA1339" i="35"/>
  <c r="E1339" i="35"/>
  <c r="C1339" i="35"/>
  <c r="B1339" i="35"/>
  <c r="AB1338" i="35"/>
  <c r="AA1338" i="35"/>
  <c r="E1338" i="35"/>
  <c r="C1338" i="35"/>
  <c r="B1338" i="35"/>
  <c r="AB1337" i="35"/>
  <c r="AA1337" i="35"/>
  <c r="E1337" i="35"/>
  <c r="C1337" i="35"/>
  <c r="B1337" i="35"/>
  <c r="AB1336" i="35"/>
  <c r="AA1336" i="35"/>
  <c r="E1336" i="35"/>
  <c r="C1336" i="35"/>
  <c r="B1336" i="35"/>
  <c r="AB1335" i="35"/>
  <c r="AA1335" i="35"/>
  <c r="E1335" i="35"/>
  <c r="C1335" i="35"/>
  <c r="B1335" i="35"/>
  <c r="AB1334" i="35"/>
  <c r="AA1334" i="35"/>
  <c r="E1334" i="35"/>
  <c r="C1334" i="35"/>
  <c r="B1334" i="35"/>
  <c r="AB1333" i="35"/>
  <c r="AA1333" i="35"/>
  <c r="E1333" i="35"/>
  <c r="C1333" i="35"/>
  <c r="B1333" i="35"/>
  <c r="AB1332" i="35"/>
  <c r="AA1332" i="35"/>
  <c r="E1332" i="35"/>
  <c r="C1332" i="35"/>
  <c r="B1332" i="35"/>
  <c r="AB1331" i="35"/>
  <c r="AA1331" i="35"/>
  <c r="E1331" i="35"/>
  <c r="C1331" i="35"/>
  <c r="B1331" i="35"/>
  <c r="AB1330" i="35"/>
  <c r="AA1330" i="35"/>
  <c r="E1330" i="35"/>
  <c r="C1330" i="35"/>
  <c r="B1330" i="35"/>
  <c r="AB1329" i="35"/>
  <c r="AA1329" i="35"/>
  <c r="E1329" i="35"/>
  <c r="C1329" i="35"/>
  <c r="B1329" i="35"/>
  <c r="AB1328" i="35"/>
  <c r="AA1328" i="35"/>
  <c r="E1328" i="35"/>
  <c r="C1328" i="35"/>
  <c r="B1328" i="35"/>
  <c r="AB1316" i="35"/>
  <c r="AA1316" i="35"/>
  <c r="E1316" i="35"/>
  <c r="C1316" i="35"/>
  <c r="B1316" i="35"/>
  <c r="AB1315" i="35"/>
  <c r="AA1315" i="35"/>
  <c r="E1315" i="35"/>
  <c r="C1315" i="35"/>
  <c r="B1315" i="35"/>
  <c r="AB1314" i="35"/>
  <c r="AA1314" i="35"/>
  <c r="E1314" i="35"/>
  <c r="C1314" i="35"/>
  <c r="B1314" i="35"/>
  <c r="AB1313" i="35"/>
  <c r="AA1313" i="35"/>
  <c r="E1313" i="35"/>
  <c r="C1313" i="35"/>
  <c r="B1313" i="35"/>
  <c r="AB1312" i="35"/>
  <c r="AA1312" i="35"/>
  <c r="E1312" i="35"/>
  <c r="C1312" i="35"/>
  <c r="B1312" i="35"/>
  <c r="AB1311" i="35"/>
  <c r="AA1311" i="35"/>
  <c r="E1311" i="35"/>
  <c r="C1311" i="35"/>
  <c r="B1311" i="35"/>
  <c r="AB1310" i="35"/>
  <c r="AA1310" i="35"/>
  <c r="E1310" i="35"/>
  <c r="C1310" i="35"/>
  <c r="B1310" i="35"/>
  <c r="AB1309" i="35"/>
  <c r="AA1309" i="35"/>
  <c r="E1309" i="35"/>
  <c r="C1309" i="35"/>
  <c r="B1309" i="35"/>
  <c r="AB1308" i="35"/>
  <c r="AA1308" i="35"/>
  <c r="E1308" i="35"/>
  <c r="C1308" i="35"/>
  <c r="B1308" i="35"/>
  <c r="AB1307" i="35"/>
  <c r="AA1307" i="35"/>
  <c r="E1307" i="35"/>
  <c r="C1307" i="35"/>
  <c r="B1307" i="35"/>
  <c r="AB1306" i="35"/>
  <c r="AA1306" i="35"/>
  <c r="E1306" i="35"/>
  <c r="C1306" i="35"/>
  <c r="B1306" i="35"/>
  <c r="AB1305" i="35"/>
  <c r="AA1305" i="35"/>
  <c r="E1305" i="35"/>
  <c r="C1305" i="35"/>
  <c r="B1305" i="35"/>
  <c r="AB1304" i="35"/>
  <c r="AA1304" i="35"/>
  <c r="E1304" i="35"/>
  <c r="C1304" i="35"/>
  <c r="B1304" i="35"/>
  <c r="AB1303" i="35"/>
  <c r="AA1303" i="35"/>
  <c r="E1303" i="35"/>
  <c r="C1303" i="35"/>
  <c r="B1303" i="35"/>
  <c r="AB1302" i="35"/>
  <c r="AA1302" i="35"/>
  <c r="E1302" i="35"/>
  <c r="C1302" i="35"/>
  <c r="B1302" i="35"/>
  <c r="AB1301" i="35"/>
  <c r="AA1301" i="35"/>
  <c r="E1301" i="35"/>
  <c r="C1301" i="35"/>
  <c r="B1301" i="35"/>
  <c r="AB1300" i="35"/>
  <c r="AA1300" i="35"/>
  <c r="E1300" i="35"/>
  <c r="C1300" i="35"/>
  <c r="B1300" i="35"/>
  <c r="AB1299" i="35"/>
  <c r="AA1299" i="35"/>
  <c r="E1299" i="35"/>
  <c r="C1299" i="35"/>
  <c r="B1299" i="35"/>
  <c r="AB1298" i="35"/>
  <c r="AA1298" i="35"/>
  <c r="E1298" i="35"/>
  <c r="C1298" i="35"/>
  <c r="B1298" i="35"/>
  <c r="AB1297" i="35"/>
  <c r="AA1297" i="35"/>
  <c r="E1297" i="35"/>
  <c r="C1297" i="35"/>
  <c r="B1297" i="35"/>
  <c r="AB1296" i="35"/>
  <c r="AA1296" i="35"/>
  <c r="E1296" i="35"/>
  <c r="C1296" i="35"/>
  <c r="B1296" i="35"/>
  <c r="AB1295" i="35"/>
  <c r="AA1295" i="35"/>
  <c r="E1295" i="35"/>
  <c r="C1295" i="35"/>
  <c r="B1295" i="35"/>
  <c r="AB1294" i="35"/>
  <c r="AA1294" i="35"/>
  <c r="E1294" i="35"/>
  <c r="C1294" i="35"/>
  <c r="B1294" i="35"/>
  <c r="AB1293" i="35"/>
  <c r="AA1293" i="35"/>
  <c r="E1293" i="35"/>
  <c r="C1293" i="35"/>
  <c r="B1293" i="35"/>
  <c r="AB1292" i="35"/>
  <c r="AA1292" i="35"/>
  <c r="E1292" i="35"/>
  <c r="C1292" i="35"/>
  <c r="B1292" i="35"/>
  <c r="AB1291" i="35"/>
  <c r="AA1291" i="35"/>
  <c r="E1291" i="35"/>
  <c r="C1291" i="35"/>
  <c r="B1291" i="35"/>
  <c r="AB1290" i="35"/>
  <c r="AA1290" i="35"/>
  <c r="E1290" i="35"/>
  <c r="C1290" i="35"/>
  <c r="B1290" i="35"/>
  <c r="AB1289" i="35"/>
  <c r="AA1289" i="35"/>
  <c r="E1289" i="35"/>
  <c r="C1289" i="35"/>
  <c r="B1289" i="35"/>
  <c r="AB1288" i="35"/>
  <c r="AA1288" i="35"/>
  <c r="E1288" i="35"/>
  <c r="C1288" i="35"/>
  <c r="B1288" i="35"/>
  <c r="AB1287" i="35"/>
  <c r="AA1287" i="35"/>
  <c r="E1287" i="35"/>
  <c r="C1287" i="35"/>
  <c r="B1287" i="35"/>
  <c r="AB1286" i="35"/>
  <c r="AA1286" i="35"/>
  <c r="E1286" i="35"/>
  <c r="C1286" i="35"/>
  <c r="B1286" i="35"/>
  <c r="AB1285" i="35"/>
  <c r="AA1285" i="35"/>
  <c r="E1285" i="35"/>
  <c r="C1285" i="35"/>
  <c r="B1285" i="35"/>
  <c r="AB1284" i="35"/>
  <c r="AA1284" i="35"/>
  <c r="E1284" i="35"/>
  <c r="C1284" i="35"/>
  <c r="B1284" i="35"/>
  <c r="AB1283" i="35"/>
  <c r="AA1283" i="35"/>
  <c r="E1283" i="35"/>
  <c r="C1283" i="35"/>
  <c r="B1283" i="35"/>
  <c r="AB1282" i="35"/>
  <c r="AA1282" i="35"/>
  <c r="E1282" i="35"/>
  <c r="C1282" i="35"/>
  <c r="B1282" i="35"/>
  <c r="AB1281" i="35"/>
  <c r="AA1281" i="35"/>
  <c r="E1281" i="35"/>
  <c r="C1281" i="35"/>
  <c r="B1281" i="35"/>
  <c r="AB1280" i="35"/>
  <c r="AA1280" i="35"/>
  <c r="E1280" i="35"/>
  <c r="C1280" i="35"/>
  <c r="B1280" i="35"/>
  <c r="AB1279" i="35"/>
  <c r="AA1279" i="35"/>
  <c r="E1279" i="35"/>
  <c r="C1279" i="35"/>
  <c r="B1279" i="35"/>
  <c r="AB1278" i="35"/>
  <c r="AA1278" i="35"/>
  <c r="E1278" i="35"/>
  <c r="C1278" i="35"/>
  <c r="B1278" i="35"/>
  <c r="AB1277" i="35"/>
  <c r="AA1277" i="35"/>
  <c r="E1277" i="35"/>
  <c r="C1277" i="35"/>
  <c r="B1277" i="35"/>
  <c r="AB1276" i="35"/>
  <c r="AA1276" i="35"/>
  <c r="E1276" i="35"/>
  <c r="C1276" i="35"/>
  <c r="B1276" i="35"/>
  <c r="AB1275" i="35"/>
  <c r="AA1275" i="35"/>
  <c r="E1275" i="35"/>
  <c r="C1275" i="35"/>
  <c r="B1275" i="35"/>
  <c r="AB1274" i="35"/>
  <c r="AA1274" i="35"/>
  <c r="E1274" i="35"/>
  <c r="C1274" i="35"/>
  <c r="B1274" i="35"/>
  <c r="AB1273" i="35"/>
  <c r="AA1273" i="35"/>
  <c r="E1273" i="35"/>
  <c r="C1273" i="35"/>
  <c r="B1273" i="35"/>
  <c r="AB1272" i="35"/>
  <c r="AA1272" i="35"/>
  <c r="E1272" i="35"/>
  <c r="C1272" i="35"/>
  <c r="B1272" i="35"/>
  <c r="AB1271" i="35"/>
  <c r="AA1271" i="35"/>
  <c r="E1271" i="35"/>
  <c r="C1271" i="35"/>
  <c r="B1271" i="35"/>
  <c r="AB1270" i="35"/>
  <c r="AA1270" i="35"/>
  <c r="E1270" i="35"/>
  <c r="C1270" i="35"/>
  <c r="B1270" i="35"/>
  <c r="AB1269" i="35"/>
  <c r="AA1269" i="35"/>
  <c r="E1269" i="35"/>
  <c r="C1269" i="35"/>
  <c r="B1269" i="35"/>
  <c r="AB1268" i="35"/>
  <c r="AA1268" i="35"/>
  <c r="E1268" i="35"/>
  <c r="C1268" i="35"/>
  <c r="B1268" i="35"/>
  <c r="AB1267" i="35"/>
  <c r="AA1267" i="35"/>
  <c r="E1267" i="35"/>
  <c r="C1267" i="35"/>
  <c r="B1267" i="35"/>
  <c r="AB1266" i="35"/>
  <c r="AA1266" i="35"/>
  <c r="E1266" i="35"/>
  <c r="C1266" i="35"/>
  <c r="B1266" i="35"/>
  <c r="AB1265" i="35"/>
  <c r="AA1265" i="35"/>
  <c r="E1265" i="35"/>
  <c r="C1265" i="35"/>
  <c r="B1265" i="35"/>
  <c r="AB1264" i="35"/>
  <c r="AA1264" i="35"/>
  <c r="E1264" i="35"/>
  <c r="C1264" i="35"/>
  <c r="B1264" i="35"/>
  <c r="AB1263" i="35"/>
  <c r="AA1263" i="35"/>
  <c r="E1263" i="35"/>
  <c r="C1263" i="35"/>
  <c r="B1263" i="35"/>
  <c r="AB1262" i="35"/>
  <c r="AA1262" i="35"/>
  <c r="E1262" i="35"/>
  <c r="C1262" i="35"/>
  <c r="B1262" i="35"/>
  <c r="AB1261" i="35"/>
  <c r="AA1261" i="35"/>
  <c r="E1261" i="35"/>
  <c r="C1261" i="35"/>
  <c r="B1261" i="35"/>
  <c r="AB1260" i="35"/>
  <c r="AA1260" i="35"/>
  <c r="E1260" i="35"/>
  <c r="C1260" i="35"/>
  <c r="B1260" i="35"/>
  <c r="AB1259" i="35"/>
  <c r="AA1259" i="35"/>
  <c r="E1259" i="35"/>
  <c r="C1259" i="35"/>
  <c r="B1259" i="35"/>
  <c r="AB1258" i="35"/>
  <c r="AA1258" i="35"/>
  <c r="E1258" i="35"/>
  <c r="C1258" i="35"/>
  <c r="B1258" i="35"/>
  <c r="AB1257" i="35"/>
  <c r="AA1257" i="35"/>
  <c r="E1257" i="35"/>
  <c r="C1257" i="35"/>
  <c r="B1257" i="35"/>
  <c r="AB1256" i="35"/>
  <c r="AA1256" i="35"/>
  <c r="E1256" i="35"/>
  <c r="C1256" i="35"/>
  <c r="B1256" i="35"/>
  <c r="AB1255" i="35"/>
  <c r="AA1255" i="35"/>
  <c r="E1255" i="35"/>
  <c r="C1255" i="35"/>
  <c r="B1255" i="35"/>
  <c r="AB1254" i="35"/>
  <c r="AA1254" i="35"/>
  <c r="E1254" i="35"/>
  <c r="C1254" i="35"/>
  <c r="B1254" i="35"/>
  <c r="AB1253" i="35"/>
  <c r="AA1253" i="35"/>
  <c r="E1253" i="35"/>
  <c r="C1253" i="35"/>
  <c r="B1253" i="35"/>
  <c r="AB1252" i="35"/>
  <c r="AA1252" i="35"/>
  <c r="E1252" i="35"/>
  <c r="C1252" i="35"/>
  <c r="B1252" i="35"/>
  <c r="AB1251" i="35"/>
  <c r="AA1251" i="35"/>
  <c r="E1251" i="35"/>
  <c r="C1251" i="35"/>
  <c r="B1251" i="35"/>
  <c r="AB1250" i="35"/>
  <c r="AA1250" i="35"/>
  <c r="E1250" i="35"/>
  <c r="C1250" i="35"/>
  <c r="B1250" i="35"/>
  <c r="AB1249" i="35"/>
  <c r="AA1249" i="35"/>
  <c r="E1249" i="35"/>
  <c r="C1249" i="35"/>
  <c r="B1249" i="35"/>
  <c r="AB1248" i="35"/>
  <c r="AA1248" i="35"/>
  <c r="E1248" i="35"/>
  <c r="C1248" i="35"/>
  <c r="B1248" i="35"/>
  <c r="AB1247" i="35"/>
  <c r="AA1247" i="35"/>
  <c r="E1247" i="35"/>
  <c r="C1247" i="35"/>
  <c r="B1247" i="35"/>
  <c r="AB1246" i="35"/>
  <c r="AA1246" i="35"/>
  <c r="E1246" i="35"/>
  <c r="C1246" i="35"/>
  <c r="B1246" i="35"/>
  <c r="AB1245" i="35"/>
  <c r="AA1245" i="35"/>
  <c r="E1245" i="35"/>
  <c r="C1245" i="35"/>
  <c r="B1245" i="35"/>
  <c r="AB1244" i="35"/>
  <c r="AA1244" i="35"/>
  <c r="E1244" i="35"/>
  <c r="C1244" i="35"/>
  <c r="B1244" i="35"/>
  <c r="AB1243" i="35"/>
  <c r="AA1243" i="35"/>
  <c r="E1243" i="35"/>
  <c r="C1243" i="35"/>
  <c r="B1243" i="35"/>
  <c r="AB1242" i="35"/>
  <c r="AA1242" i="35"/>
  <c r="E1242" i="35"/>
  <c r="C1242" i="35"/>
  <c r="B1242" i="35"/>
  <c r="AB1241" i="35"/>
  <c r="AA1241" i="35"/>
  <c r="E1241" i="35"/>
  <c r="C1241" i="35"/>
  <c r="B1241" i="35"/>
  <c r="AB1240" i="35"/>
  <c r="AA1240" i="35"/>
  <c r="E1240" i="35"/>
  <c r="C1240" i="35"/>
  <c r="B1240" i="35"/>
  <c r="AB1239" i="35"/>
  <c r="AA1239" i="35"/>
  <c r="E1239" i="35"/>
  <c r="C1239" i="35"/>
  <c r="B1239" i="35"/>
  <c r="AB1238" i="35"/>
  <c r="AA1238" i="35"/>
  <c r="E1238" i="35"/>
  <c r="C1238" i="35"/>
  <c r="B1238" i="35"/>
  <c r="AB1237" i="35"/>
  <c r="AA1237" i="35"/>
  <c r="E1237" i="35"/>
  <c r="C1237" i="35"/>
  <c r="B1237" i="35"/>
  <c r="AB1236" i="35"/>
  <c r="AA1236" i="35"/>
  <c r="E1236" i="35"/>
  <c r="C1236" i="35"/>
  <c r="B1236" i="35"/>
  <c r="AB1235" i="35"/>
  <c r="AA1235" i="35"/>
  <c r="E1235" i="35"/>
  <c r="C1235" i="35"/>
  <c r="B1235" i="35"/>
  <c r="AB1234" i="35"/>
  <c r="AA1234" i="35"/>
  <c r="E1234" i="35"/>
  <c r="C1234" i="35"/>
  <c r="B1234" i="35"/>
  <c r="AB1233" i="35"/>
  <c r="AA1233" i="35"/>
  <c r="E1233" i="35"/>
  <c r="C1233" i="35"/>
  <c r="B1233" i="35"/>
  <c r="AB1232" i="35"/>
  <c r="AA1232" i="35"/>
  <c r="E1232" i="35"/>
  <c r="C1232" i="35"/>
  <c r="B1232" i="35"/>
  <c r="AB1231" i="35"/>
  <c r="AA1231" i="35"/>
  <c r="E1231" i="35"/>
  <c r="C1231" i="35"/>
  <c r="B1231" i="35"/>
  <c r="AB1230" i="35"/>
  <c r="AA1230" i="35"/>
  <c r="E1230" i="35"/>
  <c r="C1230" i="35"/>
  <c r="B1230" i="35"/>
  <c r="AB1229" i="35"/>
  <c r="AA1229" i="35"/>
  <c r="E1229" i="35"/>
  <c r="C1229" i="35"/>
  <c r="B1229" i="35"/>
  <c r="AB1228" i="35"/>
  <c r="AA1228" i="35"/>
  <c r="E1228" i="35"/>
  <c r="C1228" i="35"/>
  <c r="B1228" i="35"/>
  <c r="AB1227" i="35"/>
  <c r="AA1227" i="35"/>
  <c r="E1227" i="35"/>
  <c r="C1227" i="35"/>
  <c r="B1227" i="35"/>
  <c r="AB1226" i="35"/>
  <c r="AA1226" i="35"/>
  <c r="E1226" i="35"/>
  <c r="C1226" i="35"/>
  <c r="B1226" i="35"/>
  <c r="AB1225" i="35"/>
  <c r="AA1225" i="35"/>
  <c r="E1225" i="35"/>
  <c r="C1225" i="35"/>
  <c r="B1225" i="35"/>
  <c r="AB1224" i="35"/>
  <c r="AA1224" i="35"/>
  <c r="E1224" i="35"/>
  <c r="C1224" i="35"/>
  <c r="B1224" i="35"/>
  <c r="AB1223" i="35"/>
  <c r="AA1223" i="35"/>
  <c r="E1223" i="35"/>
  <c r="C1223" i="35"/>
  <c r="B1223" i="35"/>
  <c r="AB1222" i="35"/>
  <c r="AA1222" i="35"/>
  <c r="E1222" i="35"/>
  <c r="C1222" i="35"/>
  <c r="B1222" i="35"/>
  <c r="AB1221" i="35"/>
  <c r="AA1221" i="35"/>
  <c r="E1221" i="35"/>
  <c r="C1221" i="35"/>
  <c r="B1221" i="35"/>
  <c r="AB1220" i="35"/>
  <c r="AA1220" i="35"/>
  <c r="E1220" i="35"/>
  <c r="C1220" i="35"/>
  <c r="B1220" i="35"/>
  <c r="AB1219" i="35"/>
  <c r="AA1219" i="35"/>
  <c r="E1219" i="35"/>
  <c r="C1219" i="35"/>
  <c r="B1219" i="35"/>
  <c r="AB1218" i="35"/>
  <c r="AA1218" i="35"/>
  <c r="E1218" i="35"/>
  <c r="C1218" i="35"/>
  <c r="B1218" i="35"/>
  <c r="AB1217" i="35"/>
  <c r="AA1217" i="35"/>
  <c r="E1217" i="35"/>
  <c r="C1217" i="35"/>
  <c r="B1217" i="35"/>
  <c r="AB1214" i="35"/>
  <c r="AA1214" i="35"/>
  <c r="E1214" i="35"/>
  <c r="C1214" i="35"/>
  <c r="B1214" i="35"/>
  <c r="AB1213" i="35"/>
  <c r="AA1213" i="35"/>
  <c r="E1213" i="35"/>
  <c r="C1213" i="35"/>
  <c r="B1213" i="35"/>
  <c r="AB1212" i="35"/>
  <c r="AA1212" i="35"/>
  <c r="E1212" i="35"/>
  <c r="C1212" i="35"/>
  <c r="B1212" i="35"/>
  <c r="AB1211" i="35"/>
  <c r="AA1211" i="35"/>
  <c r="E1211" i="35"/>
  <c r="C1211" i="35"/>
  <c r="B1211" i="35"/>
  <c r="AB1210" i="35"/>
  <c r="AA1210" i="35"/>
  <c r="E1210" i="35"/>
  <c r="C1210" i="35"/>
  <c r="B1210" i="35"/>
  <c r="AB1209" i="35"/>
  <c r="AA1209" i="35"/>
  <c r="E1209" i="35"/>
  <c r="C1209" i="35"/>
  <c r="B1209" i="35"/>
  <c r="AB1208" i="35"/>
  <c r="AA1208" i="35"/>
  <c r="E1208" i="35"/>
  <c r="C1208" i="35"/>
  <c r="B1208" i="35"/>
  <c r="AB1207" i="35"/>
  <c r="AA1207" i="35"/>
  <c r="E1207" i="35"/>
  <c r="C1207" i="35"/>
  <c r="B1207" i="35"/>
  <c r="AB1206" i="35"/>
  <c r="AA1206" i="35"/>
  <c r="E1206" i="35"/>
  <c r="C1206" i="35"/>
  <c r="B1206" i="35"/>
  <c r="AB1205" i="35"/>
  <c r="AA1205" i="35"/>
  <c r="E1205" i="35"/>
  <c r="C1205" i="35"/>
  <c r="B1205" i="35"/>
  <c r="AB1204" i="35"/>
  <c r="AA1204" i="35"/>
  <c r="E1204" i="35"/>
  <c r="C1204" i="35"/>
  <c r="B1204" i="35"/>
  <c r="AB1203" i="35"/>
  <c r="AA1203" i="35"/>
  <c r="E1203" i="35"/>
  <c r="C1203" i="35"/>
  <c r="B1203" i="35"/>
  <c r="AB1202" i="35"/>
  <c r="AA1202" i="35"/>
  <c r="E1202" i="35"/>
  <c r="C1202" i="35"/>
  <c r="B1202" i="35"/>
  <c r="AB1201" i="35"/>
  <c r="AA1201" i="35"/>
  <c r="E1201" i="35"/>
  <c r="C1201" i="35"/>
  <c r="B1201" i="35"/>
  <c r="AB1200" i="35"/>
  <c r="AA1200" i="35"/>
  <c r="E1200" i="35"/>
  <c r="C1200" i="35"/>
  <c r="B1200" i="35"/>
  <c r="AB1199" i="35"/>
  <c r="AA1199" i="35"/>
  <c r="E1199" i="35"/>
  <c r="C1199" i="35"/>
  <c r="B1199" i="35"/>
  <c r="AB1198" i="35"/>
  <c r="AA1198" i="35"/>
  <c r="E1198" i="35"/>
  <c r="C1198" i="35"/>
  <c r="B1198" i="35"/>
  <c r="AB1197" i="35"/>
  <c r="AA1197" i="35"/>
  <c r="E1197" i="35"/>
  <c r="C1197" i="35"/>
  <c r="B1197" i="35"/>
  <c r="AB1196" i="35"/>
  <c r="AA1196" i="35"/>
  <c r="E1196" i="35"/>
  <c r="C1196" i="35"/>
  <c r="B1196" i="35"/>
  <c r="AB1195" i="35"/>
  <c r="AA1195" i="35"/>
  <c r="E1195" i="35"/>
  <c r="C1195" i="35"/>
  <c r="B1195" i="35"/>
  <c r="AB1194" i="35"/>
  <c r="AA1194" i="35"/>
  <c r="E1194" i="35"/>
  <c r="C1194" i="35"/>
  <c r="B1194" i="35"/>
  <c r="AB1193" i="35"/>
  <c r="AA1193" i="35"/>
  <c r="E1193" i="35"/>
  <c r="C1193" i="35"/>
  <c r="B1193" i="35"/>
  <c r="AB1192" i="35"/>
  <c r="AA1192" i="35"/>
  <c r="E1192" i="35"/>
  <c r="C1192" i="35"/>
  <c r="B1192" i="35"/>
  <c r="AB1191" i="35"/>
  <c r="AA1191" i="35"/>
  <c r="E1191" i="35"/>
  <c r="C1191" i="35"/>
  <c r="B1191" i="35"/>
  <c r="AB1190" i="35"/>
  <c r="AA1190" i="35"/>
  <c r="E1190" i="35"/>
  <c r="C1190" i="35"/>
  <c r="B1190" i="35"/>
  <c r="AB1189" i="35"/>
  <c r="AA1189" i="35"/>
  <c r="E1189" i="35"/>
  <c r="C1189" i="35"/>
  <c r="B1189" i="35"/>
  <c r="AB1188" i="35"/>
  <c r="AA1188" i="35"/>
  <c r="E1188" i="35"/>
  <c r="C1188" i="35"/>
  <c r="B1188" i="35"/>
  <c r="AB1187" i="35"/>
  <c r="AA1187" i="35"/>
  <c r="E1187" i="35"/>
  <c r="C1187" i="35"/>
  <c r="B1187" i="35"/>
  <c r="AB1186" i="35"/>
  <c r="AA1186" i="35"/>
  <c r="E1186" i="35"/>
  <c r="C1186" i="35"/>
  <c r="B1186" i="35"/>
  <c r="AB1185" i="35"/>
  <c r="AA1185" i="35"/>
  <c r="E1185" i="35"/>
  <c r="C1185" i="35"/>
  <c r="B1185" i="35"/>
  <c r="AB1184" i="35"/>
  <c r="AA1184" i="35"/>
  <c r="E1184" i="35"/>
  <c r="C1184" i="35"/>
  <c r="B1184" i="35"/>
  <c r="AB1183" i="35"/>
  <c r="AA1183" i="35"/>
  <c r="E1183" i="35"/>
  <c r="C1183" i="35"/>
  <c r="B1183" i="35"/>
  <c r="AB1182" i="35"/>
  <c r="AA1182" i="35"/>
  <c r="E1182" i="35"/>
  <c r="C1182" i="35"/>
  <c r="B1182" i="35"/>
  <c r="AB1181" i="35"/>
  <c r="AA1181" i="35"/>
  <c r="E1181" i="35"/>
  <c r="C1181" i="35"/>
  <c r="B1181" i="35"/>
  <c r="AB1180" i="35"/>
  <c r="AA1180" i="35"/>
  <c r="E1180" i="35"/>
  <c r="C1180" i="35"/>
  <c r="B1180" i="35"/>
  <c r="AB1179" i="35"/>
  <c r="AA1179" i="35"/>
  <c r="E1179" i="35"/>
  <c r="C1179" i="35"/>
  <c r="B1179" i="35"/>
  <c r="AB1178" i="35"/>
  <c r="AA1178" i="35"/>
  <c r="E1178" i="35"/>
  <c r="C1178" i="35"/>
  <c r="B1178" i="35"/>
  <c r="AB1177" i="35"/>
  <c r="AA1177" i="35"/>
  <c r="E1177" i="35"/>
  <c r="C1177" i="35"/>
  <c r="B1177" i="35"/>
  <c r="AB1176" i="35"/>
  <c r="AA1176" i="35"/>
  <c r="E1176" i="35"/>
  <c r="C1176" i="35"/>
  <c r="B1176" i="35"/>
  <c r="AB1175" i="35"/>
  <c r="AA1175" i="35"/>
  <c r="E1175" i="35"/>
  <c r="C1175" i="35"/>
  <c r="B1175" i="35"/>
  <c r="AB1174" i="35"/>
  <c r="AA1174" i="35"/>
  <c r="E1174" i="35"/>
  <c r="C1174" i="35"/>
  <c r="B1174" i="35"/>
  <c r="AB1173" i="35"/>
  <c r="AA1173" i="35"/>
  <c r="E1173" i="35"/>
  <c r="C1173" i="35"/>
  <c r="B1173" i="35"/>
  <c r="AB1172" i="35"/>
  <c r="AA1172" i="35"/>
  <c r="E1172" i="35"/>
  <c r="C1172" i="35"/>
  <c r="B1172" i="35"/>
  <c r="AB1171" i="35"/>
  <c r="AA1171" i="35"/>
  <c r="E1171" i="35"/>
  <c r="C1171" i="35"/>
  <c r="B1171" i="35"/>
  <c r="AB1170" i="35"/>
  <c r="AA1170" i="35"/>
  <c r="E1170" i="35"/>
  <c r="C1170" i="35"/>
  <c r="B1170" i="35"/>
  <c r="AB1169" i="35"/>
  <c r="AA1169" i="35"/>
  <c r="E1169" i="35"/>
  <c r="C1169" i="35"/>
  <c r="B1169" i="35"/>
  <c r="AB1168" i="35"/>
  <c r="AA1168" i="35"/>
  <c r="E1168" i="35"/>
  <c r="C1168" i="35"/>
  <c r="B1168" i="35"/>
  <c r="AB1167" i="35"/>
  <c r="AA1167" i="35"/>
  <c r="E1167" i="35"/>
  <c r="C1167" i="35"/>
  <c r="B1167" i="35"/>
  <c r="AB1166" i="35"/>
  <c r="AA1166" i="35"/>
  <c r="E1166" i="35"/>
  <c r="C1166" i="35"/>
  <c r="B1166" i="35"/>
  <c r="AB1165" i="35"/>
  <c r="AA1165" i="35"/>
  <c r="E1165" i="35"/>
  <c r="C1165" i="35"/>
  <c r="B1165" i="35"/>
  <c r="AB1164" i="35"/>
  <c r="AA1164" i="35"/>
  <c r="E1164" i="35"/>
  <c r="C1164" i="35"/>
  <c r="B1164" i="35"/>
  <c r="AB1163" i="35"/>
  <c r="AA1163" i="35"/>
  <c r="E1163" i="35"/>
  <c r="C1163" i="35"/>
  <c r="B1163" i="35"/>
  <c r="AB1162" i="35"/>
  <c r="AA1162" i="35"/>
  <c r="E1162" i="35"/>
  <c r="C1162" i="35"/>
  <c r="B1162" i="35"/>
  <c r="AB1161" i="35"/>
  <c r="AA1161" i="35"/>
  <c r="E1161" i="35"/>
  <c r="C1161" i="35"/>
  <c r="B1161" i="35"/>
  <c r="AB1160" i="35"/>
  <c r="AA1160" i="35"/>
  <c r="E1160" i="35"/>
  <c r="C1160" i="35"/>
  <c r="B1160" i="35"/>
  <c r="AB1159" i="35"/>
  <c r="AA1159" i="35"/>
  <c r="E1159" i="35"/>
  <c r="C1159" i="35"/>
  <c r="B1159" i="35"/>
  <c r="AB1158" i="35"/>
  <c r="AA1158" i="35"/>
  <c r="E1158" i="35"/>
  <c r="C1158" i="35"/>
  <c r="B1158" i="35"/>
  <c r="AB1157" i="35"/>
  <c r="AA1157" i="35"/>
  <c r="E1157" i="35"/>
  <c r="C1157" i="35"/>
  <c r="B1157" i="35"/>
  <c r="AB1156" i="35"/>
  <c r="AA1156" i="35"/>
  <c r="E1156" i="35"/>
  <c r="C1156" i="35"/>
  <c r="B1156" i="35"/>
  <c r="AB1155" i="35"/>
  <c r="AA1155" i="35"/>
  <c r="E1155" i="35"/>
  <c r="C1155" i="35"/>
  <c r="B1155" i="35"/>
  <c r="AB1154" i="35"/>
  <c r="AA1154" i="35"/>
  <c r="E1154" i="35"/>
  <c r="C1154" i="35"/>
  <c r="B1154" i="35"/>
  <c r="AB1153" i="35"/>
  <c r="AA1153" i="35"/>
  <c r="E1153" i="35"/>
  <c r="C1153" i="35"/>
  <c r="B1153" i="35"/>
  <c r="AB1152" i="35"/>
  <c r="AA1152" i="35"/>
  <c r="E1152" i="35"/>
  <c r="C1152" i="35"/>
  <c r="B1152" i="35"/>
  <c r="AB1151" i="35"/>
  <c r="AA1151" i="35"/>
  <c r="E1151" i="35"/>
  <c r="C1151" i="35"/>
  <c r="B1151" i="35"/>
  <c r="AB1150" i="35"/>
  <c r="AA1150" i="35"/>
  <c r="E1150" i="35"/>
  <c r="C1150" i="35"/>
  <c r="B1150" i="35"/>
  <c r="AB1149" i="35"/>
  <c r="AA1149" i="35"/>
  <c r="E1149" i="35"/>
  <c r="C1149" i="35"/>
  <c r="B1149" i="35"/>
  <c r="AB1148" i="35"/>
  <c r="AA1148" i="35"/>
  <c r="E1148" i="35"/>
  <c r="C1148" i="35"/>
  <c r="B1148" i="35"/>
  <c r="AB1147" i="35"/>
  <c r="AA1147" i="35"/>
  <c r="E1147" i="35"/>
  <c r="C1147" i="35"/>
  <c r="B1147" i="35"/>
  <c r="AB1146" i="35"/>
  <c r="AA1146" i="35"/>
  <c r="E1146" i="35"/>
  <c r="C1146" i="35"/>
  <c r="B1146" i="35"/>
  <c r="AB1145" i="35"/>
  <c r="AA1145" i="35"/>
  <c r="E1145" i="35"/>
  <c r="C1145" i="35"/>
  <c r="B1145" i="35"/>
  <c r="AB1144" i="35"/>
  <c r="AA1144" i="35"/>
  <c r="E1144" i="35"/>
  <c r="C1144" i="35"/>
  <c r="B1144" i="35"/>
  <c r="AB1143" i="35"/>
  <c r="AA1143" i="35"/>
  <c r="E1143" i="35"/>
  <c r="C1143" i="35"/>
  <c r="B1143" i="35"/>
  <c r="AB1142" i="35"/>
  <c r="AA1142" i="35"/>
  <c r="E1142" i="35"/>
  <c r="C1142" i="35"/>
  <c r="B1142" i="35"/>
  <c r="AB1141" i="35"/>
  <c r="AA1141" i="35"/>
  <c r="E1141" i="35"/>
  <c r="C1141" i="35"/>
  <c r="B1141" i="35"/>
  <c r="AB1140" i="35"/>
  <c r="AA1140" i="35"/>
  <c r="E1140" i="35"/>
  <c r="C1140" i="35"/>
  <c r="B1140" i="35"/>
  <c r="AB1139" i="35"/>
  <c r="AA1139" i="35"/>
  <c r="E1139" i="35"/>
  <c r="C1139" i="35"/>
  <c r="B1139" i="35"/>
  <c r="AB1138" i="35"/>
  <c r="AA1138" i="35"/>
  <c r="E1138" i="35"/>
  <c r="C1138" i="35"/>
  <c r="B1138" i="35"/>
  <c r="AB1137" i="35"/>
  <c r="AA1137" i="35"/>
  <c r="E1137" i="35"/>
  <c r="C1137" i="35"/>
  <c r="B1137" i="35"/>
  <c r="AB1136" i="35"/>
  <c r="AA1136" i="35"/>
  <c r="E1136" i="35"/>
  <c r="C1136" i="35"/>
  <c r="B1136" i="35"/>
  <c r="AB1135" i="35"/>
  <c r="AA1135" i="35"/>
  <c r="E1135" i="35"/>
  <c r="C1135" i="35"/>
  <c r="B1135" i="35"/>
  <c r="AB1134" i="35"/>
  <c r="AA1134" i="35"/>
  <c r="E1134" i="35"/>
  <c r="C1134" i="35"/>
  <c r="B1134" i="35"/>
  <c r="AB1133" i="35"/>
  <c r="AA1133" i="35"/>
  <c r="E1133" i="35"/>
  <c r="C1133" i="35"/>
  <c r="B1133" i="35"/>
  <c r="AB1132" i="35"/>
  <c r="AA1132" i="35"/>
  <c r="E1132" i="35"/>
  <c r="C1132" i="35"/>
  <c r="B1132" i="35"/>
  <c r="AB1131" i="35"/>
  <c r="AA1131" i="35"/>
  <c r="E1131" i="35"/>
  <c r="C1131" i="35"/>
  <c r="B1131" i="35"/>
  <c r="AB1130" i="35"/>
  <c r="AA1130" i="35"/>
  <c r="E1130" i="35"/>
  <c r="C1130" i="35"/>
  <c r="B1130" i="35"/>
  <c r="AB1129" i="35"/>
  <c r="AA1129" i="35"/>
  <c r="E1129" i="35"/>
  <c r="C1129" i="35"/>
  <c r="B1129" i="35"/>
  <c r="AB1128" i="35"/>
  <c r="AA1128" i="35"/>
  <c r="E1128" i="35"/>
  <c r="C1128" i="35"/>
  <c r="B1128" i="35"/>
  <c r="AB1127" i="35"/>
  <c r="AA1127" i="35"/>
  <c r="E1127" i="35"/>
  <c r="C1127" i="35"/>
  <c r="B1127" i="35"/>
  <c r="AB1126" i="35"/>
  <c r="AA1126" i="35"/>
  <c r="E1126" i="35"/>
  <c r="C1126" i="35"/>
  <c r="B1126" i="35"/>
  <c r="AB1125" i="35"/>
  <c r="AA1125" i="35"/>
  <c r="E1125" i="35"/>
  <c r="C1125" i="35"/>
  <c r="B1125" i="35"/>
  <c r="AB1124" i="35"/>
  <c r="AA1124" i="35"/>
  <c r="E1124" i="35"/>
  <c r="C1124" i="35"/>
  <c r="B1124" i="35"/>
  <c r="AB1123" i="35"/>
  <c r="AA1123" i="35"/>
  <c r="E1123" i="35"/>
  <c r="C1123" i="35"/>
  <c r="B1123" i="35"/>
  <c r="AB1122" i="35"/>
  <c r="AA1122" i="35"/>
  <c r="E1122" i="35"/>
  <c r="C1122" i="35"/>
  <c r="B1122" i="35"/>
  <c r="AB1121" i="35"/>
  <c r="AA1121" i="35"/>
  <c r="E1121" i="35"/>
  <c r="C1121" i="35"/>
  <c r="B1121" i="35"/>
  <c r="AB1120" i="35"/>
  <c r="AA1120" i="35"/>
  <c r="E1120" i="35"/>
  <c r="C1120" i="35"/>
  <c r="B1120" i="35"/>
  <c r="AB1119" i="35"/>
  <c r="AA1119" i="35"/>
  <c r="E1119" i="35"/>
  <c r="C1119" i="35"/>
  <c r="B1119" i="35"/>
  <c r="AB1118" i="35"/>
  <c r="AA1118" i="35"/>
  <c r="E1118" i="35"/>
  <c r="C1118" i="35"/>
  <c r="B1118" i="35"/>
  <c r="AB1117" i="35"/>
  <c r="AA1117" i="35"/>
  <c r="E1117" i="35"/>
  <c r="C1117" i="35"/>
  <c r="B1117" i="35"/>
  <c r="AB1116" i="35"/>
  <c r="AA1116" i="35"/>
  <c r="E1116" i="35"/>
  <c r="C1116" i="35"/>
  <c r="B1116" i="35"/>
  <c r="AB1115" i="35"/>
  <c r="AA1115" i="35"/>
  <c r="E1115" i="35"/>
  <c r="C1115" i="35"/>
  <c r="B1115" i="35"/>
  <c r="D1432" i="35"/>
  <c r="D100" i="18"/>
  <c r="D1484" i="35"/>
  <c r="D1485" i="35"/>
  <c r="D1486" i="35"/>
  <c r="D18" i="35"/>
  <c r="Z601" i="35" a="1"/>
  <c r="Z701" i="35" a="1"/>
  <c r="Z901" i="35" a="1"/>
  <c r="Z801" i="35" a="1"/>
  <c r="Z1001" i="35" a="1"/>
  <c r="Z401" i="35" a="1"/>
  <c r="Z101" i="35" a="1"/>
  <c r="D38" i="35" a="1"/>
  <c r="D36" i="35" a="1"/>
  <c r="D32" i="35" a="1"/>
  <c r="Z301" i="35" a="1"/>
  <c r="D37" i="35" a="1"/>
  <c r="D33" i="35" a="1"/>
  <c r="Z201" i="35" a="1"/>
  <c r="Z501" i="35" a="1"/>
  <c r="D31" i="35" a="1"/>
  <c r="D30" i="35" a="1"/>
  <c r="D35" i="35" a="1"/>
  <c r="W11" i="45" l="1"/>
  <c r="BJ113" i="39"/>
  <c r="BJ112" i="39"/>
  <c r="BH112" i="43"/>
  <c r="BH113" i="37"/>
  <c r="BC10" i="44"/>
  <c r="BW10" i="37"/>
  <c r="BT9" i="37"/>
  <c r="BL10" i="43"/>
  <c r="BL74" i="39"/>
  <c r="AV10" i="44"/>
  <c r="BJ9" i="38"/>
  <c r="AU11" i="41"/>
  <c r="BX113" i="43"/>
  <c r="BW113" i="44"/>
  <c r="BN113" i="44"/>
  <c r="AV11" i="44"/>
  <c r="BC9" i="40"/>
  <c r="BF10" i="37"/>
  <c r="BI10" i="42"/>
  <c r="BN10" i="44"/>
  <c r="BS9" i="43"/>
  <c r="BC9" i="43"/>
  <c r="BX113" i="37"/>
  <c r="BW9" i="37"/>
  <c r="BL11" i="43"/>
  <c r="BV9" i="37"/>
  <c r="BF11" i="37"/>
  <c r="BD112" i="38"/>
  <c r="BY10" i="42"/>
  <c r="BE10" i="42"/>
  <c r="BB11" i="43"/>
  <c r="BX112" i="39"/>
  <c r="AY9" i="43"/>
  <c r="BO9" i="43"/>
  <c r="BX9" i="36"/>
  <c r="BD112" i="44"/>
  <c r="BL9" i="36"/>
  <c r="BA10" i="36"/>
  <c r="BF9" i="37"/>
  <c r="BE10" i="37"/>
  <c r="AX9" i="44"/>
  <c r="AX10" i="44"/>
  <c r="BX9" i="39"/>
  <c r="BH9" i="39"/>
  <c r="BC112" i="38"/>
  <c r="BU9" i="42"/>
  <c r="AX11" i="44"/>
  <c r="BS9" i="37"/>
  <c r="BC113" i="38"/>
  <c r="BF10" i="41"/>
  <c r="CA10" i="42"/>
  <c r="BY11" i="42"/>
  <c r="BV10" i="41"/>
  <c r="BU112" i="42"/>
  <c r="BP11" i="43"/>
  <c r="BH112" i="39"/>
  <c r="AX113" i="37"/>
  <c r="BN113" i="37"/>
  <c r="AW9" i="40"/>
  <c r="BM9" i="40"/>
  <c r="BN113" i="36"/>
  <c r="BM9" i="39"/>
  <c r="CA112" i="43"/>
  <c r="BY112" i="38"/>
  <c r="BI112" i="38"/>
  <c r="BN9" i="42"/>
  <c r="AX9" i="42"/>
  <c r="BN112" i="36"/>
  <c r="BS9" i="36"/>
  <c r="BL112" i="39"/>
  <c r="BW10" i="39"/>
  <c r="BF10" i="43"/>
  <c r="BI112" i="44"/>
  <c r="AW112" i="37"/>
  <c r="BL73" i="38"/>
  <c r="AV73" i="38"/>
  <c r="CA112" i="41"/>
  <c r="BK112" i="41"/>
  <c r="AZ112" i="42"/>
  <c r="BP112" i="42"/>
  <c r="AX112" i="36"/>
  <c r="BC114" i="42"/>
  <c r="BE112" i="42"/>
  <c r="BG112" i="43"/>
  <c r="BV9" i="43"/>
  <c r="BT9" i="44"/>
  <c r="BD9" i="44"/>
  <c r="U10" i="45"/>
  <c r="AC9" i="45"/>
  <c r="BL112" i="40"/>
  <c r="AV112" i="40"/>
  <c r="V10" i="45"/>
  <c r="AD9" i="45"/>
  <c r="AY11" i="37"/>
  <c r="BN114" i="36"/>
  <c r="BX9" i="41"/>
  <c r="BH9" i="41"/>
  <c r="BN112" i="41"/>
  <c r="BZ112" i="43"/>
  <c r="BY9" i="39"/>
  <c r="BI9" i="39"/>
  <c r="BG113" i="39"/>
  <c r="BW113" i="39"/>
  <c r="BN9" i="36"/>
  <c r="AX112" i="41"/>
  <c r="BZ112" i="38"/>
  <c r="BJ112" i="38"/>
  <c r="AX9" i="36"/>
  <c r="CA11" i="36"/>
  <c r="BX112" i="40"/>
  <c r="BH112" i="40"/>
  <c r="BK11" i="36"/>
  <c r="BO10" i="37"/>
  <c r="BB112" i="39"/>
  <c r="BB112" i="42"/>
  <c r="BR112" i="42"/>
  <c r="BA11" i="43"/>
  <c r="BQ11" i="43"/>
  <c r="BA9" i="36"/>
  <c r="BM112" i="42"/>
  <c r="AW112" i="42"/>
  <c r="BM9" i="36"/>
  <c r="BC10" i="36"/>
  <c r="BJ113" i="41"/>
  <c r="BC113" i="42"/>
  <c r="BK112" i="37"/>
  <c r="BP10" i="39"/>
  <c r="AV73" i="40"/>
  <c r="BS112" i="42"/>
  <c r="BK112" i="43"/>
  <c r="BP112" i="41"/>
  <c r="AZ112" i="41"/>
  <c r="BY112" i="43"/>
  <c r="BW9" i="44"/>
  <c r="BG9" i="44"/>
  <c r="AX10" i="36"/>
  <c r="BK113" i="37"/>
  <c r="BK10" i="39"/>
  <c r="BK11" i="39"/>
  <c r="AZ10" i="39"/>
  <c r="BC112" i="42"/>
  <c r="BR114" i="44"/>
  <c r="BQ9" i="36"/>
  <c r="CA10" i="36"/>
  <c r="BN10" i="36"/>
  <c r="BM112" i="37"/>
  <c r="BJ10" i="42"/>
  <c r="BJ112" i="43"/>
  <c r="BB114" i="44"/>
  <c r="Z10" i="45"/>
  <c r="BD112" i="42"/>
  <c r="AY9" i="36"/>
  <c r="BV10" i="44"/>
  <c r="BQ113" i="36"/>
  <c r="BJ9" i="41"/>
  <c r="BP112" i="36"/>
  <c r="AZ112" i="36"/>
  <c r="BQ112" i="36"/>
  <c r="BF10" i="44"/>
  <c r="BA112" i="36"/>
  <c r="BC9" i="36"/>
  <c r="BM112" i="40"/>
  <c r="AW112" i="40"/>
  <c r="BK10" i="36"/>
  <c r="AX11" i="40"/>
  <c r="AV10" i="36"/>
  <c r="BH10" i="36"/>
  <c r="BX112" i="37"/>
  <c r="BG113" i="40"/>
  <c r="AX10" i="40"/>
  <c r="BJ114" i="41"/>
  <c r="BM9" i="42"/>
  <c r="BE113" i="42"/>
  <c r="BN113" i="42"/>
  <c r="BX112" i="43"/>
  <c r="BB9" i="36"/>
  <c r="BW113" i="40"/>
  <c r="BM10" i="42"/>
  <c r="BR112" i="36"/>
  <c r="BH112" i="37"/>
  <c r="BT112" i="42"/>
  <c r="T13" i="45"/>
  <c r="AB12" i="45"/>
  <c r="S12" i="45"/>
  <c r="AA11" i="45"/>
  <c r="W12" i="45"/>
  <c r="AE11" i="45"/>
  <c r="Y10" i="45"/>
  <c r="AG9" i="45"/>
  <c r="X10" i="45"/>
  <c r="AF9" i="45"/>
  <c r="Z11" i="45"/>
  <c r="BA10" i="44"/>
  <c r="BQ10" i="44"/>
  <c r="BN12" i="44"/>
  <c r="AX12" i="44"/>
  <c r="BO112" i="44"/>
  <c r="AY112" i="44"/>
  <c r="CA114" i="44"/>
  <c r="BK114" i="44"/>
  <c r="BO12" i="44"/>
  <c r="AY12" i="44"/>
  <c r="BU9" i="44"/>
  <c r="BE9" i="44"/>
  <c r="BA114" i="44"/>
  <c r="BQ114" i="44"/>
  <c r="BZ112" i="44"/>
  <c r="BJ112" i="44"/>
  <c r="BR11" i="44"/>
  <c r="BB11" i="44"/>
  <c r="BL74" i="44"/>
  <c r="AV74" i="44"/>
  <c r="BU113" i="44"/>
  <c r="BE113" i="44"/>
  <c r="BK9" i="44"/>
  <c r="CA9" i="44"/>
  <c r="BX112" i="44"/>
  <c r="BH112" i="44"/>
  <c r="AW10" i="44"/>
  <c r="BM10" i="44"/>
  <c r="AV114" i="44"/>
  <c r="BL114" i="44"/>
  <c r="BC112" i="44"/>
  <c r="BS112" i="44"/>
  <c r="BN114" i="44"/>
  <c r="AX114" i="44"/>
  <c r="AW113" i="44"/>
  <c r="BM113" i="44"/>
  <c r="BI9" i="44"/>
  <c r="BY9" i="44"/>
  <c r="BJ9" i="44"/>
  <c r="BZ9" i="44"/>
  <c r="BD113" i="44"/>
  <c r="BT113" i="44"/>
  <c r="BC11" i="44"/>
  <c r="BS11" i="44"/>
  <c r="BX9" i="44"/>
  <c r="BH9" i="44"/>
  <c r="BP112" i="44"/>
  <c r="AZ112" i="44"/>
  <c r="BR115" i="44"/>
  <c r="BB115" i="44"/>
  <c r="AZ9" i="44"/>
  <c r="BP9" i="44"/>
  <c r="BV113" i="44"/>
  <c r="BF113" i="44"/>
  <c r="BH9" i="43"/>
  <c r="BX9" i="43"/>
  <c r="BV10" i="43"/>
  <c r="BX114" i="43"/>
  <c r="BH114" i="43"/>
  <c r="BF113" i="43"/>
  <c r="BV113" i="43"/>
  <c r="BG113" i="43"/>
  <c r="BW113" i="43"/>
  <c r="BI9" i="43"/>
  <c r="BY9" i="43"/>
  <c r="AW112" i="43"/>
  <c r="BM112" i="43"/>
  <c r="BN11" i="43"/>
  <c r="AX11" i="43"/>
  <c r="BB113" i="43"/>
  <c r="BR113" i="43"/>
  <c r="BU10" i="43"/>
  <c r="BE10" i="43"/>
  <c r="AV113" i="43"/>
  <c r="BL113" i="43"/>
  <c r="BC113" i="43"/>
  <c r="BS113" i="43"/>
  <c r="BL73" i="43"/>
  <c r="AV73" i="43"/>
  <c r="BK10" i="43"/>
  <c r="CA10" i="43"/>
  <c r="BW9" i="43"/>
  <c r="BG9" i="43"/>
  <c r="BT10" i="43"/>
  <c r="BD10" i="43"/>
  <c r="AZ112" i="43"/>
  <c r="BP112" i="43"/>
  <c r="BQ12" i="43"/>
  <c r="BA12" i="43"/>
  <c r="AX112" i="43"/>
  <c r="BN112" i="43"/>
  <c r="BO112" i="43"/>
  <c r="AY112" i="43"/>
  <c r="AZ11" i="43"/>
  <c r="BJ9" i="43"/>
  <c r="BZ9" i="43"/>
  <c r="BU113" i="43"/>
  <c r="BE113" i="43"/>
  <c r="BR12" i="43"/>
  <c r="BB12" i="43"/>
  <c r="BA113" i="43"/>
  <c r="BQ113" i="43"/>
  <c r="BD113" i="43"/>
  <c r="BT113" i="43"/>
  <c r="BM11" i="43"/>
  <c r="AW11" i="43"/>
  <c r="BG9" i="42"/>
  <c r="BW9" i="42"/>
  <c r="AX114" i="42"/>
  <c r="BN114" i="42"/>
  <c r="AY112" i="42"/>
  <c r="BO112" i="42"/>
  <c r="BJ11" i="42"/>
  <c r="BZ11" i="42"/>
  <c r="BF10" i="42"/>
  <c r="BV10" i="42"/>
  <c r="BA113" i="42"/>
  <c r="BQ113" i="42"/>
  <c r="BI12" i="42"/>
  <c r="BY12" i="42"/>
  <c r="BD10" i="42"/>
  <c r="BT10" i="42"/>
  <c r="BK113" i="42"/>
  <c r="CA113" i="42"/>
  <c r="BL73" i="42"/>
  <c r="AV73" i="42"/>
  <c r="BA10" i="42"/>
  <c r="BQ10" i="42"/>
  <c r="BX112" i="42"/>
  <c r="BH112" i="42"/>
  <c r="BW112" i="42"/>
  <c r="BG112" i="42"/>
  <c r="BB10" i="42"/>
  <c r="BR10" i="42"/>
  <c r="BY112" i="42"/>
  <c r="BI112" i="42"/>
  <c r="BK11" i="42"/>
  <c r="CA11" i="42"/>
  <c r="BZ112" i="42"/>
  <c r="BJ112" i="42"/>
  <c r="AZ11" i="42"/>
  <c r="BP11" i="42"/>
  <c r="AV9" i="42"/>
  <c r="BL9" i="42"/>
  <c r="BC10" i="42"/>
  <c r="BS10" i="42"/>
  <c r="AY10" i="42"/>
  <c r="BO10" i="42"/>
  <c r="BL112" i="42"/>
  <c r="AV112" i="42"/>
  <c r="BV112" i="42"/>
  <c r="BF112" i="42"/>
  <c r="BH10" i="42"/>
  <c r="BX10" i="42"/>
  <c r="BS112" i="41"/>
  <c r="BC112" i="41"/>
  <c r="BG112" i="41"/>
  <c r="BW112" i="41"/>
  <c r="AV112" i="41"/>
  <c r="BL112" i="41"/>
  <c r="BA9" i="41"/>
  <c r="BQ9" i="41"/>
  <c r="BH112" i="41"/>
  <c r="BX112" i="41"/>
  <c r="BG12" i="41"/>
  <c r="BW12" i="41"/>
  <c r="BF112" i="41"/>
  <c r="BV112" i="41"/>
  <c r="BC11" i="41"/>
  <c r="BS11" i="41"/>
  <c r="AV11" i="41"/>
  <c r="BL11" i="41"/>
  <c r="BI115" i="41"/>
  <c r="BY115" i="41"/>
  <c r="BL73" i="41"/>
  <c r="AV73" i="41"/>
  <c r="AY113" i="41"/>
  <c r="BO113" i="41"/>
  <c r="BB11" i="41"/>
  <c r="BR11" i="41"/>
  <c r="BB112" i="41"/>
  <c r="BR112" i="41"/>
  <c r="BF11" i="41"/>
  <c r="BV11" i="41"/>
  <c r="AW9" i="41"/>
  <c r="BM9" i="41"/>
  <c r="AX9" i="41"/>
  <c r="BN9" i="41"/>
  <c r="BN113" i="41"/>
  <c r="AX113" i="41"/>
  <c r="BE11" i="41"/>
  <c r="BU11" i="41"/>
  <c r="BQ114" i="41"/>
  <c r="BA114" i="41"/>
  <c r="AZ10" i="41"/>
  <c r="BP10" i="41"/>
  <c r="AW112" i="41"/>
  <c r="BM112" i="41"/>
  <c r="AY9" i="41"/>
  <c r="BO9" i="41"/>
  <c r="BK11" i="41"/>
  <c r="AU12" i="41"/>
  <c r="CA11" i="41"/>
  <c r="BD11" i="41"/>
  <c r="BT11" i="41"/>
  <c r="BI10" i="41"/>
  <c r="BY10" i="41"/>
  <c r="BT112" i="41"/>
  <c r="BD112" i="41"/>
  <c r="BU115" i="41"/>
  <c r="BE115" i="41"/>
  <c r="BW114" i="40"/>
  <c r="BG114" i="40"/>
  <c r="AV9" i="40"/>
  <c r="BL9" i="40"/>
  <c r="AY11" i="40"/>
  <c r="BO11" i="40"/>
  <c r="BA9" i="40"/>
  <c r="BQ9" i="40"/>
  <c r="BY9" i="40"/>
  <c r="BI9" i="40"/>
  <c r="BA114" i="40"/>
  <c r="BQ114" i="40"/>
  <c r="BW9" i="40"/>
  <c r="BG9" i="40"/>
  <c r="BT10" i="40"/>
  <c r="BD10" i="40"/>
  <c r="BV112" i="40"/>
  <c r="BF112" i="40"/>
  <c r="BX11" i="40"/>
  <c r="BH11" i="40"/>
  <c r="BU10" i="40"/>
  <c r="BE10" i="40"/>
  <c r="BU112" i="40"/>
  <c r="BE112" i="40"/>
  <c r="AZ11" i="40"/>
  <c r="BP11" i="40"/>
  <c r="BO112" i="40"/>
  <c r="AY112" i="40"/>
  <c r="BD112" i="40"/>
  <c r="BT112" i="40"/>
  <c r="BL74" i="40"/>
  <c r="AV74" i="40"/>
  <c r="BP112" i="40"/>
  <c r="AZ112" i="40"/>
  <c r="AU10" i="40"/>
  <c r="CA9" i="40"/>
  <c r="BK9" i="40"/>
  <c r="BI112" i="40"/>
  <c r="BY112" i="40"/>
  <c r="BV10" i="40"/>
  <c r="BF10" i="40"/>
  <c r="BR9" i="40"/>
  <c r="BB9" i="40"/>
  <c r="BJ10" i="40"/>
  <c r="BZ10" i="40"/>
  <c r="BJ113" i="40"/>
  <c r="BZ113" i="40"/>
  <c r="BN112" i="40"/>
  <c r="AX112" i="40"/>
  <c r="BK112" i="40"/>
  <c r="CA112" i="40"/>
  <c r="BC113" i="40"/>
  <c r="BS113" i="40"/>
  <c r="BR112" i="40"/>
  <c r="BB112" i="40"/>
  <c r="AZ11" i="39"/>
  <c r="BP11" i="39"/>
  <c r="BM10" i="39"/>
  <c r="AW10" i="39"/>
  <c r="BV11" i="39"/>
  <c r="BF11" i="39"/>
  <c r="BC113" i="39"/>
  <c r="BS113" i="39"/>
  <c r="BC9" i="39"/>
  <c r="BS9" i="39"/>
  <c r="AX112" i="39"/>
  <c r="BN112" i="39"/>
  <c r="BL75" i="39"/>
  <c r="AV75" i="39"/>
  <c r="BJ114" i="39"/>
  <c r="BZ114" i="39"/>
  <c r="BI113" i="39"/>
  <c r="BY113" i="39"/>
  <c r="BF113" i="39"/>
  <c r="BV113" i="39"/>
  <c r="BA10" i="39"/>
  <c r="BQ10" i="39"/>
  <c r="BE10" i="39"/>
  <c r="BU10" i="39"/>
  <c r="AY112" i="39"/>
  <c r="BO112" i="39"/>
  <c r="BA114" i="39"/>
  <c r="BQ114" i="39"/>
  <c r="BD112" i="39"/>
  <c r="BT112" i="39"/>
  <c r="BN10" i="39"/>
  <c r="AX10" i="39"/>
  <c r="AZ114" i="39"/>
  <c r="BP114" i="39"/>
  <c r="AV9" i="39"/>
  <c r="BL9" i="39"/>
  <c r="CA112" i="39"/>
  <c r="BK112" i="39"/>
  <c r="BX114" i="39"/>
  <c r="BH114" i="39"/>
  <c r="BT11" i="39"/>
  <c r="BD11" i="39"/>
  <c r="AY11" i="39"/>
  <c r="BO11" i="39"/>
  <c r="BE113" i="39"/>
  <c r="BU113" i="39"/>
  <c r="AW112" i="39"/>
  <c r="BM112" i="39"/>
  <c r="BZ9" i="39"/>
  <c r="BJ9" i="39"/>
  <c r="BB10" i="39"/>
  <c r="BR10" i="39"/>
  <c r="BV10" i="38"/>
  <c r="BF10" i="38"/>
  <c r="BN113" i="38"/>
  <c r="AX113" i="38"/>
  <c r="AW112" i="38"/>
  <c r="BM112" i="38"/>
  <c r="BK9" i="38"/>
  <c r="CA9" i="38"/>
  <c r="BU112" i="38"/>
  <c r="BE112" i="38"/>
  <c r="BP9" i="38"/>
  <c r="AZ9" i="38"/>
  <c r="BY10" i="38"/>
  <c r="BI10" i="38"/>
  <c r="BS113" i="38"/>
  <c r="AY11" i="38"/>
  <c r="BO11" i="38"/>
  <c r="BE9" i="38"/>
  <c r="BU9" i="38"/>
  <c r="BD9" i="38"/>
  <c r="BT9" i="38"/>
  <c r="BW114" i="38"/>
  <c r="BG114" i="38"/>
  <c r="BQ113" i="38"/>
  <c r="BA113" i="38"/>
  <c r="BW10" i="38"/>
  <c r="BG10" i="38"/>
  <c r="AV112" i="38"/>
  <c r="BL112" i="38"/>
  <c r="BQ9" i="38"/>
  <c r="BA9" i="38"/>
  <c r="BD113" i="38"/>
  <c r="BT113" i="38"/>
  <c r="CA112" i="38"/>
  <c r="BK112" i="38"/>
  <c r="BN9" i="38"/>
  <c r="AX9" i="38"/>
  <c r="BO113" i="38"/>
  <c r="AY113" i="38"/>
  <c r="BB114" i="38"/>
  <c r="BR114" i="38"/>
  <c r="BB9" i="38"/>
  <c r="BR9" i="38"/>
  <c r="BX10" i="38"/>
  <c r="BH10" i="38"/>
  <c r="BV112" i="38"/>
  <c r="BF112" i="38"/>
  <c r="BP113" i="38"/>
  <c r="AZ113" i="38"/>
  <c r="BC9" i="38"/>
  <c r="BS9" i="38"/>
  <c r="BL9" i="38"/>
  <c r="AV9" i="38"/>
  <c r="BM9" i="38"/>
  <c r="AW9" i="38"/>
  <c r="BH113" i="38"/>
  <c r="BX113" i="38"/>
  <c r="BG112" i="37"/>
  <c r="BW112" i="37"/>
  <c r="BA112" i="37"/>
  <c r="BQ112" i="37"/>
  <c r="BA9" i="37"/>
  <c r="BQ9" i="37"/>
  <c r="BV113" i="37"/>
  <c r="BF113" i="37"/>
  <c r="BK10" i="37"/>
  <c r="CA10" i="37"/>
  <c r="BN9" i="37"/>
  <c r="AX9" i="37"/>
  <c r="BZ112" i="37"/>
  <c r="BJ112" i="37"/>
  <c r="BE11" i="37"/>
  <c r="BU11" i="37"/>
  <c r="BD112" i="37"/>
  <c r="BT112" i="37"/>
  <c r="AV113" i="37"/>
  <c r="BL113" i="37"/>
  <c r="BH10" i="37"/>
  <c r="BX10" i="37"/>
  <c r="BG10" i="37"/>
  <c r="BS112" i="37"/>
  <c r="BC112" i="37"/>
  <c r="BI10" i="37"/>
  <c r="BY10" i="37"/>
  <c r="BH114" i="37"/>
  <c r="BX114" i="37"/>
  <c r="AY112" i="37"/>
  <c r="BO112" i="37"/>
  <c r="BM9" i="37"/>
  <c r="AW9" i="37"/>
  <c r="BU112" i="37"/>
  <c r="BE112" i="37"/>
  <c r="BY112" i="37"/>
  <c r="BI112" i="37"/>
  <c r="BD11" i="37"/>
  <c r="BT11" i="37"/>
  <c r="BL73" i="37"/>
  <c r="AV73" i="37"/>
  <c r="BJ10" i="37"/>
  <c r="BZ10" i="37"/>
  <c r="AZ112" i="37"/>
  <c r="BP112" i="37"/>
  <c r="BR112" i="37"/>
  <c r="BB112" i="37"/>
  <c r="AZ11" i="37"/>
  <c r="BP11" i="37"/>
  <c r="BB9" i="37"/>
  <c r="BR9" i="37"/>
  <c r="BL9" i="37"/>
  <c r="AV9" i="37"/>
  <c r="BC11" i="37"/>
  <c r="BS11" i="37"/>
  <c r="BI10" i="36"/>
  <c r="BY10" i="36"/>
  <c r="AX11" i="36"/>
  <c r="BN11" i="36"/>
  <c r="BM112" i="36"/>
  <c r="AW112" i="36"/>
  <c r="BW9" i="36"/>
  <c r="BG9" i="36"/>
  <c r="AZ11" i="36"/>
  <c r="BP11" i="36"/>
  <c r="BA11" i="36"/>
  <c r="BQ11" i="36"/>
  <c r="BD9" i="36"/>
  <c r="BT9" i="36"/>
  <c r="BO112" i="36"/>
  <c r="AY112" i="36"/>
  <c r="BL112" i="36"/>
  <c r="BJ112" i="36"/>
  <c r="BZ112" i="36"/>
  <c r="BT112" i="36"/>
  <c r="BD112" i="36"/>
  <c r="BE113" i="36"/>
  <c r="BU113" i="36"/>
  <c r="BI112" i="36"/>
  <c r="BY112" i="36"/>
  <c r="BK112" i="36"/>
  <c r="CA112" i="36"/>
  <c r="BW112" i="36"/>
  <c r="BG112" i="36"/>
  <c r="BZ9" i="36"/>
  <c r="BJ9" i="36"/>
  <c r="BP113" i="36"/>
  <c r="AZ113" i="36"/>
  <c r="BV9" i="36"/>
  <c r="BF9" i="36"/>
  <c r="BL74" i="36"/>
  <c r="AV74" i="36"/>
  <c r="BC11" i="36"/>
  <c r="BS11" i="36"/>
  <c r="AX114" i="36"/>
  <c r="BU9" i="36"/>
  <c r="BE9" i="36"/>
  <c r="BS112" i="36"/>
  <c r="BC112" i="36"/>
  <c r="BH113" i="36"/>
  <c r="BX113" i="36"/>
  <c r="BV112" i="36"/>
  <c r="BF112" i="36"/>
  <c r="BQ114" i="36"/>
  <c r="BA114" i="36"/>
  <c r="BB10" i="36"/>
  <c r="BR10" i="36"/>
  <c r="BK12" i="36"/>
  <c r="CA12" i="36"/>
  <c r="Z1115" i="35"/>
  <c r="Z1119" i="35"/>
  <c r="Z1123" i="35"/>
  <c r="Z1127" i="35"/>
  <c r="Z1131" i="35"/>
  <c r="Z1135" i="35"/>
  <c r="Z1139" i="35"/>
  <c r="Z1143" i="35"/>
  <c r="Z1147" i="35"/>
  <c r="Z1151" i="35"/>
  <c r="Z1155" i="35"/>
  <c r="Z1159" i="35"/>
  <c r="Z1163" i="35"/>
  <c r="Z1167" i="35"/>
  <c r="Z1171" i="35"/>
  <c r="Z1175" i="35"/>
  <c r="Z1179" i="35"/>
  <c r="Z1183" i="35"/>
  <c r="Z1187" i="35"/>
  <c r="Z1191" i="35"/>
  <c r="Z1195" i="35"/>
  <c r="Z1199" i="35"/>
  <c r="Z1203" i="35"/>
  <c r="Z1207" i="35"/>
  <c r="Z1211" i="35"/>
  <c r="Z1217" i="35"/>
  <c r="Z1221" i="35"/>
  <c r="Z1225" i="35"/>
  <c r="Z1233" i="35"/>
  <c r="Z1237" i="35"/>
  <c r="Z1241" i="35"/>
  <c r="Z1245" i="35"/>
  <c r="Z1249" i="35"/>
  <c r="Z1253" i="35"/>
  <c r="Z1257" i="35"/>
  <c r="Z1261" i="35"/>
  <c r="Z1265" i="35"/>
  <c r="Z1269" i="35"/>
  <c r="Z1273" i="35"/>
  <c r="Z1277" i="35"/>
  <c r="Z1281" i="35"/>
  <c r="Z1285" i="35"/>
  <c r="Z1313" i="35"/>
  <c r="Z1229" i="35"/>
  <c r="Z1164" i="35"/>
  <c r="Z1196" i="35"/>
  <c r="Z1200" i="35"/>
  <c r="Z1230" i="35"/>
  <c r="Z1234" i="35"/>
  <c r="Z1254" i="35"/>
  <c r="Z1294" i="35"/>
  <c r="Z1314" i="35"/>
  <c r="T3" i="29"/>
  <c r="V3" i="29"/>
  <c r="U3" i="29"/>
  <c r="Z1117" i="35"/>
  <c r="Z1121" i="35"/>
  <c r="Z1125" i="35"/>
  <c r="Z1129" i="35"/>
  <c r="Z1133" i="35"/>
  <c r="Z1137" i="35"/>
  <c r="Z1141" i="35"/>
  <c r="Z1145" i="35"/>
  <c r="Z1149" i="35"/>
  <c r="Z1153" i="35"/>
  <c r="Z1157" i="35"/>
  <c r="Z1161" i="35"/>
  <c r="Z1165" i="35"/>
  <c r="Z1169" i="35"/>
  <c r="Z1173" i="35"/>
  <c r="Z1177" i="35"/>
  <c r="Z1181" i="35"/>
  <c r="Z1185" i="35"/>
  <c r="Z1189" i="35"/>
  <c r="Z1193" i="35"/>
  <c r="Z1197" i="35"/>
  <c r="Z1201" i="35"/>
  <c r="Z1205" i="35"/>
  <c r="Z1209" i="35"/>
  <c r="Z1213" i="35"/>
  <c r="Z1219" i="35"/>
  <c r="Z1223" i="35"/>
  <c r="Z1227" i="35"/>
  <c r="Z1231" i="35"/>
  <c r="Z1235" i="35"/>
  <c r="Z1239" i="35"/>
  <c r="Z1243" i="35"/>
  <c r="Z1247" i="35"/>
  <c r="Z1251" i="35"/>
  <c r="Z1255" i="35"/>
  <c r="Z1259" i="35"/>
  <c r="Z1263" i="35"/>
  <c r="Z1267" i="35"/>
  <c r="Z1271" i="35"/>
  <c r="Z1275" i="35"/>
  <c r="Z1279" i="35"/>
  <c r="Z1283" i="35"/>
  <c r="Z1287" i="35"/>
  <c r="Z1291" i="35"/>
  <c r="Z1295" i="35"/>
  <c r="Z1299" i="35"/>
  <c r="Z1303" i="35"/>
  <c r="Z1307" i="35"/>
  <c r="Z1311" i="35"/>
  <c r="Z1315" i="35"/>
  <c r="Z1144" i="35"/>
  <c r="Z1212" i="35"/>
  <c r="Z1274" i="35"/>
  <c r="Z1310" i="35"/>
  <c r="Z1220" i="35"/>
  <c r="Z1224" i="35"/>
  <c r="Z1240" i="35"/>
  <c r="Z1244" i="35"/>
  <c r="Z1260" i="35"/>
  <c r="Z1264" i="35"/>
  <c r="Z1280" i="35"/>
  <c r="Z1284" i="35"/>
  <c r="Z1300" i="35"/>
  <c r="Z1304" i="35"/>
  <c r="Z1156" i="35"/>
  <c r="Z1148" i="35"/>
  <c r="Z1152" i="35"/>
  <c r="Z1250" i="35"/>
  <c r="Z1270" i="35"/>
  <c r="Z1289" i="35"/>
  <c r="Z1293" i="35"/>
  <c r="Z1297" i="35"/>
  <c r="Z1301" i="35"/>
  <c r="Z1305" i="35"/>
  <c r="Z1309" i="35"/>
  <c r="Z1140" i="35"/>
  <c r="Z1204" i="35"/>
  <c r="Z1290" i="35"/>
  <c r="Z1160" i="35"/>
  <c r="Z1208" i="35"/>
  <c r="Z1122" i="35"/>
  <c r="Z1130" i="35"/>
  <c r="Z1134" i="35"/>
  <c r="Z1142" i="35"/>
  <c r="Z1150" i="35"/>
  <c r="Z1154" i="35"/>
  <c r="Z1162" i="35"/>
  <c r="Z1170" i="35"/>
  <c r="Z1174" i="35"/>
  <c r="Z1182" i="35"/>
  <c r="Z1190" i="35"/>
  <c r="Z1194" i="35"/>
  <c r="Z1202" i="35"/>
  <c r="Z1210" i="35"/>
  <c r="Z1214" i="35"/>
  <c r="Z1228" i="35"/>
  <c r="Z1232" i="35"/>
  <c r="Z1236" i="35"/>
  <c r="Z1248" i="35"/>
  <c r="Z1252" i="35"/>
  <c r="Z1256" i="35"/>
  <c r="Z1268" i="35"/>
  <c r="Z1272" i="35"/>
  <c r="Z1276" i="35"/>
  <c r="Z1288" i="35"/>
  <c r="Z1292" i="35"/>
  <c r="Z1296" i="35"/>
  <c r="Z1308" i="35"/>
  <c r="Z1312" i="35"/>
  <c r="Z1316" i="35"/>
  <c r="Z1116" i="35"/>
  <c r="Z1120" i="35"/>
  <c r="Z1124" i="35"/>
  <c r="Z1128" i="35"/>
  <c r="Z1132" i="35"/>
  <c r="Z1136" i="35"/>
  <c r="Z1168" i="35"/>
  <c r="Z1172" i="35"/>
  <c r="Z1176" i="35"/>
  <c r="Z1180" i="35"/>
  <c r="Z1184" i="35"/>
  <c r="Z1188" i="35"/>
  <c r="Z1192" i="35"/>
  <c r="Z1218" i="35"/>
  <c r="Z1222" i="35"/>
  <c r="Z1226" i="35"/>
  <c r="Z1238" i="35"/>
  <c r="Z1242" i="35"/>
  <c r="Z1246" i="35"/>
  <c r="Z1258" i="35"/>
  <c r="Z1262" i="35"/>
  <c r="Z1266" i="35"/>
  <c r="Z1278" i="35"/>
  <c r="Z1282" i="35"/>
  <c r="Z1286" i="35"/>
  <c r="Z1298" i="35"/>
  <c r="Z1302" i="35"/>
  <c r="Z1306" i="35"/>
  <c r="Z1118" i="35"/>
  <c r="Z1126" i="35"/>
  <c r="Z1138" i="35"/>
  <c r="Z1146" i="35"/>
  <c r="Z1158" i="35"/>
  <c r="Z1166" i="35"/>
  <c r="Z1178" i="35"/>
  <c r="Z1186" i="35"/>
  <c r="Z1198" i="35"/>
  <c r="Z1206" i="35"/>
  <c r="Z801" i="35"/>
  <c r="Z901" i="35"/>
  <c r="Z1001" i="35"/>
  <c r="Z701" i="35"/>
  <c r="Z601" i="35"/>
  <c r="Z501" i="35"/>
  <c r="Z401" i="35"/>
  <c r="Z301" i="35"/>
  <c r="Z201" i="35"/>
  <c r="Z101" i="35"/>
  <c r="Z1113" i="35"/>
  <c r="Z1107" i="35"/>
  <c r="Z1114" i="35"/>
  <c r="Z1112" i="35"/>
  <c r="Z1111" i="35"/>
  <c r="Z1110" i="35"/>
  <c r="Z1109" i="35"/>
  <c r="Z1108" i="35"/>
  <c r="Z1215" i="35"/>
  <c r="Z1216" i="35"/>
  <c r="D38" i="35"/>
  <c r="D37" i="35"/>
  <c r="D36" i="35"/>
  <c r="D33" i="35"/>
  <c r="D32" i="35"/>
  <c r="D31" i="35"/>
  <c r="D35" i="35"/>
  <c r="D30" i="35"/>
  <c r="D27" i="35"/>
  <c r="Y199" i="19"/>
  <c r="R199" i="19"/>
  <c r="Y198" i="19"/>
  <c r="R198" i="19"/>
  <c r="Y197" i="19"/>
  <c r="R197" i="19"/>
  <c r="Y196" i="19"/>
  <c r="R196" i="19"/>
  <c r="Y195" i="19"/>
  <c r="R195" i="19"/>
  <c r="Y194" i="19"/>
  <c r="R194" i="19"/>
  <c r="Y193" i="19"/>
  <c r="R193" i="19"/>
  <c r="Y192" i="19"/>
  <c r="R192" i="19"/>
  <c r="Y191" i="19"/>
  <c r="R191" i="19"/>
  <c r="Y190" i="19"/>
  <c r="R190" i="19"/>
  <c r="Y189" i="19"/>
  <c r="R189" i="19"/>
  <c r="Y188" i="19"/>
  <c r="R188" i="19"/>
  <c r="Y187" i="19"/>
  <c r="R187" i="19"/>
  <c r="Y186" i="19"/>
  <c r="R186" i="19"/>
  <c r="Y185" i="19"/>
  <c r="R185" i="19"/>
  <c r="Y184" i="19"/>
  <c r="R184" i="19"/>
  <c r="Y183" i="19"/>
  <c r="R183" i="19"/>
  <c r="Y182" i="19"/>
  <c r="R182" i="19"/>
  <c r="Y181" i="19"/>
  <c r="R181" i="19"/>
  <c r="Y180" i="19"/>
  <c r="R180" i="19"/>
  <c r="Y179" i="19"/>
  <c r="R179" i="19"/>
  <c r="Y178" i="19"/>
  <c r="R178" i="19"/>
  <c r="Y177" i="19"/>
  <c r="R177" i="19"/>
  <c r="Y176" i="19"/>
  <c r="R176" i="19"/>
  <c r="Y175" i="19"/>
  <c r="R175" i="19"/>
  <c r="Y174" i="19"/>
  <c r="R174" i="19"/>
  <c r="Y173" i="19"/>
  <c r="R173" i="19"/>
  <c r="Y172" i="19"/>
  <c r="R172" i="19"/>
  <c r="Y171" i="19"/>
  <c r="R171" i="19"/>
  <c r="Y170" i="19"/>
  <c r="R170" i="19"/>
  <c r="Y169" i="19"/>
  <c r="R169" i="19"/>
  <c r="Y168" i="19"/>
  <c r="R168" i="19"/>
  <c r="Y167" i="19"/>
  <c r="R167" i="19"/>
  <c r="Y166" i="19"/>
  <c r="R166" i="19"/>
  <c r="Y165" i="19"/>
  <c r="R165" i="19"/>
  <c r="Y164" i="19"/>
  <c r="R164" i="19"/>
  <c r="Y163" i="19"/>
  <c r="R163" i="19"/>
  <c r="Y162" i="19"/>
  <c r="R162" i="19"/>
  <c r="Y161" i="19"/>
  <c r="R161" i="19"/>
  <c r="Y160" i="19"/>
  <c r="R160" i="19"/>
  <c r="Y159" i="19"/>
  <c r="R159" i="19"/>
  <c r="Y158" i="19"/>
  <c r="R158" i="19"/>
  <c r="Y157" i="19"/>
  <c r="R157" i="19"/>
  <c r="Y156" i="19"/>
  <c r="R156" i="19"/>
  <c r="Y155" i="19"/>
  <c r="R155" i="19"/>
  <c r="Y154" i="19"/>
  <c r="R154" i="19"/>
  <c r="Y153" i="19"/>
  <c r="R153" i="19"/>
  <c r="Y152" i="19"/>
  <c r="R152" i="19"/>
  <c r="Y151" i="19"/>
  <c r="R151" i="19"/>
  <c r="Y150" i="19"/>
  <c r="R150" i="19"/>
  <c r="Y149" i="19"/>
  <c r="R149" i="19"/>
  <c r="Y148" i="19"/>
  <c r="R148" i="19"/>
  <c r="Y147" i="19"/>
  <c r="R147" i="19"/>
  <c r="Y146" i="19"/>
  <c r="R146" i="19"/>
  <c r="Y145" i="19"/>
  <c r="R145" i="19"/>
  <c r="Y144" i="19"/>
  <c r="R144" i="19"/>
  <c r="Y143" i="19"/>
  <c r="R143" i="19"/>
  <c r="Y142" i="19"/>
  <c r="R142" i="19"/>
  <c r="Y141" i="19"/>
  <c r="R141" i="19"/>
  <c r="Y140" i="19"/>
  <c r="R140" i="19"/>
  <c r="Y139" i="19"/>
  <c r="R139" i="19"/>
  <c r="Y138" i="19"/>
  <c r="R138" i="19"/>
  <c r="Y137" i="19"/>
  <c r="R137" i="19"/>
  <c r="Y136" i="19"/>
  <c r="R136" i="19"/>
  <c r="Y135" i="19"/>
  <c r="Y134" i="19"/>
  <c r="Y133" i="19"/>
  <c r="Y132" i="19"/>
  <c r="Y131" i="19"/>
  <c r="Y130" i="19"/>
  <c r="Y129" i="19"/>
  <c r="Y128" i="19"/>
  <c r="Y127" i="19"/>
  <c r="Y126" i="19"/>
  <c r="Y125" i="19"/>
  <c r="Y124" i="19"/>
  <c r="Y123" i="19"/>
  <c r="Y122" i="19"/>
  <c r="Y121" i="19"/>
  <c r="Y120" i="19"/>
  <c r="Y119" i="19"/>
  <c r="Y118" i="19"/>
  <c r="Y117" i="19"/>
  <c r="Y116" i="19"/>
  <c r="Y115" i="19"/>
  <c r="Y200" i="19"/>
  <c r="R200" i="19"/>
  <c r="AG109" i="16"/>
  <c r="AH109" i="16"/>
  <c r="AI109" i="16"/>
  <c r="AJ109" i="16"/>
  <c r="AK109" i="16"/>
  <c r="AL109" i="16"/>
  <c r="AM109" i="16"/>
  <c r="AN109" i="16"/>
  <c r="AO109" i="16"/>
  <c r="AP109" i="16"/>
  <c r="AQ109" i="16"/>
  <c r="AR109" i="16"/>
  <c r="AS109" i="16"/>
  <c r="AT109" i="16"/>
  <c r="AU109" i="16"/>
  <c r="AF109" i="16"/>
  <c r="AF70" i="16"/>
  <c r="AG70" i="16"/>
  <c r="AH70" i="16"/>
  <c r="AI70" i="16"/>
  <c r="AJ70" i="16"/>
  <c r="AK70" i="16"/>
  <c r="AL70" i="16"/>
  <c r="AM70" i="16"/>
  <c r="AN70" i="16"/>
  <c r="AO70" i="16"/>
  <c r="AP70" i="16"/>
  <c r="AQ70" i="16"/>
  <c r="AR70" i="16"/>
  <c r="AS70" i="16"/>
  <c r="AT70" i="16"/>
  <c r="AU70" i="16"/>
  <c r="CA6" i="16"/>
  <c r="BZ6" i="16"/>
  <c r="BY6" i="16"/>
  <c r="BX6" i="16"/>
  <c r="BW6" i="16"/>
  <c r="BV6" i="16"/>
  <c r="BU6" i="16"/>
  <c r="BT6" i="16"/>
  <c r="BK6" i="16"/>
  <c r="BJ6" i="16"/>
  <c r="BI6" i="16"/>
  <c r="BH6" i="16"/>
  <c r="BG6" i="16"/>
  <c r="BF6" i="16"/>
  <c r="BE6" i="16"/>
  <c r="BD6" i="16"/>
  <c r="BY113" i="44" l="1"/>
  <c r="BI113" i="44"/>
  <c r="BG113" i="44"/>
  <c r="BO10" i="43"/>
  <c r="AY10" i="43"/>
  <c r="BX10" i="39"/>
  <c r="BH10" i="39"/>
  <c r="BV11" i="37"/>
  <c r="BU10" i="42"/>
  <c r="AV11" i="43"/>
  <c r="BJ10" i="38"/>
  <c r="BL11" i="44"/>
  <c r="BS10" i="43"/>
  <c r="BC10" i="43"/>
  <c r="BS10" i="40"/>
  <c r="BC10" i="40"/>
  <c r="BO11" i="37"/>
  <c r="BE114" i="42"/>
  <c r="AW10" i="42"/>
  <c r="CA114" i="37"/>
  <c r="BX10" i="36"/>
  <c r="BN11" i="40"/>
  <c r="AY12" i="37"/>
  <c r="BU114" i="42"/>
  <c r="CA113" i="37"/>
  <c r="BZ10" i="38"/>
  <c r="AZ113" i="42"/>
  <c r="BP113" i="42"/>
  <c r="BI113" i="38"/>
  <c r="BY113" i="38"/>
  <c r="BR113" i="36"/>
  <c r="CA11" i="39"/>
  <c r="BO10" i="36"/>
  <c r="AY10" i="36"/>
  <c r="BJ113" i="38"/>
  <c r="BZ113" i="38"/>
  <c r="AD10" i="45"/>
  <c r="V11" i="45"/>
  <c r="BZ10" i="41"/>
  <c r="BJ10" i="41"/>
  <c r="BB113" i="36"/>
  <c r="BK12" i="39"/>
  <c r="AW113" i="42"/>
  <c r="BM113" i="42"/>
  <c r="CA113" i="43"/>
  <c r="BK113" i="43"/>
  <c r="BD113" i="42"/>
  <c r="BT113" i="42"/>
  <c r="CA113" i="41"/>
  <c r="BK113" i="41"/>
  <c r="BM10" i="36"/>
  <c r="BW10" i="44"/>
  <c r="BG10" i="44"/>
  <c r="AW10" i="36"/>
  <c r="BL10" i="36"/>
  <c r="BG11" i="39"/>
  <c r="BS114" i="42"/>
  <c r="BW11" i="39"/>
  <c r="BW114" i="39"/>
  <c r="BG114" i="39"/>
  <c r="AV113" i="39"/>
  <c r="BY113" i="43"/>
  <c r="BI113" i="43"/>
  <c r="AC10" i="45"/>
  <c r="U11" i="45"/>
  <c r="BL74" i="38"/>
  <c r="AV74" i="38"/>
  <c r="BM10" i="40"/>
  <c r="AW10" i="40"/>
  <c r="BR113" i="39"/>
  <c r="BL113" i="39"/>
  <c r="BB113" i="42"/>
  <c r="BR113" i="42"/>
  <c r="BD10" i="44"/>
  <c r="BT10" i="44"/>
  <c r="BM113" i="37"/>
  <c r="AW113" i="37"/>
  <c r="BZ113" i="43"/>
  <c r="BJ113" i="43"/>
  <c r="BX10" i="41"/>
  <c r="BH10" i="41"/>
  <c r="BN10" i="42"/>
  <c r="AX10" i="42"/>
  <c r="BH113" i="40"/>
  <c r="BX113" i="40"/>
  <c r="BV11" i="44"/>
  <c r="BF11" i="44"/>
  <c r="AV113" i="40"/>
  <c r="BL113" i="40"/>
  <c r="BB113" i="39"/>
  <c r="AW113" i="40"/>
  <c r="BM113" i="40"/>
  <c r="BI10" i="39"/>
  <c r="BY10" i="39"/>
  <c r="BZ114" i="41"/>
  <c r="BN114" i="37"/>
  <c r="AX114" i="37"/>
  <c r="BP113" i="41"/>
  <c r="AZ113" i="41"/>
  <c r="W13" i="45"/>
  <c r="AE12" i="45"/>
  <c r="S13" i="45"/>
  <c r="AA12" i="45"/>
  <c r="AF10" i="45"/>
  <c r="X11" i="45"/>
  <c r="AG10" i="45"/>
  <c r="Y11" i="45"/>
  <c r="T14" i="45"/>
  <c r="AB13" i="45"/>
  <c r="Z12" i="45"/>
  <c r="AY13" i="44"/>
  <c r="BO13" i="44"/>
  <c r="AZ10" i="44"/>
  <c r="BP10" i="44"/>
  <c r="BJ113" i="44"/>
  <c r="BZ113" i="44"/>
  <c r="CA115" i="44"/>
  <c r="BK115" i="44"/>
  <c r="AW11" i="44"/>
  <c r="BM11" i="44"/>
  <c r="BU114" i="44"/>
  <c r="BE114" i="44"/>
  <c r="BD114" i="44"/>
  <c r="BT114" i="44"/>
  <c r="BW114" i="44"/>
  <c r="BG114" i="44"/>
  <c r="BL12" i="44"/>
  <c r="AY113" i="44"/>
  <c r="BO113" i="44"/>
  <c r="BZ10" i="44"/>
  <c r="BJ10" i="44"/>
  <c r="AX115" i="44"/>
  <c r="BN115" i="44"/>
  <c r="AZ113" i="44"/>
  <c r="BP113" i="44"/>
  <c r="BX113" i="44"/>
  <c r="BH113" i="44"/>
  <c r="AV75" i="44"/>
  <c r="BL75" i="44"/>
  <c r="BS113" i="44"/>
  <c r="BC113" i="44"/>
  <c r="BY114" i="44"/>
  <c r="BI114" i="44"/>
  <c r="BA115" i="44"/>
  <c r="BQ115" i="44"/>
  <c r="BQ11" i="44"/>
  <c r="BA11" i="44"/>
  <c r="BX10" i="44"/>
  <c r="BH10" i="44"/>
  <c r="CA10" i="44"/>
  <c r="BK10" i="44"/>
  <c r="BV114" i="44"/>
  <c r="BF114" i="44"/>
  <c r="BL115" i="44"/>
  <c r="AV115" i="44"/>
  <c r="BR12" i="44"/>
  <c r="BB12" i="44"/>
  <c r="BM114" i="44"/>
  <c r="AW114" i="44"/>
  <c r="BB116" i="44"/>
  <c r="BR116" i="44"/>
  <c r="AX13" i="44"/>
  <c r="BN13" i="44"/>
  <c r="BE10" i="44"/>
  <c r="BU10" i="44"/>
  <c r="BY10" i="44"/>
  <c r="BI10" i="44"/>
  <c r="BS12" i="44"/>
  <c r="BC12" i="44"/>
  <c r="BI10" i="43"/>
  <c r="BY10" i="43"/>
  <c r="AZ113" i="43"/>
  <c r="BP113" i="43"/>
  <c r="AY113" i="43"/>
  <c r="BO113" i="43"/>
  <c r="BS114" i="43"/>
  <c r="BC114" i="43"/>
  <c r="BT11" i="43"/>
  <c r="BD11" i="43"/>
  <c r="AX12" i="43"/>
  <c r="BN12" i="43"/>
  <c r="BE114" i="43"/>
  <c r="BU114" i="43"/>
  <c r="AX113" i="43"/>
  <c r="BN113" i="43"/>
  <c r="BA13" i="43"/>
  <c r="BQ13" i="43"/>
  <c r="BH10" i="43"/>
  <c r="BX10" i="43"/>
  <c r="BW114" i="43"/>
  <c r="BG114" i="43"/>
  <c r="BJ10" i="43"/>
  <c r="BZ10" i="43"/>
  <c r="AW113" i="43"/>
  <c r="BM113" i="43"/>
  <c r="AW12" i="43"/>
  <c r="BM12" i="43"/>
  <c r="BW10" i="43"/>
  <c r="BG10" i="43"/>
  <c r="AV114" i="43"/>
  <c r="BL114" i="43"/>
  <c r="BV114" i="43"/>
  <c r="BF114" i="43"/>
  <c r="AV74" i="43"/>
  <c r="BL74" i="43"/>
  <c r="BH115" i="43"/>
  <c r="BX115" i="43"/>
  <c r="BK11" i="43"/>
  <c r="CA11" i="43"/>
  <c r="BA114" i="43"/>
  <c r="BQ114" i="43"/>
  <c r="BB13" i="43"/>
  <c r="BR13" i="43"/>
  <c r="BL12" i="43"/>
  <c r="AV12" i="43"/>
  <c r="BR114" i="43"/>
  <c r="BB114" i="43"/>
  <c r="BP12" i="43"/>
  <c r="AZ12" i="43"/>
  <c r="BF11" i="43"/>
  <c r="BV11" i="43"/>
  <c r="BD114" i="43"/>
  <c r="BT114" i="43"/>
  <c r="BE11" i="43"/>
  <c r="BU11" i="43"/>
  <c r="BY113" i="42"/>
  <c r="BI113" i="42"/>
  <c r="BQ11" i="42"/>
  <c r="BA11" i="42"/>
  <c r="BY13" i="42"/>
  <c r="BI13" i="42"/>
  <c r="BJ12" i="42"/>
  <c r="BZ12" i="42"/>
  <c r="AY11" i="42"/>
  <c r="BO11" i="42"/>
  <c r="BH11" i="42"/>
  <c r="BX11" i="42"/>
  <c r="BK114" i="42"/>
  <c r="CA114" i="42"/>
  <c r="BG10" i="42"/>
  <c r="BW10" i="42"/>
  <c r="AV113" i="42"/>
  <c r="BL113" i="42"/>
  <c r="BL10" i="42"/>
  <c r="AV10" i="42"/>
  <c r="BW113" i="42"/>
  <c r="BG113" i="42"/>
  <c r="BN115" i="42"/>
  <c r="AX115" i="42"/>
  <c r="BV113" i="42"/>
  <c r="BF113" i="42"/>
  <c r="BS11" i="42"/>
  <c r="BC11" i="42"/>
  <c r="BU115" i="42"/>
  <c r="BE115" i="42"/>
  <c r="AV74" i="42"/>
  <c r="BL74" i="42"/>
  <c r="AW11" i="42"/>
  <c r="BM11" i="42"/>
  <c r="AY113" i="42"/>
  <c r="BO113" i="42"/>
  <c r="BR11" i="42"/>
  <c r="BB11" i="42"/>
  <c r="BJ113" i="42"/>
  <c r="BZ113" i="42"/>
  <c r="BT11" i="42"/>
  <c r="BD11" i="42"/>
  <c r="BV11" i="42"/>
  <c r="BF11" i="42"/>
  <c r="BQ114" i="42"/>
  <c r="BA114" i="42"/>
  <c r="BK12" i="42"/>
  <c r="CA12" i="42"/>
  <c r="BX113" i="42"/>
  <c r="BH113" i="42"/>
  <c r="BP12" i="42"/>
  <c r="AZ12" i="42"/>
  <c r="BE12" i="41"/>
  <c r="BU12" i="41"/>
  <c r="BX113" i="41"/>
  <c r="BH113" i="41"/>
  <c r="BB113" i="41"/>
  <c r="BR113" i="41"/>
  <c r="BJ115" i="41"/>
  <c r="BZ115" i="41"/>
  <c r="AV113" i="41"/>
  <c r="BL113" i="41"/>
  <c r="BE116" i="41"/>
  <c r="BU116" i="41"/>
  <c r="BO114" i="41"/>
  <c r="AY114" i="41"/>
  <c r="BW113" i="41"/>
  <c r="BG113" i="41"/>
  <c r="AY10" i="41"/>
  <c r="BO10" i="41"/>
  <c r="BV113" i="41"/>
  <c r="BF113" i="41"/>
  <c r="AW113" i="41"/>
  <c r="BM113" i="41"/>
  <c r="AX114" i="41"/>
  <c r="BN114" i="41"/>
  <c r="AX10" i="41"/>
  <c r="BN10" i="41"/>
  <c r="BR12" i="41"/>
  <c r="BB12" i="41"/>
  <c r="BC113" i="41"/>
  <c r="BS113" i="41"/>
  <c r="BT12" i="41"/>
  <c r="BD12" i="41"/>
  <c r="BP11" i="41"/>
  <c r="AZ11" i="41"/>
  <c r="BF12" i="41"/>
  <c r="BV12" i="41"/>
  <c r="AV74" i="41"/>
  <c r="BL74" i="41"/>
  <c r="BY116" i="41"/>
  <c r="BI116" i="41"/>
  <c r="BQ115" i="41"/>
  <c r="BA115" i="41"/>
  <c r="BW13" i="41"/>
  <c r="BG13" i="41"/>
  <c r="BI11" i="41"/>
  <c r="BY11" i="41"/>
  <c r="AW10" i="41"/>
  <c r="BM10" i="41"/>
  <c r="BS12" i="41"/>
  <c r="BC12" i="41"/>
  <c r="BA10" i="41"/>
  <c r="BQ10" i="41"/>
  <c r="CA12" i="41"/>
  <c r="BK12" i="41"/>
  <c r="AU13" i="41"/>
  <c r="BT113" i="41"/>
  <c r="BD113" i="41"/>
  <c r="BL12" i="41"/>
  <c r="AV12" i="41"/>
  <c r="AX113" i="40"/>
  <c r="BN113" i="40"/>
  <c r="BZ11" i="40"/>
  <c r="BJ11" i="40"/>
  <c r="BC114" i="40"/>
  <c r="BS114" i="40"/>
  <c r="BD11" i="40"/>
  <c r="BT11" i="40"/>
  <c r="BJ114" i="40"/>
  <c r="BZ114" i="40"/>
  <c r="BO12" i="40"/>
  <c r="AY12" i="40"/>
  <c r="BN12" i="40"/>
  <c r="AX12" i="40"/>
  <c r="BA115" i="40"/>
  <c r="BQ115" i="40"/>
  <c r="BB10" i="40"/>
  <c r="BR10" i="40"/>
  <c r="BE113" i="40"/>
  <c r="BU113" i="40"/>
  <c r="BF113" i="40"/>
  <c r="BV113" i="40"/>
  <c r="BL75" i="40"/>
  <c r="AV75" i="40"/>
  <c r="BO113" i="40"/>
  <c r="AY113" i="40"/>
  <c r="BW10" i="40"/>
  <c r="BG10" i="40"/>
  <c r="BV11" i="40"/>
  <c r="BF11" i="40"/>
  <c r="BK10" i="40"/>
  <c r="AU11" i="40"/>
  <c r="CA10" i="40"/>
  <c r="BP12" i="40"/>
  <c r="AZ12" i="40"/>
  <c r="BK113" i="40"/>
  <c r="CA113" i="40"/>
  <c r="BE11" i="40"/>
  <c r="BU11" i="40"/>
  <c r="BW115" i="40"/>
  <c r="BG115" i="40"/>
  <c r="BI10" i="40"/>
  <c r="BY10" i="40"/>
  <c r="BL10" i="40"/>
  <c r="AV10" i="40"/>
  <c r="BX12" i="40"/>
  <c r="BH12" i="40"/>
  <c r="BP113" i="40"/>
  <c r="AZ113" i="40"/>
  <c r="BR113" i="40"/>
  <c r="BB113" i="40"/>
  <c r="BI113" i="40"/>
  <c r="BY113" i="40"/>
  <c r="BD113" i="40"/>
  <c r="BT113" i="40"/>
  <c r="BA10" i="40"/>
  <c r="BQ10" i="40"/>
  <c r="BL10" i="39"/>
  <c r="AV10" i="39"/>
  <c r="BV12" i="39"/>
  <c r="BF12" i="39"/>
  <c r="BO113" i="39"/>
  <c r="AY113" i="39"/>
  <c r="AY12" i="39"/>
  <c r="BO12" i="39"/>
  <c r="BI114" i="39"/>
  <c r="BY114" i="39"/>
  <c r="BS10" i="39"/>
  <c r="BC10" i="39"/>
  <c r="BM113" i="39"/>
  <c r="AW113" i="39"/>
  <c r="BU11" i="39"/>
  <c r="BE11" i="39"/>
  <c r="BM11" i="39"/>
  <c r="AW11" i="39"/>
  <c r="AZ12" i="39"/>
  <c r="BP12" i="39"/>
  <c r="AV76" i="39"/>
  <c r="BL76" i="39"/>
  <c r="BA11" i="39"/>
  <c r="BQ11" i="39"/>
  <c r="BW12" i="39"/>
  <c r="BG12" i="39"/>
  <c r="BB114" i="39"/>
  <c r="BR114" i="39"/>
  <c r="BT12" i="39"/>
  <c r="BD12" i="39"/>
  <c r="BB11" i="39"/>
  <c r="BR11" i="39"/>
  <c r="BK113" i="39"/>
  <c r="CA113" i="39"/>
  <c r="BN113" i="39"/>
  <c r="AX113" i="39"/>
  <c r="BU114" i="39"/>
  <c r="BE114" i="39"/>
  <c r="BQ115" i="39"/>
  <c r="BA115" i="39"/>
  <c r="BL114" i="39"/>
  <c r="AV114" i="39"/>
  <c r="BV114" i="39"/>
  <c r="BF114" i="39"/>
  <c r="BD113" i="39"/>
  <c r="BT113" i="39"/>
  <c r="BP115" i="39"/>
  <c r="AZ115" i="39"/>
  <c r="BJ10" i="39"/>
  <c r="BZ10" i="39"/>
  <c r="BX115" i="39"/>
  <c r="BH115" i="39"/>
  <c r="AX11" i="39"/>
  <c r="BN11" i="39"/>
  <c r="BZ115" i="39"/>
  <c r="BJ115" i="39"/>
  <c r="BC114" i="39"/>
  <c r="BS114" i="39"/>
  <c r="BJ11" i="38"/>
  <c r="BZ11" i="38"/>
  <c r="BR10" i="38"/>
  <c r="BB10" i="38"/>
  <c r="AW10" i="38"/>
  <c r="BM10" i="38"/>
  <c r="BI11" i="38"/>
  <c r="BY11" i="38"/>
  <c r="BU10" i="38"/>
  <c r="BE10" i="38"/>
  <c r="BE113" i="38"/>
  <c r="BU113" i="38"/>
  <c r="BN114" i="38"/>
  <c r="AX114" i="38"/>
  <c r="AV10" i="38"/>
  <c r="BL10" i="38"/>
  <c r="BF11" i="38"/>
  <c r="BV11" i="38"/>
  <c r="BQ10" i="38"/>
  <c r="BA10" i="38"/>
  <c r="BW115" i="38"/>
  <c r="BG115" i="38"/>
  <c r="BS10" i="38"/>
  <c r="BC10" i="38"/>
  <c r="BP10" i="38"/>
  <c r="AZ10" i="38"/>
  <c r="BD114" i="38"/>
  <c r="BT114" i="38"/>
  <c r="BF113" i="38"/>
  <c r="BV113" i="38"/>
  <c r="AX10" i="38"/>
  <c r="BN10" i="38"/>
  <c r="BK113" i="38"/>
  <c r="CA113" i="38"/>
  <c r="AZ114" i="38"/>
  <c r="BP114" i="38"/>
  <c r="AY12" i="38"/>
  <c r="BO12" i="38"/>
  <c r="CA10" i="38"/>
  <c r="BK10" i="38"/>
  <c r="BA114" i="38"/>
  <c r="BQ114" i="38"/>
  <c r="BH11" i="38"/>
  <c r="BX11" i="38"/>
  <c r="BL113" i="38"/>
  <c r="AV113" i="38"/>
  <c r="BT10" i="38"/>
  <c r="BD10" i="38"/>
  <c r="BR115" i="38"/>
  <c r="BB115" i="38"/>
  <c r="BX114" i="38"/>
  <c r="BH114" i="38"/>
  <c r="AY114" i="38"/>
  <c r="BO114" i="38"/>
  <c r="BC114" i="38"/>
  <c r="BS114" i="38"/>
  <c r="BG11" i="38"/>
  <c r="BW11" i="38"/>
  <c r="BM113" i="38"/>
  <c r="AW113" i="38"/>
  <c r="CA11" i="37"/>
  <c r="BK11" i="37"/>
  <c r="AZ113" i="37"/>
  <c r="BP113" i="37"/>
  <c r="AV10" i="37"/>
  <c r="BL10" i="37"/>
  <c r="AW10" i="37"/>
  <c r="BM10" i="37"/>
  <c r="BJ11" i="37"/>
  <c r="BZ11" i="37"/>
  <c r="BV12" i="37"/>
  <c r="BF12" i="37"/>
  <c r="BT113" i="37"/>
  <c r="BD113" i="37"/>
  <c r="BJ113" i="37"/>
  <c r="BZ113" i="37"/>
  <c r="BA113" i="37"/>
  <c r="BQ113" i="37"/>
  <c r="BH11" i="37"/>
  <c r="BX11" i="37"/>
  <c r="BV114" i="37"/>
  <c r="BF114" i="37"/>
  <c r="BL114" i="37"/>
  <c r="AV114" i="37"/>
  <c r="BT12" i="37"/>
  <c r="BD12" i="37"/>
  <c r="AY113" i="37"/>
  <c r="BO113" i="37"/>
  <c r="AZ12" i="37"/>
  <c r="BP12" i="37"/>
  <c r="BX115" i="37"/>
  <c r="BH115" i="37"/>
  <c r="BY113" i="37"/>
  <c r="BI113" i="37"/>
  <c r="BS12" i="37"/>
  <c r="BC12" i="37"/>
  <c r="BI11" i="37"/>
  <c r="BY11" i="37"/>
  <c r="AX10" i="37"/>
  <c r="BN10" i="37"/>
  <c r="BB113" i="37"/>
  <c r="BR113" i="37"/>
  <c r="BU113" i="37"/>
  <c r="BE113" i="37"/>
  <c r="BU12" i="37"/>
  <c r="BE12" i="37"/>
  <c r="BW113" i="37"/>
  <c r="BG113" i="37"/>
  <c r="BW11" i="37"/>
  <c r="BG11" i="37"/>
  <c r="BR10" i="37"/>
  <c r="BB10" i="37"/>
  <c r="BQ10" i="37"/>
  <c r="BA10" i="37"/>
  <c r="AV74" i="37"/>
  <c r="BL74" i="37"/>
  <c r="BS113" i="37"/>
  <c r="BC113" i="37"/>
  <c r="BC113" i="36"/>
  <c r="BS113" i="36"/>
  <c r="BK113" i="36"/>
  <c r="CA113" i="36"/>
  <c r="BF113" i="36"/>
  <c r="BV113" i="36"/>
  <c r="BQ115" i="36"/>
  <c r="BA115" i="36"/>
  <c r="BE10" i="36"/>
  <c r="BU10" i="36"/>
  <c r="BD113" i="36"/>
  <c r="BT113" i="36"/>
  <c r="BJ10" i="36"/>
  <c r="BZ10" i="36"/>
  <c r="BD10" i="36"/>
  <c r="BT10" i="36"/>
  <c r="BY11" i="36"/>
  <c r="BI11" i="36"/>
  <c r="BL113" i="36"/>
  <c r="BS12" i="36"/>
  <c r="BC12" i="36"/>
  <c r="BI113" i="36"/>
  <c r="BY113" i="36"/>
  <c r="BX114" i="36"/>
  <c r="BH114" i="36"/>
  <c r="BN12" i="36"/>
  <c r="AX12" i="36"/>
  <c r="BN115" i="36"/>
  <c r="AX115" i="36"/>
  <c r="BL11" i="36"/>
  <c r="AV11" i="36"/>
  <c r="BB11" i="36"/>
  <c r="BR11" i="36"/>
  <c r="BB114" i="36"/>
  <c r="BR114" i="36"/>
  <c r="AZ114" i="36"/>
  <c r="BP114" i="36"/>
  <c r="BM11" i="36"/>
  <c r="AW11" i="36"/>
  <c r="BJ113" i="36"/>
  <c r="BZ113" i="36"/>
  <c r="BM113" i="36"/>
  <c r="AW113" i="36"/>
  <c r="BQ12" i="36"/>
  <c r="BA12" i="36"/>
  <c r="AV75" i="36"/>
  <c r="BL75" i="36"/>
  <c r="BF10" i="36"/>
  <c r="BV10" i="36"/>
  <c r="BH11" i="36"/>
  <c r="BX11" i="36"/>
  <c r="BE114" i="36"/>
  <c r="BU114" i="36"/>
  <c r="BG10" i="36"/>
  <c r="BW10" i="36"/>
  <c r="BO113" i="36"/>
  <c r="AY113" i="36"/>
  <c r="CA13" i="36"/>
  <c r="BK13" i="36"/>
  <c r="BG113" i="36"/>
  <c r="BW113" i="36"/>
  <c r="BP12" i="36"/>
  <c r="AZ12" i="36"/>
  <c r="BK8" i="16"/>
  <c r="CA8" i="16"/>
  <c r="BV111" i="16"/>
  <c r="BF111" i="16"/>
  <c r="CA111" i="16"/>
  <c r="BK111" i="16"/>
  <c r="BX111" i="16"/>
  <c r="BH111" i="16"/>
  <c r="BU8" i="16"/>
  <c r="BE8" i="16"/>
  <c r="BH8" i="16"/>
  <c r="BX8" i="16"/>
  <c r="BT8" i="16"/>
  <c r="BD8" i="16"/>
  <c r="BF8" i="16"/>
  <c r="BV8" i="16"/>
  <c r="BG8" i="16"/>
  <c r="BW8" i="16"/>
  <c r="BI8" i="16"/>
  <c r="BY8" i="16"/>
  <c r="BZ8" i="16"/>
  <c r="BJ8" i="16"/>
  <c r="BW70" i="16"/>
  <c r="BY109" i="16"/>
  <c r="BU109" i="16"/>
  <c r="BX109" i="16"/>
  <c r="CA109" i="16"/>
  <c r="BD109" i="16"/>
  <c r="BE70" i="16"/>
  <c r="BF109" i="16"/>
  <c r="BH70" i="16"/>
  <c r="BI70" i="16"/>
  <c r="BJ70" i="16"/>
  <c r="BK109" i="16"/>
  <c r="BV109" i="16"/>
  <c r="BZ109" i="16"/>
  <c r="BG70" i="16"/>
  <c r="BT109" i="16"/>
  <c r="S130" i="19"/>
  <c r="L141" i="19"/>
  <c r="S141" i="19"/>
  <c r="L172" i="19"/>
  <c r="S172" i="19"/>
  <c r="L145" i="19"/>
  <c r="S145" i="19"/>
  <c r="L160" i="19"/>
  <c r="S160" i="19"/>
  <c r="L180" i="19"/>
  <c r="S180" i="19"/>
  <c r="L151" i="19"/>
  <c r="S151" i="19"/>
  <c r="S122" i="19"/>
  <c r="L182" i="19"/>
  <c r="S182" i="19"/>
  <c r="S123" i="19"/>
  <c r="L163" i="19"/>
  <c r="S163" i="19"/>
  <c r="L173" i="19"/>
  <c r="S173" i="19"/>
  <c r="L183" i="19"/>
  <c r="S183" i="19"/>
  <c r="L193" i="19"/>
  <c r="S193" i="19"/>
  <c r="L200" i="19"/>
  <c r="S200" i="19"/>
  <c r="S124" i="19"/>
  <c r="S134" i="19"/>
  <c r="L144" i="19"/>
  <c r="S144" i="19"/>
  <c r="L154" i="19"/>
  <c r="S154" i="19"/>
  <c r="L164" i="19"/>
  <c r="S164" i="19"/>
  <c r="L174" i="19"/>
  <c r="S174" i="19"/>
  <c r="L184" i="19"/>
  <c r="S184" i="19"/>
  <c r="L194" i="19"/>
  <c r="S194" i="19"/>
  <c r="L192" i="19"/>
  <c r="S192" i="19"/>
  <c r="S125" i="19"/>
  <c r="S126" i="19"/>
  <c r="L146" i="19"/>
  <c r="S146" i="19"/>
  <c r="L176" i="19"/>
  <c r="S176" i="19"/>
  <c r="L186" i="19"/>
  <c r="S186" i="19"/>
  <c r="L196" i="19"/>
  <c r="S196" i="19"/>
  <c r="S120" i="19"/>
  <c r="L140" i="19"/>
  <c r="S140" i="19"/>
  <c r="L170" i="19"/>
  <c r="S170" i="19"/>
  <c r="S121" i="19"/>
  <c r="L161" i="19"/>
  <c r="S161" i="19"/>
  <c r="L191" i="19"/>
  <c r="S191" i="19"/>
  <c r="S132" i="19"/>
  <c r="L162" i="19"/>
  <c r="S162" i="19"/>
  <c r="S133" i="19"/>
  <c r="S135" i="19"/>
  <c r="L175" i="19"/>
  <c r="S175" i="19"/>
  <c r="L136" i="19"/>
  <c r="S136" i="19"/>
  <c r="S127" i="19"/>
  <c r="L157" i="19"/>
  <c r="S157" i="19"/>
  <c r="L187" i="19"/>
  <c r="S187" i="19"/>
  <c r="S118" i="19"/>
  <c r="S128" i="19"/>
  <c r="L138" i="19"/>
  <c r="S138" i="19"/>
  <c r="L148" i="19"/>
  <c r="S148" i="19"/>
  <c r="L158" i="19"/>
  <c r="S158" i="19"/>
  <c r="L168" i="19"/>
  <c r="S168" i="19"/>
  <c r="L178" i="19"/>
  <c r="S178" i="19"/>
  <c r="L188" i="19"/>
  <c r="S188" i="19"/>
  <c r="L198" i="19"/>
  <c r="S198" i="19"/>
  <c r="L171" i="19"/>
  <c r="S171" i="19"/>
  <c r="L143" i="19"/>
  <c r="S143" i="19"/>
  <c r="L155" i="19"/>
  <c r="S155" i="19"/>
  <c r="L185" i="19"/>
  <c r="S185" i="19"/>
  <c r="S116" i="19"/>
  <c r="L156" i="19"/>
  <c r="S156" i="19"/>
  <c r="S117" i="19"/>
  <c r="L147" i="19"/>
  <c r="S147" i="19"/>
  <c r="L177" i="19"/>
  <c r="S177" i="19"/>
  <c r="L150" i="19"/>
  <c r="S150" i="19"/>
  <c r="L190" i="19"/>
  <c r="S190" i="19"/>
  <c r="S131" i="19"/>
  <c r="L181" i="19"/>
  <c r="S181" i="19"/>
  <c r="L142" i="19"/>
  <c r="S142" i="19"/>
  <c r="L152" i="19"/>
  <c r="S152" i="19"/>
  <c r="L153" i="19"/>
  <c r="S153" i="19"/>
  <c r="S115" i="19"/>
  <c r="L165" i="19"/>
  <c r="S165" i="19"/>
  <c r="L195" i="19"/>
  <c r="S195" i="19"/>
  <c r="L166" i="19"/>
  <c r="S166" i="19"/>
  <c r="L137" i="19"/>
  <c r="S137" i="19"/>
  <c r="L167" i="19"/>
  <c r="S167" i="19"/>
  <c r="L197" i="19"/>
  <c r="S197" i="19"/>
  <c r="S119" i="19"/>
  <c r="S129" i="19"/>
  <c r="L139" i="19"/>
  <c r="S139" i="19"/>
  <c r="L149" i="19"/>
  <c r="S149" i="19"/>
  <c r="L159" i="19"/>
  <c r="S159" i="19"/>
  <c r="L169" i="19"/>
  <c r="S169" i="19"/>
  <c r="L179" i="19"/>
  <c r="S179" i="19"/>
  <c r="L189" i="19"/>
  <c r="S189" i="19"/>
  <c r="L199" i="19"/>
  <c r="S199" i="19"/>
  <c r="I150" i="19"/>
  <c r="H180" i="19"/>
  <c r="I151" i="19"/>
  <c r="G181" i="19"/>
  <c r="K142" i="19"/>
  <c r="F142" i="19" s="1"/>
  <c r="J172" i="19"/>
  <c r="H173" i="19"/>
  <c r="G200" i="19"/>
  <c r="H154" i="19"/>
  <c r="H174" i="19"/>
  <c r="G184" i="19"/>
  <c r="H194" i="19"/>
  <c r="G190" i="19"/>
  <c r="K162" i="19"/>
  <c r="F162" i="19" s="1"/>
  <c r="I192" i="19"/>
  <c r="G183" i="19"/>
  <c r="K145" i="19"/>
  <c r="F145" i="19" s="1"/>
  <c r="K165" i="19"/>
  <c r="F165" i="19" s="1"/>
  <c r="K185" i="19"/>
  <c r="F185" i="19" s="1"/>
  <c r="H195" i="19"/>
  <c r="K136" i="19"/>
  <c r="F136" i="19" s="1"/>
  <c r="I146" i="19"/>
  <c r="K156" i="19"/>
  <c r="F156" i="19" s="1"/>
  <c r="H166" i="19"/>
  <c r="K176" i="19"/>
  <c r="F176" i="19" s="1"/>
  <c r="K186" i="19"/>
  <c r="F186" i="19" s="1"/>
  <c r="K196" i="19"/>
  <c r="F196" i="19" s="1"/>
  <c r="K140" i="19"/>
  <c r="F140" i="19" s="1"/>
  <c r="J143" i="19"/>
  <c r="I191" i="19"/>
  <c r="K153" i="19"/>
  <c r="F153" i="19" s="1"/>
  <c r="G137" i="19"/>
  <c r="J147" i="19"/>
  <c r="G157" i="19"/>
  <c r="G167" i="19"/>
  <c r="G177" i="19"/>
  <c r="I187" i="19"/>
  <c r="G197" i="19"/>
  <c r="J170" i="19"/>
  <c r="I171" i="19"/>
  <c r="I193" i="19"/>
  <c r="K144" i="19"/>
  <c r="F144" i="19" s="1"/>
  <c r="H175" i="19"/>
  <c r="K160" i="19"/>
  <c r="F160" i="19" s="1"/>
  <c r="G141" i="19"/>
  <c r="K161" i="19"/>
  <c r="F161" i="19" s="1"/>
  <c r="J152" i="19"/>
  <c r="G182" i="19"/>
  <c r="J163" i="19"/>
  <c r="J164" i="19"/>
  <c r="H155" i="19"/>
  <c r="G138" i="19"/>
  <c r="J148" i="19"/>
  <c r="J158" i="19"/>
  <c r="J168" i="19"/>
  <c r="K178" i="19"/>
  <c r="F178" i="19" s="1"/>
  <c r="J188" i="19"/>
  <c r="K198" i="19"/>
  <c r="F198" i="19" s="1"/>
  <c r="J139" i="19"/>
  <c r="G149" i="19"/>
  <c r="J159" i="19"/>
  <c r="I169" i="19"/>
  <c r="J179" i="19"/>
  <c r="J189" i="19"/>
  <c r="K199" i="19"/>
  <c r="F199" i="19" s="1"/>
  <c r="K183" i="19"/>
  <c r="F183" i="19" s="1"/>
  <c r="K143" i="19"/>
  <c r="F143" i="19" s="1"/>
  <c r="H167" i="19"/>
  <c r="K146" i="19"/>
  <c r="F146" i="19" s="1"/>
  <c r="K188" i="19"/>
  <c r="F188" i="19" s="1"/>
  <c r="K170" i="19"/>
  <c r="F170" i="19" s="1"/>
  <c r="J155" i="19"/>
  <c r="K166" i="19"/>
  <c r="F166" i="19" s="1"/>
  <c r="J193" i="19"/>
  <c r="K175" i="19"/>
  <c r="F175" i="19" s="1"/>
  <c r="K182" i="19"/>
  <c r="F182" i="19" s="1"/>
  <c r="G159" i="19"/>
  <c r="J169" i="19"/>
  <c r="K158" i="19"/>
  <c r="F158" i="19" s="1"/>
  <c r="J156" i="19"/>
  <c r="J182" i="19"/>
  <c r="K155" i="19"/>
  <c r="F155" i="19" s="1"/>
  <c r="J194" i="19"/>
  <c r="K189" i="19"/>
  <c r="F189" i="19" s="1"/>
  <c r="J149" i="19"/>
  <c r="K149" i="19"/>
  <c r="F149" i="19" s="1"/>
  <c r="J166" i="19"/>
  <c r="I141" i="19"/>
  <c r="J141" i="19"/>
  <c r="J181" i="19"/>
  <c r="I149" i="19"/>
  <c r="K181" i="19"/>
  <c r="F181" i="19" s="1"/>
  <c r="H143" i="19"/>
  <c r="I143" i="19"/>
  <c r="G143" i="19"/>
  <c r="J175" i="19"/>
  <c r="H149" i="19"/>
  <c r="I156" i="19"/>
  <c r="K164" i="19"/>
  <c r="F164" i="19" s="1"/>
  <c r="J187" i="19"/>
  <c r="H183" i="19"/>
  <c r="J192" i="19"/>
  <c r="K152" i="19"/>
  <c r="F152" i="19" s="1"/>
  <c r="I175" i="19"/>
  <c r="I182" i="19"/>
  <c r="K154" i="19"/>
  <c r="F154" i="19" s="1"/>
  <c r="J176" i="19"/>
  <c r="H199" i="19"/>
  <c r="K148" i="19"/>
  <c r="F148" i="19" s="1"/>
  <c r="G140" i="19"/>
  <c r="J150" i="19"/>
  <c r="J195" i="19"/>
  <c r="I195" i="19"/>
  <c r="H140" i="19"/>
  <c r="K150" i="19"/>
  <c r="F150" i="19" s="1"/>
  <c r="K195" i="19"/>
  <c r="F195" i="19" s="1"/>
  <c r="J140" i="19"/>
  <c r="J171" i="19"/>
  <c r="K190" i="19"/>
  <c r="F190" i="19" s="1"/>
  <c r="I140" i="19"/>
  <c r="G158" i="19"/>
  <c r="K171" i="19"/>
  <c r="F171" i="19" s="1"/>
  <c r="J191" i="19"/>
  <c r="H197" i="19"/>
  <c r="H158" i="19"/>
  <c r="I158" i="19"/>
  <c r="I179" i="19"/>
  <c r="H141" i="19"/>
  <c r="I166" i="19"/>
  <c r="G172" i="19"/>
  <c r="K179" i="19"/>
  <c r="F179" i="19" s="1"/>
  <c r="K184" i="19"/>
  <c r="F184" i="19" s="1"/>
  <c r="K191" i="19"/>
  <c r="F191" i="19" s="1"/>
  <c r="K197" i="19"/>
  <c r="F197" i="19" s="1"/>
  <c r="H181" i="19"/>
  <c r="I181" i="19"/>
  <c r="I155" i="19"/>
  <c r="H159" i="19"/>
  <c r="H172" i="19"/>
  <c r="H182" i="19"/>
  <c r="K187" i="19"/>
  <c r="F187" i="19" s="1"/>
  <c r="K192" i="19"/>
  <c r="F192" i="19" s="1"/>
  <c r="I197" i="19"/>
  <c r="J136" i="19"/>
  <c r="K172" i="19"/>
  <c r="F172" i="19" s="1"/>
  <c r="J197" i="19"/>
  <c r="K141" i="19"/>
  <c r="F141" i="19" s="1"/>
  <c r="J173" i="19"/>
  <c r="G179" i="19"/>
  <c r="K193" i="19"/>
  <c r="F193" i="19" s="1"/>
  <c r="J146" i="19"/>
  <c r="H156" i="19"/>
  <c r="K168" i="19"/>
  <c r="F168" i="19" s="1"/>
  <c r="K173" i="19"/>
  <c r="F173" i="19" s="1"/>
  <c r="H179" i="19"/>
  <c r="I194" i="19"/>
  <c r="G199" i="19"/>
  <c r="G142" i="19"/>
  <c r="H139" i="19"/>
  <c r="I142" i="19"/>
  <c r="K147" i="19"/>
  <c r="F147" i="19" s="1"/>
  <c r="H152" i="19"/>
  <c r="K163" i="19"/>
  <c r="F163" i="19" s="1"/>
  <c r="K169" i="19"/>
  <c r="F169" i="19" s="1"/>
  <c r="H190" i="19"/>
  <c r="K194" i="19"/>
  <c r="F194" i="19" s="1"/>
  <c r="I199" i="19"/>
  <c r="G139" i="19"/>
  <c r="H142" i="19"/>
  <c r="G152" i="19"/>
  <c r="I139" i="19"/>
  <c r="J142" i="19"/>
  <c r="I152" i="19"/>
  <c r="G175" i="19"/>
  <c r="J180" i="19"/>
  <c r="I184" i="19"/>
  <c r="I190" i="19"/>
  <c r="K139" i="19"/>
  <c r="F139" i="19" s="1"/>
  <c r="K180" i="19"/>
  <c r="F180" i="19" s="1"/>
  <c r="J184" i="19"/>
  <c r="J190" i="19"/>
  <c r="I167" i="19"/>
  <c r="J167" i="19"/>
  <c r="I172" i="19"/>
  <c r="I183" i="19"/>
  <c r="G144" i="19"/>
  <c r="K167" i="19"/>
  <c r="F167" i="19" s="1"/>
  <c r="I180" i="19"/>
  <c r="J183" i="19"/>
  <c r="H138" i="19"/>
  <c r="H144" i="19"/>
  <c r="G164" i="19"/>
  <c r="G189" i="19"/>
  <c r="I138" i="19"/>
  <c r="I144" i="19"/>
  <c r="H164" i="19"/>
  <c r="I177" i="19"/>
  <c r="H189" i="19"/>
  <c r="J138" i="19"/>
  <c r="J144" i="19"/>
  <c r="I164" i="19"/>
  <c r="J177" i="19"/>
  <c r="I189" i="19"/>
  <c r="K138" i="19"/>
  <c r="F138" i="19" s="1"/>
  <c r="I173" i="19"/>
  <c r="K177" i="19"/>
  <c r="F177" i="19" s="1"/>
  <c r="H184" i="19"/>
  <c r="G178" i="19"/>
  <c r="I159" i="19"/>
  <c r="H178" i="19"/>
  <c r="K159" i="19"/>
  <c r="F159" i="19" s="1"/>
  <c r="K174" i="19"/>
  <c r="F174" i="19" s="1"/>
  <c r="I178" i="19"/>
  <c r="J151" i="19"/>
  <c r="G166" i="19"/>
  <c r="J178" i="19"/>
  <c r="K151" i="19"/>
  <c r="F151" i="19" s="1"/>
  <c r="G156" i="19"/>
  <c r="G195" i="19"/>
  <c r="G153" i="19"/>
  <c r="G161" i="19"/>
  <c r="G198" i="19"/>
  <c r="H153" i="19"/>
  <c r="H161" i="19"/>
  <c r="H198" i="19"/>
  <c r="G136" i="19"/>
  <c r="G146" i="19"/>
  <c r="G150" i="19"/>
  <c r="I153" i="19"/>
  <c r="I161" i="19"/>
  <c r="G169" i="19"/>
  <c r="G176" i="19"/>
  <c r="G187" i="19"/>
  <c r="I198" i="19"/>
  <c r="H136" i="19"/>
  <c r="H146" i="19"/>
  <c r="H150" i="19"/>
  <c r="J153" i="19"/>
  <c r="J161" i="19"/>
  <c r="H169" i="19"/>
  <c r="G173" i="19"/>
  <c r="H176" i="19"/>
  <c r="H187" i="19"/>
  <c r="J198" i="19"/>
  <c r="I136" i="19"/>
  <c r="I176" i="19"/>
  <c r="H162" i="19"/>
  <c r="I137" i="19"/>
  <c r="G192" i="19"/>
  <c r="J137" i="19"/>
  <c r="G155" i="19"/>
  <c r="J162" i="19"/>
  <c r="I174" i="19"/>
  <c r="H192" i="19"/>
  <c r="G162" i="19"/>
  <c r="H137" i="19"/>
  <c r="I162" i="19"/>
  <c r="K137" i="19"/>
  <c r="F137" i="19" s="1"/>
  <c r="J174" i="19"/>
  <c r="G160" i="19"/>
  <c r="G186" i="19"/>
  <c r="G147" i="19"/>
  <c r="H160" i="19"/>
  <c r="G170" i="19"/>
  <c r="I157" i="19"/>
  <c r="I160" i="19"/>
  <c r="H170" i="19"/>
  <c r="I186" i="19"/>
  <c r="G193" i="19"/>
  <c r="H196" i="19"/>
  <c r="BD70" i="16"/>
  <c r="I147" i="19"/>
  <c r="I154" i="19"/>
  <c r="J157" i="19"/>
  <c r="J160" i="19"/>
  <c r="I163" i="19"/>
  <c r="I170" i="19"/>
  <c r="G180" i="19"/>
  <c r="J186" i="19"/>
  <c r="H193" i="19"/>
  <c r="I196" i="19"/>
  <c r="BE109" i="16"/>
  <c r="H157" i="19"/>
  <c r="G163" i="19"/>
  <c r="H186" i="19"/>
  <c r="G196" i="19"/>
  <c r="H147" i="19"/>
  <c r="H163" i="19"/>
  <c r="J154" i="19"/>
  <c r="K157" i="19"/>
  <c r="F157" i="19" s="1"/>
  <c r="H177" i="19"/>
  <c r="J196" i="19"/>
  <c r="G145" i="19"/>
  <c r="G165" i="19"/>
  <c r="G185" i="19"/>
  <c r="H145" i="19"/>
  <c r="G148" i="19"/>
  <c r="H165" i="19"/>
  <c r="G168" i="19"/>
  <c r="H185" i="19"/>
  <c r="G188" i="19"/>
  <c r="J199" i="19"/>
  <c r="H148" i="19"/>
  <c r="G151" i="19"/>
  <c r="I165" i="19"/>
  <c r="H168" i="19"/>
  <c r="G171" i="19"/>
  <c r="I185" i="19"/>
  <c r="H188" i="19"/>
  <c r="G191" i="19"/>
  <c r="I145" i="19"/>
  <c r="J145" i="19"/>
  <c r="I148" i="19"/>
  <c r="H151" i="19"/>
  <c r="G154" i="19"/>
  <c r="J165" i="19"/>
  <c r="I168" i="19"/>
  <c r="H171" i="19"/>
  <c r="G174" i="19"/>
  <c r="J185" i="19"/>
  <c r="I188" i="19"/>
  <c r="H191" i="19"/>
  <c r="G194" i="19"/>
  <c r="K200" i="19"/>
  <c r="F200" i="19" s="1"/>
  <c r="H200" i="19"/>
  <c r="I200" i="19"/>
  <c r="J200" i="19"/>
  <c r="BG109" i="16"/>
  <c r="BF70" i="16"/>
  <c r="BJ109" i="16"/>
  <c r="BI109" i="16"/>
  <c r="BH109" i="16"/>
  <c r="BZ70" i="16"/>
  <c r="CA70" i="16"/>
  <c r="BK70" i="16"/>
  <c r="BY70" i="16"/>
  <c r="BX70" i="16"/>
  <c r="BV70" i="16"/>
  <c r="BU70" i="16"/>
  <c r="BT70" i="16"/>
  <c r="BW109" i="16"/>
  <c r="Z1427" i="35"/>
  <c r="Z1426" i="35"/>
  <c r="Z1425" i="35"/>
  <c r="Z1424" i="35"/>
  <c r="Z1423" i="35"/>
  <c r="Z1422" i="35"/>
  <c r="Z1421" i="35"/>
  <c r="Z1420" i="35"/>
  <c r="Z1419" i="35"/>
  <c r="Z1418" i="35"/>
  <c r="Z1417" i="35"/>
  <c r="Z1416" i="35"/>
  <c r="Z1415" i="35"/>
  <c r="Z1414" i="35"/>
  <c r="Z1413" i="35"/>
  <c r="Z1412" i="35"/>
  <c r="Z1411" i="35"/>
  <c r="Z1410" i="35"/>
  <c r="Z1409" i="35"/>
  <c r="Z1408" i="35"/>
  <c r="Z1407" i="35"/>
  <c r="Z1406" i="35"/>
  <c r="Z1405" i="35"/>
  <c r="Z1404" i="35"/>
  <c r="Z1403" i="35"/>
  <c r="Z1402" i="35"/>
  <c r="Z1401" i="35"/>
  <c r="Z1400" i="35"/>
  <c r="Z1399" i="35"/>
  <c r="Z1398" i="35"/>
  <c r="Z1397" i="35"/>
  <c r="Z1396" i="35"/>
  <c r="Z1395" i="35"/>
  <c r="Z1394" i="35"/>
  <c r="Z1393" i="35"/>
  <c r="Z1392" i="35"/>
  <c r="Z1391" i="35"/>
  <c r="Z1390" i="35"/>
  <c r="Z1389" i="35"/>
  <c r="Z1388" i="35"/>
  <c r="Z1387" i="35"/>
  <c r="Z1386" i="35"/>
  <c r="Z1385" i="35"/>
  <c r="Z1384" i="35"/>
  <c r="Z1383" i="35"/>
  <c r="Z1382" i="35"/>
  <c r="Z1381" i="35"/>
  <c r="Z1380" i="35"/>
  <c r="Z1379" i="35"/>
  <c r="Z1378" i="35"/>
  <c r="Z1377" i="35"/>
  <c r="Z1376" i="35"/>
  <c r="Z1375" i="35"/>
  <c r="Z1374" i="35"/>
  <c r="Z1373" i="35"/>
  <c r="Z1372" i="35"/>
  <c r="Z1371" i="35"/>
  <c r="Z1370" i="35"/>
  <c r="Z1369" i="35"/>
  <c r="Z1368" i="35"/>
  <c r="Z1367" i="35"/>
  <c r="Z1366" i="35"/>
  <c r="Z1365" i="35"/>
  <c r="Z1364" i="35"/>
  <c r="Z1363" i="35"/>
  <c r="Z1362" i="35"/>
  <c r="Z1361" i="35"/>
  <c r="Z1360" i="35"/>
  <c r="Z1359" i="35"/>
  <c r="Z1358" i="35"/>
  <c r="Z1357" i="35"/>
  <c r="Z1356" i="35"/>
  <c r="Z1355" i="35"/>
  <c r="Z1354" i="35"/>
  <c r="Z1353" i="35"/>
  <c r="Z1352" i="35"/>
  <c r="Z1351" i="35"/>
  <c r="Z1350" i="35"/>
  <c r="Z1349" i="35"/>
  <c r="Z1348" i="35"/>
  <c r="Z1347" i="35"/>
  <c r="Z1346" i="35"/>
  <c r="Z1345" i="35"/>
  <c r="Z1344" i="35"/>
  <c r="Z1343" i="35"/>
  <c r="Z1342" i="35"/>
  <c r="Z1341" i="35"/>
  <c r="Z1340" i="35"/>
  <c r="Z1339" i="35"/>
  <c r="Z1338" i="35"/>
  <c r="Z1337" i="35"/>
  <c r="Z1336" i="35"/>
  <c r="Z1335" i="35"/>
  <c r="Z1334" i="35"/>
  <c r="Z1333" i="35"/>
  <c r="Z1332" i="35"/>
  <c r="Z1331" i="35"/>
  <c r="Z1330" i="35"/>
  <c r="Z1329" i="35"/>
  <c r="Z1328" i="35"/>
  <c r="D16" i="35"/>
  <c r="D15" i="35"/>
  <c r="A3" i="35"/>
  <c r="AA1099" i="35"/>
  <c r="AA1098" i="35"/>
  <c r="AA1097" i="35"/>
  <c r="AA1096" i="35"/>
  <c r="AA1095" i="35"/>
  <c r="AA1094" i="35"/>
  <c r="AA1093" i="35"/>
  <c r="AA1092" i="35"/>
  <c r="AA1091" i="35"/>
  <c r="AA1090" i="35"/>
  <c r="AA1089" i="35"/>
  <c r="AA1088" i="35"/>
  <c r="AA1087" i="35"/>
  <c r="AA1086" i="35"/>
  <c r="AA1085" i="35"/>
  <c r="AA1084" i="35"/>
  <c r="AA1083" i="35"/>
  <c r="AA1082" i="35"/>
  <c r="AA1081" i="35"/>
  <c r="AA1080" i="35"/>
  <c r="AA1079" i="35"/>
  <c r="AA1078" i="35"/>
  <c r="AA1077" i="35"/>
  <c r="AA1076" i="35"/>
  <c r="AA1075" i="35"/>
  <c r="AA1074" i="35"/>
  <c r="AA1073" i="35"/>
  <c r="AA1072" i="35"/>
  <c r="AA1071" i="35"/>
  <c r="AA1070" i="35"/>
  <c r="AA1069" i="35"/>
  <c r="AA1068" i="35"/>
  <c r="AA1067" i="35"/>
  <c r="AA1066" i="35"/>
  <c r="AA1065" i="35"/>
  <c r="AA1064" i="35"/>
  <c r="AA1063" i="35"/>
  <c r="AA1062" i="35"/>
  <c r="AA1061" i="35"/>
  <c r="AA1060" i="35"/>
  <c r="AA1059" i="35"/>
  <c r="AA1058" i="35"/>
  <c r="AA1057" i="35"/>
  <c r="AA1056" i="35"/>
  <c r="AA1055" i="35"/>
  <c r="AA1054" i="35"/>
  <c r="AA1053" i="35"/>
  <c r="AA1052" i="35"/>
  <c r="AA1051" i="35"/>
  <c r="AA1050" i="35"/>
  <c r="AB1049" i="35"/>
  <c r="AA1049" i="35"/>
  <c r="AB1048" i="35"/>
  <c r="AA1048" i="35"/>
  <c r="AB1047" i="35"/>
  <c r="AA1047" i="35"/>
  <c r="AB1046" i="35"/>
  <c r="AA1046" i="35"/>
  <c r="AB1045" i="35"/>
  <c r="AA1045" i="35"/>
  <c r="AB1044" i="35"/>
  <c r="AA1044" i="35"/>
  <c r="AB1043" i="35"/>
  <c r="AA1043" i="35"/>
  <c r="AB1042" i="35"/>
  <c r="AA1042" i="35"/>
  <c r="AB1041" i="35"/>
  <c r="AA1041" i="35"/>
  <c r="AB1040" i="35"/>
  <c r="AA1040" i="35"/>
  <c r="AB1039" i="35"/>
  <c r="AA1039" i="35"/>
  <c r="AB1038" i="35"/>
  <c r="AA1038" i="35"/>
  <c r="AB1037" i="35"/>
  <c r="AA1037" i="35"/>
  <c r="AB1036" i="35"/>
  <c r="AA1036" i="35"/>
  <c r="AB1035" i="35"/>
  <c r="AA1035" i="35"/>
  <c r="AB1034" i="35"/>
  <c r="AA1034" i="35"/>
  <c r="AB1033" i="35"/>
  <c r="AA1033" i="35"/>
  <c r="AB1032" i="35"/>
  <c r="AA1032" i="35"/>
  <c r="AB1031" i="35"/>
  <c r="AA1031" i="35"/>
  <c r="AB1030" i="35"/>
  <c r="AA1030" i="35"/>
  <c r="AB1029" i="35"/>
  <c r="AA1029" i="35"/>
  <c r="AB1028" i="35"/>
  <c r="AA1028" i="35"/>
  <c r="AB1027" i="35"/>
  <c r="AA1027" i="35"/>
  <c r="AB1026" i="35"/>
  <c r="AA1026" i="35"/>
  <c r="AB1025" i="35"/>
  <c r="AA1025" i="35"/>
  <c r="AB1024" i="35"/>
  <c r="AA1024" i="35"/>
  <c r="AB1023" i="35"/>
  <c r="AA1023" i="35"/>
  <c r="AB1022" i="35"/>
  <c r="AA1022" i="35"/>
  <c r="AB1021" i="35"/>
  <c r="AA1021" i="35"/>
  <c r="AB1020" i="35"/>
  <c r="AA1020" i="35"/>
  <c r="AB1019" i="35"/>
  <c r="AA1019" i="35"/>
  <c r="AB1018" i="35"/>
  <c r="AA1018" i="35"/>
  <c r="AB1017" i="35"/>
  <c r="AA1017" i="35"/>
  <c r="AB1016" i="35"/>
  <c r="AA1016" i="35"/>
  <c r="AB1015" i="35"/>
  <c r="AA1015" i="35"/>
  <c r="AB1014" i="35"/>
  <c r="AA1014" i="35"/>
  <c r="AB1013" i="35"/>
  <c r="AA1013" i="35"/>
  <c r="AB1012" i="35"/>
  <c r="AA1012" i="35"/>
  <c r="AB1011" i="35"/>
  <c r="AA1011" i="35"/>
  <c r="AB1010" i="35"/>
  <c r="AA1010" i="35"/>
  <c r="AB1009" i="35"/>
  <c r="AA1009" i="35"/>
  <c r="AB1008" i="35"/>
  <c r="AA1008" i="35"/>
  <c r="AB1007" i="35"/>
  <c r="AA1007" i="35"/>
  <c r="AB1006" i="35"/>
  <c r="AA1006" i="35"/>
  <c r="AB1005" i="35"/>
  <c r="AA1005" i="35"/>
  <c r="AB1004" i="35"/>
  <c r="AA1004" i="35"/>
  <c r="AB1003" i="35"/>
  <c r="AA1003" i="35"/>
  <c r="AB1002" i="35"/>
  <c r="AA1002" i="35"/>
  <c r="AB1001" i="35"/>
  <c r="AA1001" i="35"/>
  <c r="AA1000" i="35"/>
  <c r="AA999" i="35"/>
  <c r="AA998" i="35"/>
  <c r="AA997" i="35"/>
  <c r="AA996" i="35"/>
  <c r="AA995" i="35"/>
  <c r="AA994" i="35"/>
  <c r="AA993" i="35"/>
  <c r="AA992" i="35"/>
  <c r="AA991" i="35"/>
  <c r="AA990" i="35"/>
  <c r="AA989" i="35"/>
  <c r="AA988" i="35"/>
  <c r="AA987" i="35"/>
  <c r="AA986" i="35"/>
  <c r="AA985" i="35"/>
  <c r="AA984" i="35"/>
  <c r="AA983" i="35"/>
  <c r="AA982" i="35"/>
  <c r="AA981" i="35"/>
  <c r="AA980" i="35"/>
  <c r="AA979" i="35"/>
  <c r="AA978" i="35"/>
  <c r="AA977" i="35"/>
  <c r="AA976" i="35"/>
  <c r="AA975" i="35"/>
  <c r="AA974" i="35"/>
  <c r="AA973" i="35"/>
  <c r="AA972" i="35"/>
  <c r="AA971" i="35"/>
  <c r="AA970" i="35"/>
  <c r="AA969" i="35"/>
  <c r="AA968" i="35"/>
  <c r="AA967" i="35"/>
  <c r="AA966" i="35"/>
  <c r="AA965" i="35"/>
  <c r="AA964" i="35"/>
  <c r="AA963" i="35"/>
  <c r="AA962" i="35"/>
  <c r="AA961" i="35"/>
  <c r="AA960" i="35"/>
  <c r="AA959" i="35"/>
  <c r="AA958" i="35"/>
  <c r="AA957" i="35"/>
  <c r="AA956" i="35"/>
  <c r="AA955" i="35"/>
  <c r="AA954" i="35"/>
  <c r="AA953" i="35"/>
  <c r="AA952" i="35"/>
  <c r="AA951" i="35"/>
  <c r="AA950" i="35"/>
  <c r="AB949" i="35"/>
  <c r="AA949" i="35"/>
  <c r="AB948" i="35"/>
  <c r="AA948" i="35"/>
  <c r="AB947" i="35"/>
  <c r="AA947" i="35"/>
  <c r="AB946" i="35"/>
  <c r="AA946" i="35"/>
  <c r="AB945" i="35"/>
  <c r="AA945" i="35"/>
  <c r="AB944" i="35"/>
  <c r="AA944" i="35"/>
  <c r="AB943" i="35"/>
  <c r="AA943" i="35"/>
  <c r="AB942" i="35"/>
  <c r="AA942" i="35"/>
  <c r="AB941" i="35"/>
  <c r="AA941" i="35"/>
  <c r="AB940" i="35"/>
  <c r="AA940" i="35"/>
  <c r="AB939" i="35"/>
  <c r="AA939" i="35"/>
  <c r="AB938" i="35"/>
  <c r="AA938" i="35"/>
  <c r="AB937" i="35"/>
  <c r="AA937" i="35"/>
  <c r="AB936" i="35"/>
  <c r="AA936" i="35"/>
  <c r="AB935" i="35"/>
  <c r="AA935" i="35"/>
  <c r="AB934" i="35"/>
  <c r="AA934" i="35"/>
  <c r="AB933" i="35"/>
  <c r="AA933" i="35"/>
  <c r="AB932" i="35"/>
  <c r="AA932" i="35"/>
  <c r="AB931" i="35"/>
  <c r="AA931" i="35"/>
  <c r="AB930" i="35"/>
  <c r="AA930" i="35"/>
  <c r="AB929" i="35"/>
  <c r="AA929" i="35"/>
  <c r="AB928" i="35"/>
  <c r="AA928" i="35"/>
  <c r="AB927" i="35"/>
  <c r="AA927" i="35"/>
  <c r="AB926" i="35"/>
  <c r="AA926" i="35"/>
  <c r="AB925" i="35"/>
  <c r="AA925" i="35"/>
  <c r="AB924" i="35"/>
  <c r="AA924" i="35"/>
  <c r="AB923" i="35"/>
  <c r="AA923" i="35"/>
  <c r="AB922" i="35"/>
  <c r="AA922" i="35"/>
  <c r="AB921" i="35"/>
  <c r="AA921" i="35"/>
  <c r="AB920" i="35"/>
  <c r="AA920" i="35"/>
  <c r="AB919" i="35"/>
  <c r="AA919" i="35"/>
  <c r="AB918" i="35"/>
  <c r="AA918" i="35"/>
  <c r="AB917" i="35"/>
  <c r="AA917" i="35"/>
  <c r="AB916" i="35"/>
  <c r="AA916" i="35"/>
  <c r="AB915" i="35"/>
  <c r="AA915" i="35"/>
  <c r="AB914" i="35"/>
  <c r="AA914" i="35"/>
  <c r="AB913" i="35"/>
  <c r="AA913" i="35"/>
  <c r="AB912" i="35"/>
  <c r="AA912" i="35"/>
  <c r="AB911" i="35"/>
  <c r="AA911" i="35"/>
  <c r="AB910" i="35"/>
  <c r="AA910" i="35"/>
  <c r="AB909" i="35"/>
  <c r="AA909" i="35"/>
  <c r="AB908" i="35"/>
  <c r="AA908" i="35"/>
  <c r="AB907" i="35"/>
  <c r="AA907" i="35"/>
  <c r="AB906" i="35"/>
  <c r="AA906" i="35"/>
  <c r="AB905" i="35"/>
  <c r="AA905" i="35"/>
  <c r="AB904" i="35"/>
  <c r="AA904" i="35"/>
  <c r="AB903" i="35"/>
  <c r="AA903" i="35"/>
  <c r="AB902" i="35"/>
  <c r="AA902" i="35"/>
  <c r="AB901" i="35"/>
  <c r="AA901" i="35"/>
  <c r="AA900" i="35"/>
  <c r="AA899" i="35"/>
  <c r="AA898" i="35"/>
  <c r="AA897" i="35"/>
  <c r="AA896" i="35"/>
  <c r="AA895" i="35"/>
  <c r="AA894" i="35"/>
  <c r="AA893" i="35"/>
  <c r="AA892" i="35"/>
  <c r="AA891" i="35"/>
  <c r="AA890" i="35"/>
  <c r="AA889" i="35"/>
  <c r="AA888" i="35"/>
  <c r="AA887" i="35"/>
  <c r="AA886" i="35"/>
  <c r="AA885" i="35"/>
  <c r="AA884" i="35"/>
  <c r="AA883" i="35"/>
  <c r="AA882" i="35"/>
  <c r="AA881" i="35"/>
  <c r="AA880" i="35"/>
  <c r="AA879" i="35"/>
  <c r="AA878" i="35"/>
  <c r="AA877" i="35"/>
  <c r="AA876" i="35"/>
  <c r="AA875" i="35"/>
  <c r="AA874" i="35"/>
  <c r="AA873" i="35"/>
  <c r="AA872" i="35"/>
  <c r="AA871" i="35"/>
  <c r="AA870" i="35"/>
  <c r="AA869" i="35"/>
  <c r="AA868" i="35"/>
  <c r="AA867" i="35"/>
  <c r="AA866" i="35"/>
  <c r="AA865" i="35"/>
  <c r="AA864" i="35"/>
  <c r="AA863" i="35"/>
  <c r="AA862" i="35"/>
  <c r="AA861" i="35"/>
  <c r="AA860" i="35"/>
  <c r="AA859" i="35"/>
  <c r="AA858" i="35"/>
  <c r="AA857" i="35"/>
  <c r="AA856" i="35"/>
  <c r="AA855" i="35"/>
  <c r="AA854" i="35"/>
  <c r="AA853" i="35"/>
  <c r="AA852" i="35"/>
  <c r="AA851" i="35"/>
  <c r="AA850" i="35"/>
  <c r="AB849" i="35"/>
  <c r="AA849" i="35"/>
  <c r="AB848" i="35"/>
  <c r="AA848" i="35"/>
  <c r="AB847" i="35"/>
  <c r="AA847" i="35"/>
  <c r="AB846" i="35"/>
  <c r="AA846" i="35"/>
  <c r="AB845" i="35"/>
  <c r="AA845" i="35"/>
  <c r="AB844" i="35"/>
  <c r="AA844" i="35"/>
  <c r="AB843" i="35"/>
  <c r="AA843" i="35"/>
  <c r="AB842" i="35"/>
  <c r="AA842" i="35"/>
  <c r="AB841" i="35"/>
  <c r="AA841" i="35"/>
  <c r="AB840" i="35"/>
  <c r="AA840" i="35"/>
  <c r="AB839" i="35"/>
  <c r="AA839" i="35"/>
  <c r="AB838" i="35"/>
  <c r="AA838" i="35"/>
  <c r="AB837" i="35"/>
  <c r="AA837" i="35"/>
  <c r="AB836" i="35"/>
  <c r="AA836" i="35"/>
  <c r="AB835" i="35"/>
  <c r="AA835" i="35"/>
  <c r="AB834" i="35"/>
  <c r="AA834" i="35"/>
  <c r="AB833" i="35"/>
  <c r="AA833" i="35"/>
  <c r="AB832" i="35"/>
  <c r="AA832" i="35"/>
  <c r="AB831" i="35"/>
  <c r="AA831" i="35"/>
  <c r="AB830" i="35"/>
  <c r="AA830" i="35"/>
  <c r="AB829" i="35"/>
  <c r="AA829" i="35"/>
  <c r="AB828" i="35"/>
  <c r="AA828" i="35"/>
  <c r="AB827" i="35"/>
  <c r="AA827" i="35"/>
  <c r="AB826" i="35"/>
  <c r="AA826" i="35"/>
  <c r="AB825" i="35"/>
  <c r="AA825" i="35"/>
  <c r="AB824" i="35"/>
  <c r="AA824" i="35"/>
  <c r="AB823" i="35"/>
  <c r="AA823" i="35"/>
  <c r="AB822" i="35"/>
  <c r="AA822" i="35"/>
  <c r="AB821" i="35"/>
  <c r="AA821" i="35"/>
  <c r="AB820" i="35"/>
  <c r="AA820" i="35"/>
  <c r="AB819" i="35"/>
  <c r="AA819" i="35"/>
  <c r="AB818" i="35"/>
  <c r="AA818" i="35"/>
  <c r="AB817" i="35"/>
  <c r="AA817" i="35"/>
  <c r="AB816" i="35"/>
  <c r="AA816" i="35"/>
  <c r="AB815" i="35"/>
  <c r="AA815" i="35"/>
  <c r="AB814" i="35"/>
  <c r="AA814" i="35"/>
  <c r="AB813" i="35"/>
  <c r="AA813" i="35"/>
  <c r="AB812" i="35"/>
  <c r="AA812" i="35"/>
  <c r="AB811" i="35"/>
  <c r="AA811" i="35"/>
  <c r="AB810" i="35"/>
  <c r="AA810" i="35"/>
  <c r="AB809" i="35"/>
  <c r="AA809" i="35"/>
  <c r="AB808" i="35"/>
  <c r="AA808" i="35"/>
  <c r="AB807" i="35"/>
  <c r="AA807" i="35"/>
  <c r="AB806" i="35"/>
  <c r="AA806" i="35"/>
  <c r="AB805" i="35"/>
  <c r="AA805" i="35"/>
  <c r="AB804" i="35"/>
  <c r="AA804" i="35"/>
  <c r="AB803" i="35"/>
  <c r="AA803" i="35"/>
  <c r="AB802" i="35"/>
  <c r="AA802" i="35"/>
  <c r="AB801" i="35"/>
  <c r="AA801" i="35"/>
  <c r="AA800" i="35"/>
  <c r="AA799" i="35"/>
  <c r="AA798" i="35"/>
  <c r="AA797" i="35"/>
  <c r="AA796" i="35"/>
  <c r="AA795" i="35"/>
  <c r="AA794" i="35"/>
  <c r="AA793" i="35"/>
  <c r="AA792" i="35"/>
  <c r="AA791" i="35"/>
  <c r="AA790" i="35"/>
  <c r="AA789" i="35"/>
  <c r="AA788" i="35"/>
  <c r="AA787" i="35"/>
  <c r="AA786" i="35"/>
  <c r="AA785" i="35"/>
  <c r="AA784" i="35"/>
  <c r="AA783" i="35"/>
  <c r="AA782" i="35"/>
  <c r="AA781" i="35"/>
  <c r="AA780" i="35"/>
  <c r="AA779" i="35"/>
  <c r="AA778" i="35"/>
  <c r="AA777" i="35"/>
  <c r="AA776" i="35"/>
  <c r="AA775" i="35"/>
  <c r="AA774" i="35"/>
  <c r="AA773" i="35"/>
  <c r="AA772" i="35"/>
  <c r="AA771" i="35"/>
  <c r="AA770" i="35"/>
  <c r="AA769" i="35"/>
  <c r="AA768" i="35"/>
  <c r="AA767" i="35"/>
  <c r="AA766" i="35"/>
  <c r="AA765" i="35"/>
  <c r="AA764" i="35"/>
  <c r="AA763" i="35"/>
  <c r="AA762" i="35"/>
  <c r="AA761" i="35"/>
  <c r="AA760" i="35"/>
  <c r="AA759" i="35"/>
  <c r="AA758" i="35"/>
  <c r="AA757" i="35"/>
  <c r="AA756" i="35"/>
  <c r="AA755" i="35"/>
  <c r="AA754" i="35"/>
  <c r="AA753" i="35"/>
  <c r="AA752" i="35"/>
  <c r="AA751" i="35"/>
  <c r="AA750" i="35"/>
  <c r="AB749" i="35"/>
  <c r="AA749" i="35"/>
  <c r="AB748" i="35"/>
  <c r="AA748" i="35"/>
  <c r="AB747" i="35"/>
  <c r="AA747" i="35"/>
  <c r="AB746" i="35"/>
  <c r="AA746" i="35"/>
  <c r="AB745" i="35"/>
  <c r="AA745" i="35"/>
  <c r="AB744" i="35"/>
  <c r="AA744" i="35"/>
  <c r="AB743" i="35"/>
  <c r="AA743" i="35"/>
  <c r="AB742" i="35"/>
  <c r="AA742" i="35"/>
  <c r="AB741" i="35"/>
  <c r="AA741" i="35"/>
  <c r="AB740" i="35"/>
  <c r="AA740" i="35"/>
  <c r="AB739" i="35"/>
  <c r="AA739" i="35"/>
  <c r="AB738" i="35"/>
  <c r="AA738" i="35"/>
  <c r="AB737" i="35"/>
  <c r="AA737" i="35"/>
  <c r="AB736" i="35"/>
  <c r="AA736" i="35"/>
  <c r="AB735" i="35"/>
  <c r="AA735" i="35"/>
  <c r="AB734" i="35"/>
  <c r="AA734" i="35"/>
  <c r="AB733" i="35"/>
  <c r="AA733" i="35"/>
  <c r="AB732" i="35"/>
  <c r="AA732" i="35"/>
  <c r="AB731" i="35"/>
  <c r="AA731" i="35"/>
  <c r="AB730" i="35"/>
  <c r="AA730" i="35"/>
  <c r="AB729" i="35"/>
  <c r="AA729" i="35"/>
  <c r="AB728" i="35"/>
  <c r="AA728" i="35"/>
  <c r="AB727" i="35"/>
  <c r="AA727" i="35"/>
  <c r="AB726" i="35"/>
  <c r="AA726" i="35"/>
  <c r="AB725" i="35"/>
  <c r="AA725" i="35"/>
  <c r="AB724" i="35"/>
  <c r="AA724" i="35"/>
  <c r="AB723" i="35"/>
  <c r="AA723" i="35"/>
  <c r="AB722" i="35"/>
  <c r="AA722" i="35"/>
  <c r="AB721" i="35"/>
  <c r="AA721" i="35"/>
  <c r="AB720" i="35"/>
  <c r="AA720" i="35"/>
  <c r="AB719" i="35"/>
  <c r="AA719" i="35"/>
  <c r="AB718" i="35"/>
  <c r="AA718" i="35"/>
  <c r="AB717" i="35"/>
  <c r="AA717" i="35"/>
  <c r="AB716" i="35"/>
  <c r="AA716" i="35"/>
  <c r="AB715" i="35"/>
  <c r="AA715" i="35"/>
  <c r="AB714" i="35"/>
  <c r="AA714" i="35"/>
  <c r="AB713" i="35"/>
  <c r="AA713" i="35"/>
  <c r="AB712" i="35"/>
  <c r="AA712" i="35"/>
  <c r="AB711" i="35"/>
  <c r="AA711" i="35"/>
  <c r="AB710" i="35"/>
  <c r="AA710" i="35"/>
  <c r="AB709" i="35"/>
  <c r="AA709" i="35"/>
  <c r="AB708" i="35"/>
  <c r="AA708" i="35"/>
  <c r="AB707" i="35"/>
  <c r="AA707" i="35"/>
  <c r="AB706" i="35"/>
  <c r="AA706" i="35"/>
  <c r="AB705" i="35"/>
  <c r="AA705" i="35"/>
  <c r="AB704" i="35"/>
  <c r="AA704" i="35"/>
  <c r="AB703" i="35"/>
  <c r="AA703" i="35"/>
  <c r="AB702" i="35"/>
  <c r="AA702" i="35"/>
  <c r="AB701" i="35"/>
  <c r="AA701" i="35"/>
  <c r="AA700" i="35"/>
  <c r="AA699" i="35"/>
  <c r="AA698" i="35"/>
  <c r="AA697" i="35"/>
  <c r="AA696" i="35"/>
  <c r="AA695" i="35"/>
  <c r="AA694" i="35"/>
  <c r="AA693" i="35"/>
  <c r="AA692" i="35"/>
  <c r="AA691" i="35"/>
  <c r="AA690" i="35"/>
  <c r="AA689" i="35"/>
  <c r="AA688" i="35"/>
  <c r="AA687" i="35"/>
  <c r="AA686" i="35"/>
  <c r="AA685" i="35"/>
  <c r="AA684" i="35"/>
  <c r="AA683" i="35"/>
  <c r="AA682" i="35"/>
  <c r="AA681" i="35"/>
  <c r="AA680" i="35"/>
  <c r="AA679" i="35"/>
  <c r="AA678" i="35"/>
  <c r="AA677" i="35"/>
  <c r="AA676" i="35"/>
  <c r="AA675" i="35"/>
  <c r="AA674" i="35"/>
  <c r="AA673" i="35"/>
  <c r="AA672" i="35"/>
  <c r="AA671" i="35"/>
  <c r="AA670" i="35"/>
  <c r="AA669" i="35"/>
  <c r="AA668" i="35"/>
  <c r="AA667" i="35"/>
  <c r="AA666" i="35"/>
  <c r="AA665" i="35"/>
  <c r="AA664" i="35"/>
  <c r="AA663" i="35"/>
  <c r="AA662" i="35"/>
  <c r="AA661" i="35"/>
  <c r="AA660" i="35"/>
  <c r="AA659" i="35"/>
  <c r="AA658" i="35"/>
  <c r="AA657" i="35"/>
  <c r="AA656" i="35"/>
  <c r="AA655" i="35"/>
  <c r="AA654" i="35"/>
  <c r="AA653" i="35"/>
  <c r="AA652" i="35"/>
  <c r="AA651" i="35"/>
  <c r="AA650" i="35"/>
  <c r="AB649" i="35"/>
  <c r="AA649" i="35"/>
  <c r="AB648" i="35"/>
  <c r="AA648" i="35"/>
  <c r="AB647" i="35"/>
  <c r="AA647" i="35"/>
  <c r="AB646" i="35"/>
  <c r="AA646" i="35"/>
  <c r="AB645" i="35"/>
  <c r="AA645" i="35"/>
  <c r="AB644" i="35"/>
  <c r="AA644" i="35"/>
  <c r="AB643" i="35"/>
  <c r="AA643" i="35"/>
  <c r="AB642" i="35"/>
  <c r="AA642" i="35"/>
  <c r="AB641" i="35"/>
  <c r="AA641" i="35"/>
  <c r="AB640" i="35"/>
  <c r="AA640" i="35"/>
  <c r="AB639" i="35"/>
  <c r="AA639" i="35"/>
  <c r="AB638" i="35"/>
  <c r="AA638" i="35"/>
  <c r="AB637" i="35"/>
  <c r="AA637" i="35"/>
  <c r="AB636" i="35"/>
  <c r="AA636" i="35"/>
  <c r="AB635" i="35"/>
  <c r="AA635" i="35"/>
  <c r="AB634" i="35"/>
  <c r="AA634" i="35"/>
  <c r="AB633" i="35"/>
  <c r="AA633" i="35"/>
  <c r="AB632" i="35"/>
  <c r="AA632" i="35"/>
  <c r="AB631" i="35"/>
  <c r="AA631" i="35"/>
  <c r="AB630" i="35"/>
  <c r="AA630" i="35"/>
  <c r="AB629" i="35"/>
  <c r="AA629" i="35"/>
  <c r="AB628" i="35"/>
  <c r="AA628" i="35"/>
  <c r="AB627" i="35"/>
  <c r="AA627" i="35"/>
  <c r="AB626" i="35"/>
  <c r="AA626" i="35"/>
  <c r="AB625" i="35"/>
  <c r="AA625" i="35"/>
  <c r="AB624" i="35"/>
  <c r="AA624" i="35"/>
  <c r="AB623" i="35"/>
  <c r="AA623" i="35"/>
  <c r="AB622" i="35"/>
  <c r="AA622" i="35"/>
  <c r="AB621" i="35"/>
  <c r="AA621" i="35"/>
  <c r="AB620" i="35"/>
  <c r="AA620" i="35"/>
  <c r="AB619" i="35"/>
  <c r="AA619" i="35"/>
  <c r="AB618" i="35"/>
  <c r="AA618" i="35"/>
  <c r="AB617" i="35"/>
  <c r="AA617" i="35"/>
  <c r="AB616" i="35"/>
  <c r="AA616" i="35"/>
  <c r="AB615" i="35"/>
  <c r="AA615" i="35"/>
  <c r="AB614" i="35"/>
  <c r="AA614" i="35"/>
  <c r="AB613" i="35"/>
  <c r="AA613" i="35"/>
  <c r="AB612" i="35"/>
  <c r="AA612" i="35"/>
  <c r="AB611" i="35"/>
  <c r="AA611" i="35"/>
  <c r="AB610" i="35"/>
  <c r="AA610" i="35"/>
  <c r="AB609" i="35"/>
  <c r="AA609" i="35"/>
  <c r="AB608" i="35"/>
  <c r="AA608" i="35"/>
  <c r="AB607" i="35"/>
  <c r="AA607" i="35"/>
  <c r="AB606" i="35"/>
  <c r="AA606" i="35"/>
  <c r="AB605" i="35"/>
  <c r="AA605" i="35"/>
  <c r="AB604" i="35"/>
  <c r="AA604" i="35"/>
  <c r="AB603" i="35"/>
  <c r="AA603" i="35"/>
  <c r="AB602" i="35"/>
  <c r="AA602" i="35"/>
  <c r="AB601" i="35"/>
  <c r="AA601" i="35"/>
  <c r="AA600" i="35"/>
  <c r="AA599" i="35"/>
  <c r="AA598" i="35"/>
  <c r="AA597" i="35"/>
  <c r="AA596" i="35"/>
  <c r="AA595" i="35"/>
  <c r="AA594" i="35"/>
  <c r="AA593" i="35"/>
  <c r="AA592" i="35"/>
  <c r="AA591" i="35"/>
  <c r="AA590" i="35"/>
  <c r="AA589" i="35"/>
  <c r="AA588" i="35"/>
  <c r="AA587" i="35"/>
  <c r="AA586" i="35"/>
  <c r="AA585" i="35"/>
  <c r="AA584" i="35"/>
  <c r="AA583" i="35"/>
  <c r="AA582" i="35"/>
  <c r="AA581" i="35"/>
  <c r="AA580" i="35"/>
  <c r="AA579" i="35"/>
  <c r="AA578" i="35"/>
  <c r="AA577" i="35"/>
  <c r="AA576" i="35"/>
  <c r="AA575" i="35"/>
  <c r="AA574" i="35"/>
  <c r="AA573" i="35"/>
  <c r="AA572" i="35"/>
  <c r="AA571" i="35"/>
  <c r="AA570" i="35"/>
  <c r="AA569" i="35"/>
  <c r="AA568" i="35"/>
  <c r="AA567" i="35"/>
  <c r="AA566" i="35"/>
  <c r="AA565" i="35"/>
  <c r="AA564" i="35"/>
  <c r="AA563" i="35"/>
  <c r="AA562" i="35"/>
  <c r="AA561" i="35"/>
  <c r="AA560" i="35"/>
  <c r="AA559" i="35"/>
  <c r="AA558" i="35"/>
  <c r="AA557" i="35"/>
  <c r="AA556" i="35"/>
  <c r="AA555" i="35"/>
  <c r="AA554" i="35"/>
  <c r="AA553" i="35"/>
  <c r="AA552" i="35"/>
  <c r="AA551" i="35"/>
  <c r="AA550" i="35"/>
  <c r="AB549" i="35"/>
  <c r="AA549" i="35"/>
  <c r="AB548" i="35"/>
  <c r="AA548" i="35"/>
  <c r="AB547" i="35"/>
  <c r="AA547" i="35"/>
  <c r="AB546" i="35"/>
  <c r="AA546" i="35"/>
  <c r="AB545" i="35"/>
  <c r="AA545" i="35"/>
  <c r="AB544" i="35"/>
  <c r="AA544" i="35"/>
  <c r="AB543" i="35"/>
  <c r="AA543" i="35"/>
  <c r="AB542" i="35"/>
  <c r="AA542" i="35"/>
  <c r="AB541" i="35"/>
  <c r="AA541" i="35"/>
  <c r="AB540" i="35"/>
  <c r="AA540" i="35"/>
  <c r="AB539" i="35"/>
  <c r="AA539" i="35"/>
  <c r="AB538" i="35"/>
  <c r="AA538" i="35"/>
  <c r="AB537" i="35"/>
  <c r="AA537" i="35"/>
  <c r="AB536" i="35"/>
  <c r="AA536" i="35"/>
  <c r="AB535" i="35"/>
  <c r="AA535" i="35"/>
  <c r="AB534" i="35"/>
  <c r="AA534" i="35"/>
  <c r="AB533" i="35"/>
  <c r="AA533" i="35"/>
  <c r="AB532" i="35"/>
  <c r="AA532" i="35"/>
  <c r="AB531" i="35"/>
  <c r="AA531" i="35"/>
  <c r="AB530" i="35"/>
  <c r="AA530" i="35"/>
  <c r="AB529" i="35"/>
  <c r="AA529" i="35"/>
  <c r="AB528" i="35"/>
  <c r="AA528" i="35"/>
  <c r="AB527" i="35"/>
  <c r="AA527" i="35"/>
  <c r="AB526" i="35"/>
  <c r="AA526" i="35"/>
  <c r="AB525" i="35"/>
  <c r="AA525" i="35"/>
  <c r="AB524" i="35"/>
  <c r="AA524" i="35"/>
  <c r="AB523" i="35"/>
  <c r="AA523" i="35"/>
  <c r="AB522" i="35"/>
  <c r="AA522" i="35"/>
  <c r="AB521" i="35"/>
  <c r="AA521" i="35"/>
  <c r="AB520" i="35"/>
  <c r="AA520" i="35"/>
  <c r="AB519" i="35"/>
  <c r="AA519" i="35"/>
  <c r="AB518" i="35"/>
  <c r="AA518" i="35"/>
  <c r="AB517" i="35"/>
  <c r="AA517" i="35"/>
  <c r="AB516" i="35"/>
  <c r="AA516" i="35"/>
  <c r="AB515" i="35"/>
  <c r="AA515" i="35"/>
  <c r="AB514" i="35"/>
  <c r="AA514" i="35"/>
  <c r="AB513" i="35"/>
  <c r="AA513" i="35"/>
  <c r="AB512" i="35"/>
  <c r="AA512" i="35"/>
  <c r="AB511" i="35"/>
  <c r="AA511" i="35"/>
  <c r="AB510" i="35"/>
  <c r="AA510" i="35"/>
  <c r="AB509" i="35"/>
  <c r="AA509" i="35"/>
  <c r="AB508" i="35"/>
  <c r="AA508" i="35"/>
  <c r="AB507" i="35"/>
  <c r="AA507" i="35"/>
  <c r="AB506" i="35"/>
  <c r="AA506" i="35"/>
  <c r="AB505" i="35"/>
  <c r="AA505" i="35"/>
  <c r="AB504" i="35"/>
  <c r="AA504" i="35"/>
  <c r="AB503" i="35"/>
  <c r="AA503" i="35"/>
  <c r="AB502" i="35"/>
  <c r="AA502" i="35"/>
  <c r="AB501" i="35"/>
  <c r="AA501" i="35"/>
  <c r="AA500" i="35"/>
  <c r="AA499" i="35"/>
  <c r="AA498" i="35"/>
  <c r="AA497" i="35"/>
  <c r="AA496" i="35"/>
  <c r="AA495" i="35"/>
  <c r="AA494" i="35"/>
  <c r="AA493" i="35"/>
  <c r="AA492" i="35"/>
  <c r="AA491" i="35"/>
  <c r="AA490" i="35"/>
  <c r="AA489" i="35"/>
  <c r="AA488" i="35"/>
  <c r="AA487" i="35"/>
  <c r="AA486" i="35"/>
  <c r="AA485" i="35"/>
  <c r="AA484" i="35"/>
  <c r="AA483" i="35"/>
  <c r="AA482" i="35"/>
  <c r="AA481" i="35"/>
  <c r="AA480" i="35"/>
  <c r="AA479" i="35"/>
  <c r="AA478" i="35"/>
  <c r="AA477" i="35"/>
  <c r="AA476" i="35"/>
  <c r="AA475" i="35"/>
  <c r="AA474" i="35"/>
  <c r="AA473" i="35"/>
  <c r="AA472" i="35"/>
  <c r="AA471" i="35"/>
  <c r="AA470" i="35"/>
  <c r="AA469" i="35"/>
  <c r="AA468" i="35"/>
  <c r="AA467" i="35"/>
  <c r="AA466" i="35"/>
  <c r="AA465" i="35"/>
  <c r="AA464" i="35"/>
  <c r="AA463" i="35"/>
  <c r="AA462" i="35"/>
  <c r="AA461" i="35"/>
  <c r="AA460" i="35"/>
  <c r="AA459" i="35"/>
  <c r="AA458" i="35"/>
  <c r="AA457" i="35"/>
  <c r="AA456" i="35"/>
  <c r="AA455" i="35"/>
  <c r="AA454" i="35"/>
  <c r="AA453" i="35"/>
  <c r="AA452" i="35"/>
  <c r="AA451" i="35"/>
  <c r="AA450" i="35"/>
  <c r="AB449" i="35"/>
  <c r="AA449" i="35"/>
  <c r="AB448" i="35"/>
  <c r="AA448" i="35"/>
  <c r="AB447" i="35"/>
  <c r="AA447" i="35"/>
  <c r="AB446" i="35"/>
  <c r="AA446" i="35"/>
  <c r="AB445" i="35"/>
  <c r="AA445" i="35"/>
  <c r="AB444" i="35"/>
  <c r="AA444" i="35"/>
  <c r="AB443" i="35"/>
  <c r="AA443" i="35"/>
  <c r="AB442" i="35"/>
  <c r="AA442" i="35"/>
  <c r="AB441" i="35"/>
  <c r="AA441" i="35"/>
  <c r="AB440" i="35"/>
  <c r="AA440" i="35"/>
  <c r="AB439" i="35"/>
  <c r="AA439" i="35"/>
  <c r="AB438" i="35"/>
  <c r="AA438" i="35"/>
  <c r="AB437" i="35"/>
  <c r="AA437" i="35"/>
  <c r="AB436" i="35"/>
  <c r="AA436" i="35"/>
  <c r="AB435" i="35"/>
  <c r="AA435" i="35"/>
  <c r="AB434" i="35"/>
  <c r="AA434" i="35"/>
  <c r="AB433" i="35"/>
  <c r="AA433" i="35"/>
  <c r="AB432" i="35"/>
  <c r="AA432" i="35"/>
  <c r="AB431" i="35"/>
  <c r="AA431" i="35"/>
  <c r="AB430" i="35"/>
  <c r="AA430" i="35"/>
  <c r="AB429" i="35"/>
  <c r="AA429" i="35"/>
  <c r="AB428" i="35"/>
  <c r="AA428" i="35"/>
  <c r="AB427" i="35"/>
  <c r="AA427" i="35"/>
  <c r="AB426" i="35"/>
  <c r="AA426" i="35"/>
  <c r="AB425" i="35"/>
  <c r="AA425" i="35"/>
  <c r="AB424" i="35"/>
  <c r="AA424" i="35"/>
  <c r="AB423" i="35"/>
  <c r="AA423" i="35"/>
  <c r="AB422" i="35"/>
  <c r="AA422" i="35"/>
  <c r="AB421" i="35"/>
  <c r="AA421" i="35"/>
  <c r="AB420" i="35"/>
  <c r="AA420" i="35"/>
  <c r="AB419" i="35"/>
  <c r="AA419" i="35"/>
  <c r="AB418" i="35"/>
  <c r="AA418" i="35"/>
  <c r="AB417" i="35"/>
  <c r="AA417" i="35"/>
  <c r="AB416" i="35"/>
  <c r="AA416" i="35"/>
  <c r="AB415" i="35"/>
  <c r="AA415" i="35"/>
  <c r="AB414" i="35"/>
  <c r="AA414" i="35"/>
  <c r="AB413" i="35"/>
  <c r="AA413" i="35"/>
  <c r="AB412" i="35"/>
  <c r="AA412" i="35"/>
  <c r="AB411" i="35"/>
  <c r="AA411" i="35"/>
  <c r="AB410" i="35"/>
  <c r="AA410" i="35"/>
  <c r="AB409" i="35"/>
  <c r="AA409" i="35"/>
  <c r="AB408" i="35"/>
  <c r="AA408" i="35"/>
  <c r="AB407" i="35"/>
  <c r="AA407" i="35"/>
  <c r="AB406" i="35"/>
  <c r="AA406" i="35"/>
  <c r="AB405" i="35"/>
  <c r="AA405" i="35"/>
  <c r="AB404" i="35"/>
  <c r="AA404" i="35"/>
  <c r="AB403" i="35"/>
  <c r="AA403" i="35"/>
  <c r="AB402" i="35"/>
  <c r="AA402" i="35"/>
  <c r="AB401" i="35"/>
  <c r="AA401" i="35"/>
  <c r="AA400" i="35"/>
  <c r="AA399" i="35"/>
  <c r="AA398" i="35"/>
  <c r="AA397" i="35"/>
  <c r="AA396" i="35"/>
  <c r="AA395" i="35"/>
  <c r="AA394" i="35"/>
  <c r="AA393" i="35"/>
  <c r="AA392" i="35"/>
  <c r="AA391" i="35"/>
  <c r="AA390" i="35"/>
  <c r="AA389" i="35"/>
  <c r="AA388" i="35"/>
  <c r="AA387" i="35"/>
  <c r="AA386" i="35"/>
  <c r="AA385" i="35"/>
  <c r="AA384" i="35"/>
  <c r="AA383" i="35"/>
  <c r="AA382" i="35"/>
  <c r="AA381" i="35"/>
  <c r="AA380" i="35"/>
  <c r="AA379" i="35"/>
  <c r="AA378" i="35"/>
  <c r="AA377" i="35"/>
  <c r="AA376" i="35"/>
  <c r="AA375" i="35"/>
  <c r="AA374" i="35"/>
  <c r="AA373" i="35"/>
  <c r="AA372" i="35"/>
  <c r="AA371" i="35"/>
  <c r="AA370" i="35"/>
  <c r="AA369" i="35"/>
  <c r="AA368" i="35"/>
  <c r="AA367" i="35"/>
  <c r="AA366" i="35"/>
  <c r="AA365" i="35"/>
  <c r="AA364" i="35"/>
  <c r="AA363" i="35"/>
  <c r="AA362" i="35"/>
  <c r="AA361" i="35"/>
  <c r="AA360" i="35"/>
  <c r="AA359" i="35"/>
  <c r="AA358" i="35"/>
  <c r="AA357" i="35"/>
  <c r="AA356" i="35"/>
  <c r="AA355" i="35"/>
  <c r="AA354" i="35"/>
  <c r="AA353" i="35"/>
  <c r="AA352" i="35"/>
  <c r="AA351" i="35"/>
  <c r="AA350" i="35"/>
  <c r="AB349" i="35"/>
  <c r="AA349" i="35"/>
  <c r="AB348" i="35"/>
  <c r="AA348" i="35"/>
  <c r="AB347" i="35"/>
  <c r="AA347" i="35"/>
  <c r="AB346" i="35"/>
  <c r="AA346" i="35"/>
  <c r="AB345" i="35"/>
  <c r="AA345" i="35"/>
  <c r="AB344" i="35"/>
  <c r="AA344" i="35"/>
  <c r="AB343" i="35"/>
  <c r="AA343" i="35"/>
  <c r="AB342" i="35"/>
  <c r="AA342" i="35"/>
  <c r="AB341" i="35"/>
  <c r="AA341" i="35"/>
  <c r="AB340" i="35"/>
  <c r="AA340" i="35"/>
  <c r="AB339" i="35"/>
  <c r="AA339" i="35"/>
  <c r="AB338" i="35"/>
  <c r="AA338" i="35"/>
  <c r="AB337" i="35"/>
  <c r="AA337" i="35"/>
  <c r="AB336" i="35"/>
  <c r="AA336" i="35"/>
  <c r="AB335" i="35"/>
  <c r="AA335" i="35"/>
  <c r="AB334" i="35"/>
  <c r="AA334" i="35"/>
  <c r="AB333" i="35"/>
  <c r="AA333" i="35"/>
  <c r="AB332" i="35"/>
  <c r="AA332" i="35"/>
  <c r="AB331" i="35"/>
  <c r="AA331" i="35"/>
  <c r="AB330" i="35"/>
  <c r="AA330" i="35"/>
  <c r="AB329" i="35"/>
  <c r="AA329" i="35"/>
  <c r="AB328" i="35"/>
  <c r="AA328" i="35"/>
  <c r="AB327" i="35"/>
  <c r="AA327" i="35"/>
  <c r="AB326" i="35"/>
  <c r="AA326" i="35"/>
  <c r="AB325" i="35"/>
  <c r="AA325" i="35"/>
  <c r="AB324" i="35"/>
  <c r="AA324" i="35"/>
  <c r="AB323" i="35"/>
  <c r="AA323" i="35"/>
  <c r="AB322" i="35"/>
  <c r="AA322" i="35"/>
  <c r="AB321" i="35"/>
  <c r="AA321" i="35"/>
  <c r="AB320" i="35"/>
  <c r="AA320" i="35"/>
  <c r="AB319" i="35"/>
  <c r="AA319" i="35"/>
  <c r="AB318" i="35"/>
  <c r="AA318" i="35"/>
  <c r="AB317" i="35"/>
  <c r="AA317" i="35"/>
  <c r="AB316" i="35"/>
  <c r="AA316" i="35"/>
  <c r="AB315" i="35"/>
  <c r="AA315" i="35"/>
  <c r="AB314" i="35"/>
  <c r="AA314" i="35"/>
  <c r="AB313" i="35"/>
  <c r="AA313" i="35"/>
  <c r="AB312" i="35"/>
  <c r="AA312" i="35"/>
  <c r="AB311" i="35"/>
  <c r="AA311" i="35"/>
  <c r="AB310" i="35"/>
  <c r="AA310" i="35"/>
  <c r="AB309" i="35"/>
  <c r="AA309" i="35"/>
  <c r="AB308" i="35"/>
  <c r="AA308" i="35"/>
  <c r="AB307" i="35"/>
  <c r="AA307" i="35"/>
  <c r="AB306" i="35"/>
  <c r="AA306" i="35"/>
  <c r="AB305" i="35"/>
  <c r="AA305" i="35"/>
  <c r="AB304" i="35"/>
  <c r="AA304" i="35"/>
  <c r="AB303" i="35"/>
  <c r="AA303" i="35"/>
  <c r="AB302" i="35"/>
  <c r="AA302" i="35"/>
  <c r="AB301" i="35"/>
  <c r="AA301" i="35"/>
  <c r="AA300" i="35"/>
  <c r="AA299" i="35"/>
  <c r="AA298" i="35"/>
  <c r="AA297" i="35"/>
  <c r="AA296" i="35"/>
  <c r="AA295" i="35"/>
  <c r="AA294" i="35"/>
  <c r="AA293" i="35"/>
  <c r="AA292" i="35"/>
  <c r="AA291" i="35"/>
  <c r="AA290" i="35"/>
  <c r="AA289" i="35"/>
  <c r="AA288" i="35"/>
  <c r="AA287" i="35"/>
  <c r="AA286" i="35"/>
  <c r="AA285" i="35"/>
  <c r="AA284" i="35"/>
  <c r="AA283" i="35"/>
  <c r="AA282" i="35"/>
  <c r="AA281" i="35"/>
  <c r="AA280" i="35"/>
  <c r="AA279" i="35"/>
  <c r="AA278" i="35"/>
  <c r="AA277" i="35"/>
  <c r="AA276" i="35"/>
  <c r="AA275" i="35"/>
  <c r="AA274" i="35"/>
  <c r="AA273" i="35"/>
  <c r="AA272" i="35"/>
  <c r="AA271" i="35"/>
  <c r="AA270" i="35"/>
  <c r="AA269" i="35"/>
  <c r="AA268" i="35"/>
  <c r="AA267" i="35"/>
  <c r="AA266" i="35"/>
  <c r="AA265" i="35"/>
  <c r="AA264" i="35"/>
  <c r="AA263" i="35"/>
  <c r="AA262" i="35"/>
  <c r="AA261" i="35"/>
  <c r="AA260" i="35"/>
  <c r="AA259" i="35"/>
  <c r="AA258" i="35"/>
  <c r="AA257" i="35"/>
  <c r="AA256" i="35"/>
  <c r="AA255" i="35"/>
  <c r="AA254" i="35"/>
  <c r="AA253" i="35"/>
  <c r="AA252" i="35"/>
  <c r="AA251" i="35"/>
  <c r="AA250" i="35"/>
  <c r="AB249" i="35"/>
  <c r="AA249" i="35"/>
  <c r="AB248" i="35"/>
  <c r="AA248" i="35"/>
  <c r="AB247" i="35"/>
  <c r="AA247" i="35"/>
  <c r="AB246" i="35"/>
  <c r="AA246" i="35"/>
  <c r="AB245" i="35"/>
  <c r="AA245" i="35"/>
  <c r="AB244" i="35"/>
  <c r="AA244" i="35"/>
  <c r="AB243" i="35"/>
  <c r="AA243" i="35"/>
  <c r="AB242" i="35"/>
  <c r="AA242" i="35"/>
  <c r="AB241" i="35"/>
  <c r="AA241" i="35"/>
  <c r="AB240" i="35"/>
  <c r="AA240" i="35"/>
  <c r="AB239" i="35"/>
  <c r="AA239" i="35"/>
  <c r="AB238" i="35"/>
  <c r="AA238" i="35"/>
  <c r="AB237" i="35"/>
  <c r="AA237" i="35"/>
  <c r="AB236" i="35"/>
  <c r="AA236" i="35"/>
  <c r="AB235" i="35"/>
  <c r="AA235" i="35"/>
  <c r="AB234" i="35"/>
  <c r="AA234" i="35"/>
  <c r="AB233" i="35"/>
  <c r="AA233" i="35"/>
  <c r="AB232" i="35"/>
  <c r="AA232" i="35"/>
  <c r="AB231" i="35"/>
  <c r="AA231" i="35"/>
  <c r="AB230" i="35"/>
  <c r="AA230" i="35"/>
  <c r="AB229" i="35"/>
  <c r="AA229" i="35"/>
  <c r="AB228" i="35"/>
  <c r="AA228" i="35"/>
  <c r="AB227" i="35"/>
  <c r="AA227" i="35"/>
  <c r="AB226" i="35"/>
  <c r="AA226" i="35"/>
  <c r="AB225" i="35"/>
  <c r="AA225" i="35"/>
  <c r="AB224" i="35"/>
  <c r="AA224" i="35"/>
  <c r="AB223" i="35"/>
  <c r="AA223" i="35"/>
  <c r="AB222" i="35"/>
  <c r="AA222" i="35"/>
  <c r="AB221" i="35"/>
  <c r="AA221" i="35"/>
  <c r="AB220" i="35"/>
  <c r="AA220" i="35"/>
  <c r="AB219" i="35"/>
  <c r="AA219" i="35"/>
  <c r="AB218" i="35"/>
  <c r="AA218" i="35"/>
  <c r="AB217" i="35"/>
  <c r="AA217" i="35"/>
  <c r="AB216" i="35"/>
  <c r="AA216" i="35"/>
  <c r="AB215" i="35"/>
  <c r="AA215" i="35"/>
  <c r="AB214" i="35"/>
  <c r="AA214" i="35"/>
  <c r="AB213" i="35"/>
  <c r="AA213" i="35"/>
  <c r="AB212" i="35"/>
  <c r="AA212" i="35"/>
  <c r="AB211" i="35"/>
  <c r="AA211" i="35"/>
  <c r="AB210" i="35"/>
  <c r="AA210" i="35"/>
  <c r="AB209" i="35"/>
  <c r="AA209" i="35"/>
  <c r="AB208" i="35"/>
  <c r="AA208" i="35"/>
  <c r="AB207" i="35"/>
  <c r="AA207" i="35"/>
  <c r="AB206" i="35"/>
  <c r="AA206" i="35"/>
  <c r="AB205" i="35"/>
  <c r="AA205" i="35"/>
  <c r="AB204" i="35"/>
  <c r="AA204" i="35"/>
  <c r="AB203" i="35"/>
  <c r="AA203" i="35"/>
  <c r="AB202" i="35"/>
  <c r="AA202" i="35"/>
  <c r="AB201" i="35"/>
  <c r="AA201" i="35"/>
  <c r="AA200" i="35"/>
  <c r="AA199" i="35"/>
  <c r="AA198" i="35"/>
  <c r="AA197" i="35"/>
  <c r="AA196" i="35"/>
  <c r="AA195" i="35"/>
  <c r="AA194" i="35"/>
  <c r="AA193" i="35"/>
  <c r="AA192" i="35"/>
  <c r="AA191" i="35"/>
  <c r="AA190" i="35"/>
  <c r="AA189" i="35"/>
  <c r="AA188" i="35"/>
  <c r="AA187" i="35"/>
  <c r="AA186" i="35"/>
  <c r="AA185" i="35"/>
  <c r="AA184" i="35"/>
  <c r="AA183" i="35"/>
  <c r="AA182" i="35"/>
  <c r="AA181" i="35"/>
  <c r="AA180" i="35"/>
  <c r="AA179" i="35"/>
  <c r="AA178" i="35"/>
  <c r="AA177" i="35"/>
  <c r="AA176" i="35"/>
  <c r="AA175" i="35"/>
  <c r="AA174" i="35"/>
  <c r="AA173" i="35"/>
  <c r="AA172" i="35"/>
  <c r="AA171" i="35"/>
  <c r="AA170" i="35"/>
  <c r="AA169" i="35"/>
  <c r="AA168" i="35"/>
  <c r="AA167" i="35"/>
  <c r="AA166" i="35"/>
  <c r="AA165" i="35"/>
  <c r="AA164" i="35"/>
  <c r="AA163" i="35"/>
  <c r="AA162" i="35"/>
  <c r="AA161" i="35"/>
  <c r="AA160" i="35"/>
  <c r="AA159" i="35"/>
  <c r="AA158" i="35"/>
  <c r="AA157" i="35"/>
  <c r="AA156" i="35"/>
  <c r="AA155" i="35"/>
  <c r="AA154" i="35"/>
  <c r="AA153" i="35"/>
  <c r="AA152" i="35"/>
  <c r="AA151" i="35"/>
  <c r="AA150" i="35"/>
  <c r="AB149" i="35"/>
  <c r="AA149" i="35"/>
  <c r="AB148" i="35"/>
  <c r="AA148" i="35"/>
  <c r="AB147" i="35"/>
  <c r="AA147" i="35"/>
  <c r="AB146" i="35"/>
  <c r="AA146" i="35"/>
  <c r="AB145" i="35"/>
  <c r="AA145" i="35"/>
  <c r="AB144" i="35"/>
  <c r="AA144" i="35"/>
  <c r="AB143" i="35"/>
  <c r="AA143" i="35"/>
  <c r="AB142" i="35"/>
  <c r="AA142" i="35"/>
  <c r="AB141" i="35"/>
  <c r="AA141" i="35"/>
  <c r="AB140" i="35"/>
  <c r="AA140" i="35"/>
  <c r="AB139" i="35"/>
  <c r="AA139" i="35"/>
  <c r="AB138" i="35"/>
  <c r="AA138" i="35"/>
  <c r="AB137" i="35"/>
  <c r="AA137" i="35"/>
  <c r="AB136" i="35"/>
  <c r="AA136" i="35"/>
  <c r="AB135" i="35"/>
  <c r="AA135" i="35"/>
  <c r="AB134" i="35"/>
  <c r="AA134" i="35"/>
  <c r="AB133" i="35"/>
  <c r="AA133" i="35"/>
  <c r="AB132" i="35"/>
  <c r="AA132" i="35"/>
  <c r="AB131" i="35"/>
  <c r="AA131" i="35"/>
  <c r="AB130" i="35"/>
  <c r="AA130" i="35"/>
  <c r="AB129" i="35"/>
  <c r="AA129" i="35"/>
  <c r="AB128" i="35"/>
  <c r="AA128" i="35"/>
  <c r="AB127" i="35"/>
  <c r="AA127" i="35"/>
  <c r="AB126" i="35"/>
  <c r="AA126" i="35"/>
  <c r="AB125" i="35"/>
  <c r="AA125" i="35"/>
  <c r="AB124" i="35"/>
  <c r="AA124" i="35"/>
  <c r="AB123" i="35"/>
  <c r="AA123" i="35"/>
  <c r="AB122" i="35"/>
  <c r="AA122" i="35"/>
  <c r="AB121" i="35"/>
  <c r="AA121" i="35"/>
  <c r="AB120" i="35"/>
  <c r="AA120" i="35"/>
  <c r="AB119" i="35"/>
  <c r="AA119" i="35"/>
  <c r="AB118" i="35"/>
  <c r="AA118" i="35"/>
  <c r="AB117" i="35"/>
  <c r="AA117" i="35"/>
  <c r="AB116" i="35"/>
  <c r="AA116" i="35"/>
  <c r="AB115" i="35"/>
  <c r="AA115" i="35"/>
  <c r="AB114" i="35"/>
  <c r="AA114" i="35"/>
  <c r="AB113" i="35"/>
  <c r="AA113" i="35"/>
  <c r="AB112" i="35"/>
  <c r="AA112" i="35"/>
  <c r="AB111" i="35"/>
  <c r="AA111" i="35"/>
  <c r="AB110" i="35"/>
  <c r="AA110" i="35"/>
  <c r="AB109" i="35"/>
  <c r="AA109" i="35"/>
  <c r="AB108" i="35"/>
  <c r="AA108" i="35"/>
  <c r="AB107" i="35"/>
  <c r="AA107" i="35"/>
  <c r="AB106" i="35"/>
  <c r="AA106" i="35"/>
  <c r="AB105" i="35"/>
  <c r="AA105" i="35"/>
  <c r="AB104" i="35"/>
  <c r="AA104" i="35"/>
  <c r="AB103" i="35"/>
  <c r="AA103" i="35"/>
  <c r="AB102" i="35"/>
  <c r="AA102" i="35"/>
  <c r="AB101" i="35"/>
  <c r="AA101" i="35"/>
  <c r="AC411" i="35" a="1"/>
  <c r="AC939" i="35" a="1"/>
  <c r="AC117" i="35" a="1"/>
  <c r="AC431" i="35" a="1"/>
  <c r="AC137" i="35" a="1"/>
  <c r="AC326" i="35" a="1"/>
  <c r="D253" i="35" a="1"/>
  <c r="AC1044" i="35" a="1"/>
  <c r="AC133" i="35" a="1"/>
  <c r="AC1026" i="35" a="1"/>
  <c r="D854" i="35" a="1"/>
  <c r="D955" i="35" a="1"/>
  <c r="AC728" i="35" a="1"/>
  <c r="AC527" i="35" a="1"/>
  <c r="AC931" i="35" a="1"/>
  <c r="AC1006" i="35" a="1"/>
  <c r="AC443" i="35" a="1"/>
  <c r="AC334" i="35" a="1"/>
  <c r="AC327" i="35" a="1"/>
  <c r="AC546" i="35" a="1"/>
  <c r="AC733" i="35" a="1"/>
  <c r="AC1034" i="35" a="1"/>
  <c r="AC834" i="35" a="1"/>
  <c r="AC709" i="35" a="1"/>
  <c r="AC124" i="35" a="1"/>
  <c r="AC643" i="35" a="1"/>
  <c r="AC812" i="35" a="1"/>
  <c r="AC324" i="35" a="1"/>
  <c r="AC707" i="35" a="1"/>
  <c r="AC918" i="35" a="1"/>
  <c r="AC839" i="35" a="1"/>
  <c r="AC842" i="35" a="1"/>
  <c r="AC321" i="35" a="1"/>
  <c r="AC1014" i="35" a="1"/>
  <c r="AC314" i="35" a="1"/>
  <c r="AC144" i="35" a="1"/>
  <c r="AC825" i="35" a="1"/>
  <c r="AC927" i="35" a="1"/>
  <c r="AC225" i="35" a="1"/>
  <c r="AC423" i="35" a="1"/>
  <c r="AC1042" i="35" a="1"/>
  <c r="AC238" i="35" a="1"/>
  <c r="AC1029" i="35" a="1"/>
  <c r="AC628" i="35" a="1"/>
  <c r="AC533" i="35" a="1"/>
  <c r="AC747" i="35" a="1"/>
  <c r="AC136" i="35" a="1"/>
  <c r="AC406" i="35" a="1"/>
  <c r="AC504" i="35" a="1"/>
  <c r="AC1046" i="35" a="1"/>
  <c r="AC639" i="35" a="1"/>
  <c r="AC616" i="35" a="1"/>
  <c r="AC317" i="35" a="1"/>
  <c r="AC706" i="35" a="1"/>
  <c r="D453" i="35" a="1"/>
  <c r="AC105" i="35" a="1"/>
  <c r="AC116" i="35" a="1"/>
  <c r="AC1040" i="35" a="1"/>
  <c r="AC1024" i="35" a="1"/>
  <c r="AC811" i="35" a="1"/>
  <c r="AC307" i="35" a="1"/>
  <c r="AC547" i="35" a="1"/>
  <c r="D1054" i="35" a="1"/>
  <c r="D452" i="35" a="1"/>
  <c r="D355" i="35" a="1"/>
  <c r="D954" i="35" a="1"/>
  <c r="AC618" i="35" a="1"/>
  <c r="AC929" i="35" a="1"/>
  <c r="D753" i="35" a="1"/>
  <c r="AC648" i="35" a="1"/>
  <c r="AC1004" i="35" a="1"/>
  <c r="AC843" i="35" a="1"/>
  <c r="AC516" i="35" a="1"/>
  <c r="AC911" i="35" a="1"/>
  <c r="AC710" i="35" a="1"/>
  <c r="D154" i="35" a="1"/>
  <c r="AC947" i="35" a="1"/>
  <c r="AC216" i="35" a="1"/>
  <c r="AC325" i="35" a="1"/>
  <c r="AC529" i="35" a="1"/>
  <c r="AC515" i="35" a="1"/>
  <c r="AC921" i="35" a="1"/>
  <c r="D655" i="35" a="1"/>
  <c r="AC910" i="35" a="1"/>
  <c r="AC143" i="35" a="1"/>
  <c r="AC622" i="35" a="1"/>
  <c r="AC419" i="35" a="1"/>
  <c r="AC739" i="35" a="1"/>
  <c r="AC432" i="35" a="1"/>
  <c r="AC509" i="35" a="1"/>
  <c r="AC538" i="35" a="1"/>
  <c r="AC421" i="35" a="1"/>
  <c r="AC427" i="35" a="1"/>
  <c r="AC835" i="35" a="1"/>
  <c r="AC841" i="35" a="1"/>
  <c r="AC726" i="35" a="1"/>
  <c r="AC745" i="35" a="1"/>
  <c r="AC110" i="35" a="1"/>
  <c r="D654" i="35" a="1"/>
  <c r="AC936" i="35" a="1"/>
  <c r="D853" i="35" a="1"/>
  <c r="AC506" i="35" a="1"/>
  <c r="AC948" i="35" a="1"/>
  <c r="D354" i="35" a="1"/>
  <c r="AC736" i="35" a="1"/>
  <c r="D555" i="35" a="1"/>
  <c r="AC649" i="35" a="1"/>
  <c r="AC542" i="35" a="1"/>
  <c r="AC336" i="35" a="1"/>
  <c r="AC621" i="35" a="1"/>
  <c r="AC227" i="35" a="1"/>
  <c r="D252" i="35" a="1"/>
  <c r="AC823" i="35" a="1"/>
  <c r="AC917" i="35" a="1"/>
  <c r="AC632" i="35" a="1"/>
  <c r="D552" i="35" a="1"/>
  <c r="AC738" i="35" a="1"/>
  <c r="AC642" i="35" a="1"/>
  <c r="AC407" i="35" a="1"/>
  <c r="AC347" i="35" a="1"/>
  <c r="D454" i="35" a="1"/>
  <c r="AC737" i="35" a="1"/>
  <c r="AC907" i="35" a="1"/>
  <c r="AC535" i="35" a="1"/>
  <c r="AC833" i="35" a="1"/>
  <c r="D152" i="35" a="1"/>
  <c r="AC449" i="35" a="1"/>
  <c r="AC104" i="35" a="1"/>
  <c r="AC549" i="35" a="1"/>
  <c r="AC824" i="35" a="1"/>
  <c r="AC146" i="35" a="1"/>
  <c r="AC716" i="35" a="1"/>
  <c r="AC914" i="35" a="1"/>
  <c r="AC949" i="35" a="1"/>
  <c r="D254" i="35" a="1"/>
  <c r="AC730" i="35" a="1"/>
  <c r="AC127" i="35" a="1"/>
  <c r="AC240" i="35" a="1"/>
  <c r="AC416" i="35" a="1"/>
  <c r="AC1010" i="35" a="1"/>
  <c r="D653" i="35" a="1"/>
  <c r="AC348" i="35" a="1"/>
  <c r="AC229" i="35" a="1"/>
  <c r="AC916" i="35" a="1"/>
  <c r="AC849" i="35" a="1"/>
  <c r="AC222" i="35" a="1"/>
  <c r="AC729" i="35" a="1"/>
  <c r="AC941" i="35" a="1"/>
  <c r="AC724" i="35" a="1"/>
  <c r="AC131" i="35" a="1"/>
  <c r="AC725" i="35" a="1"/>
  <c r="D755" i="35" a="1"/>
  <c r="AC629" i="35" a="1"/>
  <c r="AC844" i="35" a="1"/>
  <c r="AC822" i="35" a="1"/>
  <c r="D1052" i="35" a="1"/>
  <c r="D752" i="35" a="1"/>
  <c r="AC934" i="35" a="1"/>
  <c r="AC145" i="35" a="1"/>
  <c r="AC539" i="35" a="1"/>
  <c r="AC718" i="35" a="1"/>
  <c r="AC612" i="35" a="1"/>
  <c r="AC909" i="35" a="1"/>
  <c r="AC242" i="35" a="1"/>
  <c r="AC345" i="35" a="1"/>
  <c r="D1053" i="35" a="1"/>
  <c r="AC1016" i="35" a="1"/>
  <c r="AC813" i="35" a="1"/>
  <c r="AC507" i="35" a="1"/>
  <c r="AC532" i="35" a="1"/>
  <c r="AC441" i="35" a="1"/>
  <c r="AC208" i="35" a="1"/>
  <c r="AC809" i="35" a="1"/>
  <c r="D952" i="35" a="1"/>
  <c r="AC536" i="35" a="1"/>
  <c r="AC1033" i="35" a="1"/>
  <c r="AC1012" i="35" a="1"/>
  <c r="AC341" i="35" a="1"/>
  <c r="AC906" i="35" a="1"/>
  <c r="AC107" i="35" a="1"/>
  <c r="AC430" i="35" a="1"/>
  <c r="AC125" i="35" a="1"/>
  <c r="AC717" i="35" a="1"/>
  <c r="AC220" i="35" a="1"/>
  <c r="AC338" i="35" a="1"/>
  <c r="AC113" i="35" a="1"/>
  <c r="AC641" i="35" a="1"/>
  <c r="AC514" i="35" a="1"/>
  <c r="AC332" i="35" a="1"/>
  <c r="AC521" i="35" a="1"/>
  <c r="AC210" i="35" a="1"/>
  <c r="AC926" i="35" a="1"/>
  <c r="AC1022" i="35" a="1"/>
  <c r="AC246" i="35" a="1"/>
  <c r="AC513" i="35" a="1"/>
  <c r="AC135" i="35" a="1"/>
  <c r="AC517" i="35" a="1"/>
  <c r="AC437" i="35" a="1"/>
  <c r="AC230" i="35" a="1"/>
  <c r="AC545" i="35" a="1"/>
  <c r="D754" i="35" a="1"/>
  <c r="AC417" i="35" a="1"/>
  <c r="AC604" i="35" a="1"/>
  <c r="AC748" i="35" a="1"/>
  <c r="AC919" i="35" a="1"/>
  <c r="AC537" i="35" a="1"/>
  <c r="AC821" i="35" a="1"/>
  <c r="AC316" i="35" a="1"/>
  <c r="D855" i="35" a="1"/>
  <c r="D553" i="35" a="1"/>
  <c r="D852" i="35" a="1"/>
  <c r="AC1020" i="35" a="1"/>
  <c r="AC1030" i="35" a="1"/>
  <c r="AC335" i="35" a="1"/>
  <c r="AC226" i="35" a="1"/>
  <c r="AC306" i="35" a="1"/>
  <c r="D1055" i="35" a="1"/>
  <c r="AC126" i="35" a="1"/>
  <c r="AC815" i="35" a="1"/>
  <c r="AC337" i="35" a="1"/>
  <c r="AC318" i="35" a="1"/>
  <c r="D255" i="35" a="1"/>
  <c r="D153" i="35" a="1"/>
  <c r="AC115" i="35" a="1"/>
  <c r="D352" i="35" a="1"/>
  <c r="AC236" i="35" a="1"/>
  <c r="AC819" i="35" a="1"/>
  <c r="AC746" i="35" a="1"/>
  <c r="AC617" i="35" a="1"/>
  <c r="AC829" i="35" a="1"/>
  <c r="AC1035" i="35" a="1"/>
  <c r="AC209" i="35" a="1"/>
  <c r="AC924" i="35" a="1"/>
  <c r="AC544" i="35" a="1"/>
  <c r="D652" i="35" a="1"/>
  <c r="AC805" i="35" a="1"/>
  <c r="AC631" i="35" a="1"/>
  <c r="D353" i="35" a="1"/>
  <c r="AC820" i="35" a="1"/>
  <c r="AC519" i="35" a="1"/>
  <c r="AC239" i="35" a="1"/>
  <c r="AC708" i="35" a="1"/>
  <c r="AC630" i="35" a="1"/>
  <c r="D554" i="35" a="1"/>
  <c r="AC147" i="35" a="1"/>
  <c r="AC933" i="35" a="1"/>
  <c r="AC447" i="35" a="1"/>
  <c r="AC123" i="35" a="1"/>
  <c r="AC446" i="35" a="1"/>
  <c r="AC638" i="35" a="1"/>
  <c r="AC1005" i="35" a="1"/>
  <c r="AC937" i="35" a="1"/>
  <c r="AC723" i="35" a="1"/>
  <c r="AC524" i="35" a="1"/>
  <c r="AC139" i="35" a="1"/>
  <c r="D155" i="35" a="1"/>
  <c r="AC740" i="35" a="1"/>
  <c r="AC206" i="35" a="1"/>
  <c r="AC525" i="35" a="1"/>
  <c r="AC231" i="35" a="1"/>
  <c r="AC644" i="35" a="1"/>
  <c r="AC248" i="35" a="1"/>
  <c r="AC1047" i="35" a="1"/>
  <c r="AC1037" i="35" a="1"/>
  <c r="AC1027" i="35" a="1"/>
  <c r="AC1017" i="35" a="1"/>
  <c r="AC1007" i="35" a="1"/>
  <c r="AC846" i="35" a="1"/>
  <c r="AC836" i="35" a="1"/>
  <c r="AC826" i="35" a="1"/>
  <c r="AC816" i="35" a="1"/>
  <c r="AC806" i="35" a="1"/>
  <c r="AC645" i="35" a="1"/>
  <c r="AC635" i="35" a="1"/>
  <c r="AC625" i="35" a="1"/>
  <c r="AC615" i="35" a="1"/>
  <c r="AC605" i="35" a="1"/>
  <c r="AC444" i="35" a="1"/>
  <c r="AC434" i="35" a="1"/>
  <c r="AC424" i="35" a="1"/>
  <c r="AC414" i="35" a="1"/>
  <c r="AC404" i="35" a="1"/>
  <c r="AC243" i="35" a="1"/>
  <c r="AC233" i="35" a="1"/>
  <c r="AC223" i="35" a="1"/>
  <c r="AC328" i="35" a="1"/>
  <c r="AC304" i="35" a="1"/>
  <c r="AC530" i="35" a="1"/>
  <c r="AC214" i="35" a="1"/>
  <c r="AC331" i="35" a="1"/>
  <c r="AC418" i="35" a="1"/>
  <c r="AC943" i="35" a="1"/>
  <c r="AC118" i="35" a="1"/>
  <c r="AC1036" i="35" a="1"/>
  <c r="AC845" i="35" a="1"/>
  <c r="AC624" i="35" a="1"/>
  <c r="AC614" i="35" a="1"/>
  <c r="AC433" i="35" a="1"/>
  <c r="AC413" i="35" a="1"/>
  <c r="AC232" i="35" a="1"/>
  <c r="AC212" i="35" a="1"/>
  <c r="AC626" i="35" a="1"/>
  <c r="AC140" i="35" a="1"/>
  <c r="AC727" i="35" a="1"/>
  <c r="AC818" i="35" a="1"/>
  <c r="AC505" i="35" a="1"/>
  <c r="AC244" i="35" a="1"/>
  <c r="AC922" i="35" a="1"/>
  <c r="AC741" i="35" a="1"/>
  <c r="AC540" i="35" a="1"/>
  <c r="AC319" i="35" a="1"/>
  <c r="AC138" i="35" a="1"/>
  <c r="AC940" i="35" a="1"/>
  <c r="AC930" i="35" a="1"/>
  <c r="AC749" i="35" a="1"/>
  <c r="AC719" i="35" a="1"/>
  <c r="AC528" i="35" a="1"/>
  <c r="AC518" i="35" a="1"/>
  <c r="AC508" i="35" a="1"/>
  <c r="AC106" i="35" a="1"/>
  <c r="AC634" i="35" a="1"/>
  <c r="AC343" i="35" a="1"/>
  <c r="AC613" i="35" a="1"/>
  <c r="AC422" i="35" a="1"/>
  <c r="AC412" i="35" a="1"/>
  <c r="AC221" i="35" a="1"/>
  <c r="AC340" i="35" a="1"/>
  <c r="AC333" i="35" a="1"/>
  <c r="AC346" i="35" a="1"/>
  <c r="AC1048" i="35" a="1"/>
  <c r="AC308" i="35" a="1"/>
  <c r="AC928" i="35" a="1"/>
  <c r="AC526" i="35" a="1"/>
  <c r="AC315" i="35" a="1"/>
  <c r="AC134" i="35" a="1"/>
  <c r="AC520" i="35" a="1"/>
  <c r="AC1032" i="35" a="1"/>
  <c r="AC640" i="35" a="1"/>
  <c r="AC620" i="35" a="1"/>
  <c r="AC228" i="35" a="1"/>
  <c r="AC946" i="35" a="1"/>
  <c r="AC705" i="35" a="1"/>
  <c r="AC534" i="35" a="1"/>
  <c r="AC313" i="35" a="1"/>
  <c r="AC132" i="35" a="1"/>
  <c r="AC112" i="35" a="1"/>
  <c r="AC1031" i="35" a="1"/>
  <c r="AC1011" i="35" a="1"/>
  <c r="AC810" i="35" a="1"/>
  <c r="AC619" i="35" a="1"/>
  <c r="AC448" i="35" a="1"/>
  <c r="AC428" i="35" a="1"/>
  <c r="AC237" i="35" a="1"/>
  <c r="AC217" i="35" a="1"/>
  <c r="AC915" i="35" a="1"/>
  <c r="AC945" i="35" a="1"/>
  <c r="AC925" i="35" a="1"/>
  <c r="AC744" i="35" a="1"/>
  <c r="AC704" i="35" a="1"/>
  <c r="AC543" i="35" a="1"/>
  <c r="AC342" i="35" a="1"/>
  <c r="AC312" i="35" a="1"/>
  <c r="AC111" i="35" a="1"/>
  <c r="AC720" i="35" a="1"/>
  <c r="AC904" i="35" a="1"/>
  <c r="AC512" i="35" a="1"/>
  <c r="AC130" i="35" a="1"/>
  <c r="AC610" i="35" a="1"/>
  <c r="AC1039" i="35" a="1"/>
  <c r="AC1009" i="35" a="1"/>
  <c r="AC848" i="35" a="1"/>
  <c r="AC808" i="35" a="1"/>
  <c r="AC637" i="35" a="1"/>
  <c r="AC607" i="35" a="1"/>
  <c r="AC426" i="35" a="1"/>
  <c r="AC205" i="35" a="1"/>
  <c r="AC735" i="35" a="1"/>
  <c r="AC913" i="35" a="1"/>
  <c r="AC722" i="35" a="1"/>
  <c r="AC511" i="35" a="1"/>
  <c r="AC320" i="35" a="1"/>
  <c r="AC149" i="35" a="1"/>
  <c r="AC109" i="35" a="1"/>
  <c r="AC1018" i="35" a="1"/>
  <c r="AC837" i="35" a="1"/>
  <c r="AC807" i="35" a="1"/>
  <c r="AC445" i="35" a="1"/>
  <c r="AC415" i="35" a="1"/>
  <c r="AC234" i="35" a="1"/>
  <c r="AC204" i="35" a="1"/>
  <c r="AC731" i="35" a="1"/>
  <c r="AC339" i="35" a="1"/>
  <c r="AC309" i="35" a="1"/>
  <c r="AC128" i="35" a="1"/>
  <c r="AC344" i="35" a="1"/>
  <c r="AC1045" i="35" a="1"/>
  <c r="AC1025" i="35" a="1"/>
  <c r="AC1015" i="35" a="1"/>
  <c r="AC814" i="35" a="1"/>
  <c r="AC804" i="35" a="1"/>
  <c r="AC633" i="35" a="1"/>
  <c r="AC623" i="35" a="1"/>
  <c r="AC442" i="35" a="1"/>
  <c r="AC211" i="35" a="1"/>
  <c r="AC1028" i="35" a="1"/>
  <c r="AC938" i="35" a="1"/>
  <c r="AC908" i="35" a="1"/>
  <c r="AC305" i="35" a="1"/>
  <c r="AC114" i="35" a="1"/>
  <c r="AC429" i="35" a="1"/>
  <c r="AC942" i="35" a="1"/>
  <c r="AC831" i="35" a="1"/>
  <c r="AC439" i="35" a="1"/>
  <c r="AC409" i="35" a="1"/>
  <c r="AC218" i="35" a="1"/>
  <c r="AC548" i="35" a="1"/>
  <c r="AC715" i="35" a="1"/>
  <c r="AC323" i="35" a="1"/>
  <c r="AC142" i="35" a="1"/>
  <c r="AC122" i="35" a="1"/>
  <c r="AC743" i="35" a="1"/>
  <c r="AC1041" i="35" a="1"/>
  <c r="AC1021" i="35" a="1"/>
  <c r="AC830" i="35" a="1"/>
  <c r="AC609" i="35" a="1"/>
  <c r="AC438" i="35" a="1"/>
  <c r="AC408" i="35" a="1"/>
  <c r="AC247" i="35" a="1"/>
  <c r="AC207" i="35" a="1"/>
  <c r="AC935" i="35" a="1"/>
  <c r="AC905" i="35" a="1"/>
  <c r="AC734" i="35" a="1"/>
  <c r="AC714" i="35" a="1"/>
  <c r="AC523" i="35" a="1"/>
  <c r="AC322" i="35" a="1"/>
  <c r="AC141" i="35" a="1"/>
  <c r="AC121" i="35" a="1"/>
  <c r="AC920" i="35" a="1"/>
  <c r="AC241" i="35" a="1"/>
  <c r="AC713" i="35" a="1"/>
  <c r="AC522" i="35" a="1"/>
  <c r="AC311" i="35" a="1"/>
  <c r="AC120" i="35" a="1"/>
  <c r="AC1049" i="35" a="1"/>
  <c r="AC1019" i="35" a="1"/>
  <c r="AC838" i="35" a="1"/>
  <c r="AC647" i="35" a="1"/>
  <c r="AC436" i="35" a="1"/>
  <c r="AC245" i="35" a="1"/>
  <c r="AC215" i="35" a="1"/>
  <c r="AC944" i="35" a="1"/>
  <c r="AC742" i="35" a="1"/>
  <c r="AC712" i="35" a="1"/>
  <c r="AC541" i="35" a="1"/>
  <c r="AC330" i="35" a="1"/>
  <c r="AC129" i="35" a="1"/>
  <c r="D455" i="35" a="1"/>
  <c r="AC1038" i="35" a="1"/>
  <c r="AC847" i="35" a="1"/>
  <c r="AC817" i="35" a="1"/>
  <c r="AC646" i="35" a="1"/>
  <c r="AC606" i="35" a="1"/>
  <c r="AC405" i="35" a="1"/>
  <c r="AC832" i="35" a="1"/>
  <c r="AC912" i="35" a="1"/>
  <c r="AC711" i="35" a="1"/>
  <c r="AC349" i="35" a="1"/>
  <c r="AC108" i="35" a="1"/>
  <c r="AC1043" i="35" a="1"/>
  <c r="AC1023" i="35" a="1"/>
  <c r="AC1013" i="35" a="1"/>
  <c r="AC611" i="35" a="1"/>
  <c r="AC440" i="35" a="1"/>
  <c r="AC420" i="35" a="1"/>
  <c r="AC410" i="35" a="1"/>
  <c r="AC249" i="35" a="1"/>
  <c r="AC219" i="35" a="1"/>
  <c r="AC608" i="35" a="1"/>
  <c r="AC510" i="35" a="1"/>
  <c r="AC828" i="35" a="1"/>
  <c r="AC627" i="35" a="1"/>
  <c r="AC235" i="35" a="1"/>
  <c r="AC923" i="35" a="1"/>
  <c r="AC732" i="35" a="1"/>
  <c r="AC531" i="35" a="1"/>
  <c r="AC310" i="35" a="1"/>
  <c r="AC119" i="35" a="1"/>
  <c r="AC1008" i="35" a="1"/>
  <c r="AC827" i="35" a="1"/>
  <c r="AC636" i="35" a="1"/>
  <c r="AC435" i="35" a="1"/>
  <c r="AC224" i="35" a="1"/>
  <c r="AC840" i="35" a="1"/>
  <c r="AC932" i="35" a="1"/>
  <c r="AC721" i="35" a="1"/>
  <c r="AC329" i="35" a="1"/>
  <c r="AC148" i="35" a="1"/>
  <c r="D953" i="35" a="1"/>
  <c r="AC425" i="35" a="1"/>
  <c r="AC213" i="35" a="1"/>
  <c r="BK114" i="37" l="1"/>
  <c r="BC11" i="40"/>
  <c r="BS11" i="40"/>
  <c r="BE11" i="42"/>
  <c r="AV12" i="44"/>
  <c r="BH11" i="39"/>
  <c r="BX11" i="39"/>
  <c r="BO12" i="37"/>
  <c r="CA12" i="39"/>
  <c r="CA13" i="39"/>
  <c r="BU11" i="42"/>
  <c r="BO11" i="43"/>
  <c r="AY11" i="43"/>
  <c r="BC11" i="43"/>
  <c r="BS11" i="43"/>
  <c r="BS115" i="42"/>
  <c r="BC115" i="42"/>
  <c r="BX114" i="40"/>
  <c r="BH114" i="40"/>
  <c r="BP114" i="41"/>
  <c r="AZ114" i="41"/>
  <c r="CA114" i="41"/>
  <c r="BK114" i="41"/>
  <c r="BZ114" i="38"/>
  <c r="BJ114" i="38"/>
  <c r="BM114" i="40"/>
  <c r="AW114" i="40"/>
  <c r="BT114" i="42"/>
  <c r="BD114" i="42"/>
  <c r="BZ11" i="41"/>
  <c r="BJ11" i="41"/>
  <c r="AW11" i="40"/>
  <c r="BM11" i="40"/>
  <c r="BW11" i="44"/>
  <c r="BG11" i="44"/>
  <c r="BH11" i="41"/>
  <c r="BX11" i="41"/>
  <c r="U12" i="45"/>
  <c r="AC11" i="45"/>
  <c r="BT11" i="44"/>
  <c r="BD11" i="44"/>
  <c r="AV75" i="38"/>
  <c r="BL75" i="38"/>
  <c r="BI11" i="39"/>
  <c r="BY11" i="39"/>
  <c r="AY11" i="36"/>
  <c r="BO11" i="36"/>
  <c r="BI114" i="38"/>
  <c r="BY114" i="38"/>
  <c r="BF12" i="44"/>
  <c r="BV12" i="44"/>
  <c r="BR114" i="42"/>
  <c r="BB114" i="42"/>
  <c r="BW115" i="39"/>
  <c r="BG115" i="39"/>
  <c r="BM114" i="42"/>
  <c r="AW114" i="42"/>
  <c r="AX11" i="42"/>
  <c r="BN11" i="42"/>
  <c r="AD11" i="45"/>
  <c r="V12" i="45"/>
  <c r="BY114" i="43"/>
  <c r="BI114" i="43"/>
  <c r="BK114" i="43"/>
  <c r="CA114" i="43"/>
  <c r="BZ114" i="43"/>
  <c r="BJ114" i="43"/>
  <c r="AV114" i="40"/>
  <c r="BL114" i="40"/>
  <c r="BP114" i="42"/>
  <c r="AZ114" i="42"/>
  <c r="BN115" i="37"/>
  <c r="AX115" i="37"/>
  <c r="BM114" i="37"/>
  <c r="AW114" i="37"/>
  <c r="AG11" i="45"/>
  <c r="Y12" i="45"/>
  <c r="S14" i="45"/>
  <c r="AA13" i="45"/>
  <c r="W14" i="45"/>
  <c r="AE13" i="45"/>
  <c r="X12" i="45"/>
  <c r="AF11" i="45"/>
  <c r="AB14" i="45"/>
  <c r="T15" i="45"/>
  <c r="Z13" i="45"/>
  <c r="BR117" i="44"/>
  <c r="BB117" i="44"/>
  <c r="BZ114" i="44"/>
  <c r="BJ114" i="44"/>
  <c r="BO14" i="44"/>
  <c r="AY14" i="44"/>
  <c r="BL116" i="44"/>
  <c r="AV116" i="44"/>
  <c r="BN14" i="44"/>
  <c r="AX14" i="44"/>
  <c r="AW115" i="44"/>
  <c r="BM115" i="44"/>
  <c r="BX114" i="44"/>
  <c r="BH114" i="44"/>
  <c r="BD115" i="44"/>
  <c r="BT115" i="44"/>
  <c r="BP11" i="44"/>
  <c r="AZ11" i="44"/>
  <c r="BR13" i="44"/>
  <c r="BB13" i="44"/>
  <c r="BF115" i="44"/>
  <c r="BV115" i="44"/>
  <c r="BP114" i="44"/>
  <c r="AZ114" i="44"/>
  <c r="BE115" i="44"/>
  <c r="BU115" i="44"/>
  <c r="BQ12" i="44"/>
  <c r="BA12" i="44"/>
  <c r="BS13" i="44"/>
  <c r="BC13" i="44"/>
  <c r="BX11" i="44"/>
  <c r="BH11" i="44"/>
  <c r="AW12" i="44"/>
  <c r="BM12" i="44"/>
  <c r="AV13" i="44"/>
  <c r="BL13" i="44"/>
  <c r="BL76" i="44"/>
  <c r="AV76" i="44"/>
  <c r="BI11" i="44"/>
  <c r="BY11" i="44"/>
  <c r="BA116" i="44"/>
  <c r="BQ116" i="44"/>
  <c r="BI115" i="44"/>
  <c r="BY115" i="44"/>
  <c r="BO114" i="44"/>
  <c r="AY114" i="44"/>
  <c r="BG115" i="44"/>
  <c r="BW115" i="44"/>
  <c r="BN116" i="44"/>
  <c r="AX116" i="44"/>
  <c r="BK11" i="44"/>
  <c r="CA11" i="44"/>
  <c r="BE11" i="44"/>
  <c r="BU11" i="44"/>
  <c r="BC114" i="44"/>
  <c r="BS114" i="44"/>
  <c r="BK116" i="44"/>
  <c r="CA116" i="44"/>
  <c r="BJ11" i="44"/>
  <c r="BZ11" i="44"/>
  <c r="BL13" i="43"/>
  <c r="AV13" i="43"/>
  <c r="AX114" i="43"/>
  <c r="BN114" i="43"/>
  <c r="BS115" i="43"/>
  <c r="BC115" i="43"/>
  <c r="BB115" i="43"/>
  <c r="BR115" i="43"/>
  <c r="AV115" i="43"/>
  <c r="BL115" i="43"/>
  <c r="BT115" i="43"/>
  <c r="BD115" i="43"/>
  <c r="BX116" i="43"/>
  <c r="BH116" i="43"/>
  <c r="BU12" i="43"/>
  <c r="BE12" i="43"/>
  <c r="BX11" i="43"/>
  <c r="BH11" i="43"/>
  <c r="BP114" i="43"/>
  <c r="AZ114" i="43"/>
  <c r="BW11" i="43"/>
  <c r="BG11" i="43"/>
  <c r="BT12" i="43"/>
  <c r="BD12" i="43"/>
  <c r="CA12" i="43"/>
  <c r="BK12" i="43"/>
  <c r="AY114" i="43"/>
  <c r="BO114" i="43"/>
  <c r="BB14" i="43"/>
  <c r="BR14" i="43"/>
  <c r="BA115" i="43"/>
  <c r="BQ115" i="43"/>
  <c r="AW114" i="43"/>
  <c r="BM114" i="43"/>
  <c r="BW115" i="43"/>
  <c r="BG115" i="43"/>
  <c r="AZ13" i="43"/>
  <c r="BP13" i="43"/>
  <c r="BV115" i="43"/>
  <c r="BF115" i="43"/>
  <c r="BU115" i="43"/>
  <c r="BE115" i="43"/>
  <c r="BA14" i="43"/>
  <c r="BQ14" i="43"/>
  <c r="BM13" i="43"/>
  <c r="AW13" i="43"/>
  <c r="BZ11" i="43"/>
  <c r="BJ11" i="43"/>
  <c r="BV12" i="43"/>
  <c r="BF12" i="43"/>
  <c r="BN13" i="43"/>
  <c r="AX13" i="43"/>
  <c r="AV75" i="43"/>
  <c r="BL75" i="43"/>
  <c r="BY11" i="43"/>
  <c r="BI11" i="43"/>
  <c r="AV75" i="42"/>
  <c r="BL75" i="42"/>
  <c r="BF114" i="42"/>
  <c r="BV114" i="42"/>
  <c r="BU12" i="42"/>
  <c r="BE12" i="42"/>
  <c r="CA13" i="42"/>
  <c r="BK13" i="42"/>
  <c r="BN116" i="42"/>
  <c r="AX116" i="42"/>
  <c r="BZ114" i="42"/>
  <c r="BJ114" i="42"/>
  <c r="BU116" i="42"/>
  <c r="BE116" i="42"/>
  <c r="BQ115" i="42"/>
  <c r="BA115" i="42"/>
  <c r="BW114" i="42"/>
  <c r="BG114" i="42"/>
  <c r="BI114" i="42"/>
  <c r="BY114" i="42"/>
  <c r="BH12" i="42"/>
  <c r="BX12" i="42"/>
  <c r="BW11" i="42"/>
  <c r="BG11" i="42"/>
  <c r="BT12" i="42"/>
  <c r="BD12" i="42"/>
  <c r="BO12" i="42"/>
  <c r="AY12" i="42"/>
  <c r="AV114" i="42"/>
  <c r="BL114" i="42"/>
  <c r="BS116" i="42"/>
  <c r="BC116" i="42"/>
  <c r="BV12" i="42"/>
  <c r="BF12" i="42"/>
  <c r="BR12" i="42"/>
  <c r="BB12" i="42"/>
  <c r="BL11" i="42"/>
  <c r="AV11" i="42"/>
  <c r="BM12" i="42"/>
  <c r="AW12" i="42"/>
  <c r="BS12" i="42"/>
  <c r="BC12" i="42"/>
  <c r="CA115" i="42"/>
  <c r="BK115" i="42"/>
  <c r="BY14" i="42"/>
  <c r="BI14" i="42"/>
  <c r="BQ12" i="42"/>
  <c r="BA12" i="42"/>
  <c r="BO114" i="42"/>
  <c r="AY114" i="42"/>
  <c r="AZ13" i="42"/>
  <c r="BP13" i="42"/>
  <c r="BX114" i="42"/>
  <c r="BH114" i="42"/>
  <c r="BZ13" i="42"/>
  <c r="BJ13" i="42"/>
  <c r="BR114" i="41"/>
  <c r="BB114" i="41"/>
  <c r="BN11" i="41"/>
  <c r="AX11" i="41"/>
  <c r="BO115" i="41"/>
  <c r="AY115" i="41"/>
  <c r="BT114" i="41"/>
  <c r="BD114" i="41"/>
  <c r="BY12" i="41"/>
  <c r="BI12" i="41"/>
  <c r="BA116" i="41"/>
  <c r="BQ116" i="41"/>
  <c r="BI117" i="41"/>
  <c r="BY117" i="41"/>
  <c r="BL75" i="41"/>
  <c r="AV75" i="41"/>
  <c r="BL13" i="41"/>
  <c r="AV13" i="41"/>
  <c r="BF114" i="41"/>
  <c r="BV114" i="41"/>
  <c r="BS13" i="41"/>
  <c r="BC13" i="41"/>
  <c r="BW114" i="41"/>
  <c r="BG114" i="41"/>
  <c r="BM11" i="41"/>
  <c r="AW11" i="41"/>
  <c r="BV13" i="41"/>
  <c r="BF13" i="41"/>
  <c r="BH114" i="41"/>
  <c r="BX114" i="41"/>
  <c r="BS114" i="41"/>
  <c r="BC114" i="41"/>
  <c r="BA11" i="41"/>
  <c r="BQ11" i="41"/>
  <c r="BU117" i="41"/>
  <c r="BE117" i="41"/>
  <c r="BR13" i="41"/>
  <c r="BB13" i="41"/>
  <c r="BL114" i="41"/>
  <c r="AV114" i="41"/>
  <c r="BN115" i="41"/>
  <c r="AX115" i="41"/>
  <c r="BP12" i="41"/>
  <c r="AZ12" i="41"/>
  <c r="BW14" i="41"/>
  <c r="BG14" i="41"/>
  <c r="BT13" i="41"/>
  <c r="BD13" i="41"/>
  <c r="AW114" i="41"/>
  <c r="BM114" i="41"/>
  <c r="AU14" i="41"/>
  <c r="BK13" i="41"/>
  <c r="CA13" i="41"/>
  <c r="BZ116" i="41"/>
  <c r="BJ116" i="41"/>
  <c r="BU13" i="41"/>
  <c r="BE13" i="41"/>
  <c r="BO11" i="41"/>
  <c r="AY11" i="41"/>
  <c r="AV11" i="40"/>
  <c r="BL11" i="40"/>
  <c r="BT12" i="40"/>
  <c r="BD12" i="40"/>
  <c r="BP114" i="40"/>
  <c r="AZ114" i="40"/>
  <c r="BL76" i="40"/>
  <c r="AV76" i="40"/>
  <c r="BQ116" i="40"/>
  <c r="BA116" i="40"/>
  <c r="BD114" i="40"/>
  <c r="BT114" i="40"/>
  <c r="BG116" i="40"/>
  <c r="BW116" i="40"/>
  <c r="AZ13" i="40"/>
  <c r="BP13" i="40"/>
  <c r="BZ115" i="40"/>
  <c r="BJ115" i="40"/>
  <c r="BR114" i="40"/>
  <c r="BB114" i="40"/>
  <c r="BB11" i="40"/>
  <c r="BR11" i="40"/>
  <c r="BY114" i="40"/>
  <c r="BI114" i="40"/>
  <c r="BF114" i="40"/>
  <c r="BV114" i="40"/>
  <c r="BY11" i="40"/>
  <c r="BI11" i="40"/>
  <c r="BV12" i="40"/>
  <c r="BF12" i="40"/>
  <c r="BC115" i="40"/>
  <c r="BS115" i="40"/>
  <c r="BE12" i="40"/>
  <c r="BU12" i="40"/>
  <c r="BN13" i="40"/>
  <c r="AX13" i="40"/>
  <c r="BZ12" i="40"/>
  <c r="BJ12" i="40"/>
  <c r="AX114" i="40"/>
  <c r="BN114" i="40"/>
  <c r="AY13" i="40"/>
  <c r="BO13" i="40"/>
  <c r="BH13" i="40"/>
  <c r="BX13" i="40"/>
  <c r="CA114" i="40"/>
  <c r="BK114" i="40"/>
  <c r="AU12" i="40"/>
  <c r="CA11" i="40"/>
  <c r="BK11" i="40"/>
  <c r="AY114" i="40"/>
  <c r="BO114" i="40"/>
  <c r="BE114" i="40"/>
  <c r="BU114" i="40"/>
  <c r="BA11" i="40"/>
  <c r="BQ11" i="40"/>
  <c r="BW11" i="40"/>
  <c r="BG11" i="40"/>
  <c r="BE115" i="39"/>
  <c r="BU115" i="39"/>
  <c r="BP116" i="39"/>
  <c r="AZ116" i="39"/>
  <c r="AX114" i="39"/>
  <c r="BN114" i="39"/>
  <c r="BK114" i="39"/>
  <c r="CA114" i="39"/>
  <c r="BD13" i="39"/>
  <c r="BT13" i="39"/>
  <c r="AV77" i="39"/>
  <c r="BL77" i="39"/>
  <c r="BL11" i="39"/>
  <c r="AV11" i="39"/>
  <c r="BW13" i="39"/>
  <c r="BG13" i="39"/>
  <c r="BM114" i="39"/>
  <c r="AW114" i="39"/>
  <c r="BS11" i="39"/>
  <c r="BC11" i="39"/>
  <c r="BZ116" i="39"/>
  <c r="BJ116" i="39"/>
  <c r="BQ116" i="39"/>
  <c r="BA116" i="39"/>
  <c r="BF13" i="39"/>
  <c r="BV13" i="39"/>
  <c r="BN12" i="39"/>
  <c r="AX12" i="39"/>
  <c r="BT114" i="39"/>
  <c r="BD114" i="39"/>
  <c r="BL115" i="39"/>
  <c r="AV115" i="39"/>
  <c r="BR115" i="39"/>
  <c r="BB115" i="39"/>
  <c r="AZ13" i="39"/>
  <c r="BP13" i="39"/>
  <c r="BM12" i="39"/>
  <c r="AW12" i="39"/>
  <c r="BO13" i="39"/>
  <c r="AY13" i="39"/>
  <c r="BA12" i="39"/>
  <c r="BQ12" i="39"/>
  <c r="BS115" i="39"/>
  <c r="BC115" i="39"/>
  <c r="AY114" i="39"/>
  <c r="BO114" i="39"/>
  <c r="BV115" i="39"/>
  <c r="BF115" i="39"/>
  <c r="BU12" i="39"/>
  <c r="BE12" i="39"/>
  <c r="BY115" i="39"/>
  <c r="BI115" i="39"/>
  <c r="BB12" i="39"/>
  <c r="BR12" i="39"/>
  <c r="BJ11" i="39"/>
  <c r="BZ11" i="39"/>
  <c r="BX116" i="39"/>
  <c r="BH116" i="39"/>
  <c r="BQ115" i="38"/>
  <c r="BA115" i="38"/>
  <c r="BV12" i="38"/>
  <c r="BF12" i="38"/>
  <c r="BU114" i="38"/>
  <c r="BE114" i="38"/>
  <c r="BG116" i="38"/>
  <c r="BW116" i="38"/>
  <c r="BY12" i="38"/>
  <c r="BI12" i="38"/>
  <c r="BR116" i="38"/>
  <c r="BB116" i="38"/>
  <c r="BS11" i="38"/>
  <c r="BC11" i="38"/>
  <c r="AV11" i="38"/>
  <c r="BL11" i="38"/>
  <c r="BM114" i="38"/>
  <c r="AW114" i="38"/>
  <c r="AY13" i="38"/>
  <c r="BO13" i="38"/>
  <c r="BN115" i="38"/>
  <c r="AX115" i="38"/>
  <c r="BW12" i="38"/>
  <c r="BG12" i="38"/>
  <c r="AZ11" i="38"/>
  <c r="BP11" i="38"/>
  <c r="BX12" i="38"/>
  <c r="BH12" i="38"/>
  <c r="BH115" i="38"/>
  <c r="BX115" i="38"/>
  <c r="BP115" i="38"/>
  <c r="AZ115" i="38"/>
  <c r="CA114" i="38"/>
  <c r="BK114" i="38"/>
  <c r="BT11" i="38"/>
  <c r="BD11" i="38"/>
  <c r="BZ12" i="38"/>
  <c r="BJ12" i="38"/>
  <c r="BL114" i="38"/>
  <c r="AV114" i="38"/>
  <c r="BO115" i="38"/>
  <c r="AY115" i="38"/>
  <c r="AX11" i="38"/>
  <c r="BN11" i="38"/>
  <c r="BC115" i="38"/>
  <c r="BS115" i="38"/>
  <c r="BQ11" i="38"/>
  <c r="BA11" i="38"/>
  <c r="AW11" i="38"/>
  <c r="BM11" i="38"/>
  <c r="BV114" i="38"/>
  <c r="BF114" i="38"/>
  <c r="BU11" i="38"/>
  <c r="BE11" i="38"/>
  <c r="BR11" i="38"/>
  <c r="BB11" i="38"/>
  <c r="CA11" i="38"/>
  <c r="BK11" i="38"/>
  <c r="BT115" i="38"/>
  <c r="BD115" i="38"/>
  <c r="BF13" i="37"/>
  <c r="BV13" i="37"/>
  <c r="BB11" i="37"/>
  <c r="BR11" i="37"/>
  <c r="BV115" i="37"/>
  <c r="BF115" i="37"/>
  <c r="AX11" i="37"/>
  <c r="BN11" i="37"/>
  <c r="BO13" i="37"/>
  <c r="AY13" i="37"/>
  <c r="BW12" i="37"/>
  <c r="BG12" i="37"/>
  <c r="BQ11" i="37"/>
  <c r="BA11" i="37"/>
  <c r="BZ12" i="37"/>
  <c r="BJ12" i="37"/>
  <c r="BM11" i="37"/>
  <c r="AW11" i="37"/>
  <c r="BP13" i="37"/>
  <c r="AZ13" i="37"/>
  <c r="BZ114" i="37"/>
  <c r="BJ114" i="37"/>
  <c r="BC13" i="37"/>
  <c r="BS13" i="37"/>
  <c r="BX12" i="37"/>
  <c r="BH12" i="37"/>
  <c r="BE13" i="37"/>
  <c r="BU13" i="37"/>
  <c r="AV75" i="37"/>
  <c r="BL75" i="37"/>
  <c r="BD13" i="37"/>
  <c r="BT13" i="37"/>
  <c r="BX116" i="37"/>
  <c r="BH116" i="37"/>
  <c r="BK115" i="37"/>
  <c r="CA115" i="37"/>
  <c r="AV11" i="37"/>
  <c r="BL11" i="37"/>
  <c r="BU114" i="37"/>
  <c r="BE114" i="37"/>
  <c r="BQ114" i="37"/>
  <c r="BA114" i="37"/>
  <c r="CA12" i="37"/>
  <c r="BK12" i="37"/>
  <c r="BT114" i="37"/>
  <c r="BD114" i="37"/>
  <c r="AV115" i="37"/>
  <c r="BL115" i="37"/>
  <c r="BY12" i="37"/>
  <c r="BI12" i="37"/>
  <c r="BW114" i="37"/>
  <c r="BG114" i="37"/>
  <c r="AY114" i="37"/>
  <c r="BO114" i="37"/>
  <c r="BS114" i="37"/>
  <c r="BC114" i="37"/>
  <c r="BR114" i="37"/>
  <c r="BB114" i="37"/>
  <c r="BY114" i="37"/>
  <c r="BI114" i="37"/>
  <c r="AZ114" i="37"/>
  <c r="BP114" i="37"/>
  <c r="BK114" i="36"/>
  <c r="CA114" i="36"/>
  <c r="BP115" i="36"/>
  <c r="AZ115" i="36"/>
  <c r="BL76" i="36"/>
  <c r="AV76" i="36"/>
  <c r="BY114" i="36"/>
  <c r="BI114" i="36"/>
  <c r="BB115" i="36"/>
  <c r="BR115" i="36"/>
  <c r="BT11" i="36"/>
  <c r="BD11" i="36"/>
  <c r="BQ13" i="36"/>
  <c r="BA13" i="36"/>
  <c r="BL114" i="36"/>
  <c r="BX12" i="36"/>
  <c r="BH12" i="36"/>
  <c r="AX116" i="36"/>
  <c r="BN116" i="36"/>
  <c r="BH115" i="36"/>
  <c r="BX115" i="36"/>
  <c r="BO114" i="36"/>
  <c r="AY114" i="36"/>
  <c r="BW114" i="36"/>
  <c r="BG114" i="36"/>
  <c r="BJ114" i="36"/>
  <c r="BZ114" i="36"/>
  <c r="BY12" i="36"/>
  <c r="BI12" i="36"/>
  <c r="BC114" i="36"/>
  <c r="BS114" i="36"/>
  <c r="BW11" i="36"/>
  <c r="BG11" i="36"/>
  <c r="BV11" i="36"/>
  <c r="BF11" i="36"/>
  <c r="BL12" i="36"/>
  <c r="AV12" i="36"/>
  <c r="BT114" i="36"/>
  <c r="BD114" i="36"/>
  <c r="AZ13" i="36"/>
  <c r="BP13" i="36"/>
  <c r="BV114" i="36"/>
  <c r="BF114" i="36"/>
  <c r="BM12" i="36"/>
  <c r="AW12" i="36"/>
  <c r="BJ11" i="36"/>
  <c r="BZ11" i="36"/>
  <c r="BA116" i="36"/>
  <c r="BQ116" i="36"/>
  <c r="BM114" i="36"/>
  <c r="AW114" i="36"/>
  <c r="BR12" i="36"/>
  <c r="BB12" i="36"/>
  <c r="BS13" i="36"/>
  <c r="BC13" i="36"/>
  <c r="BU115" i="36"/>
  <c r="BE115" i="36"/>
  <c r="AX13" i="36"/>
  <c r="BN13" i="36"/>
  <c r="BU11" i="36"/>
  <c r="BE11" i="36"/>
  <c r="CA14" i="36"/>
  <c r="BK14" i="36"/>
  <c r="BF10" i="16"/>
  <c r="BV10" i="16"/>
  <c r="BU9" i="16"/>
  <c r="BE9" i="16"/>
  <c r="BT9" i="16"/>
  <c r="BD9" i="16"/>
  <c r="BW111" i="16"/>
  <c r="BG111" i="16"/>
  <c r="BU111" i="16"/>
  <c r="BE111" i="16"/>
  <c r="BK112" i="16"/>
  <c r="CA112" i="16"/>
  <c r="BV112" i="16"/>
  <c r="BF112" i="16"/>
  <c r="BX9" i="16"/>
  <c r="BH9" i="16"/>
  <c r="BT111" i="16"/>
  <c r="BD111" i="16"/>
  <c r="BZ9" i="16"/>
  <c r="BJ9" i="16"/>
  <c r="BX112" i="16"/>
  <c r="BH112" i="16"/>
  <c r="BY9" i="16"/>
  <c r="BI9" i="16"/>
  <c r="BW9" i="16"/>
  <c r="BG9" i="16"/>
  <c r="BZ111" i="16"/>
  <c r="BJ111" i="16"/>
  <c r="BF9" i="16"/>
  <c r="BV9" i="16"/>
  <c r="BY111" i="16"/>
  <c r="BI111" i="16"/>
  <c r="CA9" i="16"/>
  <c r="BK9" i="16"/>
  <c r="S14" i="19"/>
  <c r="T14" i="19" s="1"/>
  <c r="U14" i="19" s="1"/>
  <c r="V14" i="19" s="1"/>
  <c r="W14" i="19" s="1"/>
  <c r="X14" i="19" s="1"/>
  <c r="Y14" i="19" s="1"/>
  <c r="AC314" i="35"/>
  <c r="B314" i="35" s="1"/>
  <c r="AC424" i="35"/>
  <c r="B424" i="35" s="1"/>
  <c r="AC108" i="35"/>
  <c r="B108" i="35" s="1"/>
  <c r="AC113" i="35"/>
  <c r="B113" i="35" s="1"/>
  <c r="AC638" i="35"/>
  <c r="B638" i="35" s="1"/>
  <c r="AC218" i="35"/>
  <c r="B218" i="35" s="1"/>
  <c r="AC831" i="35"/>
  <c r="B831" i="35" s="1"/>
  <c r="AC724" i="35"/>
  <c r="B724" i="35" s="1"/>
  <c r="AC143" i="35"/>
  <c r="B143" i="35" s="1"/>
  <c r="AC131" i="35"/>
  <c r="B131" i="35" s="1"/>
  <c r="AC407" i="35"/>
  <c r="B407" i="35" s="1"/>
  <c r="AC205" i="35"/>
  <c r="B205" i="35" s="1"/>
  <c r="AC431" i="35"/>
  <c r="B431" i="35" s="1"/>
  <c r="AC542" i="35"/>
  <c r="B542" i="35" s="1"/>
  <c r="AC534" i="35"/>
  <c r="B534" i="35" s="1"/>
  <c r="AC240" i="35"/>
  <c r="B240" i="35" s="1"/>
  <c r="AC134" i="35"/>
  <c r="B134" i="35" s="1"/>
  <c r="AC234" i="35"/>
  <c r="B234" i="35" s="1"/>
  <c r="AC325" i="35"/>
  <c r="B325" i="35" s="1"/>
  <c r="AC332" i="35"/>
  <c r="B332" i="35" s="1"/>
  <c r="AC632" i="35"/>
  <c r="B632" i="35" s="1"/>
  <c r="AC116" i="35"/>
  <c r="B116" i="35" s="1"/>
  <c r="AC343" i="35"/>
  <c r="B343" i="35" s="1"/>
  <c r="AC1015" i="35"/>
  <c r="B1015" i="35" s="1"/>
  <c r="AC210" i="35"/>
  <c r="B210" i="35" s="1"/>
  <c r="AC941" i="35"/>
  <c r="B941" i="35" s="1"/>
  <c r="AC305" i="35"/>
  <c r="B305" i="35" s="1"/>
  <c r="AC717" i="35"/>
  <c r="B717" i="35" s="1"/>
  <c r="AC1009" i="35"/>
  <c r="B1009" i="35" s="1"/>
  <c r="AC449" i="35"/>
  <c r="B449" i="35" s="1"/>
  <c r="AC845" i="35"/>
  <c r="B845" i="35" s="1"/>
  <c r="AC719" i="35"/>
  <c r="B719" i="35" s="1"/>
  <c r="AC221" i="35"/>
  <c r="B221" i="35" s="1"/>
  <c r="AC513" i="35"/>
  <c r="B513" i="35" s="1"/>
  <c r="AC607" i="35"/>
  <c r="B607" i="35" s="1"/>
  <c r="AC737" i="35"/>
  <c r="B737" i="35" s="1"/>
  <c r="AC445" i="35"/>
  <c r="B445" i="35" s="1"/>
  <c r="AC516" i="35"/>
  <c r="B516" i="35" s="1"/>
  <c r="AC539" i="35"/>
  <c r="B539" i="35" s="1"/>
  <c r="AC231" i="35"/>
  <c r="B231" i="35" s="1"/>
  <c r="AC105" i="35"/>
  <c r="B105" i="35" s="1"/>
  <c r="AC138" i="35"/>
  <c r="B138" i="35" s="1"/>
  <c r="AC934" i="35"/>
  <c r="B934" i="35" s="1"/>
  <c r="AC119" i="35"/>
  <c r="B119" i="35" s="1"/>
  <c r="AC510" i="35"/>
  <c r="B510" i="35" s="1"/>
  <c r="AC126" i="35"/>
  <c r="B126" i="35" s="1"/>
  <c r="AC145" i="35"/>
  <c r="B145" i="35" s="1"/>
  <c r="AC219" i="35"/>
  <c r="B219" i="35" s="1"/>
  <c r="AC246" i="35"/>
  <c r="B246" i="35" s="1"/>
  <c r="AC527" i="35"/>
  <c r="B527" i="35" s="1"/>
  <c r="AC807" i="35"/>
  <c r="B807" i="35" s="1"/>
  <c r="AC1037" i="35"/>
  <c r="B1037" i="35" s="1"/>
  <c r="AC140" i="35"/>
  <c r="B140" i="35" s="1"/>
  <c r="AC121" i="35"/>
  <c r="B121" i="35" s="1"/>
  <c r="AC147" i="35"/>
  <c r="B147" i="35" s="1"/>
  <c r="AC214" i="35"/>
  <c r="B214" i="35" s="1"/>
  <c r="AC241" i="35"/>
  <c r="B241" i="35" s="1"/>
  <c r="AC342" i="35"/>
  <c r="B342" i="35" s="1"/>
  <c r="AC506" i="35"/>
  <c r="B506" i="35" s="1"/>
  <c r="AC625" i="35"/>
  <c r="B625" i="35" s="1"/>
  <c r="AC847" i="35"/>
  <c r="B847" i="35" s="1"/>
  <c r="AC111" i="35"/>
  <c r="B111" i="35" s="1"/>
  <c r="AC142" i="35"/>
  <c r="B142" i="35" s="1"/>
  <c r="AC208" i="35"/>
  <c r="B208" i="35" s="1"/>
  <c r="AC412" i="35"/>
  <c r="B412" i="35" s="1"/>
  <c r="AC705" i="35"/>
  <c r="B705" i="35" s="1"/>
  <c r="AC829" i="35"/>
  <c r="B829" i="35" s="1"/>
  <c r="AC336" i="35"/>
  <c r="B336" i="35" s="1"/>
  <c r="AC546" i="35"/>
  <c r="B546" i="35" s="1"/>
  <c r="AC139" i="35"/>
  <c r="B139" i="35" s="1"/>
  <c r="AC129" i="35"/>
  <c r="B129" i="35" s="1"/>
  <c r="AC311" i="35"/>
  <c r="B311" i="35" s="1"/>
  <c r="AC304" i="35"/>
  <c r="B304" i="35" s="1"/>
  <c r="AC326" i="35"/>
  <c r="B326" i="35" s="1"/>
  <c r="AC437" i="35"/>
  <c r="B437" i="35" s="1"/>
  <c r="AC619" i="35"/>
  <c r="B619" i="35" s="1"/>
  <c r="AC738" i="35"/>
  <c r="B738" i="35" s="1"/>
  <c r="AC644" i="35"/>
  <c r="B644" i="35" s="1"/>
  <c r="AC748" i="35"/>
  <c r="B748" i="35" s="1"/>
  <c r="AC612" i="35"/>
  <c r="B612" i="35" s="1"/>
  <c r="AC237" i="35"/>
  <c r="B237" i="35" s="1"/>
  <c r="AC414" i="35"/>
  <c r="B414" i="35" s="1"/>
  <c r="AC321" i="35"/>
  <c r="B321" i="35" s="1"/>
  <c r="AC647" i="35"/>
  <c r="B647" i="35" s="1"/>
  <c r="AC232" i="35"/>
  <c r="B232" i="35" s="1"/>
  <c r="AC226" i="35"/>
  <c r="B226" i="35" s="1"/>
  <c r="AC331" i="35"/>
  <c r="B331" i="35" s="1"/>
  <c r="AC419" i="35"/>
  <c r="B419" i="35" s="1"/>
  <c r="AC442" i="35"/>
  <c r="B442" i="35" s="1"/>
  <c r="AC704" i="35"/>
  <c r="B704" i="35" s="1"/>
  <c r="AC148" i="35"/>
  <c r="B148" i="35" s="1"/>
  <c r="AC223" i="35"/>
  <c r="B223" i="35" s="1"/>
  <c r="AC508" i="35"/>
  <c r="B508" i="35" s="1"/>
  <c r="D654" i="35"/>
  <c r="AC1024" i="35"/>
  <c r="B1024" i="35" s="1"/>
  <c r="AC1042" i="35"/>
  <c r="B1042" i="35" s="1"/>
  <c r="AC547" i="35"/>
  <c r="B547" i="35" s="1"/>
  <c r="AC432" i="35"/>
  <c r="B432" i="35" s="1"/>
  <c r="AC109" i="35"/>
  <c r="B109" i="35" s="1"/>
  <c r="AC316" i="35"/>
  <c r="B316" i="35" s="1"/>
  <c r="AC420" i="35"/>
  <c r="B420" i="35" s="1"/>
  <c r="AC841" i="35"/>
  <c r="B841" i="35" s="1"/>
  <c r="AC123" i="35"/>
  <c r="B123" i="35" s="1"/>
  <c r="AC345" i="35"/>
  <c r="B345" i="35" s="1"/>
  <c r="AC549" i="35"/>
  <c r="B549" i="35" s="1"/>
  <c r="AC634" i="35"/>
  <c r="B634" i="35" s="1"/>
  <c r="AC818" i="35"/>
  <c r="B818" i="35" s="1"/>
  <c r="AC945" i="35"/>
  <c r="B945" i="35" s="1"/>
  <c r="AC127" i="35"/>
  <c r="B127" i="35" s="1"/>
  <c r="AC517" i="35"/>
  <c r="B517" i="35" s="1"/>
  <c r="AC522" i="35"/>
  <c r="B522" i="35" s="1"/>
  <c r="AC809" i="35"/>
  <c r="B809" i="35" s="1"/>
  <c r="AC149" i="35"/>
  <c r="B149" i="35" s="1"/>
  <c r="AC505" i="35"/>
  <c r="B505" i="35" s="1"/>
  <c r="AC825" i="35"/>
  <c r="B825" i="35" s="1"/>
  <c r="AC912" i="35"/>
  <c r="B912" i="35" s="1"/>
  <c r="AC118" i="35"/>
  <c r="B118" i="35" s="1"/>
  <c r="AC224" i="35"/>
  <c r="B224" i="35" s="1"/>
  <c r="AC333" i="35"/>
  <c r="B333" i="35" s="1"/>
  <c r="D352" i="35"/>
  <c r="AC608" i="35"/>
  <c r="B608" i="35" s="1"/>
  <c r="AC708" i="35"/>
  <c r="B708" i="35" s="1"/>
  <c r="AC740" i="35"/>
  <c r="B740" i="35" s="1"/>
  <c r="AC921" i="35"/>
  <c r="B921" i="35" s="1"/>
  <c r="AC212" i="35"/>
  <c r="B212" i="35" s="1"/>
  <c r="AC416" i="35"/>
  <c r="B416" i="35" s="1"/>
  <c r="AC537" i="35"/>
  <c r="B537" i="35" s="1"/>
  <c r="AC616" i="35"/>
  <c r="B616" i="35" s="1"/>
  <c r="AC734" i="35"/>
  <c r="B734" i="35" s="1"/>
  <c r="AC229" i="35"/>
  <c r="B229" i="35" s="1"/>
  <c r="AC709" i="35"/>
  <c r="B709" i="35" s="1"/>
  <c r="AC715" i="35"/>
  <c r="B715" i="35" s="1"/>
  <c r="AC427" i="35"/>
  <c r="B427" i="35" s="1"/>
  <c r="AC137" i="35"/>
  <c r="B137" i="35" s="1"/>
  <c r="AC217" i="35"/>
  <c r="B217" i="35" s="1"/>
  <c r="AC307" i="35"/>
  <c r="B307" i="35" s="1"/>
  <c r="AC318" i="35"/>
  <c r="B318" i="35" s="1"/>
  <c r="AC749" i="35"/>
  <c r="B749" i="35" s="1"/>
  <c r="AC906" i="35"/>
  <c r="B906" i="35" s="1"/>
  <c r="AC611" i="35"/>
  <c r="B611" i="35" s="1"/>
  <c r="AC624" i="35"/>
  <c r="B624" i="35" s="1"/>
  <c r="AC728" i="35"/>
  <c r="B728" i="35" s="1"/>
  <c r="AC911" i="35"/>
  <c r="B911" i="35" s="1"/>
  <c r="AC409" i="35"/>
  <c r="B409" i="35" s="1"/>
  <c r="AC733" i="35"/>
  <c r="B733" i="35" s="1"/>
  <c r="AC935" i="35"/>
  <c r="B935" i="35" s="1"/>
  <c r="AC220" i="35"/>
  <c r="B220" i="35" s="1"/>
  <c r="AC110" i="35"/>
  <c r="B110" i="35" s="1"/>
  <c r="AC239" i="35"/>
  <c r="B239" i="35" s="1"/>
  <c r="AC248" i="35"/>
  <c r="B248" i="35" s="1"/>
  <c r="AC328" i="35"/>
  <c r="B328" i="35" s="1"/>
  <c r="AC422" i="35"/>
  <c r="B422" i="35" s="1"/>
  <c r="AC629" i="35"/>
  <c r="B629" i="35" s="1"/>
  <c r="AC930" i="35"/>
  <c r="B930" i="35" s="1"/>
  <c r="AC216" i="35"/>
  <c r="B216" i="35" s="1"/>
  <c r="AC323" i="35"/>
  <c r="B323" i="35" s="1"/>
  <c r="AC405" i="35"/>
  <c r="B405" i="35" s="1"/>
  <c r="AC434" i="35"/>
  <c r="B434" i="35" s="1"/>
  <c r="AC106" i="35"/>
  <c r="B106" i="35" s="1"/>
  <c r="D153" i="35"/>
  <c r="AC204" i="35"/>
  <c r="B204" i="35" s="1"/>
  <c r="AC230" i="35"/>
  <c r="B230" i="35" s="1"/>
  <c r="AC335" i="35"/>
  <c r="B335" i="35" s="1"/>
  <c r="AC346" i="35"/>
  <c r="B346" i="35" s="1"/>
  <c r="AC446" i="35"/>
  <c r="B446" i="35" s="1"/>
  <c r="D554" i="35"/>
  <c r="AC133" i="35"/>
  <c r="B133" i="35" s="1"/>
  <c r="AC417" i="35"/>
  <c r="B417" i="35" s="1"/>
  <c r="AC604" i="35"/>
  <c r="B604" i="35" s="1"/>
  <c r="AC820" i="35"/>
  <c r="B820" i="35" s="1"/>
  <c r="AC228" i="35"/>
  <c r="B228" i="35" s="1"/>
  <c r="AC338" i="35"/>
  <c r="B338" i="35" s="1"/>
  <c r="AC122" i="35"/>
  <c r="B122" i="35" s="1"/>
  <c r="AC415" i="35"/>
  <c r="B415" i="35" s="1"/>
  <c r="AC1048" i="35"/>
  <c r="B1048" i="35" s="1"/>
  <c r="AC136" i="35"/>
  <c r="B136" i="35" s="1"/>
  <c r="AC128" i="35"/>
  <c r="B128" i="35" s="1"/>
  <c r="AC243" i="35"/>
  <c r="B243" i="35" s="1"/>
  <c r="AC132" i="35"/>
  <c r="B132" i="35" s="1"/>
  <c r="AC531" i="35"/>
  <c r="B531" i="35" s="1"/>
  <c r="AC107" i="35"/>
  <c r="B107" i="35" s="1"/>
  <c r="AC124" i="35"/>
  <c r="B124" i="35" s="1"/>
  <c r="D154" i="35"/>
  <c r="AC213" i="35"/>
  <c r="B213" i="35" s="1"/>
  <c r="AC324" i="35"/>
  <c r="B324" i="35" s="1"/>
  <c r="AC447" i="35"/>
  <c r="B447" i="35" s="1"/>
  <c r="AC507" i="35"/>
  <c r="B507" i="35" s="1"/>
  <c r="AC525" i="35"/>
  <c r="B525" i="35" s="1"/>
  <c r="AC545" i="35"/>
  <c r="B545" i="35" s="1"/>
  <c r="D555" i="35"/>
  <c r="AC617" i="35"/>
  <c r="B617" i="35" s="1"/>
  <c r="AC637" i="35"/>
  <c r="B637" i="35" s="1"/>
  <c r="D652" i="35"/>
  <c r="AC814" i="35"/>
  <c r="B814" i="35" s="1"/>
  <c r="AC421" i="35"/>
  <c r="B421" i="35" s="1"/>
  <c r="D452" i="35"/>
  <c r="AC730" i="35"/>
  <c r="B730" i="35" s="1"/>
  <c r="AC907" i="35"/>
  <c r="B907" i="35" s="1"/>
  <c r="AC312" i="35"/>
  <c r="B312" i="35" s="1"/>
  <c r="AC745" i="35"/>
  <c r="B745" i="35" s="1"/>
  <c r="AC211" i="35"/>
  <c r="B211" i="35" s="1"/>
  <c r="AC227" i="35"/>
  <c r="B227" i="35" s="1"/>
  <c r="AC319" i="35"/>
  <c r="B319" i="35" s="1"/>
  <c r="AC337" i="35"/>
  <c r="B337" i="35" s="1"/>
  <c r="AC340" i="35"/>
  <c r="B340" i="35" s="1"/>
  <c r="D353" i="35"/>
  <c r="D453" i="35"/>
  <c r="AC735" i="35"/>
  <c r="B735" i="35" s="1"/>
  <c r="AC827" i="35"/>
  <c r="B827" i="35" s="1"/>
  <c r="D1054" i="35"/>
  <c r="D155" i="35"/>
  <c r="AC247" i="35"/>
  <c r="B247" i="35" s="1"/>
  <c r="D252" i="35"/>
  <c r="AC306" i="35"/>
  <c r="B306" i="35" s="1"/>
  <c r="AC309" i="35"/>
  <c r="B309" i="35" s="1"/>
  <c r="AC344" i="35"/>
  <c r="B344" i="35" s="1"/>
  <c r="AC548" i="35"/>
  <c r="B548" i="35" s="1"/>
  <c r="D952" i="35"/>
  <c r="AC347" i="35"/>
  <c r="B347" i="35" s="1"/>
  <c r="AC410" i="35"/>
  <c r="B410" i="35" s="1"/>
  <c r="AC435" i="35"/>
  <c r="B435" i="35" s="1"/>
  <c r="AC543" i="35"/>
  <c r="B543" i="35" s="1"/>
  <c r="AC842" i="35"/>
  <c r="B842" i="35" s="1"/>
  <c r="AC913" i="35"/>
  <c r="B913" i="35" s="1"/>
  <c r="AC943" i="35"/>
  <c r="B943" i="35" s="1"/>
  <c r="AC329" i="35"/>
  <c r="B329" i="35" s="1"/>
  <c r="AC815" i="35"/>
  <c r="B815" i="35" s="1"/>
  <c r="AC235" i="35"/>
  <c r="B235" i="35" s="1"/>
  <c r="AC117" i="35"/>
  <c r="B117" i="35" s="1"/>
  <c r="AC515" i="35"/>
  <c r="B515" i="35" s="1"/>
  <c r="AC605" i="35"/>
  <c r="B605" i="35" s="1"/>
  <c r="AC626" i="35"/>
  <c r="B626" i="35" s="1"/>
  <c r="AC718" i="35"/>
  <c r="B718" i="35" s="1"/>
  <c r="AC731" i="35"/>
  <c r="B731" i="35" s="1"/>
  <c r="AC908" i="35"/>
  <c r="B908" i="35" s="1"/>
  <c r="AC1005" i="35"/>
  <c r="B1005" i="35" s="1"/>
  <c r="AC206" i="35"/>
  <c r="B206" i="35" s="1"/>
  <c r="AC222" i="35"/>
  <c r="B222" i="35" s="1"/>
  <c r="AC330" i="35"/>
  <c r="B330" i="35" s="1"/>
  <c r="AC411" i="35"/>
  <c r="B411" i="35" s="1"/>
  <c r="AC425" i="35"/>
  <c r="B425" i="35" s="1"/>
  <c r="AC443" i="35"/>
  <c r="B443" i="35" s="1"/>
  <c r="AC519" i="35"/>
  <c r="B519" i="35" s="1"/>
  <c r="AC536" i="35"/>
  <c r="B536" i="35" s="1"/>
  <c r="AC635" i="35"/>
  <c r="B635" i="35" s="1"/>
  <c r="AC722" i="35"/>
  <c r="B722" i="35" s="1"/>
  <c r="AC805" i="35"/>
  <c r="B805" i="35" s="1"/>
  <c r="AC811" i="35"/>
  <c r="B811" i="35" s="1"/>
  <c r="AC844" i="35"/>
  <c r="B844" i="35" s="1"/>
  <c r="AC920" i="35"/>
  <c r="B920" i="35" s="1"/>
  <c r="AC313" i="35"/>
  <c r="B313" i="35" s="1"/>
  <c r="AC444" i="35"/>
  <c r="B444" i="35" s="1"/>
  <c r="AC606" i="35"/>
  <c r="B606" i="35" s="1"/>
  <c r="AC828" i="35"/>
  <c r="B828" i="35" s="1"/>
  <c r="AC833" i="35"/>
  <c r="B833" i="35" s="1"/>
  <c r="AC849" i="35"/>
  <c r="B849" i="35" s="1"/>
  <c r="AC1020" i="35"/>
  <c r="B1020" i="35" s="1"/>
  <c r="AC1033" i="35"/>
  <c r="B1033" i="35" s="1"/>
  <c r="AC1046" i="35"/>
  <c r="B1046" i="35" s="1"/>
  <c r="D1055" i="35"/>
  <c r="AC120" i="35"/>
  <c r="B120" i="35" s="1"/>
  <c r="AC125" i="35"/>
  <c r="B125" i="35" s="1"/>
  <c r="AC141" i="35"/>
  <c r="B141" i="35" s="1"/>
  <c r="AC209" i="35"/>
  <c r="B209" i="35" s="1"/>
  <c r="AC244" i="35"/>
  <c r="B244" i="35" s="1"/>
  <c r="AC348" i="35"/>
  <c r="B348" i="35" s="1"/>
  <c r="AC512" i="35"/>
  <c r="B512" i="35" s="1"/>
  <c r="AC540" i="35"/>
  <c r="B540" i="35" s="1"/>
  <c r="AC610" i="35"/>
  <c r="B610" i="35" s="1"/>
  <c r="AC614" i="35"/>
  <c r="B614" i="35" s="1"/>
  <c r="AC706" i="35"/>
  <c r="B706" i="35" s="1"/>
  <c r="AC916" i="35"/>
  <c r="B916" i="35" s="1"/>
  <c r="AC233" i="35"/>
  <c r="B233" i="35" s="1"/>
  <c r="AC334" i="35"/>
  <c r="B334" i="35" s="1"/>
  <c r="AC429" i="35"/>
  <c r="B429" i="35" s="1"/>
  <c r="AC440" i="35"/>
  <c r="B440" i="35" s="1"/>
  <c r="AC636" i="35"/>
  <c r="B636" i="35" s="1"/>
  <c r="AC727" i="35"/>
  <c r="B727" i="35" s="1"/>
  <c r="AC741" i="35"/>
  <c r="B741" i="35" s="1"/>
  <c r="AC910" i="35"/>
  <c r="B910" i="35" s="1"/>
  <c r="AC933" i="35"/>
  <c r="B933" i="35" s="1"/>
  <c r="AC1027" i="35"/>
  <c r="B1027" i="35" s="1"/>
  <c r="AC1040" i="35"/>
  <c r="B1040" i="35" s="1"/>
  <c r="AC524" i="35"/>
  <c r="B524" i="35" s="1"/>
  <c r="AC528" i="35"/>
  <c r="B528" i="35" s="1"/>
  <c r="AC615" i="35"/>
  <c r="B615" i="35" s="1"/>
  <c r="AC623" i="35"/>
  <c r="B623" i="35" s="1"/>
  <c r="AC628" i="35"/>
  <c r="B628" i="35" s="1"/>
  <c r="D852" i="35"/>
  <c r="AC613" i="35"/>
  <c r="B613" i="35" s="1"/>
  <c r="AC837" i="35"/>
  <c r="B837" i="35" s="1"/>
  <c r="AC114" i="35"/>
  <c r="B114" i="35" s="1"/>
  <c r="AC1011" i="35"/>
  <c r="B1011" i="35" s="1"/>
  <c r="AC135" i="35"/>
  <c r="B135" i="35" s="1"/>
  <c r="AC130" i="35"/>
  <c r="B130" i="35" s="1"/>
  <c r="AC404" i="35"/>
  <c r="B404" i="35" s="1"/>
  <c r="AC622" i="35"/>
  <c r="B622" i="35" s="1"/>
  <c r="AC104" i="35"/>
  <c r="B104" i="35" s="1"/>
  <c r="AC112" i="35"/>
  <c r="B112" i="35" s="1"/>
  <c r="AC225" i="35"/>
  <c r="B225" i="35" s="1"/>
  <c r="AC341" i="35"/>
  <c r="B341" i="35" s="1"/>
  <c r="AC426" i="35"/>
  <c r="B426" i="35" s="1"/>
  <c r="AC115" i="35"/>
  <c r="B115" i="35" s="1"/>
  <c r="AC144" i="35"/>
  <c r="B144" i="35" s="1"/>
  <c r="AC207" i="35"/>
  <c r="B207" i="35" s="1"/>
  <c r="AC236" i="35"/>
  <c r="B236" i="35" s="1"/>
  <c r="AC310" i="35"/>
  <c r="B310" i="35" s="1"/>
  <c r="AC533" i="35"/>
  <c r="B533" i="35" s="1"/>
  <c r="AC711" i="35"/>
  <c r="B711" i="35" s="1"/>
  <c r="AC1014" i="35"/>
  <c r="B1014" i="35" s="1"/>
  <c r="AC514" i="35"/>
  <c r="B514" i="35" s="1"/>
  <c r="AC439" i="35"/>
  <c r="B439" i="35" s="1"/>
  <c r="AC639" i="35"/>
  <c r="B639" i="35" s="1"/>
  <c r="AC238" i="35"/>
  <c r="B238" i="35" s="1"/>
  <c r="AC146" i="35"/>
  <c r="B146" i="35" s="1"/>
  <c r="AC511" i="35"/>
  <c r="B511" i="35" s="1"/>
  <c r="AC714" i="35"/>
  <c r="B714" i="35" s="1"/>
  <c r="AC215" i="35"/>
  <c r="B215" i="35" s="1"/>
  <c r="AC242" i="35"/>
  <c r="B242" i="35" s="1"/>
  <c r="AC245" i="35"/>
  <c r="B245" i="35" s="1"/>
  <c r="AC317" i="35"/>
  <c r="B317" i="35" s="1"/>
  <c r="AC448" i="35"/>
  <c r="B448" i="35" s="1"/>
  <c r="AC641" i="35"/>
  <c r="B641" i="35" s="1"/>
  <c r="AC824" i="35"/>
  <c r="B824" i="35" s="1"/>
  <c r="AC840" i="35"/>
  <c r="B840" i="35" s="1"/>
  <c r="D254" i="35"/>
  <c r="AC430" i="35"/>
  <c r="B430" i="35" s="1"/>
  <c r="D454" i="35"/>
  <c r="AC620" i="35"/>
  <c r="B620" i="35" s="1"/>
  <c r="AC645" i="35"/>
  <c r="B645" i="35" s="1"/>
  <c r="AC725" i="35"/>
  <c r="B725" i="35" s="1"/>
  <c r="AC808" i="35"/>
  <c r="B808" i="35" s="1"/>
  <c r="AC936" i="35"/>
  <c r="B936" i="35" s="1"/>
  <c r="D152" i="35"/>
  <c r="AC438" i="35"/>
  <c r="B438" i="35" s="1"/>
  <c r="AC648" i="35"/>
  <c r="B648" i="35" s="1"/>
  <c r="AC838" i="35"/>
  <c r="B838" i="35" s="1"/>
  <c r="AC923" i="35"/>
  <c r="B923" i="35" s="1"/>
  <c r="AC946" i="35"/>
  <c r="B946" i="35" s="1"/>
  <c r="D354" i="35"/>
  <c r="AC408" i="35"/>
  <c r="B408" i="35" s="1"/>
  <c r="AC520" i="35"/>
  <c r="B520" i="35" s="1"/>
  <c r="AC526" i="35"/>
  <c r="B526" i="35" s="1"/>
  <c r="AC535" i="35"/>
  <c r="B535" i="35" s="1"/>
  <c r="AC541" i="35"/>
  <c r="B541" i="35" s="1"/>
  <c r="AC642" i="35"/>
  <c r="B642" i="35" s="1"/>
  <c r="AC716" i="35"/>
  <c r="B716" i="35" s="1"/>
  <c r="AC834" i="35"/>
  <c r="B834" i="35" s="1"/>
  <c r="AC927" i="35"/>
  <c r="B927" i="35" s="1"/>
  <c r="AC937" i="35"/>
  <c r="B937" i="35" s="1"/>
  <c r="D255" i="35"/>
  <c r="D455" i="35"/>
  <c r="AC509" i="35"/>
  <c r="B509" i="35" s="1"/>
  <c r="AC523" i="35"/>
  <c r="B523" i="35" s="1"/>
  <c r="AC529" i="35"/>
  <c r="B529" i="35" s="1"/>
  <c r="AC538" i="35"/>
  <c r="B538" i="35" s="1"/>
  <c r="AC544" i="35"/>
  <c r="B544" i="35" s="1"/>
  <c r="AC713" i="35"/>
  <c r="B713" i="35" s="1"/>
  <c r="AC726" i="35"/>
  <c r="B726" i="35" s="1"/>
  <c r="AC746" i="35"/>
  <c r="B746" i="35" s="1"/>
  <c r="D754" i="35"/>
  <c r="AC804" i="35"/>
  <c r="B804" i="35" s="1"/>
  <c r="AC812" i="35"/>
  <c r="B812" i="35" s="1"/>
  <c r="AC817" i="35"/>
  <c r="B817" i="35" s="1"/>
  <c r="D855" i="35"/>
  <c r="AC914" i="35"/>
  <c r="B914" i="35" s="1"/>
  <c r="AC932" i="35"/>
  <c r="B932" i="35" s="1"/>
  <c r="AC1006" i="35"/>
  <c r="B1006" i="35" s="1"/>
  <c r="AC1044" i="35"/>
  <c r="B1044" i="35" s="1"/>
  <c r="AC322" i="35"/>
  <c r="B322" i="35" s="1"/>
  <c r="AC327" i="35"/>
  <c r="B327" i="35" s="1"/>
  <c r="AC413" i="35"/>
  <c r="B413" i="35" s="1"/>
  <c r="AC428" i="35"/>
  <c r="B428" i="35" s="1"/>
  <c r="AC433" i="35"/>
  <c r="B433" i="35" s="1"/>
  <c r="AC441" i="35"/>
  <c r="B441" i="35" s="1"/>
  <c r="AC532" i="35"/>
  <c r="B532" i="35" s="1"/>
  <c r="AC627" i="35"/>
  <c r="B627" i="35" s="1"/>
  <c r="AC630" i="35"/>
  <c r="B630" i="35" s="1"/>
  <c r="AC707" i="35"/>
  <c r="B707" i="35" s="1"/>
  <c r="AC729" i="35"/>
  <c r="B729" i="35" s="1"/>
  <c r="AC739" i="35"/>
  <c r="B739" i="35" s="1"/>
  <c r="AC821" i="35"/>
  <c r="B821" i="35" s="1"/>
  <c r="AC839" i="35"/>
  <c r="B839" i="35" s="1"/>
  <c r="AC905" i="35"/>
  <c r="B905" i="35" s="1"/>
  <c r="AC1039" i="35"/>
  <c r="B1039" i="35" s="1"/>
  <c r="AC339" i="35"/>
  <c r="B339" i="35" s="1"/>
  <c r="AC406" i="35"/>
  <c r="B406" i="35" s="1"/>
  <c r="AC418" i="35"/>
  <c r="B418" i="35" s="1"/>
  <c r="AC423" i="35"/>
  <c r="B423" i="35" s="1"/>
  <c r="AC504" i="35"/>
  <c r="B504" i="35" s="1"/>
  <c r="AC609" i="35"/>
  <c r="B609" i="35" s="1"/>
  <c r="AC618" i="35"/>
  <c r="B618" i="35" s="1"/>
  <c r="AC621" i="35"/>
  <c r="B621" i="35" s="1"/>
  <c r="AC649" i="35"/>
  <c r="B649" i="35" s="1"/>
  <c r="AC720" i="35"/>
  <c r="B720" i="35" s="1"/>
  <c r="AC723" i="35"/>
  <c r="B723" i="35" s="1"/>
  <c r="AC743" i="35"/>
  <c r="B743" i="35" s="1"/>
  <c r="D755" i="35"/>
  <c r="AC948" i="35"/>
  <c r="B948" i="35" s="1"/>
  <c r="AC249" i="35"/>
  <c r="B249" i="35" s="1"/>
  <c r="AC320" i="35"/>
  <c r="B320" i="35" s="1"/>
  <c r="AC349" i="35"/>
  <c r="B349" i="35" s="1"/>
  <c r="AC436" i="35"/>
  <c r="B436" i="35" s="1"/>
  <c r="AC518" i="35"/>
  <c r="B518" i="35" s="1"/>
  <c r="AC822" i="35"/>
  <c r="B822" i="35" s="1"/>
  <c r="AC835" i="35"/>
  <c r="B835" i="35" s="1"/>
  <c r="AC848" i="35"/>
  <c r="B848" i="35" s="1"/>
  <c r="AC924" i="35"/>
  <c r="B924" i="35" s="1"/>
  <c r="AC308" i="35"/>
  <c r="B308" i="35" s="1"/>
  <c r="AC315" i="35"/>
  <c r="B315" i="35" s="1"/>
  <c r="AC521" i="35"/>
  <c r="B521" i="35" s="1"/>
  <c r="AC643" i="35"/>
  <c r="B643" i="35" s="1"/>
  <c r="AC646" i="35"/>
  <c r="B646" i="35" s="1"/>
  <c r="AC736" i="35"/>
  <c r="B736" i="35" s="1"/>
  <c r="AC919" i="35"/>
  <c r="B919" i="35" s="1"/>
  <c r="AC938" i="35"/>
  <c r="B938" i="35" s="1"/>
  <c r="AC1007" i="35"/>
  <c r="B1007" i="35" s="1"/>
  <c r="AC1013" i="35"/>
  <c r="B1013" i="35" s="1"/>
  <c r="AC1018" i="35"/>
  <c r="B1018" i="35" s="1"/>
  <c r="AC640" i="35"/>
  <c r="B640" i="35" s="1"/>
  <c r="AC710" i="35"/>
  <c r="B710" i="35" s="1"/>
  <c r="AC918" i="35"/>
  <c r="B918" i="35" s="1"/>
  <c r="AC530" i="35"/>
  <c r="B530" i="35" s="1"/>
  <c r="D553" i="35"/>
  <c r="D653" i="35"/>
  <c r="AC819" i="35"/>
  <c r="B819" i="35" s="1"/>
  <c r="AC832" i="35"/>
  <c r="B832" i="35" s="1"/>
  <c r="AC925" i="35"/>
  <c r="B925" i="35" s="1"/>
  <c r="AC928" i="35"/>
  <c r="B928" i="35" s="1"/>
  <c r="AC939" i="35"/>
  <c r="B939" i="35" s="1"/>
  <c r="AC947" i="35"/>
  <c r="B947" i="35" s="1"/>
  <c r="D953" i="35"/>
  <c r="AC1036" i="35"/>
  <c r="B1036" i="35" s="1"/>
  <c r="AC836" i="35"/>
  <c r="B836" i="35" s="1"/>
  <c r="AC1008" i="35"/>
  <c r="B1008" i="35" s="1"/>
  <c r="AC1012" i="35"/>
  <c r="B1012" i="35" s="1"/>
  <c r="AC1045" i="35"/>
  <c r="B1045" i="35" s="1"/>
  <c r="AC1049" i="35"/>
  <c r="B1049" i="35" s="1"/>
  <c r="AC633" i="35"/>
  <c r="B633" i="35" s="1"/>
  <c r="D753" i="35"/>
  <c r="AC806" i="35"/>
  <c r="B806" i="35" s="1"/>
  <c r="AC813" i="35"/>
  <c r="B813" i="35" s="1"/>
  <c r="AC1004" i="35"/>
  <c r="B1004" i="35" s="1"/>
  <c r="AC1029" i="35"/>
  <c r="B1029" i="35" s="1"/>
  <c r="AC823" i="35"/>
  <c r="B823" i="35" s="1"/>
  <c r="AC922" i="35"/>
  <c r="B922" i="35" s="1"/>
  <c r="D355" i="35"/>
  <c r="AC810" i="35"/>
  <c r="B810" i="35" s="1"/>
  <c r="AC944" i="35"/>
  <c r="B944" i="35" s="1"/>
  <c r="D253" i="35"/>
  <c r="D655" i="35"/>
  <c r="AC721" i="35"/>
  <c r="B721" i="35" s="1"/>
  <c r="AC742" i="35"/>
  <c r="B742" i="35" s="1"/>
  <c r="AC843" i="35"/>
  <c r="B843" i="35" s="1"/>
  <c r="AC909" i="35"/>
  <c r="B909" i="35" s="1"/>
  <c r="AC926" i="35"/>
  <c r="B926" i="35" s="1"/>
  <c r="AC1017" i="35"/>
  <c r="B1017" i="35" s="1"/>
  <c r="AC826" i="35"/>
  <c r="B826" i="35" s="1"/>
  <c r="D854" i="35"/>
  <c r="AC942" i="35"/>
  <c r="B942" i="35" s="1"/>
  <c r="AC1028" i="35"/>
  <c r="B1028" i="35" s="1"/>
  <c r="AC917" i="35"/>
  <c r="B917" i="35" s="1"/>
  <c r="AC931" i="35"/>
  <c r="B931" i="35" s="1"/>
  <c r="AC1019" i="35"/>
  <c r="B1019" i="35" s="1"/>
  <c r="AC1025" i="35"/>
  <c r="B1025" i="35" s="1"/>
  <c r="AC1031" i="35"/>
  <c r="B1031" i="35" s="1"/>
  <c r="AC1034" i="35"/>
  <c r="B1034" i="35" s="1"/>
  <c r="AC1016" i="35"/>
  <c r="B1016" i="35" s="1"/>
  <c r="AC1022" i="35"/>
  <c r="B1022" i="35" s="1"/>
  <c r="AC940" i="35"/>
  <c r="B940" i="35" s="1"/>
  <c r="D552" i="35"/>
  <c r="AC846" i="35"/>
  <c r="B846" i="35" s="1"/>
  <c r="AC904" i="35"/>
  <c r="B904" i="35" s="1"/>
  <c r="AC1032" i="35"/>
  <c r="B1032" i="35" s="1"/>
  <c r="AC1038" i="35"/>
  <c r="B1038" i="35" s="1"/>
  <c r="D1053" i="35"/>
  <c r="AC631" i="35"/>
  <c r="B631" i="35" s="1"/>
  <c r="AC712" i="35"/>
  <c r="B712" i="35" s="1"/>
  <c r="AC732" i="35"/>
  <c r="B732" i="35" s="1"/>
  <c r="AC744" i="35"/>
  <c r="B744" i="35" s="1"/>
  <c r="D752" i="35"/>
  <c r="AC816" i="35"/>
  <c r="B816" i="35" s="1"/>
  <c r="AC830" i="35"/>
  <c r="B830" i="35" s="1"/>
  <c r="AC915" i="35"/>
  <c r="B915" i="35" s="1"/>
  <c r="AC929" i="35"/>
  <c r="B929" i="35" s="1"/>
  <c r="AC1026" i="35"/>
  <c r="B1026" i="35" s="1"/>
  <c r="AC1035" i="35"/>
  <c r="B1035" i="35" s="1"/>
  <c r="AC1047" i="35"/>
  <c r="B1047" i="35" s="1"/>
  <c r="D954" i="35"/>
  <c r="AC1023" i="35"/>
  <c r="B1023" i="35" s="1"/>
  <c r="AC1043" i="35"/>
  <c r="B1043" i="35" s="1"/>
  <c r="D1052" i="35"/>
  <c r="D955" i="35"/>
  <c r="AC1021" i="35"/>
  <c r="B1021" i="35" s="1"/>
  <c r="AC1041" i="35"/>
  <c r="B1041" i="35" s="1"/>
  <c r="AC747" i="35"/>
  <c r="B747" i="35" s="1"/>
  <c r="D853" i="35"/>
  <c r="AC949" i="35"/>
  <c r="B949" i="35" s="1"/>
  <c r="AC1010" i="35"/>
  <c r="B1010" i="35" s="1"/>
  <c r="AC1030" i="35"/>
  <c r="B1030" i="35" s="1"/>
  <c r="BC12" i="43" l="1"/>
  <c r="BS12" i="43"/>
  <c r="BH12" i="39"/>
  <c r="BX12" i="39"/>
  <c r="BK13" i="39"/>
  <c r="BO12" i="43"/>
  <c r="AY12" i="43"/>
  <c r="BC12" i="40"/>
  <c r="BS12" i="40"/>
  <c r="BG116" i="39"/>
  <c r="BW116" i="39"/>
  <c r="BL115" i="40"/>
  <c r="AV115" i="40"/>
  <c r="BZ115" i="43"/>
  <c r="BJ115" i="43"/>
  <c r="BR115" i="42"/>
  <c r="BB115" i="42"/>
  <c r="AC12" i="45"/>
  <c r="U13" i="45"/>
  <c r="BH12" i="41"/>
  <c r="BX12" i="41"/>
  <c r="BZ115" i="38"/>
  <c r="BJ115" i="38"/>
  <c r="CA115" i="43"/>
  <c r="BK115" i="43"/>
  <c r="BV13" i="44"/>
  <c r="BF13" i="44"/>
  <c r="CA115" i="41"/>
  <c r="BK115" i="41"/>
  <c r="V13" i="45"/>
  <c r="AD12" i="45"/>
  <c r="BP115" i="41"/>
  <c r="AZ115" i="41"/>
  <c r="BW12" i="44"/>
  <c r="BG12" i="44"/>
  <c r="BM115" i="37"/>
  <c r="AW115" i="37"/>
  <c r="AY12" i="36"/>
  <c r="BO12" i="36"/>
  <c r="AW12" i="40"/>
  <c r="BM12" i="40"/>
  <c r="BX115" i="40"/>
  <c r="BH115" i="40"/>
  <c r="BD12" i="44"/>
  <c r="BT12" i="44"/>
  <c r="AW115" i="40"/>
  <c r="BM115" i="40"/>
  <c r="BI115" i="38"/>
  <c r="BY115" i="38"/>
  <c r="AX12" i="42"/>
  <c r="BN12" i="42"/>
  <c r="AX116" i="37"/>
  <c r="BN116" i="37"/>
  <c r="BJ12" i="41"/>
  <c r="BZ12" i="41"/>
  <c r="BY12" i="39"/>
  <c r="BI12" i="39"/>
  <c r="BY115" i="43"/>
  <c r="BI115" i="43"/>
  <c r="BP115" i="42"/>
  <c r="AZ115" i="42"/>
  <c r="AW115" i="42"/>
  <c r="BM115" i="42"/>
  <c r="BL76" i="38"/>
  <c r="AV76" i="38"/>
  <c r="BD115" i="42"/>
  <c r="BT115" i="42"/>
  <c r="T16" i="45"/>
  <c r="AB15" i="45"/>
  <c r="AA14" i="45"/>
  <c r="S15" i="45"/>
  <c r="AG12" i="45"/>
  <c r="Y13" i="45"/>
  <c r="AF12" i="45"/>
  <c r="X13" i="45"/>
  <c r="AE14" i="45"/>
  <c r="W15" i="45"/>
  <c r="Z14" i="45"/>
  <c r="BJ115" i="44"/>
  <c r="BZ115" i="44"/>
  <c r="AY115" i="44"/>
  <c r="BO115" i="44"/>
  <c r="BL14" i="44"/>
  <c r="AV14" i="44"/>
  <c r="BC14" i="44"/>
  <c r="BS14" i="44"/>
  <c r="BM116" i="44"/>
  <c r="AW116" i="44"/>
  <c r="BW116" i="44"/>
  <c r="BG116" i="44"/>
  <c r="CA117" i="44"/>
  <c r="BK117" i="44"/>
  <c r="BZ12" i="44"/>
  <c r="BJ12" i="44"/>
  <c r="CA12" i="44"/>
  <c r="BK12" i="44"/>
  <c r="AW13" i="44"/>
  <c r="BM13" i="44"/>
  <c r="BH115" i="44"/>
  <c r="BX115" i="44"/>
  <c r="BY116" i="44"/>
  <c r="BI116" i="44"/>
  <c r="BP12" i="44"/>
  <c r="AZ12" i="44"/>
  <c r="BV116" i="44"/>
  <c r="BF116" i="44"/>
  <c r="BN15" i="44"/>
  <c r="AX15" i="44"/>
  <c r="BL77" i="44"/>
  <c r="AV77" i="44"/>
  <c r="BQ117" i="44"/>
  <c r="BA117" i="44"/>
  <c r="BA13" i="44"/>
  <c r="BQ13" i="44"/>
  <c r="BB14" i="44"/>
  <c r="BR14" i="44"/>
  <c r="BC115" i="44"/>
  <c r="BS115" i="44"/>
  <c r="AX117" i="44"/>
  <c r="BN117" i="44"/>
  <c r="BO15" i="44"/>
  <c r="AY15" i="44"/>
  <c r="BE116" i="44"/>
  <c r="BU116" i="44"/>
  <c r="AZ115" i="44"/>
  <c r="BP115" i="44"/>
  <c r="BH12" i="44"/>
  <c r="BX12" i="44"/>
  <c r="BT116" i="44"/>
  <c r="BD116" i="44"/>
  <c r="BL117" i="44"/>
  <c r="AV117" i="44"/>
  <c r="BE12" i="44"/>
  <c r="BU12" i="44"/>
  <c r="BI12" i="44"/>
  <c r="BY12" i="44"/>
  <c r="BR118" i="44"/>
  <c r="BB118" i="44"/>
  <c r="BY12" i="43"/>
  <c r="BI12" i="43"/>
  <c r="BA116" i="43"/>
  <c r="BQ116" i="43"/>
  <c r="AX115" i="43"/>
  <c r="BN115" i="43"/>
  <c r="AX14" i="43"/>
  <c r="BN14" i="43"/>
  <c r="AW14" i="43"/>
  <c r="BM14" i="43"/>
  <c r="BT116" i="43"/>
  <c r="BD116" i="43"/>
  <c r="CA13" i="43"/>
  <c r="BK13" i="43"/>
  <c r="BX12" i="43"/>
  <c r="BH12" i="43"/>
  <c r="BZ12" i="43"/>
  <c r="BJ12" i="43"/>
  <c r="BW116" i="43"/>
  <c r="BG116" i="43"/>
  <c r="AY115" i="43"/>
  <c r="BO115" i="43"/>
  <c r="BP14" i="43"/>
  <c r="AZ14" i="43"/>
  <c r="BD13" i="43"/>
  <c r="BT13" i="43"/>
  <c r="AV76" i="43"/>
  <c r="BL76" i="43"/>
  <c r="BU116" i="43"/>
  <c r="BE116" i="43"/>
  <c r="BW12" i="43"/>
  <c r="BG12" i="43"/>
  <c r="BV116" i="43"/>
  <c r="BF116" i="43"/>
  <c r="BE13" i="43"/>
  <c r="BU13" i="43"/>
  <c r="AZ115" i="43"/>
  <c r="BP115" i="43"/>
  <c r="AV14" i="43"/>
  <c r="BL14" i="43"/>
  <c r="BA15" i="43"/>
  <c r="BQ15" i="43"/>
  <c r="BB15" i="43"/>
  <c r="BR15" i="43"/>
  <c r="AV116" i="43"/>
  <c r="BL116" i="43"/>
  <c r="BF13" i="43"/>
  <c r="BV13" i="43"/>
  <c r="BC116" i="43"/>
  <c r="BS116" i="43"/>
  <c r="BX117" i="43"/>
  <c r="BH117" i="43"/>
  <c r="AW115" i="43"/>
  <c r="BM115" i="43"/>
  <c r="BB116" i="43"/>
  <c r="BR116" i="43"/>
  <c r="BX115" i="42"/>
  <c r="BH115" i="42"/>
  <c r="BL12" i="42"/>
  <c r="AV12" i="42"/>
  <c r="AX117" i="42"/>
  <c r="BN117" i="42"/>
  <c r="BY15" i="42"/>
  <c r="BI15" i="42"/>
  <c r="AV76" i="42"/>
  <c r="BL76" i="42"/>
  <c r="BI115" i="42"/>
  <c r="BY115" i="42"/>
  <c r="BU117" i="42"/>
  <c r="BE117" i="42"/>
  <c r="BS117" i="42"/>
  <c r="BC117" i="42"/>
  <c r="BU13" i="42"/>
  <c r="BE13" i="42"/>
  <c r="BK14" i="42"/>
  <c r="CA14" i="42"/>
  <c r="AW13" i="42"/>
  <c r="BM13" i="42"/>
  <c r="BK116" i="42"/>
  <c r="CA116" i="42"/>
  <c r="BO115" i="42"/>
  <c r="AY115" i="42"/>
  <c r="BC13" i="42"/>
  <c r="BS13" i="42"/>
  <c r="BV13" i="42"/>
  <c r="BF13" i="42"/>
  <c r="BZ14" i="42"/>
  <c r="BJ14" i="42"/>
  <c r="BL115" i="42"/>
  <c r="AV115" i="42"/>
  <c r="BZ115" i="42"/>
  <c r="BJ115" i="42"/>
  <c r="BD13" i="42"/>
  <c r="BT13" i="42"/>
  <c r="BB13" i="42"/>
  <c r="BR13" i="42"/>
  <c r="AY13" i="42"/>
  <c r="BO13" i="42"/>
  <c r="BA116" i="42"/>
  <c r="BQ116" i="42"/>
  <c r="BA13" i="42"/>
  <c r="BQ13" i="42"/>
  <c r="BP14" i="42"/>
  <c r="AZ14" i="42"/>
  <c r="BG115" i="42"/>
  <c r="BW115" i="42"/>
  <c r="BG12" i="42"/>
  <c r="BW12" i="42"/>
  <c r="BX13" i="42"/>
  <c r="BH13" i="42"/>
  <c r="BV115" i="42"/>
  <c r="BF115" i="42"/>
  <c r="BK14" i="41"/>
  <c r="AU15" i="41"/>
  <c r="CA14" i="41"/>
  <c r="BE14" i="41"/>
  <c r="BU14" i="41"/>
  <c r="BM115" i="41"/>
  <c r="AW115" i="41"/>
  <c r="AZ13" i="41"/>
  <c r="BP13" i="41"/>
  <c r="BF115" i="41"/>
  <c r="BV115" i="41"/>
  <c r="BA117" i="41"/>
  <c r="BQ117" i="41"/>
  <c r="BN12" i="41"/>
  <c r="AX12" i="41"/>
  <c r="BJ117" i="41"/>
  <c r="BZ117" i="41"/>
  <c r="AX116" i="41"/>
  <c r="BN116" i="41"/>
  <c r="BX115" i="41"/>
  <c r="BH115" i="41"/>
  <c r="BR14" i="41"/>
  <c r="BB14" i="41"/>
  <c r="BO12" i="41"/>
  <c r="AY12" i="41"/>
  <c r="AV76" i="41"/>
  <c r="BL76" i="41"/>
  <c r="BW15" i="41"/>
  <c r="BG15" i="41"/>
  <c r="BV14" i="41"/>
  <c r="BF14" i="41"/>
  <c r="BI13" i="41"/>
  <c r="BY13" i="41"/>
  <c r="BR115" i="41"/>
  <c r="BB115" i="41"/>
  <c r="BL115" i="41"/>
  <c r="AV115" i="41"/>
  <c r="BW115" i="41"/>
  <c r="BG115" i="41"/>
  <c r="BD115" i="41"/>
  <c r="BT115" i="41"/>
  <c r="BS14" i="41"/>
  <c r="BC14" i="41"/>
  <c r="BT14" i="41"/>
  <c r="BD14" i="41"/>
  <c r="AY116" i="41"/>
  <c r="BO116" i="41"/>
  <c r="BL14" i="41"/>
  <c r="AV14" i="41"/>
  <c r="BS115" i="41"/>
  <c r="BC115" i="41"/>
  <c r="BU118" i="41"/>
  <c r="BE118" i="41"/>
  <c r="BA12" i="41"/>
  <c r="BQ12" i="41"/>
  <c r="BM12" i="41"/>
  <c r="AW12" i="41"/>
  <c r="BI118" i="41"/>
  <c r="BY118" i="41"/>
  <c r="BX14" i="40"/>
  <c r="BH14" i="40"/>
  <c r="BF13" i="40"/>
  <c r="BV13" i="40"/>
  <c r="BJ116" i="40"/>
  <c r="BZ116" i="40"/>
  <c r="AY14" i="40"/>
  <c r="BO14" i="40"/>
  <c r="BZ13" i="40"/>
  <c r="BJ13" i="40"/>
  <c r="BY12" i="40"/>
  <c r="BI12" i="40"/>
  <c r="BB12" i="40"/>
  <c r="BR12" i="40"/>
  <c r="BQ12" i="40"/>
  <c r="BA12" i="40"/>
  <c r="AZ115" i="40"/>
  <c r="BP115" i="40"/>
  <c r="AZ14" i="40"/>
  <c r="BP14" i="40"/>
  <c r="BW12" i="40"/>
  <c r="BG12" i="40"/>
  <c r="BC116" i="40"/>
  <c r="BS116" i="40"/>
  <c r="BW117" i="40"/>
  <c r="BG117" i="40"/>
  <c r="CA115" i="40"/>
  <c r="BK115" i="40"/>
  <c r="BQ117" i="40"/>
  <c r="BA117" i="40"/>
  <c r="BE13" i="40"/>
  <c r="BU13" i="40"/>
  <c r="BY115" i="40"/>
  <c r="BI115" i="40"/>
  <c r="AX115" i="40"/>
  <c r="BN115" i="40"/>
  <c r="BD13" i="40"/>
  <c r="BT13" i="40"/>
  <c r="AV12" i="40"/>
  <c r="BL12" i="40"/>
  <c r="BU115" i="40"/>
  <c r="BE115" i="40"/>
  <c r="CA12" i="40"/>
  <c r="AU13" i="40"/>
  <c r="BK12" i="40"/>
  <c r="AX14" i="40"/>
  <c r="BN14" i="40"/>
  <c r="BT115" i="40"/>
  <c r="BD115" i="40"/>
  <c r="BO115" i="40"/>
  <c r="AY115" i="40"/>
  <c r="BV115" i="40"/>
  <c r="BF115" i="40"/>
  <c r="AV77" i="40"/>
  <c r="BL77" i="40"/>
  <c r="BB115" i="40"/>
  <c r="BR115" i="40"/>
  <c r="BE13" i="39"/>
  <c r="BU13" i="39"/>
  <c r="BP14" i="39"/>
  <c r="AZ14" i="39"/>
  <c r="BX117" i="39"/>
  <c r="BH117" i="39"/>
  <c r="BT14" i="39"/>
  <c r="BD14" i="39"/>
  <c r="BQ117" i="39"/>
  <c r="BA117" i="39"/>
  <c r="BA13" i="39"/>
  <c r="BQ13" i="39"/>
  <c r="BE116" i="39"/>
  <c r="BU116" i="39"/>
  <c r="CA14" i="39"/>
  <c r="BK14" i="39"/>
  <c r="BL12" i="39"/>
  <c r="AV12" i="39"/>
  <c r="BK115" i="39"/>
  <c r="CA115" i="39"/>
  <c r="BF116" i="39"/>
  <c r="BV116" i="39"/>
  <c r="BO115" i="39"/>
  <c r="AY115" i="39"/>
  <c r="BC12" i="39"/>
  <c r="BS12" i="39"/>
  <c r="BR116" i="39"/>
  <c r="BB116" i="39"/>
  <c r="BT115" i="39"/>
  <c r="BD115" i="39"/>
  <c r="BP117" i="39"/>
  <c r="AZ117" i="39"/>
  <c r="BB13" i="39"/>
  <c r="BR13" i="39"/>
  <c r="BG14" i="39"/>
  <c r="BW14" i="39"/>
  <c r="BN115" i="39"/>
  <c r="AX115" i="39"/>
  <c r="BO14" i="39"/>
  <c r="AY14" i="39"/>
  <c r="AX13" i="39"/>
  <c r="BN13" i="39"/>
  <c r="BM13" i="39"/>
  <c r="AW13" i="39"/>
  <c r="BM115" i="39"/>
  <c r="AW115" i="39"/>
  <c r="BC116" i="39"/>
  <c r="BS116" i="39"/>
  <c r="BV14" i="39"/>
  <c r="BF14" i="39"/>
  <c r="BL78" i="39"/>
  <c r="AV78" i="39"/>
  <c r="BJ12" i="39"/>
  <c r="BZ12" i="39"/>
  <c r="AV116" i="39"/>
  <c r="BL116" i="39"/>
  <c r="BZ117" i="39"/>
  <c r="BJ117" i="39"/>
  <c r="BY116" i="39"/>
  <c r="BI116" i="39"/>
  <c r="AW12" i="38"/>
  <c r="BM12" i="38"/>
  <c r="AY14" i="38"/>
  <c r="BO14" i="38"/>
  <c r="BP116" i="38"/>
  <c r="AZ116" i="38"/>
  <c r="BT116" i="38"/>
  <c r="BD116" i="38"/>
  <c r="CA12" i="38"/>
  <c r="BK12" i="38"/>
  <c r="BJ13" i="38"/>
  <c r="BZ13" i="38"/>
  <c r="BQ12" i="38"/>
  <c r="BA12" i="38"/>
  <c r="BB117" i="38"/>
  <c r="BR117" i="38"/>
  <c r="BV13" i="38"/>
  <c r="BF13" i="38"/>
  <c r="BY13" i="38"/>
  <c r="BI13" i="38"/>
  <c r="BB12" i="38"/>
  <c r="BR12" i="38"/>
  <c r="BH116" i="38"/>
  <c r="BX116" i="38"/>
  <c r="AZ12" i="38"/>
  <c r="BP12" i="38"/>
  <c r="BW117" i="38"/>
  <c r="BG117" i="38"/>
  <c r="BU12" i="38"/>
  <c r="BE12" i="38"/>
  <c r="BA116" i="38"/>
  <c r="BQ116" i="38"/>
  <c r="AV115" i="38"/>
  <c r="BL115" i="38"/>
  <c r="BS116" i="38"/>
  <c r="BC116" i="38"/>
  <c r="BW13" i="38"/>
  <c r="BG13" i="38"/>
  <c r="AV12" i="38"/>
  <c r="BL12" i="38"/>
  <c r="BF115" i="38"/>
  <c r="BV115" i="38"/>
  <c r="BO116" i="38"/>
  <c r="AY116" i="38"/>
  <c r="CA115" i="38"/>
  <c r="BK115" i="38"/>
  <c r="BN116" i="38"/>
  <c r="AX116" i="38"/>
  <c r="BS12" i="38"/>
  <c r="BC12" i="38"/>
  <c r="AW115" i="38"/>
  <c r="BM115" i="38"/>
  <c r="BT12" i="38"/>
  <c r="BD12" i="38"/>
  <c r="AX12" i="38"/>
  <c r="BN12" i="38"/>
  <c r="BE115" i="38"/>
  <c r="BU115" i="38"/>
  <c r="BX13" i="38"/>
  <c r="BH13" i="38"/>
  <c r="BI13" i="37"/>
  <c r="BY13" i="37"/>
  <c r="BD115" i="37"/>
  <c r="BT115" i="37"/>
  <c r="CA13" i="37"/>
  <c r="BK13" i="37"/>
  <c r="BE14" i="37"/>
  <c r="BU14" i="37"/>
  <c r="AZ14" i="37"/>
  <c r="BP14" i="37"/>
  <c r="AV116" i="37"/>
  <c r="BL116" i="37"/>
  <c r="BH13" i="37"/>
  <c r="BX13" i="37"/>
  <c r="AW12" i="37"/>
  <c r="BM12" i="37"/>
  <c r="BQ115" i="37"/>
  <c r="BA115" i="37"/>
  <c r="AV12" i="37"/>
  <c r="BL12" i="37"/>
  <c r="BO115" i="37"/>
  <c r="AY115" i="37"/>
  <c r="BV116" i="37"/>
  <c r="BF116" i="37"/>
  <c r="BW115" i="37"/>
  <c r="BG115" i="37"/>
  <c r="BS14" i="37"/>
  <c r="BC14" i="37"/>
  <c r="AV76" i="37"/>
  <c r="BL76" i="37"/>
  <c r="AZ115" i="37"/>
  <c r="BP115" i="37"/>
  <c r="BJ13" i="37"/>
  <c r="BZ13" i="37"/>
  <c r="BU115" i="37"/>
  <c r="BE115" i="37"/>
  <c r="BR115" i="37"/>
  <c r="BB115" i="37"/>
  <c r="AX12" i="37"/>
  <c r="BN12" i="37"/>
  <c r="CA116" i="37"/>
  <c r="BK116" i="37"/>
  <c r="BD14" i="37"/>
  <c r="BT14" i="37"/>
  <c r="BB12" i="37"/>
  <c r="BR12" i="37"/>
  <c r="BJ115" i="37"/>
  <c r="BZ115" i="37"/>
  <c r="BG13" i="37"/>
  <c r="BW13" i="37"/>
  <c r="BI115" i="37"/>
  <c r="BY115" i="37"/>
  <c r="AY14" i="37"/>
  <c r="BO14" i="37"/>
  <c r="BA12" i="37"/>
  <c r="BQ12" i="37"/>
  <c r="BH117" i="37"/>
  <c r="BX117" i="37"/>
  <c r="BC115" i="37"/>
  <c r="BS115" i="37"/>
  <c r="BF14" i="37"/>
  <c r="BV14" i="37"/>
  <c r="BK115" i="36"/>
  <c r="CA115" i="36"/>
  <c r="AW13" i="36"/>
  <c r="BM13" i="36"/>
  <c r="BJ12" i="36"/>
  <c r="BZ12" i="36"/>
  <c r="BU116" i="36"/>
  <c r="BE116" i="36"/>
  <c r="BY13" i="36"/>
  <c r="BI13" i="36"/>
  <c r="BX13" i="36"/>
  <c r="BH13" i="36"/>
  <c r="BU12" i="36"/>
  <c r="BE12" i="36"/>
  <c r="AV13" i="36"/>
  <c r="BL13" i="36"/>
  <c r="BY115" i="36"/>
  <c r="BI115" i="36"/>
  <c r="BQ14" i="36"/>
  <c r="BA14" i="36"/>
  <c r="BA117" i="36"/>
  <c r="BQ117" i="36"/>
  <c r="BH116" i="36"/>
  <c r="BX116" i="36"/>
  <c r="BS14" i="36"/>
  <c r="BC14" i="36"/>
  <c r="BV115" i="36"/>
  <c r="BF115" i="36"/>
  <c r="AX117" i="36"/>
  <c r="BN117" i="36"/>
  <c r="BK15" i="36"/>
  <c r="CA15" i="36"/>
  <c r="BJ115" i="36"/>
  <c r="BZ115" i="36"/>
  <c r="BP14" i="36"/>
  <c r="AZ14" i="36"/>
  <c r="BS115" i="36"/>
  <c r="BC115" i="36"/>
  <c r="BG115" i="36"/>
  <c r="BW115" i="36"/>
  <c r="BB116" i="36"/>
  <c r="BR116" i="36"/>
  <c r="BV12" i="36"/>
  <c r="BF12" i="36"/>
  <c r="BL77" i="36"/>
  <c r="AV77" i="36"/>
  <c r="BT12" i="36"/>
  <c r="BD12" i="36"/>
  <c r="BT115" i="36"/>
  <c r="BD115" i="36"/>
  <c r="AX14" i="36"/>
  <c r="BN14" i="36"/>
  <c r="BB13" i="36"/>
  <c r="BR13" i="36"/>
  <c r="BW12" i="36"/>
  <c r="BG12" i="36"/>
  <c r="BO115" i="36"/>
  <c r="AY115" i="36"/>
  <c r="BL115" i="36"/>
  <c r="AW115" i="36"/>
  <c r="BM115" i="36"/>
  <c r="AZ116" i="36"/>
  <c r="BP116" i="36"/>
  <c r="BV11" i="16"/>
  <c r="BF11" i="16"/>
  <c r="BK10" i="16"/>
  <c r="CA10" i="16"/>
  <c r="BD10" i="16"/>
  <c r="BT10" i="16"/>
  <c r="BU112" i="16"/>
  <c r="BE112" i="16"/>
  <c r="BX113" i="16"/>
  <c r="BH113" i="16"/>
  <c r="CA113" i="16"/>
  <c r="BK113" i="16"/>
  <c r="BJ112" i="16"/>
  <c r="BZ112" i="16"/>
  <c r="BY10" i="16"/>
  <c r="BI10" i="16"/>
  <c r="BX10" i="16"/>
  <c r="BH10" i="16"/>
  <c r="BF113" i="16"/>
  <c r="BV113" i="16"/>
  <c r="BE10" i="16"/>
  <c r="BU10" i="16"/>
  <c r="BJ10" i="16"/>
  <c r="BZ10" i="16"/>
  <c r="BI112" i="16"/>
  <c r="BY112" i="16"/>
  <c r="BJ113" i="16"/>
  <c r="BZ113" i="16"/>
  <c r="BW10" i="16"/>
  <c r="BG10" i="16"/>
  <c r="BG112" i="16"/>
  <c r="BW112" i="16"/>
  <c r="BT112" i="16"/>
  <c r="BD112" i="16"/>
  <c r="Z325" i="35" a="1"/>
  <c r="Z325" i="35" s="1"/>
  <c r="D240" i="35" a="1"/>
  <c r="D240" i="35" s="1"/>
  <c r="Z240" i="35" a="1"/>
  <c r="Z240" i="35" s="1"/>
  <c r="Z513" i="35" a="1"/>
  <c r="Z513" i="35" s="1"/>
  <c r="Z915" i="35" a="1"/>
  <c r="Z915" i="35" s="1"/>
  <c r="Z1031" i="35" a="1"/>
  <c r="Z1031" i="35" s="1"/>
  <c r="Z832" i="35" a="1"/>
  <c r="Z832" i="35" s="1"/>
  <c r="D832" i="35" a="1"/>
  <c r="D832" i="35" s="1"/>
  <c r="D848" i="35" a="1"/>
  <c r="D848" i="35" s="1"/>
  <c r="Z848" i="35" a="1"/>
  <c r="Z848" i="35" s="1"/>
  <c r="D418" i="35" a="1"/>
  <c r="D418" i="35" s="1"/>
  <c r="Z418" i="35" a="1"/>
  <c r="Z418" i="35" s="1"/>
  <c r="Z1006" i="35" a="1"/>
  <c r="Z1006" i="35" s="1"/>
  <c r="Z834" i="35" a="1"/>
  <c r="Z834" i="35" s="1"/>
  <c r="D834" i="35" a="1"/>
  <c r="D834" i="35" s="1"/>
  <c r="Z711" i="35" a="1"/>
  <c r="Z711" i="35" s="1"/>
  <c r="Z614" i="35" a="1"/>
  <c r="Z614" i="35" s="1"/>
  <c r="Z920" i="35" a="1"/>
  <c r="Z920" i="35" s="1"/>
  <c r="Z515" i="35" a="1"/>
  <c r="Z515" i="35" s="1"/>
  <c r="Z820" i="35" a="1"/>
  <c r="Z820" i="35" s="1"/>
  <c r="D248" i="35" a="1"/>
  <c r="D248" i="35" s="1"/>
  <c r="Z248" i="35" a="1"/>
  <c r="Z248" i="35" s="1"/>
  <c r="D229" i="35" a="1"/>
  <c r="D229" i="35" s="1"/>
  <c r="Z229" i="35" a="1"/>
  <c r="Z229" i="35" s="1"/>
  <c r="Z522" i="35" a="1"/>
  <c r="Z522" i="35" s="1"/>
  <c r="D223" i="35" a="1"/>
  <c r="D223" i="35" s="1"/>
  <c r="Z223" i="35" a="1"/>
  <c r="Z223" i="35" s="1"/>
  <c r="Z304" i="35" a="1"/>
  <c r="Z304" i="35" s="1"/>
  <c r="D140" i="35" a="1"/>
  <c r="D140" i="35" s="1"/>
  <c r="Z140" i="35" a="1"/>
  <c r="Z140" i="35" s="1"/>
  <c r="D221" i="35" a="1"/>
  <c r="D221" i="35" s="1"/>
  <c r="Z221" i="35" a="1"/>
  <c r="Z221" i="35" s="1"/>
  <c r="D431" i="35" a="1"/>
  <c r="D431" i="35" s="1"/>
  <c r="Z431" i="35" a="1"/>
  <c r="Z431" i="35" s="1"/>
  <c r="D830" i="35" a="1"/>
  <c r="D830" i="35" s="1"/>
  <c r="Z830" i="35" a="1"/>
  <c r="Z830" i="35" s="1"/>
  <c r="Z1025" i="35" a="1"/>
  <c r="Z1025" i="35" s="1"/>
  <c r="Z922" i="35" a="1"/>
  <c r="Z922" i="35" s="1"/>
  <c r="Z819" i="35" a="1"/>
  <c r="Z819" i="35" s="1"/>
  <c r="Z835" i="35" a="1"/>
  <c r="Z835" i="35" s="1"/>
  <c r="D835" i="35" a="1"/>
  <c r="D835" i="35" s="1"/>
  <c r="Z406" i="35" a="1"/>
  <c r="Z406" i="35" s="1"/>
  <c r="Z932" i="35" a="1"/>
  <c r="Z932" i="35" s="1"/>
  <c r="D932" i="35" a="1"/>
  <c r="D932" i="35" s="1"/>
  <c r="Z716" i="35" a="1"/>
  <c r="Z716" i="35" s="1"/>
  <c r="D430" i="35" a="1"/>
  <c r="D430" i="35" s="1"/>
  <c r="Z430" i="35" a="1"/>
  <c r="Z430" i="35" s="1"/>
  <c r="Z533" i="35" a="1"/>
  <c r="Z533" i="35" s="1"/>
  <c r="D533" i="35" a="1"/>
  <c r="D533" i="35" s="1"/>
  <c r="D628" i="35" a="1"/>
  <c r="D628" i="35" s="1"/>
  <c r="Z628" i="35" a="1"/>
  <c r="Z628" i="35" s="1"/>
  <c r="Z610" i="35" a="1"/>
  <c r="Z610" i="35" s="1"/>
  <c r="D844" i="35" a="1"/>
  <c r="D844" i="35" s="1"/>
  <c r="Z844" i="35" a="1"/>
  <c r="Z844" i="35" s="1"/>
  <c r="Z117" i="35" a="1"/>
  <c r="Z117" i="35" s="1"/>
  <c r="D827" i="35" a="1"/>
  <c r="D827" i="35" s="1"/>
  <c r="Z827" i="35" a="1"/>
  <c r="Z827" i="35" s="1"/>
  <c r="D545" i="35" a="1"/>
  <c r="D545" i="35" s="1"/>
  <c r="Z545" i="35" a="1"/>
  <c r="Z545" i="35" s="1"/>
  <c r="Z604" i="35" a="1"/>
  <c r="Z604" i="35" s="1"/>
  <c r="D239" i="35" a="1"/>
  <c r="D239" i="35" s="1"/>
  <c r="Z239" i="35" a="1"/>
  <c r="Z239" i="35" s="1"/>
  <c r="D734" i="35" a="1"/>
  <c r="D734" i="35" s="1"/>
  <c r="Z734" i="35" a="1"/>
  <c r="Z734" i="35" s="1"/>
  <c r="Z517" i="35" a="1"/>
  <c r="Z517" i="35" s="1"/>
  <c r="D148" i="35" a="1"/>
  <c r="D148" i="35" s="1"/>
  <c r="Z148" i="35" a="1"/>
  <c r="Z148" i="35" s="1"/>
  <c r="Z311" i="35" a="1"/>
  <c r="Z311" i="35" s="1"/>
  <c r="Z1037" i="35" a="1"/>
  <c r="Z1037" i="35" s="1"/>
  <c r="Z719" i="35" a="1"/>
  <c r="Z719" i="35" s="1"/>
  <c r="Z205" i="35" a="1"/>
  <c r="Z205" i="35" s="1"/>
  <c r="Z720" i="35" a="1"/>
  <c r="Z720" i="35" s="1"/>
  <c r="D438" i="35" a="1"/>
  <c r="D438" i="35" s="1"/>
  <c r="Z438" i="35" a="1"/>
  <c r="Z438" i="35" s="1"/>
  <c r="Z1020" i="35" a="1"/>
  <c r="Z1020" i="35" s="1"/>
  <c r="D730" i="35" a="1"/>
  <c r="D730" i="35" s="1"/>
  <c r="Z730" i="35" a="1"/>
  <c r="Z730" i="35" s="1"/>
  <c r="D128" i="35" a="1"/>
  <c r="D128" i="35" s="1"/>
  <c r="Z128" i="35" a="1"/>
  <c r="Z128" i="35" s="1"/>
  <c r="Z318" i="35" a="1"/>
  <c r="Z318" i="35" s="1"/>
  <c r="D231" i="35" a="1"/>
  <c r="D231" i="35" s="1"/>
  <c r="Z231" i="35" a="1"/>
  <c r="Z231" i="35" s="1"/>
  <c r="Z721" i="35" a="1"/>
  <c r="Z721" i="35" s="1"/>
  <c r="Z433" i="35" a="1"/>
  <c r="Z433" i="35" s="1"/>
  <c r="D433" i="35" a="1"/>
  <c r="D433" i="35" s="1"/>
  <c r="D440" i="35" a="1"/>
  <c r="D440" i="35" s="1"/>
  <c r="Z440" i="35" a="1"/>
  <c r="Z440" i="35" s="1"/>
  <c r="Z136" i="35" a="1"/>
  <c r="Z136" i="35" s="1"/>
  <c r="D136" i="35" a="1"/>
  <c r="D136" i="35" s="1"/>
  <c r="Z539" i="35" a="1"/>
  <c r="Z539" i="35" s="1"/>
  <c r="D539" i="35" a="1"/>
  <c r="D539" i="35" s="1"/>
  <c r="D428" i="35" a="1"/>
  <c r="D428" i="35" s="1"/>
  <c r="Z428" i="35" a="1"/>
  <c r="Z428" i="35" s="1"/>
  <c r="Z135" i="35" a="1"/>
  <c r="Z135" i="35" s="1"/>
  <c r="D135" i="35" a="1"/>
  <c r="D135" i="35" s="1"/>
  <c r="Z1048" i="35" a="1"/>
  <c r="Z1048" i="35" s="1"/>
  <c r="D1048" i="35" a="1"/>
  <c r="D1048" i="35" s="1"/>
  <c r="Z547" i="35" a="1"/>
  <c r="Z547" i="35" s="1"/>
  <c r="D547" i="35" a="1"/>
  <c r="D547" i="35" s="1"/>
  <c r="Z808" i="35" a="1"/>
  <c r="Z808" i="35" s="1"/>
  <c r="D334" i="35" a="1"/>
  <c r="D334" i="35" s="1"/>
  <c r="Z334" i="35" a="1"/>
  <c r="Z334" i="35" s="1"/>
  <c r="Z415" i="35" a="1"/>
  <c r="Z415" i="35" s="1"/>
  <c r="D134" i="35" a="1"/>
  <c r="D134" i="35" s="1"/>
  <c r="Z134" i="35" a="1"/>
  <c r="Z134" i="35" s="1"/>
  <c r="Z1035" i="35" a="1"/>
  <c r="Z1035" i="35" s="1"/>
  <c r="Z1022" i="35" a="1"/>
  <c r="Z1022" i="35" s="1"/>
  <c r="Z315" i="35" a="1"/>
  <c r="Z315" i="35" s="1"/>
  <c r="D725" i="35" a="1"/>
  <c r="D725" i="35" s="1"/>
  <c r="Z725" i="35" a="1"/>
  <c r="Z725" i="35" s="1"/>
  <c r="Z439" i="35" a="1"/>
  <c r="Z439" i="35" s="1"/>
  <c r="D439" i="35" a="1"/>
  <c r="D439" i="35" s="1"/>
  <c r="Z114" i="35" a="1"/>
  <c r="Z114" i="35" s="1"/>
  <c r="Z606" i="35" a="1"/>
  <c r="Z606" i="35" s="1"/>
  <c r="D619" i="35" a="1"/>
  <c r="D619" i="35" s="1"/>
  <c r="Z619" i="35" a="1"/>
  <c r="Z619" i="35" s="1"/>
  <c r="Z1016" i="35" a="1"/>
  <c r="Z1016" i="35" s="1"/>
  <c r="D645" i="35" a="1"/>
  <c r="D645" i="35" s="1"/>
  <c r="Z645" i="35" a="1"/>
  <c r="Z645" i="35" s="1"/>
  <c r="D338" i="35" a="1"/>
  <c r="D338" i="35" s="1"/>
  <c r="Z338" i="35" a="1"/>
  <c r="Z338" i="35" s="1"/>
  <c r="Z607" i="35" a="1"/>
  <c r="Z607" i="35" s="1"/>
  <c r="Z810" i="35" a="1"/>
  <c r="Z810" i="35" s="1"/>
  <c r="Z924" i="35" a="1"/>
  <c r="Z924" i="35" s="1"/>
  <c r="Z423" i="35" a="1"/>
  <c r="Z423" i="35" s="1"/>
  <c r="D423" i="35" a="1"/>
  <c r="D423" i="35" s="1"/>
  <c r="Z1044" i="35" a="1"/>
  <c r="Z1044" i="35" s="1"/>
  <c r="Z927" i="35" a="1"/>
  <c r="Z927" i="35" s="1"/>
  <c r="Z620" i="35" a="1"/>
  <c r="Z620" i="35" s="1"/>
  <c r="D620" i="35" a="1"/>
  <c r="D620" i="35" s="1"/>
  <c r="Z1014" i="35" a="1"/>
  <c r="Z1014" i="35" s="1"/>
  <c r="Z613" i="35" a="1"/>
  <c r="Z613" i="35" s="1"/>
  <c r="Z706" i="35" a="1"/>
  <c r="Z706" i="35" s="1"/>
  <c r="Z313" i="35" a="1"/>
  <c r="Z313" i="35" s="1"/>
  <c r="Z605" i="35" a="1"/>
  <c r="Z605" i="35" s="1"/>
  <c r="Z617" i="35" a="1"/>
  <c r="Z617" i="35" s="1"/>
  <c r="D228" i="35" a="1"/>
  <c r="D228" i="35" s="1"/>
  <c r="Z228" i="35" a="1"/>
  <c r="Z228" i="35" s="1"/>
  <c r="Z328" i="35" a="1"/>
  <c r="Z328" i="35" s="1"/>
  <c r="Z709" i="35" a="1"/>
  <c r="Z709" i="35" s="1"/>
  <c r="D542" i="35" a="1"/>
  <c r="D542" i="35" s="1"/>
  <c r="Z542" i="35" a="1"/>
  <c r="Z542" i="35" s="1"/>
  <c r="Z816" i="35" a="1"/>
  <c r="Z816" i="35" s="1"/>
  <c r="Z1019" i="35" a="1"/>
  <c r="Z1019" i="35" s="1"/>
  <c r="D823" i="35" a="1"/>
  <c r="D823" i="35" s="1"/>
  <c r="Z823" i="35" a="1"/>
  <c r="Z823" i="35" s="1"/>
  <c r="D822" i="35" a="1"/>
  <c r="D822" i="35" s="1"/>
  <c r="Z822" i="35" a="1"/>
  <c r="Z822" i="35" s="1"/>
  <c r="D339" i="35" a="1"/>
  <c r="D339" i="35" s="1"/>
  <c r="Z339" i="35" a="1"/>
  <c r="Z339" i="35" s="1"/>
  <c r="Z914" i="35" a="1"/>
  <c r="Z914" i="35" s="1"/>
  <c r="Z642" i="35" a="1"/>
  <c r="Z642" i="35" s="1"/>
  <c r="D642" i="35" a="1"/>
  <c r="D642" i="35" s="1"/>
  <c r="Z310" i="35" a="1"/>
  <c r="Z310" i="35" s="1"/>
  <c r="D623" i="35" a="1"/>
  <c r="D623" i="35" s="1"/>
  <c r="Z623" i="35" a="1"/>
  <c r="Z623" i="35" s="1"/>
  <c r="Z540" i="35" a="1"/>
  <c r="Z540" i="35" s="1"/>
  <c r="D540" i="35" a="1"/>
  <c r="D540" i="35" s="1"/>
  <c r="Z811" i="35" a="1"/>
  <c r="Z811" i="35" s="1"/>
  <c r="Z235" i="35" a="1"/>
  <c r="Z235" i="35" s="1"/>
  <c r="D235" i="35" a="1"/>
  <c r="D235" i="35" s="1"/>
  <c r="Z735" i="35" a="1"/>
  <c r="Z735" i="35" s="1"/>
  <c r="D735" i="35" a="1"/>
  <c r="D735" i="35" s="1"/>
  <c r="Z525" i="35" a="1"/>
  <c r="Z525" i="35" s="1"/>
  <c r="D525" i="35" a="1"/>
  <c r="D525" i="35" s="1"/>
  <c r="Z417" i="35" a="1"/>
  <c r="Z417" i="35" s="1"/>
  <c r="D417" i="35" a="1"/>
  <c r="D417" i="35" s="1"/>
  <c r="Z110" i="35" a="1"/>
  <c r="Z110" i="35" s="1"/>
  <c r="Z616" i="35" a="1"/>
  <c r="Z616" i="35" s="1"/>
  <c r="D127" i="35" a="1"/>
  <c r="D127" i="35" s="1"/>
  <c r="Z127" i="35" a="1"/>
  <c r="Z127" i="35" s="1"/>
  <c r="Z704" i="35" a="1"/>
  <c r="Z704" i="35" s="1"/>
  <c r="Z129" i="35" a="1"/>
  <c r="Z129" i="35" s="1"/>
  <c r="D129" i="35" a="1"/>
  <c r="D129" i="35" s="1"/>
  <c r="Z807" i="35" a="1"/>
  <c r="Z807" i="35" s="1"/>
  <c r="Z407" i="35" a="1"/>
  <c r="Z407" i="35" s="1"/>
  <c r="Z1030" i="35" a="1"/>
  <c r="Z1030" i="35" s="1"/>
  <c r="D931" i="35" a="1"/>
  <c r="D931" i="35" s="1"/>
  <c r="Z931" i="35" a="1"/>
  <c r="Z931" i="35" s="1"/>
  <c r="Z1029" i="35" a="1"/>
  <c r="Z1029" i="35" s="1"/>
  <c r="Z1039" i="35" a="1"/>
  <c r="Z1039" i="35" s="1"/>
  <c r="Z541" i="35" a="1"/>
  <c r="Z541" i="35" s="1"/>
  <c r="D541" i="35" a="1"/>
  <c r="D541" i="35" s="1"/>
  <c r="D840" i="35" a="1"/>
  <c r="D840" i="35" s="1"/>
  <c r="Z840" i="35" a="1"/>
  <c r="Z840" i="35" s="1"/>
  <c r="Z236" i="35" a="1"/>
  <c r="Z236" i="35" s="1"/>
  <c r="D236" i="35" a="1"/>
  <c r="D236" i="35" s="1"/>
  <c r="Z615" i="35" a="1"/>
  <c r="Z615" i="35" s="1"/>
  <c r="Z512" i="35" a="1"/>
  <c r="Z512" i="35" s="1"/>
  <c r="Z805" i="35" a="1"/>
  <c r="Z805" i="35" s="1"/>
  <c r="Z815" i="35" a="1"/>
  <c r="Z815" i="35" s="1"/>
  <c r="Z507" i="35" a="1"/>
  <c r="Z507" i="35" s="1"/>
  <c r="Z133" i="35" a="1"/>
  <c r="Z133" i="35" s="1"/>
  <c r="D133" i="35" a="1"/>
  <c r="D133" i="35" s="1"/>
  <c r="Z220" i="35" a="1"/>
  <c r="Z220" i="35" s="1"/>
  <c r="D537" i="35" a="1"/>
  <c r="D537" i="35" s="1"/>
  <c r="Z537" i="35" a="1"/>
  <c r="Z537" i="35" s="1"/>
  <c r="D945" i="35" a="1"/>
  <c r="D945" i="35" s="1"/>
  <c r="Z945" i="35" a="1"/>
  <c r="Z945" i="35" s="1"/>
  <c r="D442" i="35" a="1"/>
  <c r="D442" i="35" s="1"/>
  <c r="Z442" i="35" a="1"/>
  <c r="Z442" i="35" s="1"/>
  <c r="D139" i="35" a="1"/>
  <c r="D139" i="35" s="1"/>
  <c r="Z139" i="35" a="1"/>
  <c r="Z139" i="35" s="1"/>
  <c r="D527" i="35" a="1"/>
  <c r="D527" i="35" s="1"/>
  <c r="Z527" i="35" a="1"/>
  <c r="Z527" i="35" s="1"/>
  <c r="D449" i="35" a="1"/>
  <c r="D449" i="35" s="1"/>
  <c r="Z449" i="35" a="1"/>
  <c r="Z449" i="35" s="1"/>
  <c r="D131" i="35" a="1"/>
  <c r="D131" i="35" s="1"/>
  <c r="Z131" i="35" a="1"/>
  <c r="Z131" i="35" s="1"/>
  <c r="Z1010" i="35" a="1"/>
  <c r="Z1010" i="35" s="1"/>
  <c r="Z744" i="35" a="1"/>
  <c r="Z744" i="35" s="1"/>
  <c r="D744" i="35" a="1"/>
  <c r="D744" i="35" s="1"/>
  <c r="Z917" i="35" a="1"/>
  <c r="Z917" i="35" s="1"/>
  <c r="Z1004" i="35" a="1"/>
  <c r="Z1004" i="35" s="1"/>
  <c r="D530" i="35" a="1"/>
  <c r="D530" i="35" s="1"/>
  <c r="Z530" i="35" a="1"/>
  <c r="Z530" i="35" s="1"/>
  <c r="D436" i="35" a="1"/>
  <c r="D436" i="35" s="1"/>
  <c r="Z436" i="35" a="1"/>
  <c r="Z436" i="35" s="1"/>
  <c r="Z905" i="35" a="1"/>
  <c r="Z905" i="35" s="1"/>
  <c r="Z817" i="35" a="1"/>
  <c r="Z817" i="35" s="1"/>
  <c r="D535" i="35" a="1"/>
  <c r="D535" i="35" s="1"/>
  <c r="Z535" i="35" a="1"/>
  <c r="Z535" i="35" s="1"/>
  <c r="D824" i="35" a="1"/>
  <c r="D824" i="35" s="1"/>
  <c r="Z824" i="35" a="1"/>
  <c r="Z824" i="35" s="1"/>
  <c r="Z207" i="35" a="1"/>
  <c r="Z207" i="35" s="1"/>
  <c r="D528" i="35" a="1"/>
  <c r="D528" i="35" s="1"/>
  <c r="Z528" i="35" a="1"/>
  <c r="Z528" i="35" s="1"/>
  <c r="D348" i="35" a="1"/>
  <c r="D348" i="35" s="1"/>
  <c r="Z348" i="35" a="1"/>
  <c r="Z348" i="35" s="1"/>
  <c r="Z722" i="35" a="1"/>
  <c r="Z722" i="35" s="1"/>
  <c r="D722" i="35" a="1"/>
  <c r="D722" i="35" s="1"/>
  <c r="Z329" i="35" a="1"/>
  <c r="Z329" i="35" s="1"/>
  <c r="D447" i="35" a="1"/>
  <c r="D447" i="35" s="1"/>
  <c r="Z447" i="35" a="1"/>
  <c r="Z447" i="35" s="1"/>
  <c r="D935" i="35" a="1"/>
  <c r="D935" i="35" s="1"/>
  <c r="Z935" i="35" a="1"/>
  <c r="Z935" i="35" s="1"/>
  <c r="D416" i="35" a="1"/>
  <c r="D416" i="35" s="1"/>
  <c r="Z416" i="35" a="1"/>
  <c r="Z416" i="35" s="1"/>
  <c r="Z818" i="35" a="1"/>
  <c r="Z818" i="35" s="1"/>
  <c r="Z419" i="35" a="1"/>
  <c r="Z419" i="35" s="1"/>
  <c r="D419" i="35" a="1"/>
  <c r="D419" i="35" s="1"/>
  <c r="D546" i="35" a="1"/>
  <c r="D546" i="35" s="1"/>
  <c r="Z546" i="35" a="1"/>
  <c r="Z546" i="35" s="1"/>
  <c r="Z246" i="35" a="1"/>
  <c r="Z246" i="35" s="1"/>
  <c r="D246" i="35" a="1"/>
  <c r="D246" i="35" s="1"/>
  <c r="D143" i="35" a="1"/>
  <c r="D143" i="35" s="1"/>
  <c r="Z143" i="35" a="1"/>
  <c r="Z143" i="35" s="1"/>
  <c r="D949" i="35" a="1"/>
  <c r="D949" i="35" s="1"/>
  <c r="Z949" i="35" a="1"/>
  <c r="Z949" i="35" s="1"/>
  <c r="D732" i="35" a="1"/>
  <c r="D732" i="35" s="1"/>
  <c r="Z732" i="35" a="1"/>
  <c r="Z732" i="35" s="1"/>
  <c r="Z1028" i="35" a="1"/>
  <c r="Z1028" i="35" s="1"/>
  <c r="Z813" i="35" a="1"/>
  <c r="Z813" i="35" s="1"/>
  <c r="Z918" i="35" a="1"/>
  <c r="Z918" i="35" s="1"/>
  <c r="D349" i="35" a="1"/>
  <c r="D349" i="35" s="1"/>
  <c r="Z349" i="35" a="1"/>
  <c r="Z349" i="35" s="1"/>
  <c r="Z839" i="35" a="1"/>
  <c r="Z839" i="35" s="1"/>
  <c r="D839" i="35" a="1"/>
  <c r="D839" i="35" s="1"/>
  <c r="Z812" i="35" a="1"/>
  <c r="Z812" i="35" s="1"/>
  <c r="D526" i="35" a="1"/>
  <c r="D526" i="35" s="1"/>
  <c r="Z526" i="35" a="1"/>
  <c r="Z526" i="35" s="1"/>
  <c r="Z641" i="35" a="1"/>
  <c r="Z641" i="35" s="1"/>
  <c r="D641" i="35" a="1"/>
  <c r="D641" i="35" s="1"/>
  <c r="D144" i="35" a="1"/>
  <c r="D144" i="35" s="1"/>
  <c r="Z144" i="35" a="1"/>
  <c r="Z144" i="35" s="1"/>
  <c r="D524" i="35" a="1"/>
  <c r="D524" i="35" s="1"/>
  <c r="Z524" i="35" a="1"/>
  <c r="Z524" i="35" s="1"/>
  <c r="D244" i="35" a="1"/>
  <c r="D244" i="35" s="1"/>
  <c r="Z244" i="35" a="1"/>
  <c r="Z244" i="35" s="1"/>
  <c r="Z635" i="35" a="1"/>
  <c r="Z635" i="35" s="1"/>
  <c r="D635" i="35" a="1"/>
  <c r="D635" i="35" s="1"/>
  <c r="D943" i="35" a="1"/>
  <c r="D943" i="35" s="1"/>
  <c r="Z943" i="35" a="1"/>
  <c r="Z943" i="35" s="1"/>
  <c r="Z340" i="35" a="1"/>
  <c r="Z340" i="35" s="1"/>
  <c r="D340" i="35" a="1"/>
  <c r="D340" i="35" s="1"/>
  <c r="Z324" i="35" a="1"/>
  <c r="Z324" i="35" s="1"/>
  <c r="Z446" i="35" a="1"/>
  <c r="Z446" i="35" s="1"/>
  <c r="D446" i="35" a="1"/>
  <c r="D446" i="35" s="1"/>
  <c r="D733" i="35" a="1"/>
  <c r="D733" i="35" s="1"/>
  <c r="Z733" i="35" a="1"/>
  <c r="Z733" i="35" s="1"/>
  <c r="Z634" i="35" a="1"/>
  <c r="Z634" i="35" s="1"/>
  <c r="D634" i="35" a="1"/>
  <c r="D634" i="35" s="1"/>
  <c r="D331" i="35" a="1"/>
  <c r="D331" i="35" s="1"/>
  <c r="Z331" i="35" a="1"/>
  <c r="Z331" i="35" s="1"/>
  <c r="Z336" i="35" a="1"/>
  <c r="Z336" i="35" s="1"/>
  <c r="D336" i="35" a="1"/>
  <c r="D336" i="35" s="1"/>
  <c r="Z219" i="35" a="1"/>
  <c r="Z219" i="35" s="1"/>
  <c r="Z717" i="35" a="1"/>
  <c r="Z717" i="35" s="1"/>
  <c r="D724" i="35" a="1"/>
  <c r="D724" i="35" s="1"/>
  <c r="Z724" i="35" a="1"/>
  <c r="Z724" i="35" s="1"/>
  <c r="Z1043" i="35" a="1"/>
  <c r="Z1043" i="35" s="1"/>
  <c r="Z511" i="35" a="1"/>
  <c r="Z511" i="35" s="1"/>
  <c r="Z509" i="35" a="1"/>
  <c r="Z509" i="35" s="1"/>
  <c r="Z825" i="35" a="1"/>
  <c r="Z825" i="35" s="1"/>
  <c r="D825" i="35" a="1"/>
  <c r="D825" i="35" s="1"/>
  <c r="Z505" i="35" a="1"/>
  <c r="Z505" i="35" s="1"/>
  <c r="Z916" i="35" a="1"/>
  <c r="Z916" i="35" s="1"/>
  <c r="Z326" i="35" a="1"/>
  <c r="Z326" i="35" s="1"/>
  <c r="D845" i="35" a="1"/>
  <c r="D845" i="35" s="1"/>
  <c r="Z845" i="35" a="1"/>
  <c r="Z845" i="35" s="1"/>
  <c r="Z518" i="35" a="1"/>
  <c r="Z518" i="35" s="1"/>
  <c r="Z1009" i="35" a="1"/>
  <c r="Z1009" i="35" s="1"/>
  <c r="Z712" i="35" a="1"/>
  <c r="Z712" i="35" s="1"/>
  <c r="D942" i="35" a="1"/>
  <c r="D942" i="35" s="1"/>
  <c r="Z942" i="35" a="1"/>
  <c r="Z942" i="35" s="1"/>
  <c r="Z806" i="35" a="1"/>
  <c r="Z806" i="35" s="1"/>
  <c r="Z710" i="35" a="1"/>
  <c r="Z710" i="35" s="1"/>
  <c r="Z320" i="35" a="1"/>
  <c r="Z320" i="35" s="1"/>
  <c r="Z821" i="35" a="1"/>
  <c r="Z821" i="35" s="1"/>
  <c r="Z804" i="35" a="1"/>
  <c r="Z804" i="35" s="1"/>
  <c r="Z520" i="35" a="1"/>
  <c r="Z520" i="35" s="1"/>
  <c r="D448" i="35" a="1"/>
  <c r="D448" i="35" s="1"/>
  <c r="Z448" i="35" a="1"/>
  <c r="Z448" i="35" s="1"/>
  <c r="Z115" i="35" a="1"/>
  <c r="Z115" i="35" s="1"/>
  <c r="Z1040" i="35" a="1"/>
  <c r="Z1040" i="35" s="1"/>
  <c r="Z209" i="35" a="1"/>
  <c r="Z209" i="35" s="1"/>
  <c r="D536" i="35" a="1"/>
  <c r="D536" i="35" s="1"/>
  <c r="Z536" i="35" a="1"/>
  <c r="Z536" i="35" s="1"/>
  <c r="Z913" i="35" a="1"/>
  <c r="Z913" i="35" s="1"/>
  <c r="D337" i="35" a="1"/>
  <c r="D337" i="35" s="1"/>
  <c r="Z337" i="35" a="1"/>
  <c r="Z337" i="35" s="1"/>
  <c r="Z213" i="35" a="1"/>
  <c r="Z213" i="35" s="1"/>
  <c r="D346" i="35" a="1"/>
  <c r="D346" i="35" s="1"/>
  <c r="Z346" i="35" a="1"/>
  <c r="Z346" i="35" s="1"/>
  <c r="Z409" i="35" a="1"/>
  <c r="Z409" i="35" s="1"/>
  <c r="Z212" i="35" a="1"/>
  <c r="Z212" i="35" s="1"/>
  <c r="D549" i="35" a="1"/>
  <c r="D549" i="35" s="1"/>
  <c r="Z549" i="35" a="1"/>
  <c r="Z549" i="35" s="1"/>
  <c r="D226" i="35" a="1"/>
  <c r="D226" i="35" s="1"/>
  <c r="Z226" i="35" a="1"/>
  <c r="Z226" i="35" s="1"/>
  <c r="D829" i="35" a="1"/>
  <c r="D829" i="35" s="1"/>
  <c r="Z829" i="35" a="1"/>
  <c r="Z829" i="35" s="1"/>
  <c r="D145" i="35" a="1"/>
  <c r="D145" i="35" s="1"/>
  <c r="Z145" i="35" a="1"/>
  <c r="Z145" i="35" s="1"/>
  <c r="Z305" i="35" a="1"/>
  <c r="Z305" i="35" s="1"/>
  <c r="Z831" i="35" a="1"/>
  <c r="Z831" i="35" s="1"/>
  <c r="D831" i="35" a="1"/>
  <c r="D831" i="35" s="1"/>
  <c r="Z612" i="35" a="1"/>
  <c r="Z612" i="35" s="1"/>
  <c r="Z516" i="35" a="1"/>
  <c r="Z516" i="35" s="1"/>
  <c r="Z947" i="35" a="1"/>
  <c r="Z947" i="35" s="1"/>
  <c r="D947" i="35" a="1"/>
  <c r="D947" i="35" s="1"/>
  <c r="Z427" i="35" a="1"/>
  <c r="Z427" i="35" s="1"/>
  <c r="D427" i="35" a="1"/>
  <c r="D427" i="35" s="1"/>
  <c r="Z1027" i="35" a="1"/>
  <c r="Z1027" i="35" s="1"/>
  <c r="Z519" i="35" a="1"/>
  <c r="Z519" i="35" s="1"/>
  <c r="D842" i="35" a="1"/>
  <c r="D842" i="35" s="1"/>
  <c r="Z842" i="35" a="1"/>
  <c r="Z842" i="35" s="1"/>
  <c r="Z319" i="35" a="1"/>
  <c r="Z319" i="35" s="1"/>
  <c r="D335" i="35" a="1"/>
  <c r="D335" i="35" s="1"/>
  <c r="Z335" i="35" a="1"/>
  <c r="Z335" i="35" s="1"/>
  <c r="Z911" i="35" a="1"/>
  <c r="Z911" i="35" s="1"/>
  <c r="Z921" i="35" a="1"/>
  <c r="Z921" i="35" s="1"/>
  <c r="D345" i="35" a="1"/>
  <c r="D345" i="35" s="1"/>
  <c r="Z345" i="35" a="1"/>
  <c r="Z345" i="35" s="1"/>
  <c r="Z705" i="35" a="1"/>
  <c r="Z705" i="35" s="1"/>
  <c r="Z126" i="35" a="1"/>
  <c r="Z126" i="35" s="1"/>
  <c r="D941" i="35" a="1"/>
  <c r="D941" i="35" s="1"/>
  <c r="Z941" i="35" a="1"/>
  <c r="Z941" i="35" s="1"/>
  <c r="Z218" i="35" a="1"/>
  <c r="Z218" i="35" s="1"/>
  <c r="Z432" i="35" a="1"/>
  <c r="Z432" i="35" s="1"/>
  <c r="D432" i="35" a="1"/>
  <c r="D432" i="35" s="1"/>
  <c r="Z234" i="35" a="1"/>
  <c r="Z234" i="35" s="1"/>
  <c r="D234" i="35" a="1"/>
  <c r="D234" i="35" s="1"/>
  <c r="D1047" i="35" a="1"/>
  <c r="D1047" i="35" s="1"/>
  <c r="Z1047" i="35" a="1"/>
  <c r="Z1047" i="35" s="1"/>
  <c r="Z1024" i="35" a="1"/>
  <c r="Z1024" i="35" s="1"/>
  <c r="Z125" i="35" a="1"/>
  <c r="Z125" i="35" s="1"/>
  <c r="Z124" i="35" a="1"/>
  <c r="Z124" i="35" s="1"/>
  <c r="D740" i="35" a="1"/>
  <c r="D740" i="35" s="1"/>
  <c r="Z740" i="35" a="1"/>
  <c r="Z740" i="35" s="1"/>
  <c r="D232" i="35" a="1"/>
  <c r="D232" i="35" s="1"/>
  <c r="Z232" i="35" a="1"/>
  <c r="Z232" i="35" s="1"/>
  <c r="Z412" i="35" a="1"/>
  <c r="Z412" i="35" s="1"/>
  <c r="Z510" i="35" a="1"/>
  <c r="Z510" i="35" s="1"/>
  <c r="Z210" i="35" a="1"/>
  <c r="Z210" i="35" s="1"/>
  <c r="D638" i="35" a="1"/>
  <c r="D638" i="35" s="1"/>
  <c r="Z638" i="35" a="1"/>
  <c r="Z638" i="35" s="1"/>
  <c r="Z836" i="35" a="1"/>
  <c r="Z836" i="35" s="1"/>
  <c r="D836" i="35" a="1"/>
  <c r="D836" i="35" s="1"/>
  <c r="Z529" i="35" a="1"/>
  <c r="Z529" i="35" s="1"/>
  <c r="D529" i="35" a="1"/>
  <c r="D529" i="35" s="1"/>
  <c r="D636" i="35" a="1"/>
  <c r="D636" i="35" s="1"/>
  <c r="Z636" i="35" a="1"/>
  <c r="Z636" i="35" s="1"/>
  <c r="D224" i="35" a="1"/>
  <c r="D224" i="35" s="1"/>
  <c r="Z224" i="35" a="1"/>
  <c r="Z224" i="35" s="1"/>
  <c r="Z307" i="35" a="1"/>
  <c r="Z307" i="35" s="1"/>
  <c r="D621" i="35" a="1"/>
  <c r="D621" i="35" s="1"/>
  <c r="Z621" i="35" a="1"/>
  <c r="Z621" i="35" s="1"/>
  <c r="Z238" i="35" a="1"/>
  <c r="Z238" i="35" s="1"/>
  <c r="D238" i="35" a="1"/>
  <c r="D238" i="35" s="1"/>
  <c r="Z908" i="35" a="1"/>
  <c r="Z908" i="35" s="1"/>
  <c r="Z216" i="35" a="1"/>
  <c r="Z216" i="35" s="1"/>
  <c r="D644" i="35" a="1"/>
  <c r="D644" i="35" s="1"/>
  <c r="Z644" i="35" a="1"/>
  <c r="Z644" i="35" s="1"/>
  <c r="Z618" i="35" a="1"/>
  <c r="Z618" i="35" s="1"/>
  <c r="Z306" i="35" a="1"/>
  <c r="Z306" i="35" s="1"/>
  <c r="D445" i="35" a="1"/>
  <c r="D445" i="35" s="1"/>
  <c r="Z445" i="35" a="1"/>
  <c r="Z445" i="35" s="1"/>
  <c r="D939" i="35" a="1"/>
  <c r="D939" i="35" s="1"/>
  <c r="Z939" i="35" a="1"/>
  <c r="Z939" i="35" s="1"/>
  <c r="Z534" i="35" a="1"/>
  <c r="Z534" i="35" s="1"/>
  <c r="D534" i="35" a="1"/>
  <c r="D534" i="35" s="1"/>
  <c r="Z1041" i="35" a="1"/>
  <c r="Z1041" i="35" s="1"/>
  <c r="Z826" i="35" a="1"/>
  <c r="Z826" i="35" s="1"/>
  <c r="D826" i="35" a="1"/>
  <c r="D826" i="35" s="1"/>
  <c r="Z1018" i="35" a="1"/>
  <c r="Z1018" i="35" s="1"/>
  <c r="D746" i="35" a="1"/>
  <c r="D746" i="35" s="1"/>
  <c r="Z746" i="35" a="1"/>
  <c r="Z746" i="35" s="1"/>
  <c r="D245" i="35" a="1"/>
  <c r="D245" i="35" s="1"/>
  <c r="Z245" i="35" a="1"/>
  <c r="Z245" i="35" s="1"/>
  <c r="Z341" i="35" a="1"/>
  <c r="Z341" i="35" s="1"/>
  <c r="D341" i="35" a="1"/>
  <c r="D341" i="35" s="1"/>
  <c r="D933" i="35" a="1"/>
  <c r="D933" i="35" s="1"/>
  <c r="Z933" i="35" a="1"/>
  <c r="Z933" i="35" s="1"/>
  <c r="D443" i="35" a="1"/>
  <c r="D443" i="35" s="1"/>
  <c r="Z443" i="35" a="1"/>
  <c r="Z443" i="35" s="1"/>
  <c r="D227" i="35" a="1"/>
  <c r="D227" i="35" s="1"/>
  <c r="Z227" i="35" a="1"/>
  <c r="Z227" i="35" s="1"/>
  <c r="Z230" i="35" a="1"/>
  <c r="Z230" i="35" s="1"/>
  <c r="D230" i="35" a="1"/>
  <c r="D230" i="35" s="1"/>
  <c r="Z1021" i="35" a="1"/>
  <c r="Z1021" i="35" s="1"/>
  <c r="Z1017" i="35" a="1"/>
  <c r="Z1017" i="35" s="1"/>
  <c r="D1049" i="35" a="1"/>
  <c r="D1049" i="35" s="1"/>
  <c r="Z1049" i="35" a="1"/>
  <c r="Z1049" i="35" s="1"/>
  <c r="Z1013" i="35" a="1"/>
  <c r="Z1013" i="35" s="1"/>
  <c r="D948" i="35" a="1"/>
  <c r="D948" i="35" s="1"/>
  <c r="Z948" i="35" a="1"/>
  <c r="Z948" i="35" s="1"/>
  <c r="Z707" i="35" a="1"/>
  <c r="Z707" i="35" s="1"/>
  <c r="D726" i="35" a="1"/>
  <c r="D726" i="35" s="1"/>
  <c r="Z726" i="35" a="1"/>
  <c r="Z726" i="35" s="1"/>
  <c r="D946" i="35" a="1"/>
  <c r="D946" i="35" s="1"/>
  <c r="Z946" i="35" a="1"/>
  <c r="Z946" i="35" s="1"/>
  <c r="D242" i="35" a="1"/>
  <c r="D242" i="35" s="1"/>
  <c r="Z242" i="35" a="1"/>
  <c r="Z242" i="35" s="1"/>
  <c r="D225" i="35" a="1"/>
  <c r="D225" i="35" s="1"/>
  <c r="Z225" i="35" a="1"/>
  <c r="Z225" i="35" s="1"/>
  <c r="Z910" i="35" a="1"/>
  <c r="Z910" i="35" s="1"/>
  <c r="Z120" i="35" a="1"/>
  <c r="Z120" i="35" s="1"/>
  <c r="D425" i="35" a="1"/>
  <c r="D425" i="35" s="1"/>
  <c r="Z425" i="35" a="1"/>
  <c r="Z425" i="35" s="1"/>
  <c r="D435" i="35" a="1"/>
  <c r="D435" i="35" s="1"/>
  <c r="Z435" i="35" a="1"/>
  <c r="Z435" i="35" s="1"/>
  <c r="Z211" i="35" a="1"/>
  <c r="Z211" i="35" s="1"/>
  <c r="Z107" i="35" a="1"/>
  <c r="Z107" i="35" s="1"/>
  <c r="Z204" i="35" a="1"/>
  <c r="Z204" i="35" s="1"/>
  <c r="Z624" i="35" a="1"/>
  <c r="Z624" i="35" s="1"/>
  <c r="D624" i="35" a="1"/>
  <c r="D624" i="35" s="1"/>
  <c r="Z708" i="35" a="1"/>
  <c r="Z708" i="35" s="1"/>
  <c r="D841" i="35" a="1"/>
  <c r="D841" i="35" s="1"/>
  <c r="Z841" i="35" a="1"/>
  <c r="Z841" i="35" s="1"/>
  <c r="D647" i="35" a="1"/>
  <c r="D647" i="35" s="1"/>
  <c r="Z647" i="35" a="1"/>
  <c r="Z647" i="35" s="1"/>
  <c r="Z208" i="35" a="1"/>
  <c r="Z208" i="35" s="1"/>
  <c r="Z119" i="35" a="1"/>
  <c r="Z119" i="35" s="1"/>
  <c r="Z1015" i="35" a="1"/>
  <c r="Z1015" i="35" s="1"/>
  <c r="Z113" i="35" a="1"/>
  <c r="Z113" i="35" s="1"/>
  <c r="Z646" i="35" a="1"/>
  <c r="Z646" i="35" s="1"/>
  <c r="D646" i="35" a="1"/>
  <c r="D646" i="35" s="1"/>
  <c r="D146" i="35" a="1"/>
  <c r="D146" i="35" s="1"/>
  <c r="Z146" i="35" a="1"/>
  <c r="Z146" i="35" s="1"/>
  <c r="Z506" i="35" a="1"/>
  <c r="Z506" i="35" s="1"/>
  <c r="D936" i="35" a="1"/>
  <c r="D936" i="35" s="1"/>
  <c r="Z936" i="35" a="1"/>
  <c r="Z936" i="35" s="1"/>
  <c r="Z833" i="35" a="1"/>
  <c r="Z833" i="35" s="1"/>
  <c r="D833" i="35" a="1"/>
  <c r="D833" i="35" s="1"/>
  <c r="D421" i="35" a="1"/>
  <c r="D421" i="35" s="1"/>
  <c r="Z421" i="35" a="1"/>
  <c r="Z421" i="35" s="1"/>
  <c r="Z217" i="35" a="1"/>
  <c r="Z217" i="35" s="1"/>
  <c r="Z912" i="35" a="1"/>
  <c r="Z912" i="35" s="1"/>
  <c r="D731" i="35" a="1"/>
  <c r="D731" i="35" s="1"/>
  <c r="Z731" i="35" a="1"/>
  <c r="Z731" i="35" s="1"/>
  <c r="D930" i="35" a="1"/>
  <c r="D930" i="35" s="1"/>
  <c r="Z930" i="35" a="1"/>
  <c r="Z930" i="35" s="1"/>
  <c r="D738" i="35" a="1"/>
  <c r="D738" i="35" s="1"/>
  <c r="Z738" i="35" a="1"/>
  <c r="Z738" i="35" s="1"/>
  <c r="Z327" i="35" a="1"/>
  <c r="Z327" i="35" s="1"/>
  <c r="D233" i="35" a="1"/>
  <c r="D233" i="35" s="1"/>
  <c r="Z233" i="35" a="1"/>
  <c r="Z233" i="35" s="1"/>
  <c r="Z122" i="35" a="1"/>
  <c r="Z122" i="35" s="1"/>
  <c r="D737" i="35" a="1"/>
  <c r="D737" i="35" s="1"/>
  <c r="Z737" i="35" a="1"/>
  <c r="Z737" i="35" s="1"/>
  <c r="Z1026" i="35" a="1"/>
  <c r="Z1026" i="35" s="1"/>
  <c r="D944" i="35" a="1"/>
  <c r="D944" i="35" s="1"/>
  <c r="Z944" i="35" a="1"/>
  <c r="Z944" i="35" s="1"/>
  <c r="Z928" i="35" a="1"/>
  <c r="Z928" i="35" s="1"/>
  <c r="Z504" i="35" a="1"/>
  <c r="Z504" i="35" s="1"/>
  <c r="D937" i="35" a="1"/>
  <c r="D937" i="35" s="1"/>
  <c r="Z937" i="35" a="1"/>
  <c r="Z937" i="35" s="1"/>
  <c r="Z514" i="35" a="1"/>
  <c r="Z514" i="35" s="1"/>
  <c r="D837" i="35" a="1"/>
  <c r="D837" i="35" s="1"/>
  <c r="Z837" i="35" a="1"/>
  <c r="Z837" i="35" s="1"/>
  <c r="D444" i="35" a="1"/>
  <c r="D444" i="35" s="1"/>
  <c r="Z444" i="35" a="1"/>
  <c r="Z444" i="35" s="1"/>
  <c r="D637" i="35" a="1"/>
  <c r="D637" i="35" s="1"/>
  <c r="Z637" i="35" a="1"/>
  <c r="Z637" i="35" s="1"/>
  <c r="D422" i="35" a="1"/>
  <c r="D422" i="35" s="1"/>
  <c r="Z422" i="35" a="1"/>
  <c r="Z422" i="35" s="1"/>
  <c r="Z715" i="35" a="1"/>
  <c r="Z715" i="35" s="1"/>
  <c r="Z149" i="35" a="1"/>
  <c r="Z149" i="35" s="1"/>
  <c r="D149" i="35" a="1"/>
  <c r="D149" i="35" s="1"/>
  <c r="Z929" i="35" a="1"/>
  <c r="Z929" i="35" s="1"/>
  <c r="Z121" i="35" a="1"/>
  <c r="Z121" i="35" s="1"/>
  <c r="D631" i="35" a="1"/>
  <c r="D631" i="35" s="1"/>
  <c r="Z631" i="35" a="1"/>
  <c r="Z631" i="35" s="1"/>
  <c r="D249" i="35" a="1"/>
  <c r="D249" i="35" s="1"/>
  <c r="Z249" i="35" a="1"/>
  <c r="Z249" i="35" s="1"/>
  <c r="Z408" i="35" a="1"/>
  <c r="Z408" i="35" s="1"/>
  <c r="D426" i="35" a="1"/>
  <c r="D426" i="35" s="1"/>
  <c r="Z426" i="35" a="1"/>
  <c r="Z426" i="35" s="1"/>
  <c r="Z633" i="35" a="1"/>
  <c r="Z633" i="35" s="1"/>
  <c r="D633" i="35" a="1"/>
  <c r="D633" i="35" s="1"/>
  <c r="D543" i="35" a="1"/>
  <c r="D543" i="35" s="1"/>
  <c r="Z543" i="35" a="1"/>
  <c r="Z543" i="35" s="1"/>
  <c r="Z123" i="35" a="1"/>
  <c r="Z123" i="35" s="1"/>
  <c r="Z1038" i="35" a="1"/>
  <c r="Z1038" i="35" s="1"/>
  <c r="Z926" i="35" a="1"/>
  <c r="Z926" i="35" s="1"/>
  <c r="Z1045" i="35" a="1"/>
  <c r="Z1045" i="35" s="1"/>
  <c r="D1045" i="35" a="1"/>
  <c r="D1045" i="35" s="1"/>
  <c r="Z1007" i="35" a="1"/>
  <c r="Z1007" i="35" s="1"/>
  <c r="D630" i="35" a="1"/>
  <c r="D630" i="35" s="1"/>
  <c r="Z630" i="35" a="1"/>
  <c r="Z630" i="35" s="1"/>
  <c r="Z713" i="35" a="1"/>
  <c r="Z713" i="35" s="1"/>
  <c r="Z923" i="35" a="1"/>
  <c r="Z923" i="35" s="1"/>
  <c r="Z215" i="35" a="1"/>
  <c r="Z215" i="35" s="1"/>
  <c r="Z112" i="35" a="1"/>
  <c r="Z112" i="35" s="1"/>
  <c r="D741" i="35" a="1"/>
  <c r="D741" i="35" s="1"/>
  <c r="Z741" i="35" a="1"/>
  <c r="Z741" i="35" s="1"/>
  <c r="Z411" i="35" a="1"/>
  <c r="Z411" i="35" s="1"/>
  <c r="Z410" i="35" a="1"/>
  <c r="Z410" i="35" s="1"/>
  <c r="Z745" i="35" a="1"/>
  <c r="Z745" i="35" s="1"/>
  <c r="D745" i="35" a="1"/>
  <c r="D745" i="35" s="1"/>
  <c r="D531" i="35" a="1"/>
  <c r="D531" i="35" s="1"/>
  <c r="Z531" i="35" a="1"/>
  <c r="Z531" i="35" s="1"/>
  <c r="Z611" i="35" a="1"/>
  <c r="Z611" i="35" s="1"/>
  <c r="Z608" i="35" a="1"/>
  <c r="Z608" i="35" s="1"/>
  <c r="D420" i="35" a="1"/>
  <c r="D420" i="35" s="1"/>
  <c r="Z420" i="35" a="1"/>
  <c r="Z420" i="35" s="1"/>
  <c r="Z321" i="35" a="1"/>
  <c r="Z321" i="35" s="1"/>
  <c r="D142" i="35" a="1"/>
  <c r="D142" i="35" s="1"/>
  <c r="Z142" i="35" a="1"/>
  <c r="Z142" i="35" s="1"/>
  <c r="D934" i="35" a="1"/>
  <c r="D934" i="35" s="1"/>
  <c r="Z934" i="35" a="1"/>
  <c r="Z934" i="35" s="1"/>
  <c r="D343" i="35" a="1"/>
  <c r="D343" i="35" s="1"/>
  <c r="Z343" i="35" a="1"/>
  <c r="Z343" i="35" s="1"/>
  <c r="Z108" i="35" a="1"/>
  <c r="Z108" i="35" s="1"/>
  <c r="D742" i="35" a="1"/>
  <c r="D742" i="35" s="1"/>
  <c r="Z742" i="35" a="1"/>
  <c r="Z742" i="35" s="1"/>
  <c r="Z206" i="35" a="1"/>
  <c r="Z206" i="35" s="1"/>
  <c r="Z332" i="35" a="1"/>
  <c r="Z332" i="35" s="1"/>
  <c r="D332" i="35" a="1"/>
  <c r="D332" i="35" s="1"/>
  <c r="Z1023" i="35" a="1"/>
  <c r="Z1023" i="35" s="1"/>
  <c r="Z1036" i="35" a="1"/>
  <c r="Z1036" i="35" s="1"/>
  <c r="D649" i="35" a="1"/>
  <c r="D649" i="35" s="1"/>
  <c r="Z649" i="35" a="1"/>
  <c r="Z649" i="35" s="1"/>
  <c r="Z130" i="35" a="1"/>
  <c r="Z130" i="35" s="1"/>
  <c r="D130" i="35" a="1"/>
  <c r="D130" i="35" s="1"/>
  <c r="Z849" i="35" a="1"/>
  <c r="Z849" i="35" s="1"/>
  <c r="D849" i="35" a="1"/>
  <c r="D849" i="35" s="1"/>
  <c r="Z344" i="35" a="1"/>
  <c r="Z344" i="35" s="1"/>
  <c r="D344" i="35" a="1"/>
  <c r="D344" i="35" s="1"/>
  <c r="Z323" i="35" a="1"/>
  <c r="Z323" i="35" s="1"/>
  <c r="D748" i="35" a="1"/>
  <c r="D748" i="35" s="1"/>
  <c r="Z748" i="35" a="1"/>
  <c r="Z748" i="35" s="1"/>
  <c r="D643" i="35" a="1"/>
  <c r="D643" i="35" s="1"/>
  <c r="Z643" i="35" a="1"/>
  <c r="Z643" i="35" s="1"/>
  <c r="D429" i="35" a="1"/>
  <c r="D429" i="35" s="1"/>
  <c r="Z429" i="35" a="1"/>
  <c r="Z429" i="35" s="1"/>
  <c r="D342" i="35" a="1"/>
  <c r="D342" i="35" s="1"/>
  <c r="Z342" i="35" a="1"/>
  <c r="Z342" i="35" s="1"/>
  <c r="Z940" i="35" a="1"/>
  <c r="Z940" i="35" s="1"/>
  <c r="D940" i="35" a="1"/>
  <c r="D940" i="35" s="1"/>
  <c r="Z413" i="35" a="1"/>
  <c r="Z413" i="35" s="1"/>
  <c r="Z639" i="35" a="1"/>
  <c r="Z639" i="35" s="1"/>
  <c r="D639" i="35" a="1"/>
  <c r="D639" i="35" s="1"/>
  <c r="Z1011" i="35" a="1"/>
  <c r="Z1011" i="35" s="1"/>
  <c r="Z814" i="35" a="1"/>
  <c r="Z814" i="35" s="1"/>
  <c r="Z137" i="35" a="1"/>
  <c r="Z137" i="35" s="1"/>
  <c r="D137" i="35" a="1"/>
  <c r="D137" i="35" s="1"/>
  <c r="D241" i="35" a="1"/>
  <c r="D241" i="35" s="1"/>
  <c r="Z241" i="35" a="1"/>
  <c r="Z241" i="35" s="1"/>
  <c r="Z609" i="35" a="1"/>
  <c r="Z609" i="35" s="1"/>
  <c r="Z718" i="35" a="1"/>
  <c r="Z718" i="35" s="1"/>
  <c r="Z214" i="35" a="1"/>
  <c r="Z214" i="35" s="1"/>
  <c r="Z308" i="35" a="1"/>
  <c r="Z308" i="35" s="1"/>
  <c r="D247" i="35" a="1"/>
  <c r="D247" i="35" s="1"/>
  <c r="Z247" i="35" a="1"/>
  <c r="Z247" i="35" s="1"/>
  <c r="D437" i="35" a="1"/>
  <c r="D437" i="35" s="1"/>
  <c r="Z437" i="35" a="1"/>
  <c r="Z437" i="35" s="1"/>
  <c r="Z1034" i="35" a="1"/>
  <c r="Z1034" i="35" s="1"/>
  <c r="Z508" i="35" a="1"/>
  <c r="Z508" i="35" s="1"/>
  <c r="D640" i="35" a="1"/>
  <c r="D640" i="35" s="1"/>
  <c r="Z640" i="35" a="1"/>
  <c r="Z640" i="35" s="1"/>
  <c r="D141" i="35" a="1"/>
  <c r="D141" i="35" s="1"/>
  <c r="Z141" i="35" a="1"/>
  <c r="Z141" i="35" s="1"/>
  <c r="D838" i="35" a="1"/>
  <c r="D838" i="35" s="1"/>
  <c r="Z838" i="35" a="1"/>
  <c r="Z838" i="35" s="1"/>
  <c r="Z736" i="35" a="1"/>
  <c r="Z736" i="35" s="1"/>
  <c r="D736" i="35" a="1"/>
  <c r="D736" i="35" s="1"/>
  <c r="Z441" i="35" a="1"/>
  <c r="Z441" i="35" s="1"/>
  <c r="D441" i="35" a="1"/>
  <c r="D441" i="35" s="1"/>
  <c r="Z404" i="35" a="1"/>
  <c r="Z404" i="35" s="1"/>
  <c r="Z548" i="35" a="1"/>
  <c r="Z548" i="35" s="1"/>
  <c r="D548" i="35" a="1"/>
  <c r="D548" i="35" s="1"/>
  <c r="Z405" i="35" a="1"/>
  <c r="Z405" i="35" s="1"/>
  <c r="D625" i="35" a="1"/>
  <c r="D625" i="35" s="1"/>
  <c r="Z625" i="35" a="1"/>
  <c r="Z625" i="35" s="1"/>
  <c r="Z846" i="35" a="1"/>
  <c r="Z846" i="35" s="1"/>
  <c r="D846" i="35" a="1"/>
  <c r="D846" i="35" s="1"/>
  <c r="Z523" i="35" a="1"/>
  <c r="Z523" i="35" s="1"/>
  <c r="D523" i="35" a="1"/>
  <c r="D523" i="35" s="1"/>
  <c r="Z1005" i="35" a="1"/>
  <c r="Z1005" i="35" s="1"/>
  <c r="Z118" i="35" a="1"/>
  <c r="Z118" i="35" s="1"/>
  <c r="Z309" i="35" a="1"/>
  <c r="Z309" i="35" s="1"/>
  <c r="Z521" i="35" a="1"/>
  <c r="Z521" i="35" s="1"/>
  <c r="D828" i="35" a="1"/>
  <c r="D828" i="35" s="1"/>
  <c r="Z828" i="35" a="1"/>
  <c r="Z828" i="35" s="1"/>
  <c r="Z1042" i="35" a="1"/>
  <c r="Z1042" i="35" s="1"/>
  <c r="D629" i="35" a="1"/>
  <c r="D629" i="35" s="1"/>
  <c r="Z629" i="35" a="1"/>
  <c r="Z629" i="35" s="1"/>
  <c r="Z322" i="35" a="1"/>
  <c r="Z322" i="35" s="1"/>
  <c r="D626" i="35" a="1"/>
  <c r="D626" i="35" s="1"/>
  <c r="Z626" i="35" a="1"/>
  <c r="Z626" i="35" s="1"/>
  <c r="D147" i="35" a="1"/>
  <c r="D147" i="35" s="1"/>
  <c r="Z147" i="35" a="1"/>
  <c r="Z147" i="35" s="1"/>
  <c r="Z925" i="35" a="1"/>
  <c r="Z925" i="35" s="1"/>
  <c r="Z809" i="35" a="1"/>
  <c r="Z809" i="35" s="1"/>
  <c r="D747" i="35" a="1"/>
  <c r="D747" i="35" s="1"/>
  <c r="Z747" i="35" a="1"/>
  <c r="Z747" i="35" s="1"/>
  <c r="D739" i="35" a="1"/>
  <c r="D739" i="35" s="1"/>
  <c r="Z739" i="35" a="1"/>
  <c r="Z739" i="35" s="1"/>
  <c r="Z317" i="35" a="1"/>
  <c r="Z317" i="35" s="1"/>
  <c r="Z729" i="35" a="1"/>
  <c r="Z729" i="35" s="1"/>
  <c r="D729" i="35" a="1"/>
  <c r="D729" i="35" s="1"/>
  <c r="D728" i="35" a="1"/>
  <c r="D728" i="35" s="1"/>
  <c r="Z728" i="35" a="1"/>
  <c r="Z728" i="35" s="1"/>
  <c r="Z1032" i="35" a="1"/>
  <c r="Z1032" i="35" s="1"/>
  <c r="Z909" i="35" a="1"/>
  <c r="Z909" i="35" s="1"/>
  <c r="Z1012" i="35" a="1"/>
  <c r="Z1012" i="35" s="1"/>
  <c r="D938" i="35" a="1"/>
  <c r="D938" i="35" s="1"/>
  <c r="Z938" i="35" a="1"/>
  <c r="Z938" i="35" s="1"/>
  <c r="D743" i="35" a="1"/>
  <c r="D743" i="35" s="1"/>
  <c r="Z743" i="35" a="1"/>
  <c r="Z743" i="35" s="1"/>
  <c r="D627" i="35" a="1"/>
  <c r="D627" i="35" s="1"/>
  <c r="Z627" i="35" a="1"/>
  <c r="Z627" i="35" s="1"/>
  <c r="D544" i="35" a="1"/>
  <c r="D544" i="35" s="1"/>
  <c r="Z544" i="35" a="1"/>
  <c r="Z544" i="35" s="1"/>
  <c r="Z104" i="35" a="1"/>
  <c r="Z104" i="35" s="1"/>
  <c r="D727" i="35" a="1"/>
  <c r="D727" i="35" s="1"/>
  <c r="Z727" i="35" a="1"/>
  <c r="Z727" i="35" s="1"/>
  <c r="D1046" i="35" a="1"/>
  <c r="D1046" i="35" s="1"/>
  <c r="Z1046" i="35" a="1"/>
  <c r="Z1046" i="35" s="1"/>
  <c r="D330" i="35" a="1"/>
  <c r="D330" i="35" s="1"/>
  <c r="Z330" i="35" a="1"/>
  <c r="Z330" i="35" s="1"/>
  <c r="D347" i="35" a="1"/>
  <c r="D347" i="35" s="1"/>
  <c r="Z347" i="35" a="1"/>
  <c r="Z347" i="35" s="1"/>
  <c r="Z312" i="35" a="1"/>
  <c r="Z312" i="35" s="1"/>
  <c r="Z132" i="35" a="1"/>
  <c r="Z132" i="35" s="1"/>
  <c r="D132" i="35" a="1"/>
  <c r="D132" i="35" s="1"/>
  <c r="Z106" i="35" a="1"/>
  <c r="Z106" i="35" s="1"/>
  <c r="Z906" i="35" a="1"/>
  <c r="Z906" i="35" s="1"/>
  <c r="Z316" i="35" a="1"/>
  <c r="Z316" i="35" s="1"/>
  <c r="Z414" i="35" a="1"/>
  <c r="Z414" i="35" s="1"/>
  <c r="Z111" i="35" a="1"/>
  <c r="Z111" i="35" s="1"/>
  <c r="D138" i="35" a="1"/>
  <c r="D138" i="35" s="1"/>
  <c r="Z138" i="35" a="1"/>
  <c r="Z138" i="35" s="1"/>
  <c r="Z116" i="35" a="1"/>
  <c r="Z116" i="35" s="1"/>
  <c r="D424" i="35" a="1"/>
  <c r="D424" i="35" s="1"/>
  <c r="Z424" i="35" a="1"/>
  <c r="Z424" i="35" s="1"/>
  <c r="Z904" i="35" a="1"/>
  <c r="Z904" i="35" s="1"/>
  <c r="D843" i="35" a="1"/>
  <c r="D843" i="35" s="1"/>
  <c r="Z843" i="35" a="1"/>
  <c r="Z843" i="35" s="1"/>
  <c r="Z1008" i="35" a="1"/>
  <c r="Z1008" i="35" s="1"/>
  <c r="Z919" i="35" a="1"/>
  <c r="Z919" i="35" s="1"/>
  <c r="D723" i="35" a="1"/>
  <c r="D723" i="35" s="1"/>
  <c r="Z723" i="35" a="1"/>
  <c r="Z723" i="35" s="1"/>
  <c r="Z532" i="35" a="1"/>
  <c r="Z532" i="35" s="1"/>
  <c r="D532" i="35" a="1"/>
  <c r="D532" i="35" s="1"/>
  <c r="D538" i="35" a="1"/>
  <c r="D538" i="35" s="1"/>
  <c r="Z538" i="35" a="1"/>
  <c r="Z538" i="35" s="1"/>
  <c r="D648" i="35" a="1"/>
  <c r="D648" i="35" s="1"/>
  <c r="Z648" i="35" a="1"/>
  <c r="Z648" i="35" s="1"/>
  <c r="Z714" i="35" a="1"/>
  <c r="Z714" i="35" s="1"/>
  <c r="Z622" i="35" a="1"/>
  <c r="Z622" i="35" s="1"/>
  <c r="D622" i="35" a="1"/>
  <c r="D622" i="35" s="1"/>
  <c r="Z1033" i="35" a="1"/>
  <c r="Z1033" i="35" s="1"/>
  <c r="D222" i="35" a="1"/>
  <c r="D222" i="35" s="1"/>
  <c r="Z222" i="35" a="1"/>
  <c r="Z222" i="35" s="1"/>
  <c r="Z907" i="35" a="1"/>
  <c r="Z907" i="35" s="1"/>
  <c r="Z243" i="35" a="1"/>
  <c r="Z243" i="35" s="1"/>
  <c r="D243" i="35" a="1"/>
  <c r="D243" i="35" s="1"/>
  <c r="D434" i="35" a="1"/>
  <c r="D434" i="35" s="1"/>
  <c r="Z434" i="35" a="1"/>
  <c r="Z434" i="35" s="1"/>
  <c r="D749" i="35" a="1"/>
  <c r="D749" i="35" s="1"/>
  <c r="Z749" i="35" a="1"/>
  <c r="Z749" i="35" s="1"/>
  <c r="D333" i="35" a="1"/>
  <c r="D333" i="35" s="1"/>
  <c r="Z333" i="35" a="1"/>
  <c r="Z333" i="35" s="1"/>
  <c r="Z109" i="35" a="1"/>
  <c r="Z109" i="35" s="1"/>
  <c r="D237" i="35" a="1"/>
  <c r="D237" i="35" s="1"/>
  <c r="Z237" i="35" a="1"/>
  <c r="Z237" i="35" s="1"/>
  <c r="Z847" i="35" a="1"/>
  <c r="Z847" i="35" s="1"/>
  <c r="D847" i="35" a="1"/>
  <c r="D847" i="35" s="1"/>
  <c r="Z105" i="35" a="1"/>
  <c r="Z105" i="35" s="1"/>
  <c r="D632" i="35" a="1"/>
  <c r="D632" i="35" s="1"/>
  <c r="Z632" i="35" a="1"/>
  <c r="Z632" i="35" s="1"/>
  <c r="Z314" i="35" a="1"/>
  <c r="Z314" i="35" s="1"/>
  <c r="D311" i="35" a="1"/>
  <c r="D704" i="35" a="1"/>
  <c r="D505" i="35" a="1"/>
  <c r="D810" i="35" a="1"/>
  <c r="D612" i="35" a="1"/>
  <c r="D1033" i="35" a="1"/>
  <c r="D108" i="35" a="1"/>
  <c r="D209" i="35" a="1"/>
  <c r="D409" i="35" a="1"/>
  <c r="D1026" i="35" a="1"/>
  <c r="D518" i="35" a="1"/>
  <c r="D611" i="35" a="1"/>
  <c r="D415" i="35" a="1"/>
  <c r="D1015" i="35" a="1"/>
  <c r="D122" i="35" a="1"/>
  <c r="D710" i="35" a="1"/>
  <c r="D213" i="35" a="1"/>
  <c r="D113" i="35" a="1"/>
  <c r="D328" i="35" a="1"/>
  <c r="D914" i="35" a="1"/>
  <c r="D1010" i="35" a="1"/>
  <c r="D819" i="35" a="1"/>
  <c r="D1044" i="35" a="1"/>
  <c r="D324" i="35" a="1"/>
  <c r="D412" i="35" a="1"/>
  <c r="D318" i="35" a="1"/>
  <c r="D308" i="35" a="1"/>
  <c r="D1004" i="35" a="1"/>
  <c r="D821" i="35" a="1"/>
  <c r="D1020" i="35" a="1"/>
  <c r="D709" i="35" a="1"/>
  <c r="D520" i="35" a="1"/>
  <c r="D816" i="35" a="1"/>
  <c r="D506" i="35" a="1"/>
  <c r="D607" i="35" a="1"/>
  <c r="D305" i="35" a="1"/>
  <c r="D512" i="35" a="1"/>
  <c r="D516" i="35" a="1"/>
  <c r="D720" i="35" a="1"/>
  <c r="D608" i="35" a="1"/>
  <c r="D112" i="35" a="1"/>
  <c r="D109" i="35" a="1"/>
  <c r="D326" i="35" a="1"/>
  <c r="D1032" i="35" a="1"/>
  <c r="D1034" i="35" a="1"/>
  <c r="D214" i="35" a="1"/>
  <c r="D924" i="35" a="1"/>
  <c r="D204" i="35" a="1"/>
  <c r="D1013" i="35" a="1"/>
  <c r="D504" i="35" a="1"/>
  <c r="D616" i="35" a="1"/>
  <c r="D907" i="35" a="1"/>
  <c r="D812" i="35" a="1"/>
  <c r="D1043" i="35" a="1"/>
  <c r="D1016" i="35" a="1"/>
  <c r="D817" i="35" a="1"/>
  <c r="D814" i="35" a="1"/>
  <c r="D208" i="35" a="1"/>
  <c r="D309" i="35" a="1"/>
  <c r="D312" i="35" a="1"/>
  <c r="D808" i="35" a="1"/>
  <c r="D407" i="35" a="1"/>
  <c r="D1006" i="35" a="1"/>
  <c r="D1040" i="35" a="1"/>
  <c r="D123" i="35" a="1"/>
  <c r="D125" i="35" a="1"/>
  <c r="D1037" i="35" a="1"/>
  <c r="D811" i="35" a="1"/>
  <c r="D604" i="35" a="1"/>
  <c r="D513" i="35" a="1"/>
  <c r="D117" i="35" a="1"/>
  <c r="D1028" i="35" a="1"/>
  <c r="D521" i="35" a="1"/>
  <c r="D818" i="35" a="1"/>
  <c r="D906" i="35" a="1"/>
  <c r="D327" i="35" a="1"/>
  <c r="D712" i="35" a="1"/>
  <c r="D913" i="35" a="1"/>
  <c r="D1007" i="35" a="1"/>
  <c r="D106" i="35" a="1"/>
  <c r="D320" i="35" a="1"/>
  <c r="D1017" i="35" a="1"/>
  <c r="D809" i="35" a="1"/>
  <c r="D522" i="35" a="1"/>
  <c r="D920" i="35" a="1"/>
  <c r="D813" i="35" a="1"/>
  <c r="D1025" i="35" a="1"/>
  <c r="D404" i="35" a="1"/>
  <c r="D721" i="35" a="1"/>
  <c r="D107" i="35" a="1"/>
  <c r="D220" i="35" a="1"/>
  <c r="D316" i="35" a="1"/>
  <c r="D806" i="35" a="1"/>
  <c r="D610" i="35" a="1"/>
  <c r="D717" i="35" a="1"/>
  <c r="D711" i="35" a="1"/>
  <c r="D925" i="35" a="1"/>
  <c r="D216" i="35" a="1"/>
  <c r="D1023" i="35" a="1"/>
  <c r="D1009" i="35" a="1"/>
  <c r="D306" i="35" a="1"/>
  <c r="D1008" i="35" a="1"/>
  <c r="D715" i="35" a="1"/>
  <c r="D910" i="35" a="1"/>
  <c r="D414" i="35" a="1"/>
  <c r="D1038" i="35" a="1"/>
  <c r="D411" i="35" a="1"/>
  <c r="D922" i="35" a="1"/>
  <c r="D807" i="35" a="1"/>
  <c r="D319" i="35" a="1"/>
  <c r="D614" i="35" a="1"/>
  <c r="D705" i="35" a="1"/>
  <c r="D609" i="35" a="1"/>
  <c r="D921" i="35" a="1"/>
  <c r="D405" i="35" a="1"/>
  <c r="D517" i="35" a="1"/>
  <c r="D219" i="35" a="1"/>
  <c r="D120" i="35" a="1"/>
  <c r="D1024" i="35" a="1"/>
  <c r="D317" i="35" a="1"/>
  <c r="D716" i="35" a="1"/>
  <c r="D617" i="35" a="1"/>
  <c r="D325" i="35" a="1"/>
  <c r="D206" i="35" a="1"/>
  <c r="D719" i="35" a="1"/>
  <c r="D111" i="35" a="1"/>
  <c r="D1031" i="35" a="1"/>
  <c r="D908" i="35" a="1"/>
  <c r="D515" i="35" a="1"/>
  <c r="D314" i="35" a="1"/>
  <c r="D508" i="35" a="1"/>
  <c r="D212" i="35" a="1"/>
  <c r="D115" i="35" a="1"/>
  <c r="D410" i="35" a="1"/>
  <c r="D1029" i="35" a="1"/>
  <c r="D911" i="35" a="1"/>
  <c r="D606" i="35" a="1"/>
  <c r="D321" i="35" a="1"/>
  <c r="D408" i="35" a="1"/>
  <c r="D1011" i="35" a="1"/>
  <c r="D927" i="35" a="1"/>
  <c r="D110" i="35" a="1"/>
  <c r="D104" i="35" a="1"/>
  <c r="D928" i="35" a="1"/>
  <c r="D707" i="35" a="1"/>
  <c r="D114" i="35" a="1"/>
  <c r="D1014" i="35" a="1"/>
  <c r="D613" i="35" a="1"/>
  <c r="D905" i="35" a="1"/>
  <c r="D804" i="35" a="1"/>
  <c r="D708" i="35" a="1"/>
  <c r="D124" i="35" a="1"/>
  <c r="D519" i="35" a="1"/>
  <c r="D1005" i="35" a="1"/>
  <c r="D926" i="35" a="1"/>
  <c r="D217" i="35" a="1"/>
  <c r="D307" i="35" a="1"/>
  <c r="D1019" i="35" a="1"/>
  <c r="D210" i="35" a="1"/>
  <c r="D510" i="35" a="1"/>
  <c r="D119" i="35" a="1"/>
  <c r="D329" i="35" a="1"/>
  <c r="D912" i="35" a="1"/>
  <c r="D304" i="35" a="1"/>
  <c r="D1041" i="35" a="1"/>
  <c r="D929" i="35" a="1"/>
  <c r="D413" i="35" a="1"/>
  <c r="D105" i="35" a="1"/>
  <c r="D805" i="35" a="1"/>
  <c r="D1021" i="35" a="1"/>
  <c r="D1018" i="35" a="1"/>
  <c r="D815" i="35" a="1"/>
  <c r="D507" i="35" a="1"/>
  <c r="D511" i="35" a="1"/>
  <c r="D211" i="35" a="1"/>
  <c r="D1022" i="35" a="1"/>
  <c r="D509" i="35" a="1"/>
  <c r="D310" i="35" a="1"/>
  <c r="D1030" i="35" a="1"/>
  <c r="D322" i="35" a="1"/>
  <c r="D118" i="35" a="1"/>
  <c r="D514" i="35" a="1"/>
  <c r="D121" i="35" a="1"/>
  <c r="D313" i="35" a="1"/>
  <c r="D918" i="35" a="1"/>
  <c r="D923" i="35" a="1"/>
  <c r="D916" i="35" a="1"/>
  <c r="D919" i="35" a="1"/>
  <c r="D618" i="35" a="1"/>
  <c r="D116" i="35" a="1"/>
  <c r="D714" i="35" a="1"/>
  <c r="D323" i="35" a="1"/>
  <c r="D917" i="35" a="1"/>
  <c r="D615" i="35" a="1"/>
  <c r="D915" i="35" a="1"/>
  <c r="D205" i="35" a="1"/>
  <c r="D126" i="35" a="1"/>
  <c r="D1012" i="35" a="1"/>
  <c r="D1027" i="35" a="1"/>
  <c r="D1039" i="35" a="1"/>
  <c r="D713" i="35" a="1"/>
  <c r="D904" i="35" a="1"/>
  <c r="D605" i="35" a="1"/>
  <c r="D207" i="35" a="1"/>
  <c r="D1042" i="35" a="1"/>
  <c r="D1036" i="35" a="1"/>
  <c r="D820" i="35" a="1"/>
  <c r="D315" i="35" a="1"/>
  <c r="D1035" i="35" a="1"/>
  <c r="D706" i="35" a="1"/>
  <c r="D718" i="35" a="1"/>
  <c r="D909" i="35" a="1"/>
  <c r="D218" i="35" a="1"/>
  <c r="D215" i="35" a="1"/>
  <c r="D406" i="35" a="1"/>
  <c r="D1044" i="35" l="1"/>
  <c r="D1042" i="35"/>
  <c r="D1022" i="35"/>
  <c r="D1029" i="35"/>
  <c r="D1037" i="35"/>
  <c r="D1004" i="35"/>
  <c r="D1017" i="35"/>
  <c r="D1031" i="35"/>
  <c r="D1036" i="35"/>
  <c r="D1010" i="35"/>
  <c r="D1023" i="35"/>
  <c r="D1015" i="35"/>
  <c r="D1012" i="35"/>
  <c r="D1040" i="35"/>
  <c r="D1039" i="35"/>
  <c r="D1028" i="35"/>
  <c r="D1043" i="35"/>
  <c r="D1021" i="35"/>
  <c r="D1019" i="35"/>
  <c r="D1006" i="35"/>
  <c r="D1032" i="35"/>
  <c r="D1008" i="35"/>
  <c r="D1013" i="35"/>
  <c r="D1018" i="35"/>
  <c r="D1033" i="35"/>
  <c r="D1005" i="35"/>
  <c r="D1041" i="35"/>
  <c r="D1038" i="35"/>
  <c r="D1027" i="35"/>
  <c r="D1016" i="35"/>
  <c r="D1014" i="35"/>
  <c r="D1020" i="35"/>
  <c r="D1025" i="35"/>
  <c r="D1035" i="35"/>
  <c r="D1026" i="35"/>
  <c r="D1007" i="35"/>
  <c r="D1011" i="35"/>
  <c r="D1030" i="35"/>
  <c r="D1024" i="35"/>
  <c r="D1034" i="35"/>
  <c r="D1009" i="35"/>
  <c r="D917" i="35"/>
  <c r="D923" i="35"/>
  <c r="D912" i="35"/>
  <c r="D906" i="35"/>
  <c r="D914" i="35"/>
  <c r="D922" i="35"/>
  <c r="D925" i="35"/>
  <c r="D905" i="35"/>
  <c r="D910" i="35"/>
  <c r="D924" i="35"/>
  <c r="D904" i="35"/>
  <c r="D928" i="35"/>
  <c r="D929" i="35"/>
  <c r="D927" i="35"/>
  <c r="D920" i="35"/>
  <c r="D919" i="35"/>
  <c r="D909" i="35"/>
  <c r="D907" i="35"/>
  <c r="D913" i="35"/>
  <c r="D908" i="35"/>
  <c r="D911" i="35"/>
  <c r="D918" i="35"/>
  <c r="D926" i="35"/>
  <c r="D921" i="35"/>
  <c r="D916" i="35"/>
  <c r="D915" i="35"/>
  <c r="D813" i="35"/>
  <c r="D816" i="35"/>
  <c r="D807" i="35"/>
  <c r="D812" i="35"/>
  <c r="D805" i="35"/>
  <c r="D810" i="35"/>
  <c r="D809" i="35"/>
  <c r="D814" i="35"/>
  <c r="D820" i="35"/>
  <c r="D811" i="35"/>
  <c r="D815" i="35"/>
  <c r="D804" i="35"/>
  <c r="D808" i="35"/>
  <c r="D806" i="35"/>
  <c r="D819" i="35"/>
  <c r="D818" i="35"/>
  <c r="D817" i="35"/>
  <c r="D821" i="35"/>
  <c r="D715" i="35"/>
  <c r="D712" i="35"/>
  <c r="D716" i="35"/>
  <c r="D709" i="35"/>
  <c r="D720" i="35"/>
  <c r="D704" i="35"/>
  <c r="D705" i="35"/>
  <c r="D713" i="35"/>
  <c r="D710" i="35"/>
  <c r="D719" i="35"/>
  <c r="D707" i="35"/>
  <c r="D706" i="35"/>
  <c r="D717" i="35"/>
  <c r="D718" i="35"/>
  <c r="D711" i="35"/>
  <c r="D721" i="35"/>
  <c r="D714" i="35"/>
  <c r="D708" i="35"/>
  <c r="D609" i="35"/>
  <c r="D606" i="35"/>
  <c r="D614" i="35"/>
  <c r="D613" i="35"/>
  <c r="D615" i="35"/>
  <c r="D604" i="35"/>
  <c r="D608" i="35"/>
  <c r="D618" i="35"/>
  <c r="D611" i="35"/>
  <c r="D612" i="35"/>
  <c r="D605" i="35"/>
  <c r="D610" i="35"/>
  <c r="D617" i="35"/>
  <c r="D616" i="35"/>
  <c r="D607" i="35"/>
  <c r="D508" i="35"/>
  <c r="D507" i="35"/>
  <c r="D513" i="35"/>
  <c r="D505" i="35"/>
  <c r="D517" i="35"/>
  <c r="D510" i="35"/>
  <c r="D516" i="35"/>
  <c r="D521" i="35"/>
  <c r="D511" i="35"/>
  <c r="D518" i="35"/>
  <c r="D506" i="35"/>
  <c r="D512" i="35"/>
  <c r="D514" i="35"/>
  <c r="D522" i="35"/>
  <c r="D504" i="35"/>
  <c r="D519" i="35"/>
  <c r="D520" i="35"/>
  <c r="D515" i="35"/>
  <c r="D509" i="35"/>
  <c r="D405" i="35"/>
  <c r="D404" i="35"/>
  <c r="D410" i="35"/>
  <c r="D413" i="35"/>
  <c r="D406" i="35"/>
  <c r="D415" i="35"/>
  <c r="D412" i="35"/>
  <c r="D409" i="35"/>
  <c r="D411" i="35"/>
  <c r="D407" i="35"/>
  <c r="D408" i="35"/>
  <c r="D414" i="35"/>
  <c r="D314" i="35"/>
  <c r="D321" i="35"/>
  <c r="D320" i="35"/>
  <c r="D313" i="35"/>
  <c r="D306" i="35"/>
  <c r="D310" i="35"/>
  <c r="D307" i="35"/>
  <c r="D317" i="35"/>
  <c r="D305" i="35"/>
  <c r="D324" i="35"/>
  <c r="D312" i="35"/>
  <c r="D326" i="35"/>
  <c r="D329" i="35"/>
  <c r="D304" i="35"/>
  <c r="D328" i="35"/>
  <c r="D325" i="35"/>
  <c r="D315" i="35"/>
  <c r="D322" i="35"/>
  <c r="D318" i="35"/>
  <c r="D323" i="35"/>
  <c r="D327" i="35"/>
  <c r="D308" i="35"/>
  <c r="D316" i="35"/>
  <c r="D309" i="35"/>
  <c r="D319" i="35"/>
  <c r="D311" i="35"/>
  <c r="D210" i="35"/>
  <c r="D208" i="35"/>
  <c r="D205" i="35"/>
  <c r="D209" i="35"/>
  <c r="D218" i="35"/>
  <c r="D214" i="35"/>
  <c r="D211" i="35"/>
  <c r="D216" i="35"/>
  <c r="D212" i="35"/>
  <c r="D219" i="35"/>
  <c r="D206" i="35"/>
  <c r="D217" i="35"/>
  <c r="D213" i="35"/>
  <c r="D207" i="35"/>
  <c r="D215" i="35"/>
  <c r="D220" i="35"/>
  <c r="D204" i="35"/>
  <c r="D111" i="35"/>
  <c r="D124" i="35"/>
  <c r="D125" i="35"/>
  <c r="D107" i="35"/>
  <c r="D106" i="35"/>
  <c r="D118" i="35"/>
  <c r="D113" i="35"/>
  <c r="D105" i="35"/>
  <c r="D119" i="35"/>
  <c r="D117" i="35"/>
  <c r="D120" i="35"/>
  <c r="D112" i="35"/>
  <c r="D122" i="35"/>
  <c r="D104" i="35"/>
  <c r="D121" i="35"/>
  <c r="D123" i="35"/>
  <c r="D109" i="35"/>
  <c r="D114" i="35"/>
  <c r="D110" i="35"/>
  <c r="D108" i="35"/>
  <c r="D115" i="35"/>
  <c r="D116" i="35"/>
  <c r="D126" i="35"/>
  <c r="AY13" i="43"/>
  <c r="BO13" i="43"/>
  <c r="BX13" i="39"/>
  <c r="BH13" i="39"/>
  <c r="BC13" i="40"/>
  <c r="BS13" i="40"/>
  <c r="BC13" i="43"/>
  <c r="BS13" i="43"/>
  <c r="AX13" i="42"/>
  <c r="BN13" i="42"/>
  <c r="AW116" i="37"/>
  <c r="BM116" i="37"/>
  <c r="BM116" i="42"/>
  <c r="AW116" i="42"/>
  <c r="BY116" i="38"/>
  <c r="BI116" i="38"/>
  <c r="BZ116" i="38"/>
  <c r="BJ116" i="38"/>
  <c r="BP116" i="41"/>
  <c r="AZ116" i="41"/>
  <c r="BR116" i="42"/>
  <c r="BB116" i="42"/>
  <c r="AW116" i="40"/>
  <c r="BM116" i="40"/>
  <c r="BH116" i="40"/>
  <c r="BX116" i="40"/>
  <c r="BD116" i="42"/>
  <c r="BT116" i="42"/>
  <c r="BJ13" i="41"/>
  <c r="BZ13" i="41"/>
  <c r="BM13" i="40"/>
  <c r="AW13" i="40"/>
  <c r="BF14" i="44"/>
  <c r="BV14" i="44"/>
  <c r="BG13" i="44"/>
  <c r="BW13" i="44"/>
  <c r="BH13" i="41"/>
  <c r="BX13" i="41"/>
  <c r="BT13" i="44"/>
  <c r="BD13" i="44"/>
  <c r="BY13" i="39"/>
  <c r="BI13" i="39"/>
  <c r="AV116" i="40"/>
  <c r="BL116" i="40"/>
  <c r="V14" i="45"/>
  <c r="AD13" i="45"/>
  <c r="BZ116" i="43"/>
  <c r="BJ116" i="43"/>
  <c r="BO13" i="36"/>
  <c r="AY13" i="36"/>
  <c r="BP116" i="42"/>
  <c r="AZ116" i="42"/>
  <c r="BL77" i="38"/>
  <c r="AV77" i="38"/>
  <c r="BN117" i="37"/>
  <c r="AX117" i="37"/>
  <c r="BK116" i="43"/>
  <c r="CA116" i="43"/>
  <c r="BW117" i="39"/>
  <c r="BG117" i="39"/>
  <c r="U14" i="45"/>
  <c r="AC13" i="45"/>
  <c r="BY116" i="43"/>
  <c r="BI116" i="43"/>
  <c r="CA116" i="41"/>
  <c r="BK116" i="41"/>
  <c r="AF13" i="45"/>
  <c r="X14" i="45"/>
  <c r="Z15" i="45"/>
  <c r="S16" i="45"/>
  <c r="AA15" i="45"/>
  <c r="AE15" i="45"/>
  <c r="W16" i="45"/>
  <c r="Y14" i="45"/>
  <c r="AG13" i="45"/>
  <c r="T17" i="45"/>
  <c r="AB16" i="45"/>
  <c r="BL15" i="44"/>
  <c r="AV15" i="44"/>
  <c r="BY117" i="44"/>
  <c r="BI117" i="44"/>
  <c r="BQ118" i="44"/>
  <c r="BA118" i="44"/>
  <c r="BN16" i="44"/>
  <c r="AX16" i="44"/>
  <c r="BX116" i="44"/>
  <c r="BH116" i="44"/>
  <c r="BW117" i="44"/>
  <c r="BG117" i="44"/>
  <c r="BC15" i="44"/>
  <c r="BS15" i="44"/>
  <c r="BO116" i="44"/>
  <c r="AY116" i="44"/>
  <c r="BO16" i="44"/>
  <c r="AY16" i="44"/>
  <c r="BC116" i="44"/>
  <c r="BS116" i="44"/>
  <c r="BL118" i="44"/>
  <c r="AV118" i="44"/>
  <c r="BZ116" i="44"/>
  <c r="BJ116" i="44"/>
  <c r="BN118" i="44"/>
  <c r="AX118" i="44"/>
  <c r="BR119" i="44"/>
  <c r="BB119" i="44"/>
  <c r="BL78" i="44"/>
  <c r="AV78" i="44"/>
  <c r="BH13" i="44"/>
  <c r="BX13" i="44"/>
  <c r="BT117" i="44"/>
  <c r="BD117" i="44"/>
  <c r="BE117" i="44"/>
  <c r="BU117" i="44"/>
  <c r="BM14" i="44"/>
  <c r="AW14" i="44"/>
  <c r="AW117" i="44"/>
  <c r="BM117" i="44"/>
  <c r="BY13" i="44"/>
  <c r="BI13" i="44"/>
  <c r="BF117" i="44"/>
  <c r="BV117" i="44"/>
  <c r="BU13" i="44"/>
  <c r="BE13" i="44"/>
  <c r="BK118" i="44"/>
  <c r="CA118" i="44"/>
  <c r="AZ116" i="44"/>
  <c r="BP116" i="44"/>
  <c r="BB15" i="44"/>
  <c r="BR15" i="44"/>
  <c r="AZ13" i="44"/>
  <c r="BP13" i="44"/>
  <c r="BA14" i="44"/>
  <c r="BQ14" i="44"/>
  <c r="CA13" i="44"/>
  <c r="BK13" i="44"/>
  <c r="BZ13" i="44"/>
  <c r="BJ13" i="44"/>
  <c r="BA16" i="43"/>
  <c r="BQ16" i="43"/>
  <c r="BL15" i="43"/>
  <c r="AV15" i="43"/>
  <c r="BV14" i="43"/>
  <c r="BF14" i="43"/>
  <c r="BX13" i="43"/>
  <c r="BH13" i="43"/>
  <c r="AY116" i="43"/>
  <c r="BO116" i="43"/>
  <c r="BJ13" i="43"/>
  <c r="BZ13" i="43"/>
  <c r="BN15" i="43"/>
  <c r="AX15" i="43"/>
  <c r="AW116" i="43"/>
  <c r="BM116" i="43"/>
  <c r="BX118" i="43"/>
  <c r="BH118" i="43"/>
  <c r="BV117" i="43"/>
  <c r="BF117" i="43"/>
  <c r="BB117" i="43"/>
  <c r="BR117" i="43"/>
  <c r="BL117" i="43"/>
  <c r="AV117" i="43"/>
  <c r="BU14" i="43"/>
  <c r="BE14" i="43"/>
  <c r="BU117" i="43"/>
  <c r="BE117" i="43"/>
  <c r="BL77" i="43"/>
  <c r="AV77" i="43"/>
  <c r="AX116" i="43"/>
  <c r="BN116" i="43"/>
  <c r="BT14" i="43"/>
  <c r="BD14" i="43"/>
  <c r="BA117" i="43"/>
  <c r="BQ117" i="43"/>
  <c r="BS117" i="43"/>
  <c r="BC117" i="43"/>
  <c r="AZ15" i="43"/>
  <c r="BP15" i="43"/>
  <c r="BM15" i="43"/>
  <c r="AW15" i="43"/>
  <c r="BI13" i="43"/>
  <c r="BY13" i="43"/>
  <c r="BT117" i="43"/>
  <c r="BD117" i="43"/>
  <c r="BB16" i="43"/>
  <c r="BR16" i="43"/>
  <c r="BG13" i="43"/>
  <c r="BW13" i="43"/>
  <c r="CA14" i="43"/>
  <c r="BK14" i="43"/>
  <c r="AZ116" i="43"/>
  <c r="BP116" i="43"/>
  <c r="BW117" i="43"/>
  <c r="BG117" i="43"/>
  <c r="BL116" i="42"/>
  <c r="AV116" i="42"/>
  <c r="BE14" i="42"/>
  <c r="BU14" i="42"/>
  <c r="BH116" i="42"/>
  <c r="BX116" i="42"/>
  <c r="BA117" i="42"/>
  <c r="BQ117" i="42"/>
  <c r="BL77" i="42"/>
  <c r="AV77" i="42"/>
  <c r="BI16" i="42"/>
  <c r="BY16" i="42"/>
  <c r="BD14" i="42"/>
  <c r="BT14" i="42"/>
  <c r="BC14" i="42"/>
  <c r="BS14" i="42"/>
  <c r="BA14" i="42"/>
  <c r="BQ14" i="42"/>
  <c r="BW13" i="42"/>
  <c r="BG13" i="42"/>
  <c r="BJ116" i="42"/>
  <c r="BZ116" i="42"/>
  <c r="BC118" i="42"/>
  <c r="BS118" i="42"/>
  <c r="BZ15" i="42"/>
  <c r="BJ15" i="42"/>
  <c r="BO14" i="42"/>
  <c r="AY14" i="42"/>
  <c r="CA15" i="42"/>
  <c r="BK15" i="42"/>
  <c r="AX118" i="42"/>
  <c r="BN118" i="42"/>
  <c r="BB14" i="42"/>
  <c r="BR14" i="42"/>
  <c r="BM14" i="42"/>
  <c r="AW14" i="42"/>
  <c r="BF14" i="42"/>
  <c r="BV14" i="42"/>
  <c r="BP15" i="42"/>
  <c r="AZ15" i="42"/>
  <c r="BE118" i="42"/>
  <c r="BU118" i="42"/>
  <c r="BG116" i="42"/>
  <c r="BW116" i="42"/>
  <c r="AV13" i="42"/>
  <c r="BL13" i="42"/>
  <c r="BF116" i="42"/>
  <c r="BV116" i="42"/>
  <c r="BI116" i="42"/>
  <c r="BY116" i="42"/>
  <c r="BK117" i="42"/>
  <c r="CA117" i="42"/>
  <c r="AY116" i="42"/>
  <c r="BO116" i="42"/>
  <c r="BX14" i="42"/>
  <c r="BH14" i="42"/>
  <c r="BC15" i="41"/>
  <c r="BS15" i="41"/>
  <c r="BX116" i="41"/>
  <c r="BH116" i="41"/>
  <c r="BC116" i="41"/>
  <c r="BS116" i="41"/>
  <c r="BB116" i="41"/>
  <c r="BR116" i="41"/>
  <c r="BF116" i="41"/>
  <c r="BV116" i="41"/>
  <c r="BD15" i="41"/>
  <c r="BT15" i="41"/>
  <c r="AW13" i="41"/>
  <c r="BM13" i="41"/>
  <c r="AW116" i="41"/>
  <c r="BM116" i="41"/>
  <c r="BJ118" i="41"/>
  <c r="BZ118" i="41"/>
  <c r="BI14" i="41"/>
  <c r="BY14" i="41"/>
  <c r="BV15" i="41"/>
  <c r="BF15" i="41"/>
  <c r="BG116" i="41"/>
  <c r="BW116" i="41"/>
  <c r="BU15" i="41"/>
  <c r="BE15" i="41"/>
  <c r="BI119" i="41"/>
  <c r="BY119" i="41"/>
  <c r="AY13" i="41"/>
  <c r="BO13" i="41"/>
  <c r="AZ14" i="41"/>
  <c r="BP14" i="41"/>
  <c r="AV116" i="41"/>
  <c r="BL116" i="41"/>
  <c r="AX13" i="41"/>
  <c r="BN13" i="41"/>
  <c r="AV15" i="41"/>
  <c r="BL15" i="41"/>
  <c r="BG16" i="41"/>
  <c r="BW16" i="41"/>
  <c r="AY117" i="41"/>
  <c r="BO117" i="41"/>
  <c r="BL77" i="41"/>
  <c r="AV77" i="41"/>
  <c r="AX117" i="41"/>
  <c r="BN117" i="41"/>
  <c r="BD116" i="41"/>
  <c r="BT116" i="41"/>
  <c r="AU16" i="41"/>
  <c r="CA15" i="41"/>
  <c r="BK15" i="41"/>
  <c r="BQ118" i="41"/>
  <c r="BA118" i="41"/>
  <c r="BQ13" i="41"/>
  <c r="BA13" i="41"/>
  <c r="BB15" i="41"/>
  <c r="BR15" i="41"/>
  <c r="BE119" i="41"/>
  <c r="BU119" i="41"/>
  <c r="BT14" i="40"/>
  <c r="BD14" i="40"/>
  <c r="BA13" i="40"/>
  <c r="BQ13" i="40"/>
  <c r="BF14" i="40"/>
  <c r="BV14" i="40"/>
  <c r="AZ15" i="40"/>
  <c r="BP15" i="40"/>
  <c r="BI116" i="40"/>
  <c r="BY116" i="40"/>
  <c r="BB13" i="40"/>
  <c r="BR13" i="40"/>
  <c r="BH15" i="40"/>
  <c r="BX15" i="40"/>
  <c r="CA13" i="40"/>
  <c r="AU14" i="40"/>
  <c r="BK13" i="40"/>
  <c r="BL78" i="40"/>
  <c r="AV78" i="40"/>
  <c r="AV13" i="40"/>
  <c r="BL13" i="40"/>
  <c r="AX116" i="40"/>
  <c r="BN116" i="40"/>
  <c r="BG118" i="40"/>
  <c r="AQ119" i="40"/>
  <c r="BW118" i="40"/>
  <c r="AY15" i="40"/>
  <c r="BO15" i="40"/>
  <c r="BT116" i="40"/>
  <c r="BD116" i="40"/>
  <c r="AK119" i="40"/>
  <c r="BA118" i="40"/>
  <c r="BQ118" i="40"/>
  <c r="AY116" i="40"/>
  <c r="BO116" i="40"/>
  <c r="BU14" i="40"/>
  <c r="BE14" i="40"/>
  <c r="BN15" i="40"/>
  <c r="AX15" i="40"/>
  <c r="BU116" i="40"/>
  <c r="BE116" i="40"/>
  <c r="BB116" i="40"/>
  <c r="BR116" i="40"/>
  <c r="BV116" i="40"/>
  <c r="BF116" i="40"/>
  <c r="AZ116" i="40"/>
  <c r="BP116" i="40"/>
  <c r="BS117" i="40"/>
  <c r="BC117" i="40"/>
  <c r="CA116" i="40"/>
  <c r="BK116" i="40"/>
  <c r="BJ14" i="40"/>
  <c r="BZ14" i="40"/>
  <c r="BG13" i="40"/>
  <c r="BW13" i="40"/>
  <c r="BZ117" i="40"/>
  <c r="BJ117" i="40"/>
  <c r="BI13" i="40"/>
  <c r="BY13" i="40"/>
  <c r="AY15" i="39"/>
  <c r="BO15" i="39"/>
  <c r="BR117" i="39"/>
  <c r="BB117" i="39"/>
  <c r="BJ118" i="39"/>
  <c r="BZ118" i="39"/>
  <c r="CA116" i="39"/>
  <c r="BK116" i="39"/>
  <c r="BR14" i="39"/>
  <c r="BB14" i="39"/>
  <c r="BF15" i="39"/>
  <c r="BV15" i="39"/>
  <c r="BC13" i="39"/>
  <c r="BS13" i="39"/>
  <c r="AV13" i="39"/>
  <c r="BL13" i="39"/>
  <c r="BQ14" i="39"/>
  <c r="BA14" i="39"/>
  <c r="BU14" i="39"/>
  <c r="BE14" i="39"/>
  <c r="BZ13" i="39"/>
  <c r="BJ13" i="39"/>
  <c r="BN116" i="39"/>
  <c r="AX116" i="39"/>
  <c r="BY117" i="39"/>
  <c r="BI117" i="39"/>
  <c r="BT15" i="39"/>
  <c r="BD15" i="39"/>
  <c r="AX14" i="39"/>
  <c r="BN14" i="39"/>
  <c r="AZ118" i="39"/>
  <c r="BP118" i="39"/>
  <c r="BF117" i="39"/>
  <c r="BV117" i="39"/>
  <c r="BS117" i="39"/>
  <c r="BC117" i="39"/>
  <c r="CA15" i="39"/>
  <c r="BK15" i="39"/>
  <c r="BA118" i="39"/>
  <c r="BQ118" i="39"/>
  <c r="BH118" i="39"/>
  <c r="BX118" i="39"/>
  <c r="BU117" i="39"/>
  <c r="BE117" i="39"/>
  <c r="AW116" i="39"/>
  <c r="BM116" i="39"/>
  <c r="BL79" i="39"/>
  <c r="AV79" i="39"/>
  <c r="AW14" i="39"/>
  <c r="BM14" i="39"/>
  <c r="BG15" i="39"/>
  <c r="BW15" i="39"/>
  <c r="AZ15" i="39"/>
  <c r="BP15" i="39"/>
  <c r="AV117" i="39"/>
  <c r="BL117" i="39"/>
  <c r="BO116" i="39"/>
  <c r="AY116" i="39"/>
  <c r="BD116" i="39"/>
  <c r="BT116" i="39"/>
  <c r="BF116" i="38"/>
  <c r="BV116" i="38"/>
  <c r="BU116" i="38"/>
  <c r="BE116" i="38"/>
  <c r="BD13" i="38"/>
  <c r="BT13" i="38"/>
  <c r="AY117" i="38"/>
  <c r="BO117" i="38"/>
  <c r="BM116" i="38"/>
  <c r="AW116" i="38"/>
  <c r="BC13" i="38"/>
  <c r="BS13" i="38"/>
  <c r="BD117" i="38"/>
  <c r="BT117" i="38"/>
  <c r="BX117" i="38"/>
  <c r="BH117" i="38"/>
  <c r="BL13" i="38"/>
  <c r="AV13" i="38"/>
  <c r="BB13" i="38"/>
  <c r="BR13" i="38"/>
  <c r="BW14" i="38"/>
  <c r="BG14" i="38"/>
  <c r="BZ14" i="38"/>
  <c r="BJ14" i="38"/>
  <c r="BN117" i="38"/>
  <c r="AX117" i="38"/>
  <c r="BU13" i="38"/>
  <c r="BE13" i="38"/>
  <c r="BK116" i="38"/>
  <c r="CA116" i="38"/>
  <c r="AW13" i="38"/>
  <c r="BM13" i="38"/>
  <c r="BA13" i="38"/>
  <c r="BQ13" i="38"/>
  <c r="BP117" i="38"/>
  <c r="AZ117" i="38"/>
  <c r="BC117" i="38"/>
  <c r="BS117" i="38"/>
  <c r="BG118" i="38"/>
  <c r="BW118" i="38"/>
  <c r="BF14" i="38"/>
  <c r="BV14" i="38"/>
  <c r="BK13" i="38"/>
  <c r="CA13" i="38"/>
  <c r="BA117" i="38"/>
  <c r="BQ117" i="38"/>
  <c r="BL116" i="38"/>
  <c r="AV116" i="38"/>
  <c r="BN13" i="38"/>
  <c r="AX13" i="38"/>
  <c r="BX14" i="38"/>
  <c r="BH14" i="38"/>
  <c r="BY14" i="38"/>
  <c r="BI14" i="38"/>
  <c r="AZ13" i="38"/>
  <c r="BP13" i="38"/>
  <c r="BR118" i="38"/>
  <c r="BB118" i="38"/>
  <c r="BO15" i="38"/>
  <c r="AY15" i="38"/>
  <c r="BZ116" i="37"/>
  <c r="BJ116" i="37"/>
  <c r="BY14" i="37"/>
  <c r="BI14" i="37"/>
  <c r="BX118" i="37"/>
  <c r="BH118" i="37"/>
  <c r="BT15" i="37"/>
  <c r="BD15" i="37"/>
  <c r="BO116" i="37"/>
  <c r="AY116" i="37"/>
  <c r="BR116" i="37"/>
  <c r="BB116" i="37"/>
  <c r="BP116" i="37"/>
  <c r="AZ116" i="37"/>
  <c r="CA117" i="37"/>
  <c r="BK117" i="37"/>
  <c r="BS15" i="37"/>
  <c r="BC15" i="37"/>
  <c r="AV117" i="37"/>
  <c r="BL117" i="37"/>
  <c r="CA14" i="37"/>
  <c r="BK14" i="37"/>
  <c r="BL13" i="37"/>
  <c r="AV13" i="37"/>
  <c r="BX14" i="37"/>
  <c r="BH14" i="37"/>
  <c r="BQ13" i="37"/>
  <c r="BA13" i="37"/>
  <c r="BR13" i="37"/>
  <c r="BB13" i="37"/>
  <c r="BG116" i="37"/>
  <c r="BW116" i="37"/>
  <c r="BO15" i="37"/>
  <c r="AY15" i="37"/>
  <c r="BU116" i="37"/>
  <c r="BE116" i="37"/>
  <c r="BY116" i="37"/>
  <c r="BI116" i="37"/>
  <c r="AV77" i="37"/>
  <c r="BL77" i="37"/>
  <c r="BQ116" i="37"/>
  <c r="BA116" i="37"/>
  <c r="BS116" i="37"/>
  <c r="BC116" i="37"/>
  <c r="BV15" i="37"/>
  <c r="BF15" i="37"/>
  <c r="BT116" i="37"/>
  <c r="BD116" i="37"/>
  <c r="BM13" i="37"/>
  <c r="AW13" i="37"/>
  <c r="BU15" i="37"/>
  <c r="BE15" i="37"/>
  <c r="BZ14" i="37"/>
  <c r="BJ14" i="37"/>
  <c r="BF117" i="37"/>
  <c r="BV117" i="37"/>
  <c r="BW14" i="37"/>
  <c r="BG14" i="37"/>
  <c r="BN13" i="37"/>
  <c r="AX13" i="37"/>
  <c r="BP15" i="37"/>
  <c r="AZ15" i="37"/>
  <c r="BH117" i="36"/>
  <c r="BX117" i="36"/>
  <c r="BZ13" i="36"/>
  <c r="BJ13" i="36"/>
  <c r="AV14" i="36"/>
  <c r="BL14" i="36"/>
  <c r="BD13" i="36"/>
  <c r="BT13" i="36"/>
  <c r="CA116" i="36"/>
  <c r="BK116" i="36"/>
  <c r="BX14" i="36"/>
  <c r="BH14" i="36"/>
  <c r="AZ15" i="36"/>
  <c r="BP15" i="36"/>
  <c r="AV78" i="36"/>
  <c r="BL78" i="36"/>
  <c r="BK16" i="36"/>
  <c r="CA16" i="36"/>
  <c r="AZ117" i="36"/>
  <c r="BP117" i="36"/>
  <c r="BF13" i="36"/>
  <c r="BV13" i="36"/>
  <c r="BY14" i="36"/>
  <c r="BI14" i="36"/>
  <c r="BA15" i="36"/>
  <c r="BQ15" i="36"/>
  <c r="AW116" i="36"/>
  <c r="BM116" i="36"/>
  <c r="BF116" i="36"/>
  <c r="BV116" i="36"/>
  <c r="BI116" i="36"/>
  <c r="BY116" i="36"/>
  <c r="BG13" i="36"/>
  <c r="BW13" i="36"/>
  <c r="BR14" i="36"/>
  <c r="BB14" i="36"/>
  <c r="BC15" i="36"/>
  <c r="BS15" i="36"/>
  <c r="BA118" i="36"/>
  <c r="BQ118" i="36"/>
  <c r="BR117" i="36"/>
  <c r="BB117" i="36"/>
  <c r="BD116" i="36"/>
  <c r="BT116" i="36"/>
  <c r="BS116" i="36"/>
  <c r="BC116" i="36"/>
  <c r="AW14" i="36"/>
  <c r="BM14" i="36"/>
  <c r="BL116" i="36"/>
  <c r="BE13" i="36"/>
  <c r="BU13" i="36"/>
  <c r="BN15" i="36"/>
  <c r="AX15" i="36"/>
  <c r="BN118" i="36"/>
  <c r="AX118" i="36"/>
  <c r="AY116" i="36"/>
  <c r="BO116" i="36"/>
  <c r="BG116" i="36"/>
  <c r="BW116" i="36"/>
  <c r="BZ116" i="36"/>
  <c r="BJ116" i="36"/>
  <c r="BU117" i="36"/>
  <c r="BE117" i="36"/>
  <c r="BF114" i="16"/>
  <c r="BV114" i="16"/>
  <c r="BW11" i="16"/>
  <c r="BG11" i="16"/>
  <c r="BV12" i="16"/>
  <c r="BF12" i="16"/>
  <c r="BX11" i="16"/>
  <c r="BH11" i="16"/>
  <c r="BT11" i="16"/>
  <c r="BD11" i="16"/>
  <c r="BK11" i="16"/>
  <c r="CA11" i="16"/>
  <c r="BW113" i="16"/>
  <c r="BG113" i="16"/>
  <c r="BI11" i="16"/>
  <c r="BY11" i="16"/>
  <c r="BD113" i="16"/>
  <c r="BT113" i="16"/>
  <c r="BJ11" i="16"/>
  <c r="BZ11" i="16"/>
  <c r="CA114" i="16"/>
  <c r="BK114" i="16"/>
  <c r="BZ114" i="16"/>
  <c r="BJ114" i="16"/>
  <c r="BX114" i="16"/>
  <c r="BH114" i="16"/>
  <c r="BY113" i="16"/>
  <c r="BI113" i="16"/>
  <c r="BU113" i="16"/>
  <c r="BE113" i="16"/>
  <c r="BU11" i="16"/>
  <c r="BE11" i="16"/>
  <c r="BX14" i="39" l="1"/>
  <c r="BH14" i="39"/>
  <c r="BS14" i="43"/>
  <c r="BC14" i="43"/>
  <c r="BS14" i="40"/>
  <c r="BC14" i="40"/>
  <c r="BO14" i="43"/>
  <c r="AY14" i="43"/>
  <c r="BB117" i="42"/>
  <c r="BR117" i="42"/>
  <c r="AC14" i="45"/>
  <c r="U15" i="45"/>
  <c r="AZ117" i="41"/>
  <c r="BP117" i="41"/>
  <c r="AW14" i="40"/>
  <c r="BM14" i="40"/>
  <c r="AV117" i="40"/>
  <c r="BL117" i="40"/>
  <c r="BD14" i="44"/>
  <c r="BT14" i="44"/>
  <c r="BM117" i="42"/>
  <c r="AW117" i="42"/>
  <c r="BL78" i="38"/>
  <c r="AV78" i="38"/>
  <c r="BV15" i="44"/>
  <c r="BF15" i="44"/>
  <c r="BJ14" i="41"/>
  <c r="BZ14" i="41"/>
  <c r="BY117" i="38"/>
  <c r="BI117" i="38"/>
  <c r="BD117" i="42"/>
  <c r="BT117" i="42"/>
  <c r="CA117" i="41"/>
  <c r="BK117" i="41"/>
  <c r="BH117" i="40"/>
  <c r="BX117" i="40"/>
  <c r="AW117" i="37"/>
  <c r="BM117" i="37"/>
  <c r="BJ117" i="43"/>
  <c r="BZ117" i="43"/>
  <c r="BZ117" i="38"/>
  <c r="BJ117" i="38"/>
  <c r="BI14" i="39"/>
  <c r="BY14" i="39"/>
  <c r="V15" i="45"/>
  <c r="AD14" i="45"/>
  <c r="AX118" i="37"/>
  <c r="BN118" i="37"/>
  <c r="BP117" i="42"/>
  <c r="AZ117" i="42"/>
  <c r="BX14" i="41"/>
  <c r="BH14" i="41"/>
  <c r="BM117" i="40"/>
  <c r="AW117" i="40"/>
  <c r="BN14" i="42"/>
  <c r="AX14" i="42"/>
  <c r="CA117" i="43"/>
  <c r="BK117" i="43"/>
  <c r="BG118" i="39"/>
  <c r="BW118" i="39"/>
  <c r="BY117" i="43"/>
  <c r="BI117" i="43"/>
  <c r="AY14" i="36"/>
  <c r="BO14" i="36"/>
  <c r="BG14" i="44"/>
  <c r="BW14" i="44"/>
  <c r="S17" i="45"/>
  <c r="AA16" i="45"/>
  <c r="W17" i="45"/>
  <c r="AE16" i="45"/>
  <c r="Y15" i="45"/>
  <c r="AG14" i="45"/>
  <c r="Z16" i="45"/>
  <c r="AB17" i="45"/>
  <c r="T18" i="45"/>
  <c r="X15" i="45"/>
  <c r="AF14" i="45"/>
  <c r="BJ14" i="44"/>
  <c r="BZ14" i="44"/>
  <c r="AY17" i="44"/>
  <c r="BO17" i="44"/>
  <c r="BQ119" i="44"/>
  <c r="BA119" i="44"/>
  <c r="BU118" i="44"/>
  <c r="BE118" i="44"/>
  <c r="BZ117" i="44"/>
  <c r="BJ117" i="44"/>
  <c r="BN17" i="44"/>
  <c r="AX17" i="44"/>
  <c r="AY117" i="44"/>
  <c r="BO117" i="44"/>
  <c r="BE14" i="44"/>
  <c r="BU14" i="44"/>
  <c r="BB120" i="44"/>
  <c r="AL121" i="44"/>
  <c r="BR120" i="44"/>
  <c r="BK14" i="44"/>
  <c r="CA14" i="44"/>
  <c r="BS117" i="44"/>
  <c r="BC117" i="44"/>
  <c r="BB16" i="44"/>
  <c r="BR16" i="44"/>
  <c r="BF118" i="44"/>
  <c r="BV118" i="44"/>
  <c r="BM118" i="44"/>
  <c r="AW118" i="44"/>
  <c r="BC16" i="44"/>
  <c r="BS16" i="44"/>
  <c r="AZ14" i="44"/>
  <c r="BP14" i="44"/>
  <c r="BD118" i="44"/>
  <c r="BT118" i="44"/>
  <c r="CA119" i="44"/>
  <c r="BK119" i="44"/>
  <c r="AV79" i="44"/>
  <c r="BL79" i="44"/>
  <c r="AX119" i="44"/>
  <c r="BN119" i="44"/>
  <c r="BA15" i="44"/>
  <c r="BQ15" i="44"/>
  <c r="BP117" i="44"/>
  <c r="AZ117" i="44"/>
  <c r="AV119" i="44"/>
  <c r="BL119" i="44"/>
  <c r="BG118" i="44"/>
  <c r="BW118" i="44"/>
  <c r="BM15" i="44"/>
  <c r="AW15" i="44"/>
  <c r="BI118" i="44"/>
  <c r="BY118" i="44"/>
  <c r="BH14" i="44"/>
  <c r="BX14" i="44"/>
  <c r="BX117" i="44"/>
  <c r="BH117" i="44"/>
  <c r="BI14" i="44"/>
  <c r="BY14" i="44"/>
  <c r="AV16" i="44"/>
  <c r="BL16" i="44"/>
  <c r="BD15" i="43"/>
  <c r="BT15" i="43"/>
  <c r="BV15" i="43"/>
  <c r="BF15" i="43"/>
  <c r="BM16" i="43"/>
  <c r="AW16" i="43"/>
  <c r="BU118" i="43"/>
  <c r="BE118" i="43"/>
  <c r="AO119" i="43"/>
  <c r="AZ16" i="43"/>
  <c r="BP16" i="43"/>
  <c r="BQ17" i="43"/>
  <c r="BA17" i="43"/>
  <c r="BN117" i="43"/>
  <c r="AX117" i="43"/>
  <c r="BF118" i="43"/>
  <c r="BV118" i="43"/>
  <c r="AP119" i="43"/>
  <c r="BG118" i="43"/>
  <c r="BW118" i="43"/>
  <c r="BW14" i="43"/>
  <c r="BG14" i="43"/>
  <c r="BY14" i="43"/>
  <c r="BI14" i="43"/>
  <c r="BR118" i="43"/>
  <c r="BB118" i="43"/>
  <c r="AL119" i="43"/>
  <c r="BL16" i="43"/>
  <c r="AV16" i="43"/>
  <c r="BR17" i="43"/>
  <c r="BB17" i="43"/>
  <c r="AV118" i="43"/>
  <c r="BL118" i="43"/>
  <c r="AF119" i="43"/>
  <c r="BD118" i="43"/>
  <c r="BT118" i="43"/>
  <c r="AN119" i="43"/>
  <c r="BS118" i="43"/>
  <c r="BC118" i="43"/>
  <c r="AM119" i="43"/>
  <c r="BO117" i="43"/>
  <c r="AY117" i="43"/>
  <c r="BK15" i="43"/>
  <c r="CA15" i="43"/>
  <c r="AW117" i="43"/>
  <c r="BM117" i="43"/>
  <c r="BU15" i="43"/>
  <c r="BE15" i="43"/>
  <c r="AZ117" i="43"/>
  <c r="BP117" i="43"/>
  <c r="BJ14" i="43"/>
  <c r="BZ14" i="43"/>
  <c r="AV78" i="43"/>
  <c r="BL78" i="43"/>
  <c r="BN16" i="43"/>
  <c r="AX16" i="43"/>
  <c r="BQ118" i="43"/>
  <c r="BA118" i="43"/>
  <c r="AK119" i="43"/>
  <c r="BH119" i="43"/>
  <c r="BX119" i="43"/>
  <c r="BX14" i="43"/>
  <c r="BH14" i="43"/>
  <c r="AV14" i="42"/>
  <c r="BL14" i="42"/>
  <c r="AZ16" i="42"/>
  <c r="BP16" i="42"/>
  <c r="BC15" i="42"/>
  <c r="BS15" i="42"/>
  <c r="BK16" i="42"/>
  <c r="CA16" i="42"/>
  <c r="BL117" i="42"/>
  <c r="AV117" i="42"/>
  <c r="BZ117" i="42"/>
  <c r="BJ117" i="42"/>
  <c r="BJ16" i="42"/>
  <c r="BZ16" i="42"/>
  <c r="BG14" i="42"/>
  <c r="BW14" i="42"/>
  <c r="BB15" i="42"/>
  <c r="BR15" i="42"/>
  <c r="BI117" i="42"/>
  <c r="BY117" i="42"/>
  <c r="BF15" i="42"/>
  <c r="BV15" i="42"/>
  <c r="BG117" i="42"/>
  <c r="BW117" i="42"/>
  <c r="AY117" i="42"/>
  <c r="BO117" i="42"/>
  <c r="BU119" i="42"/>
  <c r="BE119" i="42"/>
  <c r="BM15" i="42"/>
  <c r="AW15" i="42"/>
  <c r="BH117" i="42"/>
  <c r="BX117" i="42"/>
  <c r="BO15" i="42"/>
  <c r="AY15" i="42"/>
  <c r="BD15" i="42"/>
  <c r="BT15" i="42"/>
  <c r="BC119" i="42"/>
  <c r="BS119" i="42"/>
  <c r="AV78" i="42"/>
  <c r="BL78" i="42"/>
  <c r="BE15" i="42"/>
  <c r="BU15" i="42"/>
  <c r="BA15" i="42"/>
  <c r="BQ15" i="42"/>
  <c r="BH15" i="42"/>
  <c r="BX15" i="42"/>
  <c r="BA118" i="42"/>
  <c r="BQ118" i="42"/>
  <c r="CA118" i="42"/>
  <c r="BK118" i="42"/>
  <c r="BF117" i="42"/>
  <c r="BV117" i="42"/>
  <c r="AX119" i="42"/>
  <c r="BN119" i="42"/>
  <c r="BI17" i="42"/>
  <c r="BY17" i="42"/>
  <c r="BE16" i="41"/>
  <c r="BU16" i="41"/>
  <c r="BI15" i="41"/>
  <c r="BY15" i="41"/>
  <c r="BS117" i="41"/>
  <c r="BC117" i="41"/>
  <c r="BE120" i="41"/>
  <c r="BU120" i="41"/>
  <c r="BT117" i="41"/>
  <c r="BD117" i="41"/>
  <c r="BD16" i="41"/>
  <c r="BT16" i="41"/>
  <c r="BG17" i="41"/>
  <c r="BW17" i="41"/>
  <c r="BK16" i="41"/>
  <c r="CA16" i="41"/>
  <c r="AU17" i="41"/>
  <c r="BQ14" i="41"/>
  <c r="BA14" i="41"/>
  <c r="AV16" i="41"/>
  <c r="BL16" i="41"/>
  <c r="AW14" i="41"/>
  <c r="BM14" i="41"/>
  <c r="BR16" i="41"/>
  <c r="BB16" i="41"/>
  <c r="AY14" i="41"/>
  <c r="BO14" i="41"/>
  <c r="BG117" i="41"/>
  <c r="BW117" i="41"/>
  <c r="BN118" i="41"/>
  <c r="AX118" i="41"/>
  <c r="BJ119" i="41"/>
  <c r="BZ119" i="41"/>
  <c r="BV117" i="41"/>
  <c r="BF117" i="41"/>
  <c r="AZ15" i="41"/>
  <c r="BP15" i="41"/>
  <c r="BO118" i="41"/>
  <c r="AY118" i="41"/>
  <c r="BM117" i="41"/>
  <c r="AW117" i="41"/>
  <c r="BB117" i="41"/>
  <c r="BR117" i="41"/>
  <c r="BH117" i="41"/>
  <c r="BX117" i="41"/>
  <c r="BC16" i="41"/>
  <c r="BS16" i="41"/>
  <c r="BL78" i="41"/>
  <c r="AV78" i="41"/>
  <c r="BI120" i="41"/>
  <c r="BY120" i="41"/>
  <c r="BL117" i="41"/>
  <c r="AV117" i="41"/>
  <c r="BA119" i="41"/>
  <c r="BQ119" i="41"/>
  <c r="AX14" i="41"/>
  <c r="BN14" i="41"/>
  <c r="BF16" i="41"/>
  <c r="BV16" i="41"/>
  <c r="BA14" i="40"/>
  <c r="BQ14" i="40"/>
  <c r="BD117" i="40"/>
  <c r="BT117" i="40"/>
  <c r="BW119" i="40"/>
  <c r="BG119" i="40"/>
  <c r="AX16" i="40"/>
  <c r="BN16" i="40"/>
  <c r="AV79" i="40"/>
  <c r="BL79" i="40"/>
  <c r="BQ119" i="40"/>
  <c r="BA119" i="40"/>
  <c r="BY117" i="40"/>
  <c r="BI117" i="40"/>
  <c r="AY16" i="40"/>
  <c r="BO16" i="40"/>
  <c r="BX16" i="40"/>
  <c r="BH16" i="40"/>
  <c r="BI14" i="40"/>
  <c r="BY14" i="40"/>
  <c r="BK117" i="40"/>
  <c r="CA117" i="40"/>
  <c r="AY117" i="40"/>
  <c r="BO117" i="40"/>
  <c r="BB14" i="40"/>
  <c r="BR14" i="40"/>
  <c r="AX117" i="40"/>
  <c r="BN117" i="40"/>
  <c r="AV14" i="40"/>
  <c r="BL14" i="40"/>
  <c r="BG14" i="40"/>
  <c r="BW14" i="40"/>
  <c r="CA14" i="40"/>
  <c r="AU15" i="40"/>
  <c r="BK14" i="40"/>
  <c r="BD15" i="40"/>
  <c r="BT15" i="40"/>
  <c r="BZ15" i="40"/>
  <c r="BJ15" i="40"/>
  <c r="BE15" i="40"/>
  <c r="BU15" i="40"/>
  <c r="BV117" i="40"/>
  <c r="BF117" i="40"/>
  <c r="BP117" i="40"/>
  <c r="AZ117" i="40"/>
  <c r="BF15" i="40"/>
  <c r="BV15" i="40"/>
  <c r="BZ118" i="40"/>
  <c r="AT119" i="40"/>
  <c r="BJ118" i="40"/>
  <c r="BU117" i="40"/>
  <c r="BE117" i="40"/>
  <c r="AM119" i="40"/>
  <c r="BC118" i="40"/>
  <c r="BS118" i="40"/>
  <c r="AZ16" i="40"/>
  <c r="BP16" i="40"/>
  <c r="BR117" i="40"/>
  <c r="BB117" i="40"/>
  <c r="BT16" i="39"/>
  <c r="BD16" i="39"/>
  <c r="AY16" i="39"/>
  <c r="BO16" i="39"/>
  <c r="AX15" i="39"/>
  <c r="BN15" i="39"/>
  <c r="CA117" i="39"/>
  <c r="BK117" i="39"/>
  <c r="BK16" i="39"/>
  <c r="CA16" i="39"/>
  <c r="BB118" i="39"/>
  <c r="BR118" i="39"/>
  <c r="AV80" i="39"/>
  <c r="BL80" i="39"/>
  <c r="BS14" i="39"/>
  <c r="BC14" i="39"/>
  <c r="BJ14" i="39"/>
  <c r="BZ14" i="39"/>
  <c r="BE118" i="39"/>
  <c r="BU118" i="39"/>
  <c r="BI118" i="39"/>
  <c r="BY118" i="39"/>
  <c r="AV14" i="39"/>
  <c r="BL14" i="39"/>
  <c r="AZ16" i="39"/>
  <c r="BP16" i="39"/>
  <c r="BG16" i="39"/>
  <c r="BW16" i="39"/>
  <c r="BV16" i="39"/>
  <c r="BF16" i="39"/>
  <c r="BU15" i="39"/>
  <c r="BE15" i="39"/>
  <c r="BF118" i="39"/>
  <c r="BV118" i="39"/>
  <c r="BD117" i="39"/>
  <c r="BT117" i="39"/>
  <c r="BH119" i="39"/>
  <c r="BX119" i="39"/>
  <c r="BL118" i="39"/>
  <c r="AV118" i="39"/>
  <c r="AX117" i="39"/>
  <c r="BN117" i="39"/>
  <c r="AW117" i="39"/>
  <c r="BM117" i="39"/>
  <c r="BC118" i="39"/>
  <c r="BS118" i="39"/>
  <c r="AZ119" i="39"/>
  <c r="BP119" i="39"/>
  <c r="AW15" i="39"/>
  <c r="BM15" i="39"/>
  <c r="BQ15" i="39"/>
  <c r="BA15" i="39"/>
  <c r="BR15" i="39"/>
  <c r="BB15" i="39"/>
  <c r="BJ119" i="39"/>
  <c r="BZ119" i="39"/>
  <c r="AY117" i="39"/>
  <c r="BO117" i="39"/>
  <c r="BA119" i="39"/>
  <c r="BQ119" i="39"/>
  <c r="BH15" i="38"/>
  <c r="BX15" i="38"/>
  <c r="BS118" i="38"/>
  <c r="BC118" i="38"/>
  <c r="BC14" i="38"/>
  <c r="BS14" i="38"/>
  <c r="BD14" i="38"/>
  <c r="BT14" i="38"/>
  <c r="AX14" i="38"/>
  <c r="BN14" i="38"/>
  <c r="BA14" i="38"/>
  <c r="BQ14" i="38"/>
  <c r="AV14" i="38"/>
  <c r="BL14" i="38"/>
  <c r="AZ118" i="38"/>
  <c r="BP118" i="38"/>
  <c r="BF15" i="38"/>
  <c r="BV15" i="38"/>
  <c r="AW14" i="38"/>
  <c r="BM14" i="38"/>
  <c r="BM117" i="38"/>
  <c r="AW117" i="38"/>
  <c r="CA14" i="38"/>
  <c r="BK14" i="38"/>
  <c r="BG15" i="38"/>
  <c r="BW15" i="38"/>
  <c r="AZ14" i="38"/>
  <c r="BP14" i="38"/>
  <c r="BU14" i="38"/>
  <c r="BE14" i="38"/>
  <c r="AY118" i="38"/>
  <c r="BO118" i="38"/>
  <c r="AY16" i="38"/>
  <c r="BO16" i="38"/>
  <c r="BF117" i="38"/>
  <c r="BV117" i="38"/>
  <c r="BH118" i="38"/>
  <c r="BX118" i="38"/>
  <c r="BT118" i="38"/>
  <c r="BD118" i="38"/>
  <c r="BB14" i="38"/>
  <c r="BR14" i="38"/>
  <c r="BE117" i="38"/>
  <c r="BU117" i="38"/>
  <c r="BR119" i="38"/>
  <c r="BB119" i="38"/>
  <c r="CA117" i="38"/>
  <c r="BK117" i="38"/>
  <c r="AV117" i="38"/>
  <c r="BL117" i="38"/>
  <c r="BY15" i="38"/>
  <c r="BI15" i="38"/>
  <c r="BQ118" i="38"/>
  <c r="BA118" i="38"/>
  <c r="BZ15" i="38"/>
  <c r="BJ15" i="38"/>
  <c r="AX118" i="38"/>
  <c r="BN118" i="38"/>
  <c r="BW119" i="38"/>
  <c r="BG119" i="38"/>
  <c r="AV118" i="37"/>
  <c r="BL118" i="37"/>
  <c r="AX14" i="37"/>
  <c r="BN14" i="37"/>
  <c r="CA118" i="37"/>
  <c r="BK118" i="37"/>
  <c r="BV118" i="37"/>
  <c r="BF118" i="37"/>
  <c r="BE16" i="37"/>
  <c r="BU16" i="37"/>
  <c r="BA14" i="37"/>
  <c r="BQ14" i="37"/>
  <c r="BR117" i="37"/>
  <c r="BB117" i="37"/>
  <c r="BC16" i="37"/>
  <c r="BS16" i="37"/>
  <c r="BD117" i="37"/>
  <c r="BT117" i="37"/>
  <c r="AW14" i="37"/>
  <c r="BM14" i="37"/>
  <c r="BG117" i="37"/>
  <c r="BW117" i="37"/>
  <c r="BW15" i="37"/>
  <c r="BG15" i="37"/>
  <c r="BI117" i="37"/>
  <c r="BY117" i="37"/>
  <c r="BZ15" i="37"/>
  <c r="BJ15" i="37"/>
  <c r="BY15" i="37"/>
  <c r="BI15" i="37"/>
  <c r="BP117" i="37"/>
  <c r="AZ117" i="37"/>
  <c r="BX15" i="37"/>
  <c r="BH15" i="37"/>
  <c r="BD16" i="37"/>
  <c r="BT16" i="37"/>
  <c r="BQ117" i="37"/>
  <c r="BA117" i="37"/>
  <c r="BE117" i="37"/>
  <c r="BU117" i="37"/>
  <c r="BJ117" i="37"/>
  <c r="BZ117" i="37"/>
  <c r="BB14" i="37"/>
  <c r="BR14" i="37"/>
  <c r="BF16" i="37"/>
  <c r="BV16" i="37"/>
  <c r="BS117" i="37"/>
  <c r="BC117" i="37"/>
  <c r="AV14" i="37"/>
  <c r="BL14" i="37"/>
  <c r="BH119" i="37"/>
  <c r="BX119" i="37"/>
  <c r="BP16" i="37"/>
  <c r="AZ16" i="37"/>
  <c r="BL78" i="37"/>
  <c r="AV78" i="37"/>
  <c r="BO16" i="37"/>
  <c r="AY16" i="37"/>
  <c r="BK15" i="37"/>
  <c r="CA15" i="37"/>
  <c r="BO117" i="37"/>
  <c r="AY117" i="37"/>
  <c r="BA16" i="36"/>
  <c r="BQ16" i="36"/>
  <c r="AX119" i="36"/>
  <c r="BN119" i="36"/>
  <c r="AZ16" i="36"/>
  <c r="BP16" i="36"/>
  <c r="BC16" i="36"/>
  <c r="BS16" i="36"/>
  <c r="BB118" i="36"/>
  <c r="BR118" i="36"/>
  <c r="BU14" i="36"/>
  <c r="BE14" i="36"/>
  <c r="BW14" i="36"/>
  <c r="BG14" i="36"/>
  <c r="BQ119" i="36"/>
  <c r="BA119" i="36"/>
  <c r="BV14" i="36"/>
  <c r="BF14" i="36"/>
  <c r="BD14" i="36"/>
  <c r="BT14" i="36"/>
  <c r="AY117" i="36"/>
  <c r="BO117" i="36"/>
  <c r="BI117" i="36"/>
  <c r="BY117" i="36"/>
  <c r="BL15" i="36"/>
  <c r="AV15" i="36"/>
  <c r="BK17" i="36"/>
  <c r="CA17" i="36"/>
  <c r="BZ14" i="36"/>
  <c r="BJ14" i="36"/>
  <c r="BT117" i="36"/>
  <c r="BD117" i="36"/>
  <c r="BH15" i="36"/>
  <c r="BX15" i="36"/>
  <c r="BR15" i="36"/>
  <c r="BB15" i="36"/>
  <c r="BI15" i="36"/>
  <c r="BY15" i="36"/>
  <c r="BE118" i="36"/>
  <c r="BU118" i="36"/>
  <c r="BL117" i="36"/>
  <c r="BJ117" i="36"/>
  <c r="BZ117" i="36"/>
  <c r="BW117" i="36"/>
  <c r="BG117" i="36"/>
  <c r="BS117" i="36"/>
  <c r="BC117" i="36"/>
  <c r="BP118" i="36"/>
  <c r="AZ118" i="36"/>
  <c r="CA117" i="36"/>
  <c r="BK117" i="36"/>
  <c r="BH118" i="36"/>
  <c r="BX118" i="36"/>
  <c r="AV79" i="36"/>
  <c r="BL79" i="36"/>
  <c r="BF117" i="36"/>
  <c r="BV117" i="36"/>
  <c r="AX16" i="36"/>
  <c r="BN16" i="36"/>
  <c r="BM15" i="36"/>
  <c r="AW15" i="36"/>
  <c r="AW117" i="36"/>
  <c r="BM117" i="36"/>
  <c r="BD12" i="16"/>
  <c r="BT12" i="16"/>
  <c r="BU114" i="16"/>
  <c r="BE114" i="16"/>
  <c r="BX115" i="16"/>
  <c r="BH115" i="16"/>
  <c r="BK12" i="16"/>
  <c r="CA12" i="16"/>
  <c r="BJ12" i="16"/>
  <c r="BZ12" i="16"/>
  <c r="BG12" i="16"/>
  <c r="BW12" i="16"/>
  <c r="BK115" i="16"/>
  <c r="CA115" i="16"/>
  <c r="BF13" i="16"/>
  <c r="BV13" i="16"/>
  <c r="BE12" i="16"/>
  <c r="BU12" i="16"/>
  <c r="BT114" i="16"/>
  <c r="BD114" i="16"/>
  <c r="BG114" i="16"/>
  <c r="BW114" i="16"/>
  <c r="BF115" i="16"/>
  <c r="BV115" i="16"/>
  <c r="BY12" i="16"/>
  <c r="BI12" i="16"/>
  <c r="BH12" i="16"/>
  <c r="BX12" i="16"/>
  <c r="BI114" i="16"/>
  <c r="BY114" i="16"/>
  <c r="BZ115" i="16"/>
  <c r="BJ115" i="16"/>
  <c r="AY15" i="43" l="1"/>
  <c r="BO15" i="43"/>
  <c r="BC15" i="40"/>
  <c r="BS15" i="40"/>
  <c r="BC15" i="43"/>
  <c r="BS15" i="43"/>
  <c r="BH15" i="39"/>
  <c r="BX15" i="39"/>
  <c r="CA118" i="41"/>
  <c r="BK118" i="41"/>
  <c r="BI118" i="43"/>
  <c r="BY118" i="43"/>
  <c r="BX118" i="40"/>
  <c r="BH118" i="40"/>
  <c r="AR119" i="40"/>
  <c r="AW118" i="42"/>
  <c r="BM118" i="42"/>
  <c r="BD118" i="42"/>
  <c r="BT118" i="42"/>
  <c r="BN119" i="37"/>
  <c r="AX119" i="37"/>
  <c r="BW119" i="39"/>
  <c r="BG119" i="39"/>
  <c r="BY15" i="39"/>
  <c r="BI15" i="39"/>
  <c r="BY118" i="38"/>
  <c r="BI118" i="38"/>
  <c r="CA118" i="43"/>
  <c r="BK118" i="43"/>
  <c r="BZ15" i="41"/>
  <c r="BJ15" i="41"/>
  <c r="AG119" i="40"/>
  <c r="BM118" i="40"/>
  <c r="AW118" i="40"/>
  <c r="AD15" i="45"/>
  <c r="V16" i="45"/>
  <c r="BJ118" i="38"/>
  <c r="BZ118" i="38"/>
  <c r="BM15" i="40"/>
  <c r="AW15" i="40"/>
  <c r="BP118" i="41"/>
  <c r="AZ118" i="41"/>
  <c r="BJ118" i="43"/>
  <c r="BZ118" i="43"/>
  <c r="BF16" i="44"/>
  <c r="BV16" i="44"/>
  <c r="AC15" i="45"/>
  <c r="U16" i="45"/>
  <c r="BX15" i="41"/>
  <c r="BH15" i="41"/>
  <c r="BM118" i="37"/>
  <c r="AW118" i="37"/>
  <c r="BD15" i="44"/>
  <c r="BT15" i="44"/>
  <c r="BG15" i="44"/>
  <c r="BW15" i="44"/>
  <c r="BB118" i="42"/>
  <c r="BR118" i="42"/>
  <c r="AF119" i="40"/>
  <c r="BL118" i="40"/>
  <c r="AV118" i="40"/>
  <c r="BN15" i="42"/>
  <c r="AX15" i="42"/>
  <c r="AY15" i="36"/>
  <c r="BO15" i="36"/>
  <c r="BP118" i="42"/>
  <c r="AZ118" i="42"/>
  <c r="AV79" i="38"/>
  <c r="BL79" i="38"/>
  <c r="Z17" i="45"/>
  <c r="AG15" i="45"/>
  <c r="Y16" i="45"/>
  <c r="AF15" i="45"/>
  <c r="X16" i="45"/>
  <c r="AA17" i="45"/>
  <c r="S18" i="45"/>
  <c r="W18" i="45"/>
  <c r="AE17" i="45"/>
  <c r="T19" i="45"/>
  <c r="AB18" i="45"/>
  <c r="BY119" i="44"/>
  <c r="BI119" i="44"/>
  <c r="BC118" i="44"/>
  <c r="BS118" i="44"/>
  <c r="AX18" i="44"/>
  <c r="BN18" i="44"/>
  <c r="AW16" i="44"/>
  <c r="BM16" i="44"/>
  <c r="BY15" i="44"/>
  <c r="BI15" i="44"/>
  <c r="BX118" i="44"/>
  <c r="BH118" i="44"/>
  <c r="BC17" i="44"/>
  <c r="BS17" i="44"/>
  <c r="BK15" i="44"/>
  <c r="CA15" i="44"/>
  <c r="BZ15" i="44"/>
  <c r="BJ15" i="44"/>
  <c r="AZ118" i="44"/>
  <c r="BP118" i="44"/>
  <c r="BO118" i="44"/>
  <c r="AY118" i="44"/>
  <c r="AW119" i="44"/>
  <c r="BM119" i="44"/>
  <c r="BJ118" i="44"/>
  <c r="BZ118" i="44"/>
  <c r="AH121" i="44"/>
  <c r="BN120" i="44"/>
  <c r="AX120" i="44"/>
  <c r="BB121" i="44"/>
  <c r="BR121" i="44"/>
  <c r="BB17" i="44"/>
  <c r="BR17" i="44"/>
  <c r="BA120" i="44"/>
  <c r="BQ120" i="44"/>
  <c r="AK121" i="44"/>
  <c r="AF121" i="44"/>
  <c r="BL120" i="44"/>
  <c r="AV120" i="44"/>
  <c r="AY18" i="44"/>
  <c r="BO18" i="44"/>
  <c r="BP15" i="44"/>
  <c r="AZ15" i="44"/>
  <c r="BE119" i="44"/>
  <c r="BU119" i="44"/>
  <c r="BK120" i="44"/>
  <c r="CA120" i="44"/>
  <c r="AV80" i="44"/>
  <c r="BL80" i="44"/>
  <c r="BX15" i="44"/>
  <c r="BH15" i="44"/>
  <c r="AV17" i="44"/>
  <c r="BL17" i="44"/>
  <c r="BD119" i="44"/>
  <c r="BT119" i="44"/>
  <c r="BF119" i="44"/>
  <c r="BV119" i="44"/>
  <c r="BE15" i="44"/>
  <c r="BU15" i="44"/>
  <c r="BQ16" i="44"/>
  <c r="BA16" i="44"/>
  <c r="BG119" i="44"/>
  <c r="BW119" i="44"/>
  <c r="AX17" i="43"/>
  <c r="BN17" i="43"/>
  <c r="BH15" i="43"/>
  <c r="BX15" i="43"/>
  <c r="AV119" i="43"/>
  <c r="BL119" i="43"/>
  <c r="BK16" i="43"/>
  <c r="CA16" i="43"/>
  <c r="AW17" i="43"/>
  <c r="BM17" i="43"/>
  <c r="AV17" i="43"/>
  <c r="BL17" i="43"/>
  <c r="BI15" i="43"/>
  <c r="BY15" i="43"/>
  <c r="BR18" i="43"/>
  <c r="BB18" i="43"/>
  <c r="BH120" i="43"/>
  <c r="BX120" i="43"/>
  <c r="BS119" i="43"/>
  <c r="BC119" i="43"/>
  <c r="BT16" i="43"/>
  <c r="BD16" i="43"/>
  <c r="BQ18" i="43"/>
  <c r="BA18" i="43"/>
  <c r="BP17" i="43"/>
  <c r="AZ17" i="43"/>
  <c r="BP118" i="43"/>
  <c r="AZ118" i="43"/>
  <c r="AJ119" i="43"/>
  <c r="BU119" i="43"/>
  <c r="BE119" i="43"/>
  <c r="BW119" i="43"/>
  <c r="BG119" i="43"/>
  <c r="BR119" i="43"/>
  <c r="BB119" i="43"/>
  <c r="BV119" i="43"/>
  <c r="BF119" i="43"/>
  <c r="AY118" i="43"/>
  <c r="BO118" i="43"/>
  <c r="AI119" i="43"/>
  <c r="AV79" i="43"/>
  <c r="BL79" i="43"/>
  <c r="BQ119" i="43"/>
  <c r="BA119" i="43"/>
  <c r="BW15" i="43"/>
  <c r="BG15" i="43"/>
  <c r="BF16" i="43"/>
  <c r="BV16" i="43"/>
  <c r="AW118" i="43"/>
  <c r="BM118" i="43"/>
  <c r="AG119" i="43"/>
  <c r="BJ15" i="43"/>
  <c r="BZ15" i="43"/>
  <c r="BE16" i="43"/>
  <c r="BU16" i="43"/>
  <c r="AX118" i="43"/>
  <c r="BN118" i="43"/>
  <c r="AH119" i="43"/>
  <c r="BT119" i="43"/>
  <c r="BD119" i="43"/>
  <c r="BU16" i="42"/>
  <c r="BE16" i="42"/>
  <c r="BR16" i="42"/>
  <c r="BB16" i="42"/>
  <c r="BS120" i="42"/>
  <c r="BC120" i="42"/>
  <c r="BQ16" i="42"/>
  <c r="BA16" i="42"/>
  <c r="AW16" i="42"/>
  <c r="BM16" i="42"/>
  <c r="BZ118" i="42"/>
  <c r="BJ118" i="42"/>
  <c r="AS19" i="42"/>
  <c r="BY18" i="42"/>
  <c r="BI18" i="42"/>
  <c r="AV79" i="42"/>
  <c r="BL79" i="42"/>
  <c r="AV15" i="42"/>
  <c r="BL15" i="42"/>
  <c r="BW118" i="42"/>
  <c r="BG118" i="42"/>
  <c r="BF118" i="42"/>
  <c r="BV118" i="42"/>
  <c r="BG15" i="42"/>
  <c r="BW15" i="42"/>
  <c r="BK17" i="42"/>
  <c r="CA17" i="42"/>
  <c r="BU120" i="42"/>
  <c r="BE120" i="42"/>
  <c r="BT16" i="42"/>
  <c r="BD16" i="42"/>
  <c r="AY118" i="42"/>
  <c r="BO118" i="42"/>
  <c r="AX120" i="42"/>
  <c r="BN120" i="42"/>
  <c r="AV118" i="42"/>
  <c r="BL118" i="42"/>
  <c r="BQ119" i="42"/>
  <c r="BA119" i="42"/>
  <c r="BV16" i="42"/>
  <c r="BF16" i="42"/>
  <c r="BS16" i="42"/>
  <c r="BC16" i="42"/>
  <c r="BK119" i="42"/>
  <c r="CA119" i="42"/>
  <c r="BJ17" i="42"/>
  <c r="BZ17" i="42"/>
  <c r="AY16" i="42"/>
  <c r="BO16" i="42"/>
  <c r="BH16" i="42"/>
  <c r="BX16" i="42"/>
  <c r="BY118" i="42"/>
  <c r="BI118" i="42"/>
  <c r="BX118" i="42"/>
  <c r="BH118" i="42"/>
  <c r="BP17" i="42"/>
  <c r="AZ17" i="42"/>
  <c r="AX15" i="41"/>
  <c r="BN15" i="41"/>
  <c r="BW118" i="41"/>
  <c r="BG118" i="41"/>
  <c r="BS118" i="41"/>
  <c r="BC118" i="41"/>
  <c r="BC17" i="41"/>
  <c r="BS17" i="41"/>
  <c r="BY121" i="41"/>
  <c r="BI121" i="41"/>
  <c r="BI16" i="41"/>
  <c r="BY16" i="41"/>
  <c r="BV118" i="41"/>
  <c r="BF118" i="41"/>
  <c r="BR118" i="41"/>
  <c r="BB118" i="41"/>
  <c r="AV79" i="41"/>
  <c r="BL79" i="41"/>
  <c r="BE17" i="41"/>
  <c r="BU17" i="41"/>
  <c r="BM118" i="41"/>
  <c r="AW118" i="41"/>
  <c r="BX118" i="41"/>
  <c r="BH118" i="41"/>
  <c r="BT118" i="41"/>
  <c r="BD118" i="41"/>
  <c r="BU121" i="41"/>
  <c r="BE121" i="41"/>
  <c r="BL118" i="41"/>
  <c r="AV118" i="41"/>
  <c r="AX119" i="41"/>
  <c r="BN119" i="41"/>
  <c r="AY15" i="41"/>
  <c r="BO15" i="41"/>
  <c r="BJ120" i="41"/>
  <c r="BZ120" i="41"/>
  <c r="BF17" i="41"/>
  <c r="BV17" i="41"/>
  <c r="BA15" i="41"/>
  <c r="BQ15" i="41"/>
  <c r="BQ120" i="41"/>
  <c r="BA120" i="41"/>
  <c r="BW18" i="41"/>
  <c r="BG18" i="41"/>
  <c r="BD17" i="41"/>
  <c r="BT17" i="41"/>
  <c r="AY119" i="41"/>
  <c r="BO119" i="41"/>
  <c r="CA17" i="41"/>
  <c r="BK17" i="41"/>
  <c r="AU18" i="41"/>
  <c r="BP16" i="41"/>
  <c r="AZ16" i="41"/>
  <c r="BB17" i="41"/>
  <c r="BR17" i="41"/>
  <c r="AW15" i="41"/>
  <c r="BM15" i="41"/>
  <c r="BL17" i="41"/>
  <c r="AV17" i="41"/>
  <c r="BJ16" i="40"/>
  <c r="BZ16" i="40"/>
  <c r="BD16" i="40"/>
  <c r="BT16" i="40"/>
  <c r="AP119" i="40"/>
  <c r="BV118" i="40"/>
  <c r="BF118" i="40"/>
  <c r="BA120" i="40"/>
  <c r="BQ120" i="40"/>
  <c r="BG15" i="40"/>
  <c r="BW15" i="40"/>
  <c r="BL15" i="40"/>
  <c r="AV15" i="40"/>
  <c r="BL80" i="40"/>
  <c r="AV80" i="40"/>
  <c r="BQ15" i="40"/>
  <c r="BA15" i="40"/>
  <c r="BK118" i="40"/>
  <c r="CA118" i="40"/>
  <c r="BC119" i="40"/>
  <c r="BS119" i="40"/>
  <c r="BO17" i="40"/>
  <c r="AY17" i="40"/>
  <c r="BG120" i="40"/>
  <c r="BW120" i="40"/>
  <c r="AN119" i="40"/>
  <c r="BD118" i="40"/>
  <c r="BT118" i="40"/>
  <c r="AO119" i="40"/>
  <c r="BE118" i="40"/>
  <c r="BU118" i="40"/>
  <c r="BK15" i="40"/>
  <c r="CA15" i="40"/>
  <c r="AU16" i="40"/>
  <c r="BP118" i="40"/>
  <c r="AJ119" i="40"/>
  <c r="AZ118" i="40"/>
  <c r="BP17" i="40"/>
  <c r="AZ17" i="40"/>
  <c r="BN17" i="40"/>
  <c r="AX17" i="40"/>
  <c r="AI119" i="40"/>
  <c r="BO118" i="40"/>
  <c r="AY118" i="40"/>
  <c r="BI118" i="40"/>
  <c r="BY118" i="40"/>
  <c r="AS119" i="40"/>
  <c r="BY15" i="40"/>
  <c r="BI15" i="40"/>
  <c r="BN118" i="40"/>
  <c r="AH119" i="40"/>
  <c r="AX118" i="40"/>
  <c r="BF16" i="40"/>
  <c r="BV16" i="40"/>
  <c r="BE16" i="40"/>
  <c r="BU16" i="40"/>
  <c r="BH17" i="40"/>
  <c r="BX17" i="40"/>
  <c r="BR15" i="40"/>
  <c r="BB15" i="40"/>
  <c r="BJ119" i="40"/>
  <c r="BZ119" i="40"/>
  <c r="AL119" i="40"/>
  <c r="BB118" i="40"/>
  <c r="BR118" i="40"/>
  <c r="BQ120" i="39"/>
  <c r="BA120" i="39"/>
  <c r="BV119" i="39"/>
  <c r="BF119" i="39"/>
  <c r="BF17" i="39"/>
  <c r="BV17" i="39"/>
  <c r="BI119" i="39"/>
  <c r="BY119" i="39"/>
  <c r="BU16" i="39"/>
  <c r="BE16" i="39"/>
  <c r="BM118" i="39"/>
  <c r="AW118" i="39"/>
  <c r="AV81" i="39"/>
  <c r="BL81" i="39"/>
  <c r="BJ15" i="39"/>
  <c r="BZ15" i="39"/>
  <c r="BN118" i="39"/>
  <c r="AX118" i="39"/>
  <c r="BB119" i="39"/>
  <c r="BR119" i="39"/>
  <c r="BO118" i="39"/>
  <c r="AY118" i="39"/>
  <c r="BP17" i="39"/>
  <c r="AZ17" i="39"/>
  <c r="BD17" i="39"/>
  <c r="BT17" i="39"/>
  <c r="AW16" i="39"/>
  <c r="BM16" i="39"/>
  <c r="BS15" i="39"/>
  <c r="BC15" i="39"/>
  <c r="BO17" i="39"/>
  <c r="AY17" i="39"/>
  <c r="BL119" i="39"/>
  <c r="AV119" i="39"/>
  <c r="BJ120" i="39"/>
  <c r="BZ120" i="39"/>
  <c r="BU119" i="39"/>
  <c r="BE119" i="39"/>
  <c r="AX16" i="39"/>
  <c r="BN16" i="39"/>
  <c r="BX120" i="39"/>
  <c r="BH120" i="39"/>
  <c r="BA16" i="39"/>
  <c r="BQ16" i="39"/>
  <c r="BD118" i="39"/>
  <c r="BT118" i="39"/>
  <c r="BK118" i="39"/>
  <c r="CA118" i="39"/>
  <c r="BP120" i="39"/>
  <c r="AZ120" i="39"/>
  <c r="BC119" i="39"/>
  <c r="BS119" i="39"/>
  <c r="BW17" i="39"/>
  <c r="BG17" i="39"/>
  <c r="BK17" i="39"/>
  <c r="CA17" i="39"/>
  <c r="AV15" i="39"/>
  <c r="BL15" i="39"/>
  <c r="BB16" i="39"/>
  <c r="BR16" i="39"/>
  <c r="BQ119" i="38"/>
  <c r="BA119" i="38"/>
  <c r="BA15" i="38"/>
  <c r="BQ15" i="38"/>
  <c r="BS119" i="38"/>
  <c r="BC119" i="38"/>
  <c r="BF16" i="38"/>
  <c r="BV16" i="38"/>
  <c r="BI16" i="38"/>
  <c r="BY16" i="38"/>
  <c r="AX15" i="38"/>
  <c r="BN15" i="38"/>
  <c r="BO119" i="38"/>
  <c r="AY119" i="38"/>
  <c r="BE15" i="38"/>
  <c r="BU15" i="38"/>
  <c r="BJ16" i="38"/>
  <c r="BZ16" i="38"/>
  <c r="AV15" i="38"/>
  <c r="BL15" i="38"/>
  <c r="BC15" i="38"/>
  <c r="BS15" i="38"/>
  <c r="BH16" i="38"/>
  <c r="BX16" i="38"/>
  <c r="BP119" i="38"/>
  <c r="AZ119" i="38"/>
  <c r="BT119" i="38"/>
  <c r="BD119" i="38"/>
  <c r="CA15" i="38"/>
  <c r="BK15" i="38"/>
  <c r="BE118" i="38"/>
  <c r="BU118" i="38"/>
  <c r="BX119" i="38"/>
  <c r="BH119" i="38"/>
  <c r="BG16" i="38"/>
  <c r="BW16" i="38"/>
  <c r="AY17" i="38"/>
  <c r="BO17" i="38"/>
  <c r="AV118" i="38"/>
  <c r="BL118" i="38"/>
  <c r="AW118" i="38"/>
  <c r="BM118" i="38"/>
  <c r="BF118" i="38"/>
  <c r="BV118" i="38"/>
  <c r="BN119" i="38"/>
  <c r="AX119" i="38"/>
  <c r="BG120" i="38"/>
  <c r="BW120" i="38"/>
  <c r="BP15" i="38"/>
  <c r="AZ15" i="38"/>
  <c r="BM15" i="38"/>
  <c r="AW15" i="38"/>
  <c r="BD15" i="38"/>
  <c r="BT15" i="38"/>
  <c r="BK118" i="38"/>
  <c r="CA118" i="38"/>
  <c r="BB120" i="38"/>
  <c r="BR120" i="38"/>
  <c r="BR15" i="38"/>
  <c r="BB15" i="38"/>
  <c r="BT118" i="37"/>
  <c r="BD118" i="37"/>
  <c r="BC17" i="37"/>
  <c r="BS17" i="37"/>
  <c r="BK119" i="37"/>
  <c r="CA119" i="37"/>
  <c r="BW16" i="37"/>
  <c r="BG16" i="37"/>
  <c r="AZ17" i="37"/>
  <c r="BP17" i="37"/>
  <c r="BZ118" i="37"/>
  <c r="BJ118" i="37"/>
  <c r="BS118" i="37"/>
  <c r="BC118" i="37"/>
  <c r="BW118" i="37"/>
  <c r="BG118" i="37"/>
  <c r="BJ16" i="37"/>
  <c r="BZ16" i="37"/>
  <c r="BQ118" i="37"/>
  <c r="BA118" i="37"/>
  <c r="BU17" i="37"/>
  <c r="BE17" i="37"/>
  <c r="BT17" i="37"/>
  <c r="BD17" i="37"/>
  <c r="AY118" i="37"/>
  <c r="BO118" i="37"/>
  <c r="AY17" i="37"/>
  <c r="BO17" i="37"/>
  <c r="AX15" i="37"/>
  <c r="BN15" i="37"/>
  <c r="BV17" i="37"/>
  <c r="BF17" i="37"/>
  <c r="AZ118" i="37"/>
  <c r="BP118" i="37"/>
  <c r="BR118" i="37"/>
  <c r="BB118" i="37"/>
  <c r="BU118" i="37"/>
  <c r="BE118" i="37"/>
  <c r="BL119" i="37"/>
  <c r="AV119" i="37"/>
  <c r="BY118" i="37"/>
  <c r="BI118" i="37"/>
  <c r="BX120" i="37"/>
  <c r="BH120" i="37"/>
  <c r="BV119" i="37"/>
  <c r="BF119" i="37"/>
  <c r="BL15" i="37"/>
  <c r="AV15" i="37"/>
  <c r="CA16" i="37"/>
  <c r="BK16" i="37"/>
  <c r="BH16" i="37"/>
  <c r="BX16" i="37"/>
  <c r="BL79" i="37"/>
  <c r="AV79" i="37"/>
  <c r="BQ15" i="37"/>
  <c r="BA15" i="37"/>
  <c r="BR15" i="37"/>
  <c r="BB15" i="37"/>
  <c r="BI16" i="37"/>
  <c r="BY16" i="37"/>
  <c r="AW15" i="37"/>
  <c r="BM15" i="37"/>
  <c r="BE119" i="36"/>
  <c r="BU119" i="36"/>
  <c r="BM16" i="36"/>
  <c r="AW16" i="36"/>
  <c r="BN17" i="36"/>
  <c r="AX17" i="36"/>
  <c r="BQ17" i="36"/>
  <c r="BA17" i="36"/>
  <c r="BI16" i="36"/>
  <c r="BY16" i="36"/>
  <c r="BD118" i="36"/>
  <c r="BT118" i="36"/>
  <c r="BJ118" i="36"/>
  <c r="BZ118" i="36"/>
  <c r="BL118" i="36"/>
  <c r="BL16" i="36"/>
  <c r="AV16" i="36"/>
  <c r="BO118" i="36"/>
  <c r="AY118" i="36"/>
  <c r="AZ119" i="36"/>
  <c r="BP119" i="36"/>
  <c r="AX120" i="36"/>
  <c r="BN120" i="36"/>
  <c r="BC118" i="36"/>
  <c r="BS118" i="36"/>
  <c r="AV80" i="36"/>
  <c r="BL80" i="36"/>
  <c r="BR119" i="36"/>
  <c r="BB119" i="36"/>
  <c r="BA120" i="36"/>
  <c r="BQ120" i="36"/>
  <c r="BS17" i="36"/>
  <c r="BC17" i="36"/>
  <c r="BE15" i="36"/>
  <c r="BU15" i="36"/>
  <c r="CA18" i="36"/>
  <c r="BK18" i="36"/>
  <c r="BG118" i="36"/>
  <c r="BW118" i="36"/>
  <c r="AZ17" i="36"/>
  <c r="BP17" i="36"/>
  <c r="BB16" i="36"/>
  <c r="BR16" i="36"/>
  <c r="BF118" i="36"/>
  <c r="BV118" i="36"/>
  <c r="BI118" i="36"/>
  <c r="BY118" i="36"/>
  <c r="BK118" i="36"/>
  <c r="CA118" i="36"/>
  <c r="BG15" i="36"/>
  <c r="BW15" i="36"/>
  <c r="BM118" i="36"/>
  <c r="AW118" i="36"/>
  <c r="BD15" i="36"/>
  <c r="BT15" i="36"/>
  <c r="BH16" i="36"/>
  <c r="BX16" i="36"/>
  <c r="BF15" i="36"/>
  <c r="BV15" i="36"/>
  <c r="BH119" i="36"/>
  <c r="BX119" i="36"/>
  <c r="BJ15" i="36"/>
  <c r="BZ15" i="36"/>
  <c r="BD14" i="16"/>
  <c r="BT14" i="16"/>
  <c r="BU13" i="16"/>
  <c r="BE13" i="16"/>
  <c r="BZ116" i="16"/>
  <c r="BJ116" i="16"/>
  <c r="BF14" i="16"/>
  <c r="BV14" i="16"/>
  <c r="CA13" i="16"/>
  <c r="BK13" i="16"/>
  <c r="BW13" i="16"/>
  <c r="BG13" i="16"/>
  <c r="BY115" i="16"/>
  <c r="BI115" i="16"/>
  <c r="BX13" i="16"/>
  <c r="BH13" i="16"/>
  <c r="BG115" i="16"/>
  <c r="BW115" i="16"/>
  <c r="BZ13" i="16"/>
  <c r="BJ13" i="16"/>
  <c r="BX116" i="16"/>
  <c r="BH116" i="16"/>
  <c r="BT13" i="16"/>
  <c r="BD13" i="16"/>
  <c r="BT115" i="16"/>
  <c r="BD115" i="16"/>
  <c r="CA116" i="16"/>
  <c r="BK116" i="16"/>
  <c r="BY13" i="16"/>
  <c r="BI13" i="16"/>
  <c r="BU115" i="16"/>
  <c r="BE115" i="16"/>
  <c r="BV116" i="16"/>
  <c r="BF116" i="16"/>
  <c r="S158" i="29"/>
  <c r="R158" i="29"/>
  <c r="Q158" i="29"/>
  <c r="S157" i="29"/>
  <c r="R157" i="29"/>
  <c r="Q157" i="29"/>
  <c r="S156" i="29"/>
  <c r="R156" i="29"/>
  <c r="Q156" i="29"/>
  <c r="S155" i="29"/>
  <c r="R155" i="29"/>
  <c r="Q155" i="29"/>
  <c r="S154" i="29"/>
  <c r="R154" i="29"/>
  <c r="Q154" i="29"/>
  <c r="S153" i="29"/>
  <c r="R153" i="29"/>
  <c r="Q153" i="29"/>
  <c r="S152" i="29"/>
  <c r="R152" i="29"/>
  <c r="Q152" i="29"/>
  <c r="S151" i="29"/>
  <c r="R151" i="29"/>
  <c r="Q151" i="29"/>
  <c r="S150" i="29"/>
  <c r="R150" i="29"/>
  <c r="Q150" i="29"/>
  <c r="S149" i="29"/>
  <c r="R149" i="29"/>
  <c r="Q149" i="29"/>
  <c r="S148" i="29"/>
  <c r="R148" i="29"/>
  <c r="Q148" i="29"/>
  <c r="S147" i="29"/>
  <c r="R147" i="29"/>
  <c r="Q147" i="29"/>
  <c r="S146" i="29"/>
  <c r="R146" i="29"/>
  <c r="Q146" i="29"/>
  <c r="S145" i="29"/>
  <c r="R145" i="29"/>
  <c r="Q145" i="29"/>
  <c r="S144" i="29"/>
  <c r="R144" i="29"/>
  <c r="Q144" i="29"/>
  <c r="S143" i="29"/>
  <c r="R143" i="29"/>
  <c r="Q143" i="29"/>
  <c r="S142" i="29"/>
  <c r="R142" i="29"/>
  <c r="Q142" i="29"/>
  <c r="S141" i="29"/>
  <c r="R141" i="29"/>
  <c r="Q141" i="29"/>
  <c r="S140" i="29"/>
  <c r="R140" i="29"/>
  <c r="Q140" i="29"/>
  <c r="S139" i="29"/>
  <c r="R139" i="29"/>
  <c r="Q139" i="29"/>
  <c r="S138" i="29"/>
  <c r="R138" i="29"/>
  <c r="Q138" i="29"/>
  <c r="S137" i="29"/>
  <c r="R137" i="29"/>
  <c r="Q137" i="29"/>
  <c r="S136" i="29"/>
  <c r="R136" i="29"/>
  <c r="Q136" i="29"/>
  <c r="S135" i="29"/>
  <c r="R135" i="29"/>
  <c r="Q135" i="29"/>
  <c r="S134" i="29"/>
  <c r="R134" i="29"/>
  <c r="Q134" i="29"/>
  <c r="S133" i="29"/>
  <c r="R133" i="29"/>
  <c r="Q133" i="29"/>
  <c r="S132" i="29"/>
  <c r="R132" i="29"/>
  <c r="Q132" i="29"/>
  <c r="S131" i="29"/>
  <c r="R131" i="29"/>
  <c r="Q131" i="29"/>
  <c r="S130" i="29"/>
  <c r="R130" i="29"/>
  <c r="Q130" i="29"/>
  <c r="S129" i="29"/>
  <c r="R129" i="29"/>
  <c r="Q129" i="29"/>
  <c r="S128" i="29"/>
  <c r="R128" i="29"/>
  <c r="Q128" i="29"/>
  <c r="S127" i="29"/>
  <c r="R127" i="29"/>
  <c r="Q127" i="29"/>
  <c r="S126" i="29"/>
  <c r="R126" i="29"/>
  <c r="Q126" i="29"/>
  <c r="S125" i="29"/>
  <c r="R125" i="29"/>
  <c r="Q125" i="29"/>
  <c r="S124" i="29"/>
  <c r="R124" i="29"/>
  <c r="Q124" i="29"/>
  <c r="S123" i="29"/>
  <c r="R123" i="29"/>
  <c r="Q123" i="29"/>
  <c r="S122" i="29"/>
  <c r="R122" i="29"/>
  <c r="Q122" i="29"/>
  <c r="S121" i="29"/>
  <c r="R121" i="29"/>
  <c r="Q121" i="29"/>
  <c r="S120" i="29"/>
  <c r="R120" i="29"/>
  <c r="Q120" i="29"/>
  <c r="S119" i="29"/>
  <c r="R119" i="29"/>
  <c r="Q119" i="29"/>
  <c r="S118" i="29"/>
  <c r="R118" i="29"/>
  <c r="Q118" i="29"/>
  <c r="S117" i="29"/>
  <c r="R117" i="29"/>
  <c r="Q117" i="29"/>
  <c r="S116" i="29"/>
  <c r="R116" i="29"/>
  <c r="Q116" i="29"/>
  <c r="S115" i="29"/>
  <c r="R115" i="29"/>
  <c r="Q115" i="29"/>
  <c r="S114" i="29"/>
  <c r="R114" i="29"/>
  <c r="Q114" i="29"/>
  <c r="S113" i="29"/>
  <c r="R113" i="29"/>
  <c r="Q113" i="29"/>
  <c r="S112" i="29"/>
  <c r="R112" i="29"/>
  <c r="Q112" i="29"/>
  <c r="S111" i="29"/>
  <c r="R111" i="29"/>
  <c r="Q111" i="29"/>
  <c r="S110" i="29"/>
  <c r="R110" i="29"/>
  <c r="Q110" i="29"/>
  <c r="S109" i="29"/>
  <c r="R109" i="29"/>
  <c r="Q109" i="29"/>
  <c r="S108" i="29"/>
  <c r="R108" i="29"/>
  <c r="Q108" i="29"/>
  <c r="S107" i="29"/>
  <c r="R107" i="29"/>
  <c r="Q107" i="29"/>
  <c r="S106" i="29"/>
  <c r="R106" i="29"/>
  <c r="Q106" i="29"/>
  <c r="S105" i="29"/>
  <c r="R105" i="29"/>
  <c r="Q105" i="29"/>
  <c r="S104" i="29"/>
  <c r="R104" i="29"/>
  <c r="Q104" i="29"/>
  <c r="S103" i="29"/>
  <c r="R103" i="29"/>
  <c r="Q103" i="29"/>
  <c r="S102" i="29"/>
  <c r="R102" i="29"/>
  <c r="Q102" i="29"/>
  <c r="S101" i="29"/>
  <c r="R101" i="29"/>
  <c r="Q101" i="29"/>
  <c r="S100" i="29"/>
  <c r="R100" i="29"/>
  <c r="Q100" i="29"/>
  <c r="S99" i="29"/>
  <c r="R99" i="29"/>
  <c r="Q99" i="29"/>
  <c r="S98" i="29"/>
  <c r="R98" i="29"/>
  <c r="Q98" i="29"/>
  <c r="S97" i="29"/>
  <c r="R97" i="29"/>
  <c r="Q97" i="29"/>
  <c r="S96" i="29"/>
  <c r="R96" i="29"/>
  <c r="Q96" i="29"/>
  <c r="S95" i="29"/>
  <c r="R95" i="29"/>
  <c r="Q95" i="29"/>
  <c r="S94" i="29"/>
  <c r="R94" i="29"/>
  <c r="Q94" i="29"/>
  <c r="S93" i="29"/>
  <c r="R93" i="29"/>
  <c r="Q93" i="29"/>
  <c r="S92" i="29"/>
  <c r="R92" i="29"/>
  <c r="Q92" i="29"/>
  <c r="S91" i="29"/>
  <c r="R91" i="29"/>
  <c r="Q91" i="29"/>
  <c r="S90" i="29"/>
  <c r="R90" i="29"/>
  <c r="Q90" i="29"/>
  <c r="S89" i="29"/>
  <c r="R89" i="29"/>
  <c r="Q89" i="29"/>
  <c r="S88" i="29"/>
  <c r="R88" i="29"/>
  <c r="Q88" i="29"/>
  <c r="S87" i="29"/>
  <c r="R87" i="29"/>
  <c r="Q87" i="29"/>
  <c r="S86" i="29"/>
  <c r="R86" i="29"/>
  <c r="Q86" i="29"/>
  <c r="S85" i="29"/>
  <c r="R85" i="29"/>
  <c r="Q85" i="29"/>
  <c r="S84" i="29"/>
  <c r="R84" i="29"/>
  <c r="Q84" i="29"/>
  <c r="S83" i="29"/>
  <c r="R83" i="29"/>
  <c r="Q83" i="29"/>
  <c r="S82" i="29"/>
  <c r="R82" i="29"/>
  <c r="Q82" i="29"/>
  <c r="S81" i="29"/>
  <c r="R81" i="29"/>
  <c r="Q81" i="29"/>
  <c r="S80" i="29"/>
  <c r="R80" i="29"/>
  <c r="Q80" i="29"/>
  <c r="S79" i="29"/>
  <c r="R79" i="29"/>
  <c r="Q79" i="29"/>
  <c r="S78" i="29"/>
  <c r="R78" i="29"/>
  <c r="Q78" i="29"/>
  <c r="S77" i="29"/>
  <c r="R77" i="29"/>
  <c r="Q77" i="29"/>
  <c r="S76" i="29"/>
  <c r="R76" i="29"/>
  <c r="Q76" i="29"/>
  <c r="S75" i="29"/>
  <c r="R75" i="29"/>
  <c r="Q75" i="29"/>
  <c r="S74" i="29"/>
  <c r="R74" i="29"/>
  <c r="Q74" i="29"/>
  <c r="S73" i="29"/>
  <c r="R73" i="29"/>
  <c r="Q73" i="29"/>
  <c r="S72" i="29"/>
  <c r="R72" i="29"/>
  <c r="Q72" i="29"/>
  <c r="S71" i="29"/>
  <c r="R71" i="29"/>
  <c r="Q71" i="29"/>
  <c r="S70" i="29"/>
  <c r="R70" i="29"/>
  <c r="Q70" i="29"/>
  <c r="S69" i="29"/>
  <c r="R69" i="29"/>
  <c r="Q69" i="29"/>
  <c r="S68" i="29"/>
  <c r="R68" i="29"/>
  <c r="Q68" i="29"/>
  <c r="S67" i="29"/>
  <c r="R67" i="29"/>
  <c r="Q67" i="29"/>
  <c r="S66" i="29"/>
  <c r="R66" i="29"/>
  <c r="Q66" i="29"/>
  <c r="S65" i="29"/>
  <c r="R65" i="29"/>
  <c r="Q65" i="29"/>
  <c r="S64" i="29"/>
  <c r="R64" i="29"/>
  <c r="Q64" i="29"/>
  <c r="S63" i="29"/>
  <c r="R63" i="29"/>
  <c r="Q63" i="29"/>
  <c r="S62" i="29"/>
  <c r="R62" i="29"/>
  <c r="Q62" i="29"/>
  <c r="S61" i="29"/>
  <c r="R61" i="29"/>
  <c r="Q61" i="29"/>
  <c r="S60" i="29"/>
  <c r="R60" i="29"/>
  <c r="Q60" i="29"/>
  <c r="S59" i="29"/>
  <c r="R59" i="29"/>
  <c r="Q59" i="29"/>
  <c r="S58" i="29"/>
  <c r="R58" i="29"/>
  <c r="Q58" i="29"/>
  <c r="S57" i="29"/>
  <c r="R57" i="29"/>
  <c r="Q57" i="29"/>
  <c r="S56" i="29"/>
  <c r="R56" i="29"/>
  <c r="Q56" i="29"/>
  <c r="S55" i="29"/>
  <c r="R55" i="29"/>
  <c r="Q55" i="29"/>
  <c r="S54" i="29"/>
  <c r="R54" i="29"/>
  <c r="Q54" i="29"/>
  <c r="S53" i="29"/>
  <c r="R53" i="29"/>
  <c r="Q53" i="29"/>
  <c r="S52" i="29"/>
  <c r="R52" i="29"/>
  <c r="Q52" i="29"/>
  <c r="S51" i="29"/>
  <c r="R51" i="29"/>
  <c r="Q51" i="29"/>
  <c r="S50" i="29"/>
  <c r="R50" i="29"/>
  <c r="Q50" i="29"/>
  <c r="S49" i="29"/>
  <c r="R49" i="29"/>
  <c r="Q49" i="29"/>
  <c r="S48" i="29"/>
  <c r="R48" i="29"/>
  <c r="Q48" i="29"/>
  <c r="S47" i="29"/>
  <c r="R47" i="29"/>
  <c r="Q47" i="29"/>
  <c r="S46" i="29"/>
  <c r="R46" i="29"/>
  <c r="Q46" i="29"/>
  <c r="S45" i="29"/>
  <c r="R45" i="29"/>
  <c r="Q45" i="29"/>
  <c r="S44" i="29"/>
  <c r="R44" i="29"/>
  <c r="Q44" i="29"/>
  <c r="S43" i="29"/>
  <c r="R43" i="29"/>
  <c r="Q43" i="29"/>
  <c r="S42" i="29"/>
  <c r="R42" i="29"/>
  <c r="Q42" i="29"/>
  <c r="S41" i="29"/>
  <c r="R41" i="29"/>
  <c r="Q41" i="29"/>
  <c r="S40" i="29"/>
  <c r="R40" i="29"/>
  <c r="Q40" i="29"/>
  <c r="S39" i="29"/>
  <c r="R39" i="29"/>
  <c r="Q39" i="29"/>
  <c r="S38" i="29"/>
  <c r="R38" i="29"/>
  <c r="Q38" i="29"/>
  <c r="S37" i="29"/>
  <c r="R37" i="29"/>
  <c r="Q37" i="29"/>
  <c r="S36" i="29"/>
  <c r="R36" i="29"/>
  <c r="Q36" i="29"/>
  <c r="S35" i="29"/>
  <c r="R35" i="29"/>
  <c r="Q35" i="29"/>
  <c r="S34" i="29"/>
  <c r="R34" i="29"/>
  <c r="Q34" i="29"/>
  <c r="S33" i="29"/>
  <c r="R33" i="29"/>
  <c r="Q33" i="29"/>
  <c r="S32" i="29"/>
  <c r="R32" i="29"/>
  <c r="Q32" i="29"/>
  <c r="S31" i="29"/>
  <c r="R31" i="29"/>
  <c r="Q31" i="29"/>
  <c r="S30" i="29"/>
  <c r="R30" i="29"/>
  <c r="Q30" i="29"/>
  <c r="S29" i="29"/>
  <c r="R29" i="29"/>
  <c r="Q29" i="29"/>
  <c r="S28" i="29"/>
  <c r="R28" i="29"/>
  <c r="Q28" i="29"/>
  <c r="S27" i="29"/>
  <c r="R27" i="29"/>
  <c r="Q27" i="29"/>
  <c r="S26" i="29"/>
  <c r="R26" i="29"/>
  <c r="Q26" i="29"/>
  <c r="S25" i="29"/>
  <c r="R25" i="29"/>
  <c r="Q25" i="29"/>
  <c r="S24" i="29"/>
  <c r="R24" i="29"/>
  <c r="Q24" i="29"/>
  <c r="S23" i="29"/>
  <c r="R23" i="29"/>
  <c r="Q23" i="29"/>
  <c r="S22" i="29"/>
  <c r="R22" i="29"/>
  <c r="Q22" i="29"/>
  <c r="S21" i="29"/>
  <c r="R21" i="29"/>
  <c r="Q21" i="29"/>
  <c r="S20" i="29"/>
  <c r="R20" i="29"/>
  <c r="Q20" i="29"/>
  <c r="S19" i="29"/>
  <c r="R19" i="29"/>
  <c r="Q19" i="29"/>
  <c r="S18" i="29"/>
  <c r="R18" i="29"/>
  <c r="Q18" i="29"/>
  <c r="S17" i="29"/>
  <c r="R17" i="29"/>
  <c r="Q17" i="29"/>
  <c r="S16" i="29"/>
  <c r="R16" i="29"/>
  <c r="Q16" i="29"/>
  <c r="S15" i="29"/>
  <c r="R15" i="29"/>
  <c r="Q15" i="29"/>
  <c r="S14" i="29"/>
  <c r="R14" i="29"/>
  <c r="Q14" i="29"/>
  <c r="S13" i="29"/>
  <c r="R13" i="29"/>
  <c r="Q13" i="29"/>
  <c r="S12" i="29"/>
  <c r="R12" i="29"/>
  <c r="BS16" i="43" l="1"/>
  <c r="BC16" i="43"/>
  <c r="BX16" i="39"/>
  <c r="BH16" i="39"/>
  <c r="BS16" i="40"/>
  <c r="BC16" i="40"/>
  <c r="BO16" i="43"/>
  <c r="AY16" i="43"/>
  <c r="BM119" i="37"/>
  <c r="AW119" i="37"/>
  <c r="BW120" i="39"/>
  <c r="BG120" i="39"/>
  <c r="BD119" i="42"/>
  <c r="BT119" i="42"/>
  <c r="BZ119" i="38"/>
  <c r="BJ119" i="38"/>
  <c r="V17" i="45"/>
  <c r="AD16" i="45"/>
  <c r="BL119" i="40"/>
  <c r="AV119" i="40"/>
  <c r="BV17" i="44"/>
  <c r="BF17" i="44"/>
  <c r="BJ16" i="41"/>
  <c r="BZ16" i="41"/>
  <c r="BX16" i="41"/>
  <c r="BH16" i="41"/>
  <c r="BN120" i="37"/>
  <c r="AX120" i="37"/>
  <c r="AX16" i="42"/>
  <c r="BN16" i="42"/>
  <c r="BR119" i="42"/>
  <c r="BB119" i="42"/>
  <c r="BW16" i="44"/>
  <c r="BG16" i="44"/>
  <c r="AZ119" i="41"/>
  <c r="BP119" i="41"/>
  <c r="BY119" i="38"/>
  <c r="BI119" i="38"/>
  <c r="BY119" i="43"/>
  <c r="BI119" i="43"/>
  <c r="AW119" i="40"/>
  <c r="BM119" i="40"/>
  <c r="BZ119" i="43"/>
  <c r="BJ119" i="43"/>
  <c r="BL80" i="38"/>
  <c r="AV80" i="38"/>
  <c r="AW119" i="42"/>
  <c r="BM119" i="42"/>
  <c r="BX119" i="40"/>
  <c r="BH119" i="40"/>
  <c r="BY16" i="39"/>
  <c r="BI16" i="39"/>
  <c r="AY16" i="36"/>
  <c r="BO16" i="36"/>
  <c r="U17" i="45"/>
  <c r="AC16" i="45"/>
  <c r="BP119" i="42"/>
  <c r="AZ119" i="42"/>
  <c r="BD16" i="44"/>
  <c r="BT16" i="44"/>
  <c r="BM16" i="40"/>
  <c r="AW16" i="40"/>
  <c r="CA119" i="43"/>
  <c r="BK119" i="43"/>
  <c r="BK119" i="41"/>
  <c r="CA119" i="41"/>
  <c r="S19" i="45"/>
  <c r="AA18" i="45"/>
  <c r="X17" i="45"/>
  <c r="AF16" i="45"/>
  <c r="AG16" i="45"/>
  <c r="Y17" i="45"/>
  <c r="AB19" i="45"/>
  <c r="T20" i="45"/>
  <c r="Z18" i="45"/>
  <c r="W19" i="45"/>
  <c r="AE18" i="45"/>
  <c r="BH119" i="44"/>
  <c r="BX119" i="44"/>
  <c r="BG120" i="44"/>
  <c r="BW120" i="44"/>
  <c r="BE120" i="44"/>
  <c r="BU120" i="44"/>
  <c r="BR18" i="44"/>
  <c r="BB18" i="44"/>
  <c r="BL18" i="44"/>
  <c r="AV18" i="44"/>
  <c r="BB122" i="44"/>
  <c r="BR122" i="44"/>
  <c r="BP119" i="44"/>
  <c r="AZ119" i="44"/>
  <c r="BX16" i="44"/>
  <c r="BH16" i="44"/>
  <c r="BA17" i="44"/>
  <c r="BQ17" i="44"/>
  <c r="BS119" i="44"/>
  <c r="BC119" i="44"/>
  <c r="BZ16" i="44"/>
  <c r="BJ16" i="44"/>
  <c r="BL81" i="44"/>
  <c r="AV81" i="44"/>
  <c r="BP16" i="44"/>
  <c r="AZ16" i="44"/>
  <c r="AX121" i="44"/>
  <c r="BN121" i="44"/>
  <c r="BY16" i="44"/>
  <c r="BI16" i="44"/>
  <c r="BM17" i="44"/>
  <c r="AW17" i="44"/>
  <c r="BI120" i="44"/>
  <c r="BY120" i="44"/>
  <c r="AY19" i="44"/>
  <c r="BO19" i="44"/>
  <c r="BZ119" i="44"/>
  <c r="BJ119" i="44"/>
  <c r="CA16" i="44"/>
  <c r="BK16" i="44"/>
  <c r="CA121" i="44"/>
  <c r="BK121" i="44"/>
  <c r="BE16" i="44"/>
  <c r="BU16" i="44"/>
  <c r="BN19" i="44"/>
  <c r="AX19" i="44"/>
  <c r="BO119" i="44"/>
  <c r="AY119" i="44"/>
  <c r="BD120" i="44"/>
  <c r="AN121" i="44"/>
  <c r="BT120" i="44"/>
  <c r="BS18" i="44"/>
  <c r="BC18" i="44"/>
  <c r="BA121" i="44"/>
  <c r="BQ121" i="44"/>
  <c r="BF120" i="44"/>
  <c r="BV120" i="44"/>
  <c r="AV121" i="44"/>
  <c r="BL121" i="44"/>
  <c r="AG121" i="44"/>
  <c r="BM120" i="44"/>
  <c r="AW120" i="44"/>
  <c r="BQ120" i="43"/>
  <c r="BA120" i="43"/>
  <c r="BY16" i="43"/>
  <c r="BI16" i="43"/>
  <c r="BS120" i="43"/>
  <c r="BC120" i="43"/>
  <c r="BV17" i="43"/>
  <c r="BF17" i="43"/>
  <c r="BP18" i="43"/>
  <c r="AZ18" i="43"/>
  <c r="AX119" i="43"/>
  <c r="BN119" i="43"/>
  <c r="CA17" i="43"/>
  <c r="BK17" i="43"/>
  <c r="BW120" i="43"/>
  <c r="BG120" i="43"/>
  <c r="BZ16" i="43"/>
  <c r="BJ16" i="43"/>
  <c r="BX16" i="43"/>
  <c r="BH16" i="43"/>
  <c r="BM18" i="43"/>
  <c r="AW18" i="43"/>
  <c r="BP119" i="43"/>
  <c r="AZ119" i="43"/>
  <c r="BA19" i="43"/>
  <c r="BQ19" i="43"/>
  <c r="BN18" i="43"/>
  <c r="AX18" i="43"/>
  <c r="BV120" i="43"/>
  <c r="BF120" i="43"/>
  <c r="BT120" i="43"/>
  <c r="BD120" i="43"/>
  <c r="BB19" i="43"/>
  <c r="BR19" i="43"/>
  <c r="BL80" i="43"/>
  <c r="AV80" i="43"/>
  <c r="AY119" i="43"/>
  <c r="BO119" i="43"/>
  <c r="BU120" i="43"/>
  <c r="BE120" i="43"/>
  <c r="BW16" i="43"/>
  <c r="BG16" i="43"/>
  <c r="BR120" i="43"/>
  <c r="BB120" i="43"/>
  <c r="BH121" i="43"/>
  <c r="BX121" i="43"/>
  <c r="BE17" i="43"/>
  <c r="BU17" i="43"/>
  <c r="AV120" i="43"/>
  <c r="BL120" i="43"/>
  <c r="BT17" i="43"/>
  <c r="BD17" i="43"/>
  <c r="BL18" i="43"/>
  <c r="AV18" i="43"/>
  <c r="AW119" i="43"/>
  <c r="BM119" i="43"/>
  <c r="CA120" i="42"/>
  <c r="BK120" i="42"/>
  <c r="BW119" i="42"/>
  <c r="BG119" i="42"/>
  <c r="AZ18" i="42"/>
  <c r="AJ19" i="42"/>
  <c r="BP18" i="42"/>
  <c r="BL16" i="42"/>
  <c r="AV16" i="42"/>
  <c r="BE17" i="42"/>
  <c r="BU17" i="42"/>
  <c r="BO119" i="42"/>
  <c r="AY119" i="42"/>
  <c r="BH17" i="42"/>
  <c r="BX17" i="42"/>
  <c r="BM17" i="42"/>
  <c r="AW17" i="42"/>
  <c r="BU121" i="42"/>
  <c r="BE121" i="42"/>
  <c r="BQ17" i="42"/>
  <c r="BA17" i="42"/>
  <c r="BX119" i="42"/>
  <c r="BH119" i="42"/>
  <c r="BJ119" i="42"/>
  <c r="BZ119" i="42"/>
  <c r="BV119" i="42"/>
  <c r="BF119" i="42"/>
  <c r="BR17" i="42"/>
  <c r="BB17" i="42"/>
  <c r="BF17" i="42"/>
  <c r="BV17" i="42"/>
  <c r="AU19" i="42"/>
  <c r="CA18" i="42"/>
  <c r="BK18" i="42"/>
  <c r="AV80" i="42"/>
  <c r="BL80" i="42"/>
  <c r="BO17" i="42"/>
  <c r="AY17" i="42"/>
  <c r="BL119" i="42"/>
  <c r="AV119" i="42"/>
  <c r="BG16" i="42"/>
  <c r="BW16" i="42"/>
  <c r="BS121" i="42"/>
  <c r="BC121" i="42"/>
  <c r="BT17" i="42"/>
  <c r="BD17" i="42"/>
  <c r="BQ120" i="42"/>
  <c r="BA120" i="42"/>
  <c r="AT19" i="42"/>
  <c r="BZ18" i="42"/>
  <c r="BJ18" i="42"/>
  <c r="BS17" i="42"/>
  <c r="BC17" i="42"/>
  <c r="BY119" i="42"/>
  <c r="BI119" i="42"/>
  <c r="AX121" i="42"/>
  <c r="BN121" i="42"/>
  <c r="BY19" i="42"/>
  <c r="AS20" i="42"/>
  <c r="BI19" i="42"/>
  <c r="AU19" i="41"/>
  <c r="CA18" i="41"/>
  <c r="BK18" i="41"/>
  <c r="BV18" i="41"/>
  <c r="BF18" i="41"/>
  <c r="BU18" i="41"/>
  <c r="BE18" i="41"/>
  <c r="BR18" i="41"/>
  <c r="BB18" i="41"/>
  <c r="BT18" i="41"/>
  <c r="BD18" i="41"/>
  <c r="BU122" i="41"/>
  <c r="BE122" i="41"/>
  <c r="BY122" i="41"/>
  <c r="BI122" i="41"/>
  <c r="BZ121" i="41"/>
  <c r="BJ121" i="41"/>
  <c r="BS18" i="41"/>
  <c r="BC18" i="41"/>
  <c r="AY120" i="41"/>
  <c r="BO120" i="41"/>
  <c r="BH119" i="41"/>
  <c r="BX119" i="41"/>
  <c r="BB119" i="41"/>
  <c r="BR119" i="41"/>
  <c r="BA121" i="41"/>
  <c r="BQ121" i="41"/>
  <c r="BC119" i="41"/>
  <c r="BS119" i="41"/>
  <c r="BP17" i="41"/>
  <c r="AZ17" i="41"/>
  <c r="BL119" i="41"/>
  <c r="AV119" i="41"/>
  <c r="BG119" i="41"/>
  <c r="BW119" i="41"/>
  <c r="BL80" i="41"/>
  <c r="AV80" i="41"/>
  <c r="BV119" i="41"/>
  <c r="BF119" i="41"/>
  <c r="BN120" i="41"/>
  <c r="AX120" i="41"/>
  <c r="BT119" i="41"/>
  <c r="BD119" i="41"/>
  <c r="BW19" i="41"/>
  <c r="BG19" i="41"/>
  <c r="BL18" i="41"/>
  <c r="AV18" i="41"/>
  <c r="BA16" i="41"/>
  <c r="BQ16" i="41"/>
  <c r="BN16" i="41"/>
  <c r="AX16" i="41"/>
  <c r="BO16" i="41"/>
  <c r="AY16" i="41"/>
  <c r="BM16" i="41"/>
  <c r="AW16" i="41"/>
  <c r="AW119" i="41"/>
  <c r="BM119" i="41"/>
  <c r="BY17" i="41"/>
  <c r="BI17" i="41"/>
  <c r="BN119" i="40"/>
  <c r="AX119" i="40"/>
  <c r="BG121" i="40"/>
  <c r="BW121" i="40"/>
  <c r="BR119" i="40"/>
  <c r="BB119" i="40"/>
  <c r="BI119" i="40"/>
  <c r="BY119" i="40"/>
  <c r="BA16" i="40"/>
  <c r="BQ16" i="40"/>
  <c r="BF119" i="40"/>
  <c r="BV119" i="40"/>
  <c r="BL81" i="40"/>
  <c r="AV81" i="40"/>
  <c r="AZ18" i="40"/>
  <c r="BP18" i="40"/>
  <c r="BJ17" i="40"/>
  <c r="BZ17" i="40"/>
  <c r="BZ120" i="40"/>
  <c r="BJ120" i="40"/>
  <c r="BP119" i="40"/>
  <c r="AZ119" i="40"/>
  <c r="BN18" i="40"/>
  <c r="AX18" i="40"/>
  <c r="BD119" i="40"/>
  <c r="BT119" i="40"/>
  <c r="BY16" i="40"/>
  <c r="BI16" i="40"/>
  <c r="BW16" i="40"/>
  <c r="BG16" i="40"/>
  <c r="BO18" i="40"/>
  <c r="AY18" i="40"/>
  <c r="BA121" i="40"/>
  <c r="BQ121" i="40"/>
  <c r="BC120" i="40"/>
  <c r="BS120" i="40"/>
  <c r="AU17" i="40"/>
  <c r="BK16" i="40"/>
  <c r="CA16" i="40"/>
  <c r="BK119" i="40"/>
  <c r="CA119" i="40"/>
  <c r="BH18" i="40"/>
  <c r="BX18" i="40"/>
  <c r="BL16" i="40"/>
  <c r="AV16" i="40"/>
  <c r="BE17" i="40"/>
  <c r="BU17" i="40"/>
  <c r="BO119" i="40"/>
  <c r="AY119" i="40"/>
  <c r="BR16" i="40"/>
  <c r="BB16" i="40"/>
  <c r="BE119" i="40"/>
  <c r="BU119" i="40"/>
  <c r="BD17" i="40"/>
  <c r="BT17" i="40"/>
  <c r="BF17" i="40"/>
  <c r="BV17" i="40"/>
  <c r="BR120" i="39"/>
  <c r="BB120" i="39"/>
  <c r="BI120" i="39"/>
  <c r="BY120" i="39"/>
  <c r="BT119" i="39"/>
  <c r="BD119" i="39"/>
  <c r="BZ121" i="39"/>
  <c r="BJ121" i="39"/>
  <c r="BF18" i="39"/>
  <c r="BV18" i="39"/>
  <c r="BZ16" i="39"/>
  <c r="BJ16" i="39"/>
  <c r="BV120" i="39"/>
  <c r="BF120" i="39"/>
  <c r="BS120" i="39"/>
  <c r="BC120" i="39"/>
  <c r="BQ17" i="39"/>
  <c r="BA17" i="39"/>
  <c r="BL120" i="39"/>
  <c r="AV120" i="39"/>
  <c r="BD18" i="39"/>
  <c r="BT18" i="39"/>
  <c r="BR17" i="39"/>
  <c r="BB17" i="39"/>
  <c r="AV82" i="39"/>
  <c r="BL82" i="39"/>
  <c r="BM17" i="39"/>
  <c r="AW17" i="39"/>
  <c r="BW18" i="39"/>
  <c r="BG18" i="39"/>
  <c r="BP121" i="39"/>
  <c r="AZ121" i="39"/>
  <c r="BN17" i="39"/>
  <c r="AX17" i="39"/>
  <c r="BP18" i="39"/>
  <c r="AZ18" i="39"/>
  <c r="BE17" i="39"/>
  <c r="BU17" i="39"/>
  <c r="BQ121" i="39"/>
  <c r="BA121" i="39"/>
  <c r="AV16" i="39"/>
  <c r="BL16" i="39"/>
  <c r="BK119" i="39"/>
  <c r="CA119" i="39"/>
  <c r="BS16" i="39"/>
  <c r="BC16" i="39"/>
  <c r="BM119" i="39"/>
  <c r="AW119" i="39"/>
  <c r="CA18" i="39"/>
  <c r="BK18" i="39"/>
  <c r="BU120" i="39"/>
  <c r="BE120" i="39"/>
  <c r="AY119" i="39"/>
  <c r="BO119" i="39"/>
  <c r="AX119" i="39"/>
  <c r="BN119" i="39"/>
  <c r="BX121" i="39"/>
  <c r="BH121" i="39"/>
  <c r="BO18" i="39"/>
  <c r="AY18" i="39"/>
  <c r="BV119" i="38"/>
  <c r="BF119" i="38"/>
  <c r="BE16" i="38"/>
  <c r="BU16" i="38"/>
  <c r="BS120" i="38"/>
  <c r="BC120" i="38"/>
  <c r="AW119" i="38"/>
  <c r="BM119" i="38"/>
  <c r="BX17" i="38"/>
  <c r="BH17" i="38"/>
  <c r="BU119" i="38"/>
  <c r="BE119" i="38"/>
  <c r="AX16" i="38"/>
  <c r="BN16" i="38"/>
  <c r="BW121" i="38"/>
  <c r="BG121" i="38"/>
  <c r="BO18" i="38"/>
  <c r="AY18" i="38"/>
  <c r="BA120" i="38"/>
  <c r="BQ120" i="38"/>
  <c r="BH120" i="38"/>
  <c r="BX120" i="38"/>
  <c r="BA16" i="38"/>
  <c r="BQ16" i="38"/>
  <c r="AW16" i="38"/>
  <c r="BM16" i="38"/>
  <c r="AZ16" i="38"/>
  <c r="BP16" i="38"/>
  <c r="AV16" i="38"/>
  <c r="BL16" i="38"/>
  <c r="BB16" i="38"/>
  <c r="BR16" i="38"/>
  <c r="BB121" i="38"/>
  <c r="BR121" i="38"/>
  <c r="BL119" i="38"/>
  <c r="AV119" i="38"/>
  <c r="BC16" i="38"/>
  <c r="BS16" i="38"/>
  <c r="AX120" i="38"/>
  <c r="BN120" i="38"/>
  <c r="BJ17" i="38"/>
  <c r="BZ17" i="38"/>
  <c r="BD16" i="38"/>
  <c r="BT16" i="38"/>
  <c r="AY120" i="38"/>
  <c r="BO120" i="38"/>
  <c r="CA16" i="38"/>
  <c r="BK16" i="38"/>
  <c r="BW17" i="38"/>
  <c r="BG17" i="38"/>
  <c r="BK119" i="38"/>
  <c r="CA119" i="38"/>
  <c r="BD120" i="38"/>
  <c r="BT120" i="38"/>
  <c r="AZ120" i="38"/>
  <c r="BP120" i="38"/>
  <c r="BI17" i="38"/>
  <c r="BY17" i="38"/>
  <c r="BV17" i="38"/>
  <c r="BF17" i="38"/>
  <c r="BL16" i="37"/>
  <c r="AV16" i="37"/>
  <c r="BP18" i="37"/>
  <c r="AZ18" i="37"/>
  <c r="BO119" i="37"/>
  <c r="AY119" i="37"/>
  <c r="BU119" i="37"/>
  <c r="BE119" i="37"/>
  <c r="BZ17" i="37"/>
  <c r="BJ17" i="37"/>
  <c r="BQ16" i="37"/>
  <c r="BA16" i="37"/>
  <c r="BP119" i="37"/>
  <c r="AZ119" i="37"/>
  <c r="BS119" i="37"/>
  <c r="BC119" i="37"/>
  <c r="BC18" i="37"/>
  <c r="BS18" i="37"/>
  <c r="AV80" i="37"/>
  <c r="BL80" i="37"/>
  <c r="BN16" i="37"/>
  <c r="AX16" i="37"/>
  <c r="BR119" i="37"/>
  <c r="BB119" i="37"/>
  <c r="BF120" i="37"/>
  <c r="BV120" i="37"/>
  <c r="BX121" i="37"/>
  <c r="BH121" i="37"/>
  <c r="BU18" i="37"/>
  <c r="BE18" i="37"/>
  <c r="BM16" i="37"/>
  <c r="AW16" i="37"/>
  <c r="BX17" i="37"/>
  <c r="BH17" i="37"/>
  <c r="BJ119" i="37"/>
  <c r="BZ119" i="37"/>
  <c r="BT119" i="37"/>
  <c r="BD119" i="37"/>
  <c r="BR16" i="37"/>
  <c r="BB16" i="37"/>
  <c r="BK120" i="37"/>
  <c r="CA120" i="37"/>
  <c r="BF18" i="37"/>
  <c r="BV18" i="37"/>
  <c r="BY17" i="37"/>
  <c r="BI17" i="37"/>
  <c r="BO18" i="37"/>
  <c r="AY18" i="37"/>
  <c r="BW17" i="37"/>
  <c r="BG17" i="37"/>
  <c r="BW119" i="37"/>
  <c r="BG119" i="37"/>
  <c r="BY119" i="37"/>
  <c r="BI119" i="37"/>
  <c r="CA17" i="37"/>
  <c r="BK17" i="37"/>
  <c r="BT18" i="37"/>
  <c r="BD18" i="37"/>
  <c r="BQ119" i="37"/>
  <c r="BA119" i="37"/>
  <c r="AV120" i="37"/>
  <c r="BL120" i="37"/>
  <c r="BL119" i="36"/>
  <c r="BT16" i="36"/>
  <c r="BD16" i="36"/>
  <c r="BI17" i="36"/>
  <c r="BY17" i="36"/>
  <c r="BQ18" i="36"/>
  <c r="BA18" i="36"/>
  <c r="BS18" i="36"/>
  <c r="BC18" i="36"/>
  <c r="CA119" i="36"/>
  <c r="BK119" i="36"/>
  <c r="AW119" i="36"/>
  <c r="BM119" i="36"/>
  <c r="BD119" i="36"/>
  <c r="BT119" i="36"/>
  <c r="BB120" i="36"/>
  <c r="BR120" i="36"/>
  <c r="BE120" i="36"/>
  <c r="BU120" i="36"/>
  <c r="BR17" i="36"/>
  <c r="BB17" i="36"/>
  <c r="BV16" i="36"/>
  <c r="BF16" i="36"/>
  <c r="BI119" i="36"/>
  <c r="BY119" i="36"/>
  <c r="BO119" i="36"/>
  <c r="AY119" i="36"/>
  <c r="BN18" i="36"/>
  <c r="AX18" i="36"/>
  <c r="BM17" i="36"/>
  <c r="AW17" i="36"/>
  <c r="BX120" i="36"/>
  <c r="BH120" i="36"/>
  <c r="BN121" i="36"/>
  <c r="AX121" i="36"/>
  <c r="BG119" i="36"/>
  <c r="BW119" i="36"/>
  <c r="BL81" i="36"/>
  <c r="AV81" i="36"/>
  <c r="BU16" i="36"/>
  <c r="BE16" i="36"/>
  <c r="BJ16" i="36"/>
  <c r="BZ16" i="36"/>
  <c r="BJ119" i="36"/>
  <c r="BZ119" i="36"/>
  <c r="BW16" i="36"/>
  <c r="BG16" i="36"/>
  <c r="AZ120" i="36"/>
  <c r="BP120" i="36"/>
  <c r="BF119" i="36"/>
  <c r="BV119" i="36"/>
  <c r="BS119" i="36"/>
  <c r="BC119" i="36"/>
  <c r="BP18" i="36"/>
  <c r="AZ18" i="36"/>
  <c r="BA121" i="36"/>
  <c r="BQ121" i="36"/>
  <c r="BH17" i="36"/>
  <c r="BX17" i="36"/>
  <c r="CA19" i="36"/>
  <c r="BK19" i="36"/>
  <c r="BL17" i="36"/>
  <c r="AV17" i="36"/>
  <c r="BI116" i="16"/>
  <c r="BY116" i="16"/>
  <c r="BD116" i="16"/>
  <c r="BT116" i="16"/>
  <c r="BF15" i="16"/>
  <c r="BV15" i="16"/>
  <c r="BK117" i="16"/>
  <c r="CA117" i="16"/>
  <c r="BK14" i="16"/>
  <c r="CA14" i="16"/>
  <c r="BH117" i="16"/>
  <c r="BX117" i="16"/>
  <c r="BD15" i="16"/>
  <c r="BT15" i="16"/>
  <c r="BE116" i="16"/>
  <c r="BU116" i="16"/>
  <c r="BW14" i="16"/>
  <c r="BG14" i="16"/>
  <c r="BJ117" i="16"/>
  <c r="BZ117" i="16"/>
  <c r="BY14" i="16"/>
  <c r="BI14" i="16"/>
  <c r="BE14" i="16"/>
  <c r="BU14" i="16"/>
  <c r="BX14" i="16"/>
  <c r="BH14" i="16"/>
  <c r="BZ14" i="16"/>
  <c r="BJ14" i="16"/>
  <c r="BW116" i="16"/>
  <c r="BG116" i="16"/>
  <c r="BV117" i="16"/>
  <c r="BF117" i="16"/>
  <c r="S3" i="29"/>
  <c r="E1495" i="35" s="1"/>
  <c r="R3" i="29"/>
  <c r="E1494" i="35" s="1"/>
  <c r="Q3" i="29"/>
  <c r="E1493" i="35" s="1"/>
  <c r="D4" i="30"/>
  <c r="D3" i="30"/>
  <c r="D2" i="30"/>
  <c r="AY17" i="43" l="1"/>
  <c r="BO17" i="43"/>
  <c r="BC17" i="40"/>
  <c r="BS17" i="40"/>
  <c r="BH17" i="39"/>
  <c r="BX17" i="39"/>
  <c r="BC17" i="43"/>
  <c r="BS17" i="43"/>
  <c r="BJ120" i="38"/>
  <c r="BZ120" i="38"/>
  <c r="BK120" i="43"/>
  <c r="CA120" i="43"/>
  <c r="BX120" i="40"/>
  <c r="BH120" i="40"/>
  <c r="AW120" i="42"/>
  <c r="BM120" i="42"/>
  <c r="BG17" i="44"/>
  <c r="BW17" i="44"/>
  <c r="BF18" i="44"/>
  <c r="BV18" i="44"/>
  <c r="AW17" i="40"/>
  <c r="BM17" i="40"/>
  <c r="BZ120" i="43"/>
  <c r="BJ120" i="43"/>
  <c r="BN17" i="42"/>
  <c r="AX17" i="42"/>
  <c r="AV120" i="40"/>
  <c r="BL120" i="40"/>
  <c r="BR120" i="42"/>
  <c r="BB120" i="42"/>
  <c r="BD120" i="42"/>
  <c r="BT120" i="42"/>
  <c r="AY17" i="36"/>
  <c r="BO17" i="36"/>
  <c r="BY120" i="43"/>
  <c r="BI120" i="43"/>
  <c r="AV81" i="38"/>
  <c r="BL81" i="38"/>
  <c r="AZ120" i="42"/>
  <c r="BP120" i="42"/>
  <c r="AW120" i="40"/>
  <c r="BM120" i="40"/>
  <c r="CA120" i="41"/>
  <c r="BK120" i="41"/>
  <c r="BY17" i="39"/>
  <c r="BI17" i="39"/>
  <c r="BI120" i="38"/>
  <c r="BY120" i="38"/>
  <c r="BX17" i="41"/>
  <c r="BH17" i="41"/>
  <c r="BG121" i="39"/>
  <c r="BW121" i="39"/>
  <c r="BZ17" i="41"/>
  <c r="BJ17" i="41"/>
  <c r="BN121" i="37"/>
  <c r="AX121" i="37"/>
  <c r="BM120" i="37"/>
  <c r="AW120" i="37"/>
  <c r="BD17" i="44"/>
  <c r="BT17" i="44"/>
  <c r="AD17" i="45"/>
  <c r="V18" i="45"/>
  <c r="U18" i="45"/>
  <c r="AC17" i="45"/>
  <c r="AZ120" i="41"/>
  <c r="BP120" i="41"/>
  <c r="W20" i="45"/>
  <c r="AE19" i="45"/>
  <c r="Z19" i="45"/>
  <c r="AF17" i="45"/>
  <c r="X18" i="45"/>
  <c r="T21" i="45"/>
  <c r="AB20" i="45"/>
  <c r="AG17" i="45"/>
  <c r="Y18" i="45"/>
  <c r="AA19" i="45"/>
  <c r="S20" i="45"/>
  <c r="BZ17" i="44"/>
  <c r="BJ17" i="44"/>
  <c r="CA122" i="44"/>
  <c r="BK122" i="44"/>
  <c r="BL19" i="44"/>
  <c r="AV19" i="44"/>
  <c r="BC19" i="44"/>
  <c r="BS19" i="44"/>
  <c r="CA17" i="44"/>
  <c r="BK17" i="44"/>
  <c r="BB19" i="44"/>
  <c r="BR19" i="44"/>
  <c r="BT121" i="44"/>
  <c r="BD121" i="44"/>
  <c r="AI121" i="44"/>
  <c r="BO120" i="44"/>
  <c r="AY120" i="44"/>
  <c r="BI17" i="44"/>
  <c r="BY17" i="44"/>
  <c r="BM121" i="44"/>
  <c r="AW121" i="44"/>
  <c r="BA18" i="44"/>
  <c r="BQ18" i="44"/>
  <c r="BW121" i="44"/>
  <c r="BG121" i="44"/>
  <c r="BH17" i="44"/>
  <c r="BX17" i="44"/>
  <c r="AY20" i="44"/>
  <c r="BO20" i="44"/>
  <c r="BU121" i="44"/>
  <c r="BE121" i="44"/>
  <c r="BN122" i="44"/>
  <c r="AX122" i="44"/>
  <c r="BH120" i="44"/>
  <c r="BX120" i="44"/>
  <c r="BC120" i="44"/>
  <c r="AM121" i="44"/>
  <c r="BS120" i="44"/>
  <c r="BZ120" i="44"/>
  <c r="BJ120" i="44"/>
  <c r="BY121" i="44"/>
  <c r="BI121" i="44"/>
  <c r="BP17" i="44"/>
  <c r="AZ17" i="44"/>
  <c r="BP120" i="44"/>
  <c r="AZ120" i="44"/>
  <c r="AJ121" i="44"/>
  <c r="BL122" i="44"/>
  <c r="AV122" i="44"/>
  <c r="BB123" i="44"/>
  <c r="BR123" i="44"/>
  <c r="AX20" i="44"/>
  <c r="BN20" i="44"/>
  <c r="BF121" i="44"/>
  <c r="BV121" i="44"/>
  <c r="BE17" i="44"/>
  <c r="BU17" i="44"/>
  <c r="AW18" i="44"/>
  <c r="BM18" i="44"/>
  <c r="BL82" i="44"/>
  <c r="AV82" i="44"/>
  <c r="BA122" i="44"/>
  <c r="BQ122" i="44"/>
  <c r="CA18" i="43"/>
  <c r="BK18" i="43"/>
  <c r="AV81" i="43"/>
  <c r="BL81" i="43"/>
  <c r="AW120" i="43"/>
  <c r="BM120" i="43"/>
  <c r="AV19" i="43"/>
  <c r="BL19" i="43"/>
  <c r="BC121" i="43"/>
  <c r="BS121" i="43"/>
  <c r="AV121" i="43"/>
  <c r="BL121" i="43"/>
  <c r="BU121" i="43"/>
  <c r="BE121" i="43"/>
  <c r="BV121" i="43"/>
  <c r="BF121" i="43"/>
  <c r="AX120" i="43"/>
  <c r="BN120" i="43"/>
  <c r="BB20" i="43"/>
  <c r="BR20" i="43"/>
  <c r="BX17" i="43"/>
  <c r="BH17" i="43"/>
  <c r="BX122" i="43"/>
  <c r="BH122" i="43"/>
  <c r="BW17" i="43"/>
  <c r="BG17" i="43"/>
  <c r="BW121" i="43"/>
  <c r="BG121" i="43"/>
  <c r="BF18" i="43"/>
  <c r="BV18" i="43"/>
  <c r="BD18" i="43"/>
  <c r="BT18" i="43"/>
  <c r="BT121" i="43"/>
  <c r="BD121" i="43"/>
  <c r="BE18" i="43"/>
  <c r="BU18" i="43"/>
  <c r="AW19" i="43"/>
  <c r="BM19" i="43"/>
  <c r="AZ19" i="43"/>
  <c r="BP19" i="43"/>
  <c r="BQ121" i="43"/>
  <c r="BA121" i="43"/>
  <c r="BB121" i="43"/>
  <c r="BR121" i="43"/>
  <c r="BP120" i="43"/>
  <c r="AZ120" i="43"/>
  <c r="BO120" i="43"/>
  <c r="AY120" i="43"/>
  <c r="BQ20" i="43"/>
  <c r="BA20" i="43"/>
  <c r="BZ17" i="43"/>
  <c r="BJ17" i="43"/>
  <c r="BY17" i="43"/>
  <c r="BI17" i="43"/>
  <c r="AX19" i="43"/>
  <c r="BN19" i="43"/>
  <c r="BI120" i="42"/>
  <c r="BY120" i="42"/>
  <c r="AW18" i="42"/>
  <c r="AG19" i="42"/>
  <c r="BM18" i="42"/>
  <c r="BC122" i="42"/>
  <c r="BS122" i="42"/>
  <c r="BV120" i="42"/>
  <c r="BF120" i="42"/>
  <c r="AY120" i="42"/>
  <c r="BO120" i="42"/>
  <c r="AV120" i="42"/>
  <c r="BL120" i="42"/>
  <c r="BK19" i="42"/>
  <c r="CA19" i="42"/>
  <c r="AU20" i="42"/>
  <c r="BV18" i="42"/>
  <c r="AP19" i="42"/>
  <c r="BF18" i="42"/>
  <c r="BB18" i="42"/>
  <c r="BR18" i="42"/>
  <c r="AL19" i="42"/>
  <c r="BC18" i="42"/>
  <c r="BS18" i="42"/>
  <c r="AM19" i="42"/>
  <c r="BG17" i="42"/>
  <c r="BW17" i="42"/>
  <c r="BX18" i="42"/>
  <c r="AR19" i="42"/>
  <c r="BH18" i="42"/>
  <c r="BU122" i="42"/>
  <c r="BE122" i="42"/>
  <c r="BD18" i="42"/>
  <c r="BT18" i="42"/>
  <c r="AN19" i="42"/>
  <c r="BZ120" i="42"/>
  <c r="BJ120" i="42"/>
  <c r="BX120" i="42"/>
  <c r="BH120" i="42"/>
  <c r="BL81" i="42"/>
  <c r="AV81" i="42"/>
  <c r="AX122" i="42"/>
  <c r="BN122" i="42"/>
  <c r="BK121" i="42"/>
  <c r="CA121" i="42"/>
  <c r="BL17" i="42"/>
  <c r="AV17" i="42"/>
  <c r="BZ19" i="42"/>
  <c r="AT20" i="42"/>
  <c r="BJ19" i="42"/>
  <c r="BA121" i="42"/>
  <c r="BQ121" i="42"/>
  <c r="BP19" i="42"/>
  <c r="AZ19" i="42"/>
  <c r="AJ20" i="42"/>
  <c r="AY18" i="42"/>
  <c r="AI19" i="42"/>
  <c r="BO18" i="42"/>
  <c r="BG120" i="42"/>
  <c r="BW120" i="42"/>
  <c r="BY20" i="42"/>
  <c r="BI20" i="42"/>
  <c r="AS21" i="42"/>
  <c r="BA18" i="42"/>
  <c r="BQ18" i="42"/>
  <c r="AK19" i="42"/>
  <c r="BU18" i="42"/>
  <c r="AO19" i="42"/>
  <c r="BE18" i="42"/>
  <c r="BA122" i="41"/>
  <c r="BQ122" i="41"/>
  <c r="BN121" i="41"/>
  <c r="AX121" i="41"/>
  <c r="BU123" i="41"/>
  <c r="BE123" i="41"/>
  <c r="BL19" i="41"/>
  <c r="AV19" i="41"/>
  <c r="BX120" i="41"/>
  <c r="BH120" i="41"/>
  <c r="BR19" i="41"/>
  <c r="BB19" i="41"/>
  <c r="BT19" i="41"/>
  <c r="BD19" i="41"/>
  <c r="BO17" i="41"/>
  <c r="AY17" i="41"/>
  <c r="BM120" i="41"/>
  <c r="AW120" i="41"/>
  <c r="AV81" i="41"/>
  <c r="BL81" i="41"/>
  <c r="BG120" i="41"/>
  <c r="BW120" i="41"/>
  <c r="BS19" i="41"/>
  <c r="BC19" i="41"/>
  <c r="BV19" i="41"/>
  <c r="BF19" i="41"/>
  <c r="BA17" i="41"/>
  <c r="BQ17" i="41"/>
  <c r="BW20" i="41"/>
  <c r="BG20" i="41"/>
  <c r="BL120" i="41"/>
  <c r="AV120" i="41"/>
  <c r="BZ122" i="41"/>
  <c r="BJ122" i="41"/>
  <c r="BV120" i="41"/>
  <c r="BF120" i="41"/>
  <c r="BB120" i="41"/>
  <c r="BR120" i="41"/>
  <c r="BM17" i="41"/>
  <c r="AW17" i="41"/>
  <c r="BD120" i="41"/>
  <c r="BT120" i="41"/>
  <c r="BE19" i="41"/>
  <c r="BU19" i="41"/>
  <c r="BN17" i="41"/>
  <c r="AX17" i="41"/>
  <c r="BO121" i="41"/>
  <c r="AY121" i="41"/>
  <c r="AZ18" i="41"/>
  <c r="BP18" i="41"/>
  <c r="BY18" i="41"/>
  <c r="BI18" i="41"/>
  <c r="BC120" i="41"/>
  <c r="BS120" i="41"/>
  <c r="BY123" i="41"/>
  <c r="BI123" i="41"/>
  <c r="BK19" i="41"/>
  <c r="AU20" i="41"/>
  <c r="CA19" i="41"/>
  <c r="BY120" i="40"/>
  <c r="BI120" i="40"/>
  <c r="BO120" i="40"/>
  <c r="AY120" i="40"/>
  <c r="AZ19" i="40"/>
  <c r="BP19" i="40"/>
  <c r="BI17" i="40"/>
  <c r="BY17" i="40"/>
  <c r="BR120" i="40"/>
  <c r="BB120" i="40"/>
  <c r="BK17" i="40"/>
  <c r="CA17" i="40"/>
  <c r="AU18" i="40"/>
  <c r="AV82" i="40"/>
  <c r="BL82" i="40"/>
  <c r="BD18" i="40"/>
  <c r="BT18" i="40"/>
  <c r="AZ120" i="40"/>
  <c r="BP120" i="40"/>
  <c r="AY19" i="40"/>
  <c r="BO19" i="40"/>
  <c r="BW122" i="40"/>
  <c r="BG122" i="40"/>
  <c r="AV17" i="40"/>
  <c r="BL17" i="40"/>
  <c r="BN19" i="40"/>
  <c r="AX19" i="40"/>
  <c r="BZ121" i="40"/>
  <c r="BJ121" i="40"/>
  <c r="BR17" i="40"/>
  <c r="BB17" i="40"/>
  <c r="BU120" i="40"/>
  <c r="BE120" i="40"/>
  <c r="BH19" i="40"/>
  <c r="BX19" i="40"/>
  <c r="BC121" i="40"/>
  <c r="BS121" i="40"/>
  <c r="BQ17" i="40"/>
  <c r="BA17" i="40"/>
  <c r="CA120" i="40"/>
  <c r="BK120" i="40"/>
  <c r="BG17" i="40"/>
  <c r="BW17" i="40"/>
  <c r="BF120" i="40"/>
  <c r="BV120" i="40"/>
  <c r="BE18" i="40"/>
  <c r="BU18" i="40"/>
  <c r="BN120" i="40"/>
  <c r="AX120" i="40"/>
  <c r="BV18" i="40"/>
  <c r="BF18" i="40"/>
  <c r="BA122" i="40"/>
  <c r="BQ122" i="40"/>
  <c r="BT120" i="40"/>
  <c r="BD120" i="40"/>
  <c r="BZ18" i="40"/>
  <c r="BJ18" i="40"/>
  <c r="BT120" i="39"/>
  <c r="BD120" i="39"/>
  <c r="BC121" i="39"/>
  <c r="BS121" i="39"/>
  <c r="BE121" i="39"/>
  <c r="BU121" i="39"/>
  <c r="BL17" i="39"/>
  <c r="AV17" i="39"/>
  <c r="AV83" i="39"/>
  <c r="BL83" i="39"/>
  <c r="BY121" i="39"/>
  <c r="BI121" i="39"/>
  <c r="AV121" i="39"/>
  <c r="BL121" i="39"/>
  <c r="BP19" i="39"/>
  <c r="AZ19" i="39"/>
  <c r="BK120" i="39"/>
  <c r="CA120" i="39"/>
  <c r="CA19" i="39"/>
  <c r="BK19" i="39"/>
  <c r="BF121" i="39"/>
  <c r="BV121" i="39"/>
  <c r="BC17" i="39"/>
  <c r="BS17" i="39"/>
  <c r="BM120" i="39"/>
  <c r="AW120" i="39"/>
  <c r="BX122" i="39"/>
  <c r="BH122" i="39"/>
  <c r="BB18" i="39"/>
  <c r="BR18" i="39"/>
  <c r="BR121" i="39"/>
  <c r="BB121" i="39"/>
  <c r="BZ122" i="39"/>
  <c r="BJ122" i="39"/>
  <c r="BO19" i="39"/>
  <c r="AY19" i="39"/>
  <c r="BD19" i="39"/>
  <c r="BT19" i="39"/>
  <c r="BF19" i="39"/>
  <c r="BV19" i="39"/>
  <c r="AW18" i="39"/>
  <c r="BM18" i="39"/>
  <c r="AX18" i="39"/>
  <c r="BN18" i="39"/>
  <c r="BQ122" i="39"/>
  <c r="BA122" i="39"/>
  <c r="BN120" i="39"/>
  <c r="AX120" i="39"/>
  <c r="BG19" i="39"/>
  <c r="BW19" i="39"/>
  <c r="BO120" i="39"/>
  <c r="AY120" i="39"/>
  <c r="BE18" i="39"/>
  <c r="BU18" i="39"/>
  <c r="BQ18" i="39"/>
  <c r="BA18" i="39"/>
  <c r="BP122" i="39"/>
  <c r="AZ122" i="39"/>
  <c r="BJ17" i="39"/>
  <c r="BZ17" i="39"/>
  <c r="BW122" i="38"/>
  <c r="BG122" i="38"/>
  <c r="BF18" i="38"/>
  <c r="BV18" i="38"/>
  <c r="AX121" i="38"/>
  <c r="BN121" i="38"/>
  <c r="AX17" i="38"/>
  <c r="BN17" i="38"/>
  <c r="BM17" i="38"/>
  <c r="AW17" i="38"/>
  <c r="BC121" i="38"/>
  <c r="BS121" i="38"/>
  <c r="BU17" i="38"/>
  <c r="BE17" i="38"/>
  <c r="BX121" i="38"/>
  <c r="BH121" i="38"/>
  <c r="CA120" i="38"/>
  <c r="BK120" i="38"/>
  <c r="AY19" i="38"/>
  <c r="BO19" i="38"/>
  <c r="BJ18" i="38"/>
  <c r="BZ18" i="38"/>
  <c r="BH18" i="38"/>
  <c r="BX18" i="38"/>
  <c r="BK17" i="38"/>
  <c r="CA17" i="38"/>
  <c r="BR122" i="38"/>
  <c r="BB122" i="38"/>
  <c r="AZ121" i="38"/>
  <c r="BP121" i="38"/>
  <c r="AV120" i="38"/>
  <c r="BL120" i="38"/>
  <c r="BB17" i="38"/>
  <c r="BR17" i="38"/>
  <c r="AW120" i="38"/>
  <c r="BM120" i="38"/>
  <c r="BS17" i="38"/>
  <c r="BC17" i="38"/>
  <c r="BI18" i="38"/>
  <c r="BY18" i="38"/>
  <c r="BF120" i="38"/>
  <c r="BV120" i="38"/>
  <c r="BE120" i="38"/>
  <c r="BU120" i="38"/>
  <c r="AV17" i="38"/>
  <c r="BL17" i="38"/>
  <c r="AZ17" i="38"/>
  <c r="BP17" i="38"/>
  <c r="BG18" i="38"/>
  <c r="BW18" i="38"/>
  <c r="BQ17" i="38"/>
  <c r="BA17" i="38"/>
  <c r="AY121" i="38"/>
  <c r="BO121" i="38"/>
  <c r="BD121" i="38"/>
  <c r="BT121" i="38"/>
  <c r="BA121" i="38"/>
  <c r="BQ121" i="38"/>
  <c r="BT17" i="38"/>
  <c r="BD17" i="38"/>
  <c r="BC120" i="37"/>
  <c r="BS120" i="37"/>
  <c r="BT19" i="37"/>
  <c r="BD19" i="37"/>
  <c r="BL81" i="37"/>
  <c r="AV81" i="37"/>
  <c r="BW120" i="37"/>
  <c r="BG120" i="37"/>
  <c r="BO19" i="37"/>
  <c r="AY19" i="37"/>
  <c r="BJ120" i="37"/>
  <c r="BZ120" i="37"/>
  <c r="BN17" i="37"/>
  <c r="AX17" i="37"/>
  <c r="BX18" i="37"/>
  <c r="BH18" i="37"/>
  <c r="AW17" i="37"/>
  <c r="BM17" i="37"/>
  <c r="AV121" i="37"/>
  <c r="BL121" i="37"/>
  <c r="BY18" i="37"/>
  <c r="BI18" i="37"/>
  <c r="BI120" i="37"/>
  <c r="BY120" i="37"/>
  <c r="BS19" i="37"/>
  <c r="BC19" i="37"/>
  <c r="BK121" i="37"/>
  <c r="CA121" i="37"/>
  <c r="BH122" i="37"/>
  <c r="BX122" i="37"/>
  <c r="AR123" i="37"/>
  <c r="BP19" i="37"/>
  <c r="AZ19" i="37"/>
  <c r="BR17" i="37"/>
  <c r="BB17" i="37"/>
  <c r="BV121" i="37"/>
  <c r="BF121" i="37"/>
  <c r="BZ18" i="37"/>
  <c r="BJ18" i="37"/>
  <c r="BK18" i="37"/>
  <c r="CA18" i="37"/>
  <c r="BE120" i="37"/>
  <c r="BU120" i="37"/>
  <c r="BF19" i="37"/>
  <c r="BV19" i="37"/>
  <c r="AY120" i="37"/>
  <c r="BO120" i="37"/>
  <c r="BE19" i="37"/>
  <c r="BU19" i="37"/>
  <c r="BQ120" i="37"/>
  <c r="BA120" i="37"/>
  <c r="AZ120" i="37"/>
  <c r="BP120" i="37"/>
  <c r="BW18" i="37"/>
  <c r="BG18" i="37"/>
  <c r="BD120" i="37"/>
  <c r="BT120" i="37"/>
  <c r="BR120" i="37"/>
  <c r="BB120" i="37"/>
  <c r="BA17" i="37"/>
  <c r="BQ17" i="37"/>
  <c r="AV17" i="37"/>
  <c r="BL17" i="37"/>
  <c r="BZ120" i="36"/>
  <c r="BJ120" i="36"/>
  <c r="BQ122" i="36"/>
  <c r="BA122" i="36"/>
  <c r="BQ19" i="36"/>
  <c r="BA19" i="36"/>
  <c r="BP19" i="36"/>
  <c r="AZ19" i="36"/>
  <c r="AW18" i="36"/>
  <c r="BM18" i="36"/>
  <c r="BY18" i="36"/>
  <c r="BI18" i="36"/>
  <c r="BJ17" i="36"/>
  <c r="BZ17" i="36"/>
  <c r="BT17" i="36"/>
  <c r="BD17" i="36"/>
  <c r="BX18" i="36"/>
  <c r="BH18" i="36"/>
  <c r="BU121" i="36"/>
  <c r="BE121" i="36"/>
  <c r="AX19" i="36"/>
  <c r="BN19" i="36"/>
  <c r="BT120" i="36"/>
  <c r="BD120" i="36"/>
  <c r="BL82" i="36"/>
  <c r="AV82" i="36"/>
  <c r="BB18" i="36"/>
  <c r="BR18" i="36"/>
  <c r="BU17" i="36"/>
  <c r="BE17" i="36"/>
  <c r="AY120" i="36"/>
  <c r="BO120" i="36"/>
  <c r="BY120" i="36"/>
  <c r="BI120" i="36"/>
  <c r="AX122" i="36"/>
  <c r="BN122" i="36"/>
  <c r="BS120" i="36"/>
  <c r="BC120" i="36"/>
  <c r="AV18" i="36"/>
  <c r="BL18" i="36"/>
  <c r="BW120" i="36"/>
  <c r="BG120" i="36"/>
  <c r="BV17" i="36"/>
  <c r="BF17" i="36"/>
  <c r="AW120" i="36"/>
  <c r="BM120" i="36"/>
  <c r="BS19" i="36"/>
  <c r="BC19" i="36"/>
  <c r="BX121" i="36"/>
  <c r="BH121" i="36"/>
  <c r="BB121" i="36"/>
  <c r="BR121" i="36"/>
  <c r="BF120" i="36"/>
  <c r="BV120" i="36"/>
  <c r="AZ121" i="36"/>
  <c r="BP121" i="36"/>
  <c r="BK20" i="36"/>
  <c r="CA20" i="36"/>
  <c r="BW17" i="36"/>
  <c r="BG17" i="36"/>
  <c r="CA120" i="36"/>
  <c r="BK120" i="36"/>
  <c r="BL120" i="36"/>
  <c r="BX118" i="16"/>
  <c r="BH118" i="16"/>
  <c r="BF16" i="16"/>
  <c r="BV16" i="16"/>
  <c r="BI117" i="16"/>
  <c r="BY117" i="16"/>
  <c r="BF118" i="16"/>
  <c r="BV118" i="16"/>
  <c r="BH15" i="16"/>
  <c r="BX15" i="16"/>
  <c r="BK118" i="16"/>
  <c r="CA118" i="16"/>
  <c r="BD16" i="16"/>
  <c r="BT16" i="16"/>
  <c r="BI15" i="16"/>
  <c r="BY15" i="16"/>
  <c r="BK15" i="16"/>
  <c r="CA15" i="16"/>
  <c r="BJ15" i="16"/>
  <c r="BZ15" i="16"/>
  <c r="BU117" i="16"/>
  <c r="BE117" i="16"/>
  <c r="BT117" i="16"/>
  <c r="BD117" i="16"/>
  <c r="BZ118" i="16"/>
  <c r="BJ118" i="16"/>
  <c r="BG15" i="16"/>
  <c r="BW15" i="16"/>
  <c r="BU15" i="16"/>
  <c r="BE15" i="16"/>
  <c r="BG117" i="16"/>
  <c r="BW117" i="16"/>
  <c r="E1492" i="35"/>
  <c r="E17" i="31" a="1"/>
  <c r="E17" i="31" s="1"/>
  <c r="BC18" i="43" l="1"/>
  <c r="BS18" i="43"/>
  <c r="BC18" i="40"/>
  <c r="BS18" i="40"/>
  <c r="BH18" i="39"/>
  <c r="BX18" i="39"/>
  <c r="BO18" i="43"/>
  <c r="AY18" i="43"/>
  <c r="AD18" i="45"/>
  <c r="V19" i="45"/>
  <c r="BY121" i="38"/>
  <c r="BI121" i="38"/>
  <c r="BI121" i="43"/>
  <c r="BY121" i="43"/>
  <c r="AW18" i="40"/>
  <c r="BM18" i="40"/>
  <c r="BV19" i="44"/>
  <c r="BF19" i="44"/>
  <c r="BD18" i="44"/>
  <c r="BT18" i="44"/>
  <c r="AY18" i="36"/>
  <c r="BO18" i="36"/>
  <c r="BM121" i="37"/>
  <c r="AW121" i="37"/>
  <c r="BD121" i="42"/>
  <c r="BT121" i="42"/>
  <c r="BK121" i="41"/>
  <c r="CA121" i="41"/>
  <c r="BW18" i="44"/>
  <c r="BG18" i="44"/>
  <c r="BY18" i="39"/>
  <c r="BI18" i="39"/>
  <c r="BB121" i="42"/>
  <c r="BR121" i="42"/>
  <c r="AW121" i="42"/>
  <c r="BM121" i="42"/>
  <c r="AH123" i="37"/>
  <c r="AX122" i="37"/>
  <c r="BN122" i="37"/>
  <c r="BL121" i="40"/>
  <c r="AV121" i="40"/>
  <c r="AW121" i="40"/>
  <c r="BM121" i="40"/>
  <c r="BJ18" i="41"/>
  <c r="BZ18" i="41"/>
  <c r="AZ121" i="42"/>
  <c r="BP121" i="42"/>
  <c r="BX121" i="40"/>
  <c r="BH121" i="40"/>
  <c r="AX18" i="42"/>
  <c r="AH19" i="42"/>
  <c r="BN18" i="42"/>
  <c r="BW122" i="39"/>
  <c r="BG122" i="39"/>
  <c r="BK121" i="43"/>
  <c r="CA121" i="43"/>
  <c r="AV82" i="38"/>
  <c r="BL82" i="38"/>
  <c r="BP121" i="41"/>
  <c r="AZ121" i="41"/>
  <c r="BJ121" i="38"/>
  <c r="BZ121" i="38"/>
  <c r="BX18" i="41"/>
  <c r="BH18" i="41"/>
  <c r="BJ121" i="43"/>
  <c r="BZ121" i="43"/>
  <c r="U19" i="45"/>
  <c r="AC18" i="45"/>
  <c r="T22" i="45"/>
  <c r="AB21" i="45"/>
  <c r="Y19" i="45"/>
  <c r="AG18" i="45"/>
  <c r="Z20" i="45"/>
  <c r="S21" i="45"/>
  <c r="AA20" i="45"/>
  <c r="X19" i="45"/>
  <c r="AF18" i="45"/>
  <c r="AE20" i="45"/>
  <c r="W21" i="45"/>
  <c r="BC121" i="44"/>
  <c r="BS121" i="44"/>
  <c r="BA123" i="44"/>
  <c r="BQ123" i="44"/>
  <c r="AX123" i="44"/>
  <c r="BN123" i="44"/>
  <c r="BM122" i="44"/>
  <c r="AW122" i="44"/>
  <c r="AZ121" i="44"/>
  <c r="BP121" i="44"/>
  <c r="BC20" i="44"/>
  <c r="BS20" i="44"/>
  <c r="BU18" i="44"/>
  <c r="BE18" i="44"/>
  <c r="BI18" i="44"/>
  <c r="BY18" i="44"/>
  <c r="BK18" i="44"/>
  <c r="CA18" i="44"/>
  <c r="AZ18" i="44"/>
  <c r="BP18" i="44"/>
  <c r="BE122" i="44"/>
  <c r="BU122" i="44"/>
  <c r="BL20" i="44"/>
  <c r="AV20" i="44"/>
  <c r="BF122" i="44"/>
  <c r="BV122" i="44"/>
  <c r="BA19" i="44"/>
  <c r="BQ19" i="44"/>
  <c r="CA123" i="44"/>
  <c r="BK123" i="44"/>
  <c r="BB20" i="44"/>
  <c r="BR20" i="44"/>
  <c r="AY121" i="44"/>
  <c r="BO121" i="44"/>
  <c r="BW122" i="44"/>
  <c r="BG122" i="44"/>
  <c r="BX121" i="44"/>
  <c r="BH121" i="44"/>
  <c r="BD122" i="44"/>
  <c r="BT122" i="44"/>
  <c r="BO21" i="44"/>
  <c r="AY21" i="44"/>
  <c r="BJ18" i="44"/>
  <c r="BZ18" i="44"/>
  <c r="BL123" i="44"/>
  <c r="AV123" i="44"/>
  <c r="BL83" i="44"/>
  <c r="AV83" i="44"/>
  <c r="BN21" i="44"/>
  <c r="AX21" i="44"/>
  <c r="BZ121" i="44"/>
  <c r="BJ121" i="44"/>
  <c r="BY122" i="44"/>
  <c r="BI122" i="44"/>
  <c r="BH18" i="44"/>
  <c r="BX18" i="44"/>
  <c r="BM19" i="44"/>
  <c r="AW19" i="44"/>
  <c r="BB124" i="44"/>
  <c r="BR124" i="44"/>
  <c r="BT19" i="43"/>
  <c r="BD19" i="43"/>
  <c r="AV122" i="43"/>
  <c r="BL122" i="43"/>
  <c r="BN20" i="43"/>
  <c r="AX20" i="43"/>
  <c r="BC122" i="43"/>
  <c r="BS122" i="43"/>
  <c r="AW121" i="43"/>
  <c r="BM121" i="43"/>
  <c r="BA122" i="43"/>
  <c r="BQ122" i="43"/>
  <c r="BW122" i="43"/>
  <c r="BG122" i="43"/>
  <c r="BG18" i="43"/>
  <c r="BW18" i="43"/>
  <c r="BO121" i="43"/>
  <c r="AY121" i="43"/>
  <c r="BU19" i="43"/>
  <c r="BE19" i="43"/>
  <c r="BH123" i="43"/>
  <c r="BX123" i="43"/>
  <c r="BL82" i="43"/>
  <c r="AV82" i="43"/>
  <c r="BP20" i="43"/>
  <c r="AZ20" i="43"/>
  <c r="BN121" i="43"/>
  <c r="AX121" i="43"/>
  <c r="BV122" i="43"/>
  <c r="BF122" i="43"/>
  <c r="AZ121" i="43"/>
  <c r="BP121" i="43"/>
  <c r="BJ18" i="43"/>
  <c r="BZ18" i="43"/>
  <c r="BB21" i="43"/>
  <c r="BR21" i="43"/>
  <c r="BM20" i="43"/>
  <c r="AW20" i="43"/>
  <c r="BU122" i="43"/>
  <c r="BE122" i="43"/>
  <c r="BV19" i="43"/>
  <c r="BF19" i="43"/>
  <c r="BL20" i="43"/>
  <c r="AV20" i="43"/>
  <c r="BT122" i="43"/>
  <c r="BD122" i="43"/>
  <c r="CA19" i="43"/>
  <c r="BK19" i="43"/>
  <c r="BI18" i="43"/>
  <c r="BY18" i="43"/>
  <c r="BA21" i="43"/>
  <c r="BQ21" i="43"/>
  <c r="BB122" i="43"/>
  <c r="BR122" i="43"/>
  <c r="BX18" i="43"/>
  <c r="BH18" i="43"/>
  <c r="AV121" i="42"/>
  <c r="BL121" i="42"/>
  <c r="BW18" i="42"/>
  <c r="AQ19" i="42"/>
  <c r="BG18" i="42"/>
  <c r="BX121" i="42"/>
  <c r="BH121" i="42"/>
  <c r="BZ121" i="42"/>
  <c r="BJ121" i="42"/>
  <c r="AN20" i="42"/>
  <c r="BD19" i="42"/>
  <c r="BT19" i="42"/>
  <c r="BO19" i="42"/>
  <c r="AI20" i="42"/>
  <c r="AY19" i="42"/>
  <c r="BE123" i="42"/>
  <c r="BU123" i="42"/>
  <c r="AP20" i="42"/>
  <c r="BV19" i="42"/>
  <c r="BF19" i="42"/>
  <c r="AK20" i="42"/>
  <c r="BA19" i="42"/>
  <c r="BQ19" i="42"/>
  <c r="BF121" i="42"/>
  <c r="BV121" i="42"/>
  <c r="AS22" i="42"/>
  <c r="BI21" i="42"/>
  <c r="BY21" i="42"/>
  <c r="BK122" i="42"/>
  <c r="CA122" i="42"/>
  <c r="BM19" i="42"/>
  <c r="AG20" i="42"/>
  <c r="AW19" i="42"/>
  <c r="BY121" i="42"/>
  <c r="BI121" i="42"/>
  <c r="AJ21" i="42"/>
  <c r="BP20" i="42"/>
  <c r="AZ20" i="42"/>
  <c r="CA20" i="42"/>
  <c r="AU21" i="42"/>
  <c r="BK20" i="42"/>
  <c r="BZ20" i="42"/>
  <c r="BJ20" i="42"/>
  <c r="AT21" i="42"/>
  <c r="BL82" i="42"/>
  <c r="AV82" i="42"/>
  <c r="AY121" i="42"/>
  <c r="BO121" i="42"/>
  <c r="AV18" i="42"/>
  <c r="AF19" i="42"/>
  <c r="BL18" i="42"/>
  <c r="BC123" i="42"/>
  <c r="BS123" i="42"/>
  <c r="AL20" i="42"/>
  <c r="BB19" i="42"/>
  <c r="BR19" i="42"/>
  <c r="BU19" i="42"/>
  <c r="AO20" i="42"/>
  <c r="BE19" i="42"/>
  <c r="AM20" i="42"/>
  <c r="BC19" i="42"/>
  <c r="BS19" i="42"/>
  <c r="BW121" i="42"/>
  <c r="BG121" i="42"/>
  <c r="BA122" i="42"/>
  <c r="BQ122" i="42"/>
  <c r="AX123" i="42"/>
  <c r="BN123" i="42"/>
  <c r="BX19" i="42"/>
  <c r="BH19" i="42"/>
  <c r="AR20" i="42"/>
  <c r="AY122" i="41"/>
  <c r="BO122" i="41"/>
  <c r="BZ123" i="41"/>
  <c r="BJ123" i="41"/>
  <c r="BB20" i="41"/>
  <c r="BR20" i="41"/>
  <c r="AU21" i="41"/>
  <c r="CA20" i="41"/>
  <c r="BK20" i="41"/>
  <c r="BC20" i="41"/>
  <c r="BS20" i="41"/>
  <c r="BX121" i="41"/>
  <c r="BH121" i="41"/>
  <c r="AV20" i="41"/>
  <c r="BL20" i="41"/>
  <c r="BE124" i="41"/>
  <c r="BU124" i="41"/>
  <c r="AX122" i="41"/>
  <c r="BN122" i="41"/>
  <c r="AW18" i="41"/>
  <c r="BM18" i="41"/>
  <c r="AW121" i="41"/>
  <c r="BM121" i="41"/>
  <c r="AX18" i="41"/>
  <c r="BN18" i="41"/>
  <c r="BI19" i="41"/>
  <c r="BY19" i="41"/>
  <c r="BW121" i="41"/>
  <c r="BG121" i="41"/>
  <c r="BG21" i="41"/>
  <c r="BW21" i="41"/>
  <c r="BD121" i="41"/>
  <c r="BT121" i="41"/>
  <c r="AZ19" i="41"/>
  <c r="BP19" i="41"/>
  <c r="BV20" i="41"/>
  <c r="BF20" i="41"/>
  <c r="BQ123" i="41"/>
  <c r="BA123" i="41"/>
  <c r="BI124" i="41"/>
  <c r="BY124" i="41"/>
  <c r="AV121" i="41"/>
  <c r="BL121" i="41"/>
  <c r="BL82" i="41"/>
  <c r="AV82" i="41"/>
  <c r="BC121" i="41"/>
  <c r="BS121" i="41"/>
  <c r="AY18" i="41"/>
  <c r="BO18" i="41"/>
  <c r="BV121" i="41"/>
  <c r="BF121" i="41"/>
  <c r="BD20" i="41"/>
  <c r="BT20" i="41"/>
  <c r="BQ18" i="41"/>
  <c r="BA18" i="41"/>
  <c r="BB121" i="41"/>
  <c r="BR121" i="41"/>
  <c r="BU20" i="41"/>
  <c r="BE20" i="41"/>
  <c r="CA121" i="40"/>
  <c r="BK121" i="40"/>
  <c r="BS122" i="40"/>
  <c r="BC122" i="40"/>
  <c r="BT19" i="40"/>
  <c r="BD19" i="40"/>
  <c r="BV121" i="40"/>
  <c r="BF121" i="40"/>
  <c r="BB18" i="40"/>
  <c r="BR18" i="40"/>
  <c r="BJ122" i="40"/>
  <c r="BZ122" i="40"/>
  <c r="BA123" i="40"/>
  <c r="BQ123" i="40"/>
  <c r="AY121" i="40"/>
  <c r="BO121" i="40"/>
  <c r="CA18" i="40"/>
  <c r="BK18" i="40"/>
  <c r="AU19" i="40"/>
  <c r="BB121" i="40"/>
  <c r="BR121" i="40"/>
  <c r="BL18" i="40"/>
  <c r="AV18" i="40"/>
  <c r="BY121" i="40"/>
  <c r="BI121" i="40"/>
  <c r="BG18" i="40"/>
  <c r="BW18" i="40"/>
  <c r="BP20" i="40"/>
  <c r="AZ20" i="40"/>
  <c r="AX121" i="40"/>
  <c r="BN121" i="40"/>
  <c r="BN20" i="40"/>
  <c r="AX20" i="40"/>
  <c r="BW123" i="40"/>
  <c r="BG123" i="40"/>
  <c r="BH20" i="40"/>
  <c r="BX20" i="40"/>
  <c r="BL83" i="40"/>
  <c r="AV83" i="40"/>
  <c r="BD121" i="40"/>
  <c r="BT121" i="40"/>
  <c r="BI18" i="40"/>
  <c r="BY18" i="40"/>
  <c r="BA18" i="40"/>
  <c r="BQ18" i="40"/>
  <c r="BV19" i="40"/>
  <c r="BF19" i="40"/>
  <c r="BU121" i="40"/>
  <c r="BE121" i="40"/>
  <c r="BZ19" i="40"/>
  <c r="BJ19" i="40"/>
  <c r="AZ121" i="40"/>
  <c r="BP121" i="40"/>
  <c r="BU19" i="40"/>
  <c r="BE19" i="40"/>
  <c r="BO20" i="40"/>
  <c r="AY20" i="40"/>
  <c r="BY122" i="39"/>
  <c r="BI122" i="39"/>
  <c r="AX121" i="39"/>
  <c r="BN121" i="39"/>
  <c r="BQ123" i="39"/>
  <c r="BA123" i="39"/>
  <c r="CA20" i="39"/>
  <c r="BK20" i="39"/>
  <c r="AX19" i="39"/>
  <c r="BN19" i="39"/>
  <c r="AV18" i="39"/>
  <c r="BL18" i="39"/>
  <c r="AZ123" i="39"/>
  <c r="BP123" i="39"/>
  <c r="AY20" i="39"/>
  <c r="BO20" i="39"/>
  <c r="BZ18" i="39"/>
  <c r="BJ18" i="39"/>
  <c r="BJ123" i="39"/>
  <c r="BZ123" i="39"/>
  <c r="BV20" i="39"/>
  <c r="BF20" i="39"/>
  <c r="BH123" i="39"/>
  <c r="BX123" i="39"/>
  <c r="BE19" i="39"/>
  <c r="BU19" i="39"/>
  <c r="BS122" i="39"/>
  <c r="BC122" i="39"/>
  <c r="BC18" i="39"/>
  <c r="BS18" i="39"/>
  <c r="BR122" i="39"/>
  <c r="BB122" i="39"/>
  <c r="BE122" i="39"/>
  <c r="BU122" i="39"/>
  <c r="BR19" i="39"/>
  <c r="BB19" i="39"/>
  <c r="BP20" i="39"/>
  <c r="AZ20" i="39"/>
  <c r="BD121" i="39"/>
  <c r="BT121" i="39"/>
  <c r="BF122" i="39"/>
  <c r="BV122" i="39"/>
  <c r="BQ19" i="39"/>
  <c r="BA19" i="39"/>
  <c r="AW19" i="39"/>
  <c r="BM19" i="39"/>
  <c r="BT20" i="39"/>
  <c r="BD20" i="39"/>
  <c r="AW121" i="39"/>
  <c r="BM121" i="39"/>
  <c r="BL84" i="39"/>
  <c r="AV84" i="39"/>
  <c r="CA121" i="39"/>
  <c r="BK121" i="39"/>
  <c r="AY121" i="39"/>
  <c r="BO121" i="39"/>
  <c r="BG20" i="39"/>
  <c r="BW20" i="39"/>
  <c r="AV122" i="39"/>
  <c r="BL122" i="39"/>
  <c r="BT18" i="38"/>
  <c r="BD18" i="38"/>
  <c r="BL18" i="38"/>
  <c r="AV18" i="38"/>
  <c r="BX19" i="38"/>
  <c r="BH19" i="38"/>
  <c r="BN18" i="38"/>
  <c r="AX18" i="38"/>
  <c r="BO20" i="38"/>
  <c r="AY20" i="38"/>
  <c r="BF19" i="38"/>
  <c r="BV19" i="38"/>
  <c r="BP122" i="38"/>
  <c r="AZ122" i="38"/>
  <c r="BS18" i="38"/>
  <c r="BC18" i="38"/>
  <c r="BR18" i="38"/>
  <c r="BB18" i="38"/>
  <c r="BM18" i="38"/>
  <c r="AW18" i="38"/>
  <c r="BQ122" i="38"/>
  <c r="BA122" i="38"/>
  <c r="BY19" i="38"/>
  <c r="BI19" i="38"/>
  <c r="BB123" i="38"/>
  <c r="BR123" i="38"/>
  <c r="BZ19" i="38"/>
  <c r="BJ19" i="38"/>
  <c r="BT122" i="38"/>
  <c r="BD122" i="38"/>
  <c r="AX122" i="38"/>
  <c r="BN122" i="38"/>
  <c r="BV121" i="38"/>
  <c r="BF121" i="38"/>
  <c r="BQ18" i="38"/>
  <c r="BA18" i="38"/>
  <c r="BX122" i="38"/>
  <c r="BH122" i="38"/>
  <c r="BW19" i="38"/>
  <c r="BG19" i="38"/>
  <c r="BU121" i="38"/>
  <c r="BE121" i="38"/>
  <c r="BK121" i="38"/>
  <c r="CA121" i="38"/>
  <c r="BE18" i="38"/>
  <c r="BU18" i="38"/>
  <c r="BK18" i="38"/>
  <c r="CA18" i="38"/>
  <c r="BL121" i="38"/>
  <c r="AV121" i="38"/>
  <c r="BO122" i="38"/>
  <c r="AY122" i="38"/>
  <c r="BP18" i="38"/>
  <c r="AZ18" i="38"/>
  <c r="BM121" i="38"/>
  <c r="AW121" i="38"/>
  <c r="BS122" i="38"/>
  <c r="BC122" i="38"/>
  <c r="BG123" i="38"/>
  <c r="BW123" i="38"/>
  <c r="BQ121" i="37"/>
  <c r="BA121" i="37"/>
  <c r="BU20" i="37"/>
  <c r="BE20" i="37"/>
  <c r="BJ19" i="37"/>
  <c r="BZ19" i="37"/>
  <c r="AY20" i="37"/>
  <c r="BO20" i="37"/>
  <c r="BO121" i="37"/>
  <c r="AY121" i="37"/>
  <c r="BW121" i="37"/>
  <c r="BG121" i="37"/>
  <c r="BF20" i="37"/>
  <c r="BV20" i="37"/>
  <c r="AF123" i="37"/>
  <c r="AV122" i="37"/>
  <c r="BL122" i="37"/>
  <c r="BY121" i="37"/>
  <c r="BI121" i="37"/>
  <c r="BX123" i="37"/>
  <c r="BH123" i="37"/>
  <c r="BZ121" i="37"/>
  <c r="BJ121" i="37"/>
  <c r="BV122" i="37"/>
  <c r="BF122" i="37"/>
  <c r="AP123" i="37"/>
  <c r="BR121" i="37"/>
  <c r="BB121" i="37"/>
  <c r="BR18" i="37"/>
  <c r="BB18" i="37"/>
  <c r="BT121" i="37"/>
  <c r="BD121" i="37"/>
  <c r="AZ20" i="37"/>
  <c r="BP20" i="37"/>
  <c r="BS121" i="37"/>
  <c r="BC121" i="37"/>
  <c r="BG19" i="37"/>
  <c r="BW19" i="37"/>
  <c r="BN18" i="37"/>
  <c r="AX18" i="37"/>
  <c r="CA19" i="37"/>
  <c r="BK19" i="37"/>
  <c r="BL18" i="37"/>
  <c r="AV18" i="37"/>
  <c r="BQ18" i="37"/>
  <c r="BA18" i="37"/>
  <c r="BI19" i="37"/>
  <c r="BY19" i="37"/>
  <c r="AV82" i="37"/>
  <c r="BL82" i="37"/>
  <c r="AW18" i="37"/>
  <c r="BM18" i="37"/>
  <c r="BT20" i="37"/>
  <c r="BD20" i="37"/>
  <c r="BH19" i="37"/>
  <c r="BX19" i="37"/>
  <c r="BP121" i="37"/>
  <c r="AZ121" i="37"/>
  <c r="BU121" i="37"/>
  <c r="BE121" i="37"/>
  <c r="CA122" i="37"/>
  <c r="BK122" i="37"/>
  <c r="BC20" i="37"/>
  <c r="BS20" i="37"/>
  <c r="BZ18" i="36"/>
  <c r="BJ18" i="36"/>
  <c r="BI121" i="36"/>
  <c r="BY121" i="36"/>
  <c r="BP20" i="36"/>
  <c r="AZ20" i="36"/>
  <c r="AW121" i="36"/>
  <c r="BM121" i="36"/>
  <c r="BQ123" i="36"/>
  <c r="BA123" i="36"/>
  <c r="BS121" i="36"/>
  <c r="BC121" i="36"/>
  <c r="BN123" i="36"/>
  <c r="AX123" i="36"/>
  <c r="AY121" i="36"/>
  <c r="BO121" i="36"/>
  <c r="AV83" i="36"/>
  <c r="BL83" i="36"/>
  <c r="BT121" i="36"/>
  <c r="BD121" i="36"/>
  <c r="AW19" i="36"/>
  <c r="BM19" i="36"/>
  <c r="CA21" i="36"/>
  <c r="BK21" i="36"/>
  <c r="BJ121" i="36"/>
  <c r="BZ121" i="36"/>
  <c r="BX122" i="36"/>
  <c r="BH122" i="36"/>
  <c r="BC20" i="36"/>
  <c r="BS20" i="36"/>
  <c r="BN20" i="36"/>
  <c r="AX20" i="36"/>
  <c r="BE122" i="36"/>
  <c r="BU122" i="36"/>
  <c r="BF18" i="36"/>
  <c r="BV18" i="36"/>
  <c r="BD18" i="36"/>
  <c r="BT18" i="36"/>
  <c r="AV19" i="36"/>
  <c r="BL19" i="36"/>
  <c r="BR19" i="36"/>
  <c r="BB19" i="36"/>
  <c r="BI19" i="36"/>
  <c r="BY19" i="36"/>
  <c r="BL121" i="36"/>
  <c r="BK121" i="36"/>
  <c r="CA121" i="36"/>
  <c r="BG18" i="36"/>
  <c r="BW18" i="36"/>
  <c r="BA20" i="36"/>
  <c r="BQ20" i="36"/>
  <c r="BX19" i="36"/>
  <c r="BH19" i="36"/>
  <c r="BP122" i="36"/>
  <c r="AZ122" i="36"/>
  <c r="BE18" i="36"/>
  <c r="BU18" i="36"/>
  <c r="BV121" i="36"/>
  <c r="BF121" i="36"/>
  <c r="BW121" i="36"/>
  <c r="BG121" i="36"/>
  <c r="BR122" i="36"/>
  <c r="BB122" i="36"/>
  <c r="BU16" i="16"/>
  <c r="BE16" i="16"/>
  <c r="BX16" i="16"/>
  <c r="BH16" i="16"/>
  <c r="BD18" i="16"/>
  <c r="BT18" i="16"/>
  <c r="BY16" i="16"/>
  <c r="BI16" i="16"/>
  <c r="CA16" i="16"/>
  <c r="BK16" i="16"/>
  <c r="BF119" i="16"/>
  <c r="BV119" i="16"/>
  <c r="BF17" i="16"/>
  <c r="BV17" i="16"/>
  <c r="BT17" i="16"/>
  <c r="BD17" i="16"/>
  <c r="BW16" i="16"/>
  <c r="BG16" i="16"/>
  <c r="BZ119" i="16"/>
  <c r="BJ119" i="16"/>
  <c r="BX119" i="16"/>
  <c r="BH119" i="16"/>
  <c r="BD118" i="16"/>
  <c r="BT118" i="16"/>
  <c r="BI118" i="16"/>
  <c r="BY118" i="16"/>
  <c r="BG118" i="16"/>
  <c r="BW118" i="16"/>
  <c r="CA119" i="16"/>
  <c r="BK119" i="16"/>
  <c r="BU118" i="16"/>
  <c r="BE118" i="16"/>
  <c r="BZ16" i="16"/>
  <c r="BJ16" i="16"/>
  <c r="AY19" i="43" l="1"/>
  <c r="BO19" i="43"/>
  <c r="BH19" i="39"/>
  <c r="BX19" i="39"/>
  <c r="BS19" i="40"/>
  <c r="BC19" i="40"/>
  <c r="BC19" i="43"/>
  <c r="BS19" i="43"/>
  <c r="BX19" i="41"/>
  <c r="BH19" i="41"/>
  <c r="BR122" i="42"/>
  <c r="BB122" i="42"/>
  <c r="BO19" i="36"/>
  <c r="AY19" i="36"/>
  <c r="BY19" i="39"/>
  <c r="BI19" i="39"/>
  <c r="BZ122" i="38"/>
  <c r="BJ122" i="38"/>
  <c r="AZ122" i="42"/>
  <c r="BP122" i="42"/>
  <c r="BV20" i="44"/>
  <c r="BF20" i="44"/>
  <c r="BP122" i="41"/>
  <c r="AZ122" i="41"/>
  <c r="AV83" i="38"/>
  <c r="BL83" i="38"/>
  <c r="BJ19" i="41"/>
  <c r="BZ19" i="41"/>
  <c r="AW19" i="40"/>
  <c r="BM19" i="40"/>
  <c r="BW19" i="44"/>
  <c r="BG19" i="44"/>
  <c r="BX122" i="40"/>
  <c r="BH122" i="40"/>
  <c r="CA122" i="43"/>
  <c r="BK122" i="43"/>
  <c r="BI122" i="43"/>
  <c r="BY122" i="43"/>
  <c r="BY122" i="38"/>
  <c r="BI122" i="38"/>
  <c r="AC19" i="45"/>
  <c r="U20" i="45"/>
  <c r="BT122" i="42"/>
  <c r="BD122" i="42"/>
  <c r="AV122" i="40"/>
  <c r="BL122" i="40"/>
  <c r="BG123" i="39"/>
  <c r="BW123" i="39"/>
  <c r="AG123" i="37"/>
  <c r="AW122" i="37"/>
  <c r="BM122" i="37"/>
  <c r="BT19" i="44"/>
  <c r="BD19" i="44"/>
  <c r="CA122" i="41"/>
  <c r="BK122" i="41"/>
  <c r="AX123" i="37"/>
  <c r="BN123" i="37"/>
  <c r="V20" i="45"/>
  <c r="AD19" i="45"/>
  <c r="BM122" i="40"/>
  <c r="AW122" i="40"/>
  <c r="BJ122" i="43"/>
  <c r="BZ122" i="43"/>
  <c r="AH20" i="42"/>
  <c r="BN19" i="42"/>
  <c r="AX19" i="42"/>
  <c r="BM122" i="42"/>
  <c r="AW122" i="42"/>
  <c r="X20" i="45"/>
  <c r="AF19" i="45"/>
  <c r="S22" i="45"/>
  <c r="AA21" i="45"/>
  <c r="Y20" i="45"/>
  <c r="AG19" i="45"/>
  <c r="AE21" i="45"/>
  <c r="W22" i="45"/>
  <c r="Z21" i="45"/>
  <c r="AB22" i="45"/>
  <c r="T23" i="45"/>
  <c r="BB125" i="44"/>
  <c r="BR125" i="44"/>
  <c r="BX122" i="44"/>
  <c r="BH122" i="44"/>
  <c r="AV21" i="44"/>
  <c r="BL21" i="44"/>
  <c r="BV123" i="44"/>
  <c r="BF123" i="44"/>
  <c r="AX22" i="44"/>
  <c r="BN22" i="44"/>
  <c r="BG123" i="44"/>
  <c r="BW123" i="44"/>
  <c r="AZ122" i="44"/>
  <c r="BP122" i="44"/>
  <c r="BM20" i="44"/>
  <c r="AW20" i="44"/>
  <c r="AV84" i="44"/>
  <c r="BL84" i="44"/>
  <c r="AW123" i="44"/>
  <c r="BM123" i="44"/>
  <c r="BE123" i="44"/>
  <c r="BU123" i="44"/>
  <c r="BO122" i="44"/>
  <c r="AY122" i="44"/>
  <c r="AZ19" i="44"/>
  <c r="BP19" i="44"/>
  <c r="AX124" i="44"/>
  <c r="BN124" i="44"/>
  <c r="BS21" i="44"/>
  <c r="BC21" i="44"/>
  <c r="AV124" i="44"/>
  <c r="BL124" i="44"/>
  <c r="BR21" i="44"/>
  <c r="BB21" i="44"/>
  <c r="BQ124" i="44"/>
  <c r="BA124" i="44"/>
  <c r="BJ19" i="44"/>
  <c r="BZ19" i="44"/>
  <c r="CA124" i="44"/>
  <c r="BK124" i="44"/>
  <c r="BU19" i="44"/>
  <c r="BE19" i="44"/>
  <c r="BD123" i="44"/>
  <c r="BT123" i="44"/>
  <c r="BK19" i="44"/>
  <c r="CA19" i="44"/>
  <c r="BX19" i="44"/>
  <c r="BH19" i="44"/>
  <c r="AY22" i="44"/>
  <c r="BO22" i="44"/>
  <c r="BI19" i="44"/>
  <c r="BY19" i="44"/>
  <c r="BC122" i="44"/>
  <c r="BS122" i="44"/>
  <c r="BA20" i="44"/>
  <c r="BQ20" i="44"/>
  <c r="BZ122" i="44"/>
  <c r="BJ122" i="44"/>
  <c r="BY123" i="44"/>
  <c r="BI123" i="44"/>
  <c r="BX19" i="43"/>
  <c r="BH19" i="43"/>
  <c r="BS123" i="43"/>
  <c r="BC123" i="43"/>
  <c r="BE20" i="43"/>
  <c r="BU20" i="43"/>
  <c r="BP122" i="43"/>
  <c r="AZ122" i="43"/>
  <c r="BQ22" i="43"/>
  <c r="BA22" i="43"/>
  <c r="BY19" i="43"/>
  <c r="BI19" i="43"/>
  <c r="BF123" i="43"/>
  <c r="BV123" i="43"/>
  <c r="BB123" i="43"/>
  <c r="BR123" i="43"/>
  <c r="BK20" i="43"/>
  <c r="CA20" i="43"/>
  <c r="BA123" i="43"/>
  <c r="BQ123" i="43"/>
  <c r="BL83" i="43"/>
  <c r="AV83" i="43"/>
  <c r="BD20" i="43"/>
  <c r="BT20" i="43"/>
  <c r="BF20" i="43"/>
  <c r="BV20" i="43"/>
  <c r="BW19" i="43"/>
  <c r="BG19" i="43"/>
  <c r="BE123" i="43"/>
  <c r="BU123" i="43"/>
  <c r="AZ21" i="43"/>
  <c r="BP21" i="43"/>
  <c r="BZ19" i="43"/>
  <c r="BJ19" i="43"/>
  <c r="BM122" i="43"/>
  <c r="AW122" i="43"/>
  <c r="BL21" i="43"/>
  <c r="AV21" i="43"/>
  <c r="BR22" i="43"/>
  <c r="BB22" i="43"/>
  <c r="BD123" i="43"/>
  <c r="BT123" i="43"/>
  <c r="BH124" i="43"/>
  <c r="BX124" i="43"/>
  <c r="BO122" i="43"/>
  <c r="AY122" i="43"/>
  <c r="BN122" i="43"/>
  <c r="AX122" i="43"/>
  <c r="AX21" i="43"/>
  <c r="BN21" i="43"/>
  <c r="BG123" i="43"/>
  <c r="BW123" i="43"/>
  <c r="BL123" i="43"/>
  <c r="AV123" i="43"/>
  <c r="BM21" i="43"/>
  <c r="AW21" i="43"/>
  <c r="BH20" i="42"/>
  <c r="BX20" i="42"/>
  <c r="AR21" i="42"/>
  <c r="AT22" i="42"/>
  <c r="BJ21" i="42"/>
  <c r="BZ21" i="42"/>
  <c r="BY122" i="42"/>
  <c r="BI122" i="42"/>
  <c r="BL83" i="42"/>
  <c r="AV83" i="42"/>
  <c r="BK123" i="42"/>
  <c r="CA123" i="42"/>
  <c r="BN124" i="42"/>
  <c r="AX124" i="42"/>
  <c r="AN21" i="42"/>
  <c r="BD20" i="42"/>
  <c r="BT20" i="42"/>
  <c r="BJ122" i="42"/>
  <c r="BZ122" i="42"/>
  <c r="BS124" i="42"/>
  <c r="BC124" i="42"/>
  <c r="AV19" i="42"/>
  <c r="AF20" i="42"/>
  <c r="BL19" i="42"/>
  <c r="BX122" i="42"/>
  <c r="BH122" i="42"/>
  <c r="BM20" i="42"/>
  <c r="AW20" i="42"/>
  <c r="AG21" i="42"/>
  <c r="BI22" i="42"/>
  <c r="AS23" i="42"/>
  <c r="BY22" i="42"/>
  <c r="AK21" i="42"/>
  <c r="BA20" i="42"/>
  <c r="BQ20" i="42"/>
  <c r="AY122" i="42"/>
  <c r="BO122" i="42"/>
  <c r="AZ21" i="42"/>
  <c r="BP21" i="42"/>
  <c r="AJ22" i="42"/>
  <c r="BL122" i="42"/>
  <c r="AV122" i="42"/>
  <c r="AL21" i="42"/>
  <c r="BB20" i="42"/>
  <c r="BR20" i="42"/>
  <c r="BF122" i="42"/>
  <c r="BV122" i="42"/>
  <c r="BW122" i="42"/>
  <c r="BG122" i="42"/>
  <c r="BC20" i="42"/>
  <c r="AM21" i="42"/>
  <c r="BS20" i="42"/>
  <c r="BF20" i="42"/>
  <c r="BV20" i="42"/>
  <c r="AP21" i="42"/>
  <c r="BE20" i="42"/>
  <c r="BU20" i="42"/>
  <c r="AO21" i="42"/>
  <c r="AI21" i="42"/>
  <c r="BO20" i="42"/>
  <c r="AY20" i="42"/>
  <c r="BA123" i="42"/>
  <c r="BQ123" i="42"/>
  <c r="AU22" i="42"/>
  <c r="BK21" i="42"/>
  <c r="CA21" i="42"/>
  <c r="BW19" i="42"/>
  <c r="BG19" i="42"/>
  <c r="AQ20" i="42"/>
  <c r="BE124" i="42"/>
  <c r="BU124" i="42"/>
  <c r="BH122" i="41"/>
  <c r="BX122" i="41"/>
  <c r="BF122" i="41"/>
  <c r="BV122" i="41"/>
  <c r="BF21" i="41"/>
  <c r="BV21" i="41"/>
  <c r="AV21" i="41"/>
  <c r="BL21" i="41"/>
  <c r="BE21" i="41"/>
  <c r="BU21" i="41"/>
  <c r="AY19" i="41"/>
  <c r="BO19" i="41"/>
  <c r="AW122" i="41"/>
  <c r="BM122" i="41"/>
  <c r="BR21" i="41"/>
  <c r="BB21" i="41"/>
  <c r="BB122" i="41"/>
  <c r="BR122" i="41"/>
  <c r="BT122" i="41"/>
  <c r="BD122" i="41"/>
  <c r="BG22" i="41"/>
  <c r="BW22" i="41"/>
  <c r="BD21" i="41"/>
  <c r="BT21" i="41"/>
  <c r="BJ124" i="41"/>
  <c r="BZ124" i="41"/>
  <c r="BC21" i="41"/>
  <c r="BS21" i="41"/>
  <c r="BL83" i="41"/>
  <c r="AV83" i="41"/>
  <c r="AX123" i="41"/>
  <c r="BN123" i="41"/>
  <c r="BY125" i="41"/>
  <c r="BI125" i="41"/>
  <c r="BA124" i="41"/>
  <c r="BQ124" i="41"/>
  <c r="AY123" i="41"/>
  <c r="BO123" i="41"/>
  <c r="AW19" i="41"/>
  <c r="BM19" i="41"/>
  <c r="AZ20" i="41"/>
  <c r="BP20" i="41"/>
  <c r="AU22" i="41"/>
  <c r="BK21" i="41"/>
  <c r="CA21" i="41"/>
  <c r="AV122" i="41"/>
  <c r="BL122" i="41"/>
  <c r="BG122" i="41"/>
  <c r="BW122" i="41"/>
  <c r="AX19" i="41"/>
  <c r="BN19" i="41"/>
  <c r="BS122" i="41"/>
  <c r="BC122" i="41"/>
  <c r="BQ19" i="41"/>
  <c r="BA19" i="41"/>
  <c r="BU125" i="41"/>
  <c r="BE125" i="41"/>
  <c r="BY20" i="41"/>
  <c r="BI20" i="41"/>
  <c r="BZ123" i="40"/>
  <c r="BJ123" i="40"/>
  <c r="BU20" i="40"/>
  <c r="BE20" i="40"/>
  <c r="AV84" i="40"/>
  <c r="BL84" i="40"/>
  <c r="BJ20" i="40"/>
  <c r="BZ20" i="40"/>
  <c r="BT20" i="40"/>
  <c r="BD20" i="40"/>
  <c r="AY122" i="40"/>
  <c r="BO122" i="40"/>
  <c r="AX122" i="40"/>
  <c r="BN122" i="40"/>
  <c r="BR19" i="40"/>
  <c r="BB19" i="40"/>
  <c r="AU20" i="40"/>
  <c r="BK19" i="40"/>
  <c r="CA19" i="40"/>
  <c r="BN21" i="40"/>
  <c r="AH22" i="40"/>
  <c r="AX21" i="40"/>
  <c r="BR122" i="40"/>
  <c r="BB122" i="40"/>
  <c r="BS123" i="40"/>
  <c r="BC123" i="40"/>
  <c r="BX21" i="40"/>
  <c r="AR22" i="40"/>
  <c r="BH21" i="40"/>
  <c r="BI122" i="40"/>
  <c r="BY122" i="40"/>
  <c r="BD122" i="40"/>
  <c r="BT122" i="40"/>
  <c r="BV122" i="40"/>
  <c r="BF122" i="40"/>
  <c r="BV20" i="40"/>
  <c r="BF20" i="40"/>
  <c r="BW124" i="40"/>
  <c r="BG124" i="40"/>
  <c r="CA122" i="40"/>
  <c r="BK122" i="40"/>
  <c r="BA19" i="40"/>
  <c r="BQ19" i="40"/>
  <c r="BY19" i="40"/>
  <c r="BI19" i="40"/>
  <c r="AZ21" i="40"/>
  <c r="BP21" i="40"/>
  <c r="AJ22" i="40"/>
  <c r="AZ122" i="40"/>
  <c r="BP122" i="40"/>
  <c r="BG19" i="40"/>
  <c r="BW19" i="40"/>
  <c r="BU122" i="40"/>
  <c r="BE122" i="40"/>
  <c r="BO21" i="40"/>
  <c r="AI22" i="40"/>
  <c r="AY21" i="40"/>
  <c r="BA124" i="40"/>
  <c r="BQ124" i="40"/>
  <c r="AV19" i="40"/>
  <c r="BL19" i="40"/>
  <c r="AY122" i="39"/>
  <c r="BO122" i="39"/>
  <c r="BF21" i="39"/>
  <c r="BV21" i="39"/>
  <c r="BK21" i="39"/>
  <c r="CA21" i="39"/>
  <c r="AV19" i="39"/>
  <c r="BL19" i="39"/>
  <c r="BF123" i="39"/>
  <c r="BV123" i="39"/>
  <c r="BM20" i="39"/>
  <c r="AW20" i="39"/>
  <c r="BA124" i="39"/>
  <c r="BQ124" i="39"/>
  <c r="AK125" i="39"/>
  <c r="BE123" i="39"/>
  <c r="BU123" i="39"/>
  <c r="BQ20" i="39"/>
  <c r="BA20" i="39"/>
  <c r="BD122" i="39"/>
  <c r="BT122" i="39"/>
  <c r="BB123" i="39"/>
  <c r="BR123" i="39"/>
  <c r="BC19" i="39"/>
  <c r="BS19" i="39"/>
  <c r="AW122" i="39"/>
  <c r="BM122" i="39"/>
  <c r="BE20" i="39"/>
  <c r="BU20" i="39"/>
  <c r="BD21" i="39"/>
  <c r="BT21" i="39"/>
  <c r="BX124" i="39"/>
  <c r="BH124" i="39"/>
  <c r="CA122" i="39"/>
  <c r="BK122" i="39"/>
  <c r="BC123" i="39"/>
  <c r="BS123" i="39"/>
  <c r="BL85" i="39"/>
  <c r="AV85" i="39"/>
  <c r="BZ19" i="39"/>
  <c r="BJ19" i="39"/>
  <c r="AY21" i="39"/>
  <c r="BO21" i="39"/>
  <c r="BI123" i="39"/>
  <c r="BY123" i="39"/>
  <c r="AZ124" i="39"/>
  <c r="AJ125" i="39"/>
  <c r="BP124" i="39"/>
  <c r="BR20" i="39"/>
  <c r="BB20" i="39"/>
  <c r="BL123" i="39"/>
  <c r="AV123" i="39"/>
  <c r="BN20" i="39"/>
  <c r="AX20" i="39"/>
  <c r="BG21" i="39"/>
  <c r="BW21" i="39"/>
  <c r="BZ124" i="39"/>
  <c r="BJ124" i="39"/>
  <c r="AX122" i="39"/>
  <c r="BN122" i="39"/>
  <c r="AZ21" i="39"/>
  <c r="BP21" i="39"/>
  <c r="BG124" i="38"/>
  <c r="BW124" i="38"/>
  <c r="BH123" i="38"/>
  <c r="BX123" i="38"/>
  <c r="BY20" i="38"/>
  <c r="BI20" i="38"/>
  <c r="CA19" i="38"/>
  <c r="BK19" i="38"/>
  <c r="BC123" i="38"/>
  <c r="BS123" i="38"/>
  <c r="BM122" i="38"/>
  <c r="AW122" i="38"/>
  <c r="AW19" i="38"/>
  <c r="BM19" i="38"/>
  <c r="BN123" i="38"/>
  <c r="AX123" i="38"/>
  <c r="BX20" i="38"/>
  <c r="BH20" i="38"/>
  <c r="BC19" i="38"/>
  <c r="BS19" i="38"/>
  <c r="BU122" i="38"/>
  <c r="BE122" i="38"/>
  <c r="AV19" i="38"/>
  <c r="BL19" i="38"/>
  <c r="BB124" i="38"/>
  <c r="BR124" i="38"/>
  <c r="BA19" i="38"/>
  <c r="BQ19" i="38"/>
  <c r="BA123" i="38"/>
  <c r="BQ123" i="38"/>
  <c r="CA122" i="38"/>
  <c r="BK122" i="38"/>
  <c r="BZ20" i="38"/>
  <c r="BJ20" i="38"/>
  <c r="BP123" i="38"/>
  <c r="AZ123" i="38"/>
  <c r="BV122" i="38"/>
  <c r="BF122" i="38"/>
  <c r="AZ19" i="38"/>
  <c r="BP19" i="38"/>
  <c r="BD123" i="38"/>
  <c r="BT123" i="38"/>
  <c r="AV122" i="38"/>
  <c r="BL122" i="38"/>
  <c r="BW20" i="38"/>
  <c r="BG20" i="38"/>
  <c r="BD19" i="38"/>
  <c r="BT19" i="38"/>
  <c r="BO21" i="38"/>
  <c r="AY21" i="38"/>
  <c r="AX19" i="38"/>
  <c r="BN19" i="38"/>
  <c r="BB19" i="38"/>
  <c r="BR19" i="38"/>
  <c r="AY123" i="38"/>
  <c r="BO123" i="38"/>
  <c r="BU19" i="38"/>
  <c r="BE19" i="38"/>
  <c r="BV20" i="38"/>
  <c r="BF20" i="38"/>
  <c r="BV123" i="37"/>
  <c r="BF123" i="37"/>
  <c r="BS21" i="37"/>
  <c r="BC21" i="37"/>
  <c r="BG122" i="37"/>
  <c r="BW122" i="37"/>
  <c r="AQ123" i="37"/>
  <c r="BZ122" i="37"/>
  <c r="BJ122" i="37"/>
  <c r="AX19" i="37"/>
  <c r="BN19" i="37"/>
  <c r="AZ21" i="37"/>
  <c r="BP21" i="37"/>
  <c r="BY20" i="37"/>
  <c r="BI20" i="37"/>
  <c r="BU122" i="37"/>
  <c r="BE122" i="37"/>
  <c r="AO123" i="37"/>
  <c r="BH124" i="37"/>
  <c r="BX124" i="37"/>
  <c r="BL19" i="37"/>
  <c r="AV19" i="37"/>
  <c r="BJ20" i="37"/>
  <c r="BZ20" i="37"/>
  <c r="BU21" i="37"/>
  <c r="BE21" i="37"/>
  <c r="CA20" i="37"/>
  <c r="BK20" i="37"/>
  <c r="BC122" i="37"/>
  <c r="BS122" i="37"/>
  <c r="AM123" i="37"/>
  <c r="BQ19" i="37"/>
  <c r="BA19" i="37"/>
  <c r="BP122" i="37"/>
  <c r="AZ122" i="37"/>
  <c r="AJ123" i="37"/>
  <c r="BI122" i="37"/>
  <c r="BY122" i="37"/>
  <c r="BX20" i="37"/>
  <c r="BH20" i="37"/>
  <c r="BD122" i="37"/>
  <c r="BT122" i="37"/>
  <c r="AN123" i="37"/>
  <c r="BT21" i="37"/>
  <c r="BD21" i="37"/>
  <c r="BR19" i="37"/>
  <c r="BB19" i="37"/>
  <c r="BR122" i="37"/>
  <c r="BB122" i="37"/>
  <c r="AL123" i="37"/>
  <c r="AV123" i="37"/>
  <c r="BL123" i="37"/>
  <c r="BQ122" i="37"/>
  <c r="AK123" i="37"/>
  <c r="BA122" i="37"/>
  <c r="BL83" i="37"/>
  <c r="AV83" i="37"/>
  <c r="BW20" i="37"/>
  <c r="BG20" i="37"/>
  <c r="BK123" i="37"/>
  <c r="CA123" i="37"/>
  <c r="BO122" i="37"/>
  <c r="AY122" i="37"/>
  <c r="AI123" i="37"/>
  <c r="BO21" i="37"/>
  <c r="AY21" i="37"/>
  <c r="BM19" i="37"/>
  <c r="AW19" i="37"/>
  <c r="BV21" i="37"/>
  <c r="BF21" i="37"/>
  <c r="BM20" i="36"/>
  <c r="AW20" i="36"/>
  <c r="BI20" i="36"/>
  <c r="BY20" i="36"/>
  <c r="AV84" i="36"/>
  <c r="BL84" i="36"/>
  <c r="BN124" i="36"/>
  <c r="AX124" i="36"/>
  <c r="BQ21" i="36"/>
  <c r="BA21" i="36"/>
  <c r="BV19" i="36"/>
  <c r="BF19" i="36"/>
  <c r="AW122" i="36"/>
  <c r="BM122" i="36"/>
  <c r="BL122" i="36"/>
  <c r="BN21" i="36"/>
  <c r="AX21" i="36"/>
  <c r="AZ21" i="36"/>
  <c r="BP21" i="36"/>
  <c r="BY122" i="36"/>
  <c r="BI122" i="36"/>
  <c r="BD19" i="36"/>
  <c r="BT19" i="36"/>
  <c r="BV122" i="36"/>
  <c r="BF122" i="36"/>
  <c r="BP123" i="36"/>
  <c r="AZ123" i="36"/>
  <c r="BC21" i="36"/>
  <c r="BS21" i="36"/>
  <c r="BZ122" i="36"/>
  <c r="BJ122" i="36"/>
  <c r="BR123" i="36"/>
  <c r="BB123" i="36"/>
  <c r="BC122" i="36"/>
  <c r="BS122" i="36"/>
  <c r="BQ124" i="36"/>
  <c r="BA124" i="36"/>
  <c r="BE123" i="36"/>
  <c r="BU123" i="36"/>
  <c r="BE19" i="36"/>
  <c r="BU19" i="36"/>
  <c r="BR20" i="36"/>
  <c r="BB20" i="36"/>
  <c r="BH20" i="36"/>
  <c r="BX20" i="36"/>
  <c r="AV20" i="36"/>
  <c r="BL20" i="36"/>
  <c r="BO122" i="36"/>
  <c r="AY122" i="36"/>
  <c r="BZ19" i="36"/>
  <c r="BJ19" i="36"/>
  <c r="BW19" i="36"/>
  <c r="BG19" i="36"/>
  <c r="BW122" i="36"/>
  <c r="BG122" i="36"/>
  <c r="CA22" i="36"/>
  <c r="BK22" i="36"/>
  <c r="CA122" i="36"/>
  <c r="BK122" i="36"/>
  <c r="BD122" i="36"/>
  <c r="BT122" i="36"/>
  <c r="BX123" i="36"/>
  <c r="BH123" i="36"/>
  <c r="BD19" i="16"/>
  <c r="BT19" i="16"/>
  <c r="BX120" i="16"/>
  <c r="BH120" i="16"/>
  <c r="BX17" i="16"/>
  <c r="BH17" i="16"/>
  <c r="BU119" i="16"/>
  <c r="BE119" i="16"/>
  <c r="BT119" i="16"/>
  <c r="BD119" i="16"/>
  <c r="BF18" i="16"/>
  <c r="BV18" i="16"/>
  <c r="BG119" i="16"/>
  <c r="BW119" i="16"/>
  <c r="BW17" i="16"/>
  <c r="BG17" i="16"/>
  <c r="BZ120" i="16"/>
  <c r="BJ120" i="16"/>
  <c r="BI17" i="16"/>
  <c r="BY17" i="16"/>
  <c r="CA18" i="16"/>
  <c r="BK18" i="16"/>
  <c r="BK120" i="16"/>
  <c r="CA120" i="16"/>
  <c r="BZ17" i="16"/>
  <c r="BJ17" i="16"/>
  <c r="BE17" i="16"/>
  <c r="BU17" i="16"/>
  <c r="BV120" i="16"/>
  <c r="BF120" i="16"/>
  <c r="CA17" i="16"/>
  <c r="BK17" i="16"/>
  <c r="BY119" i="16"/>
  <c r="BI119" i="16"/>
  <c r="AP121" i="16"/>
  <c r="AR121" i="16"/>
  <c r="E9" i="31"/>
  <c r="E10" i="31"/>
  <c r="E11" i="31"/>
  <c r="E12" i="31"/>
  <c r="E13" i="31"/>
  <c r="E14" i="31"/>
  <c r="E15" i="31"/>
  <c r="E16" i="31"/>
  <c r="E8" i="31"/>
  <c r="E7" i="31"/>
  <c r="E6" i="31"/>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4" i="28"/>
  <c r="D6" i="29"/>
  <c r="D5" i="29"/>
  <c r="D4" i="29"/>
  <c r="D3" i="29"/>
  <c r="D2" i="29"/>
  <c r="P6" i="30"/>
  <c r="D1112" i="35" s="1"/>
  <c r="N6" i="30"/>
  <c r="L6" i="30"/>
  <c r="K6" i="30"/>
  <c r="J6" i="30"/>
  <c r="P5" i="30"/>
  <c r="N5" i="30"/>
  <c r="L5" i="30"/>
  <c r="K5" i="30"/>
  <c r="J5" i="30"/>
  <c r="F5" i="30"/>
  <c r="P4" i="30"/>
  <c r="N4" i="30"/>
  <c r="L4" i="30"/>
  <c r="K4" i="30"/>
  <c r="J4" i="30"/>
  <c r="F4" i="30"/>
  <c r="P3" i="30"/>
  <c r="N3" i="30"/>
  <c r="L3" i="30"/>
  <c r="K3" i="30"/>
  <c r="J3" i="30"/>
  <c r="F3" i="30"/>
  <c r="P2" i="30"/>
  <c r="D1110" i="35" s="1"/>
  <c r="N2" i="30"/>
  <c r="L2" i="30"/>
  <c r="K2" i="30"/>
  <c r="J2" i="30"/>
  <c r="F2" i="30"/>
  <c r="P1" i="30"/>
  <c r="K1" i="30"/>
  <c r="P6" i="29"/>
  <c r="N6" i="29"/>
  <c r="L6" i="29"/>
  <c r="K6" i="29"/>
  <c r="J6" i="29"/>
  <c r="P5" i="29"/>
  <c r="N5" i="29"/>
  <c r="L5" i="29"/>
  <c r="K5" i="29"/>
  <c r="J5" i="29"/>
  <c r="F5" i="29"/>
  <c r="P4" i="29"/>
  <c r="N4" i="29"/>
  <c r="L4" i="29"/>
  <c r="K4" i="29"/>
  <c r="J4" i="29"/>
  <c r="F4" i="29"/>
  <c r="P3" i="29"/>
  <c r="N3" i="29"/>
  <c r="L3" i="29"/>
  <c r="K3" i="29"/>
  <c r="J3" i="29"/>
  <c r="F3" i="29"/>
  <c r="D1494" i="35" s="1"/>
  <c r="F1494" i="35" s="1"/>
  <c r="P2" i="29"/>
  <c r="N2" i="29"/>
  <c r="L2" i="29"/>
  <c r="K2" i="29"/>
  <c r="J2" i="29"/>
  <c r="F2" i="29"/>
  <c r="D1493" i="35" s="1"/>
  <c r="F1493" i="35" s="1"/>
  <c r="P1" i="29"/>
  <c r="K1" i="29"/>
  <c r="BS20" i="43" l="1"/>
  <c r="BC20" i="43"/>
  <c r="BS20" i="40"/>
  <c r="BC20" i="40"/>
  <c r="BH20" i="39"/>
  <c r="BX20" i="39"/>
  <c r="AY20" i="43"/>
  <c r="BO20" i="43"/>
  <c r="AX20" i="42"/>
  <c r="BN20" i="42"/>
  <c r="AH21" i="42"/>
  <c r="AW123" i="37"/>
  <c r="BM123" i="37"/>
  <c r="BX123" i="40"/>
  <c r="BH123" i="40"/>
  <c r="BF21" i="44"/>
  <c r="BV21" i="44"/>
  <c r="BJ123" i="43"/>
  <c r="BZ123" i="43"/>
  <c r="AW123" i="40"/>
  <c r="BM123" i="40"/>
  <c r="BP123" i="42"/>
  <c r="AZ123" i="42"/>
  <c r="AV123" i="40"/>
  <c r="BL123" i="40"/>
  <c r="BW20" i="44"/>
  <c r="BG20" i="44"/>
  <c r="BJ123" i="38"/>
  <c r="BZ123" i="38"/>
  <c r="BM20" i="40"/>
  <c r="AW20" i="40"/>
  <c r="AD20" i="45"/>
  <c r="V21" i="45"/>
  <c r="BW124" i="39"/>
  <c r="BG124" i="39"/>
  <c r="BN124" i="37"/>
  <c r="AX124" i="37"/>
  <c r="BD123" i="42"/>
  <c r="BT123" i="42"/>
  <c r="BI20" i="39"/>
  <c r="BY20" i="39"/>
  <c r="AC20" i="45"/>
  <c r="U21" i="45"/>
  <c r="BZ20" i="41"/>
  <c r="BJ20" i="41"/>
  <c r="BO20" i="36"/>
  <c r="AY20" i="36"/>
  <c r="BY123" i="38"/>
  <c r="BI123" i="38"/>
  <c r="BK123" i="41"/>
  <c r="CA123" i="41"/>
  <c r="AV84" i="38"/>
  <c r="BL84" i="38"/>
  <c r="BY123" i="43"/>
  <c r="BI123" i="43"/>
  <c r="BB123" i="42"/>
  <c r="BR123" i="42"/>
  <c r="BP123" i="41"/>
  <c r="AZ123" i="41"/>
  <c r="BM123" i="42"/>
  <c r="AW123" i="42"/>
  <c r="BT20" i="44"/>
  <c r="BD20" i="44"/>
  <c r="BH20" i="41"/>
  <c r="BX20" i="41"/>
  <c r="CA123" i="43"/>
  <c r="BK123" i="43"/>
  <c r="Z22" i="45"/>
  <c r="AA22" i="45"/>
  <c r="S23" i="45"/>
  <c r="T24" i="45"/>
  <c r="AB23" i="45"/>
  <c r="W23" i="45"/>
  <c r="AE22" i="45"/>
  <c r="AG20" i="45"/>
  <c r="Y21" i="45"/>
  <c r="X21" i="45"/>
  <c r="AF20" i="45"/>
  <c r="BX20" i="44"/>
  <c r="BH20" i="44"/>
  <c r="BT124" i="44"/>
  <c r="BD124" i="44"/>
  <c r="AY123" i="44"/>
  <c r="BO123" i="44"/>
  <c r="BU124" i="44"/>
  <c r="BE124" i="44"/>
  <c r="AX23" i="44"/>
  <c r="AH24" i="44"/>
  <c r="BN23" i="44"/>
  <c r="BW124" i="44"/>
  <c r="BG124" i="44"/>
  <c r="BQ21" i="44"/>
  <c r="BA21" i="44"/>
  <c r="BR22" i="44"/>
  <c r="BB22" i="44"/>
  <c r="AZ20" i="44"/>
  <c r="BP20" i="44"/>
  <c r="BV124" i="44"/>
  <c r="BF124" i="44"/>
  <c r="AZ123" i="44"/>
  <c r="BP123" i="44"/>
  <c r="BL125" i="44"/>
  <c r="AV125" i="44"/>
  <c r="AW124" i="44"/>
  <c r="BM124" i="44"/>
  <c r="AV22" i="44"/>
  <c r="BL22" i="44"/>
  <c r="BC123" i="44"/>
  <c r="BS123" i="44"/>
  <c r="BE20" i="44"/>
  <c r="BU20" i="44"/>
  <c r="BY20" i="44"/>
  <c r="BI20" i="44"/>
  <c r="BS22" i="44"/>
  <c r="BC22" i="44"/>
  <c r="AV85" i="44"/>
  <c r="BL85" i="44"/>
  <c r="BX123" i="44"/>
  <c r="BH123" i="44"/>
  <c r="AX125" i="44"/>
  <c r="BN125" i="44"/>
  <c r="BA125" i="44"/>
  <c r="BQ125" i="44"/>
  <c r="BY124" i="44"/>
  <c r="BI124" i="44"/>
  <c r="BK20" i="44"/>
  <c r="CA20" i="44"/>
  <c r="BJ20" i="44"/>
  <c r="BZ20" i="44"/>
  <c r="AW21" i="44"/>
  <c r="BM21" i="44"/>
  <c r="BZ123" i="44"/>
  <c r="BJ123" i="44"/>
  <c r="BK125" i="44"/>
  <c r="CA125" i="44"/>
  <c r="AY23" i="44"/>
  <c r="AI24" i="44"/>
  <c r="BO23" i="44"/>
  <c r="BR126" i="44"/>
  <c r="BB126" i="44"/>
  <c r="AV84" i="43"/>
  <c r="BL84" i="43"/>
  <c r="BP22" i="43"/>
  <c r="AZ22" i="43"/>
  <c r="AW22" i="43"/>
  <c r="BM22" i="43"/>
  <c r="BG20" i="43"/>
  <c r="BW20" i="43"/>
  <c r="BE21" i="43"/>
  <c r="BU21" i="43"/>
  <c r="AZ123" i="43"/>
  <c r="BP123" i="43"/>
  <c r="BG124" i="43"/>
  <c r="BW124" i="43"/>
  <c r="AV22" i="43"/>
  <c r="BL22" i="43"/>
  <c r="BR124" i="43"/>
  <c r="BB124" i="43"/>
  <c r="BQ124" i="43"/>
  <c r="BA124" i="43"/>
  <c r="BF21" i="43"/>
  <c r="BV21" i="43"/>
  <c r="BS124" i="43"/>
  <c r="BC124" i="43"/>
  <c r="BI20" i="43"/>
  <c r="BY20" i="43"/>
  <c r="BH125" i="43"/>
  <c r="BX125" i="43"/>
  <c r="BE124" i="43"/>
  <c r="BU124" i="43"/>
  <c r="AV124" i="43"/>
  <c r="BL124" i="43"/>
  <c r="AW123" i="43"/>
  <c r="BM123" i="43"/>
  <c r="BJ20" i="43"/>
  <c r="BZ20" i="43"/>
  <c r="BQ23" i="43"/>
  <c r="BA23" i="43"/>
  <c r="AX22" i="43"/>
  <c r="BN22" i="43"/>
  <c r="AX123" i="43"/>
  <c r="BN123" i="43"/>
  <c r="BT124" i="43"/>
  <c r="BD124" i="43"/>
  <c r="BR23" i="43"/>
  <c r="BB23" i="43"/>
  <c r="CA21" i="43"/>
  <c r="BK21" i="43"/>
  <c r="BF124" i="43"/>
  <c r="BV124" i="43"/>
  <c r="AY123" i="43"/>
  <c r="BO123" i="43"/>
  <c r="BD21" i="43"/>
  <c r="BT21" i="43"/>
  <c r="BH20" i="43"/>
  <c r="BX20" i="43"/>
  <c r="BT21" i="42"/>
  <c r="AN22" i="42"/>
  <c r="BD21" i="42"/>
  <c r="BN125" i="42"/>
  <c r="AX125" i="42"/>
  <c r="AW21" i="42"/>
  <c r="BM21" i="42"/>
  <c r="AG22" i="42"/>
  <c r="AP22" i="42"/>
  <c r="BF21" i="42"/>
  <c r="BV21" i="42"/>
  <c r="BO123" i="42"/>
  <c r="AY123" i="42"/>
  <c r="BX123" i="42"/>
  <c r="BH123" i="42"/>
  <c r="AV84" i="42"/>
  <c r="BL84" i="42"/>
  <c r="BY123" i="42"/>
  <c r="BI123" i="42"/>
  <c r="BW123" i="42"/>
  <c r="BG123" i="42"/>
  <c r="BQ21" i="42"/>
  <c r="AK22" i="42"/>
  <c r="BA21" i="42"/>
  <c r="AO22" i="42"/>
  <c r="BE21" i="42"/>
  <c r="BU21" i="42"/>
  <c r="BG20" i="42"/>
  <c r="BW20" i="42"/>
  <c r="AQ21" i="42"/>
  <c r="BK124" i="42"/>
  <c r="CA124" i="42"/>
  <c r="AR22" i="42"/>
  <c r="BH21" i="42"/>
  <c r="BX21" i="42"/>
  <c r="AY21" i="42"/>
  <c r="BO21" i="42"/>
  <c r="AI22" i="42"/>
  <c r="BL123" i="42"/>
  <c r="AV123" i="42"/>
  <c r="BS21" i="42"/>
  <c r="AM22" i="42"/>
  <c r="BC21" i="42"/>
  <c r="AF21" i="42"/>
  <c r="BL20" i="42"/>
  <c r="AV20" i="42"/>
  <c r="BV123" i="42"/>
  <c r="BF123" i="42"/>
  <c r="BS125" i="42"/>
  <c r="BC125" i="42"/>
  <c r="BJ123" i="42"/>
  <c r="BZ123" i="42"/>
  <c r="BQ124" i="42"/>
  <c r="BA124" i="42"/>
  <c r="BE125" i="42"/>
  <c r="BU125" i="42"/>
  <c r="AJ23" i="42"/>
  <c r="BP22" i="42"/>
  <c r="AZ22" i="42"/>
  <c r="BK22" i="42"/>
  <c r="CA22" i="42"/>
  <c r="AU23" i="42"/>
  <c r="BJ22" i="42"/>
  <c r="AT23" i="42"/>
  <c r="BZ22" i="42"/>
  <c r="BR21" i="42"/>
  <c r="AL22" i="42"/>
  <c r="BB21" i="42"/>
  <c r="AS24" i="42"/>
  <c r="BY23" i="42"/>
  <c r="BI23" i="42"/>
  <c r="BD22" i="41"/>
  <c r="BT22" i="41"/>
  <c r="AW123" i="41"/>
  <c r="BM123" i="41"/>
  <c r="BW123" i="41"/>
  <c r="BG123" i="41"/>
  <c r="BI126" i="41"/>
  <c r="BY126" i="41"/>
  <c r="BW23" i="41"/>
  <c r="BG23" i="41"/>
  <c r="BE126" i="41"/>
  <c r="BU126" i="41"/>
  <c r="BT123" i="41"/>
  <c r="BD123" i="41"/>
  <c r="AV84" i="41"/>
  <c r="BL84" i="41"/>
  <c r="BC22" i="41"/>
  <c r="BS22" i="41"/>
  <c r="BF22" i="41"/>
  <c r="BV22" i="41"/>
  <c r="AX124" i="41"/>
  <c r="BN124" i="41"/>
  <c r="AV123" i="41"/>
  <c r="BL123" i="41"/>
  <c r="CA22" i="41"/>
  <c r="BK22" i="41"/>
  <c r="AU23" i="41"/>
  <c r="BL22" i="41"/>
  <c r="AV22" i="41"/>
  <c r="BV123" i="41"/>
  <c r="BF123" i="41"/>
  <c r="BE22" i="41"/>
  <c r="BU22" i="41"/>
  <c r="BS123" i="41"/>
  <c r="BC123" i="41"/>
  <c r="AW20" i="41"/>
  <c r="BM20" i="41"/>
  <c r="AY124" i="41"/>
  <c r="BO124" i="41"/>
  <c r="AY20" i="41"/>
  <c r="BO20" i="41"/>
  <c r="BA20" i="41"/>
  <c r="BQ20" i="41"/>
  <c r="AX20" i="41"/>
  <c r="BN20" i="41"/>
  <c r="BA125" i="41"/>
  <c r="BQ125" i="41"/>
  <c r="BR22" i="41"/>
  <c r="BB22" i="41"/>
  <c r="BX123" i="41"/>
  <c r="BH123" i="41"/>
  <c r="BI21" i="41"/>
  <c r="BY21" i="41"/>
  <c r="BP21" i="41"/>
  <c r="AZ21" i="41"/>
  <c r="BZ125" i="41"/>
  <c r="BJ125" i="41"/>
  <c r="BR123" i="41"/>
  <c r="BB123" i="41"/>
  <c r="BT123" i="40"/>
  <c r="BD123" i="40"/>
  <c r="BR20" i="40"/>
  <c r="BB20" i="40"/>
  <c r="BI20" i="40"/>
  <c r="BY20" i="40"/>
  <c r="BO22" i="40"/>
  <c r="AY22" i="40"/>
  <c r="AI23" i="40"/>
  <c r="BC124" i="40"/>
  <c r="BS124" i="40"/>
  <c r="BK20" i="40"/>
  <c r="AU21" i="40"/>
  <c r="CA20" i="40"/>
  <c r="BL20" i="40"/>
  <c r="AV20" i="40"/>
  <c r="BG125" i="40"/>
  <c r="BW125" i="40"/>
  <c r="BF123" i="40"/>
  <c r="BV123" i="40"/>
  <c r="AT22" i="40"/>
  <c r="BJ21" i="40"/>
  <c r="BZ21" i="40"/>
  <c r="AX123" i="40"/>
  <c r="BN123" i="40"/>
  <c r="BA125" i="40"/>
  <c r="BQ125" i="40"/>
  <c r="AY123" i="40"/>
  <c r="BO123" i="40"/>
  <c r="BE21" i="40"/>
  <c r="AO22" i="40"/>
  <c r="BU21" i="40"/>
  <c r="BE123" i="40"/>
  <c r="BU123" i="40"/>
  <c r="BR123" i="40"/>
  <c r="BB123" i="40"/>
  <c r="BJ124" i="40"/>
  <c r="BZ124" i="40"/>
  <c r="BK123" i="40"/>
  <c r="CA123" i="40"/>
  <c r="BP22" i="40"/>
  <c r="AJ23" i="40"/>
  <c r="AZ22" i="40"/>
  <c r="BY123" i="40"/>
  <c r="BI123" i="40"/>
  <c r="BQ20" i="40"/>
  <c r="BA20" i="40"/>
  <c r="AR23" i="40"/>
  <c r="BX22" i="40"/>
  <c r="BH22" i="40"/>
  <c r="BG20" i="40"/>
  <c r="BW20" i="40"/>
  <c r="BD21" i="40"/>
  <c r="BT21" i="40"/>
  <c r="AN22" i="40"/>
  <c r="AV85" i="40"/>
  <c r="BL85" i="40"/>
  <c r="BP123" i="40"/>
  <c r="AZ123" i="40"/>
  <c r="BF21" i="40"/>
  <c r="AP22" i="40"/>
  <c r="BV21" i="40"/>
  <c r="AX22" i="40"/>
  <c r="AH23" i="40"/>
  <c r="BN22" i="40"/>
  <c r="BB21" i="39"/>
  <c r="BR21" i="39"/>
  <c r="BC124" i="39"/>
  <c r="BS124" i="39"/>
  <c r="AM125" i="39"/>
  <c r="AZ125" i="39"/>
  <c r="BP125" i="39"/>
  <c r="BV124" i="39"/>
  <c r="BF124" i="39"/>
  <c r="BN123" i="39"/>
  <c r="AX123" i="39"/>
  <c r="BX125" i="39"/>
  <c r="BH125" i="39"/>
  <c r="BK123" i="39"/>
  <c r="CA123" i="39"/>
  <c r="AZ22" i="39"/>
  <c r="BP22" i="39"/>
  <c r="BT123" i="39"/>
  <c r="BD123" i="39"/>
  <c r="BB124" i="39"/>
  <c r="BR124" i="39"/>
  <c r="AL125" i="39"/>
  <c r="BY124" i="39"/>
  <c r="BI124" i="39"/>
  <c r="BA21" i="39"/>
  <c r="BQ21" i="39"/>
  <c r="BW22" i="39"/>
  <c r="BG22" i="39"/>
  <c r="BJ20" i="39"/>
  <c r="BZ20" i="39"/>
  <c r="BE21" i="39"/>
  <c r="BU21" i="39"/>
  <c r="BF22" i="39"/>
  <c r="BV22" i="39"/>
  <c r="CA22" i="39"/>
  <c r="BK22" i="39"/>
  <c r="AW21" i="39"/>
  <c r="BM21" i="39"/>
  <c r="AY22" i="39"/>
  <c r="BO22" i="39"/>
  <c r="AV86" i="39"/>
  <c r="BL86" i="39"/>
  <c r="AY123" i="39"/>
  <c r="BO123" i="39"/>
  <c r="BD22" i="39"/>
  <c r="BT22" i="39"/>
  <c r="BN21" i="39"/>
  <c r="AX21" i="39"/>
  <c r="BU124" i="39"/>
  <c r="AO125" i="39"/>
  <c r="BE124" i="39"/>
  <c r="BL124" i="39"/>
  <c r="AV124" i="39"/>
  <c r="AF125" i="39"/>
  <c r="BS20" i="39"/>
  <c r="BC20" i="39"/>
  <c r="BL20" i="39"/>
  <c r="AV20" i="39"/>
  <c r="BZ125" i="39"/>
  <c r="BJ125" i="39"/>
  <c r="BM123" i="39"/>
  <c r="AW123" i="39"/>
  <c r="BA125" i="39"/>
  <c r="BQ125" i="39"/>
  <c r="AW20" i="38"/>
  <c r="BM20" i="38"/>
  <c r="BR125" i="38"/>
  <c r="BB125" i="38"/>
  <c r="AL126" i="38"/>
  <c r="BP20" i="38"/>
  <c r="AZ20" i="38"/>
  <c r="BM123" i="38"/>
  <c r="AW123" i="38"/>
  <c r="BU20" i="38"/>
  <c r="BE20" i="38"/>
  <c r="CA20" i="38"/>
  <c r="BK20" i="38"/>
  <c r="BI21" i="38"/>
  <c r="BY21" i="38"/>
  <c r="AX20" i="38"/>
  <c r="BN20" i="38"/>
  <c r="BL123" i="38"/>
  <c r="AV123" i="38"/>
  <c r="BX124" i="38"/>
  <c r="BH124" i="38"/>
  <c r="BK123" i="38"/>
  <c r="CA123" i="38"/>
  <c r="AV20" i="38"/>
  <c r="BL20" i="38"/>
  <c r="BO124" i="38"/>
  <c r="AY124" i="38"/>
  <c r="BJ21" i="38"/>
  <c r="BZ21" i="38"/>
  <c r="BQ124" i="38"/>
  <c r="BA124" i="38"/>
  <c r="BW125" i="38"/>
  <c r="BG125" i="38"/>
  <c r="BF21" i="38"/>
  <c r="BV21" i="38"/>
  <c r="BC124" i="38"/>
  <c r="BS124" i="38"/>
  <c r="BP124" i="38"/>
  <c r="AZ124" i="38"/>
  <c r="BR20" i="38"/>
  <c r="BB20" i="38"/>
  <c r="BG21" i="38"/>
  <c r="BW21" i="38"/>
  <c r="BH21" i="38"/>
  <c r="BX21" i="38"/>
  <c r="BD124" i="38"/>
  <c r="BT124" i="38"/>
  <c r="BN124" i="38"/>
  <c r="AX124" i="38"/>
  <c r="BF123" i="38"/>
  <c r="BV123" i="38"/>
  <c r="BD20" i="38"/>
  <c r="BT20" i="38"/>
  <c r="BE123" i="38"/>
  <c r="BU123" i="38"/>
  <c r="BC20" i="38"/>
  <c r="BS20" i="38"/>
  <c r="AY22" i="38"/>
  <c r="BO22" i="38"/>
  <c r="BA20" i="38"/>
  <c r="BQ20" i="38"/>
  <c r="BY21" i="37"/>
  <c r="BI21" i="37"/>
  <c r="BF22" i="37"/>
  <c r="BV22" i="37"/>
  <c r="BE22" i="37"/>
  <c r="BU22" i="37"/>
  <c r="BP22" i="37"/>
  <c r="AZ22" i="37"/>
  <c r="BL124" i="37"/>
  <c r="AV124" i="37"/>
  <c r="AZ123" i="37"/>
  <c r="BP123" i="37"/>
  <c r="BB123" i="37"/>
  <c r="BR123" i="37"/>
  <c r="BT123" i="37"/>
  <c r="BD123" i="37"/>
  <c r="BX21" i="37"/>
  <c r="BH21" i="37"/>
  <c r="BB20" i="37"/>
  <c r="BR20" i="37"/>
  <c r="BK124" i="37"/>
  <c r="CA124" i="37"/>
  <c r="BU123" i="37"/>
  <c r="BE123" i="37"/>
  <c r="BS22" i="37"/>
  <c r="BC22" i="37"/>
  <c r="BL84" i="37"/>
  <c r="AV84" i="37"/>
  <c r="BZ21" i="37"/>
  <c r="BJ21" i="37"/>
  <c r="BO22" i="37"/>
  <c r="AY22" i="37"/>
  <c r="BS123" i="37"/>
  <c r="BC123" i="37"/>
  <c r="BN20" i="37"/>
  <c r="AX20" i="37"/>
  <c r="BZ123" i="37"/>
  <c r="BJ123" i="37"/>
  <c r="BL20" i="37"/>
  <c r="AV20" i="37"/>
  <c r="AY123" i="37"/>
  <c r="BO123" i="37"/>
  <c r="BX125" i="37"/>
  <c r="BH125" i="37"/>
  <c r="BA20" i="37"/>
  <c r="BQ20" i="37"/>
  <c r="BT22" i="37"/>
  <c r="BD22" i="37"/>
  <c r="BV124" i="37"/>
  <c r="BF124" i="37"/>
  <c r="BM20" i="37"/>
  <c r="AW20" i="37"/>
  <c r="BA123" i="37"/>
  <c r="BQ123" i="37"/>
  <c r="BY123" i="37"/>
  <c r="BI123" i="37"/>
  <c r="BW123" i="37"/>
  <c r="BG123" i="37"/>
  <c r="BG21" i="37"/>
  <c r="BW21" i="37"/>
  <c r="CA21" i="37"/>
  <c r="BK21" i="37"/>
  <c r="BD123" i="36"/>
  <c r="BT123" i="36"/>
  <c r="BE124" i="36"/>
  <c r="BU124" i="36"/>
  <c r="BQ125" i="36"/>
  <c r="BA125" i="36"/>
  <c r="BO123" i="36"/>
  <c r="AY123" i="36"/>
  <c r="BK23" i="36"/>
  <c r="CA23" i="36"/>
  <c r="BN22" i="36"/>
  <c r="AX22" i="36"/>
  <c r="BG20" i="36"/>
  <c r="BW20" i="36"/>
  <c r="BD20" i="36"/>
  <c r="BT20" i="36"/>
  <c r="BR124" i="36"/>
  <c r="BB124" i="36"/>
  <c r="BB21" i="36"/>
  <c r="BR21" i="36"/>
  <c r="BF123" i="36"/>
  <c r="BV123" i="36"/>
  <c r="BH124" i="36"/>
  <c r="BX124" i="36"/>
  <c r="BQ22" i="36"/>
  <c r="BA22" i="36"/>
  <c r="BC123" i="36"/>
  <c r="BS123" i="36"/>
  <c r="AX125" i="36"/>
  <c r="BN125" i="36"/>
  <c r="BL21" i="36"/>
  <c r="AV21" i="36"/>
  <c r="BL123" i="36"/>
  <c r="BF20" i="36"/>
  <c r="BV20" i="36"/>
  <c r="BK123" i="36"/>
  <c r="CA123" i="36"/>
  <c r="BY21" i="36"/>
  <c r="BI21" i="36"/>
  <c r="BM123" i="36"/>
  <c r="AW123" i="36"/>
  <c r="BJ20" i="36"/>
  <c r="BZ20" i="36"/>
  <c r="BY123" i="36"/>
  <c r="BI123" i="36"/>
  <c r="AZ22" i="36"/>
  <c r="BP22" i="36"/>
  <c r="BX21" i="36"/>
  <c r="BH21" i="36"/>
  <c r="AV85" i="36"/>
  <c r="BL85" i="36"/>
  <c r="BW123" i="36"/>
  <c r="BG123" i="36"/>
  <c r="BZ123" i="36"/>
  <c r="BJ123" i="36"/>
  <c r="BC22" i="36"/>
  <c r="BS22" i="36"/>
  <c r="BE20" i="36"/>
  <c r="BU20" i="36"/>
  <c r="BP124" i="36"/>
  <c r="AZ124" i="36"/>
  <c r="BM21" i="36"/>
  <c r="AW21" i="36"/>
  <c r="BW120" i="16"/>
  <c r="BG120" i="16"/>
  <c r="BY18" i="16"/>
  <c r="BI18" i="16"/>
  <c r="BV121" i="16"/>
  <c r="BF121" i="16"/>
  <c r="BT120" i="16"/>
  <c r="BD120" i="16"/>
  <c r="BV19" i="16"/>
  <c r="BF19" i="16"/>
  <c r="BZ121" i="16"/>
  <c r="BJ121" i="16"/>
  <c r="BX18" i="16"/>
  <c r="BH18" i="16"/>
  <c r="BX121" i="16"/>
  <c r="BH121" i="16"/>
  <c r="CA121" i="16"/>
  <c r="BK121" i="16"/>
  <c r="BU120" i="16"/>
  <c r="BE120" i="16"/>
  <c r="CA19" i="16"/>
  <c r="BK19" i="16"/>
  <c r="BT20" i="16"/>
  <c r="BD20" i="16"/>
  <c r="BE18" i="16"/>
  <c r="BU18" i="16"/>
  <c r="BJ18" i="16"/>
  <c r="BZ18" i="16"/>
  <c r="BI120" i="16"/>
  <c r="BY120" i="16"/>
  <c r="BW18" i="16"/>
  <c r="BG18" i="16"/>
  <c r="D1495" i="35"/>
  <c r="F1495" i="35" s="1"/>
  <c r="D1111" i="35"/>
  <c r="D1323" i="35"/>
  <c r="D1322" i="35"/>
  <c r="F1322" i="35" s="1"/>
  <c r="D1324" i="35"/>
  <c r="D1325" i="35"/>
  <c r="AQ121" i="16"/>
  <c r="AN121" i="16"/>
  <c r="AO121" i="16"/>
  <c r="F6" i="30"/>
  <c r="K7" i="29"/>
  <c r="K7" i="30"/>
  <c r="F6" i="29"/>
  <c r="L7" i="29"/>
  <c r="L7" i="30"/>
  <c r="P7" i="29"/>
  <c r="D1492" i="35" s="1"/>
  <c r="F1492" i="35" s="1"/>
  <c r="P7" i="30"/>
  <c r="D1109" i="35" s="1"/>
  <c r="F1109" i="35" s="1"/>
  <c r="BH21" i="39" l="1"/>
  <c r="BX21" i="39"/>
  <c r="BS21" i="40"/>
  <c r="BC21" i="40"/>
  <c r="AM22" i="40"/>
  <c r="AY21" i="43"/>
  <c r="BO21" i="43"/>
  <c r="BC21" i="43"/>
  <c r="BS21" i="43"/>
  <c r="CA124" i="41"/>
  <c r="BK124" i="41"/>
  <c r="AZ124" i="42"/>
  <c r="BP124" i="42"/>
  <c r="AW21" i="40"/>
  <c r="BM21" i="40"/>
  <c r="AG22" i="40"/>
  <c r="BV22" i="44"/>
  <c r="BF22" i="44"/>
  <c r="BM124" i="40"/>
  <c r="AW124" i="40"/>
  <c r="BB124" i="42"/>
  <c r="BR124" i="42"/>
  <c r="BZ21" i="41"/>
  <c r="BJ21" i="41"/>
  <c r="BZ124" i="38"/>
  <c r="BJ124" i="38"/>
  <c r="AC21" i="45"/>
  <c r="U22" i="45"/>
  <c r="BH124" i="40"/>
  <c r="BX124" i="40"/>
  <c r="BD21" i="44"/>
  <c r="BT21" i="44"/>
  <c r="AZ124" i="41"/>
  <c r="BP124" i="41"/>
  <c r="BI21" i="39"/>
  <c r="BY21" i="39"/>
  <c r="BG21" i="44"/>
  <c r="BW21" i="44"/>
  <c r="AW124" i="37"/>
  <c r="BM124" i="37"/>
  <c r="BW125" i="39"/>
  <c r="BG125" i="39"/>
  <c r="AD21" i="45"/>
  <c r="V22" i="45"/>
  <c r="BK124" i="43"/>
  <c r="CA124" i="43"/>
  <c r="BI124" i="43"/>
  <c r="BY124" i="43"/>
  <c r="BY124" i="38"/>
  <c r="BI124" i="38"/>
  <c r="AW124" i="42"/>
  <c r="BM124" i="42"/>
  <c r="AY21" i="36"/>
  <c r="BO21" i="36"/>
  <c r="BL85" i="38"/>
  <c r="AV85" i="38"/>
  <c r="AX21" i="42"/>
  <c r="BN21" i="42"/>
  <c r="AH22" i="42"/>
  <c r="BJ124" i="43"/>
  <c r="BZ124" i="43"/>
  <c r="BD124" i="42"/>
  <c r="BT124" i="42"/>
  <c r="AV124" i="40"/>
  <c r="BL124" i="40"/>
  <c r="BH21" i="41"/>
  <c r="BX21" i="41"/>
  <c r="BN125" i="37"/>
  <c r="AX125" i="37"/>
  <c r="W24" i="45"/>
  <c r="AE23" i="45"/>
  <c r="AF21" i="45"/>
  <c r="X22" i="45"/>
  <c r="AA23" i="45"/>
  <c r="S24" i="45"/>
  <c r="AG21" i="45"/>
  <c r="Y22" i="45"/>
  <c r="AB24" i="45"/>
  <c r="T25" i="45"/>
  <c r="Z23" i="45"/>
  <c r="BR127" i="44"/>
  <c r="BB127" i="44"/>
  <c r="AL128" i="44"/>
  <c r="BI125" i="44"/>
  <c r="BY125" i="44"/>
  <c r="BP124" i="44"/>
  <c r="AZ124" i="44"/>
  <c r="AH25" i="44"/>
  <c r="BN24" i="44"/>
  <c r="AX24" i="44"/>
  <c r="BK21" i="44"/>
  <c r="CA21" i="44"/>
  <c r="BU125" i="44"/>
  <c r="BE125" i="44"/>
  <c r="AI25" i="44"/>
  <c r="BO24" i="44"/>
  <c r="AY24" i="44"/>
  <c r="BV125" i="44"/>
  <c r="BF125" i="44"/>
  <c r="BA126" i="44"/>
  <c r="BQ126" i="44"/>
  <c r="AY124" i="44"/>
  <c r="BO124" i="44"/>
  <c r="CA126" i="44"/>
  <c r="BK126" i="44"/>
  <c r="BS124" i="44"/>
  <c r="BC124" i="44"/>
  <c r="AX126" i="44"/>
  <c r="BN126" i="44"/>
  <c r="BP21" i="44"/>
  <c r="AZ21" i="44"/>
  <c r="BZ124" i="44"/>
  <c r="BJ124" i="44"/>
  <c r="BX124" i="44"/>
  <c r="BH124" i="44"/>
  <c r="AF24" i="44"/>
  <c r="AV23" i="44"/>
  <c r="BL23" i="44"/>
  <c r="BR23" i="44"/>
  <c r="AL24" i="44"/>
  <c r="BB23" i="44"/>
  <c r="AW22" i="44"/>
  <c r="BM22" i="44"/>
  <c r="BT125" i="44"/>
  <c r="BD125" i="44"/>
  <c r="AW125" i="44"/>
  <c r="BM125" i="44"/>
  <c r="BA22" i="44"/>
  <c r="BQ22" i="44"/>
  <c r="BX21" i="44"/>
  <c r="BH21" i="44"/>
  <c r="AV126" i="44"/>
  <c r="BL126" i="44"/>
  <c r="BJ21" i="44"/>
  <c r="BZ21" i="44"/>
  <c r="BI21" i="44"/>
  <c r="BY21" i="44"/>
  <c r="BU21" i="44"/>
  <c r="BE21" i="44"/>
  <c r="AV86" i="44"/>
  <c r="BL86" i="44"/>
  <c r="BS23" i="44"/>
  <c r="AM24" i="44"/>
  <c r="BC23" i="44"/>
  <c r="BW125" i="44"/>
  <c r="BG125" i="44"/>
  <c r="BD125" i="43"/>
  <c r="BT125" i="43"/>
  <c r="BL23" i="43"/>
  <c r="AV23" i="43"/>
  <c r="BU125" i="43"/>
  <c r="BE125" i="43"/>
  <c r="BV125" i="43"/>
  <c r="BF125" i="43"/>
  <c r="BR125" i="43"/>
  <c r="BB125" i="43"/>
  <c r="BX126" i="43"/>
  <c r="BH126" i="43"/>
  <c r="BF22" i="43"/>
  <c r="BV22" i="43"/>
  <c r="BX21" i="43"/>
  <c r="BH21" i="43"/>
  <c r="BQ125" i="43"/>
  <c r="BA125" i="43"/>
  <c r="AY124" i="43"/>
  <c r="BO124" i="43"/>
  <c r="CA22" i="43"/>
  <c r="BK22" i="43"/>
  <c r="BM23" i="43"/>
  <c r="AW23" i="43"/>
  <c r="BL125" i="43"/>
  <c r="AV125" i="43"/>
  <c r="AX124" i="43"/>
  <c r="BN124" i="43"/>
  <c r="BP23" i="43"/>
  <c r="AZ23" i="43"/>
  <c r="AV85" i="43"/>
  <c r="BL85" i="43"/>
  <c r="BA24" i="43"/>
  <c r="BQ24" i="43"/>
  <c r="BB24" i="43"/>
  <c r="BR24" i="43"/>
  <c r="AW124" i="43"/>
  <c r="BM124" i="43"/>
  <c r="BN23" i="43"/>
  <c r="AX23" i="43"/>
  <c r="BZ21" i="43"/>
  <c r="BJ21" i="43"/>
  <c r="AZ124" i="43"/>
  <c r="BP124" i="43"/>
  <c r="BW21" i="43"/>
  <c r="BG21" i="43"/>
  <c r="BD22" i="43"/>
  <c r="BT22" i="43"/>
  <c r="BG125" i="43"/>
  <c r="BW125" i="43"/>
  <c r="BY21" i="43"/>
  <c r="BI21" i="43"/>
  <c r="BC125" i="43"/>
  <c r="BS125" i="43"/>
  <c r="BE22" i="43"/>
  <c r="BU22" i="43"/>
  <c r="BG124" i="42"/>
  <c r="BW124" i="42"/>
  <c r="BF124" i="42"/>
  <c r="BV124" i="42"/>
  <c r="BI124" i="42"/>
  <c r="BY124" i="42"/>
  <c r="AX126" i="42"/>
  <c r="BN126" i="42"/>
  <c r="BL21" i="42"/>
  <c r="AV21" i="42"/>
  <c r="AF22" i="42"/>
  <c r="AV85" i="42"/>
  <c r="BL85" i="42"/>
  <c r="AI23" i="42"/>
  <c r="BO22" i="42"/>
  <c r="AY22" i="42"/>
  <c r="BQ22" i="42"/>
  <c r="AK23" i="42"/>
  <c r="BA22" i="42"/>
  <c r="BS126" i="42"/>
  <c r="BC126" i="42"/>
  <c r="AT24" i="42"/>
  <c r="BZ23" i="42"/>
  <c r="BJ23" i="42"/>
  <c r="BO124" i="42"/>
  <c r="AY124" i="42"/>
  <c r="AO23" i="42"/>
  <c r="BU22" i="42"/>
  <c r="BE22" i="42"/>
  <c r="BJ124" i="42"/>
  <c r="BZ124" i="42"/>
  <c r="AG23" i="42"/>
  <c r="AW22" i="42"/>
  <c r="BM22" i="42"/>
  <c r="AU24" i="42"/>
  <c r="CA23" i="42"/>
  <c r="BK23" i="42"/>
  <c r="BS22" i="42"/>
  <c r="BC22" i="42"/>
  <c r="AM23" i="42"/>
  <c r="BH124" i="42"/>
  <c r="BX124" i="42"/>
  <c r="BY24" i="42"/>
  <c r="BI24" i="42"/>
  <c r="AS25" i="42"/>
  <c r="BR22" i="42"/>
  <c r="BB22" i="42"/>
  <c r="AL23" i="42"/>
  <c r="CA125" i="42"/>
  <c r="BK125" i="42"/>
  <c r="AQ22" i="42"/>
  <c r="BG21" i="42"/>
  <c r="BW21" i="42"/>
  <c r="BU126" i="42"/>
  <c r="BE126" i="42"/>
  <c r="BQ125" i="42"/>
  <c r="BA125" i="42"/>
  <c r="AJ24" i="42"/>
  <c r="BP23" i="42"/>
  <c r="AZ23" i="42"/>
  <c r="BT22" i="42"/>
  <c r="AN23" i="42"/>
  <c r="BD22" i="42"/>
  <c r="AV124" i="42"/>
  <c r="BL124" i="42"/>
  <c r="AP23" i="42"/>
  <c r="BV22" i="42"/>
  <c r="BF22" i="42"/>
  <c r="AR23" i="42"/>
  <c r="BX22" i="42"/>
  <c r="BH22" i="42"/>
  <c r="BU23" i="41"/>
  <c r="BE23" i="41"/>
  <c r="AX125" i="41"/>
  <c r="BN125" i="41"/>
  <c r="BE127" i="41"/>
  <c r="BU127" i="41"/>
  <c r="BR124" i="41"/>
  <c r="BB124" i="41"/>
  <c r="BY22" i="41"/>
  <c r="BI22" i="41"/>
  <c r="BL23" i="41"/>
  <c r="AV23" i="41"/>
  <c r="AW124" i="41"/>
  <c r="BM124" i="41"/>
  <c r="AU24" i="41"/>
  <c r="CA23" i="41"/>
  <c r="BK23" i="41"/>
  <c r="BS23" i="41"/>
  <c r="BC23" i="41"/>
  <c r="BX124" i="41"/>
  <c r="BH124" i="41"/>
  <c r="BM21" i="41"/>
  <c r="AW21" i="41"/>
  <c r="BL124" i="41"/>
  <c r="AV124" i="41"/>
  <c r="BQ21" i="41"/>
  <c r="BA21" i="41"/>
  <c r="BP22" i="41"/>
  <c r="AZ22" i="41"/>
  <c r="BR23" i="41"/>
  <c r="BB23" i="41"/>
  <c r="BT23" i="41"/>
  <c r="BD23" i="41"/>
  <c r="BW24" i="41"/>
  <c r="BG24" i="41"/>
  <c r="BV23" i="41"/>
  <c r="BF23" i="41"/>
  <c r="BY127" i="41"/>
  <c r="BI127" i="41"/>
  <c r="BZ126" i="41"/>
  <c r="BJ126" i="41"/>
  <c r="BD124" i="41"/>
  <c r="BT124" i="41"/>
  <c r="BC124" i="41"/>
  <c r="BS124" i="41"/>
  <c r="BN21" i="41"/>
  <c r="AX21" i="41"/>
  <c r="BV124" i="41"/>
  <c r="BF124" i="41"/>
  <c r="BO21" i="41"/>
  <c r="AY21" i="41"/>
  <c r="BW124" i="41"/>
  <c r="BG124" i="41"/>
  <c r="AY125" i="41"/>
  <c r="BO125" i="41"/>
  <c r="BL85" i="41"/>
  <c r="AV85" i="41"/>
  <c r="BA126" i="41"/>
  <c r="BQ126" i="41"/>
  <c r="BN124" i="40"/>
  <c r="AX124" i="40"/>
  <c r="AX23" i="40"/>
  <c r="AH24" i="40"/>
  <c r="BN23" i="40"/>
  <c r="BJ125" i="40"/>
  <c r="BZ125" i="40"/>
  <c r="BZ22" i="40"/>
  <c r="AT23" i="40"/>
  <c r="BJ22" i="40"/>
  <c r="BQ21" i="40"/>
  <c r="BA21" i="40"/>
  <c r="AK22" i="40"/>
  <c r="BG126" i="40"/>
  <c r="BW126" i="40"/>
  <c r="AY23" i="40"/>
  <c r="BO23" i="40"/>
  <c r="AI24" i="40"/>
  <c r="BR21" i="40"/>
  <c r="BB21" i="40"/>
  <c r="AL22" i="40"/>
  <c r="AV86" i="40"/>
  <c r="BL86" i="40"/>
  <c r="AN23" i="40"/>
  <c r="BT22" i="40"/>
  <c r="BD22" i="40"/>
  <c r="AO23" i="40"/>
  <c r="BU22" i="40"/>
  <c r="BE22" i="40"/>
  <c r="BT124" i="40"/>
  <c r="BD124" i="40"/>
  <c r="AU22" i="40"/>
  <c r="BK21" i="40"/>
  <c r="CA21" i="40"/>
  <c r="BA126" i="40"/>
  <c r="BQ126" i="40"/>
  <c r="BK124" i="40"/>
  <c r="CA124" i="40"/>
  <c r="BV22" i="40"/>
  <c r="BF22" i="40"/>
  <c r="AP23" i="40"/>
  <c r="BY21" i="40"/>
  <c r="AS22" i="40"/>
  <c r="BI21" i="40"/>
  <c r="BO124" i="40"/>
  <c r="AY124" i="40"/>
  <c r="BH23" i="40"/>
  <c r="BX23" i="40"/>
  <c r="AR24" i="40"/>
  <c r="BP124" i="40"/>
  <c r="AZ124" i="40"/>
  <c r="BF124" i="40"/>
  <c r="BV124" i="40"/>
  <c r="BI124" i="40"/>
  <c r="BY124" i="40"/>
  <c r="BL21" i="40"/>
  <c r="AV21" i="40"/>
  <c r="AF22" i="40"/>
  <c r="BP23" i="40"/>
  <c r="AZ23" i="40"/>
  <c r="AJ24" i="40"/>
  <c r="BW21" i="40"/>
  <c r="AQ22" i="40"/>
  <c r="BG21" i="40"/>
  <c r="BS125" i="40"/>
  <c r="BC125" i="40"/>
  <c r="BB124" i="40"/>
  <c r="BR124" i="40"/>
  <c r="BE124" i="40"/>
  <c r="BU124" i="40"/>
  <c r="BM22" i="39"/>
  <c r="AW22" i="39"/>
  <c r="BQ126" i="39"/>
  <c r="BA126" i="39"/>
  <c r="BN124" i="39"/>
  <c r="AH125" i="39"/>
  <c r="AX124" i="39"/>
  <c r="BY125" i="39"/>
  <c r="BI125" i="39"/>
  <c r="BR125" i="39"/>
  <c r="BB125" i="39"/>
  <c r="CA23" i="39"/>
  <c r="BK23" i="39"/>
  <c r="AY124" i="39"/>
  <c r="BO124" i="39"/>
  <c r="AI125" i="39"/>
  <c r="BS125" i="39"/>
  <c r="BC125" i="39"/>
  <c r="AV21" i="39"/>
  <c r="BL21" i="39"/>
  <c r="BW23" i="39"/>
  <c r="BG23" i="39"/>
  <c r="BN22" i="39"/>
  <c r="AX22" i="39"/>
  <c r="BD23" i="39"/>
  <c r="BT23" i="39"/>
  <c r="BZ126" i="39"/>
  <c r="BJ126" i="39"/>
  <c r="BE22" i="39"/>
  <c r="BU22" i="39"/>
  <c r="AV87" i="39"/>
  <c r="BL87" i="39"/>
  <c r="BL125" i="39"/>
  <c r="AV125" i="39"/>
  <c r="BO23" i="39"/>
  <c r="AY23" i="39"/>
  <c r="BK124" i="39"/>
  <c r="CA124" i="39"/>
  <c r="BB22" i="39"/>
  <c r="BR22" i="39"/>
  <c r="BV125" i="39"/>
  <c r="BF125" i="39"/>
  <c r="AZ126" i="39"/>
  <c r="BP126" i="39"/>
  <c r="BC21" i="39"/>
  <c r="BS21" i="39"/>
  <c r="BJ21" i="39"/>
  <c r="BZ21" i="39"/>
  <c r="BH126" i="39"/>
  <c r="BX126" i="39"/>
  <c r="BM124" i="39"/>
  <c r="AG125" i="39"/>
  <c r="AW124" i="39"/>
  <c r="BT124" i="39"/>
  <c r="AN125" i="39"/>
  <c r="BD124" i="39"/>
  <c r="BU125" i="39"/>
  <c r="BE125" i="39"/>
  <c r="BF23" i="39"/>
  <c r="BV23" i="39"/>
  <c r="BP23" i="39"/>
  <c r="AZ23" i="39"/>
  <c r="BA22" i="39"/>
  <c r="BQ22" i="39"/>
  <c r="BL21" i="38"/>
  <c r="AV21" i="38"/>
  <c r="AX125" i="38"/>
  <c r="AH126" i="38"/>
  <c r="BN125" i="38"/>
  <c r="BA125" i="38"/>
  <c r="BQ125" i="38"/>
  <c r="AK126" i="38"/>
  <c r="BT125" i="38"/>
  <c r="BD125" i="38"/>
  <c r="AN126" i="38"/>
  <c r="BG126" i="38"/>
  <c r="BW126" i="38"/>
  <c r="BG22" i="38"/>
  <c r="BW22" i="38"/>
  <c r="BD21" i="38"/>
  <c r="BT21" i="38"/>
  <c r="AZ125" i="38"/>
  <c r="AJ126" i="38"/>
  <c r="BP125" i="38"/>
  <c r="AW124" i="38"/>
  <c r="BM124" i="38"/>
  <c r="BC21" i="38"/>
  <c r="BS21" i="38"/>
  <c r="BN21" i="38"/>
  <c r="AX21" i="38"/>
  <c r="AY125" i="38"/>
  <c r="AI126" i="38"/>
  <c r="BO125" i="38"/>
  <c r="BM21" i="38"/>
  <c r="AW21" i="38"/>
  <c r="CA21" i="38"/>
  <c r="BK21" i="38"/>
  <c r="BE21" i="38"/>
  <c r="BU21" i="38"/>
  <c r="BH22" i="38"/>
  <c r="BX22" i="38"/>
  <c r="AV124" i="38"/>
  <c r="BL124" i="38"/>
  <c r="BE124" i="38"/>
  <c r="BU124" i="38"/>
  <c r="BF124" i="38"/>
  <c r="BV124" i="38"/>
  <c r="BS125" i="38"/>
  <c r="BC125" i="38"/>
  <c r="AM126" i="38"/>
  <c r="BY22" i="38"/>
  <c r="BI22" i="38"/>
  <c r="BV22" i="38"/>
  <c r="BF22" i="38"/>
  <c r="BA21" i="38"/>
  <c r="BQ21" i="38"/>
  <c r="CA124" i="38"/>
  <c r="BK124" i="38"/>
  <c r="BP21" i="38"/>
  <c r="AZ21" i="38"/>
  <c r="BJ22" i="38"/>
  <c r="BZ22" i="38"/>
  <c r="BO23" i="38"/>
  <c r="AY23" i="38"/>
  <c r="BH125" i="38"/>
  <c r="BX125" i="38"/>
  <c r="BR126" i="38"/>
  <c r="BB126" i="38"/>
  <c r="BB21" i="38"/>
  <c r="BR21" i="38"/>
  <c r="AZ124" i="37"/>
  <c r="BP124" i="37"/>
  <c r="BF125" i="37"/>
  <c r="BV125" i="37"/>
  <c r="BG22" i="37"/>
  <c r="BW22" i="37"/>
  <c r="BS124" i="37"/>
  <c r="BC124" i="37"/>
  <c r="BC23" i="37"/>
  <c r="BS23" i="37"/>
  <c r="BB124" i="37"/>
  <c r="BR124" i="37"/>
  <c r="BL125" i="37"/>
  <c r="AV125" i="37"/>
  <c r="CA125" i="37"/>
  <c r="BK125" i="37"/>
  <c r="BY124" i="37"/>
  <c r="BI124" i="37"/>
  <c r="BB21" i="37"/>
  <c r="BR21" i="37"/>
  <c r="AW21" i="37"/>
  <c r="BM21" i="37"/>
  <c r="BF23" i="37"/>
  <c r="BV23" i="37"/>
  <c r="AX21" i="37"/>
  <c r="BN21" i="37"/>
  <c r="BK22" i="37"/>
  <c r="CA22" i="37"/>
  <c r="BU124" i="37"/>
  <c r="BE124" i="37"/>
  <c r="BP23" i="37"/>
  <c r="AZ23" i="37"/>
  <c r="BO23" i="37"/>
  <c r="AY23" i="37"/>
  <c r="BA124" i="37"/>
  <c r="BQ124" i="37"/>
  <c r="AV21" i="37"/>
  <c r="BL21" i="37"/>
  <c r="BJ22" i="37"/>
  <c r="BZ22" i="37"/>
  <c r="BT124" i="37"/>
  <c r="BD124" i="37"/>
  <c r="BD23" i="37"/>
  <c r="BT23" i="37"/>
  <c r="BG124" i="37"/>
  <c r="BW124" i="37"/>
  <c r="BH126" i="37"/>
  <c r="BX126" i="37"/>
  <c r="BE23" i="37"/>
  <c r="BU23" i="37"/>
  <c r="BH22" i="37"/>
  <c r="BX22" i="37"/>
  <c r="BZ124" i="37"/>
  <c r="BJ124" i="37"/>
  <c r="AV85" i="37"/>
  <c r="BL85" i="37"/>
  <c r="BQ21" i="37"/>
  <c r="BA21" i="37"/>
  <c r="AY124" i="37"/>
  <c r="BO124" i="37"/>
  <c r="BI22" i="37"/>
  <c r="BY22" i="37"/>
  <c r="AX23" i="36"/>
  <c r="BN23" i="36"/>
  <c r="AZ125" i="36"/>
  <c r="BP125" i="36"/>
  <c r="AZ23" i="36"/>
  <c r="BP23" i="36"/>
  <c r="AY124" i="36"/>
  <c r="BO124" i="36"/>
  <c r="BI124" i="36"/>
  <c r="BY124" i="36"/>
  <c r="BL22" i="36"/>
  <c r="AV22" i="36"/>
  <c r="BR125" i="36"/>
  <c r="BB125" i="36"/>
  <c r="BE125" i="36"/>
  <c r="BU125" i="36"/>
  <c r="BX22" i="36"/>
  <c r="BH22" i="36"/>
  <c r="BV21" i="36"/>
  <c r="BF21" i="36"/>
  <c r="CA24" i="36"/>
  <c r="BK24" i="36"/>
  <c r="BM124" i="36"/>
  <c r="AW124" i="36"/>
  <c r="CA124" i="36"/>
  <c r="BK124" i="36"/>
  <c r="BA126" i="36"/>
  <c r="BQ126" i="36"/>
  <c r="BN126" i="36"/>
  <c r="AX126" i="36"/>
  <c r="BL86" i="36"/>
  <c r="AV86" i="36"/>
  <c r="AW22" i="36"/>
  <c r="BM22" i="36"/>
  <c r="BF124" i="36"/>
  <c r="BV124" i="36"/>
  <c r="BL124" i="36"/>
  <c r="BE21" i="36"/>
  <c r="BU21" i="36"/>
  <c r="BS23" i="36"/>
  <c r="BC23" i="36"/>
  <c r="BJ124" i="36"/>
  <c r="BZ124" i="36"/>
  <c r="BS124" i="36"/>
  <c r="BC124" i="36"/>
  <c r="BG124" i="36"/>
  <c r="BW124" i="36"/>
  <c r="BY22" i="36"/>
  <c r="BI22" i="36"/>
  <c r="BA23" i="36"/>
  <c r="BQ23" i="36"/>
  <c r="BD21" i="36"/>
  <c r="BT21" i="36"/>
  <c r="BH125" i="36"/>
  <c r="BX125" i="36"/>
  <c r="BB22" i="36"/>
  <c r="BR22" i="36"/>
  <c r="BZ21" i="36"/>
  <c r="BJ21" i="36"/>
  <c r="BG21" i="36"/>
  <c r="BW21" i="36"/>
  <c r="BD124" i="36"/>
  <c r="BT124" i="36"/>
  <c r="BK20" i="16"/>
  <c r="CA20" i="16"/>
  <c r="BU121" i="16"/>
  <c r="BE121" i="16"/>
  <c r="BT121" i="16"/>
  <c r="BD121" i="16"/>
  <c r="BV20" i="16"/>
  <c r="BF20" i="16"/>
  <c r="BT21" i="16"/>
  <c r="BD21" i="16"/>
  <c r="BI19" i="16"/>
  <c r="BY19" i="16"/>
  <c r="BW19" i="16"/>
  <c r="BG19" i="16"/>
  <c r="BY121" i="16"/>
  <c r="BI121" i="16"/>
  <c r="BK122" i="16"/>
  <c r="CA122" i="16"/>
  <c r="BX122" i="16"/>
  <c r="BH122" i="16"/>
  <c r="BW121" i="16"/>
  <c r="BG121" i="16"/>
  <c r="BJ122" i="16"/>
  <c r="BZ122" i="16"/>
  <c r="BF122" i="16"/>
  <c r="BV122" i="16"/>
  <c r="BZ19" i="16"/>
  <c r="BJ19" i="16"/>
  <c r="BU19" i="16"/>
  <c r="BE19" i="16"/>
  <c r="BX19" i="16"/>
  <c r="BH19" i="16"/>
  <c r="F1111" i="35"/>
  <c r="F1112" i="35"/>
  <c r="F1110" i="35"/>
  <c r="F1324" i="35"/>
  <c r="F1325" i="35"/>
  <c r="F1323" i="35"/>
  <c r="D76" i="18"/>
  <c r="D79" i="18" s="1"/>
  <c r="AY22" i="43" l="1"/>
  <c r="BO22" i="43"/>
  <c r="BS22" i="40"/>
  <c r="BC22" i="40"/>
  <c r="AM23" i="40"/>
  <c r="BC22" i="43"/>
  <c r="BS22" i="43"/>
  <c r="BH22" i="39"/>
  <c r="BX22" i="39"/>
  <c r="BL125" i="40"/>
  <c r="AV125" i="40"/>
  <c r="BG22" i="44"/>
  <c r="BW22" i="44"/>
  <c r="BI22" i="39"/>
  <c r="BY22" i="39"/>
  <c r="CA125" i="43"/>
  <c r="BK125" i="43"/>
  <c r="BH125" i="40"/>
  <c r="BX125" i="40"/>
  <c r="BL86" i="38"/>
  <c r="AV86" i="38"/>
  <c r="BG126" i="39"/>
  <c r="BW126" i="39"/>
  <c r="U23" i="45"/>
  <c r="AC22" i="45"/>
  <c r="BP125" i="42"/>
  <c r="AZ125" i="42"/>
  <c r="BR125" i="42"/>
  <c r="BB125" i="42"/>
  <c r="BY125" i="38"/>
  <c r="BI125" i="38"/>
  <c r="AZ125" i="41"/>
  <c r="BP125" i="41"/>
  <c r="BV23" i="44"/>
  <c r="AP24" i="44"/>
  <c r="BF23" i="44"/>
  <c r="V23" i="45"/>
  <c r="AD22" i="45"/>
  <c r="AX126" i="37"/>
  <c r="BN126" i="37"/>
  <c r="BI125" i="43"/>
  <c r="BY125" i="43"/>
  <c r="BD125" i="42"/>
  <c r="BT125" i="42"/>
  <c r="BM125" i="37"/>
  <c r="AW125" i="37"/>
  <c r="BJ125" i="38"/>
  <c r="BZ125" i="38"/>
  <c r="BK125" i="41"/>
  <c r="CA125" i="41"/>
  <c r="BJ125" i="43"/>
  <c r="BZ125" i="43"/>
  <c r="BT22" i="44"/>
  <c r="BD22" i="44"/>
  <c r="AW22" i="40"/>
  <c r="BM22" i="40"/>
  <c r="AG23" i="40"/>
  <c r="AY22" i="36"/>
  <c r="BO22" i="36"/>
  <c r="AW125" i="40"/>
  <c r="BM125" i="40"/>
  <c r="AX22" i="42"/>
  <c r="BN22" i="42"/>
  <c r="AH23" i="42"/>
  <c r="BH22" i="41"/>
  <c r="BX22" i="41"/>
  <c r="AW125" i="42"/>
  <c r="BM125" i="42"/>
  <c r="BJ22" i="41"/>
  <c r="BZ22" i="41"/>
  <c r="Z24" i="45"/>
  <c r="Y23" i="45"/>
  <c r="AG22" i="45"/>
  <c r="AF22" i="45"/>
  <c r="X23" i="45"/>
  <c r="T26" i="45"/>
  <c r="AB25" i="45"/>
  <c r="AA24" i="45"/>
  <c r="S25" i="45"/>
  <c r="AE24" i="45"/>
  <c r="W25" i="45"/>
  <c r="AV127" i="44"/>
  <c r="BL127" i="44"/>
  <c r="AF128" i="44"/>
  <c r="BW126" i="44"/>
  <c r="BG126" i="44"/>
  <c r="AY25" i="44"/>
  <c r="AI26" i="44"/>
  <c r="BO25" i="44"/>
  <c r="BN127" i="44"/>
  <c r="AX127" i="44"/>
  <c r="AH128" i="44"/>
  <c r="BU126" i="44"/>
  <c r="BE126" i="44"/>
  <c r="CA22" i="44"/>
  <c r="BK22" i="44"/>
  <c r="BL24" i="44"/>
  <c r="AF25" i="44"/>
  <c r="AV24" i="44"/>
  <c r="CA127" i="44"/>
  <c r="BK127" i="44"/>
  <c r="BS24" i="44"/>
  <c r="AM25" i="44"/>
  <c r="BC24" i="44"/>
  <c r="AV87" i="44"/>
  <c r="BL87" i="44"/>
  <c r="BH125" i="44"/>
  <c r="BX125" i="44"/>
  <c r="AW126" i="44"/>
  <c r="BM126" i="44"/>
  <c r="AY125" i="44"/>
  <c r="BO125" i="44"/>
  <c r="AH26" i="44"/>
  <c r="BN25" i="44"/>
  <c r="AX25" i="44"/>
  <c r="BT126" i="44"/>
  <c r="BD126" i="44"/>
  <c r="AZ125" i="44"/>
  <c r="BP125" i="44"/>
  <c r="BE22" i="44"/>
  <c r="BU22" i="44"/>
  <c r="BJ125" i="44"/>
  <c r="BZ125" i="44"/>
  <c r="BA127" i="44"/>
  <c r="BQ127" i="44"/>
  <c r="AK128" i="44"/>
  <c r="BY126" i="44"/>
  <c r="BI126" i="44"/>
  <c r="BC125" i="44"/>
  <c r="BS125" i="44"/>
  <c r="AW23" i="44"/>
  <c r="AG24" i="44"/>
  <c r="BM23" i="44"/>
  <c r="BV126" i="44"/>
  <c r="BF126" i="44"/>
  <c r="BI22" i="44"/>
  <c r="BY22" i="44"/>
  <c r="BB128" i="44"/>
  <c r="BR128" i="44"/>
  <c r="BH22" i="44"/>
  <c r="BX22" i="44"/>
  <c r="BR24" i="44"/>
  <c r="AL25" i="44"/>
  <c r="BB24" i="44"/>
  <c r="BA23" i="44"/>
  <c r="BQ23" i="44"/>
  <c r="AK24" i="44"/>
  <c r="BZ22" i="44"/>
  <c r="BJ22" i="44"/>
  <c r="BP22" i="44"/>
  <c r="AZ22" i="44"/>
  <c r="BA126" i="43"/>
  <c r="BQ126" i="43"/>
  <c r="AX24" i="43"/>
  <c r="BN24" i="43"/>
  <c r="AZ24" i="43"/>
  <c r="BP24" i="43"/>
  <c r="BM125" i="43"/>
  <c r="AW125" i="43"/>
  <c r="BP125" i="43"/>
  <c r="AZ125" i="43"/>
  <c r="BC126" i="43"/>
  <c r="BS126" i="43"/>
  <c r="BZ22" i="43"/>
  <c r="BJ22" i="43"/>
  <c r="BU126" i="43"/>
  <c r="BE126" i="43"/>
  <c r="BW126" i="43"/>
  <c r="BG126" i="43"/>
  <c r="AV126" i="43"/>
  <c r="BL126" i="43"/>
  <c r="BG22" i="43"/>
  <c r="BW22" i="43"/>
  <c r="BR25" i="43"/>
  <c r="BB25" i="43"/>
  <c r="AW24" i="43"/>
  <c r="BM24" i="43"/>
  <c r="BX127" i="43"/>
  <c r="BH127" i="43"/>
  <c r="BO125" i="43"/>
  <c r="AY125" i="43"/>
  <c r="BV126" i="43"/>
  <c r="BF126" i="43"/>
  <c r="BY22" i="43"/>
  <c r="BI22" i="43"/>
  <c r="BN125" i="43"/>
  <c r="AX125" i="43"/>
  <c r="BX22" i="43"/>
  <c r="BH22" i="43"/>
  <c r="BD126" i="43"/>
  <c r="BT126" i="43"/>
  <c r="BQ25" i="43"/>
  <c r="BA25" i="43"/>
  <c r="CA23" i="43"/>
  <c r="BK23" i="43"/>
  <c r="BE23" i="43"/>
  <c r="BU23" i="43"/>
  <c r="AV86" i="43"/>
  <c r="BL86" i="43"/>
  <c r="AV24" i="43"/>
  <c r="BL24" i="43"/>
  <c r="BD23" i="43"/>
  <c r="BT23" i="43"/>
  <c r="BF23" i="43"/>
  <c r="BV23" i="43"/>
  <c r="BB126" i="43"/>
  <c r="BR126" i="43"/>
  <c r="AX127" i="42"/>
  <c r="BN127" i="42"/>
  <c r="BG22" i="42"/>
  <c r="AQ23" i="42"/>
  <c r="BW22" i="42"/>
  <c r="BF125" i="42"/>
  <c r="BV125" i="42"/>
  <c r="BZ24" i="42"/>
  <c r="BJ24" i="42"/>
  <c r="AT25" i="42"/>
  <c r="AV125" i="42"/>
  <c r="BL125" i="42"/>
  <c r="BZ125" i="42"/>
  <c r="BJ125" i="42"/>
  <c r="BD23" i="42"/>
  <c r="BT23" i="42"/>
  <c r="AN24" i="42"/>
  <c r="BB23" i="42"/>
  <c r="BR23" i="42"/>
  <c r="AL24" i="42"/>
  <c r="BA126" i="42"/>
  <c r="BQ126" i="42"/>
  <c r="BH125" i="42"/>
  <c r="BX125" i="42"/>
  <c r="BE127" i="42"/>
  <c r="BU127" i="42"/>
  <c r="BX23" i="42"/>
  <c r="BH23" i="42"/>
  <c r="AR24" i="42"/>
  <c r="BI125" i="42"/>
  <c r="BY125" i="42"/>
  <c r="CA126" i="42"/>
  <c r="BK126" i="42"/>
  <c r="BG125" i="42"/>
  <c r="BW125" i="42"/>
  <c r="BK24" i="42"/>
  <c r="CA24" i="42"/>
  <c r="AU25" i="42"/>
  <c r="BV23" i="42"/>
  <c r="AP24" i="42"/>
  <c r="BF23" i="42"/>
  <c r="BA23" i="42"/>
  <c r="BQ23" i="42"/>
  <c r="AK24" i="42"/>
  <c r="AY23" i="42"/>
  <c r="AI24" i="42"/>
  <c r="BO23" i="42"/>
  <c r="BY25" i="42"/>
  <c r="BI25" i="42"/>
  <c r="AS26" i="42"/>
  <c r="BU23" i="42"/>
  <c r="BE23" i="42"/>
  <c r="AO24" i="42"/>
  <c r="BC23" i="42"/>
  <c r="BS23" i="42"/>
  <c r="AM24" i="42"/>
  <c r="BC127" i="42"/>
  <c r="BS127" i="42"/>
  <c r="BP24" i="42"/>
  <c r="AZ24" i="42"/>
  <c r="AJ25" i="42"/>
  <c r="AY125" i="42"/>
  <c r="BO125" i="42"/>
  <c r="AV86" i="42"/>
  <c r="BL86" i="42"/>
  <c r="AW23" i="42"/>
  <c r="AG24" i="42"/>
  <c r="BM23" i="42"/>
  <c r="BL22" i="42"/>
  <c r="AV22" i="42"/>
  <c r="AF23" i="42"/>
  <c r="BN22" i="41"/>
  <c r="AX22" i="41"/>
  <c r="BQ127" i="41"/>
  <c r="BA127" i="41"/>
  <c r="BO126" i="41"/>
  <c r="AY126" i="41"/>
  <c r="BD125" i="41"/>
  <c r="BT125" i="41"/>
  <c r="AZ23" i="41"/>
  <c r="BP23" i="41"/>
  <c r="BW125" i="41"/>
  <c r="BG125" i="41"/>
  <c r="BZ127" i="41"/>
  <c r="BJ127" i="41"/>
  <c r="BE128" i="41"/>
  <c r="BU128" i="41"/>
  <c r="BM125" i="41"/>
  <c r="AW125" i="41"/>
  <c r="BC125" i="41"/>
  <c r="BS125" i="41"/>
  <c r="BN126" i="41"/>
  <c r="AX126" i="41"/>
  <c r="BV125" i="41"/>
  <c r="BF125" i="41"/>
  <c r="BS24" i="41"/>
  <c r="BC24" i="41"/>
  <c r="BL86" i="41"/>
  <c r="AV86" i="41"/>
  <c r="BB24" i="41"/>
  <c r="BR24" i="41"/>
  <c r="BK24" i="41"/>
  <c r="CA24" i="41"/>
  <c r="AU25" i="41"/>
  <c r="BI128" i="41"/>
  <c r="BY128" i="41"/>
  <c r="BA22" i="41"/>
  <c r="BQ22" i="41"/>
  <c r="BW25" i="41"/>
  <c r="AQ26" i="41"/>
  <c r="BG25" i="41"/>
  <c r="BX125" i="41"/>
  <c r="BH125" i="41"/>
  <c r="BT24" i="41"/>
  <c r="BD24" i="41"/>
  <c r="BB125" i="41"/>
  <c r="BR125" i="41"/>
  <c r="BO22" i="41"/>
  <c r="AY22" i="41"/>
  <c r="BL24" i="41"/>
  <c r="AV24" i="41"/>
  <c r="AV125" i="41"/>
  <c r="BL125" i="41"/>
  <c r="BY23" i="41"/>
  <c r="BI23" i="41"/>
  <c r="BV24" i="41"/>
  <c r="BF24" i="41"/>
  <c r="BM22" i="41"/>
  <c r="AW22" i="41"/>
  <c r="BE24" i="41"/>
  <c r="BU24" i="41"/>
  <c r="BU23" i="40"/>
  <c r="BE23" i="40"/>
  <c r="AO24" i="40"/>
  <c r="BW127" i="40"/>
  <c r="BG127" i="40"/>
  <c r="AS23" i="40"/>
  <c r="BY22" i="40"/>
  <c r="BI22" i="40"/>
  <c r="BQ22" i="40"/>
  <c r="AK23" i="40"/>
  <c r="BA22" i="40"/>
  <c r="BD23" i="40"/>
  <c r="BT23" i="40"/>
  <c r="AN24" i="40"/>
  <c r="BQ127" i="40"/>
  <c r="BA127" i="40"/>
  <c r="AX24" i="40"/>
  <c r="AH25" i="40"/>
  <c r="BN24" i="40"/>
  <c r="BY125" i="40"/>
  <c r="BI125" i="40"/>
  <c r="BB22" i="40"/>
  <c r="AL23" i="40"/>
  <c r="BR22" i="40"/>
  <c r="BR125" i="40"/>
  <c r="BB125" i="40"/>
  <c r="BZ126" i="40"/>
  <c r="BJ126" i="40"/>
  <c r="AZ24" i="40"/>
  <c r="BP24" i="40"/>
  <c r="AJ25" i="40"/>
  <c r="BV23" i="40"/>
  <c r="AP24" i="40"/>
  <c r="BF23" i="40"/>
  <c r="BL87" i="40"/>
  <c r="AV87" i="40"/>
  <c r="BE125" i="40"/>
  <c r="BU125" i="40"/>
  <c r="AZ125" i="40"/>
  <c r="BP125" i="40"/>
  <c r="BT125" i="40"/>
  <c r="BD125" i="40"/>
  <c r="AX125" i="40"/>
  <c r="BN125" i="40"/>
  <c r="BJ23" i="40"/>
  <c r="BZ23" i="40"/>
  <c r="AT24" i="40"/>
  <c r="BV125" i="40"/>
  <c r="BF125" i="40"/>
  <c r="AY24" i="40"/>
  <c r="BO24" i="40"/>
  <c r="AI25" i="40"/>
  <c r="BC126" i="40"/>
  <c r="BS126" i="40"/>
  <c r="BW22" i="40"/>
  <c r="AQ23" i="40"/>
  <c r="BG22" i="40"/>
  <c r="AU23" i="40"/>
  <c r="BK22" i="40"/>
  <c r="CA22" i="40"/>
  <c r="BO125" i="40"/>
  <c r="AY125" i="40"/>
  <c r="BK125" i="40"/>
  <c r="CA125" i="40"/>
  <c r="AR25" i="40"/>
  <c r="BX24" i="40"/>
  <c r="BH24" i="40"/>
  <c r="AV22" i="40"/>
  <c r="BL22" i="40"/>
  <c r="AF23" i="40"/>
  <c r="BA23" i="39"/>
  <c r="BQ23" i="39"/>
  <c r="BF126" i="39"/>
  <c r="BV126" i="39"/>
  <c r="BZ127" i="39"/>
  <c r="BJ127" i="39"/>
  <c r="BR23" i="39"/>
  <c r="BB23" i="39"/>
  <c r="BD24" i="39"/>
  <c r="AN25" i="39"/>
  <c r="BT24" i="39"/>
  <c r="BF24" i="39"/>
  <c r="AP25" i="39"/>
  <c r="BV24" i="39"/>
  <c r="BX127" i="39"/>
  <c r="BH127" i="39"/>
  <c r="AV22" i="39"/>
  <c r="BL22" i="39"/>
  <c r="CA24" i="39"/>
  <c r="BK24" i="39"/>
  <c r="AU25" i="39"/>
  <c r="AZ24" i="39"/>
  <c r="BP24" i="39"/>
  <c r="AJ25" i="39"/>
  <c r="AX23" i="39"/>
  <c r="BN23" i="39"/>
  <c r="BE126" i="39"/>
  <c r="BU126" i="39"/>
  <c r="BN125" i="39"/>
  <c r="AX125" i="39"/>
  <c r="BL126" i="39"/>
  <c r="AV126" i="39"/>
  <c r="BC22" i="39"/>
  <c r="BS22" i="39"/>
  <c r="BA127" i="39"/>
  <c r="BQ127" i="39"/>
  <c r="BD125" i="39"/>
  <c r="BT125" i="39"/>
  <c r="BM125" i="39"/>
  <c r="AW125" i="39"/>
  <c r="BB126" i="39"/>
  <c r="BR126" i="39"/>
  <c r="BI126" i="39"/>
  <c r="BY126" i="39"/>
  <c r="BG24" i="39"/>
  <c r="BW24" i="39"/>
  <c r="AQ25" i="39"/>
  <c r="BL88" i="39"/>
  <c r="AV88" i="39"/>
  <c r="BZ22" i="39"/>
  <c r="BJ22" i="39"/>
  <c r="BE23" i="39"/>
  <c r="BU23" i="39"/>
  <c r="BS126" i="39"/>
  <c r="BC126" i="39"/>
  <c r="BK125" i="39"/>
  <c r="CA125" i="39"/>
  <c r="AY24" i="39"/>
  <c r="AI25" i="39"/>
  <c r="BO24" i="39"/>
  <c r="AZ127" i="39"/>
  <c r="BP127" i="39"/>
  <c r="BO125" i="39"/>
  <c r="AY125" i="39"/>
  <c r="BM23" i="39"/>
  <c r="AW23" i="39"/>
  <c r="BU125" i="38"/>
  <c r="BE125" i="38"/>
  <c r="AX22" i="38"/>
  <c r="BN22" i="38"/>
  <c r="AV125" i="38"/>
  <c r="AF126" i="38"/>
  <c r="BL125" i="38"/>
  <c r="BX23" i="38"/>
  <c r="BH23" i="38"/>
  <c r="AG126" i="38"/>
  <c r="AW125" i="38"/>
  <c r="BM125" i="38"/>
  <c r="BT126" i="38"/>
  <c r="BD126" i="38"/>
  <c r="BA22" i="38"/>
  <c r="BQ22" i="38"/>
  <c r="BK22" i="38"/>
  <c r="CA22" i="38"/>
  <c r="AI25" i="38"/>
  <c r="AY24" i="38"/>
  <c r="BO24" i="38"/>
  <c r="BM22" i="38"/>
  <c r="AW22" i="38"/>
  <c r="BN126" i="38"/>
  <c r="AX126" i="38"/>
  <c r="BG127" i="38"/>
  <c r="BW127" i="38"/>
  <c r="AQ128" i="38"/>
  <c r="BB22" i="38"/>
  <c r="BR22" i="38"/>
  <c r="BU22" i="38"/>
  <c r="BE22" i="38"/>
  <c r="BA126" i="38"/>
  <c r="BQ126" i="38"/>
  <c r="BH126" i="38"/>
  <c r="BX126" i="38"/>
  <c r="BS126" i="38"/>
  <c r="BC126" i="38"/>
  <c r="BY23" i="38"/>
  <c r="BI23" i="38"/>
  <c r="BV125" i="38"/>
  <c r="BF125" i="38"/>
  <c r="BT22" i="38"/>
  <c r="BD22" i="38"/>
  <c r="AZ22" i="38"/>
  <c r="BP22" i="38"/>
  <c r="CA125" i="38"/>
  <c r="BK125" i="38"/>
  <c r="BW23" i="38"/>
  <c r="BG23" i="38"/>
  <c r="BS22" i="38"/>
  <c r="BC22" i="38"/>
  <c r="AL128" i="38"/>
  <c r="BB127" i="38"/>
  <c r="BR127" i="38"/>
  <c r="BJ23" i="38"/>
  <c r="BZ23" i="38"/>
  <c r="BV23" i="38"/>
  <c r="BF23" i="38"/>
  <c r="BP126" i="38"/>
  <c r="AZ126" i="38"/>
  <c r="BO126" i="38"/>
  <c r="AY126" i="38"/>
  <c r="AV22" i="38"/>
  <c r="BL22" i="38"/>
  <c r="BF24" i="37"/>
  <c r="BV24" i="37"/>
  <c r="BL22" i="37"/>
  <c r="AV22" i="37"/>
  <c r="BE24" i="37"/>
  <c r="BU24" i="37"/>
  <c r="BA125" i="37"/>
  <c r="BQ125" i="37"/>
  <c r="BC125" i="37"/>
  <c r="BS125" i="37"/>
  <c r="BH127" i="37"/>
  <c r="BX127" i="37"/>
  <c r="BO24" i="37"/>
  <c r="AY24" i="37"/>
  <c r="BC24" i="37"/>
  <c r="BS24" i="37"/>
  <c r="BW23" i="37"/>
  <c r="BG23" i="37"/>
  <c r="BD24" i="37"/>
  <c r="BT24" i="37"/>
  <c r="AV86" i="37"/>
  <c r="BL86" i="37"/>
  <c r="BD125" i="37"/>
  <c r="BT125" i="37"/>
  <c r="BH23" i="37"/>
  <c r="BX23" i="37"/>
  <c r="BY23" i="37"/>
  <c r="BI23" i="37"/>
  <c r="BM22" i="37"/>
  <c r="AW22" i="37"/>
  <c r="BA22" i="37"/>
  <c r="BQ22" i="37"/>
  <c r="BY125" i="37"/>
  <c r="BI125" i="37"/>
  <c r="BF126" i="37"/>
  <c r="BV126" i="37"/>
  <c r="CA23" i="37"/>
  <c r="BK23" i="37"/>
  <c r="BZ23" i="37"/>
  <c r="BJ23" i="37"/>
  <c r="BN22" i="37"/>
  <c r="AX22" i="37"/>
  <c r="AV126" i="37"/>
  <c r="BL126" i="37"/>
  <c r="BB125" i="37"/>
  <c r="BR125" i="37"/>
  <c r="BR22" i="37"/>
  <c r="BB22" i="37"/>
  <c r="BW125" i="37"/>
  <c r="BG125" i="37"/>
  <c r="AY125" i="37"/>
  <c r="BO125" i="37"/>
  <c r="AZ24" i="37"/>
  <c r="BP24" i="37"/>
  <c r="BE125" i="37"/>
  <c r="BU125" i="37"/>
  <c r="BK126" i="37"/>
  <c r="CA126" i="37"/>
  <c r="BZ125" i="37"/>
  <c r="BJ125" i="37"/>
  <c r="AZ125" i="37"/>
  <c r="BP125" i="37"/>
  <c r="CA125" i="36"/>
  <c r="BK125" i="36"/>
  <c r="BS125" i="36"/>
  <c r="BC125" i="36"/>
  <c r="BP126" i="36"/>
  <c r="AZ126" i="36"/>
  <c r="AV23" i="36"/>
  <c r="BL23" i="36"/>
  <c r="BA24" i="36"/>
  <c r="BQ24" i="36"/>
  <c r="BI23" i="36"/>
  <c r="BY23" i="36"/>
  <c r="BV125" i="36"/>
  <c r="BF125" i="36"/>
  <c r="BV22" i="36"/>
  <c r="BF22" i="36"/>
  <c r="BZ22" i="36"/>
  <c r="BJ22" i="36"/>
  <c r="BE126" i="36"/>
  <c r="BU126" i="36"/>
  <c r="BW22" i="36"/>
  <c r="BG22" i="36"/>
  <c r="AW125" i="36"/>
  <c r="BM125" i="36"/>
  <c r="BL125" i="36"/>
  <c r="AY125" i="36"/>
  <c r="BO125" i="36"/>
  <c r="AV87" i="36"/>
  <c r="BL87" i="36"/>
  <c r="BN127" i="36"/>
  <c r="AX127" i="36"/>
  <c r="AX24" i="36"/>
  <c r="BN24" i="36"/>
  <c r="BU22" i="36"/>
  <c r="BE22" i="36"/>
  <c r="BT125" i="36"/>
  <c r="BD125" i="36"/>
  <c r="BI125" i="36"/>
  <c r="BY125" i="36"/>
  <c r="BG125" i="36"/>
  <c r="BW125" i="36"/>
  <c r="BP24" i="36"/>
  <c r="AZ24" i="36"/>
  <c r="BB23" i="36"/>
  <c r="BR23" i="36"/>
  <c r="BS24" i="36"/>
  <c r="BC24" i="36"/>
  <c r="BH126" i="36"/>
  <c r="BX126" i="36"/>
  <c r="BA127" i="36"/>
  <c r="BQ127" i="36"/>
  <c r="BK25" i="36"/>
  <c r="CA25" i="36"/>
  <c r="BM23" i="36"/>
  <c r="AW23" i="36"/>
  <c r="BJ125" i="36"/>
  <c r="BZ125" i="36"/>
  <c r="BX23" i="36"/>
  <c r="BH23" i="36"/>
  <c r="BD22" i="36"/>
  <c r="BT22" i="36"/>
  <c r="BB126" i="36"/>
  <c r="BR126" i="36"/>
  <c r="BF21" i="16"/>
  <c r="BV21" i="16"/>
  <c r="BH20" i="16"/>
  <c r="BX20" i="16"/>
  <c r="BD22" i="16"/>
  <c r="BT22" i="16"/>
  <c r="BZ20" i="16"/>
  <c r="BJ20" i="16"/>
  <c r="BI20" i="16"/>
  <c r="BY20" i="16"/>
  <c r="BW122" i="16"/>
  <c r="BG122" i="16"/>
  <c r="BK123" i="16"/>
  <c r="CA123" i="16"/>
  <c r="BX123" i="16"/>
  <c r="BH123" i="16"/>
  <c r="CA21" i="16"/>
  <c r="BK21" i="16"/>
  <c r="BJ123" i="16"/>
  <c r="BZ123" i="16"/>
  <c r="BY122" i="16"/>
  <c r="BI122" i="16"/>
  <c r="BE20" i="16"/>
  <c r="BU20" i="16"/>
  <c r="BV123" i="16"/>
  <c r="BF123" i="16"/>
  <c r="BD122" i="16"/>
  <c r="BT122" i="16"/>
  <c r="BE122" i="16"/>
  <c r="BU122" i="16"/>
  <c r="BG20" i="16"/>
  <c r="BW20" i="16"/>
  <c r="D77" i="18"/>
  <c r="D78" i="18"/>
  <c r="D85" i="18"/>
  <c r="W3" i="16"/>
  <c r="K3" i="15"/>
  <c r="BC23" i="43" l="1"/>
  <c r="BS23" i="43"/>
  <c r="AM24" i="40"/>
  <c r="BS23" i="40"/>
  <c r="BC23" i="40"/>
  <c r="BX23" i="39"/>
  <c r="BH23" i="39"/>
  <c r="BO23" i="43"/>
  <c r="AY23" i="43"/>
  <c r="AW126" i="42"/>
  <c r="BM126" i="42"/>
  <c r="BG127" i="39"/>
  <c r="BW127" i="39"/>
  <c r="AH24" i="42"/>
  <c r="BN23" i="42"/>
  <c r="AX23" i="42"/>
  <c r="BZ126" i="43"/>
  <c r="BJ126" i="43"/>
  <c r="V24" i="45"/>
  <c r="AD23" i="45"/>
  <c r="BX23" i="41"/>
  <c r="BH23" i="41"/>
  <c r="AZ126" i="41"/>
  <c r="BP126" i="41"/>
  <c r="AP25" i="44"/>
  <c r="BF24" i="44"/>
  <c r="BV24" i="44"/>
  <c r="CA126" i="41"/>
  <c r="BK126" i="41"/>
  <c r="CA126" i="43"/>
  <c r="BK126" i="43"/>
  <c r="AW126" i="37"/>
  <c r="BM126" i="37"/>
  <c r="BI126" i="38"/>
  <c r="BY126" i="38"/>
  <c r="AY23" i="36"/>
  <c r="BO23" i="36"/>
  <c r="BT126" i="42"/>
  <c r="BD126" i="42"/>
  <c r="AG24" i="40"/>
  <c r="AW23" i="40"/>
  <c r="BM23" i="40"/>
  <c r="BI126" i="43"/>
  <c r="BY126" i="43"/>
  <c r="AQ24" i="44"/>
  <c r="BW23" i="44"/>
  <c r="BG23" i="44"/>
  <c r="BH126" i="40"/>
  <c r="BX126" i="40"/>
  <c r="AZ126" i="42"/>
  <c r="BP126" i="42"/>
  <c r="BJ126" i="38"/>
  <c r="BZ126" i="38"/>
  <c r="BM126" i="40"/>
  <c r="AW126" i="40"/>
  <c r="BZ23" i="41"/>
  <c r="BJ23" i="41"/>
  <c r="BY23" i="39"/>
  <c r="BI23" i="39"/>
  <c r="BD23" i="44"/>
  <c r="BT23" i="44"/>
  <c r="AN24" i="44"/>
  <c r="U24" i="45"/>
  <c r="AC23" i="45"/>
  <c r="AV126" i="40"/>
  <c r="BL126" i="40"/>
  <c r="AV87" i="38"/>
  <c r="BL87" i="38"/>
  <c r="BR126" i="42"/>
  <c r="BB126" i="42"/>
  <c r="AX127" i="37"/>
  <c r="BN127" i="37"/>
  <c r="AE25" i="45"/>
  <c r="W26" i="45"/>
  <c r="X24" i="45"/>
  <c r="AF23" i="45"/>
  <c r="S26" i="45"/>
  <c r="AA25" i="45"/>
  <c r="Y24" i="45"/>
  <c r="AG23" i="45"/>
  <c r="AB26" i="45"/>
  <c r="T27" i="45"/>
  <c r="Z25" i="45"/>
  <c r="AY126" i="44"/>
  <c r="BO126" i="44"/>
  <c r="BB129" i="44"/>
  <c r="AL130" i="44"/>
  <c r="BR129" i="44"/>
  <c r="BA128" i="44"/>
  <c r="BQ128" i="44"/>
  <c r="BK23" i="44"/>
  <c r="CA23" i="44"/>
  <c r="AU24" i="44"/>
  <c r="AZ23" i="44"/>
  <c r="AJ24" i="44"/>
  <c r="BP23" i="44"/>
  <c r="AW127" i="44"/>
  <c r="BM127" i="44"/>
  <c r="AG128" i="44"/>
  <c r="AT24" i="44"/>
  <c r="BJ23" i="44"/>
  <c r="BZ23" i="44"/>
  <c r="BF127" i="44"/>
  <c r="BV127" i="44"/>
  <c r="BL88" i="44"/>
  <c r="AV88" i="44"/>
  <c r="AK25" i="44"/>
  <c r="BQ24" i="44"/>
  <c r="BA24" i="44"/>
  <c r="AZ126" i="44"/>
  <c r="BP126" i="44"/>
  <c r="BC25" i="44"/>
  <c r="AM26" i="44"/>
  <c r="BS25" i="44"/>
  <c r="BM24" i="44"/>
  <c r="AG25" i="44"/>
  <c r="AW24" i="44"/>
  <c r="AY26" i="44"/>
  <c r="BO26" i="44"/>
  <c r="AI27" i="44"/>
  <c r="BT127" i="44"/>
  <c r="BD127" i="44"/>
  <c r="AN128" i="44"/>
  <c r="BK128" i="44"/>
  <c r="CA128" i="44"/>
  <c r="BZ126" i="44"/>
  <c r="BJ126" i="44"/>
  <c r="AS24" i="44"/>
  <c r="BI23" i="44"/>
  <c r="BY23" i="44"/>
  <c r="BC126" i="44"/>
  <c r="BS126" i="44"/>
  <c r="BW127" i="44"/>
  <c r="BG127" i="44"/>
  <c r="AR24" i="44"/>
  <c r="BH23" i="44"/>
  <c r="BX23" i="44"/>
  <c r="BU23" i="44"/>
  <c r="AO24" i="44"/>
  <c r="BE23" i="44"/>
  <c r="BB25" i="44"/>
  <c r="AL26" i="44"/>
  <c r="BR25" i="44"/>
  <c r="AX26" i="44"/>
  <c r="BN26" i="44"/>
  <c r="AH27" i="44"/>
  <c r="AF26" i="44"/>
  <c r="AV25" i="44"/>
  <c r="BL25" i="44"/>
  <c r="BL128" i="44"/>
  <c r="AV128" i="44"/>
  <c r="BE127" i="44"/>
  <c r="BU127" i="44"/>
  <c r="AX128" i="44"/>
  <c r="BN128" i="44"/>
  <c r="BX126" i="44"/>
  <c r="BH126" i="44"/>
  <c r="BY127" i="44"/>
  <c r="BI127" i="44"/>
  <c r="AL128" i="43"/>
  <c r="BB127" i="43"/>
  <c r="BR127" i="43"/>
  <c r="AP128" i="43"/>
  <c r="BF127" i="43"/>
  <c r="BV127" i="43"/>
  <c r="AW126" i="43"/>
  <c r="BM126" i="43"/>
  <c r="BP25" i="43"/>
  <c r="AZ25" i="43"/>
  <c r="AY126" i="43"/>
  <c r="BO126" i="43"/>
  <c r="BA26" i="43"/>
  <c r="BQ26" i="43"/>
  <c r="AO128" i="43"/>
  <c r="BE127" i="43"/>
  <c r="BU127" i="43"/>
  <c r="BL25" i="43"/>
  <c r="AV25" i="43"/>
  <c r="BN25" i="43"/>
  <c r="AX25" i="43"/>
  <c r="BJ23" i="43"/>
  <c r="BZ23" i="43"/>
  <c r="BT24" i="43"/>
  <c r="BD24" i="43"/>
  <c r="BH128" i="43"/>
  <c r="BX128" i="43"/>
  <c r="AM128" i="43"/>
  <c r="BC127" i="43"/>
  <c r="BS127" i="43"/>
  <c r="BB26" i="43"/>
  <c r="BR26" i="43"/>
  <c r="BL87" i="43"/>
  <c r="AV87" i="43"/>
  <c r="AX126" i="43"/>
  <c r="BN126" i="43"/>
  <c r="BG23" i="43"/>
  <c r="BW23" i="43"/>
  <c r="AV127" i="43"/>
  <c r="BL127" i="43"/>
  <c r="AF128" i="43"/>
  <c r="BV24" i="43"/>
  <c r="BF24" i="43"/>
  <c r="BX23" i="43"/>
  <c r="BH23" i="43"/>
  <c r="AZ126" i="43"/>
  <c r="BP126" i="43"/>
  <c r="CA24" i="43"/>
  <c r="BK24" i="43"/>
  <c r="BW127" i="43"/>
  <c r="BG127" i="43"/>
  <c r="AN128" i="43"/>
  <c r="BD127" i="43"/>
  <c r="BT127" i="43"/>
  <c r="BM25" i="43"/>
  <c r="AW25" i="43"/>
  <c r="AK128" i="43"/>
  <c r="BA127" i="43"/>
  <c r="BQ127" i="43"/>
  <c r="BU24" i="43"/>
  <c r="BE24" i="43"/>
  <c r="BI23" i="43"/>
  <c r="BY23" i="43"/>
  <c r="AV23" i="42"/>
  <c r="AF24" i="42"/>
  <c r="BL23" i="42"/>
  <c r="BU128" i="42"/>
  <c r="BE128" i="42"/>
  <c r="BX126" i="42"/>
  <c r="BH126" i="42"/>
  <c r="AL25" i="42"/>
  <c r="BB24" i="42"/>
  <c r="BR24" i="42"/>
  <c r="AS27" i="42"/>
  <c r="BI26" i="42"/>
  <c r="BY26" i="42"/>
  <c r="AY126" i="42"/>
  <c r="BO126" i="42"/>
  <c r="BK127" i="42"/>
  <c r="CA127" i="42"/>
  <c r="BO24" i="42"/>
  <c r="AI25" i="42"/>
  <c r="AY24" i="42"/>
  <c r="BY126" i="42"/>
  <c r="BI126" i="42"/>
  <c r="BW23" i="42"/>
  <c r="AQ24" i="42"/>
  <c r="BG23" i="42"/>
  <c r="BF24" i="42"/>
  <c r="BV24" i="42"/>
  <c r="AP25" i="42"/>
  <c r="AM25" i="42"/>
  <c r="BC24" i="42"/>
  <c r="BS24" i="42"/>
  <c r="CA25" i="42"/>
  <c r="AU26" i="42"/>
  <c r="BK25" i="42"/>
  <c r="BW126" i="42"/>
  <c r="BG126" i="42"/>
  <c r="AN25" i="42"/>
  <c r="BD24" i="42"/>
  <c r="BT24" i="42"/>
  <c r="AJ26" i="42"/>
  <c r="AZ25" i="42"/>
  <c r="BP25" i="42"/>
  <c r="AV126" i="42"/>
  <c r="BL126" i="42"/>
  <c r="BU24" i="42"/>
  <c r="BE24" i="42"/>
  <c r="AO25" i="42"/>
  <c r="BL87" i="42"/>
  <c r="AV87" i="42"/>
  <c r="AK25" i="42"/>
  <c r="BA24" i="42"/>
  <c r="BQ24" i="42"/>
  <c r="BZ126" i="42"/>
  <c r="BJ126" i="42"/>
  <c r="BN128" i="42"/>
  <c r="AX128" i="42"/>
  <c r="BS128" i="42"/>
  <c r="BC128" i="42"/>
  <c r="BQ127" i="42"/>
  <c r="BA127" i="42"/>
  <c r="BX24" i="42"/>
  <c r="AR25" i="42"/>
  <c r="BH24" i="42"/>
  <c r="BZ25" i="42"/>
  <c r="BJ25" i="42"/>
  <c r="AT26" i="42"/>
  <c r="BM24" i="42"/>
  <c r="AG25" i="42"/>
  <c r="AW24" i="42"/>
  <c r="BF126" i="42"/>
  <c r="BV126" i="42"/>
  <c r="BG126" i="41"/>
  <c r="BW126" i="41"/>
  <c r="BI129" i="41"/>
  <c r="BY129" i="41"/>
  <c r="BC126" i="41"/>
  <c r="BS126" i="41"/>
  <c r="BB25" i="41"/>
  <c r="AL26" i="41"/>
  <c r="BR25" i="41"/>
  <c r="AY127" i="41"/>
  <c r="BO127" i="41"/>
  <c r="BL87" i="41"/>
  <c r="AV87" i="41"/>
  <c r="BI24" i="41"/>
  <c r="BY24" i="41"/>
  <c r="BH126" i="41"/>
  <c r="BX126" i="41"/>
  <c r="BC25" i="41"/>
  <c r="AM26" i="41"/>
  <c r="BS25" i="41"/>
  <c r="BM126" i="41"/>
  <c r="AW126" i="41"/>
  <c r="AW23" i="41"/>
  <c r="BM23" i="41"/>
  <c r="AV126" i="41"/>
  <c r="BL126" i="41"/>
  <c r="BQ128" i="41"/>
  <c r="BA128" i="41"/>
  <c r="BQ23" i="41"/>
  <c r="BA23" i="41"/>
  <c r="AY23" i="41"/>
  <c r="BO23" i="41"/>
  <c r="BU25" i="41"/>
  <c r="AO26" i="41"/>
  <c r="BE25" i="41"/>
  <c r="AX127" i="41"/>
  <c r="BN127" i="41"/>
  <c r="AZ24" i="41"/>
  <c r="BP24" i="41"/>
  <c r="AU26" i="41"/>
  <c r="CA25" i="41"/>
  <c r="BK25" i="41"/>
  <c r="BB126" i="41"/>
  <c r="BR126" i="41"/>
  <c r="BD126" i="41"/>
  <c r="BT126" i="41"/>
  <c r="BV25" i="41"/>
  <c r="BF25" i="41"/>
  <c r="AP26" i="41"/>
  <c r="BD25" i="41"/>
  <c r="BT25" i="41"/>
  <c r="AN26" i="41"/>
  <c r="BG26" i="41"/>
  <c r="BW26" i="41"/>
  <c r="AQ27" i="41"/>
  <c r="BE129" i="41"/>
  <c r="BU129" i="41"/>
  <c r="BZ128" i="41"/>
  <c r="BJ128" i="41"/>
  <c r="AX23" i="41"/>
  <c r="BN23" i="41"/>
  <c r="AF26" i="41"/>
  <c r="AV25" i="41"/>
  <c r="BL25" i="41"/>
  <c r="BV126" i="41"/>
  <c r="BF126" i="41"/>
  <c r="AK129" i="40"/>
  <c r="BA128" i="40"/>
  <c r="BQ128" i="40"/>
  <c r="AF24" i="40"/>
  <c r="AV23" i="40"/>
  <c r="BL23" i="40"/>
  <c r="BE126" i="40"/>
  <c r="BU126" i="40"/>
  <c r="BL88" i="40"/>
  <c r="AV88" i="40"/>
  <c r="BI126" i="40"/>
  <c r="BY126" i="40"/>
  <c r="BN25" i="40"/>
  <c r="AH26" i="40"/>
  <c r="AX25" i="40"/>
  <c r="BT24" i="40"/>
  <c r="AN25" i="40"/>
  <c r="BD24" i="40"/>
  <c r="BO25" i="40"/>
  <c r="AI26" i="40"/>
  <c r="AY25" i="40"/>
  <c r="BI23" i="40"/>
  <c r="BY23" i="40"/>
  <c r="AS24" i="40"/>
  <c r="CA23" i="40"/>
  <c r="AU24" i="40"/>
  <c r="BK23" i="40"/>
  <c r="BP25" i="40"/>
  <c r="AZ25" i="40"/>
  <c r="AJ26" i="40"/>
  <c r="BG128" i="40"/>
  <c r="AQ129" i="40"/>
  <c r="BW128" i="40"/>
  <c r="BP126" i="40"/>
  <c r="AZ126" i="40"/>
  <c r="BK126" i="40"/>
  <c r="CA126" i="40"/>
  <c r="BV24" i="40"/>
  <c r="AP25" i="40"/>
  <c r="BF24" i="40"/>
  <c r="AX126" i="40"/>
  <c r="BN126" i="40"/>
  <c r="BF126" i="40"/>
  <c r="BV126" i="40"/>
  <c r="BG23" i="40"/>
  <c r="BW23" i="40"/>
  <c r="AQ24" i="40"/>
  <c r="BU24" i="40"/>
  <c r="AO25" i="40"/>
  <c r="BE24" i="40"/>
  <c r="BC127" i="40"/>
  <c r="BS127" i="40"/>
  <c r="AL24" i="40"/>
  <c r="BR23" i="40"/>
  <c r="BB23" i="40"/>
  <c r="AR26" i="40"/>
  <c r="BH25" i="40"/>
  <c r="BX25" i="40"/>
  <c r="AT25" i="40"/>
  <c r="BZ24" i="40"/>
  <c r="BJ24" i="40"/>
  <c r="BD126" i="40"/>
  <c r="BT126" i="40"/>
  <c r="BZ127" i="40"/>
  <c r="BJ127" i="40"/>
  <c r="BB126" i="40"/>
  <c r="BR126" i="40"/>
  <c r="AK24" i="40"/>
  <c r="BQ23" i="40"/>
  <c r="BA23" i="40"/>
  <c r="AY126" i="40"/>
  <c r="BO126" i="40"/>
  <c r="BV25" i="39"/>
  <c r="AP26" i="39"/>
  <c r="BF25" i="39"/>
  <c r="BM126" i="39"/>
  <c r="AW126" i="39"/>
  <c r="BE127" i="39"/>
  <c r="BU127" i="39"/>
  <c r="BD126" i="39"/>
  <c r="BT126" i="39"/>
  <c r="BJ128" i="39"/>
  <c r="BZ128" i="39"/>
  <c r="BD25" i="39"/>
  <c r="BT25" i="39"/>
  <c r="AN26" i="39"/>
  <c r="AY25" i="39"/>
  <c r="BO25" i="39"/>
  <c r="AI26" i="39"/>
  <c r="BA24" i="39"/>
  <c r="AK25" i="39"/>
  <c r="BQ24" i="39"/>
  <c r="BZ23" i="39"/>
  <c r="BJ23" i="39"/>
  <c r="BO126" i="39"/>
  <c r="AY126" i="39"/>
  <c r="BA128" i="39"/>
  <c r="BQ128" i="39"/>
  <c r="CA126" i="39"/>
  <c r="BK126" i="39"/>
  <c r="BY127" i="39"/>
  <c r="BI127" i="39"/>
  <c r="BL23" i="39"/>
  <c r="AV23" i="39"/>
  <c r="AQ26" i="39"/>
  <c r="BW25" i="39"/>
  <c r="BG25" i="39"/>
  <c r="BV127" i="39"/>
  <c r="BF127" i="39"/>
  <c r="BC23" i="39"/>
  <c r="BS23" i="39"/>
  <c r="BL89" i="39"/>
  <c r="AV89" i="39"/>
  <c r="AZ25" i="39"/>
  <c r="BP25" i="39"/>
  <c r="AJ26" i="39"/>
  <c r="BP128" i="39"/>
  <c r="AZ128" i="39"/>
  <c r="CA25" i="39"/>
  <c r="AU26" i="39"/>
  <c r="BK25" i="39"/>
  <c r="AV127" i="39"/>
  <c r="BL127" i="39"/>
  <c r="BX128" i="39"/>
  <c r="BH128" i="39"/>
  <c r="AH25" i="39"/>
  <c r="AX24" i="39"/>
  <c r="BN24" i="39"/>
  <c r="BB24" i="39"/>
  <c r="AL25" i="39"/>
  <c r="BR24" i="39"/>
  <c r="BC127" i="39"/>
  <c r="BS127" i="39"/>
  <c r="BB127" i="39"/>
  <c r="BR127" i="39"/>
  <c r="AX126" i="39"/>
  <c r="BN126" i="39"/>
  <c r="AG25" i="39"/>
  <c r="AW24" i="39"/>
  <c r="BM24" i="39"/>
  <c r="AO25" i="39"/>
  <c r="BE24" i="39"/>
  <c r="BU24" i="39"/>
  <c r="AN128" i="38"/>
  <c r="BT127" i="38"/>
  <c r="BD127" i="38"/>
  <c r="AM128" i="38"/>
  <c r="BC127" i="38"/>
  <c r="BS127" i="38"/>
  <c r="BH24" i="38"/>
  <c r="BX24" i="38"/>
  <c r="AR25" i="38"/>
  <c r="BW128" i="38"/>
  <c r="AQ129" i="38"/>
  <c r="BG128" i="38"/>
  <c r="AH128" i="38"/>
  <c r="AX127" i="38"/>
  <c r="BN127" i="38"/>
  <c r="BM126" i="38"/>
  <c r="AW126" i="38"/>
  <c r="AJ128" i="38"/>
  <c r="BP127" i="38"/>
  <c r="AZ127" i="38"/>
  <c r="BP23" i="38"/>
  <c r="AZ23" i="38"/>
  <c r="BF24" i="38"/>
  <c r="BV24" i="38"/>
  <c r="AP25" i="38"/>
  <c r="BT23" i="38"/>
  <c r="BD23" i="38"/>
  <c r="CA23" i="38"/>
  <c r="BK23" i="38"/>
  <c r="BN23" i="38"/>
  <c r="AX23" i="38"/>
  <c r="BG24" i="38"/>
  <c r="BW24" i="38"/>
  <c r="AQ25" i="38"/>
  <c r="AW23" i="38"/>
  <c r="BM23" i="38"/>
  <c r="BH127" i="38"/>
  <c r="BX127" i="38"/>
  <c r="AR128" i="38"/>
  <c r="BZ24" i="38"/>
  <c r="AT25" i="38"/>
  <c r="BJ24" i="38"/>
  <c r="BB128" i="38"/>
  <c r="AL129" i="38"/>
  <c r="BR128" i="38"/>
  <c r="AI128" i="38"/>
  <c r="AY127" i="38"/>
  <c r="BO127" i="38"/>
  <c r="BL126" i="38"/>
  <c r="AV126" i="38"/>
  <c r="AK128" i="38"/>
  <c r="BA127" i="38"/>
  <c r="BQ127" i="38"/>
  <c r="BU23" i="38"/>
  <c r="BE23" i="38"/>
  <c r="BU126" i="38"/>
  <c r="BE126" i="38"/>
  <c r="BI24" i="38"/>
  <c r="BY24" i="38"/>
  <c r="AS25" i="38"/>
  <c r="AY25" i="38"/>
  <c r="AI26" i="38"/>
  <c r="BO25" i="38"/>
  <c r="BV126" i="38"/>
  <c r="BF126" i="38"/>
  <c r="BR23" i="38"/>
  <c r="BB23" i="38"/>
  <c r="BQ23" i="38"/>
  <c r="BA23" i="38"/>
  <c r="BL23" i="38"/>
  <c r="AV23" i="38"/>
  <c r="BS23" i="38"/>
  <c r="BC23" i="38"/>
  <c r="BK126" i="38"/>
  <c r="CA126" i="38"/>
  <c r="BG126" i="37"/>
  <c r="BW126" i="37"/>
  <c r="BF127" i="37"/>
  <c r="BV127" i="37"/>
  <c r="BB126" i="37"/>
  <c r="BR126" i="37"/>
  <c r="BD126" i="37"/>
  <c r="BT126" i="37"/>
  <c r="BZ126" i="37"/>
  <c r="BJ126" i="37"/>
  <c r="BC126" i="37"/>
  <c r="BS126" i="37"/>
  <c r="BL127" i="37"/>
  <c r="AV127" i="37"/>
  <c r="BA126" i="37"/>
  <c r="BQ126" i="37"/>
  <c r="BE126" i="37"/>
  <c r="BU126" i="37"/>
  <c r="BU25" i="37"/>
  <c r="BE25" i="37"/>
  <c r="BD25" i="37"/>
  <c r="BT25" i="37"/>
  <c r="AY25" i="37"/>
  <c r="BO25" i="37"/>
  <c r="BY126" i="37"/>
  <c r="BI126" i="37"/>
  <c r="BG24" i="37"/>
  <c r="BW24" i="37"/>
  <c r="BN23" i="37"/>
  <c r="AX23" i="37"/>
  <c r="BM23" i="37"/>
  <c r="AW23" i="37"/>
  <c r="AZ25" i="37"/>
  <c r="BP25" i="37"/>
  <c r="BZ24" i="37"/>
  <c r="BJ24" i="37"/>
  <c r="BY24" i="37"/>
  <c r="BI24" i="37"/>
  <c r="BB23" i="37"/>
  <c r="BR23" i="37"/>
  <c r="BA23" i="37"/>
  <c r="BQ23" i="37"/>
  <c r="CA127" i="37"/>
  <c r="BK127" i="37"/>
  <c r="BC25" i="37"/>
  <c r="BS25" i="37"/>
  <c r="BP126" i="37"/>
  <c r="AZ126" i="37"/>
  <c r="BX128" i="37"/>
  <c r="BH128" i="37"/>
  <c r="AV87" i="37"/>
  <c r="BL87" i="37"/>
  <c r="BO126" i="37"/>
  <c r="AY126" i="37"/>
  <c r="BL23" i="37"/>
  <c r="AV23" i="37"/>
  <c r="CA24" i="37"/>
  <c r="BK24" i="37"/>
  <c r="BH24" i="37"/>
  <c r="BX24" i="37"/>
  <c r="BV25" i="37"/>
  <c r="BF25" i="37"/>
  <c r="BB127" i="36"/>
  <c r="BR127" i="36"/>
  <c r="BY24" i="36"/>
  <c r="BI24" i="36"/>
  <c r="BC25" i="36"/>
  <c r="BS25" i="36"/>
  <c r="AX25" i="36"/>
  <c r="BN25" i="36"/>
  <c r="AW24" i="36"/>
  <c r="BM24" i="36"/>
  <c r="BY126" i="36"/>
  <c r="BI126" i="36"/>
  <c r="BL126" i="36"/>
  <c r="BX127" i="36"/>
  <c r="BH127" i="36"/>
  <c r="BA25" i="36"/>
  <c r="BQ25" i="36"/>
  <c r="BX24" i="36"/>
  <c r="BH24" i="36"/>
  <c r="BW23" i="36"/>
  <c r="BG23" i="36"/>
  <c r="BW126" i="36"/>
  <c r="BG126" i="36"/>
  <c r="BF23" i="36"/>
  <c r="BV23" i="36"/>
  <c r="BF126" i="36"/>
  <c r="BV126" i="36"/>
  <c r="BM126" i="36"/>
  <c r="AW126" i="36"/>
  <c r="BU23" i="36"/>
  <c r="BE23" i="36"/>
  <c r="BZ126" i="36"/>
  <c r="BJ126" i="36"/>
  <c r="BU127" i="36"/>
  <c r="BE127" i="36"/>
  <c r="BC126" i="36"/>
  <c r="BS126" i="36"/>
  <c r="BD23" i="36"/>
  <c r="BT23" i="36"/>
  <c r="AZ25" i="36"/>
  <c r="BP25" i="36"/>
  <c r="AZ127" i="36"/>
  <c r="BP127" i="36"/>
  <c r="AV88" i="36"/>
  <c r="BL88" i="36"/>
  <c r="CA26" i="36"/>
  <c r="BK26" i="36"/>
  <c r="BK126" i="36"/>
  <c r="CA126" i="36"/>
  <c r="BD126" i="36"/>
  <c r="BT126" i="36"/>
  <c r="AV24" i="36"/>
  <c r="BL24" i="36"/>
  <c r="BR24" i="36"/>
  <c r="BB24" i="36"/>
  <c r="AX128" i="36"/>
  <c r="BN128" i="36"/>
  <c r="BZ23" i="36"/>
  <c r="BJ23" i="36"/>
  <c r="BQ128" i="36"/>
  <c r="BA128" i="36"/>
  <c r="BO126" i="36"/>
  <c r="AY126" i="36"/>
  <c r="BI123" i="16"/>
  <c r="BY123" i="16"/>
  <c r="BX21" i="16"/>
  <c r="BH21" i="16"/>
  <c r="BT123" i="16"/>
  <c r="BD123" i="16"/>
  <c r="BU123" i="16"/>
  <c r="BE123" i="16"/>
  <c r="BH124" i="16"/>
  <c r="BX124" i="16"/>
  <c r="BW21" i="16"/>
  <c r="BG21" i="16"/>
  <c r="BK22" i="16"/>
  <c r="CA22" i="16"/>
  <c r="BF22" i="16"/>
  <c r="BV22" i="16"/>
  <c r="CA124" i="16"/>
  <c r="BK124" i="16"/>
  <c r="BY21" i="16"/>
  <c r="BI21" i="16"/>
  <c r="BF124" i="16"/>
  <c r="BV124" i="16"/>
  <c r="BU21" i="16"/>
  <c r="BE21" i="16"/>
  <c r="BT23" i="16"/>
  <c r="BD23" i="16"/>
  <c r="BW123" i="16"/>
  <c r="BG123" i="16"/>
  <c r="BJ124" i="16"/>
  <c r="BZ124" i="16"/>
  <c r="BZ21" i="16"/>
  <c r="BJ21" i="16"/>
  <c r="AY24" i="43" l="1"/>
  <c r="BO24" i="43"/>
  <c r="BX24" i="39"/>
  <c r="BH24" i="39"/>
  <c r="AR25" i="39"/>
  <c r="BC24" i="40"/>
  <c r="BS24" i="40"/>
  <c r="AM25" i="40"/>
  <c r="BC24" i="43"/>
  <c r="BS24" i="43"/>
  <c r="BM127" i="40"/>
  <c r="AW127" i="40"/>
  <c r="BP127" i="41"/>
  <c r="AZ127" i="41"/>
  <c r="BD127" i="42"/>
  <c r="BT127" i="42"/>
  <c r="BZ127" i="38"/>
  <c r="BJ127" i="38"/>
  <c r="AT128" i="38"/>
  <c r="BO24" i="36"/>
  <c r="AY24" i="36"/>
  <c r="AV88" i="38"/>
  <c r="BL88" i="38"/>
  <c r="BX24" i="41"/>
  <c r="BH24" i="41"/>
  <c r="BL127" i="40"/>
  <c r="AV127" i="40"/>
  <c r="BI127" i="38"/>
  <c r="BY127" i="38"/>
  <c r="AS128" i="38"/>
  <c r="AD24" i="45"/>
  <c r="V25" i="45"/>
  <c r="AC24" i="45"/>
  <c r="U25" i="45"/>
  <c r="BX127" i="40"/>
  <c r="BH127" i="40"/>
  <c r="BP127" i="42"/>
  <c r="AZ127" i="42"/>
  <c r="BT24" i="44"/>
  <c r="AN25" i="44"/>
  <c r="BD24" i="44"/>
  <c r="BI24" i="39"/>
  <c r="AS25" i="39"/>
  <c r="BY24" i="39"/>
  <c r="AX24" i="42"/>
  <c r="AH25" i="42"/>
  <c r="BN24" i="42"/>
  <c r="BY127" i="43"/>
  <c r="BI127" i="43"/>
  <c r="BW128" i="39"/>
  <c r="BG128" i="39"/>
  <c r="BM127" i="37"/>
  <c r="AW127" i="37"/>
  <c r="BN128" i="37"/>
  <c r="AX128" i="37"/>
  <c r="BJ24" i="41"/>
  <c r="BZ24" i="41"/>
  <c r="CA127" i="41"/>
  <c r="BK127" i="41"/>
  <c r="BJ127" i="43"/>
  <c r="BZ127" i="43"/>
  <c r="BK127" i="43"/>
  <c r="CA127" i="43"/>
  <c r="BW24" i="44"/>
  <c r="AQ25" i="44"/>
  <c r="BG24" i="44"/>
  <c r="AW24" i="40"/>
  <c r="BM24" i="40"/>
  <c r="AG25" i="40"/>
  <c r="BB127" i="42"/>
  <c r="BR127" i="42"/>
  <c r="BV25" i="44"/>
  <c r="AP26" i="44"/>
  <c r="BF25" i="44"/>
  <c r="AW127" i="42"/>
  <c r="BM127" i="42"/>
  <c r="AG24" i="45"/>
  <c r="Y25" i="45"/>
  <c r="Z26" i="45"/>
  <c r="AF24" i="45"/>
  <c r="X25" i="45"/>
  <c r="T28" i="45"/>
  <c r="AB27" i="45"/>
  <c r="W27" i="45"/>
  <c r="AE26" i="45"/>
  <c r="S27" i="45"/>
  <c r="AA26" i="45"/>
  <c r="BJ24" i="44"/>
  <c r="AT25" i="44"/>
  <c r="BZ24" i="44"/>
  <c r="BS26" i="44"/>
  <c r="BC26" i="44"/>
  <c r="AM27" i="44"/>
  <c r="BM128" i="44"/>
  <c r="AW128" i="44"/>
  <c r="BY128" i="44"/>
  <c r="BI128" i="44"/>
  <c r="BX127" i="44"/>
  <c r="BH127" i="44"/>
  <c r="BI24" i="44"/>
  <c r="AS25" i="44"/>
  <c r="BY24" i="44"/>
  <c r="BU24" i="44"/>
  <c r="AO25" i="44"/>
  <c r="BE24" i="44"/>
  <c r="AJ25" i="44"/>
  <c r="AZ24" i="44"/>
  <c r="BP24" i="44"/>
  <c r="BP127" i="44"/>
  <c r="AZ127" i="44"/>
  <c r="AJ128" i="44"/>
  <c r="BN129" i="44"/>
  <c r="AX129" i="44"/>
  <c r="AH130" i="44"/>
  <c r="AU130" i="44"/>
  <c r="BK129" i="44"/>
  <c r="CA129" i="44"/>
  <c r="BA25" i="44"/>
  <c r="AK26" i="44"/>
  <c r="BQ25" i="44"/>
  <c r="BE128" i="44"/>
  <c r="BU128" i="44"/>
  <c r="BD128" i="44"/>
  <c r="BT128" i="44"/>
  <c r="AK130" i="44"/>
  <c r="BA129" i="44"/>
  <c r="BQ129" i="44"/>
  <c r="BS127" i="44"/>
  <c r="AM128" i="44"/>
  <c r="BC127" i="44"/>
  <c r="BL89" i="44"/>
  <c r="AV89" i="44"/>
  <c r="BL129" i="44"/>
  <c r="AV129" i="44"/>
  <c r="AF130" i="44"/>
  <c r="AL131" i="44"/>
  <c r="BR130" i="44"/>
  <c r="BB130" i="44"/>
  <c r="BB26" i="44"/>
  <c r="AL27" i="44"/>
  <c r="BR26" i="44"/>
  <c r="AR25" i="44"/>
  <c r="BH24" i="44"/>
  <c r="BX24" i="44"/>
  <c r="BK24" i="44"/>
  <c r="AU25" i="44"/>
  <c r="CA24" i="44"/>
  <c r="AF27" i="44"/>
  <c r="BL26" i="44"/>
  <c r="AV26" i="44"/>
  <c r="BV128" i="44"/>
  <c r="BF128" i="44"/>
  <c r="AY127" i="44"/>
  <c r="BO127" i="44"/>
  <c r="AI128" i="44"/>
  <c r="BZ127" i="44"/>
  <c r="BJ127" i="44"/>
  <c r="AI28" i="44"/>
  <c r="AY27" i="44"/>
  <c r="BO27" i="44"/>
  <c r="AX27" i="44"/>
  <c r="AH28" i="44"/>
  <c r="BN27" i="44"/>
  <c r="BG128" i="44"/>
  <c r="BW128" i="44"/>
  <c r="AG26" i="44"/>
  <c r="AW25" i="44"/>
  <c r="BM25" i="44"/>
  <c r="BL128" i="43"/>
  <c r="AV128" i="43"/>
  <c r="BG128" i="43"/>
  <c r="BW128" i="43"/>
  <c r="BE128" i="43"/>
  <c r="BU128" i="43"/>
  <c r="BK25" i="43"/>
  <c r="CA25" i="43"/>
  <c r="BT25" i="43"/>
  <c r="BD25" i="43"/>
  <c r="BY24" i="43"/>
  <c r="BI24" i="43"/>
  <c r="BM127" i="43"/>
  <c r="AG128" i="43"/>
  <c r="AW127" i="43"/>
  <c r="AW26" i="43"/>
  <c r="BM26" i="43"/>
  <c r="BP127" i="43"/>
  <c r="AJ128" i="43"/>
  <c r="AZ127" i="43"/>
  <c r="BN127" i="43"/>
  <c r="AH128" i="43"/>
  <c r="AX127" i="43"/>
  <c r="BA128" i="43"/>
  <c r="BQ128" i="43"/>
  <c r="BR27" i="43"/>
  <c r="BB27" i="43"/>
  <c r="BO127" i="43"/>
  <c r="AI128" i="43"/>
  <c r="AY127" i="43"/>
  <c r="AV88" i="43"/>
  <c r="BL88" i="43"/>
  <c r="BF128" i="43"/>
  <c r="BV128" i="43"/>
  <c r="BX24" i="43"/>
  <c r="BH24" i="43"/>
  <c r="AZ26" i="43"/>
  <c r="BP26" i="43"/>
  <c r="BC128" i="43"/>
  <c r="BS128" i="43"/>
  <c r="AV26" i="43"/>
  <c r="BL26" i="43"/>
  <c r="BW24" i="43"/>
  <c r="BG24" i="43"/>
  <c r="AX26" i="43"/>
  <c r="BN26" i="43"/>
  <c r="BD128" i="43"/>
  <c r="BT128" i="43"/>
  <c r="BF25" i="43"/>
  <c r="BV25" i="43"/>
  <c r="BX129" i="43"/>
  <c r="BH129" i="43"/>
  <c r="BQ27" i="43"/>
  <c r="BA27" i="43"/>
  <c r="BE25" i="43"/>
  <c r="BU25" i="43"/>
  <c r="BZ24" i="43"/>
  <c r="BJ24" i="43"/>
  <c r="BB128" i="43"/>
  <c r="BR128" i="43"/>
  <c r="BC129" i="42"/>
  <c r="BS129" i="42"/>
  <c r="BH127" i="42"/>
  <c r="BX127" i="42"/>
  <c r="AS28" i="42"/>
  <c r="BY27" i="42"/>
  <c r="BI27" i="42"/>
  <c r="AX129" i="42"/>
  <c r="BN129" i="42"/>
  <c r="BG24" i="42"/>
  <c r="BW24" i="42"/>
  <c r="AQ25" i="42"/>
  <c r="BH25" i="42"/>
  <c r="AR26" i="42"/>
  <c r="BX25" i="42"/>
  <c r="AV88" i="42"/>
  <c r="BL88" i="42"/>
  <c r="AI26" i="42"/>
  <c r="BO25" i="42"/>
  <c r="AY25" i="42"/>
  <c r="BC25" i="42"/>
  <c r="AM26" i="42"/>
  <c r="BS25" i="42"/>
  <c r="BF25" i="42"/>
  <c r="AP26" i="42"/>
  <c r="BV25" i="42"/>
  <c r="BB25" i="42"/>
  <c r="AL26" i="42"/>
  <c r="BR25" i="42"/>
  <c r="BE129" i="42"/>
  <c r="BU129" i="42"/>
  <c r="BE25" i="42"/>
  <c r="AO26" i="42"/>
  <c r="BU25" i="42"/>
  <c r="BK128" i="42"/>
  <c r="CA128" i="42"/>
  <c r="AZ26" i="42"/>
  <c r="AJ27" i="42"/>
  <c r="BP26" i="42"/>
  <c r="BJ127" i="42"/>
  <c r="BZ127" i="42"/>
  <c r="AN26" i="42"/>
  <c r="BD25" i="42"/>
  <c r="BT25" i="42"/>
  <c r="BI127" i="42"/>
  <c r="BY127" i="42"/>
  <c r="AK26" i="42"/>
  <c r="BA25" i="42"/>
  <c r="BQ25" i="42"/>
  <c r="BG127" i="42"/>
  <c r="BW127" i="42"/>
  <c r="AV24" i="42"/>
  <c r="AF25" i="42"/>
  <c r="BL24" i="42"/>
  <c r="BQ128" i="42"/>
  <c r="BA128" i="42"/>
  <c r="BF127" i="42"/>
  <c r="BV127" i="42"/>
  <c r="AV127" i="42"/>
  <c r="BL127" i="42"/>
  <c r="AW25" i="42"/>
  <c r="BM25" i="42"/>
  <c r="AG26" i="42"/>
  <c r="AT27" i="42"/>
  <c r="BJ26" i="42"/>
  <c r="BZ26" i="42"/>
  <c r="AU27" i="42"/>
  <c r="BK26" i="42"/>
  <c r="CA26" i="42"/>
  <c r="BO127" i="42"/>
  <c r="AY127" i="42"/>
  <c r="BF127" i="41"/>
  <c r="BV127" i="41"/>
  <c r="AW24" i="41"/>
  <c r="BM24" i="41"/>
  <c r="AJ26" i="41"/>
  <c r="AZ25" i="41"/>
  <c r="BP25" i="41"/>
  <c r="AN27" i="41"/>
  <c r="BT26" i="41"/>
  <c r="BD26" i="41"/>
  <c r="AX128" i="41"/>
  <c r="BN128" i="41"/>
  <c r="AO27" i="41"/>
  <c r="BE26" i="41"/>
  <c r="BU26" i="41"/>
  <c r="AY128" i="41"/>
  <c r="BO128" i="41"/>
  <c r="AV26" i="41"/>
  <c r="BL26" i="41"/>
  <c r="AF27" i="41"/>
  <c r="AM27" i="41"/>
  <c r="BS26" i="41"/>
  <c r="BC26" i="41"/>
  <c r="BJ129" i="41"/>
  <c r="BZ129" i="41"/>
  <c r="BD127" i="41"/>
  <c r="BT127" i="41"/>
  <c r="BQ24" i="41"/>
  <c r="BA24" i="41"/>
  <c r="BC127" i="41"/>
  <c r="BS127" i="41"/>
  <c r="BH127" i="41"/>
  <c r="BX127" i="41"/>
  <c r="BY130" i="41"/>
  <c r="BI130" i="41"/>
  <c r="BU130" i="41"/>
  <c r="BE130" i="41"/>
  <c r="AY24" i="41"/>
  <c r="BO24" i="41"/>
  <c r="AX24" i="41"/>
  <c r="BN24" i="41"/>
  <c r="BG127" i="41"/>
  <c r="BW127" i="41"/>
  <c r="AV88" i="41"/>
  <c r="BL88" i="41"/>
  <c r="BF26" i="41"/>
  <c r="BV26" i="41"/>
  <c r="AP27" i="41"/>
  <c r="AW127" i="41"/>
  <c r="BM127" i="41"/>
  <c r="AL27" i="41"/>
  <c r="BR26" i="41"/>
  <c r="BB26" i="41"/>
  <c r="BB127" i="41"/>
  <c r="BR127" i="41"/>
  <c r="BQ129" i="41"/>
  <c r="BA129" i="41"/>
  <c r="BG27" i="41"/>
  <c r="BW27" i="41"/>
  <c r="AQ28" i="41"/>
  <c r="BK26" i="41"/>
  <c r="AU27" i="41"/>
  <c r="CA26" i="41"/>
  <c r="AV127" i="41"/>
  <c r="BL127" i="41"/>
  <c r="AS26" i="41"/>
  <c r="BY25" i="41"/>
  <c r="BI25" i="41"/>
  <c r="BU127" i="40"/>
  <c r="BE127" i="40"/>
  <c r="AY127" i="40"/>
  <c r="BO127" i="40"/>
  <c r="BN127" i="40"/>
  <c r="AX127" i="40"/>
  <c r="BA24" i="40"/>
  <c r="BQ24" i="40"/>
  <c r="AK25" i="40"/>
  <c r="AU25" i="40"/>
  <c r="CA24" i="40"/>
  <c r="BK24" i="40"/>
  <c r="AO26" i="40"/>
  <c r="BE25" i="40"/>
  <c r="BU25" i="40"/>
  <c r="AH27" i="40"/>
  <c r="AX26" i="40"/>
  <c r="BN26" i="40"/>
  <c r="BG129" i="40"/>
  <c r="BW129" i="40"/>
  <c r="AZ26" i="40"/>
  <c r="AJ27" i="40"/>
  <c r="BP26" i="40"/>
  <c r="BB24" i="40"/>
  <c r="BR24" i="40"/>
  <c r="AL25" i="40"/>
  <c r="AV24" i="40"/>
  <c r="AF25" i="40"/>
  <c r="BL24" i="40"/>
  <c r="AZ127" i="40"/>
  <c r="BP127" i="40"/>
  <c r="BH26" i="40"/>
  <c r="BX26" i="40"/>
  <c r="AR27" i="40"/>
  <c r="AS25" i="40"/>
  <c r="BY24" i="40"/>
  <c r="BI24" i="40"/>
  <c r="BZ128" i="40"/>
  <c r="AT129" i="40"/>
  <c r="BJ128" i="40"/>
  <c r="AI27" i="40"/>
  <c r="AY26" i="40"/>
  <c r="BO26" i="40"/>
  <c r="AN26" i="40"/>
  <c r="BD25" i="40"/>
  <c r="BT25" i="40"/>
  <c r="BV127" i="40"/>
  <c r="BF127" i="40"/>
  <c r="BI127" i="40"/>
  <c r="BY127" i="40"/>
  <c r="CA127" i="40"/>
  <c r="BK127" i="40"/>
  <c r="AQ25" i="40"/>
  <c r="BW24" i="40"/>
  <c r="BG24" i="40"/>
  <c r="BJ25" i="40"/>
  <c r="BZ25" i="40"/>
  <c r="AT26" i="40"/>
  <c r="AV89" i="40"/>
  <c r="BL89" i="40"/>
  <c r="AM129" i="40"/>
  <c r="BC128" i="40"/>
  <c r="BS128" i="40"/>
  <c r="BB127" i="40"/>
  <c r="BR127" i="40"/>
  <c r="BV25" i="40"/>
  <c r="AP26" i="40"/>
  <c r="BF25" i="40"/>
  <c r="BD127" i="40"/>
  <c r="BT127" i="40"/>
  <c r="BA129" i="40"/>
  <c r="BQ129" i="40"/>
  <c r="CA127" i="39"/>
  <c r="BK127" i="39"/>
  <c r="BD26" i="39"/>
  <c r="AN27" i="39"/>
  <c r="BT26" i="39"/>
  <c r="BZ129" i="39"/>
  <c r="BJ129" i="39"/>
  <c r="BC24" i="39"/>
  <c r="AM25" i="39"/>
  <c r="BS24" i="39"/>
  <c r="BQ129" i="39"/>
  <c r="BA129" i="39"/>
  <c r="AZ26" i="39"/>
  <c r="BP26" i="39"/>
  <c r="AJ27" i="39"/>
  <c r="BE25" i="39"/>
  <c r="AO26" i="39"/>
  <c r="BU25" i="39"/>
  <c r="BM25" i="39"/>
  <c r="AG26" i="39"/>
  <c r="AW25" i="39"/>
  <c r="BV128" i="39"/>
  <c r="BF128" i="39"/>
  <c r="AV128" i="39"/>
  <c r="BL128" i="39"/>
  <c r="AX127" i="39"/>
  <c r="BN127" i="39"/>
  <c r="BJ24" i="39"/>
  <c r="BZ24" i="39"/>
  <c r="AT25" i="39"/>
  <c r="BK26" i="39"/>
  <c r="CA26" i="39"/>
  <c r="AU27" i="39"/>
  <c r="AX25" i="39"/>
  <c r="BN25" i="39"/>
  <c r="AH26" i="39"/>
  <c r="BS128" i="39"/>
  <c r="BC128" i="39"/>
  <c r="AW127" i="39"/>
  <c r="BM127" i="39"/>
  <c r="BB25" i="39"/>
  <c r="BR25" i="39"/>
  <c r="AL26" i="39"/>
  <c r="AV90" i="39"/>
  <c r="BL90" i="39"/>
  <c r="BH129" i="39"/>
  <c r="BX129" i="39"/>
  <c r="BD127" i="39"/>
  <c r="BT127" i="39"/>
  <c r="BO127" i="39"/>
  <c r="AY127" i="39"/>
  <c r="BB128" i="39"/>
  <c r="BR128" i="39"/>
  <c r="BP129" i="39"/>
  <c r="AZ129" i="39"/>
  <c r="AF25" i="39"/>
  <c r="AV24" i="39"/>
  <c r="BL24" i="39"/>
  <c r="BA25" i="39"/>
  <c r="BQ25" i="39"/>
  <c r="AK26" i="39"/>
  <c r="BW26" i="39"/>
  <c r="BG26" i="39"/>
  <c r="AQ27" i="39"/>
  <c r="BF26" i="39"/>
  <c r="AP27" i="39"/>
  <c r="BV26" i="39"/>
  <c r="BU128" i="39"/>
  <c r="BE128" i="39"/>
  <c r="BI128" i="39"/>
  <c r="BY128" i="39"/>
  <c r="AI27" i="39"/>
  <c r="BO26" i="39"/>
  <c r="AY26" i="39"/>
  <c r="AH25" i="38"/>
  <c r="AX24" i="38"/>
  <c r="BN24" i="38"/>
  <c r="BF127" i="38"/>
  <c r="BV127" i="38"/>
  <c r="AP128" i="38"/>
  <c r="AY26" i="38"/>
  <c r="BO26" i="38"/>
  <c r="AI27" i="38"/>
  <c r="AF128" i="38"/>
  <c r="AV127" i="38"/>
  <c r="BL127" i="38"/>
  <c r="BN128" i="38"/>
  <c r="AX128" i="38"/>
  <c r="AH129" i="38"/>
  <c r="BD24" i="38"/>
  <c r="AN25" i="38"/>
  <c r="BT24" i="38"/>
  <c r="AL130" i="38"/>
  <c r="BR129" i="38"/>
  <c r="BB129" i="38"/>
  <c r="BO128" i="38"/>
  <c r="AI129" i="38"/>
  <c r="AY128" i="38"/>
  <c r="AS26" i="38"/>
  <c r="BI25" i="38"/>
  <c r="BY25" i="38"/>
  <c r="BV25" i="38"/>
  <c r="BF25" i="38"/>
  <c r="AP26" i="38"/>
  <c r="BC128" i="38"/>
  <c r="AM129" i="38"/>
  <c r="BS128" i="38"/>
  <c r="BK24" i="38"/>
  <c r="CA24" i="38"/>
  <c r="AU25" i="38"/>
  <c r="BK127" i="38"/>
  <c r="CA127" i="38"/>
  <c r="AU128" i="38"/>
  <c r="AF25" i="38"/>
  <c r="BL24" i="38"/>
  <c r="AV24" i="38"/>
  <c r="AK25" i="38"/>
  <c r="BA24" i="38"/>
  <c r="BQ24" i="38"/>
  <c r="BM127" i="38"/>
  <c r="AG128" i="38"/>
  <c r="AW127" i="38"/>
  <c r="BG129" i="38"/>
  <c r="AQ130" i="38"/>
  <c r="BW129" i="38"/>
  <c r="BX25" i="38"/>
  <c r="AR26" i="38"/>
  <c r="BH25" i="38"/>
  <c r="BX128" i="38"/>
  <c r="BH128" i="38"/>
  <c r="AR129" i="38"/>
  <c r="BW25" i="38"/>
  <c r="BG25" i="38"/>
  <c r="AQ26" i="38"/>
  <c r="BP128" i="38"/>
  <c r="AJ129" i="38"/>
  <c r="AZ128" i="38"/>
  <c r="BR24" i="38"/>
  <c r="AL25" i="38"/>
  <c r="BB24" i="38"/>
  <c r="BZ25" i="38"/>
  <c r="BJ25" i="38"/>
  <c r="AT26" i="38"/>
  <c r="AM25" i="38"/>
  <c r="BC24" i="38"/>
  <c r="BS24" i="38"/>
  <c r="AO128" i="38"/>
  <c r="BE127" i="38"/>
  <c r="BU127" i="38"/>
  <c r="AJ25" i="38"/>
  <c r="AZ24" i="38"/>
  <c r="BP24" i="38"/>
  <c r="AG25" i="38"/>
  <c r="AW24" i="38"/>
  <c r="BM24" i="38"/>
  <c r="AO25" i="38"/>
  <c r="BU24" i="38"/>
  <c r="BE24" i="38"/>
  <c r="BA128" i="38"/>
  <c r="BQ128" i="38"/>
  <c r="AK129" i="38"/>
  <c r="BD128" i="38"/>
  <c r="AN129" i="38"/>
  <c r="BT128" i="38"/>
  <c r="BY127" i="37"/>
  <c r="BI127" i="37"/>
  <c r="BL88" i="37"/>
  <c r="AV88" i="37"/>
  <c r="AV128" i="37"/>
  <c r="BL128" i="37"/>
  <c r="BV26" i="37"/>
  <c r="BF26" i="37"/>
  <c r="BX25" i="37"/>
  <c r="BH25" i="37"/>
  <c r="BR24" i="37"/>
  <c r="BB24" i="37"/>
  <c r="BC127" i="37"/>
  <c r="BS127" i="37"/>
  <c r="BT26" i="37"/>
  <c r="BD26" i="37"/>
  <c r="BS26" i="37"/>
  <c r="BC26" i="37"/>
  <c r="BP26" i="37"/>
  <c r="AZ26" i="37"/>
  <c r="CA128" i="37"/>
  <c r="BK128" i="37"/>
  <c r="BZ127" i="37"/>
  <c r="BJ127" i="37"/>
  <c r="CA25" i="37"/>
  <c r="BK25" i="37"/>
  <c r="BJ25" i="37"/>
  <c r="BZ25" i="37"/>
  <c r="BD127" i="37"/>
  <c r="BT127" i="37"/>
  <c r="BE127" i="37"/>
  <c r="BU127" i="37"/>
  <c r="AX24" i="37"/>
  <c r="BN24" i="37"/>
  <c r="BH129" i="37"/>
  <c r="BX129" i="37"/>
  <c r="AY26" i="37"/>
  <c r="BO26" i="37"/>
  <c r="BG25" i="37"/>
  <c r="BW25" i="37"/>
  <c r="BA127" i="37"/>
  <c r="BQ127" i="37"/>
  <c r="BG127" i="37"/>
  <c r="BW127" i="37"/>
  <c r="BY25" i="37"/>
  <c r="BI25" i="37"/>
  <c r="AZ127" i="37"/>
  <c r="BP127" i="37"/>
  <c r="AV24" i="37"/>
  <c r="BL24" i="37"/>
  <c r="BU26" i="37"/>
  <c r="BE26" i="37"/>
  <c r="BB127" i="37"/>
  <c r="BR127" i="37"/>
  <c r="BO127" i="37"/>
  <c r="AY127" i="37"/>
  <c r="AW24" i="37"/>
  <c r="BM24" i="37"/>
  <c r="BV128" i="37"/>
  <c r="BF128" i="37"/>
  <c r="BA24" i="37"/>
  <c r="BQ24" i="37"/>
  <c r="BL127" i="36"/>
  <c r="BY127" i="36"/>
  <c r="BI127" i="36"/>
  <c r="AY127" i="36"/>
  <c r="BO127" i="36"/>
  <c r="BH25" i="36"/>
  <c r="BX25" i="36"/>
  <c r="BP128" i="36"/>
  <c r="AZ128" i="36"/>
  <c r="AW127" i="36"/>
  <c r="BM127" i="36"/>
  <c r="BW127" i="36"/>
  <c r="BG127" i="36"/>
  <c r="BM25" i="36"/>
  <c r="AW25" i="36"/>
  <c r="CA27" i="36"/>
  <c r="BK27" i="36"/>
  <c r="AX26" i="36"/>
  <c r="BN26" i="36"/>
  <c r="BN129" i="36"/>
  <c r="AX129" i="36"/>
  <c r="BS26" i="36"/>
  <c r="BC26" i="36"/>
  <c r="BR25" i="36"/>
  <c r="BB25" i="36"/>
  <c r="BI25" i="36"/>
  <c r="BY25" i="36"/>
  <c r="CA127" i="36"/>
  <c r="BK127" i="36"/>
  <c r="BU128" i="36"/>
  <c r="BE128" i="36"/>
  <c r="BL89" i="36"/>
  <c r="AV89" i="36"/>
  <c r="BL25" i="36"/>
  <c r="AV25" i="36"/>
  <c r="BX128" i="36"/>
  <c r="BH128" i="36"/>
  <c r="BB128" i="36"/>
  <c r="BR128" i="36"/>
  <c r="BQ129" i="36"/>
  <c r="BA129" i="36"/>
  <c r="BZ24" i="36"/>
  <c r="BJ24" i="36"/>
  <c r="BW24" i="36"/>
  <c r="BG24" i="36"/>
  <c r="BZ127" i="36"/>
  <c r="BJ127" i="36"/>
  <c r="BU24" i="36"/>
  <c r="BE24" i="36"/>
  <c r="AZ26" i="36"/>
  <c r="BP26" i="36"/>
  <c r="BT24" i="36"/>
  <c r="BD24" i="36"/>
  <c r="BV24" i="36"/>
  <c r="BF24" i="36"/>
  <c r="BC127" i="36"/>
  <c r="BS127" i="36"/>
  <c r="BQ26" i="36"/>
  <c r="BA26" i="36"/>
  <c r="BD127" i="36"/>
  <c r="BT127" i="36"/>
  <c r="BV127" i="36"/>
  <c r="BF127" i="36"/>
  <c r="BG124" i="16"/>
  <c r="BW124" i="16"/>
  <c r="BX22" i="16"/>
  <c r="BH22" i="16"/>
  <c r="BY22" i="16"/>
  <c r="BI22" i="16"/>
  <c r="BH125" i="16"/>
  <c r="BX125" i="16"/>
  <c r="BE124" i="16"/>
  <c r="BU124" i="16"/>
  <c r="BD124" i="16"/>
  <c r="BT124" i="16"/>
  <c r="BT24" i="16"/>
  <c r="BD24" i="16"/>
  <c r="CA125" i="16"/>
  <c r="BK125" i="16"/>
  <c r="BW22" i="16"/>
  <c r="BG22" i="16"/>
  <c r="BK23" i="16"/>
  <c r="CA23" i="16"/>
  <c r="BF23" i="16"/>
  <c r="BV23" i="16"/>
  <c r="BE22" i="16"/>
  <c r="BU22" i="16"/>
  <c r="BI124" i="16"/>
  <c r="BY124" i="16"/>
  <c r="BF125" i="16"/>
  <c r="BV125" i="16"/>
  <c r="BZ22" i="16"/>
  <c r="BJ22" i="16"/>
  <c r="BZ125" i="16"/>
  <c r="BJ125" i="16"/>
  <c r="AC109" i="16"/>
  <c r="BC25" i="43" l="1"/>
  <c r="BS25" i="43"/>
  <c r="AM26" i="40"/>
  <c r="BC25" i="40"/>
  <c r="BS25" i="40"/>
  <c r="AR26" i="39"/>
  <c r="BX25" i="39"/>
  <c r="BH25" i="39"/>
  <c r="AY25" i="43"/>
  <c r="BO25" i="43"/>
  <c r="BM25" i="40"/>
  <c r="AW25" i="40"/>
  <c r="AG26" i="40"/>
  <c r="BM128" i="37"/>
  <c r="AW128" i="37"/>
  <c r="BP128" i="42"/>
  <c r="AZ128" i="42"/>
  <c r="AY25" i="36"/>
  <c r="BO25" i="36"/>
  <c r="BW25" i="44"/>
  <c r="BG25" i="44"/>
  <c r="AQ26" i="44"/>
  <c r="BX128" i="40"/>
  <c r="AR129" i="40"/>
  <c r="BH128" i="40"/>
  <c r="BJ128" i="38"/>
  <c r="BZ128" i="38"/>
  <c r="AT129" i="38"/>
  <c r="AC25" i="45"/>
  <c r="U26" i="45"/>
  <c r="BX25" i="41"/>
  <c r="AR26" i="41"/>
  <c r="BH25" i="41"/>
  <c r="BI128" i="43"/>
  <c r="BY128" i="43"/>
  <c r="BY128" i="38"/>
  <c r="BI128" i="38"/>
  <c r="AS129" i="38"/>
  <c r="BT128" i="42"/>
  <c r="BD128" i="42"/>
  <c r="BZ128" i="43"/>
  <c r="BJ128" i="43"/>
  <c r="BN129" i="37"/>
  <c r="AX129" i="37"/>
  <c r="CA128" i="43"/>
  <c r="BK128" i="43"/>
  <c r="AX25" i="42"/>
  <c r="BN25" i="42"/>
  <c r="AH26" i="42"/>
  <c r="BR128" i="42"/>
  <c r="BB128" i="42"/>
  <c r="BG129" i="39"/>
  <c r="BW129" i="39"/>
  <c r="BM128" i="42"/>
  <c r="AW128" i="42"/>
  <c r="BK128" i="41"/>
  <c r="CA128" i="41"/>
  <c r="AZ128" i="41"/>
  <c r="BP128" i="41"/>
  <c r="BL128" i="40"/>
  <c r="AV128" i="40"/>
  <c r="AF129" i="40"/>
  <c r="AN26" i="44"/>
  <c r="BD25" i="44"/>
  <c r="BT25" i="44"/>
  <c r="AD25" i="45"/>
  <c r="V26" i="45"/>
  <c r="AS26" i="39"/>
  <c r="BY25" i="39"/>
  <c r="BI25" i="39"/>
  <c r="AG129" i="40"/>
  <c r="AW128" i="40"/>
  <c r="BM128" i="40"/>
  <c r="BL89" i="38"/>
  <c r="AV89" i="38"/>
  <c r="AP27" i="44"/>
  <c r="BF26" i="44"/>
  <c r="BV26" i="44"/>
  <c r="BJ25" i="41"/>
  <c r="BZ25" i="41"/>
  <c r="AT26" i="41"/>
  <c r="W28" i="45"/>
  <c r="AE27" i="45"/>
  <c r="T29" i="45"/>
  <c r="AB28" i="45"/>
  <c r="Z27" i="45"/>
  <c r="X26" i="45"/>
  <c r="AF25" i="45"/>
  <c r="Y26" i="45"/>
  <c r="AG25" i="45"/>
  <c r="S28" i="45"/>
  <c r="AA27" i="45"/>
  <c r="BE25" i="44"/>
  <c r="AO26" i="44"/>
  <c r="BU25" i="44"/>
  <c r="BI25" i="44"/>
  <c r="BY25" i="44"/>
  <c r="AS26" i="44"/>
  <c r="BW129" i="44"/>
  <c r="AQ130" i="44"/>
  <c r="BG129" i="44"/>
  <c r="AV90" i="44"/>
  <c r="BL90" i="44"/>
  <c r="BA26" i="44"/>
  <c r="BQ26" i="44"/>
  <c r="AK27" i="44"/>
  <c r="BH128" i="44"/>
  <c r="BX128" i="44"/>
  <c r="CA25" i="44"/>
  <c r="AU26" i="44"/>
  <c r="BK25" i="44"/>
  <c r="BC128" i="44"/>
  <c r="BS128" i="44"/>
  <c r="AX28" i="44"/>
  <c r="BN28" i="44"/>
  <c r="AH29" i="44"/>
  <c r="AS130" i="44"/>
  <c r="BI129" i="44"/>
  <c r="BY129" i="44"/>
  <c r="BK130" i="44"/>
  <c r="AU131" i="44"/>
  <c r="CA130" i="44"/>
  <c r="BH25" i="44"/>
  <c r="BX25" i="44"/>
  <c r="AR26" i="44"/>
  <c r="BN130" i="44"/>
  <c r="AX130" i="44"/>
  <c r="AH131" i="44"/>
  <c r="BQ130" i="44"/>
  <c r="BA130" i="44"/>
  <c r="AK131" i="44"/>
  <c r="AY28" i="44"/>
  <c r="BO28" i="44"/>
  <c r="AI29" i="44"/>
  <c r="BM129" i="44"/>
  <c r="AW129" i="44"/>
  <c r="AG130" i="44"/>
  <c r="BZ128" i="44"/>
  <c r="BJ128" i="44"/>
  <c r="AZ128" i="44"/>
  <c r="BP128" i="44"/>
  <c r="BC27" i="44"/>
  <c r="AM28" i="44"/>
  <c r="BS27" i="44"/>
  <c r="AO130" i="44"/>
  <c r="BE129" i="44"/>
  <c r="BU129" i="44"/>
  <c r="BB27" i="44"/>
  <c r="AL28" i="44"/>
  <c r="BR27" i="44"/>
  <c r="BL130" i="44"/>
  <c r="AV130" i="44"/>
  <c r="AF131" i="44"/>
  <c r="BM26" i="44"/>
  <c r="AW26" i="44"/>
  <c r="AG27" i="44"/>
  <c r="BO128" i="44"/>
  <c r="AY128" i="44"/>
  <c r="BT129" i="44"/>
  <c r="AN130" i="44"/>
  <c r="BD129" i="44"/>
  <c r="BL27" i="44"/>
  <c r="AV27" i="44"/>
  <c r="AF28" i="44"/>
  <c r="AJ26" i="44"/>
  <c r="BP25" i="44"/>
  <c r="AZ25" i="44"/>
  <c r="BZ25" i="44"/>
  <c r="AT26" i="44"/>
  <c r="BJ25" i="44"/>
  <c r="BV129" i="44"/>
  <c r="AP130" i="44"/>
  <c r="BF129" i="44"/>
  <c r="AL132" i="44"/>
  <c r="BB131" i="44"/>
  <c r="BR131" i="44"/>
  <c r="BI25" i="43"/>
  <c r="BY25" i="43"/>
  <c r="BM128" i="43"/>
  <c r="AW128" i="43"/>
  <c r="BH130" i="43"/>
  <c r="BX130" i="43"/>
  <c r="BP27" i="43"/>
  <c r="AZ27" i="43"/>
  <c r="BB129" i="43"/>
  <c r="BR129" i="43"/>
  <c r="BF26" i="43"/>
  <c r="BV26" i="43"/>
  <c r="CA26" i="43"/>
  <c r="BK26" i="43"/>
  <c r="BU129" i="43"/>
  <c r="BE129" i="43"/>
  <c r="BT129" i="43"/>
  <c r="BD129" i="43"/>
  <c r="BV129" i="43"/>
  <c r="BF129" i="43"/>
  <c r="AX27" i="43"/>
  <c r="BN27" i="43"/>
  <c r="AV27" i="43"/>
  <c r="BL27" i="43"/>
  <c r="BT26" i="43"/>
  <c r="BD26" i="43"/>
  <c r="BE26" i="43"/>
  <c r="BU26" i="43"/>
  <c r="BN128" i="43"/>
  <c r="AX128" i="43"/>
  <c r="BR28" i="43"/>
  <c r="BB28" i="43"/>
  <c r="AV89" i="43"/>
  <c r="BL89" i="43"/>
  <c r="BG25" i="43"/>
  <c r="BW25" i="43"/>
  <c r="BW129" i="43"/>
  <c r="BG129" i="43"/>
  <c r="BQ28" i="43"/>
  <c r="BA28" i="43"/>
  <c r="BS129" i="43"/>
  <c r="BC129" i="43"/>
  <c r="AW27" i="43"/>
  <c r="BM27" i="43"/>
  <c r="BH25" i="43"/>
  <c r="BX25" i="43"/>
  <c r="BA129" i="43"/>
  <c r="BQ129" i="43"/>
  <c r="BJ25" i="43"/>
  <c r="BZ25" i="43"/>
  <c r="BO128" i="43"/>
  <c r="AY128" i="43"/>
  <c r="BP128" i="43"/>
  <c r="AZ128" i="43"/>
  <c r="AV129" i="43"/>
  <c r="BL129" i="43"/>
  <c r="BJ128" i="42"/>
  <c r="BZ128" i="42"/>
  <c r="BO128" i="42"/>
  <c r="AY128" i="42"/>
  <c r="AR27" i="42"/>
  <c r="BH26" i="42"/>
  <c r="BX26" i="42"/>
  <c r="AU28" i="42"/>
  <c r="CA27" i="42"/>
  <c r="BK27" i="42"/>
  <c r="BZ27" i="42"/>
  <c r="BJ27" i="42"/>
  <c r="AT28" i="42"/>
  <c r="AO27" i="42"/>
  <c r="BE26" i="42"/>
  <c r="BU26" i="42"/>
  <c r="AJ28" i="42"/>
  <c r="BP27" i="42"/>
  <c r="AZ27" i="42"/>
  <c r="BG25" i="42"/>
  <c r="BW25" i="42"/>
  <c r="AQ26" i="42"/>
  <c r="BG128" i="42"/>
  <c r="BW128" i="42"/>
  <c r="AS29" i="42"/>
  <c r="BI28" i="42"/>
  <c r="BY28" i="42"/>
  <c r="BL128" i="42"/>
  <c r="AV128" i="42"/>
  <c r="BH128" i="42"/>
  <c r="BX128" i="42"/>
  <c r="BN130" i="42"/>
  <c r="AX130" i="42"/>
  <c r="BR26" i="42"/>
  <c r="AL27" i="42"/>
  <c r="BB26" i="42"/>
  <c r="AF26" i="42"/>
  <c r="BL25" i="42"/>
  <c r="AV25" i="42"/>
  <c r="BS26" i="42"/>
  <c r="AM27" i="42"/>
  <c r="BC26" i="42"/>
  <c r="BS130" i="42"/>
  <c r="BC130" i="42"/>
  <c r="CA129" i="42"/>
  <c r="BK129" i="42"/>
  <c r="AP27" i="42"/>
  <c r="BV26" i="42"/>
  <c r="BF26" i="42"/>
  <c r="BI128" i="42"/>
  <c r="BY128" i="42"/>
  <c r="BV128" i="42"/>
  <c r="BF128" i="42"/>
  <c r="BU130" i="42"/>
  <c r="BE130" i="42"/>
  <c r="BQ129" i="42"/>
  <c r="BA129" i="42"/>
  <c r="AW26" i="42"/>
  <c r="BM26" i="42"/>
  <c r="AG27" i="42"/>
  <c r="BQ26" i="42"/>
  <c r="AK27" i="42"/>
  <c r="BA26" i="42"/>
  <c r="AI27" i="42"/>
  <c r="AY26" i="42"/>
  <c r="BO26" i="42"/>
  <c r="BT26" i="42"/>
  <c r="AN27" i="42"/>
  <c r="BD26" i="42"/>
  <c r="AV89" i="42"/>
  <c r="BL89" i="42"/>
  <c r="BL128" i="41"/>
  <c r="AV128" i="41"/>
  <c r="AI26" i="41"/>
  <c r="AY25" i="41"/>
  <c r="BO25" i="41"/>
  <c r="AQ29" i="41"/>
  <c r="BG28" i="41"/>
  <c r="BW28" i="41"/>
  <c r="AL28" i="41"/>
  <c r="BR27" i="41"/>
  <c r="BB27" i="41"/>
  <c r="BE27" i="41"/>
  <c r="BU27" i="41"/>
  <c r="AO28" i="41"/>
  <c r="BF27" i="41"/>
  <c r="BV27" i="41"/>
  <c r="AP28" i="41"/>
  <c r="BD27" i="41"/>
  <c r="BT27" i="41"/>
  <c r="AN28" i="41"/>
  <c r="BP26" i="41"/>
  <c r="AJ27" i="41"/>
  <c r="AZ26" i="41"/>
  <c r="BA130" i="41"/>
  <c r="BQ130" i="41"/>
  <c r="BC27" i="41"/>
  <c r="BS27" i="41"/>
  <c r="AM28" i="41"/>
  <c r="BS128" i="41"/>
  <c r="BC128" i="41"/>
  <c r="BJ130" i="41"/>
  <c r="BZ130" i="41"/>
  <c r="AV89" i="41"/>
  <c r="BL89" i="41"/>
  <c r="BO129" i="41"/>
  <c r="AY129" i="41"/>
  <c r="AW128" i="41"/>
  <c r="BM128" i="41"/>
  <c r="CA27" i="41"/>
  <c r="AU28" i="41"/>
  <c r="BK27" i="41"/>
  <c r="BU131" i="41"/>
  <c r="AO132" i="41"/>
  <c r="BE131" i="41"/>
  <c r="AF28" i="41"/>
  <c r="AV27" i="41"/>
  <c r="BL27" i="41"/>
  <c r="BR128" i="41"/>
  <c r="BB128" i="41"/>
  <c r="BG128" i="41"/>
  <c r="BW128" i="41"/>
  <c r="BI131" i="41"/>
  <c r="BY131" i="41"/>
  <c r="AS132" i="41"/>
  <c r="BF128" i="41"/>
  <c r="BV128" i="41"/>
  <c r="BN129" i="41"/>
  <c r="AX129" i="41"/>
  <c r="BH128" i="41"/>
  <c r="BX128" i="41"/>
  <c r="BI26" i="41"/>
  <c r="AS27" i="41"/>
  <c r="BY26" i="41"/>
  <c r="BA25" i="41"/>
  <c r="BQ25" i="41"/>
  <c r="AK26" i="41"/>
  <c r="AH26" i="41"/>
  <c r="AX25" i="41"/>
  <c r="BN25" i="41"/>
  <c r="BT128" i="41"/>
  <c r="BD128" i="41"/>
  <c r="AW25" i="41"/>
  <c r="AG26" i="41"/>
  <c r="BM25" i="41"/>
  <c r="BL90" i="40"/>
  <c r="AV90" i="40"/>
  <c r="BP128" i="40"/>
  <c r="AJ129" i="40"/>
  <c r="AZ128" i="40"/>
  <c r="BE26" i="40"/>
  <c r="AO27" i="40"/>
  <c r="BU26" i="40"/>
  <c r="BJ26" i="40"/>
  <c r="BZ26" i="40"/>
  <c r="AT27" i="40"/>
  <c r="BD26" i="40"/>
  <c r="AN27" i="40"/>
  <c r="BT26" i="40"/>
  <c r="AF26" i="40"/>
  <c r="BL25" i="40"/>
  <c r="AV25" i="40"/>
  <c r="BQ130" i="40"/>
  <c r="BA130" i="40"/>
  <c r="CA25" i="40"/>
  <c r="BK25" i="40"/>
  <c r="AU26" i="40"/>
  <c r="AN129" i="40"/>
  <c r="BD128" i="40"/>
  <c r="BT128" i="40"/>
  <c r="BB25" i="40"/>
  <c r="BR25" i="40"/>
  <c r="AL26" i="40"/>
  <c r="AK26" i="40"/>
  <c r="BA25" i="40"/>
  <c r="BQ25" i="40"/>
  <c r="BK128" i="40"/>
  <c r="CA128" i="40"/>
  <c r="BX27" i="40"/>
  <c r="AR28" i="40"/>
  <c r="BH27" i="40"/>
  <c r="BO128" i="40"/>
  <c r="AI129" i="40"/>
  <c r="AY128" i="40"/>
  <c r="BW25" i="40"/>
  <c r="AQ26" i="40"/>
  <c r="BG25" i="40"/>
  <c r="BW130" i="40"/>
  <c r="BG130" i="40"/>
  <c r="AS129" i="40"/>
  <c r="BY128" i="40"/>
  <c r="BI128" i="40"/>
  <c r="BZ129" i="40"/>
  <c r="BJ129" i="40"/>
  <c r="AJ28" i="40"/>
  <c r="AZ27" i="40"/>
  <c r="BP27" i="40"/>
  <c r="AY27" i="40"/>
  <c r="AI28" i="40"/>
  <c r="BO27" i="40"/>
  <c r="AL129" i="40"/>
  <c r="BB128" i="40"/>
  <c r="BR128" i="40"/>
  <c r="BC129" i="40"/>
  <c r="BS129" i="40"/>
  <c r="BF128" i="40"/>
  <c r="AP129" i="40"/>
  <c r="BV128" i="40"/>
  <c r="BN27" i="40"/>
  <c r="AH28" i="40"/>
  <c r="AX27" i="40"/>
  <c r="BE128" i="40"/>
  <c r="AO129" i="40"/>
  <c r="BU128" i="40"/>
  <c r="BF26" i="40"/>
  <c r="AP27" i="40"/>
  <c r="BV26" i="40"/>
  <c r="BN128" i="40"/>
  <c r="AH129" i="40"/>
  <c r="AX128" i="40"/>
  <c r="BI25" i="40"/>
  <c r="AS26" i="40"/>
  <c r="BY25" i="40"/>
  <c r="AF26" i="39"/>
  <c r="AV25" i="39"/>
  <c r="BL25" i="39"/>
  <c r="AZ130" i="39"/>
  <c r="BP130" i="39"/>
  <c r="AW128" i="39"/>
  <c r="BM128" i="39"/>
  <c r="BV129" i="39"/>
  <c r="BF129" i="39"/>
  <c r="AV91" i="39"/>
  <c r="BL91" i="39"/>
  <c r="AL27" i="39"/>
  <c r="BB26" i="39"/>
  <c r="BR26" i="39"/>
  <c r="BS129" i="39"/>
  <c r="BC129" i="39"/>
  <c r="BU129" i="39"/>
  <c r="BE129" i="39"/>
  <c r="AY128" i="39"/>
  <c r="BO128" i="39"/>
  <c r="BM26" i="39"/>
  <c r="AG27" i="39"/>
  <c r="AW26" i="39"/>
  <c r="AV129" i="39"/>
  <c r="BL129" i="39"/>
  <c r="BZ130" i="39"/>
  <c r="BJ130" i="39"/>
  <c r="BN26" i="39"/>
  <c r="AH27" i="39"/>
  <c r="AX26" i="39"/>
  <c r="BD27" i="39"/>
  <c r="AN28" i="39"/>
  <c r="BT27" i="39"/>
  <c r="BA130" i="39"/>
  <c r="BQ130" i="39"/>
  <c r="BY129" i="39"/>
  <c r="BI129" i="39"/>
  <c r="BS25" i="39"/>
  <c r="BC25" i="39"/>
  <c r="AM26" i="39"/>
  <c r="BR129" i="39"/>
  <c r="BB129" i="39"/>
  <c r="BF27" i="39"/>
  <c r="BV27" i="39"/>
  <c r="AP28" i="39"/>
  <c r="BT128" i="39"/>
  <c r="BD128" i="39"/>
  <c r="BE26" i="39"/>
  <c r="AO27" i="39"/>
  <c r="BU26" i="39"/>
  <c r="BK128" i="39"/>
  <c r="CA128" i="39"/>
  <c r="AX128" i="39"/>
  <c r="BN128" i="39"/>
  <c r="AI28" i="39"/>
  <c r="AY27" i="39"/>
  <c r="BO27" i="39"/>
  <c r="AU28" i="39"/>
  <c r="BK27" i="39"/>
  <c r="CA27" i="39"/>
  <c r="BW27" i="39"/>
  <c r="BG27" i="39"/>
  <c r="AQ28" i="39"/>
  <c r="AJ28" i="39"/>
  <c r="AZ27" i="39"/>
  <c r="BP27" i="39"/>
  <c r="BH130" i="39"/>
  <c r="BX130" i="39"/>
  <c r="AT26" i="39"/>
  <c r="BZ25" i="39"/>
  <c r="BJ25" i="39"/>
  <c r="AK27" i="39"/>
  <c r="BA26" i="39"/>
  <c r="BQ26" i="39"/>
  <c r="AP27" i="38"/>
  <c r="BF26" i="38"/>
  <c r="BV26" i="38"/>
  <c r="BC25" i="38"/>
  <c r="BS25" i="38"/>
  <c r="AM26" i="38"/>
  <c r="AN130" i="38"/>
  <c r="BT129" i="38"/>
  <c r="BD129" i="38"/>
  <c r="AN26" i="38"/>
  <c r="BD25" i="38"/>
  <c r="BT25" i="38"/>
  <c r="BQ129" i="38"/>
  <c r="AK130" i="38"/>
  <c r="BA129" i="38"/>
  <c r="BU25" i="38"/>
  <c r="BE25" i="38"/>
  <c r="AO26" i="38"/>
  <c r="BL128" i="38"/>
  <c r="AF129" i="38"/>
  <c r="AV128" i="38"/>
  <c r="AQ27" i="38"/>
  <c r="BG26" i="38"/>
  <c r="BW26" i="38"/>
  <c r="BA25" i="38"/>
  <c r="AK26" i="38"/>
  <c r="BQ25" i="38"/>
  <c r="AW25" i="38"/>
  <c r="BM25" i="38"/>
  <c r="AG26" i="38"/>
  <c r="BH129" i="38"/>
  <c r="AR130" i="38"/>
  <c r="BX129" i="38"/>
  <c r="AV25" i="38"/>
  <c r="BL25" i="38"/>
  <c r="AF26" i="38"/>
  <c r="BV128" i="38"/>
  <c r="AP129" i="38"/>
  <c r="BF128" i="38"/>
  <c r="BG130" i="38"/>
  <c r="BW130" i="38"/>
  <c r="AQ131" i="38"/>
  <c r="BP129" i="38"/>
  <c r="AZ129" i="38"/>
  <c r="AJ130" i="38"/>
  <c r="AM130" i="38"/>
  <c r="BS129" i="38"/>
  <c r="BC129" i="38"/>
  <c r="BN129" i="38"/>
  <c r="AX129" i="38"/>
  <c r="AH130" i="38"/>
  <c r="BB25" i="38"/>
  <c r="AL26" i="38"/>
  <c r="BR25" i="38"/>
  <c r="AI28" i="38"/>
  <c r="AY27" i="38"/>
  <c r="BO27" i="38"/>
  <c r="AZ25" i="38"/>
  <c r="AJ26" i="38"/>
  <c r="BP25" i="38"/>
  <c r="AU129" i="38"/>
  <c r="BK128" i="38"/>
  <c r="CA128" i="38"/>
  <c r="BO129" i="38"/>
  <c r="AY129" i="38"/>
  <c r="AI130" i="38"/>
  <c r="BE128" i="38"/>
  <c r="BU128" i="38"/>
  <c r="AO129" i="38"/>
  <c r="BH26" i="38"/>
  <c r="AR27" i="38"/>
  <c r="BX26" i="38"/>
  <c r="AU26" i="38"/>
  <c r="BK25" i="38"/>
  <c r="CA25" i="38"/>
  <c r="BR130" i="38"/>
  <c r="BB130" i="38"/>
  <c r="AL131" i="38"/>
  <c r="BZ26" i="38"/>
  <c r="BJ26" i="38"/>
  <c r="AT27" i="38"/>
  <c r="BM128" i="38"/>
  <c r="AG129" i="38"/>
  <c r="AW128" i="38"/>
  <c r="AS27" i="38"/>
  <c r="BY26" i="38"/>
  <c r="BI26" i="38"/>
  <c r="AX25" i="38"/>
  <c r="AH26" i="38"/>
  <c r="BN25" i="38"/>
  <c r="BB25" i="37"/>
  <c r="BR25" i="37"/>
  <c r="BO27" i="37"/>
  <c r="AY27" i="37"/>
  <c r="BZ128" i="37"/>
  <c r="BJ128" i="37"/>
  <c r="AV25" i="37"/>
  <c r="BL25" i="37"/>
  <c r="BA25" i="37"/>
  <c r="BQ25" i="37"/>
  <c r="BX130" i="37"/>
  <c r="BH130" i="37"/>
  <c r="BV129" i="37"/>
  <c r="BF129" i="37"/>
  <c r="BS128" i="37"/>
  <c r="BC128" i="37"/>
  <c r="CA26" i="37"/>
  <c r="BK26" i="37"/>
  <c r="AZ128" i="37"/>
  <c r="BP128" i="37"/>
  <c r="AY128" i="37"/>
  <c r="BO128" i="37"/>
  <c r="BQ128" i="37"/>
  <c r="BA128" i="37"/>
  <c r="BS27" i="37"/>
  <c r="BC27" i="37"/>
  <c r="BX26" i="37"/>
  <c r="BH26" i="37"/>
  <c r="BW128" i="37"/>
  <c r="BG128" i="37"/>
  <c r="BV27" i="37"/>
  <c r="BF27" i="37"/>
  <c r="BU128" i="37"/>
  <c r="BE128" i="37"/>
  <c r="BL129" i="37"/>
  <c r="AV129" i="37"/>
  <c r="BT27" i="37"/>
  <c r="BD27" i="37"/>
  <c r="BP27" i="37"/>
  <c r="AZ27" i="37"/>
  <c r="BW26" i="37"/>
  <c r="BG26" i="37"/>
  <c r="BU27" i="37"/>
  <c r="BE27" i="37"/>
  <c r="BZ26" i="37"/>
  <c r="BJ26" i="37"/>
  <c r="BY128" i="37"/>
  <c r="BI128" i="37"/>
  <c r="BY26" i="37"/>
  <c r="BI26" i="37"/>
  <c r="AX25" i="37"/>
  <c r="BN25" i="37"/>
  <c r="BK129" i="37"/>
  <c r="CA129" i="37"/>
  <c r="AW25" i="37"/>
  <c r="BM25" i="37"/>
  <c r="BR128" i="37"/>
  <c r="BB128" i="37"/>
  <c r="BL89" i="37"/>
  <c r="AV89" i="37"/>
  <c r="BT128" i="37"/>
  <c r="BD128" i="37"/>
  <c r="BY26" i="36"/>
  <c r="BI26" i="36"/>
  <c r="AW128" i="36"/>
  <c r="BM128" i="36"/>
  <c r="BU25" i="36"/>
  <c r="BE25" i="36"/>
  <c r="BW25" i="36"/>
  <c r="BG25" i="36"/>
  <c r="CA28" i="36"/>
  <c r="BK28" i="36"/>
  <c r="BY128" i="36"/>
  <c r="BI128" i="36"/>
  <c r="BN130" i="36"/>
  <c r="AX130" i="36"/>
  <c r="BU129" i="36"/>
  <c r="BE129" i="36"/>
  <c r="BO128" i="36"/>
  <c r="AY128" i="36"/>
  <c r="AW26" i="36"/>
  <c r="BM26" i="36"/>
  <c r="BT128" i="36"/>
  <c r="BD128" i="36"/>
  <c r="BP129" i="36"/>
  <c r="AZ129" i="36"/>
  <c r="BQ27" i="36"/>
  <c r="BA27" i="36"/>
  <c r="BJ25" i="36"/>
  <c r="BZ25" i="36"/>
  <c r="BQ130" i="36"/>
  <c r="BA130" i="36"/>
  <c r="BL128" i="36"/>
  <c r="BB26" i="36"/>
  <c r="BR26" i="36"/>
  <c r="BH129" i="36"/>
  <c r="BX129" i="36"/>
  <c r="AV26" i="36"/>
  <c r="BL26" i="36"/>
  <c r="BZ128" i="36"/>
  <c r="BJ128" i="36"/>
  <c r="AV90" i="36"/>
  <c r="BL90" i="36"/>
  <c r="BX26" i="36"/>
  <c r="BH26" i="36"/>
  <c r="BS128" i="36"/>
  <c r="BC128" i="36"/>
  <c r="BT25" i="36"/>
  <c r="BD25" i="36"/>
  <c r="BR129" i="36"/>
  <c r="BB129" i="36"/>
  <c r="BW128" i="36"/>
  <c r="BG128" i="36"/>
  <c r="BV128" i="36"/>
  <c r="BF128" i="36"/>
  <c r="BS27" i="36"/>
  <c r="BC27" i="36"/>
  <c r="BN27" i="36"/>
  <c r="AX27" i="36"/>
  <c r="CA128" i="36"/>
  <c r="BK128" i="36"/>
  <c r="BV25" i="36"/>
  <c r="BF25" i="36"/>
  <c r="BP27" i="36"/>
  <c r="AZ27" i="36"/>
  <c r="BF126" i="16"/>
  <c r="BV126" i="16"/>
  <c r="CA24" i="16"/>
  <c r="BK24" i="16"/>
  <c r="BY125" i="16"/>
  <c r="BI125" i="16"/>
  <c r="BE125" i="16"/>
  <c r="BU125" i="16"/>
  <c r="BV24" i="16"/>
  <c r="BF24" i="16"/>
  <c r="BI23" i="16"/>
  <c r="BY23" i="16"/>
  <c r="BH23" i="16"/>
  <c r="BX23" i="16"/>
  <c r="BJ23" i="16"/>
  <c r="BZ23" i="16"/>
  <c r="BZ126" i="16"/>
  <c r="BJ126" i="16"/>
  <c r="BX126" i="16"/>
  <c r="BH126" i="16"/>
  <c r="CA126" i="16"/>
  <c r="BK126" i="16"/>
  <c r="BE23" i="16"/>
  <c r="BU23" i="16"/>
  <c r="BW23" i="16"/>
  <c r="BG23" i="16"/>
  <c r="BD125" i="16"/>
  <c r="BT125" i="16"/>
  <c r="BG125" i="16"/>
  <c r="BW125" i="16"/>
  <c r="BT25" i="16"/>
  <c r="BD25" i="16"/>
  <c r="AC70" i="16"/>
  <c r="AC6" i="16" s="1"/>
  <c r="AY26" i="43" l="1"/>
  <c r="BO26" i="43"/>
  <c r="BC26" i="43"/>
  <c r="BS26" i="43"/>
  <c r="BX26" i="39"/>
  <c r="AR27" i="39"/>
  <c r="BH26" i="39"/>
  <c r="AM27" i="40"/>
  <c r="BS26" i="40"/>
  <c r="BC26" i="40"/>
  <c r="BI26" i="39"/>
  <c r="AS27" i="39"/>
  <c r="BY26" i="39"/>
  <c r="BW130" i="39"/>
  <c r="BG130" i="39"/>
  <c r="V27" i="45"/>
  <c r="AD26" i="45"/>
  <c r="BM129" i="42"/>
  <c r="AW129" i="42"/>
  <c r="BY129" i="38"/>
  <c r="AS130" i="38"/>
  <c r="BI129" i="38"/>
  <c r="AY26" i="36"/>
  <c r="BO26" i="36"/>
  <c r="AQ27" i="44"/>
  <c r="BG26" i="44"/>
  <c r="BW26" i="44"/>
  <c r="BB129" i="42"/>
  <c r="BR129" i="42"/>
  <c r="BY129" i="43"/>
  <c r="BI129" i="43"/>
  <c r="AV90" i="38"/>
  <c r="BL90" i="38"/>
  <c r="BM129" i="40"/>
  <c r="AW129" i="40"/>
  <c r="BP129" i="42"/>
  <c r="AZ129" i="42"/>
  <c r="BT26" i="44"/>
  <c r="BD26" i="44"/>
  <c r="AN27" i="44"/>
  <c r="BJ26" i="41"/>
  <c r="AT27" i="41"/>
  <c r="BZ26" i="41"/>
  <c r="BL129" i="40"/>
  <c r="AV129" i="40"/>
  <c r="BH26" i="41"/>
  <c r="AR27" i="41"/>
  <c r="BX26" i="41"/>
  <c r="BM129" i="37"/>
  <c r="AW129" i="37"/>
  <c r="BK129" i="41"/>
  <c r="CA129" i="41"/>
  <c r="BX129" i="40"/>
  <c r="BH129" i="40"/>
  <c r="BD129" i="42"/>
  <c r="BT129" i="42"/>
  <c r="CA129" i="43"/>
  <c r="BK129" i="43"/>
  <c r="U27" i="45"/>
  <c r="AC26" i="45"/>
  <c r="AG27" i="40"/>
  <c r="BM26" i="40"/>
  <c r="AW26" i="40"/>
  <c r="AP28" i="44"/>
  <c r="BV27" i="44"/>
  <c r="BF27" i="44"/>
  <c r="AX130" i="37"/>
  <c r="BN130" i="37"/>
  <c r="BZ129" i="43"/>
  <c r="BJ129" i="43"/>
  <c r="AX26" i="42"/>
  <c r="AH27" i="42"/>
  <c r="BN26" i="42"/>
  <c r="AZ129" i="41"/>
  <c r="BP129" i="41"/>
  <c r="BJ129" i="38"/>
  <c r="BZ129" i="38"/>
  <c r="AT130" i="38"/>
  <c r="Z28" i="45"/>
  <c r="S29" i="45"/>
  <c r="AA28" i="45"/>
  <c r="AF26" i="45"/>
  <c r="X27" i="45"/>
  <c r="AB29" i="45"/>
  <c r="T30" i="45"/>
  <c r="AG26" i="45"/>
  <c r="Y27" i="45"/>
  <c r="W29" i="45"/>
  <c r="AE28" i="45"/>
  <c r="CA26" i="44"/>
  <c r="BK26" i="44"/>
  <c r="AU27" i="44"/>
  <c r="AX131" i="44"/>
  <c r="BN131" i="44"/>
  <c r="AH132" i="44"/>
  <c r="AZ129" i="44"/>
  <c r="AJ130" i="44"/>
  <c r="BP129" i="44"/>
  <c r="AR27" i="44"/>
  <c r="BX26" i="44"/>
  <c r="BH26" i="44"/>
  <c r="AT130" i="44"/>
  <c r="BJ129" i="44"/>
  <c r="BZ129" i="44"/>
  <c r="BZ26" i="44"/>
  <c r="BJ26" i="44"/>
  <c r="AT27" i="44"/>
  <c r="AF132" i="44"/>
  <c r="BL131" i="44"/>
  <c r="AV131" i="44"/>
  <c r="CA131" i="44"/>
  <c r="AU132" i="44"/>
  <c r="BK131" i="44"/>
  <c r="AR130" i="44"/>
  <c r="BH129" i="44"/>
  <c r="BX129" i="44"/>
  <c r="AZ26" i="44"/>
  <c r="BP26" i="44"/>
  <c r="AJ27" i="44"/>
  <c r="AL29" i="44"/>
  <c r="BR28" i="44"/>
  <c r="BB28" i="44"/>
  <c r="AS131" i="44"/>
  <c r="BY130" i="44"/>
  <c r="BI130" i="44"/>
  <c r="BW130" i="44"/>
  <c r="AQ131" i="44"/>
  <c r="BG130" i="44"/>
  <c r="AF29" i="44"/>
  <c r="BL28" i="44"/>
  <c r="AV28" i="44"/>
  <c r="AX29" i="44"/>
  <c r="AH30" i="44"/>
  <c r="BN29" i="44"/>
  <c r="AS27" i="44"/>
  <c r="BY26" i="44"/>
  <c r="BI26" i="44"/>
  <c r="AK28" i="44"/>
  <c r="BA27" i="44"/>
  <c r="BQ27" i="44"/>
  <c r="AW130" i="44"/>
  <c r="BM130" i="44"/>
  <c r="AG131" i="44"/>
  <c r="BU130" i="44"/>
  <c r="BE130" i="44"/>
  <c r="AO131" i="44"/>
  <c r="BL91" i="44"/>
  <c r="AV91" i="44"/>
  <c r="BO29" i="44"/>
  <c r="AY29" i="44"/>
  <c r="AI30" i="44"/>
  <c r="AN131" i="44"/>
  <c r="BD130" i="44"/>
  <c r="BT130" i="44"/>
  <c r="BC129" i="44"/>
  <c r="BS129" i="44"/>
  <c r="AM130" i="44"/>
  <c r="BR132" i="44"/>
  <c r="AL133" i="44"/>
  <c r="BB132" i="44"/>
  <c r="BV130" i="44"/>
  <c r="BF130" i="44"/>
  <c r="AP131" i="44"/>
  <c r="BC28" i="44"/>
  <c r="BS28" i="44"/>
  <c r="AM29" i="44"/>
  <c r="BQ131" i="44"/>
  <c r="AK132" i="44"/>
  <c r="BA131" i="44"/>
  <c r="BU26" i="44"/>
  <c r="BE26" i="44"/>
  <c r="AO27" i="44"/>
  <c r="AY129" i="44"/>
  <c r="BO129" i="44"/>
  <c r="AI130" i="44"/>
  <c r="BM27" i="44"/>
  <c r="AW27" i="44"/>
  <c r="AG28" i="44"/>
  <c r="AV130" i="43"/>
  <c r="BL130" i="43"/>
  <c r="BR130" i="43"/>
  <c r="BB130" i="43"/>
  <c r="BN28" i="43"/>
  <c r="AX28" i="43"/>
  <c r="AW28" i="43"/>
  <c r="BM28" i="43"/>
  <c r="BD130" i="43"/>
  <c r="BT130" i="43"/>
  <c r="BZ26" i="43"/>
  <c r="BJ26" i="43"/>
  <c r="BE27" i="43"/>
  <c r="BU27" i="43"/>
  <c r="BE130" i="43"/>
  <c r="BU130" i="43"/>
  <c r="BT27" i="43"/>
  <c r="BD27" i="43"/>
  <c r="AZ129" i="43"/>
  <c r="BP129" i="43"/>
  <c r="BB29" i="43"/>
  <c r="BR29" i="43"/>
  <c r="BF130" i="43"/>
  <c r="BV130" i="43"/>
  <c r="BH131" i="43"/>
  <c r="BX131" i="43"/>
  <c r="BA29" i="43"/>
  <c r="BQ29" i="43"/>
  <c r="AY129" i="43"/>
  <c r="BO129" i="43"/>
  <c r="AX129" i="43"/>
  <c r="BN129" i="43"/>
  <c r="BC130" i="43"/>
  <c r="BS130" i="43"/>
  <c r="BX26" i="43"/>
  <c r="BH26" i="43"/>
  <c r="AV90" i="43"/>
  <c r="BL90" i="43"/>
  <c r="AW129" i="43"/>
  <c r="BM129" i="43"/>
  <c r="AV28" i="43"/>
  <c r="BL28" i="43"/>
  <c r="BK27" i="43"/>
  <c r="CA27" i="43"/>
  <c r="BY26" i="43"/>
  <c r="BI26" i="43"/>
  <c r="BW26" i="43"/>
  <c r="BG26" i="43"/>
  <c r="BP28" i="43"/>
  <c r="AZ28" i="43"/>
  <c r="BQ130" i="43"/>
  <c r="BA130" i="43"/>
  <c r="BG130" i="43"/>
  <c r="BW130" i="43"/>
  <c r="BF27" i="43"/>
  <c r="BV27" i="43"/>
  <c r="BU27" i="42"/>
  <c r="AO28" i="42"/>
  <c r="BE27" i="42"/>
  <c r="BI29" i="42"/>
  <c r="BY29" i="42"/>
  <c r="AS30" i="42"/>
  <c r="BP28" i="42"/>
  <c r="AJ29" i="42"/>
  <c r="AZ28" i="42"/>
  <c r="BO27" i="42"/>
  <c r="AI28" i="42"/>
  <c r="AY27" i="42"/>
  <c r="AU29" i="42"/>
  <c r="BK28" i="42"/>
  <c r="CA28" i="42"/>
  <c r="CA130" i="42"/>
  <c r="BK130" i="42"/>
  <c r="BW129" i="42"/>
  <c r="BG129" i="42"/>
  <c r="BX129" i="42"/>
  <c r="BH129" i="42"/>
  <c r="AT29" i="42"/>
  <c r="BZ28" i="42"/>
  <c r="BJ28" i="42"/>
  <c r="BC27" i="42"/>
  <c r="AM28" i="42"/>
  <c r="BS27" i="42"/>
  <c r="BA27" i="42"/>
  <c r="AK28" i="42"/>
  <c r="BQ27" i="42"/>
  <c r="AP28" i="42"/>
  <c r="BV27" i="42"/>
  <c r="BF27" i="42"/>
  <c r="AQ27" i="42"/>
  <c r="BW26" i="42"/>
  <c r="BG26" i="42"/>
  <c r="BO129" i="42"/>
  <c r="AY129" i="42"/>
  <c r="AX131" i="42"/>
  <c r="BN131" i="42"/>
  <c r="BL90" i="42"/>
  <c r="AV90" i="42"/>
  <c r="BV129" i="42"/>
  <c r="BF129" i="42"/>
  <c r="BL129" i="42"/>
  <c r="AV129" i="42"/>
  <c r="BX27" i="42"/>
  <c r="BH27" i="42"/>
  <c r="AR28" i="42"/>
  <c r="BL26" i="42"/>
  <c r="AF27" i="42"/>
  <c r="AV26" i="42"/>
  <c r="BY129" i="42"/>
  <c r="BI129" i="42"/>
  <c r="BZ129" i="42"/>
  <c r="BJ129" i="42"/>
  <c r="BQ130" i="42"/>
  <c r="BA130" i="42"/>
  <c r="BE131" i="42"/>
  <c r="BU131" i="42"/>
  <c r="AN28" i="42"/>
  <c r="BT27" i="42"/>
  <c r="BD27" i="42"/>
  <c r="BM27" i="42"/>
  <c r="AW27" i="42"/>
  <c r="AG28" i="42"/>
  <c r="BS131" i="42"/>
  <c r="BC131" i="42"/>
  <c r="BR27" i="42"/>
  <c r="AL28" i="42"/>
  <c r="BB27" i="42"/>
  <c r="BF129" i="41"/>
  <c r="BV129" i="41"/>
  <c r="BN26" i="41"/>
  <c r="AH27" i="41"/>
  <c r="AX26" i="41"/>
  <c r="AK132" i="41"/>
  <c r="BQ131" i="41"/>
  <c r="BA131" i="41"/>
  <c r="AO29" i="41"/>
  <c r="BE28" i="41"/>
  <c r="BU28" i="41"/>
  <c r="BC129" i="41"/>
  <c r="BS129" i="41"/>
  <c r="BW29" i="41"/>
  <c r="BG29" i="41"/>
  <c r="AQ30" i="41"/>
  <c r="BY27" i="41"/>
  <c r="AS28" i="41"/>
  <c r="BI27" i="41"/>
  <c r="BT28" i="41"/>
  <c r="AN29" i="41"/>
  <c r="BD28" i="41"/>
  <c r="BO26" i="41"/>
  <c r="AI27" i="41"/>
  <c r="AY26" i="41"/>
  <c r="BE132" i="41"/>
  <c r="BU132" i="41"/>
  <c r="BM26" i="41"/>
  <c r="AG27" i="41"/>
  <c r="AW26" i="41"/>
  <c r="BS28" i="41"/>
  <c r="AM29" i="41"/>
  <c r="BC28" i="41"/>
  <c r="BK28" i="41"/>
  <c r="AU29" i="41"/>
  <c r="CA28" i="41"/>
  <c r="BM129" i="41"/>
  <c r="AW129" i="41"/>
  <c r="BO130" i="41"/>
  <c r="AY130" i="41"/>
  <c r="BL129" i="41"/>
  <c r="AV129" i="41"/>
  <c r="BH129" i="41"/>
  <c r="BX129" i="41"/>
  <c r="AT132" i="41"/>
  <c r="BJ131" i="41"/>
  <c r="BZ131" i="41"/>
  <c r="BN130" i="41"/>
  <c r="AX130" i="41"/>
  <c r="BR28" i="41"/>
  <c r="AL29" i="41"/>
  <c r="BB28" i="41"/>
  <c r="BY132" i="41"/>
  <c r="BI132" i="41"/>
  <c r="BG129" i="41"/>
  <c r="BW129" i="41"/>
  <c r="BR129" i="41"/>
  <c r="BB129" i="41"/>
  <c r="BD129" i="41"/>
  <c r="BT129" i="41"/>
  <c r="AK27" i="41"/>
  <c r="BQ26" i="41"/>
  <c r="BA26" i="41"/>
  <c r="AJ28" i="41"/>
  <c r="BP27" i="41"/>
  <c r="AZ27" i="41"/>
  <c r="AV28" i="41"/>
  <c r="AF29" i="41"/>
  <c r="BL28" i="41"/>
  <c r="BL90" i="41"/>
  <c r="AV90" i="41"/>
  <c r="AP29" i="41"/>
  <c r="BF28" i="41"/>
  <c r="BV28" i="41"/>
  <c r="BQ131" i="40"/>
  <c r="BA131" i="40"/>
  <c r="BY26" i="40"/>
  <c r="BI26" i="40"/>
  <c r="AS27" i="40"/>
  <c r="BS130" i="40"/>
  <c r="BC130" i="40"/>
  <c r="CA129" i="40"/>
  <c r="BK129" i="40"/>
  <c r="BF129" i="40"/>
  <c r="BV129" i="40"/>
  <c r="BD27" i="40"/>
  <c r="BT27" i="40"/>
  <c r="AN28" i="40"/>
  <c r="BY129" i="40"/>
  <c r="BI129" i="40"/>
  <c r="BG131" i="40"/>
  <c r="BW131" i="40"/>
  <c r="BE129" i="40"/>
  <c r="BU129" i="40"/>
  <c r="BD129" i="40"/>
  <c r="BT129" i="40"/>
  <c r="BP129" i="40"/>
  <c r="AZ129" i="40"/>
  <c r="BL26" i="40"/>
  <c r="AF27" i="40"/>
  <c r="AV26" i="40"/>
  <c r="AL27" i="40"/>
  <c r="BB26" i="40"/>
  <c r="BR26" i="40"/>
  <c r="AP28" i="40"/>
  <c r="BF27" i="40"/>
  <c r="BV27" i="40"/>
  <c r="AY28" i="40"/>
  <c r="BO28" i="40"/>
  <c r="AI29" i="40"/>
  <c r="BP28" i="40"/>
  <c r="AZ28" i="40"/>
  <c r="AJ29" i="40"/>
  <c r="BO129" i="40"/>
  <c r="AY129" i="40"/>
  <c r="BK26" i="40"/>
  <c r="CA26" i="40"/>
  <c r="AU27" i="40"/>
  <c r="BB129" i="40"/>
  <c r="BR129" i="40"/>
  <c r="AT28" i="40"/>
  <c r="BJ27" i="40"/>
  <c r="BZ27" i="40"/>
  <c r="AX28" i="40"/>
  <c r="BN28" i="40"/>
  <c r="AH29" i="40"/>
  <c r="AV91" i="40"/>
  <c r="BL91" i="40"/>
  <c r="BG26" i="40"/>
  <c r="BW26" i="40"/>
  <c r="AQ27" i="40"/>
  <c r="AO28" i="40"/>
  <c r="BU27" i="40"/>
  <c r="BE27" i="40"/>
  <c r="BJ130" i="40"/>
  <c r="BZ130" i="40"/>
  <c r="BN129" i="40"/>
  <c r="AX129" i="40"/>
  <c r="AK27" i="40"/>
  <c r="BA26" i="40"/>
  <c r="BQ26" i="40"/>
  <c r="BX28" i="40"/>
  <c r="BH28" i="40"/>
  <c r="AR29" i="40"/>
  <c r="AX129" i="39"/>
  <c r="BN129" i="39"/>
  <c r="BL130" i="39"/>
  <c r="AV130" i="39"/>
  <c r="AV92" i="39"/>
  <c r="BL92" i="39"/>
  <c r="BK129" i="39"/>
  <c r="CA129" i="39"/>
  <c r="BF130" i="39"/>
  <c r="BV130" i="39"/>
  <c r="BB130" i="39"/>
  <c r="BR130" i="39"/>
  <c r="BH131" i="39"/>
  <c r="BX131" i="39"/>
  <c r="BI130" i="39"/>
  <c r="BY130" i="39"/>
  <c r="AG28" i="39"/>
  <c r="AW27" i="39"/>
  <c r="BM27" i="39"/>
  <c r="AW129" i="39"/>
  <c r="BM129" i="39"/>
  <c r="BO28" i="39"/>
  <c r="AY28" i="39"/>
  <c r="AI29" i="39"/>
  <c r="BJ131" i="39"/>
  <c r="BZ131" i="39"/>
  <c r="BJ26" i="39"/>
  <c r="BZ26" i="39"/>
  <c r="AT27" i="39"/>
  <c r="BA131" i="39"/>
  <c r="BQ131" i="39"/>
  <c r="BO129" i="39"/>
  <c r="AY129" i="39"/>
  <c r="AZ131" i="39"/>
  <c r="BP131" i="39"/>
  <c r="AK28" i="39"/>
  <c r="BA27" i="39"/>
  <c r="BQ27" i="39"/>
  <c r="BB27" i="39"/>
  <c r="AL28" i="39"/>
  <c r="BR27" i="39"/>
  <c r="BC26" i="39"/>
  <c r="AM27" i="39"/>
  <c r="BS26" i="39"/>
  <c r="BP28" i="39"/>
  <c r="AZ28" i="39"/>
  <c r="AJ29" i="39"/>
  <c r="BG28" i="39"/>
  <c r="AQ29" i="39"/>
  <c r="BW28" i="39"/>
  <c r="BT129" i="39"/>
  <c r="BD129" i="39"/>
  <c r="AN29" i="39"/>
  <c r="BT28" i="39"/>
  <c r="BD28" i="39"/>
  <c r="BE130" i="39"/>
  <c r="BU130" i="39"/>
  <c r="AP29" i="39"/>
  <c r="BF28" i="39"/>
  <c r="BV28" i="39"/>
  <c r="BE27" i="39"/>
  <c r="AO28" i="39"/>
  <c r="BU27" i="39"/>
  <c r="CA28" i="39"/>
  <c r="AU29" i="39"/>
  <c r="BK28" i="39"/>
  <c r="AH28" i="39"/>
  <c r="AX27" i="39"/>
  <c r="BN27" i="39"/>
  <c r="BC130" i="39"/>
  <c r="BS130" i="39"/>
  <c r="AF27" i="39"/>
  <c r="BL26" i="39"/>
  <c r="AV26" i="39"/>
  <c r="BN26" i="38"/>
  <c r="AH27" i="38"/>
  <c r="AX26" i="38"/>
  <c r="AW129" i="38"/>
  <c r="BM129" i="38"/>
  <c r="AG130" i="38"/>
  <c r="AY130" i="38"/>
  <c r="AI131" i="38"/>
  <c r="BO130" i="38"/>
  <c r="BS130" i="38"/>
  <c r="AM131" i="38"/>
  <c r="BC130" i="38"/>
  <c r="AK27" i="38"/>
  <c r="BQ26" i="38"/>
  <c r="BA26" i="38"/>
  <c r="AM27" i="38"/>
  <c r="BS26" i="38"/>
  <c r="BC26" i="38"/>
  <c r="AX130" i="38"/>
  <c r="BN130" i="38"/>
  <c r="AH131" i="38"/>
  <c r="BH27" i="38"/>
  <c r="BX27" i="38"/>
  <c r="AR28" i="38"/>
  <c r="AQ132" i="38"/>
  <c r="BW131" i="38"/>
  <c r="BG131" i="38"/>
  <c r="BW27" i="38"/>
  <c r="BG27" i="38"/>
  <c r="AQ28" i="38"/>
  <c r="AI29" i="38"/>
  <c r="AY28" i="38"/>
  <c r="BO28" i="38"/>
  <c r="AU27" i="38"/>
  <c r="BK26" i="38"/>
  <c r="CA26" i="38"/>
  <c r="BH130" i="38"/>
  <c r="BX130" i="38"/>
  <c r="AR131" i="38"/>
  <c r="AO130" i="38"/>
  <c r="BU129" i="38"/>
  <c r="BE129" i="38"/>
  <c r="BY27" i="38"/>
  <c r="BI27" i="38"/>
  <c r="AS28" i="38"/>
  <c r="AZ130" i="38"/>
  <c r="BP130" i="38"/>
  <c r="AJ131" i="38"/>
  <c r="AV129" i="38"/>
  <c r="BL129" i="38"/>
  <c r="AF130" i="38"/>
  <c r="AV26" i="38"/>
  <c r="BL26" i="38"/>
  <c r="AF27" i="38"/>
  <c r="BA130" i="38"/>
  <c r="AK131" i="38"/>
  <c r="BQ130" i="38"/>
  <c r="BM26" i="38"/>
  <c r="AW26" i="38"/>
  <c r="AG27" i="38"/>
  <c r="BR26" i="38"/>
  <c r="BB26" i="38"/>
  <c r="AL27" i="38"/>
  <c r="BT26" i="38"/>
  <c r="BD26" i="38"/>
  <c r="AN27" i="38"/>
  <c r="BT130" i="38"/>
  <c r="AN131" i="38"/>
  <c r="BD130" i="38"/>
  <c r="BJ27" i="38"/>
  <c r="BZ27" i="38"/>
  <c r="AT28" i="38"/>
  <c r="AU130" i="38"/>
  <c r="BK129" i="38"/>
  <c r="CA129" i="38"/>
  <c r="BP26" i="38"/>
  <c r="AZ26" i="38"/>
  <c r="AJ27" i="38"/>
  <c r="BR131" i="38"/>
  <c r="BB131" i="38"/>
  <c r="AL132" i="38"/>
  <c r="BF129" i="38"/>
  <c r="BV129" i="38"/>
  <c r="AP130" i="38"/>
  <c r="AO27" i="38"/>
  <c r="BU26" i="38"/>
  <c r="BE26" i="38"/>
  <c r="BV27" i="38"/>
  <c r="BF27" i="38"/>
  <c r="AP28" i="38"/>
  <c r="BP28" i="37"/>
  <c r="AZ28" i="37"/>
  <c r="BC28" i="37"/>
  <c r="BS28" i="37"/>
  <c r="BI129" i="37"/>
  <c r="BY129" i="37"/>
  <c r="BL130" i="37"/>
  <c r="AV130" i="37"/>
  <c r="AV26" i="37"/>
  <c r="BL26" i="37"/>
  <c r="BU129" i="37"/>
  <c r="BE129" i="37"/>
  <c r="BK27" i="37"/>
  <c r="CA27" i="37"/>
  <c r="BY27" i="37"/>
  <c r="BI27" i="37"/>
  <c r="AW26" i="37"/>
  <c r="BM26" i="37"/>
  <c r="BO28" i="37"/>
  <c r="AY28" i="37"/>
  <c r="BA129" i="37"/>
  <c r="BQ129" i="37"/>
  <c r="AV90" i="37"/>
  <c r="BL90" i="37"/>
  <c r="BA26" i="37"/>
  <c r="BQ26" i="37"/>
  <c r="AY129" i="37"/>
  <c r="BO129" i="37"/>
  <c r="BG129" i="37"/>
  <c r="BW129" i="37"/>
  <c r="BC129" i="37"/>
  <c r="BS129" i="37"/>
  <c r="BB26" i="37"/>
  <c r="BR26" i="37"/>
  <c r="AX26" i="37"/>
  <c r="BN26" i="37"/>
  <c r="BT129" i="37"/>
  <c r="BD129" i="37"/>
  <c r="AZ129" i="37"/>
  <c r="BP129" i="37"/>
  <c r="BJ129" i="37"/>
  <c r="BZ129" i="37"/>
  <c r="BF28" i="37"/>
  <c r="BV28" i="37"/>
  <c r="BK130" i="37"/>
  <c r="CA130" i="37"/>
  <c r="AR132" i="37"/>
  <c r="BX131" i="37"/>
  <c r="BH131" i="37"/>
  <c r="BT28" i="37"/>
  <c r="BD28" i="37"/>
  <c r="BB129" i="37"/>
  <c r="BR129" i="37"/>
  <c r="BJ27" i="37"/>
  <c r="BZ27" i="37"/>
  <c r="BU28" i="37"/>
  <c r="BE28" i="37"/>
  <c r="BW27" i="37"/>
  <c r="BG27" i="37"/>
  <c r="BX27" i="37"/>
  <c r="BH27" i="37"/>
  <c r="BV130" i="37"/>
  <c r="BF130" i="37"/>
  <c r="BV26" i="36"/>
  <c r="BF26" i="36"/>
  <c r="BB27" i="36"/>
  <c r="BR27" i="36"/>
  <c r="BL91" i="36"/>
  <c r="AV91" i="36"/>
  <c r="BM129" i="36"/>
  <c r="AW129" i="36"/>
  <c r="BL27" i="36"/>
  <c r="AV27" i="36"/>
  <c r="BX130" i="36"/>
  <c r="BH130" i="36"/>
  <c r="CA29" i="36"/>
  <c r="BK29" i="36"/>
  <c r="CA129" i="36"/>
  <c r="BK129" i="36"/>
  <c r="BT129" i="36"/>
  <c r="BD129" i="36"/>
  <c r="BL129" i="36"/>
  <c r="BE26" i="36"/>
  <c r="BU26" i="36"/>
  <c r="BH27" i="36"/>
  <c r="BX27" i="36"/>
  <c r="BR130" i="36"/>
  <c r="BB130" i="36"/>
  <c r="BY129" i="36"/>
  <c r="BI129" i="36"/>
  <c r="AZ130" i="36"/>
  <c r="BP130" i="36"/>
  <c r="BT26" i="36"/>
  <c r="BD26" i="36"/>
  <c r="AW27" i="36"/>
  <c r="BM27" i="36"/>
  <c r="BQ131" i="36"/>
  <c r="BA131" i="36"/>
  <c r="BW26" i="36"/>
  <c r="BG26" i="36"/>
  <c r="BS129" i="36"/>
  <c r="BC129" i="36"/>
  <c r="BS28" i="36"/>
  <c r="BC28" i="36"/>
  <c r="BF129" i="36"/>
  <c r="BV129" i="36"/>
  <c r="BU130" i="36"/>
  <c r="BE130" i="36"/>
  <c r="BI27" i="36"/>
  <c r="BY27" i="36"/>
  <c r="BN131" i="36"/>
  <c r="AX131" i="36"/>
  <c r="BG129" i="36"/>
  <c r="BW129" i="36"/>
  <c r="BQ28" i="36"/>
  <c r="BA28" i="36"/>
  <c r="BP28" i="36"/>
  <c r="AZ28" i="36"/>
  <c r="BN28" i="36"/>
  <c r="AX28" i="36"/>
  <c r="BO129" i="36"/>
  <c r="AY129" i="36"/>
  <c r="BJ129" i="36"/>
  <c r="BZ129" i="36"/>
  <c r="BZ26" i="36"/>
  <c r="BJ26" i="36"/>
  <c r="BZ24" i="16"/>
  <c r="BJ24" i="16"/>
  <c r="BY24" i="16"/>
  <c r="BI24" i="16"/>
  <c r="BY126" i="16"/>
  <c r="BI126" i="16"/>
  <c r="BX127" i="16"/>
  <c r="BH127" i="16"/>
  <c r="BV25" i="16"/>
  <c r="BF25" i="16"/>
  <c r="BK127" i="16"/>
  <c r="CA127" i="16"/>
  <c r="BK25" i="16"/>
  <c r="CA25" i="16"/>
  <c r="BH24" i="16"/>
  <c r="BX24" i="16"/>
  <c r="BD26" i="16"/>
  <c r="BT26" i="16"/>
  <c r="BZ127" i="16"/>
  <c r="BJ127" i="16"/>
  <c r="BU24" i="16"/>
  <c r="BE24" i="16"/>
  <c r="BD126" i="16"/>
  <c r="BT126" i="16"/>
  <c r="BW24" i="16"/>
  <c r="BG24" i="16"/>
  <c r="BE126" i="16"/>
  <c r="BU126" i="16"/>
  <c r="BF127" i="16"/>
  <c r="BV127" i="16"/>
  <c r="BW126" i="16"/>
  <c r="BG126" i="16"/>
  <c r="BC27" i="40" l="1"/>
  <c r="AM28" i="40"/>
  <c r="BS27" i="40"/>
  <c r="BH27" i="39"/>
  <c r="BX27" i="39"/>
  <c r="AR28" i="39"/>
  <c r="BC27" i="43"/>
  <c r="BS27" i="43"/>
  <c r="BO27" i="43"/>
  <c r="AY27" i="43"/>
  <c r="BD130" i="42"/>
  <c r="BT130" i="42"/>
  <c r="AW130" i="42"/>
  <c r="BM130" i="42"/>
  <c r="BV28" i="44"/>
  <c r="AP29" i="44"/>
  <c r="BF28" i="44"/>
  <c r="BX27" i="41"/>
  <c r="AR28" i="41"/>
  <c r="BH27" i="41"/>
  <c r="BN27" i="42"/>
  <c r="AH28" i="42"/>
  <c r="AX27" i="42"/>
  <c r="BJ130" i="43"/>
  <c r="BZ130" i="43"/>
  <c r="AW130" i="40"/>
  <c r="BM130" i="40"/>
  <c r="AT131" i="38"/>
  <c r="BZ130" i="38"/>
  <c r="BJ130" i="38"/>
  <c r="AW27" i="40"/>
  <c r="BM27" i="40"/>
  <c r="AG28" i="40"/>
  <c r="BK130" i="41"/>
  <c r="CA130" i="41"/>
  <c r="BI130" i="43"/>
  <c r="BY130" i="43"/>
  <c r="BW131" i="39"/>
  <c r="BG131" i="39"/>
  <c r="BW27" i="44"/>
  <c r="AQ28" i="44"/>
  <c r="BG27" i="44"/>
  <c r="AZ130" i="42"/>
  <c r="BP130" i="42"/>
  <c r="AX131" i="37"/>
  <c r="BN131" i="37"/>
  <c r="AH132" i="37"/>
  <c r="U28" i="45"/>
  <c r="AC27" i="45"/>
  <c r="BR130" i="42"/>
  <c r="BB130" i="42"/>
  <c r="BK130" i="43"/>
  <c r="CA130" i="43"/>
  <c r="BH130" i="40"/>
  <c r="BX130" i="40"/>
  <c r="BM130" i="37"/>
  <c r="AW130" i="37"/>
  <c r="V28" i="45"/>
  <c r="AD27" i="45"/>
  <c r="AZ130" i="41"/>
  <c r="BP130" i="41"/>
  <c r="BL130" i="40"/>
  <c r="AV130" i="40"/>
  <c r="BY27" i="39"/>
  <c r="BI27" i="39"/>
  <c r="AS28" i="39"/>
  <c r="BJ27" i="41"/>
  <c r="AT28" i="41"/>
  <c r="BZ27" i="41"/>
  <c r="BT27" i="44"/>
  <c r="BD27" i="44"/>
  <c r="AN28" i="44"/>
  <c r="BO27" i="36"/>
  <c r="AY27" i="36"/>
  <c r="BI130" i="38"/>
  <c r="BY130" i="38"/>
  <c r="AS131" i="38"/>
  <c r="BL91" i="38"/>
  <c r="AV91" i="38"/>
  <c r="Y28" i="45"/>
  <c r="AG27" i="45"/>
  <c r="W30" i="45"/>
  <c r="AE29" i="45"/>
  <c r="AF27" i="45"/>
  <c r="X28" i="45"/>
  <c r="AB30" i="45"/>
  <c r="T31" i="45"/>
  <c r="AA29" i="45"/>
  <c r="S30" i="45"/>
  <c r="Z29" i="45"/>
  <c r="AS132" i="44"/>
  <c r="BI131" i="44"/>
  <c r="BY131" i="44"/>
  <c r="AW28" i="44"/>
  <c r="BM28" i="44"/>
  <c r="AG29" i="44"/>
  <c r="AT131" i="44"/>
  <c r="BJ130" i="44"/>
  <c r="BZ130" i="44"/>
  <c r="AM131" i="44"/>
  <c r="BS130" i="44"/>
  <c r="BC130" i="44"/>
  <c r="BA28" i="44"/>
  <c r="BQ28" i="44"/>
  <c r="AK29" i="44"/>
  <c r="AJ28" i="44"/>
  <c r="AZ27" i="44"/>
  <c r="BP27" i="44"/>
  <c r="BE27" i="44"/>
  <c r="AO28" i="44"/>
  <c r="BU27" i="44"/>
  <c r="BD131" i="44"/>
  <c r="AN132" i="44"/>
  <c r="BT131" i="44"/>
  <c r="AX30" i="44"/>
  <c r="AH31" i="44"/>
  <c r="BN30" i="44"/>
  <c r="AY30" i="44"/>
  <c r="AI31" i="44"/>
  <c r="BO30" i="44"/>
  <c r="BX27" i="44"/>
  <c r="BH27" i="44"/>
  <c r="AR28" i="44"/>
  <c r="BR133" i="44"/>
  <c r="BB133" i="44"/>
  <c r="AL134" i="44"/>
  <c r="BY27" i="44"/>
  <c r="BI27" i="44"/>
  <c r="AS28" i="44"/>
  <c r="BA132" i="44"/>
  <c r="BQ132" i="44"/>
  <c r="AK133" i="44"/>
  <c r="AU133" i="44"/>
  <c r="BK132" i="44"/>
  <c r="CA132" i="44"/>
  <c r="AX132" i="44"/>
  <c r="BN132" i="44"/>
  <c r="AH133" i="44"/>
  <c r="BB29" i="44"/>
  <c r="AL30" i="44"/>
  <c r="BR29" i="44"/>
  <c r="AJ131" i="44"/>
  <c r="BP130" i="44"/>
  <c r="AZ130" i="44"/>
  <c r="AM30" i="44"/>
  <c r="BC29" i="44"/>
  <c r="BS29" i="44"/>
  <c r="BL92" i="44"/>
  <c r="AV92" i="44"/>
  <c r="AV29" i="44"/>
  <c r="AF30" i="44"/>
  <c r="BL29" i="44"/>
  <c r="BK27" i="44"/>
  <c r="CA27" i="44"/>
  <c r="AU28" i="44"/>
  <c r="AR131" i="44"/>
  <c r="BX130" i="44"/>
  <c r="BH130" i="44"/>
  <c r="AV132" i="44"/>
  <c r="BL132" i="44"/>
  <c r="AF133" i="44"/>
  <c r="BF131" i="44"/>
  <c r="AP132" i="44"/>
  <c r="BV131" i="44"/>
  <c r="BG131" i="44"/>
  <c r="BW131" i="44"/>
  <c r="AQ132" i="44"/>
  <c r="BZ27" i="44"/>
  <c r="BJ27" i="44"/>
  <c r="AT28" i="44"/>
  <c r="BE131" i="44"/>
  <c r="BU131" i="44"/>
  <c r="AO132" i="44"/>
  <c r="AG132" i="44"/>
  <c r="AW131" i="44"/>
  <c r="BM131" i="44"/>
  <c r="BO130" i="44"/>
  <c r="AI131" i="44"/>
  <c r="AY130" i="44"/>
  <c r="BR30" i="43"/>
  <c r="BB30" i="43"/>
  <c r="BN130" i="43"/>
  <c r="AX130" i="43"/>
  <c r="AW29" i="43"/>
  <c r="BM29" i="43"/>
  <c r="BW131" i="43"/>
  <c r="BG131" i="43"/>
  <c r="AX29" i="43"/>
  <c r="BN29" i="43"/>
  <c r="BQ131" i="43"/>
  <c r="BA131" i="43"/>
  <c r="AZ29" i="43"/>
  <c r="BP29" i="43"/>
  <c r="BG27" i="43"/>
  <c r="BW27" i="43"/>
  <c r="AV91" i="43"/>
  <c r="BL91" i="43"/>
  <c r="BF131" i="43"/>
  <c r="BV131" i="43"/>
  <c r="BF28" i="43"/>
  <c r="BV28" i="43"/>
  <c r="BM130" i="43"/>
  <c r="AW130" i="43"/>
  <c r="BX132" i="43"/>
  <c r="BH132" i="43"/>
  <c r="BT131" i="43"/>
  <c r="BD131" i="43"/>
  <c r="BC131" i="43"/>
  <c r="BS131" i="43"/>
  <c r="BI27" i="43"/>
  <c r="BY27" i="43"/>
  <c r="BJ27" i="43"/>
  <c r="BZ27" i="43"/>
  <c r="BL131" i="43"/>
  <c r="AV131" i="43"/>
  <c r="CA28" i="43"/>
  <c r="BK28" i="43"/>
  <c r="BP130" i="43"/>
  <c r="AZ130" i="43"/>
  <c r="BO130" i="43"/>
  <c r="AY130" i="43"/>
  <c r="BQ30" i="43"/>
  <c r="BA30" i="43"/>
  <c r="BU131" i="43"/>
  <c r="BE131" i="43"/>
  <c r="BE28" i="43"/>
  <c r="BU28" i="43"/>
  <c r="BH27" i="43"/>
  <c r="BX27" i="43"/>
  <c r="AV29" i="43"/>
  <c r="BL29" i="43"/>
  <c r="BD28" i="43"/>
  <c r="BT28" i="43"/>
  <c r="BR131" i="43"/>
  <c r="BB131" i="43"/>
  <c r="BM28" i="42"/>
  <c r="AG29" i="42"/>
  <c r="AW28" i="42"/>
  <c r="BQ28" i="42"/>
  <c r="AK29" i="42"/>
  <c r="BA28" i="42"/>
  <c r="BY130" i="42"/>
  <c r="BI130" i="42"/>
  <c r="AN29" i="42"/>
  <c r="BD28" i="42"/>
  <c r="BT28" i="42"/>
  <c r="BL27" i="42"/>
  <c r="AV27" i="42"/>
  <c r="AF28" i="42"/>
  <c r="AX132" i="42"/>
  <c r="BN132" i="42"/>
  <c r="BP29" i="42"/>
  <c r="AJ30" i="42"/>
  <c r="AZ29" i="42"/>
  <c r="BW130" i="42"/>
  <c r="BG130" i="42"/>
  <c r="BK131" i="42"/>
  <c r="CA131" i="42"/>
  <c r="BO28" i="42"/>
  <c r="AI29" i="42"/>
  <c r="AY28" i="42"/>
  <c r="AM29" i="42"/>
  <c r="BS28" i="42"/>
  <c r="BC28" i="42"/>
  <c r="BU132" i="42"/>
  <c r="BE132" i="42"/>
  <c r="AR29" i="42"/>
  <c r="BX28" i="42"/>
  <c r="BH28" i="42"/>
  <c r="AS31" i="42"/>
  <c r="BY30" i="42"/>
  <c r="BI30" i="42"/>
  <c r="BV130" i="42"/>
  <c r="BF130" i="42"/>
  <c r="BR28" i="42"/>
  <c r="AL29" i="42"/>
  <c r="BB28" i="42"/>
  <c r="BZ130" i="42"/>
  <c r="BJ130" i="42"/>
  <c r="CA29" i="42"/>
  <c r="AU30" i="42"/>
  <c r="BK29" i="42"/>
  <c r="AV91" i="42"/>
  <c r="BL91" i="42"/>
  <c r="BQ131" i="42"/>
  <c r="BA131" i="42"/>
  <c r="AY130" i="42"/>
  <c r="BO130" i="42"/>
  <c r="BX130" i="42"/>
  <c r="BH130" i="42"/>
  <c r="AP29" i="42"/>
  <c r="BF28" i="42"/>
  <c r="BV28" i="42"/>
  <c r="AO29" i="42"/>
  <c r="BE28" i="42"/>
  <c r="BU28" i="42"/>
  <c r="BW27" i="42"/>
  <c r="AQ28" i="42"/>
  <c r="BG27" i="42"/>
  <c r="BC132" i="42"/>
  <c r="BS132" i="42"/>
  <c r="BJ29" i="42"/>
  <c r="BZ29" i="42"/>
  <c r="AT30" i="42"/>
  <c r="BL130" i="42"/>
  <c r="AV130" i="42"/>
  <c r="BG30" i="41"/>
  <c r="AQ31" i="41"/>
  <c r="BW30" i="41"/>
  <c r="BD130" i="41"/>
  <c r="BT130" i="41"/>
  <c r="AW27" i="41"/>
  <c r="AG28" i="41"/>
  <c r="BM27" i="41"/>
  <c r="BC130" i="41"/>
  <c r="BS130" i="41"/>
  <c r="BW130" i="41"/>
  <c r="BG130" i="41"/>
  <c r="BO131" i="41"/>
  <c r="AY131" i="41"/>
  <c r="AI132" i="41"/>
  <c r="BA132" i="41"/>
  <c r="BQ132" i="41"/>
  <c r="BE133" i="41"/>
  <c r="BU133" i="41"/>
  <c r="BB130" i="41"/>
  <c r="BR130" i="41"/>
  <c r="BN131" i="41"/>
  <c r="AX131" i="41"/>
  <c r="AH132" i="41"/>
  <c r="AX27" i="41"/>
  <c r="AH28" i="41"/>
  <c r="BN27" i="41"/>
  <c r="AM30" i="41"/>
  <c r="BC29" i="41"/>
  <c r="BS29" i="41"/>
  <c r="BX130" i="41"/>
  <c r="BH130" i="41"/>
  <c r="BU29" i="41"/>
  <c r="AO30" i="41"/>
  <c r="BE29" i="41"/>
  <c r="AI28" i="41"/>
  <c r="BO27" i="41"/>
  <c r="AY27" i="41"/>
  <c r="AZ28" i="41"/>
  <c r="BP28" i="41"/>
  <c r="AJ29" i="41"/>
  <c r="BT29" i="41"/>
  <c r="AN30" i="41"/>
  <c r="BD29" i="41"/>
  <c r="AS29" i="41"/>
  <c r="BI28" i="41"/>
  <c r="BY28" i="41"/>
  <c r="BY133" i="41"/>
  <c r="BI133" i="41"/>
  <c r="AW130" i="41"/>
  <c r="BM130" i="41"/>
  <c r="BA27" i="41"/>
  <c r="BQ27" i="41"/>
  <c r="AK28" i="41"/>
  <c r="AL30" i="41"/>
  <c r="BR29" i="41"/>
  <c r="BB29" i="41"/>
  <c r="BF29" i="41"/>
  <c r="BV29" i="41"/>
  <c r="AP30" i="41"/>
  <c r="BZ132" i="41"/>
  <c r="BJ132" i="41"/>
  <c r="BL91" i="41"/>
  <c r="AV91" i="41"/>
  <c r="BL29" i="41"/>
  <c r="AV29" i="41"/>
  <c r="AF30" i="41"/>
  <c r="BL130" i="41"/>
  <c r="AV130" i="41"/>
  <c r="BK29" i="41"/>
  <c r="CA29" i="41"/>
  <c r="AU30" i="41"/>
  <c r="BV130" i="41"/>
  <c r="BF130" i="41"/>
  <c r="BL92" i="40"/>
  <c r="AV92" i="40"/>
  <c r="BK130" i="40"/>
  <c r="CA130" i="40"/>
  <c r="BS131" i="40"/>
  <c r="BC131" i="40"/>
  <c r="BY27" i="40"/>
  <c r="AS28" i="40"/>
  <c r="BI27" i="40"/>
  <c r="AT29" i="40"/>
  <c r="BJ28" i="40"/>
  <c r="BZ28" i="40"/>
  <c r="BU28" i="40"/>
  <c r="AO29" i="40"/>
  <c r="BE28" i="40"/>
  <c r="AZ130" i="40"/>
  <c r="BP130" i="40"/>
  <c r="BO29" i="40"/>
  <c r="AY29" i="40"/>
  <c r="AI30" i="40"/>
  <c r="AX29" i="40"/>
  <c r="AH30" i="40"/>
  <c r="BN29" i="40"/>
  <c r="BR130" i="40"/>
  <c r="BB130" i="40"/>
  <c r="BL27" i="40"/>
  <c r="AV27" i="40"/>
  <c r="AF28" i="40"/>
  <c r="BW27" i="40"/>
  <c r="AQ28" i="40"/>
  <c r="BG27" i="40"/>
  <c r="AY130" i="40"/>
  <c r="BO130" i="40"/>
  <c r="BF130" i="40"/>
  <c r="BV130" i="40"/>
  <c r="BB27" i="40"/>
  <c r="AL28" i="40"/>
  <c r="BR27" i="40"/>
  <c r="BP29" i="40"/>
  <c r="AZ29" i="40"/>
  <c r="AJ30" i="40"/>
  <c r="BI130" i="40"/>
  <c r="BY130" i="40"/>
  <c r="BA132" i="40"/>
  <c r="BQ132" i="40"/>
  <c r="BT130" i="40"/>
  <c r="BD130" i="40"/>
  <c r="AX130" i="40"/>
  <c r="BN130" i="40"/>
  <c r="BJ131" i="40"/>
  <c r="BZ131" i="40"/>
  <c r="AR30" i="40"/>
  <c r="BX29" i="40"/>
  <c r="BH29" i="40"/>
  <c r="BE130" i="40"/>
  <c r="BU130" i="40"/>
  <c r="BQ27" i="40"/>
  <c r="AK28" i="40"/>
  <c r="BA27" i="40"/>
  <c r="AP29" i="40"/>
  <c r="BV28" i="40"/>
  <c r="BF28" i="40"/>
  <c r="BK27" i="40"/>
  <c r="AU28" i="40"/>
  <c r="CA27" i="40"/>
  <c r="BW132" i="40"/>
  <c r="BG132" i="40"/>
  <c r="BD28" i="40"/>
  <c r="BT28" i="40"/>
  <c r="AN29" i="40"/>
  <c r="BA132" i="39"/>
  <c r="BQ132" i="39"/>
  <c r="BV131" i="39"/>
  <c r="BF131" i="39"/>
  <c r="AZ132" i="39"/>
  <c r="BP132" i="39"/>
  <c r="BO130" i="39"/>
  <c r="AY130" i="39"/>
  <c r="BG29" i="39"/>
  <c r="AQ30" i="39"/>
  <c r="BW29" i="39"/>
  <c r="BL93" i="39"/>
  <c r="AV93" i="39"/>
  <c r="CA29" i="39"/>
  <c r="AU30" i="39"/>
  <c r="BK29" i="39"/>
  <c r="BP29" i="39"/>
  <c r="AJ30" i="39"/>
  <c r="AZ29" i="39"/>
  <c r="BI131" i="39"/>
  <c r="BY131" i="39"/>
  <c r="BZ27" i="39"/>
  <c r="AT28" i="39"/>
  <c r="BJ27" i="39"/>
  <c r="BL131" i="39"/>
  <c r="AV131" i="39"/>
  <c r="AY29" i="39"/>
  <c r="AI30" i="39"/>
  <c r="BO29" i="39"/>
  <c r="BS131" i="39"/>
  <c r="BC131" i="39"/>
  <c r="BX132" i="39"/>
  <c r="BH132" i="39"/>
  <c r="AO29" i="39"/>
  <c r="BU28" i="39"/>
  <c r="BE28" i="39"/>
  <c r="BU131" i="39"/>
  <c r="BE131" i="39"/>
  <c r="BQ28" i="39"/>
  <c r="AK29" i="39"/>
  <c r="BA28" i="39"/>
  <c r="AF28" i="39"/>
  <c r="AV27" i="39"/>
  <c r="BL27" i="39"/>
  <c r="BT29" i="39"/>
  <c r="AN30" i="39"/>
  <c r="BD29" i="39"/>
  <c r="CA130" i="39"/>
  <c r="BK130" i="39"/>
  <c r="AX28" i="39"/>
  <c r="BN28" i="39"/>
  <c r="AH29" i="39"/>
  <c r="BR131" i="39"/>
  <c r="BB131" i="39"/>
  <c r="BM130" i="39"/>
  <c r="AW130" i="39"/>
  <c r="BR28" i="39"/>
  <c r="AL29" i="39"/>
  <c r="BB28" i="39"/>
  <c r="BJ132" i="39"/>
  <c r="BZ132" i="39"/>
  <c r="BT130" i="39"/>
  <c r="BD130" i="39"/>
  <c r="AW28" i="39"/>
  <c r="AG29" i="39"/>
  <c r="BM28" i="39"/>
  <c r="BC27" i="39"/>
  <c r="AM28" i="39"/>
  <c r="BS27" i="39"/>
  <c r="BN130" i="39"/>
  <c r="AX130" i="39"/>
  <c r="BF29" i="39"/>
  <c r="BV29" i="39"/>
  <c r="AP30" i="39"/>
  <c r="BZ28" i="38"/>
  <c r="AT29" i="38"/>
  <c r="BJ28" i="38"/>
  <c r="BT131" i="38"/>
  <c r="BD131" i="38"/>
  <c r="AN132" i="38"/>
  <c r="BS131" i="38"/>
  <c r="BC131" i="38"/>
  <c r="AM132" i="38"/>
  <c r="AL133" i="38"/>
  <c r="BB132" i="38"/>
  <c r="BR132" i="38"/>
  <c r="BR27" i="38"/>
  <c r="AL28" i="38"/>
  <c r="BB27" i="38"/>
  <c r="BF28" i="38"/>
  <c r="AP29" i="38"/>
  <c r="BV28" i="38"/>
  <c r="BK27" i="38"/>
  <c r="CA27" i="38"/>
  <c r="AU28" i="38"/>
  <c r="AK28" i="38"/>
  <c r="BQ27" i="38"/>
  <c r="BA27" i="38"/>
  <c r="BT27" i="38"/>
  <c r="AN28" i="38"/>
  <c r="BD27" i="38"/>
  <c r="BG132" i="38"/>
  <c r="BW132" i="38"/>
  <c r="AQ133" i="38"/>
  <c r="BF130" i="38"/>
  <c r="BV130" i="38"/>
  <c r="AP131" i="38"/>
  <c r="BA131" i="38"/>
  <c r="BQ131" i="38"/>
  <c r="AK132" i="38"/>
  <c r="AM28" i="38"/>
  <c r="BS27" i="38"/>
  <c r="BC27" i="38"/>
  <c r="BW28" i="38"/>
  <c r="BG28" i="38"/>
  <c r="AQ29" i="38"/>
  <c r="BY28" i="38"/>
  <c r="BI28" i="38"/>
  <c r="AS29" i="38"/>
  <c r="AY131" i="38"/>
  <c r="AI132" i="38"/>
  <c r="BO131" i="38"/>
  <c r="AJ28" i="38"/>
  <c r="BP27" i="38"/>
  <c r="AZ27" i="38"/>
  <c r="AG131" i="38"/>
  <c r="AW130" i="38"/>
  <c r="BM130" i="38"/>
  <c r="CA130" i="38"/>
  <c r="AU131" i="38"/>
  <c r="BK130" i="38"/>
  <c r="AF131" i="38"/>
  <c r="AV130" i="38"/>
  <c r="BL130" i="38"/>
  <c r="AY29" i="38"/>
  <c r="AI30" i="38"/>
  <c r="BO29" i="38"/>
  <c r="BL27" i="38"/>
  <c r="AV27" i="38"/>
  <c r="AF28" i="38"/>
  <c r="BE27" i="38"/>
  <c r="BU27" i="38"/>
  <c r="AO28" i="38"/>
  <c r="AZ131" i="38"/>
  <c r="AJ132" i="38"/>
  <c r="BP131" i="38"/>
  <c r="BH28" i="38"/>
  <c r="AR29" i="38"/>
  <c r="BX28" i="38"/>
  <c r="AG28" i="38"/>
  <c r="AW27" i="38"/>
  <c r="BM27" i="38"/>
  <c r="BE130" i="38"/>
  <c r="BU130" i="38"/>
  <c r="AO131" i="38"/>
  <c r="AR132" i="38"/>
  <c r="BX131" i="38"/>
  <c r="BH131" i="38"/>
  <c r="BN27" i="38"/>
  <c r="AX27" i="38"/>
  <c r="AH28" i="38"/>
  <c r="AX131" i="38"/>
  <c r="AH132" i="38"/>
  <c r="BN131" i="38"/>
  <c r="AP132" i="37"/>
  <c r="BV131" i="37"/>
  <c r="BF131" i="37"/>
  <c r="BU130" i="37"/>
  <c r="BE130" i="37"/>
  <c r="BQ27" i="37"/>
  <c r="BA27" i="37"/>
  <c r="AY130" i="37"/>
  <c r="BO130" i="37"/>
  <c r="BN27" i="37"/>
  <c r="AX27" i="37"/>
  <c r="AV27" i="37"/>
  <c r="BL27" i="37"/>
  <c r="BF29" i="37"/>
  <c r="BV29" i="37"/>
  <c r="BJ130" i="37"/>
  <c r="BZ130" i="37"/>
  <c r="BZ28" i="37"/>
  <c r="BJ28" i="37"/>
  <c r="BS29" i="37"/>
  <c r="BC29" i="37"/>
  <c r="BD130" i="37"/>
  <c r="BT130" i="37"/>
  <c r="BW28" i="37"/>
  <c r="BG28" i="37"/>
  <c r="BA130" i="37"/>
  <c r="BQ130" i="37"/>
  <c r="BI130" i="37"/>
  <c r="BY130" i="37"/>
  <c r="BE29" i="37"/>
  <c r="BU29" i="37"/>
  <c r="BW130" i="37"/>
  <c r="BG130" i="37"/>
  <c r="BD29" i="37"/>
  <c r="BT29" i="37"/>
  <c r="BH132" i="37"/>
  <c r="BX132" i="37"/>
  <c r="BL91" i="37"/>
  <c r="AV91" i="37"/>
  <c r="BH28" i="37"/>
  <c r="BX28" i="37"/>
  <c r="BR27" i="37"/>
  <c r="BB27" i="37"/>
  <c r="BK131" i="37"/>
  <c r="CA131" i="37"/>
  <c r="AV131" i="37"/>
  <c r="BL131" i="37"/>
  <c r="AF132" i="37"/>
  <c r="BO29" i="37"/>
  <c r="AY29" i="37"/>
  <c r="BB130" i="37"/>
  <c r="BR130" i="37"/>
  <c r="BI28" i="37"/>
  <c r="BY28" i="37"/>
  <c r="BP29" i="37"/>
  <c r="AZ29" i="37"/>
  <c r="BC130" i="37"/>
  <c r="BS130" i="37"/>
  <c r="BM27" i="37"/>
  <c r="AW27" i="37"/>
  <c r="AZ130" i="37"/>
  <c r="BP130" i="37"/>
  <c r="BK28" i="37"/>
  <c r="CA28" i="37"/>
  <c r="BG27" i="36"/>
  <c r="BW27" i="36"/>
  <c r="AX132" i="36"/>
  <c r="BN132" i="36"/>
  <c r="BA132" i="36"/>
  <c r="BQ132" i="36"/>
  <c r="AY130" i="36"/>
  <c r="BO130" i="36"/>
  <c r="BL92" i="36"/>
  <c r="AV92" i="36"/>
  <c r="BS29" i="36"/>
  <c r="BC29" i="36"/>
  <c r="BB131" i="36"/>
  <c r="BR131" i="36"/>
  <c r="BZ130" i="36"/>
  <c r="BJ130" i="36"/>
  <c r="BL130" i="36"/>
  <c r="BV130" i="36"/>
  <c r="BF130" i="36"/>
  <c r="BR28" i="36"/>
  <c r="BB28" i="36"/>
  <c r="BU27" i="36"/>
  <c r="BE27" i="36"/>
  <c r="AW28" i="36"/>
  <c r="BM28" i="36"/>
  <c r="BT27" i="36"/>
  <c r="BD27" i="36"/>
  <c r="AZ131" i="36"/>
  <c r="BP131" i="36"/>
  <c r="BK130" i="36"/>
  <c r="CA130" i="36"/>
  <c r="BI130" i="36"/>
  <c r="BY130" i="36"/>
  <c r="BK30" i="36"/>
  <c r="CA30" i="36"/>
  <c r="BV27" i="36"/>
  <c r="BF27" i="36"/>
  <c r="BW130" i="36"/>
  <c r="BG130" i="36"/>
  <c r="AV28" i="36"/>
  <c r="BL28" i="36"/>
  <c r="BZ27" i="36"/>
  <c r="BJ27" i="36"/>
  <c r="BI28" i="36"/>
  <c r="BY28" i="36"/>
  <c r="BE131" i="36"/>
  <c r="BU131" i="36"/>
  <c r="AX29" i="36"/>
  <c r="BN29" i="36"/>
  <c r="BA29" i="36"/>
  <c r="BQ29" i="36"/>
  <c r="BH131" i="36"/>
  <c r="BX131" i="36"/>
  <c r="BX28" i="36"/>
  <c r="BH28" i="36"/>
  <c r="BM130" i="36"/>
  <c r="AW130" i="36"/>
  <c r="BT130" i="36"/>
  <c r="BD130" i="36"/>
  <c r="AZ29" i="36"/>
  <c r="BP29" i="36"/>
  <c r="BS130" i="36"/>
  <c r="BC130" i="36"/>
  <c r="BD27" i="16"/>
  <c r="BT27" i="16"/>
  <c r="BH25" i="16"/>
  <c r="BX25" i="16"/>
  <c r="BV128" i="16"/>
  <c r="BF128" i="16"/>
  <c r="BW25" i="16"/>
  <c r="BG25" i="16"/>
  <c r="BI25" i="16"/>
  <c r="BY25" i="16"/>
  <c r="CA128" i="16"/>
  <c r="BK128" i="16"/>
  <c r="BX128" i="16"/>
  <c r="BH128" i="16"/>
  <c r="BT127" i="16"/>
  <c r="BD127" i="16"/>
  <c r="BJ25" i="16"/>
  <c r="BZ25" i="16"/>
  <c r="BV26" i="16"/>
  <c r="BF26" i="16"/>
  <c r="BG127" i="16"/>
  <c r="BW127" i="16"/>
  <c r="BK26" i="16"/>
  <c r="CA26" i="16"/>
  <c r="BY127" i="16"/>
  <c r="BI127" i="16"/>
  <c r="BE25" i="16"/>
  <c r="BU25" i="16"/>
  <c r="BJ128" i="16"/>
  <c r="BZ128" i="16"/>
  <c r="BE127" i="16"/>
  <c r="BU127" i="16"/>
  <c r="BS28" i="43" l="1"/>
  <c r="BC28" i="43"/>
  <c r="AR29" i="39"/>
  <c r="BH28" i="39"/>
  <c r="BX28" i="39"/>
  <c r="AM29" i="40"/>
  <c r="BC28" i="40"/>
  <c r="BS28" i="40"/>
  <c r="BO28" i="43"/>
  <c r="AY28" i="43"/>
  <c r="AR29" i="41"/>
  <c r="BH28" i="41"/>
  <c r="BX28" i="41"/>
  <c r="V29" i="45"/>
  <c r="AD28" i="45"/>
  <c r="AQ29" i="44"/>
  <c r="BG28" i="44"/>
  <c r="BW28" i="44"/>
  <c r="AN29" i="44"/>
  <c r="BT28" i="44"/>
  <c r="BD28" i="44"/>
  <c r="BW132" i="39"/>
  <c r="BG132" i="39"/>
  <c r="AX28" i="42"/>
  <c r="BN28" i="42"/>
  <c r="AH29" i="42"/>
  <c r="BI131" i="43"/>
  <c r="BY131" i="43"/>
  <c r="AS29" i="39"/>
  <c r="BI28" i="39"/>
  <c r="BY28" i="39"/>
  <c r="AX132" i="37"/>
  <c r="BN132" i="37"/>
  <c r="AW131" i="42"/>
  <c r="BM131" i="42"/>
  <c r="BJ131" i="43"/>
  <c r="BZ131" i="43"/>
  <c r="AV92" i="38"/>
  <c r="BL92" i="38"/>
  <c r="AT29" i="41"/>
  <c r="BZ28" i="41"/>
  <c r="BJ28" i="41"/>
  <c r="BK131" i="41"/>
  <c r="CA131" i="41"/>
  <c r="AC28" i="45"/>
  <c r="U29" i="45"/>
  <c r="BD131" i="42"/>
  <c r="BT131" i="42"/>
  <c r="BX131" i="40"/>
  <c r="BH131" i="40"/>
  <c r="BK131" i="43"/>
  <c r="CA131" i="43"/>
  <c r="BB131" i="42"/>
  <c r="BR131" i="42"/>
  <c r="AG29" i="40"/>
  <c r="AW28" i="40"/>
  <c r="BM28" i="40"/>
  <c r="BI131" i="38"/>
  <c r="AS132" i="38"/>
  <c r="BY131" i="38"/>
  <c r="BP131" i="41"/>
  <c r="AJ132" i="41"/>
  <c r="AZ131" i="41"/>
  <c r="BJ131" i="38"/>
  <c r="BZ131" i="38"/>
  <c r="AT132" i="38"/>
  <c r="AY28" i="36"/>
  <c r="BO28" i="36"/>
  <c r="AW131" i="37"/>
  <c r="BM131" i="37"/>
  <c r="AG132" i="37"/>
  <c r="BF29" i="44"/>
  <c r="BV29" i="44"/>
  <c r="AP30" i="44"/>
  <c r="BL131" i="40"/>
  <c r="AV131" i="40"/>
  <c r="BP131" i="42"/>
  <c r="AZ131" i="42"/>
  <c r="AW131" i="40"/>
  <c r="BM131" i="40"/>
  <c r="AB31" i="45"/>
  <c r="T32" i="45"/>
  <c r="X29" i="45"/>
  <c r="AF28" i="45"/>
  <c r="Z30" i="45"/>
  <c r="S31" i="45"/>
  <c r="AA30" i="45"/>
  <c r="AE30" i="45"/>
  <c r="W31" i="45"/>
  <c r="Y29" i="45"/>
  <c r="AG28" i="45"/>
  <c r="AP133" i="44"/>
  <c r="BV132" i="44"/>
  <c r="BF132" i="44"/>
  <c r="AI132" i="44"/>
  <c r="BO131" i="44"/>
  <c r="AY131" i="44"/>
  <c r="BR30" i="44"/>
  <c r="AL31" i="44"/>
  <c r="BB30" i="44"/>
  <c r="AY31" i="44"/>
  <c r="AI32" i="44"/>
  <c r="BO31" i="44"/>
  <c r="BX131" i="44"/>
  <c r="AR132" i="44"/>
  <c r="BH131" i="44"/>
  <c r="BC131" i="44"/>
  <c r="BS131" i="44"/>
  <c r="AM132" i="44"/>
  <c r="BX28" i="44"/>
  <c r="AR29" i="44"/>
  <c r="BH28" i="44"/>
  <c r="AU29" i="44"/>
  <c r="CA28" i="44"/>
  <c r="BK28" i="44"/>
  <c r="AW132" i="44"/>
  <c r="BM132" i="44"/>
  <c r="AG133" i="44"/>
  <c r="BU132" i="44"/>
  <c r="AO133" i="44"/>
  <c r="BE132" i="44"/>
  <c r="BZ131" i="44"/>
  <c r="BJ131" i="44"/>
  <c r="AT132" i="44"/>
  <c r="AF134" i="44"/>
  <c r="AV133" i="44"/>
  <c r="BL133" i="44"/>
  <c r="BK133" i="44"/>
  <c r="CA133" i="44"/>
  <c r="AU134" i="44"/>
  <c r="AX31" i="44"/>
  <c r="AH32" i="44"/>
  <c r="BN31" i="44"/>
  <c r="AW29" i="44"/>
  <c r="AG30" i="44"/>
  <c r="BM29" i="44"/>
  <c r="BZ28" i="44"/>
  <c r="AT29" i="44"/>
  <c r="BJ28" i="44"/>
  <c r="BE28" i="44"/>
  <c r="BU28" i="44"/>
  <c r="AO29" i="44"/>
  <c r="BS30" i="44"/>
  <c r="BC30" i="44"/>
  <c r="AM31" i="44"/>
  <c r="AH134" i="44"/>
  <c r="AX133" i="44"/>
  <c r="BN133" i="44"/>
  <c r="BQ133" i="44"/>
  <c r="AK134" i="44"/>
  <c r="BA133" i="44"/>
  <c r="BL93" i="44"/>
  <c r="AV93" i="44"/>
  <c r="AN133" i="44"/>
  <c r="BT132" i="44"/>
  <c r="BD132" i="44"/>
  <c r="BB134" i="44"/>
  <c r="AL135" i="44"/>
  <c r="BR134" i="44"/>
  <c r="BQ29" i="44"/>
  <c r="BA29" i="44"/>
  <c r="AK30" i="44"/>
  <c r="AF31" i="44"/>
  <c r="AV30" i="44"/>
  <c r="BL30" i="44"/>
  <c r="BY28" i="44"/>
  <c r="AS29" i="44"/>
  <c r="BI28" i="44"/>
  <c r="AZ28" i="44"/>
  <c r="BP28" i="44"/>
  <c r="AJ29" i="44"/>
  <c r="BP131" i="44"/>
  <c r="AJ132" i="44"/>
  <c r="AZ131" i="44"/>
  <c r="AQ133" i="44"/>
  <c r="BW132" i="44"/>
  <c r="BG132" i="44"/>
  <c r="AS133" i="44"/>
  <c r="BY132" i="44"/>
  <c r="BI132" i="44"/>
  <c r="BI28" i="43"/>
  <c r="BY28" i="43"/>
  <c r="BT29" i="43"/>
  <c r="BD29" i="43"/>
  <c r="BH28" i="43"/>
  <c r="BX28" i="43"/>
  <c r="AX131" i="43"/>
  <c r="BN131" i="43"/>
  <c r="BV29" i="43"/>
  <c r="BF29" i="43"/>
  <c r="BN30" i="43"/>
  <c r="AX30" i="43"/>
  <c r="BW132" i="43"/>
  <c r="BG132" i="43"/>
  <c r="BP131" i="43"/>
  <c r="AZ131" i="43"/>
  <c r="BU29" i="43"/>
  <c r="BE29" i="43"/>
  <c r="AV132" i="43"/>
  <c r="BL132" i="43"/>
  <c r="AF133" i="43"/>
  <c r="BM131" i="43"/>
  <c r="AW131" i="43"/>
  <c r="BO131" i="43"/>
  <c r="AY131" i="43"/>
  <c r="BV132" i="43"/>
  <c r="BF132" i="43"/>
  <c r="AP133" i="43"/>
  <c r="AM133" i="43"/>
  <c r="BC132" i="43"/>
  <c r="BS132" i="43"/>
  <c r="BM30" i="43"/>
  <c r="AW30" i="43"/>
  <c r="BD132" i="43"/>
  <c r="AN133" i="43"/>
  <c r="BT132" i="43"/>
  <c r="BL92" i="43"/>
  <c r="AV92" i="43"/>
  <c r="BG28" i="43"/>
  <c r="BW28" i="43"/>
  <c r="BA31" i="43"/>
  <c r="BQ31" i="43"/>
  <c r="BL30" i="43"/>
  <c r="AV30" i="43"/>
  <c r="BJ28" i="43"/>
  <c r="BZ28" i="43"/>
  <c r="BX133" i="43"/>
  <c r="BH133" i="43"/>
  <c r="BB132" i="43"/>
  <c r="AL133" i="43"/>
  <c r="BR132" i="43"/>
  <c r="BA132" i="43"/>
  <c r="AK133" i="43"/>
  <c r="BQ132" i="43"/>
  <c r="CA29" i="43"/>
  <c r="BK29" i="43"/>
  <c r="BE132" i="43"/>
  <c r="BU132" i="43"/>
  <c r="AO133" i="43"/>
  <c r="BP30" i="43"/>
  <c r="AZ30" i="43"/>
  <c r="BB31" i="43"/>
  <c r="BR31" i="43"/>
  <c r="AZ30" i="42"/>
  <c r="BP30" i="42"/>
  <c r="AJ31" i="42"/>
  <c r="BV29" i="42"/>
  <c r="AP30" i="42"/>
  <c r="BF29" i="42"/>
  <c r="BR29" i="42"/>
  <c r="AL30" i="42"/>
  <c r="BB29" i="42"/>
  <c r="CA132" i="42"/>
  <c r="BK132" i="42"/>
  <c r="BO131" i="42"/>
  <c r="AY131" i="42"/>
  <c r="BF131" i="42"/>
  <c r="BV131" i="42"/>
  <c r="BS29" i="42"/>
  <c r="AM30" i="42"/>
  <c r="BC29" i="42"/>
  <c r="BZ131" i="42"/>
  <c r="BJ131" i="42"/>
  <c r="AY29" i="42"/>
  <c r="AI30" i="42"/>
  <c r="BO29" i="42"/>
  <c r="BT29" i="42"/>
  <c r="AN30" i="42"/>
  <c r="BD29" i="42"/>
  <c r="BE29" i="42"/>
  <c r="BU29" i="42"/>
  <c r="AO30" i="42"/>
  <c r="AK30" i="42"/>
  <c r="BQ29" i="42"/>
  <c r="BA29" i="42"/>
  <c r="CA30" i="42"/>
  <c r="BK30" i="42"/>
  <c r="AU31" i="42"/>
  <c r="AV28" i="42"/>
  <c r="BL28" i="42"/>
  <c r="AF29" i="42"/>
  <c r="BI131" i="42"/>
  <c r="BY131" i="42"/>
  <c r="AV131" i="42"/>
  <c r="BL131" i="42"/>
  <c r="AQ29" i="42"/>
  <c r="BG28" i="42"/>
  <c r="BW28" i="42"/>
  <c r="BL92" i="42"/>
  <c r="AV92" i="42"/>
  <c r="BI31" i="42"/>
  <c r="BY31" i="42"/>
  <c r="AS32" i="42"/>
  <c r="BG131" i="42"/>
  <c r="BW131" i="42"/>
  <c r="BH29" i="42"/>
  <c r="BX29" i="42"/>
  <c r="AR30" i="42"/>
  <c r="BE133" i="42"/>
  <c r="BU133" i="42"/>
  <c r="AT31" i="42"/>
  <c r="BZ30" i="42"/>
  <c r="BJ30" i="42"/>
  <c r="AG30" i="42"/>
  <c r="AW29" i="42"/>
  <c r="BM29" i="42"/>
  <c r="BN133" i="42"/>
  <c r="AX133" i="42"/>
  <c r="BH131" i="42"/>
  <c r="BX131" i="42"/>
  <c r="BC133" i="42"/>
  <c r="BS133" i="42"/>
  <c r="BA132" i="42"/>
  <c r="BQ132" i="42"/>
  <c r="BD30" i="41"/>
  <c r="AN31" i="41"/>
  <c r="BT30" i="41"/>
  <c r="CA30" i="41"/>
  <c r="AU31" i="41"/>
  <c r="BK30" i="41"/>
  <c r="AM132" i="41"/>
  <c r="BS131" i="41"/>
  <c r="BC131" i="41"/>
  <c r="AV131" i="41"/>
  <c r="BL131" i="41"/>
  <c r="AF132" i="41"/>
  <c r="BU30" i="41"/>
  <c r="BE30" i="41"/>
  <c r="AO31" i="41"/>
  <c r="AN132" i="41"/>
  <c r="BT131" i="41"/>
  <c r="BD131" i="41"/>
  <c r="BX131" i="41"/>
  <c r="BH131" i="41"/>
  <c r="AR132" i="41"/>
  <c r="BW131" i="41"/>
  <c r="BG131" i="41"/>
  <c r="AQ132" i="41"/>
  <c r="BW31" i="41"/>
  <c r="AQ32" i="41"/>
  <c r="BG31" i="41"/>
  <c r="AJ30" i="41"/>
  <c r="BP29" i="41"/>
  <c r="AZ29" i="41"/>
  <c r="AF31" i="41"/>
  <c r="BL30" i="41"/>
  <c r="AV30" i="41"/>
  <c r="BI134" i="41"/>
  <c r="BY134" i="41"/>
  <c r="AX132" i="41"/>
  <c r="BN132" i="41"/>
  <c r="AL132" i="41"/>
  <c r="BR131" i="41"/>
  <c r="BB131" i="41"/>
  <c r="BM131" i="41"/>
  <c r="AG132" i="41"/>
  <c r="AW131" i="41"/>
  <c r="BZ133" i="41"/>
  <c r="BJ133" i="41"/>
  <c r="BQ133" i="41"/>
  <c r="BA133" i="41"/>
  <c r="BB30" i="41"/>
  <c r="AL31" i="41"/>
  <c r="BR30" i="41"/>
  <c r="BQ28" i="41"/>
  <c r="AK29" i="41"/>
  <c r="BA28" i="41"/>
  <c r="AW28" i="41"/>
  <c r="BM28" i="41"/>
  <c r="AG29" i="41"/>
  <c r="BC30" i="41"/>
  <c r="AM31" i="41"/>
  <c r="BS30" i="41"/>
  <c r="BV131" i="41"/>
  <c r="BF131" i="41"/>
  <c r="AP132" i="41"/>
  <c r="AX28" i="41"/>
  <c r="AH29" i="41"/>
  <c r="BN28" i="41"/>
  <c r="AY28" i="41"/>
  <c r="BO28" i="41"/>
  <c r="AI29" i="41"/>
  <c r="AV92" i="41"/>
  <c r="BL92" i="41"/>
  <c r="BE134" i="41"/>
  <c r="BU134" i="41"/>
  <c r="BF30" i="41"/>
  <c r="BV30" i="41"/>
  <c r="AP31" i="41"/>
  <c r="BI29" i="41"/>
  <c r="BY29" i="41"/>
  <c r="AS30" i="41"/>
  <c r="AY132" i="41"/>
  <c r="BO132" i="41"/>
  <c r="AN30" i="40"/>
  <c r="BT29" i="40"/>
  <c r="BD29" i="40"/>
  <c r="BH30" i="40"/>
  <c r="BX30" i="40"/>
  <c r="AR31" i="40"/>
  <c r="BR28" i="40"/>
  <c r="AL29" i="40"/>
  <c r="BB28" i="40"/>
  <c r="BZ29" i="40"/>
  <c r="BJ29" i="40"/>
  <c r="AT30" i="40"/>
  <c r="BZ132" i="40"/>
  <c r="BJ132" i="40"/>
  <c r="BN30" i="40"/>
  <c r="AH31" i="40"/>
  <c r="AX30" i="40"/>
  <c r="AX131" i="40"/>
  <c r="BN131" i="40"/>
  <c r="BO131" i="40"/>
  <c r="AY131" i="40"/>
  <c r="AU29" i="40"/>
  <c r="BK28" i="40"/>
  <c r="CA28" i="40"/>
  <c r="BI28" i="40"/>
  <c r="AS29" i="40"/>
  <c r="BY28" i="40"/>
  <c r="BW28" i="40"/>
  <c r="AQ29" i="40"/>
  <c r="BG28" i="40"/>
  <c r="BA133" i="40"/>
  <c r="BQ133" i="40"/>
  <c r="BQ28" i="40"/>
  <c r="BA28" i="40"/>
  <c r="AK29" i="40"/>
  <c r="BF131" i="40"/>
  <c r="BV131" i="40"/>
  <c r="BC132" i="40"/>
  <c r="BS132" i="40"/>
  <c r="BY131" i="40"/>
  <c r="BI131" i="40"/>
  <c r="BK131" i="40"/>
  <c r="CA131" i="40"/>
  <c r="AP30" i="40"/>
  <c r="BV29" i="40"/>
  <c r="BF29" i="40"/>
  <c r="BU29" i="40"/>
  <c r="BE29" i="40"/>
  <c r="AO30" i="40"/>
  <c r="AJ31" i="40"/>
  <c r="AZ30" i="40"/>
  <c r="BP30" i="40"/>
  <c r="BO30" i="40"/>
  <c r="AI31" i="40"/>
  <c r="AY30" i="40"/>
  <c r="BG133" i="40"/>
  <c r="BW133" i="40"/>
  <c r="BU131" i="40"/>
  <c r="BE131" i="40"/>
  <c r="BT131" i="40"/>
  <c r="BD131" i="40"/>
  <c r="AZ131" i="40"/>
  <c r="BP131" i="40"/>
  <c r="BL28" i="40"/>
  <c r="AV28" i="40"/>
  <c r="AF29" i="40"/>
  <c r="BB131" i="40"/>
  <c r="BR131" i="40"/>
  <c r="AV93" i="40"/>
  <c r="BL93" i="40"/>
  <c r="AY30" i="39"/>
  <c r="AI31" i="39"/>
  <c r="BO30" i="39"/>
  <c r="BV30" i="39"/>
  <c r="AP31" i="39"/>
  <c r="BF30" i="39"/>
  <c r="BZ133" i="39"/>
  <c r="BJ133" i="39"/>
  <c r="BT30" i="39"/>
  <c r="BD30" i="39"/>
  <c r="AN31" i="39"/>
  <c r="AV28" i="39"/>
  <c r="BL28" i="39"/>
  <c r="AF29" i="39"/>
  <c r="BE132" i="39"/>
  <c r="BU132" i="39"/>
  <c r="BI132" i="39"/>
  <c r="BY132" i="39"/>
  <c r="BP133" i="39"/>
  <c r="AZ133" i="39"/>
  <c r="AJ134" i="39"/>
  <c r="BT131" i="39"/>
  <c r="BD131" i="39"/>
  <c r="BF132" i="39"/>
  <c r="BV132" i="39"/>
  <c r="BS132" i="39"/>
  <c r="BC132" i="39"/>
  <c r="BL132" i="39"/>
  <c r="AV132" i="39"/>
  <c r="BO131" i="39"/>
  <c r="AY131" i="39"/>
  <c r="AT29" i="39"/>
  <c r="BJ28" i="39"/>
  <c r="BZ28" i="39"/>
  <c r="AM29" i="39"/>
  <c r="BC28" i="39"/>
  <c r="BS28" i="39"/>
  <c r="BQ29" i="39"/>
  <c r="AK30" i="39"/>
  <c r="BA29" i="39"/>
  <c r="BK30" i="39"/>
  <c r="CA30" i="39"/>
  <c r="AU31" i="39"/>
  <c r="AQ31" i="39"/>
  <c r="BW30" i="39"/>
  <c r="BG30" i="39"/>
  <c r="AH30" i="39"/>
  <c r="AX29" i="39"/>
  <c r="BN29" i="39"/>
  <c r="AZ30" i="39"/>
  <c r="AJ31" i="39"/>
  <c r="BP30" i="39"/>
  <c r="BB132" i="39"/>
  <c r="BR132" i="39"/>
  <c r="BX133" i="39"/>
  <c r="BH133" i="39"/>
  <c r="BQ133" i="39"/>
  <c r="BA133" i="39"/>
  <c r="AK134" i="39"/>
  <c r="BK131" i="39"/>
  <c r="CA131" i="39"/>
  <c r="BL94" i="39"/>
  <c r="AV94" i="39"/>
  <c r="BN131" i="39"/>
  <c r="AX131" i="39"/>
  <c r="BR29" i="39"/>
  <c r="AL30" i="39"/>
  <c r="BB29" i="39"/>
  <c r="BM131" i="39"/>
  <c r="AW131" i="39"/>
  <c r="AG30" i="39"/>
  <c r="AW29" i="39"/>
  <c r="BM29" i="39"/>
  <c r="BU29" i="39"/>
  <c r="BE29" i="39"/>
  <c r="AO30" i="39"/>
  <c r="CA131" i="38"/>
  <c r="AU132" i="38"/>
  <c r="BK131" i="38"/>
  <c r="AH133" i="38"/>
  <c r="AX132" i="38"/>
  <c r="BN132" i="38"/>
  <c r="BN28" i="38"/>
  <c r="AX28" i="38"/>
  <c r="AH29" i="38"/>
  <c r="AW131" i="38"/>
  <c r="AG132" i="38"/>
  <c r="BM131" i="38"/>
  <c r="AP30" i="38"/>
  <c r="BF29" i="38"/>
  <c r="BV29" i="38"/>
  <c r="AO29" i="38"/>
  <c r="BE28" i="38"/>
  <c r="BU28" i="38"/>
  <c r="BW133" i="38"/>
  <c r="AQ134" i="38"/>
  <c r="BG133" i="38"/>
  <c r="AJ29" i="38"/>
  <c r="AZ28" i="38"/>
  <c r="BP28" i="38"/>
  <c r="BD28" i="38"/>
  <c r="BT28" i="38"/>
  <c r="AN29" i="38"/>
  <c r="AN133" i="38"/>
  <c r="BD132" i="38"/>
  <c r="BT132" i="38"/>
  <c r="AJ133" i="38"/>
  <c r="BP132" i="38"/>
  <c r="AZ132" i="38"/>
  <c r="AM29" i="38"/>
  <c r="BC28" i="38"/>
  <c r="BS28" i="38"/>
  <c r="BB28" i="38"/>
  <c r="AL29" i="38"/>
  <c r="BR28" i="38"/>
  <c r="AW28" i="38"/>
  <c r="AG29" i="38"/>
  <c r="BM28" i="38"/>
  <c r="BO30" i="38"/>
  <c r="AI31" i="38"/>
  <c r="AY30" i="38"/>
  <c r="BI29" i="38"/>
  <c r="AS30" i="38"/>
  <c r="BY29" i="38"/>
  <c r="AR30" i="38"/>
  <c r="BH29" i="38"/>
  <c r="BX29" i="38"/>
  <c r="BU131" i="38"/>
  <c r="AO132" i="38"/>
  <c r="BE131" i="38"/>
  <c r="AM133" i="38"/>
  <c r="BC132" i="38"/>
  <c r="BS132" i="38"/>
  <c r="BW29" i="38"/>
  <c r="AQ30" i="38"/>
  <c r="BG29" i="38"/>
  <c r="BQ28" i="38"/>
  <c r="AK29" i="38"/>
  <c r="BA28" i="38"/>
  <c r="AT30" i="38"/>
  <c r="BJ29" i="38"/>
  <c r="BZ29" i="38"/>
  <c r="AK133" i="38"/>
  <c r="BQ132" i="38"/>
  <c r="BA132" i="38"/>
  <c r="AP132" i="38"/>
  <c r="BV131" i="38"/>
  <c r="BF131" i="38"/>
  <c r="BH132" i="38"/>
  <c r="BX132" i="38"/>
  <c r="AR133" i="38"/>
  <c r="BB133" i="38"/>
  <c r="AL134" i="38"/>
  <c r="BR133" i="38"/>
  <c r="BL28" i="38"/>
  <c r="AF29" i="38"/>
  <c r="AV28" i="38"/>
  <c r="AI133" i="38"/>
  <c r="BO132" i="38"/>
  <c r="AY132" i="38"/>
  <c r="AF132" i="38"/>
  <c r="AV131" i="38"/>
  <c r="BL131" i="38"/>
  <c r="CA28" i="38"/>
  <c r="AU29" i="38"/>
  <c r="BK28" i="38"/>
  <c r="BF30" i="37"/>
  <c r="BV30" i="37"/>
  <c r="BR131" i="37"/>
  <c r="AL132" i="37"/>
  <c r="BB131" i="37"/>
  <c r="BY131" i="37"/>
  <c r="BI131" i="37"/>
  <c r="BP131" i="37"/>
  <c r="AZ131" i="37"/>
  <c r="AJ132" i="37"/>
  <c r="BL28" i="37"/>
  <c r="AV28" i="37"/>
  <c r="BK29" i="37"/>
  <c r="CA29" i="37"/>
  <c r="BD30" i="37"/>
  <c r="BT30" i="37"/>
  <c r="AQ132" i="37"/>
  <c r="BW131" i="37"/>
  <c r="BG131" i="37"/>
  <c r="BH29" i="37"/>
  <c r="BX29" i="37"/>
  <c r="BM28" i="37"/>
  <c r="AW28" i="37"/>
  <c r="BQ28" i="37"/>
  <c r="BA28" i="37"/>
  <c r="AO132" i="37"/>
  <c r="BU131" i="37"/>
  <c r="BE131" i="37"/>
  <c r="BI29" i="37"/>
  <c r="BY29" i="37"/>
  <c r="BQ131" i="37"/>
  <c r="AK132" i="37"/>
  <c r="BA131" i="37"/>
  <c r="BG29" i="37"/>
  <c r="BW29" i="37"/>
  <c r="AV92" i="37"/>
  <c r="BL92" i="37"/>
  <c r="BH133" i="37"/>
  <c r="BX133" i="37"/>
  <c r="BO131" i="37"/>
  <c r="AY131" i="37"/>
  <c r="AI132" i="37"/>
  <c r="AY30" i="37"/>
  <c r="BO30" i="37"/>
  <c r="BE30" i="37"/>
  <c r="BU30" i="37"/>
  <c r="AZ30" i="37"/>
  <c r="BP30" i="37"/>
  <c r="BZ131" i="37"/>
  <c r="BJ131" i="37"/>
  <c r="BN28" i="37"/>
  <c r="AX28" i="37"/>
  <c r="AN132" i="37"/>
  <c r="BD131" i="37"/>
  <c r="BT131" i="37"/>
  <c r="BL132" i="37"/>
  <c r="AV132" i="37"/>
  <c r="BC30" i="37"/>
  <c r="BS30" i="37"/>
  <c r="BS131" i="37"/>
  <c r="AM132" i="37"/>
  <c r="BC131" i="37"/>
  <c r="BJ29" i="37"/>
  <c r="BZ29" i="37"/>
  <c r="BK132" i="37"/>
  <c r="CA132" i="37"/>
  <c r="BR28" i="37"/>
  <c r="BB28" i="37"/>
  <c r="BF132" i="37"/>
  <c r="BV132" i="37"/>
  <c r="BF28" i="36"/>
  <c r="BV28" i="36"/>
  <c r="AX30" i="36"/>
  <c r="BN30" i="36"/>
  <c r="BX29" i="36"/>
  <c r="BH29" i="36"/>
  <c r="AW29" i="36"/>
  <c r="BM29" i="36"/>
  <c r="BC30" i="36"/>
  <c r="BS30" i="36"/>
  <c r="AZ30" i="36"/>
  <c r="BP30" i="36"/>
  <c r="AV93" i="36"/>
  <c r="BL93" i="36"/>
  <c r="BI131" i="36"/>
  <c r="BY131" i="36"/>
  <c r="BO131" i="36"/>
  <c r="AY131" i="36"/>
  <c r="BK131" i="36"/>
  <c r="CA131" i="36"/>
  <c r="AV29" i="36"/>
  <c r="BL29" i="36"/>
  <c r="BD28" i="36"/>
  <c r="BT28" i="36"/>
  <c r="BJ131" i="36"/>
  <c r="BZ131" i="36"/>
  <c r="AX133" i="36"/>
  <c r="BN133" i="36"/>
  <c r="BK31" i="36"/>
  <c r="CA31" i="36"/>
  <c r="BR29" i="36"/>
  <c r="BB29" i="36"/>
  <c r="BE132" i="36"/>
  <c r="BU132" i="36"/>
  <c r="BY29" i="36"/>
  <c r="BI29" i="36"/>
  <c r="BR132" i="36"/>
  <c r="BB132" i="36"/>
  <c r="BC131" i="36"/>
  <c r="BS131" i="36"/>
  <c r="BD131" i="36"/>
  <c r="BT131" i="36"/>
  <c r="BQ133" i="36"/>
  <c r="BA133" i="36"/>
  <c r="BL131" i="36"/>
  <c r="BP132" i="36"/>
  <c r="AZ132" i="36"/>
  <c r="BX132" i="36"/>
  <c r="BH132" i="36"/>
  <c r="BU28" i="36"/>
  <c r="BE28" i="36"/>
  <c r="BF131" i="36"/>
  <c r="BV131" i="36"/>
  <c r="BM131" i="36"/>
  <c r="AW131" i="36"/>
  <c r="BZ28" i="36"/>
  <c r="BJ28" i="36"/>
  <c r="BA30" i="36"/>
  <c r="BQ30" i="36"/>
  <c r="BG131" i="36"/>
  <c r="BW131" i="36"/>
  <c r="BW28" i="36"/>
  <c r="BG28" i="36"/>
  <c r="BH129" i="16"/>
  <c r="BX129" i="16"/>
  <c r="BY26" i="16"/>
  <c r="BI26" i="16"/>
  <c r="BU26" i="16"/>
  <c r="BE26" i="16"/>
  <c r="BW128" i="16"/>
  <c r="BG128" i="16"/>
  <c r="CA129" i="16"/>
  <c r="BK129" i="16"/>
  <c r="BT28" i="16"/>
  <c r="BD28" i="16"/>
  <c r="BX26" i="16"/>
  <c r="BH26" i="16"/>
  <c r="BW26" i="16"/>
  <c r="BG26" i="16"/>
  <c r="BY128" i="16"/>
  <c r="BI128" i="16"/>
  <c r="BK27" i="16"/>
  <c r="CA27" i="16"/>
  <c r="BV27" i="16"/>
  <c r="BF27" i="16"/>
  <c r="BJ129" i="16"/>
  <c r="BZ129" i="16"/>
  <c r="BT128" i="16"/>
  <c r="BD128" i="16"/>
  <c r="BF129" i="16"/>
  <c r="BV129" i="16"/>
  <c r="BZ26" i="16"/>
  <c r="BJ26" i="16"/>
  <c r="BU128" i="16"/>
  <c r="BE128" i="16"/>
  <c r="AY29" i="43" l="1"/>
  <c r="BO29" i="43"/>
  <c r="BC29" i="40"/>
  <c r="AM30" i="40"/>
  <c r="BS29" i="40"/>
  <c r="BX29" i="39"/>
  <c r="BH29" i="39"/>
  <c r="AR30" i="39"/>
  <c r="BS29" i="43"/>
  <c r="BC29" i="43"/>
  <c r="BI132" i="38"/>
  <c r="BY132" i="38"/>
  <c r="AS133" i="38"/>
  <c r="CA132" i="41"/>
  <c r="BK132" i="41"/>
  <c r="BY132" i="43"/>
  <c r="BI132" i="43"/>
  <c r="AV132" i="40"/>
  <c r="BL132" i="40"/>
  <c r="BJ29" i="41"/>
  <c r="AT30" i="41"/>
  <c r="BZ29" i="41"/>
  <c r="BL93" i="38"/>
  <c r="AV93" i="38"/>
  <c r="BZ132" i="43"/>
  <c r="BJ132" i="43"/>
  <c r="BM132" i="42"/>
  <c r="AW132" i="42"/>
  <c r="BJ132" i="38"/>
  <c r="AT133" i="38"/>
  <c r="BZ132" i="38"/>
  <c r="BH132" i="40"/>
  <c r="BX132" i="40"/>
  <c r="BD132" i="42"/>
  <c r="BT132" i="42"/>
  <c r="BW29" i="44"/>
  <c r="BG29" i="44"/>
  <c r="AQ30" i="44"/>
  <c r="AH30" i="42"/>
  <c r="AX29" i="42"/>
  <c r="BN29" i="42"/>
  <c r="AY29" i="36"/>
  <c r="BO29" i="36"/>
  <c r="BR132" i="42"/>
  <c r="BB132" i="42"/>
  <c r="BM132" i="37"/>
  <c r="AW132" i="37"/>
  <c r="AD29" i="45"/>
  <c r="V30" i="45"/>
  <c r="BM132" i="40"/>
  <c r="AW132" i="40"/>
  <c r="BP132" i="41"/>
  <c r="AZ132" i="41"/>
  <c r="AC29" i="45"/>
  <c r="U30" i="45"/>
  <c r="AW29" i="40"/>
  <c r="BM29" i="40"/>
  <c r="AG30" i="40"/>
  <c r="BW133" i="39"/>
  <c r="BG133" i="39"/>
  <c r="BK132" i="43"/>
  <c r="CA132" i="43"/>
  <c r="BN133" i="37"/>
  <c r="AX133" i="37"/>
  <c r="AZ132" i="42"/>
  <c r="BP132" i="42"/>
  <c r="BV30" i="44"/>
  <c r="BF30" i="44"/>
  <c r="AP31" i="44"/>
  <c r="AN30" i="44"/>
  <c r="BD29" i="44"/>
  <c r="BT29" i="44"/>
  <c r="AS30" i="39"/>
  <c r="BI29" i="39"/>
  <c r="BY29" i="39"/>
  <c r="BH29" i="41"/>
  <c r="BX29" i="41"/>
  <c r="AR30" i="41"/>
  <c r="AG29" i="45"/>
  <c r="Y30" i="45"/>
  <c r="S32" i="45"/>
  <c r="AA31" i="45"/>
  <c r="Z31" i="45"/>
  <c r="AF29" i="45"/>
  <c r="X30" i="45"/>
  <c r="W32" i="45"/>
  <c r="AE31" i="45"/>
  <c r="T33" i="45"/>
  <c r="AB32" i="45"/>
  <c r="BY133" i="44"/>
  <c r="AS134" i="44"/>
  <c r="BI133" i="44"/>
  <c r="BT133" i="44"/>
  <c r="BD133" i="44"/>
  <c r="AN134" i="44"/>
  <c r="AG31" i="44"/>
  <c r="AW30" i="44"/>
  <c r="BM30" i="44"/>
  <c r="AT30" i="44"/>
  <c r="BJ29" i="44"/>
  <c r="BZ29" i="44"/>
  <c r="BG133" i="44"/>
  <c r="BW133" i="44"/>
  <c r="AQ134" i="44"/>
  <c r="AI33" i="44"/>
  <c r="AY32" i="44"/>
  <c r="BO32" i="44"/>
  <c r="BP132" i="44"/>
  <c r="AZ132" i="44"/>
  <c r="AJ133" i="44"/>
  <c r="AO30" i="44"/>
  <c r="BU29" i="44"/>
  <c r="BE29" i="44"/>
  <c r="BP29" i="44"/>
  <c r="AZ29" i="44"/>
  <c r="AJ30" i="44"/>
  <c r="AH33" i="44"/>
  <c r="AX32" i="44"/>
  <c r="BN32" i="44"/>
  <c r="BX29" i="44"/>
  <c r="BH29" i="44"/>
  <c r="AR30" i="44"/>
  <c r="BA134" i="44"/>
  <c r="AK135" i="44"/>
  <c r="BQ134" i="44"/>
  <c r="AU135" i="44"/>
  <c r="CA134" i="44"/>
  <c r="BK134" i="44"/>
  <c r="BS132" i="44"/>
  <c r="AM133" i="44"/>
  <c r="BC132" i="44"/>
  <c r="BH132" i="44"/>
  <c r="BX132" i="44"/>
  <c r="AR133" i="44"/>
  <c r="BY29" i="44"/>
  <c r="BI29" i="44"/>
  <c r="AS30" i="44"/>
  <c r="BL94" i="44"/>
  <c r="AV94" i="44"/>
  <c r="AY132" i="44"/>
  <c r="BO132" i="44"/>
  <c r="AI133" i="44"/>
  <c r="BU133" i="44"/>
  <c r="BE133" i="44"/>
  <c r="AO134" i="44"/>
  <c r="AW133" i="44"/>
  <c r="AG134" i="44"/>
  <c r="BM133" i="44"/>
  <c r="BR31" i="44"/>
  <c r="AL32" i="44"/>
  <c r="BB31" i="44"/>
  <c r="BS31" i="44"/>
  <c r="AM32" i="44"/>
  <c r="BC31" i="44"/>
  <c r="AV134" i="44"/>
  <c r="AF135" i="44"/>
  <c r="BL134" i="44"/>
  <c r="AL136" i="44"/>
  <c r="BR135" i="44"/>
  <c r="BB135" i="44"/>
  <c r="CA29" i="44"/>
  <c r="AU30" i="44"/>
  <c r="BK29" i="44"/>
  <c r="AH135" i="44"/>
  <c r="AX134" i="44"/>
  <c r="BN134" i="44"/>
  <c r="AV31" i="44"/>
  <c r="BL31" i="44"/>
  <c r="AF32" i="44"/>
  <c r="AT133" i="44"/>
  <c r="BJ132" i="44"/>
  <c r="BZ132" i="44"/>
  <c r="AK31" i="44"/>
  <c r="BQ30" i="44"/>
  <c r="BA30" i="44"/>
  <c r="BV133" i="44"/>
  <c r="AP134" i="44"/>
  <c r="BF133" i="44"/>
  <c r="AV31" i="43"/>
  <c r="BL31" i="43"/>
  <c r="BX134" i="43"/>
  <c r="BH134" i="43"/>
  <c r="AW132" i="43"/>
  <c r="AG133" i="43"/>
  <c r="BM132" i="43"/>
  <c r="AX31" i="43"/>
  <c r="BN31" i="43"/>
  <c r="BT133" i="43"/>
  <c r="BD133" i="43"/>
  <c r="AV133" i="43"/>
  <c r="BL133" i="43"/>
  <c r="BR32" i="43"/>
  <c r="AL33" i="43"/>
  <c r="BB32" i="43"/>
  <c r="BJ29" i="43"/>
  <c r="BZ29" i="43"/>
  <c r="AX132" i="43"/>
  <c r="AH133" i="43"/>
  <c r="BN132" i="43"/>
  <c r="BU30" i="43"/>
  <c r="BE30" i="43"/>
  <c r="AZ31" i="43"/>
  <c r="BP31" i="43"/>
  <c r="AZ132" i="43"/>
  <c r="AJ133" i="43"/>
  <c r="BP132" i="43"/>
  <c r="BG133" i="43"/>
  <c r="BW133" i="43"/>
  <c r="BQ133" i="43"/>
  <c r="BA133" i="43"/>
  <c r="BV133" i="43"/>
  <c r="BF133" i="43"/>
  <c r="BT30" i="43"/>
  <c r="BD30" i="43"/>
  <c r="BO132" i="43"/>
  <c r="AY132" i="43"/>
  <c r="AI133" i="43"/>
  <c r="BU133" i="43"/>
  <c r="BE133" i="43"/>
  <c r="BG29" i="43"/>
  <c r="BW29" i="43"/>
  <c r="BK30" i="43"/>
  <c r="CA30" i="43"/>
  <c r="BR133" i="43"/>
  <c r="BB133" i="43"/>
  <c r="BI29" i="43"/>
  <c r="BY29" i="43"/>
  <c r="BV30" i="43"/>
  <c r="BF30" i="43"/>
  <c r="BS133" i="43"/>
  <c r="BC133" i="43"/>
  <c r="BQ32" i="43"/>
  <c r="AK33" i="43"/>
  <c r="BA32" i="43"/>
  <c r="AW31" i="43"/>
  <c r="BM31" i="43"/>
  <c r="BH29" i="43"/>
  <c r="BX29" i="43"/>
  <c r="BL93" i="43"/>
  <c r="AV93" i="43"/>
  <c r="BQ133" i="42"/>
  <c r="BA133" i="42"/>
  <c r="AR31" i="42"/>
  <c r="BX30" i="42"/>
  <c r="BH30" i="42"/>
  <c r="BI132" i="42"/>
  <c r="BY132" i="42"/>
  <c r="BN134" i="42"/>
  <c r="AX134" i="42"/>
  <c r="BK31" i="42"/>
  <c r="CA31" i="42"/>
  <c r="AU32" i="42"/>
  <c r="BT30" i="42"/>
  <c r="AN31" i="42"/>
  <c r="BD30" i="42"/>
  <c r="AY30" i="42"/>
  <c r="BO30" i="42"/>
  <c r="AI31" i="42"/>
  <c r="BX132" i="42"/>
  <c r="BH132" i="42"/>
  <c r="BS30" i="42"/>
  <c r="BC30" i="42"/>
  <c r="AM31" i="42"/>
  <c r="AV132" i="42"/>
  <c r="BL132" i="42"/>
  <c r="BL93" i="42"/>
  <c r="AV93" i="42"/>
  <c r="BO132" i="42"/>
  <c r="AY132" i="42"/>
  <c r="AW30" i="42"/>
  <c r="BM30" i="42"/>
  <c r="AG31" i="42"/>
  <c r="BK133" i="42"/>
  <c r="CA133" i="42"/>
  <c r="BS134" i="42"/>
  <c r="BC134" i="42"/>
  <c r="BW132" i="42"/>
  <c r="BG132" i="42"/>
  <c r="BY32" i="42"/>
  <c r="AS33" i="42"/>
  <c r="BI32" i="42"/>
  <c r="BV30" i="42"/>
  <c r="AP31" i="42"/>
  <c r="BF30" i="42"/>
  <c r="BA30" i="42"/>
  <c r="BQ30" i="42"/>
  <c r="AK31" i="42"/>
  <c r="BF132" i="42"/>
  <c r="BV132" i="42"/>
  <c r="AJ32" i="42"/>
  <c r="AZ31" i="42"/>
  <c r="BP31" i="42"/>
  <c r="BE134" i="42"/>
  <c r="BU134" i="42"/>
  <c r="BB30" i="42"/>
  <c r="BR30" i="42"/>
  <c r="AL31" i="42"/>
  <c r="AT32" i="42"/>
  <c r="BZ31" i="42"/>
  <c r="BJ31" i="42"/>
  <c r="BU30" i="42"/>
  <c r="AO31" i="42"/>
  <c r="BE30" i="42"/>
  <c r="AF30" i="42"/>
  <c r="AV29" i="42"/>
  <c r="BL29" i="42"/>
  <c r="BZ132" i="42"/>
  <c r="BJ132" i="42"/>
  <c r="BG29" i="42"/>
  <c r="BW29" i="42"/>
  <c r="AQ30" i="42"/>
  <c r="BB31" i="41"/>
  <c r="BR31" i="41"/>
  <c r="AL32" i="41"/>
  <c r="AY133" i="41"/>
  <c r="BO133" i="41"/>
  <c r="BQ134" i="41"/>
  <c r="BA134" i="41"/>
  <c r="AW132" i="41"/>
  <c r="BM132" i="41"/>
  <c r="BS132" i="41"/>
  <c r="BC132" i="41"/>
  <c r="BU31" i="41"/>
  <c r="AO32" i="41"/>
  <c r="BE31" i="41"/>
  <c r="BD132" i="41"/>
  <c r="BT132" i="41"/>
  <c r="BL132" i="41"/>
  <c r="AV132" i="41"/>
  <c r="BN29" i="41"/>
  <c r="AH30" i="41"/>
  <c r="AX29" i="41"/>
  <c r="AG30" i="41"/>
  <c r="BM29" i="41"/>
  <c r="AW29" i="41"/>
  <c r="AI30" i="41"/>
  <c r="BO29" i="41"/>
  <c r="AY29" i="41"/>
  <c r="BG132" i="41"/>
  <c r="BW132" i="41"/>
  <c r="BF132" i="41"/>
  <c r="BV132" i="41"/>
  <c r="AX133" i="41"/>
  <c r="BN133" i="41"/>
  <c r="AS31" i="41"/>
  <c r="BY30" i="41"/>
  <c r="BI30" i="41"/>
  <c r="BS31" i="41"/>
  <c r="AM32" i="41"/>
  <c r="BC31" i="41"/>
  <c r="BJ134" i="41"/>
  <c r="BZ134" i="41"/>
  <c r="BB132" i="41"/>
  <c r="BR132" i="41"/>
  <c r="AS136" i="41"/>
  <c r="BY135" i="41"/>
  <c r="BI135" i="41"/>
  <c r="AV31" i="41"/>
  <c r="AF32" i="41"/>
  <c r="BL31" i="41"/>
  <c r="AZ30" i="41"/>
  <c r="BP30" i="41"/>
  <c r="AJ31" i="41"/>
  <c r="BG32" i="41"/>
  <c r="AQ33" i="41"/>
  <c r="BW32" i="41"/>
  <c r="AK30" i="41"/>
  <c r="BQ29" i="41"/>
  <c r="BA29" i="41"/>
  <c r="BT31" i="41"/>
  <c r="AN32" i="41"/>
  <c r="BD31" i="41"/>
  <c r="BV31" i="41"/>
  <c r="AP32" i="41"/>
  <c r="BF31" i="41"/>
  <c r="BU135" i="41"/>
  <c r="AO136" i="41"/>
  <c r="BE135" i="41"/>
  <c r="AV93" i="41"/>
  <c r="BL93" i="41"/>
  <c r="AU32" i="41"/>
  <c r="CA31" i="41"/>
  <c r="BK31" i="41"/>
  <c r="BH132" i="41"/>
  <c r="BX132" i="41"/>
  <c r="BL94" i="40"/>
  <c r="AV94" i="40"/>
  <c r="BJ133" i="40"/>
  <c r="BZ133" i="40"/>
  <c r="AI32" i="40"/>
  <c r="BO31" i="40"/>
  <c r="AY31" i="40"/>
  <c r="BR29" i="40"/>
  <c r="AL30" i="40"/>
  <c r="BB29" i="40"/>
  <c r="BU132" i="40"/>
  <c r="BE132" i="40"/>
  <c r="BZ30" i="40"/>
  <c r="BJ30" i="40"/>
  <c r="AT31" i="40"/>
  <c r="CA29" i="40"/>
  <c r="BK29" i="40"/>
  <c r="AU30" i="40"/>
  <c r="BA134" i="40"/>
  <c r="BQ134" i="40"/>
  <c r="BB132" i="40"/>
  <c r="BR132" i="40"/>
  <c r="AS30" i="40"/>
  <c r="BY29" i="40"/>
  <c r="BI29" i="40"/>
  <c r="BD132" i="40"/>
  <c r="BT132" i="40"/>
  <c r="AO31" i="40"/>
  <c r="BE30" i="40"/>
  <c r="BU30" i="40"/>
  <c r="AX132" i="40"/>
  <c r="BN132" i="40"/>
  <c r="BN31" i="40"/>
  <c r="AX31" i="40"/>
  <c r="AH32" i="40"/>
  <c r="CA132" i="40"/>
  <c r="BK132" i="40"/>
  <c r="AQ30" i="40"/>
  <c r="BW29" i="40"/>
  <c r="BG29" i="40"/>
  <c r="BG134" i="40"/>
  <c r="BW134" i="40"/>
  <c r="BY132" i="40"/>
  <c r="BI132" i="40"/>
  <c r="BV132" i="40"/>
  <c r="BF132" i="40"/>
  <c r="AZ31" i="40"/>
  <c r="AJ32" i="40"/>
  <c r="BP31" i="40"/>
  <c r="BA29" i="40"/>
  <c r="BQ29" i="40"/>
  <c r="AK30" i="40"/>
  <c r="AY132" i="40"/>
  <c r="BO132" i="40"/>
  <c r="AV29" i="40"/>
  <c r="BL29" i="40"/>
  <c r="AF30" i="40"/>
  <c r="BC133" i="40"/>
  <c r="BS133" i="40"/>
  <c r="AZ132" i="40"/>
  <c r="BP132" i="40"/>
  <c r="AR32" i="40"/>
  <c r="BX31" i="40"/>
  <c r="BH31" i="40"/>
  <c r="AP31" i="40"/>
  <c r="BF30" i="40"/>
  <c r="BV30" i="40"/>
  <c r="AN31" i="40"/>
  <c r="BD30" i="40"/>
  <c r="BT30" i="40"/>
  <c r="AV133" i="39"/>
  <c r="AF134" i="39"/>
  <c r="BL133" i="39"/>
  <c r="CA132" i="39"/>
  <c r="BK132" i="39"/>
  <c r="BA134" i="39"/>
  <c r="BQ134" i="39"/>
  <c r="AN32" i="39"/>
  <c r="BT31" i="39"/>
  <c r="BD31" i="39"/>
  <c r="BH134" i="39"/>
  <c r="BX134" i="39"/>
  <c r="AX30" i="39"/>
  <c r="AH31" i="39"/>
  <c r="BN30" i="39"/>
  <c r="BU30" i="39"/>
  <c r="BE30" i="39"/>
  <c r="AO31" i="39"/>
  <c r="BW31" i="39"/>
  <c r="AQ32" i="39"/>
  <c r="BG31" i="39"/>
  <c r="BD132" i="39"/>
  <c r="BT132" i="39"/>
  <c r="BS133" i="39"/>
  <c r="BC133" i="39"/>
  <c r="AM134" i="39"/>
  <c r="BK31" i="39"/>
  <c r="AU32" i="39"/>
  <c r="CA31" i="39"/>
  <c r="BY133" i="39"/>
  <c r="BI133" i="39"/>
  <c r="BF133" i="39"/>
  <c r="BV133" i="39"/>
  <c r="AG31" i="39"/>
  <c r="AW30" i="39"/>
  <c r="BM30" i="39"/>
  <c r="AW132" i="39"/>
  <c r="BM132" i="39"/>
  <c r="BJ134" i="39"/>
  <c r="BZ134" i="39"/>
  <c r="AZ134" i="39"/>
  <c r="BP134" i="39"/>
  <c r="AX132" i="39"/>
  <c r="BN132" i="39"/>
  <c r="AJ32" i="39"/>
  <c r="BP31" i="39"/>
  <c r="AZ31" i="39"/>
  <c r="AI32" i="39"/>
  <c r="BO31" i="39"/>
  <c r="AY31" i="39"/>
  <c r="BE133" i="39"/>
  <c r="BU133" i="39"/>
  <c r="AO134" i="39"/>
  <c r="AF30" i="39"/>
  <c r="AV29" i="39"/>
  <c r="BL29" i="39"/>
  <c r="BA30" i="39"/>
  <c r="AK31" i="39"/>
  <c r="BQ30" i="39"/>
  <c r="BB30" i="39"/>
  <c r="BR30" i="39"/>
  <c r="AL31" i="39"/>
  <c r="BS29" i="39"/>
  <c r="AM30" i="39"/>
  <c r="BC29" i="39"/>
  <c r="BB133" i="39"/>
  <c r="BR133" i="39"/>
  <c r="AL134" i="39"/>
  <c r="AP32" i="39"/>
  <c r="BF31" i="39"/>
  <c r="BV31" i="39"/>
  <c r="BJ29" i="39"/>
  <c r="BZ29" i="39"/>
  <c r="AT30" i="39"/>
  <c r="AV95" i="39"/>
  <c r="BL95" i="39"/>
  <c r="AY132" i="39"/>
  <c r="BO132" i="39"/>
  <c r="BF132" i="38"/>
  <c r="BV132" i="38"/>
  <c r="AP133" i="38"/>
  <c r="AP31" i="38"/>
  <c r="BV30" i="38"/>
  <c r="BF30" i="38"/>
  <c r="AU30" i="38"/>
  <c r="BK29" i="38"/>
  <c r="CA29" i="38"/>
  <c r="BX30" i="38"/>
  <c r="BH30" i="38"/>
  <c r="AR31" i="38"/>
  <c r="BL132" i="38"/>
  <c r="AF133" i="38"/>
  <c r="AV132" i="38"/>
  <c r="AI32" i="38"/>
  <c r="AY31" i="38"/>
  <c r="BO31" i="38"/>
  <c r="AZ133" i="38"/>
  <c r="BP133" i="38"/>
  <c r="AJ134" i="38"/>
  <c r="BS29" i="38"/>
  <c r="AM30" i="38"/>
  <c r="BC29" i="38"/>
  <c r="BC133" i="38"/>
  <c r="AM134" i="38"/>
  <c r="BS133" i="38"/>
  <c r="AX29" i="38"/>
  <c r="BN29" i="38"/>
  <c r="AH30" i="38"/>
  <c r="BQ29" i="38"/>
  <c r="BA29" i="38"/>
  <c r="AK30" i="38"/>
  <c r="AV29" i="38"/>
  <c r="BL29" i="38"/>
  <c r="AF30" i="38"/>
  <c r="BB29" i="38"/>
  <c r="AL30" i="38"/>
  <c r="BR29" i="38"/>
  <c r="AL135" i="38"/>
  <c r="BR134" i="38"/>
  <c r="BB134" i="38"/>
  <c r="AQ135" i="38"/>
  <c r="BW134" i="38"/>
  <c r="BG134" i="38"/>
  <c r="AS31" i="38"/>
  <c r="BY30" i="38"/>
  <c r="BI30" i="38"/>
  <c r="BM132" i="38"/>
  <c r="AG133" i="38"/>
  <c r="AW132" i="38"/>
  <c r="BZ30" i="38"/>
  <c r="BJ30" i="38"/>
  <c r="AT31" i="38"/>
  <c r="AZ29" i="38"/>
  <c r="AJ30" i="38"/>
  <c r="BP29" i="38"/>
  <c r="BN133" i="38"/>
  <c r="AX133" i="38"/>
  <c r="AH134" i="38"/>
  <c r="BX133" i="38"/>
  <c r="BH133" i="38"/>
  <c r="AR134" i="38"/>
  <c r="AO133" i="38"/>
  <c r="BE132" i="38"/>
  <c r="BU132" i="38"/>
  <c r="BU29" i="38"/>
  <c r="AO30" i="38"/>
  <c r="BE29" i="38"/>
  <c r="BK132" i="38"/>
  <c r="CA132" i="38"/>
  <c r="AU133" i="38"/>
  <c r="BA133" i="38"/>
  <c r="BQ133" i="38"/>
  <c r="AK134" i="38"/>
  <c r="BD133" i="38"/>
  <c r="AN134" i="38"/>
  <c r="BT133" i="38"/>
  <c r="BT29" i="38"/>
  <c r="AN30" i="38"/>
  <c r="BD29" i="38"/>
  <c r="AY133" i="38"/>
  <c r="BO133" i="38"/>
  <c r="AI134" i="38"/>
  <c r="AG30" i="38"/>
  <c r="BM29" i="38"/>
  <c r="AW29" i="38"/>
  <c r="BW30" i="38"/>
  <c r="BG30" i="38"/>
  <c r="AQ31" i="38"/>
  <c r="CA30" i="37"/>
  <c r="BK30" i="37"/>
  <c r="BQ29" i="37"/>
  <c r="BA29" i="37"/>
  <c r="BK133" i="37"/>
  <c r="CA133" i="37"/>
  <c r="BJ30" i="37"/>
  <c r="BZ30" i="37"/>
  <c r="BV133" i="37"/>
  <c r="BF133" i="37"/>
  <c r="BD132" i="37"/>
  <c r="BT132" i="37"/>
  <c r="BL29" i="37"/>
  <c r="AV29" i="37"/>
  <c r="BR29" i="37"/>
  <c r="BB29" i="37"/>
  <c r="BL93" i="37"/>
  <c r="AV93" i="37"/>
  <c r="BG30" i="37"/>
  <c r="BW30" i="37"/>
  <c r="BI132" i="37"/>
  <c r="BY132" i="37"/>
  <c r="BE132" i="37"/>
  <c r="BU132" i="37"/>
  <c r="AX29" i="37"/>
  <c r="BN29" i="37"/>
  <c r="BA132" i="37"/>
  <c r="BQ132" i="37"/>
  <c r="BC132" i="37"/>
  <c r="BS132" i="37"/>
  <c r="BG132" i="37"/>
  <c r="BW132" i="37"/>
  <c r="BC31" i="37"/>
  <c r="BS31" i="37"/>
  <c r="BT31" i="37"/>
  <c r="BD31" i="37"/>
  <c r="BI30" i="37"/>
  <c r="BY30" i="37"/>
  <c r="BF31" i="37"/>
  <c r="BV31" i="37"/>
  <c r="BO132" i="37"/>
  <c r="AY132" i="37"/>
  <c r="BX134" i="37"/>
  <c r="BH134" i="37"/>
  <c r="BM29" i="37"/>
  <c r="AW29" i="37"/>
  <c r="BP132" i="37"/>
  <c r="AZ132" i="37"/>
  <c r="BJ132" i="37"/>
  <c r="BZ132" i="37"/>
  <c r="BH30" i="37"/>
  <c r="BX30" i="37"/>
  <c r="BP31" i="37"/>
  <c r="AZ31" i="37"/>
  <c r="BU31" i="37"/>
  <c r="BE31" i="37"/>
  <c r="BB132" i="37"/>
  <c r="BR132" i="37"/>
  <c r="BL133" i="37"/>
  <c r="AV133" i="37"/>
  <c r="AY31" i="37"/>
  <c r="BO31" i="37"/>
  <c r="BL30" i="36"/>
  <c r="AV30" i="36"/>
  <c r="BY30" i="36"/>
  <c r="BI30" i="36"/>
  <c r="BE133" i="36"/>
  <c r="BU133" i="36"/>
  <c r="BQ31" i="36"/>
  <c r="BA31" i="36"/>
  <c r="BB133" i="36"/>
  <c r="BR133" i="36"/>
  <c r="BC31" i="36"/>
  <c r="BS31" i="36"/>
  <c r="BM30" i="36"/>
  <c r="AW30" i="36"/>
  <c r="CA132" i="36"/>
  <c r="BK132" i="36"/>
  <c r="BO132" i="36"/>
  <c r="AY132" i="36"/>
  <c r="BN134" i="36"/>
  <c r="AX134" i="36"/>
  <c r="AX31" i="36"/>
  <c r="BN31" i="36"/>
  <c r="BT29" i="36"/>
  <c r="BD29" i="36"/>
  <c r="BX133" i="36"/>
  <c r="BH133" i="36"/>
  <c r="BP133" i="36"/>
  <c r="AZ133" i="36"/>
  <c r="BL132" i="36"/>
  <c r="BK32" i="36"/>
  <c r="CA32" i="36"/>
  <c r="BD132" i="36"/>
  <c r="BT132" i="36"/>
  <c r="BV29" i="36"/>
  <c r="BF29" i="36"/>
  <c r="BG29" i="36"/>
  <c r="BW29" i="36"/>
  <c r="BW132" i="36"/>
  <c r="BG132" i="36"/>
  <c r="BQ134" i="36"/>
  <c r="BA134" i="36"/>
  <c r="BY132" i="36"/>
  <c r="BI132" i="36"/>
  <c r="BU29" i="36"/>
  <c r="BE29" i="36"/>
  <c r="AZ31" i="36"/>
  <c r="BP31" i="36"/>
  <c r="BB30" i="36"/>
  <c r="BR30" i="36"/>
  <c r="BH30" i="36"/>
  <c r="BX30" i="36"/>
  <c r="BZ29" i="36"/>
  <c r="BJ29" i="36"/>
  <c r="BM132" i="36"/>
  <c r="AW132" i="36"/>
  <c r="BL94" i="36"/>
  <c r="AV94" i="36"/>
  <c r="BF132" i="36"/>
  <c r="BV132" i="36"/>
  <c r="BC132" i="36"/>
  <c r="BS132" i="36"/>
  <c r="BJ132" i="36"/>
  <c r="BZ132" i="36"/>
  <c r="BK130" i="16"/>
  <c r="CA130" i="16"/>
  <c r="BV130" i="16"/>
  <c r="BF130" i="16"/>
  <c r="BD29" i="16"/>
  <c r="BT29" i="16"/>
  <c r="BJ130" i="16"/>
  <c r="BZ130" i="16"/>
  <c r="BT129" i="16"/>
  <c r="BD129" i="16"/>
  <c r="BH27" i="16"/>
  <c r="BX27" i="16"/>
  <c r="BU129" i="16"/>
  <c r="BE129" i="16"/>
  <c r="BV28" i="16"/>
  <c r="BF28" i="16"/>
  <c r="BI27" i="16"/>
  <c r="BY27" i="16"/>
  <c r="BH130" i="16"/>
  <c r="BX130" i="16"/>
  <c r="BU27" i="16"/>
  <c r="BE27" i="16"/>
  <c r="BK28" i="16"/>
  <c r="CA28" i="16"/>
  <c r="BJ27" i="16"/>
  <c r="BZ27" i="16"/>
  <c r="BG129" i="16"/>
  <c r="BW129" i="16"/>
  <c r="BI129" i="16"/>
  <c r="BY129" i="16"/>
  <c r="BG27" i="16"/>
  <c r="BW27" i="16"/>
  <c r="AN30" i="16"/>
  <c r="BS30" i="43" l="1"/>
  <c r="BC30" i="43"/>
  <c r="AR31" i="39"/>
  <c r="BX30" i="39"/>
  <c r="BH30" i="39"/>
  <c r="BS30" i="40"/>
  <c r="AM31" i="40"/>
  <c r="BC30" i="40"/>
  <c r="BO30" i="43"/>
  <c r="AY30" i="43"/>
  <c r="AS31" i="39"/>
  <c r="BY30" i="39"/>
  <c r="BI30" i="39"/>
  <c r="BJ133" i="43"/>
  <c r="BZ133" i="43"/>
  <c r="BL94" i="38"/>
  <c r="AV94" i="38"/>
  <c r="BG30" i="44"/>
  <c r="BW30" i="44"/>
  <c r="AQ31" i="44"/>
  <c r="BZ30" i="41"/>
  <c r="AT31" i="41"/>
  <c r="BJ30" i="41"/>
  <c r="BM133" i="40"/>
  <c r="AW133" i="40"/>
  <c r="BD133" i="42"/>
  <c r="BT133" i="42"/>
  <c r="AD30" i="45"/>
  <c r="V31" i="45"/>
  <c r="BH133" i="40"/>
  <c r="BX133" i="40"/>
  <c r="BL133" i="40"/>
  <c r="AV133" i="40"/>
  <c r="BN134" i="37"/>
  <c r="AX134" i="37"/>
  <c r="U31" i="45"/>
  <c r="AC30" i="45"/>
  <c r="AH31" i="42"/>
  <c r="AX30" i="42"/>
  <c r="BN30" i="42"/>
  <c r="AP32" i="44"/>
  <c r="BV31" i="44"/>
  <c r="BF31" i="44"/>
  <c r="AZ133" i="42"/>
  <c r="BP133" i="42"/>
  <c r="AW133" i="37"/>
  <c r="BM133" i="37"/>
  <c r="CA133" i="43"/>
  <c r="BK133" i="43"/>
  <c r="BR133" i="42"/>
  <c r="BB133" i="42"/>
  <c r="BM133" i="42"/>
  <c r="AW133" i="42"/>
  <c r="BY133" i="38"/>
  <c r="AS134" i="38"/>
  <c r="BI133" i="38"/>
  <c r="BP133" i="41"/>
  <c r="AZ133" i="41"/>
  <c r="BI133" i="43"/>
  <c r="BY133" i="43"/>
  <c r="AT134" i="38"/>
  <c r="BJ133" i="38"/>
  <c r="BZ133" i="38"/>
  <c r="BX30" i="41"/>
  <c r="BH30" i="41"/>
  <c r="AR31" i="41"/>
  <c r="BK133" i="41"/>
  <c r="CA133" i="41"/>
  <c r="BG134" i="39"/>
  <c r="BW134" i="39"/>
  <c r="BT30" i="44"/>
  <c r="BD30" i="44"/>
  <c r="AN31" i="44"/>
  <c r="AG31" i="40"/>
  <c r="AW30" i="40"/>
  <c r="BM30" i="40"/>
  <c r="AY30" i="36"/>
  <c r="BO30" i="36"/>
  <c r="T34" i="45"/>
  <c r="AB33" i="45"/>
  <c r="W33" i="45"/>
  <c r="AE32" i="45"/>
  <c r="AF30" i="45"/>
  <c r="X31" i="45"/>
  <c r="S33" i="45"/>
  <c r="AA32" i="45"/>
  <c r="Z32" i="45"/>
  <c r="AG30" i="45"/>
  <c r="Y31" i="45"/>
  <c r="AL137" i="44"/>
  <c r="BB136" i="44"/>
  <c r="BR136" i="44"/>
  <c r="BH30" i="44"/>
  <c r="BX30" i="44"/>
  <c r="AR31" i="44"/>
  <c r="BK135" i="44"/>
  <c r="CA135" i="44"/>
  <c r="AU136" i="44"/>
  <c r="BA135" i="44"/>
  <c r="BQ135" i="44"/>
  <c r="AK136" i="44"/>
  <c r="BA31" i="44"/>
  <c r="BQ31" i="44"/>
  <c r="AK32" i="44"/>
  <c r="BL135" i="44"/>
  <c r="AF136" i="44"/>
  <c r="AV135" i="44"/>
  <c r="BI30" i="44"/>
  <c r="BY30" i="44"/>
  <c r="AS31" i="44"/>
  <c r="BL32" i="44"/>
  <c r="AF33" i="44"/>
  <c r="AV32" i="44"/>
  <c r="AT31" i="44"/>
  <c r="BJ30" i="44"/>
  <c r="BZ30" i="44"/>
  <c r="BB32" i="44"/>
  <c r="AL33" i="44"/>
  <c r="BR32" i="44"/>
  <c r="BH133" i="44"/>
  <c r="BX133" i="44"/>
  <c r="AR134" i="44"/>
  <c r="AH34" i="44"/>
  <c r="BN33" i="44"/>
  <c r="AX33" i="44"/>
  <c r="AI34" i="44"/>
  <c r="BO33" i="44"/>
  <c r="AY33" i="44"/>
  <c r="AZ30" i="44"/>
  <c r="BP30" i="44"/>
  <c r="AJ31" i="44"/>
  <c r="AW31" i="44"/>
  <c r="BM31" i="44"/>
  <c r="AG32" i="44"/>
  <c r="BT134" i="44"/>
  <c r="AN135" i="44"/>
  <c r="BD134" i="44"/>
  <c r="BN135" i="44"/>
  <c r="AH136" i="44"/>
  <c r="AX135" i="44"/>
  <c r="AW134" i="44"/>
  <c r="AG135" i="44"/>
  <c r="BM134" i="44"/>
  <c r="BC32" i="44"/>
  <c r="AM33" i="44"/>
  <c r="BS32" i="44"/>
  <c r="BW134" i="44"/>
  <c r="AQ135" i="44"/>
  <c r="BG134" i="44"/>
  <c r="BJ133" i="44"/>
  <c r="BZ133" i="44"/>
  <c r="AT134" i="44"/>
  <c r="CA30" i="44"/>
  <c r="AU31" i="44"/>
  <c r="BK30" i="44"/>
  <c r="AO135" i="44"/>
  <c r="BU134" i="44"/>
  <c r="BE134" i="44"/>
  <c r="BV134" i="44"/>
  <c r="BF134" i="44"/>
  <c r="AP135" i="44"/>
  <c r="BU30" i="44"/>
  <c r="BE30" i="44"/>
  <c r="AO31" i="44"/>
  <c r="BY134" i="44"/>
  <c r="BI134" i="44"/>
  <c r="AS135" i="44"/>
  <c r="AI134" i="44"/>
  <c r="AY133" i="44"/>
  <c r="BO133" i="44"/>
  <c r="AV95" i="44"/>
  <c r="BL95" i="44"/>
  <c r="BS133" i="44"/>
  <c r="BC133" i="44"/>
  <c r="AM134" i="44"/>
  <c r="AZ133" i="44"/>
  <c r="AJ134" i="44"/>
  <c r="BP133" i="44"/>
  <c r="AL34" i="43"/>
  <c r="BR33" i="43"/>
  <c r="BB33" i="43"/>
  <c r="AV94" i="43"/>
  <c r="BL94" i="43"/>
  <c r="BP133" i="43"/>
  <c r="AZ133" i="43"/>
  <c r="BR134" i="43"/>
  <c r="BB134" i="43"/>
  <c r="AW32" i="43"/>
  <c r="BM32" i="43"/>
  <c r="AG33" i="43"/>
  <c r="AW133" i="43"/>
  <c r="BM133" i="43"/>
  <c r="AV134" i="43"/>
  <c r="BL134" i="43"/>
  <c r="AX32" i="43"/>
  <c r="BN32" i="43"/>
  <c r="AH33" i="43"/>
  <c r="BW30" i="43"/>
  <c r="BG30" i="43"/>
  <c r="BA33" i="43"/>
  <c r="AK34" i="43"/>
  <c r="BQ33" i="43"/>
  <c r="BQ134" i="43"/>
  <c r="BA134" i="43"/>
  <c r="BD31" i="43"/>
  <c r="BT31" i="43"/>
  <c r="AJ33" i="43"/>
  <c r="BP32" i="43"/>
  <c r="AZ32" i="43"/>
  <c r="BS134" i="43"/>
  <c r="BC134" i="43"/>
  <c r="BU134" i="43"/>
  <c r="BE134" i="43"/>
  <c r="BH135" i="43"/>
  <c r="BX135" i="43"/>
  <c r="AY133" i="43"/>
  <c r="BO133" i="43"/>
  <c r="BI30" i="43"/>
  <c r="BY30" i="43"/>
  <c r="BT134" i="43"/>
  <c r="BD134" i="43"/>
  <c r="AV32" i="43"/>
  <c r="BL32" i="43"/>
  <c r="AF33" i="43"/>
  <c r="BH30" i="43"/>
  <c r="BX30" i="43"/>
  <c r="CA31" i="43"/>
  <c r="BK31" i="43"/>
  <c r="BJ30" i="43"/>
  <c r="BZ30" i="43"/>
  <c r="BE31" i="43"/>
  <c r="BU31" i="43"/>
  <c r="BF134" i="43"/>
  <c r="BV134" i="43"/>
  <c r="AX133" i="43"/>
  <c r="BN133" i="43"/>
  <c r="BF31" i="43"/>
  <c r="BV31" i="43"/>
  <c r="BW134" i="43"/>
  <c r="BG134" i="43"/>
  <c r="AQ31" i="42"/>
  <c r="BW30" i="42"/>
  <c r="BG30" i="42"/>
  <c r="AM32" i="42"/>
  <c r="BC31" i="42"/>
  <c r="BS31" i="42"/>
  <c r="BE31" i="42"/>
  <c r="AO32" i="42"/>
  <c r="BU31" i="42"/>
  <c r="AJ33" i="42"/>
  <c r="AZ32" i="42"/>
  <c r="BP32" i="42"/>
  <c r="BI133" i="42"/>
  <c r="BY133" i="42"/>
  <c r="BO133" i="42"/>
  <c r="AY133" i="42"/>
  <c r="AS34" i="42"/>
  <c r="BI33" i="42"/>
  <c r="BY33" i="42"/>
  <c r="BE135" i="42"/>
  <c r="BU135" i="42"/>
  <c r="BN135" i="42"/>
  <c r="AX135" i="42"/>
  <c r="CA134" i="42"/>
  <c r="BK134" i="42"/>
  <c r="BL133" i="42"/>
  <c r="AV133" i="42"/>
  <c r="BH133" i="42"/>
  <c r="BX133" i="42"/>
  <c r="BD31" i="42"/>
  <c r="AN32" i="42"/>
  <c r="BT31" i="42"/>
  <c r="BF31" i="42"/>
  <c r="AP32" i="42"/>
  <c r="BV31" i="42"/>
  <c r="BJ133" i="42"/>
  <c r="BZ133" i="42"/>
  <c r="AF31" i="42"/>
  <c r="AV30" i="42"/>
  <c r="BL30" i="42"/>
  <c r="BC135" i="42"/>
  <c r="BS135" i="42"/>
  <c r="BF133" i="42"/>
  <c r="BV133" i="42"/>
  <c r="AK32" i="42"/>
  <c r="BA31" i="42"/>
  <c r="BQ31" i="42"/>
  <c r="BG133" i="42"/>
  <c r="BW133" i="42"/>
  <c r="BH31" i="42"/>
  <c r="AR32" i="42"/>
  <c r="BX31" i="42"/>
  <c r="BZ32" i="42"/>
  <c r="BJ32" i="42"/>
  <c r="AT33" i="42"/>
  <c r="BM31" i="42"/>
  <c r="AG32" i="42"/>
  <c r="AW31" i="42"/>
  <c r="AL32" i="42"/>
  <c r="BB31" i="42"/>
  <c r="BR31" i="42"/>
  <c r="AV94" i="42"/>
  <c r="BL94" i="42"/>
  <c r="AU33" i="42"/>
  <c r="BK32" i="42"/>
  <c r="CA32" i="42"/>
  <c r="AI32" i="42"/>
  <c r="AY31" i="42"/>
  <c r="BO31" i="42"/>
  <c r="BQ134" i="42"/>
  <c r="BA134" i="42"/>
  <c r="BL94" i="41"/>
  <c r="AV94" i="41"/>
  <c r="BN134" i="41"/>
  <c r="AX134" i="41"/>
  <c r="BA135" i="41"/>
  <c r="BQ135" i="41"/>
  <c r="AK136" i="41"/>
  <c r="AG31" i="41"/>
  <c r="BM30" i="41"/>
  <c r="AW30" i="41"/>
  <c r="BO134" i="41"/>
  <c r="AY134" i="41"/>
  <c r="BO30" i="41"/>
  <c r="AY30" i="41"/>
  <c r="AI31" i="41"/>
  <c r="BA30" i="41"/>
  <c r="AK31" i="41"/>
  <c r="BQ30" i="41"/>
  <c r="AS32" i="41"/>
  <c r="BY31" i="41"/>
  <c r="BI31" i="41"/>
  <c r="BF133" i="41"/>
  <c r="BV133" i="41"/>
  <c r="AT136" i="41"/>
  <c r="BJ135" i="41"/>
  <c r="BZ135" i="41"/>
  <c r="AW133" i="41"/>
  <c r="BM133" i="41"/>
  <c r="AV133" i="41"/>
  <c r="BL133" i="41"/>
  <c r="BT133" i="41"/>
  <c r="BD133" i="41"/>
  <c r="AL33" i="41"/>
  <c r="BR32" i="41"/>
  <c r="BB32" i="41"/>
  <c r="BE32" i="41"/>
  <c r="AO33" i="41"/>
  <c r="BU32" i="41"/>
  <c r="BH133" i="41"/>
  <c r="BX133" i="41"/>
  <c r="BS133" i="41"/>
  <c r="BC133" i="41"/>
  <c r="AN33" i="41"/>
  <c r="BD32" i="41"/>
  <c r="BT32" i="41"/>
  <c r="BK32" i="41"/>
  <c r="AU33" i="41"/>
  <c r="CA32" i="41"/>
  <c r="AZ31" i="41"/>
  <c r="BP31" i="41"/>
  <c r="AJ32" i="41"/>
  <c r="AV32" i="41"/>
  <c r="BL32" i="41"/>
  <c r="AF33" i="41"/>
  <c r="BG133" i="41"/>
  <c r="BW133" i="41"/>
  <c r="AP33" i="41"/>
  <c r="BF32" i="41"/>
  <c r="BV32" i="41"/>
  <c r="BR133" i="41"/>
  <c r="BB133" i="41"/>
  <c r="AM33" i="41"/>
  <c r="BC32" i="41"/>
  <c r="BS32" i="41"/>
  <c r="BG33" i="41"/>
  <c r="BW33" i="41"/>
  <c r="AQ34" i="41"/>
  <c r="BN30" i="41"/>
  <c r="AX30" i="41"/>
  <c r="AH31" i="41"/>
  <c r="BU136" i="41"/>
  <c r="BE136" i="41"/>
  <c r="BI136" i="41"/>
  <c r="BY136" i="41"/>
  <c r="BE31" i="40"/>
  <c r="AO32" i="40"/>
  <c r="BU31" i="40"/>
  <c r="BD133" i="40"/>
  <c r="BT133" i="40"/>
  <c r="AK31" i="40"/>
  <c r="BQ30" i="40"/>
  <c r="BA30" i="40"/>
  <c r="AQ31" i="40"/>
  <c r="BG30" i="40"/>
  <c r="BW30" i="40"/>
  <c r="BI30" i="40"/>
  <c r="BY30" i="40"/>
  <c r="AS31" i="40"/>
  <c r="AL31" i="40"/>
  <c r="BB30" i="40"/>
  <c r="BR30" i="40"/>
  <c r="BX32" i="40"/>
  <c r="BH32" i="40"/>
  <c r="AR33" i="40"/>
  <c r="BB133" i="40"/>
  <c r="BR133" i="40"/>
  <c r="BN32" i="40"/>
  <c r="AX32" i="40"/>
  <c r="AH33" i="40"/>
  <c r="BO32" i="40"/>
  <c r="AY32" i="40"/>
  <c r="AI33" i="40"/>
  <c r="BP133" i="40"/>
  <c r="AZ133" i="40"/>
  <c r="BA135" i="40"/>
  <c r="BQ135" i="40"/>
  <c r="AK136" i="40"/>
  <c r="BZ134" i="40"/>
  <c r="BJ134" i="40"/>
  <c r="AF31" i="40"/>
  <c r="BL30" i="40"/>
  <c r="AV30" i="40"/>
  <c r="BJ31" i="40"/>
  <c r="AT32" i="40"/>
  <c r="BZ31" i="40"/>
  <c r="BK133" i="40"/>
  <c r="CA133" i="40"/>
  <c r="BL95" i="40"/>
  <c r="AV95" i="40"/>
  <c r="BF133" i="40"/>
  <c r="BV133" i="40"/>
  <c r="CA30" i="40"/>
  <c r="BK30" i="40"/>
  <c r="AU31" i="40"/>
  <c r="BI133" i="40"/>
  <c r="BY133" i="40"/>
  <c r="BT31" i="40"/>
  <c r="AN32" i="40"/>
  <c r="BD31" i="40"/>
  <c r="BF31" i="40"/>
  <c r="AP32" i="40"/>
  <c r="BV31" i="40"/>
  <c r="AJ33" i="40"/>
  <c r="BP32" i="40"/>
  <c r="AZ32" i="40"/>
  <c r="BN133" i="40"/>
  <c r="AX133" i="40"/>
  <c r="BC134" i="40"/>
  <c r="BS134" i="40"/>
  <c r="BO133" i="40"/>
  <c r="AY133" i="40"/>
  <c r="BW135" i="40"/>
  <c r="AQ136" i="40"/>
  <c r="BG135" i="40"/>
  <c r="BE133" i="40"/>
  <c r="BU133" i="40"/>
  <c r="AV96" i="39"/>
  <c r="BL96" i="39"/>
  <c r="AR136" i="39"/>
  <c r="BX135" i="39"/>
  <c r="BH135" i="39"/>
  <c r="AF31" i="39"/>
  <c r="AV30" i="39"/>
  <c r="BL30" i="39"/>
  <c r="BU134" i="39"/>
  <c r="BE134" i="39"/>
  <c r="BO32" i="39"/>
  <c r="AY32" i="39"/>
  <c r="AI33" i="39"/>
  <c r="AT31" i="39"/>
  <c r="BZ30" i="39"/>
  <c r="BJ30" i="39"/>
  <c r="BV134" i="39"/>
  <c r="BF134" i="39"/>
  <c r="BW32" i="39"/>
  <c r="AQ33" i="39"/>
  <c r="BG32" i="39"/>
  <c r="CA133" i="39"/>
  <c r="BK133" i="39"/>
  <c r="BF32" i="39"/>
  <c r="BV32" i="39"/>
  <c r="AP33" i="39"/>
  <c r="BN31" i="39"/>
  <c r="AH32" i="39"/>
  <c r="AX31" i="39"/>
  <c r="AT136" i="39"/>
  <c r="BZ135" i="39"/>
  <c r="BJ135" i="39"/>
  <c r="BM31" i="39"/>
  <c r="AW31" i="39"/>
  <c r="AG32" i="39"/>
  <c r="BB134" i="39"/>
  <c r="BR134" i="39"/>
  <c r="AY133" i="39"/>
  <c r="BO133" i="39"/>
  <c r="AI134" i="39"/>
  <c r="AU33" i="39"/>
  <c r="CA32" i="39"/>
  <c r="BK32" i="39"/>
  <c r="BC134" i="39"/>
  <c r="BS134" i="39"/>
  <c r="BD32" i="39"/>
  <c r="BT32" i="39"/>
  <c r="AN33" i="39"/>
  <c r="AN134" i="39"/>
  <c r="BD133" i="39"/>
  <c r="BT133" i="39"/>
  <c r="BP32" i="39"/>
  <c r="AZ32" i="39"/>
  <c r="AJ33" i="39"/>
  <c r="AO32" i="39"/>
  <c r="BE31" i="39"/>
  <c r="BU31" i="39"/>
  <c r="BS30" i="39"/>
  <c r="BC30" i="39"/>
  <c r="AM31" i="39"/>
  <c r="BI134" i="39"/>
  <c r="BY134" i="39"/>
  <c r="BL134" i="39"/>
  <c r="AV134" i="39"/>
  <c r="AZ135" i="39"/>
  <c r="BP135" i="39"/>
  <c r="AJ136" i="39"/>
  <c r="AK32" i="39"/>
  <c r="BA31" i="39"/>
  <c r="BQ31" i="39"/>
  <c r="AW133" i="39"/>
  <c r="BM133" i="39"/>
  <c r="AG134" i="39"/>
  <c r="BA135" i="39"/>
  <c r="BQ135" i="39"/>
  <c r="AK136" i="39"/>
  <c r="AL32" i="39"/>
  <c r="BR31" i="39"/>
  <c r="BB31" i="39"/>
  <c r="BN133" i="39"/>
  <c r="AX133" i="39"/>
  <c r="AH134" i="39"/>
  <c r="BA30" i="38"/>
  <c r="BQ30" i="38"/>
  <c r="AK31" i="38"/>
  <c r="BI31" i="38"/>
  <c r="BY31" i="38"/>
  <c r="AS32" i="38"/>
  <c r="BN30" i="38"/>
  <c r="AH31" i="38"/>
  <c r="AX30" i="38"/>
  <c r="BO134" i="38"/>
  <c r="AI135" i="38"/>
  <c r="AY134" i="38"/>
  <c r="BH31" i="38"/>
  <c r="BX31" i="38"/>
  <c r="AR32" i="38"/>
  <c r="AJ31" i="38"/>
  <c r="BP30" i="38"/>
  <c r="AZ30" i="38"/>
  <c r="BQ134" i="38"/>
  <c r="AK135" i="38"/>
  <c r="BA134" i="38"/>
  <c r="AL31" i="38"/>
  <c r="BR30" i="38"/>
  <c r="BB30" i="38"/>
  <c r="BP134" i="38"/>
  <c r="AJ135" i="38"/>
  <c r="AZ134" i="38"/>
  <c r="BV31" i="38"/>
  <c r="BF31" i="38"/>
  <c r="AP32" i="38"/>
  <c r="BM133" i="38"/>
  <c r="AW133" i="38"/>
  <c r="AG134" i="38"/>
  <c r="AR135" i="38"/>
  <c r="BX134" i="38"/>
  <c r="BH134" i="38"/>
  <c r="AN31" i="38"/>
  <c r="BT30" i="38"/>
  <c r="BD30" i="38"/>
  <c r="AQ136" i="38"/>
  <c r="BW135" i="38"/>
  <c r="BG135" i="38"/>
  <c r="AN135" i="38"/>
  <c r="BT134" i="38"/>
  <c r="BD134" i="38"/>
  <c r="AM31" i="38"/>
  <c r="BS30" i="38"/>
  <c r="BC30" i="38"/>
  <c r="BZ31" i="38"/>
  <c r="BJ31" i="38"/>
  <c r="AT32" i="38"/>
  <c r="BV133" i="38"/>
  <c r="AP134" i="38"/>
  <c r="BF133" i="38"/>
  <c r="AY32" i="38"/>
  <c r="AI33" i="38"/>
  <c r="BO32" i="38"/>
  <c r="BL133" i="38"/>
  <c r="AV133" i="38"/>
  <c r="AF134" i="38"/>
  <c r="BM30" i="38"/>
  <c r="AW30" i="38"/>
  <c r="AG31" i="38"/>
  <c r="AM135" i="38"/>
  <c r="BS134" i="38"/>
  <c r="BC134" i="38"/>
  <c r="BK30" i="38"/>
  <c r="CA30" i="38"/>
  <c r="AU31" i="38"/>
  <c r="AV30" i="38"/>
  <c r="AF31" i="38"/>
  <c r="BL30" i="38"/>
  <c r="BG31" i="38"/>
  <c r="BW31" i="38"/>
  <c r="AQ32" i="38"/>
  <c r="BU30" i="38"/>
  <c r="BE30" i="38"/>
  <c r="AO31" i="38"/>
  <c r="BE133" i="38"/>
  <c r="BU133" i="38"/>
  <c r="AO134" i="38"/>
  <c r="BN134" i="38"/>
  <c r="AH135" i="38"/>
  <c r="AX134" i="38"/>
  <c r="AL136" i="38"/>
  <c r="BB135" i="38"/>
  <c r="BR135" i="38"/>
  <c r="AU134" i="38"/>
  <c r="BK133" i="38"/>
  <c r="CA133" i="38"/>
  <c r="BL30" i="37"/>
  <c r="AV30" i="37"/>
  <c r="BT133" i="37"/>
  <c r="BD133" i="37"/>
  <c r="BO32" i="37"/>
  <c r="AI33" i="37"/>
  <c r="AY32" i="37"/>
  <c r="BI133" i="37"/>
  <c r="BY133" i="37"/>
  <c r="AM33" i="37"/>
  <c r="BC32" i="37"/>
  <c r="BS32" i="37"/>
  <c r="BB133" i="37"/>
  <c r="BR133" i="37"/>
  <c r="BA133" i="37"/>
  <c r="BQ133" i="37"/>
  <c r="AP33" i="37"/>
  <c r="BF32" i="37"/>
  <c r="BV32" i="37"/>
  <c r="BU133" i="37"/>
  <c r="BE133" i="37"/>
  <c r="BW31" i="37"/>
  <c r="BG31" i="37"/>
  <c r="CA134" i="37"/>
  <c r="BK134" i="37"/>
  <c r="AO33" i="37"/>
  <c r="BE32" i="37"/>
  <c r="BU32" i="37"/>
  <c r="AJ33" i="37"/>
  <c r="AZ32" i="37"/>
  <c r="BP32" i="37"/>
  <c r="BA30" i="37"/>
  <c r="BQ30" i="37"/>
  <c r="BN30" i="37"/>
  <c r="AX30" i="37"/>
  <c r="BI31" i="37"/>
  <c r="BY31" i="37"/>
  <c r="BZ31" i="37"/>
  <c r="BJ31" i="37"/>
  <c r="AV134" i="37"/>
  <c r="BL134" i="37"/>
  <c r="BM30" i="37"/>
  <c r="AW30" i="37"/>
  <c r="BX135" i="37"/>
  <c r="BH135" i="37"/>
  <c r="BS133" i="37"/>
  <c r="BC133" i="37"/>
  <c r="BB30" i="37"/>
  <c r="BR30" i="37"/>
  <c r="CA31" i="37"/>
  <c r="BK31" i="37"/>
  <c r="BF134" i="37"/>
  <c r="BV134" i="37"/>
  <c r="BJ133" i="37"/>
  <c r="BZ133" i="37"/>
  <c r="AZ133" i="37"/>
  <c r="BP133" i="37"/>
  <c r="BG133" i="37"/>
  <c r="BW133" i="37"/>
  <c r="AY133" i="37"/>
  <c r="BO133" i="37"/>
  <c r="AN33" i="37"/>
  <c r="BD32" i="37"/>
  <c r="BT32" i="37"/>
  <c r="BL94" i="37"/>
  <c r="AV94" i="37"/>
  <c r="BH31" i="37"/>
  <c r="BX31" i="37"/>
  <c r="BB134" i="36"/>
  <c r="BR134" i="36"/>
  <c r="BO133" i="36"/>
  <c r="AY133" i="36"/>
  <c r="BY31" i="36"/>
  <c r="BI31" i="36"/>
  <c r="BW133" i="36"/>
  <c r="BG133" i="36"/>
  <c r="BC32" i="36"/>
  <c r="BS32" i="36"/>
  <c r="BC133" i="36"/>
  <c r="BS133" i="36"/>
  <c r="BD30" i="36"/>
  <c r="BT30" i="36"/>
  <c r="BF30" i="36"/>
  <c r="BV30" i="36"/>
  <c r="BQ32" i="36"/>
  <c r="BA32" i="36"/>
  <c r="AX135" i="36"/>
  <c r="BN135" i="36"/>
  <c r="BH134" i="36"/>
  <c r="BX134" i="36"/>
  <c r="BW30" i="36"/>
  <c r="BG30" i="36"/>
  <c r="BB31" i="36"/>
  <c r="BR31" i="36"/>
  <c r="BN32" i="36"/>
  <c r="AX32" i="36"/>
  <c r="BD133" i="36"/>
  <c r="BT133" i="36"/>
  <c r="BY133" i="36"/>
  <c r="BI133" i="36"/>
  <c r="AW31" i="36"/>
  <c r="BM31" i="36"/>
  <c r="BP32" i="36"/>
  <c r="AZ32" i="36"/>
  <c r="BE30" i="36"/>
  <c r="BU30" i="36"/>
  <c r="AZ134" i="36"/>
  <c r="BP134" i="36"/>
  <c r="CA133" i="36"/>
  <c r="BK133" i="36"/>
  <c r="AV31" i="36"/>
  <c r="BL31" i="36"/>
  <c r="BX31" i="36"/>
  <c r="BH31" i="36"/>
  <c r="BZ133" i="36"/>
  <c r="BJ133" i="36"/>
  <c r="BF133" i="36"/>
  <c r="BV133" i="36"/>
  <c r="AV95" i="36"/>
  <c r="BL95" i="36"/>
  <c r="BE134" i="36"/>
  <c r="BU134" i="36"/>
  <c r="CA33" i="36"/>
  <c r="BK33" i="36"/>
  <c r="AW133" i="36"/>
  <c r="BM133" i="36"/>
  <c r="BL133" i="36"/>
  <c r="BJ30" i="36"/>
  <c r="BZ30" i="36"/>
  <c r="BA135" i="36"/>
  <c r="BQ135" i="36"/>
  <c r="BJ28" i="16"/>
  <c r="BZ28" i="16"/>
  <c r="BX28" i="16"/>
  <c r="BH28" i="16"/>
  <c r="BD130" i="16"/>
  <c r="BT130" i="16"/>
  <c r="BX131" i="16"/>
  <c r="BH131" i="16"/>
  <c r="BD30" i="16"/>
  <c r="BT30" i="16"/>
  <c r="BK131" i="16"/>
  <c r="CA131" i="16"/>
  <c r="BV29" i="16"/>
  <c r="BF29" i="16"/>
  <c r="BU130" i="16"/>
  <c r="BE130" i="16"/>
  <c r="BI130" i="16"/>
  <c r="BY130" i="16"/>
  <c r="BI28" i="16"/>
  <c r="BY28" i="16"/>
  <c r="BW28" i="16"/>
  <c r="BG28" i="16"/>
  <c r="BV131" i="16"/>
  <c r="BF131" i="16"/>
  <c r="BW130" i="16"/>
  <c r="BG130" i="16"/>
  <c r="BU28" i="16"/>
  <c r="BE28" i="16"/>
  <c r="BZ131" i="16"/>
  <c r="BJ131" i="16"/>
  <c r="CA29" i="16"/>
  <c r="BK29" i="16"/>
  <c r="AP30" i="16"/>
  <c r="AU30" i="16"/>
  <c r="AR132" i="16"/>
  <c r="AN31" i="16"/>
  <c r="AP132" i="16"/>
  <c r="O6" i="15"/>
  <c r="BO31" i="43" l="1"/>
  <c r="AY31" i="43"/>
  <c r="BS31" i="40"/>
  <c r="AM32" i="40"/>
  <c r="BC31" i="40"/>
  <c r="AR32" i="39"/>
  <c r="BH31" i="39"/>
  <c r="BX31" i="39"/>
  <c r="BS31" i="43"/>
  <c r="BC31" i="43"/>
  <c r="AW31" i="40"/>
  <c r="BM31" i="40"/>
  <c r="AG32" i="40"/>
  <c r="BM134" i="42"/>
  <c r="AW134" i="42"/>
  <c r="BB134" i="42"/>
  <c r="BR134" i="42"/>
  <c r="AN32" i="44"/>
  <c r="BT31" i="44"/>
  <c r="BD31" i="44"/>
  <c r="BP134" i="41"/>
  <c r="AZ134" i="41"/>
  <c r="BT134" i="42"/>
  <c r="BD134" i="42"/>
  <c r="BF32" i="44"/>
  <c r="AP33" i="44"/>
  <c r="BV32" i="44"/>
  <c r="BM134" i="40"/>
  <c r="AW134" i="40"/>
  <c r="BI134" i="38"/>
  <c r="AS135" i="38"/>
  <c r="BY134" i="38"/>
  <c r="AH32" i="42"/>
  <c r="AX31" i="42"/>
  <c r="BN31" i="42"/>
  <c r="AC31" i="45"/>
  <c r="U32" i="45"/>
  <c r="BK134" i="41"/>
  <c r="CA134" i="41"/>
  <c r="AQ32" i="44"/>
  <c r="BG31" i="44"/>
  <c r="BW31" i="44"/>
  <c r="AX135" i="37"/>
  <c r="BN135" i="37"/>
  <c r="AQ136" i="39"/>
  <c r="BG135" i="39"/>
  <c r="BW135" i="39"/>
  <c r="AT32" i="41"/>
  <c r="BZ31" i="41"/>
  <c r="BJ31" i="41"/>
  <c r="AR32" i="41"/>
  <c r="BX31" i="41"/>
  <c r="BH31" i="41"/>
  <c r="AV134" i="40"/>
  <c r="BL134" i="40"/>
  <c r="CA134" i="43"/>
  <c r="BK134" i="43"/>
  <c r="AY31" i="36"/>
  <c r="BO31" i="36"/>
  <c r="AT135" i="38"/>
  <c r="BZ134" i="38"/>
  <c r="BJ134" i="38"/>
  <c r="BX134" i="40"/>
  <c r="BH134" i="40"/>
  <c r="BM134" i="37"/>
  <c r="AW134" i="37"/>
  <c r="BZ134" i="43"/>
  <c r="BJ134" i="43"/>
  <c r="BL95" i="38"/>
  <c r="AV95" i="38"/>
  <c r="AZ134" i="42"/>
  <c r="BP134" i="42"/>
  <c r="V32" i="45"/>
  <c r="AD31" i="45"/>
  <c r="BY134" i="43"/>
  <c r="BI134" i="43"/>
  <c r="AS32" i="39"/>
  <c r="BY31" i="39"/>
  <c r="BI31" i="39"/>
  <c r="X32" i="45"/>
  <c r="AF31" i="45"/>
  <c r="AE33" i="45"/>
  <c r="W34" i="45"/>
  <c r="T35" i="45"/>
  <c r="AB34" i="45"/>
  <c r="AA33" i="45"/>
  <c r="S34" i="45"/>
  <c r="AG31" i="45"/>
  <c r="Y32" i="45"/>
  <c r="Z33" i="45"/>
  <c r="AF137" i="44"/>
  <c r="AV136" i="44"/>
  <c r="BL136" i="44"/>
  <c r="BC134" i="44"/>
  <c r="BS134" i="44"/>
  <c r="AM135" i="44"/>
  <c r="AV96" i="44"/>
  <c r="BL96" i="44"/>
  <c r="AO136" i="44"/>
  <c r="BU135" i="44"/>
  <c r="BE135" i="44"/>
  <c r="BO34" i="44"/>
  <c r="AY34" i="44"/>
  <c r="AI35" i="44"/>
  <c r="BB33" i="44"/>
  <c r="AL34" i="44"/>
  <c r="BR33" i="44"/>
  <c r="BA136" i="44"/>
  <c r="AK137" i="44"/>
  <c r="BQ136" i="44"/>
  <c r="BT135" i="44"/>
  <c r="BD135" i="44"/>
  <c r="AN136" i="44"/>
  <c r="AT135" i="44"/>
  <c r="BJ134" i="44"/>
  <c r="BZ134" i="44"/>
  <c r="CA136" i="44"/>
  <c r="AU137" i="44"/>
  <c r="BK136" i="44"/>
  <c r="AY134" i="44"/>
  <c r="AI135" i="44"/>
  <c r="BO134" i="44"/>
  <c r="BM32" i="44"/>
  <c r="AG33" i="44"/>
  <c r="AW32" i="44"/>
  <c r="BZ31" i="44"/>
  <c r="BJ31" i="44"/>
  <c r="AT32" i="44"/>
  <c r="BY135" i="44"/>
  <c r="AS136" i="44"/>
  <c r="BI135" i="44"/>
  <c r="AR32" i="44"/>
  <c r="BX31" i="44"/>
  <c r="BH31" i="44"/>
  <c r="AQ136" i="44"/>
  <c r="BW135" i="44"/>
  <c r="BG135" i="44"/>
  <c r="AZ31" i="44"/>
  <c r="AJ32" i="44"/>
  <c r="BP31" i="44"/>
  <c r="AZ134" i="44"/>
  <c r="AJ135" i="44"/>
  <c r="BP134" i="44"/>
  <c r="AK33" i="44"/>
  <c r="BA32" i="44"/>
  <c r="BQ32" i="44"/>
  <c r="BK31" i="44"/>
  <c r="AU32" i="44"/>
  <c r="CA31" i="44"/>
  <c r="AF34" i="44"/>
  <c r="BL33" i="44"/>
  <c r="AV33" i="44"/>
  <c r="AG136" i="44"/>
  <c r="BM135" i="44"/>
  <c r="AW135" i="44"/>
  <c r="AR135" i="44"/>
  <c r="BX134" i="44"/>
  <c r="BH134" i="44"/>
  <c r="BU31" i="44"/>
  <c r="AO32" i="44"/>
  <c r="BE31" i="44"/>
  <c r="BC33" i="44"/>
  <c r="AM34" i="44"/>
  <c r="BS33" i="44"/>
  <c r="BN34" i="44"/>
  <c r="AH35" i="44"/>
  <c r="AX34" i="44"/>
  <c r="AH137" i="44"/>
  <c r="AX136" i="44"/>
  <c r="BN136" i="44"/>
  <c r="BF135" i="44"/>
  <c r="AP136" i="44"/>
  <c r="BV135" i="44"/>
  <c r="AS32" i="44"/>
  <c r="BY31" i="44"/>
  <c r="BI31" i="44"/>
  <c r="BR137" i="44"/>
  <c r="BB137" i="44"/>
  <c r="AL138" i="44"/>
  <c r="BW31" i="43"/>
  <c r="BG31" i="43"/>
  <c r="AP33" i="43"/>
  <c r="BV32" i="43"/>
  <c r="BF32" i="43"/>
  <c r="BL135" i="43"/>
  <c r="AV135" i="43"/>
  <c r="BU135" i="43"/>
  <c r="BE135" i="43"/>
  <c r="BT135" i="43"/>
  <c r="BD135" i="43"/>
  <c r="AV95" i="43"/>
  <c r="BL95" i="43"/>
  <c r="BA34" i="43"/>
  <c r="BQ34" i="43"/>
  <c r="AK35" i="43"/>
  <c r="BK32" i="43"/>
  <c r="AU33" i="43"/>
  <c r="CA32" i="43"/>
  <c r="BR135" i="43"/>
  <c r="BB135" i="43"/>
  <c r="AH34" i="43"/>
  <c r="AX33" i="43"/>
  <c r="BN33" i="43"/>
  <c r="BM134" i="43"/>
  <c r="AW134" i="43"/>
  <c r="AZ33" i="43"/>
  <c r="AJ34" i="43"/>
  <c r="BP33" i="43"/>
  <c r="AO33" i="43"/>
  <c r="BU32" i="43"/>
  <c r="BE32" i="43"/>
  <c r="BX136" i="43"/>
  <c r="BH136" i="43"/>
  <c r="BS135" i="43"/>
  <c r="BC135" i="43"/>
  <c r="BN134" i="43"/>
  <c r="AX134" i="43"/>
  <c r="BV135" i="43"/>
  <c r="BF135" i="43"/>
  <c r="BY31" i="43"/>
  <c r="BI31" i="43"/>
  <c r="BW135" i="43"/>
  <c r="BG135" i="43"/>
  <c r="BX31" i="43"/>
  <c r="BH31" i="43"/>
  <c r="AZ134" i="43"/>
  <c r="BP134" i="43"/>
  <c r="AN33" i="43"/>
  <c r="BT32" i="43"/>
  <c r="BD32" i="43"/>
  <c r="AY134" i="43"/>
  <c r="BO134" i="43"/>
  <c r="AF34" i="43"/>
  <c r="AV33" i="43"/>
  <c r="BL33" i="43"/>
  <c r="BZ31" i="43"/>
  <c r="BJ31" i="43"/>
  <c r="BQ135" i="43"/>
  <c r="BA135" i="43"/>
  <c r="AG34" i="43"/>
  <c r="AW33" i="43"/>
  <c r="BM33" i="43"/>
  <c r="BB34" i="43"/>
  <c r="BR34" i="43"/>
  <c r="AL35" i="43"/>
  <c r="BY134" i="42"/>
  <c r="BI134" i="42"/>
  <c r="BK135" i="42"/>
  <c r="CA135" i="42"/>
  <c r="AY32" i="42"/>
  <c r="AI33" i="42"/>
  <c r="BO32" i="42"/>
  <c r="BP33" i="42"/>
  <c r="AJ34" i="42"/>
  <c r="AZ33" i="42"/>
  <c r="BN136" i="42"/>
  <c r="AX136" i="42"/>
  <c r="BO134" i="42"/>
  <c r="AY134" i="42"/>
  <c r="BL134" i="42"/>
  <c r="AV134" i="42"/>
  <c r="BZ134" i="42"/>
  <c r="BJ134" i="42"/>
  <c r="AU34" i="42"/>
  <c r="BK33" i="42"/>
  <c r="CA33" i="42"/>
  <c r="BE32" i="42"/>
  <c r="BU32" i="42"/>
  <c r="AO33" i="42"/>
  <c r="AT34" i="42"/>
  <c r="BJ33" i="42"/>
  <c r="BZ33" i="42"/>
  <c r="BQ135" i="42"/>
  <c r="BA135" i="42"/>
  <c r="BS136" i="42"/>
  <c r="BC136" i="42"/>
  <c r="BL31" i="42"/>
  <c r="AF32" i="42"/>
  <c r="AV31" i="42"/>
  <c r="BL95" i="42"/>
  <c r="AV95" i="42"/>
  <c r="BE136" i="42"/>
  <c r="BU136" i="42"/>
  <c r="BA32" i="42"/>
  <c r="BQ32" i="42"/>
  <c r="AK33" i="42"/>
  <c r="BD32" i="42"/>
  <c r="AN33" i="42"/>
  <c r="BT32" i="42"/>
  <c r="BC32" i="42"/>
  <c r="AM33" i="42"/>
  <c r="BS32" i="42"/>
  <c r="BX32" i="42"/>
  <c r="AR33" i="42"/>
  <c r="BH32" i="42"/>
  <c r="BF32" i="42"/>
  <c r="BV32" i="42"/>
  <c r="AP33" i="42"/>
  <c r="AL33" i="42"/>
  <c r="BR32" i="42"/>
  <c r="BB32" i="42"/>
  <c r="BI34" i="42"/>
  <c r="BY34" i="42"/>
  <c r="AS35" i="42"/>
  <c r="AG33" i="42"/>
  <c r="AW32" i="42"/>
  <c r="BM32" i="42"/>
  <c r="BV134" i="42"/>
  <c r="BF134" i="42"/>
  <c r="BW134" i="42"/>
  <c r="BG134" i="42"/>
  <c r="BH134" i="42"/>
  <c r="BX134" i="42"/>
  <c r="BG31" i="42"/>
  <c r="AQ32" i="42"/>
  <c r="BW31" i="42"/>
  <c r="BE137" i="41"/>
  <c r="BU137" i="41"/>
  <c r="BQ136" i="41"/>
  <c r="BA136" i="41"/>
  <c r="BH134" i="41"/>
  <c r="BX134" i="41"/>
  <c r="BM31" i="41"/>
  <c r="AW31" i="41"/>
  <c r="AG32" i="41"/>
  <c r="BO135" i="41"/>
  <c r="AI136" i="41"/>
  <c r="AY135" i="41"/>
  <c r="BJ136" i="41"/>
  <c r="BZ136" i="41"/>
  <c r="BG134" i="41"/>
  <c r="BW134" i="41"/>
  <c r="BF134" i="41"/>
  <c r="BV134" i="41"/>
  <c r="AO34" i="41"/>
  <c r="BU33" i="41"/>
  <c r="BE33" i="41"/>
  <c r="AF34" i="41"/>
  <c r="AV33" i="41"/>
  <c r="BL33" i="41"/>
  <c r="BY32" i="41"/>
  <c r="BI32" i="41"/>
  <c r="AS33" i="41"/>
  <c r="BW34" i="41"/>
  <c r="AQ35" i="41"/>
  <c r="BG34" i="41"/>
  <c r="AL34" i="41"/>
  <c r="BR33" i="41"/>
  <c r="BB33" i="41"/>
  <c r="AM34" i="41"/>
  <c r="BS33" i="41"/>
  <c r="BC33" i="41"/>
  <c r="AY31" i="41"/>
  <c r="AI32" i="41"/>
  <c r="BO31" i="41"/>
  <c r="BN135" i="41"/>
  <c r="AH136" i="41"/>
  <c r="AX135" i="41"/>
  <c r="BC134" i="41"/>
  <c r="BS134" i="41"/>
  <c r="BY137" i="41"/>
  <c r="BI137" i="41"/>
  <c r="AX31" i="41"/>
  <c r="AH32" i="41"/>
  <c r="BN31" i="41"/>
  <c r="BP32" i="41"/>
  <c r="AJ33" i="41"/>
  <c r="AZ32" i="41"/>
  <c r="AK32" i="41"/>
  <c r="BA31" i="41"/>
  <c r="BQ31" i="41"/>
  <c r="BK33" i="41"/>
  <c r="CA33" i="41"/>
  <c r="AU34" i="41"/>
  <c r="BB134" i="41"/>
  <c r="BR134" i="41"/>
  <c r="BL134" i="41"/>
  <c r="AV134" i="41"/>
  <c r="BF33" i="41"/>
  <c r="BV33" i="41"/>
  <c r="AP34" i="41"/>
  <c r="BM134" i="41"/>
  <c r="AW134" i="41"/>
  <c r="BD134" i="41"/>
  <c r="BT134" i="41"/>
  <c r="BD33" i="41"/>
  <c r="AN34" i="41"/>
  <c r="BT33" i="41"/>
  <c r="AV95" i="41"/>
  <c r="BL95" i="41"/>
  <c r="BF32" i="40"/>
  <c r="BV32" i="40"/>
  <c r="AP33" i="40"/>
  <c r="AY33" i="40"/>
  <c r="AI34" i="40"/>
  <c r="BO33" i="40"/>
  <c r="BE134" i="40"/>
  <c r="BU134" i="40"/>
  <c r="BY31" i="40"/>
  <c r="BI31" i="40"/>
  <c r="AS32" i="40"/>
  <c r="BT32" i="40"/>
  <c r="AN33" i="40"/>
  <c r="BD32" i="40"/>
  <c r="BK31" i="40"/>
  <c r="AU32" i="40"/>
  <c r="CA31" i="40"/>
  <c r="BB134" i="40"/>
  <c r="BR134" i="40"/>
  <c r="AK32" i="40"/>
  <c r="BQ31" i="40"/>
  <c r="BA31" i="40"/>
  <c r="AX134" i="40"/>
  <c r="BN134" i="40"/>
  <c r="BL96" i="40"/>
  <c r="AV96" i="40"/>
  <c r="BA136" i="40"/>
  <c r="BQ136" i="40"/>
  <c r="BR31" i="40"/>
  <c r="BB31" i="40"/>
  <c r="AL32" i="40"/>
  <c r="BY134" i="40"/>
  <c r="BI134" i="40"/>
  <c r="BX33" i="40"/>
  <c r="BH33" i="40"/>
  <c r="AR34" i="40"/>
  <c r="AF32" i="40"/>
  <c r="BL31" i="40"/>
  <c r="AV31" i="40"/>
  <c r="BT134" i="40"/>
  <c r="BD134" i="40"/>
  <c r="BW136" i="40"/>
  <c r="BG136" i="40"/>
  <c r="AQ32" i="40"/>
  <c r="BG31" i="40"/>
  <c r="BW31" i="40"/>
  <c r="CA134" i="40"/>
  <c r="BK134" i="40"/>
  <c r="AX33" i="40"/>
  <c r="AH34" i="40"/>
  <c r="BN33" i="40"/>
  <c r="BF134" i="40"/>
  <c r="BV134" i="40"/>
  <c r="AJ34" i="40"/>
  <c r="AZ33" i="40"/>
  <c r="BP33" i="40"/>
  <c r="AO33" i="40"/>
  <c r="BE32" i="40"/>
  <c r="BU32" i="40"/>
  <c r="AT33" i="40"/>
  <c r="BJ32" i="40"/>
  <c r="BZ32" i="40"/>
  <c r="BO134" i="40"/>
  <c r="AY134" i="40"/>
  <c r="BS135" i="40"/>
  <c r="AM136" i="40"/>
  <c r="BC135" i="40"/>
  <c r="AT136" i="40"/>
  <c r="BZ135" i="40"/>
  <c r="BJ135" i="40"/>
  <c r="BP134" i="40"/>
  <c r="AZ134" i="40"/>
  <c r="BO33" i="39"/>
  <c r="AY33" i="39"/>
  <c r="AI34" i="39"/>
  <c r="BB32" i="39"/>
  <c r="BR32" i="39"/>
  <c r="AL33" i="39"/>
  <c r="BV135" i="39"/>
  <c r="BF135" i="39"/>
  <c r="AP136" i="39"/>
  <c r="CA33" i="39"/>
  <c r="BK33" i="39"/>
  <c r="AU34" i="39"/>
  <c r="BU135" i="39"/>
  <c r="BE135" i="39"/>
  <c r="AO136" i="39"/>
  <c r="BL31" i="39"/>
  <c r="AF32" i="39"/>
  <c r="AV31" i="39"/>
  <c r="BP33" i="39"/>
  <c r="AZ33" i="39"/>
  <c r="AJ34" i="39"/>
  <c r="BK134" i="39"/>
  <c r="CA134" i="39"/>
  <c r="AN34" i="39"/>
  <c r="BT33" i="39"/>
  <c r="BD33" i="39"/>
  <c r="BJ31" i="39"/>
  <c r="BZ31" i="39"/>
  <c r="AT32" i="39"/>
  <c r="AY134" i="39"/>
  <c r="BO134" i="39"/>
  <c r="BC135" i="39"/>
  <c r="BS135" i="39"/>
  <c r="AM136" i="39"/>
  <c r="AX134" i="39"/>
  <c r="BN134" i="39"/>
  <c r="BZ136" i="39"/>
  <c r="BJ136" i="39"/>
  <c r="AT137" i="39"/>
  <c r="AV135" i="39"/>
  <c r="AF136" i="39"/>
  <c r="BL135" i="39"/>
  <c r="BN32" i="39"/>
  <c r="AH33" i="39"/>
  <c r="AX32" i="39"/>
  <c r="BC31" i="39"/>
  <c r="BS31" i="39"/>
  <c r="AM32" i="39"/>
  <c r="AK137" i="39"/>
  <c r="BA136" i="39"/>
  <c r="BQ136" i="39"/>
  <c r="BB135" i="39"/>
  <c r="BR135" i="39"/>
  <c r="AL136" i="39"/>
  <c r="BX136" i="39"/>
  <c r="BH136" i="39"/>
  <c r="AR137" i="39"/>
  <c r="BG33" i="39"/>
  <c r="BW33" i="39"/>
  <c r="AQ34" i="39"/>
  <c r="BQ32" i="39"/>
  <c r="BA32" i="39"/>
  <c r="AK33" i="39"/>
  <c r="AG33" i="39"/>
  <c r="BM32" i="39"/>
  <c r="AW32" i="39"/>
  <c r="AS136" i="39"/>
  <c r="BY135" i="39"/>
  <c r="BI135" i="39"/>
  <c r="AP34" i="39"/>
  <c r="BV33" i="39"/>
  <c r="BF33" i="39"/>
  <c r="BM134" i="39"/>
  <c r="AW134" i="39"/>
  <c r="BE32" i="39"/>
  <c r="BU32" i="39"/>
  <c r="AO33" i="39"/>
  <c r="AJ137" i="39"/>
  <c r="AZ136" i="39"/>
  <c r="BP136" i="39"/>
  <c r="BT134" i="39"/>
  <c r="BD134" i="39"/>
  <c r="AV97" i="39"/>
  <c r="BL97" i="39"/>
  <c r="BX32" i="38"/>
  <c r="BH32" i="38"/>
  <c r="AR33" i="38"/>
  <c r="AY33" i="38"/>
  <c r="BO33" i="38"/>
  <c r="AI34" i="38"/>
  <c r="BJ32" i="38"/>
  <c r="AT33" i="38"/>
  <c r="BZ32" i="38"/>
  <c r="BK31" i="38"/>
  <c r="CA31" i="38"/>
  <c r="AU32" i="38"/>
  <c r="AW134" i="38"/>
  <c r="BM134" i="38"/>
  <c r="AG135" i="38"/>
  <c r="AJ136" i="38"/>
  <c r="AZ135" i="38"/>
  <c r="BP135" i="38"/>
  <c r="BT31" i="38"/>
  <c r="BD31" i="38"/>
  <c r="AN32" i="38"/>
  <c r="BK134" i="38"/>
  <c r="AU135" i="38"/>
  <c r="CA134" i="38"/>
  <c r="BO135" i="38"/>
  <c r="AI136" i="38"/>
  <c r="AY135" i="38"/>
  <c r="AM136" i="38"/>
  <c r="BC135" i="38"/>
  <c r="BS135" i="38"/>
  <c r="BS31" i="38"/>
  <c r="BC31" i="38"/>
  <c r="AM32" i="38"/>
  <c r="AL137" i="38"/>
  <c r="BR136" i="38"/>
  <c r="BB136" i="38"/>
  <c r="BF32" i="38"/>
  <c r="BV32" i="38"/>
  <c r="AP33" i="38"/>
  <c r="BN135" i="38"/>
  <c r="AH136" i="38"/>
  <c r="AX135" i="38"/>
  <c r="AH32" i="38"/>
  <c r="AX31" i="38"/>
  <c r="BN31" i="38"/>
  <c r="AO135" i="38"/>
  <c r="BU134" i="38"/>
  <c r="BE134" i="38"/>
  <c r="BE31" i="38"/>
  <c r="BU31" i="38"/>
  <c r="AO32" i="38"/>
  <c r="BM31" i="38"/>
  <c r="AG32" i="38"/>
  <c r="AW31" i="38"/>
  <c r="AV134" i="38"/>
  <c r="BL134" i="38"/>
  <c r="AF135" i="38"/>
  <c r="BG136" i="38"/>
  <c r="AQ137" i="38"/>
  <c r="BW136" i="38"/>
  <c r="BA135" i="38"/>
  <c r="AK136" i="38"/>
  <c r="BQ135" i="38"/>
  <c r="AK32" i="38"/>
  <c r="BA31" i="38"/>
  <c r="BQ31" i="38"/>
  <c r="AF32" i="38"/>
  <c r="BL31" i="38"/>
  <c r="AV31" i="38"/>
  <c r="AJ32" i="38"/>
  <c r="AZ31" i="38"/>
  <c r="BP31" i="38"/>
  <c r="BY32" i="38"/>
  <c r="AS33" i="38"/>
  <c r="BI32" i="38"/>
  <c r="AN136" i="38"/>
  <c r="BD135" i="38"/>
  <c r="BT135" i="38"/>
  <c r="BH135" i="38"/>
  <c r="BX135" i="38"/>
  <c r="AR136" i="38"/>
  <c r="AP135" i="38"/>
  <c r="BV134" i="38"/>
  <c r="BF134" i="38"/>
  <c r="AL32" i="38"/>
  <c r="BB31" i="38"/>
  <c r="BR31" i="38"/>
  <c r="BW32" i="38"/>
  <c r="BG32" i="38"/>
  <c r="AQ33" i="38"/>
  <c r="BG32" i="37"/>
  <c r="AQ33" i="37"/>
  <c r="BW32" i="37"/>
  <c r="BY134" i="37"/>
  <c r="BI134" i="37"/>
  <c r="BT33" i="37"/>
  <c r="BD33" i="37"/>
  <c r="AN34" i="37"/>
  <c r="BC134" i="37"/>
  <c r="BS134" i="37"/>
  <c r="AP34" i="37"/>
  <c r="BF33" i="37"/>
  <c r="BV33" i="37"/>
  <c r="BH32" i="37"/>
  <c r="AR33" i="37"/>
  <c r="BX32" i="37"/>
  <c r="AY134" i="37"/>
  <c r="BO134" i="37"/>
  <c r="BE33" i="37"/>
  <c r="AO34" i="37"/>
  <c r="BU33" i="37"/>
  <c r="BZ134" i="37"/>
  <c r="BJ134" i="37"/>
  <c r="CA135" i="37"/>
  <c r="BK135" i="37"/>
  <c r="BF135" i="37"/>
  <c r="BV135" i="37"/>
  <c r="AM34" i="37"/>
  <c r="BC33" i="37"/>
  <c r="BS33" i="37"/>
  <c r="BJ32" i="37"/>
  <c r="BZ32" i="37"/>
  <c r="AT33" i="37"/>
  <c r="BE134" i="37"/>
  <c r="BU134" i="37"/>
  <c r="BY32" i="37"/>
  <c r="BI32" i="37"/>
  <c r="AS33" i="37"/>
  <c r="BA31" i="37"/>
  <c r="BQ31" i="37"/>
  <c r="AZ33" i="37"/>
  <c r="AJ34" i="37"/>
  <c r="BP33" i="37"/>
  <c r="BA134" i="37"/>
  <c r="BQ134" i="37"/>
  <c r="AV95" i="37"/>
  <c r="BL95" i="37"/>
  <c r="AI34" i="37"/>
  <c r="BO33" i="37"/>
  <c r="AY33" i="37"/>
  <c r="BB31" i="37"/>
  <c r="BR31" i="37"/>
  <c r="BD134" i="37"/>
  <c r="BT134" i="37"/>
  <c r="BG134" i="37"/>
  <c r="BW134" i="37"/>
  <c r="AZ134" i="37"/>
  <c r="BP134" i="37"/>
  <c r="AV135" i="37"/>
  <c r="BL135" i="37"/>
  <c r="CA32" i="37"/>
  <c r="BK32" i="37"/>
  <c r="AU33" i="37"/>
  <c r="AX31" i="37"/>
  <c r="BN31" i="37"/>
  <c r="BH136" i="37"/>
  <c r="BX136" i="37"/>
  <c r="BM31" i="37"/>
  <c r="AW31" i="37"/>
  <c r="BB134" i="37"/>
  <c r="BR134" i="37"/>
  <c r="BL31" i="37"/>
  <c r="AV31" i="37"/>
  <c r="BD31" i="36"/>
  <c r="BT31" i="36"/>
  <c r="BR32" i="36"/>
  <c r="BB32" i="36"/>
  <c r="BH135" i="36"/>
  <c r="BX135" i="36"/>
  <c r="BM134" i="36"/>
  <c r="AW134" i="36"/>
  <c r="BQ136" i="36"/>
  <c r="BA136" i="36"/>
  <c r="BW31" i="36"/>
  <c r="BG31" i="36"/>
  <c r="BG134" i="36"/>
  <c r="BW134" i="36"/>
  <c r="BI32" i="36"/>
  <c r="BY32" i="36"/>
  <c r="BJ31" i="36"/>
  <c r="BZ31" i="36"/>
  <c r="BJ134" i="36"/>
  <c r="BZ134" i="36"/>
  <c r="BH32" i="36"/>
  <c r="BX32" i="36"/>
  <c r="BN136" i="36"/>
  <c r="AX136" i="36"/>
  <c r="BQ33" i="36"/>
  <c r="BA33" i="36"/>
  <c r="CA134" i="36"/>
  <c r="BK134" i="36"/>
  <c r="BC134" i="36"/>
  <c r="BS134" i="36"/>
  <c r="BE31" i="36"/>
  <c r="BU31" i="36"/>
  <c r="AZ33" i="36"/>
  <c r="BP33" i="36"/>
  <c r="BI134" i="36"/>
  <c r="BY134" i="36"/>
  <c r="CA34" i="36"/>
  <c r="BK34" i="36"/>
  <c r="BO134" i="36"/>
  <c r="AY134" i="36"/>
  <c r="BU135" i="36"/>
  <c r="BE135" i="36"/>
  <c r="BV31" i="36"/>
  <c r="BF31" i="36"/>
  <c r="BF134" i="36"/>
  <c r="BV134" i="36"/>
  <c r="BS33" i="36"/>
  <c r="BC33" i="36"/>
  <c r="BL134" i="36"/>
  <c r="AW32" i="36"/>
  <c r="BM32" i="36"/>
  <c r="AV32" i="36"/>
  <c r="BL32" i="36"/>
  <c r="BD134" i="36"/>
  <c r="BT134" i="36"/>
  <c r="BL96" i="36"/>
  <c r="AV96" i="36"/>
  <c r="AZ135" i="36"/>
  <c r="BP135" i="36"/>
  <c r="AX33" i="36"/>
  <c r="BN33" i="36"/>
  <c r="BB135" i="36"/>
  <c r="BR135" i="36"/>
  <c r="BF30" i="16"/>
  <c r="BV30" i="16"/>
  <c r="BK30" i="16"/>
  <c r="CA30" i="16"/>
  <c r="BX29" i="16"/>
  <c r="BH29" i="16"/>
  <c r="BT31" i="16"/>
  <c r="BD31" i="16"/>
  <c r="BX132" i="16"/>
  <c r="BH132" i="16"/>
  <c r="BT131" i="16"/>
  <c r="BD131" i="16"/>
  <c r="BY29" i="16"/>
  <c r="BI29" i="16"/>
  <c r="BY131" i="16"/>
  <c r="BI131" i="16"/>
  <c r="BK132" i="16"/>
  <c r="CA132" i="16"/>
  <c r="BW131" i="16"/>
  <c r="BG131" i="16"/>
  <c r="BV132" i="16"/>
  <c r="BF132" i="16"/>
  <c r="BW29" i="16"/>
  <c r="BG29" i="16"/>
  <c r="BU29" i="16"/>
  <c r="BE29" i="16"/>
  <c r="AO30" i="16"/>
  <c r="BJ132" i="16"/>
  <c r="BZ132" i="16"/>
  <c r="BE131" i="16"/>
  <c r="BU131" i="16"/>
  <c r="BZ29" i="16"/>
  <c r="BJ29" i="16"/>
  <c r="AP31" i="16"/>
  <c r="AN32" i="16"/>
  <c r="AO132" i="16"/>
  <c r="AN132" i="16"/>
  <c r="AQ30" i="16"/>
  <c r="AQ132" i="16"/>
  <c r="AR30" i="16"/>
  <c r="AU31" i="16"/>
  <c r="AT30" i="16"/>
  <c r="AS30" i="16"/>
  <c r="B2" i="16"/>
  <c r="B1" i="16"/>
  <c r="L3" i="16"/>
  <c r="L2" i="16"/>
  <c r="W2" i="16"/>
  <c r="H3" i="15"/>
  <c r="K2" i="15"/>
  <c r="H2" i="15"/>
  <c r="B2" i="15"/>
  <c r="B1" i="15"/>
  <c r="BC32" i="43" l="1"/>
  <c r="AM33" i="43"/>
  <c r="BS32" i="43"/>
  <c r="BX32" i="39"/>
  <c r="BH32" i="39"/>
  <c r="AR33" i="39"/>
  <c r="AM33" i="40"/>
  <c r="BS32" i="40"/>
  <c r="BC32" i="40"/>
  <c r="BO32" i="43"/>
  <c r="AI33" i="43"/>
  <c r="AY32" i="43"/>
  <c r="BO32" i="36"/>
  <c r="AY32" i="36"/>
  <c r="BY135" i="43"/>
  <c r="BI135" i="43"/>
  <c r="BZ135" i="38"/>
  <c r="AT136" i="38"/>
  <c r="BJ135" i="38"/>
  <c r="BF33" i="44"/>
  <c r="AP34" i="44"/>
  <c r="BV33" i="44"/>
  <c r="AN33" i="44"/>
  <c r="BD32" i="44"/>
  <c r="BT32" i="44"/>
  <c r="AX136" i="37"/>
  <c r="BN136" i="37"/>
  <c r="BK135" i="43"/>
  <c r="CA135" i="43"/>
  <c r="AD32" i="45"/>
  <c r="V33" i="45"/>
  <c r="BT135" i="42"/>
  <c r="BD135" i="42"/>
  <c r="U33" i="45"/>
  <c r="AC32" i="45"/>
  <c r="AZ135" i="41"/>
  <c r="BP135" i="41"/>
  <c r="AJ136" i="41"/>
  <c r="AW135" i="37"/>
  <c r="BM135" i="37"/>
  <c r="BI135" i="38"/>
  <c r="BY135" i="38"/>
  <c r="AS136" i="38"/>
  <c r="BM135" i="42"/>
  <c r="AW135" i="42"/>
  <c r="AV96" i="38"/>
  <c r="BL96" i="38"/>
  <c r="BX32" i="41"/>
  <c r="BH32" i="41"/>
  <c r="AR33" i="41"/>
  <c r="AT33" i="41"/>
  <c r="BZ32" i="41"/>
  <c r="BJ32" i="41"/>
  <c r="BP135" i="42"/>
  <c r="AZ135" i="42"/>
  <c r="CA135" i="41"/>
  <c r="BK135" i="41"/>
  <c r="BM135" i="40"/>
  <c r="AG136" i="40"/>
  <c r="AW135" i="40"/>
  <c r="BW32" i="44"/>
  <c r="BG32" i="44"/>
  <c r="AQ33" i="44"/>
  <c r="BL135" i="40"/>
  <c r="AF136" i="40"/>
  <c r="AV135" i="40"/>
  <c r="BR135" i="42"/>
  <c r="BB135" i="42"/>
  <c r="BI32" i="39"/>
  <c r="BY32" i="39"/>
  <c r="AS33" i="39"/>
  <c r="BH135" i="40"/>
  <c r="BX135" i="40"/>
  <c r="AR136" i="40"/>
  <c r="BM32" i="40"/>
  <c r="AW32" i="40"/>
  <c r="AG33" i="40"/>
  <c r="BW136" i="39"/>
  <c r="AQ137" i="39"/>
  <c r="BG136" i="39"/>
  <c r="BZ135" i="43"/>
  <c r="BJ135" i="43"/>
  <c r="AH33" i="42"/>
  <c r="AX32" i="42"/>
  <c r="BN32" i="42"/>
  <c r="Z34" i="45"/>
  <c r="T36" i="45"/>
  <c r="AB35" i="45"/>
  <c r="AE34" i="45"/>
  <c r="W35" i="45"/>
  <c r="AA34" i="45"/>
  <c r="S35" i="45"/>
  <c r="Y33" i="45"/>
  <c r="AG32" i="45"/>
  <c r="X33" i="45"/>
  <c r="AF32" i="45"/>
  <c r="BE32" i="44"/>
  <c r="AO33" i="44"/>
  <c r="BU32" i="44"/>
  <c r="AJ136" i="44"/>
  <c r="AZ135" i="44"/>
  <c r="BP135" i="44"/>
  <c r="BO135" i="44"/>
  <c r="AI136" i="44"/>
  <c r="AY135" i="44"/>
  <c r="BX135" i="44"/>
  <c r="AR136" i="44"/>
  <c r="BH135" i="44"/>
  <c r="BI32" i="44"/>
  <c r="BY32" i="44"/>
  <c r="AS33" i="44"/>
  <c r="BF136" i="44"/>
  <c r="BV136" i="44"/>
  <c r="AP137" i="44"/>
  <c r="BG136" i="44"/>
  <c r="BW136" i="44"/>
  <c r="AQ137" i="44"/>
  <c r="AU138" i="44"/>
  <c r="BK137" i="44"/>
  <c r="CA137" i="44"/>
  <c r="AG137" i="44"/>
  <c r="AW136" i="44"/>
  <c r="BM136" i="44"/>
  <c r="BX32" i="44"/>
  <c r="AR33" i="44"/>
  <c r="BH32" i="44"/>
  <c r="AL35" i="44"/>
  <c r="BR34" i="44"/>
  <c r="BB34" i="44"/>
  <c r="BO35" i="44"/>
  <c r="AI36" i="44"/>
  <c r="AY35" i="44"/>
  <c r="AX137" i="44"/>
  <c r="AH138" i="44"/>
  <c r="BN137" i="44"/>
  <c r="BJ135" i="44"/>
  <c r="AT136" i="44"/>
  <c r="BZ135" i="44"/>
  <c r="AV34" i="44"/>
  <c r="BL34" i="44"/>
  <c r="AF35" i="44"/>
  <c r="BD136" i="44"/>
  <c r="BT136" i="44"/>
  <c r="AN137" i="44"/>
  <c r="AV97" i="44"/>
  <c r="BL97" i="44"/>
  <c r="AX35" i="44"/>
  <c r="AH36" i="44"/>
  <c r="BN35" i="44"/>
  <c r="AM136" i="44"/>
  <c r="BC135" i="44"/>
  <c r="BS135" i="44"/>
  <c r="BK32" i="44"/>
  <c r="CA32" i="44"/>
  <c r="AU33" i="44"/>
  <c r="BY136" i="44"/>
  <c r="AS137" i="44"/>
  <c r="BI136" i="44"/>
  <c r="AG34" i="44"/>
  <c r="BM33" i="44"/>
  <c r="AW33" i="44"/>
  <c r="AM35" i="44"/>
  <c r="BS34" i="44"/>
  <c r="BC34" i="44"/>
  <c r="BQ137" i="44"/>
  <c r="BA137" i="44"/>
  <c r="AK138" i="44"/>
  <c r="AL139" i="44"/>
  <c r="BR138" i="44"/>
  <c r="BB138" i="44"/>
  <c r="AJ33" i="44"/>
  <c r="AZ32" i="44"/>
  <c r="BP32" i="44"/>
  <c r="BE136" i="44"/>
  <c r="AO137" i="44"/>
  <c r="BU136" i="44"/>
  <c r="BJ32" i="44"/>
  <c r="BZ32" i="44"/>
  <c r="AT33" i="44"/>
  <c r="BA33" i="44"/>
  <c r="AK34" i="44"/>
  <c r="BQ33" i="44"/>
  <c r="AV137" i="44"/>
  <c r="AF138" i="44"/>
  <c r="BL137" i="44"/>
  <c r="BF136" i="43"/>
  <c r="BV136" i="43"/>
  <c r="BQ136" i="43"/>
  <c r="BA136" i="43"/>
  <c r="BL136" i="43"/>
  <c r="AV136" i="43"/>
  <c r="AX34" i="43"/>
  <c r="BN34" i="43"/>
  <c r="AH35" i="43"/>
  <c r="BN135" i="43"/>
  <c r="AX135" i="43"/>
  <c r="AW34" i="43"/>
  <c r="BM34" i="43"/>
  <c r="AG35" i="43"/>
  <c r="CA33" i="43"/>
  <c r="BK33" i="43"/>
  <c r="AU34" i="43"/>
  <c r="AK36" i="43"/>
  <c r="BQ35" i="43"/>
  <c r="BA35" i="43"/>
  <c r="AV34" i="43"/>
  <c r="BL34" i="43"/>
  <c r="AF35" i="43"/>
  <c r="AL36" i="43"/>
  <c r="BR35" i="43"/>
  <c r="BB35" i="43"/>
  <c r="BC136" i="43"/>
  <c r="BS136" i="43"/>
  <c r="BX137" i="43"/>
  <c r="BH137" i="43"/>
  <c r="BW136" i="43"/>
  <c r="BG136" i="43"/>
  <c r="AZ34" i="43"/>
  <c r="BP34" i="43"/>
  <c r="AJ35" i="43"/>
  <c r="BF33" i="43"/>
  <c r="BV33" i="43"/>
  <c r="AP34" i="43"/>
  <c r="BD136" i="43"/>
  <c r="BT136" i="43"/>
  <c r="BB136" i="43"/>
  <c r="BR136" i="43"/>
  <c r="BD33" i="43"/>
  <c r="BT33" i="43"/>
  <c r="AN34" i="43"/>
  <c r="BJ32" i="43"/>
  <c r="BZ32" i="43"/>
  <c r="AT33" i="43"/>
  <c r="BL96" i="43"/>
  <c r="AV96" i="43"/>
  <c r="BW32" i="43"/>
  <c r="AQ33" i="43"/>
  <c r="BG32" i="43"/>
  <c r="BE33" i="43"/>
  <c r="BU33" i="43"/>
  <c r="AO34" i="43"/>
  <c r="BI32" i="43"/>
  <c r="BY32" i="43"/>
  <c r="AS33" i="43"/>
  <c r="BE136" i="43"/>
  <c r="BU136" i="43"/>
  <c r="BP135" i="43"/>
  <c r="AZ135" i="43"/>
  <c r="BH32" i="43"/>
  <c r="BX32" i="43"/>
  <c r="AR33" i="43"/>
  <c r="BO135" i="43"/>
  <c r="AY135" i="43"/>
  <c r="BM135" i="43"/>
  <c r="AW135" i="43"/>
  <c r="BL32" i="42"/>
  <c r="AF33" i="42"/>
  <c r="AV32" i="42"/>
  <c r="BO33" i="42"/>
  <c r="AI34" i="42"/>
  <c r="AY33" i="42"/>
  <c r="BS137" i="42"/>
  <c r="BC137" i="42"/>
  <c r="AM34" i="42"/>
  <c r="BS33" i="42"/>
  <c r="BC33" i="42"/>
  <c r="BK136" i="42"/>
  <c r="CA136" i="42"/>
  <c r="BW32" i="42"/>
  <c r="BG32" i="42"/>
  <c r="AQ33" i="42"/>
  <c r="BH135" i="42"/>
  <c r="BX135" i="42"/>
  <c r="BJ135" i="42"/>
  <c r="BZ135" i="42"/>
  <c r="BG135" i="42"/>
  <c r="BW135" i="42"/>
  <c r="BQ136" i="42"/>
  <c r="BA136" i="42"/>
  <c r="AV96" i="42"/>
  <c r="BL96" i="42"/>
  <c r="AF97" i="42"/>
  <c r="CA34" i="42"/>
  <c r="AU35" i="42"/>
  <c r="BK34" i="42"/>
  <c r="BF135" i="42"/>
  <c r="BV135" i="42"/>
  <c r="BL135" i="42"/>
  <c r="AV135" i="42"/>
  <c r="BI135" i="42"/>
  <c r="BY135" i="42"/>
  <c r="AX137" i="42"/>
  <c r="BN137" i="42"/>
  <c r="AO34" i="42"/>
  <c r="BU33" i="42"/>
  <c r="BE33" i="42"/>
  <c r="BU137" i="42"/>
  <c r="BE137" i="42"/>
  <c r="AP34" i="42"/>
  <c r="BV33" i="42"/>
  <c r="BF33" i="42"/>
  <c r="AW33" i="42"/>
  <c r="BM33" i="42"/>
  <c r="AG34" i="42"/>
  <c r="BP34" i="42"/>
  <c r="AZ34" i="42"/>
  <c r="AJ35" i="42"/>
  <c r="BR33" i="42"/>
  <c r="BB33" i="42"/>
  <c r="AL34" i="42"/>
  <c r="BH33" i="42"/>
  <c r="AR34" i="42"/>
  <c r="BX33" i="42"/>
  <c r="AN34" i="42"/>
  <c r="BT33" i="42"/>
  <c r="BD33" i="42"/>
  <c r="BQ33" i="42"/>
  <c r="AK34" i="42"/>
  <c r="BA33" i="42"/>
  <c r="BJ34" i="42"/>
  <c r="BZ34" i="42"/>
  <c r="AT35" i="42"/>
  <c r="BO135" i="42"/>
  <c r="AY135" i="42"/>
  <c r="AS36" i="42"/>
  <c r="BY35" i="42"/>
  <c r="BI35" i="42"/>
  <c r="BC34" i="41"/>
  <c r="BS34" i="41"/>
  <c r="AM35" i="41"/>
  <c r="BL96" i="41"/>
  <c r="AV96" i="41"/>
  <c r="BI138" i="41"/>
  <c r="BY138" i="41"/>
  <c r="BB135" i="41"/>
  <c r="BR135" i="41"/>
  <c r="AL136" i="41"/>
  <c r="BN136" i="41"/>
  <c r="AX136" i="41"/>
  <c r="BX135" i="41"/>
  <c r="AR136" i="41"/>
  <c r="BH135" i="41"/>
  <c r="BW135" i="41"/>
  <c r="AQ136" i="41"/>
  <c r="BG135" i="41"/>
  <c r="AQ36" i="41"/>
  <c r="BW35" i="41"/>
  <c r="BG35" i="41"/>
  <c r="BC135" i="41"/>
  <c r="AM136" i="41"/>
  <c r="BS135" i="41"/>
  <c r="BD135" i="41"/>
  <c r="BT135" i="41"/>
  <c r="AN136" i="41"/>
  <c r="BV34" i="41"/>
  <c r="AP35" i="41"/>
  <c r="BF34" i="41"/>
  <c r="BL135" i="41"/>
  <c r="AF136" i="41"/>
  <c r="AV135" i="41"/>
  <c r="BL34" i="41"/>
  <c r="AF35" i="41"/>
  <c r="AV34" i="41"/>
  <c r="BO32" i="41"/>
  <c r="AI33" i="41"/>
  <c r="AY32" i="41"/>
  <c r="BA137" i="41"/>
  <c r="BQ137" i="41"/>
  <c r="AJ34" i="41"/>
  <c r="AZ33" i="41"/>
  <c r="BP33" i="41"/>
  <c r="BO136" i="41"/>
  <c r="AY136" i="41"/>
  <c r="BU138" i="41"/>
  <c r="BE138" i="41"/>
  <c r="BZ137" i="41"/>
  <c r="BJ137" i="41"/>
  <c r="BI33" i="41"/>
  <c r="BY33" i="41"/>
  <c r="AS34" i="41"/>
  <c r="BM32" i="41"/>
  <c r="AW32" i="41"/>
  <c r="AG33" i="41"/>
  <c r="AU35" i="41"/>
  <c r="BK34" i="41"/>
  <c r="CA34" i="41"/>
  <c r="AW135" i="41"/>
  <c r="BM135" i="41"/>
  <c r="AG136" i="41"/>
  <c r="BV135" i="41"/>
  <c r="AP136" i="41"/>
  <c r="BF135" i="41"/>
  <c r="BB34" i="41"/>
  <c r="BR34" i="41"/>
  <c r="AL35" i="41"/>
  <c r="BN32" i="41"/>
  <c r="AH33" i="41"/>
  <c r="AX32" i="41"/>
  <c r="BD34" i="41"/>
  <c r="BT34" i="41"/>
  <c r="AN35" i="41"/>
  <c r="BE34" i="41"/>
  <c r="BU34" i="41"/>
  <c r="AO35" i="41"/>
  <c r="BQ32" i="41"/>
  <c r="AK33" i="41"/>
  <c r="BA32" i="41"/>
  <c r="BD33" i="40"/>
  <c r="BT33" i="40"/>
  <c r="AN34" i="40"/>
  <c r="BE33" i="40"/>
  <c r="BU33" i="40"/>
  <c r="AO34" i="40"/>
  <c r="BA137" i="40"/>
  <c r="BQ137" i="40"/>
  <c r="BG32" i="40"/>
  <c r="BW32" i="40"/>
  <c r="AQ33" i="40"/>
  <c r="AS33" i="40"/>
  <c r="BI32" i="40"/>
  <c r="BY32" i="40"/>
  <c r="BG137" i="40"/>
  <c r="BW137" i="40"/>
  <c r="BL32" i="40"/>
  <c r="AF33" i="40"/>
  <c r="AV32" i="40"/>
  <c r="AF98" i="40"/>
  <c r="BL97" i="40"/>
  <c r="AV97" i="40"/>
  <c r="BC136" i="40"/>
  <c r="BS136" i="40"/>
  <c r="AX34" i="40"/>
  <c r="AH35" i="40"/>
  <c r="BN34" i="40"/>
  <c r="AI136" i="40"/>
  <c r="AY135" i="40"/>
  <c r="BO135" i="40"/>
  <c r="BK135" i="40"/>
  <c r="CA135" i="40"/>
  <c r="AS136" i="40"/>
  <c r="BI135" i="40"/>
  <c r="BY135" i="40"/>
  <c r="BV135" i="40"/>
  <c r="AP136" i="40"/>
  <c r="BF135" i="40"/>
  <c r="BQ32" i="40"/>
  <c r="BA32" i="40"/>
  <c r="AK33" i="40"/>
  <c r="CA32" i="40"/>
  <c r="BK32" i="40"/>
  <c r="AU33" i="40"/>
  <c r="BF33" i="40"/>
  <c r="AP34" i="40"/>
  <c r="BV33" i="40"/>
  <c r="AZ135" i="40"/>
  <c r="BP135" i="40"/>
  <c r="AJ136" i="40"/>
  <c r="BN135" i="40"/>
  <c r="AH136" i="40"/>
  <c r="AX135" i="40"/>
  <c r="BJ136" i="40"/>
  <c r="BZ136" i="40"/>
  <c r="BH34" i="40"/>
  <c r="BX34" i="40"/>
  <c r="AR35" i="40"/>
  <c r="BR135" i="40"/>
  <c r="AL136" i="40"/>
  <c r="BB135" i="40"/>
  <c r="BZ33" i="40"/>
  <c r="AT34" i="40"/>
  <c r="BJ33" i="40"/>
  <c r="BB32" i="40"/>
  <c r="BR32" i="40"/>
  <c r="AL33" i="40"/>
  <c r="BP34" i="40"/>
  <c r="AZ34" i="40"/>
  <c r="AJ35" i="40"/>
  <c r="BU135" i="40"/>
  <c r="AO136" i="40"/>
  <c r="BE135" i="40"/>
  <c r="BT135" i="40"/>
  <c r="AN136" i="40"/>
  <c r="BD135" i="40"/>
  <c r="AY34" i="40"/>
  <c r="AI35" i="40"/>
  <c r="BO34" i="40"/>
  <c r="AL137" i="39"/>
  <c r="BB136" i="39"/>
  <c r="BR136" i="39"/>
  <c r="AM137" i="39"/>
  <c r="BS136" i="39"/>
  <c r="BC136" i="39"/>
  <c r="BL98" i="39"/>
  <c r="AV98" i="39"/>
  <c r="AZ137" i="39"/>
  <c r="AJ138" i="39"/>
  <c r="BP137" i="39"/>
  <c r="AN35" i="39"/>
  <c r="BD34" i="39"/>
  <c r="BT34" i="39"/>
  <c r="BO135" i="39"/>
  <c r="AY135" i="39"/>
  <c r="AI136" i="39"/>
  <c r="BV136" i="39"/>
  <c r="BF136" i="39"/>
  <c r="AP137" i="39"/>
  <c r="BL136" i="39"/>
  <c r="AV136" i="39"/>
  <c r="AF137" i="39"/>
  <c r="BG34" i="39"/>
  <c r="AQ35" i="39"/>
  <c r="BW34" i="39"/>
  <c r="AU136" i="39"/>
  <c r="BK135" i="39"/>
  <c r="CA135" i="39"/>
  <c r="BR33" i="39"/>
  <c r="AL34" i="39"/>
  <c r="BB33" i="39"/>
  <c r="BT135" i="39"/>
  <c r="BD135" i="39"/>
  <c r="AN136" i="39"/>
  <c r="BC32" i="39"/>
  <c r="AM33" i="39"/>
  <c r="BS32" i="39"/>
  <c r="AX33" i="39"/>
  <c r="BN33" i="39"/>
  <c r="AH34" i="39"/>
  <c r="CA34" i="39"/>
  <c r="BK34" i="39"/>
  <c r="AU35" i="39"/>
  <c r="BZ32" i="39"/>
  <c r="AT33" i="39"/>
  <c r="BJ32" i="39"/>
  <c r="AO137" i="39"/>
  <c r="BU136" i="39"/>
  <c r="BE136" i="39"/>
  <c r="BY136" i="39"/>
  <c r="BI136" i="39"/>
  <c r="AS137" i="39"/>
  <c r="BQ33" i="39"/>
  <c r="BA33" i="39"/>
  <c r="AK34" i="39"/>
  <c r="BA137" i="39"/>
  <c r="AK138" i="39"/>
  <c r="BQ137" i="39"/>
  <c r="AW33" i="39"/>
  <c r="AG34" i="39"/>
  <c r="BM33" i="39"/>
  <c r="AO34" i="39"/>
  <c r="BU33" i="39"/>
  <c r="BE33" i="39"/>
  <c r="BZ137" i="39"/>
  <c r="AT138" i="39"/>
  <c r="BJ137" i="39"/>
  <c r="AX135" i="39"/>
  <c r="AH136" i="39"/>
  <c r="BN135" i="39"/>
  <c r="AF33" i="39"/>
  <c r="BL32" i="39"/>
  <c r="AV32" i="39"/>
  <c r="BF34" i="39"/>
  <c r="AP35" i="39"/>
  <c r="BV34" i="39"/>
  <c r="AW135" i="39"/>
  <c r="AG136" i="39"/>
  <c r="BM135" i="39"/>
  <c r="AZ34" i="39"/>
  <c r="BP34" i="39"/>
  <c r="AJ35" i="39"/>
  <c r="BX137" i="39"/>
  <c r="BH137" i="39"/>
  <c r="AR138" i="39"/>
  <c r="AY34" i="39"/>
  <c r="BO34" i="39"/>
  <c r="AI35" i="39"/>
  <c r="AL138" i="38"/>
  <c r="BB137" i="38"/>
  <c r="BR137" i="38"/>
  <c r="AZ32" i="38"/>
  <c r="AJ33" i="38"/>
  <c r="BP32" i="38"/>
  <c r="BB32" i="38"/>
  <c r="AL33" i="38"/>
  <c r="BR32" i="38"/>
  <c r="AG136" i="38"/>
  <c r="BM135" i="38"/>
  <c r="AW135" i="38"/>
  <c r="BX136" i="38"/>
  <c r="AR137" i="38"/>
  <c r="BH136" i="38"/>
  <c r="AQ34" i="38"/>
  <c r="BW33" i="38"/>
  <c r="BG33" i="38"/>
  <c r="BC32" i="38"/>
  <c r="AM33" i="38"/>
  <c r="BS32" i="38"/>
  <c r="CA32" i="38"/>
  <c r="AU33" i="38"/>
  <c r="BK32" i="38"/>
  <c r="AP136" i="38"/>
  <c r="BV135" i="38"/>
  <c r="BF135" i="38"/>
  <c r="AT34" i="38"/>
  <c r="BZ33" i="38"/>
  <c r="BJ33" i="38"/>
  <c r="AI35" i="38"/>
  <c r="AY34" i="38"/>
  <c r="BO34" i="38"/>
  <c r="BN136" i="38"/>
  <c r="AH137" i="38"/>
  <c r="AX136" i="38"/>
  <c r="AZ136" i="38"/>
  <c r="AJ137" i="38"/>
  <c r="BP136" i="38"/>
  <c r="AO136" i="38"/>
  <c r="BE135" i="38"/>
  <c r="BU135" i="38"/>
  <c r="BO136" i="38"/>
  <c r="AI137" i="38"/>
  <c r="AY136" i="38"/>
  <c r="BG137" i="38"/>
  <c r="BW137" i="38"/>
  <c r="AQ138" i="38"/>
  <c r="BY33" i="38"/>
  <c r="AS34" i="38"/>
  <c r="BI33" i="38"/>
  <c r="BL135" i="38"/>
  <c r="AF136" i="38"/>
  <c r="AV135" i="38"/>
  <c r="BK135" i="38"/>
  <c r="CA135" i="38"/>
  <c r="AU136" i="38"/>
  <c r="BX33" i="38"/>
  <c r="AR34" i="38"/>
  <c r="BH33" i="38"/>
  <c r="AW32" i="38"/>
  <c r="BM32" i="38"/>
  <c r="AG33" i="38"/>
  <c r="BL32" i="38"/>
  <c r="AV32" i="38"/>
  <c r="AF33" i="38"/>
  <c r="BA32" i="38"/>
  <c r="AK33" i="38"/>
  <c r="BQ32" i="38"/>
  <c r="AM137" i="38"/>
  <c r="BS136" i="38"/>
  <c r="BC136" i="38"/>
  <c r="AX32" i="38"/>
  <c r="AH33" i="38"/>
  <c r="BN32" i="38"/>
  <c r="BD136" i="38"/>
  <c r="BT136" i="38"/>
  <c r="AN137" i="38"/>
  <c r="BV33" i="38"/>
  <c r="AP34" i="38"/>
  <c r="BF33" i="38"/>
  <c r="BE32" i="38"/>
  <c r="AO33" i="38"/>
  <c r="BU32" i="38"/>
  <c r="BA136" i="38"/>
  <c r="AK137" i="38"/>
  <c r="BQ136" i="38"/>
  <c r="BT32" i="38"/>
  <c r="AN33" i="38"/>
  <c r="BD32" i="38"/>
  <c r="BH33" i="37"/>
  <c r="AR34" i="37"/>
  <c r="BX33" i="37"/>
  <c r="BZ135" i="37"/>
  <c r="BJ135" i="37"/>
  <c r="BQ32" i="37"/>
  <c r="AK33" i="37"/>
  <c r="BA32" i="37"/>
  <c r="AS34" i="37"/>
  <c r="BI33" i="37"/>
  <c r="BY33" i="37"/>
  <c r="BD34" i="37"/>
  <c r="BT34" i="37"/>
  <c r="AN35" i="37"/>
  <c r="AL33" i="37"/>
  <c r="BB32" i="37"/>
  <c r="BR32" i="37"/>
  <c r="BE135" i="37"/>
  <c r="BU135" i="37"/>
  <c r="BJ33" i="37"/>
  <c r="AT34" i="37"/>
  <c r="BZ33" i="37"/>
  <c r="AV136" i="37"/>
  <c r="BL136" i="37"/>
  <c r="BP34" i="37"/>
  <c r="AJ35" i="37"/>
  <c r="AZ34" i="37"/>
  <c r="BF34" i="37"/>
  <c r="AP35" i="37"/>
  <c r="BV34" i="37"/>
  <c r="BC135" i="37"/>
  <c r="BS135" i="37"/>
  <c r="BK33" i="37"/>
  <c r="CA33" i="37"/>
  <c r="AU34" i="37"/>
  <c r="BO34" i="37"/>
  <c r="AI35" i="37"/>
  <c r="AY34" i="37"/>
  <c r="BV136" i="37"/>
  <c r="BF136" i="37"/>
  <c r="BA135" i="37"/>
  <c r="BQ135" i="37"/>
  <c r="AZ135" i="37"/>
  <c r="BP135" i="37"/>
  <c r="CA136" i="37"/>
  <c r="BK136" i="37"/>
  <c r="BW135" i="37"/>
  <c r="BG135" i="37"/>
  <c r="BT135" i="37"/>
  <c r="BD135" i="37"/>
  <c r="AV96" i="37"/>
  <c r="BL96" i="37"/>
  <c r="AM35" i="37"/>
  <c r="BS34" i="37"/>
  <c r="BC34" i="37"/>
  <c r="AF33" i="37"/>
  <c r="AV32" i="37"/>
  <c r="BL32" i="37"/>
  <c r="AG33" i="37"/>
  <c r="BM32" i="37"/>
  <c r="AW32" i="37"/>
  <c r="BU34" i="37"/>
  <c r="BE34" i="37"/>
  <c r="AO35" i="37"/>
  <c r="BX137" i="37"/>
  <c r="BH137" i="37"/>
  <c r="BN32" i="37"/>
  <c r="AH33" i="37"/>
  <c r="AX32" i="37"/>
  <c r="AQ34" i="37"/>
  <c r="BG33" i="37"/>
  <c r="BW33" i="37"/>
  <c r="BB135" i="37"/>
  <c r="BR135" i="37"/>
  <c r="AY135" i="37"/>
  <c r="BO135" i="37"/>
  <c r="BY135" i="37"/>
  <c r="BI135" i="37"/>
  <c r="BG135" i="36"/>
  <c r="BW135" i="36"/>
  <c r="BN137" i="36"/>
  <c r="AX137" i="36"/>
  <c r="BA137" i="36"/>
  <c r="BQ137" i="36"/>
  <c r="BP136" i="36"/>
  <c r="AZ136" i="36"/>
  <c r="AW135" i="36"/>
  <c r="BM135" i="36"/>
  <c r="BL97" i="36"/>
  <c r="AV97" i="36"/>
  <c r="BX136" i="36"/>
  <c r="BH136" i="36"/>
  <c r="AX34" i="36"/>
  <c r="BN34" i="36"/>
  <c r="BF32" i="36"/>
  <c r="BV32" i="36"/>
  <c r="BS135" i="36"/>
  <c r="BC135" i="36"/>
  <c r="BR33" i="36"/>
  <c r="BB33" i="36"/>
  <c r="BI135" i="36"/>
  <c r="BY135" i="36"/>
  <c r="BH33" i="36"/>
  <c r="BX33" i="36"/>
  <c r="BJ135" i="36"/>
  <c r="BZ135" i="36"/>
  <c r="BJ32" i="36"/>
  <c r="BZ32" i="36"/>
  <c r="BD32" i="36"/>
  <c r="BT32" i="36"/>
  <c r="BG32" i="36"/>
  <c r="BW32" i="36"/>
  <c r="BS34" i="36"/>
  <c r="BC34" i="36"/>
  <c r="BE32" i="36"/>
  <c r="BU32" i="36"/>
  <c r="BK135" i="36"/>
  <c r="CA135" i="36"/>
  <c r="AV33" i="36"/>
  <c r="BL33" i="36"/>
  <c r="AY135" i="36"/>
  <c r="BO135" i="36"/>
  <c r="BI33" i="36"/>
  <c r="BY33" i="36"/>
  <c r="BK35" i="36"/>
  <c r="CA35" i="36"/>
  <c r="BR136" i="36"/>
  <c r="BB136" i="36"/>
  <c r="BL135" i="36"/>
  <c r="AZ34" i="36"/>
  <c r="BP34" i="36"/>
  <c r="BV135" i="36"/>
  <c r="BF135" i="36"/>
  <c r="BT135" i="36"/>
  <c r="BD135" i="36"/>
  <c r="BE136" i="36"/>
  <c r="BU136" i="36"/>
  <c r="AW33" i="36"/>
  <c r="BM33" i="36"/>
  <c r="BA34" i="36"/>
  <c r="BQ34" i="36"/>
  <c r="BH133" i="16"/>
  <c r="BX133" i="16"/>
  <c r="CA133" i="16"/>
  <c r="BK133" i="16"/>
  <c r="BU132" i="16"/>
  <c r="BE132" i="16"/>
  <c r="BT32" i="16"/>
  <c r="BD32" i="16"/>
  <c r="BF31" i="16"/>
  <c r="BV31" i="16"/>
  <c r="BZ133" i="16"/>
  <c r="BJ133" i="16"/>
  <c r="BE30" i="16"/>
  <c r="BU30" i="16"/>
  <c r="AO31" i="16"/>
  <c r="BH30" i="16"/>
  <c r="BX30" i="16"/>
  <c r="BW30" i="16"/>
  <c r="BG30" i="16"/>
  <c r="BT132" i="16"/>
  <c r="BD132" i="16"/>
  <c r="BI30" i="16"/>
  <c r="BY30" i="16"/>
  <c r="BJ30" i="16"/>
  <c r="BZ30" i="16"/>
  <c r="BK31" i="16"/>
  <c r="CA31" i="16"/>
  <c r="BG132" i="16"/>
  <c r="BW132" i="16"/>
  <c r="BY132" i="16"/>
  <c r="BI132" i="16"/>
  <c r="BF133" i="16"/>
  <c r="BV133" i="16"/>
  <c r="AP32" i="16"/>
  <c r="AQ31" i="16"/>
  <c r="AS31" i="16"/>
  <c r="AT31" i="16"/>
  <c r="AU32" i="16"/>
  <c r="AR31" i="16"/>
  <c r="AN33" i="16"/>
  <c r="D116" i="18" a="1"/>
  <c r="D116" i="18" s="1"/>
  <c r="D126" i="18" s="1"/>
  <c r="BC33" i="40" l="1"/>
  <c r="AM34" i="40"/>
  <c r="BS33" i="40"/>
  <c r="AY33" i="43"/>
  <c r="BO33" i="43"/>
  <c r="AI34" i="43"/>
  <c r="AR34" i="39"/>
  <c r="BX33" i="39"/>
  <c r="BH33" i="39"/>
  <c r="AM34" i="43"/>
  <c r="BS33" i="43"/>
  <c r="BC33" i="43"/>
  <c r="BK136" i="43"/>
  <c r="CA136" i="43"/>
  <c r="BN137" i="37"/>
  <c r="AX137" i="37"/>
  <c r="AG34" i="40"/>
  <c r="AW33" i="40"/>
  <c r="BM33" i="40"/>
  <c r="BM136" i="42"/>
  <c r="AW136" i="42"/>
  <c r="BJ136" i="43"/>
  <c r="BZ136" i="43"/>
  <c r="BP136" i="41"/>
  <c r="AZ136" i="41"/>
  <c r="BV34" i="44"/>
  <c r="AP35" i="44"/>
  <c r="BF34" i="44"/>
  <c r="BK136" i="41"/>
  <c r="CA136" i="41"/>
  <c r="AN34" i="44"/>
  <c r="BT33" i="44"/>
  <c r="BD33" i="44"/>
  <c r="BY33" i="39"/>
  <c r="BI33" i="39"/>
  <c r="AS34" i="39"/>
  <c r="AZ136" i="42"/>
  <c r="BP136" i="42"/>
  <c r="BJ136" i="38"/>
  <c r="BZ136" i="38"/>
  <c r="AT137" i="38"/>
  <c r="AS137" i="38"/>
  <c r="BI136" i="38"/>
  <c r="BY136" i="38"/>
  <c r="BM136" i="40"/>
  <c r="AW136" i="40"/>
  <c r="BH136" i="40"/>
  <c r="BX136" i="40"/>
  <c r="BR136" i="42"/>
  <c r="BB136" i="42"/>
  <c r="BJ33" i="41"/>
  <c r="BZ33" i="41"/>
  <c r="AT34" i="41"/>
  <c r="BI136" i="43"/>
  <c r="BY136" i="43"/>
  <c r="BM136" i="37"/>
  <c r="AW136" i="37"/>
  <c r="AC33" i="45"/>
  <c r="U34" i="45"/>
  <c r="BX33" i="41"/>
  <c r="BH33" i="41"/>
  <c r="AR34" i="41"/>
  <c r="AX33" i="42"/>
  <c r="BN33" i="42"/>
  <c r="AH34" i="42"/>
  <c r="BL136" i="40"/>
  <c r="AV136" i="40"/>
  <c r="V34" i="45"/>
  <c r="AD33" i="45"/>
  <c r="BD136" i="42"/>
  <c r="BT136" i="42"/>
  <c r="BG137" i="39"/>
  <c r="BW137" i="39"/>
  <c r="AQ138" i="39"/>
  <c r="BW33" i="44"/>
  <c r="BG33" i="44"/>
  <c r="AQ34" i="44"/>
  <c r="BL97" i="38"/>
  <c r="AV97" i="38"/>
  <c r="BO33" i="36"/>
  <c r="AY33" i="36"/>
  <c r="X34" i="45"/>
  <c r="AF33" i="45"/>
  <c r="Y34" i="45"/>
  <c r="AG33" i="45"/>
  <c r="AE35" i="45"/>
  <c r="W36" i="45"/>
  <c r="S36" i="45"/>
  <c r="AA35" i="45"/>
  <c r="AB36" i="45"/>
  <c r="T37" i="45"/>
  <c r="Z35" i="45"/>
  <c r="BX33" i="44"/>
  <c r="BH33" i="44"/>
  <c r="AR34" i="44"/>
  <c r="AN138" i="44"/>
  <c r="BD137" i="44"/>
  <c r="BT137" i="44"/>
  <c r="AT34" i="44"/>
  <c r="BJ33" i="44"/>
  <c r="BZ33" i="44"/>
  <c r="AW34" i="44"/>
  <c r="BM34" i="44"/>
  <c r="AG35" i="44"/>
  <c r="BS35" i="44"/>
  <c r="BC35" i="44"/>
  <c r="AM36" i="44"/>
  <c r="BQ34" i="44"/>
  <c r="AK35" i="44"/>
  <c r="BA34" i="44"/>
  <c r="AF36" i="44"/>
  <c r="BL35" i="44"/>
  <c r="AV35" i="44"/>
  <c r="BE137" i="44"/>
  <c r="AO138" i="44"/>
  <c r="BU137" i="44"/>
  <c r="AU34" i="44"/>
  <c r="CA33" i="44"/>
  <c r="BK33" i="44"/>
  <c r="AI137" i="44"/>
  <c r="AY136" i="44"/>
  <c r="BO136" i="44"/>
  <c r="BZ136" i="44"/>
  <c r="AT137" i="44"/>
  <c r="BJ136" i="44"/>
  <c r="AQ138" i="44"/>
  <c r="BG137" i="44"/>
  <c r="BW137" i="44"/>
  <c r="BK138" i="44"/>
  <c r="CA138" i="44"/>
  <c r="AU139" i="44"/>
  <c r="AX36" i="44"/>
  <c r="AH37" i="44"/>
  <c r="BN36" i="44"/>
  <c r="BL98" i="44"/>
  <c r="AV98" i="44"/>
  <c r="BY137" i="44"/>
  <c r="BI137" i="44"/>
  <c r="AS138" i="44"/>
  <c r="AJ34" i="44"/>
  <c r="BP33" i="44"/>
  <c r="AZ33" i="44"/>
  <c r="AF139" i="44"/>
  <c r="AV138" i="44"/>
  <c r="BL138" i="44"/>
  <c r="BR35" i="44"/>
  <c r="BB35" i="44"/>
  <c r="AL36" i="44"/>
  <c r="AG138" i="44"/>
  <c r="BM137" i="44"/>
  <c r="AW137" i="44"/>
  <c r="BC136" i="44"/>
  <c r="BS136" i="44"/>
  <c r="AM137" i="44"/>
  <c r="AH139" i="44"/>
  <c r="AX138" i="44"/>
  <c r="BN138" i="44"/>
  <c r="AP138" i="44"/>
  <c r="BF137" i="44"/>
  <c r="BV137" i="44"/>
  <c r="AZ136" i="44"/>
  <c r="AJ137" i="44"/>
  <c r="BP136" i="44"/>
  <c r="BX136" i="44"/>
  <c r="BH136" i="44"/>
  <c r="AR137" i="44"/>
  <c r="BB139" i="44"/>
  <c r="AL140" i="44"/>
  <c r="BR139" i="44"/>
  <c r="BE33" i="44"/>
  <c r="BU33" i="44"/>
  <c r="AO34" i="44"/>
  <c r="AK139" i="44"/>
  <c r="BQ138" i="44"/>
  <c r="BA138" i="44"/>
  <c r="AY36" i="44"/>
  <c r="AI37" i="44"/>
  <c r="BO36" i="44"/>
  <c r="BY33" i="44"/>
  <c r="AS34" i="44"/>
  <c r="BI33" i="44"/>
  <c r="BM35" i="43"/>
  <c r="AG36" i="43"/>
  <c r="AW35" i="43"/>
  <c r="BH33" i="43"/>
  <c r="BX33" i="43"/>
  <c r="AR34" i="43"/>
  <c r="BL35" i="43"/>
  <c r="AF36" i="43"/>
  <c r="AV35" i="43"/>
  <c r="AZ136" i="43"/>
  <c r="BP136" i="43"/>
  <c r="BG33" i="43"/>
  <c r="BW33" i="43"/>
  <c r="AQ34" i="43"/>
  <c r="AJ36" i="43"/>
  <c r="AZ35" i="43"/>
  <c r="BP35" i="43"/>
  <c r="BQ137" i="43"/>
  <c r="BA137" i="43"/>
  <c r="BT34" i="43"/>
  <c r="AN35" i="43"/>
  <c r="BD34" i="43"/>
  <c r="BO136" i="43"/>
  <c r="AY136" i="43"/>
  <c r="BN35" i="43"/>
  <c r="AH36" i="43"/>
  <c r="AX35" i="43"/>
  <c r="BU34" i="43"/>
  <c r="AO35" i="43"/>
  <c r="BE34" i="43"/>
  <c r="BV34" i="43"/>
  <c r="AP35" i="43"/>
  <c r="BF34" i="43"/>
  <c r="BS137" i="43"/>
  <c r="BC137" i="43"/>
  <c r="BT137" i="43"/>
  <c r="BD137" i="43"/>
  <c r="BB36" i="43"/>
  <c r="AL37" i="43"/>
  <c r="BR36" i="43"/>
  <c r="BN136" i="43"/>
  <c r="AX136" i="43"/>
  <c r="BR137" i="43"/>
  <c r="BB137" i="43"/>
  <c r="AV137" i="43"/>
  <c r="BL137" i="43"/>
  <c r="BU137" i="43"/>
  <c r="BE137" i="43"/>
  <c r="BA36" i="43"/>
  <c r="BQ36" i="43"/>
  <c r="AK37" i="43"/>
  <c r="BJ33" i="43"/>
  <c r="BZ33" i="43"/>
  <c r="AT34" i="43"/>
  <c r="BM136" i="43"/>
  <c r="AW136" i="43"/>
  <c r="BH138" i="43"/>
  <c r="BX138" i="43"/>
  <c r="BI33" i="43"/>
  <c r="BY33" i="43"/>
  <c r="AS34" i="43"/>
  <c r="BL97" i="43"/>
  <c r="AV97" i="43"/>
  <c r="BW137" i="43"/>
  <c r="BG137" i="43"/>
  <c r="AU35" i="43"/>
  <c r="BK34" i="43"/>
  <c r="CA34" i="43"/>
  <c r="BV137" i="43"/>
  <c r="BF137" i="43"/>
  <c r="BH34" i="42"/>
  <c r="BX34" i="42"/>
  <c r="AR35" i="42"/>
  <c r="BA137" i="42"/>
  <c r="BQ137" i="42"/>
  <c r="BZ136" i="42"/>
  <c r="BJ136" i="42"/>
  <c r="AP35" i="42"/>
  <c r="BF34" i="42"/>
  <c r="BV34" i="42"/>
  <c r="BS34" i="42"/>
  <c r="BC34" i="42"/>
  <c r="AM35" i="42"/>
  <c r="AZ35" i="42"/>
  <c r="BP35" i="42"/>
  <c r="AJ36" i="42"/>
  <c r="AG35" i="42"/>
  <c r="AW34" i="42"/>
  <c r="BM34" i="42"/>
  <c r="AT36" i="42"/>
  <c r="BZ35" i="42"/>
  <c r="BJ35" i="42"/>
  <c r="BI136" i="42"/>
  <c r="BY136" i="42"/>
  <c r="BL136" i="42"/>
  <c r="AV136" i="42"/>
  <c r="BX136" i="42"/>
  <c r="BH136" i="42"/>
  <c r="BL97" i="42"/>
  <c r="AV97" i="42"/>
  <c r="AF98" i="42"/>
  <c r="BI36" i="42"/>
  <c r="BY36" i="42"/>
  <c r="AS37" i="42"/>
  <c r="BW136" i="42"/>
  <c r="BG136" i="42"/>
  <c r="AY34" i="42"/>
  <c r="AI35" i="42"/>
  <c r="BO34" i="42"/>
  <c r="BA34" i="42"/>
  <c r="AK35" i="42"/>
  <c r="BQ34" i="42"/>
  <c r="BF136" i="42"/>
  <c r="BV136" i="42"/>
  <c r="CA35" i="42"/>
  <c r="AU36" i="42"/>
  <c r="BK35" i="42"/>
  <c r="BU138" i="42"/>
  <c r="BE138" i="42"/>
  <c r="BE34" i="42"/>
  <c r="BU34" i="42"/>
  <c r="AO35" i="42"/>
  <c r="BN138" i="42"/>
  <c r="AX138" i="42"/>
  <c r="AV33" i="42"/>
  <c r="BL33" i="42"/>
  <c r="AF34" i="42"/>
  <c r="BT34" i="42"/>
  <c r="BD34" i="42"/>
  <c r="AN35" i="42"/>
  <c r="BK137" i="42"/>
  <c r="CA137" i="42"/>
  <c r="BR34" i="42"/>
  <c r="BB34" i="42"/>
  <c r="AL35" i="42"/>
  <c r="BC138" i="42"/>
  <c r="BS138" i="42"/>
  <c r="BO136" i="42"/>
  <c r="AY136" i="42"/>
  <c r="AQ34" i="42"/>
  <c r="BG33" i="42"/>
  <c r="BW33" i="42"/>
  <c r="BW136" i="41"/>
  <c r="BG136" i="41"/>
  <c r="BV136" i="41"/>
  <c r="BF136" i="41"/>
  <c r="AP36" i="41"/>
  <c r="BV35" i="41"/>
  <c r="BF35" i="41"/>
  <c r="BA138" i="41"/>
  <c r="BQ138" i="41"/>
  <c r="BI139" i="41"/>
  <c r="BY139" i="41"/>
  <c r="BU139" i="41"/>
  <c r="BE139" i="41"/>
  <c r="BR136" i="41"/>
  <c r="BB136" i="41"/>
  <c r="BS136" i="41"/>
  <c r="BC136" i="41"/>
  <c r="AX137" i="41"/>
  <c r="BN137" i="41"/>
  <c r="AV97" i="41"/>
  <c r="AF98" i="41"/>
  <c r="BL97" i="41"/>
  <c r="AY137" i="41"/>
  <c r="BO137" i="41"/>
  <c r="BM136" i="41"/>
  <c r="AW136" i="41"/>
  <c r="BU35" i="41"/>
  <c r="AO36" i="41"/>
  <c r="BE35" i="41"/>
  <c r="CA35" i="41"/>
  <c r="AU36" i="41"/>
  <c r="BK35" i="41"/>
  <c r="BI34" i="41"/>
  <c r="BY34" i="41"/>
  <c r="AS35" i="41"/>
  <c r="AI34" i="41"/>
  <c r="AY33" i="41"/>
  <c r="BO33" i="41"/>
  <c r="AV136" i="41"/>
  <c r="BL136" i="41"/>
  <c r="BT136" i="41"/>
  <c r="BD136" i="41"/>
  <c r="AZ34" i="41"/>
  <c r="AJ35" i="41"/>
  <c r="BP34" i="41"/>
  <c r="AH34" i="41"/>
  <c r="AX33" i="41"/>
  <c r="BN33" i="41"/>
  <c r="BS35" i="41"/>
  <c r="BC35" i="41"/>
  <c r="AM36" i="41"/>
  <c r="BQ33" i="41"/>
  <c r="AK34" i="41"/>
  <c r="BA33" i="41"/>
  <c r="BT35" i="41"/>
  <c r="AN36" i="41"/>
  <c r="BD35" i="41"/>
  <c r="BJ138" i="41"/>
  <c r="BZ138" i="41"/>
  <c r="BG36" i="41"/>
  <c r="BW36" i="41"/>
  <c r="AQ37" i="41"/>
  <c r="BX136" i="41"/>
  <c r="BH136" i="41"/>
  <c r="AW33" i="41"/>
  <c r="AG34" i="41"/>
  <c r="BM33" i="41"/>
  <c r="BR35" i="41"/>
  <c r="AL36" i="41"/>
  <c r="BB35" i="41"/>
  <c r="AV35" i="41"/>
  <c r="AF36" i="41"/>
  <c r="BL35" i="41"/>
  <c r="BO136" i="40"/>
  <c r="AY136" i="40"/>
  <c r="BN35" i="40"/>
  <c r="AX35" i="40"/>
  <c r="AH36" i="40"/>
  <c r="BO35" i="40"/>
  <c r="AY35" i="40"/>
  <c r="AI36" i="40"/>
  <c r="BC137" i="40"/>
  <c r="BS137" i="40"/>
  <c r="BA33" i="40"/>
  <c r="AK34" i="40"/>
  <c r="BQ33" i="40"/>
  <c r="BJ137" i="40"/>
  <c r="BZ137" i="40"/>
  <c r="BL98" i="40"/>
  <c r="AV98" i="40"/>
  <c r="AF99" i="40"/>
  <c r="BF136" i="40"/>
  <c r="BV136" i="40"/>
  <c r="BU136" i="40"/>
  <c r="BE136" i="40"/>
  <c r="BN136" i="40"/>
  <c r="AX136" i="40"/>
  <c r="BG138" i="40"/>
  <c r="BW138" i="40"/>
  <c r="BP35" i="40"/>
  <c r="AJ36" i="40"/>
  <c r="AZ35" i="40"/>
  <c r="BB136" i="40"/>
  <c r="BR136" i="40"/>
  <c r="BW33" i="40"/>
  <c r="BG33" i="40"/>
  <c r="AQ34" i="40"/>
  <c r="BD136" i="40"/>
  <c r="BT136" i="40"/>
  <c r="AF34" i="40"/>
  <c r="BL33" i="40"/>
  <c r="AV33" i="40"/>
  <c r="BP136" i="40"/>
  <c r="AZ136" i="40"/>
  <c r="BY136" i="40"/>
  <c r="BI136" i="40"/>
  <c r="AN35" i="40"/>
  <c r="BT34" i="40"/>
  <c r="BD34" i="40"/>
  <c r="BV34" i="40"/>
  <c r="AP35" i="40"/>
  <c r="BF34" i="40"/>
  <c r="AU34" i="40"/>
  <c r="BK33" i="40"/>
  <c r="CA33" i="40"/>
  <c r="BH35" i="40"/>
  <c r="AR36" i="40"/>
  <c r="BX35" i="40"/>
  <c r="BA138" i="40"/>
  <c r="BQ138" i="40"/>
  <c r="BU34" i="40"/>
  <c r="AO35" i="40"/>
  <c r="BE34" i="40"/>
  <c r="BJ34" i="40"/>
  <c r="AT35" i="40"/>
  <c r="BZ34" i="40"/>
  <c r="BI33" i="40"/>
  <c r="BY33" i="40"/>
  <c r="AS34" i="40"/>
  <c r="BB33" i="40"/>
  <c r="AL34" i="40"/>
  <c r="BR33" i="40"/>
  <c r="BK136" i="40"/>
  <c r="CA136" i="40"/>
  <c r="BT136" i="39"/>
  <c r="AN137" i="39"/>
  <c r="BD136" i="39"/>
  <c r="AL35" i="39"/>
  <c r="BR34" i="39"/>
  <c r="BB34" i="39"/>
  <c r="BZ138" i="39"/>
  <c r="BJ138" i="39"/>
  <c r="AT139" i="39"/>
  <c r="BZ33" i="39"/>
  <c r="BJ33" i="39"/>
  <c r="AT34" i="39"/>
  <c r="AG35" i="39"/>
  <c r="BM34" i="39"/>
  <c r="AW34" i="39"/>
  <c r="BK35" i="39"/>
  <c r="AU36" i="39"/>
  <c r="CA35" i="39"/>
  <c r="BL99" i="39"/>
  <c r="AF100" i="39"/>
  <c r="AV99" i="39"/>
  <c r="BT35" i="39"/>
  <c r="BD35" i="39"/>
  <c r="AN36" i="39"/>
  <c r="BM136" i="39"/>
  <c r="AG137" i="39"/>
  <c r="AW136" i="39"/>
  <c r="AY35" i="39"/>
  <c r="AI36" i="39"/>
  <c r="BO35" i="39"/>
  <c r="AZ35" i="39"/>
  <c r="BP35" i="39"/>
  <c r="AJ36" i="39"/>
  <c r="BP138" i="39"/>
  <c r="AZ138" i="39"/>
  <c r="AJ139" i="39"/>
  <c r="BC137" i="39"/>
  <c r="AM138" i="39"/>
  <c r="BS137" i="39"/>
  <c r="BQ34" i="39"/>
  <c r="BA34" i="39"/>
  <c r="AK35" i="39"/>
  <c r="BO136" i="39"/>
  <c r="AY136" i="39"/>
  <c r="AI137" i="39"/>
  <c r="BY137" i="39"/>
  <c r="AS138" i="39"/>
  <c r="BI137" i="39"/>
  <c r="BX138" i="39"/>
  <c r="BH138" i="39"/>
  <c r="AR139" i="39"/>
  <c r="BE137" i="39"/>
  <c r="AO138" i="39"/>
  <c r="BU137" i="39"/>
  <c r="BK136" i="39"/>
  <c r="AU137" i="39"/>
  <c r="CA136" i="39"/>
  <c r="AO35" i="39"/>
  <c r="BE34" i="39"/>
  <c r="BU34" i="39"/>
  <c r="AQ36" i="39"/>
  <c r="BW35" i="39"/>
  <c r="BG35" i="39"/>
  <c r="AV33" i="39"/>
  <c r="AF34" i="39"/>
  <c r="BL33" i="39"/>
  <c r="BN136" i="39"/>
  <c r="AX136" i="39"/>
  <c r="AH137" i="39"/>
  <c r="AF138" i="39"/>
  <c r="AV137" i="39"/>
  <c r="BL137" i="39"/>
  <c r="BQ138" i="39"/>
  <c r="AK139" i="39"/>
  <c r="BA138" i="39"/>
  <c r="AH35" i="39"/>
  <c r="BN34" i="39"/>
  <c r="AX34" i="39"/>
  <c r="BF137" i="39"/>
  <c r="BV137" i="39"/>
  <c r="AP138" i="39"/>
  <c r="BV35" i="39"/>
  <c r="AP36" i="39"/>
  <c r="BF35" i="39"/>
  <c r="AM34" i="39"/>
  <c r="BC33" i="39"/>
  <c r="BS33" i="39"/>
  <c r="BB137" i="39"/>
  <c r="AL138" i="39"/>
  <c r="BR137" i="39"/>
  <c r="AH138" i="38"/>
  <c r="AX137" i="38"/>
  <c r="BN137" i="38"/>
  <c r="AN34" i="38"/>
  <c r="BT33" i="38"/>
  <c r="BD33" i="38"/>
  <c r="BW34" i="38"/>
  <c r="BG34" i="38"/>
  <c r="AQ35" i="38"/>
  <c r="BO35" i="38"/>
  <c r="AI36" i="38"/>
  <c r="AY35" i="38"/>
  <c r="AO34" i="38"/>
  <c r="BU33" i="38"/>
  <c r="BE33" i="38"/>
  <c r="AX33" i="38"/>
  <c r="BN33" i="38"/>
  <c r="AH34" i="38"/>
  <c r="AK138" i="38"/>
  <c r="BQ137" i="38"/>
  <c r="BA137" i="38"/>
  <c r="AI138" i="38"/>
  <c r="AY137" i="38"/>
  <c r="BO137" i="38"/>
  <c r="BI34" i="38"/>
  <c r="BY34" i="38"/>
  <c r="AS35" i="38"/>
  <c r="BH137" i="38"/>
  <c r="BX137" i="38"/>
  <c r="AR138" i="38"/>
  <c r="AV33" i="38"/>
  <c r="AF34" i="38"/>
  <c r="BL33" i="38"/>
  <c r="BM136" i="38"/>
  <c r="AG137" i="38"/>
  <c r="AW136" i="38"/>
  <c r="AW33" i="38"/>
  <c r="AG34" i="38"/>
  <c r="BM33" i="38"/>
  <c r="BB33" i="38"/>
  <c r="BR33" i="38"/>
  <c r="AL34" i="38"/>
  <c r="BP137" i="38"/>
  <c r="AJ138" i="38"/>
  <c r="AZ137" i="38"/>
  <c r="BQ33" i="38"/>
  <c r="BA33" i="38"/>
  <c r="AK34" i="38"/>
  <c r="AT35" i="38"/>
  <c r="BZ34" i="38"/>
  <c r="BJ34" i="38"/>
  <c r="BF34" i="38"/>
  <c r="BV34" i="38"/>
  <c r="AP35" i="38"/>
  <c r="BU136" i="38"/>
  <c r="AO137" i="38"/>
  <c r="BE136" i="38"/>
  <c r="BK136" i="38"/>
  <c r="AU137" i="38"/>
  <c r="CA136" i="38"/>
  <c r="BS33" i="38"/>
  <c r="BC33" i="38"/>
  <c r="AM34" i="38"/>
  <c r="AM138" i="38"/>
  <c r="BS137" i="38"/>
  <c r="BC137" i="38"/>
  <c r="AU34" i="38"/>
  <c r="CA33" i="38"/>
  <c r="BK33" i="38"/>
  <c r="BH34" i="38"/>
  <c r="AR35" i="38"/>
  <c r="BX34" i="38"/>
  <c r="BL136" i="38"/>
  <c r="AF137" i="38"/>
  <c r="AV136" i="38"/>
  <c r="BG138" i="38"/>
  <c r="AQ139" i="38"/>
  <c r="BW138" i="38"/>
  <c r="AP137" i="38"/>
  <c r="BV136" i="38"/>
  <c r="BF136" i="38"/>
  <c r="BP33" i="38"/>
  <c r="AZ33" i="38"/>
  <c r="AJ34" i="38"/>
  <c r="AN138" i="38"/>
  <c r="BT137" i="38"/>
  <c r="BD137" i="38"/>
  <c r="AL139" i="38"/>
  <c r="BR138" i="38"/>
  <c r="BB138" i="38"/>
  <c r="AL34" i="37"/>
  <c r="BR33" i="37"/>
  <c r="BB33" i="37"/>
  <c r="BT35" i="37"/>
  <c r="AN36" i="37"/>
  <c r="BD35" i="37"/>
  <c r="CA137" i="37"/>
  <c r="BK137" i="37"/>
  <c r="AZ136" i="37"/>
  <c r="BP136" i="37"/>
  <c r="AY136" i="37"/>
  <c r="BO136" i="37"/>
  <c r="BV35" i="37"/>
  <c r="BF35" i="37"/>
  <c r="AP36" i="37"/>
  <c r="AS35" i="37"/>
  <c r="BY34" i="37"/>
  <c r="BI34" i="37"/>
  <c r="AV137" i="37"/>
  <c r="BL137" i="37"/>
  <c r="BI136" i="37"/>
  <c r="BY136" i="37"/>
  <c r="BL33" i="37"/>
  <c r="AF34" i="37"/>
  <c r="AV33" i="37"/>
  <c r="BG34" i="37"/>
  <c r="AQ35" i="37"/>
  <c r="BW34" i="37"/>
  <c r="BZ136" i="37"/>
  <c r="BJ136" i="37"/>
  <c r="BC35" i="37"/>
  <c r="BS35" i="37"/>
  <c r="AM36" i="37"/>
  <c r="AV97" i="37"/>
  <c r="BL97" i="37"/>
  <c r="AY35" i="37"/>
  <c r="BO35" i="37"/>
  <c r="AI36" i="37"/>
  <c r="BU136" i="37"/>
  <c r="BE136" i="37"/>
  <c r="BH138" i="37"/>
  <c r="BX138" i="37"/>
  <c r="BR136" i="37"/>
  <c r="BB136" i="37"/>
  <c r="AZ35" i="37"/>
  <c r="BP35" i="37"/>
  <c r="AJ36" i="37"/>
  <c r="AH34" i="37"/>
  <c r="BN33" i="37"/>
  <c r="AX33" i="37"/>
  <c r="BT136" i="37"/>
  <c r="BD136" i="37"/>
  <c r="BW136" i="37"/>
  <c r="BG136" i="37"/>
  <c r="AG34" i="37"/>
  <c r="BM33" i="37"/>
  <c r="AW33" i="37"/>
  <c r="AK34" i="37"/>
  <c r="BA33" i="37"/>
  <c r="BQ33" i="37"/>
  <c r="BZ34" i="37"/>
  <c r="AT35" i="37"/>
  <c r="BJ34" i="37"/>
  <c r="CA34" i="37"/>
  <c r="BK34" i="37"/>
  <c r="AU35" i="37"/>
  <c r="AR35" i="37"/>
  <c r="BX34" i="37"/>
  <c r="BH34" i="37"/>
  <c r="BS136" i="37"/>
  <c r="BC136" i="37"/>
  <c r="BU35" i="37"/>
  <c r="AO36" i="37"/>
  <c r="BE35" i="37"/>
  <c r="BQ136" i="37"/>
  <c r="BA136" i="37"/>
  <c r="BV137" i="37"/>
  <c r="BF137" i="37"/>
  <c r="BL136" i="36"/>
  <c r="BX137" i="36"/>
  <c r="BH137" i="36"/>
  <c r="AW34" i="36"/>
  <c r="BM34" i="36"/>
  <c r="BI136" i="36"/>
  <c r="BY136" i="36"/>
  <c r="BS136" i="36"/>
  <c r="BC136" i="36"/>
  <c r="AY136" i="36"/>
  <c r="BO136" i="36"/>
  <c r="AV34" i="36"/>
  <c r="BL34" i="36"/>
  <c r="AV98" i="36"/>
  <c r="BL98" i="36"/>
  <c r="BR137" i="36"/>
  <c r="BB137" i="36"/>
  <c r="BC35" i="36"/>
  <c r="BS35" i="36"/>
  <c r="BE137" i="36"/>
  <c r="BU137" i="36"/>
  <c r="BP137" i="36"/>
  <c r="AZ137" i="36"/>
  <c r="BF33" i="36"/>
  <c r="BV33" i="36"/>
  <c r="AZ35" i="36"/>
  <c r="BP35" i="36"/>
  <c r="BZ33" i="36"/>
  <c r="BJ33" i="36"/>
  <c r="BE33" i="36"/>
  <c r="BU33" i="36"/>
  <c r="AX138" i="36"/>
  <c r="BN138" i="36"/>
  <c r="BK136" i="36"/>
  <c r="CA136" i="36"/>
  <c r="BJ136" i="36"/>
  <c r="BZ136" i="36"/>
  <c r="BA35" i="36"/>
  <c r="BQ35" i="36"/>
  <c r="BX34" i="36"/>
  <c r="BH34" i="36"/>
  <c r="BK36" i="36"/>
  <c r="CA36" i="36"/>
  <c r="BM136" i="36"/>
  <c r="AW136" i="36"/>
  <c r="BR34" i="36"/>
  <c r="BB34" i="36"/>
  <c r="BY34" i="36"/>
  <c r="BI34" i="36"/>
  <c r="BG33" i="36"/>
  <c r="BW33" i="36"/>
  <c r="BD136" i="36"/>
  <c r="BT136" i="36"/>
  <c r="BQ138" i="36"/>
  <c r="BA138" i="36"/>
  <c r="BV136" i="36"/>
  <c r="BF136" i="36"/>
  <c r="BD33" i="36"/>
  <c r="BT33" i="36"/>
  <c r="BN35" i="36"/>
  <c r="AX35" i="36"/>
  <c r="BW136" i="36"/>
  <c r="BG136" i="36"/>
  <c r="BH134" i="16"/>
  <c r="BX134" i="16"/>
  <c r="BW31" i="16"/>
  <c r="BG31" i="16"/>
  <c r="BG133" i="16"/>
  <c r="BW133" i="16"/>
  <c r="BU31" i="16"/>
  <c r="BE31" i="16"/>
  <c r="AO32" i="16"/>
  <c r="BV32" i="16"/>
  <c r="BF32" i="16"/>
  <c r="BD133" i="16"/>
  <c r="BT133" i="16"/>
  <c r="BJ31" i="16"/>
  <c r="BZ31" i="16"/>
  <c r="BI31" i="16"/>
  <c r="BY31" i="16"/>
  <c r="BE133" i="16"/>
  <c r="BU133" i="16"/>
  <c r="BJ134" i="16"/>
  <c r="BZ134" i="16"/>
  <c r="BK134" i="16"/>
  <c r="CA134" i="16"/>
  <c r="BT33" i="16"/>
  <c r="BD33" i="16"/>
  <c r="BV134" i="16"/>
  <c r="BF134" i="16"/>
  <c r="BX31" i="16"/>
  <c r="BH31" i="16"/>
  <c r="BK32" i="16"/>
  <c r="CA32" i="16"/>
  <c r="BY133" i="16"/>
  <c r="BI133" i="16"/>
  <c r="D128" i="18"/>
  <c r="F1503" i="35" s="1"/>
  <c r="F1501" i="35"/>
  <c r="D129" i="18"/>
  <c r="F1504" i="35" s="1"/>
  <c r="D127" i="18"/>
  <c r="F1502" i="35" s="1"/>
  <c r="G1443" i="35"/>
  <c r="AP33" i="16"/>
  <c r="AR32" i="16"/>
  <c r="AU33" i="16"/>
  <c r="AT32" i="16"/>
  <c r="AN34" i="16"/>
  <c r="AS32" i="16"/>
  <c r="AQ32" i="16"/>
  <c r="D120" i="18"/>
  <c r="G1447" i="35" s="1"/>
  <c r="D117" i="18"/>
  <c r="G1444" i="35" s="1"/>
  <c r="D118" i="18"/>
  <c r="G1445" i="35" s="1"/>
  <c r="D119" i="18"/>
  <c r="G1446" i="35" s="1"/>
  <c r="AM35" i="43" l="1"/>
  <c r="BS34" i="43"/>
  <c r="BC34" i="43"/>
  <c r="BH34" i="39"/>
  <c r="AR35" i="39"/>
  <c r="BX34" i="39"/>
  <c r="AY34" i="43"/>
  <c r="AI35" i="43"/>
  <c r="BO34" i="43"/>
  <c r="AM35" i="40"/>
  <c r="BC34" i="40"/>
  <c r="BS34" i="40"/>
  <c r="BF35" i="44"/>
  <c r="AP36" i="44"/>
  <c r="BV35" i="44"/>
  <c r="AQ139" i="39"/>
  <c r="BG138" i="39"/>
  <c r="BW138" i="39"/>
  <c r="BG34" i="44"/>
  <c r="BW34" i="44"/>
  <c r="AQ35" i="44"/>
  <c r="AC34" i="45"/>
  <c r="U35" i="45"/>
  <c r="BD137" i="42"/>
  <c r="BT137" i="42"/>
  <c r="BM137" i="42"/>
  <c r="AW137" i="42"/>
  <c r="AT35" i="41"/>
  <c r="BZ34" i="41"/>
  <c r="BJ34" i="41"/>
  <c r="BI137" i="43"/>
  <c r="BY137" i="43"/>
  <c r="AS35" i="39"/>
  <c r="BI34" i="39"/>
  <c r="BY34" i="39"/>
  <c r="BI137" i="38"/>
  <c r="AS138" i="38"/>
  <c r="BY137" i="38"/>
  <c r="BZ137" i="43"/>
  <c r="BJ137" i="43"/>
  <c r="BO34" i="36"/>
  <c r="AY34" i="36"/>
  <c r="AH35" i="42"/>
  <c r="AX34" i="42"/>
  <c r="BN34" i="42"/>
  <c r="AN35" i="44"/>
  <c r="BD34" i="44"/>
  <c r="BT34" i="44"/>
  <c r="AX138" i="37"/>
  <c r="BN138" i="37"/>
  <c r="BZ137" i="38"/>
  <c r="AT138" i="38"/>
  <c r="BJ137" i="38"/>
  <c r="BP137" i="42"/>
  <c r="AZ137" i="42"/>
  <c r="BM137" i="37"/>
  <c r="AW137" i="37"/>
  <c r="BH137" i="40"/>
  <c r="BX137" i="40"/>
  <c r="BK137" i="41"/>
  <c r="CA137" i="41"/>
  <c r="AV137" i="40"/>
  <c r="BL137" i="40"/>
  <c r="BL98" i="38"/>
  <c r="AV98" i="38"/>
  <c r="AR35" i="41"/>
  <c r="BX34" i="41"/>
  <c r="BH34" i="41"/>
  <c r="BM137" i="40"/>
  <c r="AW137" i="40"/>
  <c r="BP137" i="41"/>
  <c r="AZ137" i="41"/>
  <c r="AD34" i="45"/>
  <c r="V35" i="45"/>
  <c r="BR137" i="42"/>
  <c r="BB137" i="42"/>
  <c r="BM34" i="40"/>
  <c r="AW34" i="40"/>
  <c r="AG35" i="40"/>
  <c r="CA137" i="43"/>
  <c r="BK137" i="43"/>
  <c r="T38" i="45"/>
  <c r="AB37" i="45"/>
  <c r="S37" i="45"/>
  <c r="AA36" i="45"/>
  <c r="Z36" i="45"/>
  <c r="W37" i="45"/>
  <c r="AE36" i="45"/>
  <c r="Y35" i="45"/>
  <c r="AG34" i="45"/>
  <c r="X35" i="45"/>
  <c r="AF34" i="45"/>
  <c r="AV36" i="44"/>
  <c r="AF37" i="44"/>
  <c r="BL36" i="44"/>
  <c r="AS35" i="44"/>
  <c r="BI34" i="44"/>
  <c r="BY34" i="44"/>
  <c r="BL139" i="44"/>
  <c r="AF140" i="44"/>
  <c r="AV139" i="44"/>
  <c r="AT138" i="44"/>
  <c r="BJ137" i="44"/>
  <c r="BZ137" i="44"/>
  <c r="BF138" i="44"/>
  <c r="BV138" i="44"/>
  <c r="AP139" i="44"/>
  <c r="AG36" i="44"/>
  <c r="BM35" i="44"/>
  <c r="AW35" i="44"/>
  <c r="BS36" i="44"/>
  <c r="BC36" i="44"/>
  <c r="AM37" i="44"/>
  <c r="BI138" i="44"/>
  <c r="BY138" i="44"/>
  <c r="AS139" i="44"/>
  <c r="AK140" i="44"/>
  <c r="BA139" i="44"/>
  <c r="BQ139" i="44"/>
  <c r="AO35" i="44"/>
  <c r="BU34" i="44"/>
  <c r="BE34" i="44"/>
  <c r="BN139" i="44"/>
  <c r="AH140" i="44"/>
  <c r="AX139" i="44"/>
  <c r="BS137" i="44"/>
  <c r="AM138" i="44"/>
  <c r="BC137" i="44"/>
  <c r="BP137" i="44"/>
  <c r="AJ138" i="44"/>
  <c r="AZ137" i="44"/>
  <c r="AH38" i="44"/>
  <c r="AX37" i="44"/>
  <c r="BN37" i="44"/>
  <c r="AT35" i="44"/>
  <c r="BJ34" i="44"/>
  <c r="BZ34" i="44"/>
  <c r="BP34" i="44"/>
  <c r="AJ35" i="44"/>
  <c r="AZ34" i="44"/>
  <c r="AF100" i="44"/>
  <c r="AV99" i="44"/>
  <c r="BL99" i="44"/>
  <c r="AU140" i="44"/>
  <c r="BK139" i="44"/>
  <c r="CA139" i="44"/>
  <c r="BK34" i="44"/>
  <c r="AU35" i="44"/>
  <c r="CA34" i="44"/>
  <c r="BQ35" i="44"/>
  <c r="BA35" i="44"/>
  <c r="AK36" i="44"/>
  <c r="AI38" i="44"/>
  <c r="AY37" i="44"/>
  <c r="BO37" i="44"/>
  <c r="AY137" i="44"/>
  <c r="BO137" i="44"/>
  <c r="AI138" i="44"/>
  <c r="AW138" i="44"/>
  <c r="BM138" i="44"/>
  <c r="AG139" i="44"/>
  <c r="BD138" i="44"/>
  <c r="BT138" i="44"/>
  <c r="AN139" i="44"/>
  <c r="AL141" i="44"/>
  <c r="BR140" i="44"/>
  <c r="BB140" i="44"/>
  <c r="BR36" i="44"/>
  <c r="BB36" i="44"/>
  <c r="AL37" i="44"/>
  <c r="BE138" i="44"/>
  <c r="BU138" i="44"/>
  <c r="AO139" i="44"/>
  <c r="AR35" i="44"/>
  <c r="BH34" i="44"/>
  <c r="BX34" i="44"/>
  <c r="BG138" i="44"/>
  <c r="BW138" i="44"/>
  <c r="AQ139" i="44"/>
  <c r="AR138" i="44"/>
  <c r="BH137" i="44"/>
  <c r="BX137" i="44"/>
  <c r="AV138" i="43"/>
  <c r="BL138" i="43"/>
  <c r="BF138" i="43"/>
  <c r="BV138" i="43"/>
  <c r="AZ36" i="43"/>
  <c r="BP36" i="43"/>
  <c r="AJ37" i="43"/>
  <c r="AS35" i="43"/>
  <c r="BI34" i="43"/>
  <c r="BY34" i="43"/>
  <c r="BV35" i="43"/>
  <c r="BF35" i="43"/>
  <c r="AP36" i="43"/>
  <c r="AQ35" i="43"/>
  <c r="BW34" i="43"/>
  <c r="BG34" i="43"/>
  <c r="BR138" i="43"/>
  <c r="BB138" i="43"/>
  <c r="BN137" i="43"/>
  <c r="AX137" i="43"/>
  <c r="BG138" i="43"/>
  <c r="BW138" i="43"/>
  <c r="BR37" i="43"/>
  <c r="AL38" i="43"/>
  <c r="BB37" i="43"/>
  <c r="BP137" i="43"/>
  <c r="AZ137" i="43"/>
  <c r="BM36" i="43"/>
  <c r="AW36" i="43"/>
  <c r="AG37" i="43"/>
  <c r="BH139" i="43"/>
  <c r="BX139" i="43"/>
  <c r="AT35" i="43"/>
  <c r="BJ34" i="43"/>
  <c r="BZ34" i="43"/>
  <c r="BQ37" i="43"/>
  <c r="AK38" i="43"/>
  <c r="BA37" i="43"/>
  <c r="BU35" i="43"/>
  <c r="BE35" i="43"/>
  <c r="AO36" i="43"/>
  <c r="BK35" i="43"/>
  <c r="CA35" i="43"/>
  <c r="AU36" i="43"/>
  <c r="BM137" i="43"/>
  <c r="AW137" i="43"/>
  <c r="BL98" i="43"/>
  <c r="AV98" i="43"/>
  <c r="BT35" i="43"/>
  <c r="BD35" i="43"/>
  <c r="AN36" i="43"/>
  <c r="BE138" i="43"/>
  <c r="BU138" i="43"/>
  <c r="BS138" i="43"/>
  <c r="BC138" i="43"/>
  <c r="AX36" i="43"/>
  <c r="BN36" i="43"/>
  <c r="AH37" i="43"/>
  <c r="BL36" i="43"/>
  <c r="AV36" i="43"/>
  <c r="AF37" i="43"/>
  <c r="AR35" i="43"/>
  <c r="BH34" i="43"/>
  <c r="BX34" i="43"/>
  <c r="BD138" i="43"/>
  <c r="BT138" i="43"/>
  <c r="BQ138" i="43"/>
  <c r="BA138" i="43"/>
  <c r="BO137" i="43"/>
  <c r="AY137" i="43"/>
  <c r="BS35" i="42"/>
  <c r="BC35" i="42"/>
  <c r="AM36" i="42"/>
  <c r="BA35" i="42"/>
  <c r="BQ35" i="42"/>
  <c r="AK36" i="42"/>
  <c r="AX139" i="42"/>
  <c r="BN139" i="42"/>
  <c r="AJ37" i="42"/>
  <c r="AZ36" i="42"/>
  <c r="BP36" i="42"/>
  <c r="BF137" i="42"/>
  <c r="BV137" i="42"/>
  <c r="BH137" i="42"/>
  <c r="BX137" i="42"/>
  <c r="AY35" i="42"/>
  <c r="AI36" i="42"/>
  <c r="BO35" i="42"/>
  <c r="BJ137" i="42"/>
  <c r="BZ137" i="42"/>
  <c r="BC139" i="42"/>
  <c r="BS139" i="42"/>
  <c r="BK36" i="42"/>
  <c r="CA36" i="42"/>
  <c r="AU37" i="42"/>
  <c r="AV137" i="42"/>
  <c r="BL137" i="42"/>
  <c r="BG137" i="42"/>
  <c r="BW137" i="42"/>
  <c r="BK138" i="42"/>
  <c r="CA138" i="42"/>
  <c r="BE139" i="42"/>
  <c r="BU139" i="42"/>
  <c r="AR36" i="42"/>
  <c r="BX35" i="42"/>
  <c r="BH35" i="42"/>
  <c r="BG34" i="42"/>
  <c r="AQ35" i="42"/>
  <c r="BW34" i="42"/>
  <c r="BV35" i="42"/>
  <c r="AP36" i="42"/>
  <c r="BF35" i="42"/>
  <c r="BU35" i="42"/>
  <c r="AO36" i="42"/>
  <c r="BE35" i="42"/>
  <c r="BY37" i="42"/>
  <c r="AS38" i="42"/>
  <c r="BI37" i="42"/>
  <c r="AF99" i="42"/>
  <c r="BL98" i="42"/>
  <c r="AV98" i="42"/>
  <c r="BJ36" i="42"/>
  <c r="AT37" i="42"/>
  <c r="BZ36" i="42"/>
  <c r="AW35" i="42"/>
  <c r="AG36" i="42"/>
  <c r="BM35" i="42"/>
  <c r="AF35" i="42"/>
  <c r="AV34" i="42"/>
  <c r="BL34" i="42"/>
  <c r="BO137" i="42"/>
  <c r="AY137" i="42"/>
  <c r="BB35" i="42"/>
  <c r="BR35" i="42"/>
  <c r="AL36" i="42"/>
  <c r="BI137" i="42"/>
  <c r="BY137" i="42"/>
  <c r="BA138" i="42"/>
  <c r="BQ138" i="42"/>
  <c r="BT35" i="42"/>
  <c r="BD35" i="42"/>
  <c r="AN36" i="42"/>
  <c r="BI140" i="41"/>
  <c r="BY140" i="41"/>
  <c r="BA34" i="41"/>
  <c r="AK35" i="41"/>
  <c r="BQ34" i="41"/>
  <c r="AV98" i="41"/>
  <c r="AF99" i="41"/>
  <c r="BL98" i="41"/>
  <c r="BH137" i="41"/>
  <c r="BX137" i="41"/>
  <c r="AX34" i="41"/>
  <c r="BN34" i="41"/>
  <c r="AH35" i="41"/>
  <c r="BF36" i="41"/>
  <c r="AP37" i="41"/>
  <c r="BV36" i="41"/>
  <c r="AV137" i="41"/>
  <c r="BL137" i="41"/>
  <c r="AG35" i="41"/>
  <c r="BM34" i="41"/>
  <c r="AW34" i="41"/>
  <c r="AW137" i="41"/>
  <c r="BM137" i="41"/>
  <c r="AN37" i="41"/>
  <c r="BT36" i="41"/>
  <c r="BD36" i="41"/>
  <c r="AM37" i="41"/>
  <c r="BS36" i="41"/>
  <c r="BC36" i="41"/>
  <c r="BO34" i="41"/>
  <c r="AI35" i="41"/>
  <c r="AY34" i="41"/>
  <c r="AS36" i="41"/>
  <c r="BY35" i="41"/>
  <c r="BI35" i="41"/>
  <c r="BG37" i="41"/>
  <c r="BW37" i="41"/>
  <c r="AQ38" i="41"/>
  <c r="BK36" i="41"/>
  <c r="AU37" i="41"/>
  <c r="CA36" i="41"/>
  <c r="AY138" i="41"/>
  <c r="BO138" i="41"/>
  <c r="BJ139" i="41"/>
  <c r="BZ139" i="41"/>
  <c r="AL37" i="41"/>
  <c r="BR36" i="41"/>
  <c r="BB36" i="41"/>
  <c r="BQ139" i="41"/>
  <c r="BA139" i="41"/>
  <c r="AX138" i="41"/>
  <c r="BN138" i="41"/>
  <c r="BS137" i="41"/>
  <c r="BC137" i="41"/>
  <c r="BB137" i="41"/>
  <c r="BR137" i="41"/>
  <c r="BG137" i="41"/>
  <c r="BW137" i="41"/>
  <c r="BU140" i="41"/>
  <c r="BE140" i="41"/>
  <c r="BL36" i="41"/>
  <c r="AF37" i="41"/>
  <c r="AV36" i="41"/>
  <c r="BF137" i="41"/>
  <c r="BV137" i="41"/>
  <c r="BP35" i="41"/>
  <c r="AZ35" i="41"/>
  <c r="AJ36" i="41"/>
  <c r="BT137" i="41"/>
  <c r="BD137" i="41"/>
  <c r="BE36" i="41"/>
  <c r="BU36" i="41"/>
  <c r="AO37" i="41"/>
  <c r="AO36" i="40"/>
  <c r="BU35" i="40"/>
  <c r="BE35" i="40"/>
  <c r="AZ137" i="40"/>
  <c r="BP137" i="40"/>
  <c r="AZ36" i="40"/>
  <c r="AJ37" i="40"/>
  <c r="BP36" i="40"/>
  <c r="BJ138" i="40"/>
  <c r="BZ138" i="40"/>
  <c r="BQ139" i="40"/>
  <c r="BA139" i="40"/>
  <c r="BA34" i="40"/>
  <c r="BQ34" i="40"/>
  <c r="AK35" i="40"/>
  <c r="BC138" i="40"/>
  <c r="BS138" i="40"/>
  <c r="AX137" i="40"/>
  <c r="BN137" i="40"/>
  <c r="AT36" i="40"/>
  <c r="BZ35" i="40"/>
  <c r="BJ35" i="40"/>
  <c r="BE137" i="40"/>
  <c r="BU137" i="40"/>
  <c r="CA137" i="40"/>
  <c r="BK137" i="40"/>
  <c r="AR37" i="40"/>
  <c r="BX36" i="40"/>
  <c r="BH36" i="40"/>
  <c r="BW139" i="40"/>
  <c r="BG139" i="40"/>
  <c r="BD137" i="40"/>
  <c r="BT137" i="40"/>
  <c r="AN36" i="40"/>
  <c r="BT35" i="40"/>
  <c r="BD35" i="40"/>
  <c r="AL35" i="40"/>
  <c r="BB34" i="40"/>
  <c r="BR34" i="40"/>
  <c r="AS35" i="40"/>
  <c r="BI34" i="40"/>
  <c r="BY34" i="40"/>
  <c r="BW34" i="40"/>
  <c r="AQ35" i="40"/>
  <c r="BG34" i="40"/>
  <c r="BB137" i="40"/>
  <c r="BR137" i="40"/>
  <c r="BI137" i="40"/>
  <c r="BY137" i="40"/>
  <c r="BF137" i="40"/>
  <c r="BV137" i="40"/>
  <c r="AV34" i="40"/>
  <c r="BL34" i="40"/>
  <c r="AF35" i="40"/>
  <c r="AU35" i="40"/>
  <c r="BK34" i="40"/>
  <c r="CA34" i="40"/>
  <c r="BO36" i="40"/>
  <c r="AY36" i="40"/>
  <c r="AI37" i="40"/>
  <c r="BO137" i="40"/>
  <c r="AY137" i="40"/>
  <c r="BV35" i="40"/>
  <c r="AP36" i="40"/>
  <c r="BF35" i="40"/>
  <c r="BN36" i="40"/>
  <c r="AH37" i="40"/>
  <c r="AX36" i="40"/>
  <c r="AV99" i="40"/>
  <c r="AF100" i="40"/>
  <c r="BL99" i="40"/>
  <c r="AI37" i="39"/>
  <c r="AY36" i="39"/>
  <c r="BO36" i="39"/>
  <c r="BR138" i="39"/>
  <c r="BB138" i="39"/>
  <c r="AL139" i="39"/>
  <c r="BK36" i="39"/>
  <c r="AU37" i="39"/>
  <c r="CA36" i="39"/>
  <c r="AV138" i="39"/>
  <c r="AF139" i="39"/>
  <c r="BL138" i="39"/>
  <c r="BY138" i="39"/>
  <c r="BI138" i="39"/>
  <c r="AS139" i="39"/>
  <c r="AY137" i="39"/>
  <c r="BO137" i="39"/>
  <c r="AI138" i="39"/>
  <c r="BJ139" i="39"/>
  <c r="BZ139" i="39"/>
  <c r="AT140" i="39"/>
  <c r="BD36" i="39"/>
  <c r="AN37" i="39"/>
  <c r="BT36" i="39"/>
  <c r="AK140" i="39"/>
  <c r="BA139" i="39"/>
  <c r="BQ139" i="39"/>
  <c r="BJ34" i="39"/>
  <c r="BZ34" i="39"/>
  <c r="AT35" i="39"/>
  <c r="BV36" i="39"/>
  <c r="BF36" i="39"/>
  <c r="AP37" i="39"/>
  <c r="BA35" i="39"/>
  <c r="BQ35" i="39"/>
  <c r="AK36" i="39"/>
  <c r="AO139" i="39"/>
  <c r="BE138" i="39"/>
  <c r="BU138" i="39"/>
  <c r="BH139" i="39"/>
  <c r="AR140" i="39"/>
  <c r="BX139" i="39"/>
  <c r="BM35" i="39"/>
  <c r="AW35" i="39"/>
  <c r="AG36" i="39"/>
  <c r="BU35" i="39"/>
  <c r="BE35" i="39"/>
  <c r="AO36" i="39"/>
  <c r="BB35" i="39"/>
  <c r="BR35" i="39"/>
  <c r="AL36" i="39"/>
  <c r="AV100" i="39"/>
  <c r="BL100" i="39"/>
  <c r="AF101" i="39"/>
  <c r="AH138" i="39"/>
  <c r="AX137" i="39"/>
  <c r="BN137" i="39"/>
  <c r="BS34" i="39"/>
  <c r="AM35" i="39"/>
  <c r="BC34" i="39"/>
  <c r="BW36" i="39"/>
  <c r="AQ37" i="39"/>
  <c r="BG36" i="39"/>
  <c r="AF35" i="39"/>
  <c r="BL34" i="39"/>
  <c r="AV34" i="39"/>
  <c r="AG138" i="39"/>
  <c r="AW137" i="39"/>
  <c r="BM137" i="39"/>
  <c r="AX35" i="39"/>
  <c r="BN35" i="39"/>
  <c r="AH36" i="39"/>
  <c r="CA137" i="39"/>
  <c r="BK137" i="39"/>
  <c r="AU138" i="39"/>
  <c r="AJ140" i="39"/>
  <c r="BP139" i="39"/>
  <c r="AZ139" i="39"/>
  <c r="BD137" i="39"/>
  <c r="AN138" i="39"/>
  <c r="BT137" i="39"/>
  <c r="AJ37" i="39"/>
  <c r="AZ36" i="39"/>
  <c r="BP36" i="39"/>
  <c r="AP139" i="39"/>
  <c r="BF138" i="39"/>
  <c r="BV138" i="39"/>
  <c r="BS138" i="39"/>
  <c r="BC138" i="39"/>
  <c r="AM139" i="39"/>
  <c r="BM137" i="38"/>
  <c r="AW137" i="38"/>
  <c r="AG138" i="38"/>
  <c r="AZ34" i="38"/>
  <c r="AJ35" i="38"/>
  <c r="BP34" i="38"/>
  <c r="BW35" i="38"/>
  <c r="BG35" i="38"/>
  <c r="AQ36" i="38"/>
  <c r="AR36" i="38"/>
  <c r="BX35" i="38"/>
  <c r="BH35" i="38"/>
  <c r="AT36" i="38"/>
  <c r="BZ35" i="38"/>
  <c r="BJ35" i="38"/>
  <c r="BK34" i="38"/>
  <c r="AU35" i="38"/>
  <c r="CA34" i="38"/>
  <c r="AP138" i="38"/>
  <c r="BV137" i="38"/>
  <c r="BF137" i="38"/>
  <c r="AJ139" i="38"/>
  <c r="BP138" i="38"/>
  <c r="AZ138" i="38"/>
  <c r="AP36" i="38"/>
  <c r="BV35" i="38"/>
  <c r="BF35" i="38"/>
  <c r="BU34" i="38"/>
  <c r="AO35" i="38"/>
  <c r="BE34" i="38"/>
  <c r="BH138" i="38"/>
  <c r="BX138" i="38"/>
  <c r="AR139" i="38"/>
  <c r="BQ34" i="38"/>
  <c r="AK35" i="38"/>
  <c r="BA34" i="38"/>
  <c r="AM139" i="38"/>
  <c r="BC138" i="38"/>
  <c r="BS138" i="38"/>
  <c r="AL35" i="38"/>
  <c r="BB34" i="38"/>
  <c r="BR34" i="38"/>
  <c r="BG139" i="38"/>
  <c r="BW139" i="38"/>
  <c r="AQ140" i="38"/>
  <c r="AO138" i="38"/>
  <c r="BU137" i="38"/>
  <c r="BE137" i="38"/>
  <c r="BB139" i="38"/>
  <c r="AL140" i="38"/>
  <c r="BR139" i="38"/>
  <c r="BO36" i="38"/>
  <c r="AY36" i="38"/>
  <c r="AI37" i="38"/>
  <c r="AS36" i="38"/>
  <c r="BY35" i="38"/>
  <c r="BI35" i="38"/>
  <c r="BT34" i="38"/>
  <c r="AN35" i="38"/>
  <c r="BD34" i="38"/>
  <c r="BS34" i="38"/>
  <c r="AM35" i="38"/>
  <c r="BC34" i="38"/>
  <c r="AI139" i="38"/>
  <c r="BO138" i="38"/>
  <c r="AY138" i="38"/>
  <c r="BK137" i="38"/>
  <c r="CA137" i="38"/>
  <c r="AU138" i="38"/>
  <c r="AK139" i="38"/>
  <c r="BA138" i="38"/>
  <c r="BQ138" i="38"/>
  <c r="AV137" i="38"/>
  <c r="BL137" i="38"/>
  <c r="AF138" i="38"/>
  <c r="AF35" i="38"/>
  <c r="AV34" i="38"/>
  <c r="BL34" i="38"/>
  <c r="BD138" i="38"/>
  <c r="AN139" i="38"/>
  <c r="BT138" i="38"/>
  <c r="AG35" i="38"/>
  <c r="AW34" i="38"/>
  <c r="BM34" i="38"/>
  <c r="AX34" i="38"/>
  <c r="AH35" i="38"/>
  <c r="BN34" i="38"/>
  <c r="BN138" i="38"/>
  <c r="AH139" i="38"/>
  <c r="AX138" i="38"/>
  <c r="BY35" i="37"/>
  <c r="BI35" i="37"/>
  <c r="AS36" i="37"/>
  <c r="BF36" i="37"/>
  <c r="AP37" i="37"/>
  <c r="BV36" i="37"/>
  <c r="BZ35" i="37"/>
  <c r="BJ35" i="37"/>
  <c r="AT36" i="37"/>
  <c r="BH139" i="37"/>
  <c r="BX139" i="37"/>
  <c r="AG35" i="37"/>
  <c r="BM34" i="37"/>
  <c r="AW34" i="37"/>
  <c r="AZ36" i="37"/>
  <c r="AJ37" i="37"/>
  <c r="BP36" i="37"/>
  <c r="BS36" i="37"/>
  <c r="AM37" i="37"/>
  <c r="BC36" i="37"/>
  <c r="BQ137" i="37"/>
  <c r="BA137" i="37"/>
  <c r="BP137" i="37"/>
  <c r="AZ137" i="37"/>
  <c r="BK138" i="37"/>
  <c r="CA138" i="37"/>
  <c r="BU137" i="37"/>
  <c r="BE137" i="37"/>
  <c r="BR137" i="37"/>
  <c r="BB137" i="37"/>
  <c r="BJ137" i="37"/>
  <c r="BZ137" i="37"/>
  <c r="BS137" i="37"/>
  <c r="BC137" i="37"/>
  <c r="AF35" i="37"/>
  <c r="BL34" i="37"/>
  <c r="AV34" i="37"/>
  <c r="BT137" i="37"/>
  <c r="BD137" i="37"/>
  <c r="BI137" i="37"/>
  <c r="BY137" i="37"/>
  <c r="BL138" i="37"/>
  <c r="AV138" i="37"/>
  <c r="BV138" i="37"/>
  <c r="BF138" i="37"/>
  <c r="BE36" i="37"/>
  <c r="BU36" i="37"/>
  <c r="AO37" i="37"/>
  <c r="BH35" i="37"/>
  <c r="BX35" i="37"/>
  <c r="AR36" i="37"/>
  <c r="AY36" i="37"/>
  <c r="AI37" i="37"/>
  <c r="BO36" i="37"/>
  <c r="BO137" i="37"/>
  <c r="AY137" i="37"/>
  <c r="BA34" i="37"/>
  <c r="BQ34" i="37"/>
  <c r="AK35" i="37"/>
  <c r="BW35" i="37"/>
  <c r="AQ36" i="37"/>
  <c r="BG35" i="37"/>
  <c r="BW137" i="37"/>
  <c r="BG137" i="37"/>
  <c r="BT36" i="37"/>
  <c r="BD36" i="37"/>
  <c r="AN37" i="37"/>
  <c r="AU36" i="37"/>
  <c r="CA35" i="37"/>
  <c r="BK35" i="37"/>
  <c r="BN34" i="37"/>
  <c r="AH35" i="37"/>
  <c r="AX34" i="37"/>
  <c r="BL98" i="37"/>
  <c r="AV98" i="37"/>
  <c r="BR34" i="37"/>
  <c r="AL35" i="37"/>
  <c r="BB34" i="37"/>
  <c r="BW34" i="36"/>
  <c r="BG34" i="36"/>
  <c r="BZ137" i="36"/>
  <c r="BJ137" i="36"/>
  <c r="BI35" i="36"/>
  <c r="BY35" i="36"/>
  <c r="BY137" i="36"/>
  <c r="BI137" i="36"/>
  <c r="BU34" i="36"/>
  <c r="BE34" i="36"/>
  <c r="BZ34" i="36"/>
  <c r="BJ34" i="36"/>
  <c r="BH138" i="36"/>
  <c r="BX138" i="36"/>
  <c r="BP138" i="36"/>
  <c r="AZ138" i="36"/>
  <c r="BW137" i="36"/>
  <c r="BG137" i="36"/>
  <c r="BK137" i="36"/>
  <c r="CA137" i="36"/>
  <c r="BB35" i="36"/>
  <c r="BR35" i="36"/>
  <c r="BN36" i="36"/>
  <c r="AX36" i="36"/>
  <c r="BC137" i="36"/>
  <c r="BS137" i="36"/>
  <c r="BT34" i="36"/>
  <c r="BD34" i="36"/>
  <c r="AX139" i="36"/>
  <c r="BN139" i="36"/>
  <c r="BM35" i="36"/>
  <c r="AW35" i="36"/>
  <c r="AF100" i="36"/>
  <c r="AV99" i="36"/>
  <c r="BL99" i="36"/>
  <c r="BA139" i="36"/>
  <c r="BQ139" i="36"/>
  <c r="BO137" i="36"/>
  <c r="AY137" i="36"/>
  <c r="BC36" i="36"/>
  <c r="BS36" i="36"/>
  <c r="BK37" i="36"/>
  <c r="CA37" i="36"/>
  <c r="BH35" i="36"/>
  <c r="BX35" i="36"/>
  <c r="BD137" i="36"/>
  <c r="BT137" i="36"/>
  <c r="BL137" i="36"/>
  <c r="BE138" i="36"/>
  <c r="BU138" i="36"/>
  <c r="BM137" i="36"/>
  <c r="AW137" i="36"/>
  <c r="BR138" i="36"/>
  <c r="BB138" i="36"/>
  <c r="BF137" i="36"/>
  <c r="BV137" i="36"/>
  <c r="AZ36" i="36"/>
  <c r="BP36" i="36"/>
  <c r="BA36" i="36"/>
  <c r="BQ36" i="36"/>
  <c r="BV34" i="36"/>
  <c r="BF34" i="36"/>
  <c r="BL35" i="36"/>
  <c r="AV35" i="36"/>
  <c r="BY32" i="16"/>
  <c r="BI32" i="16"/>
  <c r="BU134" i="16"/>
  <c r="BE134" i="16"/>
  <c r="BW134" i="16"/>
  <c r="BG134" i="16"/>
  <c r="BD34" i="16"/>
  <c r="BT34" i="16"/>
  <c r="CA135" i="16"/>
  <c r="BK135" i="16"/>
  <c r="BZ135" i="16"/>
  <c r="BJ135" i="16"/>
  <c r="BT134" i="16"/>
  <c r="BD134" i="16"/>
  <c r="BF33" i="16"/>
  <c r="BV33" i="16"/>
  <c r="BW32" i="16"/>
  <c r="BG32" i="16"/>
  <c r="BH135" i="16"/>
  <c r="BX135" i="16"/>
  <c r="BF135" i="16"/>
  <c r="BV135" i="16"/>
  <c r="BU32" i="16"/>
  <c r="BE32" i="16"/>
  <c r="AO33" i="16"/>
  <c r="BI134" i="16"/>
  <c r="BY134" i="16"/>
  <c r="BZ32" i="16"/>
  <c r="BJ32" i="16"/>
  <c r="CA33" i="16"/>
  <c r="BK33" i="16"/>
  <c r="BH32" i="16"/>
  <c r="BX32" i="16"/>
  <c r="AP34" i="16"/>
  <c r="AU34" i="16"/>
  <c r="AT33" i="16"/>
  <c r="AQ33" i="16"/>
  <c r="AR33" i="16"/>
  <c r="AS33" i="16"/>
  <c r="AN35" i="16"/>
  <c r="AM36" i="40" l="1"/>
  <c r="BS35" i="40"/>
  <c r="BC35" i="40"/>
  <c r="BO35" i="43"/>
  <c r="AY35" i="43"/>
  <c r="AI36" i="43"/>
  <c r="BH35" i="39"/>
  <c r="BX35" i="39"/>
  <c r="AR36" i="39"/>
  <c r="BS35" i="43"/>
  <c r="BC35" i="43"/>
  <c r="AM36" i="43"/>
  <c r="CA138" i="41"/>
  <c r="BK138" i="41"/>
  <c r="BD35" i="44"/>
  <c r="AN36" i="44"/>
  <c r="BT35" i="44"/>
  <c r="BJ35" i="41"/>
  <c r="BZ35" i="41"/>
  <c r="AT36" i="41"/>
  <c r="AW138" i="37"/>
  <c r="BM138" i="37"/>
  <c r="BD138" i="42"/>
  <c r="BT138" i="42"/>
  <c r="AW138" i="40"/>
  <c r="BM138" i="40"/>
  <c r="AC35" i="45"/>
  <c r="U36" i="45"/>
  <c r="BY138" i="38"/>
  <c r="AS139" i="38"/>
  <c r="BI138" i="38"/>
  <c r="BH35" i="41"/>
  <c r="BX35" i="41"/>
  <c r="AR36" i="41"/>
  <c r="BZ138" i="38"/>
  <c r="AT139" i="38"/>
  <c r="BJ138" i="38"/>
  <c r="AD35" i="45"/>
  <c r="V36" i="45"/>
  <c r="BO35" i="36"/>
  <c r="AY35" i="36"/>
  <c r="AQ36" i="44"/>
  <c r="BW35" i="44"/>
  <c r="BG35" i="44"/>
  <c r="AS36" i="39"/>
  <c r="BI35" i="39"/>
  <c r="BY35" i="39"/>
  <c r="BG139" i="39"/>
  <c r="BW139" i="39"/>
  <c r="AQ140" i="39"/>
  <c r="BZ138" i="43"/>
  <c r="BJ138" i="43"/>
  <c r="AZ138" i="42"/>
  <c r="BP138" i="42"/>
  <c r="CA138" i="43"/>
  <c r="BK138" i="43"/>
  <c r="BL99" i="38"/>
  <c r="AV99" i="38"/>
  <c r="AF100" i="38"/>
  <c r="BN139" i="37"/>
  <c r="AX139" i="37"/>
  <c r="BM138" i="42"/>
  <c r="AW138" i="42"/>
  <c r="AZ138" i="41"/>
  <c r="BP138" i="41"/>
  <c r="AW35" i="40"/>
  <c r="AG36" i="40"/>
  <c r="BM35" i="40"/>
  <c r="BF36" i="44"/>
  <c r="BV36" i="44"/>
  <c r="AP37" i="44"/>
  <c r="BR138" i="42"/>
  <c r="BB138" i="42"/>
  <c r="BN35" i="42"/>
  <c r="AX35" i="42"/>
  <c r="AH36" i="42"/>
  <c r="BX138" i="40"/>
  <c r="BH138" i="40"/>
  <c r="BL138" i="40"/>
  <c r="AV138" i="40"/>
  <c r="BY138" i="43"/>
  <c r="BI138" i="43"/>
  <c r="Z37" i="45"/>
  <c r="AF35" i="45"/>
  <c r="X36" i="45"/>
  <c r="W38" i="45"/>
  <c r="AE37" i="45"/>
  <c r="S38" i="45"/>
  <c r="AA37" i="45"/>
  <c r="T39" i="45"/>
  <c r="AB38" i="45"/>
  <c r="Y36" i="45"/>
  <c r="AG35" i="45"/>
  <c r="AW36" i="44"/>
  <c r="AG37" i="44"/>
  <c r="BM36" i="44"/>
  <c r="AH39" i="44"/>
  <c r="AX38" i="44"/>
  <c r="BN38" i="44"/>
  <c r="AV100" i="44"/>
  <c r="AF101" i="44"/>
  <c r="BL100" i="44"/>
  <c r="BB141" i="44"/>
  <c r="AL142" i="44"/>
  <c r="BR141" i="44"/>
  <c r="BN140" i="44"/>
  <c r="AX140" i="44"/>
  <c r="AH141" i="44"/>
  <c r="BT139" i="44"/>
  <c r="AN140" i="44"/>
  <c r="BD139" i="44"/>
  <c r="BK140" i="44"/>
  <c r="CA140" i="44"/>
  <c r="AU141" i="44"/>
  <c r="AJ139" i="44"/>
  <c r="BP138" i="44"/>
  <c r="AZ138" i="44"/>
  <c r="BH138" i="44"/>
  <c r="BX138" i="44"/>
  <c r="AR139" i="44"/>
  <c r="AM139" i="44"/>
  <c r="BS138" i="44"/>
  <c r="BC138" i="44"/>
  <c r="BJ138" i="44"/>
  <c r="BZ138" i="44"/>
  <c r="AT139" i="44"/>
  <c r="AO140" i="44"/>
  <c r="BU139" i="44"/>
  <c r="BE139" i="44"/>
  <c r="AI39" i="44"/>
  <c r="BO38" i="44"/>
  <c r="AY38" i="44"/>
  <c r="BP35" i="44"/>
  <c r="AZ35" i="44"/>
  <c r="AJ36" i="44"/>
  <c r="BW139" i="44"/>
  <c r="AQ140" i="44"/>
  <c r="BG139" i="44"/>
  <c r="BH35" i="44"/>
  <c r="AR36" i="44"/>
  <c r="BX35" i="44"/>
  <c r="BL140" i="44"/>
  <c r="AV140" i="44"/>
  <c r="AF141" i="44"/>
  <c r="BA36" i="44"/>
  <c r="BQ36" i="44"/>
  <c r="AK37" i="44"/>
  <c r="AK141" i="44"/>
  <c r="BQ140" i="44"/>
  <c r="BA140" i="44"/>
  <c r="BV139" i="44"/>
  <c r="AP140" i="44"/>
  <c r="BF139" i="44"/>
  <c r="BB37" i="44"/>
  <c r="AL38" i="44"/>
  <c r="BR37" i="44"/>
  <c r="BI139" i="44"/>
  <c r="AS140" i="44"/>
  <c r="BY139" i="44"/>
  <c r="BI35" i="44"/>
  <c r="BY35" i="44"/>
  <c r="AS36" i="44"/>
  <c r="BM139" i="44"/>
  <c r="AG140" i="44"/>
  <c r="AW139" i="44"/>
  <c r="BE35" i="44"/>
  <c r="AO36" i="44"/>
  <c r="BU35" i="44"/>
  <c r="CA35" i="44"/>
  <c r="AU36" i="44"/>
  <c r="BK35" i="44"/>
  <c r="BL37" i="44"/>
  <c r="AF38" i="44"/>
  <c r="AV37" i="44"/>
  <c r="AI139" i="44"/>
  <c r="BO138" i="44"/>
  <c r="AY138" i="44"/>
  <c r="BZ35" i="44"/>
  <c r="AT36" i="44"/>
  <c r="BJ35" i="44"/>
  <c r="BC37" i="44"/>
  <c r="AM38" i="44"/>
  <c r="BS37" i="44"/>
  <c r="AU37" i="43"/>
  <c r="BK36" i="43"/>
  <c r="CA36" i="43"/>
  <c r="AF100" i="43"/>
  <c r="AV99" i="43"/>
  <c r="BL99" i="43"/>
  <c r="BH140" i="43"/>
  <c r="BX140" i="43"/>
  <c r="BH35" i="43"/>
  <c r="BX35" i="43"/>
  <c r="AR36" i="43"/>
  <c r="AW37" i="43"/>
  <c r="BM37" i="43"/>
  <c r="AG38" i="43"/>
  <c r="AV37" i="43"/>
  <c r="BL37" i="43"/>
  <c r="AF38" i="43"/>
  <c r="AY138" i="43"/>
  <c r="BO138" i="43"/>
  <c r="BB38" i="43"/>
  <c r="AL39" i="43"/>
  <c r="BR38" i="43"/>
  <c r="BF36" i="43"/>
  <c r="BV36" i="43"/>
  <c r="AP37" i="43"/>
  <c r="BG139" i="43"/>
  <c r="BW139" i="43"/>
  <c r="AX37" i="43"/>
  <c r="BN37" i="43"/>
  <c r="AH38" i="43"/>
  <c r="BP138" i="43"/>
  <c r="AZ138" i="43"/>
  <c r="BE36" i="43"/>
  <c r="BU36" i="43"/>
  <c r="AO37" i="43"/>
  <c r="BP37" i="43"/>
  <c r="AJ38" i="43"/>
  <c r="AZ37" i="43"/>
  <c r="BT139" i="43"/>
  <c r="AN140" i="43"/>
  <c r="BD139" i="43"/>
  <c r="AK39" i="43"/>
  <c r="BA38" i="43"/>
  <c r="BQ38" i="43"/>
  <c r="BD36" i="43"/>
  <c r="BT36" i="43"/>
  <c r="AN37" i="43"/>
  <c r="BJ35" i="43"/>
  <c r="BZ35" i="43"/>
  <c r="AT36" i="43"/>
  <c r="AX138" i="43"/>
  <c r="BN138" i="43"/>
  <c r="BW35" i="43"/>
  <c r="AQ36" i="43"/>
  <c r="BG35" i="43"/>
  <c r="AO140" i="43"/>
  <c r="BE139" i="43"/>
  <c r="BU139" i="43"/>
  <c r="AP140" i="43"/>
  <c r="BF139" i="43"/>
  <c r="BV139" i="43"/>
  <c r="AW138" i="43"/>
  <c r="BM138" i="43"/>
  <c r="BS139" i="43"/>
  <c r="BC139" i="43"/>
  <c r="AM140" i="43"/>
  <c r="BI35" i="43"/>
  <c r="BY35" i="43"/>
  <c r="AS36" i="43"/>
  <c r="BQ139" i="43"/>
  <c r="BA139" i="43"/>
  <c r="AK140" i="43"/>
  <c r="BR139" i="43"/>
  <c r="BB139" i="43"/>
  <c r="AL140" i="43"/>
  <c r="AV139" i="43"/>
  <c r="AF140" i="43"/>
  <c r="BL139" i="43"/>
  <c r="BZ37" i="42"/>
  <c r="BJ37" i="42"/>
  <c r="AT38" i="42"/>
  <c r="BA139" i="42"/>
  <c r="BQ139" i="42"/>
  <c r="BN140" i="42"/>
  <c r="AX140" i="42"/>
  <c r="BI138" i="42"/>
  <c r="BY138" i="42"/>
  <c r="BC140" i="42"/>
  <c r="BS140" i="42"/>
  <c r="BJ138" i="42"/>
  <c r="BZ138" i="42"/>
  <c r="AM37" i="42"/>
  <c r="BC36" i="42"/>
  <c r="BS36" i="42"/>
  <c r="BM36" i="42"/>
  <c r="AG37" i="42"/>
  <c r="AW36" i="42"/>
  <c r="AK37" i="42"/>
  <c r="BQ36" i="42"/>
  <c r="BA36" i="42"/>
  <c r="BE36" i="42"/>
  <c r="AO37" i="42"/>
  <c r="BU36" i="42"/>
  <c r="BK139" i="42"/>
  <c r="CA139" i="42"/>
  <c r="BL138" i="42"/>
  <c r="AV138" i="42"/>
  <c r="AQ36" i="42"/>
  <c r="BW35" i="42"/>
  <c r="BG35" i="42"/>
  <c r="BH36" i="42"/>
  <c r="AR37" i="42"/>
  <c r="BX36" i="42"/>
  <c r="AI37" i="42"/>
  <c r="BO36" i="42"/>
  <c r="AY36" i="42"/>
  <c r="BH138" i="42"/>
  <c r="BX138" i="42"/>
  <c r="BD36" i="42"/>
  <c r="AN37" i="42"/>
  <c r="BT36" i="42"/>
  <c r="AU38" i="42"/>
  <c r="BK37" i="42"/>
  <c r="CA37" i="42"/>
  <c r="AV99" i="42"/>
  <c r="BL99" i="42"/>
  <c r="AF100" i="42"/>
  <c r="AL37" i="42"/>
  <c r="BB36" i="42"/>
  <c r="BR36" i="42"/>
  <c r="BE140" i="42"/>
  <c r="BU140" i="42"/>
  <c r="BO138" i="42"/>
  <c r="AY138" i="42"/>
  <c r="AF36" i="42"/>
  <c r="AV35" i="42"/>
  <c r="BL35" i="42"/>
  <c r="BF36" i="42"/>
  <c r="AP37" i="42"/>
  <c r="BV36" i="42"/>
  <c r="BV138" i="42"/>
  <c r="BF138" i="42"/>
  <c r="AJ38" i="42"/>
  <c r="AZ37" i="42"/>
  <c r="BP37" i="42"/>
  <c r="AS39" i="42"/>
  <c r="BI38" i="42"/>
  <c r="BY38" i="42"/>
  <c r="BG138" i="42"/>
  <c r="BW138" i="42"/>
  <c r="BG138" i="41"/>
  <c r="BW138" i="41"/>
  <c r="BB138" i="41"/>
  <c r="BR138" i="41"/>
  <c r="BN139" i="41"/>
  <c r="AX139" i="41"/>
  <c r="CA37" i="41"/>
  <c r="AU38" i="41"/>
  <c r="BK37" i="41"/>
  <c r="BH138" i="41"/>
  <c r="BX138" i="41"/>
  <c r="BA35" i="41"/>
  <c r="BQ35" i="41"/>
  <c r="AK36" i="41"/>
  <c r="BO139" i="41"/>
  <c r="AY139" i="41"/>
  <c r="BT138" i="41"/>
  <c r="BD138" i="41"/>
  <c r="BW38" i="41"/>
  <c r="AQ39" i="41"/>
  <c r="BG38" i="41"/>
  <c r="BF37" i="41"/>
  <c r="BV37" i="41"/>
  <c r="AP38" i="41"/>
  <c r="AX35" i="41"/>
  <c r="AH36" i="41"/>
  <c r="BN35" i="41"/>
  <c r="BV138" i="41"/>
  <c r="BF138" i="41"/>
  <c r="AF100" i="41"/>
  <c r="AV99" i="41"/>
  <c r="BL99" i="41"/>
  <c r="BE141" i="41"/>
  <c r="BU141" i="41"/>
  <c r="BI36" i="41"/>
  <c r="AS37" i="41"/>
  <c r="BY36" i="41"/>
  <c r="BY141" i="41"/>
  <c r="BI141" i="41"/>
  <c r="BJ140" i="41"/>
  <c r="BZ140" i="41"/>
  <c r="BC37" i="41"/>
  <c r="AM38" i="41"/>
  <c r="BS37" i="41"/>
  <c r="BQ140" i="41"/>
  <c r="BA140" i="41"/>
  <c r="BL138" i="41"/>
  <c r="AV138" i="41"/>
  <c r="BE37" i="41"/>
  <c r="BU37" i="41"/>
  <c r="AO38" i="41"/>
  <c r="BS138" i="41"/>
  <c r="BC138" i="41"/>
  <c r="BD37" i="41"/>
  <c r="BT37" i="41"/>
  <c r="AN38" i="41"/>
  <c r="AJ37" i="41"/>
  <c r="BP36" i="41"/>
  <c r="AZ36" i="41"/>
  <c r="AW138" i="41"/>
  <c r="BM138" i="41"/>
  <c r="AF38" i="41"/>
  <c r="AV37" i="41"/>
  <c r="BL37" i="41"/>
  <c r="AW35" i="41"/>
  <c r="BM35" i="41"/>
  <c r="AG36" i="41"/>
  <c r="AL38" i="41"/>
  <c r="BB37" i="41"/>
  <c r="BR37" i="41"/>
  <c r="AY35" i="41"/>
  <c r="BO35" i="41"/>
  <c r="AI36" i="41"/>
  <c r="AK36" i="40"/>
  <c r="BQ35" i="40"/>
  <c r="BA35" i="40"/>
  <c r="BR35" i="40"/>
  <c r="AL36" i="40"/>
  <c r="BB35" i="40"/>
  <c r="BN37" i="40"/>
  <c r="AH38" i="40"/>
  <c r="AX37" i="40"/>
  <c r="BY138" i="40"/>
  <c r="BI138" i="40"/>
  <c r="BJ36" i="40"/>
  <c r="BZ36" i="40"/>
  <c r="AT37" i="40"/>
  <c r="BG140" i="40"/>
  <c r="BW140" i="40"/>
  <c r="AQ141" i="40"/>
  <c r="AV100" i="40"/>
  <c r="BL100" i="40"/>
  <c r="AF101" i="40"/>
  <c r="AR38" i="40"/>
  <c r="BH37" i="40"/>
  <c r="BX37" i="40"/>
  <c r="AU36" i="40"/>
  <c r="CA35" i="40"/>
  <c r="BK35" i="40"/>
  <c r="AK141" i="40"/>
  <c r="BA140" i="40"/>
  <c r="BQ140" i="40"/>
  <c r="BV36" i="40"/>
  <c r="AP37" i="40"/>
  <c r="BF36" i="40"/>
  <c r="AY138" i="40"/>
  <c r="BO138" i="40"/>
  <c r="BB138" i="40"/>
  <c r="BR138" i="40"/>
  <c r="BD138" i="40"/>
  <c r="BT138" i="40"/>
  <c r="AS36" i="40"/>
  <c r="BI35" i="40"/>
  <c r="BY35" i="40"/>
  <c r="BT36" i="40"/>
  <c r="AN37" i="40"/>
  <c r="BD36" i="40"/>
  <c r="AZ138" i="40"/>
  <c r="BP138" i="40"/>
  <c r="AQ36" i="40"/>
  <c r="BG35" i="40"/>
  <c r="BW35" i="40"/>
  <c r="AX138" i="40"/>
  <c r="BN138" i="40"/>
  <c r="CA138" i="40"/>
  <c r="BK138" i="40"/>
  <c r="AF36" i="40"/>
  <c r="AV35" i="40"/>
  <c r="BL35" i="40"/>
  <c r="BE138" i="40"/>
  <c r="BU138" i="40"/>
  <c r="BV138" i="40"/>
  <c r="BF138" i="40"/>
  <c r="BJ139" i="40"/>
  <c r="BZ139" i="40"/>
  <c r="AJ38" i="40"/>
  <c r="BP37" i="40"/>
  <c r="AZ37" i="40"/>
  <c r="AI38" i="40"/>
  <c r="BO37" i="40"/>
  <c r="AY37" i="40"/>
  <c r="BS139" i="40"/>
  <c r="BC139" i="40"/>
  <c r="BE36" i="40"/>
  <c r="AO37" i="40"/>
  <c r="BU36" i="40"/>
  <c r="AK37" i="39"/>
  <c r="BA36" i="39"/>
  <c r="BQ36" i="39"/>
  <c r="AF102" i="39"/>
  <c r="AV101" i="39"/>
  <c r="BL101" i="39"/>
  <c r="AF140" i="39"/>
  <c r="BL139" i="39"/>
  <c r="AV139" i="39"/>
  <c r="AT36" i="39"/>
  <c r="BJ35" i="39"/>
  <c r="BZ35" i="39"/>
  <c r="BW37" i="39"/>
  <c r="BG37" i="39"/>
  <c r="AQ38" i="39"/>
  <c r="BE36" i="39"/>
  <c r="AO37" i="39"/>
  <c r="BU36" i="39"/>
  <c r="AU38" i="39"/>
  <c r="BK37" i="39"/>
  <c r="CA37" i="39"/>
  <c r="BC139" i="39"/>
  <c r="BS139" i="39"/>
  <c r="AM140" i="39"/>
  <c r="BS35" i="39"/>
  <c r="BC35" i="39"/>
  <c r="AM36" i="39"/>
  <c r="AY138" i="39"/>
  <c r="BO138" i="39"/>
  <c r="AI139" i="39"/>
  <c r="BI139" i="39"/>
  <c r="AS140" i="39"/>
  <c r="BY139" i="39"/>
  <c r="BF139" i="39"/>
  <c r="BV139" i="39"/>
  <c r="AP140" i="39"/>
  <c r="AL140" i="39"/>
  <c r="BB139" i="39"/>
  <c r="BR139" i="39"/>
  <c r="AX138" i="39"/>
  <c r="AH139" i="39"/>
  <c r="BN138" i="39"/>
  <c r="BF37" i="39"/>
  <c r="BV37" i="39"/>
  <c r="AP38" i="39"/>
  <c r="BM36" i="39"/>
  <c r="AW36" i="39"/>
  <c r="AG37" i="39"/>
  <c r="BD37" i="39"/>
  <c r="AN38" i="39"/>
  <c r="BT37" i="39"/>
  <c r="BE139" i="39"/>
  <c r="BU139" i="39"/>
  <c r="AO140" i="39"/>
  <c r="AJ38" i="39"/>
  <c r="AZ37" i="39"/>
  <c r="BP37" i="39"/>
  <c r="BL35" i="39"/>
  <c r="AF36" i="39"/>
  <c r="AV35" i="39"/>
  <c r="AN139" i="39"/>
  <c r="BD138" i="39"/>
  <c r="BT138" i="39"/>
  <c r="BA140" i="39"/>
  <c r="AK141" i="39"/>
  <c r="BQ140" i="39"/>
  <c r="AW138" i="39"/>
  <c r="AG139" i="39"/>
  <c r="BM138" i="39"/>
  <c r="AL37" i="39"/>
  <c r="BB36" i="39"/>
  <c r="BR36" i="39"/>
  <c r="AZ140" i="39"/>
  <c r="AJ141" i="39"/>
  <c r="BP140" i="39"/>
  <c r="CA138" i="39"/>
  <c r="AU139" i="39"/>
  <c r="BK138" i="39"/>
  <c r="BN36" i="39"/>
  <c r="AH37" i="39"/>
  <c r="AX36" i="39"/>
  <c r="AR141" i="39"/>
  <c r="BH140" i="39"/>
  <c r="BX140" i="39"/>
  <c r="AT141" i="39"/>
  <c r="BJ140" i="39"/>
  <c r="BZ140" i="39"/>
  <c r="BO37" i="39"/>
  <c r="AY37" i="39"/>
  <c r="AI38" i="39"/>
  <c r="AS37" i="38"/>
  <c r="BI36" i="38"/>
  <c r="BY36" i="38"/>
  <c r="BO37" i="38"/>
  <c r="AY37" i="38"/>
  <c r="AI38" i="38"/>
  <c r="AT37" i="38"/>
  <c r="BJ36" i="38"/>
  <c r="BZ36" i="38"/>
  <c r="AM140" i="38"/>
  <c r="BS139" i="38"/>
  <c r="BC139" i="38"/>
  <c r="BA35" i="38"/>
  <c r="BQ35" i="38"/>
  <c r="AK36" i="38"/>
  <c r="AL141" i="38"/>
  <c r="BB140" i="38"/>
  <c r="BR140" i="38"/>
  <c r="BU35" i="38"/>
  <c r="AO36" i="38"/>
  <c r="BE35" i="38"/>
  <c r="AQ37" i="38"/>
  <c r="BW36" i="38"/>
  <c r="BG36" i="38"/>
  <c r="BV36" i="38"/>
  <c r="AP37" i="38"/>
  <c r="BF36" i="38"/>
  <c r="AU36" i="38"/>
  <c r="CA35" i="38"/>
  <c r="BK35" i="38"/>
  <c r="AX35" i="38"/>
  <c r="BN35" i="38"/>
  <c r="AH36" i="38"/>
  <c r="BM35" i="38"/>
  <c r="AG36" i="38"/>
  <c r="AW35" i="38"/>
  <c r="BE138" i="38"/>
  <c r="BU138" i="38"/>
  <c r="AO139" i="38"/>
  <c r="BG140" i="38"/>
  <c r="AQ141" i="38"/>
  <c r="BW140" i="38"/>
  <c r="BT139" i="38"/>
  <c r="AN140" i="38"/>
  <c r="BD139" i="38"/>
  <c r="AZ139" i="38"/>
  <c r="BP139" i="38"/>
  <c r="AJ140" i="38"/>
  <c r="BR35" i="38"/>
  <c r="AL36" i="38"/>
  <c r="BB35" i="38"/>
  <c r="BM138" i="38"/>
  <c r="AG139" i="38"/>
  <c r="AW138" i="38"/>
  <c r="BQ139" i="38"/>
  <c r="AK140" i="38"/>
  <c r="BA139" i="38"/>
  <c r="AI140" i="38"/>
  <c r="AY139" i="38"/>
  <c r="BO139" i="38"/>
  <c r="AZ35" i="38"/>
  <c r="BP35" i="38"/>
  <c r="AJ36" i="38"/>
  <c r="AV35" i="38"/>
  <c r="BL35" i="38"/>
  <c r="AF36" i="38"/>
  <c r="BF138" i="38"/>
  <c r="BV138" i="38"/>
  <c r="AP139" i="38"/>
  <c r="AH140" i="38"/>
  <c r="AX139" i="38"/>
  <c r="BN139" i="38"/>
  <c r="AR140" i="38"/>
  <c r="BH139" i="38"/>
  <c r="BX139" i="38"/>
  <c r="BK138" i="38"/>
  <c r="AU139" i="38"/>
  <c r="CA138" i="38"/>
  <c r="BX36" i="38"/>
  <c r="AR37" i="38"/>
  <c r="BH36" i="38"/>
  <c r="BC35" i="38"/>
  <c r="BS35" i="38"/>
  <c r="AM36" i="38"/>
  <c r="BT35" i="38"/>
  <c r="AN36" i="38"/>
  <c r="BD35" i="38"/>
  <c r="AF139" i="38"/>
  <c r="BL138" i="38"/>
  <c r="AV138" i="38"/>
  <c r="AK36" i="37"/>
  <c r="BA35" i="37"/>
  <c r="BQ35" i="37"/>
  <c r="BF139" i="37"/>
  <c r="BV139" i="37"/>
  <c r="AH36" i="37"/>
  <c r="AX35" i="37"/>
  <c r="BN35" i="37"/>
  <c r="BS37" i="37"/>
  <c r="AM38" i="37"/>
  <c r="BC37" i="37"/>
  <c r="AV139" i="37"/>
  <c r="BL139" i="37"/>
  <c r="BB138" i="37"/>
  <c r="BR138" i="37"/>
  <c r="BY138" i="37"/>
  <c r="BI138" i="37"/>
  <c r="BK139" i="37"/>
  <c r="CA139" i="37"/>
  <c r="AF36" i="37"/>
  <c r="AV35" i="37"/>
  <c r="BL35" i="37"/>
  <c r="BC138" i="37"/>
  <c r="BS138" i="37"/>
  <c r="BB35" i="37"/>
  <c r="BR35" i="37"/>
  <c r="AL36" i="37"/>
  <c r="BP37" i="37"/>
  <c r="AJ38" i="37"/>
  <c r="AZ37" i="37"/>
  <c r="BO138" i="37"/>
  <c r="AY138" i="37"/>
  <c r="BM35" i="37"/>
  <c r="AG36" i="37"/>
  <c r="AW35" i="37"/>
  <c r="BU138" i="37"/>
  <c r="BE138" i="37"/>
  <c r="AN38" i="37"/>
  <c r="BT37" i="37"/>
  <c r="BD37" i="37"/>
  <c r="AZ138" i="37"/>
  <c r="BP138" i="37"/>
  <c r="AR37" i="37"/>
  <c r="BH36" i="37"/>
  <c r="BX36" i="37"/>
  <c r="AP38" i="37"/>
  <c r="BF37" i="37"/>
  <c r="BV37" i="37"/>
  <c r="AO38" i="37"/>
  <c r="BE37" i="37"/>
  <c r="BU37" i="37"/>
  <c r="BA138" i="37"/>
  <c r="BQ138" i="37"/>
  <c r="BY36" i="37"/>
  <c r="AS37" i="37"/>
  <c r="BI36" i="37"/>
  <c r="BW36" i="37"/>
  <c r="BG36" i="37"/>
  <c r="AQ37" i="37"/>
  <c r="BJ138" i="37"/>
  <c r="BZ138" i="37"/>
  <c r="BX140" i="37"/>
  <c r="BH140" i="37"/>
  <c r="AR141" i="37"/>
  <c r="AT37" i="37"/>
  <c r="BZ36" i="37"/>
  <c r="BJ36" i="37"/>
  <c r="BG138" i="37"/>
  <c r="BW138" i="37"/>
  <c r="BL99" i="37"/>
  <c r="AV99" i="37"/>
  <c r="AF100" i="37"/>
  <c r="BD138" i="37"/>
  <c r="BT138" i="37"/>
  <c r="AU37" i="37"/>
  <c r="CA36" i="37"/>
  <c r="BK36" i="37"/>
  <c r="BO37" i="37"/>
  <c r="AI38" i="37"/>
  <c r="AY37" i="37"/>
  <c r="BH139" i="36"/>
  <c r="BX139" i="36"/>
  <c r="BS37" i="36"/>
  <c r="BC37" i="36"/>
  <c r="BA140" i="36"/>
  <c r="BQ140" i="36"/>
  <c r="BB36" i="36"/>
  <c r="BR36" i="36"/>
  <c r="CA138" i="36"/>
  <c r="BK138" i="36"/>
  <c r="BY36" i="36"/>
  <c r="BI36" i="36"/>
  <c r="BC138" i="36"/>
  <c r="BS138" i="36"/>
  <c r="AV36" i="36"/>
  <c r="BL36" i="36"/>
  <c r="BJ35" i="36"/>
  <c r="BZ35" i="36"/>
  <c r="BL138" i="36"/>
  <c r="BQ37" i="36"/>
  <c r="BA37" i="36"/>
  <c r="BO138" i="36"/>
  <c r="AY138" i="36"/>
  <c r="BN37" i="36"/>
  <c r="AX37" i="36"/>
  <c r="BP37" i="36"/>
  <c r="AZ37" i="36"/>
  <c r="AV100" i="36"/>
  <c r="BL100" i="36"/>
  <c r="AF101" i="36"/>
  <c r="BW138" i="36"/>
  <c r="BG138" i="36"/>
  <c r="AZ139" i="36"/>
  <c r="BP139" i="36"/>
  <c r="AW138" i="36"/>
  <c r="BM138" i="36"/>
  <c r="BE139" i="36"/>
  <c r="BU139" i="36"/>
  <c r="BE35" i="36"/>
  <c r="BU35" i="36"/>
  <c r="BX36" i="36"/>
  <c r="BH36" i="36"/>
  <c r="BB139" i="36"/>
  <c r="BR139" i="36"/>
  <c r="BN140" i="36"/>
  <c r="AX140" i="36"/>
  <c r="BF35" i="36"/>
  <c r="BV35" i="36"/>
  <c r="BY138" i="36"/>
  <c r="BI138" i="36"/>
  <c r="BT138" i="36"/>
  <c r="BD138" i="36"/>
  <c r="BF138" i="36"/>
  <c r="BV138" i="36"/>
  <c r="AW36" i="36"/>
  <c r="BM36" i="36"/>
  <c r="BZ138" i="36"/>
  <c r="BJ138" i="36"/>
  <c r="CA38" i="36"/>
  <c r="BK38" i="36"/>
  <c r="BD35" i="36"/>
  <c r="BT35" i="36"/>
  <c r="BG35" i="36"/>
  <c r="BW35" i="36"/>
  <c r="BD135" i="16"/>
  <c r="BT135" i="16"/>
  <c r="BK34" i="16"/>
  <c r="CA34" i="16"/>
  <c r="BE135" i="16"/>
  <c r="BU135" i="16"/>
  <c r="BF34" i="16"/>
  <c r="BV34" i="16"/>
  <c r="BD35" i="16"/>
  <c r="BT35" i="16"/>
  <c r="BG135" i="16"/>
  <c r="BW135" i="16"/>
  <c r="BH136" i="16"/>
  <c r="BX136" i="16"/>
  <c r="BY33" i="16"/>
  <c r="BI33" i="16"/>
  <c r="BX33" i="16"/>
  <c r="BH33" i="16"/>
  <c r="BW33" i="16"/>
  <c r="BG33" i="16"/>
  <c r="BY135" i="16"/>
  <c r="BI135" i="16"/>
  <c r="BK136" i="16"/>
  <c r="CA136" i="16"/>
  <c r="BU33" i="16"/>
  <c r="BE33" i="16"/>
  <c r="AO34" i="16"/>
  <c r="BJ136" i="16"/>
  <c r="BZ136" i="16"/>
  <c r="BZ33" i="16"/>
  <c r="BJ33" i="16"/>
  <c r="BF136" i="16"/>
  <c r="BV136" i="16"/>
  <c r="AP35" i="16"/>
  <c r="AR34" i="16"/>
  <c r="AQ34" i="16"/>
  <c r="AU35" i="16"/>
  <c r="AN36" i="16"/>
  <c r="AT34" i="16"/>
  <c r="AS34" i="16"/>
  <c r="BX36" i="39" l="1"/>
  <c r="BH36" i="39"/>
  <c r="AR37" i="39"/>
  <c r="BO36" i="43"/>
  <c r="AY36" i="43"/>
  <c r="AI37" i="43"/>
  <c r="BC36" i="43"/>
  <c r="AM37" i="43"/>
  <c r="BS36" i="43"/>
  <c r="BS36" i="40"/>
  <c r="BC36" i="40"/>
  <c r="AM37" i="40"/>
  <c r="AH37" i="42"/>
  <c r="BN36" i="42"/>
  <c r="AX36" i="42"/>
  <c r="AV100" i="38"/>
  <c r="BL100" i="38"/>
  <c r="AF101" i="38"/>
  <c r="AV139" i="40"/>
  <c r="BL139" i="40"/>
  <c r="AC36" i="45"/>
  <c r="U37" i="45"/>
  <c r="BH139" i="40"/>
  <c r="BX139" i="40"/>
  <c r="BN140" i="37"/>
  <c r="AH141" i="37"/>
  <c r="AX140" i="37"/>
  <c r="BY36" i="39"/>
  <c r="BI36" i="39"/>
  <c r="AS37" i="39"/>
  <c r="AW139" i="40"/>
  <c r="BM139" i="40"/>
  <c r="CA139" i="43"/>
  <c r="BK139" i="43"/>
  <c r="V37" i="45"/>
  <c r="AD36" i="45"/>
  <c r="BD139" i="42"/>
  <c r="BT139" i="42"/>
  <c r="AP38" i="44"/>
  <c r="BF37" i="44"/>
  <c r="BV37" i="44"/>
  <c r="BJ36" i="41"/>
  <c r="AT37" i="41"/>
  <c r="BZ36" i="41"/>
  <c r="BZ139" i="38"/>
  <c r="BJ139" i="38"/>
  <c r="AT140" i="38"/>
  <c r="BM139" i="37"/>
  <c r="AW139" i="37"/>
  <c r="AW36" i="40"/>
  <c r="BM36" i="40"/>
  <c r="AG37" i="40"/>
  <c r="AR37" i="41"/>
  <c r="BX36" i="41"/>
  <c r="BH36" i="41"/>
  <c r="BT36" i="44"/>
  <c r="BD36" i="44"/>
  <c r="AN37" i="44"/>
  <c r="BW36" i="44"/>
  <c r="BG36" i="44"/>
  <c r="AQ37" i="44"/>
  <c r="AY36" i="36"/>
  <c r="BO36" i="36"/>
  <c r="BZ139" i="43"/>
  <c r="BJ139" i="43"/>
  <c r="AZ139" i="42"/>
  <c r="BP139" i="42"/>
  <c r="BI139" i="43"/>
  <c r="BY139" i="43"/>
  <c r="BP139" i="41"/>
  <c r="AZ139" i="41"/>
  <c r="BW140" i="39"/>
  <c r="AQ141" i="39"/>
  <c r="BG140" i="39"/>
  <c r="BY139" i="38"/>
  <c r="AS140" i="38"/>
  <c r="BI139" i="38"/>
  <c r="BB139" i="42"/>
  <c r="BR139" i="42"/>
  <c r="BM139" i="42"/>
  <c r="AW139" i="42"/>
  <c r="BK139" i="41"/>
  <c r="CA139" i="41"/>
  <c r="AB39" i="45"/>
  <c r="T40" i="45"/>
  <c r="AA38" i="45"/>
  <c r="S39" i="45"/>
  <c r="AE38" i="45"/>
  <c r="W39" i="45"/>
  <c r="AG36" i="45"/>
  <c r="Y37" i="45"/>
  <c r="X37" i="45"/>
  <c r="AF36" i="45"/>
  <c r="Z38" i="45"/>
  <c r="BR142" i="44"/>
  <c r="BB142" i="44"/>
  <c r="AL143" i="44"/>
  <c r="BM140" i="44"/>
  <c r="AW140" i="44"/>
  <c r="AG141" i="44"/>
  <c r="BO39" i="44"/>
  <c r="AY39" i="44"/>
  <c r="AI40" i="44"/>
  <c r="AK38" i="44"/>
  <c r="BA37" i="44"/>
  <c r="BQ37" i="44"/>
  <c r="BB38" i="44"/>
  <c r="AL39" i="44"/>
  <c r="BR38" i="44"/>
  <c r="BC38" i="44"/>
  <c r="AM39" i="44"/>
  <c r="BS38" i="44"/>
  <c r="AS37" i="44"/>
  <c r="BY36" i="44"/>
  <c r="BI36" i="44"/>
  <c r="AN141" i="44"/>
  <c r="BT140" i="44"/>
  <c r="BD140" i="44"/>
  <c r="BZ36" i="44"/>
  <c r="AT37" i="44"/>
  <c r="BJ36" i="44"/>
  <c r="BN141" i="44"/>
  <c r="AX141" i="44"/>
  <c r="AH142" i="44"/>
  <c r="BI140" i="44"/>
  <c r="BY140" i="44"/>
  <c r="AS141" i="44"/>
  <c r="BL141" i="44"/>
  <c r="AF142" i="44"/>
  <c r="AV141" i="44"/>
  <c r="AT140" i="44"/>
  <c r="BJ139" i="44"/>
  <c r="BZ139" i="44"/>
  <c r="AO141" i="44"/>
  <c r="BE140" i="44"/>
  <c r="BU140" i="44"/>
  <c r="AR37" i="44"/>
  <c r="BX36" i="44"/>
  <c r="BH36" i="44"/>
  <c r="BC139" i="44"/>
  <c r="BS139" i="44"/>
  <c r="AM140" i="44"/>
  <c r="AF102" i="44"/>
  <c r="BL101" i="44"/>
  <c r="AV101" i="44"/>
  <c r="AQ141" i="44"/>
  <c r="BW140" i="44"/>
  <c r="BG140" i="44"/>
  <c r="AR140" i="44"/>
  <c r="BH139" i="44"/>
  <c r="BX139" i="44"/>
  <c r="AU37" i="44"/>
  <c r="CA36" i="44"/>
  <c r="BK36" i="44"/>
  <c r="AP141" i="44"/>
  <c r="BV140" i="44"/>
  <c r="BF140" i="44"/>
  <c r="AZ36" i="44"/>
  <c r="BP36" i="44"/>
  <c r="AJ37" i="44"/>
  <c r="BN39" i="44"/>
  <c r="AH40" i="44"/>
  <c r="AX39" i="44"/>
  <c r="AF39" i="44"/>
  <c r="BL38" i="44"/>
  <c r="AV38" i="44"/>
  <c r="AZ139" i="44"/>
  <c r="AJ140" i="44"/>
  <c r="BP139" i="44"/>
  <c r="BM37" i="44"/>
  <c r="AG38" i="44"/>
  <c r="AW37" i="44"/>
  <c r="AY139" i="44"/>
  <c r="AI140" i="44"/>
  <c r="BO139" i="44"/>
  <c r="BU36" i="44"/>
  <c r="AO37" i="44"/>
  <c r="BE36" i="44"/>
  <c r="BA141" i="44"/>
  <c r="BQ141" i="44"/>
  <c r="AK142" i="44"/>
  <c r="CA141" i="44"/>
  <c r="AU142" i="44"/>
  <c r="BK141" i="44"/>
  <c r="AW139" i="43"/>
  <c r="AG140" i="43"/>
  <c r="BM139" i="43"/>
  <c r="AH39" i="43"/>
  <c r="AX38" i="43"/>
  <c r="BN38" i="43"/>
  <c r="BL140" i="43"/>
  <c r="AV140" i="43"/>
  <c r="BA39" i="43"/>
  <c r="BQ39" i="43"/>
  <c r="AK40" i="43"/>
  <c r="AG39" i="43"/>
  <c r="BM38" i="43"/>
  <c r="AW38" i="43"/>
  <c r="BX141" i="43"/>
  <c r="BH141" i="43"/>
  <c r="BR140" i="43"/>
  <c r="BB140" i="43"/>
  <c r="AR37" i="43"/>
  <c r="BX36" i="43"/>
  <c r="BH36" i="43"/>
  <c r="BY36" i="43"/>
  <c r="AS37" i="43"/>
  <c r="BI36" i="43"/>
  <c r="AX139" i="43"/>
  <c r="AH140" i="43"/>
  <c r="BN139" i="43"/>
  <c r="AO38" i="43"/>
  <c r="BU37" i="43"/>
  <c r="BE37" i="43"/>
  <c r="AP38" i="43"/>
  <c r="BV37" i="43"/>
  <c r="BF37" i="43"/>
  <c r="BZ36" i="43"/>
  <c r="AT37" i="43"/>
  <c r="BJ36" i="43"/>
  <c r="AV100" i="43"/>
  <c r="AF101" i="43"/>
  <c r="BL100" i="43"/>
  <c r="BF140" i="43"/>
  <c r="BV140" i="43"/>
  <c r="BE140" i="43"/>
  <c r="BU140" i="43"/>
  <c r="BC140" i="43"/>
  <c r="BS140" i="43"/>
  <c r="AN38" i="43"/>
  <c r="BT37" i="43"/>
  <c r="BD37" i="43"/>
  <c r="BG140" i="43"/>
  <c r="BW140" i="43"/>
  <c r="BQ140" i="43"/>
  <c r="BA140" i="43"/>
  <c r="BW36" i="43"/>
  <c r="BG36" i="43"/>
  <c r="AQ37" i="43"/>
  <c r="AZ38" i="43"/>
  <c r="BP38" i="43"/>
  <c r="AJ39" i="43"/>
  <c r="AZ139" i="43"/>
  <c r="BP139" i="43"/>
  <c r="AJ140" i="43"/>
  <c r="BD140" i="43"/>
  <c r="BT140" i="43"/>
  <c r="BB39" i="43"/>
  <c r="BR39" i="43"/>
  <c r="AL40" i="43"/>
  <c r="AY139" i="43"/>
  <c r="AI140" i="43"/>
  <c r="BO139" i="43"/>
  <c r="AF39" i="43"/>
  <c r="BL38" i="43"/>
  <c r="AV38" i="43"/>
  <c r="CA37" i="43"/>
  <c r="BK37" i="43"/>
  <c r="AU38" i="43"/>
  <c r="AV139" i="42"/>
  <c r="BL139" i="42"/>
  <c r="BD37" i="42"/>
  <c r="AN38" i="42"/>
  <c r="BT37" i="42"/>
  <c r="BK140" i="42"/>
  <c r="CA140" i="42"/>
  <c r="BE37" i="42"/>
  <c r="BU37" i="42"/>
  <c r="AO38" i="42"/>
  <c r="BA37" i="42"/>
  <c r="AK38" i="42"/>
  <c r="BQ37" i="42"/>
  <c r="AY37" i="42"/>
  <c r="AI38" i="42"/>
  <c r="BO37" i="42"/>
  <c r="AW37" i="42"/>
  <c r="AG38" i="42"/>
  <c r="BM37" i="42"/>
  <c r="BP38" i="42"/>
  <c r="AZ38" i="42"/>
  <c r="AJ39" i="42"/>
  <c r="BG139" i="42"/>
  <c r="BW139" i="42"/>
  <c r="BX139" i="42"/>
  <c r="BH139" i="42"/>
  <c r="AY139" i="42"/>
  <c r="BO139" i="42"/>
  <c r="BY139" i="42"/>
  <c r="BI139" i="42"/>
  <c r="BV139" i="42"/>
  <c r="BF139" i="42"/>
  <c r="BQ140" i="42"/>
  <c r="BA140" i="42"/>
  <c r="AF101" i="42"/>
  <c r="AV100" i="42"/>
  <c r="BL100" i="42"/>
  <c r="BJ139" i="42"/>
  <c r="BZ139" i="42"/>
  <c r="BX37" i="42"/>
  <c r="AR38" i="42"/>
  <c r="BH37" i="42"/>
  <c r="BG36" i="42"/>
  <c r="AQ37" i="42"/>
  <c r="BW36" i="42"/>
  <c r="AT39" i="42"/>
  <c r="BZ38" i="42"/>
  <c r="BJ38" i="42"/>
  <c r="BS141" i="42"/>
  <c r="BC141" i="42"/>
  <c r="BI39" i="42"/>
  <c r="BY39" i="42"/>
  <c r="AS40" i="42"/>
  <c r="AL38" i="42"/>
  <c r="BB37" i="42"/>
  <c r="BR37" i="42"/>
  <c r="BF37" i="42"/>
  <c r="AP38" i="42"/>
  <c r="BV37" i="42"/>
  <c r="BL36" i="42"/>
  <c r="AF37" i="42"/>
  <c r="AV36" i="42"/>
  <c r="BN141" i="42"/>
  <c r="AX141" i="42"/>
  <c r="BE141" i="42"/>
  <c r="BU141" i="42"/>
  <c r="BC37" i="42"/>
  <c r="AM38" i="42"/>
  <c r="BS37" i="42"/>
  <c r="AU39" i="42"/>
  <c r="BK38" i="42"/>
  <c r="CA38" i="42"/>
  <c r="AJ38" i="41"/>
  <c r="BP37" i="41"/>
  <c r="AZ37" i="41"/>
  <c r="BX139" i="41"/>
  <c r="BH139" i="41"/>
  <c r="BC139" i="41"/>
  <c r="BS139" i="41"/>
  <c r="BT139" i="41"/>
  <c r="BD139" i="41"/>
  <c r="BA141" i="41"/>
  <c r="BQ141" i="41"/>
  <c r="BL100" i="41"/>
  <c r="AF101" i="41"/>
  <c r="AV100" i="41"/>
  <c r="AU39" i="41"/>
  <c r="BK38" i="41"/>
  <c r="CA38" i="41"/>
  <c r="BO36" i="41"/>
  <c r="AI37" i="41"/>
  <c r="AY36" i="41"/>
  <c r="BY37" i="41"/>
  <c r="BI37" i="41"/>
  <c r="AS38" i="41"/>
  <c r="BB38" i="41"/>
  <c r="AL39" i="41"/>
  <c r="BR38" i="41"/>
  <c r="AK37" i="41"/>
  <c r="BQ36" i="41"/>
  <c r="BA36" i="41"/>
  <c r="BR139" i="41"/>
  <c r="BB139" i="41"/>
  <c r="BI142" i="41"/>
  <c r="BY142" i="41"/>
  <c r="AX140" i="41"/>
  <c r="BN140" i="41"/>
  <c r="BE142" i="41"/>
  <c r="BU142" i="41"/>
  <c r="BL139" i="41"/>
  <c r="AV139" i="41"/>
  <c r="BL38" i="41"/>
  <c r="AV38" i="41"/>
  <c r="AF39" i="41"/>
  <c r="BZ141" i="41"/>
  <c r="BJ141" i="41"/>
  <c r="BT38" i="41"/>
  <c r="AN39" i="41"/>
  <c r="BD38" i="41"/>
  <c r="BM36" i="41"/>
  <c r="AW36" i="41"/>
  <c r="AG37" i="41"/>
  <c r="BO140" i="41"/>
  <c r="AY140" i="41"/>
  <c r="BM139" i="41"/>
  <c r="AW139" i="41"/>
  <c r="BC38" i="41"/>
  <c r="BS38" i="41"/>
  <c r="AM39" i="41"/>
  <c r="BW139" i="41"/>
  <c r="BG139" i="41"/>
  <c r="BV38" i="41"/>
  <c r="AP39" i="41"/>
  <c r="BF38" i="41"/>
  <c r="AQ40" i="41"/>
  <c r="BG39" i="41"/>
  <c r="BW39" i="41"/>
  <c r="AO39" i="41"/>
  <c r="BU38" i="41"/>
  <c r="BE38" i="41"/>
  <c r="BV139" i="41"/>
  <c r="BF139" i="41"/>
  <c r="BN36" i="41"/>
  <c r="AH37" i="41"/>
  <c r="AX36" i="41"/>
  <c r="BY139" i="40"/>
  <c r="BI139" i="40"/>
  <c r="BF37" i="40"/>
  <c r="AP38" i="40"/>
  <c r="BV37" i="40"/>
  <c r="AM141" i="40"/>
  <c r="BC140" i="40"/>
  <c r="BS140" i="40"/>
  <c r="AI39" i="40"/>
  <c r="BO38" i="40"/>
  <c r="AY38" i="40"/>
  <c r="AX139" i="40"/>
  <c r="BN139" i="40"/>
  <c r="BX38" i="40"/>
  <c r="BH38" i="40"/>
  <c r="AR39" i="40"/>
  <c r="AN38" i="40"/>
  <c r="BT37" i="40"/>
  <c r="BD37" i="40"/>
  <c r="BU139" i="40"/>
  <c r="BE139" i="40"/>
  <c r="BY36" i="40"/>
  <c r="AS37" i="40"/>
  <c r="BI36" i="40"/>
  <c r="BK139" i="40"/>
  <c r="CA139" i="40"/>
  <c r="AQ37" i="40"/>
  <c r="BW36" i="40"/>
  <c r="BG36" i="40"/>
  <c r="BW141" i="40"/>
  <c r="BG141" i="40"/>
  <c r="BT139" i="40"/>
  <c r="BD139" i="40"/>
  <c r="AH39" i="40"/>
  <c r="BN38" i="40"/>
  <c r="AX38" i="40"/>
  <c r="AV101" i="40"/>
  <c r="AF102" i="40"/>
  <c r="BL101" i="40"/>
  <c r="BB36" i="40"/>
  <c r="AL37" i="40"/>
  <c r="BR36" i="40"/>
  <c r="BJ140" i="40"/>
  <c r="BZ140" i="40"/>
  <c r="AT141" i="40"/>
  <c r="BP38" i="40"/>
  <c r="AJ39" i="40"/>
  <c r="AZ38" i="40"/>
  <c r="AY139" i="40"/>
  <c r="BO139" i="40"/>
  <c r="BP139" i="40"/>
  <c r="AZ139" i="40"/>
  <c r="AO38" i="40"/>
  <c r="BE37" i="40"/>
  <c r="BU37" i="40"/>
  <c r="BA141" i="40"/>
  <c r="BQ141" i="40"/>
  <c r="AF37" i="40"/>
  <c r="AV36" i="40"/>
  <c r="BL36" i="40"/>
  <c r="BK36" i="40"/>
  <c r="CA36" i="40"/>
  <c r="AU37" i="40"/>
  <c r="BR139" i="40"/>
  <c r="BB139" i="40"/>
  <c r="BV139" i="40"/>
  <c r="BF139" i="40"/>
  <c r="BJ37" i="40"/>
  <c r="AT38" i="40"/>
  <c r="BZ37" i="40"/>
  <c r="AK37" i="40"/>
  <c r="BA36" i="40"/>
  <c r="BQ36" i="40"/>
  <c r="BE37" i="39"/>
  <c r="AO38" i="39"/>
  <c r="BU37" i="39"/>
  <c r="BB37" i="39"/>
  <c r="AL38" i="39"/>
  <c r="BR37" i="39"/>
  <c r="AK142" i="39"/>
  <c r="BQ141" i="39"/>
  <c r="BA141" i="39"/>
  <c r="AV140" i="39"/>
  <c r="AF141" i="39"/>
  <c r="BL140" i="39"/>
  <c r="BL36" i="39"/>
  <c r="AF37" i="39"/>
  <c r="AV36" i="39"/>
  <c r="AN39" i="39"/>
  <c r="BT38" i="39"/>
  <c r="BD38" i="39"/>
  <c r="AX37" i="39"/>
  <c r="BN37" i="39"/>
  <c r="AH38" i="39"/>
  <c r="BO38" i="39"/>
  <c r="AI39" i="39"/>
  <c r="AY38" i="39"/>
  <c r="BH141" i="39"/>
  <c r="BX141" i="39"/>
  <c r="AR142" i="39"/>
  <c r="AH140" i="39"/>
  <c r="BN139" i="39"/>
  <c r="AX139" i="39"/>
  <c r="AK38" i="39"/>
  <c r="BA37" i="39"/>
  <c r="BQ37" i="39"/>
  <c r="AW37" i="39"/>
  <c r="BM37" i="39"/>
  <c r="AG38" i="39"/>
  <c r="AP39" i="39"/>
  <c r="BF38" i="39"/>
  <c r="BV38" i="39"/>
  <c r="BV140" i="39"/>
  <c r="BF140" i="39"/>
  <c r="AP141" i="39"/>
  <c r="BJ141" i="39"/>
  <c r="AT142" i="39"/>
  <c r="BZ141" i="39"/>
  <c r="AI140" i="39"/>
  <c r="BO139" i="39"/>
  <c r="AY139" i="39"/>
  <c r="BC36" i="39"/>
  <c r="AM37" i="39"/>
  <c r="BS36" i="39"/>
  <c r="BL102" i="39"/>
  <c r="AV102" i="39"/>
  <c r="AF103" i="39"/>
  <c r="AJ142" i="39"/>
  <c r="AZ141" i="39"/>
  <c r="BP141" i="39"/>
  <c r="BU140" i="39"/>
  <c r="AO141" i="39"/>
  <c r="BE140" i="39"/>
  <c r="CA38" i="39"/>
  <c r="AU39" i="39"/>
  <c r="BK38" i="39"/>
  <c r="BG38" i="39"/>
  <c r="AQ39" i="39"/>
  <c r="BW38" i="39"/>
  <c r="AG140" i="39"/>
  <c r="BM139" i="39"/>
  <c r="AW139" i="39"/>
  <c r="AS141" i="39"/>
  <c r="BI140" i="39"/>
  <c r="BY140" i="39"/>
  <c r="BJ36" i="39"/>
  <c r="BZ36" i="39"/>
  <c r="AT37" i="39"/>
  <c r="BD139" i="39"/>
  <c r="BT139" i="39"/>
  <c r="AN140" i="39"/>
  <c r="BC140" i="39"/>
  <c r="BS140" i="39"/>
  <c r="AM141" i="39"/>
  <c r="BK139" i="39"/>
  <c r="CA139" i="39"/>
  <c r="AU140" i="39"/>
  <c r="BP38" i="39"/>
  <c r="AZ38" i="39"/>
  <c r="AJ39" i="39"/>
  <c r="BB140" i="39"/>
  <c r="AL141" i="39"/>
  <c r="BR140" i="39"/>
  <c r="BT36" i="38"/>
  <c r="AN37" i="38"/>
  <c r="BD36" i="38"/>
  <c r="BR36" i="38"/>
  <c r="AL37" i="38"/>
  <c r="BB36" i="38"/>
  <c r="BE36" i="38"/>
  <c r="BU36" i="38"/>
  <c r="AO37" i="38"/>
  <c r="BM36" i="38"/>
  <c r="AW36" i="38"/>
  <c r="AG37" i="38"/>
  <c r="AV139" i="38"/>
  <c r="AF140" i="38"/>
  <c r="BL139" i="38"/>
  <c r="BR141" i="38"/>
  <c r="AL142" i="38"/>
  <c r="BB141" i="38"/>
  <c r="AM37" i="38"/>
  <c r="BS36" i="38"/>
  <c r="BC36" i="38"/>
  <c r="AJ141" i="38"/>
  <c r="BP140" i="38"/>
  <c r="AZ140" i="38"/>
  <c r="AY38" i="38"/>
  <c r="BO38" i="38"/>
  <c r="AI39" i="38"/>
  <c r="AI141" i="38"/>
  <c r="BO140" i="38"/>
  <c r="AY140" i="38"/>
  <c r="BG141" i="38"/>
  <c r="BW141" i="38"/>
  <c r="AQ142" i="38"/>
  <c r="AK141" i="38"/>
  <c r="BQ140" i="38"/>
  <c r="BA140" i="38"/>
  <c r="BF139" i="38"/>
  <c r="BV139" i="38"/>
  <c r="AP140" i="38"/>
  <c r="CA139" i="38"/>
  <c r="AU140" i="38"/>
  <c r="BK139" i="38"/>
  <c r="BG37" i="38"/>
  <c r="AQ38" i="38"/>
  <c r="BW37" i="38"/>
  <c r="AH141" i="38"/>
  <c r="BN140" i="38"/>
  <c r="AX140" i="38"/>
  <c r="AW139" i="38"/>
  <c r="AG140" i="38"/>
  <c r="BM139" i="38"/>
  <c r="AU37" i="38"/>
  <c r="BK36" i="38"/>
  <c r="CA36" i="38"/>
  <c r="AP38" i="38"/>
  <c r="BV37" i="38"/>
  <c r="BF37" i="38"/>
  <c r="BJ37" i="38"/>
  <c r="BZ37" i="38"/>
  <c r="AT38" i="38"/>
  <c r="BH140" i="38"/>
  <c r="AR141" i="38"/>
  <c r="BX140" i="38"/>
  <c r="AO140" i="38"/>
  <c r="BU139" i="38"/>
  <c r="BE139" i="38"/>
  <c r="AH37" i="38"/>
  <c r="BN36" i="38"/>
  <c r="AX36" i="38"/>
  <c r="AK37" i="38"/>
  <c r="BA36" i="38"/>
  <c r="BQ36" i="38"/>
  <c r="BL36" i="38"/>
  <c r="AV36" i="38"/>
  <c r="AF37" i="38"/>
  <c r="BC140" i="38"/>
  <c r="AM141" i="38"/>
  <c r="BS140" i="38"/>
  <c r="BX37" i="38"/>
  <c r="AR38" i="38"/>
  <c r="BH37" i="38"/>
  <c r="AJ37" i="38"/>
  <c r="BP36" i="38"/>
  <c r="AZ36" i="38"/>
  <c r="BD140" i="38"/>
  <c r="AN141" i="38"/>
  <c r="BT140" i="38"/>
  <c r="BY37" i="38"/>
  <c r="AS38" i="38"/>
  <c r="BI37" i="38"/>
  <c r="BI139" i="37"/>
  <c r="BY139" i="37"/>
  <c r="BR139" i="37"/>
  <c r="BB139" i="37"/>
  <c r="BP38" i="37"/>
  <c r="AZ38" i="37"/>
  <c r="AJ39" i="37"/>
  <c r="BF38" i="37"/>
  <c r="AP39" i="37"/>
  <c r="BV38" i="37"/>
  <c r="AT38" i="37"/>
  <c r="BJ37" i="37"/>
  <c r="BZ37" i="37"/>
  <c r="BH141" i="37"/>
  <c r="BX141" i="37"/>
  <c r="BO38" i="37"/>
  <c r="AY38" i="37"/>
  <c r="AI39" i="37"/>
  <c r="BP139" i="37"/>
  <c r="AZ139" i="37"/>
  <c r="BU139" i="37"/>
  <c r="BE139" i="37"/>
  <c r="BK140" i="37"/>
  <c r="CA140" i="37"/>
  <c r="AR38" i="37"/>
  <c r="BH37" i="37"/>
  <c r="BX37" i="37"/>
  <c r="AF141" i="37"/>
  <c r="BL140" i="37"/>
  <c r="AV140" i="37"/>
  <c r="AQ38" i="37"/>
  <c r="BG37" i="37"/>
  <c r="BW37" i="37"/>
  <c r="BJ139" i="37"/>
  <c r="BZ139" i="37"/>
  <c r="AN39" i="37"/>
  <c r="BT38" i="37"/>
  <c r="BD38" i="37"/>
  <c r="BT139" i="37"/>
  <c r="BD139" i="37"/>
  <c r="BS139" i="37"/>
  <c r="BC139" i="37"/>
  <c r="BQ139" i="37"/>
  <c r="BA139" i="37"/>
  <c r="AV36" i="37"/>
  <c r="AF37" i="37"/>
  <c r="BL36" i="37"/>
  <c r="BG139" i="37"/>
  <c r="BW139" i="37"/>
  <c r="AY139" i="37"/>
  <c r="BO139" i="37"/>
  <c r="BB36" i="37"/>
  <c r="BR36" i="37"/>
  <c r="AL37" i="37"/>
  <c r="BK37" i="37"/>
  <c r="AU38" i="37"/>
  <c r="CA37" i="37"/>
  <c r="BS38" i="37"/>
  <c r="BC38" i="37"/>
  <c r="AM39" i="37"/>
  <c r="AS38" i="37"/>
  <c r="BI37" i="37"/>
  <c r="BY37" i="37"/>
  <c r="AV100" i="37"/>
  <c r="BL100" i="37"/>
  <c r="AF101" i="37"/>
  <c r="AX36" i="37"/>
  <c r="AH37" i="37"/>
  <c r="BN36" i="37"/>
  <c r="BF140" i="37"/>
  <c r="BV140" i="37"/>
  <c r="AP141" i="37"/>
  <c r="AO39" i="37"/>
  <c r="BU38" i="37"/>
  <c r="BE38" i="37"/>
  <c r="AW36" i="37"/>
  <c r="AG37" i="37"/>
  <c r="BM36" i="37"/>
  <c r="AK37" i="37"/>
  <c r="BA36" i="37"/>
  <c r="BQ36" i="37"/>
  <c r="BD139" i="36"/>
  <c r="BT139" i="36"/>
  <c r="BU140" i="36"/>
  <c r="BE140" i="36"/>
  <c r="BD36" i="36"/>
  <c r="BT36" i="36"/>
  <c r="BR37" i="36"/>
  <c r="BB37" i="36"/>
  <c r="AY139" i="36"/>
  <c r="BO139" i="36"/>
  <c r="BN38" i="36"/>
  <c r="AX38" i="36"/>
  <c r="BW36" i="36"/>
  <c r="BG36" i="36"/>
  <c r="BI139" i="36"/>
  <c r="BY139" i="36"/>
  <c r="BV36" i="36"/>
  <c r="BF36" i="36"/>
  <c r="AZ140" i="36"/>
  <c r="BP140" i="36"/>
  <c r="BQ141" i="36"/>
  <c r="BA141" i="36"/>
  <c r="AW37" i="36"/>
  <c r="BM37" i="36"/>
  <c r="BL101" i="36"/>
  <c r="AF102" i="36"/>
  <c r="AV101" i="36"/>
  <c r="BB140" i="36"/>
  <c r="BR140" i="36"/>
  <c r="BS38" i="36"/>
  <c r="BC38" i="36"/>
  <c r="BE36" i="36"/>
  <c r="BU36" i="36"/>
  <c r="BG139" i="36"/>
  <c r="BW139" i="36"/>
  <c r="BJ36" i="36"/>
  <c r="BZ36" i="36"/>
  <c r="AV37" i="36"/>
  <c r="BL37" i="36"/>
  <c r="BH140" i="36"/>
  <c r="BX140" i="36"/>
  <c r="BI37" i="36"/>
  <c r="BY37" i="36"/>
  <c r="AW139" i="36"/>
  <c r="BM139" i="36"/>
  <c r="BQ38" i="36"/>
  <c r="BA38" i="36"/>
  <c r="CA39" i="36"/>
  <c r="BK39" i="36"/>
  <c r="BJ139" i="36"/>
  <c r="BZ139" i="36"/>
  <c r="BL139" i="36"/>
  <c r="BN141" i="36"/>
  <c r="AX141" i="36"/>
  <c r="BF139" i="36"/>
  <c r="BV139" i="36"/>
  <c r="BH37" i="36"/>
  <c r="BX37" i="36"/>
  <c r="BC139" i="36"/>
  <c r="BS139" i="36"/>
  <c r="CA139" i="36"/>
  <c r="BK139" i="36"/>
  <c r="AZ38" i="36"/>
  <c r="BP38" i="36"/>
  <c r="BZ137" i="16"/>
  <c r="BJ137" i="16"/>
  <c r="BI136" i="16"/>
  <c r="BY136" i="16"/>
  <c r="BW34" i="16"/>
  <c r="BG34" i="16"/>
  <c r="BT136" i="16"/>
  <c r="BD136" i="16"/>
  <c r="BH34" i="16"/>
  <c r="BX34" i="16"/>
  <c r="BK35" i="16"/>
  <c r="CA35" i="16"/>
  <c r="BF35" i="16"/>
  <c r="BV35" i="16"/>
  <c r="BE136" i="16"/>
  <c r="BU136" i="16"/>
  <c r="BY34" i="16"/>
  <c r="BI34" i="16"/>
  <c r="BX137" i="16"/>
  <c r="BH137" i="16"/>
  <c r="BE34" i="16"/>
  <c r="BU34" i="16"/>
  <c r="AO35" i="16"/>
  <c r="BJ34" i="16"/>
  <c r="BZ34" i="16"/>
  <c r="BT36" i="16"/>
  <c r="BD36" i="16"/>
  <c r="BG136" i="16"/>
  <c r="BW136" i="16"/>
  <c r="BF137" i="16"/>
  <c r="BV137" i="16"/>
  <c r="CA137" i="16"/>
  <c r="BK137" i="16"/>
  <c r="AP36" i="16"/>
  <c r="AU36" i="16"/>
  <c r="AQ35" i="16"/>
  <c r="AT35" i="16"/>
  <c r="AN37" i="16"/>
  <c r="AR35" i="16"/>
  <c r="AS35" i="16"/>
  <c r="BR6" i="16"/>
  <c r="BQ6" i="16"/>
  <c r="BP6" i="16"/>
  <c r="BO6" i="16"/>
  <c r="BN6" i="16"/>
  <c r="BM6" i="16"/>
  <c r="BL6" i="16"/>
  <c r="BC6" i="16"/>
  <c r="BB6" i="16"/>
  <c r="BA6" i="16"/>
  <c r="AZ6" i="16"/>
  <c r="AY6" i="16"/>
  <c r="AX6" i="16"/>
  <c r="AW6" i="16"/>
  <c r="AV6" i="16"/>
  <c r="BC37" i="43" l="1"/>
  <c r="AM38" i="43"/>
  <c r="BS37" i="43"/>
  <c r="BX37" i="39"/>
  <c r="BH37" i="39"/>
  <c r="AR38" i="39"/>
  <c r="AM38" i="40"/>
  <c r="BC37" i="40"/>
  <c r="BS37" i="40"/>
  <c r="AY37" i="43"/>
  <c r="BO37" i="43"/>
  <c r="AI38" i="43"/>
  <c r="BJ140" i="38"/>
  <c r="AT141" i="38"/>
  <c r="BZ140" i="38"/>
  <c r="BY37" i="39"/>
  <c r="BI37" i="39"/>
  <c r="AS38" i="39"/>
  <c r="BZ140" i="43"/>
  <c r="BJ140" i="43"/>
  <c r="BB140" i="42"/>
  <c r="BR140" i="42"/>
  <c r="AC37" i="45"/>
  <c r="U38" i="45"/>
  <c r="BN141" i="37"/>
  <c r="AX141" i="37"/>
  <c r="BW37" i="44"/>
  <c r="AQ38" i="44"/>
  <c r="BG37" i="44"/>
  <c r="BG141" i="39"/>
  <c r="BW141" i="39"/>
  <c r="AQ142" i="39"/>
  <c r="BI140" i="43"/>
  <c r="BY140" i="43"/>
  <c r="BX37" i="41"/>
  <c r="BH37" i="41"/>
  <c r="AR38" i="41"/>
  <c r="AD37" i="45"/>
  <c r="V38" i="45"/>
  <c r="AW37" i="40"/>
  <c r="AG38" i="40"/>
  <c r="BM37" i="40"/>
  <c r="CA140" i="43"/>
  <c r="BK140" i="43"/>
  <c r="AF102" i="38"/>
  <c r="BL101" i="38"/>
  <c r="AV101" i="38"/>
  <c r="BZ37" i="41"/>
  <c r="BJ37" i="41"/>
  <c r="AT38" i="41"/>
  <c r="BI140" i="38"/>
  <c r="AS141" i="38"/>
  <c r="BY140" i="38"/>
  <c r="AP39" i="44"/>
  <c r="BV38" i="44"/>
  <c r="BF38" i="44"/>
  <c r="AZ140" i="41"/>
  <c r="BP140" i="41"/>
  <c r="BT37" i="44"/>
  <c r="BD37" i="44"/>
  <c r="AN38" i="44"/>
  <c r="BL140" i="40"/>
  <c r="AF141" i="40"/>
  <c r="AV140" i="40"/>
  <c r="CA140" i="41"/>
  <c r="BK140" i="41"/>
  <c r="AZ140" i="42"/>
  <c r="BP140" i="42"/>
  <c r="BM140" i="40"/>
  <c r="AG141" i="40"/>
  <c r="AW140" i="40"/>
  <c r="AW140" i="37"/>
  <c r="AG141" i="37"/>
  <c r="BM140" i="37"/>
  <c r="AY37" i="36"/>
  <c r="BO37" i="36"/>
  <c r="AR141" i="40"/>
  <c r="BX140" i="40"/>
  <c r="BH140" i="40"/>
  <c r="BT140" i="42"/>
  <c r="BD140" i="42"/>
  <c r="AW140" i="42"/>
  <c r="BM140" i="42"/>
  <c r="AX37" i="42"/>
  <c r="AH38" i="42"/>
  <c r="BN37" i="42"/>
  <c r="AF37" i="45"/>
  <c r="X38" i="45"/>
  <c r="Y38" i="45"/>
  <c r="AG37" i="45"/>
  <c r="W40" i="45"/>
  <c r="AE39" i="45"/>
  <c r="Z39" i="45"/>
  <c r="AA39" i="45"/>
  <c r="S40" i="45"/>
  <c r="T41" i="45"/>
  <c r="AB40" i="45"/>
  <c r="AL40" i="44"/>
  <c r="BR39" i="44"/>
  <c r="BB39" i="44"/>
  <c r="AM40" i="44"/>
  <c r="BS39" i="44"/>
  <c r="BC39" i="44"/>
  <c r="AV39" i="44"/>
  <c r="BL39" i="44"/>
  <c r="AF40" i="44"/>
  <c r="BI141" i="44"/>
  <c r="AS142" i="44"/>
  <c r="BY141" i="44"/>
  <c r="AU143" i="44"/>
  <c r="CA142" i="44"/>
  <c r="BK142" i="44"/>
  <c r="BG141" i="44"/>
  <c r="BW141" i="44"/>
  <c r="AQ142" i="44"/>
  <c r="BQ142" i="44"/>
  <c r="BA142" i="44"/>
  <c r="AK143" i="44"/>
  <c r="AO38" i="44"/>
  <c r="BU37" i="44"/>
  <c r="BE37" i="44"/>
  <c r="BO40" i="44"/>
  <c r="AI41" i="44"/>
  <c r="AY40" i="44"/>
  <c r="AM141" i="44"/>
  <c r="BS140" i="44"/>
  <c r="BC140" i="44"/>
  <c r="BA38" i="44"/>
  <c r="AK39" i="44"/>
  <c r="BQ38" i="44"/>
  <c r="BN40" i="44"/>
  <c r="AX40" i="44"/>
  <c r="AH41" i="44"/>
  <c r="AX142" i="44"/>
  <c r="BN142" i="44"/>
  <c r="AH143" i="44"/>
  <c r="AJ38" i="44"/>
  <c r="AZ37" i="44"/>
  <c r="BP37" i="44"/>
  <c r="BJ37" i="44"/>
  <c r="BZ37" i="44"/>
  <c r="AT38" i="44"/>
  <c r="AF103" i="44"/>
  <c r="AV102" i="44"/>
  <c r="BL102" i="44"/>
  <c r="AG39" i="44"/>
  <c r="BM38" i="44"/>
  <c r="AW38" i="44"/>
  <c r="AO142" i="44"/>
  <c r="BE141" i="44"/>
  <c r="BU141" i="44"/>
  <c r="BM141" i="44"/>
  <c r="AW141" i="44"/>
  <c r="AG142" i="44"/>
  <c r="BD141" i="44"/>
  <c r="AN142" i="44"/>
  <c r="BT141" i="44"/>
  <c r="BX37" i="44"/>
  <c r="AR38" i="44"/>
  <c r="BH37" i="44"/>
  <c r="BK37" i="44"/>
  <c r="CA37" i="44"/>
  <c r="AU38" i="44"/>
  <c r="BF141" i="44"/>
  <c r="AP142" i="44"/>
  <c r="BV141" i="44"/>
  <c r="AJ141" i="44"/>
  <c r="BP140" i="44"/>
  <c r="AZ140" i="44"/>
  <c r="BJ140" i="44"/>
  <c r="BZ140" i="44"/>
  <c r="AT141" i="44"/>
  <c r="BR143" i="44"/>
  <c r="AL144" i="44"/>
  <c r="BB143" i="44"/>
  <c r="BO140" i="44"/>
  <c r="AI141" i="44"/>
  <c r="AY140" i="44"/>
  <c r="BI37" i="44"/>
  <c r="BY37" i="44"/>
  <c r="AS38" i="44"/>
  <c r="BH140" i="44"/>
  <c r="BX140" i="44"/>
  <c r="AR141" i="44"/>
  <c r="AV142" i="44"/>
  <c r="BL142" i="44"/>
  <c r="AF143" i="44"/>
  <c r="BF38" i="43"/>
  <c r="AP39" i="43"/>
  <c r="BV38" i="43"/>
  <c r="BX142" i="43"/>
  <c r="BH142" i="43"/>
  <c r="CA38" i="43"/>
  <c r="BK38" i="43"/>
  <c r="AU39" i="43"/>
  <c r="BC141" i="43"/>
  <c r="BS141" i="43"/>
  <c r="AV39" i="43"/>
  <c r="BL39" i="43"/>
  <c r="AF40" i="43"/>
  <c r="AV141" i="43"/>
  <c r="BL141" i="43"/>
  <c r="BV141" i="43"/>
  <c r="BF141" i="43"/>
  <c r="AF102" i="43"/>
  <c r="AV101" i="43"/>
  <c r="BL101" i="43"/>
  <c r="BW141" i="43"/>
  <c r="BG141" i="43"/>
  <c r="BD141" i="43"/>
  <c r="BT141" i="43"/>
  <c r="BX37" i="43"/>
  <c r="BH37" i="43"/>
  <c r="AR38" i="43"/>
  <c r="BW37" i="43"/>
  <c r="AQ38" i="43"/>
  <c r="BG37" i="43"/>
  <c r="BE38" i="43"/>
  <c r="AO39" i="43"/>
  <c r="BU38" i="43"/>
  <c r="AK41" i="43"/>
  <c r="BA40" i="43"/>
  <c r="BQ40" i="43"/>
  <c r="BY37" i="43"/>
  <c r="BI37" i="43"/>
  <c r="AS38" i="43"/>
  <c r="AZ140" i="43"/>
  <c r="BP140" i="43"/>
  <c r="BZ37" i="43"/>
  <c r="BJ37" i="43"/>
  <c r="AT38" i="43"/>
  <c r="AX39" i="43"/>
  <c r="BN39" i="43"/>
  <c r="AH40" i="43"/>
  <c r="BU141" i="43"/>
  <c r="BE141" i="43"/>
  <c r="BN140" i="43"/>
  <c r="AX140" i="43"/>
  <c r="AL41" i="43"/>
  <c r="BB40" i="43"/>
  <c r="BR40" i="43"/>
  <c r="AY140" i="43"/>
  <c r="BO140" i="43"/>
  <c r="BA141" i="43"/>
  <c r="BQ141" i="43"/>
  <c r="BB141" i="43"/>
  <c r="BR141" i="43"/>
  <c r="BM140" i="43"/>
  <c r="AW140" i="43"/>
  <c r="AW39" i="43"/>
  <c r="BM39" i="43"/>
  <c r="AG40" i="43"/>
  <c r="AZ39" i="43"/>
  <c r="BP39" i="43"/>
  <c r="AJ40" i="43"/>
  <c r="BD38" i="43"/>
  <c r="AN39" i="43"/>
  <c r="BT38" i="43"/>
  <c r="BQ38" i="42"/>
  <c r="AK39" i="42"/>
  <c r="BA38" i="42"/>
  <c r="BX38" i="42"/>
  <c r="BH38" i="42"/>
  <c r="AR39" i="42"/>
  <c r="BR38" i="42"/>
  <c r="BB38" i="42"/>
  <c r="AL39" i="42"/>
  <c r="BX140" i="42"/>
  <c r="BH140" i="42"/>
  <c r="BL101" i="42"/>
  <c r="AV101" i="42"/>
  <c r="AF102" i="42"/>
  <c r="BS142" i="42"/>
  <c r="BC142" i="42"/>
  <c r="BO38" i="42"/>
  <c r="AY38" i="42"/>
  <c r="AI39" i="42"/>
  <c r="AS41" i="42"/>
  <c r="BY40" i="42"/>
  <c r="BI40" i="42"/>
  <c r="BU142" i="42"/>
  <c r="BE142" i="42"/>
  <c r="AX142" i="42"/>
  <c r="BN142" i="42"/>
  <c r="BJ39" i="42"/>
  <c r="AT40" i="42"/>
  <c r="BZ39" i="42"/>
  <c r="CA39" i="42"/>
  <c r="AU40" i="42"/>
  <c r="BK39" i="42"/>
  <c r="CA141" i="42"/>
  <c r="BK141" i="42"/>
  <c r="BQ141" i="42"/>
  <c r="BA141" i="42"/>
  <c r="BV140" i="42"/>
  <c r="BF140" i="42"/>
  <c r="BL37" i="42"/>
  <c r="AV37" i="42"/>
  <c r="AF38" i="42"/>
  <c r="AW38" i="42"/>
  <c r="BM38" i="42"/>
  <c r="AG39" i="42"/>
  <c r="AM39" i="42"/>
  <c r="BS38" i="42"/>
  <c r="BC38" i="42"/>
  <c r="AO39" i="42"/>
  <c r="BE38" i="42"/>
  <c r="BU38" i="42"/>
  <c r="BP39" i="42"/>
  <c r="AZ39" i="42"/>
  <c r="AJ40" i="42"/>
  <c r="BW37" i="42"/>
  <c r="BG37" i="42"/>
  <c r="AQ38" i="42"/>
  <c r="BI140" i="42"/>
  <c r="BY140" i="42"/>
  <c r="AP39" i="42"/>
  <c r="BV38" i="42"/>
  <c r="BF38" i="42"/>
  <c r="BO140" i="42"/>
  <c r="AY140" i="42"/>
  <c r="BJ140" i="42"/>
  <c r="BZ140" i="42"/>
  <c r="BW140" i="42"/>
  <c r="BG140" i="42"/>
  <c r="AN39" i="42"/>
  <c r="BD38" i="42"/>
  <c r="BT38" i="42"/>
  <c r="AV140" i="42"/>
  <c r="BL140" i="42"/>
  <c r="BS39" i="41"/>
  <c r="AM40" i="41"/>
  <c r="BC39" i="41"/>
  <c r="AF40" i="41"/>
  <c r="AV39" i="41"/>
  <c r="BL39" i="41"/>
  <c r="AY37" i="41"/>
  <c r="AI38" i="41"/>
  <c r="BO37" i="41"/>
  <c r="AV140" i="41"/>
  <c r="BL140" i="41"/>
  <c r="BC140" i="41"/>
  <c r="BS140" i="41"/>
  <c r="AW140" i="41"/>
  <c r="BM140" i="41"/>
  <c r="AY141" i="41"/>
  <c r="BO141" i="41"/>
  <c r="AS39" i="41"/>
  <c r="BI38" i="41"/>
  <c r="BY38" i="41"/>
  <c r="BU143" i="41"/>
  <c r="BE143" i="41"/>
  <c r="BH140" i="41"/>
  <c r="BX140" i="41"/>
  <c r="AH38" i="41"/>
  <c r="AX37" i="41"/>
  <c r="BN37" i="41"/>
  <c r="BL101" i="41"/>
  <c r="AF102" i="41"/>
  <c r="AV101" i="41"/>
  <c r="BV140" i="41"/>
  <c r="BF140" i="41"/>
  <c r="BT140" i="41"/>
  <c r="BD140" i="41"/>
  <c r="AG38" i="41"/>
  <c r="AW37" i="41"/>
  <c r="BM37" i="41"/>
  <c r="AP40" i="41"/>
  <c r="BF39" i="41"/>
  <c r="BV39" i="41"/>
  <c r="BY143" i="41"/>
  <c r="BI143" i="41"/>
  <c r="BJ142" i="41"/>
  <c r="BZ142" i="41"/>
  <c r="CA39" i="41"/>
  <c r="AU40" i="41"/>
  <c r="BK39" i="41"/>
  <c r="BQ142" i="41"/>
  <c r="BA142" i="41"/>
  <c r="AN40" i="41"/>
  <c r="BD39" i="41"/>
  <c r="BT39" i="41"/>
  <c r="BB140" i="41"/>
  <c r="BR140" i="41"/>
  <c r="BA37" i="41"/>
  <c r="AK38" i="41"/>
  <c r="BQ37" i="41"/>
  <c r="BR39" i="41"/>
  <c r="AL40" i="41"/>
  <c r="BB39" i="41"/>
  <c r="AO40" i="41"/>
  <c r="BU39" i="41"/>
  <c r="BE39" i="41"/>
  <c r="BW40" i="41"/>
  <c r="AQ41" i="41"/>
  <c r="BG40" i="41"/>
  <c r="AX141" i="41"/>
  <c r="BN141" i="41"/>
  <c r="BG140" i="41"/>
  <c r="BW140" i="41"/>
  <c r="AZ38" i="41"/>
  <c r="BP38" i="41"/>
  <c r="AJ39" i="41"/>
  <c r="AL141" i="40"/>
  <c r="BB140" i="40"/>
  <c r="BR140" i="40"/>
  <c r="AX39" i="40"/>
  <c r="BN39" i="40"/>
  <c r="AH40" i="40"/>
  <c r="BA142" i="40"/>
  <c r="BQ142" i="40"/>
  <c r="BI37" i="40"/>
  <c r="AS38" i="40"/>
  <c r="BY37" i="40"/>
  <c r="BC141" i="40"/>
  <c r="BS141" i="40"/>
  <c r="BD140" i="40"/>
  <c r="BT140" i="40"/>
  <c r="AN141" i="40"/>
  <c r="BD38" i="40"/>
  <c r="BT38" i="40"/>
  <c r="AN39" i="40"/>
  <c r="BF38" i="40"/>
  <c r="BV38" i="40"/>
  <c r="AP39" i="40"/>
  <c r="BZ141" i="40"/>
  <c r="BJ141" i="40"/>
  <c r="BK140" i="40"/>
  <c r="CA140" i="40"/>
  <c r="BQ37" i="40"/>
  <c r="AK38" i="40"/>
  <c r="BA37" i="40"/>
  <c r="AY39" i="40"/>
  <c r="AI40" i="40"/>
  <c r="BO39" i="40"/>
  <c r="AI141" i="40"/>
  <c r="BO140" i="40"/>
  <c r="AY140" i="40"/>
  <c r="BV140" i="40"/>
  <c r="BF140" i="40"/>
  <c r="AP141" i="40"/>
  <c r="BK37" i="40"/>
  <c r="AU38" i="40"/>
  <c r="CA37" i="40"/>
  <c r="BG37" i="40"/>
  <c r="AQ38" i="40"/>
  <c r="BW37" i="40"/>
  <c r="AL38" i="40"/>
  <c r="BB37" i="40"/>
  <c r="BR37" i="40"/>
  <c r="AJ141" i="40"/>
  <c r="AZ140" i="40"/>
  <c r="BP140" i="40"/>
  <c r="BE140" i="40"/>
  <c r="BU140" i="40"/>
  <c r="AO141" i="40"/>
  <c r="BH39" i="40"/>
  <c r="BX39" i="40"/>
  <c r="AR40" i="40"/>
  <c r="BL37" i="40"/>
  <c r="AF38" i="40"/>
  <c r="AV37" i="40"/>
  <c r="BP39" i="40"/>
  <c r="AZ39" i="40"/>
  <c r="AJ40" i="40"/>
  <c r="BU38" i="40"/>
  <c r="AO39" i="40"/>
  <c r="BE38" i="40"/>
  <c r="BZ38" i="40"/>
  <c r="AT39" i="40"/>
  <c r="BJ38" i="40"/>
  <c r="AF103" i="40"/>
  <c r="AV102" i="40"/>
  <c r="BL102" i="40"/>
  <c r="BW142" i="40"/>
  <c r="BG142" i="40"/>
  <c r="BI140" i="40"/>
  <c r="AS141" i="40"/>
  <c r="BY140" i="40"/>
  <c r="BN140" i="40"/>
  <c r="AH141" i="40"/>
  <c r="AX140" i="40"/>
  <c r="BL103" i="39"/>
  <c r="AV103" i="39"/>
  <c r="AF104" i="39"/>
  <c r="AW38" i="39"/>
  <c r="BM38" i="39"/>
  <c r="AG39" i="39"/>
  <c r="BC37" i="39"/>
  <c r="AM38" i="39"/>
  <c r="BS37" i="39"/>
  <c r="AI141" i="39"/>
  <c r="AY140" i="39"/>
  <c r="BO140" i="39"/>
  <c r="AH141" i="39"/>
  <c r="AX140" i="39"/>
  <c r="BN140" i="39"/>
  <c r="AY39" i="39"/>
  <c r="AI40" i="39"/>
  <c r="BO39" i="39"/>
  <c r="BI141" i="39"/>
  <c r="BY141" i="39"/>
  <c r="AS142" i="39"/>
  <c r="AL142" i="39"/>
  <c r="BR141" i="39"/>
  <c r="BB141" i="39"/>
  <c r="AZ39" i="39"/>
  <c r="AJ40" i="39"/>
  <c r="BP39" i="39"/>
  <c r="BG39" i="39"/>
  <c r="AQ40" i="39"/>
  <c r="BW39" i="39"/>
  <c r="AU141" i="39"/>
  <c r="CA140" i="39"/>
  <c r="BK140" i="39"/>
  <c r="BA142" i="39"/>
  <c r="BQ142" i="39"/>
  <c r="AK143" i="39"/>
  <c r="BR38" i="39"/>
  <c r="AL39" i="39"/>
  <c r="BB38" i="39"/>
  <c r="BT39" i="39"/>
  <c r="BD39" i="39"/>
  <c r="AN40" i="39"/>
  <c r="BL37" i="39"/>
  <c r="AV37" i="39"/>
  <c r="AF38" i="39"/>
  <c r="AM142" i="39"/>
  <c r="BS141" i="39"/>
  <c r="BC141" i="39"/>
  <c r="BT140" i="39"/>
  <c r="AN141" i="39"/>
  <c r="BD140" i="39"/>
  <c r="BF39" i="39"/>
  <c r="BV39" i="39"/>
  <c r="AP40" i="39"/>
  <c r="BL141" i="39"/>
  <c r="AF142" i="39"/>
  <c r="AV141" i="39"/>
  <c r="CA39" i="39"/>
  <c r="AU40" i="39"/>
  <c r="BK39" i="39"/>
  <c r="BX142" i="39"/>
  <c r="BH142" i="39"/>
  <c r="AR143" i="39"/>
  <c r="BZ37" i="39"/>
  <c r="AT38" i="39"/>
  <c r="BJ37" i="39"/>
  <c r="AX38" i="39"/>
  <c r="BN38" i="39"/>
  <c r="AH39" i="39"/>
  <c r="AO39" i="39"/>
  <c r="BU38" i="39"/>
  <c r="BE38" i="39"/>
  <c r="AW140" i="39"/>
  <c r="AG141" i="39"/>
  <c r="BM140" i="39"/>
  <c r="BQ38" i="39"/>
  <c r="BA38" i="39"/>
  <c r="AK39" i="39"/>
  <c r="BZ142" i="39"/>
  <c r="BJ142" i="39"/>
  <c r="AT143" i="39"/>
  <c r="AP142" i="39"/>
  <c r="BF141" i="39"/>
  <c r="BV141" i="39"/>
  <c r="AO142" i="39"/>
  <c r="BU141" i="39"/>
  <c r="BE141" i="39"/>
  <c r="BP142" i="39"/>
  <c r="AZ142" i="39"/>
  <c r="AJ143" i="39"/>
  <c r="BB142" i="38"/>
  <c r="AL143" i="38"/>
  <c r="BR142" i="38"/>
  <c r="BN37" i="38"/>
  <c r="AX37" i="38"/>
  <c r="AH38" i="38"/>
  <c r="BD141" i="38"/>
  <c r="BT141" i="38"/>
  <c r="AN142" i="38"/>
  <c r="CA37" i="38"/>
  <c r="AU38" i="38"/>
  <c r="BK37" i="38"/>
  <c r="BS37" i="38"/>
  <c r="BC37" i="38"/>
  <c r="AM38" i="38"/>
  <c r="BA141" i="38"/>
  <c r="AK142" i="38"/>
  <c r="BQ141" i="38"/>
  <c r="BE140" i="38"/>
  <c r="BU140" i="38"/>
  <c r="AO141" i="38"/>
  <c r="BP37" i="38"/>
  <c r="AZ37" i="38"/>
  <c r="AJ38" i="38"/>
  <c r="AT39" i="38"/>
  <c r="BJ38" i="38"/>
  <c r="BZ38" i="38"/>
  <c r="BQ37" i="38"/>
  <c r="BA37" i="38"/>
  <c r="AK38" i="38"/>
  <c r="BS141" i="38"/>
  <c r="AM142" i="38"/>
  <c r="BC141" i="38"/>
  <c r="BR37" i="38"/>
  <c r="BB37" i="38"/>
  <c r="AL38" i="38"/>
  <c r="BL37" i="38"/>
  <c r="AV37" i="38"/>
  <c r="AF38" i="38"/>
  <c r="AQ39" i="38"/>
  <c r="BG38" i="38"/>
  <c r="BW38" i="38"/>
  <c r="AS39" i="38"/>
  <c r="BY38" i="38"/>
  <c r="BI38" i="38"/>
  <c r="BL140" i="38"/>
  <c r="AF141" i="38"/>
  <c r="AV140" i="38"/>
  <c r="AG141" i="38"/>
  <c r="BM140" i="38"/>
  <c r="AW140" i="38"/>
  <c r="AR39" i="38"/>
  <c r="BH38" i="38"/>
  <c r="BX38" i="38"/>
  <c r="BE37" i="38"/>
  <c r="AO38" i="38"/>
  <c r="BU37" i="38"/>
  <c r="BX141" i="38"/>
  <c r="AR142" i="38"/>
  <c r="BH141" i="38"/>
  <c r="AZ141" i="38"/>
  <c r="AJ142" i="38"/>
  <c r="BP141" i="38"/>
  <c r="BD37" i="38"/>
  <c r="BT37" i="38"/>
  <c r="AN38" i="38"/>
  <c r="BF140" i="38"/>
  <c r="AP141" i="38"/>
  <c r="BV140" i="38"/>
  <c r="BG142" i="38"/>
  <c r="AQ143" i="38"/>
  <c r="BW142" i="38"/>
  <c r="AW37" i="38"/>
  <c r="BM37" i="38"/>
  <c r="AG38" i="38"/>
  <c r="AH142" i="38"/>
  <c r="AX141" i="38"/>
  <c r="BN141" i="38"/>
  <c r="AI142" i="38"/>
  <c r="BO141" i="38"/>
  <c r="AY141" i="38"/>
  <c r="AI40" i="38"/>
  <c r="BO39" i="38"/>
  <c r="AY39" i="38"/>
  <c r="BF38" i="38"/>
  <c r="BV38" i="38"/>
  <c r="AP39" i="38"/>
  <c r="CA140" i="38"/>
  <c r="AU141" i="38"/>
  <c r="BK140" i="38"/>
  <c r="BH142" i="37"/>
  <c r="BX142" i="37"/>
  <c r="AV141" i="37"/>
  <c r="BL141" i="37"/>
  <c r="AK141" i="37"/>
  <c r="BA140" i="37"/>
  <c r="BQ140" i="37"/>
  <c r="AW37" i="37"/>
  <c r="BM37" i="37"/>
  <c r="AG38" i="37"/>
  <c r="AP40" i="37"/>
  <c r="BF39" i="37"/>
  <c r="BV39" i="37"/>
  <c r="BD140" i="37"/>
  <c r="AN141" i="37"/>
  <c r="BT140" i="37"/>
  <c r="BE140" i="37"/>
  <c r="AO141" i="37"/>
  <c r="BU140" i="37"/>
  <c r="AI141" i="37"/>
  <c r="AY140" i="37"/>
  <c r="BO140" i="37"/>
  <c r="AL141" i="37"/>
  <c r="BB140" i="37"/>
  <c r="BR140" i="37"/>
  <c r="AV37" i="37"/>
  <c r="BL37" i="37"/>
  <c r="AF38" i="37"/>
  <c r="AM40" i="37"/>
  <c r="BC39" i="37"/>
  <c r="BS39" i="37"/>
  <c r="BQ37" i="37"/>
  <c r="AK38" i="37"/>
  <c r="BA37" i="37"/>
  <c r="AL38" i="37"/>
  <c r="BR37" i="37"/>
  <c r="BB37" i="37"/>
  <c r="BG140" i="37"/>
  <c r="AQ141" i="37"/>
  <c r="BW140" i="37"/>
  <c r="BY140" i="37"/>
  <c r="BI140" i="37"/>
  <c r="AQ39" i="37"/>
  <c r="BW38" i="37"/>
  <c r="BG38" i="37"/>
  <c r="AR39" i="37"/>
  <c r="BX38" i="37"/>
  <c r="BH38" i="37"/>
  <c r="CA141" i="37"/>
  <c r="BK141" i="37"/>
  <c r="BU39" i="37"/>
  <c r="AO40" i="37"/>
  <c r="BE39" i="37"/>
  <c r="BF141" i="37"/>
  <c r="BV141" i="37"/>
  <c r="AJ40" i="37"/>
  <c r="AZ39" i="37"/>
  <c r="BP39" i="37"/>
  <c r="AJ141" i="37"/>
  <c r="AZ140" i="37"/>
  <c r="BP140" i="37"/>
  <c r="BI38" i="37"/>
  <c r="BY38" i="37"/>
  <c r="AS39" i="37"/>
  <c r="AU39" i="37"/>
  <c r="BK38" i="37"/>
  <c r="CA38" i="37"/>
  <c r="BZ38" i="37"/>
  <c r="AT39" i="37"/>
  <c r="BJ38" i="37"/>
  <c r="BC140" i="37"/>
  <c r="AM141" i="37"/>
  <c r="BS140" i="37"/>
  <c r="BN37" i="37"/>
  <c r="AX37" i="37"/>
  <c r="AH38" i="37"/>
  <c r="AN40" i="37"/>
  <c r="BD39" i="37"/>
  <c r="BT39" i="37"/>
  <c r="BZ140" i="37"/>
  <c r="BJ140" i="37"/>
  <c r="AF102" i="37"/>
  <c r="BL101" i="37"/>
  <c r="AV101" i="37"/>
  <c r="BO39" i="37"/>
  <c r="AY39" i="37"/>
  <c r="AI40" i="37"/>
  <c r="AF103" i="36"/>
  <c r="AV102" i="36"/>
  <c r="BL102" i="36"/>
  <c r="AV38" i="36"/>
  <c r="BL38" i="36"/>
  <c r="BS140" i="36"/>
  <c r="BC140" i="36"/>
  <c r="BR38" i="36"/>
  <c r="BB38" i="36"/>
  <c r="AW140" i="36"/>
  <c r="BM140" i="36"/>
  <c r="BU37" i="36"/>
  <c r="BE37" i="36"/>
  <c r="BI140" i="36"/>
  <c r="BY140" i="36"/>
  <c r="BL140" i="36"/>
  <c r="AX39" i="36"/>
  <c r="BN39" i="36"/>
  <c r="BK40" i="36"/>
  <c r="CA40" i="36"/>
  <c r="BA39" i="36"/>
  <c r="BQ39" i="36"/>
  <c r="BP141" i="36"/>
  <c r="AZ141" i="36"/>
  <c r="BH38" i="36"/>
  <c r="BX38" i="36"/>
  <c r="BV140" i="36"/>
  <c r="BF140" i="36"/>
  <c r="BV37" i="36"/>
  <c r="BF37" i="36"/>
  <c r="BS39" i="36"/>
  <c r="BC39" i="36"/>
  <c r="BU141" i="36"/>
  <c r="BE141" i="36"/>
  <c r="AX142" i="36"/>
  <c r="BN142" i="36"/>
  <c r="BT140" i="36"/>
  <c r="BD140" i="36"/>
  <c r="BJ140" i="36"/>
  <c r="BZ140" i="36"/>
  <c r="AW38" i="36"/>
  <c r="BM38" i="36"/>
  <c r="BK140" i="36"/>
  <c r="CA140" i="36"/>
  <c r="BJ37" i="36"/>
  <c r="BZ37" i="36"/>
  <c r="BG140" i="36"/>
  <c r="BW140" i="36"/>
  <c r="AY140" i="36"/>
  <c r="BO140" i="36"/>
  <c r="BA142" i="36"/>
  <c r="BQ142" i="36"/>
  <c r="BT37" i="36"/>
  <c r="BD37" i="36"/>
  <c r="BI38" i="36"/>
  <c r="BY38" i="36"/>
  <c r="AZ39" i="36"/>
  <c r="BP39" i="36"/>
  <c r="BX141" i="36"/>
  <c r="BH141" i="36"/>
  <c r="BR141" i="36"/>
  <c r="BB141" i="36"/>
  <c r="BW37" i="36"/>
  <c r="BG37" i="36"/>
  <c r="BX138" i="16"/>
  <c r="BH138" i="16"/>
  <c r="BY137" i="16"/>
  <c r="BI137" i="16"/>
  <c r="BW137" i="16"/>
  <c r="BG137" i="16"/>
  <c r="BO8" i="16"/>
  <c r="AY8" i="16"/>
  <c r="BE137" i="16"/>
  <c r="BU137" i="16"/>
  <c r="BD137" i="16"/>
  <c r="BT137" i="16"/>
  <c r="BD37" i="16"/>
  <c r="BT37" i="16"/>
  <c r="BE35" i="16"/>
  <c r="BU35" i="16"/>
  <c r="AO36" i="16"/>
  <c r="BF138" i="16"/>
  <c r="BV138" i="16"/>
  <c r="BW35" i="16"/>
  <c r="BG35" i="16"/>
  <c r="BK36" i="16"/>
  <c r="CA36" i="16"/>
  <c r="BM8" i="16"/>
  <c r="AW8" i="16"/>
  <c r="BJ138" i="16"/>
  <c r="BZ138" i="16"/>
  <c r="BN8" i="16"/>
  <c r="AX8" i="16"/>
  <c r="BV36" i="16"/>
  <c r="BF36" i="16"/>
  <c r="BP8" i="16"/>
  <c r="AZ8" i="16"/>
  <c r="BA8" i="16"/>
  <c r="BQ8" i="16"/>
  <c r="BR8" i="16"/>
  <c r="BB8" i="16"/>
  <c r="BS8" i="16"/>
  <c r="BC8" i="16"/>
  <c r="CA138" i="16"/>
  <c r="BK138" i="16"/>
  <c r="BI35" i="16"/>
  <c r="BY35" i="16"/>
  <c r="BH35" i="16"/>
  <c r="BX35" i="16"/>
  <c r="BJ35" i="16"/>
  <c r="BZ35" i="16"/>
  <c r="BL8" i="16"/>
  <c r="AV8" i="16"/>
  <c r="BL70" i="16"/>
  <c r="BL109" i="16"/>
  <c r="BO70" i="16"/>
  <c r="BO109" i="16"/>
  <c r="BQ70" i="16"/>
  <c r="BQ109" i="16"/>
  <c r="BC70" i="16"/>
  <c r="BC109" i="16"/>
  <c r="BN70" i="16"/>
  <c r="BN109" i="16"/>
  <c r="BB109" i="16"/>
  <c r="BB70" i="16"/>
  <c r="BM70" i="16"/>
  <c r="BM109" i="16"/>
  <c r="BR109" i="16"/>
  <c r="BR70" i="16"/>
  <c r="AX109" i="16"/>
  <c r="AX70" i="16"/>
  <c r="BP109" i="16"/>
  <c r="BP70" i="16"/>
  <c r="AV70" i="16"/>
  <c r="AV109" i="16"/>
  <c r="AY109" i="16"/>
  <c r="AY70" i="16"/>
  <c r="AZ109" i="16"/>
  <c r="AZ70" i="16"/>
  <c r="AW109" i="16"/>
  <c r="AW70" i="16"/>
  <c r="BA109" i="16"/>
  <c r="BA70" i="16"/>
  <c r="AP37" i="16"/>
  <c r="AN38" i="16"/>
  <c r="AS36" i="16"/>
  <c r="AR36" i="16"/>
  <c r="AQ36" i="16"/>
  <c r="AU37" i="16"/>
  <c r="AT36" i="16"/>
  <c r="AM39" i="43" l="1"/>
  <c r="BS38" i="43"/>
  <c r="BC38" i="43"/>
  <c r="AY38" i="43"/>
  <c r="AI39" i="43"/>
  <c r="BO38" i="43"/>
  <c r="BS38" i="40"/>
  <c r="AM39" i="40"/>
  <c r="BC38" i="40"/>
  <c r="BH38" i="39"/>
  <c r="AR39" i="39"/>
  <c r="BX38" i="39"/>
  <c r="BD141" i="42"/>
  <c r="BT141" i="42"/>
  <c r="CA141" i="41"/>
  <c r="BK141" i="41"/>
  <c r="BW38" i="44"/>
  <c r="BG38" i="44"/>
  <c r="AQ39" i="44"/>
  <c r="AV102" i="38"/>
  <c r="BL102" i="38"/>
  <c r="AF103" i="38"/>
  <c r="BL141" i="40"/>
  <c r="AV141" i="40"/>
  <c r="BD38" i="44"/>
  <c r="BT38" i="44"/>
  <c r="AN39" i="44"/>
  <c r="BO38" i="36"/>
  <c r="AY38" i="36"/>
  <c r="V39" i="45"/>
  <c r="AD38" i="45"/>
  <c r="AX142" i="37"/>
  <c r="BN142" i="37"/>
  <c r="BV39" i="44"/>
  <c r="BF39" i="44"/>
  <c r="AP40" i="44"/>
  <c r="BM141" i="40"/>
  <c r="AW141" i="40"/>
  <c r="BY141" i="43"/>
  <c r="BI141" i="43"/>
  <c r="AS39" i="39"/>
  <c r="BY38" i="39"/>
  <c r="BI38" i="39"/>
  <c r="CA141" i="43"/>
  <c r="BK141" i="43"/>
  <c r="BY141" i="38"/>
  <c r="AS142" i="38"/>
  <c r="BI141" i="38"/>
  <c r="BZ141" i="43"/>
  <c r="BJ141" i="43"/>
  <c r="AX38" i="42"/>
  <c r="BN38" i="42"/>
  <c r="AH39" i="42"/>
  <c r="AZ141" i="42"/>
  <c r="BP141" i="42"/>
  <c r="BX141" i="40"/>
  <c r="BH141" i="40"/>
  <c r="BJ38" i="41"/>
  <c r="AT39" i="41"/>
  <c r="BZ38" i="41"/>
  <c r="AQ143" i="39"/>
  <c r="BG142" i="39"/>
  <c r="BW142" i="39"/>
  <c r="AG39" i="40"/>
  <c r="AW38" i="40"/>
  <c r="BM38" i="40"/>
  <c r="AZ141" i="41"/>
  <c r="BP141" i="41"/>
  <c r="BX38" i="41"/>
  <c r="AR39" i="41"/>
  <c r="BH38" i="41"/>
  <c r="AW141" i="42"/>
  <c r="BM141" i="42"/>
  <c r="BZ141" i="38"/>
  <c r="AT142" i="38"/>
  <c r="BJ141" i="38"/>
  <c r="U39" i="45"/>
  <c r="AC38" i="45"/>
  <c r="BR141" i="42"/>
  <c r="BB141" i="42"/>
  <c r="AW141" i="37"/>
  <c r="BM141" i="37"/>
  <c r="S41" i="45"/>
  <c r="AA40" i="45"/>
  <c r="Y39" i="45"/>
  <c r="AG38" i="45"/>
  <c r="T42" i="45"/>
  <c r="AB41" i="45"/>
  <c r="AE40" i="45"/>
  <c r="W41" i="45"/>
  <c r="AF38" i="45"/>
  <c r="X39" i="45"/>
  <c r="Z40" i="45"/>
  <c r="BQ39" i="44"/>
  <c r="AK40" i="44"/>
  <c r="BA39" i="44"/>
  <c r="AJ39" i="44"/>
  <c r="AZ38" i="44"/>
  <c r="BP38" i="44"/>
  <c r="AF144" i="44"/>
  <c r="BL143" i="44"/>
  <c r="AV143" i="44"/>
  <c r="AZ141" i="44"/>
  <c r="BP141" i="44"/>
  <c r="AJ142" i="44"/>
  <c r="AH144" i="44"/>
  <c r="BN143" i="44"/>
  <c r="AX143" i="44"/>
  <c r="AX41" i="44"/>
  <c r="BN41" i="44"/>
  <c r="AH42" i="44"/>
  <c r="AW39" i="44"/>
  <c r="BM39" i="44"/>
  <c r="AG40" i="44"/>
  <c r="AQ143" i="44"/>
  <c r="BW142" i="44"/>
  <c r="BG142" i="44"/>
  <c r="AP143" i="44"/>
  <c r="BV142" i="44"/>
  <c r="BF142" i="44"/>
  <c r="AU39" i="44"/>
  <c r="CA38" i="44"/>
  <c r="BK38" i="44"/>
  <c r="BK143" i="44"/>
  <c r="CA143" i="44"/>
  <c r="AU144" i="44"/>
  <c r="BY38" i="44"/>
  <c r="AS39" i="44"/>
  <c r="BI38" i="44"/>
  <c r="BX38" i="44"/>
  <c r="BH38" i="44"/>
  <c r="AR39" i="44"/>
  <c r="BO141" i="44"/>
  <c r="AI142" i="44"/>
  <c r="AY141" i="44"/>
  <c r="AF41" i="44"/>
  <c r="BL40" i="44"/>
  <c r="AV40" i="44"/>
  <c r="AN143" i="44"/>
  <c r="BD142" i="44"/>
  <c r="BT142" i="44"/>
  <c r="BC141" i="44"/>
  <c r="AM142" i="44"/>
  <c r="BS141" i="44"/>
  <c r="BB144" i="44"/>
  <c r="BR144" i="44"/>
  <c r="AL145" i="44"/>
  <c r="BM142" i="44"/>
  <c r="AG143" i="44"/>
  <c r="AW142" i="44"/>
  <c r="AY41" i="44"/>
  <c r="BO41" i="44"/>
  <c r="AI42" i="44"/>
  <c r="AT39" i="44"/>
  <c r="BJ38" i="44"/>
  <c r="BZ38" i="44"/>
  <c r="BL103" i="44"/>
  <c r="AF104" i="44"/>
  <c r="AV103" i="44"/>
  <c r="BZ141" i="44"/>
  <c r="BJ141" i="44"/>
  <c r="AT142" i="44"/>
  <c r="BS40" i="44"/>
  <c r="BC40" i="44"/>
  <c r="AM41" i="44"/>
  <c r="BE38" i="44"/>
  <c r="BU38" i="44"/>
  <c r="AO39" i="44"/>
  <c r="BX141" i="44"/>
  <c r="BH141" i="44"/>
  <c r="AR142" i="44"/>
  <c r="AS143" i="44"/>
  <c r="BI142" i="44"/>
  <c r="BY142" i="44"/>
  <c r="BU142" i="44"/>
  <c r="BE142" i="44"/>
  <c r="AO143" i="44"/>
  <c r="BQ143" i="44"/>
  <c r="AK144" i="44"/>
  <c r="BA143" i="44"/>
  <c r="BR40" i="44"/>
  <c r="BB40" i="44"/>
  <c r="AL41" i="44"/>
  <c r="BX38" i="43"/>
  <c r="BH38" i="43"/>
  <c r="AR39" i="43"/>
  <c r="AN40" i="43"/>
  <c r="BT39" i="43"/>
  <c r="BD39" i="43"/>
  <c r="BA142" i="43"/>
  <c r="BQ142" i="43"/>
  <c r="BJ38" i="43"/>
  <c r="BZ38" i="43"/>
  <c r="AT39" i="43"/>
  <c r="BO141" i="43"/>
  <c r="AY141" i="43"/>
  <c r="BB41" i="43"/>
  <c r="BR41" i="43"/>
  <c r="AL42" i="43"/>
  <c r="BT142" i="43"/>
  <c r="BD142" i="43"/>
  <c r="BW142" i="43"/>
  <c r="BG142" i="43"/>
  <c r="BM40" i="43"/>
  <c r="AG41" i="43"/>
  <c r="AW40" i="43"/>
  <c r="BU142" i="43"/>
  <c r="BE142" i="43"/>
  <c r="BH143" i="43"/>
  <c r="BX143" i="43"/>
  <c r="AZ141" i="43"/>
  <c r="BP141" i="43"/>
  <c r="BS142" i="43"/>
  <c r="BC142" i="43"/>
  <c r="BI38" i="43"/>
  <c r="BY38" i="43"/>
  <c r="AS39" i="43"/>
  <c r="AF103" i="43"/>
  <c r="AV102" i="43"/>
  <c r="BL102" i="43"/>
  <c r="BV142" i="43"/>
  <c r="BF142" i="43"/>
  <c r="BU39" i="43"/>
  <c r="AO40" i="43"/>
  <c r="BE39" i="43"/>
  <c r="BA41" i="43"/>
  <c r="BQ41" i="43"/>
  <c r="AK42" i="43"/>
  <c r="BN40" i="43"/>
  <c r="AH41" i="43"/>
  <c r="AX40" i="43"/>
  <c r="AV142" i="43"/>
  <c r="BL142" i="43"/>
  <c r="BN141" i="43"/>
  <c r="AX141" i="43"/>
  <c r="AW141" i="43"/>
  <c r="BM141" i="43"/>
  <c r="BV39" i="43"/>
  <c r="AP40" i="43"/>
  <c r="BF39" i="43"/>
  <c r="AJ41" i="43"/>
  <c r="AZ40" i="43"/>
  <c r="BP40" i="43"/>
  <c r="CA39" i="43"/>
  <c r="BK39" i="43"/>
  <c r="AU40" i="43"/>
  <c r="BB142" i="43"/>
  <c r="BR142" i="43"/>
  <c r="BG38" i="43"/>
  <c r="AQ39" i="43"/>
  <c r="BW38" i="43"/>
  <c r="BL40" i="43"/>
  <c r="AF41" i="43"/>
  <c r="AV40" i="43"/>
  <c r="BU143" i="42"/>
  <c r="BE143" i="42"/>
  <c r="BI41" i="42"/>
  <c r="BY41" i="42"/>
  <c r="AS42" i="42"/>
  <c r="BE39" i="42"/>
  <c r="BU39" i="42"/>
  <c r="AO40" i="42"/>
  <c r="BO141" i="42"/>
  <c r="AY141" i="42"/>
  <c r="BH39" i="42"/>
  <c r="AR40" i="42"/>
  <c r="BX39" i="42"/>
  <c r="BL141" i="42"/>
  <c r="AV141" i="42"/>
  <c r="BF141" i="42"/>
  <c r="BV141" i="42"/>
  <c r="BS39" i="42"/>
  <c r="BC39" i="42"/>
  <c r="AM40" i="42"/>
  <c r="CA40" i="42"/>
  <c r="BK40" i="42"/>
  <c r="AU41" i="42"/>
  <c r="BO39" i="42"/>
  <c r="AY39" i="42"/>
  <c r="AI40" i="42"/>
  <c r="AG40" i="42"/>
  <c r="BM39" i="42"/>
  <c r="AW39" i="42"/>
  <c r="AQ39" i="42"/>
  <c r="BW38" i="42"/>
  <c r="BG38" i="42"/>
  <c r="BC143" i="42"/>
  <c r="BS143" i="42"/>
  <c r="BA142" i="42"/>
  <c r="BQ142" i="42"/>
  <c r="BK142" i="42"/>
  <c r="CA142" i="42"/>
  <c r="BI141" i="42"/>
  <c r="BY141" i="42"/>
  <c r="AV38" i="42"/>
  <c r="BL38" i="42"/>
  <c r="AF39" i="42"/>
  <c r="BL102" i="42"/>
  <c r="AF103" i="42"/>
  <c r="AV102" i="42"/>
  <c r="BT39" i="42"/>
  <c r="BD39" i="42"/>
  <c r="AN40" i="42"/>
  <c r="BH141" i="42"/>
  <c r="BX141" i="42"/>
  <c r="BR39" i="42"/>
  <c r="BB39" i="42"/>
  <c r="AL40" i="42"/>
  <c r="BZ141" i="42"/>
  <c r="BJ141" i="42"/>
  <c r="BF39" i="42"/>
  <c r="BV39" i="42"/>
  <c r="AP40" i="42"/>
  <c r="BQ39" i="42"/>
  <c r="BA39" i="42"/>
  <c r="AK40" i="42"/>
  <c r="AX143" i="42"/>
  <c r="BN143" i="42"/>
  <c r="AZ40" i="42"/>
  <c r="AJ41" i="42"/>
  <c r="BP40" i="42"/>
  <c r="BG141" i="42"/>
  <c r="BW141" i="42"/>
  <c r="AT41" i="42"/>
  <c r="BZ40" i="42"/>
  <c r="BJ40" i="42"/>
  <c r="AW141" i="41"/>
  <c r="BM141" i="41"/>
  <c r="BY144" i="41"/>
  <c r="BI144" i="41"/>
  <c r="BB141" i="41"/>
  <c r="BR141" i="41"/>
  <c r="BT40" i="41"/>
  <c r="AN41" i="41"/>
  <c r="BD40" i="41"/>
  <c r="BD141" i="41"/>
  <c r="BT141" i="41"/>
  <c r="BJ143" i="41"/>
  <c r="BZ143" i="41"/>
  <c r="AY38" i="41"/>
  <c r="BO38" i="41"/>
  <c r="AI39" i="41"/>
  <c r="BP39" i="41"/>
  <c r="AJ40" i="41"/>
  <c r="AZ39" i="41"/>
  <c r="BQ38" i="41"/>
  <c r="BA38" i="41"/>
  <c r="AK39" i="41"/>
  <c r="BV40" i="41"/>
  <c r="BF40" i="41"/>
  <c r="AP41" i="41"/>
  <c r="AX142" i="41"/>
  <c r="BN142" i="41"/>
  <c r="BV141" i="41"/>
  <c r="BF141" i="41"/>
  <c r="BL40" i="41"/>
  <c r="AF41" i="41"/>
  <c r="AV40" i="41"/>
  <c r="AX38" i="41"/>
  <c r="BN38" i="41"/>
  <c r="AH39" i="41"/>
  <c r="BG141" i="41"/>
  <c r="BW141" i="41"/>
  <c r="BE144" i="41"/>
  <c r="BU144" i="41"/>
  <c r="AL41" i="41"/>
  <c r="BR40" i="41"/>
  <c r="BB40" i="41"/>
  <c r="BC141" i="41"/>
  <c r="BS141" i="41"/>
  <c r="BQ143" i="41"/>
  <c r="BA143" i="41"/>
  <c r="BU40" i="41"/>
  <c r="AO41" i="41"/>
  <c r="BE40" i="41"/>
  <c r="BK40" i="41"/>
  <c r="AU41" i="41"/>
  <c r="CA40" i="41"/>
  <c r="AM41" i="41"/>
  <c r="BS40" i="41"/>
  <c r="BC40" i="41"/>
  <c r="BX141" i="41"/>
  <c r="BH141" i="41"/>
  <c r="AV141" i="41"/>
  <c r="BL141" i="41"/>
  <c r="AW38" i="41"/>
  <c r="BM38" i="41"/>
  <c r="AG39" i="41"/>
  <c r="BI39" i="41"/>
  <c r="AS40" i="41"/>
  <c r="BY39" i="41"/>
  <c r="BG41" i="41"/>
  <c r="AQ42" i="41"/>
  <c r="BW41" i="41"/>
  <c r="AY142" i="41"/>
  <c r="BO142" i="41"/>
  <c r="AF103" i="41"/>
  <c r="AV102" i="41"/>
  <c r="BL102" i="41"/>
  <c r="BN141" i="40"/>
  <c r="AX141" i="40"/>
  <c r="BS142" i="40"/>
  <c r="BC142" i="40"/>
  <c r="BO141" i="40"/>
  <c r="AY141" i="40"/>
  <c r="BY141" i="40"/>
  <c r="BI141" i="40"/>
  <c r="BH40" i="40"/>
  <c r="AR41" i="40"/>
  <c r="BX40" i="40"/>
  <c r="BJ142" i="40"/>
  <c r="BZ142" i="40"/>
  <c r="BQ143" i="40"/>
  <c r="AK144" i="40"/>
  <c r="BA143" i="40"/>
  <c r="BT141" i="40"/>
  <c r="BD141" i="40"/>
  <c r="BB38" i="40"/>
  <c r="BR38" i="40"/>
  <c r="AL39" i="40"/>
  <c r="BU39" i="40"/>
  <c r="BE39" i="40"/>
  <c r="AO40" i="40"/>
  <c r="AZ40" i="40"/>
  <c r="BP40" i="40"/>
  <c r="AJ41" i="40"/>
  <c r="AF39" i="40"/>
  <c r="AV38" i="40"/>
  <c r="BL38" i="40"/>
  <c r="BN40" i="40"/>
  <c r="AH41" i="40"/>
  <c r="AX40" i="40"/>
  <c r="BZ39" i="40"/>
  <c r="BJ39" i="40"/>
  <c r="AT40" i="40"/>
  <c r="BG38" i="40"/>
  <c r="AQ39" i="40"/>
  <c r="BW38" i="40"/>
  <c r="CA141" i="40"/>
  <c r="BK141" i="40"/>
  <c r="BK38" i="40"/>
  <c r="CA38" i="40"/>
  <c r="AU39" i="40"/>
  <c r="BG143" i="40"/>
  <c r="BW143" i="40"/>
  <c r="AQ144" i="40"/>
  <c r="BF141" i="40"/>
  <c r="BV141" i="40"/>
  <c r="BV39" i="40"/>
  <c r="BF39" i="40"/>
  <c r="AP40" i="40"/>
  <c r="AY40" i="40"/>
  <c r="BO40" i="40"/>
  <c r="AI41" i="40"/>
  <c r="AK39" i="40"/>
  <c r="BQ38" i="40"/>
  <c r="BA38" i="40"/>
  <c r="BI38" i="40"/>
  <c r="BY38" i="40"/>
  <c r="AS39" i="40"/>
  <c r="BE141" i="40"/>
  <c r="BU141" i="40"/>
  <c r="BL103" i="40"/>
  <c r="AF104" i="40"/>
  <c r="AV103" i="40"/>
  <c r="AZ141" i="40"/>
  <c r="BP141" i="40"/>
  <c r="AN40" i="40"/>
  <c r="BD39" i="40"/>
  <c r="BT39" i="40"/>
  <c r="BB141" i="40"/>
  <c r="BR141" i="40"/>
  <c r="BU39" i="39"/>
  <c r="AO40" i="39"/>
  <c r="BE39" i="39"/>
  <c r="BV40" i="39"/>
  <c r="AP41" i="39"/>
  <c r="BF40" i="39"/>
  <c r="AM39" i="39"/>
  <c r="BS38" i="39"/>
  <c r="BC38" i="39"/>
  <c r="AM143" i="39"/>
  <c r="BC142" i="39"/>
  <c r="BS142" i="39"/>
  <c r="AZ40" i="39"/>
  <c r="AJ41" i="39"/>
  <c r="BP40" i="39"/>
  <c r="AG40" i="39"/>
  <c r="AW39" i="39"/>
  <c r="BM39" i="39"/>
  <c r="BK40" i="39"/>
  <c r="AU41" i="39"/>
  <c r="CA40" i="39"/>
  <c r="BN141" i="39"/>
  <c r="AH142" i="39"/>
  <c r="AX141" i="39"/>
  <c r="AV38" i="39"/>
  <c r="BL38" i="39"/>
  <c r="AF39" i="39"/>
  <c r="BP143" i="39"/>
  <c r="AJ144" i="39"/>
  <c r="AZ143" i="39"/>
  <c r="BE142" i="39"/>
  <c r="AO143" i="39"/>
  <c r="BU142" i="39"/>
  <c r="BF142" i="39"/>
  <c r="AP143" i="39"/>
  <c r="BV142" i="39"/>
  <c r="AN142" i="39"/>
  <c r="BT141" i="39"/>
  <c r="BD141" i="39"/>
  <c r="BQ143" i="39"/>
  <c r="AK144" i="39"/>
  <c r="BA143" i="39"/>
  <c r="AQ41" i="39"/>
  <c r="BG40" i="39"/>
  <c r="BW40" i="39"/>
  <c r="AF105" i="39"/>
  <c r="AV104" i="39"/>
  <c r="BL104" i="39"/>
  <c r="BM141" i="39"/>
  <c r="AW141" i="39"/>
  <c r="AG142" i="39"/>
  <c r="BB39" i="39"/>
  <c r="BR39" i="39"/>
  <c r="AL40" i="39"/>
  <c r="AH40" i="39"/>
  <c r="AX39" i="39"/>
  <c r="BN39" i="39"/>
  <c r="AT39" i="39"/>
  <c r="BJ38" i="39"/>
  <c r="BZ38" i="39"/>
  <c r="AT144" i="39"/>
  <c r="BJ143" i="39"/>
  <c r="BZ143" i="39"/>
  <c r="AL143" i="39"/>
  <c r="BB142" i="39"/>
  <c r="BR142" i="39"/>
  <c r="AY40" i="39"/>
  <c r="AI41" i="39"/>
  <c r="BO40" i="39"/>
  <c r="BL142" i="39"/>
  <c r="AV142" i="39"/>
  <c r="AF143" i="39"/>
  <c r="AU142" i="39"/>
  <c r="CA141" i="39"/>
  <c r="BK141" i="39"/>
  <c r="BO141" i="39"/>
  <c r="AI142" i="39"/>
  <c r="AY141" i="39"/>
  <c r="BA39" i="39"/>
  <c r="BQ39" i="39"/>
  <c r="AK40" i="39"/>
  <c r="AR144" i="39"/>
  <c r="BX143" i="39"/>
  <c r="BH143" i="39"/>
  <c r="BT40" i="39"/>
  <c r="AN41" i="39"/>
  <c r="BD40" i="39"/>
  <c r="BY142" i="39"/>
  <c r="BI142" i="39"/>
  <c r="AS143" i="39"/>
  <c r="CA141" i="38"/>
  <c r="AU142" i="38"/>
  <c r="BK141" i="38"/>
  <c r="BS38" i="38"/>
  <c r="AM39" i="38"/>
  <c r="BC38" i="38"/>
  <c r="BF141" i="38"/>
  <c r="BV141" i="38"/>
  <c r="AP142" i="38"/>
  <c r="BI39" i="38"/>
  <c r="AS40" i="38"/>
  <c r="BY39" i="38"/>
  <c r="AK143" i="38"/>
  <c r="BA142" i="38"/>
  <c r="BQ142" i="38"/>
  <c r="BO40" i="38"/>
  <c r="AI41" i="38"/>
  <c r="AY40" i="38"/>
  <c r="BO142" i="38"/>
  <c r="AI143" i="38"/>
  <c r="AY142" i="38"/>
  <c r="AT40" i="38"/>
  <c r="BJ39" i="38"/>
  <c r="BZ39" i="38"/>
  <c r="BN38" i="38"/>
  <c r="AH39" i="38"/>
  <c r="AX38" i="38"/>
  <c r="AR143" i="38"/>
  <c r="BH142" i="38"/>
  <c r="BX142" i="38"/>
  <c r="BC142" i="38"/>
  <c r="AM143" i="38"/>
  <c r="BS142" i="38"/>
  <c r="BG143" i="38"/>
  <c r="AQ144" i="38"/>
  <c r="BW143" i="38"/>
  <c r="AG142" i="38"/>
  <c r="AW141" i="38"/>
  <c r="BM141" i="38"/>
  <c r="BQ38" i="38"/>
  <c r="BA38" i="38"/>
  <c r="AK39" i="38"/>
  <c r="AN143" i="38"/>
  <c r="BD142" i="38"/>
  <c r="BT142" i="38"/>
  <c r="BP38" i="38"/>
  <c r="AJ39" i="38"/>
  <c r="AZ38" i="38"/>
  <c r="AQ40" i="38"/>
  <c r="BG39" i="38"/>
  <c r="BW39" i="38"/>
  <c r="AF142" i="38"/>
  <c r="AV141" i="38"/>
  <c r="BL141" i="38"/>
  <c r="AH143" i="38"/>
  <c r="AX142" i="38"/>
  <c r="BN142" i="38"/>
  <c r="AV38" i="38"/>
  <c r="BL38" i="38"/>
  <c r="AF39" i="38"/>
  <c r="AO39" i="38"/>
  <c r="BU38" i="38"/>
  <c r="BE38" i="38"/>
  <c r="BR38" i="38"/>
  <c r="BB38" i="38"/>
  <c r="AL39" i="38"/>
  <c r="BB143" i="38"/>
  <c r="BR143" i="38"/>
  <c r="AL144" i="38"/>
  <c r="BH39" i="38"/>
  <c r="AR40" i="38"/>
  <c r="BX39" i="38"/>
  <c r="AP40" i="38"/>
  <c r="BF39" i="38"/>
  <c r="BV39" i="38"/>
  <c r="AN39" i="38"/>
  <c r="BD38" i="38"/>
  <c r="BT38" i="38"/>
  <c r="BK38" i="38"/>
  <c r="CA38" i="38"/>
  <c r="AU39" i="38"/>
  <c r="BP142" i="38"/>
  <c r="AJ143" i="38"/>
  <c r="AZ142" i="38"/>
  <c r="BU141" i="38"/>
  <c r="BE141" i="38"/>
  <c r="AO142" i="38"/>
  <c r="AW38" i="38"/>
  <c r="AG39" i="38"/>
  <c r="BM38" i="38"/>
  <c r="BE141" i="37"/>
  <c r="BU141" i="37"/>
  <c r="BQ38" i="37"/>
  <c r="BA38" i="37"/>
  <c r="AK39" i="37"/>
  <c r="AV102" i="37"/>
  <c r="AF103" i="37"/>
  <c r="BL102" i="37"/>
  <c r="AS40" i="37"/>
  <c r="BY39" i="37"/>
  <c r="BI39" i="37"/>
  <c r="AQ40" i="37"/>
  <c r="BG39" i="37"/>
  <c r="BW39" i="37"/>
  <c r="BR141" i="37"/>
  <c r="BB141" i="37"/>
  <c r="BL142" i="37"/>
  <c r="AV142" i="37"/>
  <c r="BU40" i="37"/>
  <c r="AO41" i="37"/>
  <c r="BE40" i="37"/>
  <c r="BD141" i="37"/>
  <c r="BT141" i="37"/>
  <c r="CA39" i="37"/>
  <c r="BK39" i="37"/>
  <c r="AU40" i="37"/>
  <c r="BP141" i="37"/>
  <c r="AZ141" i="37"/>
  <c r="AV38" i="37"/>
  <c r="BL38" i="37"/>
  <c r="AF39" i="37"/>
  <c r="BI141" i="37"/>
  <c r="BY141" i="37"/>
  <c r="BQ141" i="37"/>
  <c r="BA141" i="37"/>
  <c r="BP40" i="37"/>
  <c r="AZ40" i="37"/>
  <c r="AJ41" i="37"/>
  <c r="BG141" i="37"/>
  <c r="BW141" i="37"/>
  <c r="AI41" i="37"/>
  <c r="BO40" i="37"/>
  <c r="AY40" i="37"/>
  <c r="BR38" i="37"/>
  <c r="BB38" i="37"/>
  <c r="AL39" i="37"/>
  <c r="BK142" i="37"/>
  <c r="CA142" i="37"/>
  <c r="AP41" i="37"/>
  <c r="BF40" i="37"/>
  <c r="BV40" i="37"/>
  <c r="BH39" i="37"/>
  <c r="BX39" i="37"/>
  <c r="AR40" i="37"/>
  <c r="BN38" i="37"/>
  <c r="AX38" i="37"/>
  <c r="AH39" i="37"/>
  <c r="BC141" i="37"/>
  <c r="BS141" i="37"/>
  <c r="BJ141" i="37"/>
  <c r="BZ141" i="37"/>
  <c r="AY141" i="37"/>
  <c r="BO141" i="37"/>
  <c r="BX143" i="37"/>
  <c r="BH143" i="37"/>
  <c r="AT40" i="37"/>
  <c r="BJ39" i="37"/>
  <c r="BZ39" i="37"/>
  <c r="AG39" i="37"/>
  <c r="BM38" i="37"/>
  <c r="AW38" i="37"/>
  <c r="BS40" i="37"/>
  <c r="BC40" i="37"/>
  <c r="AM41" i="37"/>
  <c r="BT40" i="37"/>
  <c r="BD40" i="37"/>
  <c r="AN41" i="37"/>
  <c r="BF142" i="37"/>
  <c r="BV142" i="37"/>
  <c r="BE38" i="36"/>
  <c r="BU38" i="36"/>
  <c r="AY141" i="36"/>
  <c r="BO141" i="36"/>
  <c r="BP142" i="36"/>
  <c r="AZ142" i="36"/>
  <c r="BE142" i="36"/>
  <c r="BU142" i="36"/>
  <c r="BG38" i="36"/>
  <c r="BW38" i="36"/>
  <c r="BM141" i="36"/>
  <c r="AW141" i="36"/>
  <c r="BD141" i="36"/>
  <c r="BT141" i="36"/>
  <c r="AX143" i="36"/>
  <c r="BN143" i="36"/>
  <c r="BX142" i="36"/>
  <c r="BH142" i="36"/>
  <c r="BS141" i="36"/>
  <c r="BC141" i="36"/>
  <c r="BP40" i="36"/>
  <c r="AZ40" i="36"/>
  <c r="AW39" i="36"/>
  <c r="BM39" i="36"/>
  <c r="BR39" i="36"/>
  <c r="BB39" i="36"/>
  <c r="BR142" i="36"/>
  <c r="BB142" i="36"/>
  <c r="BK41" i="36"/>
  <c r="CA41" i="36"/>
  <c r="BZ38" i="36"/>
  <c r="BJ38" i="36"/>
  <c r="BK141" i="36"/>
  <c r="CA141" i="36"/>
  <c r="BF38" i="36"/>
  <c r="BV38" i="36"/>
  <c r="BC40" i="36"/>
  <c r="BS40" i="36"/>
  <c r="AV39" i="36"/>
  <c r="BL39" i="36"/>
  <c r="BY39" i="36"/>
  <c r="BI39" i="36"/>
  <c r="BV141" i="36"/>
  <c r="BF141" i="36"/>
  <c r="BD38" i="36"/>
  <c r="BT38" i="36"/>
  <c r="BX39" i="36"/>
  <c r="BH39" i="36"/>
  <c r="BI141" i="36"/>
  <c r="BY141" i="36"/>
  <c r="BA40" i="36"/>
  <c r="BQ40" i="36"/>
  <c r="BW141" i="36"/>
  <c r="BG141" i="36"/>
  <c r="BN40" i="36"/>
  <c r="AX40" i="36"/>
  <c r="BL141" i="36"/>
  <c r="BQ143" i="36"/>
  <c r="BA143" i="36"/>
  <c r="BJ141" i="36"/>
  <c r="BZ141" i="36"/>
  <c r="AV103" i="36"/>
  <c r="BL103" i="36"/>
  <c r="AF104" i="36"/>
  <c r="AZ9" i="16"/>
  <c r="BP9" i="16"/>
  <c r="BF139" i="16"/>
  <c r="BV139" i="16"/>
  <c r="BW36" i="16"/>
  <c r="BG36" i="16"/>
  <c r="BU36" i="16"/>
  <c r="BE36" i="16"/>
  <c r="AO37" i="16"/>
  <c r="BZ36" i="16"/>
  <c r="BJ36" i="16"/>
  <c r="BK37" i="16"/>
  <c r="CA37" i="16"/>
  <c r="BS9" i="16"/>
  <c r="BC9" i="16"/>
  <c r="BX36" i="16"/>
  <c r="BH36" i="16"/>
  <c r="BX139" i="16"/>
  <c r="BH139" i="16"/>
  <c r="CA139" i="16"/>
  <c r="BK139" i="16"/>
  <c r="BG138" i="16"/>
  <c r="BW138" i="16"/>
  <c r="BE138" i="16"/>
  <c r="BU138" i="16"/>
  <c r="BY36" i="16"/>
  <c r="BI36" i="16"/>
  <c r="AY9" i="16"/>
  <c r="BO9" i="16"/>
  <c r="BR9" i="16"/>
  <c r="BB9" i="16"/>
  <c r="BA9" i="16"/>
  <c r="BQ9" i="16"/>
  <c r="BZ139" i="16"/>
  <c r="BJ139" i="16"/>
  <c r="BD138" i="16"/>
  <c r="BT138" i="16"/>
  <c r="BY138" i="16"/>
  <c r="BI138" i="16"/>
  <c r="BD38" i="16"/>
  <c r="BT38" i="16"/>
  <c r="AX9" i="16"/>
  <c r="BN9" i="16"/>
  <c r="BF37" i="16"/>
  <c r="BV37" i="16"/>
  <c r="AW9" i="16"/>
  <c r="BM9" i="16"/>
  <c r="BL9" i="16"/>
  <c r="AV9" i="16"/>
  <c r="AP38" i="16"/>
  <c r="AQ37" i="16"/>
  <c r="AS37" i="16"/>
  <c r="AT37" i="16"/>
  <c r="AR37" i="16"/>
  <c r="AN39" i="16"/>
  <c r="AU38" i="16"/>
  <c r="BX39" i="39" l="1"/>
  <c r="BH39" i="39"/>
  <c r="AR40" i="39"/>
  <c r="BS39" i="40"/>
  <c r="BC39" i="40"/>
  <c r="AM40" i="40"/>
  <c r="AY39" i="43"/>
  <c r="AI40" i="43"/>
  <c r="BO39" i="43"/>
  <c r="BC39" i="43"/>
  <c r="AM40" i="43"/>
  <c r="BS39" i="43"/>
  <c r="AQ144" i="39"/>
  <c r="BW143" i="39"/>
  <c r="BG143" i="39"/>
  <c r="AC39" i="45"/>
  <c r="U40" i="45"/>
  <c r="AT40" i="41"/>
  <c r="BJ39" i="41"/>
  <c r="BZ39" i="41"/>
  <c r="BT39" i="44"/>
  <c r="AN40" i="44"/>
  <c r="BD39" i="44"/>
  <c r="AW142" i="42"/>
  <c r="BM142" i="42"/>
  <c r="BX142" i="40"/>
  <c r="BH142" i="40"/>
  <c r="AZ142" i="42"/>
  <c r="BP142" i="42"/>
  <c r="BI142" i="43"/>
  <c r="BY142" i="43"/>
  <c r="AV142" i="40"/>
  <c r="BL142" i="40"/>
  <c r="BZ142" i="38"/>
  <c r="AT143" i="38"/>
  <c r="BJ142" i="38"/>
  <c r="AF104" i="38"/>
  <c r="AV103" i="38"/>
  <c r="BL103" i="38"/>
  <c r="BI39" i="39"/>
  <c r="BY39" i="39"/>
  <c r="AS40" i="39"/>
  <c r="BN39" i="42"/>
  <c r="AX39" i="42"/>
  <c r="AH40" i="42"/>
  <c r="AW142" i="40"/>
  <c r="BM142" i="40"/>
  <c r="AZ142" i="41"/>
  <c r="BP142" i="41"/>
  <c r="BZ142" i="43"/>
  <c r="BJ142" i="43"/>
  <c r="AX143" i="37"/>
  <c r="BN143" i="37"/>
  <c r="BK142" i="41"/>
  <c r="CA142" i="41"/>
  <c r="AR40" i="41"/>
  <c r="BH39" i="41"/>
  <c r="BX39" i="41"/>
  <c r="BM142" i="37"/>
  <c r="AW142" i="37"/>
  <c r="BW39" i="44"/>
  <c r="AQ40" i="44"/>
  <c r="BG39" i="44"/>
  <c r="BM39" i="40"/>
  <c r="AG40" i="40"/>
  <c r="AW39" i="40"/>
  <c r="BY142" i="38"/>
  <c r="AS143" i="38"/>
  <c r="BI142" i="38"/>
  <c r="BR142" i="42"/>
  <c r="BB142" i="42"/>
  <c r="AD39" i="45"/>
  <c r="V40" i="45"/>
  <c r="BT142" i="42"/>
  <c r="BD142" i="42"/>
  <c r="BV40" i="44"/>
  <c r="BF40" i="44"/>
  <c r="AP41" i="44"/>
  <c r="CA142" i="43"/>
  <c r="BK142" i="43"/>
  <c r="AY39" i="36"/>
  <c r="BO39" i="36"/>
  <c r="Z41" i="45"/>
  <c r="W42" i="45"/>
  <c r="AE41" i="45"/>
  <c r="Y40" i="45"/>
  <c r="AG39" i="45"/>
  <c r="X40" i="45"/>
  <c r="AF39" i="45"/>
  <c r="AB42" i="45"/>
  <c r="T43" i="45"/>
  <c r="S42" i="45"/>
  <c r="AA41" i="45"/>
  <c r="AI43" i="44"/>
  <c r="AY42" i="44"/>
  <c r="BO42" i="44"/>
  <c r="AS40" i="44"/>
  <c r="BI39" i="44"/>
  <c r="BY39" i="44"/>
  <c r="BR41" i="44"/>
  <c r="AL42" i="44"/>
  <c r="BB41" i="44"/>
  <c r="AR40" i="44"/>
  <c r="BH39" i="44"/>
  <c r="BX39" i="44"/>
  <c r="AU145" i="44"/>
  <c r="CA144" i="44"/>
  <c r="BK144" i="44"/>
  <c r="AH43" i="44"/>
  <c r="AX42" i="44"/>
  <c r="BN42" i="44"/>
  <c r="BA144" i="44"/>
  <c r="AK145" i="44"/>
  <c r="BQ144" i="44"/>
  <c r="AL146" i="44"/>
  <c r="BB145" i="44"/>
  <c r="BR145" i="44"/>
  <c r="BE143" i="44"/>
  <c r="AO144" i="44"/>
  <c r="BU143" i="44"/>
  <c r="AS144" i="44"/>
  <c r="BY143" i="44"/>
  <c r="BI143" i="44"/>
  <c r="BK39" i="44"/>
  <c r="AU40" i="44"/>
  <c r="CA39" i="44"/>
  <c r="BP142" i="44"/>
  <c r="AZ142" i="44"/>
  <c r="AJ143" i="44"/>
  <c r="AV144" i="44"/>
  <c r="AF145" i="44"/>
  <c r="BL144" i="44"/>
  <c r="AG144" i="44"/>
  <c r="BM143" i="44"/>
  <c r="AW143" i="44"/>
  <c r="BD143" i="44"/>
  <c r="BT143" i="44"/>
  <c r="AN144" i="44"/>
  <c r="BS41" i="44"/>
  <c r="BC41" i="44"/>
  <c r="AM42" i="44"/>
  <c r="BS142" i="44"/>
  <c r="AM143" i="44"/>
  <c r="BC142" i="44"/>
  <c r="AT143" i="44"/>
  <c r="BZ142" i="44"/>
  <c r="BJ142" i="44"/>
  <c r="BL104" i="44"/>
  <c r="AV104" i="44"/>
  <c r="AF105" i="44"/>
  <c r="BF143" i="44"/>
  <c r="AP144" i="44"/>
  <c r="BV143" i="44"/>
  <c r="AR143" i="44"/>
  <c r="BX142" i="44"/>
  <c r="BH142" i="44"/>
  <c r="BP39" i="44"/>
  <c r="AJ40" i="44"/>
  <c r="AZ39" i="44"/>
  <c r="AV41" i="44"/>
  <c r="AF42" i="44"/>
  <c r="BL41" i="44"/>
  <c r="AX144" i="44"/>
  <c r="AH145" i="44"/>
  <c r="BN144" i="44"/>
  <c r="BG143" i="44"/>
  <c r="AQ144" i="44"/>
  <c r="BW143" i="44"/>
  <c r="BQ40" i="44"/>
  <c r="BA40" i="44"/>
  <c r="AK41" i="44"/>
  <c r="AO40" i="44"/>
  <c r="BU39" i="44"/>
  <c r="BE39" i="44"/>
  <c r="AT40" i="44"/>
  <c r="BJ39" i="44"/>
  <c r="BZ39" i="44"/>
  <c r="AY142" i="44"/>
  <c r="BO142" i="44"/>
  <c r="AI143" i="44"/>
  <c r="AG41" i="44"/>
  <c r="BM40" i="44"/>
  <c r="AW40" i="44"/>
  <c r="BC143" i="43"/>
  <c r="BS143" i="43"/>
  <c r="BL143" i="43"/>
  <c r="AV143" i="43"/>
  <c r="BK40" i="43"/>
  <c r="CA40" i="43"/>
  <c r="AU41" i="43"/>
  <c r="BA143" i="43"/>
  <c r="BQ143" i="43"/>
  <c r="BF143" i="43"/>
  <c r="BV143" i="43"/>
  <c r="BQ42" i="43"/>
  <c r="AK43" i="43"/>
  <c r="BA42" i="43"/>
  <c r="BL103" i="43"/>
  <c r="AF104" i="43"/>
  <c r="AV103" i="43"/>
  <c r="BM41" i="43"/>
  <c r="AW41" i="43"/>
  <c r="AG42" i="43"/>
  <c r="BD143" i="43"/>
  <c r="BT143" i="43"/>
  <c r="BE143" i="43"/>
  <c r="BU143" i="43"/>
  <c r="AP41" i="43"/>
  <c r="BF40" i="43"/>
  <c r="BV40" i="43"/>
  <c r="BL41" i="43"/>
  <c r="AV41" i="43"/>
  <c r="AF42" i="43"/>
  <c r="BN142" i="43"/>
  <c r="AX142" i="43"/>
  <c r="BH144" i="43"/>
  <c r="BX144" i="43"/>
  <c r="AT40" i="43"/>
  <c r="BZ39" i="43"/>
  <c r="BJ39" i="43"/>
  <c r="AZ41" i="43"/>
  <c r="BP41" i="43"/>
  <c r="AJ42" i="43"/>
  <c r="BD40" i="43"/>
  <c r="AN41" i="43"/>
  <c r="BT40" i="43"/>
  <c r="BR42" i="43"/>
  <c r="AL43" i="43"/>
  <c r="BB42" i="43"/>
  <c r="BN41" i="43"/>
  <c r="AX41" i="43"/>
  <c r="AH42" i="43"/>
  <c r="BG143" i="43"/>
  <c r="BW143" i="43"/>
  <c r="AR40" i="43"/>
  <c r="BX39" i="43"/>
  <c r="BH39" i="43"/>
  <c r="AO41" i="43"/>
  <c r="BE40" i="43"/>
  <c r="BU40" i="43"/>
  <c r="AQ40" i="43"/>
  <c r="BW39" i="43"/>
  <c r="BG39" i="43"/>
  <c r="BO142" i="43"/>
  <c r="AY142" i="43"/>
  <c r="AS40" i="43"/>
  <c r="BY39" i="43"/>
  <c r="BI39" i="43"/>
  <c r="BM142" i="43"/>
  <c r="AW142" i="43"/>
  <c r="BP142" i="43"/>
  <c r="AZ142" i="43"/>
  <c r="BB143" i="43"/>
  <c r="BR143" i="43"/>
  <c r="AV142" i="42"/>
  <c r="BL142" i="42"/>
  <c r="BA40" i="42"/>
  <c r="BQ40" i="42"/>
  <c r="AK41" i="42"/>
  <c r="AY142" i="42"/>
  <c r="BO142" i="42"/>
  <c r="BZ142" i="42"/>
  <c r="BJ142" i="42"/>
  <c r="BA143" i="42"/>
  <c r="BQ143" i="42"/>
  <c r="AF104" i="42"/>
  <c r="BL103" i="42"/>
  <c r="AV103" i="42"/>
  <c r="AR41" i="42"/>
  <c r="BH40" i="42"/>
  <c r="BX40" i="42"/>
  <c r="AY40" i="42"/>
  <c r="AI41" i="42"/>
  <c r="BO40" i="42"/>
  <c r="BK41" i="42"/>
  <c r="CA41" i="42"/>
  <c r="AU42" i="42"/>
  <c r="BB40" i="42"/>
  <c r="AL41" i="42"/>
  <c r="BR40" i="42"/>
  <c r="BS40" i="42"/>
  <c r="BC40" i="42"/>
  <c r="AM41" i="42"/>
  <c r="BW142" i="42"/>
  <c r="BG142" i="42"/>
  <c r="BX142" i="42"/>
  <c r="BH142" i="42"/>
  <c r="BY42" i="42"/>
  <c r="AS43" i="42"/>
  <c r="BI42" i="42"/>
  <c r="BU40" i="42"/>
  <c r="AO41" i="42"/>
  <c r="BE40" i="42"/>
  <c r="AJ42" i="42"/>
  <c r="AZ41" i="42"/>
  <c r="BP41" i="42"/>
  <c r="BT40" i="42"/>
  <c r="AN41" i="42"/>
  <c r="BD40" i="42"/>
  <c r="BF142" i="42"/>
  <c r="BV142" i="42"/>
  <c r="BG39" i="42"/>
  <c r="AQ40" i="42"/>
  <c r="BW39" i="42"/>
  <c r="AF40" i="42"/>
  <c r="AV39" i="42"/>
  <c r="BL39" i="42"/>
  <c r="BV40" i="42"/>
  <c r="BF40" i="42"/>
  <c r="AP41" i="42"/>
  <c r="BY142" i="42"/>
  <c r="BI142" i="42"/>
  <c r="BE144" i="42"/>
  <c r="BU144" i="42"/>
  <c r="AX144" i="42"/>
  <c r="BN144" i="42"/>
  <c r="AW40" i="42"/>
  <c r="BM40" i="42"/>
  <c r="AG41" i="42"/>
  <c r="BZ41" i="42"/>
  <c r="BJ41" i="42"/>
  <c r="AT42" i="42"/>
  <c r="BK143" i="42"/>
  <c r="CA143" i="42"/>
  <c r="BC144" i="42"/>
  <c r="BS144" i="42"/>
  <c r="BH142" i="41"/>
  <c r="BX142" i="41"/>
  <c r="BT142" i="41"/>
  <c r="BD142" i="41"/>
  <c r="BR142" i="41"/>
  <c r="BB142" i="41"/>
  <c r="AG40" i="41"/>
  <c r="AW39" i="41"/>
  <c r="BM39" i="41"/>
  <c r="AZ40" i="41"/>
  <c r="AJ41" i="41"/>
  <c r="BP40" i="41"/>
  <c r="AS146" i="41"/>
  <c r="BI145" i="41"/>
  <c r="BY145" i="41"/>
  <c r="BN143" i="41"/>
  <c r="AX143" i="41"/>
  <c r="BO143" i="41"/>
  <c r="AY143" i="41"/>
  <c r="BF41" i="41"/>
  <c r="AP42" i="41"/>
  <c r="BV41" i="41"/>
  <c r="BG42" i="41"/>
  <c r="BW42" i="41"/>
  <c r="AQ43" i="41"/>
  <c r="BD41" i="41"/>
  <c r="AN42" i="41"/>
  <c r="BT41" i="41"/>
  <c r="BA144" i="41"/>
  <c r="BQ144" i="41"/>
  <c r="BO39" i="41"/>
  <c r="AI40" i="41"/>
  <c r="AY39" i="41"/>
  <c r="AV142" i="41"/>
  <c r="BL142" i="41"/>
  <c r="AL42" i="41"/>
  <c r="BB41" i="41"/>
  <c r="BR41" i="41"/>
  <c r="AV103" i="41"/>
  <c r="BL103" i="41"/>
  <c r="AF104" i="41"/>
  <c r="AM42" i="41"/>
  <c r="BC41" i="41"/>
  <c r="BS41" i="41"/>
  <c r="BE41" i="41"/>
  <c r="AO42" i="41"/>
  <c r="BU41" i="41"/>
  <c r="BN39" i="41"/>
  <c r="AH40" i="41"/>
  <c r="AX39" i="41"/>
  <c r="BV142" i="41"/>
  <c r="BF142" i="41"/>
  <c r="AO146" i="41"/>
  <c r="BU145" i="41"/>
  <c r="BE145" i="41"/>
  <c r="BQ39" i="41"/>
  <c r="AK40" i="41"/>
  <c r="BA39" i="41"/>
  <c r="AS41" i="41"/>
  <c r="BY40" i="41"/>
  <c r="BI40" i="41"/>
  <c r="BS142" i="41"/>
  <c r="BC142" i="41"/>
  <c r="AW142" i="41"/>
  <c r="BM142" i="41"/>
  <c r="BK41" i="41"/>
  <c r="AU42" i="41"/>
  <c r="CA41" i="41"/>
  <c r="BG142" i="41"/>
  <c r="BW142" i="41"/>
  <c r="BL41" i="41"/>
  <c r="AF42" i="41"/>
  <c r="AV41" i="41"/>
  <c r="BZ144" i="41"/>
  <c r="BJ144" i="41"/>
  <c r="CA142" i="40"/>
  <c r="BK142" i="40"/>
  <c r="BO41" i="40"/>
  <c r="AY41" i="40"/>
  <c r="AI42" i="40"/>
  <c r="BI142" i="40"/>
  <c r="BY142" i="40"/>
  <c r="AZ142" i="40"/>
  <c r="BP142" i="40"/>
  <c r="BO142" i="40"/>
  <c r="AY142" i="40"/>
  <c r="BN41" i="40"/>
  <c r="AX41" i="40"/>
  <c r="AH42" i="40"/>
  <c r="BL104" i="40"/>
  <c r="AF105" i="40"/>
  <c r="AV104" i="40"/>
  <c r="BV142" i="40"/>
  <c r="BF142" i="40"/>
  <c r="AR42" i="40"/>
  <c r="BX41" i="40"/>
  <c r="BH41" i="40"/>
  <c r="BU40" i="40"/>
  <c r="BE40" i="40"/>
  <c r="AO41" i="40"/>
  <c r="BW39" i="40"/>
  <c r="BG39" i="40"/>
  <c r="AQ40" i="40"/>
  <c r="BT142" i="40"/>
  <c r="BD142" i="40"/>
  <c r="BU142" i="40"/>
  <c r="BE142" i="40"/>
  <c r="AL40" i="40"/>
  <c r="BB39" i="40"/>
  <c r="BR39" i="40"/>
  <c r="AN41" i="40"/>
  <c r="BT40" i="40"/>
  <c r="BD40" i="40"/>
  <c r="AT41" i="40"/>
  <c r="BZ40" i="40"/>
  <c r="BJ40" i="40"/>
  <c r="BV40" i="40"/>
  <c r="BF40" i="40"/>
  <c r="AP41" i="40"/>
  <c r="AM144" i="40"/>
  <c r="BS143" i="40"/>
  <c r="BC143" i="40"/>
  <c r="BB142" i="40"/>
  <c r="BR142" i="40"/>
  <c r="BA39" i="40"/>
  <c r="AK40" i="40"/>
  <c r="BQ39" i="40"/>
  <c r="BG144" i="40"/>
  <c r="BW144" i="40"/>
  <c r="BA144" i="40"/>
  <c r="BQ144" i="40"/>
  <c r="AS40" i="40"/>
  <c r="BY39" i="40"/>
  <c r="BI39" i="40"/>
  <c r="CA39" i="40"/>
  <c r="BK39" i="40"/>
  <c r="AU40" i="40"/>
  <c r="AV39" i="40"/>
  <c r="AF40" i="40"/>
  <c r="BL39" i="40"/>
  <c r="AZ41" i="40"/>
  <c r="BP41" i="40"/>
  <c r="AJ42" i="40"/>
  <c r="BZ143" i="40"/>
  <c r="BJ143" i="40"/>
  <c r="AT144" i="40"/>
  <c r="BN142" i="40"/>
  <c r="AX142" i="40"/>
  <c r="BA40" i="39"/>
  <c r="AK41" i="39"/>
  <c r="BQ40" i="39"/>
  <c r="AS144" i="39"/>
  <c r="BY143" i="39"/>
  <c r="BI143" i="39"/>
  <c r="AI42" i="39"/>
  <c r="BO41" i="39"/>
  <c r="AY41" i="39"/>
  <c r="AP42" i="39"/>
  <c r="BV41" i="39"/>
  <c r="BF41" i="39"/>
  <c r="BB40" i="39"/>
  <c r="BR40" i="39"/>
  <c r="AL41" i="39"/>
  <c r="BR143" i="39"/>
  <c r="AL144" i="39"/>
  <c r="BB143" i="39"/>
  <c r="CA142" i="39"/>
  <c r="BK142" i="39"/>
  <c r="AU143" i="39"/>
  <c r="AV143" i="39"/>
  <c r="BL143" i="39"/>
  <c r="AF144" i="39"/>
  <c r="BM142" i="39"/>
  <c r="AW142" i="39"/>
  <c r="AG143" i="39"/>
  <c r="BP144" i="39"/>
  <c r="AJ145" i="39"/>
  <c r="AZ144" i="39"/>
  <c r="AF40" i="39"/>
  <c r="AV39" i="39"/>
  <c r="BL39" i="39"/>
  <c r="BQ144" i="39"/>
  <c r="AK145" i="39"/>
  <c r="BA144" i="39"/>
  <c r="BS39" i="39"/>
  <c r="BC39" i="39"/>
  <c r="AM40" i="39"/>
  <c r="BN142" i="39"/>
  <c r="AH143" i="39"/>
  <c r="AX142" i="39"/>
  <c r="AY142" i="39"/>
  <c r="BO142" i="39"/>
  <c r="AI143" i="39"/>
  <c r="BD142" i="39"/>
  <c r="AN143" i="39"/>
  <c r="BT142" i="39"/>
  <c r="BU40" i="39"/>
  <c r="BE40" i="39"/>
  <c r="AO41" i="39"/>
  <c r="AG41" i="39"/>
  <c r="AW40" i="39"/>
  <c r="BM40" i="39"/>
  <c r="AO144" i="39"/>
  <c r="BU143" i="39"/>
  <c r="BE143" i="39"/>
  <c r="AJ42" i="39"/>
  <c r="BP41" i="39"/>
  <c r="AZ41" i="39"/>
  <c r="AN42" i="39"/>
  <c r="BT41" i="39"/>
  <c r="BD41" i="39"/>
  <c r="BS143" i="39"/>
  <c r="AM144" i="39"/>
  <c r="BC143" i="39"/>
  <c r="AV105" i="39"/>
  <c r="AF106" i="39"/>
  <c r="BL105" i="39"/>
  <c r="BH144" i="39"/>
  <c r="AR145" i="39"/>
  <c r="BX144" i="39"/>
  <c r="BW41" i="39"/>
  <c r="AQ42" i="39"/>
  <c r="BG41" i="39"/>
  <c r="BJ144" i="39"/>
  <c r="AT145" i="39"/>
  <c r="BZ144" i="39"/>
  <c r="BJ39" i="39"/>
  <c r="BZ39" i="39"/>
  <c r="AT40" i="39"/>
  <c r="BK41" i="39"/>
  <c r="AU42" i="39"/>
  <c r="CA41" i="39"/>
  <c r="AX40" i="39"/>
  <c r="AH41" i="39"/>
  <c r="BN40" i="39"/>
  <c r="AP144" i="39"/>
  <c r="BF143" i="39"/>
  <c r="BV143" i="39"/>
  <c r="AI144" i="38"/>
  <c r="AY143" i="38"/>
  <c r="BO143" i="38"/>
  <c r="BK39" i="38"/>
  <c r="AU40" i="38"/>
  <c r="CA39" i="38"/>
  <c r="AG40" i="38"/>
  <c r="BM39" i="38"/>
  <c r="AW39" i="38"/>
  <c r="BO41" i="38"/>
  <c r="AI42" i="38"/>
  <c r="AY41" i="38"/>
  <c r="BP39" i="38"/>
  <c r="AZ39" i="38"/>
  <c r="AJ40" i="38"/>
  <c r="BN39" i="38"/>
  <c r="AH40" i="38"/>
  <c r="AX39" i="38"/>
  <c r="BB144" i="38"/>
  <c r="AL145" i="38"/>
  <c r="BR144" i="38"/>
  <c r="BA143" i="38"/>
  <c r="BQ143" i="38"/>
  <c r="AK144" i="38"/>
  <c r="AJ144" i="38"/>
  <c r="AZ143" i="38"/>
  <c r="BP143" i="38"/>
  <c r="BF142" i="38"/>
  <c r="AP143" i="38"/>
  <c r="BV142" i="38"/>
  <c r="AF40" i="38"/>
  <c r="AV39" i="38"/>
  <c r="BL39" i="38"/>
  <c r="BS39" i="38"/>
  <c r="BC39" i="38"/>
  <c r="AM40" i="38"/>
  <c r="BD143" i="38"/>
  <c r="BT143" i="38"/>
  <c r="AN144" i="38"/>
  <c r="AR41" i="38"/>
  <c r="BX40" i="38"/>
  <c r="BH40" i="38"/>
  <c r="AQ145" i="38"/>
  <c r="BG144" i="38"/>
  <c r="BW144" i="38"/>
  <c r="BC143" i="38"/>
  <c r="BS143" i="38"/>
  <c r="AM144" i="38"/>
  <c r="AS41" i="38"/>
  <c r="BI40" i="38"/>
  <c r="BY40" i="38"/>
  <c r="BH143" i="38"/>
  <c r="BX143" i="38"/>
  <c r="AR144" i="38"/>
  <c r="AO40" i="38"/>
  <c r="BE39" i="38"/>
  <c r="BU39" i="38"/>
  <c r="AN40" i="38"/>
  <c r="BT39" i="38"/>
  <c r="BD39" i="38"/>
  <c r="AP41" i="38"/>
  <c r="BF40" i="38"/>
  <c r="BV40" i="38"/>
  <c r="BQ39" i="38"/>
  <c r="BA39" i="38"/>
  <c r="AK40" i="38"/>
  <c r="BJ40" i="38"/>
  <c r="BZ40" i="38"/>
  <c r="AT41" i="38"/>
  <c r="CA142" i="38"/>
  <c r="BK142" i="38"/>
  <c r="AU143" i="38"/>
  <c r="AV142" i="38"/>
  <c r="BL142" i="38"/>
  <c r="AF143" i="38"/>
  <c r="BM142" i="38"/>
  <c r="AG143" i="38"/>
  <c r="AW142" i="38"/>
  <c r="BE142" i="38"/>
  <c r="AO143" i="38"/>
  <c r="BU142" i="38"/>
  <c r="BR39" i="38"/>
  <c r="BB39" i="38"/>
  <c r="AL40" i="38"/>
  <c r="BW40" i="38"/>
  <c r="AQ41" i="38"/>
  <c r="BG40" i="38"/>
  <c r="AH144" i="38"/>
  <c r="AX143" i="38"/>
  <c r="BN143" i="38"/>
  <c r="BI142" i="37"/>
  <c r="BY142" i="37"/>
  <c r="BL143" i="37"/>
  <c r="AV143" i="37"/>
  <c r="BL39" i="37"/>
  <c r="AV39" i="37"/>
  <c r="AF40" i="37"/>
  <c r="AM42" i="37"/>
  <c r="BS41" i="37"/>
  <c r="BC41" i="37"/>
  <c r="AN42" i="37"/>
  <c r="BT41" i="37"/>
  <c r="BD41" i="37"/>
  <c r="BV143" i="37"/>
  <c r="BF143" i="37"/>
  <c r="BJ142" i="37"/>
  <c r="BZ142" i="37"/>
  <c r="BM39" i="37"/>
  <c r="AW39" i="37"/>
  <c r="AG40" i="37"/>
  <c r="BG142" i="37"/>
  <c r="BW142" i="37"/>
  <c r="BF41" i="37"/>
  <c r="BV41" i="37"/>
  <c r="AP42" i="37"/>
  <c r="BR142" i="37"/>
  <c r="BB142" i="37"/>
  <c r="BR39" i="37"/>
  <c r="AL40" i="37"/>
  <c r="BB39" i="37"/>
  <c r="BG40" i="37"/>
  <c r="AQ41" i="37"/>
  <c r="BW40" i="37"/>
  <c r="BS142" i="37"/>
  <c r="BC142" i="37"/>
  <c r="BJ40" i="37"/>
  <c r="AT41" i="37"/>
  <c r="BZ40" i="37"/>
  <c r="BD142" i="37"/>
  <c r="BT142" i="37"/>
  <c r="AR41" i="37"/>
  <c r="BH40" i="37"/>
  <c r="BX40" i="37"/>
  <c r="BE41" i="37"/>
  <c r="BU41" i="37"/>
  <c r="AO42" i="37"/>
  <c r="AU41" i="37"/>
  <c r="BK40" i="37"/>
  <c r="CA40" i="37"/>
  <c r="AV103" i="37"/>
  <c r="AF104" i="37"/>
  <c r="BL103" i="37"/>
  <c r="BA39" i="37"/>
  <c r="AK40" i="37"/>
  <c r="BQ39" i="37"/>
  <c r="BP41" i="37"/>
  <c r="AJ42" i="37"/>
  <c r="AZ41" i="37"/>
  <c r="BX144" i="37"/>
  <c r="BH144" i="37"/>
  <c r="BO142" i="37"/>
  <c r="AY142" i="37"/>
  <c r="BK143" i="37"/>
  <c r="CA143" i="37"/>
  <c r="BP142" i="37"/>
  <c r="AZ142" i="37"/>
  <c r="AS41" i="37"/>
  <c r="BI40" i="37"/>
  <c r="BY40" i="37"/>
  <c r="AI42" i="37"/>
  <c r="BO41" i="37"/>
  <c r="AY41" i="37"/>
  <c r="AX39" i="37"/>
  <c r="BN39" i="37"/>
  <c r="AH40" i="37"/>
  <c r="BQ142" i="37"/>
  <c r="BA142" i="37"/>
  <c r="BE142" i="37"/>
  <c r="BU142" i="37"/>
  <c r="BA41" i="36"/>
  <c r="BQ41" i="36"/>
  <c r="BV39" i="36"/>
  <c r="BF39" i="36"/>
  <c r="BE143" i="36"/>
  <c r="BU143" i="36"/>
  <c r="BP143" i="36"/>
  <c r="AZ143" i="36"/>
  <c r="BC41" i="36"/>
  <c r="BS41" i="36"/>
  <c r="BL40" i="36"/>
  <c r="AV40" i="36"/>
  <c r="AW142" i="36"/>
  <c r="BM142" i="36"/>
  <c r="BM40" i="36"/>
  <c r="AW40" i="36"/>
  <c r="BT39" i="36"/>
  <c r="BD39" i="36"/>
  <c r="BB40" i="36"/>
  <c r="BR40" i="36"/>
  <c r="BY142" i="36"/>
  <c r="BI142" i="36"/>
  <c r="BW39" i="36"/>
  <c r="BG39" i="36"/>
  <c r="BH40" i="36"/>
  <c r="BX40" i="36"/>
  <c r="BF142" i="36"/>
  <c r="BV142" i="36"/>
  <c r="AX144" i="36"/>
  <c r="BN144" i="36"/>
  <c r="AY142" i="36"/>
  <c r="BO142" i="36"/>
  <c r="CA142" i="36"/>
  <c r="BK142" i="36"/>
  <c r="BZ39" i="36"/>
  <c r="BJ39" i="36"/>
  <c r="BH143" i="36"/>
  <c r="BX143" i="36"/>
  <c r="BL104" i="36"/>
  <c r="AF105" i="36"/>
  <c r="AV104" i="36"/>
  <c r="BZ142" i="36"/>
  <c r="BJ142" i="36"/>
  <c r="BA144" i="36"/>
  <c r="BQ144" i="36"/>
  <c r="AZ41" i="36"/>
  <c r="BP41" i="36"/>
  <c r="BC142" i="36"/>
  <c r="BS142" i="36"/>
  <c r="BL142" i="36"/>
  <c r="AX41" i="36"/>
  <c r="BN41" i="36"/>
  <c r="BW142" i="36"/>
  <c r="BG142" i="36"/>
  <c r="BU39" i="36"/>
  <c r="BE39" i="36"/>
  <c r="BD142" i="36"/>
  <c r="BT142" i="36"/>
  <c r="BK42" i="36"/>
  <c r="CA42" i="36"/>
  <c r="BY40" i="36"/>
  <c r="BI40" i="36"/>
  <c r="BR143" i="36"/>
  <c r="BB143" i="36"/>
  <c r="BW139" i="16"/>
  <c r="BG139" i="16"/>
  <c r="BT139" i="16"/>
  <c r="BD139" i="16"/>
  <c r="BI37" i="16"/>
  <c r="BY37" i="16"/>
  <c r="BR10" i="16"/>
  <c r="BB10" i="16"/>
  <c r="BK38" i="16"/>
  <c r="CA38" i="16"/>
  <c r="BO10" i="16"/>
  <c r="AY10" i="16"/>
  <c r="BJ37" i="16"/>
  <c r="BZ37" i="16"/>
  <c r="BC10" i="16"/>
  <c r="BS10" i="16"/>
  <c r="AZ10" i="16"/>
  <c r="BP10" i="16"/>
  <c r="BN10" i="16"/>
  <c r="AX10" i="16"/>
  <c r="BE37" i="16"/>
  <c r="BU37" i="16"/>
  <c r="AO38" i="16"/>
  <c r="BH140" i="16"/>
  <c r="BX140" i="16"/>
  <c r="BJ140" i="16"/>
  <c r="BZ140" i="16"/>
  <c r="BH37" i="16"/>
  <c r="BX37" i="16"/>
  <c r="BF140" i="16"/>
  <c r="BV140" i="16"/>
  <c r="BP11" i="16"/>
  <c r="AZ11" i="16"/>
  <c r="BA10" i="16"/>
  <c r="BQ10" i="16"/>
  <c r="BG37" i="16"/>
  <c r="BW37" i="16"/>
  <c r="BF38" i="16"/>
  <c r="BV38" i="16"/>
  <c r="BM10" i="16"/>
  <c r="AW10" i="16"/>
  <c r="BE139" i="16"/>
  <c r="BU139" i="16"/>
  <c r="BT39" i="16"/>
  <c r="BD39" i="16"/>
  <c r="CA140" i="16"/>
  <c r="BK140" i="16"/>
  <c r="BY139" i="16"/>
  <c r="BI139" i="16"/>
  <c r="BL10" i="16"/>
  <c r="AV10" i="16"/>
  <c r="AP39" i="16"/>
  <c r="AU39" i="16"/>
  <c r="AN40" i="16"/>
  <c r="AR38" i="16"/>
  <c r="AT38" i="16"/>
  <c r="AS38" i="16"/>
  <c r="AQ38" i="16"/>
  <c r="BC40" i="43" l="1"/>
  <c r="AM41" i="43"/>
  <c r="BS40" i="43"/>
  <c r="AI41" i="43"/>
  <c r="AY40" i="43"/>
  <c r="BO40" i="43"/>
  <c r="BS40" i="40"/>
  <c r="AM41" i="40"/>
  <c r="BC40" i="40"/>
  <c r="AR41" i="39"/>
  <c r="BH40" i="39"/>
  <c r="BX40" i="39"/>
  <c r="BH143" i="40"/>
  <c r="BX143" i="40"/>
  <c r="AR144" i="40"/>
  <c r="CA143" i="41"/>
  <c r="BK143" i="41"/>
  <c r="AW143" i="42"/>
  <c r="BM143" i="42"/>
  <c r="AV104" i="38"/>
  <c r="AF105" i="38"/>
  <c r="BL104" i="38"/>
  <c r="AX144" i="37"/>
  <c r="BN144" i="37"/>
  <c r="AT144" i="38"/>
  <c r="BJ143" i="38"/>
  <c r="BZ143" i="38"/>
  <c r="BT40" i="44"/>
  <c r="AN41" i="44"/>
  <c r="BD40" i="44"/>
  <c r="BZ143" i="43"/>
  <c r="BJ143" i="43"/>
  <c r="BL143" i="40"/>
  <c r="AV143" i="40"/>
  <c r="AF144" i="40"/>
  <c r="BZ40" i="41"/>
  <c r="BJ40" i="41"/>
  <c r="AT41" i="41"/>
  <c r="AC40" i="45"/>
  <c r="U41" i="45"/>
  <c r="BF41" i="44"/>
  <c r="BV41" i="44"/>
  <c r="AP42" i="44"/>
  <c r="AS41" i="39"/>
  <c r="BY40" i="39"/>
  <c r="BI40" i="39"/>
  <c r="AY40" i="36"/>
  <c r="BO40" i="36"/>
  <c r="BM40" i="40"/>
  <c r="AW40" i="40"/>
  <c r="AG41" i="40"/>
  <c r="BP143" i="41"/>
  <c r="AZ143" i="41"/>
  <c r="BT143" i="42"/>
  <c r="BD143" i="42"/>
  <c r="AD40" i="45"/>
  <c r="V41" i="45"/>
  <c r="BP143" i="42"/>
  <c r="AZ143" i="42"/>
  <c r="BH40" i="41"/>
  <c r="BX40" i="41"/>
  <c r="AR41" i="41"/>
  <c r="AX40" i="42"/>
  <c r="AH41" i="42"/>
  <c r="BN40" i="42"/>
  <c r="BM143" i="37"/>
  <c r="AW143" i="37"/>
  <c r="BB143" i="42"/>
  <c r="BR143" i="42"/>
  <c r="AS144" i="38"/>
  <c r="BI143" i="38"/>
  <c r="BY143" i="38"/>
  <c r="CA143" i="43"/>
  <c r="BK143" i="43"/>
  <c r="BW40" i="44"/>
  <c r="BG40" i="44"/>
  <c r="AQ41" i="44"/>
  <c r="AW143" i="40"/>
  <c r="BM143" i="40"/>
  <c r="AG144" i="40"/>
  <c r="BY143" i="43"/>
  <c r="BI143" i="43"/>
  <c r="AQ145" i="39"/>
  <c r="BW144" i="39"/>
  <c r="BG144" i="39"/>
  <c r="AF40" i="45"/>
  <c r="X41" i="45"/>
  <c r="AA42" i="45"/>
  <c r="S43" i="45"/>
  <c r="AG40" i="45"/>
  <c r="Y41" i="45"/>
  <c r="W43" i="45"/>
  <c r="AE42" i="45"/>
  <c r="AB43" i="45"/>
  <c r="T44" i="45"/>
  <c r="Z42" i="45"/>
  <c r="AI144" i="44"/>
  <c r="BO143" i="44"/>
  <c r="AY143" i="44"/>
  <c r="BN145" i="44"/>
  <c r="AH146" i="44"/>
  <c r="AX145" i="44"/>
  <c r="BP143" i="44"/>
  <c r="AJ144" i="44"/>
  <c r="AZ143" i="44"/>
  <c r="BJ143" i="44"/>
  <c r="AT144" i="44"/>
  <c r="BZ143" i="44"/>
  <c r="CA40" i="44"/>
  <c r="AU41" i="44"/>
  <c r="BK40" i="44"/>
  <c r="BP40" i="44"/>
  <c r="AZ40" i="44"/>
  <c r="AJ41" i="44"/>
  <c r="BK145" i="44"/>
  <c r="CA145" i="44"/>
  <c r="AU146" i="44"/>
  <c r="BL42" i="44"/>
  <c r="AF43" i="44"/>
  <c r="AV42" i="44"/>
  <c r="BS143" i="44"/>
  <c r="AM144" i="44"/>
  <c r="BC143" i="44"/>
  <c r="BZ40" i="44"/>
  <c r="AT41" i="44"/>
  <c r="BJ40" i="44"/>
  <c r="BU144" i="44"/>
  <c r="AO145" i="44"/>
  <c r="BE144" i="44"/>
  <c r="BE40" i="44"/>
  <c r="AO41" i="44"/>
  <c r="BU40" i="44"/>
  <c r="BB42" i="44"/>
  <c r="AL43" i="44"/>
  <c r="BR42" i="44"/>
  <c r="BA41" i="44"/>
  <c r="BQ41" i="44"/>
  <c r="AK42" i="44"/>
  <c r="AW41" i="44"/>
  <c r="BM41" i="44"/>
  <c r="AG42" i="44"/>
  <c r="BH143" i="44"/>
  <c r="AR144" i="44"/>
  <c r="BX143" i="44"/>
  <c r="BH40" i="44"/>
  <c r="AR41" i="44"/>
  <c r="BX40" i="44"/>
  <c r="AW144" i="44"/>
  <c r="AG145" i="44"/>
  <c r="BM144" i="44"/>
  <c r="BV144" i="44"/>
  <c r="AP145" i="44"/>
  <c r="BF144" i="44"/>
  <c r="AL147" i="44"/>
  <c r="BB146" i="44"/>
  <c r="BR146" i="44"/>
  <c r="AH44" i="44"/>
  <c r="AX43" i="44"/>
  <c r="BN43" i="44"/>
  <c r="BL145" i="44"/>
  <c r="AF146" i="44"/>
  <c r="AV145" i="44"/>
  <c r="BI40" i="44"/>
  <c r="BY40" i="44"/>
  <c r="AS41" i="44"/>
  <c r="BT144" i="44"/>
  <c r="AN145" i="44"/>
  <c r="BD144" i="44"/>
  <c r="BW144" i="44"/>
  <c r="AQ145" i="44"/>
  <c r="BG144" i="44"/>
  <c r="AV105" i="44"/>
  <c r="BL105" i="44"/>
  <c r="AF106" i="44"/>
  <c r="AK146" i="44"/>
  <c r="BA145" i="44"/>
  <c r="BQ145" i="44"/>
  <c r="AS145" i="44"/>
  <c r="BY144" i="44"/>
  <c r="BI144" i="44"/>
  <c r="BC42" i="44"/>
  <c r="AM43" i="44"/>
  <c r="BS42" i="44"/>
  <c r="AI44" i="44"/>
  <c r="AY43" i="44"/>
  <c r="BO43" i="44"/>
  <c r="BQ144" i="43"/>
  <c r="BA144" i="43"/>
  <c r="BV144" i="43"/>
  <c r="BF144" i="43"/>
  <c r="BG40" i="43"/>
  <c r="BW40" i="43"/>
  <c r="AQ41" i="43"/>
  <c r="BD41" i="43"/>
  <c r="BT41" i="43"/>
  <c r="AN42" i="43"/>
  <c r="BM143" i="43"/>
  <c r="AW143" i="43"/>
  <c r="BG144" i="43"/>
  <c r="BW144" i="43"/>
  <c r="AX42" i="43"/>
  <c r="BN42" i="43"/>
  <c r="AH43" i="43"/>
  <c r="BH145" i="43"/>
  <c r="BX145" i="43"/>
  <c r="AV104" i="43"/>
  <c r="AF105" i="43"/>
  <c r="BL104" i="43"/>
  <c r="AW42" i="43"/>
  <c r="BM42" i="43"/>
  <c r="AG43" i="43"/>
  <c r="BJ40" i="43"/>
  <c r="BZ40" i="43"/>
  <c r="AT41" i="43"/>
  <c r="AV144" i="43"/>
  <c r="BL144" i="43"/>
  <c r="BI40" i="43"/>
  <c r="BY40" i="43"/>
  <c r="AS41" i="43"/>
  <c r="BN143" i="43"/>
  <c r="AX143" i="43"/>
  <c r="BR144" i="43"/>
  <c r="BB144" i="43"/>
  <c r="AU42" i="43"/>
  <c r="BK41" i="43"/>
  <c r="CA41" i="43"/>
  <c r="BO143" i="43"/>
  <c r="AY143" i="43"/>
  <c r="BA43" i="43"/>
  <c r="BQ43" i="43"/>
  <c r="AK44" i="43"/>
  <c r="BE41" i="43"/>
  <c r="BU41" i="43"/>
  <c r="AO42" i="43"/>
  <c r="AJ43" i="43"/>
  <c r="BP42" i="43"/>
  <c r="AZ42" i="43"/>
  <c r="BR43" i="43"/>
  <c r="BB43" i="43"/>
  <c r="AL44" i="43"/>
  <c r="BL42" i="43"/>
  <c r="AV42" i="43"/>
  <c r="AF43" i="43"/>
  <c r="BF41" i="43"/>
  <c r="BV41" i="43"/>
  <c r="AP42" i="43"/>
  <c r="BU144" i="43"/>
  <c r="BE144" i="43"/>
  <c r="BP143" i="43"/>
  <c r="AZ143" i="43"/>
  <c r="BT144" i="43"/>
  <c r="BD144" i="43"/>
  <c r="BH40" i="43"/>
  <c r="AR41" i="43"/>
  <c r="BX40" i="43"/>
  <c r="BS144" i="43"/>
  <c r="BC144" i="43"/>
  <c r="AL42" i="42"/>
  <c r="BB41" i="42"/>
  <c r="BR41" i="42"/>
  <c r="BE41" i="42"/>
  <c r="BU41" i="42"/>
  <c r="AO42" i="42"/>
  <c r="AI42" i="42"/>
  <c r="AY41" i="42"/>
  <c r="BO41" i="42"/>
  <c r="BH143" i="42"/>
  <c r="BX143" i="42"/>
  <c r="AK42" i="42"/>
  <c r="BQ41" i="42"/>
  <c r="BA41" i="42"/>
  <c r="BY143" i="42"/>
  <c r="BI143" i="42"/>
  <c r="BE145" i="42"/>
  <c r="BU145" i="42"/>
  <c r="CA144" i="42"/>
  <c r="BK144" i="42"/>
  <c r="AY143" i="42"/>
  <c r="BO143" i="42"/>
  <c r="BN145" i="42"/>
  <c r="AX145" i="42"/>
  <c r="BV143" i="42"/>
  <c r="BF143" i="42"/>
  <c r="BC145" i="42"/>
  <c r="BS145" i="42"/>
  <c r="AU43" i="42"/>
  <c r="BK42" i="42"/>
  <c r="CA42" i="42"/>
  <c r="AS44" i="42"/>
  <c r="BI43" i="42"/>
  <c r="BY43" i="42"/>
  <c r="BH41" i="42"/>
  <c r="BX41" i="42"/>
  <c r="AR42" i="42"/>
  <c r="BM41" i="42"/>
  <c r="AG42" i="42"/>
  <c r="AW41" i="42"/>
  <c r="BW143" i="42"/>
  <c r="BG143" i="42"/>
  <c r="BL143" i="42"/>
  <c r="AV143" i="42"/>
  <c r="BJ143" i="42"/>
  <c r="BZ143" i="42"/>
  <c r="AF41" i="42"/>
  <c r="AV40" i="42"/>
  <c r="BL40" i="42"/>
  <c r="AQ41" i="42"/>
  <c r="BW40" i="42"/>
  <c r="BG40" i="42"/>
  <c r="AV104" i="42"/>
  <c r="BL104" i="42"/>
  <c r="AF105" i="42"/>
  <c r="BD41" i="42"/>
  <c r="BT41" i="42"/>
  <c r="AN42" i="42"/>
  <c r="AM42" i="42"/>
  <c r="BC41" i="42"/>
  <c r="BS41" i="42"/>
  <c r="BQ144" i="42"/>
  <c r="BA144" i="42"/>
  <c r="AJ43" i="42"/>
  <c r="AZ42" i="42"/>
  <c r="BP42" i="42"/>
  <c r="BV41" i="42"/>
  <c r="BF41" i="42"/>
  <c r="AP42" i="42"/>
  <c r="BZ42" i="42"/>
  <c r="BJ42" i="42"/>
  <c r="AT43" i="42"/>
  <c r="BW43" i="41"/>
  <c r="AQ44" i="41"/>
  <c r="BG43" i="41"/>
  <c r="BC42" i="41"/>
  <c r="BS42" i="41"/>
  <c r="AM43" i="41"/>
  <c r="BA40" i="41"/>
  <c r="AK41" i="41"/>
  <c r="BQ40" i="41"/>
  <c r="BU146" i="41"/>
  <c r="BE146" i="41"/>
  <c r="AF105" i="41"/>
  <c r="AV104" i="41"/>
  <c r="BL104" i="41"/>
  <c r="BY146" i="41"/>
  <c r="BI146" i="41"/>
  <c r="AF43" i="41"/>
  <c r="AV42" i="41"/>
  <c r="BL42" i="41"/>
  <c r="BM40" i="41"/>
  <c r="AG41" i="41"/>
  <c r="AW40" i="41"/>
  <c r="BR143" i="41"/>
  <c r="BB143" i="41"/>
  <c r="BA145" i="41"/>
  <c r="BQ145" i="41"/>
  <c r="AK146" i="41"/>
  <c r="BM143" i="41"/>
  <c r="AW143" i="41"/>
  <c r="BS143" i="41"/>
  <c r="BC143" i="41"/>
  <c r="BN40" i="41"/>
  <c r="AH41" i="41"/>
  <c r="AX40" i="41"/>
  <c r="BJ145" i="41"/>
  <c r="AT146" i="41"/>
  <c r="BZ145" i="41"/>
  <c r="AJ42" i="41"/>
  <c r="AZ41" i="41"/>
  <c r="BP41" i="41"/>
  <c r="BW143" i="41"/>
  <c r="BG143" i="41"/>
  <c r="BF42" i="41"/>
  <c r="BV42" i="41"/>
  <c r="AP43" i="41"/>
  <c r="AY144" i="41"/>
  <c r="BO144" i="41"/>
  <c r="AX144" i="41"/>
  <c r="BN144" i="41"/>
  <c r="BE42" i="41"/>
  <c r="BU42" i="41"/>
  <c r="AO43" i="41"/>
  <c r="BI41" i="41"/>
  <c r="AS42" i="41"/>
  <c r="BY41" i="41"/>
  <c r="BT143" i="41"/>
  <c r="BD143" i="41"/>
  <c r="BL143" i="41"/>
  <c r="AV143" i="41"/>
  <c r="BD42" i="41"/>
  <c r="BT42" i="41"/>
  <c r="AN43" i="41"/>
  <c r="CA42" i="41"/>
  <c r="BK42" i="41"/>
  <c r="AU43" i="41"/>
  <c r="BB42" i="41"/>
  <c r="BR42" i="41"/>
  <c r="AL43" i="41"/>
  <c r="BF143" i="41"/>
  <c r="BV143" i="41"/>
  <c r="BO40" i="41"/>
  <c r="AY40" i="41"/>
  <c r="AI41" i="41"/>
  <c r="BX143" i="41"/>
  <c r="BH143" i="41"/>
  <c r="BH42" i="40"/>
  <c r="AR43" i="40"/>
  <c r="BX42" i="40"/>
  <c r="BN42" i="40"/>
  <c r="AX42" i="40"/>
  <c r="AH43" i="40"/>
  <c r="AF41" i="40"/>
  <c r="AV40" i="40"/>
  <c r="BL40" i="40"/>
  <c r="AO144" i="40"/>
  <c r="BU143" i="40"/>
  <c r="BE143" i="40"/>
  <c r="BA145" i="40"/>
  <c r="BQ145" i="40"/>
  <c r="BO143" i="40"/>
  <c r="AY143" i="40"/>
  <c r="AI144" i="40"/>
  <c r="BW145" i="40"/>
  <c r="BG145" i="40"/>
  <c r="AK41" i="40"/>
  <c r="BA40" i="40"/>
  <c r="BQ40" i="40"/>
  <c r="AV105" i="40"/>
  <c r="AF106" i="40"/>
  <c r="BL105" i="40"/>
  <c r="BN143" i="40"/>
  <c r="AH144" i="40"/>
  <c r="AX143" i="40"/>
  <c r="BJ144" i="40"/>
  <c r="BZ144" i="40"/>
  <c r="AN144" i="40"/>
  <c r="BT143" i="40"/>
  <c r="BD143" i="40"/>
  <c r="AJ43" i="40"/>
  <c r="BP42" i="40"/>
  <c r="AZ42" i="40"/>
  <c r="BW40" i="40"/>
  <c r="AQ41" i="40"/>
  <c r="BG40" i="40"/>
  <c r="AU41" i="40"/>
  <c r="BK40" i="40"/>
  <c r="CA40" i="40"/>
  <c r="BY143" i="40"/>
  <c r="AS144" i="40"/>
  <c r="BI143" i="40"/>
  <c r="BR40" i="40"/>
  <c r="AL41" i="40"/>
  <c r="BB40" i="40"/>
  <c r="BS144" i="40"/>
  <c r="BC144" i="40"/>
  <c r="BP143" i="40"/>
  <c r="AJ144" i="40"/>
  <c r="AZ143" i="40"/>
  <c r="BV41" i="40"/>
  <c r="BF41" i="40"/>
  <c r="AP42" i="40"/>
  <c r="BE41" i="40"/>
  <c r="AO42" i="40"/>
  <c r="BU41" i="40"/>
  <c r="AT42" i="40"/>
  <c r="BZ41" i="40"/>
  <c r="BJ41" i="40"/>
  <c r="BO42" i="40"/>
  <c r="AI43" i="40"/>
  <c r="AY42" i="40"/>
  <c r="AL144" i="40"/>
  <c r="BR143" i="40"/>
  <c r="BB143" i="40"/>
  <c r="BT41" i="40"/>
  <c r="AN42" i="40"/>
  <c r="BD41" i="40"/>
  <c r="AP144" i="40"/>
  <c r="BV143" i="40"/>
  <c r="BF143" i="40"/>
  <c r="AS41" i="40"/>
  <c r="BI40" i="40"/>
  <c r="BY40" i="40"/>
  <c r="CA143" i="40"/>
  <c r="BK143" i="40"/>
  <c r="AF41" i="39"/>
  <c r="AV40" i="39"/>
  <c r="BL40" i="39"/>
  <c r="BO42" i="39"/>
  <c r="AY42" i="39"/>
  <c r="AI43" i="39"/>
  <c r="AY143" i="39"/>
  <c r="AI144" i="39"/>
  <c r="BO143" i="39"/>
  <c r="AT41" i="39"/>
  <c r="BZ40" i="39"/>
  <c r="BJ40" i="39"/>
  <c r="BF42" i="39"/>
  <c r="BV42" i="39"/>
  <c r="AP43" i="39"/>
  <c r="AW143" i="39"/>
  <c r="BM143" i="39"/>
  <c r="AG144" i="39"/>
  <c r="AF145" i="39"/>
  <c r="BL144" i="39"/>
  <c r="AV144" i="39"/>
  <c r="AX143" i="39"/>
  <c r="BN143" i="39"/>
  <c r="AH144" i="39"/>
  <c r="BS40" i="39"/>
  <c r="AM41" i="39"/>
  <c r="BC40" i="39"/>
  <c r="AZ42" i="39"/>
  <c r="BP42" i="39"/>
  <c r="AJ43" i="39"/>
  <c r="AO42" i="39"/>
  <c r="BE41" i="39"/>
  <c r="BU41" i="39"/>
  <c r="AZ145" i="39"/>
  <c r="BP145" i="39"/>
  <c r="AJ146" i="39"/>
  <c r="BC144" i="39"/>
  <c r="BS144" i="39"/>
  <c r="AM145" i="39"/>
  <c r="BI144" i="39"/>
  <c r="AS145" i="39"/>
  <c r="BY144" i="39"/>
  <c r="BD42" i="39"/>
  <c r="BT42" i="39"/>
  <c r="AN43" i="39"/>
  <c r="AT146" i="39"/>
  <c r="BJ145" i="39"/>
  <c r="BZ145" i="39"/>
  <c r="BR144" i="39"/>
  <c r="AL145" i="39"/>
  <c r="BB144" i="39"/>
  <c r="BW42" i="39"/>
  <c r="AQ43" i="39"/>
  <c r="BG42" i="39"/>
  <c r="AR146" i="39"/>
  <c r="BH145" i="39"/>
  <c r="BX145" i="39"/>
  <c r="BL106" i="39"/>
  <c r="AV106" i="39"/>
  <c r="AF107" i="39"/>
  <c r="AN144" i="39"/>
  <c r="BT143" i="39"/>
  <c r="BD143" i="39"/>
  <c r="AU43" i="39"/>
  <c r="CA42" i="39"/>
  <c r="BK42" i="39"/>
  <c r="BK143" i="39"/>
  <c r="CA143" i="39"/>
  <c r="AU144" i="39"/>
  <c r="AK42" i="39"/>
  <c r="BQ41" i="39"/>
  <c r="BA41" i="39"/>
  <c r="BM41" i="39"/>
  <c r="AG42" i="39"/>
  <c r="AW41" i="39"/>
  <c r="AP145" i="39"/>
  <c r="BV144" i="39"/>
  <c r="BF144" i="39"/>
  <c r="BN41" i="39"/>
  <c r="AH42" i="39"/>
  <c r="AX41" i="39"/>
  <c r="BU144" i="39"/>
  <c r="AO145" i="39"/>
  <c r="BE144" i="39"/>
  <c r="BA145" i="39"/>
  <c r="BQ145" i="39"/>
  <c r="AK146" i="39"/>
  <c r="AL42" i="39"/>
  <c r="BR41" i="39"/>
  <c r="BB41" i="39"/>
  <c r="AF41" i="38"/>
  <c r="AV40" i="38"/>
  <c r="BL40" i="38"/>
  <c r="AT42" i="38"/>
  <c r="BJ41" i="38"/>
  <c r="BZ41" i="38"/>
  <c r="AS42" i="38"/>
  <c r="BI41" i="38"/>
  <c r="BY41" i="38"/>
  <c r="BF143" i="38"/>
  <c r="BV143" i="38"/>
  <c r="AP144" i="38"/>
  <c r="AX144" i="38"/>
  <c r="BN144" i="38"/>
  <c r="AH145" i="38"/>
  <c r="AQ42" i="38"/>
  <c r="BW41" i="38"/>
  <c r="BG41" i="38"/>
  <c r="AY42" i="38"/>
  <c r="AI43" i="38"/>
  <c r="BO42" i="38"/>
  <c r="BA40" i="38"/>
  <c r="BQ40" i="38"/>
  <c r="AK41" i="38"/>
  <c r="AL41" i="38"/>
  <c r="BB40" i="38"/>
  <c r="BR40" i="38"/>
  <c r="BM40" i="38"/>
  <c r="AG41" i="38"/>
  <c r="AW40" i="38"/>
  <c r="BW145" i="38"/>
  <c r="BG145" i="38"/>
  <c r="AQ146" i="38"/>
  <c r="BE143" i="38"/>
  <c r="BU143" i="38"/>
  <c r="AO144" i="38"/>
  <c r="AR42" i="38"/>
  <c r="BH41" i="38"/>
  <c r="BX41" i="38"/>
  <c r="BT40" i="38"/>
  <c r="AN41" i="38"/>
  <c r="BD40" i="38"/>
  <c r="AF144" i="38"/>
  <c r="AV143" i="38"/>
  <c r="BL143" i="38"/>
  <c r="BU40" i="38"/>
  <c r="AO41" i="38"/>
  <c r="BE40" i="38"/>
  <c r="AZ40" i="38"/>
  <c r="BP40" i="38"/>
  <c r="AJ41" i="38"/>
  <c r="AY144" i="38"/>
  <c r="BO144" i="38"/>
  <c r="AI145" i="38"/>
  <c r="BC144" i="38"/>
  <c r="AM145" i="38"/>
  <c r="BS144" i="38"/>
  <c r="BB145" i="38"/>
  <c r="BR145" i="38"/>
  <c r="AL146" i="38"/>
  <c r="AR145" i="38"/>
  <c r="BH144" i="38"/>
  <c r="BX144" i="38"/>
  <c r="BQ144" i="38"/>
  <c r="BA144" i="38"/>
  <c r="AK145" i="38"/>
  <c r="AU41" i="38"/>
  <c r="BK40" i="38"/>
  <c r="CA40" i="38"/>
  <c r="AP42" i="38"/>
  <c r="BV41" i="38"/>
  <c r="BF41" i="38"/>
  <c r="BT144" i="38"/>
  <c r="AN145" i="38"/>
  <c r="BD144" i="38"/>
  <c r="AG144" i="38"/>
  <c r="AW143" i="38"/>
  <c r="BM143" i="38"/>
  <c r="BN40" i="38"/>
  <c r="AH41" i="38"/>
  <c r="AX40" i="38"/>
  <c r="BC40" i="38"/>
  <c r="BS40" i="38"/>
  <c r="AM41" i="38"/>
  <c r="AZ144" i="38"/>
  <c r="BP144" i="38"/>
  <c r="AJ145" i="38"/>
  <c r="CA143" i="38"/>
  <c r="AU144" i="38"/>
  <c r="BK143" i="38"/>
  <c r="CA41" i="37"/>
  <c r="AU42" i="37"/>
  <c r="BK41" i="37"/>
  <c r="BU143" i="37"/>
  <c r="BE143" i="37"/>
  <c r="BA143" i="37"/>
  <c r="BQ143" i="37"/>
  <c r="BN40" i="37"/>
  <c r="AH41" i="37"/>
  <c r="AX40" i="37"/>
  <c r="BP42" i="37"/>
  <c r="AJ43" i="37"/>
  <c r="AZ42" i="37"/>
  <c r="AL41" i="37"/>
  <c r="BR40" i="37"/>
  <c r="BB40" i="37"/>
  <c r="AY143" i="37"/>
  <c r="BO143" i="37"/>
  <c r="BB143" i="37"/>
  <c r="BR143" i="37"/>
  <c r="AP43" i="37"/>
  <c r="BF42" i="37"/>
  <c r="BV42" i="37"/>
  <c r="BL40" i="37"/>
  <c r="AV40" i="37"/>
  <c r="AF41" i="37"/>
  <c r="BJ143" i="37"/>
  <c r="BZ143" i="37"/>
  <c r="BV144" i="37"/>
  <c r="BF144" i="37"/>
  <c r="BH41" i="37"/>
  <c r="AR42" i="37"/>
  <c r="BX41" i="37"/>
  <c r="BT143" i="37"/>
  <c r="BD143" i="37"/>
  <c r="BZ41" i="37"/>
  <c r="AT42" i="37"/>
  <c r="BJ41" i="37"/>
  <c r="BY41" i="37"/>
  <c r="AS42" i="37"/>
  <c r="BI41" i="37"/>
  <c r="AZ143" i="37"/>
  <c r="BP143" i="37"/>
  <c r="BC143" i="37"/>
  <c r="BS143" i="37"/>
  <c r="AO43" i="37"/>
  <c r="BE42" i="37"/>
  <c r="BU42" i="37"/>
  <c r="BT42" i="37"/>
  <c r="AN43" i="37"/>
  <c r="BD42" i="37"/>
  <c r="BX145" i="37"/>
  <c r="BH145" i="37"/>
  <c r="BS42" i="37"/>
  <c r="AM43" i="37"/>
  <c r="BC42" i="37"/>
  <c r="BW143" i="37"/>
  <c r="BG143" i="37"/>
  <c r="AK41" i="37"/>
  <c r="BQ40" i="37"/>
  <c r="BA40" i="37"/>
  <c r="BL144" i="37"/>
  <c r="AV144" i="37"/>
  <c r="AF105" i="37"/>
  <c r="BL104" i="37"/>
  <c r="AV104" i="37"/>
  <c r="BI143" i="37"/>
  <c r="BY143" i="37"/>
  <c r="BK144" i="37"/>
  <c r="CA144" i="37"/>
  <c r="BO42" i="37"/>
  <c r="AI43" i="37"/>
  <c r="AY42" i="37"/>
  <c r="BM40" i="37"/>
  <c r="AW40" i="37"/>
  <c r="AG41" i="37"/>
  <c r="AQ42" i="37"/>
  <c r="BW41" i="37"/>
  <c r="BG41" i="37"/>
  <c r="BL143" i="36"/>
  <c r="BY143" i="36"/>
  <c r="BI143" i="36"/>
  <c r="BB41" i="36"/>
  <c r="BR41" i="36"/>
  <c r="AF106" i="36"/>
  <c r="AV105" i="36"/>
  <c r="BL105" i="36"/>
  <c r="AV41" i="36"/>
  <c r="BL41" i="36"/>
  <c r="AW143" i="36"/>
  <c r="BM143" i="36"/>
  <c r="BB144" i="36"/>
  <c r="BR144" i="36"/>
  <c r="BN42" i="36"/>
  <c r="AX42" i="36"/>
  <c r="BS42" i="36"/>
  <c r="BC42" i="36"/>
  <c r="BF40" i="36"/>
  <c r="BV40" i="36"/>
  <c r="BX41" i="36"/>
  <c r="BH41" i="36"/>
  <c r="BW40" i="36"/>
  <c r="BG40" i="36"/>
  <c r="BC143" i="36"/>
  <c r="BS143" i="36"/>
  <c r="BD143" i="36"/>
  <c r="BT143" i="36"/>
  <c r="BP42" i="36"/>
  <c r="AZ42" i="36"/>
  <c r="BU40" i="36"/>
  <c r="BE40" i="36"/>
  <c r="BE144" i="36"/>
  <c r="BU144" i="36"/>
  <c r="BD40" i="36"/>
  <c r="BT40" i="36"/>
  <c r="BW143" i="36"/>
  <c r="BG143" i="36"/>
  <c r="BN145" i="36"/>
  <c r="AX145" i="36"/>
  <c r="AW41" i="36"/>
  <c r="BM41" i="36"/>
  <c r="BY41" i="36"/>
  <c r="BI41" i="36"/>
  <c r="BA145" i="36"/>
  <c r="BQ145" i="36"/>
  <c r="BZ143" i="36"/>
  <c r="BJ143" i="36"/>
  <c r="BF143" i="36"/>
  <c r="BV143" i="36"/>
  <c r="BH144" i="36"/>
  <c r="BX144" i="36"/>
  <c r="BJ40" i="36"/>
  <c r="BZ40" i="36"/>
  <c r="AZ144" i="36"/>
  <c r="BP144" i="36"/>
  <c r="CA43" i="36"/>
  <c r="BK43" i="36"/>
  <c r="CA143" i="36"/>
  <c r="BK143" i="36"/>
  <c r="BO143" i="36"/>
  <c r="AY143" i="36"/>
  <c r="BQ42" i="36"/>
  <c r="BA42" i="36"/>
  <c r="AY11" i="16"/>
  <c r="BO11" i="16"/>
  <c r="BV39" i="16"/>
  <c r="BF39" i="16"/>
  <c r="CA141" i="16"/>
  <c r="BK141" i="16"/>
  <c r="BD40" i="16"/>
  <c r="BT40" i="16"/>
  <c r="BK39" i="16"/>
  <c r="CA39" i="16"/>
  <c r="BR11" i="16"/>
  <c r="BB11" i="16"/>
  <c r="BE140" i="16"/>
  <c r="BU140" i="16"/>
  <c r="BG140" i="16"/>
  <c r="BW140" i="16"/>
  <c r="BQ11" i="16"/>
  <c r="BA11" i="16"/>
  <c r="AZ12" i="16"/>
  <c r="BP12" i="16"/>
  <c r="BS11" i="16"/>
  <c r="BC11" i="16"/>
  <c r="BN11" i="16"/>
  <c r="AX11" i="16"/>
  <c r="BM11" i="16"/>
  <c r="AW11" i="16"/>
  <c r="BD140" i="16"/>
  <c r="BT140" i="16"/>
  <c r="BV141" i="16"/>
  <c r="BF141" i="16"/>
  <c r="BJ38" i="16"/>
  <c r="BZ38" i="16"/>
  <c r="BW38" i="16"/>
  <c r="BG38" i="16"/>
  <c r="BX141" i="16"/>
  <c r="BH141" i="16"/>
  <c r="BY38" i="16"/>
  <c r="BI38" i="16"/>
  <c r="BE38" i="16"/>
  <c r="BU38" i="16"/>
  <c r="AO39" i="16"/>
  <c r="BJ141" i="16"/>
  <c r="BZ141" i="16"/>
  <c r="BX38" i="16"/>
  <c r="BH38" i="16"/>
  <c r="BI140" i="16"/>
  <c r="BY140" i="16"/>
  <c r="BL11" i="16"/>
  <c r="AV11" i="16"/>
  <c r="AP40" i="16"/>
  <c r="AS39" i="16"/>
  <c r="AU40" i="16"/>
  <c r="AT39" i="16"/>
  <c r="AN41" i="16"/>
  <c r="AQ39" i="16"/>
  <c r="AR39" i="16"/>
  <c r="AR42" i="39" l="1"/>
  <c r="BH41" i="39"/>
  <c r="BX41" i="39"/>
  <c r="BS41" i="40"/>
  <c r="BC41" i="40"/>
  <c r="AM42" i="40"/>
  <c r="BO41" i="43"/>
  <c r="AY41" i="43"/>
  <c r="AI42" i="43"/>
  <c r="BC41" i="43"/>
  <c r="BS41" i="43"/>
  <c r="AM42" i="43"/>
  <c r="AH42" i="42"/>
  <c r="BN41" i="42"/>
  <c r="AX41" i="42"/>
  <c r="BT41" i="44"/>
  <c r="BD41" i="44"/>
  <c r="AN42" i="44"/>
  <c r="AW144" i="40"/>
  <c r="BM144" i="40"/>
  <c r="AY41" i="36"/>
  <c r="BO41" i="36"/>
  <c r="BH41" i="41"/>
  <c r="BX41" i="41"/>
  <c r="AR42" i="41"/>
  <c r="V42" i="45"/>
  <c r="AD41" i="45"/>
  <c r="AF106" i="38"/>
  <c r="AV105" i="38"/>
  <c r="BL105" i="38"/>
  <c r="U42" i="45"/>
  <c r="AC41" i="45"/>
  <c r="BJ41" i="41"/>
  <c r="BZ41" i="41"/>
  <c r="AT42" i="41"/>
  <c r="BT144" i="42"/>
  <c r="BD144" i="42"/>
  <c r="AW144" i="42"/>
  <c r="BM144" i="42"/>
  <c r="AS145" i="38"/>
  <c r="BY144" i="38"/>
  <c r="BI144" i="38"/>
  <c r="AS42" i="39"/>
  <c r="BI41" i="39"/>
  <c r="BY41" i="39"/>
  <c r="AV144" i="40"/>
  <c r="BL144" i="40"/>
  <c r="BB144" i="42"/>
  <c r="BR144" i="42"/>
  <c r="AZ144" i="41"/>
  <c r="BP144" i="41"/>
  <c r="CA144" i="41"/>
  <c r="BK144" i="41"/>
  <c r="BM144" i="37"/>
  <c r="AW144" i="37"/>
  <c r="BM41" i="40"/>
  <c r="AW41" i="40"/>
  <c r="AG42" i="40"/>
  <c r="BJ144" i="43"/>
  <c r="BZ144" i="43"/>
  <c r="BZ144" i="38"/>
  <c r="BJ144" i="38"/>
  <c r="AT145" i="38"/>
  <c r="BN145" i="37"/>
  <c r="AX145" i="37"/>
  <c r="BW145" i="39"/>
  <c r="AQ146" i="39"/>
  <c r="BG145" i="39"/>
  <c r="BH144" i="40"/>
  <c r="BX144" i="40"/>
  <c r="AP43" i="44"/>
  <c r="BF42" i="44"/>
  <c r="BV42" i="44"/>
  <c r="BP144" i="42"/>
  <c r="AZ144" i="42"/>
  <c r="AQ42" i="44"/>
  <c r="BW41" i="44"/>
  <c r="BG41" i="44"/>
  <c r="CA144" i="43"/>
  <c r="BK144" i="43"/>
  <c r="BY144" i="43"/>
  <c r="BI144" i="43"/>
  <c r="W44" i="45"/>
  <c r="AE43" i="45"/>
  <c r="AG41" i="45"/>
  <c r="Y42" i="45"/>
  <c r="S44" i="45"/>
  <c r="AA43" i="45"/>
  <c r="AF41" i="45"/>
  <c r="X42" i="45"/>
  <c r="AB44" i="45"/>
  <c r="T45" i="45"/>
  <c r="Z43" i="45"/>
  <c r="BU145" i="44"/>
  <c r="BE145" i="44"/>
  <c r="AO146" i="44"/>
  <c r="BV145" i="44"/>
  <c r="BF145" i="44"/>
  <c r="AP146" i="44"/>
  <c r="BU41" i="44"/>
  <c r="AO42" i="44"/>
  <c r="BE41" i="44"/>
  <c r="AZ41" i="44"/>
  <c r="BP41" i="44"/>
  <c r="AJ42" i="44"/>
  <c r="AR42" i="44"/>
  <c r="BX41" i="44"/>
  <c r="BH41" i="44"/>
  <c r="AN146" i="44"/>
  <c r="BT145" i="44"/>
  <c r="BD145" i="44"/>
  <c r="AU42" i="44"/>
  <c r="CA41" i="44"/>
  <c r="BK41" i="44"/>
  <c r="BC43" i="44"/>
  <c r="AM44" i="44"/>
  <c r="BS43" i="44"/>
  <c r="AS42" i="44"/>
  <c r="BY41" i="44"/>
  <c r="BI41" i="44"/>
  <c r="BO44" i="44"/>
  <c r="AI45" i="44"/>
  <c r="AY44" i="44"/>
  <c r="BZ41" i="44"/>
  <c r="BJ41" i="44"/>
  <c r="AT42" i="44"/>
  <c r="BL146" i="44"/>
  <c r="AF147" i="44"/>
  <c r="AV146" i="44"/>
  <c r="BM42" i="44"/>
  <c r="AG43" i="44"/>
  <c r="AW42" i="44"/>
  <c r="AZ144" i="44"/>
  <c r="BP144" i="44"/>
  <c r="AJ145" i="44"/>
  <c r="BM145" i="44"/>
  <c r="AG146" i="44"/>
  <c r="AW145" i="44"/>
  <c r="BC144" i="44"/>
  <c r="BS144" i="44"/>
  <c r="AM145" i="44"/>
  <c r="AR145" i="44"/>
  <c r="BX144" i="44"/>
  <c r="BH144" i="44"/>
  <c r="AK43" i="44"/>
  <c r="BA42" i="44"/>
  <c r="BQ42" i="44"/>
  <c r="BN146" i="44"/>
  <c r="AH147" i="44"/>
  <c r="AX146" i="44"/>
  <c r="BW145" i="44"/>
  <c r="BG145" i="44"/>
  <c r="AQ146" i="44"/>
  <c r="AT145" i="44"/>
  <c r="BZ144" i="44"/>
  <c r="BJ144" i="44"/>
  <c r="BY145" i="44"/>
  <c r="BI145" i="44"/>
  <c r="AS146" i="44"/>
  <c r="BN44" i="44"/>
  <c r="AH45" i="44"/>
  <c r="AX44" i="44"/>
  <c r="AF44" i="44"/>
  <c r="BL43" i="44"/>
  <c r="AV43" i="44"/>
  <c r="AK147" i="44"/>
  <c r="BA146" i="44"/>
  <c r="BQ146" i="44"/>
  <c r="AF107" i="44"/>
  <c r="AV106" i="44"/>
  <c r="BL106" i="44"/>
  <c r="BR147" i="44"/>
  <c r="AL148" i="44"/>
  <c r="BB147" i="44"/>
  <c r="BB43" i="44"/>
  <c r="AL44" i="44"/>
  <c r="BR43" i="44"/>
  <c r="CA146" i="44"/>
  <c r="AU147" i="44"/>
  <c r="BK146" i="44"/>
  <c r="AY144" i="44"/>
  <c r="AI145" i="44"/>
  <c r="BO144" i="44"/>
  <c r="AW144" i="43"/>
  <c r="BM144" i="43"/>
  <c r="BA44" i="43"/>
  <c r="BQ44" i="43"/>
  <c r="AK45" i="43"/>
  <c r="BC145" i="43"/>
  <c r="AM146" i="43"/>
  <c r="BS145" i="43"/>
  <c r="BL145" i="43"/>
  <c r="AF146" i="43"/>
  <c r="AV145" i="43"/>
  <c r="AF44" i="43"/>
  <c r="BL43" i="43"/>
  <c r="AV43" i="43"/>
  <c r="BW145" i="43"/>
  <c r="BG145" i="43"/>
  <c r="AY144" i="43"/>
  <c r="BO144" i="43"/>
  <c r="BW41" i="43"/>
  <c r="AQ42" i="43"/>
  <c r="BG41" i="43"/>
  <c r="AZ144" i="43"/>
  <c r="BP144" i="43"/>
  <c r="BB44" i="43"/>
  <c r="BR44" i="43"/>
  <c r="AL45" i="43"/>
  <c r="BX146" i="43"/>
  <c r="BH146" i="43"/>
  <c r="BV145" i="43"/>
  <c r="BF145" i="43"/>
  <c r="AP146" i="43"/>
  <c r="CA42" i="43"/>
  <c r="BK42" i="43"/>
  <c r="AU43" i="43"/>
  <c r="BB145" i="43"/>
  <c r="BR145" i="43"/>
  <c r="AL146" i="43"/>
  <c r="AV105" i="43"/>
  <c r="AF106" i="43"/>
  <c r="BL105" i="43"/>
  <c r="AX144" i="43"/>
  <c r="BN144" i="43"/>
  <c r="AG44" i="43"/>
  <c r="BM43" i="43"/>
  <c r="AW43" i="43"/>
  <c r="BD145" i="43"/>
  <c r="AN146" i="43"/>
  <c r="BT145" i="43"/>
  <c r="AO43" i="43"/>
  <c r="BE42" i="43"/>
  <c r="BU42" i="43"/>
  <c r="BE145" i="43"/>
  <c r="BU145" i="43"/>
  <c r="AO146" i="43"/>
  <c r="BY41" i="43"/>
  <c r="AS42" i="43"/>
  <c r="BI41" i="43"/>
  <c r="BA145" i="43"/>
  <c r="BQ145" i="43"/>
  <c r="AK146" i="43"/>
  <c r="BZ41" i="43"/>
  <c r="AT42" i="43"/>
  <c r="BJ41" i="43"/>
  <c r="BX41" i="43"/>
  <c r="AR42" i="43"/>
  <c r="BH41" i="43"/>
  <c r="AN43" i="43"/>
  <c r="BT42" i="43"/>
  <c r="BD42" i="43"/>
  <c r="BP43" i="43"/>
  <c r="AJ44" i="43"/>
  <c r="AZ43" i="43"/>
  <c r="AP43" i="43"/>
  <c r="BF42" i="43"/>
  <c r="BV42" i="43"/>
  <c r="AH44" i="43"/>
  <c r="BN43" i="43"/>
  <c r="AX43" i="43"/>
  <c r="BY144" i="42"/>
  <c r="BI144" i="42"/>
  <c r="BO144" i="42"/>
  <c r="AY144" i="42"/>
  <c r="BC42" i="42"/>
  <c r="AM43" i="42"/>
  <c r="BS42" i="42"/>
  <c r="BM42" i="42"/>
  <c r="AW42" i="42"/>
  <c r="AG43" i="42"/>
  <c r="BF42" i="42"/>
  <c r="BV42" i="42"/>
  <c r="AP43" i="42"/>
  <c r="BL41" i="42"/>
  <c r="AF42" i="42"/>
  <c r="AV41" i="42"/>
  <c r="BI44" i="42"/>
  <c r="BY44" i="42"/>
  <c r="AS45" i="42"/>
  <c r="BD42" i="42"/>
  <c r="AN43" i="42"/>
  <c r="BT42" i="42"/>
  <c r="BA42" i="42"/>
  <c r="BQ42" i="42"/>
  <c r="AK43" i="42"/>
  <c r="BX144" i="42"/>
  <c r="BH144" i="42"/>
  <c r="BX42" i="42"/>
  <c r="BH42" i="42"/>
  <c r="AR43" i="42"/>
  <c r="BP43" i="42"/>
  <c r="AJ44" i="42"/>
  <c r="AZ43" i="42"/>
  <c r="BK145" i="42"/>
  <c r="CA145" i="42"/>
  <c r="BL144" i="42"/>
  <c r="AV144" i="42"/>
  <c r="AF106" i="42"/>
  <c r="AV105" i="42"/>
  <c r="BL105" i="42"/>
  <c r="AX146" i="42"/>
  <c r="BN146" i="42"/>
  <c r="BE42" i="42"/>
  <c r="BU42" i="42"/>
  <c r="AO43" i="42"/>
  <c r="BQ145" i="42"/>
  <c r="BA145" i="42"/>
  <c r="BU146" i="42"/>
  <c r="BE146" i="42"/>
  <c r="AU44" i="42"/>
  <c r="BK43" i="42"/>
  <c r="CA43" i="42"/>
  <c r="AT44" i="42"/>
  <c r="BZ43" i="42"/>
  <c r="BJ43" i="42"/>
  <c r="BS146" i="42"/>
  <c r="BC146" i="42"/>
  <c r="BW144" i="42"/>
  <c r="BG144" i="42"/>
  <c r="BV144" i="42"/>
  <c r="BF144" i="42"/>
  <c r="BW41" i="42"/>
  <c r="BG41" i="42"/>
  <c r="AQ42" i="42"/>
  <c r="BO42" i="42"/>
  <c r="AY42" i="42"/>
  <c r="AI43" i="42"/>
  <c r="BJ144" i="42"/>
  <c r="BZ144" i="42"/>
  <c r="AL43" i="42"/>
  <c r="BB42" i="42"/>
  <c r="BR42" i="42"/>
  <c r="BF144" i="41"/>
  <c r="BV144" i="41"/>
  <c r="BU147" i="41"/>
  <c r="BE147" i="41"/>
  <c r="BY42" i="41"/>
  <c r="BI42" i="41"/>
  <c r="AS43" i="41"/>
  <c r="AO44" i="41"/>
  <c r="BE43" i="41"/>
  <c r="BU43" i="41"/>
  <c r="BB43" i="41"/>
  <c r="BR43" i="41"/>
  <c r="AL44" i="41"/>
  <c r="BJ146" i="41"/>
  <c r="BZ146" i="41"/>
  <c r="AV144" i="41"/>
  <c r="BL144" i="41"/>
  <c r="AF106" i="41"/>
  <c r="BL105" i="41"/>
  <c r="AV105" i="41"/>
  <c r="BM41" i="41"/>
  <c r="AG42" i="41"/>
  <c r="AW41" i="41"/>
  <c r="BC43" i="41"/>
  <c r="AM44" i="41"/>
  <c r="BS43" i="41"/>
  <c r="BC144" i="41"/>
  <c r="BS144" i="41"/>
  <c r="BH144" i="41"/>
  <c r="BX144" i="41"/>
  <c r="AW144" i="41"/>
  <c r="BM144" i="41"/>
  <c r="CA43" i="41"/>
  <c r="AU44" i="41"/>
  <c r="BK43" i="41"/>
  <c r="AH42" i="41"/>
  <c r="BN41" i="41"/>
  <c r="AX41" i="41"/>
  <c r="AI42" i="41"/>
  <c r="AY41" i="41"/>
  <c r="BO41" i="41"/>
  <c r="BT144" i="41"/>
  <c r="BD144" i="41"/>
  <c r="BW144" i="41"/>
  <c r="BG144" i="41"/>
  <c r="AY145" i="41"/>
  <c r="AI146" i="41"/>
  <c r="BO145" i="41"/>
  <c r="BV43" i="41"/>
  <c r="AP44" i="41"/>
  <c r="BF43" i="41"/>
  <c r="BQ146" i="41"/>
  <c r="BA146" i="41"/>
  <c r="AK42" i="41"/>
  <c r="BA41" i="41"/>
  <c r="BQ41" i="41"/>
  <c r="AV43" i="41"/>
  <c r="BL43" i="41"/>
  <c r="AF44" i="41"/>
  <c r="BW44" i="41"/>
  <c r="BG44" i="41"/>
  <c r="AQ45" i="41"/>
  <c r="AZ42" i="41"/>
  <c r="AJ43" i="41"/>
  <c r="BP42" i="41"/>
  <c r="BR144" i="41"/>
  <c r="BB144" i="41"/>
  <c r="AN44" i="41"/>
  <c r="BD43" i="41"/>
  <c r="BT43" i="41"/>
  <c r="BN145" i="41"/>
  <c r="AX145" i="41"/>
  <c r="AH146" i="41"/>
  <c r="BY147" i="41"/>
  <c r="BI147" i="41"/>
  <c r="BW146" i="40"/>
  <c r="BG146" i="40"/>
  <c r="AQ147" i="40"/>
  <c r="AI44" i="40"/>
  <c r="AY43" i="40"/>
  <c r="BO43" i="40"/>
  <c r="CA41" i="40"/>
  <c r="BK41" i="40"/>
  <c r="AU42" i="40"/>
  <c r="AX144" i="40"/>
  <c r="BN144" i="40"/>
  <c r="BY41" i="40"/>
  <c r="AS42" i="40"/>
  <c r="BI41" i="40"/>
  <c r="AQ42" i="40"/>
  <c r="BW41" i="40"/>
  <c r="BG41" i="40"/>
  <c r="BE144" i="40"/>
  <c r="BU144" i="40"/>
  <c r="BZ145" i="40"/>
  <c r="BJ145" i="40"/>
  <c r="AY144" i="40"/>
  <c r="BO144" i="40"/>
  <c r="BQ146" i="40"/>
  <c r="BA146" i="40"/>
  <c r="AK147" i="40"/>
  <c r="AO43" i="40"/>
  <c r="BE42" i="40"/>
  <c r="BU42" i="40"/>
  <c r="AP43" i="40"/>
  <c r="BF42" i="40"/>
  <c r="BV42" i="40"/>
  <c r="AV106" i="40"/>
  <c r="AF107" i="40"/>
  <c r="BL106" i="40"/>
  <c r="BD144" i="40"/>
  <c r="BT144" i="40"/>
  <c r="BK144" i="40"/>
  <c r="CA144" i="40"/>
  <c r="BR41" i="40"/>
  <c r="AL42" i="40"/>
  <c r="BB41" i="40"/>
  <c r="BI144" i="40"/>
  <c r="BY144" i="40"/>
  <c r="BJ42" i="40"/>
  <c r="AT43" i="40"/>
  <c r="BZ42" i="40"/>
  <c r="AV41" i="40"/>
  <c r="AF42" i="40"/>
  <c r="BL41" i="40"/>
  <c r="BF144" i="40"/>
  <c r="BV144" i="40"/>
  <c r="AN43" i="40"/>
  <c r="BD42" i="40"/>
  <c r="BT42" i="40"/>
  <c r="AJ44" i="40"/>
  <c r="BP43" i="40"/>
  <c r="AZ43" i="40"/>
  <c r="BN43" i="40"/>
  <c r="AH44" i="40"/>
  <c r="AX43" i="40"/>
  <c r="AZ144" i="40"/>
  <c r="BP144" i="40"/>
  <c r="BQ41" i="40"/>
  <c r="BA41" i="40"/>
  <c r="AK42" i="40"/>
  <c r="BB144" i="40"/>
  <c r="BR144" i="40"/>
  <c r="BC145" i="40"/>
  <c r="BS145" i="40"/>
  <c r="BX43" i="40"/>
  <c r="BH43" i="40"/>
  <c r="AR44" i="40"/>
  <c r="CA43" i="39"/>
  <c r="AU44" i="39"/>
  <c r="BK43" i="39"/>
  <c r="BJ41" i="39"/>
  <c r="AT42" i="39"/>
  <c r="BZ41" i="39"/>
  <c r="BO43" i="39"/>
  <c r="AI44" i="39"/>
  <c r="AY43" i="39"/>
  <c r="AK147" i="39"/>
  <c r="BQ146" i="39"/>
  <c r="BA146" i="39"/>
  <c r="BA42" i="39"/>
  <c r="AK43" i="39"/>
  <c r="BQ42" i="39"/>
  <c r="BB42" i="39"/>
  <c r="BR42" i="39"/>
  <c r="AL43" i="39"/>
  <c r="BU145" i="39"/>
  <c r="AO146" i="39"/>
  <c r="BE145" i="39"/>
  <c r="AV107" i="39"/>
  <c r="BL107" i="39"/>
  <c r="AT147" i="39"/>
  <c r="BJ146" i="39"/>
  <c r="BZ146" i="39"/>
  <c r="BE42" i="39"/>
  <c r="BU42" i="39"/>
  <c r="AO43" i="39"/>
  <c r="BB145" i="39"/>
  <c r="BR145" i="39"/>
  <c r="AL146" i="39"/>
  <c r="BK144" i="39"/>
  <c r="CA144" i="39"/>
  <c r="AU145" i="39"/>
  <c r="AP44" i="39"/>
  <c r="BF43" i="39"/>
  <c r="BV43" i="39"/>
  <c r="BP43" i="39"/>
  <c r="AJ44" i="39"/>
  <c r="AZ43" i="39"/>
  <c r="AN44" i="39"/>
  <c r="BD43" i="39"/>
  <c r="BT43" i="39"/>
  <c r="BT144" i="39"/>
  <c r="BD144" i="39"/>
  <c r="AN145" i="39"/>
  <c r="AX42" i="39"/>
  <c r="AH43" i="39"/>
  <c r="BN42" i="39"/>
  <c r="AI145" i="39"/>
  <c r="BO144" i="39"/>
  <c r="AY144" i="39"/>
  <c r="AH145" i="39"/>
  <c r="BN144" i="39"/>
  <c r="AX144" i="39"/>
  <c r="AG43" i="39"/>
  <c r="AW42" i="39"/>
  <c r="BM42" i="39"/>
  <c r="BG43" i="39"/>
  <c r="AQ44" i="39"/>
  <c r="BW43" i="39"/>
  <c r="AV145" i="39"/>
  <c r="AF146" i="39"/>
  <c r="BL145" i="39"/>
  <c r="BC41" i="39"/>
  <c r="BS41" i="39"/>
  <c r="AM42" i="39"/>
  <c r="AS146" i="39"/>
  <c r="BI145" i="39"/>
  <c r="BY145" i="39"/>
  <c r="BC145" i="39"/>
  <c r="AM146" i="39"/>
  <c r="BS145" i="39"/>
  <c r="BV145" i="39"/>
  <c r="AP146" i="39"/>
  <c r="BF145" i="39"/>
  <c r="AJ147" i="39"/>
  <c r="BP146" i="39"/>
  <c r="AZ146" i="39"/>
  <c r="AR147" i="39"/>
  <c r="BH146" i="39"/>
  <c r="BX146" i="39"/>
  <c r="AG145" i="39"/>
  <c r="BM144" i="39"/>
  <c r="AW144" i="39"/>
  <c r="BL41" i="39"/>
  <c r="AF42" i="39"/>
  <c r="AV41" i="39"/>
  <c r="BX42" i="38"/>
  <c r="AR43" i="38"/>
  <c r="BH42" i="38"/>
  <c r="BC145" i="38"/>
  <c r="BS145" i="38"/>
  <c r="AM146" i="38"/>
  <c r="AO145" i="38"/>
  <c r="BE144" i="38"/>
  <c r="BU144" i="38"/>
  <c r="BG42" i="38"/>
  <c r="BW42" i="38"/>
  <c r="AQ43" i="38"/>
  <c r="BW146" i="38"/>
  <c r="BG146" i="38"/>
  <c r="AQ147" i="38"/>
  <c r="AH146" i="38"/>
  <c r="AX145" i="38"/>
  <c r="BN145" i="38"/>
  <c r="AI146" i="38"/>
  <c r="AY145" i="38"/>
  <c r="BO145" i="38"/>
  <c r="AP43" i="38"/>
  <c r="BF42" i="38"/>
  <c r="BV42" i="38"/>
  <c r="BK41" i="38"/>
  <c r="AU42" i="38"/>
  <c r="CA41" i="38"/>
  <c r="BN41" i="38"/>
  <c r="AX41" i="38"/>
  <c r="AH42" i="38"/>
  <c r="BH145" i="38"/>
  <c r="BX145" i="38"/>
  <c r="AR146" i="38"/>
  <c r="BT41" i="38"/>
  <c r="AN42" i="38"/>
  <c r="BD41" i="38"/>
  <c r="BM41" i="38"/>
  <c r="AW41" i="38"/>
  <c r="AG42" i="38"/>
  <c r="AT43" i="38"/>
  <c r="BJ42" i="38"/>
  <c r="BZ42" i="38"/>
  <c r="AV144" i="38"/>
  <c r="AF145" i="38"/>
  <c r="BL144" i="38"/>
  <c r="BD145" i="38"/>
  <c r="BT145" i="38"/>
  <c r="AN146" i="38"/>
  <c r="BB146" i="38"/>
  <c r="AL147" i="38"/>
  <c r="BR146" i="38"/>
  <c r="AY43" i="38"/>
  <c r="BO43" i="38"/>
  <c r="AI44" i="38"/>
  <c r="CA144" i="38"/>
  <c r="AU145" i="38"/>
  <c r="BK144" i="38"/>
  <c r="BF144" i="38"/>
  <c r="AP145" i="38"/>
  <c r="BV144" i="38"/>
  <c r="AJ42" i="38"/>
  <c r="BP41" i="38"/>
  <c r="AZ41" i="38"/>
  <c r="AM42" i="38"/>
  <c r="BS41" i="38"/>
  <c r="BC41" i="38"/>
  <c r="BU41" i="38"/>
  <c r="BE41" i="38"/>
  <c r="AO42" i="38"/>
  <c r="BR41" i="38"/>
  <c r="BB41" i="38"/>
  <c r="AL42" i="38"/>
  <c r="AJ146" i="38"/>
  <c r="AZ145" i="38"/>
  <c r="BP145" i="38"/>
  <c r="BA145" i="38"/>
  <c r="BQ145" i="38"/>
  <c r="AK146" i="38"/>
  <c r="BY42" i="38"/>
  <c r="AS43" i="38"/>
  <c r="BI42" i="38"/>
  <c r="AK42" i="38"/>
  <c r="BQ41" i="38"/>
  <c r="BA41" i="38"/>
  <c r="AW144" i="38"/>
  <c r="AG145" i="38"/>
  <c r="BM144" i="38"/>
  <c r="BL41" i="38"/>
  <c r="AV41" i="38"/>
  <c r="AF42" i="38"/>
  <c r="BS144" i="37"/>
  <c r="BC144" i="37"/>
  <c r="BF145" i="37"/>
  <c r="BV145" i="37"/>
  <c r="AY43" i="37"/>
  <c r="AI44" i="37"/>
  <c r="BO43" i="37"/>
  <c r="AG42" i="37"/>
  <c r="AW41" i="37"/>
  <c r="BM41" i="37"/>
  <c r="AZ43" i="37"/>
  <c r="AJ44" i="37"/>
  <c r="BP43" i="37"/>
  <c r="BW144" i="37"/>
  <c r="BG144" i="37"/>
  <c r="BC43" i="37"/>
  <c r="BS43" i="37"/>
  <c r="AM44" i="37"/>
  <c r="BK145" i="37"/>
  <c r="CA145" i="37"/>
  <c r="BQ144" i="37"/>
  <c r="BA144" i="37"/>
  <c r="BQ41" i="37"/>
  <c r="AK42" i="37"/>
  <c r="BA41" i="37"/>
  <c r="BB41" i="37"/>
  <c r="AL42" i="37"/>
  <c r="BR41" i="37"/>
  <c r="BJ144" i="37"/>
  <c r="BZ144" i="37"/>
  <c r="AF42" i="37"/>
  <c r="AV41" i="37"/>
  <c r="BL41" i="37"/>
  <c r="BN41" i="37"/>
  <c r="AH42" i="37"/>
  <c r="AX41" i="37"/>
  <c r="AS43" i="37"/>
  <c r="BI42" i="37"/>
  <c r="BY42" i="37"/>
  <c r="BH146" i="37"/>
  <c r="AR147" i="37"/>
  <c r="BX146" i="37"/>
  <c r="BP144" i="37"/>
  <c r="AZ144" i="37"/>
  <c r="AT43" i="37"/>
  <c r="BJ42" i="37"/>
  <c r="BZ42" i="37"/>
  <c r="BD43" i="37"/>
  <c r="BT43" i="37"/>
  <c r="AN44" i="37"/>
  <c r="BE144" i="37"/>
  <c r="BU144" i="37"/>
  <c r="BL105" i="37"/>
  <c r="AF106" i="37"/>
  <c r="AV105" i="37"/>
  <c r="AU43" i="37"/>
  <c r="BK42" i="37"/>
  <c r="CA42" i="37"/>
  <c r="BO144" i="37"/>
  <c r="AY144" i="37"/>
  <c r="AQ43" i="37"/>
  <c r="BG42" i="37"/>
  <c r="BW42" i="37"/>
  <c r="BF43" i="37"/>
  <c r="BV43" i="37"/>
  <c r="AP44" i="37"/>
  <c r="BR144" i="37"/>
  <c r="BB144" i="37"/>
  <c r="BI144" i="37"/>
  <c r="BY144" i="37"/>
  <c r="BD144" i="37"/>
  <c r="BT144" i="37"/>
  <c r="BL145" i="37"/>
  <c r="AV145" i="37"/>
  <c r="BU43" i="37"/>
  <c r="BE43" i="37"/>
  <c r="AO44" i="37"/>
  <c r="AR43" i="37"/>
  <c r="BH42" i="37"/>
  <c r="BX42" i="37"/>
  <c r="BC144" i="36"/>
  <c r="BS144" i="36"/>
  <c r="BW41" i="36"/>
  <c r="BG41" i="36"/>
  <c r="BJ144" i="36"/>
  <c r="BZ144" i="36"/>
  <c r="BR42" i="36"/>
  <c r="BB42" i="36"/>
  <c r="CA144" i="36"/>
  <c r="BK144" i="36"/>
  <c r="BX145" i="36"/>
  <c r="BH145" i="36"/>
  <c r="BQ43" i="36"/>
  <c r="BA43" i="36"/>
  <c r="AW144" i="36"/>
  <c r="BM144" i="36"/>
  <c r="AY144" i="36"/>
  <c r="BO144" i="36"/>
  <c r="AV42" i="36"/>
  <c r="BL42" i="36"/>
  <c r="AF107" i="36"/>
  <c r="BL106" i="36"/>
  <c r="AV106" i="36"/>
  <c r="BY42" i="36"/>
  <c r="BI42" i="36"/>
  <c r="BN146" i="36"/>
  <c r="AX146" i="36"/>
  <c r="BG144" i="36"/>
  <c r="BW144" i="36"/>
  <c r="BF144" i="36"/>
  <c r="BV144" i="36"/>
  <c r="BD41" i="36"/>
  <c r="BT41" i="36"/>
  <c r="BH42" i="36"/>
  <c r="BX42" i="36"/>
  <c r="AZ145" i="36"/>
  <c r="BP145" i="36"/>
  <c r="BI144" i="36"/>
  <c r="BY144" i="36"/>
  <c r="AW42" i="36"/>
  <c r="BM42" i="36"/>
  <c r="BQ146" i="36"/>
  <c r="BA146" i="36"/>
  <c r="BV41" i="36"/>
  <c r="BF41" i="36"/>
  <c r="CA44" i="36"/>
  <c r="BK44" i="36"/>
  <c r="BE41" i="36"/>
  <c r="BU41" i="36"/>
  <c r="BS43" i="36"/>
  <c r="BC43" i="36"/>
  <c r="BJ41" i="36"/>
  <c r="BZ41" i="36"/>
  <c r="BP43" i="36"/>
  <c r="AZ43" i="36"/>
  <c r="BL144" i="36"/>
  <c r="BD144" i="36"/>
  <c r="BT144" i="36"/>
  <c r="BB145" i="36"/>
  <c r="BR145" i="36"/>
  <c r="BU145" i="36"/>
  <c r="BE145" i="36"/>
  <c r="BN43" i="36"/>
  <c r="AX43" i="36"/>
  <c r="BQ12" i="16"/>
  <c r="BA12" i="16"/>
  <c r="BW141" i="16"/>
  <c r="BG141" i="16"/>
  <c r="BH142" i="16"/>
  <c r="BX142" i="16"/>
  <c r="CA40" i="16"/>
  <c r="BK40" i="16"/>
  <c r="BI39" i="16"/>
  <c r="BY39" i="16"/>
  <c r="BY141" i="16"/>
  <c r="BI141" i="16"/>
  <c r="BU141" i="16"/>
  <c r="BE141" i="16"/>
  <c r="BM12" i="16"/>
  <c r="AW12" i="16"/>
  <c r="AY13" i="16"/>
  <c r="BO13" i="16"/>
  <c r="BO12" i="16"/>
  <c r="AY12" i="16"/>
  <c r="BH39" i="16"/>
  <c r="BX39" i="16"/>
  <c r="BG39" i="16"/>
  <c r="BW39" i="16"/>
  <c r="BJ39" i="16"/>
  <c r="BZ39" i="16"/>
  <c r="BT141" i="16"/>
  <c r="BD141" i="16"/>
  <c r="BP13" i="16"/>
  <c r="AZ13" i="16"/>
  <c r="BN12" i="16"/>
  <c r="AX12" i="16"/>
  <c r="BV40" i="16"/>
  <c r="BF40" i="16"/>
  <c r="BC12" i="16"/>
  <c r="BS12" i="16"/>
  <c r="BR12" i="16"/>
  <c r="BB12" i="16"/>
  <c r="BJ142" i="16"/>
  <c r="BZ142" i="16"/>
  <c r="BD41" i="16"/>
  <c r="BT41" i="16"/>
  <c r="BK142" i="16"/>
  <c r="CA142" i="16"/>
  <c r="BU39" i="16"/>
  <c r="BE39" i="16"/>
  <c r="AO40" i="16"/>
  <c r="BV142" i="16"/>
  <c r="BF142" i="16"/>
  <c r="BL12" i="16"/>
  <c r="AV12" i="16"/>
  <c r="AP41" i="16"/>
  <c r="AS40" i="16"/>
  <c r="AN42" i="16"/>
  <c r="AT40" i="16"/>
  <c r="AU41" i="16"/>
  <c r="AR40" i="16"/>
  <c r="AQ40" i="16"/>
  <c r="BO42" i="43" l="1"/>
  <c r="AY42" i="43"/>
  <c r="AI43" i="43"/>
  <c r="AM43" i="43"/>
  <c r="BC42" i="43"/>
  <c r="BS42" i="43"/>
  <c r="BS42" i="40"/>
  <c r="AM43" i="40"/>
  <c r="BC42" i="40"/>
  <c r="BX42" i="39"/>
  <c r="BH42" i="39"/>
  <c r="AR43" i="39"/>
  <c r="BP145" i="42"/>
  <c r="AZ145" i="42"/>
  <c r="AV145" i="40"/>
  <c r="BL145" i="40"/>
  <c r="BL106" i="38"/>
  <c r="AF107" i="38"/>
  <c r="AV106" i="38"/>
  <c r="BG42" i="44"/>
  <c r="AQ43" i="44"/>
  <c r="BW42" i="44"/>
  <c r="V43" i="45"/>
  <c r="AD42" i="45"/>
  <c r="BX42" i="41"/>
  <c r="BH42" i="41"/>
  <c r="AR43" i="41"/>
  <c r="BM145" i="37"/>
  <c r="AW145" i="37"/>
  <c r="BX145" i="40"/>
  <c r="BH145" i="40"/>
  <c r="BD145" i="42"/>
  <c r="BT145" i="42"/>
  <c r="AP44" i="44"/>
  <c r="BV43" i="44"/>
  <c r="BF43" i="44"/>
  <c r="CA145" i="41"/>
  <c r="BK145" i="41"/>
  <c r="AW145" i="40"/>
  <c r="BM145" i="40"/>
  <c r="AQ147" i="39"/>
  <c r="BG146" i="39"/>
  <c r="BW146" i="39"/>
  <c r="BT42" i="44"/>
  <c r="BD42" i="44"/>
  <c r="AN43" i="44"/>
  <c r="BP145" i="41"/>
  <c r="AZ145" i="41"/>
  <c r="AJ146" i="41"/>
  <c r="BZ42" i="41"/>
  <c r="AT43" i="41"/>
  <c r="BJ42" i="41"/>
  <c r="BM42" i="40"/>
  <c r="AW42" i="40"/>
  <c r="AG43" i="40"/>
  <c r="BI145" i="43"/>
  <c r="BY145" i="43"/>
  <c r="BN146" i="37"/>
  <c r="AH147" i="37"/>
  <c r="AX146" i="37"/>
  <c r="BJ145" i="43"/>
  <c r="BZ145" i="43"/>
  <c r="BY145" i="38"/>
  <c r="BI145" i="38"/>
  <c r="AS146" i="38"/>
  <c r="BM145" i="42"/>
  <c r="AW145" i="42"/>
  <c r="BB145" i="42"/>
  <c r="BR145" i="42"/>
  <c r="BY42" i="39"/>
  <c r="AS43" i="39"/>
  <c r="BI42" i="39"/>
  <c r="BO42" i="36"/>
  <c r="AY42" i="36"/>
  <c r="BK145" i="43"/>
  <c r="CA145" i="43"/>
  <c r="BZ145" i="38"/>
  <c r="BJ145" i="38"/>
  <c r="AT146" i="38"/>
  <c r="AC42" i="45"/>
  <c r="U43" i="45"/>
  <c r="BN42" i="42"/>
  <c r="AX42" i="42"/>
  <c r="AH43" i="42"/>
  <c r="Z44" i="45"/>
  <c r="AF42" i="45"/>
  <c r="X43" i="45"/>
  <c r="AA44" i="45"/>
  <c r="S45" i="45"/>
  <c r="AB45" i="45"/>
  <c r="T46" i="45"/>
  <c r="Y43" i="45"/>
  <c r="AG42" i="45"/>
  <c r="AE44" i="45"/>
  <c r="W45" i="45"/>
  <c r="AV44" i="44"/>
  <c r="BL44" i="44"/>
  <c r="AF45" i="44"/>
  <c r="BJ42" i="44"/>
  <c r="BZ42" i="44"/>
  <c r="AT43" i="44"/>
  <c r="BO145" i="44"/>
  <c r="AI146" i="44"/>
  <c r="AY145" i="44"/>
  <c r="BX145" i="44"/>
  <c r="BH145" i="44"/>
  <c r="AR146" i="44"/>
  <c r="BK147" i="44"/>
  <c r="AU148" i="44"/>
  <c r="CA147" i="44"/>
  <c r="BO45" i="44"/>
  <c r="AI46" i="44"/>
  <c r="AY45" i="44"/>
  <c r="BX42" i="44"/>
  <c r="AR43" i="44"/>
  <c r="BH42" i="44"/>
  <c r="BY146" i="44"/>
  <c r="BI146" i="44"/>
  <c r="AS147" i="44"/>
  <c r="AL45" i="44"/>
  <c r="BB44" i="44"/>
  <c r="BR44" i="44"/>
  <c r="AJ43" i="44"/>
  <c r="AZ42" i="44"/>
  <c r="BP42" i="44"/>
  <c r="BR148" i="44"/>
  <c r="BB148" i="44"/>
  <c r="AL149" i="44"/>
  <c r="BG146" i="44"/>
  <c r="BW146" i="44"/>
  <c r="AQ147" i="44"/>
  <c r="AM45" i="44"/>
  <c r="BC44" i="44"/>
  <c r="BS44" i="44"/>
  <c r="AJ146" i="44"/>
  <c r="AZ145" i="44"/>
  <c r="BP145" i="44"/>
  <c r="BU42" i="44"/>
  <c r="BE42" i="44"/>
  <c r="AO43" i="44"/>
  <c r="BN45" i="44"/>
  <c r="AX45" i="44"/>
  <c r="AH46" i="44"/>
  <c r="BI42" i="44"/>
  <c r="BY42" i="44"/>
  <c r="AS43" i="44"/>
  <c r="AV107" i="44"/>
  <c r="BL107" i="44"/>
  <c r="AG44" i="44"/>
  <c r="AW43" i="44"/>
  <c r="BM43" i="44"/>
  <c r="AM146" i="44"/>
  <c r="BC145" i="44"/>
  <c r="BS145" i="44"/>
  <c r="BZ145" i="44"/>
  <c r="AT146" i="44"/>
  <c r="BJ145" i="44"/>
  <c r="BK42" i="44"/>
  <c r="CA42" i="44"/>
  <c r="AU43" i="44"/>
  <c r="BE146" i="44"/>
  <c r="AO147" i="44"/>
  <c r="BU146" i="44"/>
  <c r="BQ147" i="44"/>
  <c r="BA147" i="44"/>
  <c r="AK148" i="44"/>
  <c r="BD146" i="44"/>
  <c r="AN147" i="44"/>
  <c r="BT146" i="44"/>
  <c r="BM146" i="44"/>
  <c r="AW146" i="44"/>
  <c r="AG147" i="44"/>
  <c r="BF146" i="44"/>
  <c r="AP147" i="44"/>
  <c r="BV146" i="44"/>
  <c r="AX147" i="44"/>
  <c r="AH148" i="44"/>
  <c r="BN147" i="44"/>
  <c r="BA43" i="44"/>
  <c r="AK44" i="44"/>
  <c r="BQ43" i="44"/>
  <c r="AV147" i="44"/>
  <c r="BL147" i="44"/>
  <c r="AF148" i="44"/>
  <c r="AH146" i="43"/>
  <c r="AX145" i="43"/>
  <c r="BN145" i="43"/>
  <c r="BW146" i="43"/>
  <c r="BG146" i="43"/>
  <c r="AX44" i="43"/>
  <c r="BN44" i="43"/>
  <c r="AH45" i="43"/>
  <c r="BF43" i="43"/>
  <c r="AP44" i="43"/>
  <c r="BV43" i="43"/>
  <c r="AV146" i="43"/>
  <c r="BL146" i="43"/>
  <c r="BX42" i="43"/>
  <c r="BH42" i="43"/>
  <c r="AR43" i="43"/>
  <c r="AF107" i="43"/>
  <c r="BL106" i="43"/>
  <c r="AV106" i="43"/>
  <c r="BB146" i="43"/>
  <c r="BR146" i="43"/>
  <c r="BD43" i="43"/>
  <c r="BT43" i="43"/>
  <c r="AN44" i="43"/>
  <c r="BD146" i="43"/>
  <c r="BT146" i="43"/>
  <c r="BV146" i="43"/>
  <c r="BF146" i="43"/>
  <c r="AL46" i="43"/>
  <c r="BB45" i="43"/>
  <c r="BR45" i="43"/>
  <c r="AZ44" i="43"/>
  <c r="BP44" i="43"/>
  <c r="AJ45" i="43"/>
  <c r="BE43" i="43"/>
  <c r="AO44" i="43"/>
  <c r="BU43" i="43"/>
  <c r="CA43" i="43"/>
  <c r="AU44" i="43"/>
  <c r="BK43" i="43"/>
  <c r="BC146" i="43"/>
  <c r="BS146" i="43"/>
  <c r="AK46" i="43"/>
  <c r="BA45" i="43"/>
  <c r="BQ45" i="43"/>
  <c r="BZ42" i="43"/>
  <c r="BJ42" i="43"/>
  <c r="AT43" i="43"/>
  <c r="AG146" i="43"/>
  <c r="AW145" i="43"/>
  <c r="BM145" i="43"/>
  <c r="AV44" i="43"/>
  <c r="AF45" i="43"/>
  <c r="BL44" i="43"/>
  <c r="AJ146" i="43"/>
  <c r="AZ145" i="43"/>
  <c r="BP145" i="43"/>
  <c r="BY42" i="43"/>
  <c r="BI42" i="43"/>
  <c r="AS43" i="43"/>
  <c r="BU146" i="43"/>
  <c r="BE146" i="43"/>
  <c r="AQ43" i="43"/>
  <c r="BG42" i="43"/>
  <c r="BW42" i="43"/>
  <c r="BA146" i="43"/>
  <c r="BQ146" i="43"/>
  <c r="AW44" i="43"/>
  <c r="AG45" i="43"/>
  <c r="BM44" i="43"/>
  <c r="AR148" i="43"/>
  <c r="BX147" i="43"/>
  <c r="BH147" i="43"/>
  <c r="AI146" i="43"/>
  <c r="AY145" i="43"/>
  <c r="BO145" i="43"/>
  <c r="BS147" i="42"/>
  <c r="BC147" i="42"/>
  <c r="BJ145" i="42"/>
  <c r="BZ145" i="42"/>
  <c r="CA146" i="42"/>
  <c r="BK146" i="42"/>
  <c r="BR43" i="42"/>
  <c r="BB43" i="42"/>
  <c r="AL44" i="42"/>
  <c r="BF145" i="42"/>
  <c r="BV145" i="42"/>
  <c r="BO145" i="42"/>
  <c r="AY145" i="42"/>
  <c r="BG145" i="42"/>
  <c r="BW145" i="42"/>
  <c r="BP44" i="42"/>
  <c r="AJ45" i="42"/>
  <c r="AZ44" i="42"/>
  <c r="AW43" i="42"/>
  <c r="BM43" i="42"/>
  <c r="AG44" i="42"/>
  <c r="BX145" i="42"/>
  <c r="BH145" i="42"/>
  <c r="BO43" i="42"/>
  <c r="AI44" i="42"/>
  <c r="AY43" i="42"/>
  <c r="BQ146" i="42"/>
  <c r="BA146" i="42"/>
  <c r="AM44" i="42"/>
  <c r="BS43" i="42"/>
  <c r="BC43" i="42"/>
  <c r="AO44" i="42"/>
  <c r="BE43" i="42"/>
  <c r="BU43" i="42"/>
  <c r="AX147" i="42"/>
  <c r="BN147" i="42"/>
  <c r="BL42" i="42"/>
  <c r="AF43" i="42"/>
  <c r="AV42" i="42"/>
  <c r="BI145" i="42"/>
  <c r="BY145" i="42"/>
  <c r="CA44" i="42"/>
  <c r="AU45" i="42"/>
  <c r="BK44" i="42"/>
  <c r="BW42" i="42"/>
  <c r="BG42" i="42"/>
  <c r="AQ43" i="42"/>
  <c r="AN44" i="42"/>
  <c r="BT43" i="42"/>
  <c r="BD43" i="42"/>
  <c r="AS46" i="42"/>
  <c r="BY45" i="42"/>
  <c r="BI45" i="42"/>
  <c r="BH43" i="42"/>
  <c r="BX43" i="42"/>
  <c r="AR44" i="42"/>
  <c r="AV106" i="42"/>
  <c r="AF107" i="42"/>
  <c r="BL106" i="42"/>
  <c r="BJ44" i="42"/>
  <c r="BZ44" i="42"/>
  <c r="AT45" i="42"/>
  <c r="AV145" i="42"/>
  <c r="BL145" i="42"/>
  <c r="BQ43" i="42"/>
  <c r="AK44" i="42"/>
  <c r="BA43" i="42"/>
  <c r="BU147" i="42"/>
  <c r="BE147" i="42"/>
  <c r="AP44" i="42"/>
  <c r="BV43" i="42"/>
  <c r="BF43" i="42"/>
  <c r="BM145" i="41"/>
  <c r="AW145" i="41"/>
  <c r="AG146" i="41"/>
  <c r="BL145" i="41"/>
  <c r="AV145" i="41"/>
  <c r="AF146" i="41"/>
  <c r="AQ46" i="41"/>
  <c r="BW45" i="41"/>
  <c r="BG45" i="41"/>
  <c r="BR44" i="41"/>
  <c r="AL45" i="41"/>
  <c r="BB44" i="41"/>
  <c r="AN146" i="41"/>
  <c r="BD145" i="41"/>
  <c r="BT145" i="41"/>
  <c r="AK43" i="41"/>
  <c r="BA42" i="41"/>
  <c r="BQ42" i="41"/>
  <c r="BY43" i="41"/>
  <c r="AS44" i="41"/>
  <c r="BI43" i="41"/>
  <c r="AG43" i="41"/>
  <c r="AW42" i="41"/>
  <c r="BM42" i="41"/>
  <c r="BY148" i="41"/>
  <c r="BI148" i="41"/>
  <c r="BG145" i="41"/>
  <c r="BW145" i="41"/>
  <c r="AQ146" i="41"/>
  <c r="AX146" i="41"/>
  <c r="BN146" i="41"/>
  <c r="BU148" i="41"/>
  <c r="BE148" i="41"/>
  <c r="AF45" i="41"/>
  <c r="AV44" i="41"/>
  <c r="BL44" i="41"/>
  <c r="BU44" i="41"/>
  <c r="BE44" i="41"/>
  <c r="AO45" i="41"/>
  <c r="BS44" i="41"/>
  <c r="AM45" i="41"/>
  <c r="BC44" i="41"/>
  <c r="BA147" i="41"/>
  <c r="BQ147" i="41"/>
  <c r="AU45" i="41"/>
  <c r="CA44" i="41"/>
  <c r="BK44" i="41"/>
  <c r="BP43" i="41"/>
  <c r="AZ43" i="41"/>
  <c r="AJ44" i="41"/>
  <c r="BV145" i="41"/>
  <c r="AP146" i="41"/>
  <c r="BF145" i="41"/>
  <c r="BJ147" i="41"/>
  <c r="BZ147" i="41"/>
  <c r="AM146" i="41"/>
  <c r="BC145" i="41"/>
  <c r="BS145" i="41"/>
  <c r="BB145" i="41"/>
  <c r="AL146" i="41"/>
  <c r="BR145" i="41"/>
  <c r="AY146" i="41"/>
  <c r="BO146" i="41"/>
  <c r="BL106" i="41"/>
  <c r="AF107" i="41"/>
  <c r="AV106" i="41"/>
  <c r="AR146" i="41"/>
  <c r="BX145" i="41"/>
  <c r="BH145" i="41"/>
  <c r="BT44" i="41"/>
  <c r="BD44" i="41"/>
  <c r="AN45" i="41"/>
  <c r="AI43" i="41"/>
  <c r="BO42" i="41"/>
  <c r="AY42" i="41"/>
  <c r="AH43" i="41"/>
  <c r="BN42" i="41"/>
  <c r="AX42" i="41"/>
  <c r="BV44" i="41"/>
  <c r="AP45" i="41"/>
  <c r="BF44" i="41"/>
  <c r="AZ44" i="40"/>
  <c r="BP44" i="40"/>
  <c r="AJ45" i="40"/>
  <c r="AL43" i="40"/>
  <c r="BB42" i="40"/>
  <c r="BR42" i="40"/>
  <c r="BN145" i="40"/>
  <c r="AX145" i="40"/>
  <c r="BU43" i="40"/>
  <c r="BE43" i="40"/>
  <c r="AO44" i="40"/>
  <c r="BB145" i="40"/>
  <c r="BR145" i="40"/>
  <c r="BK42" i="40"/>
  <c r="CA42" i="40"/>
  <c r="AU43" i="40"/>
  <c r="AQ43" i="40"/>
  <c r="BG42" i="40"/>
  <c r="BW42" i="40"/>
  <c r="BY145" i="40"/>
  <c r="BI145" i="40"/>
  <c r="BQ147" i="40"/>
  <c r="BA147" i="40"/>
  <c r="BC146" i="40"/>
  <c r="BS146" i="40"/>
  <c r="AM147" i="40"/>
  <c r="AY145" i="40"/>
  <c r="BO145" i="40"/>
  <c r="BF145" i="40"/>
  <c r="BV145" i="40"/>
  <c r="AI45" i="40"/>
  <c r="AY44" i="40"/>
  <c r="BO44" i="40"/>
  <c r="BD43" i="40"/>
  <c r="AN44" i="40"/>
  <c r="BT43" i="40"/>
  <c r="BD145" i="40"/>
  <c r="BT145" i="40"/>
  <c r="BZ146" i="40"/>
  <c r="AT147" i="40"/>
  <c r="BJ146" i="40"/>
  <c r="AZ145" i="40"/>
  <c r="BP145" i="40"/>
  <c r="AS43" i="40"/>
  <c r="BY42" i="40"/>
  <c r="BI42" i="40"/>
  <c r="BV43" i="40"/>
  <c r="BF43" i="40"/>
  <c r="AP44" i="40"/>
  <c r="AR45" i="40"/>
  <c r="BX44" i="40"/>
  <c r="BH44" i="40"/>
  <c r="AH45" i="40"/>
  <c r="AX44" i="40"/>
  <c r="BN44" i="40"/>
  <c r="BK145" i="40"/>
  <c r="CA145" i="40"/>
  <c r="BL42" i="40"/>
  <c r="AF43" i="40"/>
  <c r="AV42" i="40"/>
  <c r="BQ42" i="40"/>
  <c r="AK43" i="40"/>
  <c r="BA42" i="40"/>
  <c r="BL107" i="40"/>
  <c r="AV107" i="40"/>
  <c r="BE145" i="40"/>
  <c r="BU145" i="40"/>
  <c r="BG147" i="40"/>
  <c r="BW147" i="40"/>
  <c r="AT44" i="40"/>
  <c r="BJ43" i="40"/>
  <c r="BZ43" i="40"/>
  <c r="BN145" i="39"/>
  <c r="AH146" i="39"/>
  <c r="AX145" i="39"/>
  <c r="BF44" i="39"/>
  <c r="AP45" i="39"/>
  <c r="BV44" i="39"/>
  <c r="AS147" i="39"/>
  <c r="BY146" i="39"/>
  <c r="BI146" i="39"/>
  <c r="AU146" i="39"/>
  <c r="BK145" i="39"/>
  <c r="CA145" i="39"/>
  <c r="AL147" i="39"/>
  <c r="BR146" i="39"/>
  <c r="BB146" i="39"/>
  <c r="AO44" i="39"/>
  <c r="BE43" i="39"/>
  <c r="BU43" i="39"/>
  <c r="BX147" i="39"/>
  <c r="AR148" i="39"/>
  <c r="BH147" i="39"/>
  <c r="BL146" i="39"/>
  <c r="AV146" i="39"/>
  <c r="AF147" i="39"/>
  <c r="BT145" i="39"/>
  <c r="AN146" i="39"/>
  <c r="BD145" i="39"/>
  <c r="BQ147" i="39"/>
  <c r="AK148" i="39"/>
  <c r="BA147" i="39"/>
  <c r="AY44" i="39"/>
  <c r="BO44" i="39"/>
  <c r="AI45" i="39"/>
  <c r="BO145" i="39"/>
  <c r="AI146" i="39"/>
  <c r="AY145" i="39"/>
  <c r="AX43" i="39"/>
  <c r="BN43" i="39"/>
  <c r="AH44" i="39"/>
  <c r="BP147" i="39"/>
  <c r="AZ147" i="39"/>
  <c r="AJ148" i="39"/>
  <c r="BC42" i="39"/>
  <c r="AM43" i="39"/>
  <c r="BS42" i="39"/>
  <c r="BZ147" i="39"/>
  <c r="AT148" i="39"/>
  <c r="BJ147" i="39"/>
  <c r="CA44" i="39"/>
  <c r="AU45" i="39"/>
  <c r="BK44" i="39"/>
  <c r="AF43" i="39"/>
  <c r="AV42" i="39"/>
  <c r="BL42" i="39"/>
  <c r="BQ43" i="39"/>
  <c r="AK44" i="39"/>
  <c r="BA43" i="39"/>
  <c r="AG146" i="39"/>
  <c r="AW145" i="39"/>
  <c r="BM145" i="39"/>
  <c r="BG44" i="39"/>
  <c r="AQ45" i="39"/>
  <c r="BW44" i="39"/>
  <c r="BV146" i="39"/>
  <c r="AP147" i="39"/>
  <c r="BF146" i="39"/>
  <c r="AN45" i="39"/>
  <c r="BD44" i="39"/>
  <c r="BT44" i="39"/>
  <c r="BZ42" i="39"/>
  <c r="AT43" i="39"/>
  <c r="BJ42" i="39"/>
  <c r="AW43" i="39"/>
  <c r="AG44" i="39"/>
  <c r="BM43" i="39"/>
  <c r="BP44" i="39"/>
  <c r="AJ45" i="39"/>
  <c r="AZ44" i="39"/>
  <c r="BU146" i="39"/>
  <c r="AO147" i="39"/>
  <c r="BE146" i="39"/>
  <c r="AM147" i="39"/>
  <c r="BS146" i="39"/>
  <c r="BC146" i="39"/>
  <c r="BR43" i="39"/>
  <c r="AL44" i="39"/>
  <c r="BB43" i="39"/>
  <c r="BR42" i="38"/>
  <c r="BB42" i="38"/>
  <c r="AL43" i="38"/>
  <c r="AV42" i="38"/>
  <c r="AF43" i="38"/>
  <c r="BL42" i="38"/>
  <c r="AL148" i="38"/>
  <c r="BB147" i="38"/>
  <c r="BR147" i="38"/>
  <c r="AQ148" i="38"/>
  <c r="BG147" i="38"/>
  <c r="BW147" i="38"/>
  <c r="BC42" i="38"/>
  <c r="AM43" i="38"/>
  <c r="BS42" i="38"/>
  <c r="BL145" i="38"/>
  <c r="AF146" i="38"/>
  <c r="AV145" i="38"/>
  <c r="AH147" i="38"/>
  <c r="AX146" i="38"/>
  <c r="BN146" i="38"/>
  <c r="BU145" i="38"/>
  <c r="BE145" i="38"/>
  <c r="AO146" i="38"/>
  <c r="BP42" i="38"/>
  <c r="AZ42" i="38"/>
  <c r="AJ43" i="38"/>
  <c r="BF145" i="38"/>
  <c r="AP146" i="38"/>
  <c r="BV145" i="38"/>
  <c r="BE42" i="38"/>
  <c r="AO43" i="38"/>
  <c r="BU42" i="38"/>
  <c r="AQ44" i="38"/>
  <c r="BW43" i="38"/>
  <c r="BG43" i="38"/>
  <c r="AG146" i="38"/>
  <c r="AW145" i="38"/>
  <c r="BM145" i="38"/>
  <c r="BQ42" i="38"/>
  <c r="BA42" i="38"/>
  <c r="AK43" i="38"/>
  <c r="CA42" i="38"/>
  <c r="AU43" i="38"/>
  <c r="BK42" i="38"/>
  <c r="BX43" i="38"/>
  <c r="AR44" i="38"/>
  <c r="BH43" i="38"/>
  <c r="BX146" i="38"/>
  <c r="AR147" i="38"/>
  <c r="BH146" i="38"/>
  <c r="BD146" i="38"/>
  <c r="BT146" i="38"/>
  <c r="AN147" i="38"/>
  <c r="BN42" i="38"/>
  <c r="AX42" i="38"/>
  <c r="AH43" i="38"/>
  <c r="BA146" i="38"/>
  <c r="AK147" i="38"/>
  <c r="BQ146" i="38"/>
  <c r="AI45" i="38"/>
  <c r="AY44" i="38"/>
  <c r="BO44" i="38"/>
  <c r="AI147" i="38"/>
  <c r="AY146" i="38"/>
  <c r="BO146" i="38"/>
  <c r="BC146" i="38"/>
  <c r="BS146" i="38"/>
  <c r="AM147" i="38"/>
  <c r="BY43" i="38"/>
  <c r="BI43" i="38"/>
  <c r="AS44" i="38"/>
  <c r="AT44" i="38"/>
  <c r="BZ43" i="38"/>
  <c r="BJ43" i="38"/>
  <c r="AW42" i="38"/>
  <c r="BM42" i="38"/>
  <c r="AG43" i="38"/>
  <c r="BV43" i="38"/>
  <c r="AP44" i="38"/>
  <c r="BF43" i="38"/>
  <c r="CA145" i="38"/>
  <c r="AU146" i="38"/>
  <c r="BK145" i="38"/>
  <c r="AZ146" i="38"/>
  <c r="AJ147" i="38"/>
  <c r="BP146" i="38"/>
  <c r="BD42" i="38"/>
  <c r="BT42" i="38"/>
  <c r="AN43" i="38"/>
  <c r="BG145" i="37"/>
  <c r="BW145" i="37"/>
  <c r="AV146" i="37"/>
  <c r="BL146" i="37"/>
  <c r="AF147" i="37"/>
  <c r="BZ145" i="37"/>
  <c r="BJ145" i="37"/>
  <c r="BW43" i="37"/>
  <c r="AQ44" i="37"/>
  <c r="BG43" i="37"/>
  <c r="BR42" i="37"/>
  <c r="AL43" i="37"/>
  <c r="BB42" i="37"/>
  <c r="BD145" i="37"/>
  <c r="BT145" i="37"/>
  <c r="BL106" i="37"/>
  <c r="AF107" i="37"/>
  <c r="AV106" i="37"/>
  <c r="BQ145" i="37"/>
  <c r="BA145" i="37"/>
  <c r="BB145" i="37"/>
  <c r="BR145" i="37"/>
  <c r="BV44" i="37"/>
  <c r="AP45" i="37"/>
  <c r="BF44" i="37"/>
  <c r="AF43" i="37"/>
  <c r="BL42" i="37"/>
  <c r="AV42" i="37"/>
  <c r="BU44" i="37"/>
  <c r="BE44" i="37"/>
  <c r="AO45" i="37"/>
  <c r="BO145" i="37"/>
  <c r="AY145" i="37"/>
  <c r="AY44" i="37"/>
  <c r="BO44" i="37"/>
  <c r="AI45" i="37"/>
  <c r="BJ43" i="37"/>
  <c r="BZ43" i="37"/>
  <c r="AT44" i="37"/>
  <c r="BP145" i="37"/>
  <c r="AZ145" i="37"/>
  <c r="CA43" i="37"/>
  <c r="BK43" i="37"/>
  <c r="AU44" i="37"/>
  <c r="AP147" i="37"/>
  <c r="BV146" i="37"/>
  <c r="BF146" i="37"/>
  <c r="BI43" i="37"/>
  <c r="BY43" i="37"/>
  <c r="AS44" i="37"/>
  <c r="BS145" i="37"/>
  <c r="BC145" i="37"/>
  <c r="AW42" i="37"/>
  <c r="AG43" i="37"/>
  <c r="BM42" i="37"/>
  <c r="BQ42" i="37"/>
  <c r="AK43" i="37"/>
  <c r="BA42" i="37"/>
  <c r="CA146" i="37"/>
  <c r="BK146" i="37"/>
  <c r="BD44" i="37"/>
  <c r="BT44" i="37"/>
  <c r="AN45" i="37"/>
  <c r="BX43" i="37"/>
  <c r="BH43" i="37"/>
  <c r="AR44" i="37"/>
  <c r="AZ44" i="37"/>
  <c r="BP44" i="37"/>
  <c r="AJ45" i="37"/>
  <c r="BH147" i="37"/>
  <c r="BX147" i="37"/>
  <c r="BY145" i="37"/>
  <c r="BI145" i="37"/>
  <c r="BE145" i="37"/>
  <c r="BU145" i="37"/>
  <c r="AX42" i="37"/>
  <c r="BN42" i="37"/>
  <c r="AH43" i="37"/>
  <c r="BC44" i="37"/>
  <c r="BS44" i="37"/>
  <c r="AM45" i="37"/>
  <c r="BM43" i="36"/>
  <c r="AW43" i="36"/>
  <c r="AX44" i="36"/>
  <c r="BN44" i="36"/>
  <c r="AX147" i="36"/>
  <c r="BN147" i="36"/>
  <c r="BS44" i="36"/>
  <c r="BC44" i="36"/>
  <c r="BK145" i="36"/>
  <c r="CA145" i="36"/>
  <c r="BE42" i="36"/>
  <c r="BU42" i="36"/>
  <c r="BA44" i="36"/>
  <c r="BQ44" i="36"/>
  <c r="BI43" i="36"/>
  <c r="BY43" i="36"/>
  <c r="BK45" i="36"/>
  <c r="CA45" i="36"/>
  <c r="BH146" i="36"/>
  <c r="BX146" i="36"/>
  <c r="BU146" i="36"/>
  <c r="BE146" i="36"/>
  <c r="BP146" i="36"/>
  <c r="AZ146" i="36"/>
  <c r="BJ145" i="36"/>
  <c r="BZ145" i="36"/>
  <c r="BT42" i="36"/>
  <c r="BD42" i="36"/>
  <c r="BW42" i="36"/>
  <c r="BG42" i="36"/>
  <c r="AZ44" i="36"/>
  <c r="BP44" i="36"/>
  <c r="BJ42" i="36"/>
  <c r="BZ42" i="36"/>
  <c r="BI145" i="36"/>
  <c r="BY145" i="36"/>
  <c r="BR146" i="36"/>
  <c r="BB146" i="36"/>
  <c r="BL107" i="36"/>
  <c r="AV107" i="36"/>
  <c r="BL43" i="36"/>
  <c r="AV43" i="36"/>
  <c r="BT145" i="36"/>
  <c r="BD145" i="36"/>
  <c r="BV42" i="36"/>
  <c r="BF42" i="36"/>
  <c r="BL145" i="36"/>
  <c r="BV145" i="36"/>
  <c r="BF145" i="36"/>
  <c r="AW145" i="36"/>
  <c r="BM145" i="36"/>
  <c r="BR43" i="36"/>
  <c r="BB43" i="36"/>
  <c r="BH43" i="36"/>
  <c r="BX43" i="36"/>
  <c r="AY145" i="36"/>
  <c r="BO145" i="36"/>
  <c r="BA147" i="36"/>
  <c r="BQ147" i="36"/>
  <c r="BG145" i="36"/>
  <c r="BW145" i="36"/>
  <c r="BS145" i="36"/>
  <c r="BC145" i="36"/>
  <c r="BT42" i="16"/>
  <c r="BD42" i="16"/>
  <c r="BI40" i="16"/>
  <c r="BY40" i="16"/>
  <c r="BN13" i="16"/>
  <c r="AX13" i="16"/>
  <c r="BU142" i="16"/>
  <c r="BE142" i="16"/>
  <c r="BP14" i="16"/>
  <c r="AZ14" i="16"/>
  <c r="BZ143" i="16"/>
  <c r="BJ143" i="16"/>
  <c r="BM13" i="16"/>
  <c r="AW13" i="16"/>
  <c r="CA143" i="16"/>
  <c r="BK143" i="16"/>
  <c r="BQ13" i="16"/>
  <c r="BA13" i="16"/>
  <c r="BV41" i="16"/>
  <c r="BF41" i="16"/>
  <c r="BO14" i="16"/>
  <c r="AY14" i="16"/>
  <c r="BX143" i="16"/>
  <c r="BH143" i="16"/>
  <c r="BE40" i="16"/>
  <c r="BU40" i="16"/>
  <c r="AO41" i="16"/>
  <c r="BG40" i="16"/>
  <c r="BW40" i="16"/>
  <c r="BW142" i="16"/>
  <c r="BG142" i="16"/>
  <c r="BJ40" i="16"/>
  <c r="BZ40" i="16"/>
  <c r="BT142" i="16"/>
  <c r="BD142" i="16"/>
  <c r="BV143" i="16"/>
  <c r="BF143" i="16"/>
  <c r="BR13" i="16"/>
  <c r="BB13" i="16"/>
  <c r="BS13" i="16"/>
  <c r="BC13" i="16"/>
  <c r="BI142" i="16"/>
  <c r="BY142" i="16"/>
  <c r="BH40" i="16"/>
  <c r="BX40" i="16"/>
  <c r="CA41" i="16"/>
  <c r="BK41" i="16"/>
  <c r="BL13" i="16"/>
  <c r="AV13" i="16"/>
  <c r="AP42" i="16"/>
  <c r="AU42" i="16"/>
  <c r="AT41" i="16"/>
  <c r="AQ41" i="16"/>
  <c r="AS41" i="16"/>
  <c r="AR41" i="16"/>
  <c r="AN43" i="16"/>
  <c r="D107" i="18"/>
  <c r="F1439" i="35" s="1"/>
  <c r="D108" i="18"/>
  <c r="F1440" i="35" s="1"/>
  <c r="D106" i="18"/>
  <c r="F1438" i="35" s="1"/>
  <c r="V297" i="16"/>
  <c r="BS43" i="40" l="1"/>
  <c r="AM44" i="40"/>
  <c r="BC43" i="40"/>
  <c r="BH43" i="39"/>
  <c r="AR44" i="39"/>
  <c r="BX43" i="39"/>
  <c r="BS43" i="43"/>
  <c r="BC43" i="43"/>
  <c r="AM44" i="43"/>
  <c r="AI44" i="43"/>
  <c r="BO43" i="43"/>
  <c r="AY43" i="43"/>
  <c r="AT147" i="38"/>
  <c r="BJ146" i="38"/>
  <c r="BZ146" i="38"/>
  <c r="AW146" i="37"/>
  <c r="BM146" i="37"/>
  <c r="AG147" i="37"/>
  <c r="BZ146" i="43"/>
  <c r="BJ146" i="43"/>
  <c r="AW146" i="40"/>
  <c r="BM146" i="40"/>
  <c r="AG147" i="40"/>
  <c r="BI146" i="43"/>
  <c r="BY146" i="43"/>
  <c r="BW43" i="44"/>
  <c r="AQ44" i="44"/>
  <c r="BG43" i="44"/>
  <c r="BK146" i="43"/>
  <c r="CA146" i="43"/>
  <c r="V44" i="45"/>
  <c r="AD43" i="45"/>
  <c r="AS44" i="39"/>
  <c r="BY43" i="39"/>
  <c r="BI43" i="39"/>
  <c r="AG44" i="40"/>
  <c r="BM43" i="40"/>
  <c r="AW43" i="40"/>
  <c r="BK146" i="41"/>
  <c r="CA146" i="41"/>
  <c r="AV107" i="38"/>
  <c r="BL107" i="38"/>
  <c r="AH44" i="42"/>
  <c r="AX43" i="42"/>
  <c r="BN43" i="42"/>
  <c r="BX43" i="41"/>
  <c r="AR44" i="41"/>
  <c r="BH43" i="41"/>
  <c r="AP45" i="44"/>
  <c r="BF44" i="44"/>
  <c r="BV44" i="44"/>
  <c r="BL146" i="40"/>
  <c r="AF147" i="40"/>
  <c r="AV146" i="40"/>
  <c r="BM146" i="42"/>
  <c r="AW146" i="42"/>
  <c r="BP146" i="41"/>
  <c r="AZ146" i="41"/>
  <c r="BT146" i="42"/>
  <c r="BD146" i="42"/>
  <c r="BG147" i="39"/>
  <c r="AQ148" i="39"/>
  <c r="BW147" i="39"/>
  <c r="BO43" i="36"/>
  <c r="AY43" i="36"/>
  <c r="AT44" i="41"/>
  <c r="BJ43" i="41"/>
  <c r="BZ43" i="41"/>
  <c r="U44" i="45"/>
  <c r="AC43" i="45"/>
  <c r="AS147" i="38"/>
  <c r="BI146" i="38"/>
  <c r="BY146" i="38"/>
  <c r="BH146" i="40"/>
  <c r="AR147" i="40"/>
  <c r="BX146" i="40"/>
  <c r="BP146" i="42"/>
  <c r="AZ146" i="42"/>
  <c r="AX147" i="37"/>
  <c r="BN147" i="37"/>
  <c r="BB146" i="42"/>
  <c r="BR146" i="42"/>
  <c r="BD43" i="44"/>
  <c r="BT43" i="44"/>
  <c r="AN44" i="44"/>
  <c r="S46" i="45"/>
  <c r="AA45" i="45"/>
  <c r="Y44" i="45"/>
  <c r="AG43" i="45"/>
  <c r="X44" i="45"/>
  <c r="AF43" i="45"/>
  <c r="AE45" i="45"/>
  <c r="W46" i="45"/>
  <c r="T47" i="45"/>
  <c r="AB46" i="45"/>
  <c r="Z45" i="45"/>
  <c r="BQ148" i="44"/>
  <c r="AK149" i="44"/>
  <c r="BA148" i="44"/>
  <c r="BK148" i="44"/>
  <c r="CA148" i="44"/>
  <c r="AU149" i="44"/>
  <c r="BY43" i="44"/>
  <c r="AS44" i="44"/>
  <c r="BI43" i="44"/>
  <c r="AF149" i="44"/>
  <c r="BL148" i="44"/>
  <c r="AV148" i="44"/>
  <c r="AX46" i="44"/>
  <c r="BN46" i="44"/>
  <c r="AH47" i="44"/>
  <c r="BE43" i="44"/>
  <c r="BU43" i="44"/>
  <c r="AO44" i="44"/>
  <c r="AH149" i="44"/>
  <c r="BN148" i="44"/>
  <c r="AX148" i="44"/>
  <c r="BR45" i="44"/>
  <c r="AL46" i="44"/>
  <c r="BB45" i="44"/>
  <c r="BO146" i="44"/>
  <c r="AI147" i="44"/>
  <c r="AY146" i="44"/>
  <c r="BZ146" i="44"/>
  <c r="BJ146" i="44"/>
  <c r="AT147" i="44"/>
  <c r="AS148" i="44"/>
  <c r="BI147" i="44"/>
  <c r="BY147" i="44"/>
  <c r="AJ147" i="44"/>
  <c r="BP146" i="44"/>
  <c r="AZ146" i="44"/>
  <c r="AP148" i="44"/>
  <c r="BF147" i="44"/>
  <c r="BV147" i="44"/>
  <c r="AJ44" i="44"/>
  <c r="AZ43" i="44"/>
  <c r="BP43" i="44"/>
  <c r="BX146" i="44"/>
  <c r="BH146" i="44"/>
  <c r="AR147" i="44"/>
  <c r="AW147" i="44"/>
  <c r="AG148" i="44"/>
  <c r="BM147" i="44"/>
  <c r="BC146" i="44"/>
  <c r="AM147" i="44"/>
  <c r="BS146" i="44"/>
  <c r="BS45" i="44"/>
  <c r="AM46" i="44"/>
  <c r="BC45" i="44"/>
  <c r="BX43" i="44"/>
  <c r="BH43" i="44"/>
  <c r="AR44" i="44"/>
  <c r="AT44" i="44"/>
  <c r="BJ43" i="44"/>
  <c r="BZ43" i="44"/>
  <c r="BQ44" i="44"/>
  <c r="AK45" i="44"/>
  <c r="BA44" i="44"/>
  <c r="AQ148" i="44"/>
  <c r="BW147" i="44"/>
  <c r="BG147" i="44"/>
  <c r="AO148" i="44"/>
  <c r="BU147" i="44"/>
  <c r="BE147" i="44"/>
  <c r="AW44" i="44"/>
  <c r="BM44" i="44"/>
  <c r="AG45" i="44"/>
  <c r="AY46" i="44"/>
  <c r="BO46" i="44"/>
  <c r="AI47" i="44"/>
  <c r="AF46" i="44"/>
  <c r="BL45" i="44"/>
  <c r="AV45" i="44"/>
  <c r="AN148" i="44"/>
  <c r="BD147" i="44"/>
  <c r="BT147" i="44"/>
  <c r="BB149" i="44"/>
  <c r="BR149" i="44"/>
  <c r="AL150" i="44"/>
  <c r="AU44" i="44"/>
  <c r="CA43" i="44"/>
  <c r="BK43" i="44"/>
  <c r="AN148" i="43"/>
  <c r="BT147" i="43"/>
  <c r="BD147" i="43"/>
  <c r="AO148" i="43"/>
  <c r="BU147" i="43"/>
  <c r="BE147" i="43"/>
  <c r="BJ43" i="43"/>
  <c r="BZ43" i="43"/>
  <c r="AT44" i="43"/>
  <c r="BB46" i="43"/>
  <c r="BR46" i="43"/>
  <c r="AL47" i="43"/>
  <c r="AP148" i="43"/>
  <c r="BV147" i="43"/>
  <c r="BF147" i="43"/>
  <c r="BI43" i="43"/>
  <c r="BY43" i="43"/>
  <c r="AS44" i="43"/>
  <c r="AV147" i="43"/>
  <c r="BL147" i="43"/>
  <c r="AF148" i="43"/>
  <c r="BT44" i="43"/>
  <c r="AN45" i="43"/>
  <c r="BD44" i="43"/>
  <c r="BM45" i="43"/>
  <c r="AG46" i="43"/>
  <c r="AW45" i="43"/>
  <c r="AZ146" i="43"/>
  <c r="BP146" i="43"/>
  <c r="BN45" i="43"/>
  <c r="AH46" i="43"/>
  <c r="AX45" i="43"/>
  <c r="BG43" i="43"/>
  <c r="AQ44" i="43"/>
  <c r="BW43" i="43"/>
  <c r="AJ46" i="43"/>
  <c r="BP45" i="43"/>
  <c r="AZ45" i="43"/>
  <c r="BL107" i="43"/>
  <c r="AV107" i="43"/>
  <c r="AM148" i="43"/>
  <c r="BS147" i="43"/>
  <c r="BC147" i="43"/>
  <c r="AK148" i="43"/>
  <c r="BQ147" i="43"/>
  <c r="BA147" i="43"/>
  <c r="BV44" i="43"/>
  <c r="AP45" i="43"/>
  <c r="BF44" i="43"/>
  <c r="AL148" i="43"/>
  <c r="BR147" i="43"/>
  <c r="BB147" i="43"/>
  <c r="AF46" i="43"/>
  <c r="BL45" i="43"/>
  <c r="AV45" i="43"/>
  <c r="BA46" i="43"/>
  <c r="BQ46" i="43"/>
  <c r="AK47" i="43"/>
  <c r="BH148" i="43"/>
  <c r="BX148" i="43"/>
  <c r="AR149" i="43"/>
  <c r="CA44" i="43"/>
  <c r="BK44" i="43"/>
  <c r="AU45" i="43"/>
  <c r="AQ148" i="43"/>
  <c r="BW147" i="43"/>
  <c r="BG147" i="43"/>
  <c r="BO146" i="43"/>
  <c r="AY146" i="43"/>
  <c r="BU44" i="43"/>
  <c r="AO45" i="43"/>
  <c r="BE44" i="43"/>
  <c r="AW146" i="43"/>
  <c r="BM146" i="43"/>
  <c r="BH43" i="43"/>
  <c r="BX43" i="43"/>
  <c r="AR44" i="43"/>
  <c r="AX146" i="43"/>
  <c r="BN146" i="43"/>
  <c r="BO146" i="42"/>
  <c r="AY146" i="42"/>
  <c r="BF146" i="42"/>
  <c r="BV146" i="42"/>
  <c r="BU148" i="42"/>
  <c r="BE148" i="42"/>
  <c r="BT44" i="42"/>
  <c r="BD44" i="42"/>
  <c r="AN45" i="42"/>
  <c r="BZ146" i="42"/>
  <c r="BJ146" i="42"/>
  <c r="AX148" i="42"/>
  <c r="BN148" i="42"/>
  <c r="BE44" i="42"/>
  <c r="BU44" i="42"/>
  <c r="AO45" i="42"/>
  <c r="BQ44" i="42"/>
  <c r="AK45" i="42"/>
  <c r="BA44" i="42"/>
  <c r="AQ44" i="42"/>
  <c r="BW43" i="42"/>
  <c r="BG43" i="42"/>
  <c r="BS44" i="42"/>
  <c r="AM45" i="42"/>
  <c r="BC44" i="42"/>
  <c r="AZ45" i="42"/>
  <c r="AJ46" i="42"/>
  <c r="BP45" i="42"/>
  <c r="BV44" i="42"/>
  <c r="BF44" i="42"/>
  <c r="AP45" i="42"/>
  <c r="BI146" i="42"/>
  <c r="BY146" i="42"/>
  <c r="AV43" i="42"/>
  <c r="BL43" i="42"/>
  <c r="AF44" i="42"/>
  <c r="BR44" i="42"/>
  <c r="AL45" i="42"/>
  <c r="BB44" i="42"/>
  <c r="AG45" i="42"/>
  <c r="BM44" i="42"/>
  <c r="AW44" i="42"/>
  <c r="BL146" i="42"/>
  <c r="AV146" i="42"/>
  <c r="BL107" i="42"/>
  <c r="AV107" i="42"/>
  <c r="BO44" i="42"/>
  <c r="AI45" i="42"/>
  <c r="AY44" i="42"/>
  <c r="BK147" i="42"/>
  <c r="CA147" i="42"/>
  <c r="BI46" i="42"/>
  <c r="BY46" i="42"/>
  <c r="AS47" i="42"/>
  <c r="CA45" i="42"/>
  <c r="BK45" i="42"/>
  <c r="AU46" i="42"/>
  <c r="BG146" i="42"/>
  <c r="BW146" i="42"/>
  <c r="BC148" i="42"/>
  <c r="BS148" i="42"/>
  <c r="BH44" i="42"/>
  <c r="BX44" i="42"/>
  <c r="AR45" i="42"/>
  <c r="BH146" i="42"/>
  <c r="BX146" i="42"/>
  <c r="BA147" i="42"/>
  <c r="BQ147" i="42"/>
  <c r="AT46" i="42"/>
  <c r="BZ45" i="42"/>
  <c r="BJ45" i="42"/>
  <c r="AV45" i="41"/>
  <c r="BL45" i="41"/>
  <c r="AF46" i="41"/>
  <c r="BU149" i="41"/>
  <c r="AO150" i="41"/>
  <c r="BE149" i="41"/>
  <c r="BW146" i="41"/>
  <c r="BG146" i="41"/>
  <c r="AU46" i="41"/>
  <c r="BK45" i="41"/>
  <c r="CA45" i="41"/>
  <c r="BR146" i="41"/>
  <c r="BB146" i="41"/>
  <c r="BI44" i="41"/>
  <c r="AS45" i="41"/>
  <c r="BY44" i="41"/>
  <c r="AP46" i="41"/>
  <c r="BV45" i="41"/>
  <c r="BF45" i="41"/>
  <c r="BV146" i="41"/>
  <c r="BF146" i="41"/>
  <c r="BT146" i="41"/>
  <c r="BD146" i="41"/>
  <c r="BR45" i="41"/>
  <c r="AL46" i="41"/>
  <c r="BB45" i="41"/>
  <c r="BA148" i="41"/>
  <c r="BQ148" i="41"/>
  <c r="AV146" i="41"/>
  <c r="BL146" i="41"/>
  <c r="BL107" i="41"/>
  <c r="AV107" i="41"/>
  <c r="AZ44" i="41"/>
  <c r="BP44" i="41"/>
  <c r="AJ45" i="41"/>
  <c r="AY147" i="41"/>
  <c r="BO147" i="41"/>
  <c r="BO43" i="41"/>
  <c r="AY43" i="41"/>
  <c r="AI44" i="41"/>
  <c r="BM146" i="41"/>
  <c r="AW146" i="41"/>
  <c r="BQ43" i="41"/>
  <c r="BA43" i="41"/>
  <c r="AK44" i="41"/>
  <c r="AX43" i="41"/>
  <c r="BN43" i="41"/>
  <c r="AH44" i="41"/>
  <c r="AQ47" i="41"/>
  <c r="BG46" i="41"/>
  <c r="BW46" i="41"/>
  <c r="AS150" i="41"/>
  <c r="BY149" i="41"/>
  <c r="BI149" i="41"/>
  <c r="BX146" i="41"/>
  <c r="BH146" i="41"/>
  <c r="BU45" i="41"/>
  <c r="AO46" i="41"/>
  <c r="BE45" i="41"/>
  <c r="AW43" i="41"/>
  <c r="BM43" i="41"/>
  <c r="AG44" i="41"/>
  <c r="AX147" i="41"/>
  <c r="BN147" i="41"/>
  <c r="BT45" i="41"/>
  <c r="AN46" i="41"/>
  <c r="BD45" i="41"/>
  <c r="BS146" i="41"/>
  <c r="BC146" i="41"/>
  <c r="BS45" i="41"/>
  <c r="BC45" i="41"/>
  <c r="AM46" i="41"/>
  <c r="BZ148" i="41"/>
  <c r="BJ148" i="41"/>
  <c r="BJ44" i="40"/>
  <c r="BZ44" i="40"/>
  <c r="AT45" i="40"/>
  <c r="BJ147" i="40"/>
  <c r="BZ147" i="40"/>
  <c r="BR146" i="40"/>
  <c r="BB146" i="40"/>
  <c r="AL147" i="40"/>
  <c r="BU44" i="40"/>
  <c r="AO45" i="40"/>
  <c r="BE44" i="40"/>
  <c r="BH45" i="40"/>
  <c r="AR46" i="40"/>
  <c r="BX45" i="40"/>
  <c r="BF44" i="40"/>
  <c r="AP45" i="40"/>
  <c r="BV44" i="40"/>
  <c r="AS147" i="40"/>
  <c r="BY146" i="40"/>
  <c r="BI146" i="40"/>
  <c r="AY146" i="40"/>
  <c r="BO146" i="40"/>
  <c r="AI147" i="40"/>
  <c r="BC147" i="40"/>
  <c r="BS147" i="40"/>
  <c r="AH46" i="40"/>
  <c r="BN45" i="40"/>
  <c r="AX45" i="40"/>
  <c r="BT146" i="40"/>
  <c r="AN147" i="40"/>
  <c r="BD146" i="40"/>
  <c r="BG148" i="40"/>
  <c r="BW148" i="40"/>
  <c r="AO147" i="40"/>
  <c r="BU146" i="40"/>
  <c r="BE146" i="40"/>
  <c r="BQ148" i="40"/>
  <c r="BA148" i="40"/>
  <c r="AX146" i="40"/>
  <c r="BN146" i="40"/>
  <c r="AH147" i="40"/>
  <c r="BT44" i="40"/>
  <c r="AN45" i="40"/>
  <c r="BD44" i="40"/>
  <c r="BQ43" i="40"/>
  <c r="BA43" i="40"/>
  <c r="AK44" i="40"/>
  <c r="CA146" i="40"/>
  <c r="BK146" i="40"/>
  <c r="BI43" i="40"/>
  <c r="AS44" i="40"/>
  <c r="BY43" i="40"/>
  <c r="AL44" i="40"/>
  <c r="BR43" i="40"/>
  <c r="BB43" i="40"/>
  <c r="AF44" i="40"/>
  <c r="BL43" i="40"/>
  <c r="AV43" i="40"/>
  <c r="BP146" i="40"/>
  <c r="AJ147" i="40"/>
  <c r="AZ146" i="40"/>
  <c r="AI46" i="40"/>
  <c r="AY45" i="40"/>
  <c r="BO45" i="40"/>
  <c r="AJ46" i="40"/>
  <c r="BP45" i="40"/>
  <c r="AZ45" i="40"/>
  <c r="BG43" i="40"/>
  <c r="BW43" i="40"/>
  <c r="AQ44" i="40"/>
  <c r="BV146" i="40"/>
  <c r="AP147" i="40"/>
  <c r="BF146" i="40"/>
  <c r="BK43" i="40"/>
  <c r="CA43" i="40"/>
  <c r="AU44" i="40"/>
  <c r="BT45" i="39"/>
  <c r="BD45" i="39"/>
  <c r="AN46" i="39"/>
  <c r="BO146" i="39"/>
  <c r="AI147" i="39"/>
  <c r="AY146" i="39"/>
  <c r="BS147" i="39"/>
  <c r="AM148" i="39"/>
  <c r="BC147" i="39"/>
  <c r="BE147" i="39"/>
  <c r="BU147" i="39"/>
  <c r="AO148" i="39"/>
  <c r="BQ148" i="39"/>
  <c r="BA148" i="39"/>
  <c r="AK149" i="39"/>
  <c r="BX148" i="39"/>
  <c r="AR149" i="39"/>
  <c r="BH148" i="39"/>
  <c r="BR147" i="39"/>
  <c r="AL148" i="39"/>
  <c r="BB147" i="39"/>
  <c r="BZ43" i="39"/>
  <c r="AT44" i="39"/>
  <c r="BJ43" i="39"/>
  <c r="BF147" i="39"/>
  <c r="BV147" i="39"/>
  <c r="AP148" i="39"/>
  <c r="BP148" i="39"/>
  <c r="AZ148" i="39"/>
  <c r="AJ149" i="39"/>
  <c r="BV45" i="39"/>
  <c r="AP46" i="39"/>
  <c r="BF45" i="39"/>
  <c r="AO45" i="39"/>
  <c r="BU44" i="39"/>
  <c r="BE44" i="39"/>
  <c r="AL45" i="39"/>
  <c r="BB44" i="39"/>
  <c r="BR44" i="39"/>
  <c r="AY45" i="39"/>
  <c r="AI46" i="39"/>
  <c r="BO45" i="39"/>
  <c r="AU147" i="39"/>
  <c r="BK146" i="39"/>
  <c r="CA146" i="39"/>
  <c r="AZ45" i="39"/>
  <c r="BP45" i="39"/>
  <c r="AJ46" i="39"/>
  <c r="BM146" i="39"/>
  <c r="AW146" i="39"/>
  <c r="AG147" i="39"/>
  <c r="AV147" i="39"/>
  <c r="AF148" i="39"/>
  <c r="BL147" i="39"/>
  <c r="BZ148" i="39"/>
  <c r="BJ148" i="39"/>
  <c r="AT149" i="39"/>
  <c r="AM44" i="39"/>
  <c r="BC43" i="39"/>
  <c r="BS43" i="39"/>
  <c r="AH45" i="39"/>
  <c r="BN44" i="39"/>
  <c r="AX44" i="39"/>
  <c r="BN146" i="39"/>
  <c r="AX146" i="39"/>
  <c r="AH147" i="39"/>
  <c r="AV43" i="39"/>
  <c r="AF44" i="39"/>
  <c r="BL43" i="39"/>
  <c r="BK45" i="39"/>
  <c r="CA45" i="39"/>
  <c r="AU46" i="39"/>
  <c r="AQ46" i="39"/>
  <c r="BW45" i="39"/>
  <c r="BG45" i="39"/>
  <c r="BY147" i="39"/>
  <c r="AS148" i="39"/>
  <c r="BI147" i="39"/>
  <c r="BT146" i="39"/>
  <c r="BD146" i="39"/>
  <c r="AN147" i="39"/>
  <c r="AG45" i="39"/>
  <c r="BM44" i="39"/>
  <c r="AW44" i="39"/>
  <c r="BQ44" i="39"/>
  <c r="BA44" i="39"/>
  <c r="AK45" i="39"/>
  <c r="BN147" i="38"/>
  <c r="AH148" i="38"/>
  <c r="AX147" i="38"/>
  <c r="BL146" i="38"/>
  <c r="AV146" i="38"/>
  <c r="AF147" i="38"/>
  <c r="BG44" i="38"/>
  <c r="AQ45" i="38"/>
  <c r="BW44" i="38"/>
  <c r="AR148" i="38"/>
  <c r="BH147" i="38"/>
  <c r="BX147" i="38"/>
  <c r="BP147" i="38"/>
  <c r="AJ148" i="38"/>
  <c r="AZ147" i="38"/>
  <c r="AV43" i="38"/>
  <c r="BL43" i="38"/>
  <c r="AF44" i="38"/>
  <c r="AN148" i="38"/>
  <c r="BT147" i="38"/>
  <c r="BD147" i="38"/>
  <c r="BG148" i="38"/>
  <c r="AQ149" i="38"/>
  <c r="BW148" i="38"/>
  <c r="BV146" i="38"/>
  <c r="BF146" i="38"/>
  <c r="AP147" i="38"/>
  <c r="BO147" i="38"/>
  <c r="AY147" i="38"/>
  <c r="AI148" i="38"/>
  <c r="AU44" i="38"/>
  <c r="CA43" i="38"/>
  <c r="BK43" i="38"/>
  <c r="BU146" i="38"/>
  <c r="BE146" i="38"/>
  <c r="AO147" i="38"/>
  <c r="BN43" i="38"/>
  <c r="AX43" i="38"/>
  <c r="AH44" i="38"/>
  <c r="AO44" i="38"/>
  <c r="BU43" i="38"/>
  <c r="BE43" i="38"/>
  <c r="BP43" i="38"/>
  <c r="AZ43" i="38"/>
  <c r="AJ44" i="38"/>
  <c r="AU147" i="38"/>
  <c r="BK146" i="38"/>
  <c r="CA146" i="38"/>
  <c r="BV44" i="38"/>
  <c r="BF44" i="38"/>
  <c r="AP45" i="38"/>
  <c r="BR43" i="38"/>
  <c r="BB43" i="38"/>
  <c r="AL44" i="38"/>
  <c r="AK148" i="38"/>
  <c r="BA147" i="38"/>
  <c r="BQ147" i="38"/>
  <c r="BM146" i="38"/>
  <c r="AW146" i="38"/>
  <c r="AG147" i="38"/>
  <c r="AT45" i="38"/>
  <c r="BJ44" i="38"/>
  <c r="BZ44" i="38"/>
  <c r="BS43" i="38"/>
  <c r="AM44" i="38"/>
  <c r="BC43" i="38"/>
  <c r="AN44" i="38"/>
  <c r="BT43" i="38"/>
  <c r="BD43" i="38"/>
  <c r="BR148" i="38"/>
  <c r="AL149" i="38"/>
  <c r="BB148" i="38"/>
  <c r="BQ43" i="38"/>
  <c r="BA43" i="38"/>
  <c r="AK44" i="38"/>
  <c r="BI44" i="38"/>
  <c r="AS45" i="38"/>
  <c r="BY44" i="38"/>
  <c r="AM148" i="38"/>
  <c r="BC147" i="38"/>
  <c r="BS147" i="38"/>
  <c r="BH44" i="38"/>
  <c r="BX44" i="38"/>
  <c r="AR45" i="38"/>
  <c r="AW43" i="38"/>
  <c r="BM43" i="38"/>
  <c r="AG44" i="38"/>
  <c r="AY45" i="38"/>
  <c r="AI46" i="38"/>
  <c r="BO45" i="38"/>
  <c r="AS45" i="37"/>
  <c r="BY44" i="37"/>
  <c r="BI44" i="37"/>
  <c r="BC45" i="37"/>
  <c r="AM46" i="37"/>
  <c r="BS45" i="37"/>
  <c r="AR45" i="37"/>
  <c r="BH44" i="37"/>
  <c r="BX44" i="37"/>
  <c r="AF44" i="37"/>
  <c r="AV43" i="37"/>
  <c r="BL43" i="37"/>
  <c r="AN147" i="37"/>
  <c r="BT146" i="37"/>
  <c r="BD146" i="37"/>
  <c r="BF147" i="37"/>
  <c r="BV147" i="37"/>
  <c r="AG44" i="37"/>
  <c r="AW43" i="37"/>
  <c r="BM43" i="37"/>
  <c r="AI46" i="37"/>
  <c r="AY45" i="37"/>
  <c r="BO45" i="37"/>
  <c r="BD45" i="37"/>
  <c r="AN46" i="37"/>
  <c r="BT45" i="37"/>
  <c r="BF45" i="37"/>
  <c r="AP46" i="37"/>
  <c r="BV45" i="37"/>
  <c r="BR146" i="37"/>
  <c r="AL147" i="37"/>
  <c r="BB146" i="37"/>
  <c r="BJ146" i="37"/>
  <c r="BZ146" i="37"/>
  <c r="BX148" i="37"/>
  <c r="BH148" i="37"/>
  <c r="BB43" i="37"/>
  <c r="AL44" i="37"/>
  <c r="BR43" i="37"/>
  <c r="AQ45" i="37"/>
  <c r="BW44" i="37"/>
  <c r="BG44" i="37"/>
  <c r="BP146" i="37"/>
  <c r="AJ147" i="37"/>
  <c r="AZ146" i="37"/>
  <c r="BI146" i="37"/>
  <c r="BY146" i="37"/>
  <c r="AV147" i="37"/>
  <c r="BL147" i="37"/>
  <c r="AV107" i="37"/>
  <c r="BL107" i="37"/>
  <c r="AH44" i="37"/>
  <c r="AX43" i="37"/>
  <c r="BN43" i="37"/>
  <c r="AO147" i="37"/>
  <c r="BU146" i="37"/>
  <c r="BE146" i="37"/>
  <c r="BA43" i="37"/>
  <c r="AK44" i="37"/>
  <c r="BQ43" i="37"/>
  <c r="BS146" i="37"/>
  <c r="AM147" i="37"/>
  <c r="BC146" i="37"/>
  <c r="BO146" i="37"/>
  <c r="AI147" i="37"/>
  <c r="AY146" i="37"/>
  <c r="BE45" i="37"/>
  <c r="AO46" i="37"/>
  <c r="BU45" i="37"/>
  <c r="CA44" i="37"/>
  <c r="AU45" i="37"/>
  <c r="BK44" i="37"/>
  <c r="CA147" i="37"/>
  <c r="BK147" i="37"/>
  <c r="AT45" i="37"/>
  <c r="BZ44" i="37"/>
  <c r="BJ44" i="37"/>
  <c r="BQ146" i="37"/>
  <c r="AK147" i="37"/>
  <c r="BA146" i="37"/>
  <c r="AJ46" i="37"/>
  <c r="AZ45" i="37"/>
  <c r="BP45" i="37"/>
  <c r="AQ147" i="37"/>
  <c r="BG146" i="37"/>
  <c r="BW146" i="37"/>
  <c r="BF146" i="36"/>
  <c r="BV146" i="36"/>
  <c r="BP147" i="36"/>
  <c r="AZ147" i="36"/>
  <c r="BG146" i="36"/>
  <c r="BW146" i="36"/>
  <c r="BZ43" i="36"/>
  <c r="BJ43" i="36"/>
  <c r="BO146" i="36"/>
  <c r="AY146" i="36"/>
  <c r="BP45" i="36"/>
  <c r="AZ45" i="36"/>
  <c r="AX148" i="36"/>
  <c r="BN148" i="36"/>
  <c r="BR147" i="36"/>
  <c r="BB147" i="36"/>
  <c r="BE43" i="36"/>
  <c r="BU43" i="36"/>
  <c r="BA45" i="36"/>
  <c r="BQ45" i="36"/>
  <c r="BJ146" i="36"/>
  <c r="BZ146" i="36"/>
  <c r="BL146" i="36"/>
  <c r="BE147" i="36"/>
  <c r="BU147" i="36"/>
  <c r="BI146" i="36"/>
  <c r="BY146" i="36"/>
  <c r="BD146" i="36"/>
  <c r="BT146" i="36"/>
  <c r="BN45" i="36"/>
  <c r="AX45" i="36"/>
  <c r="BD43" i="36"/>
  <c r="BT43" i="36"/>
  <c r="BM146" i="36"/>
  <c r="AW146" i="36"/>
  <c r="BS146" i="36"/>
  <c r="BC146" i="36"/>
  <c r="BC45" i="36"/>
  <c r="BS45" i="36"/>
  <c r="BQ148" i="36"/>
  <c r="BA148" i="36"/>
  <c r="BX147" i="36"/>
  <c r="BH147" i="36"/>
  <c r="BK46" i="36"/>
  <c r="CA46" i="36"/>
  <c r="AV44" i="36"/>
  <c r="BL44" i="36"/>
  <c r="BY44" i="36"/>
  <c r="BI44" i="36"/>
  <c r="BK146" i="36"/>
  <c r="CA146" i="36"/>
  <c r="BX44" i="36"/>
  <c r="BH44" i="36"/>
  <c r="BR44" i="36"/>
  <c r="BB44" i="36"/>
  <c r="BF43" i="36"/>
  <c r="BV43" i="36"/>
  <c r="BG43" i="36"/>
  <c r="BW43" i="36"/>
  <c r="AW44" i="36"/>
  <c r="BM44" i="36"/>
  <c r="BZ41" i="16"/>
  <c r="BJ41" i="16"/>
  <c r="CA42" i="16"/>
  <c r="BK42" i="16"/>
  <c r="BF144" i="16"/>
  <c r="BV144" i="16"/>
  <c r="BY143" i="16"/>
  <c r="BI143" i="16"/>
  <c r="BY41" i="16"/>
  <c r="BI41" i="16"/>
  <c r="BW41" i="16"/>
  <c r="BG41" i="16"/>
  <c r="BW143" i="16"/>
  <c r="BG143" i="16"/>
  <c r="BM14" i="16"/>
  <c r="AW14" i="16"/>
  <c r="BB14" i="16"/>
  <c r="BR14" i="16"/>
  <c r="BN14" i="16"/>
  <c r="AX14" i="16"/>
  <c r="BZ144" i="16"/>
  <c r="BJ144" i="16"/>
  <c r="BX144" i="16"/>
  <c r="BH144" i="16"/>
  <c r="BO15" i="16"/>
  <c r="AY15" i="16"/>
  <c r="BT143" i="16"/>
  <c r="BD143" i="16"/>
  <c r="BA14" i="16"/>
  <c r="BQ14" i="16"/>
  <c r="BP15" i="16"/>
  <c r="AZ15" i="16"/>
  <c r="BV42" i="16"/>
  <c r="BF42" i="16"/>
  <c r="BS14" i="16"/>
  <c r="BC14" i="16"/>
  <c r="BU41" i="16"/>
  <c r="BE41" i="16"/>
  <c r="AO42" i="16"/>
  <c r="CA144" i="16"/>
  <c r="BK144" i="16"/>
  <c r="BD43" i="16"/>
  <c r="BT43" i="16"/>
  <c r="BU143" i="16"/>
  <c r="BE143" i="16"/>
  <c r="BX41" i="16"/>
  <c r="BH41" i="16"/>
  <c r="AV14" i="16"/>
  <c r="BL14" i="16"/>
  <c r="AP43" i="16"/>
  <c r="AQ42" i="16"/>
  <c r="AT42" i="16"/>
  <c r="AU43" i="16"/>
  <c r="AS42" i="16"/>
  <c r="AR42" i="16"/>
  <c r="AN44" i="16"/>
  <c r="C1" i="19"/>
  <c r="B1" i="19"/>
  <c r="BO44" i="43" l="1"/>
  <c r="AY44" i="43"/>
  <c r="AI45" i="43"/>
  <c r="AM45" i="43"/>
  <c r="BS44" i="43"/>
  <c r="BC44" i="43"/>
  <c r="BC44" i="40"/>
  <c r="AM45" i="40"/>
  <c r="BS44" i="40"/>
  <c r="BX44" i="39"/>
  <c r="BH44" i="39"/>
  <c r="AR45" i="39"/>
  <c r="BO44" i="36"/>
  <c r="AY44" i="36"/>
  <c r="BR147" i="42"/>
  <c r="BB147" i="42"/>
  <c r="AR45" i="41"/>
  <c r="BH44" i="41"/>
  <c r="BX44" i="41"/>
  <c r="AU148" i="43"/>
  <c r="BK147" i="43"/>
  <c r="CA147" i="43"/>
  <c r="AS148" i="38"/>
  <c r="BI147" i="38"/>
  <c r="BY147" i="38"/>
  <c r="BN148" i="37"/>
  <c r="AX148" i="37"/>
  <c r="AZ147" i="42"/>
  <c r="BP147" i="42"/>
  <c r="BY147" i="43"/>
  <c r="BI147" i="43"/>
  <c r="AS148" i="43"/>
  <c r="BG148" i="39"/>
  <c r="AQ149" i="39"/>
  <c r="BW148" i="39"/>
  <c r="AH45" i="42"/>
  <c r="BN44" i="42"/>
  <c r="AX44" i="42"/>
  <c r="BP147" i="41"/>
  <c r="AZ147" i="41"/>
  <c r="BK147" i="41"/>
  <c r="CA147" i="41"/>
  <c r="BM147" i="40"/>
  <c r="AW147" i="40"/>
  <c r="BH147" i="40"/>
  <c r="BX147" i="40"/>
  <c r="BG44" i="44"/>
  <c r="BW44" i="44"/>
  <c r="AQ45" i="44"/>
  <c r="BD147" i="42"/>
  <c r="BT147" i="42"/>
  <c r="AW147" i="42"/>
  <c r="BM147" i="42"/>
  <c r="AT148" i="43"/>
  <c r="BJ147" i="43"/>
  <c r="BZ147" i="43"/>
  <c r="AG45" i="40"/>
  <c r="AW44" i="40"/>
  <c r="BM44" i="40"/>
  <c r="AW147" i="37"/>
  <c r="BM147" i="37"/>
  <c r="BD44" i="44"/>
  <c r="BT44" i="44"/>
  <c r="AN45" i="44"/>
  <c r="BI44" i="39"/>
  <c r="AS45" i="39"/>
  <c r="BY44" i="39"/>
  <c r="U45" i="45"/>
  <c r="AC44" i="45"/>
  <c r="AT45" i="41"/>
  <c r="BZ44" i="41"/>
  <c r="BJ44" i="41"/>
  <c r="AD44" i="45"/>
  <c r="V45" i="45"/>
  <c r="BL147" i="40"/>
  <c r="AV147" i="40"/>
  <c r="BF45" i="44"/>
  <c r="AP46" i="44"/>
  <c r="BV45" i="44"/>
  <c r="AT148" i="38"/>
  <c r="BJ147" i="38"/>
  <c r="BZ147" i="38"/>
  <c r="T48" i="45"/>
  <c r="AB47" i="45"/>
  <c r="AE46" i="45"/>
  <c r="W47" i="45"/>
  <c r="X45" i="45"/>
  <c r="AF44" i="45"/>
  <c r="Z46" i="45"/>
  <c r="Y45" i="45"/>
  <c r="AG44" i="45"/>
  <c r="S47" i="45"/>
  <c r="AA46" i="45"/>
  <c r="BP147" i="44"/>
  <c r="AJ148" i="44"/>
  <c r="AZ147" i="44"/>
  <c r="BS147" i="44"/>
  <c r="AM148" i="44"/>
  <c r="BC147" i="44"/>
  <c r="AH48" i="44"/>
  <c r="AX47" i="44"/>
  <c r="BN47" i="44"/>
  <c r="BB150" i="44"/>
  <c r="AL151" i="44"/>
  <c r="BR150" i="44"/>
  <c r="BG148" i="44"/>
  <c r="BW148" i="44"/>
  <c r="AQ149" i="44"/>
  <c r="AV149" i="44"/>
  <c r="BL149" i="44"/>
  <c r="AF150" i="44"/>
  <c r="AT148" i="44"/>
  <c r="BJ147" i="44"/>
  <c r="BZ147" i="44"/>
  <c r="BK44" i="44"/>
  <c r="CA44" i="44"/>
  <c r="AU45" i="44"/>
  <c r="AR148" i="44"/>
  <c r="BH147" i="44"/>
  <c r="BX147" i="44"/>
  <c r="AY147" i="44"/>
  <c r="BO147" i="44"/>
  <c r="AI148" i="44"/>
  <c r="BP44" i="44"/>
  <c r="AJ45" i="44"/>
  <c r="AZ44" i="44"/>
  <c r="BR46" i="44"/>
  <c r="AL47" i="44"/>
  <c r="BB46" i="44"/>
  <c r="AU150" i="44"/>
  <c r="BK149" i="44"/>
  <c r="CA149" i="44"/>
  <c r="BD148" i="44"/>
  <c r="BT148" i="44"/>
  <c r="AN149" i="44"/>
  <c r="AT45" i="44"/>
  <c r="BJ44" i="44"/>
  <c r="BZ44" i="44"/>
  <c r="AH150" i="44"/>
  <c r="BN149" i="44"/>
  <c r="AX149" i="44"/>
  <c r="BA149" i="44"/>
  <c r="AK150" i="44"/>
  <c r="BQ149" i="44"/>
  <c r="AI48" i="44"/>
  <c r="AY47" i="44"/>
  <c r="BO47" i="44"/>
  <c r="AG149" i="44"/>
  <c r="BM148" i="44"/>
  <c r="AW148" i="44"/>
  <c r="AS45" i="44"/>
  <c r="BI44" i="44"/>
  <c r="BY44" i="44"/>
  <c r="BV148" i="44"/>
  <c r="BF148" i="44"/>
  <c r="AP149" i="44"/>
  <c r="BI148" i="44"/>
  <c r="AS149" i="44"/>
  <c r="BY148" i="44"/>
  <c r="BQ45" i="44"/>
  <c r="AK46" i="44"/>
  <c r="BA45" i="44"/>
  <c r="AR45" i="44"/>
  <c r="BH44" i="44"/>
  <c r="BX44" i="44"/>
  <c r="BS46" i="44"/>
  <c r="AM47" i="44"/>
  <c r="BC46" i="44"/>
  <c r="BU148" i="44"/>
  <c r="BE148" i="44"/>
  <c r="AO149" i="44"/>
  <c r="AV46" i="44"/>
  <c r="BL46" i="44"/>
  <c r="AF47" i="44"/>
  <c r="AG46" i="44"/>
  <c r="BM45" i="44"/>
  <c r="AW45" i="44"/>
  <c r="AO45" i="44"/>
  <c r="BE44" i="44"/>
  <c r="BU44" i="44"/>
  <c r="BA148" i="43"/>
  <c r="BQ148" i="43"/>
  <c r="AK149" i="43"/>
  <c r="BP147" i="43"/>
  <c r="AJ148" i="43"/>
  <c r="AZ147" i="43"/>
  <c r="BQ47" i="43"/>
  <c r="AK48" i="43"/>
  <c r="BA47" i="43"/>
  <c r="AF47" i="43"/>
  <c r="BL46" i="43"/>
  <c r="AV46" i="43"/>
  <c r="BM46" i="43"/>
  <c r="AW46" i="43"/>
  <c r="AG47" i="43"/>
  <c r="AQ45" i="43"/>
  <c r="BW44" i="43"/>
  <c r="BG44" i="43"/>
  <c r="BK45" i="43"/>
  <c r="CA45" i="43"/>
  <c r="AU46" i="43"/>
  <c r="BO147" i="43"/>
  <c r="AI148" i="43"/>
  <c r="AY147" i="43"/>
  <c r="BE148" i="43"/>
  <c r="BU148" i="43"/>
  <c r="AO149" i="43"/>
  <c r="AS45" i="43"/>
  <c r="BY44" i="43"/>
  <c r="BI44" i="43"/>
  <c r="AR45" i="43"/>
  <c r="BX44" i="43"/>
  <c r="BH44" i="43"/>
  <c r="BF148" i="43"/>
  <c r="BV148" i="43"/>
  <c r="AP149" i="43"/>
  <c r="AT45" i="43"/>
  <c r="BZ44" i="43"/>
  <c r="BJ44" i="43"/>
  <c r="BS148" i="43"/>
  <c r="BC148" i="43"/>
  <c r="AM149" i="43"/>
  <c r="BR148" i="43"/>
  <c r="BB148" i="43"/>
  <c r="AL149" i="43"/>
  <c r="BD45" i="43"/>
  <c r="AN46" i="43"/>
  <c r="BT45" i="43"/>
  <c r="BN147" i="43"/>
  <c r="AX147" i="43"/>
  <c r="AH148" i="43"/>
  <c r="AX46" i="43"/>
  <c r="BN46" i="43"/>
  <c r="AH47" i="43"/>
  <c r="AR150" i="43"/>
  <c r="BH149" i="43"/>
  <c r="BX149" i="43"/>
  <c r="BR47" i="43"/>
  <c r="AL48" i="43"/>
  <c r="BB47" i="43"/>
  <c r="AZ46" i="43"/>
  <c r="BP46" i="43"/>
  <c r="AJ47" i="43"/>
  <c r="BG148" i="43"/>
  <c r="BW148" i="43"/>
  <c r="AQ149" i="43"/>
  <c r="BM147" i="43"/>
  <c r="AG148" i="43"/>
  <c r="AW147" i="43"/>
  <c r="AO46" i="43"/>
  <c r="BE45" i="43"/>
  <c r="BU45" i="43"/>
  <c r="BF45" i="43"/>
  <c r="AP46" i="43"/>
  <c r="BV45" i="43"/>
  <c r="AF149" i="43"/>
  <c r="AV148" i="43"/>
  <c r="BL148" i="43"/>
  <c r="BD148" i="43"/>
  <c r="BT148" i="43"/>
  <c r="AN149" i="43"/>
  <c r="BB45" i="42"/>
  <c r="BR45" i="42"/>
  <c r="AL46" i="42"/>
  <c r="AF45" i="42"/>
  <c r="AV44" i="42"/>
  <c r="BL44" i="42"/>
  <c r="BZ46" i="42"/>
  <c r="AT47" i="42"/>
  <c r="BJ46" i="42"/>
  <c r="BA45" i="42"/>
  <c r="BQ45" i="42"/>
  <c r="AK46" i="42"/>
  <c r="BX147" i="42"/>
  <c r="BH147" i="42"/>
  <c r="BF147" i="42"/>
  <c r="BV147" i="42"/>
  <c r="AX149" i="42"/>
  <c r="BN149" i="42"/>
  <c r="BW147" i="42"/>
  <c r="BG147" i="42"/>
  <c r="BS45" i="42"/>
  <c r="BC45" i="42"/>
  <c r="AM46" i="42"/>
  <c r="BE149" i="42"/>
  <c r="BU149" i="42"/>
  <c r="BA148" i="42"/>
  <c r="BQ148" i="42"/>
  <c r="BY147" i="42"/>
  <c r="BI147" i="42"/>
  <c r="BZ147" i="42"/>
  <c r="BJ147" i="42"/>
  <c r="AY147" i="42"/>
  <c r="BO147" i="42"/>
  <c r="AW45" i="42"/>
  <c r="AG46" i="42"/>
  <c r="BM45" i="42"/>
  <c r="BY47" i="42"/>
  <c r="AS48" i="42"/>
  <c r="BI47" i="42"/>
  <c r="BU45" i="42"/>
  <c r="AO46" i="42"/>
  <c r="BE45" i="42"/>
  <c r="AY45" i="42"/>
  <c r="AI46" i="42"/>
  <c r="BO45" i="42"/>
  <c r="AR46" i="42"/>
  <c r="BH45" i="42"/>
  <c r="BX45" i="42"/>
  <c r="BC149" i="42"/>
  <c r="BS149" i="42"/>
  <c r="BK46" i="42"/>
  <c r="CA46" i="42"/>
  <c r="AU47" i="42"/>
  <c r="BG44" i="42"/>
  <c r="BW44" i="42"/>
  <c r="AQ45" i="42"/>
  <c r="BK148" i="42"/>
  <c r="CA148" i="42"/>
  <c r="BV45" i="42"/>
  <c r="AP46" i="42"/>
  <c r="BF45" i="42"/>
  <c r="AV147" i="42"/>
  <c r="BL147" i="42"/>
  <c r="AJ47" i="42"/>
  <c r="AZ46" i="42"/>
  <c r="BP46" i="42"/>
  <c r="BT45" i="42"/>
  <c r="AN46" i="42"/>
  <c r="BD45" i="42"/>
  <c r="AG45" i="41"/>
  <c r="AW44" i="41"/>
  <c r="BM44" i="41"/>
  <c r="BA44" i="41"/>
  <c r="AK45" i="41"/>
  <c r="BQ44" i="41"/>
  <c r="AW147" i="41"/>
  <c r="BM147" i="41"/>
  <c r="AM47" i="41"/>
  <c r="BC46" i="41"/>
  <c r="BS46" i="41"/>
  <c r="AY44" i="41"/>
  <c r="AI45" i="41"/>
  <c r="BO44" i="41"/>
  <c r="BG147" i="41"/>
  <c r="BW147" i="41"/>
  <c r="AS46" i="41"/>
  <c r="BY45" i="41"/>
  <c r="BI45" i="41"/>
  <c r="BS147" i="41"/>
  <c r="BC147" i="41"/>
  <c r="BY150" i="41"/>
  <c r="BI150" i="41"/>
  <c r="AV147" i="41"/>
  <c r="BL147" i="41"/>
  <c r="AL47" i="41"/>
  <c r="BB46" i="41"/>
  <c r="BR46" i="41"/>
  <c r="BK46" i="41"/>
  <c r="AU47" i="41"/>
  <c r="CA46" i="41"/>
  <c r="AZ45" i="41"/>
  <c r="BP45" i="41"/>
  <c r="AJ46" i="41"/>
  <c r="AO47" i="41"/>
  <c r="BE46" i="41"/>
  <c r="BU46" i="41"/>
  <c r="BR147" i="41"/>
  <c r="BB147" i="41"/>
  <c r="BD147" i="41"/>
  <c r="BT147" i="41"/>
  <c r="BW47" i="41"/>
  <c r="BG47" i="41"/>
  <c r="AQ48" i="41"/>
  <c r="BU150" i="41"/>
  <c r="BE150" i="41"/>
  <c r="AX148" i="41"/>
  <c r="BN148" i="41"/>
  <c r="BL46" i="41"/>
  <c r="AF47" i="41"/>
  <c r="AV46" i="41"/>
  <c r="BQ149" i="41"/>
  <c r="AK150" i="41"/>
  <c r="BA149" i="41"/>
  <c r="BO148" i="41"/>
  <c r="AY148" i="41"/>
  <c r="AX44" i="41"/>
  <c r="AH45" i="41"/>
  <c r="BN44" i="41"/>
  <c r="AP47" i="41"/>
  <c r="BF46" i="41"/>
  <c r="BV46" i="41"/>
  <c r="AT150" i="41"/>
  <c r="BJ149" i="41"/>
  <c r="BZ149" i="41"/>
  <c r="BH147" i="41"/>
  <c r="BX147" i="41"/>
  <c r="BF147" i="41"/>
  <c r="BV147" i="41"/>
  <c r="AN47" i="41"/>
  <c r="BD46" i="41"/>
  <c r="BT46" i="41"/>
  <c r="BF45" i="40"/>
  <c r="BV45" i="40"/>
  <c r="AP46" i="40"/>
  <c r="BD45" i="40"/>
  <c r="BT45" i="40"/>
  <c r="AN46" i="40"/>
  <c r="BX46" i="40"/>
  <c r="AR47" i="40"/>
  <c r="BH46" i="40"/>
  <c r="AV44" i="40"/>
  <c r="AF45" i="40"/>
  <c r="BL44" i="40"/>
  <c r="BS148" i="40"/>
  <c r="BC148" i="40"/>
  <c r="AL45" i="40"/>
  <c r="BB44" i="40"/>
  <c r="BR44" i="40"/>
  <c r="BR147" i="40"/>
  <c r="BB147" i="40"/>
  <c r="AS45" i="40"/>
  <c r="BI44" i="40"/>
  <c r="BY44" i="40"/>
  <c r="BG44" i="40"/>
  <c r="BW44" i="40"/>
  <c r="AQ45" i="40"/>
  <c r="BE147" i="40"/>
  <c r="BU147" i="40"/>
  <c r="BJ148" i="40"/>
  <c r="BZ148" i="40"/>
  <c r="AX147" i="40"/>
  <c r="BN147" i="40"/>
  <c r="BK44" i="40"/>
  <c r="CA44" i="40"/>
  <c r="AU45" i="40"/>
  <c r="BE45" i="40"/>
  <c r="BU45" i="40"/>
  <c r="AO46" i="40"/>
  <c r="BO147" i="40"/>
  <c r="AY147" i="40"/>
  <c r="AK150" i="40"/>
  <c r="BQ149" i="40"/>
  <c r="BA149" i="40"/>
  <c r="BF147" i="40"/>
  <c r="BV147" i="40"/>
  <c r="BG149" i="40"/>
  <c r="AQ150" i="40"/>
  <c r="BW149" i="40"/>
  <c r="BK147" i="40"/>
  <c r="CA147" i="40"/>
  <c r="BJ45" i="40"/>
  <c r="BZ45" i="40"/>
  <c r="AT46" i="40"/>
  <c r="BP147" i="40"/>
  <c r="AZ147" i="40"/>
  <c r="AH47" i="40"/>
  <c r="AX46" i="40"/>
  <c r="BN46" i="40"/>
  <c r="AZ46" i="40"/>
  <c r="AJ47" i="40"/>
  <c r="BP46" i="40"/>
  <c r="BI147" i="40"/>
  <c r="BY147" i="40"/>
  <c r="BD147" i="40"/>
  <c r="BT147" i="40"/>
  <c r="BA44" i="40"/>
  <c r="AK45" i="40"/>
  <c r="BQ44" i="40"/>
  <c r="AI47" i="40"/>
  <c r="AY46" i="40"/>
  <c r="BO46" i="40"/>
  <c r="BJ149" i="39"/>
  <c r="BZ149" i="39"/>
  <c r="AT150" i="39"/>
  <c r="AZ149" i="39"/>
  <c r="AJ150" i="39"/>
  <c r="BP149" i="39"/>
  <c r="AO149" i="39"/>
  <c r="BU148" i="39"/>
  <c r="BE148" i="39"/>
  <c r="CA147" i="39"/>
  <c r="AU148" i="39"/>
  <c r="BK147" i="39"/>
  <c r="AF45" i="39"/>
  <c r="BL44" i="39"/>
  <c r="AV44" i="39"/>
  <c r="BA45" i="39"/>
  <c r="BQ45" i="39"/>
  <c r="AK46" i="39"/>
  <c r="AP149" i="39"/>
  <c r="BV148" i="39"/>
  <c r="BF148" i="39"/>
  <c r="AY147" i="39"/>
  <c r="AI148" i="39"/>
  <c r="BO147" i="39"/>
  <c r="AW147" i="39"/>
  <c r="AG148" i="39"/>
  <c r="BM147" i="39"/>
  <c r="BS44" i="39"/>
  <c r="AM45" i="39"/>
  <c r="BC44" i="39"/>
  <c r="BB45" i="39"/>
  <c r="BR45" i="39"/>
  <c r="AL46" i="39"/>
  <c r="AJ47" i="39"/>
  <c r="AZ46" i="39"/>
  <c r="BP46" i="39"/>
  <c r="BD147" i="39"/>
  <c r="BT147" i="39"/>
  <c r="AN148" i="39"/>
  <c r="AI47" i="39"/>
  <c r="AY46" i="39"/>
  <c r="BO46" i="39"/>
  <c r="AN47" i="39"/>
  <c r="BD46" i="39"/>
  <c r="BT46" i="39"/>
  <c r="BU45" i="39"/>
  <c r="AO46" i="39"/>
  <c r="BE45" i="39"/>
  <c r="BW46" i="39"/>
  <c r="AQ47" i="39"/>
  <c r="BG46" i="39"/>
  <c r="AV148" i="39"/>
  <c r="AF149" i="39"/>
  <c r="BL148" i="39"/>
  <c r="BH149" i="39"/>
  <c r="BX149" i="39"/>
  <c r="AR150" i="39"/>
  <c r="BA149" i="39"/>
  <c r="BQ149" i="39"/>
  <c r="AK150" i="39"/>
  <c r="AX147" i="39"/>
  <c r="AH148" i="39"/>
  <c r="BN147" i="39"/>
  <c r="AW45" i="39"/>
  <c r="AG46" i="39"/>
  <c r="BM45" i="39"/>
  <c r="BS148" i="39"/>
  <c r="AM149" i="39"/>
  <c r="BC148" i="39"/>
  <c r="AX45" i="39"/>
  <c r="BN45" i="39"/>
  <c r="AH46" i="39"/>
  <c r="BJ44" i="39"/>
  <c r="BZ44" i="39"/>
  <c r="AT45" i="39"/>
  <c r="BY148" i="39"/>
  <c r="BI148" i="39"/>
  <c r="AS149" i="39"/>
  <c r="BR148" i="39"/>
  <c r="BB148" i="39"/>
  <c r="AL149" i="39"/>
  <c r="BK46" i="39"/>
  <c r="AU47" i="39"/>
  <c r="CA46" i="39"/>
  <c r="BF46" i="39"/>
  <c r="AP47" i="39"/>
  <c r="BV46" i="39"/>
  <c r="AO148" i="38"/>
  <c r="BU147" i="38"/>
  <c r="BE147" i="38"/>
  <c r="BH148" i="38"/>
  <c r="BX148" i="38"/>
  <c r="AR149" i="38"/>
  <c r="BR149" i="38"/>
  <c r="AL150" i="38"/>
  <c r="BB149" i="38"/>
  <c r="BO148" i="38"/>
  <c r="AI149" i="38"/>
  <c r="AY148" i="38"/>
  <c r="AQ150" i="38"/>
  <c r="BW149" i="38"/>
  <c r="BG149" i="38"/>
  <c r="AV147" i="38"/>
  <c r="BL147" i="38"/>
  <c r="AF148" i="38"/>
  <c r="BP148" i="38"/>
  <c r="AJ149" i="38"/>
  <c r="AZ148" i="38"/>
  <c r="BO46" i="38"/>
  <c r="AI47" i="38"/>
  <c r="AY46" i="38"/>
  <c r="BV45" i="38"/>
  <c r="BF45" i="38"/>
  <c r="AP46" i="38"/>
  <c r="BW45" i="38"/>
  <c r="AQ46" i="38"/>
  <c r="BG45" i="38"/>
  <c r="BQ148" i="38"/>
  <c r="AK149" i="38"/>
  <c r="BA148" i="38"/>
  <c r="BR44" i="38"/>
  <c r="BB44" i="38"/>
  <c r="AL45" i="38"/>
  <c r="BK44" i="38"/>
  <c r="CA44" i="38"/>
  <c r="AU45" i="38"/>
  <c r="BT44" i="38"/>
  <c r="BD44" i="38"/>
  <c r="AN45" i="38"/>
  <c r="BC44" i="38"/>
  <c r="AM45" i="38"/>
  <c r="BS44" i="38"/>
  <c r="AS46" i="38"/>
  <c r="BY45" i="38"/>
  <c r="BI45" i="38"/>
  <c r="BM147" i="38"/>
  <c r="AG148" i="38"/>
  <c r="AW147" i="38"/>
  <c r="BU44" i="38"/>
  <c r="BE44" i="38"/>
  <c r="AO45" i="38"/>
  <c r="AG45" i="38"/>
  <c r="AW44" i="38"/>
  <c r="BM44" i="38"/>
  <c r="BS148" i="38"/>
  <c r="AM149" i="38"/>
  <c r="BC148" i="38"/>
  <c r="AX44" i="38"/>
  <c r="AH45" i="38"/>
  <c r="BN44" i="38"/>
  <c r="BD148" i="38"/>
  <c r="BT148" i="38"/>
  <c r="AN149" i="38"/>
  <c r="BN148" i="38"/>
  <c r="AH149" i="38"/>
  <c r="AX148" i="38"/>
  <c r="AR46" i="38"/>
  <c r="BX45" i="38"/>
  <c r="BH45" i="38"/>
  <c r="AP148" i="38"/>
  <c r="BV147" i="38"/>
  <c r="BF147" i="38"/>
  <c r="BK147" i="38"/>
  <c r="CA147" i="38"/>
  <c r="AU148" i="38"/>
  <c r="AZ44" i="38"/>
  <c r="AJ45" i="38"/>
  <c r="BP44" i="38"/>
  <c r="BZ45" i="38"/>
  <c r="AT46" i="38"/>
  <c r="BJ45" i="38"/>
  <c r="BA44" i="38"/>
  <c r="AK45" i="38"/>
  <c r="BQ44" i="38"/>
  <c r="AF45" i="38"/>
  <c r="AV44" i="38"/>
  <c r="BL44" i="38"/>
  <c r="BX149" i="37"/>
  <c r="BH149" i="37"/>
  <c r="AZ46" i="37"/>
  <c r="BP46" i="37"/>
  <c r="AJ47" i="37"/>
  <c r="AN47" i="37"/>
  <c r="BT46" i="37"/>
  <c r="BD46" i="37"/>
  <c r="AY46" i="37"/>
  <c r="BO46" i="37"/>
  <c r="AI47" i="37"/>
  <c r="BT147" i="37"/>
  <c r="BD147" i="37"/>
  <c r="AV148" i="37"/>
  <c r="BL148" i="37"/>
  <c r="BS147" i="37"/>
  <c r="BC147" i="37"/>
  <c r="BP147" i="37"/>
  <c r="AZ147" i="37"/>
  <c r="BK148" i="37"/>
  <c r="CA148" i="37"/>
  <c r="BY45" i="37"/>
  <c r="AS46" i="37"/>
  <c r="BI45" i="37"/>
  <c r="BW147" i="37"/>
  <c r="BG147" i="37"/>
  <c r="AF45" i="37"/>
  <c r="BL44" i="37"/>
  <c r="AV44" i="37"/>
  <c r="BI147" i="37"/>
  <c r="BY147" i="37"/>
  <c r="BQ147" i="37"/>
  <c r="BA147" i="37"/>
  <c r="BX45" i="37"/>
  <c r="AR46" i="37"/>
  <c r="BH45" i="37"/>
  <c r="BG45" i="37"/>
  <c r="AQ46" i="37"/>
  <c r="BW45" i="37"/>
  <c r="BU147" i="37"/>
  <c r="BE147" i="37"/>
  <c r="BJ147" i="37"/>
  <c r="BZ147" i="37"/>
  <c r="BO147" i="37"/>
  <c r="AY147" i="37"/>
  <c r="BA44" i="37"/>
  <c r="BQ44" i="37"/>
  <c r="AK45" i="37"/>
  <c r="BB44" i="37"/>
  <c r="BR44" i="37"/>
  <c r="AL45" i="37"/>
  <c r="CA45" i="37"/>
  <c r="BK45" i="37"/>
  <c r="AU46" i="37"/>
  <c r="AG45" i="37"/>
  <c r="AW44" i="37"/>
  <c r="BM44" i="37"/>
  <c r="AX44" i="37"/>
  <c r="AH45" i="37"/>
  <c r="BN44" i="37"/>
  <c r="BE46" i="37"/>
  <c r="AO47" i="37"/>
  <c r="BU46" i="37"/>
  <c r="BR147" i="37"/>
  <c r="BB147" i="37"/>
  <c r="BF46" i="37"/>
  <c r="BV46" i="37"/>
  <c r="AP47" i="37"/>
  <c r="BS46" i="37"/>
  <c r="AM47" i="37"/>
  <c r="BC46" i="37"/>
  <c r="BJ45" i="37"/>
  <c r="BZ45" i="37"/>
  <c r="AT46" i="37"/>
  <c r="BV148" i="37"/>
  <c r="BF148" i="37"/>
  <c r="BM45" i="36"/>
  <c r="AW45" i="36"/>
  <c r="BG44" i="36"/>
  <c r="BW44" i="36"/>
  <c r="BQ46" i="36"/>
  <c r="BA46" i="36"/>
  <c r="BC147" i="36"/>
  <c r="BS147" i="36"/>
  <c r="BY45" i="36"/>
  <c r="BI45" i="36"/>
  <c r="AY147" i="36"/>
  <c r="BO147" i="36"/>
  <c r="BZ44" i="36"/>
  <c r="BJ44" i="36"/>
  <c r="AU48" i="36"/>
  <c r="BK47" i="36"/>
  <c r="CA47" i="36"/>
  <c r="BX148" i="36"/>
  <c r="BH148" i="36"/>
  <c r="BP148" i="36"/>
  <c r="AZ148" i="36"/>
  <c r="BR148" i="36"/>
  <c r="BB148" i="36"/>
  <c r="AZ46" i="36"/>
  <c r="BP46" i="36"/>
  <c r="BT44" i="36"/>
  <c r="BD44" i="36"/>
  <c r="BW147" i="36"/>
  <c r="BG147" i="36"/>
  <c r="BA149" i="36"/>
  <c r="BQ149" i="36"/>
  <c r="BC46" i="36"/>
  <c r="BS46" i="36"/>
  <c r="CA147" i="36"/>
  <c r="BK147" i="36"/>
  <c r="BU148" i="36"/>
  <c r="BE148" i="36"/>
  <c r="BL147" i="36"/>
  <c r="BL45" i="36"/>
  <c r="AV45" i="36"/>
  <c r="AW147" i="36"/>
  <c r="BM147" i="36"/>
  <c r="BD147" i="36"/>
  <c r="BT147" i="36"/>
  <c r="BH45" i="36"/>
  <c r="BX45" i="36"/>
  <c r="BF147" i="36"/>
  <c r="BV147" i="36"/>
  <c r="BZ147" i="36"/>
  <c r="BJ147" i="36"/>
  <c r="BV44" i="36"/>
  <c r="BF44" i="36"/>
  <c r="BB45" i="36"/>
  <c r="BR45" i="36"/>
  <c r="BU44" i="36"/>
  <c r="BE44" i="36"/>
  <c r="BN46" i="36"/>
  <c r="AX46" i="36"/>
  <c r="BY147" i="36"/>
  <c r="BI147" i="36"/>
  <c r="BN149" i="36"/>
  <c r="AX149" i="36"/>
  <c r="BG144" i="16"/>
  <c r="BW144" i="16"/>
  <c r="BI42" i="16"/>
  <c r="BY42" i="16"/>
  <c r="BU42" i="16"/>
  <c r="BE42" i="16"/>
  <c r="AO43" i="16"/>
  <c r="BJ145" i="16"/>
  <c r="BZ145" i="16"/>
  <c r="BY144" i="16"/>
  <c r="BI144" i="16"/>
  <c r="BV145" i="16"/>
  <c r="BF145" i="16"/>
  <c r="BE144" i="16"/>
  <c r="BU144" i="16"/>
  <c r="BQ15" i="16"/>
  <c r="BA15" i="16"/>
  <c r="BV43" i="16"/>
  <c r="BF43" i="16"/>
  <c r="BT44" i="16"/>
  <c r="BD44" i="16"/>
  <c r="BK145" i="16"/>
  <c r="CA145" i="16"/>
  <c r="CA43" i="16"/>
  <c r="BK43" i="16"/>
  <c r="BN15" i="16"/>
  <c r="AX15" i="16"/>
  <c r="BJ42" i="16"/>
  <c r="BZ42" i="16"/>
  <c r="BM15" i="16"/>
  <c r="AW15" i="16"/>
  <c r="BW42" i="16"/>
  <c r="BG42" i="16"/>
  <c r="BC15" i="16"/>
  <c r="BS15" i="16"/>
  <c r="BO16" i="16"/>
  <c r="AY16" i="16"/>
  <c r="BR15" i="16"/>
  <c r="BB15" i="16"/>
  <c r="BP16" i="16"/>
  <c r="AZ16" i="16"/>
  <c r="BD144" i="16"/>
  <c r="BT144" i="16"/>
  <c r="BH145" i="16"/>
  <c r="BX145" i="16"/>
  <c r="BH42" i="16"/>
  <c r="BX42" i="16"/>
  <c r="BL15" i="16"/>
  <c r="AV15" i="16"/>
  <c r="AP44" i="16"/>
  <c r="AT43" i="16"/>
  <c r="AQ43" i="16"/>
  <c r="AR43" i="16"/>
  <c r="AU44" i="16"/>
  <c r="AN45" i="16"/>
  <c r="AS43" i="16"/>
  <c r="U300" i="16"/>
  <c r="U301" i="16"/>
  <c r="U302" i="16"/>
  <c r="U303" i="16"/>
  <c r="U304" i="16"/>
  <c r="U298" i="16"/>
  <c r="V300" i="16"/>
  <c r="V301" i="16"/>
  <c r="V302" i="16"/>
  <c r="V303" i="16"/>
  <c r="V304" i="16"/>
  <c r="V298" i="16"/>
  <c r="BH45" i="39" l="1"/>
  <c r="AR46" i="39"/>
  <c r="BX45" i="39"/>
  <c r="BS45" i="40"/>
  <c r="BC45" i="40"/>
  <c r="AM46" i="40"/>
  <c r="BS45" i="43"/>
  <c r="AM46" i="43"/>
  <c r="BC45" i="43"/>
  <c r="AI46" i="43"/>
  <c r="BO45" i="43"/>
  <c r="AY45" i="43"/>
  <c r="BZ148" i="38"/>
  <c r="BJ148" i="38"/>
  <c r="AT149" i="38"/>
  <c r="BM148" i="40"/>
  <c r="AW148" i="40"/>
  <c r="AP47" i="44"/>
  <c r="BV46" i="44"/>
  <c r="BF46" i="44"/>
  <c r="AW148" i="37"/>
  <c r="BM148" i="37"/>
  <c r="AX149" i="37"/>
  <c r="BN149" i="37"/>
  <c r="AT149" i="43"/>
  <c r="BJ148" i="43"/>
  <c r="BZ148" i="43"/>
  <c r="BM148" i="42"/>
  <c r="AW148" i="42"/>
  <c r="CA148" i="43"/>
  <c r="AU149" i="43"/>
  <c r="BK148" i="43"/>
  <c r="AV148" i="40"/>
  <c r="BL148" i="40"/>
  <c r="AD45" i="45"/>
  <c r="V46" i="45"/>
  <c r="BY148" i="38"/>
  <c r="AS149" i="38"/>
  <c r="BI148" i="38"/>
  <c r="BP148" i="41"/>
  <c r="AZ148" i="41"/>
  <c r="AT46" i="41"/>
  <c r="BJ45" i="41"/>
  <c r="BZ45" i="41"/>
  <c r="AC45" i="45"/>
  <c r="U46" i="45"/>
  <c r="AR46" i="41"/>
  <c r="BX45" i="41"/>
  <c r="BH45" i="41"/>
  <c r="BD148" i="42"/>
  <c r="BT148" i="42"/>
  <c r="BW149" i="39"/>
  <c r="BG149" i="39"/>
  <c r="AQ150" i="39"/>
  <c r="AH46" i="42"/>
  <c r="BN45" i="42"/>
  <c r="AX45" i="42"/>
  <c r="AS46" i="39"/>
  <c r="BY45" i="39"/>
  <c r="BI45" i="39"/>
  <c r="BG45" i="44"/>
  <c r="AQ46" i="44"/>
  <c r="BW45" i="44"/>
  <c r="BY148" i="43"/>
  <c r="AS149" i="43"/>
  <c r="BI148" i="43"/>
  <c r="BB148" i="42"/>
  <c r="BR148" i="42"/>
  <c r="AN46" i="44"/>
  <c r="BT45" i="44"/>
  <c r="BD45" i="44"/>
  <c r="BK148" i="41"/>
  <c r="CA148" i="41"/>
  <c r="BO45" i="36"/>
  <c r="AY45" i="36"/>
  <c r="BM45" i="40"/>
  <c r="AW45" i="40"/>
  <c r="AG46" i="40"/>
  <c r="BH148" i="40"/>
  <c r="BX148" i="40"/>
  <c r="AZ148" i="42"/>
  <c r="BP148" i="42"/>
  <c r="Z47" i="45"/>
  <c r="X46" i="45"/>
  <c r="AF45" i="45"/>
  <c r="W48" i="45"/>
  <c r="AE47" i="45"/>
  <c r="S48" i="45"/>
  <c r="AA47" i="45"/>
  <c r="AG45" i="45"/>
  <c r="Y46" i="45"/>
  <c r="AB48" i="45"/>
  <c r="T49" i="45"/>
  <c r="BJ148" i="44"/>
  <c r="AT149" i="44"/>
  <c r="BZ148" i="44"/>
  <c r="BC47" i="44"/>
  <c r="BS47" i="44"/>
  <c r="AM48" i="44"/>
  <c r="BM149" i="44"/>
  <c r="AW149" i="44"/>
  <c r="AG150" i="44"/>
  <c r="AV150" i="44"/>
  <c r="AF151" i="44"/>
  <c r="BL150" i="44"/>
  <c r="BP45" i="44"/>
  <c r="AJ46" i="44"/>
  <c r="AZ45" i="44"/>
  <c r="BE45" i="44"/>
  <c r="AO46" i="44"/>
  <c r="BU45" i="44"/>
  <c r="AS150" i="44"/>
  <c r="BY149" i="44"/>
  <c r="BI149" i="44"/>
  <c r="AL152" i="44"/>
  <c r="BR151" i="44"/>
  <c r="BB151" i="44"/>
  <c r="BA46" i="44"/>
  <c r="BQ46" i="44"/>
  <c r="AK47" i="44"/>
  <c r="AI149" i="44"/>
  <c r="BO148" i="44"/>
  <c r="AY148" i="44"/>
  <c r="BN150" i="44"/>
  <c r="AH151" i="44"/>
  <c r="AX150" i="44"/>
  <c r="AW46" i="44"/>
  <c r="BM46" i="44"/>
  <c r="AG47" i="44"/>
  <c r="BL47" i="44"/>
  <c r="AF48" i="44"/>
  <c r="AV47" i="44"/>
  <c r="AH49" i="44"/>
  <c r="AX48" i="44"/>
  <c r="BN48" i="44"/>
  <c r="BW149" i="44"/>
  <c r="AQ150" i="44"/>
  <c r="BG149" i="44"/>
  <c r="BQ150" i="44"/>
  <c r="BA150" i="44"/>
  <c r="AK151" i="44"/>
  <c r="BV149" i="44"/>
  <c r="BF149" i="44"/>
  <c r="AP150" i="44"/>
  <c r="BH148" i="44"/>
  <c r="BX148" i="44"/>
  <c r="AR149" i="44"/>
  <c r="BS148" i="44"/>
  <c r="BC148" i="44"/>
  <c r="AM149" i="44"/>
  <c r="BH45" i="44"/>
  <c r="AR46" i="44"/>
  <c r="BX45" i="44"/>
  <c r="AI49" i="44"/>
  <c r="AY48" i="44"/>
  <c r="BO48" i="44"/>
  <c r="BU149" i="44"/>
  <c r="AO150" i="44"/>
  <c r="BE149" i="44"/>
  <c r="CA45" i="44"/>
  <c r="AU46" i="44"/>
  <c r="BK45" i="44"/>
  <c r="AU151" i="44"/>
  <c r="CA150" i="44"/>
  <c r="BK150" i="44"/>
  <c r="BZ45" i="44"/>
  <c r="AT46" i="44"/>
  <c r="BJ45" i="44"/>
  <c r="BB47" i="44"/>
  <c r="BR47" i="44"/>
  <c r="AL48" i="44"/>
  <c r="BT149" i="44"/>
  <c r="AN150" i="44"/>
  <c r="BD149" i="44"/>
  <c r="BP148" i="44"/>
  <c r="AJ149" i="44"/>
  <c r="AZ148" i="44"/>
  <c r="BI45" i="44"/>
  <c r="BY45" i="44"/>
  <c r="AS46" i="44"/>
  <c r="AX47" i="43"/>
  <c r="BN47" i="43"/>
  <c r="AH48" i="43"/>
  <c r="AW47" i="43"/>
  <c r="BM47" i="43"/>
  <c r="AG48" i="43"/>
  <c r="AQ150" i="43"/>
  <c r="BG149" i="43"/>
  <c r="BW149" i="43"/>
  <c r="AI149" i="43"/>
  <c r="BO148" i="43"/>
  <c r="AY148" i="43"/>
  <c r="BQ48" i="43"/>
  <c r="BA48" i="43"/>
  <c r="AK49" i="43"/>
  <c r="BI45" i="43"/>
  <c r="AS46" i="43"/>
  <c r="BY45" i="43"/>
  <c r="AO150" i="43"/>
  <c r="BE149" i="43"/>
  <c r="BU149" i="43"/>
  <c r="BP47" i="43"/>
  <c r="AJ48" i="43"/>
  <c r="AZ47" i="43"/>
  <c r="BL47" i="43"/>
  <c r="AV47" i="43"/>
  <c r="AF48" i="43"/>
  <c r="BF46" i="43"/>
  <c r="BV46" i="43"/>
  <c r="AP47" i="43"/>
  <c r="BE46" i="43"/>
  <c r="BU46" i="43"/>
  <c r="AO47" i="43"/>
  <c r="BR48" i="43"/>
  <c r="BB48" i="43"/>
  <c r="AL49" i="43"/>
  <c r="AJ149" i="43"/>
  <c r="BP148" i="43"/>
  <c r="AZ148" i="43"/>
  <c r="AH149" i="43"/>
  <c r="AX148" i="43"/>
  <c r="BN148" i="43"/>
  <c r="BD46" i="43"/>
  <c r="BT46" i="43"/>
  <c r="AN47" i="43"/>
  <c r="BS149" i="43"/>
  <c r="AM150" i="43"/>
  <c r="BC149" i="43"/>
  <c r="BR149" i="43"/>
  <c r="AL150" i="43"/>
  <c r="BB149" i="43"/>
  <c r="AU47" i="43"/>
  <c r="CA46" i="43"/>
  <c r="BK46" i="43"/>
  <c r="AG149" i="43"/>
  <c r="AW148" i="43"/>
  <c r="BM148" i="43"/>
  <c r="BJ45" i="43"/>
  <c r="AT46" i="43"/>
  <c r="BZ45" i="43"/>
  <c r="BQ149" i="43"/>
  <c r="AK150" i="43"/>
  <c r="BA149" i="43"/>
  <c r="AV149" i="43"/>
  <c r="BL149" i="43"/>
  <c r="AF150" i="43"/>
  <c r="AP150" i="43"/>
  <c r="BF149" i="43"/>
  <c r="BV149" i="43"/>
  <c r="BG45" i="43"/>
  <c r="AQ46" i="43"/>
  <c r="BW45" i="43"/>
  <c r="BH45" i="43"/>
  <c r="AR46" i="43"/>
  <c r="BX45" i="43"/>
  <c r="BT149" i="43"/>
  <c r="AN150" i="43"/>
  <c r="BD149" i="43"/>
  <c r="BH150" i="43"/>
  <c r="AR151" i="43"/>
  <c r="BX150" i="43"/>
  <c r="BQ149" i="42"/>
  <c r="BA149" i="42"/>
  <c r="BE150" i="42"/>
  <c r="BU150" i="42"/>
  <c r="BV148" i="42"/>
  <c r="BF148" i="42"/>
  <c r="AU48" i="42"/>
  <c r="BK47" i="42"/>
  <c r="CA47" i="42"/>
  <c r="BS150" i="42"/>
  <c r="BC150" i="42"/>
  <c r="AY148" i="42"/>
  <c r="BO148" i="42"/>
  <c r="AJ48" i="42"/>
  <c r="BP47" i="42"/>
  <c r="AZ47" i="42"/>
  <c r="AP47" i="42"/>
  <c r="BV46" i="42"/>
  <c r="BF46" i="42"/>
  <c r="BJ148" i="42"/>
  <c r="BZ148" i="42"/>
  <c r="BX46" i="42"/>
  <c r="AR47" i="42"/>
  <c r="BH46" i="42"/>
  <c r="BZ47" i="42"/>
  <c r="BJ47" i="42"/>
  <c r="AT48" i="42"/>
  <c r="BK149" i="42"/>
  <c r="CA149" i="42"/>
  <c r="AF46" i="42"/>
  <c r="AV45" i="42"/>
  <c r="BL45" i="42"/>
  <c r="BM46" i="42"/>
  <c r="AG47" i="42"/>
  <c r="AW46" i="42"/>
  <c r="BD46" i="42"/>
  <c r="AN47" i="42"/>
  <c r="BT46" i="42"/>
  <c r="BL148" i="42"/>
  <c r="AV148" i="42"/>
  <c r="BE46" i="42"/>
  <c r="AO47" i="42"/>
  <c r="BU46" i="42"/>
  <c r="BY148" i="42"/>
  <c r="BI148" i="42"/>
  <c r="BN150" i="42"/>
  <c r="AX150" i="42"/>
  <c r="AL47" i="42"/>
  <c r="BB46" i="42"/>
  <c r="BR46" i="42"/>
  <c r="AM47" i="42"/>
  <c r="BC46" i="42"/>
  <c r="BS46" i="42"/>
  <c r="AK47" i="42"/>
  <c r="BQ46" i="42"/>
  <c r="BA46" i="42"/>
  <c r="AI47" i="42"/>
  <c r="BO46" i="42"/>
  <c r="AY46" i="42"/>
  <c r="AS49" i="42"/>
  <c r="BI48" i="42"/>
  <c r="BY48" i="42"/>
  <c r="BH148" i="42"/>
  <c r="BX148" i="42"/>
  <c r="BW148" i="42"/>
  <c r="BG148" i="42"/>
  <c r="AQ46" i="42"/>
  <c r="BW45" i="42"/>
  <c r="BG45" i="42"/>
  <c r="BV47" i="41"/>
  <c r="AP48" i="41"/>
  <c r="BF47" i="41"/>
  <c r="AU48" i="41"/>
  <c r="BK47" i="41"/>
  <c r="CA47" i="41"/>
  <c r="BD47" i="41"/>
  <c r="AN48" i="41"/>
  <c r="BT47" i="41"/>
  <c r="BR148" i="41"/>
  <c r="BB148" i="41"/>
  <c r="BW148" i="41"/>
  <c r="BG148" i="41"/>
  <c r="BE47" i="41"/>
  <c r="AO48" i="41"/>
  <c r="BU47" i="41"/>
  <c r="BQ150" i="41"/>
  <c r="BA150" i="41"/>
  <c r="BV148" i="41"/>
  <c r="BF148" i="41"/>
  <c r="BA45" i="41"/>
  <c r="BQ45" i="41"/>
  <c r="AK46" i="41"/>
  <c r="BO45" i="41"/>
  <c r="AI46" i="41"/>
  <c r="AY45" i="41"/>
  <c r="BC47" i="41"/>
  <c r="AM48" i="41"/>
  <c r="BS47" i="41"/>
  <c r="BM148" i="41"/>
  <c r="AW148" i="41"/>
  <c r="BI151" i="41"/>
  <c r="BY151" i="41"/>
  <c r="BU151" i="41"/>
  <c r="BE151" i="41"/>
  <c r="AL48" i="41"/>
  <c r="BB47" i="41"/>
  <c r="BR47" i="41"/>
  <c r="BL47" i="41"/>
  <c r="AV47" i="41"/>
  <c r="AF48" i="41"/>
  <c r="BN149" i="41"/>
  <c r="AX149" i="41"/>
  <c r="AH150" i="41"/>
  <c r="BC148" i="41"/>
  <c r="BS148" i="41"/>
  <c r="AS47" i="41"/>
  <c r="BI46" i="41"/>
  <c r="BY46" i="41"/>
  <c r="AQ49" i="41"/>
  <c r="BG48" i="41"/>
  <c r="BW48" i="41"/>
  <c r="AV148" i="41"/>
  <c r="BL148" i="41"/>
  <c r="BX148" i="41"/>
  <c r="BH148" i="41"/>
  <c r="BZ150" i="41"/>
  <c r="BJ150" i="41"/>
  <c r="BN45" i="41"/>
  <c r="AH46" i="41"/>
  <c r="AX45" i="41"/>
  <c r="BO149" i="41"/>
  <c r="AY149" i="41"/>
  <c r="AI150" i="41"/>
  <c r="BT148" i="41"/>
  <c r="BD148" i="41"/>
  <c r="AJ47" i="41"/>
  <c r="BP46" i="41"/>
  <c r="AZ46" i="41"/>
  <c r="AW45" i="41"/>
  <c r="BM45" i="41"/>
  <c r="AG46" i="41"/>
  <c r="BR148" i="40"/>
  <c r="BB148" i="40"/>
  <c r="BN148" i="40"/>
  <c r="AX148" i="40"/>
  <c r="BW150" i="40"/>
  <c r="BG150" i="40"/>
  <c r="BI148" i="40"/>
  <c r="BY148" i="40"/>
  <c r="AI48" i="40"/>
  <c r="BO47" i="40"/>
  <c r="AY47" i="40"/>
  <c r="AZ148" i="40"/>
  <c r="BP148" i="40"/>
  <c r="BE148" i="40"/>
  <c r="BU148" i="40"/>
  <c r="BH47" i="40"/>
  <c r="AR48" i="40"/>
  <c r="BX47" i="40"/>
  <c r="BG45" i="40"/>
  <c r="BW45" i="40"/>
  <c r="AQ46" i="40"/>
  <c r="BJ46" i="40"/>
  <c r="BZ46" i="40"/>
  <c r="AT47" i="40"/>
  <c r="BA150" i="40"/>
  <c r="BQ150" i="40"/>
  <c r="BD46" i="40"/>
  <c r="BT46" i="40"/>
  <c r="AN47" i="40"/>
  <c r="CA45" i="40"/>
  <c r="BK45" i="40"/>
  <c r="AU46" i="40"/>
  <c r="AL46" i="40"/>
  <c r="BR45" i="40"/>
  <c r="BB45" i="40"/>
  <c r="BP47" i="40"/>
  <c r="AJ48" i="40"/>
  <c r="AZ47" i="40"/>
  <c r="BC149" i="40"/>
  <c r="AM150" i="40"/>
  <c r="BS149" i="40"/>
  <c r="AY148" i="40"/>
  <c r="BO148" i="40"/>
  <c r="AK46" i="40"/>
  <c r="BQ45" i="40"/>
  <c r="BA45" i="40"/>
  <c r="BF46" i="40"/>
  <c r="BV46" i="40"/>
  <c r="AP47" i="40"/>
  <c r="BT148" i="40"/>
  <c r="BD148" i="40"/>
  <c r="AT150" i="40"/>
  <c r="BZ149" i="40"/>
  <c r="BJ149" i="40"/>
  <c r="BL45" i="40"/>
  <c r="AF46" i="40"/>
  <c r="AV45" i="40"/>
  <c r="BF148" i="40"/>
  <c r="BV148" i="40"/>
  <c r="BK148" i="40"/>
  <c r="CA148" i="40"/>
  <c r="BE46" i="40"/>
  <c r="BU46" i="40"/>
  <c r="AO47" i="40"/>
  <c r="BI45" i="40"/>
  <c r="AS46" i="40"/>
  <c r="BY45" i="40"/>
  <c r="AH48" i="40"/>
  <c r="BN47" i="40"/>
  <c r="AX47" i="40"/>
  <c r="BV149" i="39"/>
  <c r="BF149" i="39"/>
  <c r="AP150" i="39"/>
  <c r="AK47" i="39"/>
  <c r="BA46" i="39"/>
  <c r="BQ46" i="39"/>
  <c r="BF47" i="39"/>
  <c r="BV47" i="39"/>
  <c r="AP48" i="39"/>
  <c r="AL47" i="39"/>
  <c r="BB46" i="39"/>
  <c r="BR46" i="39"/>
  <c r="BS45" i="39"/>
  <c r="BC45" i="39"/>
  <c r="AM46" i="39"/>
  <c r="BM46" i="39"/>
  <c r="AG47" i="39"/>
  <c r="AW46" i="39"/>
  <c r="BK148" i="39"/>
  <c r="CA148" i="39"/>
  <c r="AU149" i="39"/>
  <c r="BU149" i="39"/>
  <c r="BE149" i="39"/>
  <c r="AO150" i="39"/>
  <c r="AV45" i="39"/>
  <c r="AF46" i="39"/>
  <c r="BL45" i="39"/>
  <c r="AR151" i="39"/>
  <c r="BX150" i="39"/>
  <c r="BH150" i="39"/>
  <c r="AO47" i="39"/>
  <c r="BE46" i="39"/>
  <c r="BU46" i="39"/>
  <c r="AZ150" i="39"/>
  <c r="BP150" i="39"/>
  <c r="AJ151" i="39"/>
  <c r="AX148" i="39"/>
  <c r="AH149" i="39"/>
  <c r="BN148" i="39"/>
  <c r="AT46" i="39"/>
  <c r="BZ45" i="39"/>
  <c r="BJ45" i="39"/>
  <c r="BS149" i="39"/>
  <c r="AM150" i="39"/>
  <c r="BC149" i="39"/>
  <c r="AF150" i="39"/>
  <c r="AV149" i="39"/>
  <c r="BL149" i="39"/>
  <c r="BP47" i="39"/>
  <c r="AZ47" i="39"/>
  <c r="AJ48" i="39"/>
  <c r="BW47" i="39"/>
  <c r="AQ48" i="39"/>
  <c r="BG47" i="39"/>
  <c r="AU48" i="39"/>
  <c r="BK47" i="39"/>
  <c r="CA47" i="39"/>
  <c r="BB149" i="39"/>
  <c r="BR149" i="39"/>
  <c r="AL150" i="39"/>
  <c r="BA150" i="39"/>
  <c r="BQ150" i="39"/>
  <c r="AK151" i="39"/>
  <c r="BI149" i="39"/>
  <c r="BY149" i="39"/>
  <c r="AS150" i="39"/>
  <c r="BO47" i="39"/>
  <c r="AY47" i="39"/>
  <c r="AI48" i="39"/>
  <c r="AY148" i="39"/>
  <c r="AI149" i="39"/>
  <c r="BO148" i="39"/>
  <c r="AT151" i="39"/>
  <c r="BZ150" i="39"/>
  <c r="BJ150" i="39"/>
  <c r="AW148" i="39"/>
  <c r="AG149" i="39"/>
  <c r="BM148" i="39"/>
  <c r="AN149" i="39"/>
  <c r="BT148" i="39"/>
  <c r="BD148" i="39"/>
  <c r="BD47" i="39"/>
  <c r="AN48" i="39"/>
  <c r="BT47" i="39"/>
  <c r="BN46" i="39"/>
  <c r="AH47" i="39"/>
  <c r="AX46" i="39"/>
  <c r="AW45" i="38"/>
  <c r="AG46" i="38"/>
  <c r="BM45" i="38"/>
  <c r="AF149" i="38"/>
  <c r="BL148" i="38"/>
  <c r="AV148" i="38"/>
  <c r="AZ149" i="38"/>
  <c r="BP149" i="38"/>
  <c r="AJ150" i="38"/>
  <c r="BF148" i="38"/>
  <c r="BV148" i="38"/>
  <c r="AP149" i="38"/>
  <c r="BM148" i="38"/>
  <c r="AG149" i="38"/>
  <c r="AW148" i="38"/>
  <c r="AX149" i="38"/>
  <c r="AH150" i="38"/>
  <c r="BN149" i="38"/>
  <c r="BA45" i="38"/>
  <c r="BQ45" i="38"/>
  <c r="AK46" i="38"/>
  <c r="BS149" i="38"/>
  <c r="AM150" i="38"/>
  <c r="BC149" i="38"/>
  <c r="AF46" i="38"/>
  <c r="AV45" i="38"/>
  <c r="BL45" i="38"/>
  <c r="BV46" i="38"/>
  <c r="BF46" i="38"/>
  <c r="AP47" i="38"/>
  <c r="BY46" i="38"/>
  <c r="BI46" i="38"/>
  <c r="AS47" i="38"/>
  <c r="CA148" i="38"/>
  <c r="AU149" i="38"/>
  <c r="BK148" i="38"/>
  <c r="BR45" i="38"/>
  <c r="BB45" i="38"/>
  <c r="AL46" i="38"/>
  <c r="BU45" i="38"/>
  <c r="BE45" i="38"/>
  <c r="AO46" i="38"/>
  <c r="AX45" i="38"/>
  <c r="AH46" i="38"/>
  <c r="BN45" i="38"/>
  <c r="AI48" i="38"/>
  <c r="AY47" i="38"/>
  <c r="BO47" i="38"/>
  <c r="BX46" i="38"/>
  <c r="BH46" i="38"/>
  <c r="AR47" i="38"/>
  <c r="BG46" i="38"/>
  <c r="AQ47" i="38"/>
  <c r="BW46" i="38"/>
  <c r="BZ46" i="38"/>
  <c r="BJ46" i="38"/>
  <c r="AT47" i="38"/>
  <c r="BB150" i="38"/>
  <c r="AL151" i="38"/>
  <c r="BR150" i="38"/>
  <c r="AU46" i="38"/>
  <c r="CA45" i="38"/>
  <c r="BK45" i="38"/>
  <c r="BQ149" i="38"/>
  <c r="BA149" i="38"/>
  <c r="AK150" i="38"/>
  <c r="BW150" i="38"/>
  <c r="AQ151" i="38"/>
  <c r="BG150" i="38"/>
  <c r="BT149" i="38"/>
  <c r="AN150" i="38"/>
  <c r="BD149" i="38"/>
  <c r="AY149" i="38"/>
  <c r="AI150" i="38"/>
  <c r="BO149" i="38"/>
  <c r="BC45" i="38"/>
  <c r="BS45" i="38"/>
  <c r="AM46" i="38"/>
  <c r="AZ45" i="38"/>
  <c r="BP45" i="38"/>
  <c r="AJ46" i="38"/>
  <c r="AR150" i="38"/>
  <c r="BX149" i="38"/>
  <c r="BH149" i="38"/>
  <c r="BT45" i="38"/>
  <c r="BD45" i="38"/>
  <c r="AN46" i="38"/>
  <c r="BE148" i="38"/>
  <c r="BU148" i="38"/>
  <c r="AO149" i="38"/>
  <c r="AO48" i="37"/>
  <c r="BE47" i="37"/>
  <c r="BU47" i="37"/>
  <c r="BT148" i="37"/>
  <c r="BD148" i="37"/>
  <c r="BW148" i="37"/>
  <c r="BG148" i="37"/>
  <c r="AF46" i="37"/>
  <c r="AV45" i="37"/>
  <c r="BL45" i="37"/>
  <c r="BU148" i="37"/>
  <c r="BE148" i="37"/>
  <c r="AZ148" i="37"/>
  <c r="BP148" i="37"/>
  <c r="BA148" i="37"/>
  <c r="BQ148" i="37"/>
  <c r="AY148" i="37"/>
  <c r="BO148" i="37"/>
  <c r="BV149" i="37"/>
  <c r="BF149" i="37"/>
  <c r="BZ46" i="37"/>
  <c r="AT47" i="37"/>
  <c r="BJ46" i="37"/>
  <c r="BM45" i="37"/>
  <c r="AG46" i="37"/>
  <c r="AW45" i="37"/>
  <c r="CA46" i="37"/>
  <c r="BK46" i="37"/>
  <c r="AU47" i="37"/>
  <c r="AP48" i="37"/>
  <c r="BF47" i="37"/>
  <c r="BV47" i="37"/>
  <c r="BB148" i="37"/>
  <c r="BR148" i="37"/>
  <c r="BS148" i="37"/>
  <c r="BC148" i="37"/>
  <c r="BS47" i="37"/>
  <c r="BC47" i="37"/>
  <c r="AM48" i="37"/>
  <c r="AL46" i="37"/>
  <c r="BB45" i="37"/>
  <c r="BR45" i="37"/>
  <c r="AK46" i="37"/>
  <c r="BA45" i="37"/>
  <c r="BQ45" i="37"/>
  <c r="BX150" i="37"/>
  <c r="BH150" i="37"/>
  <c r="BZ148" i="37"/>
  <c r="BJ148" i="37"/>
  <c r="BO47" i="37"/>
  <c r="AY47" i="37"/>
  <c r="AI48" i="37"/>
  <c r="BW46" i="37"/>
  <c r="AQ47" i="37"/>
  <c r="BG46" i="37"/>
  <c r="BX46" i="37"/>
  <c r="AR47" i="37"/>
  <c r="BH46" i="37"/>
  <c r="BN45" i="37"/>
  <c r="AH46" i="37"/>
  <c r="AX45" i="37"/>
  <c r="BY46" i="37"/>
  <c r="BI46" i="37"/>
  <c r="AS47" i="37"/>
  <c r="BT47" i="37"/>
  <c r="AN48" i="37"/>
  <c r="BD47" i="37"/>
  <c r="BK149" i="37"/>
  <c r="CA149" i="37"/>
  <c r="AZ47" i="37"/>
  <c r="BP47" i="37"/>
  <c r="AJ48" i="37"/>
  <c r="BY148" i="37"/>
  <c r="BI148" i="37"/>
  <c r="BL149" i="37"/>
  <c r="AV149" i="37"/>
  <c r="BB149" i="36"/>
  <c r="BR149" i="36"/>
  <c r="BX46" i="36"/>
  <c r="BH46" i="36"/>
  <c r="AZ149" i="36"/>
  <c r="BP149" i="36"/>
  <c r="BJ45" i="36"/>
  <c r="BZ45" i="36"/>
  <c r="BV45" i="36"/>
  <c r="BF45" i="36"/>
  <c r="BD45" i="36"/>
  <c r="BT45" i="36"/>
  <c r="BO148" i="36"/>
  <c r="AY148" i="36"/>
  <c r="BN150" i="36"/>
  <c r="AX150" i="36"/>
  <c r="BY46" i="36"/>
  <c r="BI46" i="36"/>
  <c r="AM48" i="36"/>
  <c r="BC47" i="36"/>
  <c r="BS47" i="36"/>
  <c r="BU45" i="36"/>
  <c r="BE45" i="36"/>
  <c r="AW148" i="36"/>
  <c r="BM148" i="36"/>
  <c r="BA150" i="36"/>
  <c r="BQ150" i="36"/>
  <c r="BY148" i="36"/>
  <c r="BI148" i="36"/>
  <c r="BE149" i="36"/>
  <c r="BU149" i="36"/>
  <c r="BT148" i="36"/>
  <c r="BD148" i="36"/>
  <c r="CA148" i="36"/>
  <c r="BK148" i="36"/>
  <c r="BB46" i="36"/>
  <c r="BR46" i="36"/>
  <c r="BL46" i="36"/>
  <c r="AV46" i="36"/>
  <c r="BW148" i="36"/>
  <c r="BG148" i="36"/>
  <c r="CA48" i="36"/>
  <c r="AU49" i="36"/>
  <c r="BK48" i="36"/>
  <c r="BM46" i="36"/>
  <c r="AW46" i="36"/>
  <c r="BL148" i="36"/>
  <c r="BZ148" i="36"/>
  <c r="BJ148" i="36"/>
  <c r="BP47" i="36"/>
  <c r="AJ48" i="36"/>
  <c r="AZ47" i="36"/>
  <c r="BV148" i="36"/>
  <c r="BF148" i="36"/>
  <c r="BC148" i="36"/>
  <c r="BS148" i="36"/>
  <c r="BN47" i="36"/>
  <c r="AH48" i="36"/>
  <c r="AX47" i="36"/>
  <c r="BQ47" i="36"/>
  <c r="AK48" i="36"/>
  <c r="BA47" i="36"/>
  <c r="BH149" i="36"/>
  <c r="BX149" i="36"/>
  <c r="BW45" i="36"/>
  <c r="BG45" i="36"/>
  <c r="BT45" i="16"/>
  <c r="BD45" i="16"/>
  <c r="BK44" i="16"/>
  <c r="CA44" i="16"/>
  <c r="BD145" i="16"/>
  <c r="BT145" i="16"/>
  <c r="BH43" i="16"/>
  <c r="BX43" i="16"/>
  <c r="BW43" i="16"/>
  <c r="BG43" i="16"/>
  <c r="BK146" i="16"/>
  <c r="CA146" i="16"/>
  <c r="BE43" i="16"/>
  <c r="BU43" i="16"/>
  <c r="AO44" i="16"/>
  <c r="BZ43" i="16"/>
  <c r="BJ43" i="16"/>
  <c r="BE145" i="16"/>
  <c r="BU145" i="16"/>
  <c r="AZ17" i="16"/>
  <c r="BP17" i="16"/>
  <c r="BV44" i="16"/>
  <c r="BF44" i="16"/>
  <c r="BC16" i="16"/>
  <c r="BS16" i="16"/>
  <c r="BR16" i="16"/>
  <c r="BB16" i="16"/>
  <c r="BV146" i="16"/>
  <c r="BF146" i="16"/>
  <c r="BH146" i="16"/>
  <c r="BX146" i="16"/>
  <c r="BA16" i="16"/>
  <c r="BQ16" i="16"/>
  <c r="BI145" i="16"/>
  <c r="BY145" i="16"/>
  <c r="BN16" i="16"/>
  <c r="AX16" i="16"/>
  <c r="BJ146" i="16"/>
  <c r="BZ146" i="16"/>
  <c r="BM16" i="16"/>
  <c r="AW16" i="16"/>
  <c r="AY17" i="16"/>
  <c r="BO17" i="16"/>
  <c r="BG145" i="16"/>
  <c r="BW145" i="16"/>
  <c r="BY43" i="16"/>
  <c r="BI43" i="16"/>
  <c r="BL16" i="16"/>
  <c r="AV16" i="16"/>
  <c r="AP45" i="16"/>
  <c r="AQ44" i="16"/>
  <c r="AT44" i="16"/>
  <c r="AN46" i="16"/>
  <c r="AS44" i="16"/>
  <c r="AU45" i="16"/>
  <c r="AR44" i="16"/>
  <c r="AI47" i="43" l="1"/>
  <c r="BO46" i="43"/>
  <c r="AY46" i="43"/>
  <c r="AM47" i="43"/>
  <c r="BC46" i="43"/>
  <c r="BS46" i="43"/>
  <c r="BH46" i="39"/>
  <c r="AR47" i="39"/>
  <c r="BX46" i="39"/>
  <c r="BC46" i="40"/>
  <c r="AM47" i="40"/>
  <c r="BS46" i="40"/>
  <c r="AZ149" i="42"/>
  <c r="BP149" i="42"/>
  <c r="BI149" i="43"/>
  <c r="BY149" i="43"/>
  <c r="AS150" i="43"/>
  <c r="U47" i="45"/>
  <c r="AC46" i="45"/>
  <c r="BM149" i="42"/>
  <c r="AW149" i="42"/>
  <c r="BO46" i="36"/>
  <c r="AY46" i="36"/>
  <c r="BY149" i="38"/>
  <c r="BI149" i="38"/>
  <c r="AS150" i="38"/>
  <c r="AX150" i="37"/>
  <c r="BN150" i="37"/>
  <c r="BM149" i="37"/>
  <c r="AW149" i="37"/>
  <c r="AH47" i="42"/>
  <c r="BN46" i="42"/>
  <c r="AX46" i="42"/>
  <c r="BG150" i="39"/>
  <c r="AQ151" i="39"/>
  <c r="BW150" i="39"/>
  <c r="V47" i="45"/>
  <c r="AD46" i="45"/>
  <c r="AG47" i="40"/>
  <c r="AW46" i="40"/>
  <c r="BM46" i="40"/>
  <c r="BK149" i="41"/>
  <c r="CA149" i="41"/>
  <c r="AQ47" i="44"/>
  <c r="BG46" i="44"/>
  <c r="BW46" i="44"/>
  <c r="AJ150" i="41"/>
  <c r="AZ149" i="41"/>
  <c r="BP149" i="41"/>
  <c r="AF150" i="40"/>
  <c r="BL149" i="40"/>
  <c r="AV149" i="40"/>
  <c r="BV47" i="44"/>
  <c r="BF47" i="44"/>
  <c r="AP48" i="44"/>
  <c r="BD149" i="42"/>
  <c r="BT149" i="42"/>
  <c r="BT46" i="44"/>
  <c r="AN47" i="44"/>
  <c r="BD46" i="44"/>
  <c r="BM149" i="40"/>
  <c r="AG150" i="40"/>
  <c r="AW149" i="40"/>
  <c r="AT150" i="43"/>
  <c r="BZ149" i="43"/>
  <c r="BJ149" i="43"/>
  <c r="BR149" i="42"/>
  <c r="BB149" i="42"/>
  <c r="BK149" i="43"/>
  <c r="CA149" i="43"/>
  <c r="AU150" i="43"/>
  <c r="BJ149" i="38"/>
  <c r="AT150" i="38"/>
  <c r="BZ149" i="38"/>
  <c r="AT47" i="41"/>
  <c r="BZ46" i="41"/>
  <c r="BJ46" i="41"/>
  <c r="AS47" i="39"/>
  <c r="BY46" i="39"/>
  <c r="BI46" i="39"/>
  <c r="BX149" i="40"/>
  <c r="AR150" i="40"/>
  <c r="BH149" i="40"/>
  <c r="AR47" i="41"/>
  <c r="BX46" i="41"/>
  <c r="BH46" i="41"/>
  <c r="AA48" i="45"/>
  <c r="S49" i="45"/>
  <c r="AF46" i="45"/>
  <c r="X47" i="45"/>
  <c r="Z48" i="45"/>
  <c r="T50" i="45"/>
  <c r="AB49" i="45"/>
  <c r="W49" i="45"/>
  <c r="AE48" i="45"/>
  <c r="AG46" i="45"/>
  <c r="Y47" i="45"/>
  <c r="BM47" i="44"/>
  <c r="AG48" i="44"/>
  <c r="AW47" i="44"/>
  <c r="BY150" i="44"/>
  <c r="AS151" i="44"/>
  <c r="BI150" i="44"/>
  <c r="AR150" i="44"/>
  <c r="BX149" i="44"/>
  <c r="BH149" i="44"/>
  <c r="AZ149" i="44"/>
  <c r="AJ150" i="44"/>
  <c r="BP149" i="44"/>
  <c r="AZ46" i="44"/>
  <c r="BP46" i="44"/>
  <c r="AJ47" i="44"/>
  <c r="BE150" i="44"/>
  <c r="AO151" i="44"/>
  <c r="BU150" i="44"/>
  <c r="BL151" i="44"/>
  <c r="AV151" i="44"/>
  <c r="AF152" i="44"/>
  <c r="AQ151" i="44"/>
  <c r="BW150" i="44"/>
  <c r="BG150" i="44"/>
  <c r="AN151" i="44"/>
  <c r="BD150" i="44"/>
  <c r="BT150" i="44"/>
  <c r="BM150" i="44"/>
  <c r="AG151" i="44"/>
  <c r="AW150" i="44"/>
  <c r="AY149" i="44"/>
  <c r="AI150" i="44"/>
  <c r="BO149" i="44"/>
  <c r="BB48" i="44"/>
  <c r="AL49" i="44"/>
  <c r="BR48" i="44"/>
  <c r="BU46" i="44"/>
  <c r="AO47" i="44"/>
  <c r="BE46" i="44"/>
  <c r="BC48" i="44"/>
  <c r="AM49" i="44"/>
  <c r="BS48" i="44"/>
  <c r="BV150" i="44"/>
  <c r="AP151" i="44"/>
  <c r="BF150" i="44"/>
  <c r="AK48" i="44"/>
  <c r="BA47" i="44"/>
  <c r="BQ47" i="44"/>
  <c r="AR47" i="44"/>
  <c r="BX46" i="44"/>
  <c r="BH46" i="44"/>
  <c r="BK151" i="44"/>
  <c r="AU152" i="44"/>
  <c r="CA151" i="44"/>
  <c r="BN49" i="44"/>
  <c r="AH50" i="44"/>
  <c r="AX49" i="44"/>
  <c r="AF49" i="44"/>
  <c r="AV48" i="44"/>
  <c r="BL48" i="44"/>
  <c r="AS47" i="44"/>
  <c r="BY46" i="44"/>
  <c r="BI46" i="44"/>
  <c r="BN151" i="44"/>
  <c r="AH152" i="44"/>
  <c r="AX151" i="44"/>
  <c r="BZ46" i="44"/>
  <c r="AT47" i="44"/>
  <c r="BJ46" i="44"/>
  <c r="BC149" i="44"/>
  <c r="BS149" i="44"/>
  <c r="AM150" i="44"/>
  <c r="AU47" i="44"/>
  <c r="BK46" i="44"/>
  <c r="CA46" i="44"/>
  <c r="BR152" i="44"/>
  <c r="AL153" i="44"/>
  <c r="BB152" i="44"/>
  <c r="AT150" i="44"/>
  <c r="BZ149" i="44"/>
  <c r="BJ149" i="44"/>
  <c r="BQ151" i="44"/>
  <c r="AK152" i="44"/>
  <c r="BA151" i="44"/>
  <c r="BO49" i="44"/>
  <c r="AI50" i="44"/>
  <c r="AY49" i="44"/>
  <c r="BW46" i="43"/>
  <c r="AQ47" i="43"/>
  <c r="BG46" i="43"/>
  <c r="BR150" i="43"/>
  <c r="BB150" i="43"/>
  <c r="AL151" i="43"/>
  <c r="AO48" i="43"/>
  <c r="BE47" i="43"/>
  <c r="BU47" i="43"/>
  <c r="BF150" i="43"/>
  <c r="AP151" i="43"/>
  <c r="BV150" i="43"/>
  <c r="AF49" i="43"/>
  <c r="BL48" i="43"/>
  <c r="AV48" i="43"/>
  <c r="BX151" i="43"/>
  <c r="BH151" i="43"/>
  <c r="AR152" i="43"/>
  <c r="BD150" i="43"/>
  <c r="BT150" i="43"/>
  <c r="AN151" i="43"/>
  <c r="BE150" i="43"/>
  <c r="AO151" i="43"/>
  <c r="BU150" i="43"/>
  <c r="AP48" i="43"/>
  <c r="BF47" i="43"/>
  <c r="BV47" i="43"/>
  <c r="AG49" i="43"/>
  <c r="BM48" i="43"/>
  <c r="AW48" i="43"/>
  <c r="AW149" i="43"/>
  <c r="BM149" i="43"/>
  <c r="AG150" i="43"/>
  <c r="BC150" i="43"/>
  <c r="BS150" i="43"/>
  <c r="AM151" i="43"/>
  <c r="BL150" i="43"/>
  <c r="AF151" i="43"/>
  <c r="AV150" i="43"/>
  <c r="AQ151" i="43"/>
  <c r="BG150" i="43"/>
  <c r="BW150" i="43"/>
  <c r="BX46" i="43"/>
  <c r="AR47" i="43"/>
  <c r="BH46" i="43"/>
  <c r="AZ149" i="43"/>
  <c r="BP149" i="43"/>
  <c r="AJ150" i="43"/>
  <c r="BY46" i="43"/>
  <c r="AS47" i="43"/>
  <c r="BI46" i="43"/>
  <c r="AH49" i="43"/>
  <c r="BN48" i="43"/>
  <c r="AX48" i="43"/>
  <c r="AY149" i="43"/>
  <c r="AI150" i="43"/>
  <c r="BO149" i="43"/>
  <c r="AN48" i="43"/>
  <c r="BD47" i="43"/>
  <c r="BT47" i="43"/>
  <c r="AX149" i="43"/>
  <c r="AH150" i="43"/>
  <c r="BN149" i="43"/>
  <c r="BB49" i="43"/>
  <c r="BR49" i="43"/>
  <c r="AL50" i="43"/>
  <c r="BQ150" i="43"/>
  <c r="BA150" i="43"/>
  <c r="AK151" i="43"/>
  <c r="BP48" i="43"/>
  <c r="AZ48" i="43"/>
  <c r="AJ49" i="43"/>
  <c r="BZ46" i="43"/>
  <c r="AT47" i="43"/>
  <c r="BJ46" i="43"/>
  <c r="BK47" i="43"/>
  <c r="CA47" i="43"/>
  <c r="AU48" i="43"/>
  <c r="BA49" i="43"/>
  <c r="BQ49" i="43"/>
  <c r="AK50" i="43"/>
  <c r="BX47" i="42"/>
  <c r="AR48" i="42"/>
  <c r="BH47" i="42"/>
  <c r="BW46" i="42"/>
  <c r="AQ47" i="42"/>
  <c r="BG46" i="42"/>
  <c r="BW149" i="42"/>
  <c r="BG149" i="42"/>
  <c r="BA47" i="42"/>
  <c r="BQ47" i="42"/>
  <c r="AK48" i="42"/>
  <c r="AL48" i="42"/>
  <c r="BR47" i="42"/>
  <c r="BB47" i="42"/>
  <c r="BY149" i="42"/>
  <c r="BI149" i="42"/>
  <c r="BK150" i="42"/>
  <c r="CA150" i="42"/>
  <c r="BO149" i="42"/>
  <c r="AY149" i="42"/>
  <c r="BD47" i="42"/>
  <c r="AN48" i="42"/>
  <c r="BT47" i="42"/>
  <c r="AG48" i="42"/>
  <c r="BM47" i="42"/>
  <c r="AW47" i="42"/>
  <c r="AX151" i="42"/>
  <c r="BN151" i="42"/>
  <c r="BI49" i="42"/>
  <c r="BY49" i="42"/>
  <c r="AS50" i="42"/>
  <c r="BF47" i="42"/>
  <c r="AP48" i="42"/>
  <c r="BV47" i="42"/>
  <c r="BL149" i="42"/>
  <c r="AV149" i="42"/>
  <c r="BS151" i="42"/>
  <c r="BC151" i="42"/>
  <c r="BX149" i="42"/>
  <c r="BH149" i="42"/>
  <c r="BV149" i="42"/>
  <c r="BF149" i="42"/>
  <c r="BL46" i="42"/>
  <c r="AF47" i="42"/>
  <c r="AV46" i="42"/>
  <c r="BE151" i="42"/>
  <c r="BU151" i="42"/>
  <c r="BO47" i="42"/>
  <c r="AI48" i="42"/>
  <c r="AY47" i="42"/>
  <c r="AT49" i="42"/>
  <c r="BZ48" i="42"/>
  <c r="BJ48" i="42"/>
  <c r="BP48" i="42"/>
  <c r="AJ49" i="42"/>
  <c r="AZ48" i="42"/>
  <c r="BC47" i="42"/>
  <c r="AM48" i="42"/>
  <c r="BS47" i="42"/>
  <c r="AU49" i="42"/>
  <c r="BK48" i="42"/>
  <c r="CA48" i="42"/>
  <c r="BJ149" i="42"/>
  <c r="BZ149" i="42"/>
  <c r="BE47" i="42"/>
  <c r="BU47" i="42"/>
  <c r="AO48" i="42"/>
  <c r="BQ150" i="42"/>
  <c r="BA150" i="42"/>
  <c r="AL150" i="41"/>
  <c r="BB149" i="41"/>
  <c r="BR149" i="41"/>
  <c r="AW149" i="41"/>
  <c r="AG150" i="41"/>
  <c r="BM149" i="41"/>
  <c r="AQ150" i="41"/>
  <c r="BW149" i="41"/>
  <c r="BG149" i="41"/>
  <c r="AM49" i="41"/>
  <c r="BS48" i="41"/>
  <c r="BC48" i="41"/>
  <c r="BO46" i="41"/>
  <c r="AI47" i="41"/>
  <c r="AY46" i="41"/>
  <c r="AN49" i="41"/>
  <c r="BT48" i="41"/>
  <c r="BD48" i="41"/>
  <c r="BO150" i="41"/>
  <c r="AY150" i="41"/>
  <c r="BG49" i="41"/>
  <c r="AQ50" i="41"/>
  <c r="BW49" i="41"/>
  <c r="BE152" i="41"/>
  <c r="BU152" i="41"/>
  <c r="BV149" i="41"/>
  <c r="AP150" i="41"/>
  <c r="BF149" i="41"/>
  <c r="BK48" i="41"/>
  <c r="AU49" i="41"/>
  <c r="CA48" i="41"/>
  <c r="AX150" i="41"/>
  <c r="BN150" i="41"/>
  <c r="AR150" i="41"/>
  <c r="BX149" i="41"/>
  <c r="BH149" i="41"/>
  <c r="BM46" i="41"/>
  <c r="AG47" i="41"/>
  <c r="AW46" i="41"/>
  <c r="BP47" i="41"/>
  <c r="AJ48" i="41"/>
  <c r="AZ47" i="41"/>
  <c r="AP49" i="41"/>
  <c r="BV48" i="41"/>
  <c r="BF48" i="41"/>
  <c r="BY47" i="41"/>
  <c r="BI47" i="41"/>
  <c r="AS48" i="41"/>
  <c r="BT149" i="41"/>
  <c r="AN150" i="41"/>
  <c r="BD149" i="41"/>
  <c r="BN46" i="41"/>
  <c r="AH47" i="41"/>
  <c r="AX46" i="41"/>
  <c r="AM150" i="41"/>
  <c r="BS149" i="41"/>
  <c r="BC149" i="41"/>
  <c r="BA151" i="41"/>
  <c r="BQ151" i="41"/>
  <c r="AO49" i="41"/>
  <c r="BU48" i="41"/>
  <c r="BE48" i="41"/>
  <c r="AV48" i="41"/>
  <c r="BL48" i="41"/>
  <c r="AF49" i="41"/>
  <c r="AL49" i="41"/>
  <c r="BR48" i="41"/>
  <c r="BB48" i="41"/>
  <c r="AK47" i="41"/>
  <c r="BQ46" i="41"/>
  <c r="BA46" i="41"/>
  <c r="AV149" i="41"/>
  <c r="BL149" i="41"/>
  <c r="AF150" i="41"/>
  <c r="BJ151" i="41"/>
  <c r="BZ151" i="41"/>
  <c r="BI152" i="41"/>
  <c r="BY152" i="41"/>
  <c r="BY149" i="40"/>
  <c r="AS150" i="40"/>
  <c r="BI149" i="40"/>
  <c r="AH49" i="40"/>
  <c r="AX48" i="40"/>
  <c r="BN48" i="40"/>
  <c r="BY46" i="40"/>
  <c r="BI46" i="40"/>
  <c r="AS47" i="40"/>
  <c r="AO48" i="40"/>
  <c r="BE47" i="40"/>
  <c r="BU47" i="40"/>
  <c r="BT149" i="40"/>
  <c r="AN150" i="40"/>
  <c r="BD149" i="40"/>
  <c r="BV149" i="40"/>
  <c r="BF149" i="40"/>
  <c r="AP150" i="40"/>
  <c r="BW46" i="40"/>
  <c r="BG46" i="40"/>
  <c r="AQ47" i="40"/>
  <c r="CA149" i="40"/>
  <c r="BK149" i="40"/>
  <c r="BF47" i="40"/>
  <c r="BV47" i="40"/>
  <c r="AP48" i="40"/>
  <c r="AL47" i="40"/>
  <c r="BR46" i="40"/>
  <c r="BB46" i="40"/>
  <c r="BQ151" i="40"/>
  <c r="BA151" i="40"/>
  <c r="AY149" i="40"/>
  <c r="AI150" i="40"/>
  <c r="BO149" i="40"/>
  <c r="BC150" i="40"/>
  <c r="BS150" i="40"/>
  <c r="AJ49" i="40"/>
  <c r="AZ48" i="40"/>
  <c r="BP48" i="40"/>
  <c r="BH48" i="40"/>
  <c r="BX48" i="40"/>
  <c r="AR49" i="40"/>
  <c r="CA46" i="40"/>
  <c r="BK46" i="40"/>
  <c r="AU47" i="40"/>
  <c r="AX149" i="40"/>
  <c r="AH150" i="40"/>
  <c r="BN149" i="40"/>
  <c r="BB149" i="40"/>
  <c r="AL150" i="40"/>
  <c r="BR149" i="40"/>
  <c r="AF47" i="40"/>
  <c r="AV46" i="40"/>
  <c r="BL46" i="40"/>
  <c r="AN48" i="40"/>
  <c r="BD47" i="40"/>
  <c r="BT47" i="40"/>
  <c r="AI49" i="40"/>
  <c r="AY48" i="40"/>
  <c r="BO48" i="40"/>
  <c r="BZ47" i="40"/>
  <c r="BJ47" i="40"/>
  <c r="AT48" i="40"/>
  <c r="BG151" i="40"/>
  <c r="BW151" i="40"/>
  <c r="BJ150" i="40"/>
  <c r="BZ150" i="40"/>
  <c r="AO150" i="40"/>
  <c r="BE149" i="40"/>
  <c r="BU149" i="40"/>
  <c r="AJ150" i="40"/>
  <c r="BP149" i="40"/>
  <c r="AZ149" i="40"/>
  <c r="AK47" i="40"/>
  <c r="BA46" i="40"/>
  <c r="BQ46" i="40"/>
  <c r="BZ151" i="39"/>
  <c r="BJ151" i="39"/>
  <c r="AT152" i="39"/>
  <c r="BE47" i="39"/>
  <c r="AO48" i="39"/>
  <c r="BU47" i="39"/>
  <c r="AP49" i="39"/>
  <c r="BV48" i="39"/>
  <c r="BF48" i="39"/>
  <c r="BU150" i="39"/>
  <c r="BE150" i="39"/>
  <c r="AO151" i="39"/>
  <c r="BT149" i="39"/>
  <c r="AN150" i="39"/>
  <c r="BD149" i="39"/>
  <c r="AI150" i="39"/>
  <c r="AY149" i="39"/>
  <c r="BO149" i="39"/>
  <c r="BB47" i="39"/>
  <c r="AL48" i="39"/>
  <c r="BR47" i="39"/>
  <c r="BL46" i="39"/>
  <c r="AF47" i="39"/>
  <c r="AV46" i="39"/>
  <c r="BG48" i="39"/>
  <c r="BW48" i="39"/>
  <c r="AQ49" i="39"/>
  <c r="BX151" i="39"/>
  <c r="BH151" i="39"/>
  <c r="AR152" i="39"/>
  <c r="AF151" i="39"/>
  <c r="AV150" i="39"/>
  <c r="BL150" i="39"/>
  <c r="BC150" i="39"/>
  <c r="AM151" i="39"/>
  <c r="BS150" i="39"/>
  <c r="BP48" i="39"/>
  <c r="AZ48" i="39"/>
  <c r="AJ49" i="39"/>
  <c r="AN49" i="39"/>
  <c r="BT48" i="39"/>
  <c r="BD48" i="39"/>
  <c r="AK152" i="39"/>
  <c r="BA151" i="39"/>
  <c r="BQ151" i="39"/>
  <c r="BK149" i="39"/>
  <c r="CA149" i="39"/>
  <c r="AU150" i="39"/>
  <c r="AH150" i="39"/>
  <c r="AX149" i="39"/>
  <c r="BN149" i="39"/>
  <c r="AG150" i="39"/>
  <c r="AW149" i="39"/>
  <c r="BM149" i="39"/>
  <c r="BM47" i="39"/>
  <c r="AW47" i="39"/>
  <c r="AG48" i="39"/>
  <c r="BV150" i="39"/>
  <c r="BF150" i="39"/>
  <c r="AP151" i="39"/>
  <c r="BN47" i="39"/>
  <c r="AH48" i="39"/>
  <c r="AX47" i="39"/>
  <c r="AS151" i="39"/>
  <c r="BY150" i="39"/>
  <c r="BI150" i="39"/>
  <c r="BA47" i="39"/>
  <c r="AK48" i="39"/>
  <c r="BQ47" i="39"/>
  <c r="BB150" i="39"/>
  <c r="BR150" i="39"/>
  <c r="AL151" i="39"/>
  <c r="BJ46" i="39"/>
  <c r="BZ46" i="39"/>
  <c r="AT47" i="39"/>
  <c r="AJ152" i="39"/>
  <c r="AZ151" i="39"/>
  <c r="BP151" i="39"/>
  <c r="BO48" i="39"/>
  <c r="AY48" i="39"/>
  <c r="AI49" i="39"/>
  <c r="CA48" i="39"/>
  <c r="AU49" i="39"/>
  <c r="BK48" i="39"/>
  <c r="BC46" i="39"/>
  <c r="AM47" i="39"/>
  <c r="BS46" i="39"/>
  <c r="AH151" i="38"/>
  <c r="AX150" i="38"/>
  <c r="BN150" i="38"/>
  <c r="AI151" i="38"/>
  <c r="AY150" i="38"/>
  <c r="BO150" i="38"/>
  <c r="AU150" i="38"/>
  <c r="BK149" i="38"/>
  <c r="CA149" i="38"/>
  <c r="AW149" i="38"/>
  <c r="AG150" i="38"/>
  <c r="BM149" i="38"/>
  <c r="BG47" i="38"/>
  <c r="BW47" i="38"/>
  <c r="AQ48" i="38"/>
  <c r="BX47" i="38"/>
  <c r="BH47" i="38"/>
  <c r="AR48" i="38"/>
  <c r="AX46" i="38"/>
  <c r="AH47" i="38"/>
  <c r="BN46" i="38"/>
  <c r="AV149" i="38"/>
  <c r="BL149" i="38"/>
  <c r="AF150" i="38"/>
  <c r="BV47" i="38"/>
  <c r="BF47" i="38"/>
  <c r="AP48" i="38"/>
  <c r="BA150" i="38"/>
  <c r="AK151" i="38"/>
  <c r="BQ150" i="38"/>
  <c r="BH150" i="38"/>
  <c r="BX150" i="38"/>
  <c r="AR151" i="38"/>
  <c r="BL46" i="38"/>
  <c r="AF47" i="38"/>
  <c r="AV46" i="38"/>
  <c r="AM151" i="38"/>
  <c r="BC150" i="38"/>
  <c r="BS150" i="38"/>
  <c r="BB151" i="38"/>
  <c r="AL152" i="38"/>
  <c r="BR151" i="38"/>
  <c r="BZ47" i="38"/>
  <c r="AT48" i="38"/>
  <c r="BJ47" i="38"/>
  <c r="AO150" i="38"/>
  <c r="BU149" i="38"/>
  <c r="BE149" i="38"/>
  <c r="AN151" i="38"/>
  <c r="BD150" i="38"/>
  <c r="BT150" i="38"/>
  <c r="AP150" i="38"/>
  <c r="BV149" i="38"/>
  <c r="BF149" i="38"/>
  <c r="BW151" i="38"/>
  <c r="BG151" i="38"/>
  <c r="AQ152" i="38"/>
  <c r="BD46" i="38"/>
  <c r="AN47" i="38"/>
  <c r="BT46" i="38"/>
  <c r="AJ151" i="38"/>
  <c r="AZ150" i="38"/>
  <c r="BP150" i="38"/>
  <c r="AJ47" i="38"/>
  <c r="AZ46" i="38"/>
  <c r="BP46" i="38"/>
  <c r="AO47" i="38"/>
  <c r="BE46" i="38"/>
  <c r="BU46" i="38"/>
  <c r="BM46" i="38"/>
  <c r="AW46" i="38"/>
  <c r="AG47" i="38"/>
  <c r="BB46" i="38"/>
  <c r="AL47" i="38"/>
  <c r="BR46" i="38"/>
  <c r="BY47" i="38"/>
  <c r="BI47" i="38"/>
  <c r="AS48" i="38"/>
  <c r="AY48" i="38"/>
  <c r="BO48" i="38"/>
  <c r="AI49" i="38"/>
  <c r="BK46" i="38"/>
  <c r="AU47" i="38"/>
  <c r="CA46" i="38"/>
  <c r="AM47" i="38"/>
  <c r="BC46" i="38"/>
  <c r="BS46" i="38"/>
  <c r="AK47" i="38"/>
  <c r="BA46" i="38"/>
  <c r="BQ46" i="38"/>
  <c r="BF48" i="37"/>
  <c r="BV48" i="37"/>
  <c r="AP49" i="37"/>
  <c r="BN46" i="37"/>
  <c r="AH47" i="37"/>
  <c r="AX46" i="37"/>
  <c r="BW47" i="37"/>
  <c r="BG47" i="37"/>
  <c r="AQ48" i="37"/>
  <c r="AY149" i="37"/>
  <c r="BO149" i="37"/>
  <c r="BB149" i="37"/>
  <c r="BR149" i="37"/>
  <c r="BU149" i="37"/>
  <c r="BE149" i="37"/>
  <c r="BS48" i="37"/>
  <c r="AM49" i="37"/>
  <c r="BC48" i="37"/>
  <c r="BW149" i="37"/>
  <c r="BG149" i="37"/>
  <c r="AU48" i="37"/>
  <c r="BK47" i="37"/>
  <c r="CA47" i="37"/>
  <c r="BA46" i="37"/>
  <c r="BQ46" i="37"/>
  <c r="AK47" i="37"/>
  <c r="BB46" i="37"/>
  <c r="BR46" i="37"/>
  <c r="AL47" i="37"/>
  <c r="AT48" i="37"/>
  <c r="BJ47" i="37"/>
  <c r="BZ47" i="37"/>
  <c r="BY149" i="37"/>
  <c r="BI149" i="37"/>
  <c r="BL46" i="37"/>
  <c r="AV46" i="37"/>
  <c r="AF47" i="37"/>
  <c r="AY48" i="37"/>
  <c r="AI49" i="37"/>
  <c r="BO48" i="37"/>
  <c r="BD149" i="37"/>
  <c r="BT149" i="37"/>
  <c r="BT48" i="37"/>
  <c r="BD48" i="37"/>
  <c r="AN49" i="37"/>
  <c r="BH151" i="37"/>
  <c r="BX151" i="37"/>
  <c r="AR152" i="37"/>
  <c r="BL150" i="37"/>
  <c r="AV150" i="37"/>
  <c r="AZ48" i="37"/>
  <c r="AJ49" i="37"/>
  <c r="BP48" i="37"/>
  <c r="BC149" i="37"/>
  <c r="BS149" i="37"/>
  <c r="BM46" i="37"/>
  <c r="AW46" i="37"/>
  <c r="AG47" i="37"/>
  <c r="BX47" i="37"/>
  <c r="BH47" i="37"/>
  <c r="AR48" i="37"/>
  <c r="BF150" i="37"/>
  <c r="BV150" i="37"/>
  <c r="CA150" i="37"/>
  <c r="BK150" i="37"/>
  <c r="BJ149" i="37"/>
  <c r="BZ149" i="37"/>
  <c r="BA149" i="37"/>
  <c r="BQ149" i="37"/>
  <c r="BY47" i="37"/>
  <c r="BI47" i="37"/>
  <c r="AS48" i="37"/>
  <c r="AZ149" i="37"/>
  <c r="BP149" i="37"/>
  <c r="BU48" i="37"/>
  <c r="AO49" i="37"/>
  <c r="BE48" i="37"/>
  <c r="BM149" i="36"/>
  <c r="AW149" i="36"/>
  <c r="BJ149" i="36"/>
  <c r="BZ149" i="36"/>
  <c r="BJ46" i="36"/>
  <c r="BZ46" i="36"/>
  <c r="BL149" i="36"/>
  <c r="BQ48" i="36"/>
  <c r="BA48" i="36"/>
  <c r="AK49" i="36"/>
  <c r="AW47" i="36"/>
  <c r="BM47" i="36"/>
  <c r="AG48" i="36"/>
  <c r="BU150" i="36"/>
  <c r="BE150" i="36"/>
  <c r="BS48" i="36"/>
  <c r="AM49" i="36"/>
  <c r="BC48" i="36"/>
  <c r="AV47" i="36"/>
  <c r="BL47" i="36"/>
  <c r="AF48" i="36"/>
  <c r="CA149" i="36"/>
  <c r="BK149" i="36"/>
  <c r="BO149" i="36"/>
  <c r="AY149" i="36"/>
  <c r="BD46" i="36"/>
  <c r="BT46" i="36"/>
  <c r="BP48" i="36"/>
  <c r="AZ48" i="36"/>
  <c r="AJ49" i="36"/>
  <c r="AL48" i="36"/>
  <c r="BR47" i="36"/>
  <c r="BB47" i="36"/>
  <c r="BV46" i="36"/>
  <c r="BF46" i="36"/>
  <c r="BE46" i="36"/>
  <c r="BU46" i="36"/>
  <c r="BD149" i="36"/>
  <c r="BT149" i="36"/>
  <c r="AS48" i="36"/>
  <c r="BY47" i="36"/>
  <c r="BI47" i="36"/>
  <c r="BF149" i="36"/>
  <c r="BV149" i="36"/>
  <c r="BQ151" i="36"/>
  <c r="BA151" i="36"/>
  <c r="BW46" i="36"/>
  <c r="BG46" i="36"/>
  <c r="AZ150" i="36"/>
  <c r="BP150" i="36"/>
  <c r="AH49" i="36"/>
  <c r="BN48" i="36"/>
  <c r="AX48" i="36"/>
  <c r="CA49" i="36"/>
  <c r="BK49" i="36"/>
  <c r="AU50" i="36"/>
  <c r="AR48" i="36"/>
  <c r="BH47" i="36"/>
  <c r="BX47" i="36"/>
  <c r="BI149" i="36"/>
  <c r="BY149" i="36"/>
  <c r="AX151" i="36"/>
  <c r="BN151" i="36"/>
  <c r="BC149" i="36"/>
  <c r="BS149" i="36"/>
  <c r="BG149" i="36"/>
  <c r="BW149" i="36"/>
  <c r="BX150" i="36"/>
  <c r="BH150" i="36"/>
  <c r="BB150" i="36"/>
  <c r="BR150" i="36"/>
  <c r="BG146" i="16"/>
  <c r="BW146" i="16"/>
  <c r="BY146" i="16"/>
  <c r="BI146" i="16"/>
  <c r="BT46" i="16"/>
  <c r="BD46" i="16"/>
  <c r="AX17" i="16"/>
  <c r="BN17" i="16"/>
  <c r="BK45" i="16"/>
  <c r="CA45" i="16"/>
  <c r="BP18" i="16"/>
  <c r="AZ18" i="16"/>
  <c r="BY44" i="16"/>
  <c r="BI44" i="16"/>
  <c r="BH147" i="16"/>
  <c r="BX147" i="16"/>
  <c r="BJ44" i="16"/>
  <c r="BZ44" i="16"/>
  <c r="BO18" i="16"/>
  <c r="AY18" i="16"/>
  <c r="BU44" i="16"/>
  <c r="BE44" i="16"/>
  <c r="AO45" i="16"/>
  <c r="BU146" i="16"/>
  <c r="BE146" i="16"/>
  <c r="BJ147" i="16"/>
  <c r="BZ147" i="16"/>
  <c r="BW44" i="16"/>
  <c r="BG44" i="16"/>
  <c r="BF45" i="16"/>
  <c r="BV45" i="16"/>
  <c r="AW17" i="16"/>
  <c r="BM17" i="16"/>
  <c r="BR17" i="16"/>
  <c r="BB17" i="16"/>
  <c r="BS17" i="16"/>
  <c r="BC17" i="16"/>
  <c r="BA17" i="16"/>
  <c r="BQ17" i="16"/>
  <c r="BF147" i="16"/>
  <c r="BV147" i="16"/>
  <c r="BK147" i="16"/>
  <c r="CA147" i="16"/>
  <c r="BT146" i="16"/>
  <c r="BD146" i="16"/>
  <c r="BX44" i="16"/>
  <c r="BH44" i="16"/>
  <c r="BL17" i="16"/>
  <c r="AV17" i="16"/>
  <c r="AP46" i="16"/>
  <c r="AR45" i="16"/>
  <c r="AT45" i="16"/>
  <c r="AN47" i="16"/>
  <c r="AU46" i="16"/>
  <c r="AS45" i="16"/>
  <c r="AQ45" i="16"/>
  <c r="BH47" i="39" l="1"/>
  <c r="BX47" i="39"/>
  <c r="AR48" i="39"/>
  <c r="BC47" i="40"/>
  <c r="AM48" i="40"/>
  <c r="BS47" i="40"/>
  <c r="BC47" i="43"/>
  <c r="AM48" i="43"/>
  <c r="BS47" i="43"/>
  <c r="AY47" i="43"/>
  <c r="AI48" i="43"/>
  <c r="BO47" i="43"/>
  <c r="BJ150" i="43"/>
  <c r="AT151" i="43"/>
  <c r="BZ150" i="43"/>
  <c r="BX47" i="41"/>
  <c r="AR48" i="41"/>
  <c r="BH47" i="41"/>
  <c r="BX150" i="40"/>
  <c r="BH150" i="40"/>
  <c r="BW47" i="44"/>
  <c r="BG47" i="44"/>
  <c r="AQ48" i="44"/>
  <c r="AH152" i="37"/>
  <c r="BN151" i="37"/>
  <c r="AX151" i="37"/>
  <c r="CA150" i="41"/>
  <c r="BK150" i="41"/>
  <c r="BY47" i="39"/>
  <c r="AS48" i="39"/>
  <c r="BI47" i="39"/>
  <c r="BT47" i="44"/>
  <c r="BD47" i="44"/>
  <c r="AN48" i="44"/>
  <c r="BD150" i="42"/>
  <c r="BT150" i="42"/>
  <c r="AW47" i="40"/>
  <c r="AG48" i="40"/>
  <c r="BM47" i="40"/>
  <c r="AI48" i="36"/>
  <c r="BO47" i="36"/>
  <c r="AY47" i="36"/>
  <c r="AS151" i="38"/>
  <c r="BY150" i="38"/>
  <c r="BI150" i="38"/>
  <c r="BJ47" i="41"/>
  <c r="BZ47" i="41"/>
  <c r="AT48" i="41"/>
  <c r="AW150" i="42"/>
  <c r="BM150" i="42"/>
  <c r="BJ150" i="38"/>
  <c r="BZ150" i="38"/>
  <c r="AT151" i="38"/>
  <c r="BV48" i="44"/>
  <c r="BF48" i="44"/>
  <c r="AP49" i="44"/>
  <c r="AD47" i="45"/>
  <c r="V48" i="45"/>
  <c r="BG151" i="39"/>
  <c r="AQ152" i="39"/>
  <c r="BW151" i="39"/>
  <c r="BK150" i="43"/>
  <c r="AU151" i="43"/>
  <c r="CA150" i="43"/>
  <c r="U48" i="45"/>
  <c r="AC47" i="45"/>
  <c r="BI150" i="43"/>
  <c r="BY150" i="43"/>
  <c r="AS151" i="43"/>
  <c r="BB150" i="42"/>
  <c r="BR150" i="42"/>
  <c r="AX47" i="42"/>
  <c r="AH48" i="42"/>
  <c r="BN47" i="42"/>
  <c r="AW150" i="37"/>
  <c r="BM150" i="37"/>
  <c r="BP150" i="42"/>
  <c r="AZ150" i="42"/>
  <c r="BM150" i="40"/>
  <c r="AW150" i="40"/>
  <c r="AV150" i="40"/>
  <c r="BL150" i="40"/>
  <c r="BP150" i="41"/>
  <c r="AZ150" i="41"/>
  <c r="T51" i="45"/>
  <c r="AB50" i="45"/>
  <c r="Z49" i="45"/>
  <c r="AF47" i="45"/>
  <c r="X48" i="45"/>
  <c r="Y48" i="45"/>
  <c r="AG47" i="45"/>
  <c r="AA49" i="45"/>
  <c r="S50" i="45"/>
  <c r="AE49" i="45"/>
  <c r="W50" i="45"/>
  <c r="BN50" i="44"/>
  <c r="AH51" i="44"/>
  <c r="AX50" i="44"/>
  <c r="BU47" i="44"/>
  <c r="BE47" i="44"/>
  <c r="AO48" i="44"/>
  <c r="AO152" i="44"/>
  <c r="BE151" i="44"/>
  <c r="BU151" i="44"/>
  <c r="BK47" i="44"/>
  <c r="CA47" i="44"/>
  <c r="AU48" i="44"/>
  <c r="BO50" i="44"/>
  <c r="AI51" i="44"/>
  <c r="AY50" i="44"/>
  <c r="BO150" i="44"/>
  <c r="AI151" i="44"/>
  <c r="AY150" i="44"/>
  <c r="BJ47" i="44"/>
  <c r="BZ47" i="44"/>
  <c r="AT48" i="44"/>
  <c r="BP150" i="44"/>
  <c r="AJ151" i="44"/>
  <c r="AZ150" i="44"/>
  <c r="AK153" i="44"/>
  <c r="BQ152" i="44"/>
  <c r="BA152" i="44"/>
  <c r="BX47" i="44"/>
  <c r="AR48" i="44"/>
  <c r="BH47" i="44"/>
  <c r="AW151" i="44"/>
  <c r="BM151" i="44"/>
  <c r="AG152" i="44"/>
  <c r="AH153" i="44"/>
  <c r="BN152" i="44"/>
  <c r="AX152" i="44"/>
  <c r="AR151" i="44"/>
  <c r="BH150" i="44"/>
  <c r="BX150" i="44"/>
  <c r="BK152" i="44"/>
  <c r="AU153" i="44"/>
  <c r="CA152" i="44"/>
  <c r="BA48" i="44"/>
  <c r="AK49" i="44"/>
  <c r="BQ48" i="44"/>
  <c r="AT151" i="44"/>
  <c r="BZ150" i="44"/>
  <c r="BJ150" i="44"/>
  <c r="AN152" i="44"/>
  <c r="BT151" i="44"/>
  <c r="BD151" i="44"/>
  <c r="BI151" i="44"/>
  <c r="BY151" i="44"/>
  <c r="AS152" i="44"/>
  <c r="AM151" i="44"/>
  <c r="BC150" i="44"/>
  <c r="BS150" i="44"/>
  <c r="BI47" i="44"/>
  <c r="BY47" i="44"/>
  <c r="AS48" i="44"/>
  <c r="BV151" i="44"/>
  <c r="BF151" i="44"/>
  <c r="AP152" i="44"/>
  <c r="AL50" i="44"/>
  <c r="BB49" i="44"/>
  <c r="BR49" i="44"/>
  <c r="BR153" i="44"/>
  <c r="AL154" i="44"/>
  <c r="BB153" i="44"/>
  <c r="BW151" i="44"/>
  <c r="AQ152" i="44"/>
  <c r="BG151" i="44"/>
  <c r="AG49" i="44"/>
  <c r="AW48" i="44"/>
  <c r="BM48" i="44"/>
  <c r="AJ48" i="44"/>
  <c r="AZ47" i="44"/>
  <c r="BP47" i="44"/>
  <c r="AV49" i="44"/>
  <c r="BL49" i="44"/>
  <c r="AF50" i="44"/>
  <c r="AM50" i="44"/>
  <c r="BC49" i="44"/>
  <c r="BS49" i="44"/>
  <c r="AF153" i="44"/>
  <c r="AV152" i="44"/>
  <c r="BL152" i="44"/>
  <c r="AS48" i="43"/>
  <c r="BI47" i="43"/>
  <c r="BY47" i="43"/>
  <c r="AL51" i="43"/>
  <c r="BR50" i="43"/>
  <c r="BB50" i="43"/>
  <c r="AK51" i="43"/>
  <c r="BQ50" i="43"/>
  <c r="BA50" i="43"/>
  <c r="AR48" i="43"/>
  <c r="BH47" i="43"/>
  <c r="BX47" i="43"/>
  <c r="BV151" i="43"/>
  <c r="BF151" i="43"/>
  <c r="AP152" i="43"/>
  <c r="BD48" i="43"/>
  <c r="BT48" i="43"/>
  <c r="AN49" i="43"/>
  <c r="BW151" i="43"/>
  <c r="BG151" i="43"/>
  <c r="AQ152" i="43"/>
  <c r="BF48" i="43"/>
  <c r="AP49" i="43"/>
  <c r="BV48" i="43"/>
  <c r="BJ47" i="43"/>
  <c r="AT48" i="43"/>
  <c r="BZ47" i="43"/>
  <c r="AI151" i="43"/>
  <c r="BO150" i="43"/>
  <c r="AY150" i="43"/>
  <c r="BC151" i="43"/>
  <c r="BS151" i="43"/>
  <c r="AM152" i="43"/>
  <c r="AJ151" i="43"/>
  <c r="BP150" i="43"/>
  <c r="AZ150" i="43"/>
  <c r="AW49" i="43"/>
  <c r="AG50" i="43"/>
  <c r="BM49" i="43"/>
  <c r="CA48" i="43"/>
  <c r="AU49" i="43"/>
  <c r="BK48" i="43"/>
  <c r="AZ49" i="43"/>
  <c r="BP49" i="43"/>
  <c r="AJ50" i="43"/>
  <c r="AN152" i="43"/>
  <c r="BD151" i="43"/>
  <c r="BT151" i="43"/>
  <c r="AV49" i="43"/>
  <c r="AF50" i="43"/>
  <c r="BL49" i="43"/>
  <c r="AV151" i="43"/>
  <c r="AF152" i="43"/>
  <c r="BL151" i="43"/>
  <c r="BB151" i="43"/>
  <c r="BR151" i="43"/>
  <c r="AL152" i="43"/>
  <c r="AG151" i="43"/>
  <c r="BM150" i="43"/>
  <c r="AW150" i="43"/>
  <c r="BG47" i="43"/>
  <c r="AQ48" i="43"/>
  <c r="BW47" i="43"/>
  <c r="AH151" i="43"/>
  <c r="BN150" i="43"/>
  <c r="AX150" i="43"/>
  <c r="BE48" i="43"/>
  <c r="AO49" i="43"/>
  <c r="BU48" i="43"/>
  <c r="BE151" i="43"/>
  <c r="BU151" i="43"/>
  <c r="AO152" i="43"/>
  <c r="BA151" i="43"/>
  <c r="BQ151" i="43"/>
  <c r="AK152" i="43"/>
  <c r="AX49" i="43"/>
  <c r="AH50" i="43"/>
  <c r="BN49" i="43"/>
  <c r="BH152" i="43"/>
  <c r="BX152" i="43"/>
  <c r="AR153" i="43"/>
  <c r="BF150" i="42"/>
  <c r="BV150" i="42"/>
  <c r="BH150" i="42"/>
  <c r="BX150" i="42"/>
  <c r="BQ151" i="42"/>
  <c r="BA151" i="42"/>
  <c r="AX152" i="42"/>
  <c r="BN152" i="42"/>
  <c r="BR48" i="42"/>
  <c r="AL49" i="42"/>
  <c r="BB48" i="42"/>
  <c r="BG150" i="42"/>
  <c r="BW150" i="42"/>
  <c r="AO49" i="42"/>
  <c r="BE48" i="42"/>
  <c r="BU48" i="42"/>
  <c r="BU152" i="42"/>
  <c r="BE152" i="42"/>
  <c r="CA49" i="42"/>
  <c r="AU50" i="42"/>
  <c r="BK49" i="42"/>
  <c r="BS152" i="42"/>
  <c r="BC152" i="42"/>
  <c r="BO48" i="42"/>
  <c r="AI49" i="42"/>
  <c r="AY48" i="42"/>
  <c r="AN49" i="42"/>
  <c r="BD48" i="42"/>
  <c r="BT48" i="42"/>
  <c r="BO150" i="42"/>
  <c r="AY150" i="42"/>
  <c r="BP49" i="42"/>
  <c r="AJ50" i="42"/>
  <c r="AZ49" i="42"/>
  <c r="BQ48" i="42"/>
  <c r="AK49" i="42"/>
  <c r="BA48" i="42"/>
  <c r="BJ150" i="42"/>
  <c r="BZ150" i="42"/>
  <c r="BL47" i="42"/>
  <c r="AF48" i="42"/>
  <c r="AV47" i="42"/>
  <c r="AR49" i="42"/>
  <c r="BX48" i="42"/>
  <c r="BH48" i="42"/>
  <c r="CA151" i="42"/>
  <c r="BK151" i="42"/>
  <c r="AS51" i="42"/>
  <c r="BY50" i="42"/>
  <c r="BI50" i="42"/>
  <c r="BI150" i="42"/>
  <c r="BY150" i="42"/>
  <c r="AM49" i="42"/>
  <c r="BS48" i="42"/>
  <c r="BC48" i="42"/>
  <c r="AW48" i="42"/>
  <c r="BM48" i="42"/>
  <c r="AG49" i="42"/>
  <c r="BJ49" i="42"/>
  <c r="BZ49" i="42"/>
  <c r="AT50" i="42"/>
  <c r="AV150" i="42"/>
  <c r="BL150" i="42"/>
  <c r="BW47" i="42"/>
  <c r="BG47" i="42"/>
  <c r="AQ48" i="42"/>
  <c r="AP49" i="42"/>
  <c r="BF48" i="42"/>
  <c r="BV48" i="42"/>
  <c r="BX150" i="41"/>
  <c r="BH150" i="41"/>
  <c r="BB49" i="41"/>
  <c r="BR49" i="41"/>
  <c r="AL50" i="41"/>
  <c r="AX151" i="41"/>
  <c r="BN151" i="41"/>
  <c r="AI48" i="41"/>
  <c r="BO47" i="41"/>
  <c r="AY47" i="41"/>
  <c r="BY153" i="41"/>
  <c r="BI153" i="41"/>
  <c r="BA152" i="41"/>
  <c r="BQ152" i="41"/>
  <c r="BM150" i="41"/>
  <c r="AW150" i="41"/>
  <c r="BD49" i="41"/>
  <c r="BT49" i="41"/>
  <c r="AN50" i="41"/>
  <c r="BJ152" i="41"/>
  <c r="BZ152" i="41"/>
  <c r="BS49" i="41"/>
  <c r="BC49" i="41"/>
  <c r="AM50" i="41"/>
  <c r="BF150" i="41"/>
  <c r="BV150" i="41"/>
  <c r="BS150" i="41"/>
  <c r="BC150" i="41"/>
  <c r="BP48" i="41"/>
  <c r="AZ48" i="41"/>
  <c r="AJ49" i="41"/>
  <c r="BT150" i="41"/>
  <c r="BD150" i="41"/>
  <c r="AO50" i="41"/>
  <c r="BE49" i="41"/>
  <c r="BU49" i="41"/>
  <c r="BG150" i="41"/>
  <c r="BW150" i="41"/>
  <c r="BF49" i="41"/>
  <c r="BV49" i="41"/>
  <c r="AP50" i="41"/>
  <c r="AQ51" i="41"/>
  <c r="BW50" i="41"/>
  <c r="BG50" i="41"/>
  <c r="AK48" i="41"/>
  <c r="BQ47" i="41"/>
  <c r="BA47" i="41"/>
  <c r="BE153" i="41"/>
  <c r="BU153" i="41"/>
  <c r="BN47" i="41"/>
  <c r="AH48" i="41"/>
  <c r="AX47" i="41"/>
  <c r="AF50" i="41"/>
  <c r="BL49" i="41"/>
  <c r="AV49" i="41"/>
  <c r="AS49" i="41"/>
  <c r="BI48" i="41"/>
  <c r="BY48" i="41"/>
  <c r="CA49" i="41"/>
  <c r="AU50" i="41"/>
  <c r="BK49" i="41"/>
  <c r="AV150" i="41"/>
  <c r="BL150" i="41"/>
  <c r="BM47" i="41"/>
  <c r="AG48" i="41"/>
  <c r="AW47" i="41"/>
  <c r="AY151" i="41"/>
  <c r="BO151" i="41"/>
  <c r="BR150" i="41"/>
  <c r="BB150" i="41"/>
  <c r="BN150" i="40"/>
  <c r="AX150" i="40"/>
  <c r="AK153" i="40"/>
  <c r="BA152" i="40"/>
  <c r="BQ152" i="40"/>
  <c r="BO49" i="40"/>
  <c r="AI50" i="40"/>
  <c r="AY49" i="40"/>
  <c r="AR50" i="40"/>
  <c r="BH49" i="40"/>
  <c r="BX49" i="40"/>
  <c r="BF48" i="40"/>
  <c r="BV48" i="40"/>
  <c r="AP49" i="40"/>
  <c r="AZ150" i="40"/>
  <c r="BP150" i="40"/>
  <c r="BU150" i="40"/>
  <c r="BE150" i="40"/>
  <c r="BR47" i="40"/>
  <c r="BB47" i="40"/>
  <c r="AL48" i="40"/>
  <c r="AV47" i="40"/>
  <c r="BL47" i="40"/>
  <c r="AF48" i="40"/>
  <c r="BK150" i="40"/>
  <c r="CA150" i="40"/>
  <c r="BV150" i="40"/>
  <c r="BF150" i="40"/>
  <c r="CA47" i="40"/>
  <c r="AU48" i="40"/>
  <c r="BK47" i="40"/>
  <c r="BQ47" i="40"/>
  <c r="AK48" i="40"/>
  <c r="BA47" i="40"/>
  <c r="BE48" i="40"/>
  <c r="AO49" i="40"/>
  <c r="BU48" i="40"/>
  <c r="AZ49" i="40"/>
  <c r="BP49" i="40"/>
  <c r="AJ50" i="40"/>
  <c r="BR150" i="40"/>
  <c r="BB150" i="40"/>
  <c r="BG47" i="40"/>
  <c r="AQ48" i="40"/>
  <c r="BW47" i="40"/>
  <c r="AQ153" i="40"/>
  <c r="BW152" i="40"/>
  <c r="BG152" i="40"/>
  <c r="BY150" i="40"/>
  <c r="BI150" i="40"/>
  <c r="BT150" i="40"/>
  <c r="BD150" i="40"/>
  <c r="BD48" i="40"/>
  <c r="BT48" i="40"/>
  <c r="AN49" i="40"/>
  <c r="BI47" i="40"/>
  <c r="BY47" i="40"/>
  <c r="AS48" i="40"/>
  <c r="BZ151" i="40"/>
  <c r="BJ151" i="40"/>
  <c r="BS151" i="40"/>
  <c r="BC151" i="40"/>
  <c r="AH50" i="40"/>
  <c r="BN49" i="40"/>
  <c r="AX49" i="40"/>
  <c r="BZ48" i="40"/>
  <c r="BJ48" i="40"/>
  <c r="AT49" i="40"/>
  <c r="AY150" i="40"/>
  <c r="BO150" i="40"/>
  <c r="AY150" i="39"/>
  <c r="BO150" i="39"/>
  <c r="AI151" i="39"/>
  <c r="AL152" i="39"/>
  <c r="BB151" i="39"/>
  <c r="BR151" i="39"/>
  <c r="AG151" i="39"/>
  <c r="AW150" i="39"/>
  <c r="BM150" i="39"/>
  <c r="AM152" i="39"/>
  <c r="BC151" i="39"/>
  <c r="BS151" i="39"/>
  <c r="BT150" i="39"/>
  <c r="BD150" i="39"/>
  <c r="AN151" i="39"/>
  <c r="BL151" i="39"/>
  <c r="AF152" i="39"/>
  <c r="AV151" i="39"/>
  <c r="BX152" i="39"/>
  <c r="BH152" i="39"/>
  <c r="AR153" i="39"/>
  <c r="AX48" i="39"/>
  <c r="BN48" i="39"/>
  <c r="AH49" i="39"/>
  <c r="CA49" i="39"/>
  <c r="AU50" i="39"/>
  <c r="BK49" i="39"/>
  <c r="AU151" i="39"/>
  <c r="CA150" i="39"/>
  <c r="BK150" i="39"/>
  <c r="AH151" i="39"/>
  <c r="AX150" i="39"/>
  <c r="BN150" i="39"/>
  <c r="AO49" i="39"/>
  <c r="BU48" i="39"/>
  <c r="BE48" i="39"/>
  <c r="BC47" i="39"/>
  <c r="AM48" i="39"/>
  <c r="BS47" i="39"/>
  <c r="BY151" i="39"/>
  <c r="BI151" i="39"/>
  <c r="AS152" i="39"/>
  <c r="AW48" i="39"/>
  <c r="AG49" i="39"/>
  <c r="BM48" i="39"/>
  <c r="BD49" i="39"/>
  <c r="AN50" i="39"/>
  <c r="BT49" i="39"/>
  <c r="BR48" i="39"/>
  <c r="AL49" i="39"/>
  <c r="BB48" i="39"/>
  <c r="BZ152" i="39"/>
  <c r="BJ152" i="39"/>
  <c r="AT153" i="39"/>
  <c r="BE151" i="39"/>
  <c r="AO152" i="39"/>
  <c r="BU151" i="39"/>
  <c r="BG49" i="39"/>
  <c r="AQ50" i="39"/>
  <c r="BW49" i="39"/>
  <c r="AY49" i="39"/>
  <c r="AI50" i="39"/>
  <c r="BO49" i="39"/>
  <c r="BF151" i="39"/>
  <c r="BV151" i="39"/>
  <c r="AP152" i="39"/>
  <c r="BL47" i="39"/>
  <c r="AV47" i="39"/>
  <c r="AF48" i="39"/>
  <c r="AJ153" i="39"/>
  <c r="AZ152" i="39"/>
  <c r="BP152" i="39"/>
  <c r="AJ50" i="39"/>
  <c r="AZ49" i="39"/>
  <c r="BP49" i="39"/>
  <c r="BQ48" i="39"/>
  <c r="BA48" i="39"/>
  <c r="AK49" i="39"/>
  <c r="BF49" i="39"/>
  <c r="AP50" i="39"/>
  <c r="BV49" i="39"/>
  <c r="AK153" i="39"/>
  <c r="BA152" i="39"/>
  <c r="BQ152" i="39"/>
  <c r="BZ47" i="39"/>
  <c r="AT48" i="39"/>
  <c r="BJ47" i="39"/>
  <c r="AQ153" i="38"/>
  <c r="BG152" i="38"/>
  <c r="BW152" i="38"/>
  <c r="BC151" i="38"/>
  <c r="BS151" i="38"/>
  <c r="AM152" i="38"/>
  <c r="AF48" i="38"/>
  <c r="AV47" i="38"/>
  <c r="BL47" i="38"/>
  <c r="AQ49" i="38"/>
  <c r="BG48" i="38"/>
  <c r="BW48" i="38"/>
  <c r="AK48" i="38"/>
  <c r="BA47" i="38"/>
  <c r="BQ47" i="38"/>
  <c r="BU150" i="38"/>
  <c r="AO151" i="38"/>
  <c r="BE150" i="38"/>
  <c r="BC47" i="38"/>
  <c r="AM48" i="38"/>
  <c r="BS47" i="38"/>
  <c r="BP47" i="38"/>
  <c r="AZ47" i="38"/>
  <c r="AJ48" i="38"/>
  <c r="AT49" i="38"/>
  <c r="BJ48" i="38"/>
  <c r="BZ48" i="38"/>
  <c r="AI50" i="38"/>
  <c r="BO49" i="38"/>
  <c r="AY49" i="38"/>
  <c r="AZ151" i="38"/>
  <c r="AJ152" i="38"/>
  <c r="BP151" i="38"/>
  <c r="AL153" i="38"/>
  <c r="BB152" i="38"/>
  <c r="BR152" i="38"/>
  <c r="AI152" i="38"/>
  <c r="BO151" i="38"/>
  <c r="AY151" i="38"/>
  <c r="BB47" i="38"/>
  <c r="AL48" i="38"/>
  <c r="BR47" i="38"/>
  <c r="AH48" i="38"/>
  <c r="AX47" i="38"/>
  <c r="BN47" i="38"/>
  <c r="AG48" i="38"/>
  <c r="AW47" i="38"/>
  <c r="BM47" i="38"/>
  <c r="BD151" i="38"/>
  <c r="BT151" i="38"/>
  <c r="AN152" i="38"/>
  <c r="BA151" i="38"/>
  <c r="AK152" i="38"/>
  <c r="BQ151" i="38"/>
  <c r="AG151" i="38"/>
  <c r="AW150" i="38"/>
  <c r="BM150" i="38"/>
  <c r="BE47" i="38"/>
  <c r="BU47" i="38"/>
  <c r="AO48" i="38"/>
  <c r="BF48" i="38"/>
  <c r="BV48" i="38"/>
  <c r="AP49" i="38"/>
  <c r="BL150" i="38"/>
  <c r="AF151" i="38"/>
  <c r="AV150" i="38"/>
  <c r="CA47" i="38"/>
  <c r="AU48" i="38"/>
  <c r="BK47" i="38"/>
  <c r="BD47" i="38"/>
  <c r="AN48" i="38"/>
  <c r="BT47" i="38"/>
  <c r="BX151" i="38"/>
  <c r="AR152" i="38"/>
  <c r="BH151" i="38"/>
  <c r="BV150" i="38"/>
  <c r="AP151" i="38"/>
  <c r="BF150" i="38"/>
  <c r="BK150" i="38"/>
  <c r="CA150" i="38"/>
  <c r="AU151" i="38"/>
  <c r="BI48" i="38"/>
  <c r="BY48" i="38"/>
  <c r="AS49" i="38"/>
  <c r="BH48" i="38"/>
  <c r="AR49" i="38"/>
  <c r="BX48" i="38"/>
  <c r="AH152" i="38"/>
  <c r="BN151" i="38"/>
  <c r="AX151" i="38"/>
  <c r="BD150" i="37"/>
  <c r="BT150" i="37"/>
  <c r="BW48" i="37"/>
  <c r="AQ49" i="37"/>
  <c r="BG48" i="37"/>
  <c r="BC150" i="37"/>
  <c r="BS150" i="37"/>
  <c r="BA150" i="37"/>
  <c r="BQ150" i="37"/>
  <c r="AV47" i="37"/>
  <c r="BL47" i="37"/>
  <c r="AF48" i="37"/>
  <c r="AX47" i="37"/>
  <c r="BN47" i="37"/>
  <c r="AH48" i="37"/>
  <c r="AP152" i="37"/>
  <c r="BF151" i="37"/>
  <c r="BV151" i="37"/>
  <c r="CA48" i="37"/>
  <c r="AU49" i="37"/>
  <c r="BK48" i="37"/>
  <c r="BX48" i="37"/>
  <c r="AR49" i="37"/>
  <c r="BH48" i="37"/>
  <c r="BT49" i="37"/>
  <c r="AN50" i="37"/>
  <c r="BD49" i="37"/>
  <c r="BB150" i="37"/>
  <c r="BR150" i="37"/>
  <c r="AW47" i="37"/>
  <c r="BM47" i="37"/>
  <c r="AG48" i="37"/>
  <c r="AZ150" i="37"/>
  <c r="BP150" i="37"/>
  <c r="AY150" i="37"/>
  <c r="BO150" i="37"/>
  <c r="BI48" i="37"/>
  <c r="BY48" i="37"/>
  <c r="AS49" i="37"/>
  <c r="AY49" i="37"/>
  <c r="BO49" i="37"/>
  <c r="AI50" i="37"/>
  <c r="AM50" i="37"/>
  <c r="BS49" i="37"/>
  <c r="BC49" i="37"/>
  <c r="BV49" i="37"/>
  <c r="AP50" i="37"/>
  <c r="BF49" i="37"/>
  <c r="AV151" i="37"/>
  <c r="AF152" i="37"/>
  <c r="BL151" i="37"/>
  <c r="BH152" i="37"/>
  <c r="BX152" i="37"/>
  <c r="AR153" i="37"/>
  <c r="BR47" i="37"/>
  <c r="AL48" i="37"/>
  <c r="BB47" i="37"/>
  <c r="BU49" i="37"/>
  <c r="AO50" i="37"/>
  <c r="BE49" i="37"/>
  <c r="BQ47" i="37"/>
  <c r="BA47" i="37"/>
  <c r="AK48" i="37"/>
  <c r="AZ49" i="37"/>
  <c r="BP49" i="37"/>
  <c r="AJ50" i="37"/>
  <c r="BZ150" i="37"/>
  <c r="BJ150" i="37"/>
  <c r="BY150" i="37"/>
  <c r="BI150" i="37"/>
  <c r="BJ48" i="37"/>
  <c r="BZ48" i="37"/>
  <c r="AT49" i="37"/>
  <c r="BW150" i="37"/>
  <c r="BG150" i="37"/>
  <c r="CA151" i="37"/>
  <c r="BK151" i="37"/>
  <c r="AU152" i="37"/>
  <c r="BE150" i="37"/>
  <c r="BU150" i="37"/>
  <c r="BR48" i="36"/>
  <c r="AL49" i="36"/>
  <c r="BB48" i="36"/>
  <c r="AZ49" i="36"/>
  <c r="BP49" i="36"/>
  <c r="AJ50" i="36"/>
  <c r="BI150" i="36"/>
  <c r="BY150" i="36"/>
  <c r="BA49" i="36"/>
  <c r="AK50" i="36"/>
  <c r="BQ49" i="36"/>
  <c r="BI48" i="36"/>
  <c r="BY48" i="36"/>
  <c r="AS49" i="36"/>
  <c r="BN152" i="36"/>
  <c r="AX152" i="36"/>
  <c r="BQ152" i="36"/>
  <c r="BA152" i="36"/>
  <c r="AG49" i="36"/>
  <c r="AW48" i="36"/>
  <c r="BM48" i="36"/>
  <c r="AT48" i="36"/>
  <c r="BJ47" i="36"/>
  <c r="BZ47" i="36"/>
  <c r="AY150" i="36"/>
  <c r="BO150" i="36"/>
  <c r="AO48" i="36"/>
  <c r="BU47" i="36"/>
  <c r="BE47" i="36"/>
  <c r="AQ48" i="36"/>
  <c r="BW47" i="36"/>
  <c r="BG47" i="36"/>
  <c r="BS49" i="36"/>
  <c r="BC49" i="36"/>
  <c r="AM50" i="36"/>
  <c r="BU151" i="36"/>
  <c r="BE151" i="36"/>
  <c r="BF150" i="36"/>
  <c r="BV150" i="36"/>
  <c r="BT150" i="36"/>
  <c r="BD150" i="36"/>
  <c r="BL150" i="36"/>
  <c r="BX151" i="36"/>
  <c r="BH151" i="36"/>
  <c r="AX49" i="36"/>
  <c r="AH50" i="36"/>
  <c r="BN49" i="36"/>
  <c r="BS150" i="36"/>
  <c r="BC150" i="36"/>
  <c r="AN48" i="36"/>
  <c r="BD47" i="36"/>
  <c r="BT47" i="36"/>
  <c r="BR151" i="36"/>
  <c r="BB151" i="36"/>
  <c r="BH48" i="36"/>
  <c r="BX48" i="36"/>
  <c r="AR49" i="36"/>
  <c r="BK50" i="36"/>
  <c r="CA50" i="36"/>
  <c r="AU51" i="36"/>
  <c r="CA150" i="36"/>
  <c r="BK150" i="36"/>
  <c r="BG150" i="36"/>
  <c r="BW150" i="36"/>
  <c r="AF49" i="36"/>
  <c r="AV48" i="36"/>
  <c r="BL48" i="36"/>
  <c r="BZ150" i="36"/>
  <c r="BJ150" i="36"/>
  <c r="AZ151" i="36"/>
  <c r="BP151" i="36"/>
  <c r="AP48" i="36"/>
  <c r="BV47" i="36"/>
  <c r="BF47" i="36"/>
  <c r="AW150" i="36"/>
  <c r="BM150" i="36"/>
  <c r="BQ18" i="16"/>
  <c r="BA18" i="16"/>
  <c r="BW147" i="16"/>
  <c r="BG147" i="16"/>
  <c r="BH148" i="16"/>
  <c r="BX148" i="16"/>
  <c r="AZ19" i="16"/>
  <c r="BP19" i="16"/>
  <c r="BV46" i="16"/>
  <c r="BF46" i="16"/>
  <c r="BM18" i="16"/>
  <c r="AW18" i="16"/>
  <c r="BI147" i="16"/>
  <c r="BY147" i="16"/>
  <c r="BD47" i="16"/>
  <c r="BT47" i="16"/>
  <c r="BE147" i="16"/>
  <c r="BU147" i="16"/>
  <c r="BH45" i="16"/>
  <c r="BX45" i="16"/>
  <c r="BN18" i="16"/>
  <c r="AX18" i="16"/>
  <c r="BT147" i="16"/>
  <c r="BD147" i="16"/>
  <c r="BS18" i="16"/>
  <c r="BC18" i="16"/>
  <c r="BY45" i="16"/>
  <c r="BI45" i="16"/>
  <c r="BK148" i="16"/>
  <c r="CA148" i="16"/>
  <c r="BZ148" i="16"/>
  <c r="BJ148" i="16"/>
  <c r="BV148" i="16"/>
  <c r="BF148" i="16"/>
  <c r="BJ45" i="16"/>
  <c r="BZ45" i="16"/>
  <c r="BR18" i="16"/>
  <c r="BB18" i="16"/>
  <c r="AY19" i="16"/>
  <c r="BO19" i="16"/>
  <c r="BG45" i="16"/>
  <c r="BW45" i="16"/>
  <c r="BU45" i="16"/>
  <c r="BE45" i="16"/>
  <c r="AO46" i="16"/>
  <c r="CA46" i="16"/>
  <c r="BK46" i="16"/>
  <c r="BL18" i="16"/>
  <c r="AV18" i="16"/>
  <c r="D105" i="18"/>
  <c r="F1437" i="35" s="1"/>
  <c r="AP47" i="16"/>
  <c r="AU47" i="16"/>
  <c r="AT46" i="16"/>
  <c r="AQ46" i="16"/>
  <c r="AP149" i="16"/>
  <c r="AS46" i="16"/>
  <c r="AR149" i="16"/>
  <c r="AN48" i="16"/>
  <c r="AR46" i="16"/>
  <c r="D104" i="18"/>
  <c r="F1436" i="35" s="1"/>
  <c r="D103" i="18"/>
  <c r="F1435" i="35" s="1"/>
  <c r="BO48" i="43" l="1"/>
  <c r="AY48" i="43"/>
  <c r="AI49" i="43"/>
  <c r="BC48" i="43"/>
  <c r="AM49" i="43"/>
  <c r="BS48" i="43"/>
  <c r="AM49" i="40"/>
  <c r="BS48" i="40"/>
  <c r="BC48" i="40"/>
  <c r="BX48" i="39"/>
  <c r="BH48" i="39"/>
  <c r="AR49" i="39"/>
  <c r="BY48" i="39"/>
  <c r="BI48" i="39"/>
  <c r="AS49" i="39"/>
  <c r="AT49" i="41"/>
  <c r="BJ48" i="41"/>
  <c r="BZ48" i="41"/>
  <c r="AV151" i="40"/>
  <c r="BL151" i="40"/>
  <c r="AU152" i="43"/>
  <c r="CA151" i="43"/>
  <c r="BK151" i="43"/>
  <c r="AH153" i="37"/>
  <c r="BN152" i="37"/>
  <c r="AX152" i="37"/>
  <c r="AS152" i="38"/>
  <c r="BY151" i="38"/>
  <c r="BI151" i="38"/>
  <c r="BP151" i="42"/>
  <c r="AZ151" i="42"/>
  <c r="AQ153" i="39"/>
  <c r="BG152" i="39"/>
  <c r="BW152" i="39"/>
  <c r="BW48" i="44"/>
  <c r="BG48" i="44"/>
  <c r="AQ49" i="44"/>
  <c r="BO48" i="36"/>
  <c r="AI49" i="36"/>
  <c r="AY48" i="36"/>
  <c r="BK151" i="41"/>
  <c r="CA151" i="41"/>
  <c r="V49" i="45"/>
  <c r="AD48" i="45"/>
  <c r="AW151" i="40"/>
  <c r="BM151" i="40"/>
  <c r="AG152" i="37"/>
  <c r="AW151" i="37"/>
  <c r="BM151" i="37"/>
  <c r="BM48" i="40"/>
  <c r="AG49" i="40"/>
  <c r="AW48" i="40"/>
  <c r="AP50" i="44"/>
  <c r="BF49" i="44"/>
  <c r="BV49" i="44"/>
  <c r="BX151" i="40"/>
  <c r="BH151" i="40"/>
  <c r="U49" i="45"/>
  <c r="AC48" i="45"/>
  <c r="AX48" i="42"/>
  <c r="BN48" i="42"/>
  <c r="AH49" i="42"/>
  <c r="AT152" i="38"/>
  <c r="BZ151" i="38"/>
  <c r="BJ151" i="38"/>
  <c r="BD151" i="42"/>
  <c r="BT151" i="42"/>
  <c r="AR49" i="41"/>
  <c r="BX48" i="41"/>
  <c r="BH48" i="41"/>
  <c r="BR151" i="42"/>
  <c r="BB151" i="42"/>
  <c r="BD48" i="44"/>
  <c r="BT48" i="44"/>
  <c r="AN49" i="44"/>
  <c r="BM151" i="42"/>
  <c r="AW151" i="42"/>
  <c r="AT152" i="43"/>
  <c r="BZ151" i="43"/>
  <c r="BJ151" i="43"/>
  <c r="AZ151" i="41"/>
  <c r="BP151" i="41"/>
  <c r="BY151" i="43"/>
  <c r="AS152" i="43"/>
  <c r="BI151" i="43"/>
  <c r="S51" i="45"/>
  <c r="AA50" i="45"/>
  <c r="X49" i="45"/>
  <c r="AF48" i="45"/>
  <c r="AE50" i="45"/>
  <c r="W51" i="45"/>
  <c r="Y49" i="45"/>
  <c r="AG48" i="45"/>
  <c r="Z50" i="45"/>
  <c r="AB51" i="45"/>
  <c r="T52" i="45"/>
  <c r="AG153" i="44"/>
  <c r="AW152" i="44"/>
  <c r="BM152" i="44"/>
  <c r="BI152" i="44"/>
  <c r="BY152" i="44"/>
  <c r="AS153" i="44"/>
  <c r="AX153" i="44"/>
  <c r="BN153" i="44"/>
  <c r="AH154" i="44"/>
  <c r="AY51" i="44"/>
  <c r="BO51" i="44"/>
  <c r="AI52" i="44"/>
  <c r="AW49" i="44"/>
  <c r="BM49" i="44"/>
  <c r="AG50" i="44"/>
  <c r="BJ151" i="44"/>
  <c r="AT152" i="44"/>
  <c r="BZ151" i="44"/>
  <c r="AF154" i="44"/>
  <c r="BL153" i="44"/>
  <c r="AV153" i="44"/>
  <c r="AF51" i="44"/>
  <c r="BL50" i="44"/>
  <c r="AV50" i="44"/>
  <c r="BR50" i="44"/>
  <c r="AL51" i="44"/>
  <c r="BB50" i="44"/>
  <c r="BQ49" i="44"/>
  <c r="AK50" i="44"/>
  <c r="BA49" i="44"/>
  <c r="BE152" i="44"/>
  <c r="BU152" i="44"/>
  <c r="AO153" i="44"/>
  <c r="BF152" i="44"/>
  <c r="BV152" i="44"/>
  <c r="AP153" i="44"/>
  <c r="AJ152" i="44"/>
  <c r="BP151" i="44"/>
  <c r="AZ151" i="44"/>
  <c r="BE48" i="44"/>
  <c r="BU48" i="44"/>
  <c r="AO49" i="44"/>
  <c r="BB154" i="44"/>
  <c r="BR154" i="44"/>
  <c r="AL155" i="44"/>
  <c r="CA153" i="44"/>
  <c r="BK153" i="44"/>
  <c r="AU154" i="44"/>
  <c r="AT49" i="44"/>
  <c r="BJ48" i="44"/>
  <c r="BZ48" i="44"/>
  <c r="BS50" i="44"/>
  <c r="AM51" i="44"/>
  <c r="BC50" i="44"/>
  <c r="AX51" i="44"/>
  <c r="BN51" i="44"/>
  <c r="AH52" i="44"/>
  <c r="BT152" i="44"/>
  <c r="AN153" i="44"/>
  <c r="BD152" i="44"/>
  <c r="BH151" i="44"/>
  <c r="BX151" i="44"/>
  <c r="AR152" i="44"/>
  <c r="AI152" i="44"/>
  <c r="BO151" i="44"/>
  <c r="AY151" i="44"/>
  <c r="AU49" i="44"/>
  <c r="CA48" i="44"/>
  <c r="BK48" i="44"/>
  <c r="BY48" i="44"/>
  <c r="AS49" i="44"/>
  <c r="BI48" i="44"/>
  <c r="AJ49" i="44"/>
  <c r="AZ48" i="44"/>
  <c r="BP48" i="44"/>
  <c r="BG152" i="44"/>
  <c r="BW152" i="44"/>
  <c r="AQ153" i="44"/>
  <c r="BX48" i="44"/>
  <c r="BH48" i="44"/>
  <c r="AR49" i="44"/>
  <c r="BA153" i="44"/>
  <c r="BQ153" i="44"/>
  <c r="AK154" i="44"/>
  <c r="AM152" i="44"/>
  <c r="BS151" i="44"/>
  <c r="BC151" i="44"/>
  <c r="AZ151" i="43"/>
  <c r="BP151" i="43"/>
  <c r="AJ152" i="43"/>
  <c r="AM153" i="43"/>
  <c r="BC152" i="43"/>
  <c r="BS152" i="43"/>
  <c r="BV152" i="43"/>
  <c r="AP153" i="43"/>
  <c r="BF152" i="43"/>
  <c r="BN50" i="43"/>
  <c r="AH51" i="43"/>
  <c r="AX50" i="43"/>
  <c r="BA152" i="43"/>
  <c r="AK153" i="43"/>
  <c r="BQ152" i="43"/>
  <c r="AI152" i="43"/>
  <c r="AY151" i="43"/>
  <c r="BO151" i="43"/>
  <c r="BH48" i="43"/>
  <c r="BX48" i="43"/>
  <c r="AR49" i="43"/>
  <c r="AW151" i="43"/>
  <c r="AG152" i="43"/>
  <c r="BM151" i="43"/>
  <c r="AF51" i="43"/>
  <c r="BL50" i="43"/>
  <c r="AV50" i="43"/>
  <c r="BJ48" i="43"/>
  <c r="BZ48" i="43"/>
  <c r="AT49" i="43"/>
  <c r="BV49" i="43"/>
  <c r="AP50" i="43"/>
  <c r="BF49" i="43"/>
  <c r="BM50" i="43"/>
  <c r="AG51" i="43"/>
  <c r="AW50" i="43"/>
  <c r="BW152" i="43"/>
  <c r="AQ153" i="43"/>
  <c r="BG152" i="43"/>
  <c r="BB51" i="43"/>
  <c r="AL52" i="43"/>
  <c r="BR51" i="43"/>
  <c r="AR154" i="43"/>
  <c r="BX153" i="43"/>
  <c r="BH153" i="43"/>
  <c r="BG48" i="43"/>
  <c r="AQ49" i="43"/>
  <c r="BW48" i="43"/>
  <c r="BD152" i="43"/>
  <c r="AN153" i="43"/>
  <c r="BT152" i="43"/>
  <c r="AJ51" i="43"/>
  <c r="BP50" i="43"/>
  <c r="AZ50" i="43"/>
  <c r="BA51" i="43"/>
  <c r="AK52" i="43"/>
  <c r="BQ51" i="43"/>
  <c r="CA49" i="43"/>
  <c r="BK49" i="43"/>
  <c r="AU50" i="43"/>
  <c r="BU49" i="43"/>
  <c r="AO50" i="43"/>
  <c r="BE49" i="43"/>
  <c r="AH152" i="43"/>
  <c r="AX151" i="43"/>
  <c r="BN151" i="43"/>
  <c r="AL153" i="43"/>
  <c r="BB152" i="43"/>
  <c r="BR152" i="43"/>
  <c r="BU152" i="43"/>
  <c r="AO153" i="43"/>
  <c r="BE152" i="43"/>
  <c r="AF153" i="43"/>
  <c r="BL152" i="43"/>
  <c r="AV152" i="43"/>
  <c r="BT49" i="43"/>
  <c r="AN50" i="43"/>
  <c r="BD49" i="43"/>
  <c r="BI48" i="43"/>
  <c r="BY48" i="43"/>
  <c r="AS49" i="43"/>
  <c r="BR49" i="42"/>
  <c r="AL50" i="42"/>
  <c r="BB49" i="42"/>
  <c r="BI151" i="42"/>
  <c r="BY151" i="42"/>
  <c r="BN153" i="42"/>
  <c r="AX153" i="42"/>
  <c r="AZ50" i="42"/>
  <c r="BP50" i="42"/>
  <c r="AJ51" i="42"/>
  <c r="CA50" i="42"/>
  <c r="BK50" i="42"/>
  <c r="AU51" i="42"/>
  <c r="BU153" i="42"/>
  <c r="BE153" i="42"/>
  <c r="BA152" i="42"/>
  <c r="BQ152" i="42"/>
  <c r="BI51" i="42"/>
  <c r="BY51" i="42"/>
  <c r="AS52" i="42"/>
  <c r="AT51" i="42"/>
  <c r="BZ50" i="42"/>
  <c r="BJ50" i="42"/>
  <c r="BC153" i="42"/>
  <c r="BS153" i="42"/>
  <c r="BV49" i="42"/>
  <c r="AP50" i="42"/>
  <c r="BF49" i="42"/>
  <c r="AY151" i="42"/>
  <c r="BO151" i="42"/>
  <c r="AG50" i="42"/>
  <c r="AW49" i="42"/>
  <c r="BM49" i="42"/>
  <c r="BH151" i="42"/>
  <c r="BX151" i="42"/>
  <c r="BK152" i="42"/>
  <c r="CA152" i="42"/>
  <c r="BT49" i="42"/>
  <c r="AN50" i="42"/>
  <c r="BD49" i="42"/>
  <c r="BE49" i="42"/>
  <c r="BU49" i="42"/>
  <c r="AO50" i="42"/>
  <c r="BG151" i="42"/>
  <c r="BW151" i="42"/>
  <c r="BF151" i="42"/>
  <c r="BV151" i="42"/>
  <c r="BS49" i="42"/>
  <c r="AM50" i="42"/>
  <c r="BC49" i="42"/>
  <c r="AK50" i="42"/>
  <c r="BA49" i="42"/>
  <c r="BQ49" i="42"/>
  <c r="AQ49" i="42"/>
  <c r="BG48" i="42"/>
  <c r="BW48" i="42"/>
  <c r="BL151" i="42"/>
  <c r="AV151" i="42"/>
  <c r="BH49" i="42"/>
  <c r="BX49" i="42"/>
  <c r="AR50" i="42"/>
  <c r="AV48" i="42"/>
  <c r="BL48" i="42"/>
  <c r="AF49" i="42"/>
  <c r="BZ151" i="42"/>
  <c r="BJ151" i="42"/>
  <c r="AY49" i="42"/>
  <c r="AI50" i="42"/>
  <c r="BO49" i="42"/>
  <c r="AU51" i="41"/>
  <c r="BK50" i="41"/>
  <c r="CA50" i="41"/>
  <c r="BS151" i="41"/>
  <c r="BC151" i="41"/>
  <c r="BW51" i="41"/>
  <c r="AQ52" i="41"/>
  <c r="BG51" i="41"/>
  <c r="BW151" i="41"/>
  <c r="BG151" i="41"/>
  <c r="BS50" i="41"/>
  <c r="BC50" i="41"/>
  <c r="AM51" i="41"/>
  <c r="AW48" i="41"/>
  <c r="BM48" i="41"/>
  <c r="AG49" i="41"/>
  <c r="BU154" i="41"/>
  <c r="BE154" i="41"/>
  <c r="BA153" i="41"/>
  <c r="BQ153" i="41"/>
  <c r="AV50" i="41"/>
  <c r="AF51" i="41"/>
  <c r="BL50" i="41"/>
  <c r="BN48" i="41"/>
  <c r="AX48" i="41"/>
  <c r="AH49" i="41"/>
  <c r="BO48" i="41"/>
  <c r="AI49" i="41"/>
  <c r="AY48" i="41"/>
  <c r="BT50" i="41"/>
  <c r="BD50" i="41"/>
  <c r="AN51" i="41"/>
  <c r="BL151" i="41"/>
  <c r="AV151" i="41"/>
  <c r="BI49" i="41"/>
  <c r="AS50" i="41"/>
  <c r="BY49" i="41"/>
  <c r="BV151" i="41"/>
  <c r="BF151" i="41"/>
  <c r="BU50" i="41"/>
  <c r="BE50" i="41"/>
  <c r="AO51" i="41"/>
  <c r="BD151" i="41"/>
  <c r="BT151" i="41"/>
  <c r="BH151" i="41"/>
  <c r="BX151" i="41"/>
  <c r="BO152" i="41"/>
  <c r="AY152" i="41"/>
  <c r="BR50" i="41"/>
  <c r="AL51" i="41"/>
  <c r="BB50" i="41"/>
  <c r="BP49" i="41"/>
  <c r="AJ50" i="41"/>
  <c r="AZ49" i="41"/>
  <c r="AP51" i="41"/>
  <c r="BV50" i="41"/>
  <c r="BF50" i="41"/>
  <c r="BR151" i="41"/>
  <c r="BB151" i="41"/>
  <c r="BY154" i="41"/>
  <c r="BI154" i="41"/>
  <c r="BZ153" i="41"/>
  <c r="BJ153" i="41"/>
  <c r="BN152" i="41"/>
  <c r="AX152" i="41"/>
  <c r="BQ48" i="41"/>
  <c r="AK49" i="41"/>
  <c r="BA48" i="41"/>
  <c r="BM151" i="41"/>
  <c r="AW151" i="41"/>
  <c r="BG48" i="40"/>
  <c r="BW48" i="40"/>
  <c r="AQ49" i="40"/>
  <c r="AZ151" i="40"/>
  <c r="BP151" i="40"/>
  <c r="BI48" i="40"/>
  <c r="BY48" i="40"/>
  <c r="AS49" i="40"/>
  <c r="AF49" i="40"/>
  <c r="AV48" i="40"/>
  <c r="BL48" i="40"/>
  <c r="BT151" i="40"/>
  <c r="BD151" i="40"/>
  <c r="AI51" i="40"/>
  <c r="BO50" i="40"/>
  <c r="AY50" i="40"/>
  <c r="CA151" i="40"/>
  <c r="BK151" i="40"/>
  <c r="BH50" i="40"/>
  <c r="BX50" i="40"/>
  <c r="AR51" i="40"/>
  <c r="BA48" i="40"/>
  <c r="AK49" i="40"/>
  <c r="BQ48" i="40"/>
  <c r="BB48" i="40"/>
  <c r="AL49" i="40"/>
  <c r="BR48" i="40"/>
  <c r="BY151" i="40"/>
  <c r="BI151" i="40"/>
  <c r="BZ49" i="40"/>
  <c r="AT50" i="40"/>
  <c r="BJ49" i="40"/>
  <c r="AX151" i="40"/>
  <c r="BN151" i="40"/>
  <c r="BJ152" i="40"/>
  <c r="BZ152" i="40"/>
  <c r="AT153" i="40"/>
  <c r="BO151" i="40"/>
  <c r="AY151" i="40"/>
  <c r="BF49" i="40"/>
  <c r="BV49" i="40"/>
  <c r="AP50" i="40"/>
  <c r="AJ51" i="40"/>
  <c r="AZ50" i="40"/>
  <c r="BP50" i="40"/>
  <c r="BT49" i="40"/>
  <c r="AN50" i="40"/>
  <c r="BD49" i="40"/>
  <c r="BU49" i="40"/>
  <c r="BE49" i="40"/>
  <c r="AO50" i="40"/>
  <c r="AM153" i="40"/>
  <c r="BC152" i="40"/>
  <c r="BS152" i="40"/>
  <c r="BU151" i="40"/>
  <c r="BE151" i="40"/>
  <c r="BR151" i="40"/>
  <c r="BB151" i="40"/>
  <c r="AX50" i="40"/>
  <c r="AH51" i="40"/>
  <c r="BN50" i="40"/>
  <c r="CA48" i="40"/>
  <c r="BK48" i="40"/>
  <c r="AU49" i="40"/>
  <c r="BA153" i="40"/>
  <c r="BQ153" i="40"/>
  <c r="BW153" i="40"/>
  <c r="BG153" i="40"/>
  <c r="BF151" i="40"/>
  <c r="BV151" i="40"/>
  <c r="BP153" i="39"/>
  <c r="AJ154" i="39"/>
  <c r="AZ153" i="39"/>
  <c r="AL50" i="39"/>
  <c r="BB49" i="39"/>
  <c r="BR49" i="39"/>
  <c r="AV48" i="39"/>
  <c r="BL48" i="39"/>
  <c r="AF49" i="39"/>
  <c r="BN151" i="39"/>
  <c r="AH152" i="39"/>
  <c r="AX151" i="39"/>
  <c r="BD151" i="39"/>
  <c r="BT151" i="39"/>
  <c r="AN152" i="39"/>
  <c r="AF153" i="39"/>
  <c r="BL152" i="39"/>
  <c r="AV152" i="39"/>
  <c r="BT50" i="39"/>
  <c r="AN51" i="39"/>
  <c r="BD50" i="39"/>
  <c r="AT49" i="39"/>
  <c r="BZ48" i="39"/>
  <c r="BJ48" i="39"/>
  <c r="BY152" i="39"/>
  <c r="BI152" i="39"/>
  <c r="AS153" i="39"/>
  <c r="AM49" i="39"/>
  <c r="BS48" i="39"/>
  <c r="BC48" i="39"/>
  <c r="BE152" i="39"/>
  <c r="BU152" i="39"/>
  <c r="AO153" i="39"/>
  <c r="BC152" i="39"/>
  <c r="BS152" i="39"/>
  <c r="AM153" i="39"/>
  <c r="BV50" i="39"/>
  <c r="AP51" i="39"/>
  <c r="BF50" i="39"/>
  <c r="AK50" i="39"/>
  <c r="BA49" i="39"/>
  <c r="BQ49" i="39"/>
  <c r="AL153" i="39"/>
  <c r="BB152" i="39"/>
  <c r="BR152" i="39"/>
  <c r="BF152" i="39"/>
  <c r="AP153" i="39"/>
  <c r="BV152" i="39"/>
  <c r="AY50" i="39"/>
  <c r="AI51" i="39"/>
  <c r="BO50" i="39"/>
  <c r="AQ51" i="39"/>
  <c r="BG50" i="39"/>
  <c r="BW50" i="39"/>
  <c r="BM151" i="39"/>
  <c r="AG152" i="39"/>
  <c r="AW151" i="39"/>
  <c r="BJ153" i="39"/>
  <c r="AT154" i="39"/>
  <c r="BZ153" i="39"/>
  <c r="BE49" i="39"/>
  <c r="AO50" i="39"/>
  <c r="BU49" i="39"/>
  <c r="BO151" i="39"/>
  <c r="AY151" i="39"/>
  <c r="AI152" i="39"/>
  <c r="AH50" i="39"/>
  <c r="AX49" i="39"/>
  <c r="BN49" i="39"/>
  <c r="AZ50" i="39"/>
  <c r="BP50" i="39"/>
  <c r="AJ51" i="39"/>
  <c r="CA151" i="39"/>
  <c r="AU152" i="39"/>
  <c r="BK151" i="39"/>
  <c r="AG50" i="39"/>
  <c r="AW49" i="39"/>
  <c r="BM49" i="39"/>
  <c r="BK50" i="39"/>
  <c r="AU51" i="39"/>
  <c r="CA50" i="39"/>
  <c r="BQ153" i="39"/>
  <c r="AK154" i="39"/>
  <c r="BA153" i="39"/>
  <c r="BH153" i="39"/>
  <c r="AR154" i="39"/>
  <c r="BX153" i="39"/>
  <c r="AR153" i="38"/>
  <c r="BH152" i="38"/>
  <c r="BX152" i="38"/>
  <c r="BO152" i="38"/>
  <c r="AI153" i="38"/>
  <c r="AY152" i="38"/>
  <c r="BU151" i="38"/>
  <c r="BE151" i="38"/>
  <c r="AO152" i="38"/>
  <c r="BR153" i="38"/>
  <c r="AL154" i="38"/>
  <c r="BB153" i="38"/>
  <c r="BK48" i="38"/>
  <c r="AU49" i="38"/>
  <c r="CA48" i="38"/>
  <c r="AW48" i="38"/>
  <c r="BM48" i="38"/>
  <c r="AG49" i="38"/>
  <c r="AK153" i="38"/>
  <c r="BA152" i="38"/>
  <c r="BQ152" i="38"/>
  <c r="AY50" i="38"/>
  <c r="BO50" i="38"/>
  <c r="AI51" i="38"/>
  <c r="BJ49" i="38"/>
  <c r="AT50" i="38"/>
  <c r="BZ49" i="38"/>
  <c r="AH49" i="38"/>
  <c r="BN48" i="38"/>
  <c r="AX48" i="38"/>
  <c r="AL49" i="38"/>
  <c r="BR48" i="38"/>
  <c r="BB48" i="38"/>
  <c r="BV151" i="38"/>
  <c r="BF151" i="38"/>
  <c r="AP152" i="38"/>
  <c r="BS48" i="38"/>
  <c r="AM49" i="38"/>
  <c r="BC48" i="38"/>
  <c r="BP152" i="38"/>
  <c r="AJ153" i="38"/>
  <c r="AZ152" i="38"/>
  <c r="BN152" i="38"/>
  <c r="AH153" i="38"/>
  <c r="AX152" i="38"/>
  <c r="BQ48" i="38"/>
  <c r="AK49" i="38"/>
  <c r="BA48" i="38"/>
  <c r="BH49" i="38"/>
  <c r="AR50" i="38"/>
  <c r="BX49" i="38"/>
  <c r="BG49" i="38"/>
  <c r="AQ50" i="38"/>
  <c r="BW49" i="38"/>
  <c r="AP50" i="38"/>
  <c r="BF49" i="38"/>
  <c r="BV49" i="38"/>
  <c r="BP48" i="38"/>
  <c r="AJ49" i="38"/>
  <c r="AZ48" i="38"/>
  <c r="AN49" i="38"/>
  <c r="BD48" i="38"/>
  <c r="BT48" i="38"/>
  <c r="AN153" i="38"/>
  <c r="BD152" i="38"/>
  <c r="BT152" i="38"/>
  <c r="AF152" i="38"/>
  <c r="BL151" i="38"/>
  <c r="AV151" i="38"/>
  <c r="BI49" i="38"/>
  <c r="AS50" i="38"/>
  <c r="BY49" i="38"/>
  <c r="AU152" i="38"/>
  <c r="CA151" i="38"/>
  <c r="BK151" i="38"/>
  <c r="AV48" i="38"/>
  <c r="AF49" i="38"/>
  <c r="BL48" i="38"/>
  <c r="AO49" i="38"/>
  <c r="BU48" i="38"/>
  <c r="BE48" i="38"/>
  <c r="AM153" i="38"/>
  <c r="BC152" i="38"/>
  <c r="BS152" i="38"/>
  <c r="BM151" i="38"/>
  <c r="AG152" i="38"/>
  <c r="AW151" i="38"/>
  <c r="BG153" i="38"/>
  <c r="AQ154" i="38"/>
  <c r="BW153" i="38"/>
  <c r="BZ151" i="37"/>
  <c r="BJ151" i="37"/>
  <c r="AT152" i="37"/>
  <c r="BQ151" i="37"/>
  <c r="BA151" i="37"/>
  <c r="AK152" i="37"/>
  <c r="BT50" i="37"/>
  <c r="BD50" i="37"/>
  <c r="AN51" i="37"/>
  <c r="BU50" i="37"/>
  <c r="BE50" i="37"/>
  <c r="AO51" i="37"/>
  <c r="AL49" i="37"/>
  <c r="BR48" i="37"/>
  <c r="BB48" i="37"/>
  <c r="AF153" i="37"/>
  <c r="AV152" i="37"/>
  <c r="BL152" i="37"/>
  <c r="BR151" i="37"/>
  <c r="AL152" i="37"/>
  <c r="BB151" i="37"/>
  <c r="BC151" i="37"/>
  <c r="BS151" i="37"/>
  <c r="AM152" i="37"/>
  <c r="CA152" i="37"/>
  <c r="BK152" i="37"/>
  <c r="AU153" i="37"/>
  <c r="BW49" i="37"/>
  <c r="AQ50" i="37"/>
  <c r="BG49" i="37"/>
  <c r="AT50" i="37"/>
  <c r="BJ49" i="37"/>
  <c r="BZ49" i="37"/>
  <c r="BO151" i="37"/>
  <c r="AI152" i="37"/>
  <c r="AY151" i="37"/>
  <c r="AG49" i="37"/>
  <c r="AW48" i="37"/>
  <c r="BM48" i="37"/>
  <c r="AF49" i="37"/>
  <c r="AV48" i="37"/>
  <c r="BL48" i="37"/>
  <c r="AZ50" i="37"/>
  <c r="BP50" i="37"/>
  <c r="AJ51" i="37"/>
  <c r="BA48" i="37"/>
  <c r="AK49" i="37"/>
  <c r="BQ48" i="37"/>
  <c r="AI51" i="37"/>
  <c r="AY50" i="37"/>
  <c r="BO50" i="37"/>
  <c r="BX49" i="37"/>
  <c r="BH49" i="37"/>
  <c r="AR50" i="37"/>
  <c r="AU50" i="37"/>
  <c r="BK49" i="37"/>
  <c r="CA49" i="37"/>
  <c r="AR154" i="37"/>
  <c r="BH153" i="37"/>
  <c r="BX153" i="37"/>
  <c r="AO152" i="37"/>
  <c r="BE151" i="37"/>
  <c r="BU151" i="37"/>
  <c r="BV50" i="37"/>
  <c r="AP51" i="37"/>
  <c r="BF50" i="37"/>
  <c r="BS50" i="37"/>
  <c r="BC50" i="37"/>
  <c r="AM51" i="37"/>
  <c r="AS50" i="37"/>
  <c r="BY49" i="37"/>
  <c r="BI49" i="37"/>
  <c r="BG151" i="37"/>
  <c r="AQ152" i="37"/>
  <c r="BW151" i="37"/>
  <c r="AN152" i="37"/>
  <c r="BD151" i="37"/>
  <c r="BT151" i="37"/>
  <c r="BP151" i="37"/>
  <c r="AZ151" i="37"/>
  <c r="AJ152" i="37"/>
  <c r="BF152" i="37"/>
  <c r="AP153" i="37"/>
  <c r="BV152" i="37"/>
  <c r="BY151" i="37"/>
  <c r="BI151" i="37"/>
  <c r="AS152" i="37"/>
  <c r="AH49" i="37"/>
  <c r="AX48" i="37"/>
  <c r="BN48" i="37"/>
  <c r="BN153" i="36"/>
  <c r="AX153" i="36"/>
  <c r="AY151" i="36"/>
  <c r="BO151" i="36"/>
  <c r="BR152" i="36"/>
  <c r="BB152" i="36"/>
  <c r="BZ48" i="36"/>
  <c r="AT49" i="36"/>
  <c r="BJ48" i="36"/>
  <c r="AW151" i="36"/>
  <c r="BM151" i="36"/>
  <c r="BG48" i="36"/>
  <c r="BW48" i="36"/>
  <c r="AQ49" i="36"/>
  <c r="BQ153" i="36"/>
  <c r="BA153" i="36"/>
  <c r="AH51" i="36"/>
  <c r="AX50" i="36"/>
  <c r="BN50" i="36"/>
  <c r="BX152" i="36"/>
  <c r="BH152" i="36"/>
  <c r="AU52" i="36"/>
  <c r="BK51" i="36"/>
  <c r="CA51" i="36"/>
  <c r="BT151" i="36"/>
  <c r="BD151" i="36"/>
  <c r="BV151" i="36"/>
  <c r="BF151" i="36"/>
  <c r="AJ51" i="36"/>
  <c r="AZ50" i="36"/>
  <c r="BP50" i="36"/>
  <c r="AS50" i="36"/>
  <c r="BY49" i="36"/>
  <c r="BI49" i="36"/>
  <c r="BU48" i="36"/>
  <c r="AO49" i="36"/>
  <c r="BE48" i="36"/>
  <c r="BY151" i="36"/>
  <c r="BI151" i="36"/>
  <c r="AR50" i="36"/>
  <c r="BX49" i="36"/>
  <c r="BH49" i="36"/>
  <c r="BF48" i="36"/>
  <c r="BV48" i="36"/>
  <c r="AP49" i="36"/>
  <c r="AK51" i="36"/>
  <c r="BA50" i="36"/>
  <c r="BQ50" i="36"/>
  <c r="BP152" i="36"/>
  <c r="AZ152" i="36"/>
  <c r="BD48" i="36"/>
  <c r="BT48" i="36"/>
  <c r="AN49" i="36"/>
  <c r="AV49" i="36"/>
  <c r="BL49" i="36"/>
  <c r="AF50" i="36"/>
  <c r="BS151" i="36"/>
  <c r="BC151" i="36"/>
  <c r="BC50" i="36"/>
  <c r="AM51" i="36"/>
  <c r="BS50" i="36"/>
  <c r="AW49" i="36"/>
  <c r="AG50" i="36"/>
  <c r="BM49" i="36"/>
  <c r="BR49" i="36"/>
  <c r="BB49" i="36"/>
  <c r="AL50" i="36"/>
  <c r="CA151" i="36"/>
  <c r="BK151" i="36"/>
  <c r="BL151" i="36"/>
  <c r="BZ151" i="36"/>
  <c r="BJ151" i="36"/>
  <c r="BE152" i="36"/>
  <c r="BU152" i="36"/>
  <c r="BW151" i="36"/>
  <c r="BG151" i="36"/>
  <c r="BZ149" i="16"/>
  <c r="BJ149" i="16"/>
  <c r="BU148" i="16"/>
  <c r="BE148" i="16"/>
  <c r="BA19" i="16"/>
  <c r="BQ19" i="16"/>
  <c r="BO20" i="16"/>
  <c r="AY20" i="16"/>
  <c r="BZ46" i="16"/>
  <c r="BJ46" i="16"/>
  <c r="BK47" i="16"/>
  <c r="CA47" i="16"/>
  <c r="BY46" i="16"/>
  <c r="BI46" i="16"/>
  <c r="BF149" i="16"/>
  <c r="BV149" i="16"/>
  <c r="BW46" i="16"/>
  <c r="BG46" i="16"/>
  <c r="BB19" i="16"/>
  <c r="BR19" i="16"/>
  <c r="BG148" i="16"/>
  <c r="BW148" i="16"/>
  <c r="BT148" i="16"/>
  <c r="BD148" i="16"/>
  <c r="BU46" i="16"/>
  <c r="BE46" i="16"/>
  <c r="AO47" i="16"/>
  <c r="BX46" i="16"/>
  <c r="BH46" i="16"/>
  <c r="BT48" i="16"/>
  <c r="BD48" i="16"/>
  <c r="BK149" i="16"/>
  <c r="CA149" i="16"/>
  <c r="BI148" i="16"/>
  <c r="BY148" i="16"/>
  <c r="BM19" i="16"/>
  <c r="AW19" i="16"/>
  <c r="BC19" i="16"/>
  <c r="BS19" i="16"/>
  <c r="BP20" i="16"/>
  <c r="AZ20" i="16"/>
  <c r="BF47" i="16"/>
  <c r="BV47" i="16"/>
  <c r="AX19" i="16"/>
  <c r="BN19" i="16"/>
  <c r="BX149" i="16"/>
  <c r="BH149" i="16"/>
  <c r="AV19" i="16"/>
  <c r="BL19" i="16"/>
  <c r="Z303" i="35"/>
  <c r="Z302" i="35"/>
  <c r="Z350" i="35"/>
  <c r="Z803" i="35"/>
  <c r="Z850" i="35"/>
  <c r="Z802" i="35"/>
  <c r="Z202" i="35"/>
  <c r="Z203" i="35"/>
  <c r="Z250" i="35"/>
  <c r="Z550" i="35"/>
  <c r="Z503" i="35"/>
  <c r="Z502" i="35"/>
  <c r="Z902" i="35"/>
  <c r="Z903" i="35"/>
  <c r="Z950" i="35"/>
  <c r="Z1003" i="35"/>
  <c r="Z1002" i="35"/>
  <c r="Z1050" i="35"/>
  <c r="Z603" i="35"/>
  <c r="Z602" i="35"/>
  <c r="Z650" i="35"/>
  <c r="Z702" i="35"/>
  <c r="Z750" i="35"/>
  <c r="Z703" i="35"/>
  <c r="Z450" i="35"/>
  <c r="Z402" i="35"/>
  <c r="Z403" i="35"/>
  <c r="AP48" i="16"/>
  <c r="AS47" i="16"/>
  <c r="AN49" i="16"/>
  <c r="AQ149" i="16"/>
  <c r="AN149" i="16"/>
  <c r="AQ47" i="16"/>
  <c r="AT47" i="16"/>
  <c r="AU48" i="16"/>
  <c r="AR47" i="16"/>
  <c r="AO149" i="16"/>
  <c r="BH49" i="39" l="1"/>
  <c r="BX49" i="39"/>
  <c r="AR50" i="39"/>
  <c r="BS49" i="40"/>
  <c r="AM50" i="40"/>
  <c r="BC49" i="40"/>
  <c r="AM50" i="43"/>
  <c r="BC49" i="43"/>
  <c r="BS49" i="43"/>
  <c r="AY49" i="43"/>
  <c r="AI50" i="43"/>
  <c r="BO49" i="43"/>
  <c r="AG153" i="37"/>
  <c r="AW152" i="37"/>
  <c r="BM152" i="37"/>
  <c r="BP152" i="41"/>
  <c r="AZ152" i="41"/>
  <c r="BM152" i="40"/>
  <c r="AG153" i="40"/>
  <c r="AW152" i="40"/>
  <c r="AS153" i="38"/>
  <c r="BY152" i="38"/>
  <c r="BI152" i="38"/>
  <c r="AT153" i="38"/>
  <c r="BJ152" i="38"/>
  <c r="BZ152" i="38"/>
  <c r="AH154" i="37"/>
  <c r="BN153" i="37"/>
  <c r="AX153" i="37"/>
  <c r="V50" i="45"/>
  <c r="AD49" i="45"/>
  <c r="AW152" i="42"/>
  <c r="BM152" i="42"/>
  <c r="U50" i="45"/>
  <c r="AC49" i="45"/>
  <c r="AN50" i="44"/>
  <c r="BD49" i="44"/>
  <c r="BT49" i="44"/>
  <c r="AU153" i="43"/>
  <c r="BK152" i="43"/>
  <c r="CA152" i="43"/>
  <c r="AY49" i="36"/>
  <c r="AI50" i="36"/>
  <c r="BO49" i="36"/>
  <c r="BK152" i="41"/>
  <c r="CA152" i="41"/>
  <c r="AR153" i="40"/>
  <c r="BX152" i="40"/>
  <c r="BH152" i="40"/>
  <c r="AQ50" i="44"/>
  <c r="BG49" i="44"/>
  <c r="BW49" i="44"/>
  <c r="AV152" i="40"/>
  <c r="AF153" i="40"/>
  <c r="BL152" i="40"/>
  <c r="AX49" i="42"/>
  <c r="AH50" i="42"/>
  <c r="BN49" i="42"/>
  <c r="AT153" i="43"/>
  <c r="BZ152" i="43"/>
  <c r="BJ152" i="43"/>
  <c r="BB152" i="42"/>
  <c r="BR152" i="42"/>
  <c r="BF50" i="44"/>
  <c r="AP51" i="44"/>
  <c r="BV50" i="44"/>
  <c r="BZ49" i="41"/>
  <c r="AT50" i="41"/>
  <c r="BJ49" i="41"/>
  <c r="AW49" i="40"/>
  <c r="BM49" i="40"/>
  <c r="AG50" i="40"/>
  <c r="BI49" i="39"/>
  <c r="AS50" i="39"/>
  <c r="BY49" i="39"/>
  <c r="BH49" i="41"/>
  <c r="AR50" i="41"/>
  <c r="BX49" i="41"/>
  <c r="AQ154" i="39"/>
  <c r="BG153" i="39"/>
  <c r="BW153" i="39"/>
  <c r="BY152" i="43"/>
  <c r="AS153" i="43"/>
  <c r="BI152" i="43"/>
  <c r="BT152" i="42"/>
  <c r="BD152" i="42"/>
  <c r="AZ152" i="42"/>
  <c r="BP152" i="42"/>
  <c r="AG49" i="45"/>
  <c r="Y50" i="45"/>
  <c r="AE51" i="45"/>
  <c r="W52" i="45"/>
  <c r="Z51" i="45"/>
  <c r="S52" i="45"/>
  <c r="AA51" i="45"/>
  <c r="T53" i="45"/>
  <c r="AB52" i="45"/>
  <c r="AF49" i="45"/>
  <c r="X50" i="45"/>
  <c r="BP49" i="44"/>
  <c r="AJ50" i="44"/>
  <c r="AZ49" i="44"/>
  <c r="AV154" i="44"/>
  <c r="AF155" i="44"/>
  <c r="BL154" i="44"/>
  <c r="AK155" i="44"/>
  <c r="BA154" i="44"/>
  <c r="BQ154" i="44"/>
  <c r="BK49" i="44"/>
  <c r="CA49" i="44"/>
  <c r="AU50" i="44"/>
  <c r="BU153" i="44"/>
  <c r="BE153" i="44"/>
  <c r="AO154" i="44"/>
  <c r="AI53" i="44"/>
  <c r="AY52" i="44"/>
  <c r="BO52" i="44"/>
  <c r="AJ153" i="44"/>
  <c r="AZ152" i="44"/>
  <c r="BP152" i="44"/>
  <c r="AR50" i="44"/>
  <c r="BH49" i="44"/>
  <c r="BX49" i="44"/>
  <c r="AI153" i="44"/>
  <c r="BO152" i="44"/>
  <c r="AY152" i="44"/>
  <c r="BH152" i="44"/>
  <c r="BX152" i="44"/>
  <c r="AR153" i="44"/>
  <c r="AT50" i="44"/>
  <c r="BJ49" i="44"/>
  <c r="BZ49" i="44"/>
  <c r="BQ50" i="44"/>
  <c r="AK51" i="44"/>
  <c r="BA50" i="44"/>
  <c r="AH155" i="44"/>
  <c r="AX154" i="44"/>
  <c r="BN154" i="44"/>
  <c r="AU155" i="44"/>
  <c r="BK154" i="44"/>
  <c r="CA154" i="44"/>
  <c r="BS152" i="44"/>
  <c r="BC152" i="44"/>
  <c r="AM153" i="44"/>
  <c r="BG153" i="44"/>
  <c r="AQ154" i="44"/>
  <c r="BW153" i="44"/>
  <c r="BZ152" i="44"/>
  <c r="BJ152" i="44"/>
  <c r="AT153" i="44"/>
  <c r="BR51" i="44"/>
  <c r="BB51" i="44"/>
  <c r="AL52" i="44"/>
  <c r="AS154" i="44"/>
  <c r="BY153" i="44"/>
  <c r="BI153" i="44"/>
  <c r="AS50" i="44"/>
  <c r="BI49" i="44"/>
  <c r="BY49" i="44"/>
  <c r="BS51" i="44"/>
  <c r="AM52" i="44"/>
  <c r="BC51" i="44"/>
  <c r="BB155" i="44"/>
  <c r="BR155" i="44"/>
  <c r="AL156" i="44"/>
  <c r="AG51" i="44"/>
  <c r="BM50" i="44"/>
  <c r="AW50" i="44"/>
  <c r="BD153" i="44"/>
  <c r="AN154" i="44"/>
  <c r="BT153" i="44"/>
  <c r="AO50" i="44"/>
  <c r="BE49" i="44"/>
  <c r="BU49" i="44"/>
  <c r="AF52" i="44"/>
  <c r="AV51" i="44"/>
  <c r="BL51" i="44"/>
  <c r="AH53" i="44"/>
  <c r="AX52" i="44"/>
  <c r="BN52" i="44"/>
  <c r="AP154" i="44"/>
  <c r="BF153" i="44"/>
  <c r="BV153" i="44"/>
  <c r="AG154" i="44"/>
  <c r="BM153" i="44"/>
  <c r="AW153" i="44"/>
  <c r="BT153" i="43"/>
  <c r="BD153" i="43"/>
  <c r="AN154" i="43"/>
  <c r="BF153" i="43"/>
  <c r="BV153" i="43"/>
  <c r="AP154" i="43"/>
  <c r="AX51" i="43"/>
  <c r="AH52" i="43"/>
  <c r="BN51" i="43"/>
  <c r="BR52" i="43"/>
  <c r="AL53" i="43"/>
  <c r="BB52" i="43"/>
  <c r="AS50" i="43"/>
  <c r="BI49" i="43"/>
  <c r="BY49" i="43"/>
  <c r="AV51" i="43"/>
  <c r="AF52" i="43"/>
  <c r="BL51" i="43"/>
  <c r="BX154" i="43"/>
  <c r="AR155" i="43"/>
  <c r="BH154" i="43"/>
  <c r="BM152" i="43"/>
  <c r="AW152" i="43"/>
  <c r="AG153" i="43"/>
  <c r="BG153" i="43"/>
  <c r="BW153" i="43"/>
  <c r="AQ154" i="43"/>
  <c r="AV153" i="43"/>
  <c r="BL153" i="43"/>
  <c r="AF154" i="43"/>
  <c r="BQ52" i="43"/>
  <c r="AK53" i="43"/>
  <c r="BA52" i="43"/>
  <c r="AQ50" i="43"/>
  <c r="BG49" i="43"/>
  <c r="BW49" i="43"/>
  <c r="BE50" i="43"/>
  <c r="AO51" i="43"/>
  <c r="BU50" i="43"/>
  <c r="AW51" i="43"/>
  <c r="AG52" i="43"/>
  <c r="BM51" i="43"/>
  <c r="BS153" i="43"/>
  <c r="BC153" i="43"/>
  <c r="AM154" i="43"/>
  <c r="BN152" i="43"/>
  <c r="AX152" i="43"/>
  <c r="AH153" i="43"/>
  <c r="BT50" i="43"/>
  <c r="BD50" i="43"/>
  <c r="AN51" i="43"/>
  <c r="AR50" i="43"/>
  <c r="BH49" i="43"/>
  <c r="BX49" i="43"/>
  <c r="BU153" i="43"/>
  <c r="BE153" i="43"/>
  <c r="AO154" i="43"/>
  <c r="AZ152" i="43"/>
  <c r="AJ153" i="43"/>
  <c r="BP152" i="43"/>
  <c r="AT50" i="43"/>
  <c r="BJ49" i="43"/>
  <c r="BZ49" i="43"/>
  <c r="BA153" i="43"/>
  <c r="AK154" i="43"/>
  <c r="BQ153" i="43"/>
  <c r="AL154" i="43"/>
  <c r="BB153" i="43"/>
  <c r="BR153" i="43"/>
  <c r="BK50" i="43"/>
  <c r="AU51" i="43"/>
  <c r="CA50" i="43"/>
  <c r="BO152" i="43"/>
  <c r="AY152" i="43"/>
  <c r="AI153" i="43"/>
  <c r="AZ51" i="43"/>
  <c r="AJ52" i="43"/>
  <c r="BP51" i="43"/>
  <c r="BF50" i="43"/>
  <c r="AP51" i="43"/>
  <c r="BV50" i="43"/>
  <c r="BU50" i="42"/>
  <c r="AO51" i="42"/>
  <c r="BE50" i="42"/>
  <c r="AV152" i="42"/>
  <c r="BL152" i="42"/>
  <c r="BC154" i="42"/>
  <c r="BS154" i="42"/>
  <c r="BK51" i="42"/>
  <c r="CA51" i="42"/>
  <c r="AU52" i="42"/>
  <c r="BT50" i="42"/>
  <c r="BD50" i="42"/>
  <c r="AN51" i="42"/>
  <c r="AJ52" i="42"/>
  <c r="AZ51" i="42"/>
  <c r="BP51" i="42"/>
  <c r="AY50" i="42"/>
  <c r="BO50" i="42"/>
  <c r="AI51" i="42"/>
  <c r="AX154" i="42"/>
  <c r="BN154" i="42"/>
  <c r="BS50" i="42"/>
  <c r="BC50" i="42"/>
  <c r="AM51" i="42"/>
  <c r="BY152" i="42"/>
  <c r="BI152" i="42"/>
  <c r="BA50" i="42"/>
  <c r="BQ50" i="42"/>
  <c r="AK51" i="42"/>
  <c r="BZ152" i="42"/>
  <c r="BJ152" i="42"/>
  <c r="BV152" i="42"/>
  <c r="BF152" i="42"/>
  <c r="BB50" i="42"/>
  <c r="AL51" i="42"/>
  <c r="BR50" i="42"/>
  <c r="AR51" i="42"/>
  <c r="BX50" i="42"/>
  <c r="BH50" i="42"/>
  <c r="AY152" i="42"/>
  <c r="BO152" i="42"/>
  <c r="BA153" i="42"/>
  <c r="BQ153" i="42"/>
  <c r="BK153" i="42"/>
  <c r="CA153" i="42"/>
  <c r="BG49" i="42"/>
  <c r="BW49" i="42"/>
  <c r="AQ50" i="42"/>
  <c r="BX152" i="42"/>
  <c r="BH152" i="42"/>
  <c r="AT52" i="42"/>
  <c r="BZ51" i="42"/>
  <c r="BJ51" i="42"/>
  <c r="BY52" i="42"/>
  <c r="AS53" i="42"/>
  <c r="BI52" i="42"/>
  <c r="AW50" i="42"/>
  <c r="BM50" i="42"/>
  <c r="AG51" i="42"/>
  <c r="BW152" i="42"/>
  <c r="BG152" i="42"/>
  <c r="AF50" i="42"/>
  <c r="AV49" i="42"/>
  <c r="BL49" i="42"/>
  <c r="BV50" i="42"/>
  <c r="AP51" i="42"/>
  <c r="BF50" i="42"/>
  <c r="BE154" i="42"/>
  <c r="BU154" i="42"/>
  <c r="BD152" i="41"/>
  <c r="BT152" i="41"/>
  <c r="BD51" i="41"/>
  <c r="AN52" i="41"/>
  <c r="BT51" i="41"/>
  <c r="BC51" i="41"/>
  <c r="AM52" i="41"/>
  <c r="BS51" i="41"/>
  <c r="BC152" i="41"/>
  <c r="BS152" i="41"/>
  <c r="BB152" i="41"/>
  <c r="BR152" i="41"/>
  <c r="BM152" i="41"/>
  <c r="AW152" i="41"/>
  <c r="BN49" i="41"/>
  <c r="AX49" i="41"/>
  <c r="AH50" i="41"/>
  <c r="BA154" i="41"/>
  <c r="BQ154" i="41"/>
  <c r="BO153" i="41"/>
  <c r="AY153" i="41"/>
  <c r="BO49" i="41"/>
  <c r="AY49" i="41"/>
  <c r="AI50" i="41"/>
  <c r="BG152" i="41"/>
  <c r="BW152" i="41"/>
  <c r="BF152" i="41"/>
  <c r="BV152" i="41"/>
  <c r="BB51" i="41"/>
  <c r="AL52" i="41"/>
  <c r="BR51" i="41"/>
  <c r="BN153" i="41"/>
  <c r="AX153" i="41"/>
  <c r="BE155" i="41"/>
  <c r="BU155" i="41"/>
  <c r="AS51" i="41"/>
  <c r="BY50" i="41"/>
  <c r="BI50" i="41"/>
  <c r="BZ154" i="41"/>
  <c r="BJ154" i="41"/>
  <c r="BH152" i="41"/>
  <c r="BX152" i="41"/>
  <c r="BU51" i="41"/>
  <c r="AO52" i="41"/>
  <c r="BE51" i="41"/>
  <c r="BF51" i="41"/>
  <c r="AP52" i="41"/>
  <c r="BV51" i="41"/>
  <c r="BQ49" i="41"/>
  <c r="BA49" i="41"/>
  <c r="AK50" i="41"/>
  <c r="AZ50" i="41"/>
  <c r="BP50" i="41"/>
  <c r="AJ51" i="41"/>
  <c r="BL51" i="41"/>
  <c r="AF52" i="41"/>
  <c r="AV51" i="41"/>
  <c r="BW52" i="41"/>
  <c r="BG52" i="41"/>
  <c r="AQ53" i="41"/>
  <c r="BY155" i="41"/>
  <c r="BI155" i="41"/>
  <c r="BL152" i="41"/>
  <c r="AV152" i="41"/>
  <c r="AG50" i="41"/>
  <c r="BM49" i="41"/>
  <c r="AW49" i="41"/>
  <c r="BK51" i="41"/>
  <c r="CA51" i="41"/>
  <c r="AU52" i="41"/>
  <c r="BI152" i="40"/>
  <c r="BY152" i="40"/>
  <c r="AS153" i="40"/>
  <c r="BC153" i="40"/>
  <c r="BS153" i="40"/>
  <c r="BR152" i="40"/>
  <c r="BB152" i="40"/>
  <c r="AL153" i="40"/>
  <c r="BQ154" i="40"/>
  <c r="BA154" i="40"/>
  <c r="AS50" i="40"/>
  <c r="BY49" i="40"/>
  <c r="BI49" i="40"/>
  <c r="AZ51" i="40"/>
  <c r="AJ52" i="40"/>
  <c r="BP51" i="40"/>
  <c r="BZ50" i="40"/>
  <c r="BJ50" i="40"/>
  <c r="AT51" i="40"/>
  <c r="CA152" i="40"/>
  <c r="BK152" i="40"/>
  <c r="BJ153" i="40"/>
  <c r="BZ153" i="40"/>
  <c r="AP153" i="40"/>
  <c r="BF152" i="40"/>
  <c r="BV152" i="40"/>
  <c r="BE50" i="40"/>
  <c r="AO51" i="40"/>
  <c r="BU50" i="40"/>
  <c r="BX51" i="40"/>
  <c r="AR52" i="40"/>
  <c r="BH51" i="40"/>
  <c r="AX51" i="40"/>
  <c r="BN51" i="40"/>
  <c r="AH52" i="40"/>
  <c r="BV50" i="40"/>
  <c r="BF50" i="40"/>
  <c r="AP51" i="40"/>
  <c r="BG49" i="40"/>
  <c r="BW49" i="40"/>
  <c r="AQ50" i="40"/>
  <c r="BO152" i="40"/>
  <c r="AI153" i="40"/>
  <c r="AY152" i="40"/>
  <c r="AV49" i="40"/>
  <c r="AF50" i="40"/>
  <c r="BL49" i="40"/>
  <c r="BA49" i="40"/>
  <c r="BQ49" i="40"/>
  <c r="AK50" i="40"/>
  <c r="BD50" i="40"/>
  <c r="BT50" i="40"/>
  <c r="AN51" i="40"/>
  <c r="AY51" i="40"/>
  <c r="AI52" i="40"/>
  <c r="BO51" i="40"/>
  <c r="AO153" i="40"/>
  <c r="BE152" i="40"/>
  <c r="BU152" i="40"/>
  <c r="AN153" i="40"/>
  <c r="BD152" i="40"/>
  <c r="BT152" i="40"/>
  <c r="BB49" i="40"/>
  <c r="BR49" i="40"/>
  <c r="AL50" i="40"/>
  <c r="BW154" i="40"/>
  <c r="BG154" i="40"/>
  <c r="AX152" i="40"/>
  <c r="AH153" i="40"/>
  <c r="BN152" i="40"/>
  <c r="AU50" i="40"/>
  <c r="BK49" i="40"/>
  <c r="CA49" i="40"/>
  <c r="AJ153" i="40"/>
  <c r="AZ152" i="40"/>
  <c r="BP152" i="40"/>
  <c r="BA50" i="39"/>
  <c r="BQ50" i="39"/>
  <c r="AK51" i="39"/>
  <c r="BT51" i="39"/>
  <c r="BD51" i="39"/>
  <c r="AN52" i="39"/>
  <c r="BJ154" i="39"/>
  <c r="BZ154" i="39"/>
  <c r="AT155" i="39"/>
  <c r="AJ52" i="39"/>
  <c r="AZ51" i="39"/>
  <c r="BP51" i="39"/>
  <c r="BV51" i="39"/>
  <c r="AP52" i="39"/>
  <c r="BF51" i="39"/>
  <c r="AH153" i="39"/>
  <c r="AX152" i="39"/>
  <c r="BN152" i="39"/>
  <c r="AI52" i="39"/>
  <c r="BO51" i="39"/>
  <c r="AY51" i="39"/>
  <c r="BK51" i="39"/>
  <c r="AU52" i="39"/>
  <c r="CA51" i="39"/>
  <c r="AG153" i="39"/>
  <c r="AW152" i="39"/>
  <c r="BM152" i="39"/>
  <c r="AX50" i="39"/>
  <c r="BN50" i="39"/>
  <c r="AH51" i="39"/>
  <c r="AF50" i="39"/>
  <c r="BL49" i="39"/>
  <c r="AV49" i="39"/>
  <c r="BM50" i="39"/>
  <c r="AW50" i="39"/>
  <c r="AG51" i="39"/>
  <c r="BS49" i="39"/>
  <c r="AM50" i="39"/>
  <c r="BC49" i="39"/>
  <c r="AI153" i="39"/>
  <c r="AY152" i="39"/>
  <c r="BO152" i="39"/>
  <c r="BB50" i="39"/>
  <c r="BR50" i="39"/>
  <c r="AL51" i="39"/>
  <c r="BD152" i="39"/>
  <c r="AN153" i="39"/>
  <c r="BT152" i="39"/>
  <c r="BW51" i="39"/>
  <c r="BG51" i="39"/>
  <c r="AQ52" i="39"/>
  <c r="CA152" i="39"/>
  <c r="AU153" i="39"/>
  <c r="BK152" i="39"/>
  <c r="BR153" i="39"/>
  <c r="AL154" i="39"/>
  <c r="BB153" i="39"/>
  <c r="AV153" i="39"/>
  <c r="AF154" i="39"/>
  <c r="BL153" i="39"/>
  <c r="AP154" i="39"/>
  <c r="BF153" i="39"/>
  <c r="BV153" i="39"/>
  <c r="BU50" i="39"/>
  <c r="AO51" i="39"/>
  <c r="BE50" i="39"/>
  <c r="BJ49" i="39"/>
  <c r="BZ49" i="39"/>
  <c r="AT50" i="39"/>
  <c r="BP154" i="39"/>
  <c r="AZ154" i="39"/>
  <c r="AJ155" i="39"/>
  <c r="BS153" i="39"/>
  <c r="AM154" i="39"/>
  <c r="BC153" i="39"/>
  <c r="BH154" i="39"/>
  <c r="BX154" i="39"/>
  <c r="AR155" i="39"/>
  <c r="AO154" i="39"/>
  <c r="BE153" i="39"/>
  <c r="BU153" i="39"/>
  <c r="AK155" i="39"/>
  <c r="BA154" i="39"/>
  <c r="BQ154" i="39"/>
  <c r="BI153" i="39"/>
  <c r="AS154" i="39"/>
  <c r="BY153" i="39"/>
  <c r="BK49" i="38"/>
  <c r="CA49" i="38"/>
  <c r="AU50" i="38"/>
  <c r="BK152" i="38"/>
  <c r="AU153" i="38"/>
  <c r="CA152" i="38"/>
  <c r="BW50" i="38"/>
  <c r="AQ51" i="38"/>
  <c r="BG50" i="38"/>
  <c r="BQ49" i="38"/>
  <c r="BA49" i="38"/>
  <c r="AK50" i="38"/>
  <c r="BD153" i="38"/>
  <c r="AN154" i="38"/>
  <c r="BT153" i="38"/>
  <c r="AO50" i="38"/>
  <c r="BE49" i="38"/>
  <c r="BU49" i="38"/>
  <c r="AZ49" i="38"/>
  <c r="BP49" i="38"/>
  <c r="AJ50" i="38"/>
  <c r="BQ153" i="38"/>
  <c r="AK154" i="38"/>
  <c r="BA153" i="38"/>
  <c r="BO153" i="38"/>
  <c r="AI154" i="38"/>
  <c r="AY153" i="38"/>
  <c r="BB49" i="38"/>
  <c r="AL50" i="38"/>
  <c r="BR49" i="38"/>
  <c r="AT51" i="38"/>
  <c r="BZ50" i="38"/>
  <c r="BJ50" i="38"/>
  <c r="BN153" i="38"/>
  <c r="AH154" i="38"/>
  <c r="AX153" i="38"/>
  <c r="BT49" i="38"/>
  <c r="AN50" i="38"/>
  <c r="BD49" i="38"/>
  <c r="AF50" i="38"/>
  <c r="AV49" i="38"/>
  <c r="BL49" i="38"/>
  <c r="BR154" i="38"/>
  <c r="AL155" i="38"/>
  <c r="BB154" i="38"/>
  <c r="AR51" i="38"/>
  <c r="BX50" i="38"/>
  <c r="BH50" i="38"/>
  <c r="AQ155" i="38"/>
  <c r="BW154" i="38"/>
  <c r="BG154" i="38"/>
  <c r="BN49" i="38"/>
  <c r="AH50" i="38"/>
  <c r="AX49" i="38"/>
  <c r="BM152" i="38"/>
  <c r="AG153" i="38"/>
  <c r="AW152" i="38"/>
  <c r="AO153" i="38"/>
  <c r="BE152" i="38"/>
  <c r="BU152" i="38"/>
  <c r="AM154" i="38"/>
  <c r="BC153" i="38"/>
  <c r="BS153" i="38"/>
  <c r="BC49" i="38"/>
  <c r="AM50" i="38"/>
  <c r="BS49" i="38"/>
  <c r="AP153" i="38"/>
  <c r="BF152" i="38"/>
  <c r="BV152" i="38"/>
  <c r="AS51" i="38"/>
  <c r="BI50" i="38"/>
  <c r="BY50" i="38"/>
  <c r="AV152" i="38"/>
  <c r="BL152" i="38"/>
  <c r="AF153" i="38"/>
  <c r="BO51" i="38"/>
  <c r="AI52" i="38"/>
  <c r="AY51" i="38"/>
  <c r="BP153" i="38"/>
  <c r="AJ154" i="38"/>
  <c r="AZ153" i="38"/>
  <c r="AG50" i="38"/>
  <c r="BM49" i="38"/>
  <c r="AW49" i="38"/>
  <c r="BF50" i="38"/>
  <c r="BV50" i="38"/>
  <c r="AP51" i="38"/>
  <c r="BH153" i="38"/>
  <c r="BX153" i="38"/>
  <c r="AR154" i="38"/>
  <c r="BK50" i="37"/>
  <c r="AU51" i="37"/>
  <c r="CA50" i="37"/>
  <c r="AI153" i="37"/>
  <c r="AY152" i="37"/>
  <c r="BO152" i="37"/>
  <c r="BJ50" i="37"/>
  <c r="AT51" i="37"/>
  <c r="BZ50" i="37"/>
  <c r="BC51" i="37"/>
  <c r="AM52" i="37"/>
  <c r="BS51" i="37"/>
  <c r="CA153" i="37"/>
  <c r="AU154" i="37"/>
  <c r="BK153" i="37"/>
  <c r="BB49" i="37"/>
  <c r="BR49" i="37"/>
  <c r="AL50" i="37"/>
  <c r="BT51" i="37"/>
  <c r="BD51" i="37"/>
  <c r="AN52" i="37"/>
  <c r="BA49" i="37"/>
  <c r="BQ49" i="37"/>
  <c r="AK50" i="37"/>
  <c r="BL153" i="37"/>
  <c r="AV153" i="37"/>
  <c r="AF154" i="37"/>
  <c r="AX49" i="37"/>
  <c r="BN49" i="37"/>
  <c r="AH50" i="37"/>
  <c r="BI152" i="37"/>
  <c r="BY152" i="37"/>
  <c r="AS153" i="37"/>
  <c r="AJ153" i="37"/>
  <c r="BP152" i="37"/>
  <c r="AZ152" i="37"/>
  <c r="BE152" i="37"/>
  <c r="AO153" i="37"/>
  <c r="BU152" i="37"/>
  <c r="AW49" i="37"/>
  <c r="BM49" i="37"/>
  <c r="AG50" i="37"/>
  <c r="BG152" i="37"/>
  <c r="AQ153" i="37"/>
  <c r="BW152" i="37"/>
  <c r="AY51" i="37"/>
  <c r="AI52" i="37"/>
  <c r="BO51" i="37"/>
  <c r="AJ52" i="37"/>
  <c r="AZ51" i="37"/>
  <c r="BP51" i="37"/>
  <c r="BV153" i="37"/>
  <c r="AP154" i="37"/>
  <c r="BF153" i="37"/>
  <c r="AV49" i="37"/>
  <c r="BL49" i="37"/>
  <c r="AF50" i="37"/>
  <c r="AL153" i="37"/>
  <c r="BB152" i="37"/>
  <c r="BR152" i="37"/>
  <c r="BJ152" i="37"/>
  <c r="BZ152" i="37"/>
  <c r="AT153" i="37"/>
  <c r="BD152" i="37"/>
  <c r="AN153" i="37"/>
  <c r="BT152" i="37"/>
  <c r="BX50" i="37"/>
  <c r="BH50" i="37"/>
  <c r="AR51" i="37"/>
  <c r="BE51" i="37"/>
  <c r="BU51" i="37"/>
  <c r="AO52" i="37"/>
  <c r="BY50" i="37"/>
  <c r="BI50" i="37"/>
  <c r="AS51" i="37"/>
  <c r="BW50" i="37"/>
  <c r="BG50" i="37"/>
  <c r="AQ51" i="37"/>
  <c r="BF51" i="37"/>
  <c r="BV51" i="37"/>
  <c r="AP52" i="37"/>
  <c r="BC152" i="37"/>
  <c r="AM153" i="37"/>
  <c r="BS152" i="37"/>
  <c r="AK153" i="37"/>
  <c r="BA152" i="37"/>
  <c r="BQ152" i="37"/>
  <c r="BH154" i="37"/>
  <c r="BX154" i="37"/>
  <c r="AR155" i="37"/>
  <c r="BB153" i="36"/>
  <c r="BR153" i="36"/>
  <c r="BP153" i="36"/>
  <c r="AZ153" i="36"/>
  <c r="BF152" i="36"/>
  <c r="BV152" i="36"/>
  <c r="BC51" i="36"/>
  <c r="AM52" i="36"/>
  <c r="BS51" i="36"/>
  <c r="BH50" i="36"/>
  <c r="BX50" i="36"/>
  <c r="AR51" i="36"/>
  <c r="BA154" i="36"/>
  <c r="BQ154" i="36"/>
  <c r="AQ50" i="36"/>
  <c r="BG49" i="36"/>
  <c r="BW49" i="36"/>
  <c r="BM152" i="36"/>
  <c r="AW152" i="36"/>
  <c r="BI152" i="36"/>
  <c r="BY152" i="36"/>
  <c r="BO152" i="36"/>
  <c r="AY152" i="36"/>
  <c r="BJ152" i="36"/>
  <c r="BZ152" i="36"/>
  <c r="BU49" i="36"/>
  <c r="AO50" i="36"/>
  <c r="BE49" i="36"/>
  <c r="BY50" i="36"/>
  <c r="BI50" i="36"/>
  <c r="AS51" i="36"/>
  <c r="BM50" i="36"/>
  <c r="AG51" i="36"/>
  <c r="AW50" i="36"/>
  <c r="BU153" i="36"/>
  <c r="BE153" i="36"/>
  <c r="AU53" i="36"/>
  <c r="BK52" i="36"/>
  <c r="CA52" i="36"/>
  <c r="BL152" i="36"/>
  <c r="BT49" i="36"/>
  <c r="AN50" i="36"/>
  <c r="BD49" i="36"/>
  <c r="BN154" i="36"/>
  <c r="AX154" i="36"/>
  <c r="BK152" i="36"/>
  <c r="CA152" i="36"/>
  <c r="AL51" i="36"/>
  <c r="BB50" i="36"/>
  <c r="BR50" i="36"/>
  <c r="AK52" i="36"/>
  <c r="BQ51" i="36"/>
  <c r="BA51" i="36"/>
  <c r="BW152" i="36"/>
  <c r="BG152" i="36"/>
  <c r="BL50" i="36"/>
  <c r="AF51" i="36"/>
  <c r="AV50" i="36"/>
  <c r="AX51" i="36"/>
  <c r="AH52" i="36"/>
  <c r="BN51" i="36"/>
  <c r="AZ51" i="36"/>
  <c r="BP51" i="36"/>
  <c r="AJ52" i="36"/>
  <c r="AP50" i="36"/>
  <c r="BV49" i="36"/>
  <c r="BF49" i="36"/>
  <c r="BD152" i="36"/>
  <c r="BT152" i="36"/>
  <c r="BZ49" i="36"/>
  <c r="BJ49" i="36"/>
  <c r="AT50" i="36"/>
  <c r="BC152" i="36"/>
  <c r="BS152" i="36"/>
  <c r="BH153" i="36"/>
  <c r="BX153" i="36"/>
  <c r="AZ21" i="16"/>
  <c r="BP21" i="16"/>
  <c r="BH150" i="16"/>
  <c r="BX150" i="16"/>
  <c r="BY47" i="16"/>
  <c r="BI47" i="16"/>
  <c r="BN20" i="16"/>
  <c r="AX20" i="16"/>
  <c r="BS20" i="16"/>
  <c r="BC20" i="16"/>
  <c r="AY21" i="16"/>
  <c r="BO21" i="16"/>
  <c r="BV48" i="16"/>
  <c r="BF48" i="16"/>
  <c r="BG47" i="16"/>
  <c r="BW47" i="16"/>
  <c r="BY149" i="16"/>
  <c r="BI149" i="16"/>
  <c r="BT49" i="16"/>
  <c r="BD49" i="16"/>
  <c r="BM20" i="16"/>
  <c r="AW20" i="16"/>
  <c r="BE149" i="16"/>
  <c r="BU149" i="16"/>
  <c r="BK48" i="16"/>
  <c r="CA48" i="16"/>
  <c r="CA150" i="16"/>
  <c r="BK150" i="16"/>
  <c r="BR20" i="16"/>
  <c r="BB20" i="16"/>
  <c r="BA20" i="16"/>
  <c r="BQ20" i="16"/>
  <c r="BX47" i="16"/>
  <c r="BH47" i="16"/>
  <c r="BZ47" i="16"/>
  <c r="BJ47" i="16"/>
  <c r="BU47" i="16"/>
  <c r="BE47" i="16"/>
  <c r="AO48" i="16"/>
  <c r="BD149" i="16"/>
  <c r="BT149" i="16"/>
  <c r="BJ150" i="16"/>
  <c r="BZ150" i="16"/>
  <c r="BG149" i="16"/>
  <c r="BW149" i="16"/>
  <c r="BF150" i="16"/>
  <c r="BV150" i="16"/>
  <c r="BL20" i="16"/>
  <c r="AV20" i="16"/>
  <c r="AP49" i="16"/>
  <c r="AU49" i="16"/>
  <c r="AQ48" i="16"/>
  <c r="AN50" i="16"/>
  <c r="AT48" i="16"/>
  <c r="AS48" i="16"/>
  <c r="AR48" i="16"/>
  <c r="BS50" i="43" l="1"/>
  <c r="BC50" i="43"/>
  <c r="AM51" i="43"/>
  <c r="AI51" i="43"/>
  <c r="AY50" i="43"/>
  <c r="BO50" i="43"/>
  <c r="BC50" i="40"/>
  <c r="BS50" i="40"/>
  <c r="AM51" i="40"/>
  <c r="AR51" i="39"/>
  <c r="BH50" i="39"/>
  <c r="BX50" i="39"/>
  <c r="BZ50" i="41"/>
  <c r="AT51" i="41"/>
  <c r="BJ50" i="41"/>
  <c r="AP52" i="44"/>
  <c r="BV51" i="44"/>
  <c r="BF51" i="44"/>
  <c r="AD50" i="45"/>
  <c r="V51" i="45"/>
  <c r="BD153" i="42"/>
  <c r="BT153" i="42"/>
  <c r="BH153" i="40"/>
  <c r="BX153" i="40"/>
  <c r="AQ155" i="39"/>
  <c r="BG154" i="39"/>
  <c r="BW154" i="39"/>
  <c r="BZ153" i="43"/>
  <c r="AT154" i="43"/>
  <c r="BJ153" i="43"/>
  <c r="BI153" i="38"/>
  <c r="BY153" i="38"/>
  <c r="AS154" i="38"/>
  <c r="AR51" i="41"/>
  <c r="BX50" i="41"/>
  <c r="BH50" i="41"/>
  <c r="BK153" i="43"/>
  <c r="AU154" i="43"/>
  <c r="CA153" i="43"/>
  <c r="BZ153" i="38"/>
  <c r="AT154" i="38"/>
  <c r="BJ153" i="38"/>
  <c r="BN50" i="42"/>
  <c r="AX50" i="42"/>
  <c r="AH51" i="42"/>
  <c r="BM153" i="40"/>
  <c r="AW153" i="40"/>
  <c r="CA153" i="41"/>
  <c r="BK153" i="41"/>
  <c r="BN154" i="37"/>
  <c r="AH155" i="37"/>
  <c r="AX154" i="37"/>
  <c r="BB153" i="42"/>
  <c r="BR153" i="42"/>
  <c r="BY153" i="43"/>
  <c r="BI153" i="43"/>
  <c r="AS154" i="43"/>
  <c r="AN51" i="44"/>
  <c r="BD50" i="44"/>
  <c r="BT50" i="44"/>
  <c r="AZ153" i="41"/>
  <c r="BP153" i="41"/>
  <c r="BL153" i="40"/>
  <c r="AV153" i="40"/>
  <c r="BM50" i="40"/>
  <c r="AG51" i="40"/>
  <c r="AW50" i="40"/>
  <c r="AC50" i="45"/>
  <c r="U51" i="45"/>
  <c r="BM153" i="42"/>
  <c r="AW153" i="42"/>
  <c r="AS51" i="39"/>
  <c r="BI50" i="39"/>
  <c r="BY50" i="39"/>
  <c r="AZ153" i="42"/>
  <c r="BP153" i="42"/>
  <c r="AY50" i="36"/>
  <c r="AI51" i="36"/>
  <c r="BO50" i="36"/>
  <c r="BW50" i="44"/>
  <c r="BG50" i="44"/>
  <c r="AQ51" i="44"/>
  <c r="BM153" i="37"/>
  <c r="AW153" i="37"/>
  <c r="AG154" i="37"/>
  <c r="AB53" i="45"/>
  <c r="T54" i="45"/>
  <c r="S53" i="45"/>
  <c r="AA52" i="45"/>
  <c r="Z52" i="45"/>
  <c r="W53" i="45"/>
  <c r="AE52" i="45"/>
  <c r="X51" i="45"/>
  <c r="AF50" i="45"/>
  <c r="Y51" i="45"/>
  <c r="AG50" i="45"/>
  <c r="BO53" i="44"/>
  <c r="AY53" i="44"/>
  <c r="AI54" i="44"/>
  <c r="BY154" i="44"/>
  <c r="BI154" i="44"/>
  <c r="AS155" i="44"/>
  <c r="BA51" i="44"/>
  <c r="BQ51" i="44"/>
  <c r="AK52" i="44"/>
  <c r="BU154" i="44"/>
  <c r="BE154" i="44"/>
  <c r="AO155" i="44"/>
  <c r="AL53" i="44"/>
  <c r="BB52" i="44"/>
  <c r="BR52" i="44"/>
  <c r="CA50" i="44"/>
  <c r="AU51" i="44"/>
  <c r="BK50" i="44"/>
  <c r="AX155" i="44"/>
  <c r="AH156" i="44"/>
  <c r="BN155" i="44"/>
  <c r="BV154" i="44"/>
  <c r="BF154" i="44"/>
  <c r="AP155" i="44"/>
  <c r="BW154" i="44"/>
  <c r="BG154" i="44"/>
  <c r="AQ155" i="44"/>
  <c r="AL157" i="44"/>
  <c r="BR156" i="44"/>
  <c r="BB156" i="44"/>
  <c r="AW51" i="44"/>
  <c r="BM51" i="44"/>
  <c r="AG52" i="44"/>
  <c r="BN53" i="44"/>
  <c r="AX53" i="44"/>
  <c r="AH54" i="44"/>
  <c r="BC153" i="44"/>
  <c r="AM154" i="44"/>
  <c r="BS153" i="44"/>
  <c r="BO153" i="44"/>
  <c r="AY153" i="44"/>
  <c r="AI154" i="44"/>
  <c r="BQ155" i="44"/>
  <c r="BA155" i="44"/>
  <c r="AK156" i="44"/>
  <c r="BM154" i="44"/>
  <c r="AG155" i="44"/>
  <c r="AW154" i="44"/>
  <c r="BL52" i="44"/>
  <c r="AF53" i="44"/>
  <c r="AV52" i="44"/>
  <c r="AM53" i="44"/>
  <c r="BC52" i="44"/>
  <c r="BS52" i="44"/>
  <c r="BH50" i="44"/>
  <c r="AR51" i="44"/>
  <c r="BX50" i="44"/>
  <c r="AV155" i="44"/>
  <c r="AF156" i="44"/>
  <c r="BL155" i="44"/>
  <c r="AN155" i="44"/>
  <c r="BT154" i="44"/>
  <c r="BD154" i="44"/>
  <c r="BZ50" i="44"/>
  <c r="AT51" i="44"/>
  <c r="BJ50" i="44"/>
  <c r="BH153" i="44"/>
  <c r="AR154" i="44"/>
  <c r="BX153" i="44"/>
  <c r="BZ153" i="44"/>
  <c r="BJ153" i="44"/>
  <c r="AT154" i="44"/>
  <c r="AU156" i="44"/>
  <c r="CA155" i="44"/>
  <c r="BK155" i="44"/>
  <c r="BE50" i="44"/>
  <c r="AO51" i="44"/>
  <c r="BU50" i="44"/>
  <c r="BP153" i="44"/>
  <c r="AZ153" i="44"/>
  <c r="AJ154" i="44"/>
  <c r="BP50" i="44"/>
  <c r="AJ51" i="44"/>
  <c r="AZ50" i="44"/>
  <c r="BI50" i="44"/>
  <c r="BY50" i="44"/>
  <c r="AS51" i="44"/>
  <c r="BD51" i="43"/>
  <c r="BT51" i="43"/>
  <c r="AN52" i="43"/>
  <c r="BA53" i="43"/>
  <c r="AK54" i="43"/>
  <c r="BQ53" i="43"/>
  <c r="BL154" i="43"/>
  <c r="AV154" i="43"/>
  <c r="AF155" i="43"/>
  <c r="BF51" i="43"/>
  <c r="BV51" i="43"/>
  <c r="AP52" i="43"/>
  <c r="AY153" i="43"/>
  <c r="AI154" i="43"/>
  <c r="BO153" i="43"/>
  <c r="AX52" i="43"/>
  <c r="BN52" i="43"/>
  <c r="AH53" i="43"/>
  <c r="AV52" i="43"/>
  <c r="BL52" i="43"/>
  <c r="AF53" i="43"/>
  <c r="BI50" i="43"/>
  <c r="AS51" i="43"/>
  <c r="BY50" i="43"/>
  <c r="BS154" i="43"/>
  <c r="BC154" i="43"/>
  <c r="AM155" i="43"/>
  <c r="AW153" i="43"/>
  <c r="AG154" i="43"/>
  <c r="BM153" i="43"/>
  <c r="AU52" i="43"/>
  <c r="CA51" i="43"/>
  <c r="BK51" i="43"/>
  <c r="BG50" i="43"/>
  <c r="AQ51" i="43"/>
  <c r="BW50" i="43"/>
  <c r="AJ53" i="43"/>
  <c r="BP52" i="43"/>
  <c r="AZ52" i="43"/>
  <c r="BR53" i="43"/>
  <c r="BB53" i="43"/>
  <c r="AL54" i="43"/>
  <c r="BE51" i="43"/>
  <c r="BU51" i="43"/>
  <c r="AO52" i="43"/>
  <c r="AZ153" i="43"/>
  <c r="BP153" i="43"/>
  <c r="AJ154" i="43"/>
  <c r="BU154" i="43"/>
  <c r="BE154" i="43"/>
  <c r="AO155" i="43"/>
  <c r="AW52" i="43"/>
  <c r="BM52" i="43"/>
  <c r="AG53" i="43"/>
  <c r="BX155" i="43"/>
  <c r="BH155" i="43"/>
  <c r="AR156" i="43"/>
  <c r="BT154" i="43"/>
  <c r="BD154" i="43"/>
  <c r="AN155" i="43"/>
  <c r="AQ155" i="43"/>
  <c r="BW154" i="43"/>
  <c r="BG154" i="43"/>
  <c r="BH50" i="43"/>
  <c r="AR51" i="43"/>
  <c r="BX50" i="43"/>
  <c r="BR154" i="43"/>
  <c r="BB154" i="43"/>
  <c r="AL155" i="43"/>
  <c r="BA154" i="43"/>
  <c r="BQ154" i="43"/>
  <c r="AK155" i="43"/>
  <c r="AX153" i="43"/>
  <c r="AH154" i="43"/>
  <c r="BN153" i="43"/>
  <c r="BJ50" i="43"/>
  <c r="AT51" i="43"/>
  <c r="BZ50" i="43"/>
  <c r="AP155" i="43"/>
  <c r="BV154" i="43"/>
  <c r="BF154" i="43"/>
  <c r="BQ154" i="42"/>
  <c r="BA154" i="42"/>
  <c r="BD51" i="42"/>
  <c r="AN52" i="42"/>
  <c r="BT51" i="42"/>
  <c r="AK52" i="42"/>
  <c r="BA51" i="42"/>
  <c r="BQ51" i="42"/>
  <c r="BE155" i="42"/>
  <c r="BU155" i="42"/>
  <c r="BY153" i="42"/>
  <c r="BI153" i="42"/>
  <c r="BH153" i="42"/>
  <c r="BX153" i="42"/>
  <c r="BF51" i="42"/>
  <c r="AP52" i="42"/>
  <c r="BV51" i="42"/>
  <c r="BS155" i="42"/>
  <c r="BC155" i="42"/>
  <c r="AS54" i="42"/>
  <c r="BI53" i="42"/>
  <c r="BY53" i="42"/>
  <c r="BF153" i="42"/>
  <c r="BV153" i="42"/>
  <c r="AF51" i="42"/>
  <c r="AV50" i="42"/>
  <c r="BL50" i="42"/>
  <c r="BH51" i="42"/>
  <c r="AR52" i="42"/>
  <c r="BX51" i="42"/>
  <c r="AM52" i="42"/>
  <c r="BC51" i="42"/>
  <c r="BS51" i="42"/>
  <c r="CA154" i="42"/>
  <c r="BK154" i="42"/>
  <c r="AI52" i="42"/>
  <c r="AY51" i="42"/>
  <c r="BO51" i="42"/>
  <c r="AJ53" i="42"/>
  <c r="AZ52" i="42"/>
  <c r="BP52" i="42"/>
  <c r="AQ51" i="42"/>
  <c r="BW50" i="42"/>
  <c r="BG50" i="42"/>
  <c r="BL153" i="42"/>
  <c r="AV153" i="42"/>
  <c r="AY153" i="42"/>
  <c r="BO153" i="42"/>
  <c r="BG153" i="42"/>
  <c r="BW153" i="42"/>
  <c r="BE51" i="42"/>
  <c r="AO52" i="42"/>
  <c r="BU51" i="42"/>
  <c r="BZ52" i="42"/>
  <c r="BJ52" i="42"/>
  <c r="AT53" i="42"/>
  <c r="AU53" i="42"/>
  <c r="BK52" i="42"/>
  <c r="CA52" i="42"/>
  <c r="AL52" i="42"/>
  <c r="BB51" i="42"/>
  <c r="BR51" i="42"/>
  <c r="BN155" i="42"/>
  <c r="AX155" i="42"/>
  <c r="BM51" i="42"/>
  <c r="AG52" i="42"/>
  <c r="AW51" i="42"/>
  <c r="BJ153" i="42"/>
  <c r="BZ153" i="42"/>
  <c r="AY50" i="41"/>
  <c r="BO50" i="41"/>
  <c r="AI51" i="41"/>
  <c r="AJ52" i="41"/>
  <c r="AZ51" i="41"/>
  <c r="BP51" i="41"/>
  <c r="BY51" i="41"/>
  <c r="AS52" i="41"/>
  <c r="BI51" i="41"/>
  <c r="BE156" i="41"/>
  <c r="BU156" i="41"/>
  <c r="AV153" i="41"/>
  <c r="BL153" i="41"/>
  <c r="BC153" i="41"/>
  <c r="BS153" i="41"/>
  <c r="BE52" i="41"/>
  <c r="AO53" i="41"/>
  <c r="BU52" i="41"/>
  <c r="AF53" i="41"/>
  <c r="AV52" i="41"/>
  <c r="BL52" i="41"/>
  <c r="BO154" i="41"/>
  <c r="AY154" i="41"/>
  <c r="BQ155" i="41"/>
  <c r="BA155" i="41"/>
  <c r="AW50" i="41"/>
  <c r="AG51" i="41"/>
  <c r="BM50" i="41"/>
  <c r="BD52" i="41"/>
  <c r="AN53" i="41"/>
  <c r="BT52" i="41"/>
  <c r="AX50" i="41"/>
  <c r="BN50" i="41"/>
  <c r="AH51" i="41"/>
  <c r="BI156" i="41"/>
  <c r="BY156" i="41"/>
  <c r="AQ54" i="41"/>
  <c r="BG53" i="41"/>
  <c r="BW53" i="41"/>
  <c r="BV153" i="41"/>
  <c r="BF153" i="41"/>
  <c r="AU53" i="41"/>
  <c r="CA52" i="41"/>
  <c r="BK52" i="41"/>
  <c r="BC52" i="41"/>
  <c r="AM53" i="41"/>
  <c r="BS52" i="41"/>
  <c r="BZ155" i="41"/>
  <c r="BJ155" i="41"/>
  <c r="BA50" i="41"/>
  <c r="BQ50" i="41"/>
  <c r="AK51" i="41"/>
  <c r="BN154" i="41"/>
  <c r="AX154" i="41"/>
  <c r="BH153" i="41"/>
  <c r="BX153" i="41"/>
  <c r="AW153" i="41"/>
  <c r="BM153" i="41"/>
  <c r="BV52" i="41"/>
  <c r="AP53" i="41"/>
  <c r="BF52" i="41"/>
  <c r="BB52" i="41"/>
  <c r="BR52" i="41"/>
  <c r="AL53" i="41"/>
  <c r="BW153" i="41"/>
  <c r="BG153" i="41"/>
  <c r="BB153" i="41"/>
  <c r="BR153" i="41"/>
  <c r="BD153" i="41"/>
  <c r="BT153" i="41"/>
  <c r="BO153" i="40"/>
  <c r="AY153" i="40"/>
  <c r="BZ154" i="40"/>
  <c r="BJ154" i="40"/>
  <c r="AY52" i="40"/>
  <c r="BO52" i="40"/>
  <c r="AI53" i="40"/>
  <c r="BC154" i="40"/>
  <c r="BS154" i="40"/>
  <c r="BQ155" i="40"/>
  <c r="BA155" i="40"/>
  <c r="AK156" i="40"/>
  <c r="BW50" i="40"/>
  <c r="BG50" i="40"/>
  <c r="AQ51" i="40"/>
  <c r="BF51" i="40"/>
  <c r="BV51" i="40"/>
  <c r="AP52" i="40"/>
  <c r="BN153" i="40"/>
  <c r="AX153" i="40"/>
  <c r="BX52" i="40"/>
  <c r="BH52" i="40"/>
  <c r="AR53" i="40"/>
  <c r="BL50" i="40"/>
  <c r="AF51" i="40"/>
  <c r="AV50" i="40"/>
  <c r="BV153" i="40"/>
  <c r="BF153" i="40"/>
  <c r="BT153" i="40"/>
  <c r="BD153" i="40"/>
  <c r="BP153" i="40"/>
  <c r="AZ153" i="40"/>
  <c r="CA153" i="40"/>
  <c r="BK153" i="40"/>
  <c r="AH53" i="40"/>
  <c r="BN52" i="40"/>
  <c r="AX52" i="40"/>
  <c r="AK51" i="40"/>
  <c r="BA50" i="40"/>
  <c r="BQ50" i="40"/>
  <c r="BY153" i="40"/>
  <c r="BI153" i="40"/>
  <c r="BB153" i="40"/>
  <c r="BR153" i="40"/>
  <c r="BU153" i="40"/>
  <c r="BE153" i="40"/>
  <c r="CA50" i="40"/>
  <c r="BK50" i="40"/>
  <c r="AU51" i="40"/>
  <c r="BD51" i="40"/>
  <c r="BT51" i="40"/>
  <c r="AN52" i="40"/>
  <c r="AQ156" i="40"/>
  <c r="BW155" i="40"/>
  <c r="BG155" i="40"/>
  <c r="BY50" i="40"/>
  <c r="BI50" i="40"/>
  <c r="AS51" i="40"/>
  <c r="AT52" i="40"/>
  <c r="BJ51" i="40"/>
  <c r="BZ51" i="40"/>
  <c r="BP52" i="40"/>
  <c r="AJ53" i="40"/>
  <c r="AZ52" i="40"/>
  <c r="AL51" i="40"/>
  <c r="BR50" i="40"/>
  <c r="BB50" i="40"/>
  <c r="BE51" i="40"/>
  <c r="BU51" i="40"/>
  <c r="AO52" i="40"/>
  <c r="BV52" i="39"/>
  <c r="AP53" i="39"/>
  <c r="BF52" i="39"/>
  <c r="AM155" i="39"/>
  <c r="BS154" i="39"/>
  <c r="BC154" i="39"/>
  <c r="AU154" i="39"/>
  <c r="CA153" i="39"/>
  <c r="BK153" i="39"/>
  <c r="BM51" i="39"/>
  <c r="AW51" i="39"/>
  <c r="AG52" i="39"/>
  <c r="AX153" i="39"/>
  <c r="AH154" i="39"/>
  <c r="BN153" i="39"/>
  <c r="AQ53" i="39"/>
  <c r="BG52" i="39"/>
  <c r="BW52" i="39"/>
  <c r="AZ155" i="39"/>
  <c r="BP155" i="39"/>
  <c r="AJ156" i="39"/>
  <c r="BL50" i="39"/>
  <c r="AF51" i="39"/>
  <c r="AV50" i="39"/>
  <c r="AT51" i="39"/>
  <c r="BJ50" i="39"/>
  <c r="BZ50" i="39"/>
  <c r="AL52" i="39"/>
  <c r="BR51" i="39"/>
  <c r="BB51" i="39"/>
  <c r="AP155" i="39"/>
  <c r="BF154" i="39"/>
  <c r="BV154" i="39"/>
  <c r="AO155" i="39"/>
  <c r="BE154" i="39"/>
  <c r="BU154" i="39"/>
  <c r="AF155" i="39"/>
  <c r="BL154" i="39"/>
  <c r="AV154" i="39"/>
  <c r="AN154" i="39"/>
  <c r="BD153" i="39"/>
  <c r="BT153" i="39"/>
  <c r="AT156" i="39"/>
  <c r="BJ155" i="39"/>
  <c r="BZ155" i="39"/>
  <c r="BU51" i="39"/>
  <c r="BE51" i="39"/>
  <c r="AO52" i="39"/>
  <c r="AY153" i="39"/>
  <c r="AI154" i="39"/>
  <c r="BO153" i="39"/>
  <c r="AR156" i="39"/>
  <c r="BH155" i="39"/>
  <c r="BX155" i="39"/>
  <c r="BS50" i="39"/>
  <c r="AM51" i="39"/>
  <c r="BC50" i="39"/>
  <c r="BN51" i="39"/>
  <c r="AH52" i="39"/>
  <c r="AX51" i="39"/>
  <c r="BA155" i="39"/>
  <c r="BQ155" i="39"/>
  <c r="AK156" i="39"/>
  <c r="AW153" i="39"/>
  <c r="AG154" i="39"/>
  <c r="BM153" i="39"/>
  <c r="BD52" i="39"/>
  <c r="AN53" i="39"/>
  <c r="BT52" i="39"/>
  <c r="AK52" i="39"/>
  <c r="BQ51" i="39"/>
  <c r="BA51" i="39"/>
  <c r="BI154" i="39"/>
  <c r="AS155" i="39"/>
  <c r="BY154" i="39"/>
  <c r="AZ52" i="39"/>
  <c r="AJ53" i="39"/>
  <c r="BP52" i="39"/>
  <c r="CA52" i="39"/>
  <c r="AU53" i="39"/>
  <c r="BK52" i="39"/>
  <c r="AL155" i="39"/>
  <c r="BR154" i="39"/>
  <c r="BB154" i="39"/>
  <c r="BO52" i="39"/>
  <c r="AY52" i="39"/>
  <c r="AI53" i="39"/>
  <c r="BT154" i="38"/>
  <c r="AN155" i="38"/>
  <c r="BD154" i="38"/>
  <c r="BA50" i="38"/>
  <c r="BQ50" i="38"/>
  <c r="AK51" i="38"/>
  <c r="BF153" i="38"/>
  <c r="BV153" i="38"/>
  <c r="AP154" i="38"/>
  <c r="BJ51" i="38"/>
  <c r="BZ51" i="38"/>
  <c r="AT52" i="38"/>
  <c r="BR50" i="38"/>
  <c r="BB50" i="38"/>
  <c r="AL51" i="38"/>
  <c r="BN50" i="38"/>
  <c r="AH51" i="38"/>
  <c r="AX50" i="38"/>
  <c r="AR155" i="38"/>
  <c r="BX154" i="38"/>
  <c r="BH154" i="38"/>
  <c r="BY51" i="38"/>
  <c r="BI51" i="38"/>
  <c r="AS52" i="38"/>
  <c r="BX51" i="38"/>
  <c r="AR52" i="38"/>
  <c r="BH51" i="38"/>
  <c r="BB155" i="38"/>
  <c r="AL156" i="38"/>
  <c r="BR155" i="38"/>
  <c r="BQ154" i="38"/>
  <c r="BA154" i="38"/>
  <c r="AK155" i="38"/>
  <c r="AZ154" i="38"/>
  <c r="BP154" i="38"/>
  <c r="AJ155" i="38"/>
  <c r="BL50" i="38"/>
  <c r="AV50" i="38"/>
  <c r="AF51" i="38"/>
  <c r="CA153" i="38"/>
  <c r="AU154" i="38"/>
  <c r="BK153" i="38"/>
  <c r="BE153" i="38"/>
  <c r="AO154" i="38"/>
  <c r="BU153" i="38"/>
  <c r="BT50" i="38"/>
  <c r="BD50" i="38"/>
  <c r="AN51" i="38"/>
  <c r="AI53" i="38"/>
  <c r="AY52" i="38"/>
  <c r="BO52" i="38"/>
  <c r="AU51" i="38"/>
  <c r="CA50" i="38"/>
  <c r="BK50" i="38"/>
  <c r="BW155" i="38"/>
  <c r="BG155" i="38"/>
  <c r="AQ156" i="38"/>
  <c r="BC50" i="38"/>
  <c r="BS50" i="38"/>
  <c r="AM51" i="38"/>
  <c r="AG51" i="38"/>
  <c r="BM50" i="38"/>
  <c r="AW50" i="38"/>
  <c r="BS154" i="38"/>
  <c r="BC154" i="38"/>
  <c r="AM155" i="38"/>
  <c r="AZ50" i="38"/>
  <c r="AJ51" i="38"/>
  <c r="BP50" i="38"/>
  <c r="AW153" i="38"/>
  <c r="AG154" i="38"/>
  <c r="BM153" i="38"/>
  <c r="BU50" i="38"/>
  <c r="BE50" i="38"/>
  <c r="AO51" i="38"/>
  <c r="BV51" i="38"/>
  <c r="BF51" i="38"/>
  <c r="AP52" i="38"/>
  <c r="AY154" i="38"/>
  <c r="BO154" i="38"/>
  <c r="AI155" i="38"/>
  <c r="BW51" i="38"/>
  <c r="BG51" i="38"/>
  <c r="AQ52" i="38"/>
  <c r="AF154" i="38"/>
  <c r="AV153" i="38"/>
  <c r="BL153" i="38"/>
  <c r="AX154" i="38"/>
  <c r="BN154" i="38"/>
  <c r="AH155" i="38"/>
  <c r="AL51" i="37"/>
  <c r="BR50" i="37"/>
  <c r="BB50" i="37"/>
  <c r="AZ153" i="37"/>
  <c r="AJ154" i="37"/>
  <c r="BP153" i="37"/>
  <c r="BK154" i="37"/>
  <c r="AU155" i="37"/>
  <c r="CA154" i="37"/>
  <c r="BT153" i="37"/>
  <c r="AN154" i="37"/>
  <c r="BD153" i="37"/>
  <c r="AP53" i="37"/>
  <c r="BV52" i="37"/>
  <c r="BF52" i="37"/>
  <c r="BM50" i="37"/>
  <c r="AW50" i="37"/>
  <c r="AG51" i="37"/>
  <c r="AO53" i="37"/>
  <c r="BE52" i="37"/>
  <c r="BU52" i="37"/>
  <c r="AM53" i="37"/>
  <c r="BC52" i="37"/>
  <c r="BS52" i="37"/>
  <c r="BO52" i="37"/>
  <c r="AI53" i="37"/>
  <c r="AY52" i="37"/>
  <c r="AK51" i="37"/>
  <c r="BQ50" i="37"/>
  <c r="BA50" i="37"/>
  <c r="AI154" i="37"/>
  <c r="BO153" i="37"/>
  <c r="AY153" i="37"/>
  <c r="AF51" i="37"/>
  <c r="AV50" i="37"/>
  <c r="BL50" i="37"/>
  <c r="BX155" i="37"/>
  <c r="AR156" i="37"/>
  <c r="BH155" i="37"/>
  <c r="BA153" i="37"/>
  <c r="AK154" i="37"/>
  <c r="BQ153" i="37"/>
  <c r="BS153" i="37"/>
  <c r="BC153" i="37"/>
  <c r="AM154" i="37"/>
  <c r="BZ51" i="37"/>
  <c r="AT52" i="37"/>
  <c r="BJ51" i="37"/>
  <c r="BL154" i="37"/>
  <c r="AF155" i="37"/>
  <c r="AV154" i="37"/>
  <c r="AP155" i="37"/>
  <c r="BF154" i="37"/>
  <c r="BV154" i="37"/>
  <c r="BX51" i="37"/>
  <c r="AR52" i="37"/>
  <c r="BH51" i="37"/>
  <c r="BN50" i="37"/>
  <c r="AH51" i="37"/>
  <c r="AX50" i="37"/>
  <c r="BG153" i="37"/>
  <c r="BW153" i="37"/>
  <c r="AQ154" i="37"/>
  <c r="AU52" i="37"/>
  <c r="CA51" i="37"/>
  <c r="BK51" i="37"/>
  <c r="AS154" i="37"/>
  <c r="BI153" i="37"/>
  <c r="BY153" i="37"/>
  <c r="AZ52" i="37"/>
  <c r="AJ53" i="37"/>
  <c r="BP52" i="37"/>
  <c r="AT154" i="37"/>
  <c r="BJ153" i="37"/>
  <c r="BZ153" i="37"/>
  <c r="BW51" i="37"/>
  <c r="AQ52" i="37"/>
  <c r="BG51" i="37"/>
  <c r="BY51" i="37"/>
  <c r="BI51" i="37"/>
  <c r="AS52" i="37"/>
  <c r="BB153" i="37"/>
  <c r="BR153" i="37"/>
  <c r="AL154" i="37"/>
  <c r="BU153" i="37"/>
  <c r="BE153" i="37"/>
  <c r="AO154" i="37"/>
  <c r="BD52" i="37"/>
  <c r="AN53" i="37"/>
  <c r="BT52" i="37"/>
  <c r="BO153" i="36"/>
  <c r="AY153" i="36"/>
  <c r="BX51" i="36"/>
  <c r="AR52" i="36"/>
  <c r="BH51" i="36"/>
  <c r="BN52" i="36"/>
  <c r="AH53" i="36"/>
  <c r="AX52" i="36"/>
  <c r="BH154" i="36"/>
  <c r="BX154" i="36"/>
  <c r="BJ153" i="36"/>
  <c r="BZ153" i="36"/>
  <c r="CA53" i="36"/>
  <c r="AU54" i="36"/>
  <c r="BK53" i="36"/>
  <c r="AQ51" i="36"/>
  <c r="BG50" i="36"/>
  <c r="BW50" i="36"/>
  <c r="AO51" i="36"/>
  <c r="BU50" i="36"/>
  <c r="BE50" i="36"/>
  <c r="AV51" i="36"/>
  <c r="BL51" i="36"/>
  <c r="AF52" i="36"/>
  <c r="BD50" i="36"/>
  <c r="AN51" i="36"/>
  <c r="BT50" i="36"/>
  <c r="BL153" i="36"/>
  <c r="BV153" i="36"/>
  <c r="BF153" i="36"/>
  <c r="BD153" i="36"/>
  <c r="BT153" i="36"/>
  <c r="BE154" i="36"/>
  <c r="BU154" i="36"/>
  <c r="BM153" i="36"/>
  <c r="AW153" i="36"/>
  <c r="BY51" i="36"/>
  <c r="BI51" i="36"/>
  <c r="AS52" i="36"/>
  <c r="BJ50" i="36"/>
  <c r="BZ50" i="36"/>
  <c r="AT51" i="36"/>
  <c r="BW153" i="36"/>
  <c r="BG153" i="36"/>
  <c r="BI153" i="36"/>
  <c r="BY153" i="36"/>
  <c r="AP51" i="36"/>
  <c r="BF50" i="36"/>
  <c r="BV50" i="36"/>
  <c r="BB154" i="36"/>
  <c r="BR154" i="36"/>
  <c r="BK153" i="36"/>
  <c r="CA153" i="36"/>
  <c r="BA155" i="36"/>
  <c r="BQ155" i="36"/>
  <c r="AX155" i="36"/>
  <c r="BN155" i="36"/>
  <c r="BC153" i="36"/>
  <c r="BS153" i="36"/>
  <c r="AM53" i="36"/>
  <c r="BC52" i="36"/>
  <c r="BS52" i="36"/>
  <c r="AZ154" i="36"/>
  <c r="BP154" i="36"/>
  <c r="BQ52" i="36"/>
  <c r="AK53" i="36"/>
  <c r="BA52" i="36"/>
  <c r="BP52" i="36"/>
  <c r="AJ53" i="36"/>
  <c r="AZ52" i="36"/>
  <c r="BB51" i="36"/>
  <c r="AL52" i="36"/>
  <c r="BR51" i="36"/>
  <c r="AW51" i="36"/>
  <c r="BM51" i="36"/>
  <c r="AG52" i="36"/>
  <c r="BU48" i="16"/>
  <c r="BE48" i="16"/>
  <c r="AO49" i="16"/>
  <c r="BX151" i="16"/>
  <c r="BH151" i="16"/>
  <c r="AX21" i="16"/>
  <c r="BN21" i="16"/>
  <c r="BR21" i="16"/>
  <c r="BB21" i="16"/>
  <c r="CA49" i="16"/>
  <c r="BK49" i="16"/>
  <c r="BO22" i="16"/>
  <c r="AY22" i="16"/>
  <c r="BF49" i="16"/>
  <c r="BV49" i="16"/>
  <c r="BI48" i="16"/>
  <c r="BY48" i="16"/>
  <c r="BI150" i="16"/>
  <c r="BY150" i="16"/>
  <c r="BT50" i="16"/>
  <c r="BD50" i="16"/>
  <c r="BG150" i="16"/>
  <c r="BW150" i="16"/>
  <c r="AW21" i="16"/>
  <c r="BM21" i="16"/>
  <c r="BX48" i="16"/>
  <c r="BH48" i="16"/>
  <c r="BZ48" i="16"/>
  <c r="BJ48" i="16"/>
  <c r="BW48" i="16"/>
  <c r="BG48" i="16"/>
  <c r="BV151" i="16"/>
  <c r="BF151" i="16"/>
  <c r="BS21" i="16"/>
  <c r="BC21" i="16"/>
  <c r="BP22" i="16"/>
  <c r="AZ22" i="16"/>
  <c r="BA21" i="16"/>
  <c r="BQ21" i="16"/>
  <c r="BJ151" i="16"/>
  <c r="BZ151" i="16"/>
  <c r="BD150" i="16"/>
  <c r="BT150" i="16"/>
  <c r="BE150" i="16"/>
  <c r="BU150" i="16"/>
  <c r="BK151" i="16"/>
  <c r="CA151" i="16"/>
  <c r="BL21" i="16"/>
  <c r="AV21" i="16"/>
  <c r="AP50" i="16"/>
  <c r="AR152" i="16"/>
  <c r="AR49" i="16"/>
  <c r="AQ49" i="16"/>
  <c r="AS49" i="16"/>
  <c r="AU50" i="16"/>
  <c r="AT49" i="16"/>
  <c r="AP152" i="16"/>
  <c r="AN51" i="16"/>
  <c r="Y8" i="15"/>
  <c r="AG8" i="15" s="1"/>
  <c r="X8" i="15"/>
  <c r="AF8" i="15" s="1"/>
  <c r="W8" i="15"/>
  <c r="AE8" i="15" s="1"/>
  <c r="V8" i="15"/>
  <c r="AD8" i="15" s="1"/>
  <c r="U8" i="15"/>
  <c r="AC8" i="15" s="1"/>
  <c r="T8" i="15"/>
  <c r="AB8" i="15" s="1"/>
  <c r="S8" i="15"/>
  <c r="AA8" i="15" s="1"/>
  <c r="Z8" i="15"/>
  <c r="AG6" i="15"/>
  <c r="AF6" i="15"/>
  <c r="AD6" i="15"/>
  <c r="AC6" i="15"/>
  <c r="AB6" i="15"/>
  <c r="AA6" i="15"/>
  <c r="Z6" i="15"/>
  <c r="BX51" i="39" l="1"/>
  <c r="BH51" i="39"/>
  <c r="AR52" i="39"/>
  <c r="AM52" i="40"/>
  <c r="BC51" i="40"/>
  <c r="BS51" i="40"/>
  <c r="AI52" i="43"/>
  <c r="AY51" i="43"/>
  <c r="BO51" i="43"/>
  <c r="AM52" i="43"/>
  <c r="BC51" i="43"/>
  <c r="BS51" i="43"/>
  <c r="AW154" i="40"/>
  <c r="BM154" i="40"/>
  <c r="BW51" i="44"/>
  <c r="BG51" i="44"/>
  <c r="AQ52" i="44"/>
  <c r="CA154" i="41"/>
  <c r="BK154" i="41"/>
  <c r="BJ154" i="43"/>
  <c r="AT155" i="43"/>
  <c r="BZ154" i="43"/>
  <c r="AX51" i="42"/>
  <c r="BN51" i="42"/>
  <c r="AH52" i="42"/>
  <c r="BX154" i="40"/>
  <c r="BH154" i="40"/>
  <c r="AV154" i="40"/>
  <c r="BL154" i="40"/>
  <c r="BP154" i="42"/>
  <c r="AZ154" i="42"/>
  <c r="BT51" i="44"/>
  <c r="AN52" i="44"/>
  <c r="BD51" i="44"/>
  <c r="BJ154" i="38"/>
  <c r="BZ154" i="38"/>
  <c r="AT155" i="38"/>
  <c r="AS155" i="43"/>
  <c r="BY154" i="43"/>
  <c r="BI154" i="43"/>
  <c r="BD154" i="42"/>
  <c r="BT154" i="42"/>
  <c r="AY51" i="36"/>
  <c r="BO51" i="36"/>
  <c r="AI52" i="36"/>
  <c r="BY51" i="39"/>
  <c r="BI51" i="39"/>
  <c r="AS52" i="39"/>
  <c r="AU155" i="43"/>
  <c r="BK154" i="43"/>
  <c r="CA154" i="43"/>
  <c r="AD51" i="45"/>
  <c r="V52" i="45"/>
  <c r="BG155" i="39"/>
  <c r="AQ156" i="39"/>
  <c r="BW155" i="39"/>
  <c r="AZ154" i="41"/>
  <c r="BP154" i="41"/>
  <c r="AW154" i="42"/>
  <c r="BM154" i="42"/>
  <c r="BB154" i="42"/>
  <c r="BR154" i="42"/>
  <c r="AC51" i="45"/>
  <c r="U52" i="45"/>
  <c r="AR52" i="41"/>
  <c r="BH51" i="41"/>
  <c r="BX51" i="41"/>
  <c r="BF52" i="44"/>
  <c r="BV52" i="44"/>
  <c r="AP53" i="44"/>
  <c r="AH156" i="37"/>
  <c r="BN155" i="37"/>
  <c r="AX155" i="37"/>
  <c r="BI154" i="38"/>
  <c r="BY154" i="38"/>
  <c r="AS155" i="38"/>
  <c r="BM154" i="37"/>
  <c r="AG155" i="37"/>
  <c r="AW154" i="37"/>
  <c r="AT52" i="41"/>
  <c r="BJ51" i="41"/>
  <c r="BZ51" i="41"/>
  <c r="AW51" i="40"/>
  <c r="BM51" i="40"/>
  <c r="AG52" i="40"/>
  <c r="AG51" i="45"/>
  <c r="Y52" i="45"/>
  <c r="Z53" i="45"/>
  <c r="W54" i="45"/>
  <c r="AE53" i="45"/>
  <c r="AA53" i="45"/>
  <c r="S54" i="45"/>
  <c r="AF51" i="45"/>
  <c r="X52" i="45"/>
  <c r="T55" i="45"/>
  <c r="AB54" i="45"/>
  <c r="AU157" i="44"/>
  <c r="CA156" i="44"/>
  <c r="BK156" i="44"/>
  <c r="BM52" i="44"/>
  <c r="AG53" i="44"/>
  <c r="AW52" i="44"/>
  <c r="BJ154" i="44"/>
  <c r="AT155" i="44"/>
  <c r="BZ154" i="44"/>
  <c r="BC53" i="44"/>
  <c r="AM54" i="44"/>
  <c r="BS53" i="44"/>
  <c r="AS52" i="44"/>
  <c r="BY51" i="44"/>
  <c r="BI51" i="44"/>
  <c r="BE155" i="44"/>
  <c r="BU155" i="44"/>
  <c r="AO156" i="44"/>
  <c r="BZ51" i="44"/>
  <c r="AT52" i="44"/>
  <c r="BJ51" i="44"/>
  <c r="BQ156" i="44"/>
  <c r="BA156" i="44"/>
  <c r="AK157" i="44"/>
  <c r="BV155" i="44"/>
  <c r="BF155" i="44"/>
  <c r="AP156" i="44"/>
  <c r="AZ51" i="44"/>
  <c r="BP51" i="44"/>
  <c r="AJ52" i="44"/>
  <c r="AK53" i="44"/>
  <c r="BA52" i="44"/>
  <c r="BQ52" i="44"/>
  <c r="AY154" i="44"/>
  <c r="BO154" i="44"/>
  <c r="AI155" i="44"/>
  <c r="AZ154" i="44"/>
  <c r="BP154" i="44"/>
  <c r="AJ155" i="44"/>
  <c r="BT155" i="44"/>
  <c r="BD155" i="44"/>
  <c r="AN156" i="44"/>
  <c r="BN156" i="44"/>
  <c r="AX156" i="44"/>
  <c r="AH157" i="44"/>
  <c r="BY155" i="44"/>
  <c r="AS156" i="44"/>
  <c r="BI155" i="44"/>
  <c r="AL158" i="44"/>
  <c r="BB157" i="44"/>
  <c r="BR157" i="44"/>
  <c r="AW155" i="44"/>
  <c r="AG156" i="44"/>
  <c r="BM155" i="44"/>
  <c r="BC154" i="44"/>
  <c r="AM155" i="44"/>
  <c r="BS154" i="44"/>
  <c r="BB53" i="44"/>
  <c r="AL54" i="44"/>
  <c r="BR53" i="44"/>
  <c r="AQ156" i="44"/>
  <c r="BG155" i="44"/>
  <c r="BW155" i="44"/>
  <c r="AV156" i="44"/>
  <c r="AF157" i="44"/>
  <c r="BL156" i="44"/>
  <c r="BU51" i="44"/>
  <c r="AO52" i="44"/>
  <c r="BE51" i="44"/>
  <c r="CA51" i="44"/>
  <c r="AU52" i="44"/>
  <c r="BK51" i="44"/>
  <c r="AY54" i="44"/>
  <c r="BO54" i="44"/>
  <c r="AI55" i="44"/>
  <c r="BX154" i="44"/>
  <c r="BH154" i="44"/>
  <c r="AR155" i="44"/>
  <c r="AR52" i="44"/>
  <c r="BH51" i="44"/>
  <c r="BX51" i="44"/>
  <c r="AX54" i="44"/>
  <c r="AH55" i="44"/>
  <c r="BN54" i="44"/>
  <c r="AF54" i="44"/>
  <c r="BL53" i="44"/>
  <c r="AV53" i="44"/>
  <c r="BU155" i="43"/>
  <c r="AO156" i="43"/>
  <c r="BE155" i="43"/>
  <c r="AJ155" i="43"/>
  <c r="AZ154" i="43"/>
  <c r="BP154" i="43"/>
  <c r="AO53" i="43"/>
  <c r="BE52" i="43"/>
  <c r="BU52" i="43"/>
  <c r="BS155" i="43"/>
  <c r="AM156" i="43"/>
  <c r="BC155" i="43"/>
  <c r="AX154" i="43"/>
  <c r="BN154" i="43"/>
  <c r="AH155" i="43"/>
  <c r="AR157" i="43"/>
  <c r="BX156" i="43"/>
  <c r="BH156" i="43"/>
  <c r="AW154" i="43"/>
  <c r="BM154" i="43"/>
  <c r="AG155" i="43"/>
  <c r="AP53" i="43"/>
  <c r="BF52" i="43"/>
  <c r="BV52" i="43"/>
  <c r="BZ51" i="43"/>
  <c r="AT52" i="43"/>
  <c r="BJ51" i="43"/>
  <c r="BA54" i="43"/>
  <c r="BQ54" i="43"/>
  <c r="AK55" i="43"/>
  <c r="BV155" i="43"/>
  <c r="AP156" i="43"/>
  <c r="BF155" i="43"/>
  <c r="AK156" i="43"/>
  <c r="BA155" i="43"/>
  <c r="BQ155" i="43"/>
  <c r="AH54" i="43"/>
  <c r="AX53" i="43"/>
  <c r="BN53" i="43"/>
  <c r="BX51" i="43"/>
  <c r="AR52" i="43"/>
  <c r="BH51" i="43"/>
  <c r="BG155" i="43"/>
  <c r="BW155" i="43"/>
  <c r="AQ156" i="43"/>
  <c r="BY51" i="43"/>
  <c r="AS52" i="43"/>
  <c r="BI51" i="43"/>
  <c r="BB54" i="43"/>
  <c r="BR54" i="43"/>
  <c r="AL55" i="43"/>
  <c r="AF54" i="43"/>
  <c r="AV53" i="43"/>
  <c r="BL53" i="43"/>
  <c r="AG54" i="43"/>
  <c r="AW53" i="43"/>
  <c r="BM53" i="43"/>
  <c r="AJ54" i="43"/>
  <c r="AZ53" i="43"/>
  <c r="BP53" i="43"/>
  <c r="AN53" i="43"/>
  <c r="BT52" i="43"/>
  <c r="BD52" i="43"/>
  <c r="BK52" i="43"/>
  <c r="AU53" i="43"/>
  <c r="CA52" i="43"/>
  <c r="BD155" i="43"/>
  <c r="BT155" i="43"/>
  <c r="AN156" i="43"/>
  <c r="AY154" i="43"/>
  <c r="BO154" i="43"/>
  <c r="AI155" i="43"/>
  <c r="AV155" i="43"/>
  <c r="AF156" i="43"/>
  <c r="BL155" i="43"/>
  <c r="BR155" i="43"/>
  <c r="AL156" i="43"/>
  <c r="BB155" i="43"/>
  <c r="BW51" i="43"/>
  <c r="AQ52" i="43"/>
  <c r="BG51" i="43"/>
  <c r="BK155" i="42"/>
  <c r="CA155" i="42"/>
  <c r="AU54" i="42"/>
  <c r="BK53" i="42"/>
  <c r="CA53" i="42"/>
  <c r="BX154" i="42"/>
  <c r="BH154" i="42"/>
  <c r="BJ154" i="42"/>
  <c r="BZ154" i="42"/>
  <c r="AG53" i="42"/>
  <c r="AW52" i="42"/>
  <c r="BM52" i="42"/>
  <c r="BP53" i="42"/>
  <c r="AJ54" i="42"/>
  <c r="AZ53" i="42"/>
  <c r="BV154" i="42"/>
  <c r="BF154" i="42"/>
  <c r="BW154" i="42"/>
  <c r="BG154" i="42"/>
  <c r="BO154" i="42"/>
  <c r="AY154" i="42"/>
  <c r="BC52" i="42"/>
  <c r="AM53" i="42"/>
  <c r="BS52" i="42"/>
  <c r="BL154" i="42"/>
  <c r="AV154" i="42"/>
  <c r="BE52" i="42"/>
  <c r="BU52" i="42"/>
  <c r="AO53" i="42"/>
  <c r="BY154" i="42"/>
  <c r="BI154" i="42"/>
  <c r="BG51" i="42"/>
  <c r="AQ52" i="42"/>
  <c r="BW51" i="42"/>
  <c r="BL51" i="42"/>
  <c r="AF52" i="42"/>
  <c r="AV51" i="42"/>
  <c r="BE156" i="42"/>
  <c r="BU156" i="42"/>
  <c r="AT54" i="42"/>
  <c r="BJ53" i="42"/>
  <c r="BZ53" i="42"/>
  <c r="BA52" i="42"/>
  <c r="AK53" i="42"/>
  <c r="BQ52" i="42"/>
  <c r="BN156" i="42"/>
  <c r="AX156" i="42"/>
  <c r="AY52" i="42"/>
  <c r="AI53" i="42"/>
  <c r="BO52" i="42"/>
  <c r="BI54" i="42"/>
  <c r="BY54" i="42"/>
  <c r="AS55" i="42"/>
  <c r="AL53" i="42"/>
  <c r="BB52" i="42"/>
  <c r="BR52" i="42"/>
  <c r="BS156" i="42"/>
  <c r="BC156" i="42"/>
  <c r="BF52" i="42"/>
  <c r="BV52" i="42"/>
  <c r="AP53" i="42"/>
  <c r="BX52" i="42"/>
  <c r="AR53" i="42"/>
  <c r="BH52" i="42"/>
  <c r="BD52" i="42"/>
  <c r="AN53" i="42"/>
  <c r="BT52" i="42"/>
  <c r="BQ155" i="42"/>
  <c r="BA155" i="42"/>
  <c r="AW154" i="41"/>
  <c r="BM154" i="41"/>
  <c r="AO54" i="41"/>
  <c r="BE53" i="41"/>
  <c r="BU53" i="41"/>
  <c r="AM54" i="41"/>
  <c r="BC53" i="41"/>
  <c r="BS53" i="41"/>
  <c r="AN54" i="41"/>
  <c r="BT53" i="41"/>
  <c r="BD53" i="41"/>
  <c r="BS154" i="41"/>
  <c r="BC154" i="41"/>
  <c r="BX154" i="41"/>
  <c r="BH154" i="41"/>
  <c r="BK53" i="41"/>
  <c r="AU54" i="41"/>
  <c r="CA53" i="41"/>
  <c r="BA156" i="41"/>
  <c r="BQ156" i="41"/>
  <c r="BY52" i="41"/>
  <c r="BI52" i="41"/>
  <c r="AS53" i="41"/>
  <c r="AK52" i="41"/>
  <c r="BA51" i="41"/>
  <c r="BQ51" i="41"/>
  <c r="AV154" i="41"/>
  <c r="BL154" i="41"/>
  <c r="AL54" i="41"/>
  <c r="BB53" i="41"/>
  <c r="BR53" i="41"/>
  <c r="BB154" i="41"/>
  <c r="BR154" i="41"/>
  <c r="BW154" i="41"/>
  <c r="BG154" i="41"/>
  <c r="AJ53" i="41"/>
  <c r="BP52" i="41"/>
  <c r="AZ52" i="41"/>
  <c r="BT154" i="41"/>
  <c r="BD154" i="41"/>
  <c r="BG54" i="41"/>
  <c r="AQ55" i="41"/>
  <c r="BW54" i="41"/>
  <c r="AP54" i="41"/>
  <c r="BV53" i="41"/>
  <c r="BF53" i="41"/>
  <c r="BI157" i="41"/>
  <c r="BY157" i="41"/>
  <c r="AI52" i="41"/>
  <c r="AY51" i="41"/>
  <c r="BO51" i="41"/>
  <c r="BM51" i="41"/>
  <c r="AG52" i="41"/>
  <c r="AW51" i="41"/>
  <c r="AX155" i="41"/>
  <c r="BN155" i="41"/>
  <c r="AY155" i="41"/>
  <c r="BO155" i="41"/>
  <c r="BJ156" i="41"/>
  <c r="BZ156" i="41"/>
  <c r="AH52" i="41"/>
  <c r="AX51" i="41"/>
  <c r="BN51" i="41"/>
  <c r="AV53" i="41"/>
  <c r="BL53" i="41"/>
  <c r="AF54" i="41"/>
  <c r="BV154" i="41"/>
  <c r="BF154" i="41"/>
  <c r="BU157" i="41"/>
  <c r="BE157" i="41"/>
  <c r="BI154" i="40"/>
  <c r="BY154" i="40"/>
  <c r="AF52" i="40"/>
  <c r="BL51" i="40"/>
  <c r="AV51" i="40"/>
  <c r="AN53" i="40"/>
  <c r="BD52" i="40"/>
  <c r="BT52" i="40"/>
  <c r="AO53" i="40"/>
  <c r="BU52" i="40"/>
  <c r="BE52" i="40"/>
  <c r="AY53" i="40"/>
  <c r="AI54" i="40"/>
  <c r="BO53" i="40"/>
  <c r="BP154" i="40"/>
  <c r="AZ154" i="40"/>
  <c r="BU154" i="40"/>
  <c r="BE154" i="40"/>
  <c r="BJ155" i="40"/>
  <c r="BZ155" i="40"/>
  <c r="AT156" i="40"/>
  <c r="AX53" i="40"/>
  <c r="AH54" i="40"/>
  <c r="BN53" i="40"/>
  <c r="BN154" i="40"/>
  <c r="AX154" i="40"/>
  <c r="CA154" i="40"/>
  <c r="BK154" i="40"/>
  <c r="BD154" i="40"/>
  <c r="BT154" i="40"/>
  <c r="BQ156" i="40"/>
  <c r="BA156" i="40"/>
  <c r="BB51" i="40"/>
  <c r="AL52" i="40"/>
  <c r="BR51" i="40"/>
  <c r="CA51" i="40"/>
  <c r="AU52" i="40"/>
  <c r="BK51" i="40"/>
  <c r="BV52" i="40"/>
  <c r="BF52" i="40"/>
  <c r="AP53" i="40"/>
  <c r="BZ52" i="40"/>
  <c r="BJ52" i="40"/>
  <c r="AT53" i="40"/>
  <c r="BB154" i="40"/>
  <c r="BR154" i="40"/>
  <c r="AY154" i="40"/>
  <c r="BO154" i="40"/>
  <c r="BY51" i="40"/>
  <c r="AS52" i="40"/>
  <c r="BI51" i="40"/>
  <c r="BH53" i="40"/>
  <c r="BX53" i="40"/>
  <c r="AR54" i="40"/>
  <c r="BA51" i="40"/>
  <c r="BQ51" i="40"/>
  <c r="AK52" i="40"/>
  <c r="AM156" i="40"/>
  <c r="BS155" i="40"/>
  <c r="BC155" i="40"/>
  <c r="BW156" i="40"/>
  <c r="BG156" i="40"/>
  <c r="AZ53" i="40"/>
  <c r="AJ54" i="40"/>
  <c r="BP53" i="40"/>
  <c r="BV154" i="40"/>
  <c r="BF154" i="40"/>
  <c r="BW51" i="40"/>
  <c r="AQ52" i="40"/>
  <c r="BG51" i="40"/>
  <c r="BU155" i="39"/>
  <c r="AO156" i="39"/>
  <c r="BE155" i="39"/>
  <c r="BH156" i="39"/>
  <c r="BX156" i="39"/>
  <c r="AR157" i="39"/>
  <c r="AI155" i="39"/>
  <c r="BO154" i="39"/>
  <c r="AY154" i="39"/>
  <c r="BE52" i="39"/>
  <c r="BU52" i="39"/>
  <c r="AO53" i="39"/>
  <c r="AI54" i="39"/>
  <c r="BO53" i="39"/>
  <c r="AY53" i="39"/>
  <c r="BR52" i="39"/>
  <c r="BB52" i="39"/>
  <c r="AL53" i="39"/>
  <c r="AX52" i="39"/>
  <c r="AH53" i="39"/>
  <c r="BN52" i="39"/>
  <c r="BJ51" i="39"/>
  <c r="AT52" i="39"/>
  <c r="BZ51" i="39"/>
  <c r="AG155" i="39"/>
  <c r="BM154" i="39"/>
  <c r="AW154" i="39"/>
  <c r="AK157" i="39"/>
  <c r="BA156" i="39"/>
  <c r="BQ156" i="39"/>
  <c r="BC155" i="39"/>
  <c r="BS155" i="39"/>
  <c r="AM156" i="39"/>
  <c r="BD53" i="39"/>
  <c r="BT53" i="39"/>
  <c r="AN54" i="39"/>
  <c r="BB155" i="39"/>
  <c r="BR155" i="39"/>
  <c r="AL156" i="39"/>
  <c r="AJ54" i="39"/>
  <c r="AZ53" i="39"/>
  <c r="BP53" i="39"/>
  <c r="AV155" i="39"/>
  <c r="BL155" i="39"/>
  <c r="AF156" i="39"/>
  <c r="BL51" i="39"/>
  <c r="AV51" i="39"/>
  <c r="AF52" i="39"/>
  <c r="BV155" i="39"/>
  <c r="AP156" i="39"/>
  <c r="BF155" i="39"/>
  <c r="BA52" i="39"/>
  <c r="AK53" i="39"/>
  <c r="BQ52" i="39"/>
  <c r="AH155" i="39"/>
  <c r="BN154" i="39"/>
  <c r="AX154" i="39"/>
  <c r="AG53" i="39"/>
  <c r="AW52" i="39"/>
  <c r="BM52" i="39"/>
  <c r="BC51" i="39"/>
  <c r="BS51" i="39"/>
  <c r="AM52" i="39"/>
  <c r="BV53" i="39"/>
  <c r="BF53" i="39"/>
  <c r="AP54" i="39"/>
  <c r="AS156" i="39"/>
  <c r="BI155" i="39"/>
  <c r="BY155" i="39"/>
  <c r="BW53" i="39"/>
  <c r="AQ54" i="39"/>
  <c r="BG53" i="39"/>
  <c r="BJ156" i="39"/>
  <c r="BZ156" i="39"/>
  <c r="AT157" i="39"/>
  <c r="BK154" i="39"/>
  <c r="AU155" i="39"/>
  <c r="CA154" i="39"/>
  <c r="BK53" i="39"/>
  <c r="AU54" i="39"/>
  <c r="CA53" i="39"/>
  <c r="BD154" i="39"/>
  <c r="AN155" i="39"/>
  <c r="BT154" i="39"/>
  <c r="AJ157" i="39"/>
  <c r="AZ156" i="39"/>
  <c r="BP156" i="39"/>
  <c r="BW156" i="38"/>
  <c r="AQ157" i="38"/>
  <c r="BG156" i="38"/>
  <c r="AJ52" i="38"/>
  <c r="BP51" i="38"/>
  <c r="AZ51" i="38"/>
  <c r="AR156" i="38"/>
  <c r="BH155" i="38"/>
  <c r="BX155" i="38"/>
  <c r="AX51" i="38"/>
  <c r="BN51" i="38"/>
  <c r="AH52" i="38"/>
  <c r="AH156" i="38"/>
  <c r="AX155" i="38"/>
  <c r="BN155" i="38"/>
  <c r="BK51" i="38"/>
  <c r="CA51" i="38"/>
  <c r="AU52" i="38"/>
  <c r="AI156" i="38"/>
  <c r="AY155" i="38"/>
  <c r="BO155" i="38"/>
  <c r="BL51" i="38"/>
  <c r="AF52" i="38"/>
  <c r="AV51" i="38"/>
  <c r="AJ156" i="38"/>
  <c r="AZ155" i="38"/>
  <c r="BP155" i="38"/>
  <c r="BR51" i="38"/>
  <c r="BB51" i="38"/>
  <c r="AL52" i="38"/>
  <c r="AY53" i="38"/>
  <c r="BO53" i="38"/>
  <c r="AI54" i="38"/>
  <c r="BF52" i="38"/>
  <c r="AP53" i="38"/>
  <c r="BV52" i="38"/>
  <c r="AO155" i="38"/>
  <c r="BU154" i="38"/>
  <c r="BE154" i="38"/>
  <c r="BY52" i="38"/>
  <c r="BI52" i="38"/>
  <c r="AS53" i="38"/>
  <c r="BZ52" i="38"/>
  <c r="BJ52" i="38"/>
  <c r="AT53" i="38"/>
  <c r="AV154" i="38"/>
  <c r="BL154" i="38"/>
  <c r="AF155" i="38"/>
  <c r="BB156" i="38"/>
  <c r="AL157" i="38"/>
  <c r="BR156" i="38"/>
  <c r="BD51" i="38"/>
  <c r="BT51" i="38"/>
  <c r="AN52" i="38"/>
  <c r="BM51" i="38"/>
  <c r="AW51" i="38"/>
  <c r="AG52" i="38"/>
  <c r="AK156" i="38"/>
  <c r="BA155" i="38"/>
  <c r="BQ155" i="38"/>
  <c r="BX52" i="38"/>
  <c r="BH52" i="38"/>
  <c r="AR53" i="38"/>
  <c r="BD155" i="38"/>
  <c r="AN156" i="38"/>
  <c r="BT155" i="38"/>
  <c r="AW154" i="38"/>
  <c r="BM154" i="38"/>
  <c r="AG155" i="38"/>
  <c r="BC155" i="38"/>
  <c r="AM156" i="38"/>
  <c r="BS155" i="38"/>
  <c r="BG52" i="38"/>
  <c r="BW52" i="38"/>
  <c r="AQ53" i="38"/>
  <c r="AP155" i="38"/>
  <c r="BV154" i="38"/>
  <c r="BF154" i="38"/>
  <c r="AM52" i="38"/>
  <c r="BC51" i="38"/>
  <c r="BS51" i="38"/>
  <c r="AK52" i="38"/>
  <c r="BA51" i="38"/>
  <c r="BQ51" i="38"/>
  <c r="BE51" i="38"/>
  <c r="BU51" i="38"/>
  <c r="AO52" i="38"/>
  <c r="BK154" i="38"/>
  <c r="CA154" i="38"/>
  <c r="AU155" i="38"/>
  <c r="AW51" i="37"/>
  <c r="AG52" i="37"/>
  <c r="BM51" i="37"/>
  <c r="BF155" i="37"/>
  <c r="AP156" i="37"/>
  <c r="BV155" i="37"/>
  <c r="BJ154" i="37"/>
  <c r="AT155" i="37"/>
  <c r="BZ154" i="37"/>
  <c r="AI155" i="37"/>
  <c r="BO154" i="37"/>
  <c r="AY154" i="37"/>
  <c r="AO155" i="37"/>
  <c r="BE154" i="37"/>
  <c r="BU154" i="37"/>
  <c r="AX51" i="37"/>
  <c r="BN51" i="37"/>
  <c r="AH52" i="37"/>
  <c r="BC53" i="37"/>
  <c r="AM54" i="37"/>
  <c r="BS53" i="37"/>
  <c r="AJ155" i="37"/>
  <c r="BP154" i="37"/>
  <c r="AZ154" i="37"/>
  <c r="BF53" i="37"/>
  <c r="AP54" i="37"/>
  <c r="BV53" i="37"/>
  <c r="AK155" i="37"/>
  <c r="BQ154" i="37"/>
  <c r="BA154" i="37"/>
  <c r="BI154" i="37"/>
  <c r="BY154" i="37"/>
  <c r="AS155" i="37"/>
  <c r="AK52" i="37"/>
  <c r="BA51" i="37"/>
  <c r="BQ51" i="37"/>
  <c r="CA52" i="37"/>
  <c r="BK52" i="37"/>
  <c r="AU53" i="37"/>
  <c r="AI54" i="37"/>
  <c r="BO53" i="37"/>
  <c r="AY53" i="37"/>
  <c r="BW52" i="37"/>
  <c r="AQ53" i="37"/>
  <c r="BG52" i="37"/>
  <c r="AV51" i="37"/>
  <c r="AF52" i="37"/>
  <c r="BL51" i="37"/>
  <c r="BG154" i="37"/>
  <c r="BW154" i="37"/>
  <c r="AQ155" i="37"/>
  <c r="CA155" i="37"/>
  <c r="BK155" i="37"/>
  <c r="AU156" i="37"/>
  <c r="BY52" i="37"/>
  <c r="AS53" i="37"/>
  <c r="BI52" i="37"/>
  <c r="BX52" i="37"/>
  <c r="AR53" i="37"/>
  <c r="BH52" i="37"/>
  <c r="BE53" i="37"/>
  <c r="AO54" i="37"/>
  <c r="BU53" i="37"/>
  <c r="AJ54" i="37"/>
  <c r="AZ53" i="37"/>
  <c r="BP53" i="37"/>
  <c r="AN54" i="37"/>
  <c r="BT53" i="37"/>
  <c r="BD53" i="37"/>
  <c r="AF156" i="37"/>
  <c r="BL155" i="37"/>
  <c r="AV155" i="37"/>
  <c r="AN155" i="37"/>
  <c r="BD154" i="37"/>
  <c r="BT154" i="37"/>
  <c r="AL155" i="37"/>
  <c r="BB154" i="37"/>
  <c r="BR154" i="37"/>
  <c r="BZ52" i="37"/>
  <c r="AT53" i="37"/>
  <c r="BJ52" i="37"/>
  <c r="AM155" i="37"/>
  <c r="BC154" i="37"/>
  <c r="BS154" i="37"/>
  <c r="AR157" i="37"/>
  <c r="BX156" i="37"/>
  <c r="BH156" i="37"/>
  <c r="BB51" i="37"/>
  <c r="BR51" i="37"/>
  <c r="AL52" i="37"/>
  <c r="BG154" i="36"/>
  <c r="BW154" i="36"/>
  <c r="AT52" i="36"/>
  <c r="BJ51" i="36"/>
  <c r="BZ51" i="36"/>
  <c r="BN156" i="36"/>
  <c r="AX156" i="36"/>
  <c r="BH155" i="36"/>
  <c r="BX155" i="36"/>
  <c r="AS53" i="36"/>
  <c r="BI52" i="36"/>
  <c r="BY52" i="36"/>
  <c r="AW154" i="36"/>
  <c r="BM154" i="36"/>
  <c r="AX53" i="36"/>
  <c r="AH54" i="36"/>
  <c r="BN53" i="36"/>
  <c r="BI154" i="36"/>
  <c r="BY154" i="36"/>
  <c r="BA156" i="36"/>
  <c r="BQ156" i="36"/>
  <c r="BV154" i="36"/>
  <c r="BF154" i="36"/>
  <c r="BC154" i="36"/>
  <c r="BS154" i="36"/>
  <c r="BJ154" i="36"/>
  <c r="BZ154" i="36"/>
  <c r="CA154" i="36"/>
  <c r="BK154" i="36"/>
  <c r="AV52" i="36"/>
  <c r="BL52" i="36"/>
  <c r="AF53" i="36"/>
  <c r="BB155" i="36"/>
  <c r="BR155" i="36"/>
  <c r="BE155" i="36"/>
  <c r="BU155" i="36"/>
  <c r="BW51" i="36"/>
  <c r="BG51" i="36"/>
  <c r="AQ52" i="36"/>
  <c r="BL154" i="36"/>
  <c r="AZ53" i="36"/>
  <c r="AJ54" i="36"/>
  <c r="BP53" i="36"/>
  <c r="BD51" i="36"/>
  <c r="BT51" i="36"/>
  <c r="AN52" i="36"/>
  <c r="BQ53" i="36"/>
  <c r="AK54" i="36"/>
  <c r="BA53" i="36"/>
  <c r="AZ155" i="36"/>
  <c r="BP155" i="36"/>
  <c r="BE51" i="36"/>
  <c r="BU51" i="36"/>
  <c r="AO52" i="36"/>
  <c r="BD154" i="36"/>
  <c r="BT154" i="36"/>
  <c r="BS53" i="36"/>
  <c r="AM54" i="36"/>
  <c r="BC53" i="36"/>
  <c r="CA54" i="36"/>
  <c r="BK54" i="36"/>
  <c r="AU55" i="36"/>
  <c r="AW52" i="36"/>
  <c r="BM52" i="36"/>
  <c r="AG53" i="36"/>
  <c r="AL53" i="36"/>
  <c r="BR52" i="36"/>
  <c r="BB52" i="36"/>
  <c r="AR53" i="36"/>
  <c r="BH52" i="36"/>
  <c r="BX52" i="36"/>
  <c r="BV51" i="36"/>
  <c r="BF51" i="36"/>
  <c r="AP52" i="36"/>
  <c r="BO154" i="36"/>
  <c r="AY154" i="36"/>
  <c r="BW49" i="16"/>
  <c r="BG49" i="16"/>
  <c r="BI49" i="16"/>
  <c r="BY49" i="16"/>
  <c r="BH152" i="16"/>
  <c r="BX152" i="16"/>
  <c r="BW151" i="16"/>
  <c r="BG151" i="16"/>
  <c r="BF50" i="16"/>
  <c r="BV50" i="16"/>
  <c r="BO23" i="16"/>
  <c r="AY23" i="16"/>
  <c r="BT151" i="16"/>
  <c r="BD151" i="16"/>
  <c r="BN22" i="16"/>
  <c r="AX22" i="16"/>
  <c r="BV152" i="16"/>
  <c r="BF152" i="16"/>
  <c r="BJ152" i="16"/>
  <c r="BZ152" i="16"/>
  <c r="BU49" i="16"/>
  <c r="BE49" i="16"/>
  <c r="AO50" i="16"/>
  <c r="BK50" i="16"/>
  <c r="CA50" i="16"/>
  <c r="BK152" i="16"/>
  <c r="CA152" i="16"/>
  <c r="BX49" i="16"/>
  <c r="BH49" i="16"/>
  <c r="AZ23" i="16"/>
  <c r="BP23" i="16"/>
  <c r="BQ22" i="16"/>
  <c r="BA22" i="16"/>
  <c r="BT51" i="16"/>
  <c r="BD51" i="16"/>
  <c r="BY151" i="16"/>
  <c r="BI151" i="16"/>
  <c r="BU151" i="16"/>
  <c r="BE151" i="16"/>
  <c r="BR22" i="16"/>
  <c r="BB22" i="16"/>
  <c r="BS22" i="16"/>
  <c r="BC22" i="16"/>
  <c r="BM22" i="16"/>
  <c r="AW22" i="16"/>
  <c r="BJ49" i="16"/>
  <c r="BZ49" i="16"/>
  <c r="BL22" i="16"/>
  <c r="AV22" i="16"/>
  <c r="AP51" i="16"/>
  <c r="AO152" i="16"/>
  <c r="AT50" i="16"/>
  <c r="AU51" i="16"/>
  <c r="AN52" i="16"/>
  <c r="AR50" i="16"/>
  <c r="AS50" i="16"/>
  <c r="AQ50" i="16"/>
  <c r="AQ152" i="16"/>
  <c r="AN152" i="16"/>
  <c r="V9" i="15"/>
  <c r="AD9" i="15" s="1"/>
  <c r="T9" i="15"/>
  <c r="AB9" i="15" s="1"/>
  <c r="W9" i="15"/>
  <c r="AE9" i="15" s="1"/>
  <c r="X9" i="15"/>
  <c r="AF9" i="15" s="1"/>
  <c r="Y9" i="15"/>
  <c r="AG9" i="15" s="1"/>
  <c r="Z9" i="15"/>
  <c r="S9" i="15"/>
  <c r="AA9" i="15" s="1"/>
  <c r="U9" i="15"/>
  <c r="AC9" i="15" s="1"/>
  <c r="BC52" i="43" l="1"/>
  <c r="BS52" i="43"/>
  <c r="AM53" i="43"/>
  <c r="AM53" i="40"/>
  <c r="BS52" i="40"/>
  <c r="BC52" i="40"/>
  <c r="AI53" i="43"/>
  <c r="AY52" i="43"/>
  <c r="BO52" i="43"/>
  <c r="BX52" i="39"/>
  <c r="AR53" i="39"/>
  <c r="BH52" i="39"/>
  <c r="AW155" i="42"/>
  <c r="BM155" i="42"/>
  <c r="BL155" i="40"/>
  <c r="AF156" i="40"/>
  <c r="AV155" i="40"/>
  <c r="BO52" i="36"/>
  <c r="AI53" i="36"/>
  <c r="AY52" i="36"/>
  <c r="BR155" i="42"/>
  <c r="BB155" i="42"/>
  <c r="BX155" i="40"/>
  <c r="BH155" i="40"/>
  <c r="AR156" i="40"/>
  <c r="BZ52" i="41"/>
  <c r="BJ52" i="41"/>
  <c r="AT53" i="41"/>
  <c r="AS156" i="38"/>
  <c r="BY155" i="38"/>
  <c r="BI155" i="38"/>
  <c r="BP155" i="41"/>
  <c r="AZ155" i="41"/>
  <c r="BN52" i="42"/>
  <c r="AX52" i="42"/>
  <c r="AH53" i="42"/>
  <c r="AS156" i="43"/>
  <c r="BY155" i="43"/>
  <c r="BI155" i="43"/>
  <c r="AT156" i="43"/>
  <c r="BJ155" i="43"/>
  <c r="BZ155" i="43"/>
  <c r="BT155" i="42"/>
  <c r="BD155" i="42"/>
  <c r="AQ157" i="39"/>
  <c r="BW156" i="39"/>
  <c r="BG156" i="39"/>
  <c r="BJ155" i="38"/>
  <c r="BZ155" i="38"/>
  <c r="AT156" i="38"/>
  <c r="AX156" i="37"/>
  <c r="BN156" i="37"/>
  <c r="AH157" i="37"/>
  <c r="BV53" i="44"/>
  <c r="AP54" i="44"/>
  <c r="BF53" i="44"/>
  <c r="AD52" i="45"/>
  <c r="V53" i="45"/>
  <c r="CA155" i="41"/>
  <c r="BK155" i="41"/>
  <c r="BD52" i="44"/>
  <c r="AN53" i="44"/>
  <c r="BT52" i="44"/>
  <c r="BG52" i="44"/>
  <c r="BW52" i="44"/>
  <c r="AQ53" i="44"/>
  <c r="AZ155" i="42"/>
  <c r="BP155" i="42"/>
  <c r="BK155" i="43"/>
  <c r="AU156" i="43"/>
  <c r="CA155" i="43"/>
  <c r="BM155" i="40"/>
  <c r="AG156" i="40"/>
  <c r="AW155" i="40"/>
  <c r="AW155" i="37"/>
  <c r="BM155" i="37"/>
  <c r="AG156" i="37"/>
  <c r="AW52" i="40"/>
  <c r="AG53" i="40"/>
  <c r="BM52" i="40"/>
  <c r="BX52" i="41"/>
  <c r="BH52" i="41"/>
  <c r="AR53" i="41"/>
  <c r="AS53" i="39"/>
  <c r="BY52" i="39"/>
  <c r="BI52" i="39"/>
  <c r="U53" i="45"/>
  <c r="AC52" i="45"/>
  <c r="AF52" i="45"/>
  <c r="X53" i="45"/>
  <c r="AB55" i="45"/>
  <c r="T56" i="45"/>
  <c r="W55" i="45"/>
  <c r="AE54" i="45"/>
  <c r="Z54" i="45"/>
  <c r="Y53" i="45"/>
  <c r="AG52" i="45"/>
  <c r="AA54" i="45"/>
  <c r="S55" i="45"/>
  <c r="AW156" i="44"/>
  <c r="BM156" i="44"/>
  <c r="AG157" i="44"/>
  <c r="BS54" i="44"/>
  <c r="AM55" i="44"/>
  <c r="BC54" i="44"/>
  <c r="AS157" i="44"/>
  <c r="BI156" i="44"/>
  <c r="BY156" i="44"/>
  <c r="AP157" i="44"/>
  <c r="BV156" i="44"/>
  <c r="BF156" i="44"/>
  <c r="BI52" i="44"/>
  <c r="BY52" i="44"/>
  <c r="AS53" i="44"/>
  <c r="AV54" i="44"/>
  <c r="AF55" i="44"/>
  <c r="BL54" i="44"/>
  <c r="BL157" i="44"/>
  <c r="AV157" i="44"/>
  <c r="AF158" i="44"/>
  <c r="BN157" i="44"/>
  <c r="AX157" i="44"/>
  <c r="AH158" i="44"/>
  <c r="AT156" i="44"/>
  <c r="BJ155" i="44"/>
  <c r="BZ155" i="44"/>
  <c r="AK158" i="44"/>
  <c r="BQ157" i="44"/>
  <c r="BA157" i="44"/>
  <c r="BN55" i="44"/>
  <c r="AH56" i="44"/>
  <c r="AX55" i="44"/>
  <c r="AJ53" i="44"/>
  <c r="AZ52" i="44"/>
  <c r="BP52" i="44"/>
  <c r="AN157" i="44"/>
  <c r="BT156" i="44"/>
  <c r="BD156" i="44"/>
  <c r="BM53" i="44"/>
  <c r="AW53" i="44"/>
  <c r="AG54" i="44"/>
  <c r="AQ157" i="44"/>
  <c r="BG156" i="44"/>
  <c r="BW156" i="44"/>
  <c r="AR53" i="44"/>
  <c r="BX52" i="44"/>
  <c r="BH52" i="44"/>
  <c r="BR54" i="44"/>
  <c r="BB54" i="44"/>
  <c r="AL55" i="44"/>
  <c r="AZ155" i="44"/>
  <c r="AJ156" i="44"/>
  <c r="BP155" i="44"/>
  <c r="AR156" i="44"/>
  <c r="BH155" i="44"/>
  <c r="BX155" i="44"/>
  <c r="AO157" i="44"/>
  <c r="BU156" i="44"/>
  <c r="BE156" i="44"/>
  <c r="BK157" i="44"/>
  <c r="CA157" i="44"/>
  <c r="AU158" i="44"/>
  <c r="BK52" i="44"/>
  <c r="CA52" i="44"/>
  <c r="AU53" i="44"/>
  <c r="AO53" i="44"/>
  <c r="BE52" i="44"/>
  <c r="BU52" i="44"/>
  <c r="BA53" i="44"/>
  <c r="BQ53" i="44"/>
  <c r="AK54" i="44"/>
  <c r="BJ52" i="44"/>
  <c r="BZ52" i="44"/>
  <c r="AT53" i="44"/>
  <c r="BS155" i="44"/>
  <c r="BC155" i="44"/>
  <c r="AM156" i="44"/>
  <c r="AY155" i="44"/>
  <c r="AI156" i="44"/>
  <c r="BO155" i="44"/>
  <c r="BR158" i="44"/>
  <c r="AL159" i="44"/>
  <c r="BB158" i="44"/>
  <c r="BO55" i="44"/>
  <c r="AI56" i="44"/>
  <c r="AY55" i="44"/>
  <c r="AL56" i="43"/>
  <c r="BR55" i="43"/>
  <c r="BB55" i="43"/>
  <c r="AK56" i="43"/>
  <c r="BQ55" i="43"/>
  <c r="BA55" i="43"/>
  <c r="BW156" i="43"/>
  <c r="AQ157" i="43"/>
  <c r="BG156" i="43"/>
  <c r="BF53" i="43"/>
  <c r="BV53" i="43"/>
  <c r="AP54" i="43"/>
  <c r="BD53" i="43"/>
  <c r="BT53" i="43"/>
  <c r="AN54" i="43"/>
  <c r="AJ156" i="43"/>
  <c r="AZ155" i="43"/>
  <c r="BP155" i="43"/>
  <c r="BI52" i="43"/>
  <c r="AS53" i="43"/>
  <c r="BY52" i="43"/>
  <c r="BG52" i="43"/>
  <c r="AQ53" i="43"/>
  <c r="BW52" i="43"/>
  <c r="BC156" i="43"/>
  <c r="BS156" i="43"/>
  <c r="AM157" i="43"/>
  <c r="AI156" i="43"/>
  <c r="AY155" i="43"/>
  <c r="BO155" i="43"/>
  <c r="AW54" i="43"/>
  <c r="BM54" i="43"/>
  <c r="AG55" i="43"/>
  <c r="BJ52" i="43"/>
  <c r="AT53" i="43"/>
  <c r="BZ52" i="43"/>
  <c r="AW155" i="43"/>
  <c r="AG156" i="43"/>
  <c r="BM155" i="43"/>
  <c r="AX54" i="43"/>
  <c r="AH55" i="43"/>
  <c r="BN54" i="43"/>
  <c r="BQ156" i="43"/>
  <c r="BA156" i="43"/>
  <c r="AK157" i="43"/>
  <c r="BB156" i="43"/>
  <c r="BR156" i="43"/>
  <c r="AL157" i="43"/>
  <c r="BE53" i="43"/>
  <c r="BU53" i="43"/>
  <c r="AO54" i="43"/>
  <c r="AV156" i="43"/>
  <c r="AF157" i="43"/>
  <c r="BL156" i="43"/>
  <c r="AZ54" i="43"/>
  <c r="BP54" i="43"/>
  <c r="AJ55" i="43"/>
  <c r="BH157" i="43"/>
  <c r="AR158" i="43"/>
  <c r="BX157" i="43"/>
  <c r="BU156" i="43"/>
  <c r="AO157" i="43"/>
  <c r="BE156" i="43"/>
  <c r="CA53" i="43"/>
  <c r="AU54" i="43"/>
  <c r="BK53" i="43"/>
  <c r="AR53" i="43"/>
  <c r="BH52" i="43"/>
  <c r="BX52" i="43"/>
  <c r="AN157" i="43"/>
  <c r="BT156" i="43"/>
  <c r="BD156" i="43"/>
  <c r="AV54" i="43"/>
  <c r="BL54" i="43"/>
  <c r="AF55" i="43"/>
  <c r="BV156" i="43"/>
  <c r="BF156" i="43"/>
  <c r="AP157" i="43"/>
  <c r="AH156" i="43"/>
  <c r="AX155" i="43"/>
  <c r="BN155" i="43"/>
  <c r="BQ156" i="42"/>
  <c r="BA156" i="42"/>
  <c r="AW53" i="42"/>
  <c r="BM53" i="42"/>
  <c r="AG54" i="42"/>
  <c r="AO54" i="42"/>
  <c r="BU53" i="42"/>
  <c r="BE53" i="42"/>
  <c r="BR53" i="42"/>
  <c r="AL54" i="42"/>
  <c r="BB53" i="42"/>
  <c r="BE157" i="42"/>
  <c r="BU157" i="42"/>
  <c r="AM54" i="42"/>
  <c r="BS53" i="42"/>
  <c r="BC53" i="42"/>
  <c r="BO155" i="42"/>
  <c r="AY155" i="42"/>
  <c r="AV155" i="42"/>
  <c r="BL155" i="42"/>
  <c r="BJ155" i="42"/>
  <c r="BZ155" i="42"/>
  <c r="AN54" i="42"/>
  <c r="BT53" i="42"/>
  <c r="BD53" i="42"/>
  <c r="AX157" i="42"/>
  <c r="BN157" i="42"/>
  <c r="BW52" i="42"/>
  <c r="BG52" i="42"/>
  <c r="AQ53" i="42"/>
  <c r="BW155" i="42"/>
  <c r="BG155" i="42"/>
  <c r="CA54" i="42"/>
  <c r="AU55" i="42"/>
  <c r="BK54" i="42"/>
  <c r="BL52" i="42"/>
  <c r="AF53" i="42"/>
  <c r="AV52" i="42"/>
  <c r="BH53" i="42"/>
  <c r="AR54" i="42"/>
  <c r="BX53" i="42"/>
  <c r="CA156" i="42"/>
  <c r="BK156" i="42"/>
  <c r="BV155" i="42"/>
  <c r="BF155" i="42"/>
  <c r="BJ54" i="42"/>
  <c r="AT55" i="42"/>
  <c r="BZ54" i="42"/>
  <c r="BP54" i="42"/>
  <c r="AZ54" i="42"/>
  <c r="AJ55" i="42"/>
  <c r="AS56" i="42"/>
  <c r="BY55" i="42"/>
  <c r="BI55" i="42"/>
  <c r="BO53" i="42"/>
  <c r="AI54" i="42"/>
  <c r="AY53" i="42"/>
  <c r="BQ53" i="42"/>
  <c r="AK54" i="42"/>
  <c r="BA53" i="42"/>
  <c r="BI155" i="42"/>
  <c r="BY155" i="42"/>
  <c r="BC157" i="42"/>
  <c r="BS157" i="42"/>
  <c r="BH155" i="42"/>
  <c r="BX155" i="42"/>
  <c r="AP54" i="42"/>
  <c r="BV53" i="42"/>
  <c r="BF53" i="42"/>
  <c r="BR155" i="41"/>
  <c r="BB155" i="41"/>
  <c r="CA54" i="41"/>
  <c r="AU55" i="41"/>
  <c r="BK54" i="41"/>
  <c r="AY156" i="41"/>
  <c r="BO156" i="41"/>
  <c r="AQ56" i="41"/>
  <c r="BW55" i="41"/>
  <c r="BG55" i="41"/>
  <c r="BH155" i="41"/>
  <c r="BX155" i="41"/>
  <c r="AX156" i="41"/>
  <c r="BN156" i="41"/>
  <c r="AV155" i="41"/>
  <c r="BL155" i="41"/>
  <c r="AK53" i="41"/>
  <c r="BA52" i="41"/>
  <c r="BQ52" i="41"/>
  <c r="AF55" i="41"/>
  <c r="BL54" i="41"/>
  <c r="AV54" i="41"/>
  <c r="BF155" i="41"/>
  <c r="BV155" i="41"/>
  <c r="BT155" i="41"/>
  <c r="BD155" i="41"/>
  <c r="BB54" i="41"/>
  <c r="BR54" i="41"/>
  <c r="AL55" i="41"/>
  <c r="BU158" i="41"/>
  <c r="BE158" i="41"/>
  <c r="BT54" i="41"/>
  <c r="BD54" i="41"/>
  <c r="AN55" i="41"/>
  <c r="BS54" i="41"/>
  <c r="BC54" i="41"/>
  <c r="AM55" i="41"/>
  <c r="BP53" i="41"/>
  <c r="AJ54" i="41"/>
  <c r="AZ53" i="41"/>
  <c r="BG155" i="41"/>
  <c r="BW155" i="41"/>
  <c r="AO55" i="41"/>
  <c r="BU54" i="41"/>
  <c r="BE54" i="41"/>
  <c r="AS54" i="41"/>
  <c r="BI53" i="41"/>
  <c r="BY53" i="41"/>
  <c r="BQ157" i="41"/>
  <c r="BA157" i="41"/>
  <c r="AG53" i="41"/>
  <c r="BM52" i="41"/>
  <c r="AW52" i="41"/>
  <c r="AI53" i="41"/>
  <c r="AY52" i="41"/>
  <c r="BO52" i="41"/>
  <c r="AX52" i="41"/>
  <c r="AH53" i="41"/>
  <c r="BN52" i="41"/>
  <c r="BI158" i="41"/>
  <c r="BY158" i="41"/>
  <c r="BJ157" i="41"/>
  <c r="BZ157" i="41"/>
  <c r="AW155" i="41"/>
  <c r="BM155" i="41"/>
  <c r="BS155" i="41"/>
  <c r="BC155" i="41"/>
  <c r="BF54" i="41"/>
  <c r="BV54" i="41"/>
  <c r="AP55" i="41"/>
  <c r="AN156" i="40"/>
  <c r="BT155" i="40"/>
  <c r="BD155" i="40"/>
  <c r="BC156" i="40"/>
  <c r="BS156" i="40"/>
  <c r="BK155" i="40"/>
  <c r="CA155" i="40"/>
  <c r="BB52" i="40"/>
  <c r="BR52" i="40"/>
  <c r="AL53" i="40"/>
  <c r="BZ53" i="40"/>
  <c r="BJ53" i="40"/>
  <c r="AT54" i="40"/>
  <c r="BN155" i="40"/>
  <c r="AX155" i="40"/>
  <c r="AH156" i="40"/>
  <c r="BW52" i="40"/>
  <c r="BG52" i="40"/>
  <c r="AQ53" i="40"/>
  <c r="CA52" i="40"/>
  <c r="BK52" i="40"/>
  <c r="AU53" i="40"/>
  <c r="AX54" i="40"/>
  <c r="AH55" i="40"/>
  <c r="BN54" i="40"/>
  <c r="BG157" i="40"/>
  <c r="BW157" i="40"/>
  <c r="BP155" i="40"/>
  <c r="AZ155" i="40"/>
  <c r="AJ156" i="40"/>
  <c r="AV52" i="40"/>
  <c r="BL52" i="40"/>
  <c r="AF53" i="40"/>
  <c r="BQ52" i="40"/>
  <c r="AK53" i="40"/>
  <c r="BA52" i="40"/>
  <c r="BY52" i="40"/>
  <c r="BI52" i="40"/>
  <c r="AS53" i="40"/>
  <c r="BD53" i="40"/>
  <c r="BT53" i="40"/>
  <c r="AN54" i="40"/>
  <c r="BA157" i="40"/>
  <c r="BQ157" i="40"/>
  <c r="AL156" i="40"/>
  <c r="BR155" i="40"/>
  <c r="BB155" i="40"/>
  <c r="BX54" i="40"/>
  <c r="AR55" i="40"/>
  <c r="BH54" i="40"/>
  <c r="BU53" i="40"/>
  <c r="AO54" i="40"/>
  <c r="BE53" i="40"/>
  <c r="AP156" i="40"/>
  <c r="BV155" i="40"/>
  <c r="BF155" i="40"/>
  <c r="AJ55" i="40"/>
  <c r="AZ54" i="40"/>
  <c r="BP54" i="40"/>
  <c r="AI156" i="40"/>
  <c r="BO155" i="40"/>
  <c r="AY155" i="40"/>
  <c r="AI55" i="40"/>
  <c r="BO54" i="40"/>
  <c r="AY54" i="40"/>
  <c r="AP54" i="40"/>
  <c r="BF53" i="40"/>
  <c r="BV53" i="40"/>
  <c r="BZ156" i="40"/>
  <c r="BJ156" i="40"/>
  <c r="AO156" i="40"/>
  <c r="BE155" i="40"/>
  <c r="BU155" i="40"/>
  <c r="BI155" i="40"/>
  <c r="AS156" i="40"/>
  <c r="BY155" i="40"/>
  <c r="BW54" i="39"/>
  <c r="AQ55" i="39"/>
  <c r="BG54" i="39"/>
  <c r="BN53" i="39"/>
  <c r="AH54" i="39"/>
  <c r="AX53" i="39"/>
  <c r="BV156" i="39"/>
  <c r="AP157" i="39"/>
  <c r="BF156" i="39"/>
  <c r="BD54" i="39"/>
  <c r="AN55" i="39"/>
  <c r="BT54" i="39"/>
  <c r="AL54" i="39"/>
  <c r="BB53" i="39"/>
  <c r="BR53" i="39"/>
  <c r="BO54" i="39"/>
  <c r="AI55" i="39"/>
  <c r="AY54" i="39"/>
  <c r="BS52" i="39"/>
  <c r="BC52" i="39"/>
  <c r="AM53" i="39"/>
  <c r="AM157" i="39"/>
  <c r="BS156" i="39"/>
  <c r="BC156" i="39"/>
  <c r="BL156" i="39"/>
  <c r="AF157" i="39"/>
  <c r="AV156" i="39"/>
  <c r="AU55" i="39"/>
  <c r="BK54" i="39"/>
  <c r="CA54" i="39"/>
  <c r="BP54" i="39"/>
  <c r="AZ54" i="39"/>
  <c r="AJ55" i="39"/>
  <c r="BM155" i="39"/>
  <c r="AG156" i="39"/>
  <c r="AW155" i="39"/>
  <c r="AZ157" i="39"/>
  <c r="AJ158" i="39"/>
  <c r="BP157" i="39"/>
  <c r="BT155" i="39"/>
  <c r="AN156" i="39"/>
  <c r="BD155" i="39"/>
  <c r="BM53" i="39"/>
  <c r="AG54" i="39"/>
  <c r="AW53" i="39"/>
  <c r="BZ157" i="39"/>
  <c r="AT158" i="39"/>
  <c r="BJ157" i="39"/>
  <c r="BN155" i="39"/>
  <c r="AH156" i="39"/>
  <c r="AX155" i="39"/>
  <c r="AF53" i="39"/>
  <c r="AV52" i="39"/>
  <c r="BL52" i="39"/>
  <c r="BF54" i="39"/>
  <c r="BV54" i="39"/>
  <c r="AP55" i="39"/>
  <c r="BU53" i="39"/>
  <c r="AO54" i="39"/>
  <c r="BE53" i="39"/>
  <c r="AU156" i="39"/>
  <c r="CA155" i="39"/>
  <c r="BK155" i="39"/>
  <c r="BX157" i="39"/>
  <c r="AR158" i="39"/>
  <c r="BH157" i="39"/>
  <c r="AT53" i="39"/>
  <c r="BZ52" i="39"/>
  <c r="BJ52" i="39"/>
  <c r="BY156" i="39"/>
  <c r="BI156" i="39"/>
  <c r="AS157" i="39"/>
  <c r="BA157" i="39"/>
  <c r="AK158" i="39"/>
  <c r="BQ157" i="39"/>
  <c r="AL157" i="39"/>
  <c r="BR156" i="39"/>
  <c r="BB156" i="39"/>
  <c r="BO155" i="39"/>
  <c r="AI156" i="39"/>
  <c r="AY155" i="39"/>
  <c r="AK54" i="39"/>
  <c r="BA53" i="39"/>
  <c r="BQ53" i="39"/>
  <c r="BU156" i="39"/>
  <c r="BE156" i="39"/>
  <c r="AO157" i="39"/>
  <c r="AH53" i="38"/>
  <c r="AX52" i="38"/>
  <c r="BN52" i="38"/>
  <c r="AX156" i="38"/>
  <c r="BN156" i="38"/>
  <c r="AH157" i="38"/>
  <c r="BB52" i="38"/>
  <c r="BR52" i="38"/>
  <c r="AL53" i="38"/>
  <c r="BF53" i="38"/>
  <c r="BV53" i="38"/>
  <c r="AP54" i="38"/>
  <c r="BC156" i="38"/>
  <c r="AM157" i="38"/>
  <c r="BS156" i="38"/>
  <c r="AI55" i="38"/>
  <c r="BO54" i="38"/>
  <c r="AY54" i="38"/>
  <c r="AG156" i="38"/>
  <c r="BM155" i="38"/>
  <c r="AW155" i="38"/>
  <c r="BP52" i="38"/>
  <c r="AZ52" i="38"/>
  <c r="AJ53" i="38"/>
  <c r="BC52" i="38"/>
  <c r="AM53" i="38"/>
  <c r="BS52" i="38"/>
  <c r="BI53" i="38"/>
  <c r="BY53" i="38"/>
  <c r="AS54" i="38"/>
  <c r="BD156" i="38"/>
  <c r="AN157" i="38"/>
  <c r="BT156" i="38"/>
  <c r="BH53" i="38"/>
  <c r="AR54" i="38"/>
  <c r="BX53" i="38"/>
  <c r="BD52" i="38"/>
  <c r="AN53" i="38"/>
  <c r="BT52" i="38"/>
  <c r="BK155" i="38"/>
  <c r="CA155" i="38"/>
  <c r="AU156" i="38"/>
  <c r="BE52" i="38"/>
  <c r="AO53" i="38"/>
  <c r="BU52" i="38"/>
  <c r="AJ157" i="38"/>
  <c r="AZ156" i="38"/>
  <c r="BP156" i="38"/>
  <c r="AV52" i="38"/>
  <c r="AF53" i="38"/>
  <c r="BL52" i="38"/>
  <c r="BE155" i="38"/>
  <c r="AO156" i="38"/>
  <c r="BU155" i="38"/>
  <c r="BR157" i="38"/>
  <c r="BB157" i="38"/>
  <c r="AL158" i="38"/>
  <c r="BL155" i="38"/>
  <c r="AF156" i="38"/>
  <c r="AV155" i="38"/>
  <c r="BX156" i="38"/>
  <c r="AR157" i="38"/>
  <c r="BH156" i="38"/>
  <c r="AK53" i="38"/>
  <c r="BA52" i="38"/>
  <c r="BQ52" i="38"/>
  <c r="BF155" i="38"/>
  <c r="BV155" i="38"/>
  <c r="AP156" i="38"/>
  <c r="AY156" i="38"/>
  <c r="BO156" i="38"/>
  <c r="AI157" i="38"/>
  <c r="AQ158" i="38"/>
  <c r="BW157" i="38"/>
  <c r="BG157" i="38"/>
  <c r="AG53" i="38"/>
  <c r="AW52" i="38"/>
  <c r="BM52" i="38"/>
  <c r="BZ53" i="38"/>
  <c r="BJ53" i="38"/>
  <c r="AT54" i="38"/>
  <c r="AQ54" i="38"/>
  <c r="BG53" i="38"/>
  <c r="BW53" i="38"/>
  <c r="BA156" i="38"/>
  <c r="BQ156" i="38"/>
  <c r="AK157" i="38"/>
  <c r="CA52" i="38"/>
  <c r="AU53" i="38"/>
  <c r="BK52" i="38"/>
  <c r="AO156" i="37"/>
  <c r="BE155" i="37"/>
  <c r="BU155" i="37"/>
  <c r="AN156" i="37"/>
  <c r="BT155" i="37"/>
  <c r="BD155" i="37"/>
  <c r="BG155" i="37"/>
  <c r="AQ156" i="37"/>
  <c r="BW155" i="37"/>
  <c r="AZ155" i="37"/>
  <c r="AJ156" i="37"/>
  <c r="BP155" i="37"/>
  <c r="BV156" i="37"/>
  <c r="AP157" i="37"/>
  <c r="BF156" i="37"/>
  <c r="BQ52" i="37"/>
  <c r="BA52" i="37"/>
  <c r="AK53" i="37"/>
  <c r="BR52" i="37"/>
  <c r="AL53" i="37"/>
  <c r="BB52" i="37"/>
  <c r="BQ155" i="37"/>
  <c r="AK156" i="37"/>
  <c r="BA155" i="37"/>
  <c r="AN55" i="37"/>
  <c r="BT54" i="37"/>
  <c r="BD54" i="37"/>
  <c r="BZ155" i="37"/>
  <c r="BJ155" i="37"/>
  <c r="AT156" i="37"/>
  <c r="BG53" i="37"/>
  <c r="BW53" i="37"/>
  <c r="AQ54" i="37"/>
  <c r="BV54" i="37"/>
  <c r="AP55" i="37"/>
  <c r="BF54" i="37"/>
  <c r="AJ55" i="37"/>
  <c r="AZ54" i="37"/>
  <c r="BP54" i="37"/>
  <c r="BU54" i="37"/>
  <c r="AO55" i="37"/>
  <c r="BE54" i="37"/>
  <c r="BJ53" i="37"/>
  <c r="BZ53" i="37"/>
  <c r="AT54" i="37"/>
  <c r="AY54" i="37"/>
  <c r="AI55" i="37"/>
  <c r="BO54" i="37"/>
  <c r="BS54" i="37"/>
  <c r="AM55" i="37"/>
  <c r="BC54" i="37"/>
  <c r="AL156" i="37"/>
  <c r="BR155" i="37"/>
  <c r="BB155" i="37"/>
  <c r="AU157" i="37"/>
  <c r="CA156" i="37"/>
  <c r="BK156" i="37"/>
  <c r="BO155" i="37"/>
  <c r="AY155" i="37"/>
  <c r="AI156" i="37"/>
  <c r="BX157" i="37"/>
  <c r="AR158" i="37"/>
  <c r="BH157" i="37"/>
  <c r="BC155" i="37"/>
  <c r="AM156" i="37"/>
  <c r="BS155" i="37"/>
  <c r="BX53" i="37"/>
  <c r="AR54" i="37"/>
  <c r="BH53" i="37"/>
  <c r="CA53" i="37"/>
  <c r="AU54" i="37"/>
  <c r="BK53" i="37"/>
  <c r="AW52" i="37"/>
  <c r="AG53" i="37"/>
  <c r="BM52" i="37"/>
  <c r="BI53" i="37"/>
  <c r="BY53" i="37"/>
  <c r="AS54" i="37"/>
  <c r="AS156" i="37"/>
  <c r="BY155" i="37"/>
  <c r="BI155" i="37"/>
  <c r="AF157" i="37"/>
  <c r="AV156" i="37"/>
  <c r="BL156" i="37"/>
  <c r="AV52" i="37"/>
  <c r="AF53" i="37"/>
  <c r="BL52" i="37"/>
  <c r="AX52" i="37"/>
  <c r="BN52" i="37"/>
  <c r="AH53" i="37"/>
  <c r="BS155" i="36"/>
  <c r="BC155" i="36"/>
  <c r="BF155" i="36"/>
  <c r="BV155" i="36"/>
  <c r="BH53" i="36"/>
  <c r="BX53" i="36"/>
  <c r="AR54" i="36"/>
  <c r="AN53" i="36"/>
  <c r="BD52" i="36"/>
  <c r="BT52" i="36"/>
  <c r="AX54" i="36"/>
  <c r="BN54" i="36"/>
  <c r="AH55" i="36"/>
  <c r="CA155" i="36"/>
  <c r="BK155" i="36"/>
  <c r="BM155" i="36"/>
  <c r="AW155" i="36"/>
  <c r="BS54" i="36"/>
  <c r="BC54" i="36"/>
  <c r="AM55" i="36"/>
  <c r="BD155" i="36"/>
  <c r="BT155" i="36"/>
  <c r="BZ155" i="36"/>
  <c r="BJ155" i="36"/>
  <c r="AY155" i="36"/>
  <c r="BO155" i="36"/>
  <c r="BL155" i="36"/>
  <c r="AO53" i="36"/>
  <c r="BE52" i="36"/>
  <c r="BU52" i="36"/>
  <c r="BN157" i="36"/>
  <c r="AX157" i="36"/>
  <c r="AZ156" i="36"/>
  <c r="BP156" i="36"/>
  <c r="BR156" i="36"/>
  <c r="BB156" i="36"/>
  <c r="BY155" i="36"/>
  <c r="BI155" i="36"/>
  <c r="AT53" i="36"/>
  <c r="BJ52" i="36"/>
  <c r="BZ52" i="36"/>
  <c r="BK55" i="36"/>
  <c r="CA55" i="36"/>
  <c r="AU56" i="36"/>
  <c r="AZ54" i="36"/>
  <c r="BP54" i="36"/>
  <c r="AJ55" i="36"/>
  <c r="AP53" i="36"/>
  <c r="BF52" i="36"/>
  <c r="BV52" i="36"/>
  <c r="BI53" i="36"/>
  <c r="AS54" i="36"/>
  <c r="BY53" i="36"/>
  <c r="BU156" i="36"/>
  <c r="BE156" i="36"/>
  <c r="BR53" i="36"/>
  <c r="AL54" i="36"/>
  <c r="BB53" i="36"/>
  <c r="BA54" i="36"/>
  <c r="BQ54" i="36"/>
  <c r="AK55" i="36"/>
  <c r="AF54" i="36"/>
  <c r="AV53" i="36"/>
  <c r="BL53" i="36"/>
  <c r="BG155" i="36"/>
  <c r="BW155" i="36"/>
  <c r="BX156" i="36"/>
  <c r="BH156" i="36"/>
  <c r="BG52" i="36"/>
  <c r="AQ53" i="36"/>
  <c r="BW52" i="36"/>
  <c r="BA157" i="36"/>
  <c r="BQ157" i="36"/>
  <c r="AG54" i="36"/>
  <c r="AW53" i="36"/>
  <c r="BM53" i="36"/>
  <c r="BK153" i="16"/>
  <c r="CA153" i="16"/>
  <c r="BD52" i="16"/>
  <c r="BT52" i="16"/>
  <c r="BH153" i="16"/>
  <c r="BX153" i="16"/>
  <c r="BJ50" i="16"/>
  <c r="BZ50" i="16"/>
  <c r="BI152" i="16"/>
  <c r="BY152" i="16"/>
  <c r="AZ24" i="16"/>
  <c r="BP24" i="16"/>
  <c r="BD152" i="16"/>
  <c r="BT152" i="16"/>
  <c r="BI50" i="16"/>
  <c r="BY50" i="16"/>
  <c r="BH50" i="16"/>
  <c r="BX50" i="16"/>
  <c r="BR23" i="16"/>
  <c r="BB23" i="16"/>
  <c r="BG152" i="16"/>
  <c r="BW152" i="16"/>
  <c r="BE50" i="16"/>
  <c r="BU50" i="16"/>
  <c r="AO51" i="16"/>
  <c r="BF153" i="16"/>
  <c r="BV153" i="16"/>
  <c r="CA51" i="16"/>
  <c r="BK51" i="16"/>
  <c r="AX23" i="16"/>
  <c r="BN23" i="16"/>
  <c r="BE152" i="16"/>
  <c r="BU152" i="16"/>
  <c r="BM23" i="16"/>
  <c r="AW23" i="16"/>
  <c r="BF51" i="16"/>
  <c r="BV51" i="16"/>
  <c r="BO24" i="16"/>
  <c r="AY24" i="16"/>
  <c r="BA23" i="16"/>
  <c r="BQ23" i="16"/>
  <c r="BS23" i="16"/>
  <c r="BC23" i="16"/>
  <c r="BJ153" i="16"/>
  <c r="BZ153" i="16"/>
  <c r="BW50" i="16"/>
  <c r="BG50" i="16"/>
  <c r="BL23" i="16"/>
  <c r="AV23" i="16"/>
  <c r="AP52" i="16"/>
  <c r="AP154" i="16"/>
  <c r="AN53" i="16"/>
  <c r="AS51" i="16"/>
  <c r="AR154" i="16"/>
  <c r="AQ51" i="16"/>
  <c r="AR51" i="16"/>
  <c r="AU52" i="16"/>
  <c r="AT51" i="16"/>
  <c r="T10" i="15"/>
  <c r="AB10" i="15" s="1"/>
  <c r="Z10" i="15"/>
  <c r="V10" i="15"/>
  <c r="AD10" i="15" s="1"/>
  <c r="Y10" i="15"/>
  <c r="AG10" i="15" s="1"/>
  <c r="X10" i="15"/>
  <c r="AF10" i="15" s="1"/>
  <c r="W10" i="15"/>
  <c r="AE10" i="15" s="1"/>
  <c r="S10" i="15"/>
  <c r="AA10" i="15" s="1"/>
  <c r="U10" i="15"/>
  <c r="AC10" i="15" s="1"/>
  <c r="AI54" i="43" l="1"/>
  <c r="AY53" i="43"/>
  <c r="BO53" i="43"/>
  <c r="AM54" i="40"/>
  <c r="BC53" i="40"/>
  <c r="BS53" i="40"/>
  <c r="AM54" i="43"/>
  <c r="BC53" i="43"/>
  <c r="BS53" i="43"/>
  <c r="BH53" i="39"/>
  <c r="BX53" i="39"/>
  <c r="AR54" i="39"/>
  <c r="AR54" i="41"/>
  <c r="BH53" i="41"/>
  <c r="BX53" i="41"/>
  <c r="BG53" i="44"/>
  <c r="BW53" i="44"/>
  <c r="AQ54" i="44"/>
  <c r="BY156" i="38"/>
  <c r="BI156" i="38"/>
  <c r="AS157" i="38"/>
  <c r="BY53" i="39"/>
  <c r="AS54" i="39"/>
  <c r="BI53" i="39"/>
  <c r="BJ53" i="41"/>
  <c r="AT54" i="41"/>
  <c r="BZ53" i="41"/>
  <c r="BG157" i="39"/>
  <c r="BW157" i="39"/>
  <c r="AQ158" i="39"/>
  <c r="AW156" i="37"/>
  <c r="BM156" i="37"/>
  <c r="AG157" i="37"/>
  <c r="AT157" i="43"/>
  <c r="BZ156" i="43"/>
  <c r="BJ156" i="43"/>
  <c r="BH156" i="40"/>
  <c r="BX156" i="40"/>
  <c r="BB156" i="42"/>
  <c r="BR156" i="42"/>
  <c r="BM156" i="40"/>
  <c r="AW156" i="40"/>
  <c r="BN157" i="37"/>
  <c r="AX157" i="37"/>
  <c r="AH158" i="37"/>
  <c r="AV156" i="40"/>
  <c r="BL156" i="40"/>
  <c r="BD156" i="42"/>
  <c r="BT156" i="42"/>
  <c r="AG54" i="40"/>
  <c r="AW53" i="40"/>
  <c r="BM53" i="40"/>
  <c r="BI156" i="43"/>
  <c r="AS157" i="43"/>
  <c r="BY156" i="43"/>
  <c r="AU157" i="43"/>
  <c r="CA156" i="43"/>
  <c r="BK156" i="43"/>
  <c r="BK156" i="41"/>
  <c r="CA156" i="41"/>
  <c r="V54" i="45"/>
  <c r="AD53" i="45"/>
  <c r="AY53" i="36"/>
  <c r="AI54" i="36"/>
  <c r="BO53" i="36"/>
  <c r="BF54" i="44"/>
  <c r="AP55" i="44"/>
  <c r="BV54" i="44"/>
  <c r="BM156" i="42"/>
  <c r="AW156" i="42"/>
  <c r="BP156" i="42"/>
  <c r="AZ156" i="42"/>
  <c r="BZ156" i="38"/>
  <c r="AT157" i="38"/>
  <c r="BJ156" i="38"/>
  <c r="AZ156" i="41"/>
  <c r="BP156" i="41"/>
  <c r="AN54" i="44"/>
  <c r="BD53" i="44"/>
  <c r="BT53" i="44"/>
  <c r="AX53" i="42"/>
  <c r="BN53" i="42"/>
  <c r="AH54" i="42"/>
  <c r="U54" i="45"/>
  <c r="AC53" i="45"/>
  <c r="AE55" i="45"/>
  <c r="W56" i="45"/>
  <c r="AA55" i="45"/>
  <c r="S56" i="45"/>
  <c r="Z55" i="45"/>
  <c r="AB56" i="45"/>
  <c r="T57" i="45"/>
  <c r="Y54" i="45"/>
  <c r="AG53" i="45"/>
  <c r="AF53" i="45"/>
  <c r="X54" i="45"/>
  <c r="BL55" i="44"/>
  <c r="AF56" i="44"/>
  <c r="AV55" i="44"/>
  <c r="BP156" i="44"/>
  <c r="AZ156" i="44"/>
  <c r="AJ157" i="44"/>
  <c r="BQ54" i="44"/>
  <c r="BA54" i="44"/>
  <c r="AK55" i="44"/>
  <c r="BY53" i="44"/>
  <c r="AS54" i="44"/>
  <c r="BI53" i="44"/>
  <c r="BE53" i="44"/>
  <c r="AO54" i="44"/>
  <c r="BU53" i="44"/>
  <c r="BF157" i="44"/>
  <c r="BV157" i="44"/>
  <c r="AP158" i="44"/>
  <c r="AH57" i="44"/>
  <c r="BN56" i="44"/>
  <c r="AX56" i="44"/>
  <c r="BO56" i="44"/>
  <c r="AI57" i="44"/>
  <c r="AY56" i="44"/>
  <c r="AU54" i="44"/>
  <c r="BK53" i="44"/>
  <c r="CA53" i="44"/>
  <c r="BH53" i="44"/>
  <c r="BX53" i="44"/>
  <c r="AR54" i="44"/>
  <c r="BA158" i="44"/>
  <c r="AK159" i="44"/>
  <c r="BQ158" i="44"/>
  <c r="BI157" i="44"/>
  <c r="BY157" i="44"/>
  <c r="AS158" i="44"/>
  <c r="AL56" i="44"/>
  <c r="BB55" i="44"/>
  <c r="BR55" i="44"/>
  <c r="AL160" i="44"/>
  <c r="BR159" i="44"/>
  <c r="BB159" i="44"/>
  <c r="BK158" i="44"/>
  <c r="CA158" i="44"/>
  <c r="AU159" i="44"/>
  <c r="BW157" i="44"/>
  <c r="AQ158" i="44"/>
  <c r="BG157" i="44"/>
  <c r="AW54" i="44"/>
  <c r="AG55" i="44"/>
  <c r="BM54" i="44"/>
  <c r="BJ156" i="44"/>
  <c r="AT157" i="44"/>
  <c r="BZ156" i="44"/>
  <c r="AM56" i="44"/>
  <c r="BC55" i="44"/>
  <c r="BS55" i="44"/>
  <c r="AX158" i="44"/>
  <c r="AH159" i="44"/>
  <c r="BN158" i="44"/>
  <c r="AG158" i="44"/>
  <c r="BM157" i="44"/>
  <c r="AW157" i="44"/>
  <c r="BO156" i="44"/>
  <c r="AY156" i="44"/>
  <c r="AI157" i="44"/>
  <c r="BS156" i="44"/>
  <c r="AM157" i="44"/>
  <c r="BC156" i="44"/>
  <c r="AO158" i="44"/>
  <c r="BU157" i="44"/>
  <c r="BE157" i="44"/>
  <c r="AF159" i="44"/>
  <c r="BL158" i="44"/>
  <c r="AV158" i="44"/>
  <c r="AN158" i="44"/>
  <c r="BT157" i="44"/>
  <c r="BD157" i="44"/>
  <c r="BP53" i="44"/>
  <c r="AZ53" i="44"/>
  <c r="AJ54" i="44"/>
  <c r="BZ53" i="44"/>
  <c r="AT54" i="44"/>
  <c r="BJ53" i="44"/>
  <c r="AR157" i="44"/>
  <c r="BH156" i="44"/>
  <c r="BX156" i="44"/>
  <c r="AU55" i="43"/>
  <c r="BK54" i="43"/>
  <c r="CA54" i="43"/>
  <c r="BO156" i="43"/>
  <c r="AY156" i="43"/>
  <c r="AI157" i="43"/>
  <c r="BG157" i="43"/>
  <c r="AQ158" i="43"/>
  <c r="BW157" i="43"/>
  <c r="BF157" i="43"/>
  <c r="AP158" i="43"/>
  <c r="BV157" i="43"/>
  <c r="BT157" i="43"/>
  <c r="AN158" i="43"/>
  <c r="BD157" i="43"/>
  <c r="AR159" i="43"/>
  <c r="BX158" i="43"/>
  <c r="BH158" i="43"/>
  <c r="AM158" i="43"/>
  <c r="BS157" i="43"/>
  <c r="BC157" i="43"/>
  <c r="BU54" i="43"/>
  <c r="AO55" i="43"/>
  <c r="BE54" i="43"/>
  <c r="BJ53" i="43"/>
  <c r="BZ53" i="43"/>
  <c r="AT54" i="43"/>
  <c r="BA56" i="43"/>
  <c r="AK57" i="43"/>
  <c r="BQ56" i="43"/>
  <c r="BM55" i="43"/>
  <c r="AG56" i="43"/>
  <c r="AW55" i="43"/>
  <c r="BT54" i="43"/>
  <c r="AN55" i="43"/>
  <c r="BD54" i="43"/>
  <c r="AJ56" i="43"/>
  <c r="AZ55" i="43"/>
  <c r="BP55" i="43"/>
  <c r="AW156" i="43"/>
  <c r="BM156" i="43"/>
  <c r="AG157" i="43"/>
  <c r="BG53" i="43"/>
  <c r="BW53" i="43"/>
  <c r="AQ54" i="43"/>
  <c r="AL158" i="43"/>
  <c r="BR157" i="43"/>
  <c r="BB157" i="43"/>
  <c r="BI53" i="43"/>
  <c r="BY53" i="43"/>
  <c r="AS54" i="43"/>
  <c r="BU157" i="43"/>
  <c r="AO158" i="43"/>
  <c r="BE157" i="43"/>
  <c r="AX156" i="43"/>
  <c r="BN156" i="43"/>
  <c r="AH157" i="43"/>
  <c r="BN55" i="43"/>
  <c r="AH56" i="43"/>
  <c r="AX55" i="43"/>
  <c r="BV54" i="43"/>
  <c r="AP55" i="43"/>
  <c r="BF54" i="43"/>
  <c r="AF158" i="43"/>
  <c r="AV157" i="43"/>
  <c r="BL157" i="43"/>
  <c r="BH53" i="43"/>
  <c r="BX53" i="43"/>
  <c r="AR54" i="43"/>
  <c r="BQ157" i="43"/>
  <c r="AK158" i="43"/>
  <c r="BA157" i="43"/>
  <c r="BP156" i="43"/>
  <c r="AZ156" i="43"/>
  <c r="AJ157" i="43"/>
  <c r="BL55" i="43"/>
  <c r="AF56" i="43"/>
  <c r="AV55" i="43"/>
  <c r="BB56" i="43"/>
  <c r="AL57" i="43"/>
  <c r="BR56" i="43"/>
  <c r="BA54" i="42"/>
  <c r="AK55" i="42"/>
  <c r="BQ54" i="42"/>
  <c r="AY156" i="42"/>
  <c r="BO156" i="42"/>
  <c r="BH54" i="42"/>
  <c r="AR55" i="42"/>
  <c r="BX54" i="42"/>
  <c r="AX158" i="42"/>
  <c r="AH159" i="42"/>
  <c r="BN158" i="42"/>
  <c r="BT54" i="42"/>
  <c r="BD54" i="42"/>
  <c r="AN55" i="42"/>
  <c r="BI56" i="42"/>
  <c r="BY56" i="42"/>
  <c r="AS57" i="42"/>
  <c r="BR54" i="42"/>
  <c r="BB54" i="42"/>
  <c r="AL55" i="42"/>
  <c r="BS54" i="42"/>
  <c r="BC54" i="42"/>
  <c r="AM55" i="42"/>
  <c r="BZ156" i="42"/>
  <c r="BJ156" i="42"/>
  <c r="BS158" i="42"/>
  <c r="AM159" i="42"/>
  <c r="BC158" i="42"/>
  <c r="BF156" i="42"/>
  <c r="BV156" i="42"/>
  <c r="AP55" i="42"/>
  <c r="BF54" i="42"/>
  <c r="BV54" i="42"/>
  <c r="AZ55" i="42"/>
  <c r="BP55" i="42"/>
  <c r="AJ56" i="42"/>
  <c r="BL156" i="42"/>
  <c r="AV156" i="42"/>
  <c r="BH156" i="42"/>
  <c r="BX156" i="42"/>
  <c r="BE54" i="42"/>
  <c r="BU54" i="42"/>
  <c r="AO55" i="42"/>
  <c r="BG156" i="42"/>
  <c r="BW156" i="42"/>
  <c r="BA157" i="42"/>
  <c r="BQ157" i="42"/>
  <c r="AY54" i="42"/>
  <c r="AI55" i="42"/>
  <c r="BO54" i="42"/>
  <c r="AV53" i="42"/>
  <c r="BL53" i="42"/>
  <c r="AF54" i="42"/>
  <c r="BU158" i="42"/>
  <c r="AO159" i="42"/>
  <c r="BE158" i="42"/>
  <c r="AT56" i="42"/>
  <c r="BZ55" i="42"/>
  <c r="BJ55" i="42"/>
  <c r="AG55" i="42"/>
  <c r="BM54" i="42"/>
  <c r="AW54" i="42"/>
  <c r="BI156" i="42"/>
  <c r="BY156" i="42"/>
  <c r="CA157" i="42"/>
  <c r="BK157" i="42"/>
  <c r="AQ54" i="42"/>
  <c r="BG53" i="42"/>
  <c r="BW53" i="42"/>
  <c r="CA55" i="42"/>
  <c r="BK55" i="42"/>
  <c r="AU56" i="42"/>
  <c r="BG156" i="41"/>
  <c r="BW156" i="41"/>
  <c r="BT156" i="41"/>
  <c r="BD156" i="41"/>
  <c r="BN157" i="41"/>
  <c r="AX157" i="41"/>
  <c r="BN53" i="41"/>
  <c r="AH54" i="41"/>
  <c r="AX53" i="41"/>
  <c r="AP56" i="41"/>
  <c r="BV55" i="41"/>
  <c r="BF55" i="41"/>
  <c r="BS156" i="41"/>
  <c r="BC156" i="41"/>
  <c r="BO53" i="41"/>
  <c r="AI54" i="41"/>
  <c r="AY53" i="41"/>
  <c r="BT55" i="41"/>
  <c r="BD55" i="41"/>
  <c r="AN56" i="41"/>
  <c r="BM156" i="41"/>
  <c r="AW156" i="41"/>
  <c r="BK55" i="41"/>
  <c r="AU56" i="41"/>
  <c r="CA55" i="41"/>
  <c r="BS55" i="41"/>
  <c r="AM56" i="41"/>
  <c r="BC55" i="41"/>
  <c r="AV55" i="41"/>
  <c r="AF56" i="41"/>
  <c r="BL55" i="41"/>
  <c r="BQ158" i="41"/>
  <c r="BA158" i="41"/>
  <c r="BJ158" i="41"/>
  <c r="BZ158" i="41"/>
  <c r="BI54" i="41"/>
  <c r="AS55" i="41"/>
  <c r="BY54" i="41"/>
  <c r="BV156" i="41"/>
  <c r="BF156" i="41"/>
  <c r="AW53" i="41"/>
  <c r="BM53" i="41"/>
  <c r="AG54" i="41"/>
  <c r="BO157" i="41"/>
  <c r="AY157" i="41"/>
  <c r="BE159" i="41"/>
  <c r="BU159" i="41"/>
  <c r="BL156" i="41"/>
  <c r="AV156" i="41"/>
  <c r="BW56" i="41"/>
  <c r="BG56" i="41"/>
  <c r="AQ57" i="41"/>
  <c r="BR55" i="41"/>
  <c r="AL56" i="41"/>
  <c r="BB55" i="41"/>
  <c r="BR156" i="41"/>
  <c r="BB156" i="41"/>
  <c r="BP54" i="41"/>
  <c r="AZ54" i="41"/>
  <c r="AJ55" i="41"/>
  <c r="BH156" i="41"/>
  <c r="BX156" i="41"/>
  <c r="BQ53" i="41"/>
  <c r="AK54" i="41"/>
  <c r="BA53" i="41"/>
  <c r="BI159" i="41"/>
  <c r="BY159" i="41"/>
  <c r="BU55" i="41"/>
  <c r="BE55" i="41"/>
  <c r="AO56" i="41"/>
  <c r="AY156" i="40"/>
  <c r="BO156" i="40"/>
  <c r="AT55" i="40"/>
  <c r="BZ54" i="40"/>
  <c r="BJ54" i="40"/>
  <c r="BD54" i="40"/>
  <c r="BT54" i="40"/>
  <c r="AN55" i="40"/>
  <c r="BQ158" i="40"/>
  <c r="BA158" i="40"/>
  <c r="BU54" i="40"/>
  <c r="AO55" i="40"/>
  <c r="BE54" i="40"/>
  <c r="AU54" i="40"/>
  <c r="BK53" i="40"/>
  <c r="CA53" i="40"/>
  <c r="BO55" i="40"/>
  <c r="AI56" i="40"/>
  <c r="AY55" i="40"/>
  <c r="AZ156" i="40"/>
  <c r="BP156" i="40"/>
  <c r="BB156" i="40"/>
  <c r="BR156" i="40"/>
  <c r="BP55" i="40"/>
  <c r="AJ56" i="40"/>
  <c r="AZ55" i="40"/>
  <c r="BB53" i="40"/>
  <c r="AL54" i="40"/>
  <c r="BR53" i="40"/>
  <c r="BU156" i="40"/>
  <c r="BE156" i="40"/>
  <c r="BK156" i="40"/>
  <c r="CA156" i="40"/>
  <c r="BZ157" i="40"/>
  <c r="BJ157" i="40"/>
  <c r="AH56" i="40"/>
  <c r="BN55" i="40"/>
  <c r="AX55" i="40"/>
  <c r="AF54" i="40"/>
  <c r="BL53" i="40"/>
  <c r="AV53" i="40"/>
  <c r="AX156" i="40"/>
  <c r="BN156" i="40"/>
  <c r="BI156" i="40"/>
  <c r="BY156" i="40"/>
  <c r="BI53" i="40"/>
  <c r="BY53" i="40"/>
  <c r="AS54" i="40"/>
  <c r="BC157" i="40"/>
  <c r="BS157" i="40"/>
  <c r="BX55" i="40"/>
  <c r="BH55" i="40"/>
  <c r="AR56" i="40"/>
  <c r="BV54" i="40"/>
  <c r="AP55" i="40"/>
  <c r="BF54" i="40"/>
  <c r="BG158" i="40"/>
  <c r="BW158" i="40"/>
  <c r="BF156" i="40"/>
  <c r="BV156" i="40"/>
  <c r="BA53" i="40"/>
  <c r="AK54" i="40"/>
  <c r="BQ53" i="40"/>
  <c r="BW53" i="40"/>
  <c r="AQ54" i="40"/>
  <c r="BG53" i="40"/>
  <c r="BT156" i="40"/>
  <c r="BD156" i="40"/>
  <c r="BO55" i="39"/>
  <c r="AY55" i="39"/>
  <c r="AI56" i="39"/>
  <c r="BL53" i="39"/>
  <c r="AF54" i="39"/>
  <c r="AV53" i="39"/>
  <c r="BM156" i="39"/>
  <c r="AW156" i="39"/>
  <c r="AG157" i="39"/>
  <c r="BF157" i="39"/>
  <c r="BV157" i="39"/>
  <c r="AP158" i="39"/>
  <c r="BJ53" i="39"/>
  <c r="BZ53" i="39"/>
  <c r="AT54" i="39"/>
  <c r="AN56" i="39"/>
  <c r="BT55" i="39"/>
  <c r="BD55" i="39"/>
  <c r="BB157" i="39"/>
  <c r="AL158" i="39"/>
  <c r="BR157" i="39"/>
  <c r="BE54" i="39"/>
  <c r="AO55" i="39"/>
  <c r="BU54" i="39"/>
  <c r="BC157" i="39"/>
  <c r="BS157" i="39"/>
  <c r="AM158" i="39"/>
  <c r="BN156" i="39"/>
  <c r="AX156" i="39"/>
  <c r="AH157" i="39"/>
  <c r="BM54" i="39"/>
  <c r="AW54" i="39"/>
  <c r="AG55" i="39"/>
  <c r="BN54" i="39"/>
  <c r="AH55" i="39"/>
  <c r="AX54" i="39"/>
  <c r="BT156" i="39"/>
  <c r="AN157" i="39"/>
  <c r="BD156" i="39"/>
  <c r="BP158" i="39"/>
  <c r="AJ159" i="39"/>
  <c r="AZ158" i="39"/>
  <c r="BC53" i="39"/>
  <c r="BS53" i="39"/>
  <c r="AM54" i="39"/>
  <c r="BE157" i="39"/>
  <c r="BU157" i="39"/>
  <c r="AO158" i="39"/>
  <c r="BH158" i="39"/>
  <c r="BX158" i="39"/>
  <c r="AR159" i="39"/>
  <c r="BQ54" i="39"/>
  <c r="BA54" i="39"/>
  <c r="AK55" i="39"/>
  <c r="BO156" i="39"/>
  <c r="AY156" i="39"/>
  <c r="AI157" i="39"/>
  <c r="BQ158" i="39"/>
  <c r="AK159" i="39"/>
  <c r="BA158" i="39"/>
  <c r="AP56" i="39"/>
  <c r="BV55" i="39"/>
  <c r="BF55" i="39"/>
  <c r="BP55" i="39"/>
  <c r="AJ56" i="39"/>
  <c r="AZ55" i="39"/>
  <c r="CA55" i="39"/>
  <c r="AU56" i="39"/>
  <c r="BK55" i="39"/>
  <c r="CA156" i="39"/>
  <c r="BK156" i="39"/>
  <c r="AU157" i="39"/>
  <c r="AF158" i="39"/>
  <c r="AV157" i="39"/>
  <c r="BL157" i="39"/>
  <c r="BG55" i="39"/>
  <c r="BW55" i="39"/>
  <c r="AQ56" i="39"/>
  <c r="BB54" i="39"/>
  <c r="AL55" i="39"/>
  <c r="BR54" i="39"/>
  <c r="BZ158" i="39"/>
  <c r="BJ158" i="39"/>
  <c r="AT159" i="39"/>
  <c r="BY157" i="39"/>
  <c r="BI157" i="39"/>
  <c r="AS158" i="39"/>
  <c r="AY157" i="38"/>
  <c r="BO157" i="38"/>
  <c r="AI158" i="38"/>
  <c r="BH54" i="38"/>
  <c r="AR55" i="38"/>
  <c r="BX54" i="38"/>
  <c r="BE156" i="38"/>
  <c r="BU156" i="38"/>
  <c r="AO157" i="38"/>
  <c r="AV53" i="38"/>
  <c r="AF54" i="38"/>
  <c r="BL53" i="38"/>
  <c r="BV156" i="38"/>
  <c r="AP157" i="38"/>
  <c r="BF156" i="38"/>
  <c r="BQ157" i="38"/>
  <c r="BA157" i="38"/>
  <c r="AK158" i="38"/>
  <c r="AY55" i="38"/>
  <c r="BO55" i="38"/>
  <c r="AI56" i="38"/>
  <c r="AP55" i="38"/>
  <c r="BF54" i="38"/>
  <c r="BV54" i="38"/>
  <c r="BI54" i="38"/>
  <c r="AS55" i="38"/>
  <c r="BY54" i="38"/>
  <c r="AX157" i="38"/>
  <c r="BN157" i="38"/>
  <c r="AH158" i="38"/>
  <c r="AN54" i="38"/>
  <c r="BD53" i="38"/>
  <c r="BT53" i="38"/>
  <c r="BP53" i="38"/>
  <c r="AJ54" i="38"/>
  <c r="AZ53" i="38"/>
  <c r="BM156" i="38"/>
  <c r="AW156" i="38"/>
  <c r="AG157" i="38"/>
  <c r="BK53" i="38"/>
  <c r="CA53" i="38"/>
  <c r="AU54" i="38"/>
  <c r="AO54" i="38"/>
  <c r="BE53" i="38"/>
  <c r="BU53" i="38"/>
  <c r="BG54" i="38"/>
  <c r="AQ55" i="38"/>
  <c r="BW54" i="38"/>
  <c r="AU157" i="38"/>
  <c r="BK156" i="38"/>
  <c r="CA156" i="38"/>
  <c r="BJ54" i="38"/>
  <c r="BZ54" i="38"/>
  <c r="AT55" i="38"/>
  <c r="BS53" i="38"/>
  <c r="AM54" i="38"/>
  <c r="BC53" i="38"/>
  <c r="AL159" i="38"/>
  <c r="BB158" i="38"/>
  <c r="BR158" i="38"/>
  <c r="AQ159" i="38"/>
  <c r="BW158" i="38"/>
  <c r="BG158" i="38"/>
  <c r="BD157" i="38"/>
  <c r="BT157" i="38"/>
  <c r="AN158" i="38"/>
  <c r="BQ53" i="38"/>
  <c r="AK54" i="38"/>
  <c r="BA53" i="38"/>
  <c r="AL54" i="38"/>
  <c r="BR53" i="38"/>
  <c r="BB53" i="38"/>
  <c r="BX157" i="38"/>
  <c r="AR158" i="38"/>
  <c r="BH157" i="38"/>
  <c r="AW53" i="38"/>
  <c r="BM53" i="38"/>
  <c r="AG54" i="38"/>
  <c r="BS157" i="38"/>
  <c r="AM158" i="38"/>
  <c r="BC157" i="38"/>
  <c r="BP157" i="38"/>
  <c r="AZ157" i="38"/>
  <c r="AJ158" i="38"/>
  <c r="BL156" i="38"/>
  <c r="AF157" i="38"/>
  <c r="AV156" i="38"/>
  <c r="AH54" i="38"/>
  <c r="BN53" i="38"/>
  <c r="AX53" i="38"/>
  <c r="BP55" i="37"/>
  <c r="AJ56" i="37"/>
  <c r="AZ55" i="37"/>
  <c r="BV55" i="37"/>
  <c r="AP56" i="37"/>
  <c r="BF55" i="37"/>
  <c r="AZ156" i="37"/>
  <c r="BP156" i="37"/>
  <c r="AJ157" i="37"/>
  <c r="BV157" i="37"/>
  <c r="AP158" i="37"/>
  <c r="BF157" i="37"/>
  <c r="AT157" i="37"/>
  <c r="BZ156" i="37"/>
  <c r="BJ156" i="37"/>
  <c r="AF54" i="37"/>
  <c r="BL53" i="37"/>
  <c r="AV53" i="37"/>
  <c r="AT55" i="37"/>
  <c r="BJ54" i="37"/>
  <c r="BZ54" i="37"/>
  <c r="BH158" i="37"/>
  <c r="AR159" i="37"/>
  <c r="BX158" i="37"/>
  <c r="AH54" i="37"/>
  <c r="AX53" i="37"/>
  <c r="BN53" i="37"/>
  <c r="AQ55" i="37"/>
  <c r="BG54" i="37"/>
  <c r="BW54" i="37"/>
  <c r="BR156" i="37"/>
  <c r="AL157" i="37"/>
  <c r="BB156" i="37"/>
  <c r="BS55" i="37"/>
  <c r="AM56" i="37"/>
  <c r="BC55" i="37"/>
  <c r="BH54" i="37"/>
  <c r="AR55" i="37"/>
  <c r="BX54" i="37"/>
  <c r="AQ157" i="37"/>
  <c r="BW156" i="37"/>
  <c r="BG156" i="37"/>
  <c r="AO56" i="37"/>
  <c r="BU55" i="37"/>
  <c r="BE55" i="37"/>
  <c r="BT156" i="37"/>
  <c r="AN157" i="37"/>
  <c r="BD156" i="37"/>
  <c r="AU55" i="37"/>
  <c r="CA54" i="37"/>
  <c r="BK54" i="37"/>
  <c r="BL157" i="37"/>
  <c r="AF158" i="37"/>
  <c r="AV157" i="37"/>
  <c r="BT55" i="37"/>
  <c r="AN56" i="37"/>
  <c r="BD55" i="37"/>
  <c r="BA156" i="37"/>
  <c r="BQ156" i="37"/>
  <c r="AK157" i="37"/>
  <c r="AY156" i="37"/>
  <c r="BO156" i="37"/>
  <c r="AI157" i="37"/>
  <c r="BB53" i="37"/>
  <c r="AL54" i="37"/>
  <c r="BR53" i="37"/>
  <c r="CA157" i="37"/>
  <c r="BK157" i="37"/>
  <c r="AU158" i="37"/>
  <c r="AG54" i="37"/>
  <c r="BM53" i="37"/>
  <c r="AW53" i="37"/>
  <c r="AI56" i="37"/>
  <c r="BO55" i="37"/>
  <c r="AY55" i="37"/>
  <c r="BS156" i="37"/>
  <c r="AM157" i="37"/>
  <c r="BC156" i="37"/>
  <c r="BI156" i="37"/>
  <c r="AS157" i="37"/>
  <c r="BY156" i="37"/>
  <c r="AS55" i="37"/>
  <c r="BI54" i="37"/>
  <c r="BY54" i="37"/>
  <c r="AK54" i="37"/>
  <c r="BA53" i="37"/>
  <c r="BQ53" i="37"/>
  <c r="BU156" i="37"/>
  <c r="AO157" i="37"/>
  <c r="BE156" i="37"/>
  <c r="AK56" i="36"/>
  <c r="BA55" i="36"/>
  <c r="BQ55" i="36"/>
  <c r="AS55" i="36"/>
  <c r="BY54" i="36"/>
  <c r="BI54" i="36"/>
  <c r="BM156" i="36"/>
  <c r="AW156" i="36"/>
  <c r="BZ53" i="36"/>
  <c r="AT54" i="36"/>
  <c r="BJ53" i="36"/>
  <c r="BL156" i="36"/>
  <c r="BY156" i="36"/>
  <c r="BI156" i="36"/>
  <c r="AY156" i="36"/>
  <c r="BO156" i="36"/>
  <c r="AR55" i="36"/>
  <c r="BX54" i="36"/>
  <c r="BH54" i="36"/>
  <c r="BC55" i="36"/>
  <c r="BS55" i="36"/>
  <c r="AM56" i="36"/>
  <c r="AH56" i="36"/>
  <c r="BN55" i="36"/>
  <c r="AX55" i="36"/>
  <c r="AW54" i="36"/>
  <c r="BM54" i="36"/>
  <c r="AG55" i="36"/>
  <c r="BE157" i="36"/>
  <c r="BU157" i="36"/>
  <c r="BH157" i="36"/>
  <c r="BX157" i="36"/>
  <c r="BP157" i="36"/>
  <c r="AZ157" i="36"/>
  <c r="BD156" i="36"/>
  <c r="BT156" i="36"/>
  <c r="BV156" i="36"/>
  <c r="BF156" i="36"/>
  <c r="AJ56" i="36"/>
  <c r="AZ55" i="36"/>
  <c r="BP55" i="36"/>
  <c r="BC156" i="36"/>
  <c r="BS156" i="36"/>
  <c r="AU57" i="36"/>
  <c r="BK56" i="36"/>
  <c r="CA56" i="36"/>
  <c r="BK156" i="36"/>
  <c r="CA156" i="36"/>
  <c r="BE53" i="36"/>
  <c r="AO54" i="36"/>
  <c r="BU53" i="36"/>
  <c r="BR54" i="36"/>
  <c r="BB54" i="36"/>
  <c r="AL55" i="36"/>
  <c r="BA158" i="36"/>
  <c r="BQ158" i="36"/>
  <c r="BD53" i="36"/>
  <c r="BT53" i="36"/>
  <c r="AN54" i="36"/>
  <c r="BG53" i="36"/>
  <c r="AQ54" i="36"/>
  <c r="BW53" i="36"/>
  <c r="BB157" i="36"/>
  <c r="BR157" i="36"/>
  <c r="BW156" i="36"/>
  <c r="BG156" i="36"/>
  <c r="AX158" i="36"/>
  <c r="BN158" i="36"/>
  <c r="AV54" i="36"/>
  <c r="BL54" i="36"/>
  <c r="AF55" i="36"/>
  <c r="BZ156" i="36"/>
  <c r="BJ156" i="36"/>
  <c r="BF53" i="36"/>
  <c r="AP54" i="36"/>
  <c r="BV53" i="36"/>
  <c r="BX51" i="16"/>
  <c r="BH51" i="16"/>
  <c r="BU153" i="16"/>
  <c r="BE153" i="16"/>
  <c r="BD153" i="16"/>
  <c r="BT153" i="16"/>
  <c r="BF154" i="16"/>
  <c r="BV154" i="16"/>
  <c r="BN24" i="16"/>
  <c r="AX24" i="16"/>
  <c r="BZ51" i="16"/>
  <c r="BJ51" i="16"/>
  <c r="BG51" i="16"/>
  <c r="BW51" i="16"/>
  <c r="BA24" i="16"/>
  <c r="BQ24" i="16"/>
  <c r="BY51" i="16"/>
  <c r="BI51" i="16"/>
  <c r="BM24" i="16"/>
  <c r="AW24" i="16"/>
  <c r="BR24" i="16"/>
  <c r="BB24" i="16"/>
  <c r="CA154" i="16"/>
  <c r="BK154" i="16"/>
  <c r="BU51" i="16"/>
  <c r="BE51" i="16"/>
  <c r="AO52" i="16"/>
  <c r="BI153" i="16"/>
  <c r="BY153" i="16"/>
  <c r="BZ154" i="16"/>
  <c r="BJ154" i="16"/>
  <c r="BX154" i="16"/>
  <c r="BH154" i="16"/>
  <c r="BD53" i="16"/>
  <c r="BT53" i="16"/>
  <c r="AY25" i="16"/>
  <c r="BO25" i="16"/>
  <c r="BS24" i="16"/>
  <c r="BC24" i="16"/>
  <c r="BV52" i="16"/>
  <c r="BF52" i="16"/>
  <c r="AZ25" i="16"/>
  <c r="BP25" i="16"/>
  <c r="BG153" i="16"/>
  <c r="BW153" i="16"/>
  <c r="CA52" i="16"/>
  <c r="BK52" i="16"/>
  <c r="BL24" i="16"/>
  <c r="AV24" i="16"/>
  <c r="AP53" i="16"/>
  <c r="V11" i="15"/>
  <c r="AD11" i="15" s="1"/>
  <c r="AU53" i="16"/>
  <c r="AO154" i="16"/>
  <c r="AR52" i="16"/>
  <c r="AQ154" i="16"/>
  <c r="AQ52" i="16"/>
  <c r="AS52" i="16"/>
  <c r="AN54" i="16"/>
  <c r="AN154" i="16"/>
  <c r="AT52" i="16"/>
  <c r="T11" i="15"/>
  <c r="AB11" i="15" s="1"/>
  <c r="W11" i="15"/>
  <c r="AE11" i="15" s="1"/>
  <c r="Z11" i="15"/>
  <c r="X11" i="15"/>
  <c r="AF11" i="15" s="1"/>
  <c r="Y11" i="15"/>
  <c r="AG11" i="15" s="1"/>
  <c r="S11" i="15"/>
  <c r="AA11" i="15" s="1"/>
  <c r="U11" i="15"/>
  <c r="AC11" i="15" s="1"/>
  <c r="BC54" i="40" l="1"/>
  <c r="BS54" i="40"/>
  <c r="AM55" i="40"/>
  <c r="BX54" i="39"/>
  <c r="BH54" i="39"/>
  <c r="AR55" i="39"/>
  <c r="BC54" i="43"/>
  <c r="BS54" i="43"/>
  <c r="AM55" i="43"/>
  <c r="AI55" i="43"/>
  <c r="BO54" i="43"/>
  <c r="AY54" i="43"/>
  <c r="BT54" i="44"/>
  <c r="AN55" i="44"/>
  <c r="BD54" i="44"/>
  <c r="BN54" i="42"/>
  <c r="AH55" i="42"/>
  <c r="AX54" i="42"/>
  <c r="BO54" i="36"/>
  <c r="AY54" i="36"/>
  <c r="AI55" i="36"/>
  <c r="BL157" i="40"/>
  <c r="AV157" i="40"/>
  <c r="BW158" i="39"/>
  <c r="AQ159" i="39"/>
  <c r="BG158" i="39"/>
  <c r="CA157" i="41"/>
  <c r="BK157" i="41"/>
  <c r="AW157" i="40"/>
  <c r="BM157" i="40"/>
  <c r="BY54" i="39"/>
  <c r="BI54" i="39"/>
  <c r="AS55" i="39"/>
  <c r="BZ157" i="38"/>
  <c r="BJ157" i="38"/>
  <c r="AT158" i="38"/>
  <c r="BN158" i="37"/>
  <c r="AH159" i="37"/>
  <c r="AX158" i="37"/>
  <c r="BI157" i="43"/>
  <c r="BY157" i="43"/>
  <c r="AS158" i="43"/>
  <c r="BP157" i="42"/>
  <c r="AZ157" i="42"/>
  <c r="BX157" i="40"/>
  <c r="BH157" i="40"/>
  <c r="BW54" i="44"/>
  <c r="BG54" i="44"/>
  <c r="AQ55" i="44"/>
  <c r="BK157" i="43"/>
  <c r="CA157" i="43"/>
  <c r="AU158" i="43"/>
  <c r="V55" i="45"/>
  <c r="AD54" i="45"/>
  <c r="BZ54" i="41"/>
  <c r="AT55" i="41"/>
  <c r="BJ54" i="41"/>
  <c r="BM157" i="42"/>
  <c r="AW157" i="42"/>
  <c r="AW54" i="40"/>
  <c r="BM54" i="40"/>
  <c r="AG55" i="40"/>
  <c r="AZ157" i="41"/>
  <c r="BP157" i="41"/>
  <c r="BB157" i="42"/>
  <c r="BR157" i="42"/>
  <c r="BD157" i="42"/>
  <c r="BT157" i="42"/>
  <c r="BZ157" i="43"/>
  <c r="BJ157" i="43"/>
  <c r="AT158" i="43"/>
  <c r="AS158" i="38"/>
  <c r="BY157" i="38"/>
  <c r="BI157" i="38"/>
  <c r="U55" i="45"/>
  <c r="AC54" i="45"/>
  <c r="AP56" i="44"/>
  <c r="BV55" i="44"/>
  <c r="BF55" i="44"/>
  <c r="AG158" i="37"/>
  <c r="AW157" i="37"/>
  <c r="BM157" i="37"/>
  <c r="BX54" i="41"/>
  <c r="AR55" i="41"/>
  <c r="BH54" i="41"/>
  <c r="Y55" i="45"/>
  <c r="AG54" i="45"/>
  <c r="AB57" i="45"/>
  <c r="T58" i="45"/>
  <c r="S57" i="45"/>
  <c r="AA56" i="45"/>
  <c r="Z56" i="45"/>
  <c r="W57" i="45"/>
  <c r="AE56" i="45"/>
  <c r="X55" i="45"/>
  <c r="AF54" i="45"/>
  <c r="BB160" i="44"/>
  <c r="BR160" i="44"/>
  <c r="AL161" i="44"/>
  <c r="AP159" i="44"/>
  <c r="BV158" i="44"/>
  <c r="BF158" i="44"/>
  <c r="AF160" i="44"/>
  <c r="AV159" i="44"/>
  <c r="BL159" i="44"/>
  <c r="BU54" i="44"/>
  <c r="AO55" i="44"/>
  <c r="BE54" i="44"/>
  <c r="BU158" i="44"/>
  <c r="AO159" i="44"/>
  <c r="BE158" i="44"/>
  <c r="BZ157" i="44"/>
  <c r="BJ157" i="44"/>
  <c r="AT158" i="44"/>
  <c r="AK160" i="44"/>
  <c r="BQ159" i="44"/>
  <c r="BA159" i="44"/>
  <c r="AM158" i="44"/>
  <c r="BC157" i="44"/>
  <c r="BS157" i="44"/>
  <c r="AS55" i="44"/>
  <c r="BY54" i="44"/>
  <c r="BI54" i="44"/>
  <c r="AN159" i="44"/>
  <c r="BD158" i="44"/>
  <c r="BT158" i="44"/>
  <c r="BM55" i="44"/>
  <c r="AG56" i="44"/>
  <c r="AW55" i="44"/>
  <c r="AR55" i="44"/>
  <c r="BX54" i="44"/>
  <c r="BH54" i="44"/>
  <c r="BO157" i="44"/>
  <c r="AI158" i="44"/>
  <c r="AY157" i="44"/>
  <c r="AK56" i="44"/>
  <c r="BA55" i="44"/>
  <c r="BQ55" i="44"/>
  <c r="AR158" i="44"/>
  <c r="BX157" i="44"/>
  <c r="BH157" i="44"/>
  <c r="BG158" i="44"/>
  <c r="BW158" i="44"/>
  <c r="AQ159" i="44"/>
  <c r="AT55" i="44"/>
  <c r="BZ54" i="44"/>
  <c r="BJ54" i="44"/>
  <c r="CA159" i="44"/>
  <c r="AU160" i="44"/>
  <c r="BK159" i="44"/>
  <c r="CA54" i="44"/>
  <c r="BK54" i="44"/>
  <c r="AU55" i="44"/>
  <c r="AH160" i="44"/>
  <c r="BN159" i="44"/>
  <c r="AX159" i="44"/>
  <c r="AS159" i="44"/>
  <c r="BI158" i="44"/>
  <c r="BY158" i="44"/>
  <c r="AJ158" i="44"/>
  <c r="BP157" i="44"/>
  <c r="AZ157" i="44"/>
  <c r="AZ54" i="44"/>
  <c r="BP54" i="44"/>
  <c r="AJ55" i="44"/>
  <c r="AY57" i="44"/>
  <c r="AI58" i="44"/>
  <c r="BO57" i="44"/>
  <c r="AH58" i="44"/>
  <c r="AX57" i="44"/>
  <c r="BN57" i="44"/>
  <c r="BS56" i="44"/>
  <c r="BC56" i="44"/>
  <c r="AM57" i="44"/>
  <c r="AF57" i="44"/>
  <c r="BL56" i="44"/>
  <c r="AV56" i="44"/>
  <c r="BR56" i="44"/>
  <c r="BB56" i="44"/>
  <c r="AL57" i="44"/>
  <c r="AG159" i="44"/>
  <c r="BM158" i="44"/>
  <c r="AW158" i="44"/>
  <c r="BQ158" i="43"/>
  <c r="BA158" i="43"/>
  <c r="AK159" i="43"/>
  <c r="AS55" i="43"/>
  <c r="BI54" i="43"/>
  <c r="BY54" i="43"/>
  <c r="BT158" i="43"/>
  <c r="BD158" i="43"/>
  <c r="AN159" i="43"/>
  <c r="AR55" i="43"/>
  <c r="BH54" i="43"/>
  <c r="BX54" i="43"/>
  <c r="BR57" i="43"/>
  <c r="AL58" i="43"/>
  <c r="BB57" i="43"/>
  <c r="BG158" i="43"/>
  <c r="AQ159" i="43"/>
  <c r="BW158" i="43"/>
  <c r="AV56" i="43"/>
  <c r="BL56" i="43"/>
  <c r="AF57" i="43"/>
  <c r="BQ57" i="43"/>
  <c r="AK58" i="43"/>
  <c r="BA57" i="43"/>
  <c r="AT55" i="43"/>
  <c r="BJ54" i="43"/>
  <c r="BZ54" i="43"/>
  <c r="BV55" i="43"/>
  <c r="BF55" i="43"/>
  <c r="AP56" i="43"/>
  <c r="BU55" i="43"/>
  <c r="BE55" i="43"/>
  <c r="AO56" i="43"/>
  <c r="AX56" i="43"/>
  <c r="AH57" i="43"/>
  <c r="BN56" i="43"/>
  <c r="BS158" i="43"/>
  <c r="AM159" i="43"/>
  <c r="BC158" i="43"/>
  <c r="BR158" i="43"/>
  <c r="BB158" i="43"/>
  <c r="AL159" i="43"/>
  <c r="AQ55" i="43"/>
  <c r="BG54" i="43"/>
  <c r="BW54" i="43"/>
  <c r="BN157" i="43"/>
  <c r="AX157" i="43"/>
  <c r="AH158" i="43"/>
  <c r="AZ157" i="43"/>
  <c r="BP157" i="43"/>
  <c r="AJ158" i="43"/>
  <c r="BT55" i="43"/>
  <c r="BD55" i="43"/>
  <c r="AN56" i="43"/>
  <c r="AW157" i="43"/>
  <c r="BM157" i="43"/>
  <c r="AG158" i="43"/>
  <c r="BF158" i="43"/>
  <c r="AP159" i="43"/>
  <c r="BV158" i="43"/>
  <c r="AZ56" i="43"/>
  <c r="AJ57" i="43"/>
  <c r="BP56" i="43"/>
  <c r="BE158" i="43"/>
  <c r="BU158" i="43"/>
  <c r="AO159" i="43"/>
  <c r="AR160" i="43"/>
  <c r="BH159" i="43"/>
  <c r="BX159" i="43"/>
  <c r="AV158" i="43"/>
  <c r="BL158" i="43"/>
  <c r="AF159" i="43"/>
  <c r="BO157" i="43"/>
  <c r="AY157" i="43"/>
  <c r="AI158" i="43"/>
  <c r="AW56" i="43"/>
  <c r="BM56" i="43"/>
  <c r="AG57" i="43"/>
  <c r="BK55" i="43"/>
  <c r="AU56" i="43"/>
  <c r="CA55" i="43"/>
  <c r="BT55" i="42"/>
  <c r="AN56" i="42"/>
  <c r="BD55" i="42"/>
  <c r="AF55" i="42"/>
  <c r="AV54" i="42"/>
  <c r="BL54" i="42"/>
  <c r="BG54" i="42"/>
  <c r="AQ55" i="42"/>
  <c r="BW54" i="42"/>
  <c r="AJ57" i="42"/>
  <c r="AZ56" i="42"/>
  <c r="BP56" i="42"/>
  <c r="BY57" i="42"/>
  <c r="AS58" i="42"/>
  <c r="BI57" i="42"/>
  <c r="BS159" i="42"/>
  <c r="BC159" i="42"/>
  <c r="AR56" i="42"/>
  <c r="BX55" i="42"/>
  <c r="BH55" i="42"/>
  <c r="AX159" i="42"/>
  <c r="BN159" i="42"/>
  <c r="BZ157" i="42"/>
  <c r="BJ157" i="42"/>
  <c r="AY157" i="42"/>
  <c r="BO157" i="42"/>
  <c r="BK158" i="42"/>
  <c r="CA158" i="42"/>
  <c r="BV55" i="42"/>
  <c r="BF55" i="42"/>
  <c r="AP56" i="42"/>
  <c r="BK56" i="42"/>
  <c r="CA56" i="42"/>
  <c r="AU57" i="42"/>
  <c r="BG157" i="42"/>
  <c r="BW157" i="42"/>
  <c r="BX157" i="42"/>
  <c r="BH157" i="42"/>
  <c r="BS55" i="42"/>
  <c r="BC55" i="42"/>
  <c r="AM56" i="42"/>
  <c r="AW55" i="42"/>
  <c r="AG56" i="42"/>
  <c r="BM55" i="42"/>
  <c r="BU55" i="42"/>
  <c r="AO56" i="42"/>
  <c r="BE55" i="42"/>
  <c r="BU159" i="42"/>
  <c r="BE159" i="42"/>
  <c r="BA55" i="42"/>
  <c r="BQ55" i="42"/>
  <c r="AK56" i="42"/>
  <c r="AY55" i="42"/>
  <c r="AI56" i="42"/>
  <c r="BO55" i="42"/>
  <c r="BY157" i="42"/>
  <c r="BI157" i="42"/>
  <c r="BA158" i="42"/>
  <c r="AK159" i="42"/>
  <c r="BQ158" i="42"/>
  <c r="BV157" i="42"/>
  <c r="BF157" i="42"/>
  <c r="BJ56" i="42"/>
  <c r="AT57" i="42"/>
  <c r="BZ56" i="42"/>
  <c r="AV157" i="42"/>
  <c r="BL157" i="42"/>
  <c r="BB55" i="42"/>
  <c r="BR55" i="42"/>
  <c r="AL56" i="42"/>
  <c r="BS157" i="41"/>
  <c r="BC157" i="41"/>
  <c r="AY158" i="41"/>
  <c r="BO158" i="41"/>
  <c r="BC56" i="41"/>
  <c r="BS56" i="41"/>
  <c r="AM57" i="41"/>
  <c r="AG55" i="41"/>
  <c r="BM54" i="41"/>
  <c r="AW54" i="41"/>
  <c r="BU56" i="41"/>
  <c r="BE56" i="41"/>
  <c r="AO57" i="41"/>
  <c r="BN54" i="41"/>
  <c r="AH55" i="41"/>
  <c r="AX54" i="41"/>
  <c r="AS56" i="41"/>
  <c r="BY55" i="41"/>
  <c r="BI55" i="41"/>
  <c r="BO54" i="41"/>
  <c r="AI55" i="41"/>
  <c r="AY54" i="41"/>
  <c r="BY160" i="41"/>
  <c r="BI160" i="41"/>
  <c r="BW57" i="41"/>
  <c r="BG57" i="41"/>
  <c r="AQ58" i="41"/>
  <c r="BR157" i="41"/>
  <c r="BB157" i="41"/>
  <c r="BD56" i="41"/>
  <c r="AN57" i="41"/>
  <c r="BT56" i="41"/>
  <c r="BW157" i="41"/>
  <c r="BG157" i="41"/>
  <c r="BM157" i="41"/>
  <c r="AW157" i="41"/>
  <c r="AX158" i="41"/>
  <c r="BN158" i="41"/>
  <c r="BQ54" i="41"/>
  <c r="BA54" i="41"/>
  <c r="AK55" i="41"/>
  <c r="BT157" i="41"/>
  <c r="BD157" i="41"/>
  <c r="BJ159" i="41"/>
  <c r="BZ159" i="41"/>
  <c r="BQ159" i="41"/>
  <c r="BA159" i="41"/>
  <c r="BK56" i="41"/>
  <c r="CA56" i="41"/>
  <c r="AU57" i="41"/>
  <c r="BB56" i="41"/>
  <c r="BR56" i="41"/>
  <c r="AL57" i="41"/>
  <c r="BX157" i="41"/>
  <c r="BH157" i="41"/>
  <c r="BE160" i="41"/>
  <c r="BU160" i="41"/>
  <c r="BF56" i="41"/>
  <c r="AP57" i="41"/>
  <c r="BV56" i="41"/>
  <c r="BV157" i="41"/>
  <c r="BF157" i="41"/>
  <c r="BL157" i="41"/>
  <c r="AV157" i="41"/>
  <c r="AZ55" i="41"/>
  <c r="AJ56" i="41"/>
  <c r="BP55" i="41"/>
  <c r="BL56" i="41"/>
  <c r="AF57" i="41"/>
  <c r="AV56" i="41"/>
  <c r="AO56" i="40"/>
  <c r="BE55" i="40"/>
  <c r="BU55" i="40"/>
  <c r="BT157" i="40"/>
  <c r="BD157" i="40"/>
  <c r="BA159" i="40"/>
  <c r="BQ159" i="40"/>
  <c r="BW54" i="40"/>
  <c r="AQ55" i="40"/>
  <c r="BG54" i="40"/>
  <c r="BD55" i="40"/>
  <c r="AN56" i="40"/>
  <c r="BT55" i="40"/>
  <c r="AZ157" i="40"/>
  <c r="BP157" i="40"/>
  <c r="BB54" i="40"/>
  <c r="BR54" i="40"/>
  <c r="AL55" i="40"/>
  <c r="BF55" i="40"/>
  <c r="AP56" i="40"/>
  <c r="BV55" i="40"/>
  <c r="AR57" i="40"/>
  <c r="BX56" i="40"/>
  <c r="BH56" i="40"/>
  <c r="BF157" i="40"/>
  <c r="BV157" i="40"/>
  <c r="BJ55" i="40"/>
  <c r="AT56" i="40"/>
  <c r="BZ55" i="40"/>
  <c r="AH57" i="40"/>
  <c r="AX56" i="40"/>
  <c r="BN56" i="40"/>
  <c r="BY54" i="40"/>
  <c r="BI54" i="40"/>
  <c r="AS55" i="40"/>
  <c r="BY157" i="40"/>
  <c r="BI157" i="40"/>
  <c r="CA157" i="40"/>
  <c r="BK157" i="40"/>
  <c r="AI57" i="40"/>
  <c r="AY56" i="40"/>
  <c r="BO56" i="40"/>
  <c r="AX157" i="40"/>
  <c r="BN157" i="40"/>
  <c r="BL54" i="40"/>
  <c r="AV54" i="40"/>
  <c r="AF55" i="40"/>
  <c r="BR157" i="40"/>
  <c r="BB157" i="40"/>
  <c r="BJ158" i="40"/>
  <c r="BZ158" i="40"/>
  <c r="BE157" i="40"/>
  <c r="BU157" i="40"/>
  <c r="BW159" i="40"/>
  <c r="BG159" i="40"/>
  <c r="AU55" i="40"/>
  <c r="CA54" i="40"/>
  <c r="BK54" i="40"/>
  <c r="BP56" i="40"/>
  <c r="AZ56" i="40"/>
  <c r="AJ57" i="40"/>
  <c r="BA54" i="40"/>
  <c r="BQ54" i="40"/>
  <c r="AK55" i="40"/>
  <c r="BC158" i="40"/>
  <c r="BS158" i="40"/>
  <c r="BO157" i="40"/>
  <c r="AY157" i="40"/>
  <c r="BQ159" i="39"/>
  <c r="BA159" i="39"/>
  <c r="AK160" i="39"/>
  <c r="BZ54" i="39"/>
  <c r="AT55" i="39"/>
  <c r="BJ54" i="39"/>
  <c r="BQ55" i="39"/>
  <c r="BA55" i="39"/>
  <c r="AK56" i="39"/>
  <c r="AV158" i="39"/>
  <c r="BL158" i="39"/>
  <c r="AF159" i="39"/>
  <c r="BD157" i="39"/>
  <c r="BT157" i="39"/>
  <c r="AN158" i="39"/>
  <c r="AI158" i="39"/>
  <c r="AY157" i="39"/>
  <c r="BO157" i="39"/>
  <c r="AW55" i="39"/>
  <c r="BM55" i="39"/>
  <c r="AG56" i="39"/>
  <c r="AH158" i="39"/>
  <c r="AX157" i="39"/>
  <c r="BN157" i="39"/>
  <c r="BS158" i="39"/>
  <c r="AM159" i="39"/>
  <c r="BC158" i="39"/>
  <c r="BC54" i="39"/>
  <c r="AM55" i="39"/>
  <c r="BS54" i="39"/>
  <c r="CA157" i="39"/>
  <c r="AU158" i="39"/>
  <c r="BK157" i="39"/>
  <c r="AG158" i="39"/>
  <c r="AW157" i="39"/>
  <c r="BM157" i="39"/>
  <c r="AO159" i="39"/>
  <c r="BE158" i="39"/>
  <c r="BU158" i="39"/>
  <c r="BJ159" i="39"/>
  <c r="BZ159" i="39"/>
  <c r="AT160" i="39"/>
  <c r="AJ57" i="39"/>
  <c r="AZ56" i="39"/>
  <c r="BP56" i="39"/>
  <c r="BL54" i="39"/>
  <c r="AV54" i="39"/>
  <c r="AF55" i="39"/>
  <c r="BR55" i="39"/>
  <c r="AL56" i="39"/>
  <c r="BB55" i="39"/>
  <c r="AO56" i="39"/>
  <c r="BU55" i="39"/>
  <c r="BE55" i="39"/>
  <c r="AY56" i="39"/>
  <c r="AI57" i="39"/>
  <c r="BO56" i="39"/>
  <c r="BR158" i="39"/>
  <c r="AL159" i="39"/>
  <c r="BB158" i="39"/>
  <c r="BI158" i="39"/>
  <c r="BY158" i="39"/>
  <c r="AS159" i="39"/>
  <c r="BD56" i="39"/>
  <c r="AN57" i="39"/>
  <c r="BT56" i="39"/>
  <c r="AX55" i="39"/>
  <c r="BN55" i="39"/>
  <c r="AH56" i="39"/>
  <c r="AP159" i="39"/>
  <c r="BF158" i="39"/>
  <c r="BV158" i="39"/>
  <c r="BH159" i="39"/>
  <c r="BX159" i="39"/>
  <c r="AR160" i="39"/>
  <c r="CA56" i="39"/>
  <c r="AU57" i="39"/>
  <c r="BK56" i="39"/>
  <c r="BG56" i="39"/>
  <c r="AQ57" i="39"/>
  <c r="BW56" i="39"/>
  <c r="BF56" i="39"/>
  <c r="AP57" i="39"/>
  <c r="BV56" i="39"/>
  <c r="BP159" i="39"/>
  <c r="AZ159" i="39"/>
  <c r="AJ160" i="39"/>
  <c r="AZ54" i="38"/>
  <c r="BP54" i="38"/>
  <c r="AJ55" i="38"/>
  <c r="AK159" i="38"/>
  <c r="BA158" i="38"/>
  <c r="BQ158" i="38"/>
  <c r="AP158" i="38"/>
  <c r="BV157" i="38"/>
  <c r="BF157" i="38"/>
  <c r="AT56" i="38"/>
  <c r="BZ55" i="38"/>
  <c r="BJ55" i="38"/>
  <c r="BN158" i="38"/>
  <c r="AH159" i="38"/>
  <c r="AX158" i="38"/>
  <c r="AN159" i="38"/>
  <c r="BD158" i="38"/>
  <c r="BT158" i="38"/>
  <c r="BS54" i="38"/>
  <c r="BC54" i="38"/>
  <c r="AM55" i="38"/>
  <c r="BR54" i="38"/>
  <c r="BB54" i="38"/>
  <c r="AL55" i="38"/>
  <c r="BQ54" i="38"/>
  <c r="BA54" i="38"/>
  <c r="AK55" i="38"/>
  <c r="AO158" i="38"/>
  <c r="BU157" i="38"/>
  <c r="BE157" i="38"/>
  <c r="BG159" i="38"/>
  <c r="BW159" i="38"/>
  <c r="AQ160" i="38"/>
  <c r="BO56" i="38"/>
  <c r="AI57" i="38"/>
  <c r="AY56" i="38"/>
  <c r="BT54" i="38"/>
  <c r="AN55" i="38"/>
  <c r="BD54" i="38"/>
  <c r="AF55" i="38"/>
  <c r="BL54" i="38"/>
  <c r="AV54" i="38"/>
  <c r="AV157" i="38"/>
  <c r="BL157" i="38"/>
  <c r="AF158" i="38"/>
  <c r="AP56" i="38"/>
  <c r="BF55" i="38"/>
  <c r="BV55" i="38"/>
  <c r="AM159" i="38"/>
  <c r="BC158" i="38"/>
  <c r="BS158" i="38"/>
  <c r="AI159" i="38"/>
  <c r="AY158" i="38"/>
  <c r="BO158" i="38"/>
  <c r="AR159" i="38"/>
  <c r="BX158" i="38"/>
  <c r="BH158" i="38"/>
  <c r="BN54" i="38"/>
  <c r="AH55" i="38"/>
  <c r="AX54" i="38"/>
  <c r="AU158" i="38"/>
  <c r="BK157" i="38"/>
  <c r="CA157" i="38"/>
  <c r="AS56" i="38"/>
  <c r="BY55" i="38"/>
  <c r="BI55" i="38"/>
  <c r="AO55" i="38"/>
  <c r="BE54" i="38"/>
  <c r="BU54" i="38"/>
  <c r="BK54" i="38"/>
  <c r="CA54" i="38"/>
  <c r="AU55" i="38"/>
  <c r="AW157" i="38"/>
  <c r="BM157" i="38"/>
  <c r="AG158" i="38"/>
  <c r="BW55" i="38"/>
  <c r="AQ56" i="38"/>
  <c r="BG55" i="38"/>
  <c r="BP158" i="38"/>
  <c r="AJ159" i="38"/>
  <c r="AZ158" i="38"/>
  <c r="AR56" i="38"/>
  <c r="BX55" i="38"/>
  <c r="BH55" i="38"/>
  <c r="AG55" i="38"/>
  <c r="BM54" i="38"/>
  <c r="AW54" i="38"/>
  <c r="BR159" i="38"/>
  <c r="AL160" i="38"/>
  <c r="BB159" i="38"/>
  <c r="BJ55" i="37"/>
  <c r="AT56" i="37"/>
  <c r="BZ55" i="37"/>
  <c r="AR56" i="37"/>
  <c r="BX55" i="37"/>
  <c r="BH55" i="37"/>
  <c r="BO56" i="37"/>
  <c r="AI57" i="37"/>
  <c r="AY56" i="37"/>
  <c r="AV54" i="37"/>
  <c r="AF55" i="37"/>
  <c r="BL54" i="37"/>
  <c r="CA158" i="37"/>
  <c r="BK158" i="37"/>
  <c r="AU159" i="37"/>
  <c r="BZ157" i="37"/>
  <c r="AT158" i="37"/>
  <c r="BJ157" i="37"/>
  <c r="BT56" i="37"/>
  <c r="AN57" i="37"/>
  <c r="BD56" i="37"/>
  <c r="AF159" i="37"/>
  <c r="BL158" i="37"/>
  <c r="AV158" i="37"/>
  <c r="BW157" i="37"/>
  <c r="AQ158" i="37"/>
  <c r="BG157" i="37"/>
  <c r="BU157" i="37"/>
  <c r="AO158" i="37"/>
  <c r="BE157" i="37"/>
  <c r="AL158" i="37"/>
  <c r="BB157" i="37"/>
  <c r="BR157" i="37"/>
  <c r="BF158" i="37"/>
  <c r="AP159" i="37"/>
  <c r="BV158" i="37"/>
  <c r="BP157" i="37"/>
  <c r="AZ157" i="37"/>
  <c r="AJ158" i="37"/>
  <c r="BI55" i="37"/>
  <c r="AS56" i="37"/>
  <c r="BY55" i="37"/>
  <c r="AQ56" i="37"/>
  <c r="BG55" i="37"/>
  <c r="BW55" i="37"/>
  <c r="AN158" i="37"/>
  <c r="BT157" i="37"/>
  <c r="BD157" i="37"/>
  <c r="BF56" i="37"/>
  <c r="BV56" i="37"/>
  <c r="AP57" i="37"/>
  <c r="AM158" i="37"/>
  <c r="BC157" i="37"/>
  <c r="BS157" i="37"/>
  <c r="BA157" i="37"/>
  <c r="AK158" i="37"/>
  <c r="BQ157" i="37"/>
  <c r="BE56" i="37"/>
  <c r="BU56" i="37"/>
  <c r="AO57" i="37"/>
  <c r="BX159" i="37"/>
  <c r="AR160" i="37"/>
  <c r="BH159" i="37"/>
  <c r="AW54" i="37"/>
  <c r="AG55" i="37"/>
  <c r="BM54" i="37"/>
  <c r="BC56" i="37"/>
  <c r="BS56" i="37"/>
  <c r="AM57" i="37"/>
  <c r="BA54" i="37"/>
  <c r="BQ54" i="37"/>
  <c r="AK55" i="37"/>
  <c r="BO157" i="37"/>
  <c r="AY157" i="37"/>
  <c r="AI158" i="37"/>
  <c r="AX54" i="37"/>
  <c r="AH55" i="37"/>
  <c r="BN54" i="37"/>
  <c r="BP56" i="37"/>
  <c r="AJ57" i="37"/>
  <c r="AZ56" i="37"/>
  <c r="BB54" i="37"/>
  <c r="BR54" i="37"/>
  <c r="AL55" i="37"/>
  <c r="BK55" i="37"/>
  <c r="CA55" i="37"/>
  <c r="AU56" i="37"/>
  <c r="AS158" i="37"/>
  <c r="BY157" i="37"/>
  <c r="BI157" i="37"/>
  <c r="BX158" i="36"/>
  <c r="BH158" i="36"/>
  <c r="BC157" i="36"/>
  <c r="BS157" i="36"/>
  <c r="BM55" i="36"/>
  <c r="AG56" i="36"/>
  <c r="AW55" i="36"/>
  <c r="AZ56" i="36"/>
  <c r="AJ57" i="36"/>
  <c r="BP56" i="36"/>
  <c r="BV157" i="36"/>
  <c r="BF157" i="36"/>
  <c r="AH57" i="36"/>
  <c r="BN56" i="36"/>
  <c r="AX56" i="36"/>
  <c r="AU58" i="36"/>
  <c r="BK57" i="36"/>
  <c r="CA57" i="36"/>
  <c r="CA157" i="36"/>
  <c r="BK157" i="36"/>
  <c r="BY157" i="36"/>
  <c r="BI157" i="36"/>
  <c r="AP55" i="36"/>
  <c r="BV54" i="36"/>
  <c r="BF54" i="36"/>
  <c r="BL157" i="36"/>
  <c r="BB158" i="36"/>
  <c r="BR158" i="36"/>
  <c r="BU158" i="36"/>
  <c r="BE158" i="36"/>
  <c r="BZ157" i="36"/>
  <c r="BJ157" i="36"/>
  <c r="BZ54" i="36"/>
  <c r="BJ54" i="36"/>
  <c r="AT55" i="36"/>
  <c r="BL55" i="36"/>
  <c r="AF56" i="36"/>
  <c r="AV55" i="36"/>
  <c r="BA159" i="36"/>
  <c r="BQ159" i="36"/>
  <c r="BC56" i="36"/>
  <c r="AM57" i="36"/>
  <c r="BS56" i="36"/>
  <c r="AX159" i="36"/>
  <c r="BN159" i="36"/>
  <c r="BT54" i="36"/>
  <c r="AN55" i="36"/>
  <c r="BD54" i="36"/>
  <c r="BM157" i="36"/>
  <c r="AW157" i="36"/>
  <c r="AL56" i="36"/>
  <c r="BB55" i="36"/>
  <c r="BR55" i="36"/>
  <c r="BW157" i="36"/>
  <c r="BG157" i="36"/>
  <c r="BU54" i="36"/>
  <c r="AO55" i="36"/>
  <c r="BE54" i="36"/>
  <c r="AZ158" i="36"/>
  <c r="BP158" i="36"/>
  <c r="BH55" i="36"/>
  <c r="BX55" i="36"/>
  <c r="AR56" i="36"/>
  <c r="BO157" i="36"/>
  <c r="AY157" i="36"/>
  <c r="AQ55" i="36"/>
  <c r="BW54" i="36"/>
  <c r="BG54" i="36"/>
  <c r="BD157" i="36"/>
  <c r="BT157" i="36"/>
  <c r="BI55" i="36"/>
  <c r="AS56" i="36"/>
  <c r="BY55" i="36"/>
  <c r="AK57" i="36"/>
  <c r="BQ56" i="36"/>
  <c r="BA56" i="36"/>
  <c r="BY52" i="16"/>
  <c r="BI52" i="16"/>
  <c r="BH155" i="16"/>
  <c r="BX155" i="16"/>
  <c r="BO26" i="16"/>
  <c r="AY26" i="16"/>
  <c r="BE154" i="16"/>
  <c r="BU154" i="16"/>
  <c r="BK53" i="16"/>
  <c r="CA53" i="16"/>
  <c r="BZ52" i="16"/>
  <c r="BJ52" i="16"/>
  <c r="BG52" i="16"/>
  <c r="BW52" i="16"/>
  <c r="BA25" i="16"/>
  <c r="BQ25" i="16"/>
  <c r="BR25" i="16"/>
  <c r="BB25" i="16"/>
  <c r="BV53" i="16"/>
  <c r="BF53" i="16"/>
  <c r="BN25" i="16"/>
  <c r="AX25" i="16"/>
  <c r="BM25" i="16"/>
  <c r="AW25" i="16"/>
  <c r="BF155" i="16"/>
  <c r="BV155" i="16"/>
  <c r="BZ155" i="16"/>
  <c r="BJ155" i="16"/>
  <c r="BW154" i="16"/>
  <c r="BG154" i="16"/>
  <c r="BK155" i="16"/>
  <c r="CA155" i="16"/>
  <c r="BH52" i="16"/>
  <c r="BX52" i="16"/>
  <c r="BP26" i="16"/>
  <c r="AZ26" i="16"/>
  <c r="BY154" i="16"/>
  <c r="BI154" i="16"/>
  <c r="BS25" i="16"/>
  <c r="BC25" i="16"/>
  <c r="BE52" i="16"/>
  <c r="BU52" i="16"/>
  <c r="AO53" i="16"/>
  <c r="BD154" i="16"/>
  <c r="BT154" i="16"/>
  <c r="BD54" i="16"/>
  <c r="BT54" i="16"/>
  <c r="BL25" i="16"/>
  <c r="AV25" i="16"/>
  <c r="AP54" i="16"/>
  <c r="V12" i="15"/>
  <c r="AD12" i="15" s="1"/>
  <c r="AS53" i="16"/>
  <c r="AQ53" i="16"/>
  <c r="AN55" i="16"/>
  <c r="AP156" i="16"/>
  <c r="AU54" i="16"/>
  <c r="AR156" i="16"/>
  <c r="AR53" i="16"/>
  <c r="AT53" i="16"/>
  <c r="T12" i="15"/>
  <c r="AB12" i="15" s="1"/>
  <c r="W12" i="15"/>
  <c r="AE12" i="15" s="1"/>
  <c r="X12" i="15"/>
  <c r="AF12" i="15" s="1"/>
  <c r="Y12" i="15"/>
  <c r="AG12" i="15" s="1"/>
  <c r="Z12" i="15"/>
  <c r="S12" i="15"/>
  <c r="AA12" i="15" s="1"/>
  <c r="U12" i="15"/>
  <c r="AC12" i="15" s="1"/>
  <c r="BS6" i="16"/>
  <c r="AY55" i="43" l="1"/>
  <c r="AI56" i="43"/>
  <c r="BO55" i="43"/>
  <c r="BS55" i="43"/>
  <c r="BC55" i="43"/>
  <c r="AM56" i="43"/>
  <c r="BH55" i="39"/>
  <c r="BX55" i="39"/>
  <c r="AR56" i="39"/>
  <c r="BS55" i="40"/>
  <c r="AM56" i="40"/>
  <c r="BC55" i="40"/>
  <c r="BM158" i="40"/>
  <c r="AW158" i="40"/>
  <c r="BH158" i="40"/>
  <c r="BX158" i="40"/>
  <c r="AZ158" i="41"/>
  <c r="BP158" i="41"/>
  <c r="BP158" i="42"/>
  <c r="AZ158" i="42"/>
  <c r="AJ159" i="42"/>
  <c r="BK158" i="41"/>
  <c r="CA158" i="41"/>
  <c r="AC55" i="45"/>
  <c r="U56" i="45"/>
  <c r="AW55" i="40"/>
  <c r="BM55" i="40"/>
  <c r="AG56" i="40"/>
  <c r="BG159" i="39"/>
  <c r="BW159" i="39"/>
  <c r="AQ160" i="39"/>
  <c r="AV158" i="40"/>
  <c r="BL158" i="40"/>
  <c r="AS159" i="38"/>
  <c r="BI158" i="38"/>
  <c r="BY158" i="38"/>
  <c r="AH160" i="37"/>
  <c r="BN159" i="37"/>
  <c r="AX159" i="37"/>
  <c r="BO55" i="36"/>
  <c r="AI56" i="36"/>
  <c r="AY55" i="36"/>
  <c r="BJ158" i="43"/>
  <c r="BZ158" i="43"/>
  <c r="AT159" i="43"/>
  <c r="AD55" i="45"/>
  <c r="V56" i="45"/>
  <c r="CA158" i="43"/>
  <c r="AU159" i="43"/>
  <c r="BK158" i="43"/>
  <c r="BN55" i="42"/>
  <c r="AX55" i="42"/>
  <c r="AH56" i="42"/>
  <c r="BM158" i="37"/>
  <c r="AG159" i="37"/>
  <c r="AW158" i="37"/>
  <c r="BF56" i="44"/>
  <c r="BV56" i="44"/>
  <c r="AP57" i="44"/>
  <c r="AS159" i="43"/>
  <c r="BY158" i="43"/>
  <c r="BI158" i="43"/>
  <c r="BT158" i="42"/>
  <c r="BD158" i="42"/>
  <c r="AN159" i="42"/>
  <c r="BI55" i="39"/>
  <c r="AS56" i="39"/>
  <c r="BY55" i="39"/>
  <c r="AT56" i="41"/>
  <c r="BZ55" i="41"/>
  <c r="BJ55" i="41"/>
  <c r="AT159" i="38"/>
  <c r="BJ158" i="38"/>
  <c r="BZ158" i="38"/>
  <c r="BG55" i="44"/>
  <c r="AQ56" i="44"/>
  <c r="BW55" i="44"/>
  <c r="BT55" i="44"/>
  <c r="AN56" i="44"/>
  <c r="BD55" i="44"/>
  <c r="AG159" i="42"/>
  <c r="BM158" i="42"/>
  <c r="AW158" i="42"/>
  <c r="BH55" i="41"/>
  <c r="AR56" i="41"/>
  <c r="BX55" i="41"/>
  <c r="BB158" i="42"/>
  <c r="BR158" i="42"/>
  <c r="AL159" i="42"/>
  <c r="AF55" i="45"/>
  <c r="X56" i="45"/>
  <c r="W58" i="45"/>
  <c r="AE57" i="45"/>
  <c r="Z57" i="45"/>
  <c r="AA57" i="45"/>
  <c r="S58" i="45"/>
  <c r="T59" i="45"/>
  <c r="AB58" i="45"/>
  <c r="AG55" i="45"/>
  <c r="Y56" i="45"/>
  <c r="BJ158" i="44"/>
  <c r="BZ158" i="44"/>
  <c r="AT159" i="44"/>
  <c r="BE159" i="44"/>
  <c r="BU159" i="44"/>
  <c r="AO160" i="44"/>
  <c r="BB57" i="44"/>
  <c r="AL58" i="44"/>
  <c r="BR57" i="44"/>
  <c r="AJ56" i="44"/>
  <c r="AZ55" i="44"/>
  <c r="BP55" i="44"/>
  <c r="BJ55" i="44"/>
  <c r="AT56" i="44"/>
  <c r="BZ55" i="44"/>
  <c r="BG159" i="44"/>
  <c r="AQ160" i="44"/>
  <c r="BW159" i="44"/>
  <c r="BD159" i="44"/>
  <c r="BT159" i="44"/>
  <c r="AN160" i="44"/>
  <c r="BE55" i="44"/>
  <c r="AO56" i="44"/>
  <c r="BU55" i="44"/>
  <c r="AV57" i="44"/>
  <c r="AF58" i="44"/>
  <c r="BL57" i="44"/>
  <c r="BI55" i="44"/>
  <c r="AS56" i="44"/>
  <c r="BY55" i="44"/>
  <c r="AJ159" i="44"/>
  <c r="AZ158" i="44"/>
  <c r="BP158" i="44"/>
  <c r="AV160" i="44"/>
  <c r="AF161" i="44"/>
  <c r="BL160" i="44"/>
  <c r="AM159" i="44"/>
  <c r="BC158" i="44"/>
  <c r="BS158" i="44"/>
  <c r="CA160" i="44"/>
  <c r="AU161" i="44"/>
  <c r="BK160" i="44"/>
  <c r="BC57" i="44"/>
  <c r="AM58" i="44"/>
  <c r="BS57" i="44"/>
  <c r="BY159" i="44"/>
  <c r="AS160" i="44"/>
  <c r="BI159" i="44"/>
  <c r="BF159" i="44"/>
  <c r="BV159" i="44"/>
  <c r="AP160" i="44"/>
  <c r="BK55" i="44"/>
  <c r="AU56" i="44"/>
  <c r="CA55" i="44"/>
  <c r="BN58" i="44"/>
  <c r="AH59" i="44"/>
  <c r="AX58" i="44"/>
  <c r="BO58" i="44"/>
  <c r="AI59" i="44"/>
  <c r="AY58" i="44"/>
  <c r="BH158" i="44"/>
  <c r="BX158" i="44"/>
  <c r="AR159" i="44"/>
  <c r="BQ56" i="44"/>
  <c r="AK57" i="44"/>
  <c r="BA56" i="44"/>
  <c r="AL162" i="44"/>
  <c r="BB161" i="44"/>
  <c r="BR161" i="44"/>
  <c r="BH55" i="44"/>
  <c r="AR56" i="44"/>
  <c r="BX55" i="44"/>
  <c r="AG57" i="44"/>
  <c r="BM56" i="44"/>
  <c r="AW56" i="44"/>
  <c r="BM159" i="44"/>
  <c r="AG160" i="44"/>
  <c r="AW159" i="44"/>
  <c r="BA160" i="44"/>
  <c r="AK161" i="44"/>
  <c r="BQ160" i="44"/>
  <c r="AH161" i="44"/>
  <c r="BN160" i="44"/>
  <c r="AX160" i="44"/>
  <c r="AI159" i="44"/>
  <c r="BO158" i="44"/>
  <c r="AY158" i="44"/>
  <c r="BF56" i="43"/>
  <c r="BV56" i="43"/>
  <c r="AP57" i="43"/>
  <c r="AU57" i="43"/>
  <c r="BK56" i="43"/>
  <c r="CA56" i="43"/>
  <c r="BJ55" i="43"/>
  <c r="AT56" i="43"/>
  <c r="BZ55" i="43"/>
  <c r="AW57" i="43"/>
  <c r="BM57" i="43"/>
  <c r="AG58" i="43"/>
  <c r="AP160" i="43"/>
  <c r="BF159" i="43"/>
  <c r="BV159" i="43"/>
  <c r="BH55" i="43"/>
  <c r="AR56" i="43"/>
  <c r="BX55" i="43"/>
  <c r="BO158" i="43"/>
  <c r="AY158" i="43"/>
  <c r="AI159" i="43"/>
  <c r="BD56" i="43"/>
  <c r="BT56" i="43"/>
  <c r="AN57" i="43"/>
  <c r="BE56" i="43"/>
  <c r="BU56" i="43"/>
  <c r="AO57" i="43"/>
  <c r="BT159" i="43"/>
  <c r="AN160" i="43"/>
  <c r="BD159" i="43"/>
  <c r="AV57" i="43"/>
  <c r="BL57" i="43"/>
  <c r="AF58" i="43"/>
  <c r="BL159" i="43"/>
  <c r="AV159" i="43"/>
  <c r="AF160" i="43"/>
  <c r="BI55" i="43"/>
  <c r="AS56" i="43"/>
  <c r="BY55" i="43"/>
  <c r="AH159" i="43"/>
  <c r="AX158" i="43"/>
  <c r="BN158" i="43"/>
  <c r="AL59" i="43"/>
  <c r="BB58" i="43"/>
  <c r="BR58" i="43"/>
  <c r="BA58" i="43"/>
  <c r="AK59" i="43"/>
  <c r="BQ58" i="43"/>
  <c r="AZ158" i="43"/>
  <c r="BP158" i="43"/>
  <c r="AJ159" i="43"/>
  <c r="BQ159" i="43"/>
  <c r="BA159" i="43"/>
  <c r="AK160" i="43"/>
  <c r="AQ160" i="43"/>
  <c r="BG159" i="43"/>
  <c r="BW159" i="43"/>
  <c r="BX160" i="43"/>
  <c r="AR161" i="43"/>
  <c r="BH160" i="43"/>
  <c r="AO160" i="43"/>
  <c r="BU159" i="43"/>
  <c r="BE159" i="43"/>
  <c r="BR159" i="43"/>
  <c r="AL160" i="43"/>
  <c r="BB159" i="43"/>
  <c r="BS159" i="43"/>
  <c r="BC159" i="43"/>
  <c r="AM160" i="43"/>
  <c r="BW55" i="43"/>
  <c r="AQ56" i="43"/>
  <c r="BG55" i="43"/>
  <c r="BP57" i="43"/>
  <c r="AJ58" i="43"/>
  <c r="AZ57" i="43"/>
  <c r="AG159" i="43"/>
  <c r="AW158" i="43"/>
  <c r="BM158" i="43"/>
  <c r="AX57" i="43"/>
  <c r="BN57" i="43"/>
  <c r="AH58" i="43"/>
  <c r="AL57" i="42"/>
  <c r="BB56" i="42"/>
  <c r="BR56" i="42"/>
  <c r="BI158" i="42"/>
  <c r="BY158" i="42"/>
  <c r="AM57" i="42"/>
  <c r="BC56" i="42"/>
  <c r="BS56" i="42"/>
  <c r="AK57" i="42"/>
  <c r="BQ56" i="42"/>
  <c r="BA56" i="42"/>
  <c r="AJ58" i="42"/>
  <c r="AZ57" i="42"/>
  <c r="BP57" i="42"/>
  <c r="AQ56" i="42"/>
  <c r="BW55" i="42"/>
  <c r="BG55" i="42"/>
  <c r="BV158" i="42"/>
  <c r="AP159" i="42"/>
  <c r="BF158" i="42"/>
  <c r="BM56" i="42"/>
  <c r="AG57" i="42"/>
  <c r="AW56" i="42"/>
  <c r="AP57" i="42"/>
  <c r="BF56" i="42"/>
  <c r="BV56" i="42"/>
  <c r="AI57" i="42"/>
  <c r="BO56" i="42"/>
  <c r="AY56" i="42"/>
  <c r="AY158" i="42"/>
  <c r="AI159" i="42"/>
  <c r="BO158" i="42"/>
  <c r="BE56" i="42"/>
  <c r="BU56" i="42"/>
  <c r="AO57" i="42"/>
  <c r="BN160" i="42"/>
  <c r="AX160" i="42"/>
  <c r="AF56" i="42"/>
  <c r="AV55" i="42"/>
  <c r="BL55" i="42"/>
  <c r="BX158" i="42"/>
  <c r="BH158" i="42"/>
  <c r="BJ158" i="42"/>
  <c r="BZ158" i="42"/>
  <c r="AV158" i="42"/>
  <c r="BL158" i="42"/>
  <c r="AF159" i="42"/>
  <c r="BQ159" i="42"/>
  <c r="BA159" i="42"/>
  <c r="BW158" i="42"/>
  <c r="BG158" i="42"/>
  <c r="BE160" i="42"/>
  <c r="BU160" i="42"/>
  <c r="BZ57" i="42"/>
  <c r="BJ57" i="42"/>
  <c r="AT58" i="42"/>
  <c r="BH56" i="42"/>
  <c r="AR57" i="42"/>
  <c r="BX56" i="42"/>
  <c r="BD56" i="42"/>
  <c r="BT56" i="42"/>
  <c r="AN57" i="42"/>
  <c r="BK159" i="42"/>
  <c r="CA159" i="42"/>
  <c r="AS59" i="42"/>
  <c r="BI58" i="42"/>
  <c r="BY58" i="42"/>
  <c r="AU58" i="42"/>
  <c r="BK57" i="42"/>
  <c r="CA57" i="42"/>
  <c r="BC160" i="42"/>
  <c r="BS160" i="42"/>
  <c r="BE57" i="41"/>
  <c r="AO58" i="41"/>
  <c r="BU57" i="41"/>
  <c r="BV158" i="41"/>
  <c r="BF158" i="41"/>
  <c r="BY56" i="41"/>
  <c r="AS57" i="41"/>
  <c r="BI56" i="41"/>
  <c r="BA160" i="41"/>
  <c r="BQ160" i="41"/>
  <c r="BD57" i="41"/>
  <c r="AN58" i="41"/>
  <c r="BT57" i="41"/>
  <c r="BZ160" i="41"/>
  <c r="BJ160" i="41"/>
  <c r="BB158" i="41"/>
  <c r="BR158" i="41"/>
  <c r="BE161" i="41"/>
  <c r="BU161" i="41"/>
  <c r="AQ59" i="41"/>
  <c r="BG58" i="41"/>
  <c r="BW58" i="41"/>
  <c r="BH158" i="41"/>
  <c r="BX158" i="41"/>
  <c r="BI161" i="41"/>
  <c r="BY161" i="41"/>
  <c r="BN159" i="41"/>
  <c r="AX159" i="41"/>
  <c r="AW158" i="41"/>
  <c r="BM158" i="41"/>
  <c r="BO159" i="41"/>
  <c r="AY159" i="41"/>
  <c r="AX55" i="41"/>
  <c r="BN55" i="41"/>
  <c r="AH56" i="41"/>
  <c r="BT158" i="41"/>
  <c r="BD158" i="41"/>
  <c r="BA55" i="41"/>
  <c r="BQ55" i="41"/>
  <c r="AK56" i="41"/>
  <c r="AW55" i="41"/>
  <c r="BM55" i="41"/>
  <c r="AG56" i="41"/>
  <c r="AJ57" i="41"/>
  <c r="AZ56" i="41"/>
  <c r="BP56" i="41"/>
  <c r="AV158" i="41"/>
  <c r="BL158" i="41"/>
  <c r="AU58" i="41"/>
  <c r="CA57" i="41"/>
  <c r="BK57" i="41"/>
  <c r="AY55" i="41"/>
  <c r="BO55" i="41"/>
  <c r="AI56" i="41"/>
  <c r="AF58" i="41"/>
  <c r="AV57" i="41"/>
  <c r="BL57" i="41"/>
  <c r="BC57" i="41"/>
  <c r="AM58" i="41"/>
  <c r="BS57" i="41"/>
  <c r="BW158" i="41"/>
  <c r="BG158" i="41"/>
  <c r="BV57" i="41"/>
  <c r="AP58" i="41"/>
  <c r="BF57" i="41"/>
  <c r="BB57" i="41"/>
  <c r="BR57" i="41"/>
  <c r="AL58" i="41"/>
  <c r="BC158" i="41"/>
  <c r="BS158" i="41"/>
  <c r="AX158" i="40"/>
  <c r="BN158" i="40"/>
  <c r="BK55" i="40"/>
  <c r="CA55" i="40"/>
  <c r="AU56" i="40"/>
  <c r="BJ56" i="40"/>
  <c r="BZ56" i="40"/>
  <c r="AT57" i="40"/>
  <c r="AN57" i="40"/>
  <c r="BD56" i="40"/>
  <c r="BT56" i="40"/>
  <c r="BW160" i="40"/>
  <c r="BG160" i="40"/>
  <c r="AQ161" i="40"/>
  <c r="BZ159" i="40"/>
  <c r="BJ159" i="40"/>
  <c r="AK161" i="40"/>
  <c r="BA160" i="40"/>
  <c r="BQ160" i="40"/>
  <c r="AY158" i="40"/>
  <c r="BO158" i="40"/>
  <c r="CA158" i="40"/>
  <c r="BK158" i="40"/>
  <c r="BG55" i="40"/>
  <c r="AQ56" i="40"/>
  <c r="BW55" i="40"/>
  <c r="BY158" i="40"/>
  <c r="BI158" i="40"/>
  <c r="AK56" i="40"/>
  <c r="BA55" i="40"/>
  <c r="BQ55" i="40"/>
  <c r="AP57" i="40"/>
  <c r="BF56" i="40"/>
  <c r="BV56" i="40"/>
  <c r="BB158" i="40"/>
  <c r="BR158" i="40"/>
  <c r="AL56" i="40"/>
  <c r="BB55" i="40"/>
  <c r="BR55" i="40"/>
  <c r="BD158" i="40"/>
  <c r="BT158" i="40"/>
  <c r="AS56" i="40"/>
  <c r="BI55" i="40"/>
  <c r="BY55" i="40"/>
  <c r="AF56" i="40"/>
  <c r="BL55" i="40"/>
  <c r="AV55" i="40"/>
  <c r="AX57" i="40"/>
  <c r="BN57" i="40"/>
  <c r="AH58" i="40"/>
  <c r="BE158" i="40"/>
  <c r="BU158" i="40"/>
  <c r="BS159" i="40"/>
  <c r="BC159" i="40"/>
  <c r="BH57" i="40"/>
  <c r="BX57" i="40"/>
  <c r="AR58" i="40"/>
  <c r="AZ158" i="40"/>
  <c r="BP158" i="40"/>
  <c r="AY57" i="40"/>
  <c r="BO57" i="40"/>
  <c r="AI58" i="40"/>
  <c r="BF158" i="40"/>
  <c r="BV158" i="40"/>
  <c r="BP57" i="40"/>
  <c r="AZ57" i="40"/>
  <c r="AJ58" i="40"/>
  <c r="BE56" i="40"/>
  <c r="AO57" i="40"/>
  <c r="BU56" i="40"/>
  <c r="AO160" i="39"/>
  <c r="BU159" i="39"/>
  <c r="BE159" i="39"/>
  <c r="AY57" i="39"/>
  <c r="AI58" i="39"/>
  <c r="BO57" i="39"/>
  <c r="AW158" i="39"/>
  <c r="AG159" i="39"/>
  <c r="BM158" i="39"/>
  <c r="AH57" i="39"/>
  <c r="AX56" i="39"/>
  <c r="BN56" i="39"/>
  <c r="BB56" i="39"/>
  <c r="BR56" i="39"/>
  <c r="AL57" i="39"/>
  <c r="AF160" i="39"/>
  <c r="BL159" i="39"/>
  <c r="AV159" i="39"/>
  <c r="BT57" i="39"/>
  <c r="AN58" i="39"/>
  <c r="BD57" i="39"/>
  <c r="AQ58" i="39"/>
  <c r="BG57" i="39"/>
  <c r="BW57" i="39"/>
  <c r="BI159" i="39"/>
  <c r="AS160" i="39"/>
  <c r="BY159" i="39"/>
  <c r="AM56" i="39"/>
  <c r="BS55" i="39"/>
  <c r="BC55" i="39"/>
  <c r="BA56" i="39"/>
  <c r="AK57" i="39"/>
  <c r="BQ56" i="39"/>
  <c r="AP160" i="39"/>
  <c r="BF159" i="39"/>
  <c r="BV159" i="39"/>
  <c r="CA158" i="39"/>
  <c r="BK158" i="39"/>
  <c r="AU159" i="39"/>
  <c r="AT56" i="39"/>
  <c r="BZ55" i="39"/>
  <c r="BJ55" i="39"/>
  <c r="AZ160" i="39"/>
  <c r="BP160" i="39"/>
  <c r="AJ161" i="39"/>
  <c r="AY158" i="39"/>
  <c r="AI159" i="39"/>
  <c r="BO158" i="39"/>
  <c r="AO57" i="39"/>
  <c r="BU56" i="39"/>
  <c r="BE56" i="39"/>
  <c r="BV57" i="39"/>
  <c r="AP58" i="39"/>
  <c r="BF57" i="39"/>
  <c r="BA160" i="39"/>
  <c r="BQ160" i="39"/>
  <c r="AK161" i="39"/>
  <c r="AN159" i="39"/>
  <c r="BD158" i="39"/>
  <c r="BT158" i="39"/>
  <c r="BK57" i="39"/>
  <c r="AU58" i="39"/>
  <c r="CA57" i="39"/>
  <c r="AZ57" i="39"/>
  <c r="AJ58" i="39"/>
  <c r="BP57" i="39"/>
  <c r="AM160" i="39"/>
  <c r="BS159" i="39"/>
  <c r="BC159" i="39"/>
  <c r="AT161" i="39"/>
  <c r="BJ160" i="39"/>
  <c r="BZ160" i="39"/>
  <c r="BR159" i="39"/>
  <c r="BB159" i="39"/>
  <c r="AL160" i="39"/>
  <c r="AX158" i="39"/>
  <c r="AH159" i="39"/>
  <c r="BN158" i="39"/>
  <c r="AV55" i="39"/>
  <c r="BL55" i="39"/>
  <c r="AF56" i="39"/>
  <c r="AR161" i="39"/>
  <c r="BX160" i="39"/>
  <c r="BH160" i="39"/>
  <c r="AG57" i="39"/>
  <c r="AW56" i="39"/>
  <c r="BM56" i="39"/>
  <c r="BW56" i="38"/>
  <c r="AQ57" i="38"/>
  <c r="BG56" i="38"/>
  <c r="BM158" i="38"/>
  <c r="AG159" i="38"/>
  <c r="AW158" i="38"/>
  <c r="BH159" i="38"/>
  <c r="BX159" i="38"/>
  <c r="AR160" i="38"/>
  <c r="BT55" i="38"/>
  <c r="AN56" i="38"/>
  <c r="BD55" i="38"/>
  <c r="BW160" i="38"/>
  <c r="AQ161" i="38"/>
  <c r="BG160" i="38"/>
  <c r="BC159" i="38"/>
  <c r="AM160" i="38"/>
  <c r="BS159" i="38"/>
  <c r="AU56" i="38"/>
  <c r="CA55" i="38"/>
  <c r="BK55" i="38"/>
  <c r="BU55" i="38"/>
  <c r="AO56" i="38"/>
  <c r="BE55" i="38"/>
  <c r="BE158" i="38"/>
  <c r="AO159" i="38"/>
  <c r="BU158" i="38"/>
  <c r="BA55" i="38"/>
  <c r="BQ55" i="38"/>
  <c r="AK56" i="38"/>
  <c r="BX56" i="38"/>
  <c r="AR57" i="38"/>
  <c r="BH56" i="38"/>
  <c r="BZ56" i="38"/>
  <c r="AT57" i="38"/>
  <c r="BJ56" i="38"/>
  <c r="BV56" i="38"/>
  <c r="AP57" i="38"/>
  <c r="BF56" i="38"/>
  <c r="AP159" i="38"/>
  <c r="BV158" i="38"/>
  <c r="BF158" i="38"/>
  <c r="BK158" i="38"/>
  <c r="CA158" i="38"/>
  <c r="AU159" i="38"/>
  <c r="BR55" i="38"/>
  <c r="BB55" i="38"/>
  <c r="AL56" i="38"/>
  <c r="BQ159" i="38"/>
  <c r="AK160" i="38"/>
  <c r="BA159" i="38"/>
  <c r="AI58" i="38"/>
  <c r="AY57" i="38"/>
  <c r="BO57" i="38"/>
  <c r="BY56" i="38"/>
  <c r="AS57" i="38"/>
  <c r="BI56" i="38"/>
  <c r="BP159" i="38"/>
  <c r="AZ159" i="38"/>
  <c r="AJ160" i="38"/>
  <c r="BL55" i="38"/>
  <c r="AV55" i="38"/>
  <c r="AF56" i="38"/>
  <c r="AZ55" i="38"/>
  <c r="AJ56" i="38"/>
  <c r="BP55" i="38"/>
  <c r="AV158" i="38"/>
  <c r="BL158" i="38"/>
  <c r="AF159" i="38"/>
  <c r="BN55" i="38"/>
  <c r="AH56" i="38"/>
  <c r="AX55" i="38"/>
  <c r="BD159" i="38"/>
  <c r="AN160" i="38"/>
  <c r="BT159" i="38"/>
  <c r="BO159" i="38"/>
  <c r="AI160" i="38"/>
  <c r="AY159" i="38"/>
  <c r="AH160" i="38"/>
  <c r="BN159" i="38"/>
  <c r="AX159" i="38"/>
  <c r="BB160" i="38"/>
  <c r="BR160" i="38"/>
  <c r="AL161" i="38"/>
  <c r="AG56" i="38"/>
  <c r="BM55" i="38"/>
  <c r="AW55" i="38"/>
  <c r="BC55" i="38"/>
  <c r="BS55" i="38"/>
  <c r="AM56" i="38"/>
  <c r="AN58" i="37"/>
  <c r="BD57" i="37"/>
  <c r="BT57" i="37"/>
  <c r="AI159" i="37"/>
  <c r="BO158" i="37"/>
  <c r="AY158" i="37"/>
  <c r="BJ158" i="37"/>
  <c r="AT159" i="37"/>
  <c r="BZ158" i="37"/>
  <c r="AU160" i="37"/>
  <c r="BK159" i="37"/>
  <c r="CA159" i="37"/>
  <c r="BI158" i="37"/>
  <c r="AS159" i="37"/>
  <c r="BY158" i="37"/>
  <c r="AP58" i="37"/>
  <c r="BV57" i="37"/>
  <c r="BF57" i="37"/>
  <c r="AM58" i="37"/>
  <c r="BC57" i="37"/>
  <c r="BS57" i="37"/>
  <c r="BM55" i="37"/>
  <c r="AG56" i="37"/>
  <c r="AW55" i="37"/>
  <c r="AO58" i="37"/>
  <c r="BU57" i="37"/>
  <c r="BE57" i="37"/>
  <c r="AK159" i="37"/>
  <c r="BQ158" i="37"/>
  <c r="BA158" i="37"/>
  <c r="BN55" i="37"/>
  <c r="AH56" i="37"/>
  <c r="AX55" i="37"/>
  <c r="BP158" i="37"/>
  <c r="AZ158" i="37"/>
  <c r="AJ159" i="37"/>
  <c r="AO159" i="37"/>
  <c r="BE158" i="37"/>
  <c r="BU158" i="37"/>
  <c r="AL56" i="37"/>
  <c r="BR55" i="37"/>
  <c r="BB55" i="37"/>
  <c r="AN159" i="37"/>
  <c r="BD158" i="37"/>
  <c r="BT158" i="37"/>
  <c r="AZ57" i="37"/>
  <c r="AJ58" i="37"/>
  <c r="BP57" i="37"/>
  <c r="BW56" i="37"/>
  <c r="AQ57" i="37"/>
  <c r="BG56" i="37"/>
  <c r="AK56" i="37"/>
  <c r="BQ55" i="37"/>
  <c r="BA55" i="37"/>
  <c r="AM159" i="37"/>
  <c r="BC158" i="37"/>
  <c r="BS158" i="37"/>
  <c r="BL55" i="37"/>
  <c r="AF56" i="37"/>
  <c r="AV55" i="37"/>
  <c r="BG158" i="37"/>
  <c r="AQ159" i="37"/>
  <c r="BW158" i="37"/>
  <c r="AR57" i="37"/>
  <c r="BH56" i="37"/>
  <c r="BX56" i="37"/>
  <c r="AR161" i="37"/>
  <c r="BX160" i="37"/>
  <c r="BH160" i="37"/>
  <c r="BL159" i="37"/>
  <c r="AV159" i="37"/>
  <c r="AF160" i="37"/>
  <c r="BZ56" i="37"/>
  <c r="AT57" i="37"/>
  <c r="BJ56" i="37"/>
  <c r="BV159" i="37"/>
  <c r="AP160" i="37"/>
  <c r="BF159" i="37"/>
  <c r="AL159" i="37"/>
  <c r="BB158" i="37"/>
  <c r="BR158" i="37"/>
  <c r="AU57" i="37"/>
  <c r="BK56" i="37"/>
  <c r="CA56" i="37"/>
  <c r="BO57" i="37"/>
  <c r="AY57" i="37"/>
  <c r="AI58" i="37"/>
  <c r="BY56" i="37"/>
  <c r="AS57" i="37"/>
  <c r="BI56" i="37"/>
  <c r="BQ57" i="36"/>
  <c r="BA57" i="36"/>
  <c r="AK58" i="36"/>
  <c r="AG57" i="36"/>
  <c r="AW56" i="36"/>
  <c r="BM56" i="36"/>
  <c r="BC158" i="36"/>
  <c r="BS158" i="36"/>
  <c r="BL158" i="36"/>
  <c r="BY56" i="36"/>
  <c r="BI56" i="36"/>
  <c r="AS57" i="36"/>
  <c r="BT158" i="36"/>
  <c r="BD158" i="36"/>
  <c r="BM158" i="36"/>
  <c r="AW158" i="36"/>
  <c r="BO158" i="36"/>
  <c r="AY158" i="36"/>
  <c r="BB159" i="36"/>
  <c r="BR159" i="36"/>
  <c r="AZ159" i="36"/>
  <c r="BP159" i="36"/>
  <c r="BP57" i="36"/>
  <c r="AJ58" i="36"/>
  <c r="AZ57" i="36"/>
  <c r="BA160" i="36"/>
  <c r="BQ160" i="36"/>
  <c r="BF55" i="36"/>
  <c r="AP56" i="36"/>
  <c r="BV55" i="36"/>
  <c r="BI158" i="36"/>
  <c r="BY158" i="36"/>
  <c r="AX160" i="36"/>
  <c r="BN160" i="36"/>
  <c r="BV158" i="36"/>
  <c r="BF158" i="36"/>
  <c r="AM58" i="36"/>
  <c r="BS57" i="36"/>
  <c r="BC57" i="36"/>
  <c r="BE55" i="36"/>
  <c r="AO56" i="36"/>
  <c r="BU55" i="36"/>
  <c r="AV56" i="36"/>
  <c r="AF57" i="36"/>
  <c r="BL56" i="36"/>
  <c r="BG55" i="36"/>
  <c r="AQ56" i="36"/>
  <c r="BW55" i="36"/>
  <c r="CA158" i="36"/>
  <c r="BK158" i="36"/>
  <c r="BD55" i="36"/>
  <c r="BT55" i="36"/>
  <c r="AN56" i="36"/>
  <c r="BE159" i="36"/>
  <c r="BU159" i="36"/>
  <c r="CA58" i="36"/>
  <c r="AU59" i="36"/>
  <c r="BK58" i="36"/>
  <c r="BN57" i="36"/>
  <c r="AH58" i="36"/>
  <c r="AX57" i="36"/>
  <c r="BW158" i="36"/>
  <c r="BG158" i="36"/>
  <c r="BJ55" i="36"/>
  <c r="BZ55" i="36"/>
  <c r="AT56" i="36"/>
  <c r="BB56" i="36"/>
  <c r="AL57" i="36"/>
  <c r="BR56" i="36"/>
  <c r="BX159" i="36"/>
  <c r="BH159" i="36"/>
  <c r="BJ158" i="36"/>
  <c r="BZ158" i="36"/>
  <c r="BX56" i="36"/>
  <c r="AR57" i="36"/>
  <c r="BH56" i="36"/>
  <c r="BJ156" i="16"/>
  <c r="BZ156" i="16"/>
  <c r="CA54" i="16"/>
  <c r="BK54" i="16"/>
  <c r="BI155" i="16"/>
  <c r="BY155" i="16"/>
  <c r="BV156" i="16"/>
  <c r="BF156" i="16"/>
  <c r="AZ27" i="16"/>
  <c r="BP27" i="16"/>
  <c r="BQ26" i="16"/>
  <c r="BA26" i="16"/>
  <c r="BW53" i="16"/>
  <c r="BG53" i="16"/>
  <c r="BK156" i="16"/>
  <c r="CA156" i="16"/>
  <c r="BV54" i="16"/>
  <c r="BF54" i="16"/>
  <c r="BG155" i="16"/>
  <c r="BW155" i="16"/>
  <c r="BZ53" i="16"/>
  <c r="BJ53" i="16"/>
  <c r="BU155" i="16"/>
  <c r="BE155" i="16"/>
  <c r="BX53" i="16"/>
  <c r="BH53" i="16"/>
  <c r="BE53" i="16"/>
  <c r="BU53" i="16"/>
  <c r="AO54" i="16"/>
  <c r="BH156" i="16"/>
  <c r="BX156" i="16"/>
  <c r="BT55" i="16"/>
  <c r="BD55" i="16"/>
  <c r="BS26" i="16"/>
  <c r="BC26" i="16"/>
  <c r="BY53" i="16"/>
  <c r="BI53" i="16"/>
  <c r="AX26" i="16"/>
  <c r="BN26" i="16"/>
  <c r="AW26" i="16"/>
  <c r="BM26" i="16"/>
  <c r="BR26" i="16"/>
  <c r="BB26" i="16"/>
  <c r="BO27" i="16"/>
  <c r="AY27" i="16"/>
  <c r="BT155" i="16"/>
  <c r="BD155" i="16"/>
  <c r="AV26" i="16"/>
  <c r="BL26" i="16"/>
  <c r="BS109" i="16"/>
  <c r="BS70" i="16"/>
  <c r="V13" i="15"/>
  <c r="AD13" i="15" s="1"/>
  <c r="AP55" i="16"/>
  <c r="AQ54" i="16"/>
  <c r="AN56" i="16"/>
  <c r="AQ156" i="16"/>
  <c r="AR54" i="16"/>
  <c r="AU55" i="16"/>
  <c r="AO156" i="16"/>
  <c r="AN156" i="16"/>
  <c r="AT54" i="16"/>
  <c r="AS54" i="16"/>
  <c r="W13" i="15"/>
  <c r="AE13" i="15" s="1"/>
  <c r="T13" i="15"/>
  <c r="AB13" i="15" s="1"/>
  <c r="X13" i="15"/>
  <c r="AF13" i="15" s="1"/>
  <c r="Y13" i="15"/>
  <c r="AG13" i="15" s="1"/>
  <c r="Z13" i="15"/>
  <c r="U13" i="15"/>
  <c r="AC13" i="15" s="1"/>
  <c r="S13" i="15"/>
  <c r="AA13" i="15" s="1"/>
  <c r="BS56" i="40" l="1"/>
  <c r="BC56" i="40"/>
  <c r="AM57" i="40"/>
  <c r="BX56" i="39"/>
  <c r="AR57" i="39"/>
  <c r="BH56" i="39"/>
  <c r="BC56" i="43"/>
  <c r="AM57" i="43"/>
  <c r="BS56" i="43"/>
  <c r="BO56" i="43"/>
  <c r="AI57" i="43"/>
  <c r="AY56" i="43"/>
  <c r="AS57" i="39"/>
  <c r="BY56" i="39"/>
  <c r="BI56" i="39"/>
  <c r="AD56" i="45"/>
  <c r="V57" i="45"/>
  <c r="BM56" i="40"/>
  <c r="AG57" i="40"/>
  <c r="AW56" i="40"/>
  <c r="BV57" i="44"/>
  <c r="BF57" i="44"/>
  <c r="AP58" i="44"/>
  <c r="AR57" i="41"/>
  <c r="BX56" i="41"/>
  <c r="BH56" i="41"/>
  <c r="BT159" i="42"/>
  <c r="BD159" i="42"/>
  <c r="AT160" i="43"/>
  <c r="BJ159" i="43"/>
  <c r="BZ159" i="43"/>
  <c r="AW159" i="37"/>
  <c r="AG160" i="37"/>
  <c r="BM159" i="37"/>
  <c r="AS160" i="38"/>
  <c r="BI159" i="38"/>
  <c r="BY159" i="38"/>
  <c r="BP159" i="41"/>
  <c r="AZ159" i="41"/>
  <c r="AX56" i="42"/>
  <c r="BN56" i="42"/>
  <c r="AH57" i="42"/>
  <c r="BX159" i="40"/>
  <c r="BH159" i="40"/>
  <c r="AW159" i="42"/>
  <c r="BM159" i="42"/>
  <c r="AS160" i="43"/>
  <c r="BI159" i="43"/>
  <c r="BY159" i="43"/>
  <c r="BG56" i="44"/>
  <c r="AQ57" i="44"/>
  <c r="BW56" i="44"/>
  <c r="BJ159" i="38"/>
  <c r="BZ159" i="38"/>
  <c r="AT160" i="38"/>
  <c r="AV159" i="40"/>
  <c r="BL159" i="40"/>
  <c r="AI57" i="36"/>
  <c r="BO56" i="36"/>
  <c r="AY56" i="36"/>
  <c r="BP159" i="42"/>
  <c r="AZ159" i="42"/>
  <c r="BN160" i="37"/>
  <c r="AX160" i="37"/>
  <c r="AH161" i="37"/>
  <c r="BW160" i="39"/>
  <c r="AQ161" i="39"/>
  <c r="BG160" i="39"/>
  <c r="U57" i="45"/>
  <c r="AC56" i="45"/>
  <c r="BR159" i="42"/>
  <c r="BB159" i="42"/>
  <c r="BJ56" i="41"/>
  <c r="BZ56" i="41"/>
  <c r="AT57" i="41"/>
  <c r="AU160" i="43"/>
  <c r="BK159" i="43"/>
  <c r="CA159" i="43"/>
  <c r="BM159" i="40"/>
  <c r="AW159" i="40"/>
  <c r="BK159" i="41"/>
  <c r="CA159" i="41"/>
  <c r="BT56" i="44"/>
  <c r="AN57" i="44"/>
  <c r="BD56" i="44"/>
  <c r="AB59" i="45"/>
  <c r="T60" i="45"/>
  <c r="AE58" i="45"/>
  <c r="W59" i="45"/>
  <c r="AG56" i="45"/>
  <c r="Y57" i="45"/>
  <c r="X57" i="45"/>
  <c r="AF56" i="45"/>
  <c r="S59" i="45"/>
  <c r="AA58" i="45"/>
  <c r="Z58" i="45"/>
  <c r="BX56" i="44"/>
  <c r="BH56" i="44"/>
  <c r="AR57" i="44"/>
  <c r="BR162" i="44"/>
  <c r="AL163" i="44"/>
  <c r="BB162" i="44"/>
  <c r="BY160" i="44"/>
  <c r="BI160" i="44"/>
  <c r="AS161" i="44"/>
  <c r="BP56" i="44"/>
  <c r="AJ57" i="44"/>
  <c r="AZ56" i="44"/>
  <c r="BI56" i="44"/>
  <c r="AS57" i="44"/>
  <c r="BY56" i="44"/>
  <c r="BO159" i="44"/>
  <c r="AY159" i="44"/>
  <c r="AI160" i="44"/>
  <c r="BA57" i="44"/>
  <c r="AK58" i="44"/>
  <c r="BQ57" i="44"/>
  <c r="AM59" i="44"/>
  <c r="BS58" i="44"/>
  <c r="BC58" i="44"/>
  <c r="BX159" i="44"/>
  <c r="BH159" i="44"/>
  <c r="AR160" i="44"/>
  <c r="AF59" i="44"/>
  <c r="AV58" i="44"/>
  <c r="BL58" i="44"/>
  <c r="BN161" i="44"/>
  <c r="AX161" i="44"/>
  <c r="AH162" i="44"/>
  <c r="BR58" i="44"/>
  <c r="AL59" i="44"/>
  <c r="BB58" i="44"/>
  <c r="AU162" i="44"/>
  <c r="CA161" i="44"/>
  <c r="BK161" i="44"/>
  <c r="BE160" i="44"/>
  <c r="BU160" i="44"/>
  <c r="AO161" i="44"/>
  <c r="BZ56" i="44"/>
  <c r="AT57" i="44"/>
  <c r="BJ56" i="44"/>
  <c r="AI60" i="44"/>
  <c r="AY59" i="44"/>
  <c r="BO59" i="44"/>
  <c r="BW160" i="44"/>
  <c r="AQ161" i="44"/>
  <c r="BG160" i="44"/>
  <c r="BQ161" i="44"/>
  <c r="AK162" i="44"/>
  <c r="BA161" i="44"/>
  <c r="BD160" i="44"/>
  <c r="BT160" i="44"/>
  <c r="AN161" i="44"/>
  <c r="AG58" i="44"/>
  <c r="AW57" i="44"/>
  <c r="BM57" i="44"/>
  <c r="BP159" i="44"/>
  <c r="AJ160" i="44"/>
  <c r="AZ159" i="44"/>
  <c r="AG161" i="44"/>
  <c r="BM160" i="44"/>
  <c r="AW160" i="44"/>
  <c r="BC159" i="44"/>
  <c r="BS159" i="44"/>
  <c r="AM160" i="44"/>
  <c r="BJ159" i="44"/>
  <c r="BZ159" i="44"/>
  <c r="AT160" i="44"/>
  <c r="BE56" i="44"/>
  <c r="AO57" i="44"/>
  <c r="BU56" i="44"/>
  <c r="BN59" i="44"/>
  <c r="AX59" i="44"/>
  <c r="AH60" i="44"/>
  <c r="CA56" i="44"/>
  <c r="AU57" i="44"/>
  <c r="BK56" i="44"/>
  <c r="BV160" i="44"/>
  <c r="BF160" i="44"/>
  <c r="AP161" i="44"/>
  <c r="AV161" i="44"/>
  <c r="AF162" i="44"/>
  <c r="BL161" i="44"/>
  <c r="AR57" i="43"/>
  <c r="BX56" i="43"/>
  <c r="BH56" i="43"/>
  <c r="AZ58" i="43"/>
  <c r="AJ59" i="43"/>
  <c r="BP58" i="43"/>
  <c r="BZ56" i="43"/>
  <c r="AT57" i="43"/>
  <c r="BJ56" i="43"/>
  <c r="AP161" i="43"/>
  <c r="BF160" i="43"/>
  <c r="BV160" i="43"/>
  <c r="BW56" i="43"/>
  <c r="BG56" i="43"/>
  <c r="AQ57" i="43"/>
  <c r="BB59" i="43"/>
  <c r="BR59" i="43"/>
  <c r="AL60" i="43"/>
  <c r="AG59" i="43"/>
  <c r="AW58" i="43"/>
  <c r="BM58" i="43"/>
  <c r="BR160" i="43"/>
  <c r="AL161" i="43"/>
  <c r="BB160" i="43"/>
  <c r="BA59" i="43"/>
  <c r="BQ59" i="43"/>
  <c r="AK60" i="43"/>
  <c r="AY159" i="43"/>
  <c r="BO159" i="43"/>
  <c r="AI160" i="43"/>
  <c r="BK57" i="43"/>
  <c r="AU58" i="43"/>
  <c r="CA57" i="43"/>
  <c r="AF59" i="43"/>
  <c r="AV58" i="43"/>
  <c r="BL58" i="43"/>
  <c r="AO161" i="43"/>
  <c r="BE160" i="43"/>
  <c r="BU160" i="43"/>
  <c r="AR162" i="43"/>
  <c r="BX161" i="43"/>
  <c r="BH161" i="43"/>
  <c r="AX159" i="43"/>
  <c r="BN159" i="43"/>
  <c r="AH160" i="43"/>
  <c r="AP58" i="43"/>
  <c r="BV57" i="43"/>
  <c r="BF57" i="43"/>
  <c r="AH59" i="43"/>
  <c r="AX58" i="43"/>
  <c r="BN58" i="43"/>
  <c r="AJ160" i="43"/>
  <c r="BP159" i="43"/>
  <c r="AZ159" i="43"/>
  <c r="BD160" i="43"/>
  <c r="AN161" i="43"/>
  <c r="BT160" i="43"/>
  <c r="BM159" i="43"/>
  <c r="AW159" i="43"/>
  <c r="AG160" i="43"/>
  <c r="AO58" i="43"/>
  <c r="BU57" i="43"/>
  <c r="BE57" i="43"/>
  <c r="BQ160" i="43"/>
  <c r="AK161" i="43"/>
  <c r="BA160" i="43"/>
  <c r="AF161" i="43"/>
  <c r="AV160" i="43"/>
  <c r="BL160" i="43"/>
  <c r="AN58" i="43"/>
  <c r="BT57" i="43"/>
  <c r="BD57" i="43"/>
  <c r="BC160" i="43"/>
  <c r="AM161" i="43"/>
  <c r="BS160" i="43"/>
  <c r="AQ161" i="43"/>
  <c r="BG160" i="43"/>
  <c r="BW160" i="43"/>
  <c r="BY56" i="43"/>
  <c r="AS57" i="43"/>
  <c r="BI56" i="43"/>
  <c r="BX57" i="42"/>
  <c r="AR58" i="42"/>
  <c r="BH57" i="42"/>
  <c r="AV159" i="42"/>
  <c r="BL159" i="42"/>
  <c r="BG56" i="42"/>
  <c r="AQ57" i="42"/>
  <c r="BW56" i="42"/>
  <c r="BP58" i="42"/>
  <c r="AZ58" i="42"/>
  <c r="AJ59" i="42"/>
  <c r="BH159" i="42"/>
  <c r="BX159" i="42"/>
  <c r="BL56" i="42"/>
  <c r="AF57" i="42"/>
  <c r="AV56" i="42"/>
  <c r="BN161" i="42"/>
  <c r="AX161" i="42"/>
  <c r="BK160" i="42"/>
  <c r="CA160" i="42"/>
  <c r="BE57" i="42"/>
  <c r="BU57" i="42"/>
  <c r="AO58" i="42"/>
  <c r="AT59" i="42"/>
  <c r="BZ58" i="42"/>
  <c r="BJ58" i="42"/>
  <c r="AY57" i="42"/>
  <c r="AI58" i="42"/>
  <c r="BO57" i="42"/>
  <c r="BF57" i="42"/>
  <c r="AP58" i="42"/>
  <c r="BV57" i="42"/>
  <c r="BE161" i="42"/>
  <c r="BU161" i="42"/>
  <c r="BD57" i="42"/>
  <c r="AN58" i="42"/>
  <c r="BT57" i="42"/>
  <c r="BW159" i="42"/>
  <c r="BG159" i="42"/>
  <c r="BY159" i="42"/>
  <c r="BI159" i="42"/>
  <c r="BO159" i="42"/>
  <c r="AY159" i="42"/>
  <c r="BA160" i="42"/>
  <c r="BQ160" i="42"/>
  <c r="BV159" i="42"/>
  <c r="BF159" i="42"/>
  <c r="BS161" i="42"/>
  <c r="BC161" i="42"/>
  <c r="AU59" i="42"/>
  <c r="BK58" i="42"/>
  <c r="CA58" i="42"/>
  <c r="BZ159" i="42"/>
  <c r="BJ159" i="42"/>
  <c r="BA57" i="42"/>
  <c r="AK58" i="42"/>
  <c r="BQ57" i="42"/>
  <c r="BI59" i="42"/>
  <c r="BY59" i="42"/>
  <c r="AS60" i="42"/>
  <c r="BC57" i="42"/>
  <c r="AM58" i="42"/>
  <c r="BS57" i="42"/>
  <c r="AW57" i="42"/>
  <c r="BM57" i="42"/>
  <c r="AG58" i="42"/>
  <c r="AL58" i="42"/>
  <c r="BR57" i="42"/>
  <c r="BB57" i="42"/>
  <c r="AM59" i="41"/>
  <c r="BS58" i="41"/>
  <c r="BC58" i="41"/>
  <c r="BB159" i="41"/>
  <c r="BR159" i="41"/>
  <c r="AJ58" i="41"/>
  <c r="AZ57" i="41"/>
  <c r="BP57" i="41"/>
  <c r="BJ161" i="41"/>
  <c r="BZ161" i="41"/>
  <c r="BM56" i="41"/>
  <c r="AG57" i="41"/>
  <c r="AW56" i="41"/>
  <c r="BN160" i="41"/>
  <c r="AX160" i="41"/>
  <c r="AL59" i="41"/>
  <c r="BR58" i="41"/>
  <c r="BB58" i="41"/>
  <c r="BY57" i="41"/>
  <c r="BI57" i="41"/>
  <c r="AS58" i="41"/>
  <c r="AK57" i="41"/>
  <c r="BA56" i="41"/>
  <c r="BQ56" i="41"/>
  <c r="BQ161" i="41"/>
  <c r="BA161" i="41"/>
  <c r="AP59" i="41"/>
  <c r="BF58" i="41"/>
  <c r="BV58" i="41"/>
  <c r="BK58" i="41"/>
  <c r="CA58" i="41"/>
  <c r="AU59" i="41"/>
  <c r="AV58" i="41"/>
  <c r="BL58" i="41"/>
  <c r="AF59" i="41"/>
  <c r="AI57" i="41"/>
  <c r="AY56" i="41"/>
  <c r="BO56" i="41"/>
  <c r="AH57" i="41"/>
  <c r="AX56" i="41"/>
  <c r="BN56" i="41"/>
  <c r="BM159" i="41"/>
  <c r="AW159" i="41"/>
  <c r="BC159" i="41"/>
  <c r="BS159" i="41"/>
  <c r="BD159" i="41"/>
  <c r="BT159" i="41"/>
  <c r="BU162" i="41"/>
  <c r="BE162" i="41"/>
  <c r="AO59" i="41"/>
  <c r="BE58" i="41"/>
  <c r="BU58" i="41"/>
  <c r="AN59" i="41"/>
  <c r="BT58" i="41"/>
  <c r="BD58" i="41"/>
  <c r="BI162" i="41"/>
  <c r="BY162" i="41"/>
  <c r="BH159" i="41"/>
  <c r="BX159" i="41"/>
  <c r="BG159" i="41"/>
  <c r="BW159" i="41"/>
  <c r="BF159" i="41"/>
  <c r="BV159" i="41"/>
  <c r="BG59" i="41"/>
  <c r="AQ60" i="41"/>
  <c r="BW59" i="41"/>
  <c r="BL159" i="41"/>
  <c r="AV159" i="41"/>
  <c r="AY160" i="41"/>
  <c r="BO160" i="41"/>
  <c r="AX58" i="40"/>
  <c r="BN58" i="40"/>
  <c r="AH59" i="40"/>
  <c r="AZ58" i="40"/>
  <c r="BP58" i="40"/>
  <c r="AJ59" i="40"/>
  <c r="BV159" i="40"/>
  <c r="BF159" i="40"/>
  <c r="AK162" i="40"/>
  <c r="BA161" i="40"/>
  <c r="BQ161" i="40"/>
  <c r="BW161" i="40"/>
  <c r="AQ162" i="40"/>
  <c r="BG161" i="40"/>
  <c r="AT58" i="40"/>
  <c r="BZ57" i="40"/>
  <c r="BJ57" i="40"/>
  <c r="BV57" i="40"/>
  <c r="AP58" i="40"/>
  <c r="BF57" i="40"/>
  <c r="BJ160" i="40"/>
  <c r="BZ160" i="40"/>
  <c r="AT161" i="40"/>
  <c r="BI56" i="40"/>
  <c r="BY56" i="40"/>
  <c r="AS57" i="40"/>
  <c r="BP159" i="40"/>
  <c r="AZ159" i="40"/>
  <c r="AR59" i="40"/>
  <c r="BH58" i="40"/>
  <c r="BX58" i="40"/>
  <c r="BI159" i="40"/>
  <c r="BY159" i="40"/>
  <c r="BC160" i="40"/>
  <c r="BS160" i="40"/>
  <c r="AM161" i="40"/>
  <c r="BK56" i="40"/>
  <c r="CA56" i="40"/>
  <c r="AU57" i="40"/>
  <c r="AL57" i="40"/>
  <c r="BB56" i="40"/>
  <c r="BR56" i="40"/>
  <c r="AV56" i="40"/>
  <c r="BL56" i="40"/>
  <c r="AF57" i="40"/>
  <c r="AK57" i="40"/>
  <c r="BA56" i="40"/>
  <c r="BQ56" i="40"/>
  <c r="AQ57" i="40"/>
  <c r="BG56" i="40"/>
  <c r="BW56" i="40"/>
  <c r="BE159" i="40"/>
  <c r="BU159" i="40"/>
  <c r="BD159" i="40"/>
  <c r="BT159" i="40"/>
  <c r="CA159" i="40"/>
  <c r="BK159" i="40"/>
  <c r="AY159" i="40"/>
  <c r="BO159" i="40"/>
  <c r="AO58" i="40"/>
  <c r="BU57" i="40"/>
  <c r="BE57" i="40"/>
  <c r="BD57" i="40"/>
  <c r="BT57" i="40"/>
  <c r="AN58" i="40"/>
  <c r="BO58" i="40"/>
  <c r="AY58" i="40"/>
  <c r="AI59" i="40"/>
  <c r="BB159" i="40"/>
  <c r="BR159" i="40"/>
  <c r="AX159" i="40"/>
  <c r="BN159" i="40"/>
  <c r="BC160" i="39"/>
  <c r="BS160" i="39"/>
  <c r="AM161" i="39"/>
  <c r="BH161" i="39"/>
  <c r="BX161" i="39"/>
  <c r="AR162" i="39"/>
  <c r="BK58" i="39"/>
  <c r="AU59" i="39"/>
  <c r="CA58" i="39"/>
  <c r="BS56" i="39"/>
  <c r="BC56" i="39"/>
  <c r="AM57" i="39"/>
  <c r="AG160" i="39"/>
  <c r="BM159" i="39"/>
  <c r="AW159" i="39"/>
  <c r="BT58" i="39"/>
  <c r="BD58" i="39"/>
  <c r="AN59" i="39"/>
  <c r="AJ162" i="39"/>
  <c r="AZ161" i="39"/>
  <c r="BP161" i="39"/>
  <c r="AF57" i="39"/>
  <c r="AV56" i="39"/>
  <c r="BL56" i="39"/>
  <c r="BJ161" i="39"/>
  <c r="BZ161" i="39"/>
  <c r="AT162" i="39"/>
  <c r="BV160" i="39"/>
  <c r="AP161" i="39"/>
  <c r="BF160" i="39"/>
  <c r="BA57" i="39"/>
  <c r="AK58" i="39"/>
  <c r="BQ57" i="39"/>
  <c r="AX57" i="39"/>
  <c r="AH58" i="39"/>
  <c r="BN57" i="39"/>
  <c r="AI59" i="39"/>
  <c r="BO58" i="39"/>
  <c r="AY58" i="39"/>
  <c r="BB57" i="39"/>
  <c r="BR57" i="39"/>
  <c r="AL58" i="39"/>
  <c r="BV58" i="39"/>
  <c r="BF58" i="39"/>
  <c r="AP59" i="39"/>
  <c r="AH160" i="39"/>
  <c r="BN159" i="39"/>
  <c r="AX159" i="39"/>
  <c r="BD159" i="39"/>
  <c r="AN160" i="39"/>
  <c r="BT159" i="39"/>
  <c r="AK162" i="39"/>
  <c r="BA161" i="39"/>
  <c r="BQ161" i="39"/>
  <c r="BJ56" i="39"/>
  <c r="BZ56" i="39"/>
  <c r="AT57" i="39"/>
  <c r="AV160" i="39"/>
  <c r="BL160" i="39"/>
  <c r="AF161" i="39"/>
  <c r="BU57" i="39"/>
  <c r="AO58" i="39"/>
  <c r="BE57" i="39"/>
  <c r="AG58" i="39"/>
  <c r="AW57" i="39"/>
  <c r="BM57" i="39"/>
  <c r="AS161" i="39"/>
  <c r="BY160" i="39"/>
  <c r="BI160" i="39"/>
  <c r="BB160" i="39"/>
  <c r="BR160" i="39"/>
  <c r="AL161" i="39"/>
  <c r="BW58" i="39"/>
  <c r="BG58" i="39"/>
  <c r="AQ59" i="39"/>
  <c r="BK159" i="39"/>
  <c r="CA159" i="39"/>
  <c r="AU160" i="39"/>
  <c r="AI160" i="39"/>
  <c r="BO159" i="39"/>
  <c r="AY159" i="39"/>
  <c r="AJ59" i="39"/>
  <c r="BP58" i="39"/>
  <c r="AZ58" i="39"/>
  <c r="BU160" i="39"/>
  <c r="AO161" i="39"/>
  <c r="BE160" i="39"/>
  <c r="BZ57" i="38"/>
  <c r="AT58" i="38"/>
  <c r="BJ57" i="38"/>
  <c r="BY57" i="38"/>
  <c r="AS58" i="38"/>
  <c r="BI57" i="38"/>
  <c r="AY58" i="38"/>
  <c r="BO58" i="38"/>
  <c r="AI59" i="38"/>
  <c r="AJ57" i="38"/>
  <c r="AZ56" i="38"/>
  <c r="BP56" i="38"/>
  <c r="CA159" i="38"/>
  <c r="AU160" i="38"/>
  <c r="BK159" i="38"/>
  <c r="AQ162" i="38"/>
  <c r="BG161" i="38"/>
  <c r="BW161" i="38"/>
  <c r="AF160" i="38"/>
  <c r="AV159" i="38"/>
  <c r="BL159" i="38"/>
  <c r="BL56" i="38"/>
  <c r="AV56" i="38"/>
  <c r="AF57" i="38"/>
  <c r="BT160" i="38"/>
  <c r="BD160" i="38"/>
  <c r="AN161" i="38"/>
  <c r="BA160" i="38"/>
  <c r="BQ160" i="38"/>
  <c r="AK161" i="38"/>
  <c r="AL57" i="38"/>
  <c r="BR56" i="38"/>
  <c r="BB56" i="38"/>
  <c r="AR161" i="38"/>
  <c r="BX160" i="38"/>
  <c r="BH160" i="38"/>
  <c r="BU56" i="38"/>
  <c r="AO57" i="38"/>
  <c r="BE56" i="38"/>
  <c r="AG160" i="38"/>
  <c r="AW159" i="38"/>
  <c r="BM159" i="38"/>
  <c r="AY160" i="38"/>
  <c r="AI161" i="38"/>
  <c r="BO160" i="38"/>
  <c r="AZ160" i="38"/>
  <c r="BP160" i="38"/>
  <c r="AJ161" i="38"/>
  <c r="BF159" i="38"/>
  <c r="BV159" i="38"/>
  <c r="AP160" i="38"/>
  <c r="BX57" i="38"/>
  <c r="BH57" i="38"/>
  <c r="AR58" i="38"/>
  <c r="AX56" i="38"/>
  <c r="AH57" i="38"/>
  <c r="BN56" i="38"/>
  <c r="BD56" i="38"/>
  <c r="BT56" i="38"/>
  <c r="AN57" i="38"/>
  <c r="BR161" i="38"/>
  <c r="AL162" i="38"/>
  <c r="BB161" i="38"/>
  <c r="BK56" i="38"/>
  <c r="CA56" i="38"/>
  <c r="AU57" i="38"/>
  <c r="BG57" i="38"/>
  <c r="BW57" i="38"/>
  <c r="AQ58" i="38"/>
  <c r="BC160" i="38"/>
  <c r="BS160" i="38"/>
  <c r="AM161" i="38"/>
  <c r="AM57" i="38"/>
  <c r="BS56" i="38"/>
  <c r="BC56" i="38"/>
  <c r="AK57" i="38"/>
  <c r="BA56" i="38"/>
  <c r="BQ56" i="38"/>
  <c r="BM56" i="38"/>
  <c r="AW56" i="38"/>
  <c r="AG57" i="38"/>
  <c r="BE159" i="38"/>
  <c r="BU159" i="38"/>
  <c r="AO160" i="38"/>
  <c r="AX160" i="38"/>
  <c r="AH161" i="38"/>
  <c r="BN160" i="38"/>
  <c r="AP58" i="38"/>
  <c r="BF57" i="38"/>
  <c r="BV57" i="38"/>
  <c r="BC159" i="37"/>
  <c r="AM160" i="37"/>
  <c r="BS159" i="37"/>
  <c r="BZ57" i="37"/>
  <c r="BJ57" i="37"/>
  <c r="AT58" i="37"/>
  <c r="BY57" i="37"/>
  <c r="BI57" i="37"/>
  <c r="AS58" i="37"/>
  <c r="BW57" i="37"/>
  <c r="AQ58" i="37"/>
  <c r="BG57" i="37"/>
  <c r="AM59" i="37"/>
  <c r="BC58" i="37"/>
  <c r="BS58" i="37"/>
  <c r="BF58" i="37"/>
  <c r="BV58" i="37"/>
  <c r="AP59" i="37"/>
  <c r="AP161" i="37"/>
  <c r="BV160" i="37"/>
  <c r="BF160" i="37"/>
  <c r="CA160" i="37"/>
  <c r="AU161" i="37"/>
  <c r="BK160" i="37"/>
  <c r="BK57" i="37"/>
  <c r="CA57" i="37"/>
  <c r="AU58" i="37"/>
  <c r="BZ159" i="37"/>
  <c r="AT160" i="37"/>
  <c r="BJ159" i="37"/>
  <c r="BX57" i="37"/>
  <c r="AR58" i="37"/>
  <c r="BH57" i="37"/>
  <c r="BW159" i="37"/>
  <c r="AQ160" i="37"/>
  <c r="BG159" i="37"/>
  <c r="BE58" i="37"/>
  <c r="BU58" i="37"/>
  <c r="AO59" i="37"/>
  <c r="BB56" i="37"/>
  <c r="BR56" i="37"/>
  <c r="AL57" i="37"/>
  <c r="AG57" i="37"/>
  <c r="BM56" i="37"/>
  <c r="AW56" i="37"/>
  <c r="BE159" i="37"/>
  <c r="BU159" i="37"/>
  <c r="AO160" i="37"/>
  <c r="AZ159" i="37"/>
  <c r="BP159" i="37"/>
  <c r="AJ160" i="37"/>
  <c r="AV160" i="37"/>
  <c r="AF161" i="37"/>
  <c r="BL160" i="37"/>
  <c r="BY159" i="37"/>
  <c r="AS160" i="37"/>
  <c r="BI159" i="37"/>
  <c r="AI59" i="37"/>
  <c r="AY58" i="37"/>
  <c r="BO58" i="37"/>
  <c r="BD159" i="37"/>
  <c r="AN160" i="37"/>
  <c r="BT159" i="37"/>
  <c r="BB159" i="37"/>
  <c r="BR159" i="37"/>
  <c r="AL160" i="37"/>
  <c r="BL56" i="37"/>
  <c r="AF57" i="37"/>
  <c r="AV56" i="37"/>
  <c r="BA56" i="37"/>
  <c r="BQ56" i="37"/>
  <c r="AK57" i="37"/>
  <c r="BN56" i="37"/>
  <c r="AH57" i="37"/>
  <c r="AX56" i="37"/>
  <c r="BH161" i="37"/>
  <c r="AR162" i="37"/>
  <c r="BX161" i="37"/>
  <c r="BP58" i="37"/>
  <c r="AJ59" i="37"/>
  <c r="AZ58" i="37"/>
  <c r="BA159" i="37"/>
  <c r="BQ159" i="37"/>
  <c r="AK160" i="37"/>
  <c r="BO159" i="37"/>
  <c r="AY159" i="37"/>
  <c r="AI160" i="37"/>
  <c r="AN59" i="37"/>
  <c r="BD58" i="37"/>
  <c r="BT58" i="37"/>
  <c r="CA59" i="36"/>
  <c r="AU60" i="36"/>
  <c r="BK59" i="36"/>
  <c r="BW56" i="36"/>
  <c r="BG56" i="36"/>
  <c r="AQ57" i="36"/>
  <c r="AW159" i="36"/>
  <c r="BM159" i="36"/>
  <c r="BD159" i="36"/>
  <c r="BT159" i="36"/>
  <c r="BE56" i="36"/>
  <c r="BU56" i="36"/>
  <c r="AO57" i="36"/>
  <c r="BL159" i="36"/>
  <c r="BU160" i="36"/>
  <c r="BE160" i="36"/>
  <c r="AZ160" i="36"/>
  <c r="BP160" i="36"/>
  <c r="AW57" i="36"/>
  <c r="BM57" i="36"/>
  <c r="AG58" i="36"/>
  <c r="AV57" i="36"/>
  <c r="BL57" i="36"/>
  <c r="AF58" i="36"/>
  <c r="AS58" i="36"/>
  <c r="BI57" i="36"/>
  <c r="BY57" i="36"/>
  <c r="AH59" i="36"/>
  <c r="BN58" i="36"/>
  <c r="AX58" i="36"/>
  <c r="AR58" i="36"/>
  <c r="BH57" i="36"/>
  <c r="BX57" i="36"/>
  <c r="BZ159" i="36"/>
  <c r="BJ159" i="36"/>
  <c r="BS58" i="36"/>
  <c r="BC58" i="36"/>
  <c r="AM59" i="36"/>
  <c r="BF159" i="36"/>
  <c r="BV159" i="36"/>
  <c r="BC159" i="36"/>
  <c r="BS159" i="36"/>
  <c r="BD56" i="36"/>
  <c r="BT56" i="36"/>
  <c r="AN57" i="36"/>
  <c r="AL58" i="36"/>
  <c r="BR57" i="36"/>
  <c r="BB57" i="36"/>
  <c r="CA159" i="36"/>
  <c r="BK159" i="36"/>
  <c r="AY159" i="36"/>
  <c r="BO159" i="36"/>
  <c r="BQ58" i="36"/>
  <c r="BA58" i="36"/>
  <c r="AK59" i="36"/>
  <c r="BG159" i="36"/>
  <c r="BW159" i="36"/>
  <c r="BQ161" i="36"/>
  <c r="BA161" i="36"/>
  <c r="AZ58" i="36"/>
  <c r="AJ59" i="36"/>
  <c r="BP58" i="36"/>
  <c r="BH160" i="36"/>
  <c r="BX160" i="36"/>
  <c r="BR160" i="36"/>
  <c r="BB160" i="36"/>
  <c r="BY159" i="36"/>
  <c r="BI159" i="36"/>
  <c r="BV56" i="36"/>
  <c r="BF56" i="36"/>
  <c r="AP57" i="36"/>
  <c r="BN161" i="36"/>
  <c r="AX161" i="36"/>
  <c r="AT57" i="36"/>
  <c r="BJ56" i="36"/>
  <c r="BZ56" i="36"/>
  <c r="BO28" i="16"/>
  <c r="AY28" i="16"/>
  <c r="BJ157" i="16"/>
  <c r="BZ157" i="16"/>
  <c r="BN27" i="16"/>
  <c r="AX27" i="16"/>
  <c r="BE54" i="16"/>
  <c r="BU54" i="16"/>
  <c r="AO55" i="16"/>
  <c r="BM27" i="16"/>
  <c r="AW27" i="16"/>
  <c r="BD56" i="16"/>
  <c r="BT56" i="16"/>
  <c r="BF157" i="16"/>
  <c r="BV157" i="16"/>
  <c r="BF55" i="16"/>
  <c r="BV55" i="16"/>
  <c r="BY156" i="16"/>
  <c r="BI156" i="16"/>
  <c r="BX54" i="16"/>
  <c r="BH54" i="16"/>
  <c r="BP28" i="16"/>
  <c r="AZ28" i="16"/>
  <c r="BC27" i="16"/>
  <c r="BS27" i="16"/>
  <c r="CA157" i="16"/>
  <c r="BK157" i="16"/>
  <c r="BU156" i="16"/>
  <c r="BE156" i="16"/>
  <c r="BG156" i="16"/>
  <c r="BW156" i="16"/>
  <c r="BB27" i="16"/>
  <c r="BR27" i="16"/>
  <c r="BW54" i="16"/>
  <c r="BG54" i="16"/>
  <c r="BQ27" i="16"/>
  <c r="BA27" i="16"/>
  <c r="BY54" i="16"/>
  <c r="BI54" i="16"/>
  <c r="BZ54" i="16"/>
  <c r="BJ54" i="16"/>
  <c r="BT156" i="16"/>
  <c r="BD156" i="16"/>
  <c r="BH157" i="16"/>
  <c r="BX157" i="16"/>
  <c r="BK55" i="16"/>
  <c r="CA55" i="16"/>
  <c r="AV27" i="16"/>
  <c r="BL27" i="16"/>
  <c r="V14" i="15"/>
  <c r="AD14" i="15" s="1"/>
  <c r="T14" i="15"/>
  <c r="AB14" i="15" s="1"/>
  <c r="AP56" i="16"/>
  <c r="Z14" i="15"/>
  <c r="W14" i="15"/>
  <c r="AE14" i="15" s="1"/>
  <c r="AT55" i="16"/>
  <c r="AT158" i="16"/>
  <c r="AR55" i="16"/>
  <c r="AN57" i="16"/>
  <c r="AP158" i="16"/>
  <c r="AR158" i="16"/>
  <c r="AU158" i="16"/>
  <c r="AU56" i="16"/>
  <c r="AS55" i="16"/>
  <c r="AQ55" i="16"/>
  <c r="X14" i="15"/>
  <c r="AF14" i="15" s="1"/>
  <c r="Y14" i="15"/>
  <c r="AG14" i="15" s="1"/>
  <c r="S14" i="15"/>
  <c r="AA14" i="15" s="1"/>
  <c r="U14" i="15"/>
  <c r="AC14" i="15" s="1"/>
  <c r="BS57" i="43" l="1"/>
  <c r="BC57" i="43"/>
  <c r="AM58" i="43"/>
  <c r="BO57" i="43"/>
  <c r="AY57" i="43"/>
  <c r="AI58" i="43"/>
  <c r="AR58" i="39"/>
  <c r="BH57" i="39"/>
  <c r="BX57" i="39"/>
  <c r="BS57" i="40"/>
  <c r="AM58" i="40"/>
  <c r="BC57" i="40"/>
  <c r="BT160" i="42"/>
  <c r="BD160" i="42"/>
  <c r="AZ160" i="42"/>
  <c r="BP160" i="42"/>
  <c r="CA160" i="41"/>
  <c r="BK160" i="41"/>
  <c r="AX161" i="37"/>
  <c r="AH162" i="37"/>
  <c r="BN161" i="37"/>
  <c r="AS161" i="43"/>
  <c r="BI160" i="43"/>
  <c r="BY160" i="43"/>
  <c r="BM160" i="42"/>
  <c r="AW160" i="42"/>
  <c r="BJ160" i="43"/>
  <c r="BZ160" i="43"/>
  <c r="AT161" i="43"/>
  <c r="BH160" i="40"/>
  <c r="AR161" i="40"/>
  <c r="BX160" i="40"/>
  <c r="AX57" i="42"/>
  <c r="AH58" i="42"/>
  <c r="BN57" i="42"/>
  <c r="BX57" i="41"/>
  <c r="BH57" i="41"/>
  <c r="AR58" i="41"/>
  <c r="BM160" i="40"/>
  <c r="AG161" i="40"/>
  <c r="AW160" i="40"/>
  <c r="BK160" i="43"/>
  <c r="CA160" i="43"/>
  <c r="AU161" i="43"/>
  <c r="AY57" i="36"/>
  <c r="AI58" i="36"/>
  <c r="BO57" i="36"/>
  <c r="BV58" i="44"/>
  <c r="AP59" i="44"/>
  <c r="BF58" i="44"/>
  <c r="BZ57" i="41"/>
  <c r="AT58" i="41"/>
  <c r="BJ57" i="41"/>
  <c r="AF161" i="40"/>
  <c r="BL160" i="40"/>
  <c r="AV160" i="40"/>
  <c r="AZ160" i="41"/>
  <c r="BP160" i="41"/>
  <c r="BB160" i="42"/>
  <c r="BR160" i="42"/>
  <c r="BJ160" i="38"/>
  <c r="AT161" i="38"/>
  <c r="BZ160" i="38"/>
  <c r="AG58" i="40"/>
  <c r="BM57" i="40"/>
  <c r="AW57" i="40"/>
  <c r="V58" i="45"/>
  <c r="AD57" i="45"/>
  <c r="BY160" i="38"/>
  <c r="AS161" i="38"/>
  <c r="BI160" i="38"/>
  <c r="U58" i="45"/>
  <c r="AC57" i="45"/>
  <c r="BW57" i="44"/>
  <c r="BG57" i="44"/>
  <c r="AQ58" i="44"/>
  <c r="BM160" i="37"/>
  <c r="AW160" i="37"/>
  <c r="AG161" i="37"/>
  <c r="BD57" i="44"/>
  <c r="AN58" i="44"/>
  <c r="BT57" i="44"/>
  <c r="BW161" i="39"/>
  <c r="AQ162" i="39"/>
  <c r="BG161" i="39"/>
  <c r="AS58" i="39"/>
  <c r="BI57" i="39"/>
  <c r="BY57" i="39"/>
  <c r="Z59" i="45"/>
  <c r="AA59" i="45"/>
  <c r="S60" i="45"/>
  <c r="Y58" i="45"/>
  <c r="AG57" i="45"/>
  <c r="X58" i="45"/>
  <c r="AF57" i="45"/>
  <c r="T61" i="45"/>
  <c r="AB60" i="45"/>
  <c r="W60" i="45"/>
  <c r="AE59" i="45"/>
  <c r="AU163" i="44"/>
  <c r="CA162" i="44"/>
  <c r="BK162" i="44"/>
  <c r="BQ58" i="44"/>
  <c r="AK59" i="44"/>
  <c r="BA58" i="44"/>
  <c r="BQ162" i="44"/>
  <c r="AK163" i="44"/>
  <c r="BA162" i="44"/>
  <c r="AT161" i="44"/>
  <c r="BZ160" i="44"/>
  <c r="BJ160" i="44"/>
  <c r="BB59" i="44"/>
  <c r="AL60" i="44"/>
  <c r="BR59" i="44"/>
  <c r="AY160" i="44"/>
  <c r="AI161" i="44"/>
  <c r="BO160" i="44"/>
  <c r="AS58" i="44"/>
  <c r="BY57" i="44"/>
  <c r="BI57" i="44"/>
  <c r="BW161" i="44"/>
  <c r="AQ162" i="44"/>
  <c r="BG161" i="44"/>
  <c r="BL59" i="44"/>
  <c r="AV59" i="44"/>
  <c r="AF60" i="44"/>
  <c r="BP57" i="44"/>
  <c r="AZ57" i="44"/>
  <c r="AJ58" i="44"/>
  <c r="BU57" i="44"/>
  <c r="BE57" i="44"/>
  <c r="AO58" i="44"/>
  <c r="AX162" i="44"/>
  <c r="AH163" i="44"/>
  <c r="BN162" i="44"/>
  <c r="BV161" i="44"/>
  <c r="AP162" i="44"/>
  <c r="BF161" i="44"/>
  <c r="AW161" i="44"/>
  <c r="AG162" i="44"/>
  <c r="BM161" i="44"/>
  <c r="BX160" i="44"/>
  <c r="BH160" i="44"/>
  <c r="AR161" i="44"/>
  <c r="BO60" i="44"/>
  <c r="AI61" i="44"/>
  <c r="AY60" i="44"/>
  <c r="BI161" i="44"/>
  <c r="BY161" i="44"/>
  <c r="AS162" i="44"/>
  <c r="AZ160" i="44"/>
  <c r="BP160" i="44"/>
  <c r="AJ161" i="44"/>
  <c r="AT58" i="44"/>
  <c r="BJ57" i="44"/>
  <c r="BZ57" i="44"/>
  <c r="AO162" i="44"/>
  <c r="BU161" i="44"/>
  <c r="BE161" i="44"/>
  <c r="BR163" i="44"/>
  <c r="AL164" i="44"/>
  <c r="BB163" i="44"/>
  <c r="BC160" i="44"/>
  <c r="BS160" i="44"/>
  <c r="AM161" i="44"/>
  <c r="AU58" i="44"/>
  <c r="CA57" i="44"/>
  <c r="BK57" i="44"/>
  <c r="BN60" i="44"/>
  <c r="AH61" i="44"/>
  <c r="AX60" i="44"/>
  <c r="AW58" i="44"/>
  <c r="BM58" i="44"/>
  <c r="AG59" i="44"/>
  <c r="AV162" i="44"/>
  <c r="AF163" i="44"/>
  <c r="BL162" i="44"/>
  <c r="BT161" i="44"/>
  <c r="AN162" i="44"/>
  <c r="BD161" i="44"/>
  <c r="BX57" i="44"/>
  <c r="BH57" i="44"/>
  <c r="AR58" i="44"/>
  <c r="BC59" i="44"/>
  <c r="AM60" i="44"/>
  <c r="BS59" i="44"/>
  <c r="AK61" i="43"/>
  <c r="BA60" i="43"/>
  <c r="BQ60" i="43"/>
  <c r="AG161" i="43"/>
  <c r="AW160" i="43"/>
  <c r="BM160" i="43"/>
  <c r="BQ161" i="43"/>
  <c r="BA161" i="43"/>
  <c r="AK162" i="43"/>
  <c r="AO162" i="43"/>
  <c r="BU161" i="43"/>
  <c r="BE161" i="43"/>
  <c r="AN162" i="43"/>
  <c r="BT161" i="43"/>
  <c r="BD161" i="43"/>
  <c r="BC161" i="43"/>
  <c r="AM162" i="43"/>
  <c r="BS161" i="43"/>
  <c r="BP160" i="43"/>
  <c r="AJ161" i="43"/>
  <c r="AZ160" i="43"/>
  <c r="AV59" i="43"/>
  <c r="BL59" i="43"/>
  <c r="AF60" i="43"/>
  <c r="BD58" i="43"/>
  <c r="AN59" i="43"/>
  <c r="BT58" i="43"/>
  <c r="AX59" i="43"/>
  <c r="BN59" i="43"/>
  <c r="AH60" i="43"/>
  <c r="CA58" i="43"/>
  <c r="BK58" i="43"/>
  <c r="AU59" i="43"/>
  <c r="AL61" i="43"/>
  <c r="BB60" i="43"/>
  <c r="BR60" i="43"/>
  <c r="BV161" i="43"/>
  <c r="AP162" i="43"/>
  <c r="BF161" i="43"/>
  <c r="BI57" i="43"/>
  <c r="AS58" i="43"/>
  <c r="BY57" i="43"/>
  <c r="BW161" i="43"/>
  <c r="AQ162" i="43"/>
  <c r="BG161" i="43"/>
  <c r="AH161" i="43"/>
  <c r="BN160" i="43"/>
  <c r="AX160" i="43"/>
  <c r="BH162" i="43"/>
  <c r="AR163" i="43"/>
  <c r="BX162" i="43"/>
  <c r="BJ57" i="43"/>
  <c r="AT58" i="43"/>
  <c r="BZ57" i="43"/>
  <c r="AZ59" i="43"/>
  <c r="BP59" i="43"/>
  <c r="AJ60" i="43"/>
  <c r="AW59" i="43"/>
  <c r="BM59" i="43"/>
  <c r="AG60" i="43"/>
  <c r="AV161" i="43"/>
  <c r="BL161" i="43"/>
  <c r="AF162" i="43"/>
  <c r="AI161" i="43"/>
  <c r="BO160" i="43"/>
  <c r="AY160" i="43"/>
  <c r="BE58" i="43"/>
  <c r="AO59" i="43"/>
  <c r="BU58" i="43"/>
  <c r="BB161" i="43"/>
  <c r="BR161" i="43"/>
  <c r="AL162" i="43"/>
  <c r="BF58" i="43"/>
  <c r="BV58" i="43"/>
  <c r="AP59" i="43"/>
  <c r="AQ58" i="43"/>
  <c r="BW57" i="43"/>
  <c r="BG57" i="43"/>
  <c r="AR58" i="43"/>
  <c r="BX57" i="43"/>
  <c r="BH57" i="43"/>
  <c r="BQ58" i="42"/>
  <c r="AK59" i="42"/>
  <c r="BA58" i="42"/>
  <c r="BH160" i="42"/>
  <c r="BX160" i="42"/>
  <c r="BO58" i="42"/>
  <c r="AY58" i="42"/>
  <c r="AI59" i="42"/>
  <c r="BP59" i="42"/>
  <c r="AZ59" i="42"/>
  <c r="AJ60" i="42"/>
  <c r="BO160" i="42"/>
  <c r="AY160" i="42"/>
  <c r="BR58" i="42"/>
  <c r="BB58" i="42"/>
  <c r="AL59" i="42"/>
  <c r="AO59" i="42"/>
  <c r="BU58" i="42"/>
  <c r="BE58" i="42"/>
  <c r="BZ160" i="42"/>
  <c r="BJ160" i="42"/>
  <c r="AW58" i="42"/>
  <c r="BM58" i="42"/>
  <c r="AG59" i="42"/>
  <c r="AM59" i="42"/>
  <c r="BS58" i="42"/>
  <c r="BC58" i="42"/>
  <c r="BF160" i="42"/>
  <c r="BV160" i="42"/>
  <c r="AH163" i="42"/>
  <c r="AX162" i="42"/>
  <c r="BN162" i="42"/>
  <c r="BJ59" i="42"/>
  <c r="AT60" i="42"/>
  <c r="BZ59" i="42"/>
  <c r="AS61" i="42"/>
  <c r="BY60" i="42"/>
  <c r="BI60" i="42"/>
  <c r="AO163" i="42"/>
  <c r="BU162" i="42"/>
  <c r="BE162" i="42"/>
  <c r="BL160" i="42"/>
  <c r="AV160" i="42"/>
  <c r="CA59" i="42"/>
  <c r="AU60" i="42"/>
  <c r="BK59" i="42"/>
  <c r="BW160" i="42"/>
  <c r="BG160" i="42"/>
  <c r="AN59" i="42"/>
  <c r="BT58" i="42"/>
  <c r="BD58" i="42"/>
  <c r="BL57" i="42"/>
  <c r="AV57" i="42"/>
  <c r="AF58" i="42"/>
  <c r="BW57" i="42"/>
  <c r="BG57" i="42"/>
  <c r="AQ58" i="42"/>
  <c r="BX58" i="42"/>
  <c r="BH58" i="42"/>
  <c r="AR59" i="42"/>
  <c r="BI160" i="42"/>
  <c r="BY160" i="42"/>
  <c r="BK161" i="42"/>
  <c r="CA161" i="42"/>
  <c r="BC162" i="42"/>
  <c r="AM163" i="42"/>
  <c r="BS162" i="42"/>
  <c r="BQ161" i="42"/>
  <c r="BA161" i="42"/>
  <c r="AP59" i="42"/>
  <c r="BV58" i="42"/>
  <c r="BF58" i="42"/>
  <c r="AI58" i="41"/>
  <c r="AY57" i="41"/>
  <c r="BO57" i="41"/>
  <c r="BX160" i="41"/>
  <c r="BH160" i="41"/>
  <c r="AF60" i="41"/>
  <c r="BL59" i="41"/>
  <c r="AV59" i="41"/>
  <c r="BB59" i="41"/>
  <c r="BR59" i="41"/>
  <c r="AL60" i="41"/>
  <c r="AX161" i="41"/>
  <c r="BN161" i="41"/>
  <c r="BD160" i="41"/>
  <c r="BT160" i="41"/>
  <c r="BF59" i="41"/>
  <c r="BV59" i="41"/>
  <c r="AP60" i="41"/>
  <c r="BT59" i="41"/>
  <c r="AN60" i="41"/>
  <c r="BD59" i="41"/>
  <c r="AG58" i="41"/>
  <c r="BM57" i="41"/>
  <c r="AW57" i="41"/>
  <c r="BI163" i="41"/>
  <c r="BY163" i="41"/>
  <c r="BS160" i="41"/>
  <c r="BC160" i="41"/>
  <c r="BP58" i="41"/>
  <c r="AZ58" i="41"/>
  <c r="AJ59" i="41"/>
  <c r="BF160" i="41"/>
  <c r="BV160" i="41"/>
  <c r="BU163" i="41"/>
  <c r="BE163" i="41"/>
  <c r="AS59" i="41"/>
  <c r="BI58" i="41"/>
  <c r="BY58" i="41"/>
  <c r="BR160" i="41"/>
  <c r="BB160" i="41"/>
  <c r="BQ162" i="41"/>
  <c r="BA162" i="41"/>
  <c r="BG160" i="41"/>
  <c r="BW160" i="41"/>
  <c r="AX57" i="41"/>
  <c r="AH58" i="41"/>
  <c r="BN57" i="41"/>
  <c r="AY161" i="41"/>
  <c r="BO161" i="41"/>
  <c r="AQ61" i="41"/>
  <c r="BW60" i="41"/>
  <c r="BG60" i="41"/>
  <c r="AO60" i="41"/>
  <c r="BU59" i="41"/>
  <c r="BE59" i="41"/>
  <c r="CA59" i="41"/>
  <c r="AU60" i="41"/>
  <c r="BK59" i="41"/>
  <c r="BL160" i="41"/>
  <c r="AV160" i="41"/>
  <c r="BJ162" i="41"/>
  <c r="BZ162" i="41"/>
  <c r="BM160" i="41"/>
  <c r="AW160" i="41"/>
  <c r="AK58" i="41"/>
  <c r="BA57" i="41"/>
  <c r="BQ57" i="41"/>
  <c r="BS59" i="41"/>
  <c r="BC59" i="41"/>
  <c r="AM60" i="41"/>
  <c r="BV58" i="40"/>
  <c r="BF58" i="40"/>
  <c r="AP59" i="40"/>
  <c r="AF58" i="40"/>
  <c r="BL57" i="40"/>
  <c r="AV57" i="40"/>
  <c r="BN160" i="40"/>
  <c r="AH161" i="40"/>
  <c r="AX160" i="40"/>
  <c r="BW162" i="40"/>
  <c r="BG162" i="40"/>
  <c r="AQ163" i="40"/>
  <c r="BQ162" i="40"/>
  <c r="AK163" i="40"/>
  <c r="BA162" i="40"/>
  <c r="BD160" i="40"/>
  <c r="BT160" i="40"/>
  <c r="AN161" i="40"/>
  <c r="BI160" i="40"/>
  <c r="AS161" i="40"/>
  <c r="BY160" i="40"/>
  <c r="BJ58" i="40"/>
  <c r="AT59" i="40"/>
  <c r="BZ58" i="40"/>
  <c r="BQ57" i="40"/>
  <c r="BA57" i="40"/>
  <c r="AK58" i="40"/>
  <c r="BH59" i="40"/>
  <c r="BX59" i="40"/>
  <c r="AR60" i="40"/>
  <c r="BT58" i="40"/>
  <c r="AN59" i="40"/>
  <c r="BD58" i="40"/>
  <c r="BZ161" i="40"/>
  <c r="AT162" i="40"/>
  <c r="BJ161" i="40"/>
  <c r="BU58" i="40"/>
  <c r="BE58" i="40"/>
  <c r="AO59" i="40"/>
  <c r="AL161" i="40"/>
  <c r="BB160" i="40"/>
  <c r="BR160" i="40"/>
  <c r="BK160" i="40"/>
  <c r="CA160" i="40"/>
  <c r="AU161" i="40"/>
  <c r="BV160" i="40"/>
  <c r="BF160" i="40"/>
  <c r="AP161" i="40"/>
  <c r="AY59" i="40"/>
  <c r="AI60" i="40"/>
  <c r="BO59" i="40"/>
  <c r="BN59" i="40"/>
  <c r="AX59" i="40"/>
  <c r="AH60" i="40"/>
  <c r="AI161" i="40"/>
  <c r="AY160" i="40"/>
  <c r="BO160" i="40"/>
  <c r="BB57" i="40"/>
  <c r="AL58" i="40"/>
  <c r="BR57" i="40"/>
  <c r="BU160" i="40"/>
  <c r="BE160" i="40"/>
  <c r="AO161" i="40"/>
  <c r="BC161" i="40"/>
  <c r="AM162" i="40"/>
  <c r="BS161" i="40"/>
  <c r="AJ161" i="40"/>
  <c r="AZ160" i="40"/>
  <c r="BP160" i="40"/>
  <c r="BY57" i="40"/>
  <c r="AS58" i="40"/>
  <c r="BI57" i="40"/>
  <c r="AJ60" i="40"/>
  <c r="AZ59" i="40"/>
  <c r="BP59" i="40"/>
  <c r="AU58" i="40"/>
  <c r="BK57" i="40"/>
  <c r="CA57" i="40"/>
  <c r="AQ58" i="40"/>
  <c r="BW57" i="40"/>
  <c r="BG57" i="40"/>
  <c r="BM160" i="39"/>
  <c r="AW160" i="39"/>
  <c r="AG161" i="39"/>
  <c r="AL162" i="39"/>
  <c r="BB161" i="39"/>
  <c r="BR161" i="39"/>
  <c r="BA162" i="39"/>
  <c r="BQ162" i="39"/>
  <c r="AK163" i="39"/>
  <c r="AK59" i="39"/>
  <c r="BQ58" i="39"/>
  <c r="BA58" i="39"/>
  <c r="BS57" i="39"/>
  <c r="AM58" i="39"/>
  <c r="BC57" i="39"/>
  <c r="BF59" i="39"/>
  <c r="BV59" i="39"/>
  <c r="AP60" i="39"/>
  <c r="BT160" i="39"/>
  <c r="AN161" i="39"/>
  <c r="BD160" i="39"/>
  <c r="BX162" i="39"/>
  <c r="AR163" i="39"/>
  <c r="BH162" i="39"/>
  <c r="BU58" i="39"/>
  <c r="AO59" i="39"/>
  <c r="BE58" i="39"/>
  <c r="AM162" i="39"/>
  <c r="BS161" i="39"/>
  <c r="BC161" i="39"/>
  <c r="AU161" i="39"/>
  <c r="BK160" i="39"/>
  <c r="CA160" i="39"/>
  <c r="BD59" i="39"/>
  <c r="AN60" i="39"/>
  <c r="BT59" i="39"/>
  <c r="BY161" i="39"/>
  <c r="BI161" i="39"/>
  <c r="AS162" i="39"/>
  <c r="BP59" i="39"/>
  <c r="AJ60" i="39"/>
  <c r="AZ59" i="39"/>
  <c r="AL59" i="39"/>
  <c r="BR58" i="39"/>
  <c r="BB58" i="39"/>
  <c r="BL161" i="39"/>
  <c r="AF162" i="39"/>
  <c r="AV161" i="39"/>
  <c r="AT58" i="39"/>
  <c r="BJ57" i="39"/>
  <c r="BZ57" i="39"/>
  <c r="BO59" i="39"/>
  <c r="AY59" i="39"/>
  <c r="AI60" i="39"/>
  <c r="BU161" i="39"/>
  <c r="BE161" i="39"/>
  <c r="AO162" i="39"/>
  <c r="AF58" i="39"/>
  <c r="AV57" i="39"/>
  <c r="BL57" i="39"/>
  <c r="BO160" i="39"/>
  <c r="AI161" i="39"/>
  <c r="AY160" i="39"/>
  <c r="BV161" i="39"/>
  <c r="BF161" i="39"/>
  <c r="AP162" i="39"/>
  <c r="BZ162" i="39"/>
  <c r="AT163" i="39"/>
  <c r="BJ162" i="39"/>
  <c r="BN160" i="39"/>
  <c r="AH161" i="39"/>
  <c r="AX160" i="39"/>
  <c r="AU60" i="39"/>
  <c r="CA59" i="39"/>
  <c r="BK59" i="39"/>
  <c r="BM58" i="39"/>
  <c r="AG59" i="39"/>
  <c r="AW58" i="39"/>
  <c r="AZ162" i="39"/>
  <c r="AJ163" i="39"/>
  <c r="BP162" i="39"/>
  <c r="BW59" i="39"/>
  <c r="AQ60" i="39"/>
  <c r="BG59" i="39"/>
  <c r="BN58" i="39"/>
  <c r="AH59" i="39"/>
  <c r="AX58" i="39"/>
  <c r="BH161" i="38"/>
  <c r="AR162" i="38"/>
  <c r="BX161" i="38"/>
  <c r="AM162" i="38"/>
  <c r="BS161" i="38"/>
  <c r="BC161" i="38"/>
  <c r="BV160" i="38"/>
  <c r="AP161" i="38"/>
  <c r="BF160" i="38"/>
  <c r="AU161" i="38"/>
  <c r="CA160" i="38"/>
  <c r="BK160" i="38"/>
  <c r="AV57" i="38"/>
  <c r="AF58" i="38"/>
  <c r="BL57" i="38"/>
  <c r="AV160" i="38"/>
  <c r="AF161" i="38"/>
  <c r="BL160" i="38"/>
  <c r="BI58" i="38"/>
  <c r="AS59" i="38"/>
  <c r="BY58" i="38"/>
  <c r="AN162" i="38"/>
  <c r="BT161" i="38"/>
  <c r="BD161" i="38"/>
  <c r="BP57" i="38"/>
  <c r="AZ57" i="38"/>
  <c r="AJ58" i="38"/>
  <c r="BD57" i="38"/>
  <c r="AN58" i="38"/>
  <c r="BT57" i="38"/>
  <c r="BE57" i="38"/>
  <c r="BU57" i="38"/>
  <c r="AO58" i="38"/>
  <c r="BG162" i="38"/>
  <c r="BW162" i="38"/>
  <c r="AQ163" i="38"/>
  <c r="AQ59" i="38"/>
  <c r="BG58" i="38"/>
  <c r="BW58" i="38"/>
  <c r="AJ162" i="38"/>
  <c r="BP161" i="38"/>
  <c r="AZ161" i="38"/>
  <c r="BN161" i="38"/>
  <c r="AX161" i="38"/>
  <c r="AH162" i="38"/>
  <c r="AW160" i="38"/>
  <c r="AG161" i="38"/>
  <c r="BM160" i="38"/>
  <c r="BH58" i="38"/>
  <c r="AR59" i="38"/>
  <c r="BX58" i="38"/>
  <c r="BC57" i="38"/>
  <c r="BS57" i="38"/>
  <c r="AM58" i="38"/>
  <c r="BQ161" i="38"/>
  <c r="AK162" i="38"/>
  <c r="BA161" i="38"/>
  <c r="CA57" i="38"/>
  <c r="AU58" i="38"/>
  <c r="BK57" i="38"/>
  <c r="BU160" i="38"/>
  <c r="AO161" i="38"/>
  <c r="BE160" i="38"/>
  <c r="AG58" i="38"/>
  <c r="BM57" i="38"/>
  <c r="AW57" i="38"/>
  <c r="AK58" i="38"/>
  <c r="BA57" i="38"/>
  <c r="BQ57" i="38"/>
  <c r="AH58" i="38"/>
  <c r="AX57" i="38"/>
  <c r="BN57" i="38"/>
  <c r="BJ58" i="38"/>
  <c r="AT59" i="38"/>
  <c r="BZ58" i="38"/>
  <c r="BB57" i="38"/>
  <c r="BR57" i="38"/>
  <c r="AL58" i="38"/>
  <c r="BF58" i="38"/>
  <c r="AP59" i="38"/>
  <c r="BV58" i="38"/>
  <c r="BO161" i="38"/>
  <c r="AY161" i="38"/>
  <c r="AI162" i="38"/>
  <c r="AI60" i="38"/>
  <c r="BO59" i="38"/>
  <c r="AY59" i="38"/>
  <c r="BR162" i="38"/>
  <c r="BB162" i="38"/>
  <c r="AL163" i="38"/>
  <c r="BV59" i="37"/>
  <c r="AP60" i="37"/>
  <c r="BF59" i="37"/>
  <c r="BU59" i="37"/>
  <c r="AO60" i="37"/>
  <c r="BE59" i="37"/>
  <c r="AX57" i="37"/>
  <c r="BN57" i="37"/>
  <c r="AH58" i="37"/>
  <c r="AY160" i="37"/>
  <c r="BO160" i="37"/>
  <c r="AI161" i="37"/>
  <c r="AV57" i="37"/>
  <c r="BL57" i="37"/>
  <c r="AF58" i="37"/>
  <c r="AS161" i="37"/>
  <c r="BY160" i="37"/>
  <c r="BI160" i="37"/>
  <c r="AZ59" i="37"/>
  <c r="BP59" i="37"/>
  <c r="AJ60" i="37"/>
  <c r="BJ58" i="37"/>
  <c r="BZ58" i="37"/>
  <c r="AT59" i="37"/>
  <c r="BH58" i="37"/>
  <c r="BX58" i="37"/>
  <c r="AR59" i="37"/>
  <c r="BQ57" i="37"/>
  <c r="AK58" i="37"/>
  <c r="BA57" i="37"/>
  <c r="BF161" i="37"/>
  <c r="AP162" i="37"/>
  <c r="BV161" i="37"/>
  <c r="BG58" i="37"/>
  <c r="BW58" i="37"/>
  <c r="AQ59" i="37"/>
  <c r="BI58" i="37"/>
  <c r="BY58" i="37"/>
  <c r="AS59" i="37"/>
  <c r="CA58" i="37"/>
  <c r="BK58" i="37"/>
  <c r="AU59" i="37"/>
  <c r="AW57" i="37"/>
  <c r="BM57" i="37"/>
  <c r="AG58" i="37"/>
  <c r="BT160" i="37"/>
  <c r="AN161" i="37"/>
  <c r="BD160" i="37"/>
  <c r="AR163" i="37"/>
  <c r="BH162" i="37"/>
  <c r="BX162" i="37"/>
  <c r="BK161" i="37"/>
  <c r="AU162" i="37"/>
  <c r="CA161" i="37"/>
  <c r="AF162" i="37"/>
  <c r="BL161" i="37"/>
  <c r="AV161" i="37"/>
  <c r="BP160" i="37"/>
  <c r="AZ160" i="37"/>
  <c r="AJ161" i="37"/>
  <c r="BS59" i="37"/>
  <c r="AM60" i="37"/>
  <c r="BC59" i="37"/>
  <c r="BQ160" i="37"/>
  <c r="BA160" i="37"/>
  <c r="AK161" i="37"/>
  <c r="BR160" i="37"/>
  <c r="BB160" i="37"/>
  <c r="AL161" i="37"/>
  <c r="BZ160" i="37"/>
  <c r="AT161" i="37"/>
  <c r="BJ160" i="37"/>
  <c r="BR57" i="37"/>
  <c r="AL58" i="37"/>
  <c r="BB57" i="37"/>
  <c r="BS160" i="37"/>
  <c r="AM161" i="37"/>
  <c r="BC160" i="37"/>
  <c r="AQ161" i="37"/>
  <c r="BW160" i="37"/>
  <c r="BG160" i="37"/>
  <c r="BT59" i="37"/>
  <c r="BD59" i="37"/>
  <c r="AN60" i="37"/>
  <c r="AO161" i="37"/>
  <c r="BU160" i="37"/>
  <c r="BE160" i="37"/>
  <c r="AY59" i="37"/>
  <c r="BO59" i="37"/>
  <c r="AI60" i="37"/>
  <c r="BK160" i="36"/>
  <c r="CA160" i="36"/>
  <c r="BQ162" i="36"/>
  <c r="BA162" i="36"/>
  <c r="BS160" i="36"/>
  <c r="BC160" i="36"/>
  <c r="AO58" i="36"/>
  <c r="BU57" i="36"/>
  <c r="BE57" i="36"/>
  <c r="AT58" i="36"/>
  <c r="BJ57" i="36"/>
  <c r="BZ57" i="36"/>
  <c r="BG160" i="36"/>
  <c r="BW160" i="36"/>
  <c r="BP161" i="36"/>
  <c r="AZ161" i="36"/>
  <c r="BH58" i="36"/>
  <c r="BX58" i="36"/>
  <c r="AR59" i="36"/>
  <c r="BR58" i="36"/>
  <c r="BB58" i="36"/>
  <c r="AL59" i="36"/>
  <c r="AX59" i="36"/>
  <c r="AH60" i="36"/>
  <c r="BN59" i="36"/>
  <c r="AX162" i="36"/>
  <c r="BN162" i="36"/>
  <c r="BT160" i="36"/>
  <c r="BD160" i="36"/>
  <c r="AF59" i="36"/>
  <c r="BL58" i="36"/>
  <c r="AV58" i="36"/>
  <c r="BS59" i="36"/>
  <c r="AM60" i="36"/>
  <c r="BC59" i="36"/>
  <c r="BL160" i="36"/>
  <c r="AW160" i="36"/>
  <c r="BM160" i="36"/>
  <c r="AG59" i="36"/>
  <c r="BM58" i="36"/>
  <c r="AW58" i="36"/>
  <c r="BI160" i="36"/>
  <c r="BY160" i="36"/>
  <c r="BW57" i="36"/>
  <c r="BG57" i="36"/>
  <c r="AQ58" i="36"/>
  <c r="BR161" i="36"/>
  <c r="BB161" i="36"/>
  <c r="BK60" i="36"/>
  <c r="CA60" i="36"/>
  <c r="AU61" i="36"/>
  <c r="BU161" i="36"/>
  <c r="BE161" i="36"/>
  <c r="BX161" i="36"/>
  <c r="BH161" i="36"/>
  <c r="AZ59" i="36"/>
  <c r="BP59" i="36"/>
  <c r="AJ60" i="36"/>
  <c r="AN58" i="36"/>
  <c r="BT57" i="36"/>
  <c r="BD57" i="36"/>
  <c r="BI58" i="36"/>
  <c r="AS59" i="36"/>
  <c r="BY58" i="36"/>
  <c r="AP58" i="36"/>
  <c r="BV57" i="36"/>
  <c r="BF57" i="36"/>
  <c r="BV160" i="36"/>
  <c r="BF160" i="36"/>
  <c r="BA59" i="36"/>
  <c r="BQ59" i="36"/>
  <c r="AK60" i="36"/>
  <c r="AY160" i="36"/>
  <c r="BO160" i="36"/>
  <c r="BJ160" i="36"/>
  <c r="BZ160" i="36"/>
  <c r="BD57" i="16"/>
  <c r="BT57" i="16"/>
  <c r="BR28" i="16"/>
  <c r="BB28" i="16"/>
  <c r="BI157" i="16"/>
  <c r="BY157" i="16"/>
  <c r="BN28" i="16"/>
  <c r="AX28" i="16"/>
  <c r="AZ29" i="16"/>
  <c r="BP29" i="16"/>
  <c r="BM28" i="16"/>
  <c r="AW28" i="16"/>
  <c r="BJ158" i="16"/>
  <c r="BZ158" i="16"/>
  <c r="BW55" i="16"/>
  <c r="BG55" i="16"/>
  <c r="BU55" i="16"/>
  <c r="BE55" i="16"/>
  <c r="AO56" i="16"/>
  <c r="BK158" i="16"/>
  <c r="CA158" i="16"/>
  <c r="BG157" i="16"/>
  <c r="BW157" i="16"/>
  <c r="BF158" i="16"/>
  <c r="BV158" i="16"/>
  <c r="BX55" i="16"/>
  <c r="BH55" i="16"/>
  <c r="AY29" i="16"/>
  <c r="BO29" i="16"/>
  <c r="BQ28" i="16"/>
  <c r="BA28" i="16"/>
  <c r="BJ55" i="16"/>
  <c r="BZ55" i="16"/>
  <c r="BS28" i="16"/>
  <c r="BC28" i="16"/>
  <c r="BV56" i="16"/>
  <c r="BF56" i="16"/>
  <c r="BY55" i="16"/>
  <c r="BI55" i="16"/>
  <c r="CA56" i="16"/>
  <c r="BK56" i="16"/>
  <c r="BE157" i="16"/>
  <c r="BU157" i="16"/>
  <c r="BX158" i="16"/>
  <c r="BH158" i="16"/>
  <c r="BD157" i="16"/>
  <c r="BT157" i="16"/>
  <c r="BL28" i="16"/>
  <c r="AV28" i="16"/>
  <c r="V15" i="15"/>
  <c r="AD15" i="15" s="1"/>
  <c r="T15" i="15"/>
  <c r="AB15" i="15" s="1"/>
  <c r="AP57" i="16"/>
  <c r="W15" i="15"/>
  <c r="AE15" i="15" s="1"/>
  <c r="Z15" i="15"/>
  <c r="AO158" i="16"/>
  <c r="AU159" i="16"/>
  <c r="AR159" i="16"/>
  <c r="AQ56" i="16"/>
  <c r="AT159" i="16"/>
  <c r="AS56" i="16"/>
  <c r="AT56" i="16"/>
  <c r="AN58" i="16"/>
  <c r="AR56" i="16"/>
  <c r="AS158" i="16"/>
  <c r="AQ158" i="16"/>
  <c r="AP159" i="16"/>
  <c r="AN158" i="16"/>
  <c r="AU57" i="16"/>
  <c r="X15" i="15"/>
  <c r="AF15" i="15" s="1"/>
  <c r="AI30" i="16"/>
  <c r="AJ30" i="16"/>
  <c r="Y15" i="15"/>
  <c r="AG15" i="15" s="1"/>
  <c r="S15" i="15"/>
  <c r="AA15" i="15" s="1"/>
  <c r="U15" i="15"/>
  <c r="AC15" i="15" s="1"/>
  <c r="BS58" i="40" l="1"/>
  <c r="AM59" i="40"/>
  <c r="BC58" i="40"/>
  <c r="BH58" i="39"/>
  <c r="BX58" i="39"/>
  <c r="AR59" i="39"/>
  <c r="AI59" i="43"/>
  <c r="BO58" i="43"/>
  <c r="AY58" i="43"/>
  <c r="BS58" i="43"/>
  <c r="BC58" i="43"/>
  <c r="AM59" i="43"/>
  <c r="AS59" i="39"/>
  <c r="BY58" i="39"/>
  <c r="BI58" i="39"/>
  <c r="BW162" i="39"/>
  <c r="BG162" i="39"/>
  <c r="AQ163" i="39"/>
  <c r="AW58" i="40"/>
  <c r="BM58" i="40"/>
  <c r="AG59" i="40"/>
  <c r="BO58" i="36"/>
  <c r="AY58" i="36"/>
  <c r="AI59" i="36"/>
  <c r="BJ161" i="38"/>
  <c r="AT162" i="38"/>
  <c r="BZ161" i="38"/>
  <c r="BM161" i="42"/>
  <c r="AW161" i="42"/>
  <c r="BP161" i="41"/>
  <c r="AZ161" i="41"/>
  <c r="AX162" i="37"/>
  <c r="AH163" i="37"/>
  <c r="BN162" i="37"/>
  <c r="AU162" i="43"/>
  <c r="BK161" i="43"/>
  <c r="CA161" i="43"/>
  <c r="AR59" i="41"/>
  <c r="BH58" i="41"/>
  <c r="BX58" i="41"/>
  <c r="BK161" i="41"/>
  <c r="CA161" i="41"/>
  <c r="BR161" i="42"/>
  <c r="BB161" i="42"/>
  <c r="U59" i="45"/>
  <c r="AC58" i="45"/>
  <c r="BD58" i="44"/>
  <c r="BT58" i="44"/>
  <c r="AN59" i="44"/>
  <c r="BM161" i="37"/>
  <c r="AW161" i="37"/>
  <c r="AG162" i="37"/>
  <c r="AW161" i="40"/>
  <c r="BM161" i="40"/>
  <c r="AG162" i="40"/>
  <c r="BW58" i="44"/>
  <c r="BG58" i="44"/>
  <c r="AQ59" i="44"/>
  <c r="BI161" i="38"/>
  <c r="BY161" i="38"/>
  <c r="AS162" i="38"/>
  <c r="BZ58" i="41"/>
  <c r="BJ58" i="41"/>
  <c r="AT59" i="41"/>
  <c r="BI161" i="43"/>
  <c r="AS162" i="43"/>
  <c r="BY161" i="43"/>
  <c r="BP161" i="42"/>
  <c r="AZ161" i="42"/>
  <c r="BH161" i="40"/>
  <c r="AR162" i="40"/>
  <c r="BX161" i="40"/>
  <c r="AV161" i="40"/>
  <c r="BL161" i="40"/>
  <c r="AF162" i="40"/>
  <c r="BD161" i="42"/>
  <c r="BT161" i="42"/>
  <c r="AH59" i="42"/>
  <c r="AX58" i="42"/>
  <c r="BN58" i="42"/>
  <c r="V59" i="45"/>
  <c r="AD58" i="45"/>
  <c r="BV59" i="44"/>
  <c r="BF59" i="44"/>
  <c r="AP60" i="44"/>
  <c r="AT162" i="43"/>
  <c r="BJ161" i="43"/>
  <c r="BZ161" i="43"/>
  <c r="AE60" i="45"/>
  <c r="W61" i="45"/>
  <c r="Y59" i="45"/>
  <c r="AG58" i="45"/>
  <c r="T62" i="45"/>
  <c r="AB61" i="45"/>
  <c r="S61" i="45"/>
  <c r="AA60" i="45"/>
  <c r="AF58" i="45"/>
  <c r="X59" i="45"/>
  <c r="Z60" i="45"/>
  <c r="AO59" i="44"/>
  <c r="BE58" i="44"/>
  <c r="BU58" i="44"/>
  <c r="AZ161" i="44"/>
  <c r="AJ162" i="44"/>
  <c r="BP161" i="44"/>
  <c r="BP58" i="44"/>
  <c r="AJ59" i="44"/>
  <c r="AZ58" i="44"/>
  <c r="AL61" i="44"/>
  <c r="BR60" i="44"/>
  <c r="BB60" i="44"/>
  <c r="AU59" i="44"/>
  <c r="BK58" i="44"/>
  <c r="CA58" i="44"/>
  <c r="AY61" i="44"/>
  <c r="AI62" i="44"/>
  <c r="BO61" i="44"/>
  <c r="BL60" i="44"/>
  <c r="AF61" i="44"/>
  <c r="AV60" i="44"/>
  <c r="AY161" i="44"/>
  <c r="AI162" i="44"/>
  <c r="BO161" i="44"/>
  <c r="AM61" i="44"/>
  <c r="BS60" i="44"/>
  <c r="BC60" i="44"/>
  <c r="BS161" i="44"/>
  <c r="BC161" i="44"/>
  <c r="AM162" i="44"/>
  <c r="AR162" i="44"/>
  <c r="BH161" i="44"/>
  <c r="BX161" i="44"/>
  <c r="BH58" i="44"/>
  <c r="AR59" i="44"/>
  <c r="BX58" i="44"/>
  <c r="AT162" i="44"/>
  <c r="BZ161" i="44"/>
  <c r="BJ161" i="44"/>
  <c r="BW162" i="44"/>
  <c r="AQ163" i="44"/>
  <c r="BG162" i="44"/>
  <c r="BB164" i="44"/>
  <c r="AL165" i="44"/>
  <c r="BR164" i="44"/>
  <c r="BA163" i="44"/>
  <c r="BQ163" i="44"/>
  <c r="AK164" i="44"/>
  <c r="AG163" i="44"/>
  <c r="AW162" i="44"/>
  <c r="BM162" i="44"/>
  <c r="BT162" i="44"/>
  <c r="BD162" i="44"/>
  <c r="AN163" i="44"/>
  <c r="BN61" i="44"/>
  <c r="AX61" i="44"/>
  <c r="AH62" i="44"/>
  <c r="AK60" i="44"/>
  <c r="BA59" i="44"/>
  <c r="BQ59" i="44"/>
  <c r="BE162" i="44"/>
  <c r="BU162" i="44"/>
  <c r="AO163" i="44"/>
  <c r="BF162" i="44"/>
  <c r="AP163" i="44"/>
  <c r="BV162" i="44"/>
  <c r="AV163" i="44"/>
  <c r="BL163" i="44"/>
  <c r="AF164" i="44"/>
  <c r="BY58" i="44"/>
  <c r="AS59" i="44"/>
  <c r="BI58" i="44"/>
  <c r="BI162" i="44"/>
  <c r="BY162" i="44"/>
  <c r="AS163" i="44"/>
  <c r="BM59" i="44"/>
  <c r="AW59" i="44"/>
  <c r="AG60" i="44"/>
  <c r="AT59" i="44"/>
  <c r="BJ58" i="44"/>
  <c r="BZ58" i="44"/>
  <c r="AX163" i="44"/>
  <c r="BN163" i="44"/>
  <c r="AH164" i="44"/>
  <c r="BK163" i="44"/>
  <c r="AU164" i="44"/>
  <c r="CA163" i="44"/>
  <c r="AN163" i="43"/>
  <c r="BD162" i="43"/>
  <c r="BT162" i="43"/>
  <c r="BM60" i="43"/>
  <c r="AG61" i="43"/>
  <c r="AW60" i="43"/>
  <c r="AL163" i="43"/>
  <c r="BB162" i="43"/>
  <c r="BR162" i="43"/>
  <c r="AJ61" i="43"/>
  <c r="AZ60" i="43"/>
  <c r="BP60" i="43"/>
  <c r="AQ163" i="43"/>
  <c r="BG162" i="43"/>
  <c r="BW162" i="43"/>
  <c r="AU60" i="43"/>
  <c r="BK59" i="43"/>
  <c r="CA59" i="43"/>
  <c r="AF163" i="43"/>
  <c r="BL162" i="43"/>
  <c r="AV162" i="43"/>
  <c r="BN60" i="43"/>
  <c r="AH61" i="43"/>
  <c r="AX60" i="43"/>
  <c r="AO163" i="43"/>
  <c r="BE162" i="43"/>
  <c r="BU162" i="43"/>
  <c r="BI58" i="43"/>
  <c r="BY58" i="43"/>
  <c r="AS59" i="43"/>
  <c r="BT59" i="43"/>
  <c r="AN60" i="43"/>
  <c r="BD59" i="43"/>
  <c r="BM161" i="43"/>
  <c r="AW161" i="43"/>
  <c r="AG162" i="43"/>
  <c r="BB61" i="43"/>
  <c r="AL62" i="43"/>
  <c r="BR61" i="43"/>
  <c r="BO161" i="43"/>
  <c r="AY161" i="43"/>
  <c r="AI162" i="43"/>
  <c r="BN161" i="43"/>
  <c r="AX161" i="43"/>
  <c r="AH162" i="43"/>
  <c r="BG58" i="43"/>
  <c r="BW58" i="43"/>
  <c r="AQ59" i="43"/>
  <c r="BU59" i="43"/>
  <c r="AO60" i="43"/>
  <c r="BE59" i="43"/>
  <c r="BP161" i="43"/>
  <c r="AJ162" i="43"/>
  <c r="AZ161" i="43"/>
  <c r="AM163" i="43"/>
  <c r="BC162" i="43"/>
  <c r="BS162" i="43"/>
  <c r="BH58" i="43"/>
  <c r="BX58" i="43"/>
  <c r="AR59" i="43"/>
  <c r="AP163" i="43"/>
  <c r="BF162" i="43"/>
  <c r="BV162" i="43"/>
  <c r="BJ58" i="43"/>
  <c r="BZ58" i="43"/>
  <c r="AT59" i="43"/>
  <c r="AR164" i="43"/>
  <c r="BH163" i="43"/>
  <c r="BX163" i="43"/>
  <c r="BQ162" i="43"/>
  <c r="AK163" i="43"/>
  <c r="BA162" i="43"/>
  <c r="BV59" i="43"/>
  <c r="AP60" i="43"/>
  <c r="BF59" i="43"/>
  <c r="AF61" i="43"/>
  <c r="BL60" i="43"/>
  <c r="AV60" i="43"/>
  <c r="BA61" i="43"/>
  <c r="AK62" i="43"/>
  <c r="BQ61" i="43"/>
  <c r="BL161" i="42"/>
  <c r="AV161" i="42"/>
  <c r="BF161" i="42"/>
  <c r="BV161" i="42"/>
  <c r="AQ59" i="42"/>
  <c r="BW58" i="42"/>
  <c r="BG58" i="42"/>
  <c r="AG60" i="42"/>
  <c r="BM59" i="42"/>
  <c r="AW59" i="42"/>
  <c r="AO164" i="42"/>
  <c r="BU163" i="42"/>
  <c r="BE163" i="42"/>
  <c r="BF59" i="42"/>
  <c r="AP60" i="42"/>
  <c r="BV59" i="42"/>
  <c r="BI61" i="42"/>
  <c r="BY61" i="42"/>
  <c r="AS62" i="42"/>
  <c r="BJ161" i="42"/>
  <c r="BZ161" i="42"/>
  <c r="BS59" i="42"/>
  <c r="BC59" i="42"/>
  <c r="AM60" i="42"/>
  <c r="AV58" i="42"/>
  <c r="BL58" i="42"/>
  <c r="AF59" i="42"/>
  <c r="BO59" i="42"/>
  <c r="AY59" i="42"/>
  <c r="AI60" i="42"/>
  <c r="AK163" i="42"/>
  <c r="BQ162" i="42"/>
  <c r="BA162" i="42"/>
  <c r="BH161" i="42"/>
  <c r="BX161" i="42"/>
  <c r="CA162" i="42"/>
  <c r="BK162" i="42"/>
  <c r="AU163" i="42"/>
  <c r="CA60" i="42"/>
  <c r="BK60" i="42"/>
  <c r="AU61" i="42"/>
  <c r="BO161" i="42"/>
  <c r="AY161" i="42"/>
  <c r="BS163" i="42"/>
  <c r="AM164" i="42"/>
  <c r="BC163" i="42"/>
  <c r="AT61" i="42"/>
  <c r="BZ60" i="42"/>
  <c r="BJ60" i="42"/>
  <c r="AZ60" i="42"/>
  <c r="AJ61" i="42"/>
  <c r="BP60" i="42"/>
  <c r="BG161" i="42"/>
  <c r="BW161" i="42"/>
  <c r="BI161" i="42"/>
  <c r="BY161" i="42"/>
  <c r="AX163" i="42"/>
  <c r="BN163" i="42"/>
  <c r="AH164" i="42"/>
  <c r="BT59" i="42"/>
  <c r="BD59" i="42"/>
  <c r="AN60" i="42"/>
  <c r="BE59" i="42"/>
  <c r="BU59" i="42"/>
  <c r="AO60" i="42"/>
  <c r="BA59" i="42"/>
  <c r="BQ59" i="42"/>
  <c r="AK60" i="42"/>
  <c r="BH59" i="42"/>
  <c r="AR60" i="42"/>
  <c r="BX59" i="42"/>
  <c r="BR59" i="42"/>
  <c r="BB59" i="42"/>
  <c r="AL60" i="42"/>
  <c r="BP59" i="41"/>
  <c r="AJ60" i="41"/>
  <c r="AZ59" i="41"/>
  <c r="AW58" i="41"/>
  <c r="BM58" i="41"/>
  <c r="AG59" i="41"/>
  <c r="BJ163" i="41"/>
  <c r="BZ163" i="41"/>
  <c r="BW61" i="41"/>
  <c r="BG61" i="41"/>
  <c r="AQ62" i="41"/>
  <c r="BO162" i="41"/>
  <c r="AY162" i="41"/>
  <c r="BQ163" i="41"/>
  <c r="BA163" i="41"/>
  <c r="BR60" i="41"/>
  <c r="AL61" i="41"/>
  <c r="BB60" i="41"/>
  <c r="AW161" i="41"/>
  <c r="BM161" i="41"/>
  <c r="AV161" i="41"/>
  <c r="BL161" i="41"/>
  <c r="AP61" i="41"/>
  <c r="BV60" i="41"/>
  <c r="BF60" i="41"/>
  <c r="BG161" i="41"/>
  <c r="BW161" i="41"/>
  <c r="BK60" i="41"/>
  <c r="AU61" i="41"/>
  <c r="CA60" i="41"/>
  <c r="BQ58" i="41"/>
  <c r="AK59" i="41"/>
  <c r="BA58" i="41"/>
  <c r="BR161" i="41"/>
  <c r="BB161" i="41"/>
  <c r="BI59" i="41"/>
  <c r="AS60" i="41"/>
  <c r="BY59" i="41"/>
  <c r="BU164" i="41"/>
  <c r="BE164" i="41"/>
  <c r="BN162" i="41"/>
  <c r="AX162" i="41"/>
  <c r="BS60" i="41"/>
  <c r="AM61" i="41"/>
  <c r="BC60" i="41"/>
  <c r="BS161" i="41"/>
  <c r="BC161" i="41"/>
  <c r="BI164" i="41"/>
  <c r="BY164" i="41"/>
  <c r="BU60" i="41"/>
  <c r="AO61" i="41"/>
  <c r="BE60" i="41"/>
  <c r="BT60" i="41"/>
  <c r="AN61" i="41"/>
  <c r="BD60" i="41"/>
  <c r="BN58" i="41"/>
  <c r="AH59" i="41"/>
  <c r="AX58" i="41"/>
  <c r="BF161" i="41"/>
  <c r="BV161" i="41"/>
  <c r="AV60" i="41"/>
  <c r="BL60" i="41"/>
  <c r="AF61" i="41"/>
  <c r="BH161" i="41"/>
  <c r="BX161" i="41"/>
  <c r="BD161" i="41"/>
  <c r="BT161" i="41"/>
  <c r="BO58" i="41"/>
  <c r="AI59" i="41"/>
  <c r="AY58" i="41"/>
  <c r="BG163" i="40"/>
  <c r="BW163" i="40"/>
  <c r="AQ164" i="40"/>
  <c r="AU59" i="40"/>
  <c r="BK58" i="40"/>
  <c r="CA58" i="40"/>
  <c r="BX60" i="40"/>
  <c r="BH60" i="40"/>
  <c r="AR61" i="40"/>
  <c r="BB161" i="40"/>
  <c r="AL162" i="40"/>
  <c r="BR161" i="40"/>
  <c r="AJ162" i="40"/>
  <c r="BP161" i="40"/>
  <c r="AZ161" i="40"/>
  <c r="AM163" i="40"/>
  <c r="BS162" i="40"/>
  <c r="BC162" i="40"/>
  <c r="BE161" i="40"/>
  <c r="AO162" i="40"/>
  <c r="BU161" i="40"/>
  <c r="AK59" i="40"/>
  <c r="BA58" i="40"/>
  <c r="BQ58" i="40"/>
  <c r="AJ61" i="40"/>
  <c r="AZ60" i="40"/>
  <c r="BP60" i="40"/>
  <c r="AT163" i="40"/>
  <c r="BJ162" i="40"/>
  <c r="BZ162" i="40"/>
  <c r="AV58" i="40"/>
  <c r="AF59" i="40"/>
  <c r="BL58" i="40"/>
  <c r="BF161" i="40"/>
  <c r="BV161" i="40"/>
  <c r="AP162" i="40"/>
  <c r="BQ163" i="40"/>
  <c r="BA163" i="40"/>
  <c r="AK164" i="40"/>
  <c r="BR58" i="40"/>
  <c r="AL59" i="40"/>
  <c r="BB58" i="40"/>
  <c r="BZ59" i="40"/>
  <c r="AT60" i="40"/>
  <c r="BJ59" i="40"/>
  <c r="AS59" i="40"/>
  <c r="BI58" i="40"/>
  <c r="BY58" i="40"/>
  <c r="BY161" i="40"/>
  <c r="BI161" i="40"/>
  <c r="AS162" i="40"/>
  <c r="AP60" i="40"/>
  <c r="BV59" i="40"/>
  <c r="BF59" i="40"/>
  <c r="AI61" i="40"/>
  <c r="BO60" i="40"/>
  <c r="AY60" i="40"/>
  <c r="BD161" i="40"/>
  <c r="AN162" i="40"/>
  <c r="BT161" i="40"/>
  <c r="AQ59" i="40"/>
  <c r="BW58" i="40"/>
  <c r="BG58" i="40"/>
  <c r="AX161" i="40"/>
  <c r="AH162" i="40"/>
  <c r="BN161" i="40"/>
  <c r="AH61" i="40"/>
  <c r="AX60" i="40"/>
  <c r="BN60" i="40"/>
  <c r="AU162" i="40"/>
  <c r="BK161" i="40"/>
  <c r="CA161" i="40"/>
  <c r="BU59" i="40"/>
  <c r="AO60" i="40"/>
  <c r="BE59" i="40"/>
  <c r="AI162" i="40"/>
  <c r="AY161" i="40"/>
  <c r="BO161" i="40"/>
  <c r="BT59" i="40"/>
  <c r="AN60" i="40"/>
  <c r="BD59" i="40"/>
  <c r="BC162" i="39"/>
  <c r="AM163" i="39"/>
  <c r="BS162" i="39"/>
  <c r="BG60" i="39"/>
  <c r="AQ61" i="39"/>
  <c r="BW60" i="39"/>
  <c r="BE59" i="39"/>
  <c r="BU59" i="39"/>
  <c r="AO60" i="39"/>
  <c r="BK161" i="39"/>
  <c r="AU162" i="39"/>
  <c r="CA161" i="39"/>
  <c r="BO161" i="39"/>
  <c r="AY161" i="39"/>
  <c r="AI162" i="39"/>
  <c r="BC58" i="39"/>
  <c r="BS58" i="39"/>
  <c r="AM59" i="39"/>
  <c r="BP163" i="39"/>
  <c r="AJ164" i="39"/>
  <c r="AZ163" i="39"/>
  <c r="AG60" i="39"/>
  <c r="AW59" i="39"/>
  <c r="BM59" i="39"/>
  <c r="BE162" i="39"/>
  <c r="AO163" i="39"/>
  <c r="BU162" i="39"/>
  <c r="BO60" i="39"/>
  <c r="AI61" i="39"/>
  <c r="AY60" i="39"/>
  <c r="BZ163" i="39"/>
  <c r="BJ163" i="39"/>
  <c r="AT164" i="39"/>
  <c r="BJ58" i="39"/>
  <c r="AT59" i="39"/>
  <c r="BZ58" i="39"/>
  <c r="AF163" i="39"/>
  <c r="AV162" i="39"/>
  <c r="BL162" i="39"/>
  <c r="BQ163" i="39"/>
  <c r="AK164" i="39"/>
  <c r="BA163" i="39"/>
  <c r="AH60" i="39"/>
  <c r="AX59" i="39"/>
  <c r="BN59" i="39"/>
  <c r="BQ59" i="39"/>
  <c r="BA59" i="39"/>
  <c r="AK60" i="39"/>
  <c r="BB59" i="39"/>
  <c r="BR59" i="39"/>
  <c r="AL60" i="39"/>
  <c r="BL58" i="39"/>
  <c r="AF59" i="39"/>
  <c r="AV58" i="39"/>
  <c r="BP60" i="39"/>
  <c r="AJ61" i="39"/>
  <c r="AZ60" i="39"/>
  <c r="BB162" i="39"/>
  <c r="AL163" i="39"/>
  <c r="BR162" i="39"/>
  <c r="BT161" i="39"/>
  <c r="BD161" i="39"/>
  <c r="AN162" i="39"/>
  <c r="CA60" i="39"/>
  <c r="BK60" i="39"/>
  <c r="AU61" i="39"/>
  <c r="BN161" i="39"/>
  <c r="AX161" i="39"/>
  <c r="AH162" i="39"/>
  <c r="BF162" i="39"/>
  <c r="BV162" i="39"/>
  <c r="AP163" i="39"/>
  <c r="AR164" i="39"/>
  <c r="BH163" i="39"/>
  <c r="BX163" i="39"/>
  <c r="BY162" i="39"/>
  <c r="BI162" i="39"/>
  <c r="AS163" i="39"/>
  <c r="BM161" i="39"/>
  <c r="AW161" i="39"/>
  <c r="AG162" i="39"/>
  <c r="AN61" i="39"/>
  <c r="BD60" i="39"/>
  <c r="BT60" i="39"/>
  <c r="AP61" i="39"/>
  <c r="BF60" i="39"/>
  <c r="BV60" i="39"/>
  <c r="BJ59" i="38"/>
  <c r="AT60" i="38"/>
  <c r="BZ59" i="38"/>
  <c r="BQ58" i="38"/>
  <c r="AK59" i="38"/>
  <c r="BA58" i="38"/>
  <c r="BS58" i="38"/>
  <c r="AM59" i="38"/>
  <c r="BC58" i="38"/>
  <c r="BW163" i="38"/>
  <c r="BG163" i="38"/>
  <c r="AQ164" i="38"/>
  <c r="BH59" i="38"/>
  <c r="AR60" i="38"/>
  <c r="BX59" i="38"/>
  <c r="AI163" i="38"/>
  <c r="BO162" i="38"/>
  <c r="AY162" i="38"/>
  <c r="BS162" i="38"/>
  <c r="BC162" i="38"/>
  <c r="AM163" i="38"/>
  <c r="BK58" i="38"/>
  <c r="AU59" i="38"/>
  <c r="CA58" i="38"/>
  <c r="BD162" i="38"/>
  <c r="BT162" i="38"/>
  <c r="AN163" i="38"/>
  <c r="BX162" i="38"/>
  <c r="BH162" i="38"/>
  <c r="AR163" i="38"/>
  <c r="BL161" i="38"/>
  <c r="AV161" i="38"/>
  <c r="AF162" i="38"/>
  <c r="AY60" i="38"/>
  <c r="BO60" i="38"/>
  <c r="AI61" i="38"/>
  <c r="AW161" i="38"/>
  <c r="BM161" i="38"/>
  <c r="AG162" i="38"/>
  <c r="AO162" i="38"/>
  <c r="BU161" i="38"/>
  <c r="BE161" i="38"/>
  <c r="AL59" i="38"/>
  <c r="BR58" i="38"/>
  <c r="BB58" i="38"/>
  <c r="AO59" i="38"/>
  <c r="BE58" i="38"/>
  <c r="BU58" i="38"/>
  <c r="AP162" i="38"/>
  <c r="BF161" i="38"/>
  <c r="BV161" i="38"/>
  <c r="AW58" i="38"/>
  <c r="BM58" i="38"/>
  <c r="AG59" i="38"/>
  <c r="AP60" i="38"/>
  <c r="BF59" i="38"/>
  <c r="BV59" i="38"/>
  <c r="AJ163" i="38"/>
  <c r="BP162" i="38"/>
  <c r="AZ162" i="38"/>
  <c r="BI59" i="38"/>
  <c r="AS60" i="38"/>
  <c r="BY59" i="38"/>
  <c r="AV58" i="38"/>
  <c r="AF59" i="38"/>
  <c r="BL58" i="38"/>
  <c r="BB163" i="38"/>
  <c r="AL164" i="38"/>
  <c r="BR163" i="38"/>
  <c r="AU162" i="38"/>
  <c r="BK161" i="38"/>
  <c r="CA161" i="38"/>
  <c r="AN59" i="38"/>
  <c r="BD58" i="38"/>
  <c r="BT58" i="38"/>
  <c r="BP58" i="38"/>
  <c r="AJ59" i="38"/>
  <c r="AZ58" i="38"/>
  <c r="AK163" i="38"/>
  <c r="BQ162" i="38"/>
  <c r="BA162" i="38"/>
  <c r="BG59" i="38"/>
  <c r="AQ60" i="38"/>
  <c r="BW59" i="38"/>
  <c r="AH59" i="38"/>
  <c r="BN58" i="38"/>
  <c r="AX58" i="38"/>
  <c r="AH163" i="38"/>
  <c r="BN162" i="38"/>
  <c r="AX162" i="38"/>
  <c r="BK162" i="37"/>
  <c r="CA162" i="37"/>
  <c r="AU163" i="37"/>
  <c r="AL59" i="37"/>
  <c r="BB58" i="37"/>
  <c r="BR58" i="37"/>
  <c r="AN162" i="37"/>
  <c r="BD161" i="37"/>
  <c r="BT161" i="37"/>
  <c r="BI161" i="37"/>
  <c r="AS162" i="37"/>
  <c r="BY161" i="37"/>
  <c r="AL162" i="37"/>
  <c r="BB161" i="37"/>
  <c r="BR161" i="37"/>
  <c r="AI162" i="37"/>
  <c r="BO161" i="37"/>
  <c r="AY161" i="37"/>
  <c r="AO162" i="37"/>
  <c r="BE161" i="37"/>
  <c r="BU161" i="37"/>
  <c r="AG59" i="37"/>
  <c r="BM58" i="37"/>
  <c r="AW58" i="37"/>
  <c r="AJ61" i="37"/>
  <c r="BP60" i="37"/>
  <c r="AZ60" i="37"/>
  <c r="AI61" i="37"/>
  <c r="BO60" i="37"/>
  <c r="AY60" i="37"/>
  <c r="AK59" i="37"/>
  <c r="BA58" i="37"/>
  <c r="BQ58" i="37"/>
  <c r="AK162" i="37"/>
  <c r="BQ161" i="37"/>
  <c r="BA161" i="37"/>
  <c r="AH59" i="37"/>
  <c r="BN58" i="37"/>
  <c r="AX58" i="37"/>
  <c r="BS60" i="37"/>
  <c r="BC60" i="37"/>
  <c r="AM61" i="37"/>
  <c r="BG161" i="37"/>
  <c r="AQ162" i="37"/>
  <c r="BW161" i="37"/>
  <c r="AS60" i="37"/>
  <c r="BI59" i="37"/>
  <c r="BY59" i="37"/>
  <c r="AM162" i="37"/>
  <c r="BC161" i="37"/>
  <c r="BS161" i="37"/>
  <c r="BJ161" i="37"/>
  <c r="AT162" i="37"/>
  <c r="BZ161" i="37"/>
  <c r="AR164" i="37"/>
  <c r="BH163" i="37"/>
  <c r="BX163" i="37"/>
  <c r="BD60" i="37"/>
  <c r="BT60" i="37"/>
  <c r="AN61" i="37"/>
  <c r="AR60" i="37"/>
  <c r="BX59" i="37"/>
  <c r="BH59" i="37"/>
  <c r="AT60" i="37"/>
  <c r="BJ59" i="37"/>
  <c r="BZ59" i="37"/>
  <c r="AQ60" i="37"/>
  <c r="BW59" i="37"/>
  <c r="BG59" i="37"/>
  <c r="BV60" i="37"/>
  <c r="BF60" i="37"/>
  <c r="AP61" i="37"/>
  <c r="BV162" i="37"/>
  <c r="AP163" i="37"/>
  <c r="BF162" i="37"/>
  <c r="AF59" i="37"/>
  <c r="BL58" i="37"/>
  <c r="AV58" i="37"/>
  <c r="AU60" i="37"/>
  <c r="BK59" i="37"/>
  <c r="CA59" i="37"/>
  <c r="AJ162" i="37"/>
  <c r="BP161" i="37"/>
  <c r="AZ161" i="37"/>
  <c r="BU60" i="37"/>
  <c r="BE60" i="37"/>
  <c r="AO61" i="37"/>
  <c r="BL162" i="37"/>
  <c r="AF163" i="37"/>
  <c r="AV162" i="37"/>
  <c r="BG58" i="36"/>
  <c r="AQ59" i="36"/>
  <c r="BW58" i="36"/>
  <c r="AX163" i="36"/>
  <c r="BN163" i="36"/>
  <c r="BZ58" i="36"/>
  <c r="AT59" i="36"/>
  <c r="BJ58" i="36"/>
  <c r="AW59" i="36"/>
  <c r="AG60" i="36"/>
  <c r="BM59" i="36"/>
  <c r="BR59" i="36"/>
  <c r="BB59" i="36"/>
  <c r="AL60" i="36"/>
  <c r="BA163" i="36"/>
  <c r="BQ163" i="36"/>
  <c r="BW161" i="36"/>
  <c r="BG161" i="36"/>
  <c r="AJ61" i="36"/>
  <c r="BP60" i="36"/>
  <c r="AZ60" i="36"/>
  <c r="BE58" i="36"/>
  <c r="AO59" i="36"/>
  <c r="BU58" i="36"/>
  <c r="AR60" i="36"/>
  <c r="BX59" i="36"/>
  <c r="BH59" i="36"/>
  <c r="AU62" i="36"/>
  <c r="BK61" i="36"/>
  <c r="CA61" i="36"/>
  <c r="AS60" i="36"/>
  <c r="BY59" i="36"/>
  <c r="BI59" i="36"/>
  <c r="BT161" i="36"/>
  <c r="BD161" i="36"/>
  <c r="BD58" i="36"/>
  <c r="BT58" i="36"/>
  <c r="AN59" i="36"/>
  <c r="BJ161" i="36"/>
  <c r="BZ161" i="36"/>
  <c r="BH162" i="36"/>
  <c r="BX162" i="36"/>
  <c r="BL161" i="36"/>
  <c r="BV161" i="36"/>
  <c r="BF161" i="36"/>
  <c r="BP162" i="36"/>
  <c r="AZ162" i="36"/>
  <c r="AH61" i="36"/>
  <c r="BN60" i="36"/>
  <c r="AX60" i="36"/>
  <c r="AK61" i="36"/>
  <c r="BA60" i="36"/>
  <c r="BQ60" i="36"/>
  <c r="BS161" i="36"/>
  <c r="BC161" i="36"/>
  <c r="BE162" i="36"/>
  <c r="BU162" i="36"/>
  <c r="BC60" i="36"/>
  <c r="BS60" i="36"/>
  <c r="AM61" i="36"/>
  <c r="BF58" i="36"/>
  <c r="AP59" i="36"/>
  <c r="BV58" i="36"/>
  <c r="AV59" i="36"/>
  <c r="AF60" i="36"/>
  <c r="BL59" i="36"/>
  <c r="BY161" i="36"/>
  <c r="BI161" i="36"/>
  <c r="BO161" i="36"/>
  <c r="AY161" i="36"/>
  <c r="BM161" i="36"/>
  <c r="AW161" i="36"/>
  <c r="BR162" i="36"/>
  <c r="BB162" i="36"/>
  <c r="BK161" i="36"/>
  <c r="CA161" i="36"/>
  <c r="W16" i="15"/>
  <c r="AE16" i="15" s="1"/>
  <c r="BP30" i="16"/>
  <c r="AZ30" i="16"/>
  <c r="BZ159" i="16"/>
  <c r="BJ159" i="16"/>
  <c r="BX159" i="16"/>
  <c r="BH159" i="16"/>
  <c r="BO30" i="16"/>
  <c r="AY30" i="16"/>
  <c r="BV57" i="16"/>
  <c r="BF57" i="16"/>
  <c r="BK57" i="16"/>
  <c r="CA57" i="16"/>
  <c r="BD58" i="16"/>
  <c r="BT58" i="16"/>
  <c r="BY56" i="16"/>
  <c r="BI56" i="16"/>
  <c r="BE56" i="16"/>
  <c r="BU56" i="16"/>
  <c r="AO57" i="16"/>
  <c r="BS29" i="16"/>
  <c r="BC29" i="16"/>
  <c r="BW56" i="16"/>
  <c r="BG56" i="16"/>
  <c r="AX29" i="16"/>
  <c r="BN29" i="16"/>
  <c r="BK159" i="16"/>
  <c r="CA159" i="16"/>
  <c r="BR29" i="16"/>
  <c r="BB29" i="16"/>
  <c r="BU158" i="16"/>
  <c r="BE158" i="16"/>
  <c r="AW29" i="16"/>
  <c r="BM29" i="16"/>
  <c r="BA29" i="16"/>
  <c r="BQ29" i="16"/>
  <c r="BD158" i="16"/>
  <c r="BT158" i="16"/>
  <c r="BF159" i="16"/>
  <c r="BV159" i="16"/>
  <c r="BW158" i="16"/>
  <c r="BG158" i="16"/>
  <c r="BY158" i="16"/>
  <c r="BI158" i="16"/>
  <c r="BH56" i="16"/>
  <c r="BX56" i="16"/>
  <c r="BZ56" i="16"/>
  <c r="BJ56" i="16"/>
  <c r="BL29" i="16"/>
  <c r="AV29" i="16"/>
  <c r="T16" i="15"/>
  <c r="AB16" i="15" s="1"/>
  <c r="V16" i="15"/>
  <c r="AD16" i="15" s="1"/>
  <c r="AP58" i="16"/>
  <c r="X16" i="15"/>
  <c r="AF16" i="15" s="1"/>
  <c r="Z16" i="15"/>
  <c r="AS57" i="16"/>
  <c r="AR160" i="16"/>
  <c r="AQ57" i="16"/>
  <c r="AS159" i="16"/>
  <c r="AR57" i="16"/>
  <c r="AQ159" i="16"/>
  <c r="AT160" i="16"/>
  <c r="AU58" i="16"/>
  <c r="AN159" i="16"/>
  <c r="AN59" i="16"/>
  <c r="AU160" i="16"/>
  <c r="AP160" i="16"/>
  <c r="AT57" i="16"/>
  <c r="AO159" i="16"/>
  <c r="AG30" i="16"/>
  <c r="AI31" i="16"/>
  <c r="AM30" i="16"/>
  <c r="AH30" i="16"/>
  <c r="AF30" i="16"/>
  <c r="AK30" i="16"/>
  <c r="AJ31" i="16"/>
  <c r="AL30" i="16"/>
  <c r="Y16" i="15"/>
  <c r="AG16" i="15" s="1"/>
  <c r="U16" i="15"/>
  <c r="AC16" i="15" s="1"/>
  <c r="S16" i="15"/>
  <c r="AA16" i="15" s="1"/>
  <c r="W17" i="15" l="1"/>
  <c r="AE17" i="15" s="1"/>
  <c r="AM60" i="43"/>
  <c r="BS59" i="43"/>
  <c r="BC59" i="43"/>
  <c r="BX59" i="39"/>
  <c r="AR60" i="39"/>
  <c r="BH59" i="39"/>
  <c r="AM60" i="40"/>
  <c r="BC59" i="40"/>
  <c r="BS59" i="40"/>
  <c r="AI60" i="43"/>
  <c r="AY59" i="43"/>
  <c r="BO59" i="43"/>
  <c r="V60" i="45"/>
  <c r="AD59" i="45"/>
  <c r="BJ162" i="43"/>
  <c r="BZ162" i="43"/>
  <c r="AT163" i="43"/>
  <c r="AZ162" i="42"/>
  <c r="BP162" i="42"/>
  <c r="AJ163" i="42"/>
  <c r="BP162" i="41"/>
  <c r="AZ162" i="41"/>
  <c r="BV60" i="44"/>
  <c r="BF60" i="44"/>
  <c r="AP61" i="44"/>
  <c r="AS163" i="43"/>
  <c r="BY162" i="43"/>
  <c r="BI162" i="43"/>
  <c r="AT60" i="41"/>
  <c r="BZ59" i="41"/>
  <c r="BJ59" i="41"/>
  <c r="AC59" i="45"/>
  <c r="U60" i="45"/>
  <c r="BJ162" i="38"/>
  <c r="BZ162" i="38"/>
  <c r="AT163" i="38"/>
  <c r="BI162" i="38"/>
  <c r="BY162" i="38"/>
  <c r="AS163" i="38"/>
  <c r="AH60" i="42"/>
  <c r="AX59" i="42"/>
  <c r="BN59" i="42"/>
  <c r="BK162" i="41"/>
  <c r="CA162" i="41"/>
  <c r="AY59" i="36"/>
  <c r="AI60" i="36"/>
  <c r="BO59" i="36"/>
  <c r="BR162" i="42"/>
  <c r="AL163" i="42"/>
  <c r="BB162" i="42"/>
  <c r="BW59" i="44"/>
  <c r="BG59" i="44"/>
  <c r="AQ60" i="44"/>
  <c r="BT162" i="42"/>
  <c r="BD162" i="42"/>
  <c r="AN163" i="42"/>
  <c r="AG60" i="40"/>
  <c r="BM59" i="40"/>
  <c r="AW59" i="40"/>
  <c r="AV162" i="40"/>
  <c r="BL162" i="40"/>
  <c r="AF163" i="40"/>
  <c r="BH59" i="41"/>
  <c r="AR60" i="41"/>
  <c r="BX59" i="41"/>
  <c r="BK162" i="43"/>
  <c r="AU163" i="43"/>
  <c r="CA162" i="43"/>
  <c r="BM162" i="42"/>
  <c r="AG163" i="42"/>
  <c r="AW162" i="42"/>
  <c r="BX162" i="40"/>
  <c r="BH162" i="40"/>
  <c r="AR163" i="40"/>
  <c r="BM162" i="37"/>
  <c r="AG163" i="37"/>
  <c r="AW162" i="37"/>
  <c r="AW162" i="40"/>
  <c r="BM162" i="40"/>
  <c r="AG163" i="40"/>
  <c r="AX163" i="37"/>
  <c r="AH164" i="37"/>
  <c r="BN163" i="37"/>
  <c r="AQ164" i="39"/>
  <c r="BG163" i="39"/>
  <c r="BW163" i="39"/>
  <c r="BT59" i="44"/>
  <c r="AN60" i="44"/>
  <c r="BD59" i="44"/>
  <c r="BY59" i="39"/>
  <c r="AS60" i="39"/>
  <c r="BI59" i="39"/>
  <c r="Y60" i="45"/>
  <c r="AG59" i="45"/>
  <c r="Z61" i="45"/>
  <c r="AF59" i="45"/>
  <c r="X60" i="45"/>
  <c r="S62" i="45"/>
  <c r="AA61" i="45"/>
  <c r="T63" i="45"/>
  <c r="AB62" i="45"/>
  <c r="AE61" i="45"/>
  <c r="W62" i="45"/>
  <c r="BT163" i="44"/>
  <c r="AN164" i="44"/>
  <c r="BD163" i="44"/>
  <c r="AV61" i="44"/>
  <c r="BL61" i="44"/>
  <c r="AF62" i="44"/>
  <c r="AR60" i="44"/>
  <c r="BX59" i="44"/>
  <c r="BH59" i="44"/>
  <c r="AU60" i="44"/>
  <c r="BK59" i="44"/>
  <c r="CA59" i="44"/>
  <c r="AY62" i="44"/>
  <c r="BO62" i="44"/>
  <c r="AI63" i="44"/>
  <c r="AW163" i="44"/>
  <c r="AG164" i="44"/>
  <c r="BM163" i="44"/>
  <c r="AP164" i="44"/>
  <c r="BV163" i="44"/>
  <c r="BF163" i="44"/>
  <c r="AR163" i="44"/>
  <c r="BX162" i="44"/>
  <c r="BH162" i="44"/>
  <c r="AH165" i="44"/>
  <c r="AX164" i="44"/>
  <c r="BN164" i="44"/>
  <c r="BS162" i="44"/>
  <c r="BC162" i="44"/>
  <c r="AM163" i="44"/>
  <c r="BR61" i="44"/>
  <c r="BB61" i="44"/>
  <c r="AL62" i="44"/>
  <c r="BU163" i="44"/>
  <c r="AO164" i="44"/>
  <c r="BE163" i="44"/>
  <c r="AK165" i="44"/>
  <c r="BA164" i="44"/>
  <c r="BQ164" i="44"/>
  <c r="AZ59" i="44"/>
  <c r="AJ60" i="44"/>
  <c r="BP59" i="44"/>
  <c r="AT60" i="44"/>
  <c r="BJ59" i="44"/>
  <c r="BZ59" i="44"/>
  <c r="BC61" i="44"/>
  <c r="BS61" i="44"/>
  <c r="AM62" i="44"/>
  <c r="BP162" i="44"/>
  <c r="AJ163" i="44"/>
  <c r="AZ162" i="44"/>
  <c r="BZ162" i="44"/>
  <c r="AT163" i="44"/>
  <c r="BJ162" i="44"/>
  <c r="BM60" i="44"/>
  <c r="AG61" i="44"/>
  <c r="AW60" i="44"/>
  <c r="AK61" i="44"/>
  <c r="BQ60" i="44"/>
  <c r="BA60" i="44"/>
  <c r="BB165" i="44"/>
  <c r="AL166" i="44"/>
  <c r="BR165" i="44"/>
  <c r="AS60" i="44"/>
  <c r="BY59" i="44"/>
  <c r="BI59" i="44"/>
  <c r="BK164" i="44"/>
  <c r="CA164" i="44"/>
  <c r="AU165" i="44"/>
  <c r="AX62" i="44"/>
  <c r="AH63" i="44"/>
  <c r="BN62" i="44"/>
  <c r="AI163" i="44"/>
  <c r="BO162" i="44"/>
  <c r="AY162" i="44"/>
  <c r="BL164" i="44"/>
  <c r="AV164" i="44"/>
  <c r="AF165" i="44"/>
  <c r="AS164" i="44"/>
  <c r="BY163" i="44"/>
  <c r="BI163" i="44"/>
  <c r="AQ164" i="44"/>
  <c r="BW163" i="44"/>
  <c r="BG163" i="44"/>
  <c r="AO60" i="44"/>
  <c r="BU59" i="44"/>
  <c r="BE59" i="44"/>
  <c r="BD60" i="43"/>
  <c r="AN61" i="43"/>
  <c r="BT60" i="43"/>
  <c r="BF163" i="43"/>
  <c r="AP164" i="43"/>
  <c r="BV163" i="43"/>
  <c r="BP162" i="43"/>
  <c r="AJ163" i="43"/>
  <c r="AZ162" i="43"/>
  <c r="BA163" i="43"/>
  <c r="BQ163" i="43"/>
  <c r="AK164" i="43"/>
  <c r="BN162" i="43"/>
  <c r="AH163" i="43"/>
  <c r="AX162" i="43"/>
  <c r="BG163" i="43"/>
  <c r="BW163" i="43"/>
  <c r="AQ164" i="43"/>
  <c r="AL164" i="43"/>
  <c r="BR163" i="43"/>
  <c r="BB163" i="43"/>
  <c r="AO164" i="43"/>
  <c r="BU163" i="43"/>
  <c r="BE163" i="43"/>
  <c r="AM164" i="43"/>
  <c r="BS163" i="43"/>
  <c r="BC163" i="43"/>
  <c r="BU60" i="43"/>
  <c r="BE60" i="43"/>
  <c r="AO61" i="43"/>
  <c r="AS60" i="43"/>
  <c r="BI59" i="43"/>
  <c r="BY59" i="43"/>
  <c r="BQ62" i="43"/>
  <c r="AK63" i="43"/>
  <c r="BA62" i="43"/>
  <c r="BL61" i="43"/>
  <c r="AV61" i="43"/>
  <c r="AF62" i="43"/>
  <c r="AX61" i="43"/>
  <c r="AH62" i="43"/>
  <c r="BN61" i="43"/>
  <c r="BL163" i="43"/>
  <c r="AV163" i="43"/>
  <c r="AF164" i="43"/>
  <c r="AQ60" i="43"/>
  <c r="BG59" i="43"/>
  <c r="BW59" i="43"/>
  <c r="AZ61" i="43"/>
  <c r="AJ62" i="43"/>
  <c r="BP61" i="43"/>
  <c r="BR62" i="43"/>
  <c r="AL63" i="43"/>
  <c r="BB62" i="43"/>
  <c r="BM162" i="43"/>
  <c r="AG163" i="43"/>
  <c r="AW162" i="43"/>
  <c r="BH164" i="43"/>
  <c r="AR165" i="43"/>
  <c r="BX164" i="43"/>
  <c r="BK60" i="43"/>
  <c r="CA60" i="43"/>
  <c r="AU61" i="43"/>
  <c r="BO162" i="43"/>
  <c r="AI163" i="43"/>
  <c r="AY162" i="43"/>
  <c r="AR60" i="43"/>
  <c r="BH59" i="43"/>
  <c r="BX59" i="43"/>
  <c r="BV60" i="43"/>
  <c r="BF60" i="43"/>
  <c r="AP61" i="43"/>
  <c r="BM61" i="43"/>
  <c r="AW61" i="43"/>
  <c r="AG62" i="43"/>
  <c r="AT60" i="43"/>
  <c r="BJ59" i="43"/>
  <c r="BZ59" i="43"/>
  <c r="BT163" i="43"/>
  <c r="AN164" i="43"/>
  <c r="BD163" i="43"/>
  <c r="AH165" i="42"/>
  <c r="BN164" i="42"/>
  <c r="AX164" i="42"/>
  <c r="BJ61" i="42"/>
  <c r="BZ61" i="42"/>
  <c r="AT62" i="42"/>
  <c r="BX162" i="42"/>
  <c r="AR163" i="42"/>
  <c r="BH162" i="42"/>
  <c r="BB60" i="42"/>
  <c r="AL61" i="42"/>
  <c r="BR60" i="42"/>
  <c r="AY60" i="42"/>
  <c r="AI61" i="42"/>
  <c r="BO60" i="42"/>
  <c r="AR61" i="42"/>
  <c r="BX60" i="42"/>
  <c r="BH60" i="42"/>
  <c r="BQ163" i="42"/>
  <c r="AK164" i="42"/>
  <c r="BA163" i="42"/>
  <c r="BS60" i="42"/>
  <c r="BC60" i="42"/>
  <c r="AM61" i="42"/>
  <c r="AJ62" i="42"/>
  <c r="AZ61" i="42"/>
  <c r="BP61" i="42"/>
  <c r="BK61" i="42"/>
  <c r="CA61" i="42"/>
  <c r="AU62" i="42"/>
  <c r="AM165" i="42"/>
  <c r="BC164" i="42"/>
  <c r="BS164" i="42"/>
  <c r="BI162" i="42"/>
  <c r="BY162" i="42"/>
  <c r="AS163" i="42"/>
  <c r="BG59" i="42"/>
  <c r="AQ60" i="42"/>
  <c r="BW59" i="42"/>
  <c r="BU60" i="42"/>
  <c r="AO61" i="42"/>
  <c r="BE60" i="42"/>
  <c r="BF162" i="42"/>
  <c r="BV162" i="42"/>
  <c r="AP163" i="42"/>
  <c r="AI163" i="42"/>
  <c r="BO162" i="42"/>
  <c r="AY162" i="42"/>
  <c r="BJ162" i="42"/>
  <c r="BZ162" i="42"/>
  <c r="AT163" i="42"/>
  <c r="AF163" i="42"/>
  <c r="AV162" i="42"/>
  <c r="BL162" i="42"/>
  <c r="BG162" i="42"/>
  <c r="BW162" i="42"/>
  <c r="AQ163" i="42"/>
  <c r="AW60" i="42"/>
  <c r="BM60" i="42"/>
  <c r="AG61" i="42"/>
  <c r="BK163" i="42"/>
  <c r="CA163" i="42"/>
  <c r="AU164" i="42"/>
  <c r="BV60" i="42"/>
  <c r="BF60" i="42"/>
  <c r="AP61" i="42"/>
  <c r="AO165" i="42"/>
  <c r="BU164" i="42"/>
  <c r="BE164" i="42"/>
  <c r="AF60" i="42"/>
  <c r="AV59" i="42"/>
  <c r="BL59" i="42"/>
  <c r="BA60" i="42"/>
  <c r="BQ60" i="42"/>
  <c r="AK61" i="42"/>
  <c r="BT60" i="42"/>
  <c r="AN61" i="42"/>
  <c r="BD60" i="42"/>
  <c r="BY62" i="42"/>
  <c r="AS63" i="42"/>
  <c r="BI62" i="42"/>
  <c r="BU165" i="41"/>
  <c r="BE165" i="41"/>
  <c r="BW162" i="41"/>
  <c r="BG162" i="41"/>
  <c r="BV162" i="41"/>
  <c r="BF162" i="41"/>
  <c r="BO163" i="41"/>
  <c r="AY163" i="41"/>
  <c r="BN163" i="41"/>
  <c r="AX163" i="41"/>
  <c r="BW62" i="41"/>
  <c r="AQ63" i="41"/>
  <c r="BG62" i="41"/>
  <c r="BU61" i="41"/>
  <c r="BE61" i="41"/>
  <c r="AO62" i="41"/>
  <c r="BI165" i="41"/>
  <c r="BY165" i="41"/>
  <c r="BF61" i="41"/>
  <c r="BV61" i="41"/>
  <c r="AP62" i="41"/>
  <c r="AS61" i="41"/>
  <c r="BY60" i="41"/>
  <c r="BI60" i="41"/>
  <c r="BR162" i="41"/>
  <c r="BB162" i="41"/>
  <c r="BK61" i="41"/>
  <c r="CA61" i="41"/>
  <c r="AU62" i="41"/>
  <c r="BQ164" i="41"/>
  <c r="BA164" i="41"/>
  <c r="BO59" i="41"/>
  <c r="AI60" i="41"/>
  <c r="AY59" i="41"/>
  <c r="BT162" i="41"/>
  <c r="BD162" i="41"/>
  <c r="BS162" i="41"/>
  <c r="BC162" i="41"/>
  <c r="BN59" i="41"/>
  <c r="AH60" i="41"/>
  <c r="AX59" i="41"/>
  <c r="BL162" i="41"/>
  <c r="AV162" i="41"/>
  <c r="BD61" i="41"/>
  <c r="AN62" i="41"/>
  <c r="BT61" i="41"/>
  <c r="BZ164" i="41"/>
  <c r="BJ164" i="41"/>
  <c r="BM162" i="41"/>
  <c r="AW162" i="41"/>
  <c r="BH162" i="41"/>
  <c r="BX162" i="41"/>
  <c r="BC61" i="41"/>
  <c r="AM62" i="41"/>
  <c r="BS61" i="41"/>
  <c r="AZ60" i="41"/>
  <c r="BP60" i="41"/>
  <c r="AJ61" i="41"/>
  <c r="AG60" i="41"/>
  <c r="BM59" i="41"/>
  <c r="AW59" i="41"/>
  <c r="BL61" i="41"/>
  <c r="AF62" i="41"/>
  <c r="AV61" i="41"/>
  <c r="BQ59" i="41"/>
  <c r="AK60" i="41"/>
  <c r="BA59" i="41"/>
  <c r="BB61" i="41"/>
  <c r="AL62" i="41"/>
  <c r="BR61" i="41"/>
  <c r="BS163" i="40"/>
  <c r="BC163" i="40"/>
  <c r="AM164" i="40"/>
  <c r="AH62" i="40"/>
  <c r="AX61" i="40"/>
  <c r="BN61" i="40"/>
  <c r="BO162" i="40"/>
  <c r="AI163" i="40"/>
  <c r="AY162" i="40"/>
  <c r="BE60" i="40"/>
  <c r="BU60" i="40"/>
  <c r="AO61" i="40"/>
  <c r="AX162" i="40"/>
  <c r="BN162" i="40"/>
  <c r="AH163" i="40"/>
  <c r="BH61" i="40"/>
  <c r="BX61" i="40"/>
  <c r="AR62" i="40"/>
  <c r="BJ163" i="40"/>
  <c r="BZ163" i="40"/>
  <c r="AT164" i="40"/>
  <c r="AL60" i="40"/>
  <c r="BB59" i="40"/>
  <c r="BR59" i="40"/>
  <c r="AS163" i="40"/>
  <c r="BY162" i="40"/>
  <c r="BI162" i="40"/>
  <c r="BR162" i="40"/>
  <c r="AL163" i="40"/>
  <c r="BB162" i="40"/>
  <c r="BY59" i="40"/>
  <c r="AS60" i="40"/>
  <c r="BI59" i="40"/>
  <c r="BP61" i="40"/>
  <c r="AJ62" i="40"/>
  <c r="AZ61" i="40"/>
  <c r="AQ165" i="40"/>
  <c r="BG164" i="40"/>
  <c r="BW164" i="40"/>
  <c r="AN163" i="40"/>
  <c r="BD162" i="40"/>
  <c r="BT162" i="40"/>
  <c r="BA164" i="40"/>
  <c r="BQ164" i="40"/>
  <c r="AK165" i="40"/>
  <c r="AO163" i="40"/>
  <c r="BU162" i="40"/>
  <c r="BE162" i="40"/>
  <c r="BP162" i="40"/>
  <c r="AZ162" i="40"/>
  <c r="AJ163" i="40"/>
  <c r="BL59" i="40"/>
  <c r="AF60" i="40"/>
  <c r="AV59" i="40"/>
  <c r="BD60" i="40"/>
  <c r="BT60" i="40"/>
  <c r="AN61" i="40"/>
  <c r="BZ60" i="40"/>
  <c r="AT61" i="40"/>
  <c r="BJ60" i="40"/>
  <c r="BK59" i="40"/>
  <c r="AU60" i="40"/>
  <c r="CA59" i="40"/>
  <c r="BK162" i="40"/>
  <c r="AU163" i="40"/>
  <c r="CA162" i="40"/>
  <c r="AP163" i="40"/>
  <c r="BV162" i="40"/>
  <c r="BF162" i="40"/>
  <c r="BV60" i="40"/>
  <c r="BF60" i="40"/>
  <c r="AP61" i="40"/>
  <c r="BG59" i="40"/>
  <c r="BW59" i="40"/>
  <c r="AQ60" i="40"/>
  <c r="AK60" i="40"/>
  <c r="BA59" i="40"/>
  <c r="BQ59" i="40"/>
  <c r="AI62" i="40"/>
  <c r="BO61" i="40"/>
  <c r="AY61" i="40"/>
  <c r="AF60" i="39"/>
  <c r="AV59" i="39"/>
  <c r="BL59" i="39"/>
  <c r="AV163" i="39"/>
  <c r="BL163" i="39"/>
  <c r="AF164" i="39"/>
  <c r="BP164" i="39"/>
  <c r="AZ164" i="39"/>
  <c r="AJ165" i="39"/>
  <c r="AH163" i="39"/>
  <c r="AX162" i="39"/>
  <c r="BN162" i="39"/>
  <c r="BZ59" i="39"/>
  <c r="AT60" i="39"/>
  <c r="BJ59" i="39"/>
  <c r="BC59" i="39"/>
  <c r="AM60" i="39"/>
  <c r="BS59" i="39"/>
  <c r="AI163" i="39"/>
  <c r="AY162" i="39"/>
  <c r="BO162" i="39"/>
  <c r="BF61" i="39"/>
  <c r="AP62" i="39"/>
  <c r="BV61" i="39"/>
  <c r="AK165" i="39"/>
  <c r="BQ164" i="39"/>
  <c r="BA164" i="39"/>
  <c r="BR163" i="39"/>
  <c r="AL164" i="39"/>
  <c r="BB163" i="39"/>
  <c r="BG61" i="39"/>
  <c r="AQ62" i="39"/>
  <c r="BW61" i="39"/>
  <c r="AY61" i="39"/>
  <c r="BO61" i="39"/>
  <c r="AI62" i="39"/>
  <c r="BD61" i="39"/>
  <c r="AN62" i="39"/>
  <c r="BT61" i="39"/>
  <c r="AX60" i="39"/>
  <c r="BN60" i="39"/>
  <c r="AH61" i="39"/>
  <c r="BJ164" i="39"/>
  <c r="AT165" i="39"/>
  <c r="BZ164" i="39"/>
  <c r="CA61" i="39"/>
  <c r="AU62" i="39"/>
  <c r="BK61" i="39"/>
  <c r="CA162" i="39"/>
  <c r="BK162" i="39"/>
  <c r="AU163" i="39"/>
  <c r="AG163" i="39"/>
  <c r="AW162" i="39"/>
  <c r="BM162" i="39"/>
  <c r="AO61" i="39"/>
  <c r="BE60" i="39"/>
  <c r="BU60" i="39"/>
  <c r="BR60" i="39"/>
  <c r="AL61" i="39"/>
  <c r="BB60" i="39"/>
  <c r="BD162" i="39"/>
  <c r="BT162" i="39"/>
  <c r="AN163" i="39"/>
  <c r="BH164" i="39"/>
  <c r="BX164" i="39"/>
  <c r="AR165" i="39"/>
  <c r="BP61" i="39"/>
  <c r="AZ61" i="39"/>
  <c r="AJ62" i="39"/>
  <c r="AW60" i="39"/>
  <c r="BM60" i="39"/>
  <c r="AG61" i="39"/>
  <c r="BS163" i="39"/>
  <c r="AM164" i="39"/>
  <c r="BC163" i="39"/>
  <c r="BQ60" i="39"/>
  <c r="AK61" i="39"/>
  <c r="BA60" i="39"/>
  <c r="BI163" i="39"/>
  <c r="BY163" i="39"/>
  <c r="AS164" i="39"/>
  <c r="AO164" i="39"/>
  <c r="BE163" i="39"/>
  <c r="BU163" i="39"/>
  <c r="AP164" i="39"/>
  <c r="BF163" i="39"/>
  <c r="BV163" i="39"/>
  <c r="BF60" i="38"/>
  <c r="AP61" i="38"/>
  <c r="BV60" i="38"/>
  <c r="BK162" i="38"/>
  <c r="CA162" i="38"/>
  <c r="AU163" i="38"/>
  <c r="BR164" i="38"/>
  <c r="BB164" i="38"/>
  <c r="AL165" i="38"/>
  <c r="BU162" i="38"/>
  <c r="BE162" i="38"/>
  <c r="AO163" i="38"/>
  <c r="AY163" i="38"/>
  <c r="BO163" i="38"/>
  <c r="AI164" i="38"/>
  <c r="BV162" i="38"/>
  <c r="BF162" i="38"/>
  <c r="AP163" i="38"/>
  <c r="AS61" i="38"/>
  <c r="BY60" i="38"/>
  <c r="BI60" i="38"/>
  <c r="AZ59" i="38"/>
  <c r="BP59" i="38"/>
  <c r="AJ60" i="38"/>
  <c r="BB59" i="38"/>
  <c r="AL60" i="38"/>
  <c r="BR59" i="38"/>
  <c r="BK59" i="38"/>
  <c r="CA59" i="38"/>
  <c r="AU60" i="38"/>
  <c r="BT59" i="38"/>
  <c r="AN60" i="38"/>
  <c r="BD59" i="38"/>
  <c r="AG60" i="38"/>
  <c r="BM59" i="38"/>
  <c r="AW59" i="38"/>
  <c r="AR61" i="38"/>
  <c r="BX60" i="38"/>
  <c r="BH60" i="38"/>
  <c r="BL162" i="38"/>
  <c r="AF163" i="38"/>
  <c r="AV162" i="38"/>
  <c r="AQ165" i="38"/>
  <c r="BG164" i="38"/>
  <c r="BW164" i="38"/>
  <c r="BX163" i="38"/>
  <c r="BH163" i="38"/>
  <c r="AR164" i="38"/>
  <c r="AQ61" i="38"/>
  <c r="BW60" i="38"/>
  <c r="BG60" i="38"/>
  <c r="BC59" i="38"/>
  <c r="AM60" i="38"/>
  <c r="BS59" i="38"/>
  <c r="AN164" i="38"/>
  <c r="BD163" i="38"/>
  <c r="BT163" i="38"/>
  <c r="BQ59" i="38"/>
  <c r="BA59" i="38"/>
  <c r="AK60" i="38"/>
  <c r="AT61" i="38"/>
  <c r="BJ60" i="38"/>
  <c r="BZ60" i="38"/>
  <c r="AG163" i="38"/>
  <c r="BM162" i="38"/>
  <c r="AW162" i="38"/>
  <c r="AI62" i="38"/>
  <c r="BO61" i="38"/>
  <c r="AY61" i="38"/>
  <c r="AX163" i="38"/>
  <c r="BN163" i="38"/>
  <c r="AH164" i="38"/>
  <c r="BN59" i="38"/>
  <c r="AX59" i="38"/>
  <c r="AH60" i="38"/>
  <c r="AF60" i="38"/>
  <c r="BL59" i="38"/>
  <c r="AV59" i="38"/>
  <c r="AO60" i="38"/>
  <c r="BE59" i="38"/>
  <c r="BU59" i="38"/>
  <c r="BA163" i="38"/>
  <c r="AK164" i="38"/>
  <c r="BQ163" i="38"/>
  <c r="BP163" i="38"/>
  <c r="AZ163" i="38"/>
  <c r="AJ164" i="38"/>
  <c r="BC163" i="38"/>
  <c r="AM164" i="38"/>
  <c r="BS163" i="38"/>
  <c r="BF61" i="37"/>
  <c r="BV61" i="37"/>
  <c r="AP62" i="37"/>
  <c r="BE61" i="37"/>
  <c r="BU61" i="37"/>
  <c r="AO62" i="37"/>
  <c r="BW60" i="37"/>
  <c r="BG60" i="37"/>
  <c r="AQ61" i="37"/>
  <c r="BX164" i="37"/>
  <c r="AR165" i="37"/>
  <c r="BH164" i="37"/>
  <c r="AM163" i="37"/>
  <c r="BS162" i="37"/>
  <c r="BC162" i="37"/>
  <c r="AZ162" i="37"/>
  <c r="AJ163" i="37"/>
  <c r="BP162" i="37"/>
  <c r="AI62" i="37"/>
  <c r="AY61" i="37"/>
  <c r="BO61" i="37"/>
  <c r="BA162" i="37"/>
  <c r="AK163" i="37"/>
  <c r="BQ162" i="37"/>
  <c r="BA59" i="37"/>
  <c r="BQ59" i="37"/>
  <c r="AK60" i="37"/>
  <c r="AP164" i="37"/>
  <c r="BF163" i="37"/>
  <c r="BV163" i="37"/>
  <c r="AI163" i="37"/>
  <c r="AY162" i="37"/>
  <c r="BO162" i="37"/>
  <c r="BU162" i="37"/>
  <c r="AO163" i="37"/>
  <c r="BE162" i="37"/>
  <c r="AX59" i="37"/>
  <c r="BN59" i="37"/>
  <c r="AH60" i="37"/>
  <c r="BL163" i="37"/>
  <c r="AV163" i="37"/>
  <c r="AF164" i="37"/>
  <c r="BB162" i="37"/>
  <c r="BR162" i="37"/>
  <c r="AL163" i="37"/>
  <c r="BJ60" i="37"/>
  <c r="AT61" i="37"/>
  <c r="BZ60" i="37"/>
  <c r="BX60" i="37"/>
  <c r="AR61" i="37"/>
  <c r="BH60" i="37"/>
  <c r="AQ163" i="37"/>
  <c r="BW162" i="37"/>
  <c r="BG162" i="37"/>
  <c r="BD61" i="37"/>
  <c r="AN62" i="37"/>
  <c r="BT61" i="37"/>
  <c r="BK163" i="37"/>
  <c r="AU164" i="37"/>
  <c r="CA163" i="37"/>
  <c r="BL59" i="37"/>
  <c r="AF60" i="37"/>
  <c r="AV59" i="37"/>
  <c r="BC61" i="37"/>
  <c r="AM62" i="37"/>
  <c r="BS61" i="37"/>
  <c r="AW59" i="37"/>
  <c r="BM59" i="37"/>
  <c r="AG60" i="37"/>
  <c r="AT163" i="37"/>
  <c r="BJ162" i="37"/>
  <c r="BZ162" i="37"/>
  <c r="AS163" i="37"/>
  <c r="BI162" i="37"/>
  <c r="BY162" i="37"/>
  <c r="BT162" i="37"/>
  <c r="AN163" i="37"/>
  <c r="BD162" i="37"/>
  <c r="BI60" i="37"/>
  <c r="AS61" i="37"/>
  <c r="BY60" i="37"/>
  <c r="BK60" i="37"/>
  <c r="AU61" i="37"/>
  <c r="CA60" i="37"/>
  <c r="AJ62" i="37"/>
  <c r="AZ61" i="37"/>
  <c r="BP61" i="37"/>
  <c r="BB59" i="37"/>
  <c r="BR59" i="37"/>
  <c r="AL60" i="37"/>
  <c r="BV162" i="36"/>
  <c r="BF162" i="36"/>
  <c r="BC61" i="36"/>
  <c r="AM62" i="36"/>
  <c r="BS61" i="36"/>
  <c r="BQ164" i="36"/>
  <c r="BA164" i="36"/>
  <c r="BE163" i="36"/>
  <c r="BU163" i="36"/>
  <c r="AU63" i="36"/>
  <c r="BK62" i="36"/>
  <c r="CA62" i="36"/>
  <c r="BZ59" i="36"/>
  <c r="AT60" i="36"/>
  <c r="BJ59" i="36"/>
  <c r="BJ162" i="36"/>
  <c r="BZ162" i="36"/>
  <c r="AK62" i="36"/>
  <c r="BA61" i="36"/>
  <c r="BQ61" i="36"/>
  <c r="AX164" i="36"/>
  <c r="BN164" i="36"/>
  <c r="BL60" i="36"/>
  <c r="AF61" i="36"/>
  <c r="AV60" i="36"/>
  <c r="AZ163" i="36"/>
  <c r="BP163" i="36"/>
  <c r="BT162" i="36"/>
  <c r="BD162" i="36"/>
  <c r="AL61" i="36"/>
  <c r="BB60" i="36"/>
  <c r="BR60" i="36"/>
  <c r="BI60" i="36"/>
  <c r="AS61" i="36"/>
  <c r="BY60" i="36"/>
  <c r="BX163" i="36"/>
  <c r="BH163" i="36"/>
  <c r="AY162" i="36"/>
  <c r="BO162" i="36"/>
  <c r="BL162" i="36"/>
  <c r="AW162" i="36"/>
  <c r="BM162" i="36"/>
  <c r="BH60" i="36"/>
  <c r="BX60" i="36"/>
  <c r="AR61" i="36"/>
  <c r="BC162" i="36"/>
  <c r="BS162" i="36"/>
  <c r="BU59" i="36"/>
  <c r="AO60" i="36"/>
  <c r="BE59" i="36"/>
  <c r="AZ61" i="36"/>
  <c r="AJ62" i="36"/>
  <c r="BP61" i="36"/>
  <c r="AQ60" i="36"/>
  <c r="BW59" i="36"/>
  <c r="BG59" i="36"/>
  <c r="AP60" i="36"/>
  <c r="BV59" i="36"/>
  <c r="BF59" i="36"/>
  <c r="CA162" i="36"/>
  <c r="BK162" i="36"/>
  <c r="BB163" i="36"/>
  <c r="BR163" i="36"/>
  <c r="BM60" i="36"/>
  <c r="AG61" i="36"/>
  <c r="AW60" i="36"/>
  <c r="BT59" i="36"/>
  <c r="AN60" i="36"/>
  <c r="BD59" i="36"/>
  <c r="BI162" i="36"/>
  <c r="BY162" i="36"/>
  <c r="AX61" i="36"/>
  <c r="AH62" i="36"/>
  <c r="BN61" i="36"/>
  <c r="BW162" i="36"/>
  <c r="BG162" i="36"/>
  <c r="BG159" i="16"/>
  <c r="BW159" i="16"/>
  <c r="BP31" i="16"/>
  <c r="AZ31" i="16"/>
  <c r="BH160" i="16"/>
  <c r="BX160" i="16"/>
  <c r="BQ30" i="16"/>
  <c r="BA30" i="16"/>
  <c r="BC30" i="16"/>
  <c r="BS30" i="16"/>
  <c r="BO31" i="16"/>
  <c r="AY31" i="16"/>
  <c r="BN30" i="16"/>
  <c r="AX30" i="16"/>
  <c r="BT59" i="16"/>
  <c r="BD59" i="16"/>
  <c r="BD159" i="16"/>
  <c r="BT159" i="16"/>
  <c r="BW57" i="16"/>
  <c r="BG57" i="16"/>
  <c r="BM30" i="16"/>
  <c r="AW30" i="16"/>
  <c r="BE159" i="16"/>
  <c r="BU159" i="16"/>
  <c r="BF160" i="16"/>
  <c r="BV160" i="16"/>
  <c r="BJ160" i="16"/>
  <c r="BZ160" i="16"/>
  <c r="BX57" i="16"/>
  <c r="BH57" i="16"/>
  <c r="BE57" i="16"/>
  <c r="BU57" i="16"/>
  <c r="AO58" i="16"/>
  <c r="BY159" i="16"/>
  <c r="BI159" i="16"/>
  <c r="BR30" i="16"/>
  <c r="BB30" i="16"/>
  <c r="BY57" i="16"/>
  <c r="BI57" i="16"/>
  <c r="BV58" i="16"/>
  <c r="BF58" i="16"/>
  <c r="BJ57" i="16"/>
  <c r="BZ57" i="16"/>
  <c r="CA160" i="16"/>
  <c r="BK160" i="16"/>
  <c r="CA58" i="16"/>
  <c r="BK58" i="16"/>
  <c r="BL30" i="16"/>
  <c r="AV30" i="16"/>
  <c r="V17" i="15"/>
  <c r="AD17" i="15" s="1"/>
  <c r="T17" i="15"/>
  <c r="AB17" i="15" s="1"/>
  <c r="Z17" i="15"/>
  <c r="X17" i="15"/>
  <c r="AF17" i="15" s="1"/>
  <c r="AP59" i="16"/>
  <c r="AU161" i="16"/>
  <c r="AQ160" i="16"/>
  <c r="AN160" i="16"/>
  <c r="AT58" i="16"/>
  <c r="AR58" i="16"/>
  <c r="AN60" i="16"/>
  <c r="AQ58" i="16"/>
  <c r="AS58" i="16"/>
  <c r="AP161" i="16"/>
  <c r="AS160" i="16"/>
  <c r="AU59" i="16"/>
  <c r="AT161" i="16"/>
  <c r="AO160" i="16"/>
  <c r="AR161" i="16"/>
  <c r="AL31" i="16"/>
  <c r="AH31" i="16"/>
  <c r="AJ32" i="16"/>
  <c r="AM31" i="16"/>
  <c r="AI32" i="16"/>
  <c r="AG31" i="16"/>
  <c r="AK31" i="16"/>
  <c r="AF31" i="16"/>
  <c r="Y17" i="15"/>
  <c r="AG17" i="15" s="1"/>
  <c r="S17" i="15"/>
  <c r="AA17" i="15" s="1"/>
  <c r="U17" i="15"/>
  <c r="AC17" i="15" s="1"/>
  <c r="W18" i="15"/>
  <c r="AE18" i="15" s="1"/>
  <c r="AI61" i="43" l="1"/>
  <c r="AY60" i="43"/>
  <c r="BO60" i="43"/>
  <c r="AM61" i="43"/>
  <c r="BC60" i="43"/>
  <c r="BS60" i="43"/>
  <c r="BC60" i="40"/>
  <c r="BS60" i="40"/>
  <c r="AM61" i="40"/>
  <c r="AR61" i="39"/>
  <c r="BH60" i="39"/>
  <c r="BX60" i="39"/>
  <c r="AG164" i="42"/>
  <c r="AW163" i="42"/>
  <c r="BM163" i="42"/>
  <c r="BR163" i="42"/>
  <c r="AL164" i="42"/>
  <c r="BB163" i="42"/>
  <c r="BT60" i="44"/>
  <c r="AN61" i="44"/>
  <c r="BD60" i="44"/>
  <c r="BZ60" i="41"/>
  <c r="BJ60" i="41"/>
  <c r="AT61" i="41"/>
  <c r="AI61" i="36"/>
  <c r="AY60" i="36"/>
  <c r="BO60" i="36"/>
  <c r="BI163" i="43"/>
  <c r="BY163" i="43"/>
  <c r="AS164" i="43"/>
  <c r="AQ165" i="39"/>
  <c r="BW164" i="39"/>
  <c r="BG164" i="39"/>
  <c r="AR61" i="41"/>
  <c r="BX60" i="41"/>
  <c r="BH60" i="41"/>
  <c r="BV61" i="44"/>
  <c r="AP62" i="44"/>
  <c r="BF61" i="44"/>
  <c r="BN164" i="37"/>
  <c r="AX164" i="37"/>
  <c r="AH165" i="37"/>
  <c r="AF164" i="40"/>
  <c r="BL163" i="40"/>
  <c r="AV163" i="40"/>
  <c r="BK163" i="41"/>
  <c r="CA163" i="41"/>
  <c r="AG164" i="40"/>
  <c r="BM163" i="40"/>
  <c r="AW163" i="40"/>
  <c r="AX60" i="42"/>
  <c r="BN60" i="42"/>
  <c r="AH61" i="42"/>
  <c r="BP163" i="41"/>
  <c r="AZ163" i="41"/>
  <c r="AS164" i="38"/>
  <c r="BI163" i="38"/>
  <c r="BY163" i="38"/>
  <c r="BP163" i="42"/>
  <c r="AJ164" i="42"/>
  <c r="AZ163" i="42"/>
  <c r="AG61" i="40"/>
  <c r="AW60" i="40"/>
  <c r="BM60" i="40"/>
  <c r="AN164" i="42"/>
  <c r="BD163" i="42"/>
  <c r="BT163" i="42"/>
  <c r="BK163" i="43"/>
  <c r="CA163" i="43"/>
  <c r="AU164" i="43"/>
  <c r="AT164" i="38"/>
  <c r="BZ163" i="38"/>
  <c r="BJ163" i="38"/>
  <c r="BJ163" i="43"/>
  <c r="BZ163" i="43"/>
  <c r="AT164" i="43"/>
  <c r="BM163" i="37"/>
  <c r="AW163" i="37"/>
  <c r="AG164" i="37"/>
  <c r="BH163" i="40"/>
  <c r="BX163" i="40"/>
  <c r="AR164" i="40"/>
  <c r="BW60" i="44"/>
  <c r="BG60" i="44"/>
  <c r="AQ61" i="44"/>
  <c r="U61" i="45"/>
  <c r="AC60" i="45"/>
  <c r="V18" i="15"/>
  <c r="AD18" i="15" s="1"/>
  <c r="BY60" i="39"/>
  <c r="BI60" i="39"/>
  <c r="AS61" i="39"/>
  <c r="AD60" i="45"/>
  <c r="V61" i="45"/>
  <c r="W63" i="45"/>
  <c r="AE62" i="45"/>
  <c r="Z62" i="45"/>
  <c r="AG60" i="45"/>
  <c r="Y61" i="45"/>
  <c r="AB63" i="45"/>
  <c r="T64" i="45"/>
  <c r="S63" i="45"/>
  <c r="AA62" i="45"/>
  <c r="X61" i="45"/>
  <c r="AF60" i="45"/>
  <c r="AI64" i="44"/>
  <c r="BO63" i="44"/>
  <c r="AY63" i="44"/>
  <c r="BK60" i="44"/>
  <c r="AU61" i="44"/>
  <c r="CA60" i="44"/>
  <c r="BW164" i="44"/>
  <c r="AQ165" i="44"/>
  <c r="BG164" i="44"/>
  <c r="AH166" i="44"/>
  <c r="BN165" i="44"/>
  <c r="AX165" i="44"/>
  <c r="BR62" i="44"/>
  <c r="BB62" i="44"/>
  <c r="AL63" i="44"/>
  <c r="AS61" i="44"/>
  <c r="BY60" i="44"/>
  <c r="BI60" i="44"/>
  <c r="AT61" i="44"/>
  <c r="BJ60" i="44"/>
  <c r="BZ60" i="44"/>
  <c r="AI164" i="44"/>
  <c r="BO163" i="44"/>
  <c r="AY163" i="44"/>
  <c r="BI164" i="44"/>
  <c r="BY164" i="44"/>
  <c r="AS165" i="44"/>
  <c r="AL167" i="44"/>
  <c r="BR166" i="44"/>
  <c r="BB166" i="44"/>
  <c r="AR164" i="44"/>
  <c r="BX163" i="44"/>
  <c r="BH163" i="44"/>
  <c r="BM164" i="44"/>
  <c r="AG165" i="44"/>
  <c r="AW164" i="44"/>
  <c r="AF166" i="44"/>
  <c r="BL165" i="44"/>
  <c r="AV165" i="44"/>
  <c r="AJ61" i="44"/>
  <c r="BP60" i="44"/>
  <c r="AZ60" i="44"/>
  <c r="AR61" i="44"/>
  <c r="BX60" i="44"/>
  <c r="BH60" i="44"/>
  <c r="BJ163" i="44"/>
  <c r="AT164" i="44"/>
  <c r="BZ163" i="44"/>
  <c r="AV62" i="44"/>
  <c r="AF63" i="44"/>
  <c r="BL62" i="44"/>
  <c r="BS62" i="44"/>
  <c r="AM63" i="44"/>
  <c r="BC62" i="44"/>
  <c r="AH64" i="44"/>
  <c r="BN63" i="44"/>
  <c r="AX63" i="44"/>
  <c r="BS163" i="44"/>
  <c r="AM164" i="44"/>
  <c r="BC163" i="44"/>
  <c r="BQ61" i="44"/>
  <c r="AK62" i="44"/>
  <c r="BA61" i="44"/>
  <c r="BA165" i="44"/>
  <c r="AK166" i="44"/>
  <c r="BQ165" i="44"/>
  <c r="BM61" i="44"/>
  <c r="AW61" i="44"/>
  <c r="AG62" i="44"/>
  <c r="AP165" i="44"/>
  <c r="BF164" i="44"/>
  <c r="BV164" i="44"/>
  <c r="BD164" i="44"/>
  <c r="AN165" i="44"/>
  <c r="BT164" i="44"/>
  <c r="AZ163" i="44"/>
  <c r="BP163" i="44"/>
  <c r="AJ164" i="44"/>
  <c r="AU166" i="44"/>
  <c r="CA165" i="44"/>
  <c r="BK165" i="44"/>
  <c r="BU60" i="44"/>
  <c r="BE60" i="44"/>
  <c r="AO61" i="44"/>
  <c r="BE164" i="44"/>
  <c r="AO165" i="44"/>
  <c r="BU164" i="44"/>
  <c r="AK165" i="43"/>
  <c r="BA164" i="43"/>
  <c r="BQ164" i="43"/>
  <c r="BN163" i="43"/>
  <c r="AX163" i="43"/>
  <c r="AH164" i="43"/>
  <c r="BH60" i="43"/>
  <c r="BX60" i="43"/>
  <c r="AR61" i="43"/>
  <c r="BB63" i="43"/>
  <c r="AL64" i="43"/>
  <c r="BR63" i="43"/>
  <c r="BP62" i="43"/>
  <c r="AJ63" i="43"/>
  <c r="AZ62" i="43"/>
  <c r="AN165" i="43"/>
  <c r="BD164" i="43"/>
  <c r="BT164" i="43"/>
  <c r="BX165" i="43"/>
  <c r="BH165" i="43"/>
  <c r="AR166" i="43"/>
  <c r="AO165" i="43"/>
  <c r="BE164" i="43"/>
  <c r="BU164" i="43"/>
  <c r="BI60" i="43"/>
  <c r="BY60" i="43"/>
  <c r="AS61" i="43"/>
  <c r="BE61" i="43"/>
  <c r="BU61" i="43"/>
  <c r="AO62" i="43"/>
  <c r="AZ163" i="43"/>
  <c r="BP163" i="43"/>
  <c r="AJ164" i="43"/>
  <c r="BL62" i="43"/>
  <c r="AV62" i="43"/>
  <c r="AF63" i="43"/>
  <c r="BR164" i="43"/>
  <c r="AL165" i="43"/>
  <c r="BB164" i="43"/>
  <c r="AP165" i="43"/>
  <c r="BF164" i="43"/>
  <c r="BV164" i="43"/>
  <c r="AX62" i="43"/>
  <c r="BN62" i="43"/>
  <c r="AH63" i="43"/>
  <c r="BF61" i="43"/>
  <c r="BV61" i="43"/>
  <c r="AP62" i="43"/>
  <c r="AQ165" i="43"/>
  <c r="BG164" i="43"/>
  <c r="BW164" i="43"/>
  <c r="AU62" i="43"/>
  <c r="BK61" i="43"/>
  <c r="CA61" i="43"/>
  <c r="BW60" i="43"/>
  <c r="AQ61" i="43"/>
  <c r="BG60" i="43"/>
  <c r="BS164" i="43"/>
  <c r="AM165" i="43"/>
  <c r="BC164" i="43"/>
  <c r="AW62" i="43"/>
  <c r="BM62" i="43"/>
  <c r="AG63" i="43"/>
  <c r="BJ60" i="43"/>
  <c r="BZ60" i="43"/>
  <c r="AT61" i="43"/>
  <c r="BM163" i="43"/>
  <c r="AW163" i="43"/>
  <c r="AG164" i="43"/>
  <c r="BT61" i="43"/>
  <c r="BD61" i="43"/>
  <c r="AN62" i="43"/>
  <c r="BO163" i="43"/>
  <c r="AI164" i="43"/>
  <c r="AY163" i="43"/>
  <c r="BL164" i="43"/>
  <c r="AV164" i="43"/>
  <c r="AF165" i="43"/>
  <c r="AK64" i="43"/>
  <c r="BA63" i="43"/>
  <c r="BQ63" i="43"/>
  <c r="BI163" i="42"/>
  <c r="BY163" i="42"/>
  <c r="AS164" i="42"/>
  <c r="BH61" i="42"/>
  <c r="BX61" i="42"/>
  <c r="AR62" i="42"/>
  <c r="BK164" i="42"/>
  <c r="CA164" i="42"/>
  <c r="AU165" i="42"/>
  <c r="BC165" i="42"/>
  <c r="BS165" i="42"/>
  <c r="AM166" i="42"/>
  <c r="AQ164" i="42"/>
  <c r="BG163" i="42"/>
  <c r="BW163" i="42"/>
  <c r="BH163" i="42"/>
  <c r="BX163" i="42"/>
  <c r="AR164" i="42"/>
  <c r="BE61" i="42"/>
  <c r="BU61" i="42"/>
  <c r="AO62" i="42"/>
  <c r="AF61" i="42"/>
  <c r="AV60" i="42"/>
  <c r="BL60" i="42"/>
  <c r="AI62" i="42"/>
  <c r="AY61" i="42"/>
  <c r="BO61" i="42"/>
  <c r="AU63" i="42"/>
  <c r="BK62" i="42"/>
  <c r="CA62" i="42"/>
  <c r="BD61" i="42"/>
  <c r="BT61" i="42"/>
  <c r="AN62" i="42"/>
  <c r="AT164" i="42"/>
  <c r="BZ163" i="42"/>
  <c r="BJ163" i="42"/>
  <c r="AQ61" i="42"/>
  <c r="BW60" i="42"/>
  <c r="BG60" i="42"/>
  <c r="BM61" i="42"/>
  <c r="AG62" i="42"/>
  <c r="AW61" i="42"/>
  <c r="AL62" i="42"/>
  <c r="BB61" i="42"/>
  <c r="BR61" i="42"/>
  <c r="AK62" i="42"/>
  <c r="BQ61" i="42"/>
  <c r="BA61" i="42"/>
  <c r="AM62" i="42"/>
  <c r="BC61" i="42"/>
  <c r="BS61" i="42"/>
  <c r="BA164" i="42"/>
  <c r="AK165" i="42"/>
  <c r="BQ164" i="42"/>
  <c r="AS64" i="42"/>
  <c r="BI63" i="42"/>
  <c r="BY63" i="42"/>
  <c r="AY163" i="42"/>
  <c r="AI164" i="42"/>
  <c r="BO163" i="42"/>
  <c r="AJ63" i="42"/>
  <c r="AZ62" i="42"/>
  <c r="BP62" i="42"/>
  <c r="AV163" i="42"/>
  <c r="BL163" i="42"/>
  <c r="AF164" i="42"/>
  <c r="BZ62" i="42"/>
  <c r="BJ62" i="42"/>
  <c r="AT63" i="42"/>
  <c r="BU165" i="42"/>
  <c r="AO166" i="42"/>
  <c r="BE165" i="42"/>
  <c r="AP164" i="42"/>
  <c r="BF163" i="42"/>
  <c r="BV163" i="42"/>
  <c r="BV61" i="42"/>
  <c r="BF61" i="42"/>
  <c r="AP62" i="42"/>
  <c r="AH166" i="42"/>
  <c r="AX165" i="42"/>
  <c r="BN165" i="42"/>
  <c r="AW60" i="41"/>
  <c r="BM60" i="41"/>
  <c r="AG61" i="41"/>
  <c r="BD62" i="41"/>
  <c r="AN63" i="41"/>
  <c r="BT62" i="41"/>
  <c r="AJ62" i="41"/>
  <c r="AZ61" i="41"/>
  <c r="BP61" i="41"/>
  <c r="BA165" i="41"/>
  <c r="BQ165" i="41"/>
  <c r="AU63" i="41"/>
  <c r="BK62" i="41"/>
  <c r="CA62" i="41"/>
  <c r="BB62" i="41"/>
  <c r="BR62" i="41"/>
  <c r="AL63" i="41"/>
  <c r="AX60" i="41"/>
  <c r="BN60" i="41"/>
  <c r="AH61" i="41"/>
  <c r="BC163" i="41"/>
  <c r="BS163" i="41"/>
  <c r="AQ64" i="41"/>
  <c r="BG63" i="41"/>
  <c r="BW63" i="41"/>
  <c r="BA60" i="41"/>
  <c r="BQ60" i="41"/>
  <c r="AK61" i="41"/>
  <c r="AV62" i="41"/>
  <c r="BL62" i="41"/>
  <c r="AF63" i="41"/>
  <c r="BY61" i="41"/>
  <c r="BI61" i="41"/>
  <c r="AS62" i="41"/>
  <c r="BV163" i="41"/>
  <c r="BF163" i="41"/>
  <c r="BM163" i="41"/>
  <c r="AW163" i="41"/>
  <c r="BW163" i="41"/>
  <c r="BG163" i="41"/>
  <c r="BL163" i="41"/>
  <c r="AV163" i="41"/>
  <c r="BB163" i="41"/>
  <c r="BR163" i="41"/>
  <c r="BO164" i="41"/>
  <c r="AY164" i="41"/>
  <c r="BX163" i="41"/>
  <c r="BH163" i="41"/>
  <c r="BJ165" i="41"/>
  <c r="BZ165" i="41"/>
  <c r="BD163" i="41"/>
  <c r="BT163" i="41"/>
  <c r="BE166" i="41"/>
  <c r="BU166" i="41"/>
  <c r="BY166" i="41"/>
  <c r="BI166" i="41"/>
  <c r="BN164" i="41"/>
  <c r="AX164" i="41"/>
  <c r="BC62" i="41"/>
  <c r="AM63" i="41"/>
  <c r="BS62" i="41"/>
  <c r="BV62" i="41"/>
  <c r="BF62" i="41"/>
  <c r="AP63" i="41"/>
  <c r="AY60" i="41"/>
  <c r="BO60" i="41"/>
  <c r="AI61" i="41"/>
  <c r="BE62" i="41"/>
  <c r="AO63" i="41"/>
  <c r="BU62" i="41"/>
  <c r="AY163" i="40"/>
  <c r="BO163" i="40"/>
  <c r="AI164" i="40"/>
  <c r="BY60" i="40"/>
  <c r="BI60" i="40"/>
  <c r="AS61" i="40"/>
  <c r="BR163" i="40"/>
  <c r="BB163" i="40"/>
  <c r="AL164" i="40"/>
  <c r="AY62" i="40"/>
  <c r="AI63" i="40"/>
  <c r="BO62" i="40"/>
  <c r="BI163" i="40"/>
  <c r="BY163" i="40"/>
  <c r="AS164" i="40"/>
  <c r="AF61" i="40"/>
  <c r="BL60" i="40"/>
  <c r="AV60" i="40"/>
  <c r="BB60" i="40"/>
  <c r="BR60" i="40"/>
  <c r="AL61" i="40"/>
  <c r="AH164" i="40"/>
  <c r="BN163" i="40"/>
  <c r="AX163" i="40"/>
  <c r="BA60" i="40"/>
  <c r="BQ60" i="40"/>
  <c r="AK61" i="40"/>
  <c r="BG60" i="40"/>
  <c r="BW60" i="40"/>
  <c r="AQ61" i="40"/>
  <c r="BN62" i="40"/>
  <c r="AH63" i="40"/>
  <c r="AX62" i="40"/>
  <c r="AJ164" i="40"/>
  <c r="BP163" i="40"/>
  <c r="AZ163" i="40"/>
  <c r="BW165" i="40"/>
  <c r="BG165" i="40"/>
  <c r="AQ166" i="40"/>
  <c r="BS164" i="40"/>
  <c r="AM165" i="40"/>
  <c r="BC164" i="40"/>
  <c r="AU61" i="40"/>
  <c r="BK60" i="40"/>
  <c r="CA60" i="40"/>
  <c r="AT62" i="40"/>
  <c r="BJ61" i="40"/>
  <c r="BZ61" i="40"/>
  <c r="AO164" i="40"/>
  <c r="BU163" i="40"/>
  <c r="BE163" i="40"/>
  <c r="AK166" i="40"/>
  <c r="BA165" i="40"/>
  <c r="BQ165" i="40"/>
  <c r="BD163" i="40"/>
  <c r="AN164" i="40"/>
  <c r="BT163" i="40"/>
  <c r="AT165" i="40"/>
  <c r="BZ164" i="40"/>
  <c r="BJ164" i="40"/>
  <c r="BF163" i="40"/>
  <c r="BV163" i="40"/>
  <c r="AP164" i="40"/>
  <c r="CA163" i="40"/>
  <c r="AU164" i="40"/>
  <c r="BK163" i="40"/>
  <c r="BE61" i="40"/>
  <c r="BU61" i="40"/>
  <c r="AO62" i="40"/>
  <c r="AN62" i="40"/>
  <c r="BD61" i="40"/>
  <c r="BT61" i="40"/>
  <c r="BV61" i="40"/>
  <c r="AP62" i="40"/>
  <c r="BF61" i="40"/>
  <c r="BP62" i="40"/>
  <c r="AJ63" i="40"/>
  <c r="AZ62" i="40"/>
  <c r="BH62" i="40"/>
  <c r="AR63" i="40"/>
  <c r="BX62" i="40"/>
  <c r="AY163" i="39"/>
  <c r="AI164" i="39"/>
  <c r="BO163" i="39"/>
  <c r="AZ62" i="39"/>
  <c r="AJ63" i="39"/>
  <c r="BP62" i="39"/>
  <c r="AW163" i="39"/>
  <c r="AG164" i="39"/>
  <c r="BM163" i="39"/>
  <c r="BK163" i="39"/>
  <c r="CA163" i="39"/>
  <c r="AU164" i="39"/>
  <c r="AQ63" i="39"/>
  <c r="BW62" i="39"/>
  <c r="BG62" i="39"/>
  <c r="AN164" i="39"/>
  <c r="BD163" i="39"/>
  <c r="BT163" i="39"/>
  <c r="BJ165" i="39"/>
  <c r="BZ165" i="39"/>
  <c r="AT166" i="39"/>
  <c r="AH62" i="39"/>
  <c r="BN61" i="39"/>
  <c r="AX61" i="39"/>
  <c r="AM61" i="39"/>
  <c r="BS60" i="39"/>
  <c r="BC60" i="39"/>
  <c r="AP165" i="39"/>
  <c r="BF164" i="39"/>
  <c r="BV164" i="39"/>
  <c r="BI164" i="39"/>
  <c r="BY164" i="39"/>
  <c r="AS165" i="39"/>
  <c r="BT62" i="39"/>
  <c r="BD62" i="39"/>
  <c r="AN63" i="39"/>
  <c r="BA165" i="39"/>
  <c r="AK166" i="39"/>
  <c r="BQ165" i="39"/>
  <c r="BQ61" i="39"/>
  <c r="AK62" i="39"/>
  <c r="BA61" i="39"/>
  <c r="BL164" i="39"/>
  <c r="AV164" i="39"/>
  <c r="AF165" i="39"/>
  <c r="AM165" i="39"/>
  <c r="BS164" i="39"/>
  <c r="BC164" i="39"/>
  <c r="BV62" i="39"/>
  <c r="AP63" i="39"/>
  <c r="BF62" i="39"/>
  <c r="AY62" i="39"/>
  <c r="AI63" i="39"/>
  <c r="BO62" i="39"/>
  <c r="BX165" i="39"/>
  <c r="BH165" i="39"/>
  <c r="AR166" i="39"/>
  <c r="BJ60" i="39"/>
  <c r="AT61" i="39"/>
  <c r="BZ60" i="39"/>
  <c r="BK62" i="39"/>
  <c r="CA62" i="39"/>
  <c r="AU63" i="39"/>
  <c r="BR164" i="39"/>
  <c r="AL165" i="39"/>
  <c r="BB164" i="39"/>
  <c r="AO165" i="39"/>
  <c r="BU164" i="39"/>
  <c r="BE164" i="39"/>
  <c r="AX163" i="39"/>
  <c r="AH164" i="39"/>
  <c r="BN163" i="39"/>
  <c r="AZ165" i="39"/>
  <c r="AJ166" i="39"/>
  <c r="BP165" i="39"/>
  <c r="BR61" i="39"/>
  <c r="BB61" i="39"/>
  <c r="AL62" i="39"/>
  <c r="AG62" i="39"/>
  <c r="AW61" i="39"/>
  <c r="BM61" i="39"/>
  <c r="BE61" i="39"/>
  <c r="AO62" i="39"/>
  <c r="BU61" i="39"/>
  <c r="AV60" i="39"/>
  <c r="BL60" i="39"/>
  <c r="AF61" i="39"/>
  <c r="BF163" i="38"/>
  <c r="BV163" i="38"/>
  <c r="AP164" i="38"/>
  <c r="AX164" i="38"/>
  <c r="BN164" i="38"/>
  <c r="AH165" i="38"/>
  <c r="BS164" i="38"/>
  <c r="BC164" i="38"/>
  <c r="AM165" i="38"/>
  <c r="BX61" i="38"/>
  <c r="BH61" i="38"/>
  <c r="AR62" i="38"/>
  <c r="BC60" i="38"/>
  <c r="BS60" i="38"/>
  <c r="AM61" i="38"/>
  <c r="BT60" i="38"/>
  <c r="BD60" i="38"/>
  <c r="AN61" i="38"/>
  <c r="AU61" i="38"/>
  <c r="BK60" i="38"/>
  <c r="CA60" i="38"/>
  <c r="AZ60" i="38"/>
  <c r="AJ61" i="38"/>
  <c r="BP60" i="38"/>
  <c r="BE163" i="38"/>
  <c r="AO164" i="38"/>
  <c r="BU163" i="38"/>
  <c r="BR60" i="38"/>
  <c r="BB60" i="38"/>
  <c r="AL61" i="38"/>
  <c r="AQ166" i="38"/>
  <c r="BG165" i="38"/>
  <c r="BW165" i="38"/>
  <c r="BY61" i="38"/>
  <c r="BI61" i="38"/>
  <c r="AS62" i="38"/>
  <c r="AY164" i="38"/>
  <c r="BO164" i="38"/>
  <c r="AI165" i="38"/>
  <c r="AW60" i="38"/>
  <c r="AG61" i="38"/>
  <c r="BM60" i="38"/>
  <c r="AY62" i="38"/>
  <c r="AI63" i="38"/>
  <c r="BO62" i="38"/>
  <c r="BM163" i="38"/>
  <c r="AW163" i="38"/>
  <c r="AG164" i="38"/>
  <c r="BQ164" i="38"/>
  <c r="BA164" i="38"/>
  <c r="AK165" i="38"/>
  <c r="AL166" i="38"/>
  <c r="BB165" i="38"/>
  <c r="BR165" i="38"/>
  <c r="BA60" i="38"/>
  <c r="BQ60" i="38"/>
  <c r="AK61" i="38"/>
  <c r="BL60" i="38"/>
  <c r="AV60" i="38"/>
  <c r="AF61" i="38"/>
  <c r="AP62" i="38"/>
  <c r="BV61" i="38"/>
  <c r="BF61" i="38"/>
  <c r="AZ164" i="38"/>
  <c r="BP164" i="38"/>
  <c r="AJ165" i="38"/>
  <c r="BW61" i="38"/>
  <c r="BG61" i="38"/>
  <c r="AQ62" i="38"/>
  <c r="BH164" i="38"/>
  <c r="AR165" i="38"/>
  <c r="BX164" i="38"/>
  <c r="BZ61" i="38"/>
  <c r="BJ61" i="38"/>
  <c r="AT62" i="38"/>
  <c r="CA163" i="38"/>
  <c r="AU164" i="38"/>
  <c r="BK163" i="38"/>
  <c r="BU60" i="38"/>
  <c r="BE60" i="38"/>
  <c r="AO61" i="38"/>
  <c r="BN60" i="38"/>
  <c r="AH61" i="38"/>
  <c r="AX60" i="38"/>
  <c r="BT164" i="38"/>
  <c r="BD164" i="38"/>
  <c r="AN165" i="38"/>
  <c r="AV163" i="38"/>
  <c r="BL163" i="38"/>
  <c r="AF164" i="38"/>
  <c r="BJ163" i="37"/>
  <c r="AT164" i="37"/>
  <c r="BZ163" i="37"/>
  <c r="BO62" i="37"/>
  <c r="AY62" i="37"/>
  <c r="AI63" i="37"/>
  <c r="AJ164" i="37"/>
  <c r="BP163" i="37"/>
  <c r="AZ163" i="37"/>
  <c r="AN63" i="37"/>
  <c r="BT62" i="37"/>
  <c r="BD62" i="37"/>
  <c r="AU165" i="37"/>
  <c r="CA164" i="37"/>
  <c r="BK164" i="37"/>
  <c r="BX61" i="37"/>
  <c r="BH61" i="37"/>
  <c r="AR62" i="37"/>
  <c r="BN60" i="37"/>
  <c r="AH61" i="37"/>
  <c r="AX60" i="37"/>
  <c r="AS164" i="37"/>
  <c r="BI163" i="37"/>
  <c r="BY163" i="37"/>
  <c r="BO163" i="37"/>
  <c r="AI164" i="37"/>
  <c r="AY163" i="37"/>
  <c r="BM60" i="37"/>
  <c r="AG61" i="37"/>
  <c r="AW60" i="37"/>
  <c r="BF164" i="37"/>
  <c r="BV164" i="37"/>
  <c r="AP165" i="37"/>
  <c r="BY61" i="37"/>
  <c r="AS62" i="37"/>
  <c r="BI61" i="37"/>
  <c r="AO63" i="37"/>
  <c r="BU62" i="37"/>
  <c r="BE62" i="37"/>
  <c r="AL164" i="37"/>
  <c r="BR163" i="37"/>
  <c r="BB163" i="37"/>
  <c r="BL60" i="37"/>
  <c r="AV60" i="37"/>
  <c r="AF61" i="37"/>
  <c r="AV164" i="37"/>
  <c r="AF165" i="37"/>
  <c r="BL164" i="37"/>
  <c r="AL61" i="37"/>
  <c r="BR60" i="37"/>
  <c r="BB60" i="37"/>
  <c r="AO164" i="37"/>
  <c r="BU163" i="37"/>
  <c r="BE163" i="37"/>
  <c r="BS163" i="37"/>
  <c r="AM164" i="37"/>
  <c r="BC163" i="37"/>
  <c r="AQ164" i="37"/>
  <c r="BG163" i="37"/>
  <c r="BW163" i="37"/>
  <c r="BP62" i="37"/>
  <c r="AZ62" i="37"/>
  <c r="AJ63" i="37"/>
  <c r="BX165" i="37"/>
  <c r="AR166" i="37"/>
  <c r="BH165" i="37"/>
  <c r="AU62" i="37"/>
  <c r="BK61" i="37"/>
  <c r="CA61" i="37"/>
  <c r="BW61" i="37"/>
  <c r="BG61" i="37"/>
  <c r="AQ62" i="37"/>
  <c r="BZ61" i="37"/>
  <c r="AT62" i="37"/>
  <c r="BJ61" i="37"/>
  <c r="AK61" i="37"/>
  <c r="BQ60" i="37"/>
  <c r="BA60" i="37"/>
  <c r="AM63" i="37"/>
  <c r="BC62" i="37"/>
  <c r="BS62" i="37"/>
  <c r="AN164" i="37"/>
  <c r="BT163" i="37"/>
  <c r="BD163" i="37"/>
  <c r="AK164" i="37"/>
  <c r="BQ163" i="37"/>
  <c r="BA163" i="37"/>
  <c r="AP63" i="37"/>
  <c r="BV62" i="37"/>
  <c r="BF62" i="37"/>
  <c r="BJ60" i="36"/>
  <c r="BZ60" i="36"/>
  <c r="AT61" i="36"/>
  <c r="CA163" i="36"/>
  <c r="BK163" i="36"/>
  <c r="BU60" i="36"/>
  <c r="AO61" i="36"/>
  <c r="BE60" i="36"/>
  <c r="AM63" i="36"/>
  <c r="BC62" i="36"/>
  <c r="BS62" i="36"/>
  <c r="AW163" i="36"/>
  <c r="BM163" i="36"/>
  <c r="BU164" i="36"/>
  <c r="BE164" i="36"/>
  <c r="BP164" i="36"/>
  <c r="AZ164" i="36"/>
  <c r="BY163" i="36"/>
  <c r="BI163" i="36"/>
  <c r="BQ165" i="36"/>
  <c r="BA165" i="36"/>
  <c r="BP62" i="36"/>
  <c r="AJ63" i="36"/>
  <c r="AZ62" i="36"/>
  <c r="BR164" i="36"/>
  <c r="BB164" i="36"/>
  <c r="BD163" i="36"/>
  <c r="BT163" i="36"/>
  <c r="BN62" i="36"/>
  <c r="AX62" i="36"/>
  <c r="AH63" i="36"/>
  <c r="AQ61" i="36"/>
  <c r="BW60" i="36"/>
  <c r="BG60" i="36"/>
  <c r="AV61" i="36"/>
  <c r="BL61" i="36"/>
  <c r="AF62" i="36"/>
  <c r="BD60" i="36"/>
  <c r="AN61" i="36"/>
  <c r="BT60" i="36"/>
  <c r="BO163" i="36"/>
  <c r="AY163" i="36"/>
  <c r="BC163" i="36"/>
  <c r="BS163" i="36"/>
  <c r="BV163" i="36"/>
  <c r="BF163" i="36"/>
  <c r="BB61" i="36"/>
  <c r="AL62" i="36"/>
  <c r="BR61" i="36"/>
  <c r="BW163" i="36"/>
  <c r="BG163" i="36"/>
  <c r="CA63" i="36"/>
  <c r="AU64" i="36"/>
  <c r="BK63" i="36"/>
  <c r="BL163" i="36"/>
  <c r="BQ62" i="36"/>
  <c r="AK63" i="36"/>
  <c r="BA62" i="36"/>
  <c r="BX61" i="36"/>
  <c r="AR62" i="36"/>
  <c r="BH61" i="36"/>
  <c r="BV60" i="36"/>
  <c r="AP61" i="36"/>
  <c r="BF60" i="36"/>
  <c r="BN165" i="36"/>
  <c r="AX165" i="36"/>
  <c r="BX164" i="36"/>
  <c r="BH164" i="36"/>
  <c r="AW61" i="36"/>
  <c r="AG62" i="36"/>
  <c r="BM61" i="36"/>
  <c r="BY61" i="36"/>
  <c r="BI61" i="36"/>
  <c r="AS62" i="36"/>
  <c r="BZ163" i="36"/>
  <c r="BJ163" i="36"/>
  <c r="BZ58" i="16"/>
  <c r="BJ58" i="16"/>
  <c r="BQ31" i="16"/>
  <c r="BA31" i="16"/>
  <c r="BG160" i="16"/>
  <c r="BW160" i="16"/>
  <c r="BM31" i="16"/>
  <c r="AW31" i="16"/>
  <c r="BO32" i="16"/>
  <c r="AY32" i="16"/>
  <c r="BS31" i="16"/>
  <c r="BC31" i="16"/>
  <c r="BU58" i="16"/>
  <c r="BE58" i="16"/>
  <c r="AO59" i="16"/>
  <c r="BJ161" i="16"/>
  <c r="BZ161" i="16"/>
  <c r="BT60" i="16"/>
  <c r="BD60" i="16"/>
  <c r="CA161" i="16"/>
  <c r="BK161" i="16"/>
  <c r="BF59" i="16"/>
  <c r="BV59" i="16"/>
  <c r="BN31" i="16"/>
  <c r="AX31" i="16"/>
  <c r="BR31" i="16"/>
  <c r="BB31" i="16"/>
  <c r="BH161" i="16"/>
  <c r="BX161" i="16"/>
  <c r="BI160" i="16"/>
  <c r="BY160" i="16"/>
  <c r="BH58" i="16"/>
  <c r="BX58" i="16"/>
  <c r="BD160" i="16"/>
  <c r="BT160" i="16"/>
  <c r="AZ32" i="16"/>
  <c r="BP32" i="16"/>
  <c r="BE160" i="16"/>
  <c r="BU160" i="16"/>
  <c r="CA59" i="16"/>
  <c r="BK59" i="16"/>
  <c r="BV161" i="16"/>
  <c r="BF161" i="16"/>
  <c r="BI58" i="16"/>
  <c r="BY58" i="16"/>
  <c r="BW58" i="16"/>
  <c r="BG58" i="16"/>
  <c r="BL31" i="16"/>
  <c r="AV31" i="16"/>
  <c r="Z18" i="15"/>
  <c r="T18" i="15"/>
  <c r="AB18" i="15" s="1"/>
  <c r="X18" i="15"/>
  <c r="AF18" i="15" s="1"/>
  <c r="AP60" i="16"/>
  <c r="AU60" i="16"/>
  <c r="AS161" i="16"/>
  <c r="AT59" i="16"/>
  <c r="AR162" i="16"/>
  <c r="AU162" i="16"/>
  <c r="AQ59" i="16"/>
  <c r="AN61" i="16"/>
  <c r="AR59" i="16"/>
  <c r="AN161" i="16"/>
  <c r="AP162" i="16"/>
  <c r="AQ161" i="16"/>
  <c r="AO161" i="16"/>
  <c r="AS59" i="16"/>
  <c r="AT162" i="16"/>
  <c r="AJ33" i="16"/>
  <c r="AF32" i="16"/>
  <c r="AM32" i="16"/>
  <c r="AL32" i="16"/>
  <c r="AH32" i="16"/>
  <c r="AK32" i="16"/>
  <c r="AG32" i="16"/>
  <c r="AI33" i="16"/>
  <c r="Y18" i="15"/>
  <c r="AG18" i="15" s="1"/>
  <c r="W19" i="15"/>
  <c r="AE19" i="15" s="1"/>
  <c r="S18" i="15"/>
  <c r="AA18" i="15" s="1"/>
  <c r="U18" i="15"/>
  <c r="AC18" i="15" s="1"/>
  <c r="BH61" i="39" l="1"/>
  <c r="BX61" i="39"/>
  <c r="AR62" i="39"/>
  <c r="V19" i="15"/>
  <c r="AD19" i="15" s="1"/>
  <c r="BC61" i="40"/>
  <c r="BS61" i="40"/>
  <c r="AM62" i="40"/>
  <c r="BS61" i="43"/>
  <c r="AM62" i="43"/>
  <c r="BC61" i="43"/>
  <c r="AY61" i="43"/>
  <c r="AI62" i="43"/>
  <c r="BO61" i="43"/>
  <c r="AC61" i="45"/>
  <c r="U62" i="45"/>
  <c r="AU165" i="43"/>
  <c r="BK164" i="43"/>
  <c r="CA164" i="43"/>
  <c r="BG165" i="39"/>
  <c r="BW165" i="39"/>
  <c r="AQ166" i="39"/>
  <c r="BI164" i="43"/>
  <c r="AS165" i="43"/>
  <c r="BY164" i="43"/>
  <c r="BG61" i="44"/>
  <c r="BW61" i="44"/>
  <c r="AQ62" i="44"/>
  <c r="BD164" i="42"/>
  <c r="AN165" i="42"/>
  <c r="BT164" i="42"/>
  <c r="BO61" i="36"/>
  <c r="AI62" i="36"/>
  <c r="AY61" i="36"/>
  <c r="AR165" i="40"/>
  <c r="BX164" i="40"/>
  <c r="BH164" i="40"/>
  <c r="AG62" i="40"/>
  <c r="BM61" i="40"/>
  <c r="AW61" i="40"/>
  <c r="AT62" i="41"/>
  <c r="BJ61" i="41"/>
  <c r="BZ61" i="41"/>
  <c r="AF165" i="40"/>
  <c r="AV164" i="40"/>
  <c r="BL164" i="40"/>
  <c r="BJ164" i="43"/>
  <c r="AT165" i="43"/>
  <c r="BZ164" i="43"/>
  <c r="AS165" i="38"/>
  <c r="BI164" i="38"/>
  <c r="BY164" i="38"/>
  <c r="BF62" i="44"/>
  <c r="BV62" i="44"/>
  <c r="AP63" i="44"/>
  <c r="AX165" i="37"/>
  <c r="BN165" i="37"/>
  <c r="AH166" i="37"/>
  <c r="AL165" i="42"/>
  <c r="BR164" i="42"/>
  <c r="BB164" i="42"/>
  <c r="AG165" i="40"/>
  <c r="BM164" i="40"/>
  <c r="AW164" i="40"/>
  <c r="BK164" i="41"/>
  <c r="CA164" i="41"/>
  <c r="BP164" i="41"/>
  <c r="AZ164" i="41"/>
  <c r="AG165" i="37"/>
  <c r="AW164" i="37"/>
  <c r="BM164" i="37"/>
  <c r="AD61" i="45"/>
  <c r="V62" i="45"/>
  <c r="BD61" i="44"/>
  <c r="BT61" i="44"/>
  <c r="AN62" i="44"/>
  <c r="T19" i="15"/>
  <c r="AB19" i="15" s="1"/>
  <c r="BN61" i="42"/>
  <c r="AH62" i="42"/>
  <c r="AX61" i="42"/>
  <c r="BH61" i="41"/>
  <c r="BX61" i="41"/>
  <c r="AR62" i="41"/>
  <c r="BP164" i="42"/>
  <c r="AZ164" i="42"/>
  <c r="AJ165" i="42"/>
  <c r="BI61" i="39"/>
  <c r="AS62" i="39"/>
  <c r="BY61" i="39"/>
  <c r="BJ164" i="38"/>
  <c r="BZ164" i="38"/>
  <c r="AT165" i="38"/>
  <c r="AG165" i="42"/>
  <c r="BM164" i="42"/>
  <c r="AW164" i="42"/>
  <c r="AF61" i="45"/>
  <c r="X62" i="45"/>
  <c r="AG61" i="45"/>
  <c r="Y62" i="45"/>
  <c r="Z63" i="45"/>
  <c r="AB64" i="45"/>
  <c r="T65" i="45"/>
  <c r="AA63" i="45"/>
  <c r="S64" i="45"/>
  <c r="W64" i="45"/>
  <c r="AE63" i="45"/>
  <c r="BV165" i="44"/>
  <c r="BF165" i="44"/>
  <c r="AP166" i="44"/>
  <c r="AW62" i="44"/>
  <c r="AG63" i="44"/>
  <c r="BM62" i="44"/>
  <c r="AG166" i="44"/>
  <c r="BM165" i="44"/>
  <c r="AW165" i="44"/>
  <c r="AM64" i="44"/>
  <c r="BC63" i="44"/>
  <c r="BS63" i="44"/>
  <c r="BY61" i="44"/>
  <c r="AS62" i="44"/>
  <c r="BI61" i="44"/>
  <c r="BE165" i="44"/>
  <c r="BU165" i="44"/>
  <c r="AO166" i="44"/>
  <c r="AL64" i="44"/>
  <c r="BB63" i="44"/>
  <c r="BR63" i="44"/>
  <c r="BQ166" i="44"/>
  <c r="AK167" i="44"/>
  <c r="BA166" i="44"/>
  <c r="BR167" i="44"/>
  <c r="BB167" i="44"/>
  <c r="AL168" i="44"/>
  <c r="BE61" i="44"/>
  <c r="BU61" i="44"/>
  <c r="AO62" i="44"/>
  <c r="BJ164" i="44"/>
  <c r="BZ164" i="44"/>
  <c r="AT165" i="44"/>
  <c r="BY165" i="44"/>
  <c r="AS166" i="44"/>
  <c r="BI165" i="44"/>
  <c r="BN166" i="44"/>
  <c r="AH167" i="44"/>
  <c r="AX166" i="44"/>
  <c r="AF64" i="44"/>
  <c r="AV63" i="44"/>
  <c r="BL63" i="44"/>
  <c r="BK166" i="44"/>
  <c r="AU167" i="44"/>
  <c r="CA166" i="44"/>
  <c r="BQ62" i="44"/>
  <c r="BA62" i="44"/>
  <c r="AK63" i="44"/>
  <c r="BW165" i="44"/>
  <c r="BG165" i="44"/>
  <c r="AQ166" i="44"/>
  <c r="AJ165" i="44"/>
  <c r="AZ164" i="44"/>
  <c r="BP164" i="44"/>
  <c r="BX61" i="44"/>
  <c r="BH61" i="44"/>
  <c r="AR62" i="44"/>
  <c r="AI165" i="44"/>
  <c r="AY164" i="44"/>
  <c r="BO164" i="44"/>
  <c r="CA61" i="44"/>
  <c r="AU62" i="44"/>
  <c r="BK61" i="44"/>
  <c r="BD165" i="44"/>
  <c r="BT165" i="44"/>
  <c r="AN166" i="44"/>
  <c r="AZ61" i="44"/>
  <c r="AJ62" i="44"/>
  <c r="BP61" i="44"/>
  <c r="AV166" i="44"/>
  <c r="AF167" i="44"/>
  <c r="BL166" i="44"/>
  <c r="BX164" i="44"/>
  <c r="BH164" i="44"/>
  <c r="AR165" i="44"/>
  <c r="BC164" i="44"/>
  <c r="AM165" i="44"/>
  <c r="BS164" i="44"/>
  <c r="BZ61" i="44"/>
  <c r="AT62" i="44"/>
  <c r="BJ61" i="44"/>
  <c r="BN64" i="44"/>
  <c r="AX64" i="44"/>
  <c r="AH65" i="44"/>
  <c r="AY64" i="44"/>
  <c r="BO64" i="44"/>
  <c r="AI65" i="44"/>
  <c r="AP63" i="43"/>
  <c r="BV62" i="43"/>
  <c r="BF62" i="43"/>
  <c r="AM166" i="43"/>
  <c r="BC165" i="43"/>
  <c r="BS165" i="43"/>
  <c r="BA64" i="43"/>
  <c r="BQ64" i="43"/>
  <c r="AK65" i="43"/>
  <c r="BB64" i="43"/>
  <c r="BR64" i="43"/>
  <c r="AL65" i="43"/>
  <c r="BW61" i="43"/>
  <c r="AQ62" i="43"/>
  <c r="BG61" i="43"/>
  <c r="AF64" i="43"/>
  <c r="BL63" i="43"/>
  <c r="AV63" i="43"/>
  <c r="BY61" i="43"/>
  <c r="AS62" i="43"/>
  <c r="BI61" i="43"/>
  <c r="AY164" i="43"/>
  <c r="BO164" i="43"/>
  <c r="AI165" i="43"/>
  <c r="AL166" i="43"/>
  <c r="BB165" i="43"/>
  <c r="BR165" i="43"/>
  <c r="BM164" i="43"/>
  <c r="AG165" i="43"/>
  <c r="AW164" i="43"/>
  <c r="CA62" i="43"/>
  <c r="AU63" i="43"/>
  <c r="BK62" i="43"/>
  <c r="AZ63" i="43"/>
  <c r="BP63" i="43"/>
  <c r="AJ64" i="43"/>
  <c r="BL165" i="43"/>
  <c r="AF166" i="43"/>
  <c r="AV165" i="43"/>
  <c r="BV165" i="43"/>
  <c r="AP166" i="43"/>
  <c r="BF165" i="43"/>
  <c r="AJ165" i="43"/>
  <c r="AZ164" i="43"/>
  <c r="BP164" i="43"/>
  <c r="BM63" i="43"/>
  <c r="AG64" i="43"/>
  <c r="AW63" i="43"/>
  <c r="AO63" i="43"/>
  <c r="BU62" i="43"/>
  <c r="BE62" i="43"/>
  <c r="BX61" i="43"/>
  <c r="AR62" i="43"/>
  <c r="BH61" i="43"/>
  <c r="AO166" i="43"/>
  <c r="BE165" i="43"/>
  <c r="BU165" i="43"/>
  <c r="AH64" i="43"/>
  <c r="BN63" i="43"/>
  <c r="AX63" i="43"/>
  <c r="BD165" i="43"/>
  <c r="AN166" i="43"/>
  <c r="BT165" i="43"/>
  <c r="AN63" i="43"/>
  <c r="BT62" i="43"/>
  <c r="BD62" i="43"/>
  <c r="AX164" i="43"/>
  <c r="BN164" i="43"/>
  <c r="AH165" i="43"/>
  <c r="BZ61" i="43"/>
  <c r="AT62" i="43"/>
  <c r="BJ61" i="43"/>
  <c r="BW165" i="43"/>
  <c r="AQ166" i="43"/>
  <c r="BG165" i="43"/>
  <c r="BH166" i="43"/>
  <c r="AR167" i="43"/>
  <c r="BX166" i="43"/>
  <c r="AK166" i="43"/>
  <c r="BA165" i="43"/>
  <c r="BQ165" i="43"/>
  <c r="BU166" i="42"/>
  <c r="BE166" i="42"/>
  <c r="AO167" i="42"/>
  <c r="BJ164" i="42"/>
  <c r="BZ164" i="42"/>
  <c r="AT165" i="42"/>
  <c r="BA165" i="42"/>
  <c r="BQ165" i="42"/>
  <c r="AK166" i="42"/>
  <c r="BD62" i="42"/>
  <c r="AN63" i="42"/>
  <c r="BT62" i="42"/>
  <c r="AQ165" i="42"/>
  <c r="BG164" i="42"/>
  <c r="BW164" i="42"/>
  <c r="AM167" i="42"/>
  <c r="BC166" i="42"/>
  <c r="BS166" i="42"/>
  <c r="BX62" i="42"/>
  <c r="BH62" i="42"/>
  <c r="AR63" i="42"/>
  <c r="AP165" i="42"/>
  <c r="BV164" i="42"/>
  <c r="BF164" i="42"/>
  <c r="BE62" i="42"/>
  <c r="BU62" i="42"/>
  <c r="AO63" i="42"/>
  <c r="AI165" i="42"/>
  <c r="BO164" i="42"/>
  <c r="AY164" i="42"/>
  <c r="BP63" i="42"/>
  <c r="AJ64" i="42"/>
  <c r="AZ63" i="42"/>
  <c r="BH164" i="42"/>
  <c r="BX164" i="42"/>
  <c r="AR165" i="42"/>
  <c r="AF165" i="42"/>
  <c r="BL164" i="42"/>
  <c r="AV164" i="42"/>
  <c r="BO62" i="42"/>
  <c r="AY62" i="42"/>
  <c r="AI63" i="42"/>
  <c r="BM62" i="42"/>
  <c r="AG63" i="42"/>
  <c r="AW62" i="42"/>
  <c r="BW61" i="42"/>
  <c r="BG61" i="42"/>
  <c r="AQ62" i="42"/>
  <c r="AT64" i="42"/>
  <c r="BZ63" i="42"/>
  <c r="BJ63" i="42"/>
  <c r="AU64" i="42"/>
  <c r="BK63" i="42"/>
  <c r="CA63" i="42"/>
  <c r="BF62" i="42"/>
  <c r="BV62" i="42"/>
  <c r="AP63" i="42"/>
  <c r="AU166" i="42"/>
  <c r="CA165" i="42"/>
  <c r="BK165" i="42"/>
  <c r="AL63" i="42"/>
  <c r="BB62" i="42"/>
  <c r="BR62" i="42"/>
  <c r="BC62" i="42"/>
  <c r="AM63" i="42"/>
  <c r="BS62" i="42"/>
  <c r="BN166" i="42"/>
  <c r="AX166" i="42"/>
  <c r="AH167" i="42"/>
  <c r="BA62" i="42"/>
  <c r="BQ62" i="42"/>
  <c r="AK63" i="42"/>
  <c r="BL61" i="42"/>
  <c r="AF62" i="42"/>
  <c r="AV61" i="42"/>
  <c r="BI164" i="42"/>
  <c r="AS165" i="42"/>
  <c r="BY164" i="42"/>
  <c r="BI64" i="42"/>
  <c r="BY64" i="42"/>
  <c r="AS65" i="42"/>
  <c r="AX165" i="41"/>
  <c r="BN165" i="41"/>
  <c r="AY165" i="41"/>
  <c r="BO165" i="41"/>
  <c r="BY62" i="41"/>
  <c r="BI62" i="41"/>
  <c r="AS63" i="41"/>
  <c r="BR63" i="41"/>
  <c r="AL64" i="41"/>
  <c r="BB63" i="41"/>
  <c r="BY167" i="41"/>
  <c r="BI167" i="41"/>
  <c r="AK62" i="41"/>
  <c r="BA61" i="41"/>
  <c r="BQ61" i="41"/>
  <c r="BT164" i="41"/>
  <c r="BD164" i="41"/>
  <c r="BT63" i="41"/>
  <c r="AN64" i="41"/>
  <c r="BD63" i="41"/>
  <c r="BW164" i="41"/>
  <c r="BG164" i="41"/>
  <c r="AJ63" i="41"/>
  <c r="AZ62" i="41"/>
  <c r="BP62" i="41"/>
  <c r="BS164" i="41"/>
  <c r="BC164" i="41"/>
  <c r="BR164" i="41"/>
  <c r="BB164" i="41"/>
  <c r="AO64" i="41"/>
  <c r="BE63" i="41"/>
  <c r="BU63" i="41"/>
  <c r="AU64" i="41"/>
  <c r="BK63" i="41"/>
  <c r="CA63" i="41"/>
  <c r="AP64" i="41"/>
  <c r="BF63" i="41"/>
  <c r="BV63" i="41"/>
  <c r="BZ166" i="41"/>
  <c r="BJ166" i="41"/>
  <c r="BS63" i="41"/>
  <c r="AM64" i="41"/>
  <c r="BC63" i="41"/>
  <c r="BM61" i="41"/>
  <c r="AG62" i="41"/>
  <c r="AW61" i="41"/>
  <c r="AV164" i="41"/>
  <c r="BL164" i="41"/>
  <c r="AI62" i="41"/>
  <c r="AY61" i="41"/>
  <c r="BO61" i="41"/>
  <c r="BW64" i="41"/>
  <c r="AQ65" i="41"/>
  <c r="BG64" i="41"/>
  <c r="AW164" i="41"/>
  <c r="BM164" i="41"/>
  <c r="BX164" i="41"/>
  <c r="BH164" i="41"/>
  <c r="AV63" i="41"/>
  <c r="BL63" i="41"/>
  <c r="AF64" i="41"/>
  <c r="BE167" i="41"/>
  <c r="BU167" i="41"/>
  <c r="BA166" i="41"/>
  <c r="BQ166" i="41"/>
  <c r="BV164" i="41"/>
  <c r="BF164" i="41"/>
  <c r="AH62" i="41"/>
  <c r="AX61" i="41"/>
  <c r="BN61" i="41"/>
  <c r="AV61" i="40"/>
  <c r="BL61" i="40"/>
  <c r="AF62" i="40"/>
  <c r="BB164" i="40"/>
  <c r="BR164" i="40"/>
  <c r="AL165" i="40"/>
  <c r="BW166" i="40"/>
  <c r="AQ167" i="40"/>
  <c r="BG166" i="40"/>
  <c r="BU164" i="40"/>
  <c r="BE164" i="40"/>
  <c r="AO165" i="40"/>
  <c r="AI64" i="40"/>
  <c r="BO63" i="40"/>
  <c r="AY63" i="40"/>
  <c r="BB61" i="40"/>
  <c r="BR61" i="40"/>
  <c r="AL62" i="40"/>
  <c r="AZ164" i="40"/>
  <c r="BP164" i="40"/>
  <c r="AJ165" i="40"/>
  <c r="AS165" i="40"/>
  <c r="BY164" i="40"/>
  <c r="BI164" i="40"/>
  <c r="AU165" i="40"/>
  <c r="BK164" i="40"/>
  <c r="CA164" i="40"/>
  <c r="BW61" i="40"/>
  <c r="AQ62" i="40"/>
  <c r="BG61" i="40"/>
  <c r="BV164" i="40"/>
  <c r="AP165" i="40"/>
  <c r="BF164" i="40"/>
  <c r="BI61" i="40"/>
  <c r="AS62" i="40"/>
  <c r="BY61" i="40"/>
  <c r="BJ165" i="40"/>
  <c r="BZ165" i="40"/>
  <c r="AT166" i="40"/>
  <c r="AY164" i="40"/>
  <c r="BO164" i="40"/>
  <c r="AI165" i="40"/>
  <c r="BN63" i="40"/>
  <c r="AH64" i="40"/>
  <c r="AX63" i="40"/>
  <c r="AZ63" i="40"/>
  <c r="AJ64" i="40"/>
  <c r="BP63" i="40"/>
  <c r="BA61" i="40"/>
  <c r="BQ61" i="40"/>
  <c r="AK62" i="40"/>
  <c r="AP63" i="40"/>
  <c r="BF62" i="40"/>
  <c r="BV62" i="40"/>
  <c r="AU62" i="40"/>
  <c r="BK61" i="40"/>
  <c r="CA61" i="40"/>
  <c r="BT164" i="40"/>
  <c r="BD164" i="40"/>
  <c r="AN165" i="40"/>
  <c r="AN63" i="40"/>
  <c r="BD62" i="40"/>
  <c r="BT62" i="40"/>
  <c r="AK167" i="40"/>
  <c r="BQ166" i="40"/>
  <c r="BA166" i="40"/>
  <c r="AR64" i="40"/>
  <c r="BX63" i="40"/>
  <c r="BH63" i="40"/>
  <c r="BJ62" i="40"/>
  <c r="BZ62" i="40"/>
  <c r="AT63" i="40"/>
  <c r="BC165" i="40"/>
  <c r="AM166" i="40"/>
  <c r="BS165" i="40"/>
  <c r="AX164" i="40"/>
  <c r="BN164" i="40"/>
  <c r="AH165" i="40"/>
  <c r="AO63" i="40"/>
  <c r="BU62" i="40"/>
  <c r="BE62" i="40"/>
  <c r="AP64" i="39"/>
  <c r="BF63" i="39"/>
  <c r="BV63" i="39"/>
  <c r="BW63" i="39"/>
  <c r="BG63" i="39"/>
  <c r="AQ64" i="39"/>
  <c r="AX164" i="39"/>
  <c r="BN164" i="39"/>
  <c r="AH165" i="39"/>
  <c r="BY165" i="39"/>
  <c r="BI165" i="39"/>
  <c r="AS166" i="39"/>
  <c r="BJ61" i="39"/>
  <c r="BZ61" i="39"/>
  <c r="AT62" i="39"/>
  <c r="AR167" i="39"/>
  <c r="BX166" i="39"/>
  <c r="BH166" i="39"/>
  <c r="AN64" i="39"/>
  <c r="BD63" i="39"/>
  <c r="BT63" i="39"/>
  <c r="AX62" i="39"/>
  <c r="AH63" i="39"/>
  <c r="BN62" i="39"/>
  <c r="AJ64" i="39"/>
  <c r="BP63" i="39"/>
  <c r="AZ63" i="39"/>
  <c r="AN165" i="39"/>
  <c r="BT164" i="39"/>
  <c r="BD164" i="39"/>
  <c r="AM166" i="39"/>
  <c r="BC165" i="39"/>
  <c r="BS165" i="39"/>
  <c r="AL166" i="39"/>
  <c r="BR165" i="39"/>
  <c r="BB165" i="39"/>
  <c r="BA166" i="39"/>
  <c r="BQ166" i="39"/>
  <c r="AK167" i="39"/>
  <c r="AT167" i="39"/>
  <c r="BJ166" i="39"/>
  <c r="BZ166" i="39"/>
  <c r="AF62" i="39"/>
  <c r="BL61" i="39"/>
  <c r="AV61" i="39"/>
  <c r="BK164" i="39"/>
  <c r="AU165" i="39"/>
  <c r="CA164" i="39"/>
  <c r="BU62" i="39"/>
  <c r="BE62" i="39"/>
  <c r="AO63" i="39"/>
  <c r="BM164" i="39"/>
  <c r="AG165" i="39"/>
  <c r="AW164" i="39"/>
  <c r="BB62" i="39"/>
  <c r="BR62" i="39"/>
  <c r="AL63" i="39"/>
  <c r="AJ167" i="39"/>
  <c r="BP166" i="39"/>
  <c r="AZ166" i="39"/>
  <c r="BL165" i="39"/>
  <c r="AF166" i="39"/>
  <c r="AV165" i="39"/>
  <c r="BK63" i="39"/>
  <c r="AU64" i="39"/>
  <c r="CA63" i="39"/>
  <c r="AI64" i="39"/>
  <c r="AY63" i="39"/>
  <c r="BO63" i="39"/>
  <c r="BO164" i="39"/>
  <c r="AI165" i="39"/>
  <c r="AY164" i="39"/>
  <c r="AO166" i="39"/>
  <c r="BE165" i="39"/>
  <c r="BU165" i="39"/>
  <c r="BF165" i="39"/>
  <c r="AP166" i="39"/>
  <c r="BV165" i="39"/>
  <c r="BS61" i="39"/>
  <c r="BC61" i="39"/>
  <c r="AM62" i="39"/>
  <c r="BA62" i="39"/>
  <c r="AK63" i="39"/>
  <c r="BQ62" i="39"/>
  <c r="AW62" i="39"/>
  <c r="AG63" i="39"/>
  <c r="BM62" i="39"/>
  <c r="AM62" i="38"/>
  <c r="BS61" i="38"/>
  <c r="BC61" i="38"/>
  <c r="AL167" i="38"/>
  <c r="BB166" i="38"/>
  <c r="BR166" i="38"/>
  <c r="BG166" i="38"/>
  <c r="AQ167" i="38"/>
  <c r="BW166" i="38"/>
  <c r="AL62" i="38"/>
  <c r="BB61" i="38"/>
  <c r="BR61" i="38"/>
  <c r="BW62" i="38"/>
  <c r="BG62" i="38"/>
  <c r="AQ63" i="38"/>
  <c r="BU164" i="38"/>
  <c r="AO165" i="38"/>
  <c r="BE164" i="38"/>
  <c r="BN61" i="38"/>
  <c r="AX61" i="38"/>
  <c r="AH62" i="38"/>
  <c r="AK166" i="38"/>
  <c r="BA165" i="38"/>
  <c r="BQ165" i="38"/>
  <c r="AZ61" i="38"/>
  <c r="AJ62" i="38"/>
  <c r="BP61" i="38"/>
  <c r="AZ165" i="38"/>
  <c r="AJ166" i="38"/>
  <c r="BP165" i="38"/>
  <c r="AR166" i="38"/>
  <c r="BX165" i="38"/>
  <c r="BH165" i="38"/>
  <c r="BH62" i="38"/>
  <c r="BX62" i="38"/>
  <c r="AR63" i="38"/>
  <c r="BO63" i="38"/>
  <c r="AI64" i="38"/>
  <c r="AY63" i="38"/>
  <c r="BE61" i="38"/>
  <c r="BU61" i="38"/>
  <c r="AO62" i="38"/>
  <c r="BM61" i="38"/>
  <c r="AG62" i="38"/>
  <c r="AW61" i="38"/>
  <c r="AU165" i="38"/>
  <c r="BK164" i="38"/>
  <c r="CA164" i="38"/>
  <c r="BQ61" i="38"/>
  <c r="AK62" i="38"/>
  <c r="BA61" i="38"/>
  <c r="AP165" i="38"/>
  <c r="BV164" i="38"/>
  <c r="BF164" i="38"/>
  <c r="BT165" i="38"/>
  <c r="AN166" i="38"/>
  <c r="BD165" i="38"/>
  <c r="AM166" i="38"/>
  <c r="BC165" i="38"/>
  <c r="BS165" i="38"/>
  <c r="BN165" i="38"/>
  <c r="AX165" i="38"/>
  <c r="AH166" i="38"/>
  <c r="AV61" i="38"/>
  <c r="AF62" i="38"/>
  <c r="BL61" i="38"/>
  <c r="BI62" i="38"/>
  <c r="AS63" i="38"/>
  <c r="BY62" i="38"/>
  <c r="BK61" i="38"/>
  <c r="CA61" i="38"/>
  <c r="AU62" i="38"/>
  <c r="AF165" i="38"/>
  <c r="AV164" i="38"/>
  <c r="BL164" i="38"/>
  <c r="AW164" i="38"/>
  <c r="BM164" i="38"/>
  <c r="AG165" i="38"/>
  <c r="AP63" i="38"/>
  <c r="BF62" i="38"/>
  <c r="BV62" i="38"/>
  <c r="BO165" i="38"/>
  <c r="AI166" i="38"/>
  <c r="AY165" i="38"/>
  <c r="BJ62" i="38"/>
  <c r="BZ62" i="38"/>
  <c r="AT63" i="38"/>
  <c r="AN62" i="38"/>
  <c r="BT61" i="38"/>
  <c r="BD61" i="38"/>
  <c r="AT63" i="37"/>
  <c r="BJ62" i="37"/>
  <c r="BZ62" i="37"/>
  <c r="AP166" i="37"/>
  <c r="BV165" i="37"/>
  <c r="BF165" i="37"/>
  <c r="AQ63" i="37"/>
  <c r="BG62" i="37"/>
  <c r="BW62" i="37"/>
  <c r="AU166" i="37"/>
  <c r="CA165" i="37"/>
  <c r="BK165" i="37"/>
  <c r="BO164" i="37"/>
  <c r="AY164" i="37"/>
  <c r="AI165" i="37"/>
  <c r="BQ164" i="37"/>
  <c r="BA164" i="37"/>
  <c r="AK165" i="37"/>
  <c r="BH166" i="37"/>
  <c r="BX166" i="37"/>
  <c r="AR167" i="37"/>
  <c r="BP164" i="37"/>
  <c r="AZ164" i="37"/>
  <c r="AJ165" i="37"/>
  <c r="BB164" i="37"/>
  <c r="BR164" i="37"/>
  <c r="AL165" i="37"/>
  <c r="BO63" i="37"/>
  <c r="AI64" i="37"/>
  <c r="AY63" i="37"/>
  <c r="BE164" i="37"/>
  <c r="AO165" i="37"/>
  <c r="BU164" i="37"/>
  <c r="AU63" i="37"/>
  <c r="BK62" i="37"/>
  <c r="CA62" i="37"/>
  <c r="AV165" i="37"/>
  <c r="AF166" i="37"/>
  <c r="BL165" i="37"/>
  <c r="BD164" i="37"/>
  <c r="AN165" i="37"/>
  <c r="BT164" i="37"/>
  <c r="BW164" i="37"/>
  <c r="AQ165" i="37"/>
  <c r="BG164" i="37"/>
  <c r="BE63" i="37"/>
  <c r="BU63" i="37"/>
  <c r="AO64" i="37"/>
  <c r="AH62" i="37"/>
  <c r="BN61" i="37"/>
  <c r="AX61" i="37"/>
  <c r="AG62" i="37"/>
  <c r="AW61" i="37"/>
  <c r="BM61" i="37"/>
  <c r="BF63" i="37"/>
  <c r="BV63" i="37"/>
  <c r="AP64" i="37"/>
  <c r="BT63" i="37"/>
  <c r="BD63" i="37"/>
  <c r="AN64" i="37"/>
  <c r="BP63" i="37"/>
  <c r="AZ63" i="37"/>
  <c r="AJ64" i="37"/>
  <c r="BY164" i="37"/>
  <c r="AS165" i="37"/>
  <c r="BI164" i="37"/>
  <c r="BA61" i="37"/>
  <c r="AK62" i="37"/>
  <c r="BQ61" i="37"/>
  <c r="BC164" i="37"/>
  <c r="AM165" i="37"/>
  <c r="BS164" i="37"/>
  <c r="BZ164" i="37"/>
  <c r="AT165" i="37"/>
  <c r="BJ164" i="37"/>
  <c r="BB61" i="37"/>
  <c r="AL62" i="37"/>
  <c r="BR61" i="37"/>
  <c r="BL61" i="37"/>
  <c r="AF62" i="37"/>
  <c r="AV61" i="37"/>
  <c r="BS63" i="37"/>
  <c r="BC63" i="37"/>
  <c r="AM64" i="37"/>
  <c r="AS63" i="37"/>
  <c r="BI62" i="37"/>
  <c r="BY62" i="37"/>
  <c r="BX62" i="37"/>
  <c r="BH62" i="37"/>
  <c r="AR63" i="37"/>
  <c r="AW164" i="36"/>
  <c r="BM164" i="36"/>
  <c r="BV61" i="36"/>
  <c r="BF61" i="36"/>
  <c r="AP62" i="36"/>
  <c r="BU165" i="36"/>
  <c r="BE165" i="36"/>
  <c r="BZ164" i="36"/>
  <c r="BJ164" i="36"/>
  <c r="BO164" i="36"/>
  <c r="AY164" i="36"/>
  <c r="BD61" i="36"/>
  <c r="BT61" i="36"/>
  <c r="AN62" i="36"/>
  <c r="AV62" i="36"/>
  <c r="BL62" i="36"/>
  <c r="AF63" i="36"/>
  <c r="BL164" i="36"/>
  <c r="CA64" i="36"/>
  <c r="BK64" i="36"/>
  <c r="AU65" i="36"/>
  <c r="CA164" i="36"/>
  <c r="BK164" i="36"/>
  <c r="BW61" i="36"/>
  <c r="BG61" i="36"/>
  <c r="AQ62" i="36"/>
  <c r="AT62" i="36"/>
  <c r="BJ61" i="36"/>
  <c r="BZ61" i="36"/>
  <c r="BV164" i="36"/>
  <c r="BF164" i="36"/>
  <c r="AR63" i="36"/>
  <c r="BH62" i="36"/>
  <c r="BX62" i="36"/>
  <c r="BS164" i="36"/>
  <c r="BC164" i="36"/>
  <c r="AS63" i="36"/>
  <c r="BY62" i="36"/>
  <c r="BI62" i="36"/>
  <c r="BS63" i="36"/>
  <c r="AM64" i="36"/>
  <c r="BC63" i="36"/>
  <c r="BA166" i="36"/>
  <c r="BQ166" i="36"/>
  <c r="BH165" i="36"/>
  <c r="BX165" i="36"/>
  <c r="AX166" i="36"/>
  <c r="BN166" i="36"/>
  <c r="AL63" i="36"/>
  <c r="BR62" i="36"/>
  <c r="BB62" i="36"/>
  <c r="BN63" i="36"/>
  <c r="AX63" i="36"/>
  <c r="AH64" i="36"/>
  <c r="BD164" i="36"/>
  <c r="BT164" i="36"/>
  <c r="BR165" i="36"/>
  <c r="BB165" i="36"/>
  <c r="BQ63" i="36"/>
  <c r="BA63" i="36"/>
  <c r="AK64" i="36"/>
  <c r="BP63" i="36"/>
  <c r="AZ63" i="36"/>
  <c r="AJ64" i="36"/>
  <c r="BE61" i="36"/>
  <c r="AO62" i="36"/>
  <c r="BU61" i="36"/>
  <c r="AW62" i="36"/>
  <c r="BM62" i="36"/>
  <c r="AG63" i="36"/>
  <c r="BG164" i="36"/>
  <c r="BW164" i="36"/>
  <c r="BI164" i="36"/>
  <c r="BY164" i="36"/>
  <c r="BP165" i="36"/>
  <c r="AZ165" i="36"/>
  <c r="BJ59" i="16"/>
  <c r="BZ59" i="16"/>
  <c r="BM32" i="16"/>
  <c r="AW32" i="16"/>
  <c r="BF162" i="16"/>
  <c r="BV162" i="16"/>
  <c r="BH162" i="16"/>
  <c r="BX162" i="16"/>
  <c r="BU59" i="16"/>
  <c r="BE59" i="16"/>
  <c r="AO60" i="16"/>
  <c r="BA32" i="16"/>
  <c r="BQ32" i="16"/>
  <c r="CA60" i="16"/>
  <c r="BK60" i="16"/>
  <c r="BF60" i="16"/>
  <c r="BV60" i="16"/>
  <c r="BB32" i="16"/>
  <c r="BR32" i="16"/>
  <c r="BS32" i="16"/>
  <c r="BC32" i="16"/>
  <c r="BJ162" i="16"/>
  <c r="BZ162" i="16"/>
  <c r="BY59" i="16"/>
  <c r="BI59" i="16"/>
  <c r="BX59" i="16"/>
  <c r="BH59" i="16"/>
  <c r="BW59" i="16"/>
  <c r="BG59" i="16"/>
  <c r="CA162" i="16"/>
  <c r="BK162" i="16"/>
  <c r="AY33" i="16"/>
  <c r="BO33" i="16"/>
  <c r="BY161" i="16"/>
  <c r="BI161" i="16"/>
  <c r="BN32" i="16"/>
  <c r="AX32" i="16"/>
  <c r="AZ33" i="16"/>
  <c r="BP33" i="16"/>
  <c r="BU161" i="16"/>
  <c r="BE161" i="16"/>
  <c r="BG161" i="16"/>
  <c r="BW161" i="16"/>
  <c r="BT161" i="16"/>
  <c r="BD161" i="16"/>
  <c r="BT61" i="16"/>
  <c r="BD61" i="16"/>
  <c r="BL32" i="16"/>
  <c r="AV32" i="16"/>
  <c r="Z19" i="15"/>
  <c r="X19" i="15"/>
  <c r="AF19" i="15" s="1"/>
  <c r="AP61" i="16"/>
  <c r="AO162" i="16"/>
  <c r="AR163" i="16"/>
  <c r="AP163" i="16"/>
  <c r="AS162" i="16"/>
  <c r="AS60" i="16"/>
  <c r="AQ162" i="16"/>
  <c r="AU61" i="16"/>
  <c r="AT60" i="16"/>
  <c r="AN162" i="16"/>
  <c r="AT163" i="16"/>
  <c r="AN62" i="16"/>
  <c r="AQ60" i="16"/>
  <c r="AR60" i="16"/>
  <c r="AU163" i="16"/>
  <c r="AI34" i="16"/>
  <c r="AL33" i="16"/>
  <c r="AM33" i="16"/>
  <c r="AG33" i="16"/>
  <c r="AH33" i="16"/>
  <c r="AJ34" i="16"/>
  <c r="AK33" i="16"/>
  <c r="AF33" i="16"/>
  <c r="Y19" i="15"/>
  <c r="AG19" i="15" s="1"/>
  <c r="U19" i="15"/>
  <c r="AC19" i="15" s="1"/>
  <c r="W20" i="15"/>
  <c r="AE20" i="15" s="1"/>
  <c r="S19" i="15"/>
  <c r="AA19" i="15" s="1"/>
  <c r="V20" i="15"/>
  <c r="AD20" i="15" s="1"/>
  <c r="AY62" i="43" l="1"/>
  <c r="AI63" i="43"/>
  <c r="BO62" i="43"/>
  <c r="T20" i="15"/>
  <c r="AB20" i="15" s="1"/>
  <c r="X20" i="15"/>
  <c r="AF20" i="15" s="1"/>
  <c r="AM63" i="43"/>
  <c r="BC62" i="43"/>
  <c r="BS62" i="43"/>
  <c r="AM63" i="40"/>
  <c r="BS62" i="40"/>
  <c r="BC62" i="40"/>
  <c r="BH62" i="39"/>
  <c r="AR63" i="39"/>
  <c r="BX62" i="39"/>
  <c r="BZ165" i="38"/>
  <c r="AT166" i="38"/>
  <c r="BJ165" i="38"/>
  <c r="AY62" i="36"/>
  <c r="BO62" i="36"/>
  <c r="AI63" i="36"/>
  <c r="BM165" i="37"/>
  <c r="AW165" i="37"/>
  <c r="AG166" i="37"/>
  <c r="AS63" i="39"/>
  <c r="BI62" i="39"/>
  <c r="BY62" i="39"/>
  <c r="BY165" i="38"/>
  <c r="AS166" i="38"/>
  <c r="BI165" i="38"/>
  <c r="BD165" i="42"/>
  <c r="BT165" i="42"/>
  <c r="AN166" i="42"/>
  <c r="BP165" i="42"/>
  <c r="AZ165" i="42"/>
  <c r="AJ166" i="42"/>
  <c r="BZ165" i="43"/>
  <c r="AT166" i="43"/>
  <c r="BJ165" i="43"/>
  <c r="AQ63" i="44"/>
  <c r="BG62" i="44"/>
  <c r="BW62" i="44"/>
  <c r="BK165" i="41"/>
  <c r="CA165" i="41"/>
  <c r="BX62" i="41"/>
  <c r="BH62" i="41"/>
  <c r="AR63" i="41"/>
  <c r="BL165" i="40"/>
  <c r="AF166" i="40"/>
  <c r="AV165" i="40"/>
  <c r="BY165" i="43"/>
  <c r="BI165" i="43"/>
  <c r="AS166" i="43"/>
  <c r="AG166" i="40"/>
  <c r="BM165" i="40"/>
  <c r="AW165" i="40"/>
  <c r="BW166" i="39"/>
  <c r="AQ167" i="39"/>
  <c r="BG166" i="39"/>
  <c r="BN62" i="42"/>
  <c r="AH63" i="42"/>
  <c r="AX62" i="42"/>
  <c r="AT63" i="41"/>
  <c r="BZ62" i="41"/>
  <c r="BJ62" i="41"/>
  <c r="AZ165" i="41"/>
  <c r="BP165" i="41"/>
  <c r="BR165" i="42"/>
  <c r="BB165" i="42"/>
  <c r="AL166" i="42"/>
  <c r="AN63" i="44"/>
  <c r="BT62" i="44"/>
  <c r="BD62" i="44"/>
  <c r="BN166" i="37"/>
  <c r="AX166" i="37"/>
  <c r="AH167" i="37"/>
  <c r="BM62" i="40"/>
  <c r="AG63" i="40"/>
  <c r="AW62" i="40"/>
  <c r="BK165" i="43"/>
  <c r="CA165" i="43"/>
  <c r="AU166" i="43"/>
  <c r="U63" i="45"/>
  <c r="AC62" i="45"/>
  <c r="BM165" i="42"/>
  <c r="AW165" i="42"/>
  <c r="AG166" i="42"/>
  <c r="V63" i="45"/>
  <c r="AD62" i="45"/>
  <c r="BF63" i="44"/>
  <c r="BV63" i="44"/>
  <c r="AP64" i="44"/>
  <c r="BH165" i="40"/>
  <c r="BX165" i="40"/>
  <c r="AR166" i="40"/>
  <c r="AA64" i="45"/>
  <c r="S65" i="45"/>
  <c r="Z64" i="45"/>
  <c r="W65" i="45"/>
  <c r="AE64" i="45"/>
  <c r="T66" i="45"/>
  <c r="AB65" i="45"/>
  <c r="AF62" i="45"/>
  <c r="X63" i="45"/>
  <c r="Y63" i="45"/>
  <c r="AG62" i="45"/>
  <c r="AT166" i="44"/>
  <c r="BJ165" i="44"/>
  <c r="BZ165" i="44"/>
  <c r="AJ166" i="44"/>
  <c r="AZ165" i="44"/>
  <c r="BP165" i="44"/>
  <c r="AF168" i="44"/>
  <c r="BL167" i="44"/>
  <c r="AV167" i="44"/>
  <c r="BP62" i="44"/>
  <c r="AZ62" i="44"/>
  <c r="AJ63" i="44"/>
  <c r="AQ167" i="44"/>
  <c r="BG166" i="44"/>
  <c r="BW166" i="44"/>
  <c r="AO63" i="44"/>
  <c r="BE62" i="44"/>
  <c r="BU62" i="44"/>
  <c r="BC64" i="44"/>
  <c r="BS64" i="44"/>
  <c r="AM65" i="44"/>
  <c r="BN65" i="44"/>
  <c r="AH66" i="44"/>
  <c r="AX65" i="44"/>
  <c r="BR168" i="44"/>
  <c r="AL169" i="44"/>
  <c r="BB168" i="44"/>
  <c r="AW166" i="44"/>
  <c r="BM166" i="44"/>
  <c r="AG167" i="44"/>
  <c r="AG64" i="44"/>
  <c r="BM63" i="44"/>
  <c r="AW63" i="44"/>
  <c r="CA167" i="44"/>
  <c r="AU168" i="44"/>
  <c r="BK167" i="44"/>
  <c r="BY62" i="44"/>
  <c r="AS63" i="44"/>
  <c r="BI62" i="44"/>
  <c r="BZ62" i="44"/>
  <c r="BJ62" i="44"/>
  <c r="AT63" i="44"/>
  <c r="BQ167" i="44"/>
  <c r="AK168" i="44"/>
  <c r="BA167" i="44"/>
  <c r="CA62" i="44"/>
  <c r="AU63" i="44"/>
  <c r="BK62" i="44"/>
  <c r="AS167" i="44"/>
  <c r="BI166" i="44"/>
  <c r="BY166" i="44"/>
  <c r="BO65" i="44"/>
  <c r="AI66" i="44"/>
  <c r="AY65" i="44"/>
  <c r="BC165" i="44"/>
  <c r="AM166" i="44"/>
  <c r="BS165" i="44"/>
  <c r="BL64" i="44"/>
  <c r="AF65" i="44"/>
  <c r="AV64" i="44"/>
  <c r="AP167" i="44"/>
  <c r="BV166" i="44"/>
  <c r="BF166" i="44"/>
  <c r="AK64" i="44"/>
  <c r="BA63" i="44"/>
  <c r="BQ63" i="44"/>
  <c r="BB64" i="44"/>
  <c r="AL65" i="44"/>
  <c r="BR64" i="44"/>
  <c r="BX62" i="44"/>
  <c r="AR63" i="44"/>
  <c r="BH62" i="44"/>
  <c r="AN167" i="44"/>
  <c r="BT166" i="44"/>
  <c r="BD166" i="44"/>
  <c r="BX165" i="44"/>
  <c r="BH165" i="44"/>
  <c r="AR166" i="44"/>
  <c r="AI166" i="44"/>
  <c r="BO165" i="44"/>
  <c r="AY165" i="44"/>
  <c r="BN167" i="44"/>
  <c r="AH168" i="44"/>
  <c r="AX167" i="44"/>
  <c r="AO167" i="44"/>
  <c r="BU166" i="44"/>
  <c r="BE166" i="44"/>
  <c r="BW62" i="43"/>
  <c r="AQ63" i="43"/>
  <c r="BG62" i="43"/>
  <c r="BD63" i="43"/>
  <c r="AN64" i="43"/>
  <c r="BT63" i="43"/>
  <c r="AG65" i="43"/>
  <c r="AW64" i="43"/>
  <c r="BM64" i="43"/>
  <c r="CA63" i="43"/>
  <c r="BK63" i="43"/>
  <c r="AU64" i="43"/>
  <c r="BR65" i="43"/>
  <c r="AL66" i="43"/>
  <c r="BB65" i="43"/>
  <c r="BH167" i="43"/>
  <c r="BX167" i="43"/>
  <c r="AR168" i="43"/>
  <c r="BC166" i="43"/>
  <c r="AM167" i="43"/>
  <c r="BS166" i="43"/>
  <c r="BW166" i="43"/>
  <c r="BG166" i="43"/>
  <c r="AQ167" i="43"/>
  <c r="BM165" i="43"/>
  <c r="AW165" i="43"/>
  <c r="AG166" i="43"/>
  <c r="AK167" i="43"/>
  <c r="BQ166" i="43"/>
  <c r="BA166" i="43"/>
  <c r="BX62" i="43"/>
  <c r="AR63" i="43"/>
  <c r="BH62" i="43"/>
  <c r="AN167" i="43"/>
  <c r="BT166" i="43"/>
  <c r="BD166" i="43"/>
  <c r="AX64" i="43"/>
  <c r="AH65" i="43"/>
  <c r="BN64" i="43"/>
  <c r="BB166" i="43"/>
  <c r="AL167" i="43"/>
  <c r="BR166" i="43"/>
  <c r="BE166" i="43"/>
  <c r="AO167" i="43"/>
  <c r="BU166" i="43"/>
  <c r="BV166" i="43"/>
  <c r="BF166" i="43"/>
  <c r="AP167" i="43"/>
  <c r="BY62" i="43"/>
  <c r="AS63" i="43"/>
  <c r="BI62" i="43"/>
  <c r="AH166" i="43"/>
  <c r="BN165" i="43"/>
  <c r="AX165" i="43"/>
  <c r="AV166" i="43"/>
  <c r="BL166" i="43"/>
  <c r="AF167" i="43"/>
  <c r="BQ65" i="43"/>
  <c r="AK66" i="43"/>
  <c r="BA65" i="43"/>
  <c r="BZ62" i="43"/>
  <c r="BJ62" i="43"/>
  <c r="AT63" i="43"/>
  <c r="AZ64" i="43"/>
  <c r="BP64" i="43"/>
  <c r="AJ65" i="43"/>
  <c r="AF65" i="43"/>
  <c r="BL64" i="43"/>
  <c r="AV64" i="43"/>
  <c r="AZ165" i="43"/>
  <c r="AJ166" i="43"/>
  <c r="BP165" i="43"/>
  <c r="AI166" i="43"/>
  <c r="AY165" i="43"/>
  <c r="BO165" i="43"/>
  <c r="BE63" i="43"/>
  <c r="AO64" i="43"/>
  <c r="BU63" i="43"/>
  <c r="BF63" i="43"/>
  <c r="AP64" i="43"/>
  <c r="BV63" i="43"/>
  <c r="BC167" i="42"/>
  <c r="AM168" i="42"/>
  <c r="BS167" i="42"/>
  <c r="BJ64" i="42"/>
  <c r="BZ64" i="42"/>
  <c r="AT65" i="42"/>
  <c r="BP64" i="42"/>
  <c r="AJ65" i="42"/>
  <c r="AZ64" i="42"/>
  <c r="BO63" i="42"/>
  <c r="AI64" i="42"/>
  <c r="AY63" i="42"/>
  <c r="BW165" i="42"/>
  <c r="AQ166" i="42"/>
  <c r="BG165" i="42"/>
  <c r="BO165" i="42"/>
  <c r="AI166" i="42"/>
  <c r="AY165" i="42"/>
  <c r="AO64" i="42"/>
  <c r="BU63" i="42"/>
  <c r="BE63" i="42"/>
  <c r="AS166" i="42"/>
  <c r="BY165" i="42"/>
  <c r="BI165" i="42"/>
  <c r="AT166" i="42"/>
  <c r="BZ165" i="42"/>
  <c r="BJ165" i="42"/>
  <c r="BL62" i="42"/>
  <c r="AF63" i="42"/>
  <c r="AV62" i="42"/>
  <c r="AR166" i="42"/>
  <c r="BX165" i="42"/>
  <c r="BH165" i="42"/>
  <c r="AM64" i="42"/>
  <c r="BS63" i="42"/>
  <c r="BC63" i="42"/>
  <c r="AN64" i="42"/>
  <c r="BT63" i="42"/>
  <c r="BD63" i="42"/>
  <c r="BR63" i="42"/>
  <c r="BB63" i="42"/>
  <c r="AL64" i="42"/>
  <c r="AP64" i="42"/>
  <c r="BV63" i="42"/>
  <c r="BF63" i="42"/>
  <c r="BQ63" i="42"/>
  <c r="AK64" i="42"/>
  <c r="BA63" i="42"/>
  <c r="AW63" i="42"/>
  <c r="BM63" i="42"/>
  <c r="AG64" i="42"/>
  <c r="AK167" i="42"/>
  <c r="BA166" i="42"/>
  <c r="BQ166" i="42"/>
  <c r="BV165" i="42"/>
  <c r="AP166" i="42"/>
  <c r="BF165" i="42"/>
  <c r="BK166" i="42"/>
  <c r="AU167" i="42"/>
  <c r="CA166" i="42"/>
  <c r="BE167" i="42"/>
  <c r="AO168" i="42"/>
  <c r="BU167" i="42"/>
  <c r="BW62" i="42"/>
  <c r="BG62" i="42"/>
  <c r="AQ63" i="42"/>
  <c r="AS66" i="42"/>
  <c r="BY65" i="42"/>
  <c r="BI65" i="42"/>
  <c r="AR64" i="42"/>
  <c r="BH63" i="42"/>
  <c r="BX63" i="42"/>
  <c r="AV165" i="42"/>
  <c r="AF166" i="42"/>
  <c r="BL165" i="42"/>
  <c r="AH168" i="42"/>
  <c r="AX167" i="42"/>
  <c r="BN167" i="42"/>
  <c r="CA64" i="42"/>
  <c r="AU65" i="42"/>
  <c r="BK64" i="42"/>
  <c r="BU64" i="41"/>
  <c r="AO65" i="41"/>
  <c r="BE64" i="41"/>
  <c r="BD165" i="41"/>
  <c r="BT165" i="41"/>
  <c r="BR165" i="41"/>
  <c r="BB165" i="41"/>
  <c r="AK63" i="41"/>
  <c r="BA62" i="41"/>
  <c r="BQ62" i="41"/>
  <c r="BI168" i="41"/>
  <c r="BY168" i="41"/>
  <c r="BV165" i="41"/>
  <c r="BF165" i="41"/>
  <c r="AL65" i="41"/>
  <c r="BR64" i="41"/>
  <c r="BB64" i="41"/>
  <c r="BE168" i="41"/>
  <c r="BU168" i="41"/>
  <c r="AM65" i="41"/>
  <c r="BS64" i="41"/>
  <c r="BC64" i="41"/>
  <c r="AX62" i="41"/>
  <c r="BN62" i="41"/>
  <c r="AH63" i="41"/>
  <c r="BJ167" i="41"/>
  <c r="BZ167" i="41"/>
  <c r="BL165" i="41"/>
  <c r="AV165" i="41"/>
  <c r="BL64" i="41"/>
  <c r="AV64" i="41"/>
  <c r="AF65" i="41"/>
  <c r="AY166" i="41"/>
  <c r="BO166" i="41"/>
  <c r="BK64" i="41"/>
  <c r="CA64" i="41"/>
  <c r="AU65" i="41"/>
  <c r="BT64" i="41"/>
  <c r="AN65" i="41"/>
  <c r="BD64" i="41"/>
  <c r="AW165" i="41"/>
  <c r="BM165" i="41"/>
  <c r="BC165" i="41"/>
  <c r="BS165" i="41"/>
  <c r="AS64" i="41"/>
  <c r="BI63" i="41"/>
  <c r="BY63" i="41"/>
  <c r="BQ167" i="41"/>
  <c r="BA167" i="41"/>
  <c r="BF64" i="41"/>
  <c r="BV64" i="41"/>
  <c r="AP65" i="41"/>
  <c r="AG63" i="41"/>
  <c r="AW62" i="41"/>
  <c r="BM62" i="41"/>
  <c r="BG65" i="41"/>
  <c r="BW65" i="41"/>
  <c r="AQ66" i="41"/>
  <c r="BP63" i="41"/>
  <c r="AZ63" i="41"/>
  <c r="AJ64" i="41"/>
  <c r="AI63" i="41"/>
  <c r="AY62" i="41"/>
  <c r="BO62" i="41"/>
  <c r="BW165" i="41"/>
  <c r="BG165" i="41"/>
  <c r="BX165" i="41"/>
  <c r="BH165" i="41"/>
  <c r="BN166" i="41"/>
  <c r="AX166" i="41"/>
  <c r="AJ65" i="40"/>
  <c r="AZ64" i="40"/>
  <c r="BP64" i="40"/>
  <c r="AH65" i="40"/>
  <c r="BN64" i="40"/>
  <c r="AX64" i="40"/>
  <c r="AQ63" i="40"/>
  <c r="BG62" i="40"/>
  <c r="BW62" i="40"/>
  <c r="BJ63" i="40"/>
  <c r="BZ63" i="40"/>
  <c r="AT64" i="40"/>
  <c r="BK62" i="40"/>
  <c r="CA62" i="40"/>
  <c r="AU63" i="40"/>
  <c r="AJ166" i="40"/>
  <c r="AZ165" i="40"/>
  <c r="BP165" i="40"/>
  <c r="BQ62" i="40"/>
  <c r="AK63" i="40"/>
  <c r="BA62" i="40"/>
  <c r="BE165" i="40"/>
  <c r="AO166" i="40"/>
  <c r="BU165" i="40"/>
  <c r="BE63" i="40"/>
  <c r="BU63" i="40"/>
  <c r="AO64" i="40"/>
  <c r="BD165" i="40"/>
  <c r="AN166" i="40"/>
  <c r="BT165" i="40"/>
  <c r="AL166" i="40"/>
  <c r="BB165" i="40"/>
  <c r="BR165" i="40"/>
  <c r="BK165" i="40"/>
  <c r="CA165" i="40"/>
  <c r="AU166" i="40"/>
  <c r="AF63" i="40"/>
  <c r="AV62" i="40"/>
  <c r="BL62" i="40"/>
  <c r="AS63" i="40"/>
  <c r="BY62" i="40"/>
  <c r="BI62" i="40"/>
  <c r="AY64" i="40"/>
  <c r="AI65" i="40"/>
  <c r="BO64" i="40"/>
  <c r="AP166" i="40"/>
  <c r="BV165" i="40"/>
  <c r="BF165" i="40"/>
  <c r="BN165" i="40"/>
  <c r="AH166" i="40"/>
  <c r="AX165" i="40"/>
  <c r="AQ168" i="40"/>
  <c r="BW167" i="40"/>
  <c r="BG167" i="40"/>
  <c r="BH64" i="40"/>
  <c r="AR65" i="40"/>
  <c r="BX64" i="40"/>
  <c r="BZ166" i="40"/>
  <c r="AT167" i="40"/>
  <c r="BJ166" i="40"/>
  <c r="BQ167" i="40"/>
  <c r="BA167" i="40"/>
  <c r="AK168" i="40"/>
  <c r="BT63" i="40"/>
  <c r="BD63" i="40"/>
  <c r="AN64" i="40"/>
  <c r="AI166" i="40"/>
  <c r="BO165" i="40"/>
  <c r="AY165" i="40"/>
  <c r="BC166" i="40"/>
  <c r="AM167" i="40"/>
  <c r="BS166" i="40"/>
  <c r="BY165" i="40"/>
  <c r="BI165" i="40"/>
  <c r="AS166" i="40"/>
  <c r="BF63" i="40"/>
  <c r="AP64" i="40"/>
  <c r="BV63" i="40"/>
  <c r="AL63" i="40"/>
  <c r="BR62" i="40"/>
  <c r="BB62" i="40"/>
  <c r="AI166" i="39"/>
  <c r="AY165" i="39"/>
  <c r="BO165" i="39"/>
  <c r="AR168" i="39"/>
  <c r="BX167" i="39"/>
  <c r="BH167" i="39"/>
  <c r="AT63" i="39"/>
  <c r="BZ62" i="39"/>
  <c r="BJ62" i="39"/>
  <c r="AK64" i="39"/>
  <c r="BA63" i="39"/>
  <c r="BQ63" i="39"/>
  <c r="AU65" i="39"/>
  <c r="CA64" i="39"/>
  <c r="BK64" i="39"/>
  <c r="BS62" i="39"/>
  <c r="BC62" i="39"/>
  <c r="AM63" i="39"/>
  <c r="BJ167" i="39"/>
  <c r="AT168" i="39"/>
  <c r="BZ167" i="39"/>
  <c r="BB166" i="39"/>
  <c r="BR166" i="39"/>
  <c r="AL167" i="39"/>
  <c r="AS167" i="39"/>
  <c r="BI166" i="39"/>
  <c r="BY166" i="39"/>
  <c r="AN166" i="39"/>
  <c r="BD165" i="39"/>
  <c r="BT165" i="39"/>
  <c r="AJ168" i="39"/>
  <c r="AZ167" i="39"/>
  <c r="BP167" i="39"/>
  <c r="BV166" i="39"/>
  <c r="AP167" i="39"/>
  <c r="BF166" i="39"/>
  <c r="BW64" i="39"/>
  <c r="AQ65" i="39"/>
  <c r="BG64" i="39"/>
  <c r="AK168" i="39"/>
  <c r="BA167" i="39"/>
  <c r="BQ167" i="39"/>
  <c r="AO64" i="39"/>
  <c r="BE63" i="39"/>
  <c r="BU63" i="39"/>
  <c r="BM63" i="39"/>
  <c r="AG64" i="39"/>
  <c r="AW63" i="39"/>
  <c r="CA165" i="39"/>
  <c r="BK165" i="39"/>
  <c r="AU166" i="39"/>
  <c r="AL64" i="39"/>
  <c r="BB63" i="39"/>
  <c r="BR63" i="39"/>
  <c r="BU166" i="39"/>
  <c r="AO167" i="39"/>
  <c r="BE166" i="39"/>
  <c r="AG166" i="39"/>
  <c r="BM165" i="39"/>
  <c r="AW165" i="39"/>
  <c r="BD64" i="39"/>
  <c r="BT64" i="39"/>
  <c r="AN65" i="39"/>
  <c r="BO64" i="39"/>
  <c r="AI65" i="39"/>
  <c r="AY64" i="39"/>
  <c r="BS166" i="39"/>
  <c r="BC166" i="39"/>
  <c r="AM167" i="39"/>
  <c r="AH166" i="39"/>
  <c r="BN165" i="39"/>
  <c r="AX165" i="39"/>
  <c r="BL166" i="39"/>
  <c r="AF167" i="39"/>
  <c r="AV166" i="39"/>
  <c r="AF63" i="39"/>
  <c r="AV62" i="39"/>
  <c r="BL62" i="39"/>
  <c r="BP64" i="39"/>
  <c r="AZ64" i="39"/>
  <c r="AJ65" i="39"/>
  <c r="BN63" i="39"/>
  <c r="AH64" i="39"/>
  <c r="AX63" i="39"/>
  <c r="BF64" i="39"/>
  <c r="BV64" i="39"/>
  <c r="AP65" i="39"/>
  <c r="BW63" i="38"/>
  <c r="AQ64" i="38"/>
  <c r="BG63" i="38"/>
  <c r="BT62" i="38"/>
  <c r="AN63" i="38"/>
  <c r="BD62" i="38"/>
  <c r="BH166" i="38"/>
  <c r="AR167" i="38"/>
  <c r="BX166" i="38"/>
  <c r="AJ167" i="38"/>
  <c r="AZ166" i="38"/>
  <c r="BP166" i="38"/>
  <c r="BX63" i="38"/>
  <c r="AR64" i="38"/>
  <c r="BH63" i="38"/>
  <c r="BE165" i="38"/>
  <c r="BU165" i="38"/>
  <c r="AO166" i="38"/>
  <c r="AJ63" i="38"/>
  <c r="BP62" i="38"/>
  <c r="AZ62" i="38"/>
  <c r="AG63" i="38"/>
  <c r="BM62" i="38"/>
  <c r="AW62" i="38"/>
  <c r="BB167" i="38"/>
  <c r="AL168" i="38"/>
  <c r="BR167" i="38"/>
  <c r="AS64" i="38"/>
  <c r="BY63" i="38"/>
  <c r="BI63" i="38"/>
  <c r="AF63" i="38"/>
  <c r="BL62" i="38"/>
  <c r="AV62" i="38"/>
  <c r="AK167" i="38"/>
  <c r="BQ166" i="38"/>
  <c r="BA166" i="38"/>
  <c r="BD166" i="38"/>
  <c r="AN167" i="38"/>
  <c r="BT166" i="38"/>
  <c r="AU63" i="38"/>
  <c r="BK62" i="38"/>
  <c r="CA62" i="38"/>
  <c r="AK63" i="38"/>
  <c r="BA62" i="38"/>
  <c r="BQ62" i="38"/>
  <c r="AH167" i="38"/>
  <c r="BN166" i="38"/>
  <c r="AX166" i="38"/>
  <c r="BV63" i="38"/>
  <c r="AP64" i="38"/>
  <c r="BF63" i="38"/>
  <c r="BL165" i="38"/>
  <c r="AF166" i="38"/>
  <c r="AV165" i="38"/>
  <c r="AP166" i="38"/>
  <c r="BF165" i="38"/>
  <c r="BV165" i="38"/>
  <c r="BZ63" i="38"/>
  <c r="AT64" i="38"/>
  <c r="BJ63" i="38"/>
  <c r="AL63" i="38"/>
  <c r="BB62" i="38"/>
  <c r="BR62" i="38"/>
  <c r="BO166" i="38"/>
  <c r="AI167" i="38"/>
  <c r="AY166" i="38"/>
  <c r="BK165" i="38"/>
  <c r="CA165" i="38"/>
  <c r="AU166" i="38"/>
  <c r="BW167" i="38"/>
  <c r="AQ168" i="38"/>
  <c r="BG167" i="38"/>
  <c r="BE62" i="38"/>
  <c r="BU62" i="38"/>
  <c r="AO63" i="38"/>
  <c r="BM165" i="38"/>
  <c r="AG166" i="38"/>
  <c r="AW165" i="38"/>
  <c r="AM167" i="38"/>
  <c r="BS166" i="38"/>
  <c r="BC166" i="38"/>
  <c r="AY64" i="38"/>
  <c r="AI65" i="38"/>
  <c r="BO64" i="38"/>
  <c r="AH63" i="38"/>
  <c r="BN62" i="38"/>
  <c r="AX62" i="38"/>
  <c r="BC62" i="38"/>
  <c r="AM63" i="38"/>
  <c r="BS62" i="38"/>
  <c r="AO166" i="37"/>
  <c r="BU165" i="37"/>
  <c r="BE165" i="37"/>
  <c r="BY165" i="37"/>
  <c r="AS166" i="37"/>
  <c r="BI165" i="37"/>
  <c r="AF167" i="37"/>
  <c r="BL166" i="37"/>
  <c r="AV166" i="37"/>
  <c r="AW62" i="37"/>
  <c r="BM62" i="37"/>
  <c r="AG63" i="37"/>
  <c r="BO165" i="37"/>
  <c r="AY165" i="37"/>
  <c r="AI166" i="37"/>
  <c r="BQ62" i="37"/>
  <c r="AK63" i="37"/>
  <c r="BA62" i="37"/>
  <c r="BS64" i="37"/>
  <c r="BC64" i="37"/>
  <c r="AM65" i="37"/>
  <c r="CA166" i="37"/>
  <c r="BK166" i="37"/>
  <c r="AU167" i="37"/>
  <c r="BR165" i="37"/>
  <c r="AL166" i="37"/>
  <c r="BB165" i="37"/>
  <c r="AN166" i="37"/>
  <c r="BT165" i="37"/>
  <c r="BD165" i="37"/>
  <c r="BR62" i="37"/>
  <c r="AL63" i="37"/>
  <c r="BB62" i="37"/>
  <c r="BT64" i="37"/>
  <c r="BD64" i="37"/>
  <c r="AN65" i="37"/>
  <c r="BV64" i="37"/>
  <c r="AP65" i="37"/>
  <c r="BF64" i="37"/>
  <c r="BQ165" i="37"/>
  <c r="AK166" i="37"/>
  <c r="BA165" i="37"/>
  <c r="AM166" i="37"/>
  <c r="BC165" i="37"/>
  <c r="BS165" i="37"/>
  <c r="AX62" i="37"/>
  <c r="BN62" i="37"/>
  <c r="AH63" i="37"/>
  <c r="AY64" i="37"/>
  <c r="AI65" i="37"/>
  <c r="BO64" i="37"/>
  <c r="BG63" i="37"/>
  <c r="AQ64" i="37"/>
  <c r="BW63" i="37"/>
  <c r="AV62" i="37"/>
  <c r="BL62" i="37"/>
  <c r="AF63" i="37"/>
  <c r="AZ64" i="37"/>
  <c r="AJ65" i="37"/>
  <c r="BP64" i="37"/>
  <c r="BF166" i="37"/>
  <c r="BV166" i="37"/>
  <c r="AP167" i="37"/>
  <c r="BJ165" i="37"/>
  <c r="AT166" i="37"/>
  <c r="BZ165" i="37"/>
  <c r="BH63" i="37"/>
  <c r="BX63" i="37"/>
  <c r="AR64" i="37"/>
  <c r="CA63" i="37"/>
  <c r="AU64" i="37"/>
  <c r="BK63" i="37"/>
  <c r="BI63" i="37"/>
  <c r="BY63" i="37"/>
  <c r="AS64" i="37"/>
  <c r="BU64" i="37"/>
  <c r="AO65" i="37"/>
  <c r="BE64" i="37"/>
  <c r="BW165" i="37"/>
  <c r="BG165" i="37"/>
  <c r="AQ166" i="37"/>
  <c r="BP165" i="37"/>
  <c r="AZ165" i="37"/>
  <c r="AJ166" i="37"/>
  <c r="AR168" i="37"/>
  <c r="BH167" i="37"/>
  <c r="BX167" i="37"/>
  <c r="BJ63" i="37"/>
  <c r="BZ63" i="37"/>
  <c r="AT64" i="37"/>
  <c r="AZ64" i="36"/>
  <c r="BP64" i="36"/>
  <c r="AJ65" i="36"/>
  <c r="BX166" i="36"/>
  <c r="BH166" i="36"/>
  <c r="BW62" i="36"/>
  <c r="AQ63" i="36"/>
  <c r="BG62" i="36"/>
  <c r="BA167" i="36"/>
  <c r="BQ167" i="36"/>
  <c r="AN63" i="36"/>
  <c r="BD62" i="36"/>
  <c r="BT62" i="36"/>
  <c r="BV165" i="36"/>
  <c r="BF165" i="36"/>
  <c r="BJ165" i="36"/>
  <c r="BZ165" i="36"/>
  <c r="BK165" i="36"/>
  <c r="CA165" i="36"/>
  <c r="BT165" i="36"/>
  <c r="BD165" i="36"/>
  <c r="BK65" i="36"/>
  <c r="CA65" i="36"/>
  <c r="AU66" i="36"/>
  <c r="AX64" i="36"/>
  <c r="BN64" i="36"/>
  <c r="AH65" i="36"/>
  <c r="BI63" i="36"/>
  <c r="AS64" i="36"/>
  <c r="BY63" i="36"/>
  <c r="AP63" i="36"/>
  <c r="BV62" i="36"/>
  <c r="BF62" i="36"/>
  <c r="BH63" i="36"/>
  <c r="BX63" i="36"/>
  <c r="AR64" i="36"/>
  <c r="AZ166" i="36"/>
  <c r="BP166" i="36"/>
  <c r="AT63" i="36"/>
  <c r="BJ62" i="36"/>
  <c r="BZ62" i="36"/>
  <c r="BI165" i="36"/>
  <c r="BY165" i="36"/>
  <c r="BW165" i="36"/>
  <c r="BG165" i="36"/>
  <c r="AG64" i="36"/>
  <c r="BM63" i="36"/>
  <c r="AW63" i="36"/>
  <c r="BM165" i="36"/>
  <c r="AW165" i="36"/>
  <c r="AO63" i="36"/>
  <c r="BE62" i="36"/>
  <c r="BU62" i="36"/>
  <c r="AX167" i="36"/>
  <c r="BN167" i="36"/>
  <c r="BA64" i="36"/>
  <c r="AK65" i="36"/>
  <c r="BQ64" i="36"/>
  <c r="AY165" i="36"/>
  <c r="BO165" i="36"/>
  <c r="BB166" i="36"/>
  <c r="BR166" i="36"/>
  <c r="BS64" i="36"/>
  <c r="AM65" i="36"/>
  <c r="BC64" i="36"/>
  <c r="BE166" i="36"/>
  <c r="BU166" i="36"/>
  <c r="BS165" i="36"/>
  <c r="BC165" i="36"/>
  <c r="BL165" i="36"/>
  <c r="BR63" i="36"/>
  <c r="BB63" i="36"/>
  <c r="AL64" i="36"/>
  <c r="AF64" i="36"/>
  <c r="BL63" i="36"/>
  <c r="AV63" i="36"/>
  <c r="BZ60" i="16"/>
  <c r="BJ60" i="16"/>
  <c r="BI162" i="16"/>
  <c r="BY162" i="16"/>
  <c r="BH163" i="16"/>
  <c r="BX163" i="16"/>
  <c r="BV61" i="16"/>
  <c r="BF61" i="16"/>
  <c r="BX60" i="16"/>
  <c r="BH60" i="16"/>
  <c r="BK61" i="16"/>
  <c r="CA61" i="16"/>
  <c r="BY60" i="16"/>
  <c r="BI60" i="16"/>
  <c r="BV163" i="16"/>
  <c r="BF163" i="16"/>
  <c r="BA33" i="16"/>
  <c r="BQ33" i="16"/>
  <c r="BP34" i="16"/>
  <c r="AZ34" i="16"/>
  <c r="BS33" i="16"/>
  <c r="BC33" i="16"/>
  <c r="BK163" i="16"/>
  <c r="CA163" i="16"/>
  <c r="BG60" i="16"/>
  <c r="BW60" i="16"/>
  <c r="Z20" i="15"/>
  <c r="BJ163" i="16"/>
  <c r="BZ163" i="16"/>
  <c r="BG162" i="16"/>
  <c r="BW162" i="16"/>
  <c r="BU162" i="16"/>
  <c r="BE162" i="16"/>
  <c r="AX33" i="16"/>
  <c r="BN33" i="16"/>
  <c r="AW33" i="16"/>
  <c r="BM33" i="16"/>
  <c r="BU60" i="16"/>
  <c r="BE60" i="16"/>
  <c r="AO61" i="16"/>
  <c r="BR33" i="16"/>
  <c r="BB33" i="16"/>
  <c r="AY34" i="16"/>
  <c r="BO34" i="16"/>
  <c r="BT62" i="16"/>
  <c r="BD62" i="16"/>
  <c r="BT162" i="16"/>
  <c r="BD162" i="16"/>
  <c r="BL33" i="16"/>
  <c r="AV33" i="16"/>
  <c r="AP62" i="16"/>
  <c r="AQ163" i="16"/>
  <c r="AT164" i="16"/>
  <c r="AP164" i="16"/>
  <c r="AS163" i="16"/>
  <c r="AR61" i="16"/>
  <c r="AQ61" i="16"/>
  <c r="AS61" i="16"/>
  <c r="AU164" i="16"/>
  <c r="AN63" i="16"/>
  <c r="AN163" i="16"/>
  <c r="AT61" i="16"/>
  <c r="AR164" i="16"/>
  <c r="AU62" i="16"/>
  <c r="AO163" i="16"/>
  <c r="AG34" i="16"/>
  <c r="AF34" i="16"/>
  <c r="AK34" i="16"/>
  <c r="AJ35" i="16"/>
  <c r="AI35" i="16"/>
  <c r="AL34" i="16"/>
  <c r="AM34" i="16"/>
  <c r="AH34" i="16"/>
  <c r="Y20" i="15"/>
  <c r="AG20" i="15" s="1"/>
  <c r="V21" i="15"/>
  <c r="AD21" i="15" s="1"/>
  <c r="Z21" i="15"/>
  <c r="S20" i="15"/>
  <c r="AA20" i="15" s="1"/>
  <c r="U20" i="15"/>
  <c r="AC20" i="15" s="1"/>
  <c r="W21" i="15"/>
  <c r="AE21" i="15" s="1"/>
  <c r="T21" i="15" l="1"/>
  <c r="AB21" i="15" s="1"/>
  <c r="BS63" i="40"/>
  <c r="AM64" i="40"/>
  <c r="BC63" i="40"/>
  <c r="AR64" i="39"/>
  <c r="BX63" i="39"/>
  <c r="BH63" i="39"/>
  <c r="X21" i="15"/>
  <c r="AF21" i="15" s="1"/>
  <c r="AM64" i="43"/>
  <c r="BC63" i="43"/>
  <c r="BS63" i="43"/>
  <c r="AY63" i="43"/>
  <c r="AI64" i="43"/>
  <c r="BO63" i="43"/>
  <c r="BM166" i="40"/>
  <c r="AW166" i="40"/>
  <c r="AG167" i="40"/>
  <c r="AP65" i="44"/>
  <c r="BV64" i="44"/>
  <c r="BF64" i="44"/>
  <c r="BI166" i="43"/>
  <c r="AS167" i="43"/>
  <c r="BY166" i="43"/>
  <c r="AN64" i="44"/>
  <c r="BD63" i="44"/>
  <c r="BT63" i="44"/>
  <c r="BT166" i="42"/>
  <c r="BD166" i="42"/>
  <c r="AN167" i="42"/>
  <c r="V64" i="45"/>
  <c r="AD63" i="45"/>
  <c r="AF167" i="40"/>
  <c r="AV166" i="40"/>
  <c r="BL166" i="40"/>
  <c r="AG167" i="42"/>
  <c r="BM166" i="42"/>
  <c r="AW166" i="42"/>
  <c r="AS167" i="38"/>
  <c r="BI166" i="38"/>
  <c r="BY166" i="38"/>
  <c r="AR64" i="41"/>
  <c r="BX63" i="41"/>
  <c r="BH63" i="41"/>
  <c r="BR166" i="42"/>
  <c r="AL167" i="42"/>
  <c r="BB166" i="42"/>
  <c r="AZ166" i="41"/>
  <c r="BP166" i="41"/>
  <c r="BY63" i="39"/>
  <c r="AS64" i="39"/>
  <c r="BI63" i="39"/>
  <c r="AU167" i="43"/>
  <c r="BK166" i="43"/>
  <c r="CA166" i="43"/>
  <c r="BJ63" i="41"/>
  <c r="BZ63" i="41"/>
  <c r="AT64" i="41"/>
  <c r="CA166" i="41"/>
  <c r="BK166" i="41"/>
  <c r="BM166" i="37"/>
  <c r="AG167" i="37"/>
  <c r="AW166" i="37"/>
  <c r="U64" i="45"/>
  <c r="AC63" i="45"/>
  <c r="BO63" i="36"/>
  <c r="AY63" i="36"/>
  <c r="AI64" i="36"/>
  <c r="AG64" i="40"/>
  <c r="BM63" i="40"/>
  <c r="AW63" i="40"/>
  <c r="BG63" i="44"/>
  <c r="BW63" i="44"/>
  <c r="AQ64" i="44"/>
  <c r="AQ168" i="39"/>
  <c r="BG167" i="39"/>
  <c r="BW167" i="39"/>
  <c r="AX167" i="37"/>
  <c r="AH168" i="37"/>
  <c r="BN167" i="37"/>
  <c r="AT167" i="43"/>
  <c r="BJ166" i="43"/>
  <c r="BZ166" i="43"/>
  <c r="AX63" i="42"/>
  <c r="BN63" i="42"/>
  <c r="AH64" i="42"/>
  <c r="BX166" i="40"/>
  <c r="BH166" i="40"/>
  <c r="AR167" i="40"/>
  <c r="AT167" i="38"/>
  <c r="BZ166" i="38"/>
  <c r="BJ166" i="38"/>
  <c r="AJ167" i="42"/>
  <c r="AZ166" i="42"/>
  <c r="BP166" i="42"/>
  <c r="Y64" i="45"/>
  <c r="AG63" i="45"/>
  <c r="X64" i="45"/>
  <c r="AF63" i="45"/>
  <c r="AE65" i="45"/>
  <c r="W66" i="45"/>
  <c r="Z65" i="45"/>
  <c r="T67" i="45"/>
  <c r="AB66" i="45"/>
  <c r="S66" i="45"/>
  <c r="AA65" i="45"/>
  <c r="AY66" i="44"/>
  <c r="AI67" i="44"/>
  <c r="BO66" i="44"/>
  <c r="BE167" i="44"/>
  <c r="AO168" i="44"/>
  <c r="BU167" i="44"/>
  <c r="BM64" i="44"/>
  <c r="AW64" i="44"/>
  <c r="AG65" i="44"/>
  <c r="AU169" i="44"/>
  <c r="CA168" i="44"/>
  <c r="BK168" i="44"/>
  <c r="BA64" i="44"/>
  <c r="AK65" i="44"/>
  <c r="BQ64" i="44"/>
  <c r="BG167" i="44"/>
  <c r="AQ168" i="44"/>
  <c r="BW167" i="44"/>
  <c r="BE63" i="44"/>
  <c r="AO64" i="44"/>
  <c r="BU63" i="44"/>
  <c r="AX168" i="44"/>
  <c r="AH169" i="44"/>
  <c r="BN168" i="44"/>
  <c r="AJ64" i="44"/>
  <c r="BP63" i="44"/>
  <c r="AZ63" i="44"/>
  <c r="BI167" i="44"/>
  <c r="BY167" i="44"/>
  <c r="AS168" i="44"/>
  <c r="BF167" i="44"/>
  <c r="AP168" i="44"/>
  <c r="BV167" i="44"/>
  <c r="BK63" i="44"/>
  <c r="CA63" i="44"/>
  <c r="AU64" i="44"/>
  <c r="AG168" i="44"/>
  <c r="AW167" i="44"/>
  <c r="BM167" i="44"/>
  <c r="BO166" i="44"/>
  <c r="AY166" i="44"/>
  <c r="AI167" i="44"/>
  <c r="BL65" i="44"/>
  <c r="AF66" i="44"/>
  <c r="AV65" i="44"/>
  <c r="AR167" i="44"/>
  <c r="BH166" i="44"/>
  <c r="BX166" i="44"/>
  <c r="BA168" i="44"/>
  <c r="BQ168" i="44"/>
  <c r="AK169" i="44"/>
  <c r="BL168" i="44"/>
  <c r="AV168" i="44"/>
  <c r="AF169" i="44"/>
  <c r="BB169" i="44"/>
  <c r="AL170" i="44"/>
  <c r="BR169" i="44"/>
  <c r="BP166" i="44"/>
  <c r="AJ167" i="44"/>
  <c r="AZ166" i="44"/>
  <c r="AX66" i="44"/>
  <c r="AH67" i="44"/>
  <c r="BN66" i="44"/>
  <c r="BH63" i="44"/>
  <c r="BX63" i="44"/>
  <c r="AR64" i="44"/>
  <c r="BJ63" i="44"/>
  <c r="BZ63" i="44"/>
  <c r="AT64" i="44"/>
  <c r="BD167" i="44"/>
  <c r="AN168" i="44"/>
  <c r="BT167" i="44"/>
  <c r="AL66" i="44"/>
  <c r="BR65" i="44"/>
  <c r="BB65" i="44"/>
  <c r="AM167" i="44"/>
  <c r="BS166" i="44"/>
  <c r="BC166" i="44"/>
  <c r="BI63" i="44"/>
  <c r="BY63" i="44"/>
  <c r="AS64" i="44"/>
  <c r="AM66" i="44"/>
  <c r="BS65" i="44"/>
  <c r="BC65" i="44"/>
  <c r="BJ166" i="44"/>
  <c r="AT167" i="44"/>
  <c r="BZ166" i="44"/>
  <c r="AU65" i="43"/>
  <c r="CA64" i="43"/>
  <c r="BK64" i="43"/>
  <c r="BE64" i="43"/>
  <c r="BU64" i="43"/>
  <c r="AO65" i="43"/>
  <c r="AW65" i="43"/>
  <c r="BM65" i="43"/>
  <c r="AG66" i="43"/>
  <c r="AI167" i="43"/>
  <c r="BO166" i="43"/>
  <c r="AY166" i="43"/>
  <c r="BD64" i="43"/>
  <c r="BT64" i="43"/>
  <c r="AN65" i="43"/>
  <c r="BF167" i="43"/>
  <c r="AP168" i="43"/>
  <c r="BV167" i="43"/>
  <c r="AK67" i="43"/>
  <c r="BQ66" i="43"/>
  <c r="BA66" i="43"/>
  <c r="AL168" i="43"/>
  <c r="BB167" i="43"/>
  <c r="BR167" i="43"/>
  <c r="BG167" i="43"/>
  <c r="AQ168" i="43"/>
  <c r="BW167" i="43"/>
  <c r="BP166" i="43"/>
  <c r="AJ167" i="43"/>
  <c r="AZ166" i="43"/>
  <c r="BG63" i="43"/>
  <c r="AQ64" i="43"/>
  <c r="BW63" i="43"/>
  <c r="BI63" i="43"/>
  <c r="BY63" i="43"/>
  <c r="AS64" i="43"/>
  <c r="BR66" i="43"/>
  <c r="BB66" i="43"/>
  <c r="AL67" i="43"/>
  <c r="BM166" i="43"/>
  <c r="AW166" i="43"/>
  <c r="AG167" i="43"/>
  <c r="AF168" i="43"/>
  <c r="AV167" i="43"/>
  <c r="BL167" i="43"/>
  <c r="BJ63" i="43"/>
  <c r="BZ63" i="43"/>
  <c r="AT64" i="43"/>
  <c r="AK168" i="43"/>
  <c r="BA167" i="43"/>
  <c r="BQ167" i="43"/>
  <c r="AX65" i="43"/>
  <c r="BN65" i="43"/>
  <c r="AH66" i="43"/>
  <c r="AN168" i="43"/>
  <c r="BD167" i="43"/>
  <c r="BT167" i="43"/>
  <c r="AM168" i="43"/>
  <c r="BC167" i="43"/>
  <c r="BS167" i="43"/>
  <c r="BV64" i="43"/>
  <c r="AP65" i="43"/>
  <c r="BF64" i="43"/>
  <c r="AO168" i="43"/>
  <c r="BE167" i="43"/>
  <c r="BU167" i="43"/>
  <c r="AV65" i="43"/>
  <c r="BL65" i="43"/>
  <c r="AF66" i="43"/>
  <c r="BP65" i="43"/>
  <c r="AZ65" i="43"/>
  <c r="AJ66" i="43"/>
  <c r="BN166" i="43"/>
  <c r="AX166" i="43"/>
  <c r="AH167" i="43"/>
  <c r="BH63" i="43"/>
  <c r="AR64" i="43"/>
  <c r="BX63" i="43"/>
  <c r="BX168" i="43"/>
  <c r="AR169" i="43"/>
  <c r="BH168" i="43"/>
  <c r="AG65" i="42"/>
  <c r="BM64" i="42"/>
  <c r="AW64" i="42"/>
  <c r="BT64" i="42"/>
  <c r="AN65" i="42"/>
  <c r="BD64" i="42"/>
  <c r="BO166" i="42"/>
  <c r="AY166" i="42"/>
  <c r="AI167" i="42"/>
  <c r="BI66" i="42"/>
  <c r="BY66" i="42"/>
  <c r="AS67" i="42"/>
  <c r="AQ64" i="42"/>
  <c r="BW63" i="42"/>
  <c r="BG63" i="42"/>
  <c r="BS64" i="42"/>
  <c r="AM65" i="42"/>
  <c r="BC64" i="42"/>
  <c r="BH166" i="42"/>
  <c r="BX166" i="42"/>
  <c r="AR167" i="42"/>
  <c r="CA167" i="42"/>
  <c r="AU168" i="42"/>
  <c r="BK167" i="42"/>
  <c r="BL166" i="42"/>
  <c r="AF167" i="42"/>
  <c r="AV166" i="42"/>
  <c r="BV166" i="42"/>
  <c r="AP167" i="42"/>
  <c r="BF166" i="42"/>
  <c r="BR64" i="42"/>
  <c r="AL65" i="42"/>
  <c r="BB64" i="42"/>
  <c r="BY166" i="42"/>
  <c r="BI166" i="42"/>
  <c r="AS167" i="42"/>
  <c r="BS168" i="42"/>
  <c r="AM169" i="42"/>
  <c r="BC168" i="42"/>
  <c r="AO169" i="42"/>
  <c r="BU168" i="42"/>
  <c r="BE168" i="42"/>
  <c r="AV63" i="42"/>
  <c r="BL63" i="42"/>
  <c r="AF64" i="42"/>
  <c r="AZ65" i="42"/>
  <c r="AJ66" i="42"/>
  <c r="BP65" i="42"/>
  <c r="BJ166" i="42"/>
  <c r="AT167" i="42"/>
  <c r="BZ166" i="42"/>
  <c r="BW166" i="42"/>
  <c r="BG166" i="42"/>
  <c r="AQ167" i="42"/>
  <c r="BO64" i="42"/>
  <c r="AI65" i="42"/>
  <c r="AY64" i="42"/>
  <c r="BQ64" i="42"/>
  <c r="AK65" i="42"/>
  <c r="BA64" i="42"/>
  <c r="AT66" i="42"/>
  <c r="BZ65" i="42"/>
  <c r="BJ65" i="42"/>
  <c r="CA65" i="42"/>
  <c r="BK65" i="42"/>
  <c r="AU66" i="42"/>
  <c r="BH64" i="42"/>
  <c r="BX64" i="42"/>
  <c r="AR65" i="42"/>
  <c r="BE64" i="42"/>
  <c r="BU64" i="42"/>
  <c r="AO65" i="42"/>
  <c r="AX168" i="42"/>
  <c r="AH169" i="42"/>
  <c r="BN168" i="42"/>
  <c r="BV64" i="42"/>
  <c r="BF64" i="42"/>
  <c r="AP65" i="42"/>
  <c r="BA167" i="42"/>
  <c r="AK168" i="42"/>
  <c r="BQ167" i="42"/>
  <c r="BJ168" i="41"/>
  <c r="BZ168" i="41"/>
  <c r="BM166" i="41"/>
  <c r="AW166" i="41"/>
  <c r="AX63" i="41"/>
  <c r="BN63" i="41"/>
  <c r="AH64" i="41"/>
  <c r="AX167" i="41"/>
  <c r="BN167" i="41"/>
  <c r="BB166" i="41"/>
  <c r="BR166" i="41"/>
  <c r="BD166" i="41"/>
  <c r="BT166" i="41"/>
  <c r="BD65" i="41"/>
  <c r="AN66" i="41"/>
  <c r="BT65" i="41"/>
  <c r="BQ63" i="41"/>
  <c r="AK64" i="41"/>
  <c r="BA63" i="41"/>
  <c r="AS65" i="41"/>
  <c r="BI64" i="41"/>
  <c r="BY64" i="41"/>
  <c r="AY63" i="41"/>
  <c r="BO63" i="41"/>
  <c r="AI64" i="41"/>
  <c r="BE65" i="41"/>
  <c r="BU65" i="41"/>
  <c r="AO66" i="41"/>
  <c r="AW63" i="41"/>
  <c r="BM63" i="41"/>
  <c r="AG64" i="41"/>
  <c r="BC65" i="41"/>
  <c r="AM66" i="41"/>
  <c r="BS65" i="41"/>
  <c r="BX166" i="41"/>
  <c r="BH166" i="41"/>
  <c r="BW166" i="41"/>
  <c r="BG166" i="41"/>
  <c r="AF66" i="41"/>
  <c r="BL65" i="41"/>
  <c r="AV65" i="41"/>
  <c r="AJ65" i="41"/>
  <c r="AZ64" i="41"/>
  <c r="BP64" i="41"/>
  <c r="BF166" i="41"/>
  <c r="BV166" i="41"/>
  <c r="BC166" i="41"/>
  <c r="BS166" i="41"/>
  <c r="AY167" i="41"/>
  <c r="BO167" i="41"/>
  <c r="BL166" i="41"/>
  <c r="AV166" i="41"/>
  <c r="BI169" i="41"/>
  <c r="BY169" i="41"/>
  <c r="BV65" i="41"/>
  <c r="BF65" i="41"/>
  <c r="AP66" i="41"/>
  <c r="CA65" i="41"/>
  <c r="AU66" i="41"/>
  <c r="BK65" i="41"/>
  <c r="BU169" i="41"/>
  <c r="BE169" i="41"/>
  <c r="BQ168" i="41"/>
  <c r="BA168" i="41"/>
  <c r="BB65" i="41"/>
  <c r="AL66" i="41"/>
  <c r="BR65" i="41"/>
  <c r="BW66" i="41"/>
  <c r="AQ67" i="41"/>
  <c r="BG66" i="41"/>
  <c r="BZ64" i="40"/>
  <c r="AT65" i="40"/>
  <c r="BJ64" i="40"/>
  <c r="BR63" i="40"/>
  <c r="AL64" i="40"/>
  <c r="BB63" i="40"/>
  <c r="BV64" i="40"/>
  <c r="AP65" i="40"/>
  <c r="BF64" i="40"/>
  <c r="BX65" i="40"/>
  <c r="AR66" i="40"/>
  <c r="BH65" i="40"/>
  <c r="AU167" i="40"/>
  <c r="BK166" i="40"/>
  <c r="CA166" i="40"/>
  <c r="BY166" i="40"/>
  <c r="BI166" i="40"/>
  <c r="AS167" i="40"/>
  <c r="BQ63" i="40"/>
  <c r="BA63" i="40"/>
  <c r="AK64" i="40"/>
  <c r="BB166" i="40"/>
  <c r="AL167" i="40"/>
  <c r="BR166" i="40"/>
  <c r="AQ64" i="40"/>
  <c r="BG63" i="40"/>
  <c r="BW63" i="40"/>
  <c r="AX65" i="40"/>
  <c r="BN65" i="40"/>
  <c r="AH66" i="40"/>
  <c r="BQ168" i="40"/>
  <c r="AK169" i="40"/>
  <c r="BA168" i="40"/>
  <c r="AS64" i="40"/>
  <c r="BY63" i="40"/>
  <c r="BI63" i="40"/>
  <c r="AT168" i="40"/>
  <c r="BJ167" i="40"/>
  <c r="BZ167" i="40"/>
  <c r="BP166" i="40"/>
  <c r="AZ166" i="40"/>
  <c r="AJ167" i="40"/>
  <c r="BG168" i="40"/>
  <c r="AQ169" i="40"/>
  <c r="BW168" i="40"/>
  <c r="AX166" i="40"/>
  <c r="BN166" i="40"/>
  <c r="AH167" i="40"/>
  <c r="AY65" i="40"/>
  <c r="BO65" i="40"/>
  <c r="AI66" i="40"/>
  <c r="BE166" i="40"/>
  <c r="AO167" i="40"/>
  <c r="BU166" i="40"/>
  <c r="BL63" i="40"/>
  <c r="AF64" i="40"/>
  <c r="AV63" i="40"/>
  <c r="BD166" i="40"/>
  <c r="AN167" i="40"/>
  <c r="BT166" i="40"/>
  <c r="AY166" i="40"/>
  <c r="AI167" i="40"/>
  <c r="BO166" i="40"/>
  <c r="BE64" i="40"/>
  <c r="BU64" i="40"/>
  <c r="AO65" i="40"/>
  <c r="AM168" i="40"/>
  <c r="BC167" i="40"/>
  <c r="BS167" i="40"/>
  <c r="BK63" i="40"/>
  <c r="CA63" i="40"/>
  <c r="AU64" i="40"/>
  <c r="BD64" i="40"/>
  <c r="BT64" i="40"/>
  <c r="AN65" i="40"/>
  <c r="BF166" i="40"/>
  <c r="BV166" i="40"/>
  <c r="AP167" i="40"/>
  <c r="AZ65" i="40"/>
  <c r="BP65" i="40"/>
  <c r="AJ66" i="40"/>
  <c r="BL167" i="39"/>
  <c r="AV167" i="39"/>
  <c r="AF168" i="39"/>
  <c r="BB64" i="39"/>
  <c r="BR64" i="39"/>
  <c r="AL65" i="39"/>
  <c r="BQ64" i="39"/>
  <c r="AK65" i="39"/>
  <c r="BA64" i="39"/>
  <c r="AU167" i="39"/>
  <c r="BK166" i="39"/>
  <c r="CA166" i="39"/>
  <c r="AX166" i="39"/>
  <c r="BN166" i="39"/>
  <c r="AH167" i="39"/>
  <c r="BT166" i="39"/>
  <c r="AN167" i="39"/>
  <c r="BD166" i="39"/>
  <c r="AN66" i="39"/>
  <c r="BT65" i="39"/>
  <c r="BD65" i="39"/>
  <c r="BM166" i="39"/>
  <c r="AG167" i="39"/>
  <c r="AW166" i="39"/>
  <c r="BG65" i="39"/>
  <c r="BW65" i="39"/>
  <c r="AQ66" i="39"/>
  <c r="BX168" i="39"/>
  <c r="AR169" i="39"/>
  <c r="BH168" i="39"/>
  <c r="CA65" i="39"/>
  <c r="BK65" i="39"/>
  <c r="AU66" i="39"/>
  <c r="BS167" i="39"/>
  <c r="BC167" i="39"/>
  <c r="AM168" i="39"/>
  <c r="BO65" i="39"/>
  <c r="AY65" i="39"/>
  <c r="AI66" i="39"/>
  <c r="BE64" i="39"/>
  <c r="BU64" i="39"/>
  <c r="AO65" i="39"/>
  <c r="AS168" i="39"/>
  <c r="BY167" i="39"/>
  <c r="BI167" i="39"/>
  <c r="AK169" i="39"/>
  <c r="BA168" i="39"/>
  <c r="BQ168" i="39"/>
  <c r="BZ168" i="39"/>
  <c r="AT169" i="39"/>
  <c r="BJ168" i="39"/>
  <c r="AZ168" i="39"/>
  <c r="AJ169" i="39"/>
  <c r="BP168" i="39"/>
  <c r="BJ63" i="39"/>
  <c r="BZ63" i="39"/>
  <c r="AT64" i="39"/>
  <c r="BN64" i="39"/>
  <c r="AH65" i="39"/>
  <c r="AX64" i="39"/>
  <c r="BP65" i="39"/>
  <c r="AZ65" i="39"/>
  <c r="AJ66" i="39"/>
  <c r="AL168" i="39"/>
  <c r="BB167" i="39"/>
  <c r="BR167" i="39"/>
  <c r="BL63" i="39"/>
  <c r="AV63" i="39"/>
  <c r="AF64" i="39"/>
  <c r="BU167" i="39"/>
  <c r="BE167" i="39"/>
  <c r="AO168" i="39"/>
  <c r="AP66" i="39"/>
  <c r="BV65" i="39"/>
  <c r="BF65" i="39"/>
  <c r="BM64" i="39"/>
  <c r="AG65" i="39"/>
  <c r="AW64" i="39"/>
  <c r="BV167" i="39"/>
  <c r="BF167" i="39"/>
  <c r="AP168" i="39"/>
  <c r="BC63" i="39"/>
  <c r="AM64" i="39"/>
  <c r="BS63" i="39"/>
  <c r="AY166" i="39"/>
  <c r="BO166" i="39"/>
  <c r="AI167" i="39"/>
  <c r="BE166" i="38"/>
  <c r="AO167" i="38"/>
  <c r="BU166" i="38"/>
  <c r="AH168" i="38"/>
  <c r="AX167" i="38"/>
  <c r="BN167" i="38"/>
  <c r="AY167" i="38"/>
  <c r="AI168" i="38"/>
  <c r="BO167" i="38"/>
  <c r="BP63" i="38"/>
  <c r="AZ63" i="38"/>
  <c r="AJ64" i="38"/>
  <c r="BW168" i="38"/>
  <c r="AQ169" i="38"/>
  <c r="BG168" i="38"/>
  <c r="AM64" i="38"/>
  <c r="BC63" i="38"/>
  <c r="BS63" i="38"/>
  <c r="BX64" i="38"/>
  <c r="AR65" i="38"/>
  <c r="BH64" i="38"/>
  <c r="BN63" i="38"/>
  <c r="AH64" i="38"/>
  <c r="AX63" i="38"/>
  <c r="BZ64" i="38"/>
  <c r="AT65" i="38"/>
  <c r="BJ64" i="38"/>
  <c r="AP65" i="38"/>
  <c r="BV64" i="38"/>
  <c r="BF64" i="38"/>
  <c r="CA166" i="38"/>
  <c r="BK166" i="38"/>
  <c r="AU167" i="38"/>
  <c r="BL63" i="38"/>
  <c r="AF64" i="38"/>
  <c r="AV63" i="38"/>
  <c r="AZ167" i="38"/>
  <c r="AJ168" i="38"/>
  <c r="BP167" i="38"/>
  <c r="AY65" i="38"/>
  <c r="BO65" i="38"/>
  <c r="AI66" i="38"/>
  <c r="AS65" i="38"/>
  <c r="BI64" i="38"/>
  <c r="BY64" i="38"/>
  <c r="BA63" i="38"/>
  <c r="AK64" i="38"/>
  <c r="BQ63" i="38"/>
  <c r="AG167" i="38"/>
  <c r="BM166" i="38"/>
  <c r="AW166" i="38"/>
  <c r="AU64" i="38"/>
  <c r="BK63" i="38"/>
  <c r="CA63" i="38"/>
  <c r="BR168" i="38"/>
  <c r="AL169" i="38"/>
  <c r="BB168" i="38"/>
  <c r="AN64" i="38"/>
  <c r="BD63" i="38"/>
  <c r="BT63" i="38"/>
  <c r="BM63" i="38"/>
  <c r="AW63" i="38"/>
  <c r="AG64" i="38"/>
  <c r="BG64" i="38"/>
  <c r="AQ65" i="38"/>
  <c r="BW64" i="38"/>
  <c r="BL166" i="38"/>
  <c r="AF167" i="38"/>
  <c r="AV166" i="38"/>
  <c r="BQ167" i="38"/>
  <c r="BA167" i="38"/>
  <c r="AK168" i="38"/>
  <c r="BX167" i="38"/>
  <c r="AR168" i="38"/>
  <c r="BH167" i="38"/>
  <c r="BB63" i="38"/>
  <c r="BR63" i="38"/>
  <c r="AL64" i="38"/>
  <c r="BC167" i="38"/>
  <c r="BS167" i="38"/>
  <c r="AM168" i="38"/>
  <c r="BE63" i="38"/>
  <c r="BU63" i="38"/>
  <c r="AO64" i="38"/>
  <c r="BF166" i="38"/>
  <c r="AP167" i="38"/>
  <c r="BV166" i="38"/>
  <c r="BD167" i="38"/>
  <c r="BT167" i="38"/>
  <c r="AN168" i="38"/>
  <c r="BB166" i="37"/>
  <c r="BR166" i="37"/>
  <c r="AL167" i="37"/>
  <c r="AR169" i="37"/>
  <c r="BH168" i="37"/>
  <c r="BX168" i="37"/>
  <c r="BV167" i="37"/>
  <c r="AP168" i="37"/>
  <c r="BF167" i="37"/>
  <c r="BS166" i="37"/>
  <c r="BC166" i="37"/>
  <c r="AM167" i="37"/>
  <c r="BB63" i="37"/>
  <c r="BR63" i="37"/>
  <c r="AL64" i="37"/>
  <c r="BT166" i="37"/>
  <c r="BD166" i="37"/>
  <c r="AN167" i="37"/>
  <c r="BJ166" i="37"/>
  <c r="BZ166" i="37"/>
  <c r="AT167" i="37"/>
  <c r="AJ167" i="37"/>
  <c r="AZ166" i="37"/>
  <c r="BP166" i="37"/>
  <c r="BK167" i="37"/>
  <c r="AU168" i="37"/>
  <c r="CA167" i="37"/>
  <c r="BL167" i="37"/>
  <c r="AV167" i="37"/>
  <c r="AF168" i="37"/>
  <c r="BI166" i="37"/>
  <c r="BY166" i="37"/>
  <c r="AS167" i="37"/>
  <c r="BG166" i="37"/>
  <c r="BW166" i="37"/>
  <c r="AQ167" i="37"/>
  <c r="BA166" i="37"/>
  <c r="BQ166" i="37"/>
  <c r="AK167" i="37"/>
  <c r="AM66" i="37"/>
  <c r="BS65" i="37"/>
  <c r="BC65" i="37"/>
  <c r="AG64" i="37"/>
  <c r="BM63" i="37"/>
  <c r="AW63" i="37"/>
  <c r="AI66" i="37"/>
  <c r="BO65" i="37"/>
  <c r="AY65" i="37"/>
  <c r="BV65" i="37"/>
  <c r="BF65" i="37"/>
  <c r="AP66" i="37"/>
  <c r="AQ65" i="37"/>
  <c r="BG64" i="37"/>
  <c r="BW64" i="37"/>
  <c r="CA64" i="37"/>
  <c r="AU65" i="37"/>
  <c r="BK64" i="37"/>
  <c r="AR65" i="37"/>
  <c r="BH64" i="37"/>
  <c r="BX64" i="37"/>
  <c r="AH64" i="37"/>
  <c r="BN63" i="37"/>
  <c r="AX63" i="37"/>
  <c r="BQ63" i="37"/>
  <c r="BA63" i="37"/>
  <c r="AK64" i="37"/>
  <c r="BT65" i="37"/>
  <c r="BD65" i="37"/>
  <c r="AN66" i="37"/>
  <c r="AT65" i="37"/>
  <c r="BZ64" i="37"/>
  <c r="BJ64" i="37"/>
  <c r="AJ66" i="37"/>
  <c r="BP65" i="37"/>
  <c r="AZ65" i="37"/>
  <c r="AO66" i="37"/>
  <c r="BE65" i="37"/>
  <c r="BU65" i="37"/>
  <c r="AF64" i="37"/>
  <c r="AV63" i="37"/>
  <c r="BL63" i="37"/>
  <c r="AS65" i="37"/>
  <c r="BI64" i="37"/>
  <c r="BY64" i="37"/>
  <c r="AI167" i="37"/>
  <c r="AY166" i="37"/>
  <c r="BO166" i="37"/>
  <c r="BU166" i="37"/>
  <c r="BE166" i="37"/>
  <c r="AO167" i="37"/>
  <c r="BF166" i="36"/>
  <c r="BV166" i="36"/>
  <c r="AK66" i="36"/>
  <c r="BA65" i="36"/>
  <c r="BQ65" i="36"/>
  <c r="BZ63" i="36"/>
  <c r="AT64" i="36"/>
  <c r="BJ63" i="36"/>
  <c r="BF63" i="36"/>
  <c r="BV63" i="36"/>
  <c r="AP64" i="36"/>
  <c r="BG166" i="36"/>
  <c r="BW166" i="36"/>
  <c r="AY166" i="36"/>
  <c r="BO166" i="36"/>
  <c r="AU67" i="36"/>
  <c r="BK66" i="36"/>
  <c r="CA66" i="36"/>
  <c r="BY166" i="36"/>
  <c r="BI166" i="36"/>
  <c r="BR64" i="36"/>
  <c r="BB64" i="36"/>
  <c r="AL65" i="36"/>
  <c r="BD63" i="36"/>
  <c r="BT63" i="36"/>
  <c r="AN64" i="36"/>
  <c r="BL166" i="36"/>
  <c r="BD166" i="36"/>
  <c r="BT166" i="36"/>
  <c r="AZ167" i="36"/>
  <c r="BP167" i="36"/>
  <c r="BC65" i="36"/>
  <c r="BS65" i="36"/>
  <c r="AM66" i="36"/>
  <c r="AW64" i="36"/>
  <c r="BM64" i="36"/>
  <c r="AG65" i="36"/>
  <c r="AS65" i="36"/>
  <c r="BY64" i="36"/>
  <c r="BI64" i="36"/>
  <c r="BR167" i="36"/>
  <c r="BB167" i="36"/>
  <c r="BQ168" i="36"/>
  <c r="BA168" i="36"/>
  <c r="BN168" i="36"/>
  <c r="AX168" i="36"/>
  <c r="BC166" i="36"/>
  <c r="BS166" i="36"/>
  <c r="AR65" i="36"/>
  <c r="BX64" i="36"/>
  <c r="BH64" i="36"/>
  <c r="BX167" i="36"/>
  <c r="BH167" i="36"/>
  <c r="AJ66" i="36"/>
  <c r="AZ65" i="36"/>
  <c r="BP65" i="36"/>
  <c r="AW166" i="36"/>
  <c r="BM166" i="36"/>
  <c r="AH66" i="36"/>
  <c r="BN65" i="36"/>
  <c r="AX65" i="36"/>
  <c r="AV64" i="36"/>
  <c r="BL64" i="36"/>
  <c r="AF65" i="36"/>
  <c r="BG63" i="36"/>
  <c r="AQ64" i="36"/>
  <c r="BW63" i="36"/>
  <c r="BU167" i="36"/>
  <c r="BE167" i="36"/>
  <c r="BE63" i="36"/>
  <c r="BU63" i="36"/>
  <c r="AO64" i="36"/>
  <c r="BK166" i="36"/>
  <c r="CA166" i="36"/>
  <c r="BZ166" i="36"/>
  <c r="BJ166" i="36"/>
  <c r="CA164" i="16"/>
  <c r="BK164" i="16"/>
  <c r="BU61" i="16"/>
  <c r="BE61" i="16"/>
  <c r="AO62" i="16"/>
  <c r="BZ164" i="16"/>
  <c r="BJ164" i="16"/>
  <c r="BO35" i="16"/>
  <c r="AY35" i="16"/>
  <c r="BV62" i="16"/>
  <c r="BF62" i="16"/>
  <c r="AW34" i="16"/>
  <c r="BM34" i="16"/>
  <c r="BZ61" i="16"/>
  <c r="BJ61" i="16"/>
  <c r="BW61" i="16"/>
  <c r="BG61" i="16"/>
  <c r="BF164" i="16"/>
  <c r="BV164" i="16"/>
  <c r="BB34" i="16"/>
  <c r="BR34" i="16"/>
  <c r="BG163" i="16"/>
  <c r="BW163" i="16"/>
  <c r="BP35" i="16"/>
  <c r="AZ35" i="16"/>
  <c r="BX164" i="16"/>
  <c r="BH164" i="16"/>
  <c r="BD163" i="16"/>
  <c r="BT163" i="16"/>
  <c r="BY61" i="16"/>
  <c r="BI61" i="16"/>
  <c r="BX61" i="16"/>
  <c r="BH61" i="16"/>
  <c r="BI163" i="16"/>
  <c r="BY163" i="16"/>
  <c r="AX34" i="16"/>
  <c r="BN34" i="16"/>
  <c r="BS34" i="16"/>
  <c r="BC34" i="16"/>
  <c r="BQ34" i="16"/>
  <c r="BA34" i="16"/>
  <c r="BU163" i="16"/>
  <c r="BE163" i="16"/>
  <c r="CA62" i="16"/>
  <c r="BK62" i="16"/>
  <c r="BT63" i="16"/>
  <c r="BD63" i="16"/>
  <c r="BL34" i="16"/>
  <c r="AV34" i="16"/>
  <c r="AP63" i="16"/>
  <c r="AQ62" i="16"/>
  <c r="AT62" i="16"/>
  <c r="AN164" i="16"/>
  <c r="AS164" i="16"/>
  <c r="AN64" i="16"/>
  <c r="AP165" i="16"/>
  <c r="AO164" i="16"/>
  <c r="AR62" i="16"/>
  <c r="AU63" i="16"/>
  <c r="AS62" i="16"/>
  <c r="AU165" i="16"/>
  <c r="AT165" i="16"/>
  <c r="AR165" i="16"/>
  <c r="AQ164" i="16"/>
  <c r="Y21" i="15"/>
  <c r="AG21" i="15" s="1"/>
  <c r="AH35" i="16"/>
  <c r="AJ36" i="16"/>
  <c r="AK35" i="16"/>
  <c r="AM35" i="16"/>
  <c r="AL35" i="16"/>
  <c r="AG35" i="16"/>
  <c r="AF35" i="16"/>
  <c r="AI36" i="16"/>
  <c r="W22" i="15"/>
  <c r="AE22" i="15" s="1"/>
  <c r="U21" i="15"/>
  <c r="AC21" i="15" s="1"/>
  <c r="T22" i="15"/>
  <c r="AB22" i="15" s="1"/>
  <c r="S21" i="15"/>
  <c r="AA21" i="15" s="1"/>
  <c r="V22" i="15"/>
  <c r="AD22" i="15" s="1"/>
  <c r="Z22" i="15"/>
  <c r="X22" i="15" l="1"/>
  <c r="AF22" i="15" s="1"/>
  <c r="BS64" i="43"/>
  <c r="AM65" i="43"/>
  <c r="BC64" i="43"/>
  <c r="AI65" i="43"/>
  <c r="AY64" i="43"/>
  <c r="BO64" i="43"/>
  <c r="BH64" i="39"/>
  <c r="AR65" i="39"/>
  <c r="BX64" i="39"/>
  <c r="AM65" i="40"/>
  <c r="BC64" i="40"/>
  <c r="BS64" i="40"/>
  <c r="BZ167" i="38"/>
  <c r="BJ167" i="38"/>
  <c r="AT168" i="38"/>
  <c r="BJ167" i="43"/>
  <c r="AT168" i="43"/>
  <c r="BZ167" i="43"/>
  <c r="AZ167" i="42"/>
  <c r="AJ168" i="42"/>
  <c r="BP167" i="42"/>
  <c r="BK167" i="43"/>
  <c r="CA167" i="43"/>
  <c r="AU168" i="43"/>
  <c r="AV167" i="40"/>
  <c r="BL167" i="40"/>
  <c r="AF168" i="40"/>
  <c r="BI64" i="39"/>
  <c r="BY64" i="39"/>
  <c r="AS65" i="39"/>
  <c r="AY64" i="36"/>
  <c r="AI65" i="36"/>
  <c r="BO64" i="36"/>
  <c r="BD167" i="42"/>
  <c r="BT167" i="42"/>
  <c r="AN168" i="42"/>
  <c r="BN64" i="42"/>
  <c r="AX64" i="42"/>
  <c r="AH65" i="42"/>
  <c r="AZ167" i="41"/>
  <c r="BP167" i="41"/>
  <c r="U65" i="45"/>
  <c r="AC64" i="45"/>
  <c r="AL168" i="42"/>
  <c r="BB167" i="42"/>
  <c r="BR167" i="42"/>
  <c r="BT64" i="44"/>
  <c r="AN65" i="44"/>
  <c r="BD64" i="44"/>
  <c r="BM167" i="37"/>
  <c r="AG168" i="37"/>
  <c r="AW167" i="37"/>
  <c r="BI167" i="43"/>
  <c r="BY167" i="43"/>
  <c r="AS168" i="43"/>
  <c r="BX64" i="41"/>
  <c r="AR65" i="41"/>
  <c r="BH64" i="41"/>
  <c r="AH169" i="37"/>
  <c r="BN168" i="37"/>
  <c r="AX168" i="37"/>
  <c r="AW64" i="40"/>
  <c r="AG65" i="40"/>
  <c r="BM64" i="40"/>
  <c r="BK167" i="41"/>
  <c r="CA167" i="41"/>
  <c r="BZ64" i="41"/>
  <c r="BJ64" i="41"/>
  <c r="AT65" i="41"/>
  <c r="BY167" i="38"/>
  <c r="AS168" i="38"/>
  <c r="BI167" i="38"/>
  <c r="AP66" i="44"/>
  <c r="BF65" i="44"/>
  <c r="BV65" i="44"/>
  <c r="BM167" i="40"/>
  <c r="AW167" i="40"/>
  <c r="AG168" i="40"/>
  <c r="V65" i="45"/>
  <c r="AD64" i="45"/>
  <c r="BW168" i="39"/>
  <c r="BG168" i="39"/>
  <c r="AQ169" i="39"/>
  <c r="AR168" i="40"/>
  <c r="BX167" i="40"/>
  <c r="BH167" i="40"/>
  <c r="BW64" i="44"/>
  <c r="AQ65" i="44"/>
  <c r="BG64" i="44"/>
  <c r="BM167" i="42"/>
  <c r="AG168" i="42"/>
  <c r="AW167" i="42"/>
  <c r="T68" i="45"/>
  <c r="AB67" i="45"/>
  <c r="R67" i="45"/>
  <c r="Z66" i="45"/>
  <c r="S67" i="45"/>
  <c r="AA66" i="45"/>
  <c r="W67" i="45"/>
  <c r="AE66" i="45"/>
  <c r="AF64" i="45"/>
  <c r="X65" i="45"/>
  <c r="AG64" i="45"/>
  <c r="Y65" i="45"/>
  <c r="BL169" i="44"/>
  <c r="AF170" i="44"/>
  <c r="AV169" i="44"/>
  <c r="AQ169" i="44"/>
  <c r="BW168" i="44"/>
  <c r="BG168" i="44"/>
  <c r="AP169" i="44"/>
  <c r="BV168" i="44"/>
  <c r="BF168" i="44"/>
  <c r="AS169" i="44"/>
  <c r="BY168" i="44"/>
  <c r="BI168" i="44"/>
  <c r="AR65" i="44"/>
  <c r="BH64" i="44"/>
  <c r="BX64" i="44"/>
  <c r="BH167" i="44"/>
  <c r="AR168" i="44"/>
  <c r="BX167" i="44"/>
  <c r="BC66" i="44"/>
  <c r="BS66" i="44"/>
  <c r="AM67" i="44"/>
  <c r="AZ64" i="44"/>
  <c r="BP64" i="44"/>
  <c r="AJ65" i="44"/>
  <c r="AS65" i="44"/>
  <c r="BI64" i="44"/>
  <c r="BY64" i="44"/>
  <c r="AF67" i="44"/>
  <c r="AV66" i="44"/>
  <c r="BL66" i="44"/>
  <c r="BK169" i="44"/>
  <c r="CA169" i="44"/>
  <c r="AU170" i="44"/>
  <c r="BM65" i="44"/>
  <c r="AG66" i="44"/>
  <c r="AW65" i="44"/>
  <c r="AX67" i="44"/>
  <c r="AH68" i="44"/>
  <c r="BN67" i="44"/>
  <c r="BO167" i="44"/>
  <c r="AY167" i="44"/>
  <c r="AI168" i="44"/>
  <c r="BT168" i="44"/>
  <c r="AN169" i="44"/>
  <c r="BD168" i="44"/>
  <c r="AM168" i="44"/>
  <c r="BS167" i="44"/>
  <c r="BC167" i="44"/>
  <c r="BP167" i="44"/>
  <c r="AZ167" i="44"/>
  <c r="AJ168" i="44"/>
  <c r="BU168" i="44"/>
  <c r="AO169" i="44"/>
  <c r="BE168" i="44"/>
  <c r="AK170" i="44"/>
  <c r="BA169" i="44"/>
  <c r="BQ169" i="44"/>
  <c r="AT65" i="44"/>
  <c r="BJ64" i="44"/>
  <c r="BZ64" i="44"/>
  <c r="AW168" i="44"/>
  <c r="AG169" i="44"/>
  <c r="BM168" i="44"/>
  <c r="BU64" i="44"/>
  <c r="AO65" i="44"/>
  <c r="BE64" i="44"/>
  <c r="AH170" i="44"/>
  <c r="AX169" i="44"/>
  <c r="BN169" i="44"/>
  <c r="BR66" i="44"/>
  <c r="AL67" i="44"/>
  <c r="BB66" i="44"/>
  <c r="BB170" i="44"/>
  <c r="AL171" i="44"/>
  <c r="BR170" i="44"/>
  <c r="AU65" i="44"/>
  <c r="BK64" i="44"/>
  <c r="CA64" i="44"/>
  <c r="AY67" i="44"/>
  <c r="AI68" i="44"/>
  <c r="BO67" i="44"/>
  <c r="BZ167" i="44"/>
  <c r="AT168" i="44"/>
  <c r="BJ167" i="44"/>
  <c r="AK66" i="44"/>
  <c r="BQ65" i="44"/>
  <c r="BA65" i="44"/>
  <c r="BA67" i="43"/>
  <c r="AK68" i="43"/>
  <c r="BQ67" i="43"/>
  <c r="AJ168" i="43"/>
  <c r="AZ167" i="43"/>
  <c r="BP167" i="43"/>
  <c r="BO167" i="43"/>
  <c r="AI168" i="43"/>
  <c r="AY167" i="43"/>
  <c r="BG168" i="43"/>
  <c r="BW168" i="43"/>
  <c r="AQ169" i="43"/>
  <c r="BM66" i="43"/>
  <c r="AG67" i="43"/>
  <c r="AW66" i="43"/>
  <c r="BF168" i="43"/>
  <c r="AP169" i="43"/>
  <c r="BV168" i="43"/>
  <c r="BT65" i="43"/>
  <c r="AN66" i="43"/>
  <c r="BD65" i="43"/>
  <c r="AR65" i="43"/>
  <c r="BX64" i="43"/>
  <c r="BH64" i="43"/>
  <c r="BN167" i="43"/>
  <c r="AH168" i="43"/>
  <c r="AX167" i="43"/>
  <c r="AG168" i="43"/>
  <c r="AW167" i="43"/>
  <c r="BM167" i="43"/>
  <c r="AO169" i="43"/>
  <c r="BE168" i="43"/>
  <c r="BU168" i="43"/>
  <c r="AP66" i="43"/>
  <c r="BV65" i="43"/>
  <c r="BF65" i="43"/>
  <c r="BC168" i="43"/>
  <c r="AM169" i="43"/>
  <c r="BS168" i="43"/>
  <c r="BH169" i="43"/>
  <c r="AR170" i="43"/>
  <c r="BX169" i="43"/>
  <c r="BL66" i="43"/>
  <c r="AV66" i="43"/>
  <c r="AF67" i="43"/>
  <c r="BQ168" i="43"/>
  <c r="BA168" i="43"/>
  <c r="AK169" i="43"/>
  <c r="BZ64" i="43"/>
  <c r="AT65" i="43"/>
  <c r="BJ64" i="43"/>
  <c r="BL168" i="43"/>
  <c r="AV168" i="43"/>
  <c r="AF169" i="43"/>
  <c r="BB67" i="43"/>
  <c r="BR67" i="43"/>
  <c r="AL68" i="43"/>
  <c r="BR168" i="43"/>
  <c r="BB168" i="43"/>
  <c r="AL169" i="43"/>
  <c r="AH67" i="43"/>
  <c r="AX66" i="43"/>
  <c r="BN66" i="43"/>
  <c r="BY64" i="43"/>
  <c r="AS65" i="43"/>
  <c r="BI64" i="43"/>
  <c r="BW64" i="43"/>
  <c r="BG64" i="43"/>
  <c r="AQ65" i="43"/>
  <c r="AJ67" i="43"/>
  <c r="BP66" i="43"/>
  <c r="AZ66" i="43"/>
  <c r="AO66" i="43"/>
  <c r="BU65" i="43"/>
  <c r="BE65" i="43"/>
  <c r="BD168" i="43"/>
  <c r="BT168" i="43"/>
  <c r="AN169" i="43"/>
  <c r="AU66" i="43"/>
  <c r="BK65" i="43"/>
  <c r="CA65" i="43"/>
  <c r="BY167" i="42"/>
  <c r="AS168" i="42"/>
  <c r="BI167" i="42"/>
  <c r="BK66" i="42"/>
  <c r="CA66" i="42"/>
  <c r="AU67" i="42"/>
  <c r="BG64" i="42"/>
  <c r="BW64" i="42"/>
  <c r="AQ65" i="42"/>
  <c r="BY67" i="42"/>
  <c r="AS68" i="42"/>
  <c r="BI67" i="42"/>
  <c r="BA65" i="42"/>
  <c r="BQ65" i="42"/>
  <c r="AK66" i="42"/>
  <c r="AJ67" i="42"/>
  <c r="AZ66" i="42"/>
  <c r="BP66" i="42"/>
  <c r="AH170" i="42"/>
  <c r="BN169" i="42"/>
  <c r="AX169" i="42"/>
  <c r="BS65" i="42"/>
  <c r="BC65" i="42"/>
  <c r="AM66" i="42"/>
  <c r="BF167" i="42"/>
  <c r="BV167" i="42"/>
  <c r="AP168" i="42"/>
  <c r="BT65" i="42"/>
  <c r="AN66" i="42"/>
  <c r="BD65" i="42"/>
  <c r="BB65" i="42"/>
  <c r="AL66" i="42"/>
  <c r="BR65" i="42"/>
  <c r="BU65" i="42"/>
  <c r="AO66" i="42"/>
  <c r="BE65" i="42"/>
  <c r="BQ168" i="42"/>
  <c r="AK169" i="42"/>
  <c r="BA168" i="42"/>
  <c r="BV65" i="42"/>
  <c r="AP66" i="42"/>
  <c r="BF65" i="42"/>
  <c r="AI168" i="42"/>
  <c r="AY167" i="42"/>
  <c r="BO167" i="42"/>
  <c r="BG167" i="42"/>
  <c r="BW167" i="42"/>
  <c r="AQ168" i="42"/>
  <c r="BE169" i="42"/>
  <c r="BU169" i="42"/>
  <c r="AO170" i="42"/>
  <c r="BZ66" i="42"/>
  <c r="AT67" i="42"/>
  <c r="BJ66" i="42"/>
  <c r="AF65" i="42"/>
  <c r="AV64" i="42"/>
  <c r="BL64" i="42"/>
  <c r="BZ167" i="42"/>
  <c r="AT168" i="42"/>
  <c r="BJ167" i="42"/>
  <c r="AV167" i="42"/>
  <c r="AF168" i="42"/>
  <c r="BL167" i="42"/>
  <c r="AY65" i="42"/>
  <c r="AI66" i="42"/>
  <c r="BO65" i="42"/>
  <c r="CA168" i="42"/>
  <c r="AU169" i="42"/>
  <c r="BK168" i="42"/>
  <c r="AR66" i="42"/>
  <c r="BH65" i="42"/>
  <c r="BX65" i="42"/>
  <c r="BC169" i="42"/>
  <c r="AM170" i="42"/>
  <c r="BS169" i="42"/>
  <c r="BX167" i="42"/>
  <c r="AR168" i="42"/>
  <c r="BH167" i="42"/>
  <c r="AW65" i="42"/>
  <c r="AG66" i="42"/>
  <c r="BM65" i="42"/>
  <c r="BR167" i="41"/>
  <c r="BB167" i="41"/>
  <c r="BF167" i="41"/>
  <c r="BV167" i="41"/>
  <c r="BM64" i="41"/>
  <c r="AW64" i="41"/>
  <c r="AG65" i="41"/>
  <c r="BY170" i="41"/>
  <c r="BI170" i="41"/>
  <c r="AW167" i="41"/>
  <c r="BM167" i="41"/>
  <c r="BL66" i="41"/>
  <c r="AF67" i="41"/>
  <c r="AV66" i="41"/>
  <c r="BO168" i="41"/>
  <c r="AY168" i="41"/>
  <c r="BU66" i="41"/>
  <c r="AO67" i="41"/>
  <c r="BE66" i="41"/>
  <c r="BW67" i="41"/>
  <c r="AQ68" i="41"/>
  <c r="BG67" i="41"/>
  <c r="BQ169" i="41"/>
  <c r="BA169" i="41"/>
  <c r="BU170" i="41"/>
  <c r="BE170" i="41"/>
  <c r="BN168" i="41"/>
  <c r="AX168" i="41"/>
  <c r="AY64" i="41"/>
  <c r="AI65" i="41"/>
  <c r="BO64" i="41"/>
  <c r="BY65" i="41"/>
  <c r="AS66" i="41"/>
  <c r="BI65" i="41"/>
  <c r="BL167" i="41"/>
  <c r="AV167" i="41"/>
  <c r="AU67" i="41"/>
  <c r="BK66" i="41"/>
  <c r="CA66" i="41"/>
  <c r="BS167" i="41"/>
  <c r="BC167" i="41"/>
  <c r="BT66" i="41"/>
  <c r="AN67" i="41"/>
  <c r="BD66" i="41"/>
  <c r="AZ65" i="41"/>
  <c r="AJ66" i="41"/>
  <c r="BP65" i="41"/>
  <c r="AL67" i="41"/>
  <c r="BB66" i="41"/>
  <c r="BR66" i="41"/>
  <c r="BG167" i="41"/>
  <c r="BW167" i="41"/>
  <c r="BH167" i="41"/>
  <c r="BX167" i="41"/>
  <c r="BJ169" i="41"/>
  <c r="BZ169" i="41"/>
  <c r="AH65" i="41"/>
  <c r="BN64" i="41"/>
  <c r="AX64" i="41"/>
  <c r="AK65" i="41"/>
  <c r="BQ64" i="41"/>
  <c r="BA64" i="41"/>
  <c r="BV66" i="41"/>
  <c r="AP67" i="41"/>
  <c r="BF66" i="41"/>
  <c r="AM67" i="41"/>
  <c r="BS66" i="41"/>
  <c r="BC66" i="41"/>
  <c r="BT167" i="41"/>
  <c r="BD167" i="41"/>
  <c r="BP66" i="40"/>
  <c r="AJ67" i="40"/>
  <c r="AZ66" i="40"/>
  <c r="BK167" i="40"/>
  <c r="AU168" i="40"/>
  <c r="CA167" i="40"/>
  <c r="BW64" i="40"/>
  <c r="AQ65" i="40"/>
  <c r="BG64" i="40"/>
  <c r="BH66" i="40"/>
  <c r="AR67" i="40"/>
  <c r="BX66" i="40"/>
  <c r="AP168" i="40"/>
  <c r="BV167" i="40"/>
  <c r="BF167" i="40"/>
  <c r="AQ170" i="40"/>
  <c r="BW169" i="40"/>
  <c r="BG169" i="40"/>
  <c r="BA169" i="40"/>
  <c r="BQ169" i="40"/>
  <c r="AK170" i="40"/>
  <c r="AI67" i="40"/>
  <c r="BO66" i="40"/>
  <c r="AY66" i="40"/>
  <c r="BU65" i="40"/>
  <c r="AO66" i="40"/>
  <c r="BE65" i="40"/>
  <c r="BV65" i="40"/>
  <c r="AP66" i="40"/>
  <c r="BF65" i="40"/>
  <c r="BR167" i="40"/>
  <c r="AL168" i="40"/>
  <c r="BB167" i="40"/>
  <c r="AX167" i="40"/>
  <c r="BN167" i="40"/>
  <c r="AH168" i="40"/>
  <c r="BO167" i="40"/>
  <c r="AI168" i="40"/>
  <c r="AY167" i="40"/>
  <c r="BJ168" i="40"/>
  <c r="BZ168" i="40"/>
  <c r="AT169" i="40"/>
  <c r="BY64" i="40"/>
  <c r="AS65" i="40"/>
  <c r="BI64" i="40"/>
  <c r="AO168" i="40"/>
  <c r="BU167" i="40"/>
  <c r="BE167" i="40"/>
  <c r="AS168" i="40"/>
  <c r="BY167" i="40"/>
  <c r="BI167" i="40"/>
  <c r="BD65" i="40"/>
  <c r="BT65" i="40"/>
  <c r="AN66" i="40"/>
  <c r="AN168" i="40"/>
  <c r="BT167" i="40"/>
  <c r="BD167" i="40"/>
  <c r="BB64" i="40"/>
  <c r="AL65" i="40"/>
  <c r="BR64" i="40"/>
  <c r="AU65" i="40"/>
  <c r="CA64" i="40"/>
  <c r="BK64" i="40"/>
  <c r="BQ64" i="40"/>
  <c r="AK65" i="40"/>
  <c r="BA64" i="40"/>
  <c r="BL64" i="40"/>
  <c r="AV64" i="40"/>
  <c r="AF65" i="40"/>
  <c r="BZ65" i="40"/>
  <c r="AT66" i="40"/>
  <c r="BJ65" i="40"/>
  <c r="BS168" i="40"/>
  <c r="BC168" i="40"/>
  <c r="AM169" i="40"/>
  <c r="BN66" i="40"/>
  <c r="AH67" i="40"/>
  <c r="AX66" i="40"/>
  <c r="BP167" i="40"/>
  <c r="AZ167" i="40"/>
  <c r="AJ168" i="40"/>
  <c r="BP169" i="39"/>
  <c r="AJ170" i="39"/>
  <c r="AZ169" i="39"/>
  <c r="CA66" i="39"/>
  <c r="BK66" i="39"/>
  <c r="AU67" i="39"/>
  <c r="BL64" i="39"/>
  <c r="AF65" i="39"/>
  <c r="AV64" i="39"/>
  <c r="AJ67" i="39"/>
  <c r="AZ66" i="39"/>
  <c r="BP66" i="39"/>
  <c r="BQ65" i="39"/>
  <c r="AK66" i="39"/>
  <c r="BA65" i="39"/>
  <c r="BY168" i="39"/>
  <c r="AS169" i="39"/>
  <c r="BI168" i="39"/>
  <c r="AI168" i="39"/>
  <c r="BO167" i="39"/>
  <c r="AY167" i="39"/>
  <c r="BG66" i="39"/>
  <c r="AQ67" i="39"/>
  <c r="BW66" i="39"/>
  <c r="BQ169" i="39"/>
  <c r="AK170" i="39"/>
  <c r="BA169" i="39"/>
  <c r="BK167" i="39"/>
  <c r="AU168" i="39"/>
  <c r="CA167" i="39"/>
  <c r="AR170" i="39"/>
  <c r="BH169" i="39"/>
  <c r="BX169" i="39"/>
  <c r="BF168" i="39"/>
  <c r="BV168" i="39"/>
  <c r="AP169" i="39"/>
  <c r="BM167" i="39"/>
  <c r="AG168" i="39"/>
  <c r="AW167" i="39"/>
  <c r="AO66" i="39"/>
  <c r="BU65" i="39"/>
  <c r="BE65" i="39"/>
  <c r="AN67" i="39"/>
  <c r="BD66" i="39"/>
  <c r="BT66" i="39"/>
  <c r="BZ64" i="39"/>
  <c r="AT65" i="39"/>
  <c r="BJ64" i="39"/>
  <c r="BD167" i="39"/>
  <c r="BT167" i="39"/>
  <c r="AN168" i="39"/>
  <c r="AF169" i="39"/>
  <c r="AV168" i="39"/>
  <c r="BL168" i="39"/>
  <c r="BC64" i="39"/>
  <c r="AM65" i="39"/>
  <c r="BS64" i="39"/>
  <c r="BF66" i="39"/>
  <c r="AP67" i="39"/>
  <c r="BV66" i="39"/>
  <c r="BC168" i="39"/>
  <c r="BS168" i="39"/>
  <c r="AM169" i="39"/>
  <c r="BJ169" i="39"/>
  <c r="BZ169" i="39"/>
  <c r="AT170" i="39"/>
  <c r="BB168" i="39"/>
  <c r="AL169" i="39"/>
  <c r="BR168" i="39"/>
  <c r="AW65" i="39"/>
  <c r="BM65" i="39"/>
  <c r="AG66" i="39"/>
  <c r="BR65" i="39"/>
  <c r="AL66" i="39"/>
  <c r="BB65" i="39"/>
  <c r="AX65" i="39"/>
  <c r="BN65" i="39"/>
  <c r="AH66" i="39"/>
  <c r="AY66" i="39"/>
  <c r="BO66" i="39"/>
  <c r="AI67" i="39"/>
  <c r="BE168" i="39"/>
  <c r="AO169" i="39"/>
  <c r="BU168" i="39"/>
  <c r="BN167" i="39"/>
  <c r="AH168" i="39"/>
  <c r="AX167" i="39"/>
  <c r="BS64" i="38"/>
  <c r="BC64" i="38"/>
  <c r="AM65" i="38"/>
  <c r="BT168" i="38"/>
  <c r="AN169" i="38"/>
  <c r="BD168" i="38"/>
  <c r="BP64" i="38"/>
  <c r="AZ64" i="38"/>
  <c r="AJ65" i="38"/>
  <c r="BB169" i="38"/>
  <c r="BR169" i="38"/>
  <c r="AL170" i="38"/>
  <c r="AP66" i="38"/>
  <c r="BF65" i="38"/>
  <c r="BV65" i="38"/>
  <c r="BQ64" i="38"/>
  <c r="BA64" i="38"/>
  <c r="AK65" i="38"/>
  <c r="AQ66" i="38"/>
  <c r="BG65" i="38"/>
  <c r="BW65" i="38"/>
  <c r="AH169" i="38"/>
  <c r="AX168" i="38"/>
  <c r="BN168" i="38"/>
  <c r="AI67" i="38"/>
  <c r="AY66" i="38"/>
  <c r="BO66" i="38"/>
  <c r="AV64" i="38"/>
  <c r="AF65" i="38"/>
  <c r="BL64" i="38"/>
  <c r="CA167" i="38"/>
  <c r="AU168" i="38"/>
  <c r="BK167" i="38"/>
  <c r="AK169" i="38"/>
  <c r="BA168" i="38"/>
  <c r="BQ168" i="38"/>
  <c r="AG168" i="38"/>
  <c r="AW167" i="38"/>
  <c r="BM167" i="38"/>
  <c r="AY168" i="38"/>
  <c r="AI169" i="38"/>
  <c r="BO168" i="38"/>
  <c r="AO65" i="38"/>
  <c r="BU64" i="38"/>
  <c r="BE64" i="38"/>
  <c r="AW64" i="38"/>
  <c r="AG65" i="38"/>
  <c r="BM64" i="38"/>
  <c r="BR64" i="38"/>
  <c r="BB64" i="38"/>
  <c r="AL65" i="38"/>
  <c r="BG169" i="38"/>
  <c r="AQ170" i="38"/>
  <c r="BW169" i="38"/>
  <c r="AT66" i="38"/>
  <c r="BZ65" i="38"/>
  <c r="BJ65" i="38"/>
  <c r="AH65" i="38"/>
  <c r="AX64" i="38"/>
  <c r="BN64" i="38"/>
  <c r="AR66" i="38"/>
  <c r="BH65" i="38"/>
  <c r="BX65" i="38"/>
  <c r="AV167" i="38"/>
  <c r="AF168" i="38"/>
  <c r="BL167" i="38"/>
  <c r="AS66" i="38"/>
  <c r="BI65" i="38"/>
  <c r="BY65" i="38"/>
  <c r="BE167" i="38"/>
  <c r="BU167" i="38"/>
  <c r="AO168" i="38"/>
  <c r="AR169" i="38"/>
  <c r="BH168" i="38"/>
  <c r="BX168" i="38"/>
  <c r="CA64" i="38"/>
  <c r="AU65" i="38"/>
  <c r="BK64" i="38"/>
  <c r="AP168" i="38"/>
  <c r="BV167" i="38"/>
  <c r="BF167" i="38"/>
  <c r="BS168" i="38"/>
  <c r="AM169" i="38"/>
  <c r="BC168" i="38"/>
  <c r="BT64" i="38"/>
  <c r="BD64" i="38"/>
  <c r="AN65" i="38"/>
  <c r="BP168" i="38"/>
  <c r="AZ168" i="38"/>
  <c r="AJ169" i="38"/>
  <c r="BT167" i="37"/>
  <c r="BD167" i="37"/>
  <c r="AN168" i="37"/>
  <c r="BU167" i="37"/>
  <c r="BE167" i="37"/>
  <c r="AO168" i="37"/>
  <c r="BB64" i="37"/>
  <c r="BR64" i="37"/>
  <c r="AL65" i="37"/>
  <c r="BA64" i="37"/>
  <c r="BQ64" i="37"/>
  <c r="AK65" i="37"/>
  <c r="BF66" i="37"/>
  <c r="BV66" i="37"/>
  <c r="AP67" i="37"/>
  <c r="AQ168" i="37"/>
  <c r="BG167" i="37"/>
  <c r="BW167" i="37"/>
  <c r="AS168" i="37"/>
  <c r="BI167" i="37"/>
  <c r="BY167" i="37"/>
  <c r="BL168" i="37"/>
  <c r="AV168" i="37"/>
  <c r="AF169" i="37"/>
  <c r="AP169" i="37"/>
  <c r="BF168" i="37"/>
  <c r="BV168" i="37"/>
  <c r="BK168" i="37"/>
  <c r="AU169" i="37"/>
  <c r="CA168" i="37"/>
  <c r="AV64" i="37"/>
  <c r="BL64" i="37"/>
  <c r="AF65" i="37"/>
  <c r="AX64" i="37"/>
  <c r="AH65" i="37"/>
  <c r="BN64" i="37"/>
  <c r="BX169" i="37"/>
  <c r="AR170" i="37"/>
  <c r="BH169" i="37"/>
  <c r="BC66" i="37"/>
  <c r="BS66" i="37"/>
  <c r="AM67" i="37"/>
  <c r="BP66" i="37"/>
  <c r="AJ67" i="37"/>
  <c r="AZ66" i="37"/>
  <c r="BJ65" i="37"/>
  <c r="AT66" i="37"/>
  <c r="BZ65" i="37"/>
  <c r="BS167" i="37"/>
  <c r="BC167" i="37"/>
  <c r="AM168" i="37"/>
  <c r="BO66" i="37"/>
  <c r="AI67" i="37"/>
  <c r="AY66" i="37"/>
  <c r="AW64" i="37"/>
  <c r="AG65" i="37"/>
  <c r="BM64" i="37"/>
  <c r="BB167" i="37"/>
  <c r="BR167" i="37"/>
  <c r="AL168" i="37"/>
  <c r="AR66" i="37"/>
  <c r="BH65" i="37"/>
  <c r="BX65" i="37"/>
  <c r="BD66" i="37"/>
  <c r="BT66" i="37"/>
  <c r="AN67" i="37"/>
  <c r="AQ66" i="37"/>
  <c r="BG65" i="37"/>
  <c r="BW65" i="37"/>
  <c r="AY167" i="37"/>
  <c r="AI168" i="37"/>
  <c r="BO167" i="37"/>
  <c r="BI65" i="37"/>
  <c r="AS66" i="37"/>
  <c r="BY65" i="37"/>
  <c r="BE66" i="37"/>
  <c r="BU66" i="37"/>
  <c r="AO67" i="37"/>
  <c r="AZ167" i="37"/>
  <c r="AJ168" i="37"/>
  <c r="BP167" i="37"/>
  <c r="BA167" i="37"/>
  <c r="AK168" i="37"/>
  <c r="BQ167" i="37"/>
  <c r="BK65" i="37"/>
  <c r="CA65" i="37"/>
  <c r="AU66" i="37"/>
  <c r="AT168" i="37"/>
  <c r="BJ167" i="37"/>
  <c r="BZ167" i="37"/>
  <c r="BW167" i="36"/>
  <c r="BG167" i="36"/>
  <c r="AP65" i="36"/>
  <c r="BV64" i="36"/>
  <c r="BF64" i="36"/>
  <c r="AU68" i="36"/>
  <c r="BK67" i="36"/>
  <c r="CA67" i="36"/>
  <c r="BA169" i="36"/>
  <c r="AK170" i="36"/>
  <c r="BQ169" i="36"/>
  <c r="BJ167" i="36"/>
  <c r="BZ167" i="36"/>
  <c r="BR168" i="36"/>
  <c r="BB168" i="36"/>
  <c r="BL167" i="36"/>
  <c r="AZ66" i="36"/>
  <c r="BP66" i="36"/>
  <c r="AJ67" i="36"/>
  <c r="BY65" i="36"/>
  <c r="BI65" i="36"/>
  <c r="AS66" i="36"/>
  <c r="BP168" i="36"/>
  <c r="AZ168" i="36"/>
  <c r="BN66" i="36"/>
  <c r="AH67" i="36"/>
  <c r="AX66" i="36"/>
  <c r="BU64" i="36"/>
  <c r="AO65" i="36"/>
  <c r="BE64" i="36"/>
  <c r="BX168" i="36"/>
  <c r="BH168" i="36"/>
  <c r="AL66" i="36"/>
  <c r="BB65" i="36"/>
  <c r="BR65" i="36"/>
  <c r="AH170" i="36"/>
  <c r="BN169" i="36"/>
  <c r="AX169" i="36"/>
  <c r="AW167" i="36"/>
  <c r="BM167" i="36"/>
  <c r="BT64" i="36"/>
  <c r="AN65" i="36"/>
  <c r="BD64" i="36"/>
  <c r="BM65" i="36"/>
  <c r="AG66" i="36"/>
  <c r="AW65" i="36"/>
  <c r="BZ64" i="36"/>
  <c r="AT65" i="36"/>
  <c r="BJ64" i="36"/>
  <c r="BU168" i="36"/>
  <c r="BE168" i="36"/>
  <c r="AY167" i="36"/>
  <c r="BO167" i="36"/>
  <c r="BC66" i="36"/>
  <c r="AM67" i="36"/>
  <c r="BS66" i="36"/>
  <c r="BH65" i="36"/>
  <c r="BX65" i="36"/>
  <c r="AR66" i="36"/>
  <c r="AK67" i="36"/>
  <c r="BA66" i="36"/>
  <c r="BQ66" i="36"/>
  <c r="AQ65" i="36"/>
  <c r="BG64" i="36"/>
  <c r="BW64" i="36"/>
  <c r="BI167" i="36"/>
  <c r="BY167" i="36"/>
  <c r="BV167" i="36"/>
  <c r="BF167" i="36"/>
  <c r="BC167" i="36"/>
  <c r="BS167" i="36"/>
  <c r="BT167" i="36"/>
  <c r="BD167" i="36"/>
  <c r="BK167" i="36"/>
  <c r="CA167" i="36"/>
  <c r="BL65" i="36"/>
  <c r="AF66" i="36"/>
  <c r="AV65" i="36"/>
  <c r="BT64" i="16"/>
  <c r="BD64" i="16"/>
  <c r="BE164" i="16"/>
  <c r="BU164" i="16"/>
  <c r="BF165" i="16"/>
  <c r="BV165" i="16"/>
  <c r="AY36" i="16"/>
  <c r="BO36" i="16"/>
  <c r="BW62" i="16"/>
  <c r="BG62" i="16"/>
  <c r="BX165" i="16"/>
  <c r="BH165" i="16"/>
  <c r="BH62" i="16"/>
  <c r="BX62" i="16"/>
  <c r="BY164" i="16"/>
  <c r="BI164" i="16"/>
  <c r="BR35" i="16"/>
  <c r="BB35" i="16"/>
  <c r="BS35" i="16"/>
  <c r="BC35" i="16"/>
  <c r="BV63" i="16"/>
  <c r="BF63" i="16"/>
  <c r="BP36" i="16"/>
  <c r="AZ36" i="16"/>
  <c r="AX35" i="16"/>
  <c r="BN35" i="16"/>
  <c r="BG164" i="16"/>
  <c r="BW164" i="16"/>
  <c r="BU62" i="16"/>
  <c r="BE62" i="16"/>
  <c r="AO63" i="16"/>
  <c r="BK165" i="16"/>
  <c r="CA165" i="16"/>
  <c r="BK63" i="16"/>
  <c r="CA63" i="16"/>
  <c r="BD164" i="16"/>
  <c r="BT164" i="16"/>
  <c r="AW35" i="16"/>
  <c r="BM35" i="16"/>
  <c r="BZ62" i="16"/>
  <c r="BJ62" i="16"/>
  <c r="BQ35" i="16"/>
  <c r="BA35" i="16"/>
  <c r="BZ165" i="16"/>
  <c r="BJ165" i="16"/>
  <c r="BY62" i="16"/>
  <c r="BI62" i="16"/>
  <c r="BL35" i="16"/>
  <c r="AV35" i="16"/>
  <c r="AP64" i="16"/>
  <c r="AN65" i="16"/>
  <c r="AN165" i="16"/>
  <c r="AQ165" i="16"/>
  <c r="AS63" i="16"/>
  <c r="AT166" i="16"/>
  <c r="AP166" i="16"/>
  <c r="AQ63" i="16"/>
  <c r="AU166" i="16"/>
  <c r="AS165" i="16"/>
  <c r="AU64" i="16"/>
  <c r="AR63" i="16"/>
  <c r="AO165" i="16"/>
  <c r="AT63" i="16"/>
  <c r="AR166" i="16"/>
  <c r="Y22" i="15"/>
  <c r="AG22" i="15" s="1"/>
  <c r="AK36" i="16"/>
  <c r="AM36" i="16"/>
  <c r="AJ37" i="16"/>
  <c r="AI37" i="16"/>
  <c r="AF36" i="16"/>
  <c r="AG36" i="16"/>
  <c r="AL36" i="16"/>
  <c r="AH36" i="16"/>
  <c r="Z23" i="15"/>
  <c r="T23" i="15"/>
  <c r="AB23" i="15" s="1"/>
  <c r="U22" i="15"/>
  <c r="AC22" i="15" s="1"/>
  <c r="V23" i="15"/>
  <c r="AD23" i="15" s="1"/>
  <c r="W23" i="15"/>
  <c r="AE23" i="15" s="1"/>
  <c r="S22" i="15"/>
  <c r="AA22" i="15" s="1"/>
  <c r="X23" i="15"/>
  <c r="AF23" i="15" s="1"/>
  <c r="BS65" i="40" l="1"/>
  <c r="AM66" i="40"/>
  <c r="BC65" i="40"/>
  <c r="BX65" i="39"/>
  <c r="AR66" i="39"/>
  <c r="BH65" i="39"/>
  <c r="BC65" i="43"/>
  <c r="AM66" i="43"/>
  <c r="BS65" i="43"/>
  <c r="AI66" i="43"/>
  <c r="AY65" i="43"/>
  <c r="BO65" i="43"/>
  <c r="AG169" i="37"/>
  <c r="AW168" i="37"/>
  <c r="BM168" i="37"/>
  <c r="AI66" i="36"/>
  <c r="AY65" i="36"/>
  <c r="BO65" i="36"/>
  <c r="AF169" i="40"/>
  <c r="AV168" i="40"/>
  <c r="BL168" i="40"/>
  <c r="AT66" i="41"/>
  <c r="BZ65" i="41"/>
  <c r="BJ65" i="41"/>
  <c r="BW65" i="44"/>
  <c r="BG65" i="44"/>
  <c r="AQ66" i="44"/>
  <c r="AS66" i="39"/>
  <c r="BY65" i="39"/>
  <c r="BI65" i="39"/>
  <c r="BK168" i="41"/>
  <c r="CA168" i="41"/>
  <c r="BG169" i="39"/>
  <c r="AQ170" i="39"/>
  <c r="BW169" i="39"/>
  <c r="BR168" i="42"/>
  <c r="AL169" i="42"/>
  <c r="BB168" i="42"/>
  <c r="AG66" i="40"/>
  <c r="BM65" i="40"/>
  <c r="AW65" i="40"/>
  <c r="CA168" i="43"/>
  <c r="AU169" i="43"/>
  <c r="BK168" i="43"/>
  <c r="U66" i="45"/>
  <c r="AC65" i="45"/>
  <c r="AD65" i="45"/>
  <c r="V66" i="45"/>
  <c r="BP168" i="41"/>
  <c r="AZ168" i="41"/>
  <c r="AG169" i="40"/>
  <c r="AW168" i="40"/>
  <c r="BM168" i="40"/>
  <c r="BN169" i="37"/>
  <c r="AH170" i="37"/>
  <c r="AX169" i="37"/>
  <c r="AJ169" i="42"/>
  <c r="AZ168" i="42"/>
  <c r="BP168" i="42"/>
  <c r="AX65" i="42"/>
  <c r="BN65" i="42"/>
  <c r="AH66" i="42"/>
  <c r="BX65" i="41"/>
  <c r="AR66" i="41"/>
  <c r="BH65" i="41"/>
  <c r="BX168" i="40"/>
  <c r="BH168" i="40"/>
  <c r="AR169" i="40"/>
  <c r="BZ168" i="43"/>
  <c r="BJ168" i="43"/>
  <c r="AT169" i="43"/>
  <c r="BY168" i="43"/>
  <c r="BI168" i="43"/>
  <c r="AS169" i="43"/>
  <c r="AN169" i="42"/>
  <c r="BD168" i="42"/>
  <c r="BT168" i="42"/>
  <c r="AP67" i="44"/>
  <c r="BF66" i="44"/>
  <c r="BV66" i="44"/>
  <c r="AT169" i="38"/>
  <c r="BZ168" i="38"/>
  <c r="BJ168" i="38"/>
  <c r="BD65" i="44"/>
  <c r="AN66" i="44"/>
  <c r="BT65" i="44"/>
  <c r="BM168" i="42"/>
  <c r="AG169" i="42"/>
  <c r="AW168" i="42"/>
  <c r="AS169" i="38"/>
  <c r="BI168" i="38"/>
  <c r="BY168" i="38"/>
  <c r="W68" i="45"/>
  <c r="AE67" i="45"/>
  <c r="S68" i="45"/>
  <c r="AA67" i="45"/>
  <c r="R68" i="45"/>
  <c r="Z67" i="45"/>
  <c r="Y66" i="45"/>
  <c r="AG65" i="45"/>
  <c r="X66" i="45"/>
  <c r="AF65" i="45"/>
  <c r="T69" i="45"/>
  <c r="AB68" i="45"/>
  <c r="AR66" i="44"/>
  <c r="BH65" i="44"/>
  <c r="BX65" i="44"/>
  <c r="BQ66" i="44"/>
  <c r="BA66" i="44"/>
  <c r="AK67" i="44"/>
  <c r="BE65" i="44"/>
  <c r="AO66" i="44"/>
  <c r="BU65" i="44"/>
  <c r="BL67" i="44"/>
  <c r="AF68" i="44"/>
  <c r="AV67" i="44"/>
  <c r="BT169" i="44"/>
  <c r="BD169" i="44"/>
  <c r="AN170" i="44"/>
  <c r="AT169" i="44"/>
  <c r="BZ168" i="44"/>
  <c r="BJ168" i="44"/>
  <c r="BM169" i="44"/>
  <c r="AG170" i="44"/>
  <c r="AW169" i="44"/>
  <c r="AY168" i="44"/>
  <c r="AI169" i="44"/>
  <c r="BO168" i="44"/>
  <c r="AS66" i="44"/>
  <c r="BI65" i="44"/>
  <c r="BY65" i="44"/>
  <c r="AJ66" i="44"/>
  <c r="BP65" i="44"/>
  <c r="AZ65" i="44"/>
  <c r="AP170" i="44"/>
  <c r="BV169" i="44"/>
  <c r="BF169" i="44"/>
  <c r="BO68" i="44"/>
  <c r="AY68" i="44"/>
  <c r="BI169" i="44"/>
  <c r="BY169" i="44"/>
  <c r="AS170" i="44"/>
  <c r="AT66" i="44"/>
  <c r="BJ65" i="44"/>
  <c r="BZ65" i="44"/>
  <c r="BN68" i="44"/>
  <c r="AX68" i="44"/>
  <c r="BS67" i="44"/>
  <c r="BC67" i="44"/>
  <c r="AM68" i="44"/>
  <c r="BW169" i="44"/>
  <c r="BG169" i="44"/>
  <c r="AQ170" i="44"/>
  <c r="BK65" i="44"/>
  <c r="AU66" i="44"/>
  <c r="CA65" i="44"/>
  <c r="BL170" i="44"/>
  <c r="AF171" i="44"/>
  <c r="AV170" i="44"/>
  <c r="AZ168" i="44"/>
  <c r="BP168" i="44"/>
  <c r="AJ169" i="44"/>
  <c r="AW66" i="44"/>
  <c r="AG67" i="44"/>
  <c r="BM66" i="44"/>
  <c r="AL172" i="44"/>
  <c r="BR171" i="44"/>
  <c r="BB171" i="44"/>
  <c r="AR169" i="44"/>
  <c r="BX168" i="44"/>
  <c r="BH168" i="44"/>
  <c r="BR67" i="44"/>
  <c r="BB67" i="44"/>
  <c r="AL68" i="44"/>
  <c r="BS168" i="44"/>
  <c r="AM169" i="44"/>
  <c r="BC168" i="44"/>
  <c r="BA170" i="44"/>
  <c r="AK171" i="44"/>
  <c r="BQ170" i="44"/>
  <c r="BU169" i="44"/>
  <c r="BE169" i="44"/>
  <c r="AO170" i="44"/>
  <c r="AU171" i="44"/>
  <c r="CA170" i="44"/>
  <c r="BK170" i="44"/>
  <c r="AH171" i="44"/>
  <c r="BN170" i="44"/>
  <c r="AX170" i="44"/>
  <c r="BV66" i="43"/>
  <c r="AP67" i="43"/>
  <c r="BF66" i="43"/>
  <c r="BH170" i="43"/>
  <c r="BX170" i="43"/>
  <c r="AR171" i="43"/>
  <c r="BN168" i="43"/>
  <c r="AX168" i="43"/>
  <c r="AH169" i="43"/>
  <c r="AY168" i="43"/>
  <c r="AI169" i="43"/>
  <c r="BO168" i="43"/>
  <c r="AG68" i="43"/>
  <c r="AW67" i="43"/>
  <c r="BM67" i="43"/>
  <c r="AQ170" i="43"/>
  <c r="BG169" i="43"/>
  <c r="BW169" i="43"/>
  <c r="AZ67" i="43"/>
  <c r="AJ68" i="43"/>
  <c r="BP67" i="43"/>
  <c r="AT66" i="43"/>
  <c r="BJ65" i="43"/>
  <c r="BZ65" i="43"/>
  <c r="AR66" i="43"/>
  <c r="BH65" i="43"/>
  <c r="BX65" i="43"/>
  <c r="BS169" i="43"/>
  <c r="AM170" i="43"/>
  <c r="BC169" i="43"/>
  <c r="AQ66" i="43"/>
  <c r="BG65" i="43"/>
  <c r="BW65" i="43"/>
  <c r="AZ168" i="43"/>
  <c r="AJ169" i="43"/>
  <c r="BP168" i="43"/>
  <c r="AF68" i="43"/>
  <c r="AV67" i="43"/>
  <c r="BL67" i="43"/>
  <c r="BR169" i="43"/>
  <c r="BB169" i="43"/>
  <c r="AL170" i="43"/>
  <c r="BM168" i="43"/>
  <c r="AW168" i="43"/>
  <c r="AG169" i="43"/>
  <c r="AN170" i="43"/>
  <c r="BT169" i="43"/>
  <c r="BD169" i="43"/>
  <c r="BQ169" i="43"/>
  <c r="BA169" i="43"/>
  <c r="AK170" i="43"/>
  <c r="BT66" i="43"/>
  <c r="AN67" i="43"/>
  <c r="BD66" i="43"/>
  <c r="AP170" i="43"/>
  <c r="BF169" i="43"/>
  <c r="BV169" i="43"/>
  <c r="BU169" i="43"/>
  <c r="AO170" i="43"/>
  <c r="BE169" i="43"/>
  <c r="AH68" i="43"/>
  <c r="AX67" i="43"/>
  <c r="BN67" i="43"/>
  <c r="BK66" i="43"/>
  <c r="AU67" i="43"/>
  <c r="CA66" i="43"/>
  <c r="BU66" i="43"/>
  <c r="AO67" i="43"/>
  <c r="BE66" i="43"/>
  <c r="BQ68" i="43"/>
  <c r="BA68" i="43"/>
  <c r="AS66" i="43"/>
  <c r="BI65" i="43"/>
  <c r="BY65" i="43"/>
  <c r="BR68" i="43"/>
  <c r="BB68" i="43"/>
  <c r="AV169" i="43"/>
  <c r="BL169" i="43"/>
  <c r="AF170" i="43"/>
  <c r="AI67" i="42"/>
  <c r="AY66" i="42"/>
  <c r="BO66" i="42"/>
  <c r="AQ169" i="42"/>
  <c r="BG168" i="42"/>
  <c r="BW168" i="42"/>
  <c r="AJ68" i="42"/>
  <c r="BP67" i="42"/>
  <c r="AZ67" i="42"/>
  <c r="AK67" i="42"/>
  <c r="BQ66" i="42"/>
  <c r="BA66" i="42"/>
  <c r="AV168" i="42"/>
  <c r="BL168" i="42"/>
  <c r="AF169" i="42"/>
  <c r="BM66" i="42"/>
  <c r="AG67" i="42"/>
  <c r="AW66" i="42"/>
  <c r="AP67" i="42"/>
  <c r="BV66" i="42"/>
  <c r="BF66" i="42"/>
  <c r="AQ66" i="42"/>
  <c r="BW65" i="42"/>
  <c r="BG65" i="42"/>
  <c r="BI68" i="42"/>
  <c r="BY68" i="42"/>
  <c r="AK170" i="42"/>
  <c r="BQ169" i="42"/>
  <c r="BA169" i="42"/>
  <c r="BE66" i="42"/>
  <c r="AO67" i="42"/>
  <c r="BU66" i="42"/>
  <c r="BX66" i="42"/>
  <c r="AR67" i="42"/>
  <c r="BH66" i="42"/>
  <c r="BZ67" i="42"/>
  <c r="BJ67" i="42"/>
  <c r="AT68" i="42"/>
  <c r="BI168" i="42"/>
  <c r="AS169" i="42"/>
  <c r="BY168" i="42"/>
  <c r="AY168" i="42"/>
  <c r="AI169" i="42"/>
  <c r="BO168" i="42"/>
  <c r="BZ168" i="42"/>
  <c r="AT169" i="42"/>
  <c r="BJ168" i="42"/>
  <c r="AM67" i="42"/>
  <c r="BC66" i="42"/>
  <c r="BS66" i="42"/>
  <c r="AL67" i="42"/>
  <c r="BB66" i="42"/>
  <c r="BR66" i="42"/>
  <c r="AP169" i="42"/>
  <c r="BF168" i="42"/>
  <c r="BV168" i="42"/>
  <c r="BH168" i="42"/>
  <c r="BX168" i="42"/>
  <c r="AR169" i="42"/>
  <c r="AF66" i="42"/>
  <c r="AV65" i="42"/>
  <c r="BL65" i="42"/>
  <c r="BK169" i="42"/>
  <c r="AU170" i="42"/>
  <c r="CA169" i="42"/>
  <c r="BU170" i="42"/>
  <c r="BE170" i="42"/>
  <c r="AO171" i="42"/>
  <c r="AU68" i="42"/>
  <c r="BK67" i="42"/>
  <c r="CA67" i="42"/>
  <c r="AX170" i="42"/>
  <c r="AH171" i="42"/>
  <c r="BN170" i="42"/>
  <c r="BC170" i="42"/>
  <c r="BS170" i="42"/>
  <c r="AM171" i="42"/>
  <c r="BD66" i="42"/>
  <c r="AN67" i="42"/>
  <c r="BT66" i="42"/>
  <c r="BC168" i="41"/>
  <c r="BS168" i="41"/>
  <c r="AV67" i="41"/>
  <c r="BL67" i="41"/>
  <c r="AF68" i="41"/>
  <c r="BE171" i="41"/>
  <c r="BU171" i="41"/>
  <c r="AW168" i="41"/>
  <c r="BM168" i="41"/>
  <c r="AG66" i="41"/>
  <c r="AW65" i="41"/>
  <c r="BM65" i="41"/>
  <c r="AU68" i="41"/>
  <c r="BK67" i="41"/>
  <c r="CA67" i="41"/>
  <c r="BY171" i="41"/>
  <c r="BI171" i="41"/>
  <c r="BL168" i="41"/>
  <c r="AV168" i="41"/>
  <c r="AS67" i="41"/>
  <c r="BI66" i="41"/>
  <c r="BY66" i="41"/>
  <c r="AO68" i="41"/>
  <c r="BU67" i="41"/>
  <c r="BE67" i="41"/>
  <c r="BN169" i="41"/>
  <c r="AX169" i="41"/>
  <c r="AM68" i="41"/>
  <c r="BS67" i="41"/>
  <c r="BC67" i="41"/>
  <c r="AI66" i="41"/>
  <c r="AY65" i="41"/>
  <c r="BO65" i="41"/>
  <c r="BO169" i="41"/>
  <c r="AY169" i="41"/>
  <c r="BJ170" i="41"/>
  <c r="BZ170" i="41"/>
  <c r="BA170" i="41"/>
  <c r="BQ170" i="41"/>
  <c r="BH168" i="41"/>
  <c r="BX168" i="41"/>
  <c r="BF67" i="41"/>
  <c r="AP68" i="41"/>
  <c r="BV67" i="41"/>
  <c r="BR67" i="41"/>
  <c r="BB67" i="41"/>
  <c r="AL68" i="41"/>
  <c r="BV168" i="41"/>
  <c r="BF168" i="41"/>
  <c r="AK66" i="41"/>
  <c r="BA65" i="41"/>
  <c r="BQ65" i="41"/>
  <c r="AZ66" i="41"/>
  <c r="BP66" i="41"/>
  <c r="AJ67" i="41"/>
  <c r="AH66" i="41"/>
  <c r="AX65" i="41"/>
  <c r="BN65" i="41"/>
  <c r="AN68" i="41"/>
  <c r="BT67" i="41"/>
  <c r="BD67" i="41"/>
  <c r="BB168" i="41"/>
  <c r="BR168" i="41"/>
  <c r="BT168" i="41"/>
  <c r="BD168" i="41"/>
  <c r="BW168" i="41"/>
  <c r="BG168" i="41"/>
  <c r="BW68" i="41"/>
  <c r="BG68" i="41"/>
  <c r="CA65" i="40"/>
  <c r="BK65" i="40"/>
  <c r="AU66" i="40"/>
  <c r="BB65" i="40"/>
  <c r="AL66" i="40"/>
  <c r="BR65" i="40"/>
  <c r="AT170" i="40"/>
  <c r="BZ169" i="40"/>
  <c r="BJ169" i="40"/>
  <c r="BH67" i="40"/>
  <c r="BX67" i="40"/>
  <c r="AR68" i="40"/>
  <c r="AH68" i="40"/>
  <c r="AX67" i="40"/>
  <c r="BN67" i="40"/>
  <c r="BE66" i="40"/>
  <c r="AO67" i="40"/>
  <c r="BU66" i="40"/>
  <c r="BI168" i="40"/>
  <c r="AS169" i="40"/>
  <c r="BY168" i="40"/>
  <c r="BA65" i="40"/>
  <c r="BQ65" i="40"/>
  <c r="AK66" i="40"/>
  <c r="BG170" i="40"/>
  <c r="AQ171" i="40"/>
  <c r="BW170" i="40"/>
  <c r="AO169" i="40"/>
  <c r="BU168" i="40"/>
  <c r="BE168" i="40"/>
  <c r="AS66" i="40"/>
  <c r="BY65" i="40"/>
  <c r="BI65" i="40"/>
  <c r="BF66" i="40"/>
  <c r="BV66" i="40"/>
  <c r="AP67" i="40"/>
  <c r="BD168" i="40"/>
  <c r="AN169" i="40"/>
  <c r="BT168" i="40"/>
  <c r="BR168" i="40"/>
  <c r="AL169" i="40"/>
  <c r="BB168" i="40"/>
  <c r="BW65" i="40"/>
  <c r="AQ66" i="40"/>
  <c r="BG65" i="40"/>
  <c r="BS169" i="40"/>
  <c r="BC169" i="40"/>
  <c r="AM170" i="40"/>
  <c r="BO168" i="40"/>
  <c r="AY168" i="40"/>
  <c r="AI169" i="40"/>
  <c r="CA168" i="40"/>
  <c r="AU169" i="40"/>
  <c r="BK168" i="40"/>
  <c r="BZ66" i="40"/>
  <c r="AT67" i="40"/>
  <c r="BJ66" i="40"/>
  <c r="BP168" i="40"/>
  <c r="AJ169" i="40"/>
  <c r="AZ168" i="40"/>
  <c r="AN67" i="40"/>
  <c r="BD66" i="40"/>
  <c r="BT66" i="40"/>
  <c r="AH169" i="40"/>
  <c r="BN168" i="40"/>
  <c r="AX168" i="40"/>
  <c r="AY67" i="40"/>
  <c r="AI68" i="40"/>
  <c r="BO67" i="40"/>
  <c r="AJ68" i="40"/>
  <c r="AZ67" i="40"/>
  <c r="BP67" i="40"/>
  <c r="BF168" i="40"/>
  <c r="AP169" i="40"/>
  <c r="BV168" i="40"/>
  <c r="AF66" i="40"/>
  <c r="AV65" i="40"/>
  <c r="BL65" i="40"/>
  <c r="AK171" i="40"/>
  <c r="BA170" i="40"/>
  <c r="BQ170" i="40"/>
  <c r="BE66" i="39"/>
  <c r="BU66" i="39"/>
  <c r="AO67" i="39"/>
  <c r="AM66" i="39"/>
  <c r="BS65" i="39"/>
  <c r="BC65" i="39"/>
  <c r="AI169" i="39"/>
  <c r="AY168" i="39"/>
  <c r="BO168" i="39"/>
  <c r="AG169" i="39"/>
  <c r="AW168" i="39"/>
  <c r="BM168" i="39"/>
  <c r="AO170" i="39"/>
  <c r="BU169" i="39"/>
  <c r="BE169" i="39"/>
  <c r="AZ67" i="39"/>
  <c r="AJ68" i="39"/>
  <c r="BP67" i="39"/>
  <c r="AV169" i="39"/>
  <c r="AF170" i="39"/>
  <c r="BL169" i="39"/>
  <c r="BD168" i="39"/>
  <c r="AN169" i="39"/>
  <c r="BT168" i="39"/>
  <c r="AV65" i="39"/>
  <c r="BL65" i="39"/>
  <c r="AF66" i="39"/>
  <c r="AH67" i="39"/>
  <c r="BN66" i="39"/>
  <c r="AX66" i="39"/>
  <c r="BK67" i="39"/>
  <c r="AU68" i="39"/>
  <c r="CA67" i="39"/>
  <c r="AP170" i="39"/>
  <c r="BF169" i="39"/>
  <c r="BV169" i="39"/>
  <c r="AH169" i="39"/>
  <c r="AX168" i="39"/>
  <c r="BN168" i="39"/>
  <c r="AK67" i="39"/>
  <c r="BA66" i="39"/>
  <c r="BQ66" i="39"/>
  <c r="BH170" i="39"/>
  <c r="AR171" i="39"/>
  <c r="BX170" i="39"/>
  <c r="BQ170" i="39"/>
  <c r="BA170" i="39"/>
  <c r="AK171" i="39"/>
  <c r="AL67" i="39"/>
  <c r="BB66" i="39"/>
  <c r="BR66" i="39"/>
  <c r="AQ68" i="39"/>
  <c r="BW67" i="39"/>
  <c r="BG67" i="39"/>
  <c r="BI169" i="39"/>
  <c r="BY169" i="39"/>
  <c r="AS170" i="39"/>
  <c r="BR169" i="39"/>
  <c r="AL170" i="39"/>
  <c r="BB169" i="39"/>
  <c r="AY67" i="39"/>
  <c r="AI68" i="39"/>
  <c r="BO67" i="39"/>
  <c r="BZ65" i="39"/>
  <c r="BJ65" i="39"/>
  <c r="AT66" i="39"/>
  <c r="BJ170" i="39"/>
  <c r="BZ170" i="39"/>
  <c r="AT171" i="39"/>
  <c r="AM170" i="39"/>
  <c r="BS169" i="39"/>
  <c r="BC169" i="39"/>
  <c r="BV67" i="39"/>
  <c r="AP68" i="39"/>
  <c r="BF67" i="39"/>
  <c r="BP170" i="39"/>
  <c r="AZ170" i="39"/>
  <c r="AJ171" i="39"/>
  <c r="AU169" i="39"/>
  <c r="BK168" i="39"/>
  <c r="CA168" i="39"/>
  <c r="BT67" i="39"/>
  <c r="BD67" i="39"/>
  <c r="AN68" i="39"/>
  <c r="AG67" i="39"/>
  <c r="BM66" i="39"/>
  <c r="AW66" i="39"/>
  <c r="AO169" i="38"/>
  <c r="BU168" i="38"/>
  <c r="BE168" i="38"/>
  <c r="BA65" i="38"/>
  <c r="BQ65" i="38"/>
  <c r="AK66" i="38"/>
  <c r="BI66" i="38"/>
  <c r="BY66" i="38"/>
  <c r="AS67" i="38"/>
  <c r="BW66" i="38"/>
  <c r="BG66" i="38"/>
  <c r="AQ67" i="38"/>
  <c r="BP169" i="38"/>
  <c r="AJ170" i="38"/>
  <c r="AZ169" i="38"/>
  <c r="BQ169" i="38"/>
  <c r="AK170" i="38"/>
  <c r="BA169" i="38"/>
  <c r="BM65" i="38"/>
  <c r="AG66" i="38"/>
  <c r="AW65" i="38"/>
  <c r="BV168" i="38"/>
  <c r="AP169" i="38"/>
  <c r="BF168" i="38"/>
  <c r="BO67" i="38"/>
  <c r="AI68" i="38"/>
  <c r="AY67" i="38"/>
  <c r="BT169" i="38"/>
  <c r="AN170" i="38"/>
  <c r="BD169" i="38"/>
  <c r="BV66" i="38"/>
  <c r="BF66" i="38"/>
  <c r="AP67" i="38"/>
  <c r="AZ65" i="38"/>
  <c r="AJ66" i="38"/>
  <c r="BP65" i="38"/>
  <c r="AX65" i="38"/>
  <c r="BN65" i="38"/>
  <c r="AH66" i="38"/>
  <c r="AW168" i="38"/>
  <c r="AG169" i="38"/>
  <c r="BM168" i="38"/>
  <c r="AQ171" i="38"/>
  <c r="BW170" i="38"/>
  <c r="BG170" i="38"/>
  <c r="AL171" i="38"/>
  <c r="BR170" i="38"/>
  <c r="BB170" i="38"/>
  <c r="AV168" i="38"/>
  <c r="AF169" i="38"/>
  <c r="BL168" i="38"/>
  <c r="AV65" i="38"/>
  <c r="AF66" i="38"/>
  <c r="BL65" i="38"/>
  <c r="AU66" i="38"/>
  <c r="BK65" i="38"/>
  <c r="CA65" i="38"/>
  <c r="BU65" i="38"/>
  <c r="AO66" i="38"/>
  <c r="BE65" i="38"/>
  <c r="BS65" i="38"/>
  <c r="AM66" i="38"/>
  <c r="BC65" i="38"/>
  <c r="BS169" i="38"/>
  <c r="AM170" i="38"/>
  <c r="BC169" i="38"/>
  <c r="BX66" i="38"/>
  <c r="AR67" i="38"/>
  <c r="BH66" i="38"/>
  <c r="AX169" i="38"/>
  <c r="AH170" i="38"/>
  <c r="BN169" i="38"/>
  <c r="AR170" i="38"/>
  <c r="BX169" i="38"/>
  <c r="BH169" i="38"/>
  <c r="BT65" i="38"/>
  <c r="AN66" i="38"/>
  <c r="BD65" i="38"/>
  <c r="BK168" i="38"/>
  <c r="AU169" i="38"/>
  <c r="CA168" i="38"/>
  <c r="BR65" i="38"/>
  <c r="AL66" i="38"/>
  <c r="BB65" i="38"/>
  <c r="BJ66" i="38"/>
  <c r="BZ66" i="38"/>
  <c r="AT67" i="38"/>
  <c r="AI170" i="38"/>
  <c r="AY169" i="38"/>
  <c r="BO169" i="38"/>
  <c r="BM65" i="37"/>
  <c r="AG66" i="37"/>
  <c r="AW65" i="37"/>
  <c r="BN65" i="37"/>
  <c r="AH66" i="37"/>
  <c r="AX65" i="37"/>
  <c r="AS169" i="37"/>
  <c r="BI168" i="37"/>
  <c r="BY168" i="37"/>
  <c r="AQ169" i="37"/>
  <c r="BG168" i="37"/>
  <c r="BW168" i="37"/>
  <c r="BW66" i="37"/>
  <c r="BG66" i="37"/>
  <c r="AQ67" i="37"/>
  <c r="BP67" i="37"/>
  <c r="AJ68" i="37"/>
  <c r="AZ67" i="37"/>
  <c r="AV169" i="37"/>
  <c r="AF170" i="37"/>
  <c r="BL169" i="37"/>
  <c r="AU67" i="37"/>
  <c r="CA66" i="37"/>
  <c r="BK66" i="37"/>
  <c r="AK66" i="37"/>
  <c r="BQ65" i="37"/>
  <c r="BA65" i="37"/>
  <c r="AI169" i="37"/>
  <c r="BO168" i="37"/>
  <c r="AY168" i="37"/>
  <c r="AK169" i="37"/>
  <c r="BA168" i="37"/>
  <c r="BQ168" i="37"/>
  <c r="AU170" i="37"/>
  <c r="CA169" i="37"/>
  <c r="BK169" i="37"/>
  <c r="AJ169" i="37"/>
  <c r="BP168" i="37"/>
  <c r="AZ168" i="37"/>
  <c r="AN68" i="37"/>
  <c r="BD67" i="37"/>
  <c r="BT67" i="37"/>
  <c r="AN169" i="37"/>
  <c r="BT168" i="37"/>
  <c r="BD168" i="37"/>
  <c r="AL169" i="37"/>
  <c r="BB168" i="37"/>
  <c r="BR168" i="37"/>
  <c r="AP68" i="37"/>
  <c r="BV67" i="37"/>
  <c r="BF67" i="37"/>
  <c r="BJ168" i="37"/>
  <c r="AT169" i="37"/>
  <c r="BZ168" i="37"/>
  <c r="BY66" i="37"/>
  <c r="AS67" i="37"/>
  <c r="BI66" i="37"/>
  <c r="BL65" i="37"/>
  <c r="AF66" i="37"/>
  <c r="AV65" i="37"/>
  <c r="BC168" i="37"/>
  <c r="AM169" i="37"/>
  <c r="BS168" i="37"/>
  <c r="BZ66" i="37"/>
  <c r="AT67" i="37"/>
  <c r="BJ66" i="37"/>
  <c r="AO169" i="37"/>
  <c r="BU168" i="37"/>
  <c r="BE168" i="37"/>
  <c r="BF169" i="37"/>
  <c r="BV169" i="37"/>
  <c r="AP170" i="37"/>
  <c r="AM68" i="37"/>
  <c r="BC67" i="37"/>
  <c r="BS67" i="37"/>
  <c r="BX170" i="37"/>
  <c r="AR171" i="37"/>
  <c r="BH170" i="37"/>
  <c r="BO67" i="37"/>
  <c r="AY67" i="37"/>
  <c r="AI68" i="37"/>
  <c r="AL66" i="37"/>
  <c r="BR65" i="37"/>
  <c r="BB65" i="37"/>
  <c r="AO68" i="37"/>
  <c r="BE67" i="37"/>
  <c r="BU67" i="37"/>
  <c r="BX66" i="37"/>
  <c r="BH66" i="37"/>
  <c r="AR67" i="37"/>
  <c r="BL66" i="36"/>
  <c r="AF67" i="36"/>
  <c r="AV66" i="36"/>
  <c r="BW65" i="36"/>
  <c r="BG65" i="36"/>
  <c r="AQ66" i="36"/>
  <c r="BT168" i="36"/>
  <c r="BD168" i="36"/>
  <c r="BM168" i="36"/>
  <c r="AW168" i="36"/>
  <c r="BY66" i="36"/>
  <c r="BI66" i="36"/>
  <c r="AS67" i="36"/>
  <c r="CA68" i="36"/>
  <c r="BK68" i="36"/>
  <c r="BV168" i="36"/>
  <c r="BF168" i="36"/>
  <c r="BM66" i="36"/>
  <c r="AG67" i="36"/>
  <c r="AW66" i="36"/>
  <c r="BX66" i="36"/>
  <c r="AR67" i="36"/>
  <c r="BH66" i="36"/>
  <c r="BB169" i="36"/>
  <c r="AL170" i="36"/>
  <c r="BR169" i="36"/>
  <c r="BU65" i="36"/>
  <c r="AO66" i="36"/>
  <c r="BE65" i="36"/>
  <c r="BN170" i="36"/>
  <c r="AX170" i="36"/>
  <c r="AR170" i="36"/>
  <c r="BH169" i="36"/>
  <c r="BX169" i="36"/>
  <c r="BZ168" i="36"/>
  <c r="BJ168" i="36"/>
  <c r="BK168" i="36"/>
  <c r="CA168" i="36"/>
  <c r="BA170" i="36"/>
  <c r="BQ170" i="36"/>
  <c r="BQ67" i="36"/>
  <c r="AK68" i="36"/>
  <c r="BA67" i="36"/>
  <c r="AM68" i="36"/>
  <c r="BC67" i="36"/>
  <c r="BS67" i="36"/>
  <c r="BP67" i="36"/>
  <c r="AJ68" i="36"/>
  <c r="AZ67" i="36"/>
  <c r="BO168" i="36"/>
  <c r="AY168" i="36"/>
  <c r="BW168" i="36"/>
  <c r="BG168" i="36"/>
  <c r="BB66" i="36"/>
  <c r="AL67" i="36"/>
  <c r="BR66" i="36"/>
  <c r="AO170" i="36"/>
  <c r="BU169" i="36"/>
  <c r="BE169" i="36"/>
  <c r="BY168" i="36"/>
  <c r="BI168" i="36"/>
  <c r="BJ65" i="36"/>
  <c r="BZ65" i="36"/>
  <c r="AT66" i="36"/>
  <c r="BN67" i="36"/>
  <c r="AH68" i="36"/>
  <c r="AX67" i="36"/>
  <c r="BD65" i="36"/>
  <c r="BT65" i="36"/>
  <c r="AN66" i="36"/>
  <c r="AZ169" i="36"/>
  <c r="AJ170" i="36"/>
  <c r="BP169" i="36"/>
  <c r="BS168" i="36"/>
  <c r="BC168" i="36"/>
  <c r="BV65" i="36"/>
  <c r="BF65" i="36"/>
  <c r="AP66" i="36"/>
  <c r="BL168" i="36"/>
  <c r="CA166" i="16"/>
  <c r="BK166" i="16"/>
  <c r="BN36" i="16"/>
  <c r="AX36" i="16"/>
  <c r="BZ166" i="16"/>
  <c r="BJ166" i="16"/>
  <c r="BW165" i="16"/>
  <c r="BG165" i="16"/>
  <c r="BD165" i="16"/>
  <c r="BT165" i="16"/>
  <c r="AZ37" i="16"/>
  <c r="BP37" i="16"/>
  <c r="BA36" i="16"/>
  <c r="BQ36" i="16"/>
  <c r="BJ63" i="16"/>
  <c r="BZ63" i="16"/>
  <c r="BY165" i="16"/>
  <c r="BI165" i="16"/>
  <c r="BG63" i="16"/>
  <c r="BW63" i="16"/>
  <c r="BV166" i="16"/>
  <c r="BF166" i="16"/>
  <c r="BI63" i="16"/>
  <c r="BY63" i="16"/>
  <c r="BR36" i="16"/>
  <c r="BB36" i="16"/>
  <c r="BM36" i="16"/>
  <c r="AW36" i="16"/>
  <c r="BD65" i="16"/>
  <c r="BT65" i="16"/>
  <c r="BU63" i="16"/>
  <c r="BE63" i="16"/>
  <c r="AO64" i="16"/>
  <c r="AY37" i="16"/>
  <c r="BO37" i="16"/>
  <c r="BV64" i="16"/>
  <c r="BF64" i="16"/>
  <c r="BS36" i="16"/>
  <c r="BC36" i="16"/>
  <c r="BX166" i="16"/>
  <c r="BH166" i="16"/>
  <c r="BU165" i="16"/>
  <c r="BE165" i="16"/>
  <c r="BH63" i="16"/>
  <c r="BX63" i="16"/>
  <c r="CA64" i="16"/>
  <c r="BK64" i="16"/>
  <c r="BL36" i="16"/>
  <c r="AV36" i="16"/>
  <c r="AP65" i="16"/>
  <c r="AT167" i="16"/>
  <c r="AR64" i="16"/>
  <c r="AU167" i="16"/>
  <c r="AN166" i="16"/>
  <c r="AS64" i="16"/>
  <c r="AS166" i="16"/>
  <c r="AT64" i="16"/>
  <c r="AU65" i="16"/>
  <c r="AQ166" i="16"/>
  <c r="AR167" i="16"/>
  <c r="AQ64" i="16"/>
  <c r="AO166" i="16"/>
  <c r="AP167" i="16"/>
  <c r="AN66" i="16"/>
  <c r="Y23" i="15"/>
  <c r="AG23" i="15" s="1"/>
  <c r="AJ38" i="16"/>
  <c r="AH37" i="16"/>
  <c r="AI38" i="16"/>
  <c r="AL37" i="16"/>
  <c r="AG37" i="16"/>
  <c r="AM37" i="16"/>
  <c r="AF37" i="16"/>
  <c r="AK37" i="16"/>
  <c r="X24" i="15"/>
  <c r="AF24" i="15" s="1"/>
  <c r="U23" i="15"/>
  <c r="AC23" i="15" s="1"/>
  <c r="S23" i="15"/>
  <c r="AA23" i="15" s="1"/>
  <c r="T24" i="15"/>
  <c r="AB24" i="15" s="1"/>
  <c r="W24" i="15"/>
  <c r="AE24" i="15" s="1"/>
  <c r="Z24" i="15"/>
  <c r="V24" i="15"/>
  <c r="AD24" i="15" s="1"/>
  <c r="AY66" i="43" l="1"/>
  <c r="BO66" i="43"/>
  <c r="AI67" i="43"/>
  <c r="BS66" i="43"/>
  <c r="AM67" i="43"/>
  <c r="BC66" i="43"/>
  <c r="BX66" i="39"/>
  <c r="BH66" i="39"/>
  <c r="AR67" i="39"/>
  <c r="BC66" i="40"/>
  <c r="BS66" i="40"/>
  <c r="AM67" i="40"/>
  <c r="AS170" i="38"/>
  <c r="BY169" i="38"/>
  <c r="BI169" i="38"/>
  <c r="BP169" i="41"/>
  <c r="AZ169" i="41"/>
  <c r="BK169" i="41"/>
  <c r="CA169" i="41"/>
  <c r="AG170" i="42"/>
  <c r="BM169" i="42"/>
  <c r="AW169" i="42"/>
  <c r="BH169" i="40"/>
  <c r="AR170" i="40"/>
  <c r="BX169" i="40"/>
  <c r="BI66" i="39"/>
  <c r="AS67" i="39"/>
  <c r="BY66" i="39"/>
  <c r="BG66" i="44"/>
  <c r="AQ67" i="44"/>
  <c r="BW66" i="44"/>
  <c r="AR67" i="41"/>
  <c r="BH66" i="41"/>
  <c r="BX66" i="41"/>
  <c r="U67" i="45"/>
  <c r="AC66" i="45"/>
  <c r="BN66" i="42"/>
  <c r="AH67" i="42"/>
  <c r="AX66" i="42"/>
  <c r="BK169" i="43"/>
  <c r="AU170" i="43"/>
  <c r="CA169" i="43"/>
  <c r="BZ169" i="38"/>
  <c r="AT170" i="38"/>
  <c r="BJ169" i="38"/>
  <c r="AT67" i="41"/>
  <c r="BJ66" i="41"/>
  <c r="BZ66" i="41"/>
  <c r="BM66" i="40"/>
  <c r="AG67" i="40"/>
  <c r="AW66" i="40"/>
  <c r="BP169" i="42"/>
  <c r="AJ170" i="42"/>
  <c r="AZ169" i="42"/>
  <c r="AV169" i="40"/>
  <c r="AF170" i="40"/>
  <c r="BL169" i="40"/>
  <c r="AL170" i="42"/>
  <c r="BR169" i="42"/>
  <c r="BB169" i="42"/>
  <c r="AD66" i="45"/>
  <c r="V67" i="45"/>
  <c r="AN170" i="42"/>
  <c r="BT169" i="42"/>
  <c r="BD169" i="42"/>
  <c r="BN170" i="37"/>
  <c r="AX170" i="37"/>
  <c r="AH171" i="37"/>
  <c r="AN67" i="44"/>
  <c r="BT66" i="44"/>
  <c r="BD66" i="44"/>
  <c r="BI169" i="43"/>
  <c r="AS170" i="43"/>
  <c r="BY169" i="43"/>
  <c r="AI67" i="36"/>
  <c r="BO66" i="36"/>
  <c r="AY66" i="36"/>
  <c r="BG170" i="39"/>
  <c r="AQ171" i="39"/>
  <c r="BW170" i="39"/>
  <c r="BV67" i="44"/>
  <c r="BF67" i="44"/>
  <c r="AP68" i="44"/>
  <c r="BJ169" i="43"/>
  <c r="BZ169" i="43"/>
  <c r="AT170" i="43"/>
  <c r="AW169" i="40"/>
  <c r="AG170" i="40"/>
  <c r="BM169" i="40"/>
  <c r="BM169" i="37"/>
  <c r="AW169" i="37"/>
  <c r="AG170" i="37"/>
  <c r="AB69" i="45"/>
  <c r="T70" i="45"/>
  <c r="AF66" i="45"/>
  <c r="X67" i="45"/>
  <c r="AG66" i="45"/>
  <c r="Y67" i="45"/>
  <c r="R69" i="45"/>
  <c r="Z68" i="45"/>
  <c r="AE68" i="45"/>
  <c r="W69" i="45"/>
  <c r="AA68" i="45"/>
  <c r="S69" i="45"/>
  <c r="BJ169" i="44"/>
  <c r="BZ169" i="44"/>
  <c r="AT170" i="44"/>
  <c r="BR68" i="44"/>
  <c r="BB68" i="44"/>
  <c r="AY71" i="44"/>
  <c r="BO71" i="44"/>
  <c r="BD170" i="44"/>
  <c r="BT170" i="44"/>
  <c r="AN171" i="44"/>
  <c r="AM170" i="44"/>
  <c r="BS169" i="44"/>
  <c r="BC169" i="44"/>
  <c r="BN171" i="44"/>
  <c r="AX171" i="44"/>
  <c r="AH172" i="44"/>
  <c r="BS68" i="44"/>
  <c r="BC68" i="44"/>
  <c r="AZ66" i="44"/>
  <c r="AJ67" i="44"/>
  <c r="BP66" i="44"/>
  <c r="BL68" i="44"/>
  <c r="AV68" i="44"/>
  <c r="BR172" i="44"/>
  <c r="BB172" i="44"/>
  <c r="AL173" i="44"/>
  <c r="BK171" i="44"/>
  <c r="CA171" i="44"/>
  <c r="AU172" i="44"/>
  <c r="AW67" i="44"/>
  <c r="AG68" i="44"/>
  <c r="BM67" i="44"/>
  <c r="BY66" i="44"/>
  <c r="AS67" i="44"/>
  <c r="BI66" i="44"/>
  <c r="BE66" i="44"/>
  <c r="BU66" i="44"/>
  <c r="AO67" i="44"/>
  <c r="BE170" i="44"/>
  <c r="BU170" i="44"/>
  <c r="AO171" i="44"/>
  <c r="AJ170" i="44"/>
  <c r="AZ169" i="44"/>
  <c r="BP169" i="44"/>
  <c r="BN71" i="44"/>
  <c r="AX71" i="44"/>
  <c r="AI170" i="44"/>
  <c r="AY169" i="44"/>
  <c r="BO169" i="44"/>
  <c r="BA67" i="44"/>
  <c r="AK68" i="44"/>
  <c r="BQ67" i="44"/>
  <c r="CA66" i="44"/>
  <c r="AU67" i="44"/>
  <c r="BK66" i="44"/>
  <c r="BX169" i="44"/>
  <c r="BH169" i="44"/>
  <c r="AR170" i="44"/>
  <c r="BV170" i="44"/>
  <c r="BF170" i="44"/>
  <c r="AP171" i="44"/>
  <c r="BW170" i="44"/>
  <c r="BG170" i="44"/>
  <c r="AQ171" i="44"/>
  <c r="BQ171" i="44"/>
  <c r="AK172" i="44"/>
  <c r="BA171" i="44"/>
  <c r="BZ66" i="44"/>
  <c r="AT67" i="44"/>
  <c r="BJ66" i="44"/>
  <c r="AG171" i="44"/>
  <c r="AW170" i="44"/>
  <c r="BM170" i="44"/>
  <c r="AV171" i="44"/>
  <c r="BL171" i="44"/>
  <c r="AF172" i="44"/>
  <c r="BY170" i="44"/>
  <c r="AS171" i="44"/>
  <c r="BI170" i="44"/>
  <c r="AR67" i="44"/>
  <c r="BX66" i="44"/>
  <c r="BH66" i="44"/>
  <c r="BG170" i="43"/>
  <c r="BW170" i="43"/>
  <c r="AQ171" i="43"/>
  <c r="AY169" i="43"/>
  <c r="BO169" i="43"/>
  <c r="AI170" i="43"/>
  <c r="AR172" i="43"/>
  <c r="BX171" i="43"/>
  <c r="BH171" i="43"/>
  <c r="AV68" i="43"/>
  <c r="BL68" i="43"/>
  <c r="AX169" i="43"/>
  <c r="BN169" i="43"/>
  <c r="AH170" i="43"/>
  <c r="BM169" i="43"/>
  <c r="AG170" i="43"/>
  <c r="AW169" i="43"/>
  <c r="AR67" i="43"/>
  <c r="BX66" i="43"/>
  <c r="BH66" i="43"/>
  <c r="BI66" i="43"/>
  <c r="AS67" i="43"/>
  <c r="BY66" i="43"/>
  <c r="BA170" i="43"/>
  <c r="BQ170" i="43"/>
  <c r="AK171" i="43"/>
  <c r="BN68" i="43"/>
  <c r="AX68" i="43"/>
  <c r="BV170" i="43"/>
  <c r="AP171" i="43"/>
  <c r="BF170" i="43"/>
  <c r="BA71" i="43"/>
  <c r="BQ71" i="43"/>
  <c r="BD67" i="43"/>
  <c r="BT67" i="43"/>
  <c r="AN68" i="43"/>
  <c r="AF171" i="43"/>
  <c r="AV170" i="43"/>
  <c r="BL170" i="43"/>
  <c r="AQ67" i="43"/>
  <c r="BW66" i="43"/>
  <c r="BG66" i="43"/>
  <c r="AU68" i="43"/>
  <c r="CA67" i="43"/>
  <c r="BK67" i="43"/>
  <c r="BD170" i="43"/>
  <c r="BT170" i="43"/>
  <c r="AN171" i="43"/>
  <c r="BU170" i="43"/>
  <c r="BE170" i="43"/>
  <c r="AO171" i="43"/>
  <c r="BB170" i="43"/>
  <c r="BR170" i="43"/>
  <c r="AL171" i="43"/>
  <c r="BJ66" i="43"/>
  <c r="AT67" i="43"/>
  <c r="BZ66" i="43"/>
  <c r="BV67" i="43"/>
  <c r="BF67" i="43"/>
  <c r="AP68" i="43"/>
  <c r="BP68" i="43"/>
  <c r="AZ68" i="43"/>
  <c r="BP169" i="43"/>
  <c r="AJ170" i="43"/>
  <c r="AZ169" i="43"/>
  <c r="BE67" i="43"/>
  <c r="BU67" i="43"/>
  <c r="AO68" i="43"/>
  <c r="AW68" i="43"/>
  <c r="BM68" i="43"/>
  <c r="BS170" i="43"/>
  <c r="BC170" i="43"/>
  <c r="AM171" i="43"/>
  <c r="BR71" i="43"/>
  <c r="BB71" i="43"/>
  <c r="AL68" i="42"/>
  <c r="BR67" i="42"/>
  <c r="BB67" i="42"/>
  <c r="BE67" i="42"/>
  <c r="BU67" i="42"/>
  <c r="AO68" i="42"/>
  <c r="AF170" i="42"/>
  <c r="BL169" i="42"/>
  <c r="AV169" i="42"/>
  <c r="BD67" i="42"/>
  <c r="AN68" i="42"/>
  <c r="BT67" i="42"/>
  <c r="BP68" i="42"/>
  <c r="AZ68" i="42"/>
  <c r="BU171" i="42"/>
  <c r="BE171" i="42"/>
  <c r="AO172" i="42"/>
  <c r="BY71" i="42"/>
  <c r="BI71" i="42"/>
  <c r="BL66" i="42"/>
  <c r="AF67" i="42"/>
  <c r="AV66" i="42"/>
  <c r="BZ68" i="42"/>
  <c r="BJ68" i="42"/>
  <c r="BW66" i="42"/>
  <c r="AQ67" i="42"/>
  <c r="BG66" i="42"/>
  <c r="AW67" i="42"/>
  <c r="AG68" i="42"/>
  <c r="BM67" i="42"/>
  <c r="AU171" i="42"/>
  <c r="CA170" i="42"/>
  <c r="BK170" i="42"/>
  <c r="BH169" i="42"/>
  <c r="BX169" i="42"/>
  <c r="AR170" i="42"/>
  <c r="BO67" i="42"/>
  <c r="AI68" i="42"/>
  <c r="AY67" i="42"/>
  <c r="BA67" i="42"/>
  <c r="BQ67" i="42"/>
  <c r="AK68" i="42"/>
  <c r="BI169" i="42"/>
  <c r="AS170" i="42"/>
  <c r="BY169" i="42"/>
  <c r="BN171" i="42"/>
  <c r="AX171" i="42"/>
  <c r="AH172" i="42"/>
  <c r="BK68" i="42"/>
  <c r="CA68" i="42"/>
  <c r="AI170" i="42"/>
  <c r="BO169" i="42"/>
  <c r="AY169" i="42"/>
  <c r="BF67" i="42"/>
  <c r="AP68" i="42"/>
  <c r="BV67" i="42"/>
  <c r="BC67" i="42"/>
  <c r="AM68" i="42"/>
  <c r="BS67" i="42"/>
  <c r="BJ169" i="42"/>
  <c r="BZ169" i="42"/>
  <c r="AT170" i="42"/>
  <c r="BA170" i="42"/>
  <c r="BQ170" i="42"/>
  <c r="AK171" i="42"/>
  <c r="AM172" i="42"/>
  <c r="BS171" i="42"/>
  <c r="BC171" i="42"/>
  <c r="AQ170" i="42"/>
  <c r="BG169" i="42"/>
  <c r="BW169" i="42"/>
  <c r="AP170" i="42"/>
  <c r="BF169" i="42"/>
  <c r="BV169" i="42"/>
  <c r="BX67" i="42"/>
  <c r="AR68" i="42"/>
  <c r="BH67" i="42"/>
  <c r="AG67" i="41"/>
  <c r="BM66" i="41"/>
  <c r="AW66" i="41"/>
  <c r="BH169" i="41"/>
  <c r="BX169" i="41"/>
  <c r="BM169" i="41"/>
  <c r="AW169" i="41"/>
  <c r="AY170" i="41"/>
  <c r="BO170" i="41"/>
  <c r="BP67" i="41"/>
  <c r="AJ68" i="41"/>
  <c r="AZ67" i="41"/>
  <c r="AV68" i="41"/>
  <c r="BL68" i="41"/>
  <c r="BN66" i="41"/>
  <c r="AH67" i="41"/>
  <c r="AX66" i="41"/>
  <c r="AS68" i="41"/>
  <c r="BY67" i="41"/>
  <c r="BI67" i="41"/>
  <c r="AV169" i="41"/>
  <c r="BL169" i="41"/>
  <c r="BA66" i="41"/>
  <c r="AK67" i="41"/>
  <c r="BQ66" i="41"/>
  <c r="BR68" i="41"/>
  <c r="BB68" i="41"/>
  <c r="BT169" i="41"/>
  <c r="BD169" i="41"/>
  <c r="BS169" i="41"/>
  <c r="BC169" i="41"/>
  <c r="BN170" i="41"/>
  <c r="AX170" i="41"/>
  <c r="BU68" i="41"/>
  <c r="BE68" i="41"/>
  <c r="BW71" i="41"/>
  <c r="BG71" i="41"/>
  <c r="BE172" i="41"/>
  <c r="BU172" i="41"/>
  <c r="BF169" i="41"/>
  <c r="BV169" i="41"/>
  <c r="BS68" i="41"/>
  <c r="BC68" i="41"/>
  <c r="BD68" i="41"/>
  <c r="BT68" i="41"/>
  <c r="BQ171" i="41"/>
  <c r="BA171" i="41"/>
  <c r="AY66" i="41"/>
  <c r="AI67" i="41"/>
  <c r="BO66" i="41"/>
  <c r="BR169" i="41"/>
  <c r="BB169" i="41"/>
  <c r="BV68" i="41"/>
  <c r="BF68" i="41"/>
  <c r="BK68" i="41"/>
  <c r="CA68" i="41"/>
  <c r="AU71" i="41"/>
  <c r="BZ171" i="41"/>
  <c r="BJ171" i="41"/>
  <c r="BG169" i="41"/>
  <c r="BW169" i="41"/>
  <c r="BY172" i="41"/>
  <c r="BI172" i="41"/>
  <c r="AO68" i="40"/>
  <c r="BE67" i="40"/>
  <c r="BU67" i="40"/>
  <c r="BN68" i="40"/>
  <c r="AX68" i="40"/>
  <c r="AV66" i="40"/>
  <c r="AF67" i="40"/>
  <c r="BL66" i="40"/>
  <c r="BC170" i="40"/>
  <c r="BS170" i="40"/>
  <c r="AM171" i="40"/>
  <c r="BI66" i="40"/>
  <c r="BY66" i="40"/>
  <c r="AS67" i="40"/>
  <c r="BJ67" i="40"/>
  <c r="AT68" i="40"/>
  <c r="BZ67" i="40"/>
  <c r="BO68" i="40"/>
  <c r="AY68" i="40"/>
  <c r="AP68" i="40"/>
  <c r="BV67" i="40"/>
  <c r="BF67" i="40"/>
  <c r="AY169" i="40"/>
  <c r="AI170" i="40"/>
  <c r="BO169" i="40"/>
  <c r="AX169" i="40"/>
  <c r="AH170" i="40"/>
  <c r="BN169" i="40"/>
  <c r="BU169" i="40"/>
  <c r="AO170" i="40"/>
  <c r="BE169" i="40"/>
  <c r="BW171" i="40"/>
  <c r="BG171" i="40"/>
  <c r="AQ172" i="40"/>
  <c r="AS170" i="40"/>
  <c r="BY169" i="40"/>
  <c r="BI169" i="40"/>
  <c r="AN68" i="40"/>
  <c r="BD67" i="40"/>
  <c r="BT67" i="40"/>
  <c r="AZ68" i="40"/>
  <c r="BP68" i="40"/>
  <c r="BV169" i="40"/>
  <c r="AP170" i="40"/>
  <c r="BF169" i="40"/>
  <c r="BK66" i="40"/>
  <c r="AU67" i="40"/>
  <c r="CA66" i="40"/>
  <c r="CA169" i="40"/>
  <c r="BK169" i="40"/>
  <c r="AU170" i="40"/>
  <c r="BX68" i="40"/>
  <c r="BH68" i="40"/>
  <c r="AQ67" i="40"/>
  <c r="BW66" i="40"/>
  <c r="BG66" i="40"/>
  <c r="AZ169" i="40"/>
  <c r="AJ170" i="40"/>
  <c r="BP169" i="40"/>
  <c r="AL67" i="40"/>
  <c r="BR66" i="40"/>
  <c r="BB66" i="40"/>
  <c r="BB169" i="40"/>
  <c r="BR169" i="40"/>
  <c r="AL170" i="40"/>
  <c r="AK172" i="40"/>
  <c r="BA171" i="40"/>
  <c r="BQ171" i="40"/>
  <c r="BJ170" i="40"/>
  <c r="BZ170" i="40"/>
  <c r="AT171" i="40"/>
  <c r="BA66" i="40"/>
  <c r="BQ66" i="40"/>
  <c r="AK67" i="40"/>
  <c r="BT169" i="40"/>
  <c r="BD169" i="40"/>
  <c r="AN170" i="40"/>
  <c r="BV68" i="39"/>
  <c r="BF68" i="39"/>
  <c r="BF170" i="39"/>
  <c r="BV170" i="39"/>
  <c r="AP171" i="39"/>
  <c r="BW68" i="39"/>
  <c r="BG68" i="39"/>
  <c r="AZ68" i="39"/>
  <c r="BP68" i="39"/>
  <c r="BS170" i="39"/>
  <c r="BC170" i="39"/>
  <c r="AM171" i="39"/>
  <c r="BA171" i="39"/>
  <c r="BQ171" i="39"/>
  <c r="AK172" i="39"/>
  <c r="AW169" i="39"/>
  <c r="BM169" i="39"/>
  <c r="AG170" i="39"/>
  <c r="BB67" i="39"/>
  <c r="BR67" i="39"/>
  <c r="AL68" i="39"/>
  <c r="AT172" i="39"/>
  <c r="BZ171" i="39"/>
  <c r="BJ171" i="39"/>
  <c r="AU170" i="39"/>
  <c r="BK169" i="39"/>
  <c r="CA169" i="39"/>
  <c r="BA67" i="39"/>
  <c r="AK68" i="39"/>
  <c r="BQ67" i="39"/>
  <c r="BR170" i="39"/>
  <c r="BB170" i="39"/>
  <c r="AL171" i="39"/>
  <c r="AZ171" i="39"/>
  <c r="BP171" i="39"/>
  <c r="AJ172" i="39"/>
  <c r="BS66" i="39"/>
  <c r="AM67" i="39"/>
  <c r="BC66" i="39"/>
  <c r="BK68" i="39"/>
  <c r="CA68" i="39"/>
  <c r="AR172" i="39"/>
  <c r="BX171" i="39"/>
  <c r="BH171" i="39"/>
  <c r="BO169" i="39"/>
  <c r="AI170" i="39"/>
  <c r="AY169" i="39"/>
  <c r="BI170" i="39"/>
  <c r="AS171" i="39"/>
  <c r="BY170" i="39"/>
  <c r="AX169" i="39"/>
  <c r="BN169" i="39"/>
  <c r="AH170" i="39"/>
  <c r="AF171" i="39"/>
  <c r="BL170" i="39"/>
  <c r="AV170" i="39"/>
  <c r="BU67" i="39"/>
  <c r="AO68" i="39"/>
  <c r="BE67" i="39"/>
  <c r="BM67" i="39"/>
  <c r="AG68" i="39"/>
  <c r="AW67" i="39"/>
  <c r="AO171" i="39"/>
  <c r="BU170" i="39"/>
  <c r="BE170" i="39"/>
  <c r="BJ66" i="39"/>
  <c r="BZ66" i="39"/>
  <c r="AT67" i="39"/>
  <c r="AF67" i="39"/>
  <c r="BL66" i="39"/>
  <c r="AV66" i="39"/>
  <c r="AN170" i="39"/>
  <c r="BT169" i="39"/>
  <c r="BD169" i="39"/>
  <c r="BT68" i="39"/>
  <c r="BD68" i="39"/>
  <c r="AX67" i="39"/>
  <c r="BN67" i="39"/>
  <c r="AH68" i="39"/>
  <c r="AY68" i="39"/>
  <c r="BO68" i="39"/>
  <c r="BL66" i="38"/>
  <c r="AV66" i="38"/>
  <c r="AF67" i="38"/>
  <c r="BV67" i="38"/>
  <c r="AP68" i="38"/>
  <c r="BF67" i="38"/>
  <c r="AR171" i="38"/>
  <c r="BH170" i="38"/>
  <c r="BX170" i="38"/>
  <c r="BW67" i="38"/>
  <c r="AQ68" i="38"/>
  <c r="BG67" i="38"/>
  <c r="BQ170" i="38"/>
  <c r="AK171" i="38"/>
  <c r="BA170" i="38"/>
  <c r="AH67" i="38"/>
  <c r="AX66" i="38"/>
  <c r="BN66" i="38"/>
  <c r="BP170" i="38"/>
  <c r="AJ171" i="38"/>
  <c r="AZ170" i="38"/>
  <c r="BC170" i="38"/>
  <c r="BS170" i="38"/>
  <c r="AM171" i="38"/>
  <c r="AQ172" i="38"/>
  <c r="BG171" i="38"/>
  <c r="BW171" i="38"/>
  <c r="BD170" i="38"/>
  <c r="BT170" i="38"/>
  <c r="AN171" i="38"/>
  <c r="BO170" i="38"/>
  <c r="AY170" i="38"/>
  <c r="AI171" i="38"/>
  <c r="BX67" i="38"/>
  <c r="AR68" i="38"/>
  <c r="BH67" i="38"/>
  <c r="BR171" i="38"/>
  <c r="BB171" i="38"/>
  <c r="AL172" i="38"/>
  <c r="AL67" i="38"/>
  <c r="BR66" i="38"/>
  <c r="BB66" i="38"/>
  <c r="BV169" i="38"/>
  <c r="AP170" i="38"/>
  <c r="BF169" i="38"/>
  <c r="BU66" i="38"/>
  <c r="AO67" i="38"/>
  <c r="BE66" i="38"/>
  <c r="BT66" i="38"/>
  <c r="BD66" i="38"/>
  <c r="AN67" i="38"/>
  <c r="BN170" i="38"/>
  <c r="AH171" i="38"/>
  <c r="AX170" i="38"/>
  <c r="BY67" i="38"/>
  <c r="AS68" i="38"/>
  <c r="BI67" i="38"/>
  <c r="AG170" i="38"/>
  <c r="AW169" i="38"/>
  <c r="BM169" i="38"/>
  <c r="AU170" i="38"/>
  <c r="CA169" i="38"/>
  <c r="BK169" i="38"/>
  <c r="AV169" i="38"/>
  <c r="AF170" i="38"/>
  <c r="BL169" i="38"/>
  <c r="AT68" i="38"/>
  <c r="BZ67" i="38"/>
  <c r="BJ67" i="38"/>
  <c r="BO68" i="38"/>
  <c r="AY68" i="38"/>
  <c r="AK67" i="38"/>
  <c r="BA66" i="38"/>
  <c r="BQ66" i="38"/>
  <c r="BS66" i="38"/>
  <c r="AM67" i="38"/>
  <c r="BC66" i="38"/>
  <c r="BM66" i="38"/>
  <c r="AG67" i="38"/>
  <c r="AW66" i="38"/>
  <c r="BK66" i="38"/>
  <c r="CA66" i="38"/>
  <c r="AU67" i="38"/>
  <c r="AJ67" i="38"/>
  <c r="AZ66" i="38"/>
  <c r="BP66" i="38"/>
  <c r="BU169" i="38"/>
  <c r="AO170" i="38"/>
  <c r="BE169" i="38"/>
  <c r="AQ68" i="37"/>
  <c r="BW67" i="37"/>
  <c r="BG67" i="37"/>
  <c r="BX67" i="37"/>
  <c r="BH67" i="37"/>
  <c r="AR68" i="37"/>
  <c r="BA169" i="37"/>
  <c r="BQ169" i="37"/>
  <c r="AK170" i="37"/>
  <c r="BE169" i="37"/>
  <c r="BU169" i="37"/>
  <c r="AO170" i="37"/>
  <c r="AZ68" i="37"/>
  <c r="BP68" i="37"/>
  <c r="BB169" i="37"/>
  <c r="BR169" i="37"/>
  <c r="AL170" i="37"/>
  <c r="AP171" i="37"/>
  <c r="BV170" i="37"/>
  <c r="BF170" i="37"/>
  <c r="BE68" i="37"/>
  <c r="BU68" i="37"/>
  <c r="BC68" i="37"/>
  <c r="BS68" i="37"/>
  <c r="BP169" i="37"/>
  <c r="AJ170" i="37"/>
  <c r="AZ169" i="37"/>
  <c r="BF68" i="37"/>
  <c r="BV68" i="37"/>
  <c r="BJ67" i="37"/>
  <c r="AT68" i="37"/>
  <c r="BZ67" i="37"/>
  <c r="BD169" i="37"/>
  <c r="AN170" i="37"/>
  <c r="BT169" i="37"/>
  <c r="BB66" i="37"/>
  <c r="BR66" i="37"/>
  <c r="AL67" i="37"/>
  <c r="BC169" i="37"/>
  <c r="BS169" i="37"/>
  <c r="AM170" i="37"/>
  <c r="BA66" i="37"/>
  <c r="BQ66" i="37"/>
  <c r="AK67" i="37"/>
  <c r="AY68" i="37"/>
  <c r="BO68" i="37"/>
  <c r="AF67" i="37"/>
  <c r="BL66" i="37"/>
  <c r="AV66" i="37"/>
  <c r="CA67" i="37"/>
  <c r="BK67" i="37"/>
  <c r="AU68" i="37"/>
  <c r="BH171" i="37"/>
  <c r="BX171" i="37"/>
  <c r="AR172" i="37"/>
  <c r="BT68" i="37"/>
  <c r="BD68" i="37"/>
  <c r="AV170" i="37"/>
  <c r="AF171" i="37"/>
  <c r="BL170" i="37"/>
  <c r="BZ169" i="37"/>
  <c r="AT170" i="37"/>
  <c r="BJ169" i="37"/>
  <c r="CA170" i="37"/>
  <c r="AU171" i="37"/>
  <c r="BK170" i="37"/>
  <c r="BW169" i="37"/>
  <c r="AQ170" i="37"/>
  <c r="BG169" i="37"/>
  <c r="BO169" i="37"/>
  <c r="AI170" i="37"/>
  <c r="AY169" i="37"/>
  <c r="BY169" i="37"/>
  <c r="AS170" i="37"/>
  <c r="BI169" i="37"/>
  <c r="AH67" i="37"/>
  <c r="BN66" i="37"/>
  <c r="AX66" i="37"/>
  <c r="BY67" i="37"/>
  <c r="BI67" i="37"/>
  <c r="AS68" i="37"/>
  <c r="AG67" i="37"/>
  <c r="BM66" i="37"/>
  <c r="AW66" i="37"/>
  <c r="AS68" i="36"/>
  <c r="BI67" i="36"/>
  <c r="BY67" i="36"/>
  <c r="AT67" i="36"/>
  <c r="BJ66" i="36"/>
  <c r="BZ66" i="36"/>
  <c r="BN171" i="36"/>
  <c r="AX171" i="36"/>
  <c r="BV66" i="36"/>
  <c r="BF66" i="36"/>
  <c r="AP67" i="36"/>
  <c r="AR68" i="36"/>
  <c r="BH67" i="36"/>
  <c r="BX67" i="36"/>
  <c r="BW66" i="36"/>
  <c r="BG66" i="36"/>
  <c r="AQ67" i="36"/>
  <c r="AF170" i="36"/>
  <c r="BL169" i="36"/>
  <c r="BN68" i="36"/>
  <c r="AX68" i="36"/>
  <c r="BX170" i="36"/>
  <c r="BH170" i="36"/>
  <c r="BE66" i="36"/>
  <c r="BU66" i="36"/>
  <c r="AO67" i="36"/>
  <c r="BQ68" i="36"/>
  <c r="BA68" i="36"/>
  <c r="BD66" i="36"/>
  <c r="BT66" i="36"/>
  <c r="AN67" i="36"/>
  <c r="AW67" i="36"/>
  <c r="BM67" i="36"/>
  <c r="AG68" i="36"/>
  <c r="AP170" i="36"/>
  <c r="BV169" i="36"/>
  <c r="BF169" i="36"/>
  <c r="BU170" i="36"/>
  <c r="BE170" i="36"/>
  <c r="AM170" i="36"/>
  <c r="BS169" i="36"/>
  <c r="BC169" i="36"/>
  <c r="AL68" i="36"/>
  <c r="BR67" i="36"/>
  <c r="BB67" i="36"/>
  <c r="BG169" i="36"/>
  <c r="AQ170" i="36"/>
  <c r="BW169" i="36"/>
  <c r="BO169" i="36"/>
  <c r="AY169" i="36"/>
  <c r="AI170" i="36"/>
  <c r="AV67" i="36"/>
  <c r="BL67" i="36"/>
  <c r="AF68" i="36"/>
  <c r="BP68" i="36"/>
  <c r="AZ68" i="36"/>
  <c r="BK71" i="36"/>
  <c r="CA71" i="36"/>
  <c r="BS68" i="36"/>
  <c r="BC68" i="36"/>
  <c r="BI169" i="36"/>
  <c r="BY169" i="36"/>
  <c r="AS170" i="36"/>
  <c r="AG170" i="36"/>
  <c r="BM169" i="36"/>
  <c r="AW169" i="36"/>
  <c r="BB170" i="36"/>
  <c r="BR170" i="36"/>
  <c r="BQ171" i="36"/>
  <c r="BA171" i="36"/>
  <c r="AN170" i="36"/>
  <c r="BT169" i="36"/>
  <c r="BD169" i="36"/>
  <c r="AZ170" i="36"/>
  <c r="BP170" i="36"/>
  <c r="CA169" i="36"/>
  <c r="BK169" i="36"/>
  <c r="AU170" i="36"/>
  <c r="BJ169" i="36"/>
  <c r="BZ169" i="36"/>
  <c r="AT170" i="36"/>
  <c r="BJ167" i="16"/>
  <c r="BZ167" i="16"/>
  <c r="BG166" i="16"/>
  <c r="BW166" i="16"/>
  <c r="BK65" i="16"/>
  <c r="CA65" i="16"/>
  <c r="BZ64" i="16"/>
  <c r="BJ64" i="16"/>
  <c r="BY166" i="16"/>
  <c r="BI166" i="16"/>
  <c r="BY64" i="16"/>
  <c r="BI64" i="16"/>
  <c r="BT166" i="16"/>
  <c r="BD166" i="16"/>
  <c r="BA37" i="16"/>
  <c r="BQ37" i="16"/>
  <c r="BK167" i="16"/>
  <c r="CA167" i="16"/>
  <c r="BO38" i="16"/>
  <c r="AY38" i="16"/>
  <c r="BF167" i="16"/>
  <c r="BV167" i="16"/>
  <c r="BW64" i="16"/>
  <c r="BG64" i="16"/>
  <c r="BX64" i="16"/>
  <c r="BH64" i="16"/>
  <c r="BU64" i="16"/>
  <c r="BE64" i="16"/>
  <c r="AO65" i="16"/>
  <c r="BC37" i="16"/>
  <c r="BS37" i="16"/>
  <c r="BM37" i="16"/>
  <c r="AW37" i="16"/>
  <c r="BR37" i="16"/>
  <c r="BB37" i="16"/>
  <c r="BF65" i="16"/>
  <c r="BV65" i="16"/>
  <c r="BN37" i="16"/>
  <c r="AX37" i="16"/>
  <c r="AZ38" i="16"/>
  <c r="BP38" i="16"/>
  <c r="BT66" i="16"/>
  <c r="BD66" i="16"/>
  <c r="BU166" i="16"/>
  <c r="BE166" i="16"/>
  <c r="BH167" i="16"/>
  <c r="BX167" i="16"/>
  <c r="BL37" i="16"/>
  <c r="AV37" i="16"/>
  <c r="Y24" i="15"/>
  <c r="AG24" i="15" s="1"/>
  <c r="AP66" i="16"/>
  <c r="AS65" i="16"/>
  <c r="AU168" i="16"/>
  <c r="AN67" i="16"/>
  <c r="AR168" i="16"/>
  <c r="AU66" i="16"/>
  <c r="AR65" i="16"/>
  <c r="AT65" i="16"/>
  <c r="AN167" i="16"/>
  <c r="AQ167" i="16"/>
  <c r="AO167" i="16"/>
  <c r="AS167" i="16"/>
  <c r="AT168" i="16"/>
  <c r="AQ65" i="16"/>
  <c r="AP168" i="16"/>
  <c r="AL38" i="16"/>
  <c r="AI39" i="16"/>
  <c r="AK38" i="16"/>
  <c r="AJ39" i="16"/>
  <c r="AF38" i="16"/>
  <c r="AM38" i="16"/>
  <c r="AH38" i="16"/>
  <c r="AG38" i="16"/>
  <c r="S24" i="15"/>
  <c r="AA24" i="15" s="1"/>
  <c r="V25" i="15"/>
  <c r="AD25" i="15" s="1"/>
  <c r="T25" i="15"/>
  <c r="AB25" i="15" s="1"/>
  <c r="U24" i="15"/>
  <c r="AC24" i="15" s="1"/>
  <c r="Z25" i="15"/>
  <c r="W25" i="15"/>
  <c r="AE25" i="15" s="1"/>
  <c r="X25" i="15"/>
  <c r="AF25" i="15" s="1"/>
  <c r="AR68" i="39" l="1"/>
  <c r="BX67" i="39"/>
  <c r="BH67" i="39"/>
  <c r="BC67" i="40"/>
  <c r="AM68" i="40"/>
  <c r="BS67" i="40"/>
  <c r="AM68" i="43"/>
  <c r="BC67" i="43"/>
  <c r="BS67" i="43"/>
  <c r="AI68" i="43"/>
  <c r="AY67" i="43"/>
  <c r="BO67" i="43"/>
  <c r="BM67" i="40"/>
  <c r="AG68" i="40"/>
  <c r="AW67" i="40"/>
  <c r="BG67" i="44"/>
  <c r="AQ68" i="44"/>
  <c r="BW67" i="44"/>
  <c r="AT68" i="41"/>
  <c r="BZ67" i="41"/>
  <c r="BJ67" i="41"/>
  <c r="BT67" i="44"/>
  <c r="BD67" i="44"/>
  <c r="AN68" i="44"/>
  <c r="AW170" i="40"/>
  <c r="AG171" i="40"/>
  <c r="BM170" i="40"/>
  <c r="BN171" i="37"/>
  <c r="AX171" i="37"/>
  <c r="AH172" i="37"/>
  <c r="BX170" i="40"/>
  <c r="AR171" i="40"/>
  <c r="BH170" i="40"/>
  <c r="BV68" i="44"/>
  <c r="BF68" i="44"/>
  <c r="AN171" i="42"/>
  <c r="BT170" i="42"/>
  <c r="BD170" i="42"/>
  <c r="AD67" i="45"/>
  <c r="V68" i="45"/>
  <c r="BZ170" i="38"/>
  <c r="AT171" i="38"/>
  <c r="BJ170" i="38"/>
  <c r="AU171" i="43"/>
  <c r="BK170" i="43"/>
  <c r="CA170" i="43"/>
  <c r="BW171" i="39"/>
  <c r="AQ172" i="39"/>
  <c r="BG171" i="39"/>
  <c r="CA170" i="41"/>
  <c r="BK170" i="41"/>
  <c r="AL171" i="42"/>
  <c r="BB170" i="42"/>
  <c r="BR170" i="42"/>
  <c r="BN67" i="42"/>
  <c r="AX67" i="42"/>
  <c r="AH68" i="42"/>
  <c r="AV170" i="40"/>
  <c r="BL170" i="40"/>
  <c r="AF171" i="40"/>
  <c r="BJ170" i="43"/>
  <c r="AT171" i="43"/>
  <c r="BZ170" i="43"/>
  <c r="BO67" i="36"/>
  <c r="AY67" i="36"/>
  <c r="AI68" i="36"/>
  <c r="AC67" i="45"/>
  <c r="U68" i="45"/>
  <c r="BP170" i="41"/>
  <c r="AZ170" i="41"/>
  <c r="AS171" i="43"/>
  <c r="BI170" i="43"/>
  <c r="BY170" i="43"/>
  <c r="AZ170" i="42"/>
  <c r="BP170" i="42"/>
  <c r="AJ171" i="42"/>
  <c r="BY67" i="39"/>
  <c r="AS68" i="39"/>
  <c r="BI67" i="39"/>
  <c r="AW170" i="37"/>
  <c r="BM170" i="37"/>
  <c r="AG171" i="37"/>
  <c r="BX67" i="41"/>
  <c r="BH67" i="41"/>
  <c r="AR68" i="41"/>
  <c r="BM170" i="42"/>
  <c r="AW170" i="42"/>
  <c r="AG171" i="42"/>
  <c r="AS171" i="38"/>
  <c r="BY170" i="38"/>
  <c r="BI170" i="38"/>
  <c r="AA69" i="45"/>
  <c r="S70" i="45"/>
  <c r="X68" i="45"/>
  <c r="AF67" i="45"/>
  <c r="AE69" i="45"/>
  <c r="W70" i="45"/>
  <c r="Z69" i="45"/>
  <c r="R70" i="45"/>
  <c r="AG67" i="45"/>
  <c r="Y68" i="45"/>
  <c r="AB70" i="45"/>
  <c r="T71" i="45"/>
  <c r="CA172" i="44"/>
  <c r="AU173" i="44"/>
  <c r="BK172" i="44"/>
  <c r="AT68" i="44"/>
  <c r="BZ67" i="44"/>
  <c r="BJ67" i="44"/>
  <c r="BC170" i="44"/>
  <c r="BS170" i="44"/>
  <c r="AM171" i="44"/>
  <c r="AI171" i="44"/>
  <c r="AY170" i="44"/>
  <c r="BO170" i="44"/>
  <c r="BQ172" i="44"/>
  <c r="BA172" i="44"/>
  <c r="AK173" i="44"/>
  <c r="BM68" i="44"/>
  <c r="AW68" i="44"/>
  <c r="BN72" i="44"/>
  <c r="AX72" i="44"/>
  <c r="BR173" i="44"/>
  <c r="BB173" i="44"/>
  <c r="AL174" i="44"/>
  <c r="AS172" i="44"/>
  <c r="BI171" i="44"/>
  <c r="BY171" i="44"/>
  <c r="AP172" i="44"/>
  <c r="BF171" i="44"/>
  <c r="BV171" i="44"/>
  <c r="AJ171" i="44"/>
  <c r="AZ170" i="44"/>
  <c r="BP170" i="44"/>
  <c r="AO172" i="44"/>
  <c r="BE171" i="44"/>
  <c r="BU171" i="44"/>
  <c r="AF173" i="44"/>
  <c r="BL172" i="44"/>
  <c r="AV172" i="44"/>
  <c r="AJ68" i="44"/>
  <c r="AZ67" i="44"/>
  <c r="BP67" i="44"/>
  <c r="BO72" i="44"/>
  <c r="AY72" i="44"/>
  <c r="BX170" i="44"/>
  <c r="BH170" i="44"/>
  <c r="AR171" i="44"/>
  <c r="AR68" i="44"/>
  <c r="BX67" i="44"/>
  <c r="BH67" i="44"/>
  <c r="BU67" i="44"/>
  <c r="BE67" i="44"/>
  <c r="AO68" i="44"/>
  <c r="AQ172" i="44"/>
  <c r="BG171" i="44"/>
  <c r="BW171" i="44"/>
  <c r="BC71" i="44"/>
  <c r="BS71" i="44"/>
  <c r="AU68" i="44"/>
  <c r="CA67" i="44"/>
  <c r="BK67" i="44"/>
  <c r="BN172" i="44"/>
  <c r="AX172" i="44"/>
  <c r="AH173" i="44"/>
  <c r="BB71" i="44"/>
  <c r="BR71" i="44"/>
  <c r="AN172" i="44"/>
  <c r="BT171" i="44"/>
  <c r="BD171" i="44"/>
  <c r="AS68" i="44"/>
  <c r="BY67" i="44"/>
  <c r="BI67" i="44"/>
  <c r="AT171" i="44"/>
  <c r="BJ170" i="44"/>
  <c r="BZ170" i="44"/>
  <c r="AW171" i="44"/>
  <c r="BM171" i="44"/>
  <c r="AG172" i="44"/>
  <c r="BQ68" i="44"/>
  <c r="BA68" i="44"/>
  <c r="AW170" i="43"/>
  <c r="BM170" i="43"/>
  <c r="AG171" i="43"/>
  <c r="AT68" i="43"/>
  <c r="BZ67" i="43"/>
  <c r="BJ67" i="43"/>
  <c r="BE68" i="43"/>
  <c r="BU68" i="43"/>
  <c r="AH171" i="43"/>
  <c r="AX170" i="43"/>
  <c r="BN170" i="43"/>
  <c r="BR72" i="43"/>
  <c r="BB72" i="43"/>
  <c r="BC171" i="43"/>
  <c r="BS171" i="43"/>
  <c r="AM172" i="43"/>
  <c r="BT171" i="43"/>
  <c r="AN172" i="43"/>
  <c r="BD171" i="43"/>
  <c r="BY67" i="43"/>
  <c r="AS68" i="43"/>
  <c r="BI67" i="43"/>
  <c r="BW67" i="43"/>
  <c r="AQ68" i="43"/>
  <c r="BG67" i="43"/>
  <c r="AV171" i="43"/>
  <c r="AF172" i="43"/>
  <c r="BL171" i="43"/>
  <c r="BH172" i="43"/>
  <c r="BX172" i="43"/>
  <c r="AR173" i="43"/>
  <c r="CA68" i="43"/>
  <c r="BK68" i="43"/>
  <c r="AZ71" i="43"/>
  <c r="BP71" i="43"/>
  <c r="BF68" i="43"/>
  <c r="BV68" i="43"/>
  <c r="BV171" i="43"/>
  <c r="AP172" i="43"/>
  <c r="BF171" i="43"/>
  <c r="BB171" i="43"/>
  <c r="AL172" i="43"/>
  <c r="BR171" i="43"/>
  <c r="BA171" i="43"/>
  <c r="AK172" i="43"/>
  <c r="BQ171" i="43"/>
  <c r="BE171" i="43"/>
  <c r="BU171" i="43"/>
  <c r="AO172" i="43"/>
  <c r="BW171" i="43"/>
  <c r="AQ172" i="43"/>
  <c r="BG171" i="43"/>
  <c r="AW71" i="43"/>
  <c r="BM71" i="43"/>
  <c r="BP170" i="43"/>
  <c r="AZ170" i="43"/>
  <c r="AJ171" i="43"/>
  <c r="BA72" i="43"/>
  <c r="BQ72" i="43"/>
  <c r="AX71" i="43"/>
  <c r="BN71" i="43"/>
  <c r="AI171" i="43"/>
  <c r="AY170" i="43"/>
  <c r="BO170" i="43"/>
  <c r="BD68" i="43"/>
  <c r="BT68" i="43"/>
  <c r="BX67" i="43"/>
  <c r="AR68" i="43"/>
  <c r="BH67" i="43"/>
  <c r="AW68" i="42"/>
  <c r="BM68" i="42"/>
  <c r="AH173" i="42"/>
  <c r="BN172" i="42"/>
  <c r="AX172" i="42"/>
  <c r="BI72" i="42"/>
  <c r="BY72" i="42"/>
  <c r="BE172" i="42"/>
  <c r="BU172" i="42"/>
  <c r="AO173" i="42"/>
  <c r="AU172" i="42"/>
  <c r="CA171" i="42"/>
  <c r="BK171" i="42"/>
  <c r="AZ71" i="42"/>
  <c r="BP71" i="42"/>
  <c r="BS68" i="42"/>
  <c r="BC68" i="42"/>
  <c r="BH68" i="42"/>
  <c r="BX68" i="42"/>
  <c r="BD68" i="42"/>
  <c r="BT68" i="42"/>
  <c r="BC172" i="42"/>
  <c r="AM173" i="42"/>
  <c r="BS172" i="42"/>
  <c r="BQ68" i="42"/>
  <c r="BA68" i="42"/>
  <c r="AK172" i="42"/>
  <c r="BQ171" i="42"/>
  <c r="BA171" i="42"/>
  <c r="BW67" i="42"/>
  <c r="BG67" i="42"/>
  <c r="AQ68" i="42"/>
  <c r="BZ71" i="42"/>
  <c r="BJ71" i="42"/>
  <c r="BW170" i="42"/>
  <c r="AQ171" i="42"/>
  <c r="BG170" i="42"/>
  <c r="AV170" i="42"/>
  <c r="AF171" i="42"/>
  <c r="BL170" i="42"/>
  <c r="BL67" i="42"/>
  <c r="AF68" i="42"/>
  <c r="AV67" i="42"/>
  <c r="AS171" i="42"/>
  <c r="BY170" i="42"/>
  <c r="BI170" i="42"/>
  <c r="BV170" i="42"/>
  <c r="BF170" i="42"/>
  <c r="AP171" i="42"/>
  <c r="BO68" i="42"/>
  <c r="AY68" i="42"/>
  <c r="CA71" i="42"/>
  <c r="BK71" i="42"/>
  <c r="AR171" i="42"/>
  <c r="BH170" i="42"/>
  <c r="BX170" i="42"/>
  <c r="BF68" i="42"/>
  <c r="BV68" i="42"/>
  <c r="BO170" i="42"/>
  <c r="AY170" i="42"/>
  <c r="AI171" i="42"/>
  <c r="BE68" i="42"/>
  <c r="BU68" i="42"/>
  <c r="AT171" i="42"/>
  <c r="BZ170" i="42"/>
  <c r="BJ170" i="42"/>
  <c r="BR68" i="42"/>
  <c r="BB68" i="42"/>
  <c r="AU72" i="41"/>
  <c r="BK71" i="41"/>
  <c r="CA71" i="41"/>
  <c r="AX171" i="41"/>
  <c r="BN171" i="41"/>
  <c r="BN67" i="41"/>
  <c r="AH68" i="41"/>
  <c r="AX67" i="41"/>
  <c r="BC170" i="41"/>
  <c r="BS170" i="41"/>
  <c r="BV170" i="41"/>
  <c r="BF170" i="41"/>
  <c r="BY173" i="41"/>
  <c r="BI173" i="41"/>
  <c r="AY171" i="41"/>
  <c r="BO171" i="41"/>
  <c r="BB71" i="41"/>
  <c r="BR71" i="41"/>
  <c r="BO67" i="41"/>
  <c r="AI68" i="41"/>
  <c r="AY67" i="41"/>
  <c r="BJ172" i="41"/>
  <c r="BZ172" i="41"/>
  <c r="BX170" i="41"/>
  <c r="BH170" i="41"/>
  <c r="BV71" i="41"/>
  <c r="BF71" i="41"/>
  <c r="BB170" i="41"/>
  <c r="BR170" i="41"/>
  <c r="BL170" i="41"/>
  <c r="AV170" i="41"/>
  <c r="BW170" i="41"/>
  <c r="BG170" i="41"/>
  <c r="BA172" i="41"/>
  <c r="BQ172" i="41"/>
  <c r="AZ68" i="41"/>
  <c r="BP68" i="41"/>
  <c r="BW72" i="41"/>
  <c r="BG72" i="41"/>
  <c r="BT71" i="41"/>
  <c r="BD71" i="41"/>
  <c r="BU71" i="41"/>
  <c r="BE71" i="41"/>
  <c r="BS71" i="41"/>
  <c r="BC71" i="41"/>
  <c r="BD170" i="41"/>
  <c r="BT170" i="41"/>
  <c r="BE173" i="41"/>
  <c r="BU173" i="41"/>
  <c r="BQ67" i="41"/>
  <c r="BA67" i="41"/>
  <c r="AK68" i="41"/>
  <c r="AW170" i="41"/>
  <c r="BM170" i="41"/>
  <c r="BI68" i="41"/>
  <c r="BY68" i="41"/>
  <c r="BM67" i="41"/>
  <c r="AG68" i="41"/>
  <c r="AW67" i="41"/>
  <c r="BE170" i="40"/>
  <c r="BU170" i="40"/>
  <c r="AO171" i="40"/>
  <c r="BT170" i="40"/>
  <c r="AN171" i="40"/>
  <c r="BD170" i="40"/>
  <c r="BN170" i="40"/>
  <c r="AH171" i="40"/>
  <c r="AX170" i="40"/>
  <c r="BG67" i="40"/>
  <c r="BW67" i="40"/>
  <c r="AQ68" i="40"/>
  <c r="BP71" i="40"/>
  <c r="AZ71" i="40"/>
  <c r="AK68" i="40"/>
  <c r="BA67" i="40"/>
  <c r="BQ67" i="40"/>
  <c r="AF68" i="40"/>
  <c r="BL67" i="40"/>
  <c r="AV67" i="40"/>
  <c r="BK170" i="40"/>
  <c r="CA170" i="40"/>
  <c r="AU171" i="40"/>
  <c r="BT68" i="40"/>
  <c r="BD68" i="40"/>
  <c r="AJ171" i="40"/>
  <c r="BP170" i="40"/>
  <c r="AZ170" i="40"/>
  <c r="BZ171" i="40"/>
  <c r="AT172" i="40"/>
  <c r="BJ171" i="40"/>
  <c r="BN71" i="40"/>
  <c r="AX71" i="40"/>
  <c r="BI170" i="40"/>
  <c r="AS171" i="40"/>
  <c r="BY170" i="40"/>
  <c r="BJ68" i="40"/>
  <c r="BZ68" i="40"/>
  <c r="BB67" i="40"/>
  <c r="AL68" i="40"/>
  <c r="BR67" i="40"/>
  <c r="AI171" i="40"/>
  <c r="BO170" i="40"/>
  <c r="AY170" i="40"/>
  <c r="BV68" i="40"/>
  <c r="BF68" i="40"/>
  <c r="BQ172" i="40"/>
  <c r="AK173" i="40"/>
  <c r="BA172" i="40"/>
  <c r="BK67" i="40"/>
  <c r="CA67" i="40"/>
  <c r="AU68" i="40"/>
  <c r="BG172" i="40"/>
  <c r="AQ173" i="40"/>
  <c r="BW172" i="40"/>
  <c r="AP171" i="40"/>
  <c r="BV170" i="40"/>
  <c r="BF170" i="40"/>
  <c r="BI67" i="40"/>
  <c r="BY67" i="40"/>
  <c r="AS68" i="40"/>
  <c r="BC171" i="40"/>
  <c r="AM172" i="40"/>
  <c r="BS171" i="40"/>
  <c r="BX71" i="40"/>
  <c r="BH71" i="40"/>
  <c r="BO71" i="40"/>
  <c r="AY71" i="40"/>
  <c r="AL171" i="40"/>
  <c r="BB170" i="40"/>
  <c r="BR170" i="40"/>
  <c r="BU68" i="40"/>
  <c r="BE68" i="40"/>
  <c r="BL67" i="39"/>
  <c r="AV67" i="39"/>
  <c r="AF68" i="39"/>
  <c r="AS172" i="39"/>
  <c r="BY171" i="39"/>
  <c r="BI171" i="39"/>
  <c r="AT68" i="39"/>
  <c r="BJ67" i="39"/>
  <c r="BZ67" i="39"/>
  <c r="BA68" i="39"/>
  <c r="BQ68" i="39"/>
  <c r="BS171" i="39"/>
  <c r="AM172" i="39"/>
  <c r="BC171" i="39"/>
  <c r="CA170" i="39"/>
  <c r="AU171" i="39"/>
  <c r="BK170" i="39"/>
  <c r="BU171" i="39"/>
  <c r="AO172" i="39"/>
  <c r="BE171" i="39"/>
  <c r="BH172" i="39"/>
  <c r="AR173" i="39"/>
  <c r="BX172" i="39"/>
  <c r="BV171" i="39"/>
  <c r="AP172" i="39"/>
  <c r="BF171" i="39"/>
  <c r="BU68" i="39"/>
  <c r="BE68" i="39"/>
  <c r="BB68" i="39"/>
  <c r="BR68" i="39"/>
  <c r="AJ173" i="39"/>
  <c r="AZ172" i="39"/>
  <c r="BP172" i="39"/>
  <c r="BN68" i="39"/>
  <c r="AX68" i="39"/>
  <c r="CA71" i="39"/>
  <c r="BK71" i="39"/>
  <c r="AF172" i="39"/>
  <c r="AV171" i="39"/>
  <c r="BL171" i="39"/>
  <c r="AG171" i="39"/>
  <c r="BM170" i="39"/>
  <c r="AW170" i="39"/>
  <c r="BO170" i="39"/>
  <c r="AY170" i="39"/>
  <c r="AI171" i="39"/>
  <c r="BJ172" i="39"/>
  <c r="BZ172" i="39"/>
  <c r="AT173" i="39"/>
  <c r="AH171" i="39"/>
  <c r="BN170" i="39"/>
  <c r="AX170" i="39"/>
  <c r="BO71" i="39"/>
  <c r="AY71" i="39"/>
  <c r="BT170" i="39"/>
  <c r="BD170" i="39"/>
  <c r="AN171" i="39"/>
  <c r="BB171" i="39"/>
  <c r="BR171" i="39"/>
  <c r="AL172" i="39"/>
  <c r="BF71" i="39"/>
  <c r="BV71" i="39"/>
  <c r="BP71" i="39"/>
  <c r="AZ71" i="39"/>
  <c r="BG71" i="39"/>
  <c r="BW71" i="39"/>
  <c r="BM68" i="39"/>
  <c r="AW68" i="39"/>
  <c r="BD71" i="39"/>
  <c r="BT71" i="39"/>
  <c r="BS67" i="39"/>
  <c r="BC67" i="39"/>
  <c r="AM68" i="39"/>
  <c r="AK173" i="39"/>
  <c r="BA172" i="39"/>
  <c r="BQ172" i="39"/>
  <c r="AW170" i="38"/>
  <c r="AG171" i="38"/>
  <c r="BM170" i="38"/>
  <c r="AZ171" i="38"/>
  <c r="BP171" i="38"/>
  <c r="AJ172" i="38"/>
  <c r="BI68" i="38"/>
  <c r="BY68" i="38"/>
  <c r="BH68" i="38"/>
  <c r="BX68" i="38"/>
  <c r="AZ67" i="38"/>
  <c r="AJ68" i="38"/>
  <c r="BP67" i="38"/>
  <c r="BR172" i="38"/>
  <c r="AL173" i="38"/>
  <c r="BB172" i="38"/>
  <c r="AY71" i="38"/>
  <c r="BO71" i="38"/>
  <c r="AH68" i="38"/>
  <c r="AX67" i="38"/>
  <c r="BN67" i="38"/>
  <c r="AO171" i="38"/>
  <c r="BU170" i="38"/>
  <c r="BE170" i="38"/>
  <c r="BO171" i="38"/>
  <c r="AI172" i="38"/>
  <c r="AY171" i="38"/>
  <c r="BG68" i="38"/>
  <c r="BW68" i="38"/>
  <c r="AP171" i="38"/>
  <c r="BV170" i="38"/>
  <c r="BF170" i="38"/>
  <c r="BS171" i="38"/>
  <c r="AM172" i="38"/>
  <c r="BC171" i="38"/>
  <c r="BB67" i="38"/>
  <c r="AL68" i="38"/>
  <c r="BR67" i="38"/>
  <c r="AX171" i="38"/>
  <c r="BN171" i="38"/>
  <c r="AH172" i="38"/>
  <c r="AR172" i="38"/>
  <c r="BX171" i="38"/>
  <c r="BH171" i="38"/>
  <c r="BC67" i="38"/>
  <c r="AM68" i="38"/>
  <c r="BS67" i="38"/>
  <c r="AF68" i="38"/>
  <c r="AV67" i="38"/>
  <c r="BL67" i="38"/>
  <c r="BQ171" i="38"/>
  <c r="AK172" i="38"/>
  <c r="BA171" i="38"/>
  <c r="BJ68" i="38"/>
  <c r="BZ68" i="38"/>
  <c r="AV170" i="38"/>
  <c r="BL170" i="38"/>
  <c r="AF171" i="38"/>
  <c r="BE67" i="38"/>
  <c r="BU67" i="38"/>
  <c r="AO68" i="38"/>
  <c r="AW67" i="38"/>
  <c r="BM67" i="38"/>
  <c r="AG68" i="38"/>
  <c r="AQ173" i="38"/>
  <c r="BW172" i="38"/>
  <c r="BG172" i="38"/>
  <c r="BA67" i="38"/>
  <c r="BQ67" i="38"/>
  <c r="AK68" i="38"/>
  <c r="BD67" i="38"/>
  <c r="AN68" i="38"/>
  <c r="BT67" i="38"/>
  <c r="AU68" i="38"/>
  <c r="CA67" i="38"/>
  <c r="BK67" i="38"/>
  <c r="BT171" i="38"/>
  <c r="AN172" i="38"/>
  <c r="BD171" i="38"/>
  <c r="BF68" i="38"/>
  <c r="BV68" i="38"/>
  <c r="AU171" i="38"/>
  <c r="BK170" i="38"/>
  <c r="CA170" i="38"/>
  <c r="AR173" i="37"/>
  <c r="BH172" i="37"/>
  <c r="BX172" i="37"/>
  <c r="BR170" i="37"/>
  <c r="AL171" i="37"/>
  <c r="BB170" i="37"/>
  <c r="BO170" i="37"/>
  <c r="AY170" i="37"/>
  <c r="AI171" i="37"/>
  <c r="AW67" i="37"/>
  <c r="BM67" i="37"/>
  <c r="AG68" i="37"/>
  <c r="AV67" i="37"/>
  <c r="AF68" i="37"/>
  <c r="BL67" i="37"/>
  <c r="BI68" i="37"/>
  <c r="BY68" i="37"/>
  <c r="AY71" i="37"/>
  <c r="BO71" i="37"/>
  <c r="BY170" i="37"/>
  <c r="AS171" i="37"/>
  <c r="BI170" i="37"/>
  <c r="BF171" i="37"/>
  <c r="AP172" i="37"/>
  <c r="BV171" i="37"/>
  <c r="BJ68" i="37"/>
  <c r="BZ68" i="37"/>
  <c r="BW170" i="37"/>
  <c r="AQ171" i="37"/>
  <c r="BG170" i="37"/>
  <c r="BP170" i="37"/>
  <c r="AZ170" i="37"/>
  <c r="AJ171" i="37"/>
  <c r="BZ170" i="37"/>
  <c r="AT171" i="37"/>
  <c r="BJ170" i="37"/>
  <c r="BS71" i="37"/>
  <c r="BC71" i="37"/>
  <c r="BH68" i="37"/>
  <c r="BX68" i="37"/>
  <c r="AX67" i="37"/>
  <c r="BN67" i="37"/>
  <c r="AH68" i="37"/>
  <c r="AF172" i="37"/>
  <c r="BL171" i="37"/>
  <c r="AV171" i="37"/>
  <c r="AM171" i="37"/>
  <c r="BC170" i="37"/>
  <c r="BS170" i="37"/>
  <c r="BR67" i="37"/>
  <c r="AL68" i="37"/>
  <c r="BB67" i="37"/>
  <c r="BU71" i="37"/>
  <c r="BE71" i="37"/>
  <c r="AN171" i="37"/>
  <c r="BT170" i="37"/>
  <c r="BD170" i="37"/>
  <c r="CA68" i="37"/>
  <c r="BK68" i="37"/>
  <c r="AZ71" i="37"/>
  <c r="BP71" i="37"/>
  <c r="AO171" i="37"/>
  <c r="BU170" i="37"/>
  <c r="BE170" i="37"/>
  <c r="CA171" i="37"/>
  <c r="BK171" i="37"/>
  <c r="AU172" i="37"/>
  <c r="BV71" i="37"/>
  <c r="BF71" i="37"/>
  <c r="BQ170" i="37"/>
  <c r="AK171" i="37"/>
  <c r="BA170" i="37"/>
  <c r="BQ67" i="37"/>
  <c r="AK68" i="37"/>
  <c r="BA67" i="37"/>
  <c r="BD71" i="37"/>
  <c r="BT71" i="37"/>
  <c r="BG68" i="37"/>
  <c r="BW68" i="37"/>
  <c r="CA170" i="36"/>
  <c r="BK170" i="36"/>
  <c r="BL170" i="36"/>
  <c r="AV170" i="36"/>
  <c r="BS71" i="36"/>
  <c r="BC71" i="36"/>
  <c r="CA72" i="36"/>
  <c r="BK72" i="36"/>
  <c r="AQ68" i="36"/>
  <c r="BW67" i="36"/>
  <c r="BG67" i="36"/>
  <c r="AY170" i="36"/>
  <c r="BO170" i="36"/>
  <c r="AN68" i="36"/>
  <c r="BT67" i="36"/>
  <c r="BD67" i="36"/>
  <c r="BZ170" i="36"/>
  <c r="BJ170" i="36"/>
  <c r="BW170" i="36"/>
  <c r="BG170" i="36"/>
  <c r="BA71" i="36"/>
  <c r="BQ71" i="36"/>
  <c r="BH68" i="36"/>
  <c r="BX68" i="36"/>
  <c r="BR68" i="36"/>
  <c r="BB68" i="36"/>
  <c r="AX172" i="36"/>
  <c r="BN172" i="36"/>
  <c r="BX171" i="36"/>
  <c r="BH171" i="36"/>
  <c r="AZ71" i="36"/>
  <c r="BP71" i="36"/>
  <c r="BL68" i="36"/>
  <c r="AV68" i="36"/>
  <c r="BV170" i="36"/>
  <c r="BF170" i="36"/>
  <c r="AW170" i="36"/>
  <c r="BM170" i="36"/>
  <c r="AP68" i="36"/>
  <c r="BV67" i="36"/>
  <c r="BF67" i="36"/>
  <c r="BP171" i="36"/>
  <c r="AZ171" i="36"/>
  <c r="BT170" i="36"/>
  <c r="BD170" i="36"/>
  <c r="AT68" i="36"/>
  <c r="BJ67" i="36"/>
  <c r="BZ67" i="36"/>
  <c r="BA172" i="36"/>
  <c r="BQ172" i="36"/>
  <c r="BM68" i="36"/>
  <c r="AW68" i="36"/>
  <c r="BN71" i="36"/>
  <c r="AX71" i="36"/>
  <c r="BY170" i="36"/>
  <c r="BI170" i="36"/>
  <c r="AO68" i="36"/>
  <c r="BU67" i="36"/>
  <c r="BE67" i="36"/>
  <c r="BS170" i="36"/>
  <c r="BC170" i="36"/>
  <c r="BU171" i="36"/>
  <c r="BE171" i="36"/>
  <c r="BR171" i="36"/>
  <c r="BB171" i="36"/>
  <c r="BI68" i="36"/>
  <c r="BY68" i="36"/>
  <c r="BD167" i="16"/>
  <c r="BT167" i="16"/>
  <c r="BZ65" i="16"/>
  <c r="BJ65" i="16"/>
  <c r="BV66" i="16"/>
  <c r="BF66" i="16"/>
  <c r="BG167" i="16"/>
  <c r="BW167" i="16"/>
  <c r="AZ39" i="16"/>
  <c r="BP39" i="16"/>
  <c r="BX65" i="16"/>
  <c r="BH65" i="16"/>
  <c r="BK66" i="16"/>
  <c r="CA66" i="16"/>
  <c r="BX168" i="16"/>
  <c r="BH168" i="16"/>
  <c r="BM38" i="16"/>
  <c r="AW38" i="16"/>
  <c r="BT67" i="16"/>
  <c r="BD67" i="16"/>
  <c r="BN38" i="16"/>
  <c r="AX38" i="16"/>
  <c r="CA168" i="16"/>
  <c r="BK168" i="16"/>
  <c r="BC38" i="16"/>
  <c r="BS38" i="16"/>
  <c r="BY65" i="16"/>
  <c r="BI65" i="16"/>
  <c r="BQ38" i="16"/>
  <c r="BA38" i="16"/>
  <c r="BE65" i="16"/>
  <c r="BU65" i="16"/>
  <c r="AO66" i="16"/>
  <c r="AY39" i="16"/>
  <c r="BO39" i="16"/>
  <c r="BR38" i="16"/>
  <c r="BB38" i="16"/>
  <c r="BF168" i="16"/>
  <c r="BV168" i="16"/>
  <c r="BW65" i="16"/>
  <c r="BG65" i="16"/>
  <c r="BJ168" i="16"/>
  <c r="BZ168" i="16"/>
  <c r="BI167" i="16"/>
  <c r="BY167" i="16"/>
  <c r="BE167" i="16"/>
  <c r="BU167" i="16"/>
  <c r="BL38" i="16"/>
  <c r="AV38" i="16"/>
  <c r="Y25" i="15"/>
  <c r="AG25" i="15" s="1"/>
  <c r="AP67" i="16"/>
  <c r="AR66" i="16"/>
  <c r="AS168" i="16"/>
  <c r="AR169" i="16"/>
  <c r="AQ168" i="16"/>
  <c r="AN68" i="16"/>
  <c r="AT66" i="16"/>
  <c r="AT169" i="16"/>
  <c r="AU67" i="16"/>
  <c r="AP169" i="16"/>
  <c r="AN168" i="16"/>
  <c r="AS66" i="16"/>
  <c r="AQ66" i="16"/>
  <c r="AO168" i="16"/>
  <c r="AU169" i="16"/>
  <c r="AJ40" i="16"/>
  <c r="AH39" i="16"/>
  <c r="AK39" i="16"/>
  <c r="AM39" i="16"/>
  <c r="AI40" i="16"/>
  <c r="AL39" i="16"/>
  <c r="AG39" i="16"/>
  <c r="AF39" i="16"/>
  <c r="X26" i="15"/>
  <c r="AF26" i="15" s="1"/>
  <c r="W26" i="15"/>
  <c r="AE26" i="15" s="1"/>
  <c r="T26" i="15"/>
  <c r="AB26" i="15" s="1"/>
  <c r="Z26" i="15"/>
  <c r="V26" i="15"/>
  <c r="AD26" i="15" s="1"/>
  <c r="U25" i="15"/>
  <c r="AC25" i="15" s="1"/>
  <c r="S25" i="15"/>
  <c r="AA25" i="15" s="1"/>
  <c r="AY68" i="43" l="1"/>
  <c r="BO68" i="43"/>
  <c r="BS68" i="43"/>
  <c r="BC68" i="43"/>
  <c r="BS68" i="40"/>
  <c r="BC68" i="40"/>
  <c r="BX68" i="39"/>
  <c r="BH68" i="39"/>
  <c r="BL171" i="40"/>
  <c r="AV171" i="40"/>
  <c r="AF172" i="40"/>
  <c r="BX171" i="40"/>
  <c r="BH171" i="40"/>
  <c r="AR172" i="40"/>
  <c r="BM171" i="42"/>
  <c r="AW171" i="42"/>
  <c r="AG172" i="42"/>
  <c r="BP171" i="41"/>
  <c r="AZ171" i="41"/>
  <c r="BO68" i="36"/>
  <c r="AY68" i="36"/>
  <c r="BY171" i="38"/>
  <c r="AS172" i="38"/>
  <c r="BI171" i="38"/>
  <c r="BK171" i="41"/>
  <c r="CA171" i="41"/>
  <c r="AC68" i="45"/>
  <c r="U69" i="45"/>
  <c r="AX172" i="37"/>
  <c r="BN172" i="37"/>
  <c r="AH173" i="37"/>
  <c r="BM171" i="40"/>
  <c r="AW171" i="40"/>
  <c r="AG172" i="40"/>
  <c r="AG172" i="37"/>
  <c r="BM171" i="37"/>
  <c r="AW171" i="37"/>
  <c r="BK171" i="43"/>
  <c r="AU172" i="43"/>
  <c r="CA171" i="43"/>
  <c r="AT172" i="43"/>
  <c r="BZ171" i="43"/>
  <c r="BJ171" i="43"/>
  <c r="BD68" i="44"/>
  <c r="BT68" i="44"/>
  <c r="BJ171" i="38"/>
  <c r="BZ171" i="38"/>
  <c r="AT172" i="38"/>
  <c r="BY68" i="39"/>
  <c r="BI68" i="39"/>
  <c r="AD68" i="45"/>
  <c r="V69" i="45"/>
  <c r="BJ68" i="41"/>
  <c r="BZ68" i="41"/>
  <c r="AN172" i="42"/>
  <c r="BT171" i="42"/>
  <c r="BD171" i="42"/>
  <c r="BG68" i="44"/>
  <c r="BW68" i="44"/>
  <c r="AQ173" i="39"/>
  <c r="BG172" i="39"/>
  <c r="BW172" i="39"/>
  <c r="BH68" i="41"/>
  <c r="BX68" i="41"/>
  <c r="AX68" i="42"/>
  <c r="BN68" i="42"/>
  <c r="BV71" i="44"/>
  <c r="BF71" i="44"/>
  <c r="AS172" i="43"/>
  <c r="BI171" i="43"/>
  <c r="BY171" i="43"/>
  <c r="AL172" i="42"/>
  <c r="BR171" i="42"/>
  <c r="BB171" i="42"/>
  <c r="AW68" i="40"/>
  <c r="BM68" i="40"/>
  <c r="AJ172" i="42"/>
  <c r="AZ171" i="42"/>
  <c r="BP171" i="42"/>
  <c r="T72" i="45"/>
  <c r="AB71" i="45"/>
  <c r="Y69" i="45"/>
  <c r="AG68" i="45"/>
  <c r="Z70" i="45"/>
  <c r="R71" i="45"/>
  <c r="AE70" i="45"/>
  <c r="W71" i="45"/>
  <c r="S71" i="45"/>
  <c r="AA70" i="45"/>
  <c r="AF68" i="45"/>
  <c r="X69" i="45"/>
  <c r="BA173" i="44"/>
  <c r="BQ173" i="44"/>
  <c r="AK174" i="44"/>
  <c r="BO171" i="44"/>
  <c r="AI172" i="44"/>
  <c r="AY171" i="44"/>
  <c r="AX173" i="44"/>
  <c r="AH174" i="44"/>
  <c r="BN173" i="44"/>
  <c r="AM172" i="44"/>
  <c r="BS171" i="44"/>
  <c r="BC171" i="44"/>
  <c r="BA71" i="44"/>
  <c r="BQ71" i="44"/>
  <c r="BO73" i="44"/>
  <c r="AY73" i="44"/>
  <c r="BI172" i="44"/>
  <c r="BY172" i="44"/>
  <c r="AS173" i="44"/>
  <c r="AG173" i="44"/>
  <c r="BM172" i="44"/>
  <c r="AW172" i="44"/>
  <c r="CA68" i="44"/>
  <c r="BK68" i="44"/>
  <c r="BE172" i="44"/>
  <c r="AO173" i="44"/>
  <c r="BU172" i="44"/>
  <c r="BS72" i="44"/>
  <c r="BC72" i="44"/>
  <c r="BM71" i="44"/>
  <c r="AW71" i="44"/>
  <c r="BB174" i="44"/>
  <c r="AL175" i="44"/>
  <c r="BR174" i="44"/>
  <c r="BJ68" i="44"/>
  <c r="BZ68" i="44"/>
  <c r="BP68" i="44"/>
  <c r="AZ68" i="44"/>
  <c r="AN173" i="44"/>
  <c r="BD172" i="44"/>
  <c r="BT172" i="44"/>
  <c r="BX68" i="44"/>
  <c r="BH68" i="44"/>
  <c r="BJ171" i="44"/>
  <c r="AT172" i="44"/>
  <c r="BZ171" i="44"/>
  <c r="BU68" i="44"/>
  <c r="BE68" i="44"/>
  <c r="BR72" i="44"/>
  <c r="BB72" i="44"/>
  <c r="AR172" i="44"/>
  <c r="BH171" i="44"/>
  <c r="BX171" i="44"/>
  <c r="BN73" i="44"/>
  <c r="AX73" i="44"/>
  <c r="AV173" i="44"/>
  <c r="AF174" i="44"/>
  <c r="BL173" i="44"/>
  <c r="BF172" i="44"/>
  <c r="AP173" i="44"/>
  <c r="BV172" i="44"/>
  <c r="BI68" i="44"/>
  <c r="BY68" i="44"/>
  <c r="AU174" i="44"/>
  <c r="CA173" i="44"/>
  <c r="BK173" i="44"/>
  <c r="BP171" i="44"/>
  <c r="AJ172" i="44"/>
  <c r="AZ171" i="44"/>
  <c r="BG172" i="44"/>
  <c r="AQ173" i="44"/>
  <c r="BW172" i="44"/>
  <c r="AK173" i="43"/>
  <c r="BQ172" i="43"/>
  <c r="BA172" i="43"/>
  <c r="BM72" i="43"/>
  <c r="AW72" i="43"/>
  <c r="BI68" i="43"/>
  <c r="BY68" i="43"/>
  <c r="AM173" i="43"/>
  <c r="BC172" i="43"/>
  <c r="BS172" i="43"/>
  <c r="BH68" i="43"/>
  <c r="BX68" i="43"/>
  <c r="BU71" i="43"/>
  <c r="BE71" i="43"/>
  <c r="BG172" i="43"/>
  <c r="AQ173" i="43"/>
  <c r="BW172" i="43"/>
  <c r="AZ72" i="43"/>
  <c r="BP72" i="43"/>
  <c r="BX173" i="43"/>
  <c r="AR174" i="43"/>
  <c r="BH173" i="43"/>
  <c r="BA73" i="43"/>
  <c r="BQ73" i="43"/>
  <c r="AH172" i="43"/>
  <c r="AX171" i="43"/>
  <c r="BN171" i="43"/>
  <c r="BZ68" i="43"/>
  <c r="BJ68" i="43"/>
  <c r="BF172" i="43"/>
  <c r="BV172" i="43"/>
  <c r="AP173" i="43"/>
  <c r="BG68" i="43"/>
  <c r="BW68" i="43"/>
  <c r="AO173" i="43"/>
  <c r="BE172" i="43"/>
  <c r="BU172" i="43"/>
  <c r="AN173" i="43"/>
  <c r="BD172" i="43"/>
  <c r="BT172" i="43"/>
  <c r="AG172" i="43"/>
  <c r="AW171" i="43"/>
  <c r="BM171" i="43"/>
  <c r="BB73" i="43"/>
  <c r="BR73" i="43"/>
  <c r="AZ171" i="43"/>
  <c r="BP171" i="43"/>
  <c r="AJ172" i="43"/>
  <c r="AY171" i="43"/>
  <c r="AI172" i="43"/>
  <c r="BO171" i="43"/>
  <c r="AL173" i="43"/>
  <c r="BR172" i="43"/>
  <c r="BB172" i="43"/>
  <c r="BL172" i="43"/>
  <c r="AF173" i="43"/>
  <c r="AV172" i="43"/>
  <c r="BV71" i="43"/>
  <c r="BF71" i="43"/>
  <c r="BT71" i="43"/>
  <c r="BD71" i="43"/>
  <c r="AX72" i="43"/>
  <c r="BN72" i="43"/>
  <c r="BK71" i="43"/>
  <c r="CA71" i="43"/>
  <c r="BH171" i="42"/>
  <c r="BX171" i="42"/>
  <c r="AR172" i="42"/>
  <c r="BL171" i="42"/>
  <c r="AF172" i="42"/>
  <c r="AV171" i="42"/>
  <c r="AZ72" i="42"/>
  <c r="BP72" i="42"/>
  <c r="BW171" i="42"/>
  <c r="BG171" i="42"/>
  <c r="AQ172" i="42"/>
  <c r="BV171" i="42"/>
  <c r="BF171" i="42"/>
  <c r="AP172" i="42"/>
  <c r="BK72" i="42"/>
  <c r="CA72" i="42"/>
  <c r="BG68" i="42"/>
  <c r="BW68" i="42"/>
  <c r="BO171" i="42"/>
  <c r="AY171" i="42"/>
  <c r="AI172" i="42"/>
  <c r="AV68" i="42"/>
  <c r="BL68" i="42"/>
  <c r="BT71" i="42"/>
  <c r="BD71" i="42"/>
  <c r="AO174" i="42"/>
  <c r="BU173" i="42"/>
  <c r="BE173" i="42"/>
  <c r="BS173" i="42"/>
  <c r="AM174" i="42"/>
  <c r="BC173" i="42"/>
  <c r="AX173" i="42"/>
  <c r="AH174" i="42"/>
  <c r="BN173" i="42"/>
  <c r="BZ72" i="42"/>
  <c r="BJ72" i="42"/>
  <c r="BZ171" i="42"/>
  <c r="BJ171" i="42"/>
  <c r="AT172" i="42"/>
  <c r="BU71" i="42"/>
  <c r="BE71" i="42"/>
  <c r="BA71" i="42"/>
  <c r="BQ71" i="42"/>
  <c r="CA172" i="42"/>
  <c r="AU173" i="42"/>
  <c r="BK172" i="42"/>
  <c r="BY171" i="42"/>
  <c r="BI171" i="42"/>
  <c r="AS172" i="42"/>
  <c r="BV71" i="42"/>
  <c r="BF71" i="42"/>
  <c r="BX71" i="42"/>
  <c r="BH71" i="42"/>
  <c r="BA172" i="42"/>
  <c r="BQ172" i="42"/>
  <c r="AK173" i="42"/>
  <c r="BB71" i="42"/>
  <c r="BR71" i="42"/>
  <c r="AY71" i="42"/>
  <c r="BO71" i="42"/>
  <c r="BY73" i="42"/>
  <c r="BI73" i="42"/>
  <c r="BS71" i="42"/>
  <c r="BC71" i="42"/>
  <c r="AW71" i="42"/>
  <c r="BM71" i="42"/>
  <c r="BO172" i="41"/>
  <c r="AY172" i="41"/>
  <c r="BU174" i="41"/>
  <c r="BE174" i="41"/>
  <c r="AZ71" i="41"/>
  <c r="BP71" i="41"/>
  <c r="BD171" i="41"/>
  <c r="BT171" i="41"/>
  <c r="BV72" i="41"/>
  <c r="BF72" i="41"/>
  <c r="BI174" i="41"/>
  <c r="BY174" i="41"/>
  <c r="BX171" i="41"/>
  <c r="BH171" i="41"/>
  <c r="BV171" i="41"/>
  <c r="BF171" i="41"/>
  <c r="BS171" i="41"/>
  <c r="BC171" i="41"/>
  <c r="BU72" i="41"/>
  <c r="BE72" i="41"/>
  <c r="AX68" i="41"/>
  <c r="BN68" i="41"/>
  <c r="AX172" i="41"/>
  <c r="BN172" i="41"/>
  <c r="BZ173" i="41"/>
  <c r="BJ173" i="41"/>
  <c r="AY68" i="41"/>
  <c r="BO68" i="41"/>
  <c r="BA68" i="41"/>
  <c r="BQ68" i="41"/>
  <c r="AW68" i="41"/>
  <c r="BM68" i="41"/>
  <c r="BG171" i="41"/>
  <c r="BW171" i="41"/>
  <c r="AV171" i="41"/>
  <c r="BL171" i="41"/>
  <c r="BB72" i="41"/>
  <c r="BR72" i="41"/>
  <c r="BQ173" i="41"/>
  <c r="BA173" i="41"/>
  <c r="BS72" i="41"/>
  <c r="BC72" i="41"/>
  <c r="BT72" i="41"/>
  <c r="BD72" i="41"/>
  <c r="BW73" i="41"/>
  <c r="BG73" i="41"/>
  <c r="BR171" i="41"/>
  <c r="BB171" i="41"/>
  <c r="BI71" i="41"/>
  <c r="BY71" i="41"/>
  <c r="BM171" i="41"/>
  <c r="AW171" i="41"/>
  <c r="BK72" i="41"/>
  <c r="CA72" i="41"/>
  <c r="AU73" i="41"/>
  <c r="AM173" i="40"/>
  <c r="BC172" i="40"/>
  <c r="BS172" i="40"/>
  <c r="BQ173" i="40"/>
  <c r="BA173" i="40"/>
  <c r="AK174" i="40"/>
  <c r="BW68" i="40"/>
  <c r="BG68" i="40"/>
  <c r="BE71" i="40"/>
  <c r="BU71" i="40"/>
  <c r="AH172" i="40"/>
  <c r="BN171" i="40"/>
  <c r="AX171" i="40"/>
  <c r="BF171" i="40"/>
  <c r="BV171" i="40"/>
  <c r="AP172" i="40"/>
  <c r="BB68" i="40"/>
  <c r="BR68" i="40"/>
  <c r="AU172" i="40"/>
  <c r="CA171" i="40"/>
  <c r="BK171" i="40"/>
  <c r="BF71" i="40"/>
  <c r="BV71" i="40"/>
  <c r="AZ171" i="40"/>
  <c r="AJ172" i="40"/>
  <c r="BP171" i="40"/>
  <c r="BI68" i="40"/>
  <c r="BY68" i="40"/>
  <c r="BB171" i="40"/>
  <c r="AL172" i="40"/>
  <c r="BR171" i="40"/>
  <c r="BJ71" i="40"/>
  <c r="BZ71" i="40"/>
  <c r="BD171" i="40"/>
  <c r="BT171" i="40"/>
  <c r="AN172" i="40"/>
  <c r="BP72" i="40"/>
  <c r="AZ72" i="40"/>
  <c r="BD71" i="40"/>
  <c r="BT71" i="40"/>
  <c r="BE171" i="40"/>
  <c r="BU171" i="40"/>
  <c r="AO172" i="40"/>
  <c r="BO171" i="40"/>
  <c r="AI172" i="40"/>
  <c r="AY171" i="40"/>
  <c r="BG173" i="40"/>
  <c r="AQ174" i="40"/>
  <c r="BW173" i="40"/>
  <c r="BY171" i="40"/>
  <c r="BI171" i="40"/>
  <c r="AS172" i="40"/>
  <c r="CA68" i="40"/>
  <c r="BK68" i="40"/>
  <c r="AU71" i="40"/>
  <c r="BQ68" i="40"/>
  <c r="BA68" i="40"/>
  <c r="AT173" i="40"/>
  <c r="BJ172" i="40"/>
  <c r="BZ172" i="40"/>
  <c r="AY72" i="40"/>
  <c r="BO72" i="40"/>
  <c r="AV68" i="40"/>
  <c r="BL68" i="40"/>
  <c r="BH72" i="40"/>
  <c r="BX72" i="40"/>
  <c r="AX72" i="40"/>
  <c r="BN72" i="40"/>
  <c r="BZ173" i="39"/>
  <c r="AT174" i="39"/>
  <c r="BJ173" i="39"/>
  <c r="BP72" i="39"/>
  <c r="AZ72" i="39"/>
  <c r="BP173" i="39"/>
  <c r="AZ173" i="39"/>
  <c r="AJ174" i="39"/>
  <c r="BQ173" i="39"/>
  <c r="BA173" i="39"/>
  <c r="AK174" i="39"/>
  <c r="BT171" i="39"/>
  <c r="AN172" i="39"/>
  <c r="BD171" i="39"/>
  <c r="BQ71" i="39"/>
  <c r="BA71" i="39"/>
  <c r="BR71" i="39"/>
  <c r="BB71" i="39"/>
  <c r="AP173" i="39"/>
  <c r="BF172" i="39"/>
  <c r="BV172" i="39"/>
  <c r="BJ68" i="39"/>
  <c r="BZ68" i="39"/>
  <c r="AY72" i="39"/>
  <c r="BO72" i="39"/>
  <c r="AY171" i="39"/>
  <c r="BO171" i="39"/>
  <c r="AI172" i="39"/>
  <c r="AL173" i="39"/>
  <c r="BB172" i="39"/>
  <c r="BR172" i="39"/>
  <c r="AW171" i="39"/>
  <c r="AG172" i="39"/>
  <c r="BM171" i="39"/>
  <c r="CA72" i="39"/>
  <c r="BK72" i="39"/>
  <c r="BI172" i="39"/>
  <c r="AS173" i="39"/>
  <c r="BY172" i="39"/>
  <c r="BC172" i="39"/>
  <c r="AM173" i="39"/>
  <c r="BS172" i="39"/>
  <c r="BC68" i="39"/>
  <c r="BS68" i="39"/>
  <c r="BX173" i="39"/>
  <c r="AR174" i="39"/>
  <c r="BH173" i="39"/>
  <c r="BG72" i="39"/>
  <c r="BW72" i="39"/>
  <c r="BE172" i="39"/>
  <c r="AO173" i="39"/>
  <c r="BU172" i="39"/>
  <c r="BL68" i="39"/>
  <c r="AV68" i="39"/>
  <c r="AW71" i="39"/>
  <c r="BM71" i="39"/>
  <c r="AX71" i="39"/>
  <c r="BN71" i="39"/>
  <c r="CA171" i="39"/>
  <c r="BK171" i="39"/>
  <c r="AU172" i="39"/>
  <c r="BF72" i="39"/>
  <c r="BV72" i="39"/>
  <c r="BE71" i="39"/>
  <c r="BU71" i="39"/>
  <c r="BL172" i="39"/>
  <c r="AF173" i="39"/>
  <c r="AV172" i="39"/>
  <c r="BD72" i="39"/>
  <c r="BT72" i="39"/>
  <c r="AX171" i="39"/>
  <c r="AH172" i="39"/>
  <c r="BN171" i="39"/>
  <c r="AU172" i="38"/>
  <c r="CA171" i="38"/>
  <c r="BK171" i="38"/>
  <c r="BC68" i="38"/>
  <c r="BS68" i="38"/>
  <c r="BQ172" i="38"/>
  <c r="AK173" i="38"/>
  <c r="BA172" i="38"/>
  <c r="BO72" i="38"/>
  <c r="AY72" i="38"/>
  <c r="AV68" i="38"/>
  <c r="BL68" i="38"/>
  <c r="BV71" i="38"/>
  <c r="BF71" i="38"/>
  <c r="BI71" i="38"/>
  <c r="BY71" i="38"/>
  <c r="CA68" i="38"/>
  <c r="BK68" i="38"/>
  <c r="AO172" i="38"/>
  <c r="BE171" i="38"/>
  <c r="BU171" i="38"/>
  <c r="BW173" i="38"/>
  <c r="BG173" i="38"/>
  <c r="AQ174" i="38"/>
  <c r="BP68" i="38"/>
  <c r="AZ68" i="38"/>
  <c r="BE68" i="38"/>
  <c r="BU68" i="38"/>
  <c r="AV171" i="38"/>
  <c r="BL171" i="38"/>
  <c r="AF172" i="38"/>
  <c r="BB68" i="38"/>
  <c r="BR68" i="38"/>
  <c r="BG71" i="38"/>
  <c r="BW71" i="38"/>
  <c r="AR173" i="38"/>
  <c r="BX172" i="38"/>
  <c r="BH172" i="38"/>
  <c r="BD68" i="38"/>
  <c r="BT68" i="38"/>
  <c r="BF171" i="38"/>
  <c r="BV171" i="38"/>
  <c r="AP172" i="38"/>
  <c r="AW68" i="38"/>
  <c r="BM68" i="38"/>
  <c r="BT172" i="38"/>
  <c r="BD172" i="38"/>
  <c r="AN173" i="38"/>
  <c r="BN68" i="38"/>
  <c r="AX68" i="38"/>
  <c r="BM171" i="38"/>
  <c r="AW171" i="38"/>
  <c r="AG172" i="38"/>
  <c r="AL174" i="38"/>
  <c r="BB173" i="38"/>
  <c r="BR173" i="38"/>
  <c r="BH71" i="38"/>
  <c r="BX71" i="38"/>
  <c r="BO172" i="38"/>
  <c r="AI173" i="38"/>
  <c r="AY172" i="38"/>
  <c r="AX172" i="38"/>
  <c r="BN172" i="38"/>
  <c r="AH173" i="38"/>
  <c r="BP172" i="38"/>
  <c r="AJ173" i="38"/>
  <c r="AZ172" i="38"/>
  <c r="BQ68" i="38"/>
  <c r="BA68" i="38"/>
  <c r="BZ71" i="38"/>
  <c r="BJ71" i="38"/>
  <c r="BS172" i="38"/>
  <c r="AM173" i="38"/>
  <c r="BC172" i="38"/>
  <c r="BG171" i="37"/>
  <c r="AQ172" i="37"/>
  <c r="BW171" i="37"/>
  <c r="BL172" i="37"/>
  <c r="AV172" i="37"/>
  <c r="AF173" i="37"/>
  <c r="BL68" i="37"/>
  <c r="AV68" i="37"/>
  <c r="AZ72" i="37"/>
  <c r="BP72" i="37"/>
  <c r="BA68" i="37"/>
  <c r="BQ68" i="37"/>
  <c r="BI171" i="37"/>
  <c r="BY171" i="37"/>
  <c r="AS172" i="37"/>
  <c r="BC72" i="37"/>
  <c r="BS72" i="37"/>
  <c r="BE72" i="37"/>
  <c r="BU72" i="37"/>
  <c r="BW71" i="37"/>
  <c r="BG71" i="37"/>
  <c r="BN68" i="37"/>
  <c r="AX68" i="37"/>
  <c r="BK71" i="37"/>
  <c r="CA71" i="37"/>
  <c r="BV172" i="37"/>
  <c r="AP173" i="37"/>
  <c r="BF172" i="37"/>
  <c r="BO171" i="37"/>
  <c r="AI172" i="37"/>
  <c r="AY171" i="37"/>
  <c r="AL172" i="37"/>
  <c r="BB171" i="37"/>
  <c r="BR171" i="37"/>
  <c r="BJ171" i="37"/>
  <c r="BZ171" i="37"/>
  <c r="AT172" i="37"/>
  <c r="BB68" i="37"/>
  <c r="BR68" i="37"/>
  <c r="BP171" i="37"/>
  <c r="AZ171" i="37"/>
  <c r="AJ172" i="37"/>
  <c r="BI71" i="37"/>
  <c r="BY71" i="37"/>
  <c r="AM172" i="37"/>
  <c r="BC171" i="37"/>
  <c r="BS171" i="37"/>
  <c r="BE171" i="37"/>
  <c r="AO172" i="37"/>
  <c r="BU171" i="37"/>
  <c r="BM68" i="37"/>
  <c r="AW68" i="37"/>
  <c r="BJ71" i="37"/>
  <c r="BZ71" i="37"/>
  <c r="BT72" i="37"/>
  <c r="BD72" i="37"/>
  <c r="BX71" i="37"/>
  <c r="BH71" i="37"/>
  <c r="AN172" i="37"/>
  <c r="BD171" i="37"/>
  <c r="BT171" i="37"/>
  <c r="BQ171" i="37"/>
  <c r="BA171" i="37"/>
  <c r="AK172" i="37"/>
  <c r="AY72" i="37"/>
  <c r="BO72" i="37"/>
  <c r="BF72" i="37"/>
  <c r="BV72" i="37"/>
  <c r="BK172" i="37"/>
  <c r="AU173" i="37"/>
  <c r="CA172" i="37"/>
  <c r="BX173" i="37"/>
  <c r="AR174" i="37"/>
  <c r="BH173" i="37"/>
  <c r="AX173" i="36"/>
  <c r="BN173" i="36"/>
  <c r="AX72" i="36"/>
  <c r="BN72" i="36"/>
  <c r="BY71" i="36"/>
  <c r="BI71" i="36"/>
  <c r="BM171" i="36"/>
  <c r="AW171" i="36"/>
  <c r="BM71" i="36"/>
  <c r="AW71" i="36"/>
  <c r="BZ68" i="36"/>
  <c r="BJ68" i="36"/>
  <c r="BL171" i="36"/>
  <c r="AV171" i="36"/>
  <c r="BD68" i="36"/>
  <c r="BT68" i="36"/>
  <c r="BI171" i="36"/>
  <c r="BY171" i="36"/>
  <c r="BB71" i="36"/>
  <c r="BR71" i="36"/>
  <c r="CA73" i="36"/>
  <c r="BK73" i="36"/>
  <c r="BE172" i="36"/>
  <c r="BU172" i="36"/>
  <c r="BS171" i="36"/>
  <c r="BC171" i="36"/>
  <c r="BD171" i="36"/>
  <c r="BT171" i="36"/>
  <c r="BK171" i="36"/>
  <c r="CA171" i="36"/>
  <c r="BF68" i="36"/>
  <c r="BV68" i="36"/>
  <c r="BG68" i="36"/>
  <c r="BW68" i="36"/>
  <c r="BB172" i="36"/>
  <c r="BR172" i="36"/>
  <c r="BQ173" i="36"/>
  <c r="BA173" i="36"/>
  <c r="BV171" i="36"/>
  <c r="BF171" i="36"/>
  <c r="BC72" i="36"/>
  <c r="BS72" i="36"/>
  <c r="BX172" i="36"/>
  <c r="BH172" i="36"/>
  <c r="BJ171" i="36"/>
  <c r="BZ171" i="36"/>
  <c r="AY171" i="36"/>
  <c r="BO171" i="36"/>
  <c r="AZ172" i="36"/>
  <c r="BP172" i="36"/>
  <c r="BH71" i="36"/>
  <c r="BX71" i="36"/>
  <c r="BA72" i="36"/>
  <c r="BQ72" i="36"/>
  <c r="BW171" i="36"/>
  <c r="BG171" i="36"/>
  <c r="AZ72" i="36"/>
  <c r="BP72" i="36"/>
  <c r="BU68" i="36"/>
  <c r="BE68" i="36"/>
  <c r="BF169" i="16"/>
  <c r="BV169" i="16"/>
  <c r="BJ66" i="16"/>
  <c r="BZ66" i="16"/>
  <c r="BW168" i="16"/>
  <c r="BG168" i="16"/>
  <c r="BI168" i="16"/>
  <c r="BY168" i="16"/>
  <c r="AX39" i="16"/>
  <c r="BN39" i="16"/>
  <c r="AZ40" i="16"/>
  <c r="BP40" i="16"/>
  <c r="BI66" i="16"/>
  <c r="BY66" i="16"/>
  <c r="CA67" i="16"/>
  <c r="BK67" i="16"/>
  <c r="BZ169" i="16"/>
  <c r="BJ169" i="16"/>
  <c r="BD68" i="16"/>
  <c r="BT68" i="16"/>
  <c r="BX169" i="16"/>
  <c r="BH169" i="16"/>
  <c r="AW39" i="16"/>
  <c r="BM39" i="16"/>
  <c r="BU66" i="16"/>
  <c r="BE66" i="16"/>
  <c r="AO67" i="16"/>
  <c r="BH66" i="16"/>
  <c r="BX66" i="16"/>
  <c r="AY40" i="16"/>
  <c r="BO40" i="16"/>
  <c r="BV67" i="16"/>
  <c r="BF67" i="16"/>
  <c r="BS39" i="16"/>
  <c r="BC39" i="16"/>
  <c r="BQ39" i="16"/>
  <c r="BA39" i="16"/>
  <c r="CA169" i="16"/>
  <c r="BK169" i="16"/>
  <c r="BU168" i="16"/>
  <c r="BE168" i="16"/>
  <c r="BW66" i="16"/>
  <c r="BG66" i="16"/>
  <c r="BD168" i="16"/>
  <c r="BT168" i="16"/>
  <c r="BL39" i="16"/>
  <c r="AV39" i="16"/>
  <c r="BR39" i="16"/>
  <c r="BB39" i="16"/>
  <c r="Y26" i="15"/>
  <c r="AG26" i="15" s="1"/>
  <c r="AP68" i="16"/>
  <c r="AQ67" i="16"/>
  <c r="AR67" i="16"/>
  <c r="AS67" i="16"/>
  <c r="AQ169" i="16"/>
  <c r="AN169" i="16"/>
  <c r="AP170" i="16"/>
  <c r="AR170" i="16"/>
  <c r="AO169" i="16"/>
  <c r="AT67" i="16"/>
  <c r="AU68" i="16"/>
  <c r="AS169" i="16"/>
  <c r="AU170" i="16"/>
  <c r="AT170" i="16"/>
  <c r="AL40" i="16"/>
  <c r="AJ41" i="16"/>
  <c r="AM40" i="16"/>
  <c r="AF40" i="16"/>
  <c r="AK40" i="16"/>
  <c r="AG40" i="16"/>
  <c r="AH40" i="16"/>
  <c r="AI41" i="16"/>
  <c r="S26" i="15"/>
  <c r="AA26" i="15" s="1"/>
  <c r="T27" i="15"/>
  <c r="AB27" i="15" s="1"/>
  <c r="U26" i="15"/>
  <c r="AC26" i="15" s="1"/>
  <c r="W27" i="15"/>
  <c r="AE27" i="15" s="1"/>
  <c r="V27" i="15"/>
  <c r="AD27" i="15" s="1"/>
  <c r="X27" i="15"/>
  <c r="AF27" i="15" s="1"/>
  <c r="Z27" i="15"/>
  <c r="BH71" i="39" l="1"/>
  <c r="BX71" i="39"/>
  <c r="BS71" i="40"/>
  <c r="BC71" i="40"/>
  <c r="BC71" i="43"/>
  <c r="BS71" i="43"/>
  <c r="BO71" i="43"/>
  <c r="AY71" i="43"/>
  <c r="AZ172" i="42"/>
  <c r="AJ173" i="42"/>
  <c r="BP172" i="42"/>
  <c r="BK172" i="41"/>
  <c r="CA172" i="41"/>
  <c r="BK172" i="43"/>
  <c r="AU173" i="43"/>
  <c r="CA172" i="43"/>
  <c r="BM71" i="40"/>
  <c r="AW71" i="40"/>
  <c r="BG173" i="39"/>
  <c r="BW173" i="39"/>
  <c r="AQ174" i="39"/>
  <c r="BT71" i="44"/>
  <c r="BD71" i="44"/>
  <c r="BZ172" i="43"/>
  <c r="BJ172" i="43"/>
  <c r="AT173" i="43"/>
  <c r="BB172" i="42"/>
  <c r="AL173" i="42"/>
  <c r="BR172" i="42"/>
  <c r="BY172" i="43"/>
  <c r="BI172" i="43"/>
  <c r="AS173" i="43"/>
  <c r="BJ71" i="41"/>
  <c r="BZ71" i="41"/>
  <c r="AD69" i="45"/>
  <c r="V70" i="45"/>
  <c r="AW172" i="40"/>
  <c r="BM172" i="40"/>
  <c r="AG173" i="40"/>
  <c r="AW172" i="42"/>
  <c r="BM172" i="42"/>
  <c r="AG173" i="42"/>
  <c r="BW71" i="44"/>
  <c r="BG71" i="44"/>
  <c r="AY71" i="36"/>
  <c r="BO71" i="36"/>
  <c r="BV72" i="44"/>
  <c r="BF72" i="44"/>
  <c r="BI71" i="39"/>
  <c r="BY71" i="39"/>
  <c r="BN173" i="37"/>
  <c r="AH174" i="37"/>
  <c r="AX173" i="37"/>
  <c r="AR173" i="40"/>
  <c r="BH172" i="40"/>
  <c r="BX172" i="40"/>
  <c r="BP172" i="41"/>
  <c r="AZ172" i="41"/>
  <c r="AX71" i="42"/>
  <c r="BN71" i="42"/>
  <c r="AT173" i="38"/>
  <c r="BZ172" i="38"/>
  <c r="BJ172" i="38"/>
  <c r="U70" i="45"/>
  <c r="AC69" i="45"/>
  <c r="AV172" i="40"/>
  <c r="BL172" i="40"/>
  <c r="AF173" i="40"/>
  <c r="BX71" i="41"/>
  <c r="BH71" i="41"/>
  <c r="AS173" i="38"/>
  <c r="BY172" i="38"/>
  <c r="BI172" i="38"/>
  <c r="AN173" i="42"/>
  <c r="BD172" i="42"/>
  <c r="BT172" i="42"/>
  <c r="AW172" i="37"/>
  <c r="BM172" i="37"/>
  <c r="AG173" i="37"/>
  <c r="Y27" i="15"/>
  <c r="AG27" i="15" s="1"/>
  <c r="W72" i="45"/>
  <c r="AE71" i="45"/>
  <c r="Y70" i="45"/>
  <c r="AG69" i="45"/>
  <c r="X70" i="45"/>
  <c r="AF69" i="45"/>
  <c r="R72" i="45"/>
  <c r="Z71" i="45"/>
  <c r="S72" i="45"/>
  <c r="AA71" i="45"/>
  <c r="T73" i="45"/>
  <c r="AB72" i="45"/>
  <c r="BQ72" i="44"/>
  <c r="BA72" i="44"/>
  <c r="BM72" i="44"/>
  <c r="AW72" i="44"/>
  <c r="BZ172" i="44"/>
  <c r="AT173" i="44"/>
  <c r="BJ172" i="44"/>
  <c r="AY74" i="44"/>
  <c r="BO74" i="44"/>
  <c r="AQ174" i="44"/>
  <c r="BW173" i="44"/>
  <c r="BG173" i="44"/>
  <c r="BC73" i="44"/>
  <c r="BS73" i="44"/>
  <c r="BB175" i="44"/>
  <c r="AL176" i="44"/>
  <c r="BR175" i="44"/>
  <c r="BN74" i="44"/>
  <c r="AX74" i="44"/>
  <c r="BH71" i="44"/>
  <c r="BX71" i="44"/>
  <c r="BC172" i="44"/>
  <c r="AM173" i="44"/>
  <c r="BS172" i="44"/>
  <c r="BP172" i="44"/>
  <c r="AZ172" i="44"/>
  <c r="AJ173" i="44"/>
  <c r="BU173" i="44"/>
  <c r="AO174" i="44"/>
  <c r="BE173" i="44"/>
  <c r="BU71" i="44"/>
  <c r="BE71" i="44"/>
  <c r="AH175" i="44"/>
  <c r="AX174" i="44"/>
  <c r="BN174" i="44"/>
  <c r="CA71" i="44"/>
  <c r="BK71" i="44"/>
  <c r="AP174" i="44"/>
  <c r="BV173" i="44"/>
  <c r="BF173" i="44"/>
  <c r="BL174" i="44"/>
  <c r="AV174" i="44"/>
  <c r="AF175" i="44"/>
  <c r="BK174" i="44"/>
  <c r="CA174" i="44"/>
  <c r="AU175" i="44"/>
  <c r="BO172" i="44"/>
  <c r="AY172" i="44"/>
  <c r="AI173" i="44"/>
  <c r="BH172" i="44"/>
  <c r="AR173" i="44"/>
  <c r="BX172" i="44"/>
  <c r="AZ71" i="44"/>
  <c r="BP71" i="44"/>
  <c r="BY71" i="44"/>
  <c r="BI71" i="44"/>
  <c r="AK175" i="44"/>
  <c r="BA174" i="44"/>
  <c r="BQ174" i="44"/>
  <c r="AW173" i="44"/>
  <c r="BM173" i="44"/>
  <c r="AG174" i="44"/>
  <c r="BT173" i="44"/>
  <c r="BD173" i="44"/>
  <c r="AN174" i="44"/>
  <c r="BB73" i="44"/>
  <c r="BR73" i="44"/>
  <c r="BZ71" i="44"/>
  <c r="BJ71" i="44"/>
  <c r="AS174" i="44"/>
  <c r="BY173" i="44"/>
  <c r="BI173" i="44"/>
  <c r="BR74" i="43"/>
  <c r="BB74" i="43"/>
  <c r="BJ71" i="43"/>
  <c r="BZ71" i="43"/>
  <c r="BU72" i="43"/>
  <c r="BE72" i="43"/>
  <c r="AG173" i="43"/>
  <c r="AW172" i="43"/>
  <c r="BM172" i="43"/>
  <c r="AX73" i="43"/>
  <c r="BN73" i="43"/>
  <c r="AZ73" i="43"/>
  <c r="BP73" i="43"/>
  <c r="AW73" i="43"/>
  <c r="BM73" i="43"/>
  <c r="BH71" i="43"/>
  <c r="BX71" i="43"/>
  <c r="BD173" i="43"/>
  <c r="BT173" i="43"/>
  <c r="AN174" i="43"/>
  <c r="BK72" i="43"/>
  <c r="CA72" i="43"/>
  <c r="BI71" i="43"/>
  <c r="BY71" i="43"/>
  <c r="BT72" i="43"/>
  <c r="BD72" i="43"/>
  <c r="AJ173" i="43"/>
  <c r="AZ172" i="43"/>
  <c r="BP172" i="43"/>
  <c r="BG71" i="43"/>
  <c r="BW71" i="43"/>
  <c r="BG173" i="43"/>
  <c r="BW173" i="43"/>
  <c r="AQ174" i="43"/>
  <c r="BN172" i="43"/>
  <c r="AH173" i="43"/>
  <c r="AX172" i="43"/>
  <c r="BQ74" i="43"/>
  <c r="BA74" i="43"/>
  <c r="BB173" i="43"/>
  <c r="AL174" i="43"/>
  <c r="BR173" i="43"/>
  <c r="AR175" i="43"/>
  <c r="BH174" i="43"/>
  <c r="BX174" i="43"/>
  <c r="BO172" i="43"/>
  <c r="AI173" i="43"/>
  <c r="AY172" i="43"/>
  <c r="BF173" i="43"/>
  <c r="AP174" i="43"/>
  <c r="BV173" i="43"/>
  <c r="BV72" i="43"/>
  <c r="BF72" i="43"/>
  <c r="BL173" i="43"/>
  <c r="AF174" i="43"/>
  <c r="AV173" i="43"/>
  <c r="BC173" i="43"/>
  <c r="AM174" i="43"/>
  <c r="BS173" i="43"/>
  <c r="AO174" i="43"/>
  <c r="BE173" i="43"/>
  <c r="BU173" i="43"/>
  <c r="BA173" i="43"/>
  <c r="AK174" i="43"/>
  <c r="BQ173" i="43"/>
  <c r="BF172" i="42"/>
  <c r="BV172" i="42"/>
  <c r="AP173" i="42"/>
  <c r="AY72" i="42"/>
  <c r="BO72" i="42"/>
  <c r="AH175" i="42"/>
  <c r="BN174" i="42"/>
  <c r="AX174" i="42"/>
  <c r="BQ72" i="42"/>
  <c r="BA72" i="42"/>
  <c r="BW71" i="42"/>
  <c r="BG71" i="42"/>
  <c r="CA73" i="42"/>
  <c r="BK73" i="42"/>
  <c r="BM72" i="42"/>
  <c r="AW72" i="42"/>
  <c r="BS174" i="42"/>
  <c r="BC174" i="42"/>
  <c r="AM175" i="42"/>
  <c r="BR72" i="42"/>
  <c r="BB72" i="42"/>
  <c r="BI74" i="42"/>
  <c r="BY74" i="42"/>
  <c r="BY172" i="42"/>
  <c r="AS173" i="42"/>
  <c r="BI172" i="42"/>
  <c r="BL172" i="42"/>
  <c r="AF173" i="42"/>
  <c r="AV172" i="42"/>
  <c r="BQ173" i="42"/>
  <c r="AK174" i="42"/>
  <c r="BA173" i="42"/>
  <c r="BV72" i="42"/>
  <c r="BF72" i="42"/>
  <c r="BZ172" i="42"/>
  <c r="AT173" i="42"/>
  <c r="BJ172" i="42"/>
  <c r="BZ73" i="42"/>
  <c r="BJ73" i="42"/>
  <c r="AI173" i="42"/>
  <c r="AY172" i="42"/>
  <c r="BO172" i="42"/>
  <c r="BG172" i="42"/>
  <c r="BW172" i="42"/>
  <c r="AQ173" i="42"/>
  <c r="BX72" i="42"/>
  <c r="BH72" i="42"/>
  <c r="BT72" i="42"/>
  <c r="BD72" i="42"/>
  <c r="AZ73" i="42"/>
  <c r="BP73" i="42"/>
  <c r="BX172" i="42"/>
  <c r="AR173" i="42"/>
  <c r="BH172" i="42"/>
  <c r="BS72" i="42"/>
  <c r="BC72" i="42"/>
  <c r="BU174" i="42"/>
  <c r="BE174" i="42"/>
  <c r="AO175" i="42"/>
  <c r="BU72" i="42"/>
  <c r="BE72" i="42"/>
  <c r="CA173" i="42"/>
  <c r="AU174" i="42"/>
  <c r="BK173" i="42"/>
  <c r="BW74" i="41"/>
  <c r="BG74" i="41"/>
  <c r="BX172" i="41"/>
  <c r="BH172" i="41"/>
  <c r="BW172" i="41"/>
  <c r="BG172" i="41"/>
  <c r="BF73" i="41"/>
  <c r="BV73" i="41"/>
  <c r="BD172" i="41"/>
  <c r="BT172" i="41"/>
  <c r="AZ72" i="41"/>
  <c r="BP72" i="41"/>
  <c r="BI175" i="41"/>
  <c r="BY175" i="41"/>
  <c r="BA174" i="41"/>
  <c r="BQ174" i="41"/>
  <c r="AY71" i="41"/>
  <c r="BO71" i="41"/>
  <c r="AU74" i="41"/>
  <c r="CA73" i="41"/>
  <c r="BK73" i="41"/>
  <c r="BC73" i="41"/>
  <c r="BS73" i="41"/>
  <c r="BN173" i="41"/>
  <c r="AX173" i="41"/>
  <c r="BE73" i="41"/>
  <c r="BU73" i="41"/>
  <c r="BC172" i="41"/>
  <c r="BS172" i="41"/>
  <c r="BU175" i="41"/>
  <c r="BE175" i="41"/>
  <c r="BY72" i="41"/>
  <c r="BI72" i="41"/>
  <c r="BF172" i="41"/>
  <c r="BV172" i="41"/>
  <c r="BL172" i="41"/>
  <c r="AV172" i="41"/>
  <c r="BD73" i="41"/>
  <c r="BT73" i="41"/>
  <c r="AX71" i="41"/>
  <c r="BN71" i="41"/>
  <c r="AW71" i="41"/>
  <c r="BM71" i="41"/>
  <c r="BM172" i="41"/>
  <c r="AW172" i="41"/>
  <c r="BA71" i="41"/>
  <c r="BQ71" i="41"/>
  <c r="BB172" i="41"/>
  <c r="BR172" i="41"/>
  <c r="BR73" i="41"/>
  <c r="BB73" i="41"/>
  <c r="BZ174" i="41"/>
  <c r="BJ174" i="41"/>
  <c r="AY173" i="41"/>
  <c r="BO173" i="41"/>
  <c r="BP172" i="40"/>
  <c r="AZ172" i="40"/>
  <c r="AJ173" i="40"/>
  <c r="BH73" i="40"/>
  <c r="BX73" i="40"/>
  <c r="BV72" i="40"/>
  <c r="BF72" i="40"/>
  <c r="BG174" i="40"/>
  <c r="BW174" i="40"/>
  <c r="AQ175" i="40"/>
  <c r="BZ72" i="40"/>
  <c r="BJ72" i="40"/>
  <c r="BG71" i="40"/>
  <c r="BW71" i="40"/>
  <c r="BI71" i="40"/>
  <c r="BY71" i="40"/>
  <c r="BE72" i="40"/>
  <c r="BU72" i="40"/>
  <c r="BO172" i="40"/>
  <c r="AI173" i="40"/>
  <c r="AY172" i="40"/>
  <c r="AO173" i="40"/>
  <c r="BE172" i="40"/>
  <c r="BU172" i="40"/>
  <c r="BA174" i="40"/>
  <c r="AK175" i="40"/>
  <c r="BQ174" i="40"/>
  <c r="BD72" i="40"/>
  <c r="BT72" i="40"/>
  <c r="AZ73" i="40"/>
  <c r="BP73" i="40"/>
  <c r="BQ71" i="40"/>
  <c r="BA71" i="40"/>
  <c r="BK71" i="40"/>
  <c r="CA71" i="40"/>
  <c r="AU72" i="40"/>
  <c r="BK172" i="40"/>
  <c r="AU173" i="40"/>
  <c r="CA172" i="40"/>
  <c r="BJ173" i="40"/>
  <c r="BZ173" i="40"/>
  <c r="AT174" i="40"/>
  <c r="AX172" i="40"/>
  <c r="BN172" i="40"/>
  <c r="AH173" i="40"/>
  <c r="AS173" i="40"/>
  <c r="BI172" i="40"/>
  <c r="BY172" i="40"/>
  <c r="AN173" i="40"/>
  <c r="BD172" i="40"/>
  <c r="BT172" i="40"/>
  <c r="AX73" i="40"/>
  <c r="BN73" i="40"/>
  <c r="AY73" i="40"/>
  <c r="BO73" i="40"/>
  <c r="BR172" i="40"/>
  <c r="AL173" i="40"/>
  <c r="BB172" i="40"/>
  <c r="BR71" i="40"/>
  <c r="BB71" i="40"/>
  <c r="AP173" i="40"/>
  <c r="BF172" i="40"/>
  <c r="BV172" i="40"/>
  <c r="AM174" i="40"/>
  <c r="BS173" i="40"/>
  <c r="BC173" i="40"/>
  <c r="BB173" i="39"/>
  <c r="BR173" i="39"/>
  <c r="AL174" i="39"/>
  <c r="BQ174" i="39"/>
  <c r="BA174" i="39"/>
  <c r="AK175" i="39"/>
  <c r="BN172" i="39"/>
  <c r="AH173" i="39"/>
  <c r="AX172" i="39"/>
  <c r="BM72" i="39"/>
  <c r="AW72" i="39"/>
  <c r="BK172" i="39"/>
  <c r="AU173" i="39"/>
  <c r="CA172" i="39"/>
  <c r="AI173" i="39"/>
  <c r="BO172" i="39"/>
  <c r="AY172" i="39"/>
  <c r="AY73" i="39"/>
  <c r="BO73" i="39"/>
  <c r="BC71" i="39"/>
  <c r="BS71" i="39"/>
  <c r="BY173" i="39"/>
  <c r="AS174" i="39"/>
  <c r="BI173" i="39"/>
  <c r="BF173" i="39"/>
  <c r="BV173" i="39"/>
  <c r="AP174" i="39"/>
  <c r="BB72" i="39"/>
  <c r="BR72" i="39"/>
  <c r="BN72" i="39"/>
  <c r="AX72" i="39"/>
  <c r="BP174" i="39"/>
  <c r="AZ174" i="39"/>
  <c r="AJ175" i="39"/>
  <c r="BC173" i="39"/>
  <c r="AM174" i="39"/>
  <c r="BS173" i="39"/>
  <c r="BW73" i="39"/>
  <c r="BG73" i="39"/>
  <c r="BK73" i="39"/>
  <c r="CA73" i="39"/>
  <c r="BE72" i="39"/>
  <c r="BU72" i="39"/>
  <c r="AZ73" i="39"/>
  <c r="BP73" i="39"/>
  <c r="BV73" i="39"/>
  <c r="BF73" i="39"/>
  <c r="BX174" i="39"/>
  <c r="BH174" i="39"/>
  <c r="AR175" i="39"/>
  <c r="BZ174" i="39"/>
  <c r="AT175" i="39"/>
  <c r="BJ174" i="39"/>
  <c r="AN173" i="39"/>
  <c r="BD172" i="39"/>
  <c r="BT172" i="39"/>
  <c r="BT73" i="39"/>
  <c r="BD73" i="39"/>
  <c r="BL173" i="39"/>
  <c r="AF174" i="39"/>
  <c r="AV173" i="39"/>
  <c r="BE173" i="39"/>
  <c r="AO174" i="39"/>
  <c r="BU173" i="39"/>
  <c r="BZ71" i="39"/>
  <c r="BJ71" i="39"/>
  <c r="BM172" i="39"/>
  <c r="AG173" i="39"/>
  <c r="AW172" i="39"/>
  <c r="BA72" i="39"/>
  <c r="BQ72" i="39"/>
  <c r="BU71" i="38"/>
  <c r="BE71" i="38"/>
  <c r="BV72" i="38"/>
  <c r="BF72" i="38"/>
  <c r="AP173" i="38"/>
  <c r="BV172" i="38"/>
  <c r="BF172" i="38"/>
  <c r="BO73" i="38"/>
  <c r="AY73" i="38"/>
  <c r="BA71" i="38"/>
  <c r="BQ71" i="38"/>
  <c r="AZ173" i="38"/>
  <c r="AJ174" i="38"/>
  <c r="BP173" i="38"/>
  <c r="AN174" i="38"/>
  <c r="BD173" i="38"/>
  <c r="BT173" i="38"/>
  <c r="AW71" i="38"/>
  <c r="BM71" i="38"/>
  <c r="BO173" i="38"/>
  <c r="AY173" i="38"/>
  <c r="AI174" i="38"/>
  <c r="BT71" i="38"/>
  <c r="BD71" i="38"/>
  <c r="AZ71" i="38"/>
  <c r="BP71" i="38"/>
  <c r="BB174" i="38"/>
  <c r="AL175" i="38"/>
  <c r="BR174" i="38"/>
  <c r="BW72" i="38"/>
  <c r="BG72" i="38"/>
  <c r="BU172" i="38"/>
  <c r="AO173" i="38"/>
  <c r="BE172" i="38"/>
  <c r="BK71" i="38"/>
  <c r="CA71" i="38"/>
  <c r="AU173" i="38"/>
  <c r="BK172" i="38"/>
  <c r="CA172" i="38"/>
  <c r="BX173" i="38"/>
  <c r="BH173" i="38"/>
  <c r="AR174" i="38"/>
  <c r="BN173" i="38"/>
  <c r="AH174" i="38"/>
  <c r="AX173" i="38"/>
  <c r="BG174" i="38"/>
  <c r="AQ175" i="38"/>
  <c r="BW174" i="38"/>
  <c r="BM172" i="38"/>
  <c r="AW172" i="38"/>
  <c r="AG173" i="38"/>
  <c r="AX71" i="38"/>
  <c r="BN71" i="38"/>
  <c r="BR71" i="38"/>
  <c r="BB71" i="38"/>
  <c r="BX72" i="38"/>
  <c r="BH72" i="38"/>
  <c r="AM174" i="38"/>
  <c r="BS173" i="38"/>
  <c r="BC173" i="38"/>
  <c r="BJ72" i="38"/>
  <c r="BZ72" i="38"/>
  <c r="AK174" i="38"/>
  <c r="BQ173" i="38"/>
  <c r="BA173" i="38"/>
  <c r="BS71" i="38"/>
  <c r="BC71" i="38"/>
  <c r="AV172" i="38"/>
  <c r="BL172" i="38"/>
  <c r="AF173" i="38"/>
  <c r="BI72" i="38"/>
  <c r="BY72" i="38"/>
  <c r="BA71" i="37"/>
  <c r="BQ71" i="37"/>
  <c r="BY72" i="37"/>
  <c r="BI72" i="37"/>
  <c r="BT172" i="37"/>
  <c r="BD172" i="37"/>
  <c r="AN173" i="37"/>
  <c r="CA72" i="37"/>
  <c r="BK72" i="37"/>
  <c r="BH72" i="37"/>
  <c r="BX72" i="37"/>
  <c r="BX174" i="37"/>
  <c r="BH174" i="37"/>
  <c r="AR175" i="37"/>
  <c r="BZ72" i="37"/>
  <c r="BJ72" i="37"/>
  <c r="BL173" i="37"/>
  <c r="AV173" i="37"/>
  <c r="AF174" i="37"/>
  <c r="BU73" i="37"/>
  <c r="BE73" i="37"/>
  <c r="AZ172" i="37"/>
  <c r="BP172" i="37"/>
  <c r="AJ173" i="37"/>
  <c r="BV173" i="37"/>
  <c r="BF173" i="37"/>
  <c r="AP174" i="37"/>
  <c r="AZ73" i="37"/>
  <c r="BP73" i="37"/>
  <c r="AT173" i="37"/>
  <c r="BJ172" i="37"/>
  <c r="BZ172" i="37"/>
  <c r="BN71" i="37"/>
  <c r="AX71" i="37"/>
  <c r="BD73" i="37"/>
  <c r="BT73" i="37"/>
  <c r="BM71" i="37"/>
  <c r="AW71" i="37"/>
  <c r="BB172" i="37"/>
  <c r="BR172" i="37"/>
  <c r="AL173" i="37"/>
  <c r="BU172" i="37"/>
  <c r="AO173" i="37"/>
  <c r="BE172" i="37"/>
  <c r="AS173" i="37"/>
  <c r="BI172" i="37"/>
  <c r="BY172" i="37"/>
  <c r="AQ173" i="37"/>
  <c r="BW172" i="37"/>
  <c r="BG172" i="37"/>
  <c r="BS172" i="37"/>
  <c r="BC172" i="37"/>
  <c r="AM173" i="37"/>
  <c r="BB71" i="37"/>
  <c r="BR71" i="37"/>
  <c r="BK173" i="37"/>
  <c r="CA173" i="37"/>
  <c r="AU174" i="37"/>
  <c r="BG72" i="37"/>
  <c r="BW72" i="37"/>
  <c r="BV73" i="37"/>
  <c r="BF73" i="37"/>
  <c r="AY73" i="37"/>
  <c r="BO73" i="37"/>
  <c r="BC73" i="37"/>
  <c r="BS73" i="37"/>
  <c r="BA172" i="37"/>
  <c r="BQ172" i="37"/>
  <c r="AK173" i="37"/>
  <c r="AY172" i="37"/>
  <c r="BO172" i="37"/>
  <c r="AI173" i="37"/>
  <c r="BP173" i="36"/>
  <c r="AZ173" i="36"/>
  <c r="BR173" i="36"/>
  <c r="BB173" i="36"/>
  <c r="BQ174" i="36"/>
  <c r="BA174" i="36"/>
  <c r="AY172" i="36"/>
  <c r="BO172" i="36"/>
  <c r="BY72" i="36"/>
  <c r="BI72" i="36"/>
  <c r="BZ172" i="36"/>
  <c r="BJ172" i="36"/>
  <c r="BV71" i="36"/>
  <c r="BF71" i="36"/>
  <c r="CA74" i="36"/>
  <c r="BK74" i="36"/>
  <c r="AW172" i="36"/>
  <c r="BM172" i="36"/>
  <c r="BU71" i="36"/>
  <c r="BE71" i="36"/>
  <c r="BB72" i="36"/>
  <c r="BR72" i="36"/>
  <c r="BW71" i="36"/>
  <c r="BG71" i="36"/>
  <c r="BH173" i="36"/>
  <c r="BX173" i="36"/>
  <c r="BN73" i="36"/>
  <c r="AX73" i="36"/>
  <c r="BN174" i="36"/>
  <c r="AX174" i="36"/>
  <c r="AW72" i="36"/>
  <c r="BM72" i="36"/>
  <c r="BY172" i="36"/>
  <c r="BI172" i="36"/>
  <c r="BS73" i="36"/>
  <c r="BC73" i="36"/>
  <c r="BT71" i="36"/>
  <c r="BD71" i="36"/>
  <c r="BE173" i="36"/>
  <c r="BU173" i="36"/>
  <c r="BP73" i="36"/>
  <c r="AZ73" i="36"/>
  <c r="BW172" i="36"/>
  <c r="BG172" i="36"/>
  <c r="CA172" i="36"/>
  <c r="BK172" i="36"/>
  <c r="BD172" i="36"/>
  <c r="BT172" i="36"/>
  <c r="AV172" i="36"/>
  <c r="BL172" i="36"/>
  <c r="BQ73" i="36"/>
  <c r="BA73" i="36"/>
  <c r="BF172" i="36"/>
  <c r="BV172" i="36"/>
  <c r="BC172" i="36"/>
  <c r="BS172" i="36"/>
  <c r="BX72" i="36"/>
  <c r="BH72" i="36"/>
  <c r="BJ71" i="36"/>
  <c r="BZ71" i="36"/>
  <c r="BX67" i="16"/>
  <c r="BH67" i="16"/>
  <c r="BN40" i="16"/>
  <c r="AX40" i="16"/>
  <c r="BW169" i="16"/>
  <c r="BG169" i="16"/>
  <c r="BH170" i="16"/>
  <c r="BX170" i="16"/>
  <c r="BI67" i="16"/>
  <c r="BY67" i="16"/>
  <c r="AY41" i="16"/>
  <c r="BO41" i="16"/>
  <c r="BT71" i="16"/>
  <c r="BD71" i="16"/>
  <c r="BA40" i="16"/>
  <c r="BQ40" i="16"/>
  <c r="BP41" i="16"/>
  <c r="AZ41" i="16"/>
  <c r="BY169" i="16"/>
  <c r="BI169" i="16"/>
  <c r="BK68" i="16"/>
  <c r="CA68" i="16"/>
  <c r="BZ67" i="16"/>
  <c r="BJ67" i="16"/>
  <c r="BV170" i="16"/>
  <c r="BF170" i="16"/>
  <c r="BD169" i="16"/>
  <c r="BT169" i="16"/>
  <c r="BW67" i="16"/>
  <c r="BG67" i="16"/>
  <c r="AW40" i="16"/>
  <c r="BM40" i="16"/>
  <c r="BV68" i="16"/>
  <c r="BF68" i="16"/>
  <c r="BC40" i="16"/>
  <c r="BS40" i="16"/>
  <c r="BE67" i="16"/>
  <c r="BU67" i="16"/>
  <c r="AO68" i="16"/>
  <c r="BZ170" i="16"/>
  <c r="BJ170" i="16"/>
  <c r="BK170" i="16"/>
  <c r="CA170" i="16"/>
  <c r="BE169" i="16"/>
  <c r="BU169" i="16"/>
  <c r="BL40" i="16"/>
  <c r="AV40" i="16"/>
  <c r="BR40" i="16"/>
  <c r="BB40" i="16"/>
  <c r="AQ170" i="16"/>
  <c r="AR171" i="16"/>
  <c r="AS170" i="16"/>
  <c r="AR68" i="16"/>
  <c r="AO170" i="16"/>
  <c r="AQ68" i="16"/>
  <c r="AP171" i="16"/>
  <c r="AN170" i="16"/>
  <c r="AS68" i="16"/>
  <c r="AT171" i="16"/>
  <c r="AU171" i="16"/>
  <c r="AT68" i="16"/>
  <c r="AF41" i="16"/>
  <c r="AI42" i="16"/>
  <c r="AH41" i="16"/>
  <c r="AM41" i="16"/>
  <c r="AL41" i="16"/>
  <c r="AJ42" i="16"/>
  <c r="AG41" i="16"/>
  <c r="AK41" i="16"/>
  <c r="Z28" i="15"/>
  <c r="W28" i="15"/>
  <c r="AE28" i="15" s="1"/>
  <c r="X28" i="15"/>
  <c r="AF28" i="15" s="1"/>
  <c r="U27" i="15"/>
  <c r="AC27" i="15" s="1"/>
  <c r="T28" i="15"/>
  <c r="AB28" i="15" s="1"/>
  <c r="S27" i="15"/>
  <c r="AA27" i="15" s="1"/>
  <c r="V28" i="15"/>
  <c r="AD28" i="15" s="1"/>
  <c r="AY72" i="43" l="1"/>
  <c r="BO72" i="43"/>
  <c r="BS72" i="43"/>
  <c r="BC72" i="43"/>
  <c r="BC72" i="40"/>
  <c r="BS72" i="40"/>
  <c r="BH72" i="39"/>
  <c r="BX72" i="39"/>
  <c r="Y28" i="15"/>
  <c r="AG28" i="15" s="1"/>
  <c r="BW72" i="44"/>
  <c r="BG72" i="44"/>
  <c r="AN174" i="42"/>
  <c r="BD173" i="42"/>
  <c r="BT173" i="42"/>
  <c r="AW173" i="42"/>
  <c r="AG174" i="42"/>
  <c r="BM173" i="42"/>
  <c r="BP173" i="41"/>
  <c r="AZ173" i="41"/>
  <c r="BX72" i="41"/>
  <c r="BH72" i="41"/>
  <c r="AW72" i="40"/>
  <c r="BM72" i="40"/>
  <c r="BT72" i="44"/>
  <c r="BD72" i="44"/>
  <c r="BY173" i="38"/>
  <c r="BI173" i="38"/>
  <c r="AS174" i="38"/>
  <c r="AV173" i="40"/>
  <c r="AF174" i="40"/>
  <c r="BL173" i="40"/>
  <c r="AR174" i="40"/>
  <c r="BX173" i="40"/>
  <c r="BH173" i="40"/>
  <c r="BZ72" i="41"/>
  <c r="BJ72" i="41"/>
  <c r="AS174" i="43"/>
  <c r="BY173" i="43"/>
  <c r="BI173" i="43"/>
  <c r="AC70" i="45"/>
  <c r="U71" i="45"/>
  <c r="BF73" i="44"/>
  <c r="BV73" i="44"/>
  <c r="AG174" i="40"/>
  <c r="AW173" i="40"/>
  <c r="BM173" i="40"/>
  <c r="BN174" i="37"/>
  <c r="AH175" i="37"/>
  <c r="AX174" i="37"/>
  <c r="BY72" i="39"/>
  <c r="BI72" i="39"/>
  <c r="AY72" i="36"/>
  <c r="BO72" i="36"/>
  <c r="CA173" i="41"/>
  <c r="BK173" i="41"/>
  <c r="BJ173" i="38"/>
  <c r="BZ173" i="38"/>
  <c r="AT174" i="38"/>
  <c r="BR173" i="42"/>
  <c r="BB173" i="42"/>
  <c r="AL174" i="42"/>
  <c r="BM173" i="37"/>
  <c r="AW173" i="37"/>
  <c r="AG174" i="37"/>
  <c r="AX72" i="42"/>
  <c r="BN72" i="42"/>
  <c r="AJ174" i="42"/>
  <c r="AZ173" i="42"/>
  <c r="BP173" i="42"/>
  <c r="AQ175" i="39"/>
  <c r="BG174" i="39"/>
  <c r="BW174" i="39"/>
  <c r="AD70" i="45"/>
  <c r="V71" i="45"/>
  <c r="CA173" i="43"/>
  <c r="AU174" i="43"/>
  <c r="BK173" i="43"/>
  <c r="BZ173" i="43"/>
  <c r="BJ173" i="43"/>
  <c r="AT174" i="43"/>
  <c r="R73" i="45"/>
  <c r="Z72" i="45"/>
  <c r="AG70" i="45"/>
  <c r="Y71" i="45"/>
  <c r="AB73" i="45"/>
  <c r="T74" i="45"/>
  <c r="S73" i="45"/>
  <c r="AA72" i="45"/>
  <c r="W73" i="45"/>
  <c r="AE72" i="45"/>
  <c r="AF70" i="45"/>
  <c r="X71" i="45"/>
  <c r="AT174" i="44"/>
  <c r="BZ173" i="44"/>
  <c r="BJ173" i="44"/>
  <c r="BY72" i="44"/>
  <c r="BI72" i="44"/>
  <c r="BX72" i="44"/>
  <c r="BH72" i="44"/>
  <c r="AZ72" i="44"/>
  <c r="BP72" i="44"/>
  <c r="BK72" i="44"/>
  <c r="CA72" i="44"/>
  <c r="BM73" i="44"/>
  <c r="AW73" i="44"/>
  <c r="BA175" i="44"/>
  <c r="AK176" i="44"/>
  <c r="BQ175" i="44"/>
  <c r="BI174" i="44"/>
  <c r="BY174" i="44"/>
  <c r="AS175" i="44"/>
  <c r="AX75" i="44"/>
  <c r="BN75" i="44"/>
  <c r="AX175" i="44"/>
  <c r="AH176" i="44"/>
  <c r="BN175" i="44"/>
  <c r="BW174" i="44"/>
  <c r="AQ175" i="44"/>
  <c r="BG174" i="44"/>
  <c r="BZ72" i="44"/>
  <c r="BJ72" i="44"/>
  <c r="AR174" i="44"/>
  <c r="BX173" i="44"/>
  <c r="BH173" i="44"/>
  <c r="AZ173" i="44"/>
  <c r="BP173" i="44"/>
  <c r="AJ174" i="44"/>
  <c r="BL175" i="44"/>
  <c r="AV175" i="44"/>
  <c r="AF176" i="44"/>
  <c r="BB74" i="44"/>
  <c r="BR74" i="44"/>
  <c r="BE72" i="44"/>
  <c r="BU72" i="44"/>
  <c r="BA73" i="44"/>
  <c r="BQ73" i="44"/>
  <c r="BV174" i="44"/>
  <c r="AP175" i="44"/>
  <c r="BF174" i="44"/>
  <c r="BT174" i="44"/>
  <c r="BD174" i="44"/>
  <c r="AN175" i="44"/>
  <c r="AY75" i="44"/>
  <c r="BO75" i="44"/>
  <c r="AU176" i="44"/>
  <c r="CA175" i="44"/>
  <c r="BK175" i="44"/>
  <c r="BR176" i="44"/>
  <c r="AL177" i="44"/>
  <c r="BB176" i="44"/>
  <c r="BC74" i="44"/>
  <c r="BS74" i="44"/>
  <c r="BS173" i="44"/>
  <c r="BC173" i="44"/>
  <c r="AM174" i="44"/>
  <c r="AY173" i="44"/>
  <c r="BO173" i="44"/>
  <c r="AI174" i="44"/>
  <c r="BM174" i="44"/>
  <c r="AG175" i="44"/>
  <c r="AW174" i="44"/>
  <c r="BE174" i="44"/>
  <c r="AO175" i="44"/>
  <c r="BU174" i="44"/>
  <c r="BV73" i="43"/>
  <c r="BF73" i="43"/>
  <c r="BN74" i="43"/>
  <c r="AX74" i="43"/>
  <c r="BW72" i="43"/>
  <c r="BG72" i="43"/>
  <c r="BU174" i="43"/>
  <c r="AO175" i="43"/>
  <c r="BE174" i="43"/>
  <c r="BR174" i="43"/>
  <c r="AL175" i="43"/>
  <c r="BB174" i="43"/>
  <c r="BH72" i="43"/>
  <c r="BX72" i="43"/>
  <c r="BJ72" i="43"/>
  <c r="BZ72" i="43"/>
  <c r="BO173" i="43"/>
  <c r="AI174" i="43"/>
  <c r="AY173" i="43"/>
  <c r="BQ174" i="43"/>
  <c r="AK175" i="43"/>
  <c r="BA174" i="43"/>
  <c r="BS174" i="43"/>
  <c r="AM175" i="43"/>
  <c r="BC174" i="43"/>
  <c r="BQ75" i="43"/>
  <c r="BA75" i="43"/>
  <c r="BP74" i="43"/>
  <c r="AZ74" i="43"/>
  <c r="BE73" i="43"/>
  <c r="BU73" i="43"/>
  <c r="BD73" i="43"/>
  <c r="BT73" i="43"/>
  <c r="BR75" i="43"/>
  <c r="BB75" i="43"/>
  <c r="BN173" i="43"/>
  <c r="AH174" i="43"/>
  <c r="AX173" i="43"/>
  <c r="AP175" i="43"/>
  <c r="BV174" i="43"/>
  <c r="BF174" i="43"/>
  <c r="CA73" i="43"/>
  <c r="BK73" i="43"/>
  <c r="AN175" i="43"/>
  <c r="BT174" i="43"/>
  <c r="BD174" i="43"/>
  <c r="AV174" i="43"/>
  <c r="BL174" i="43"/>
  <c r="AF175" i="43"/>
  <c r="AW74" i="43"/>
  <c r="BM74" i="43"/>
  <c r="BH175" i="43"/>
  <c r="BX175" i="43"/>
  <c r="AR176" i="43"/>
  <c r="BI72" i="43"/>
  <c r="BY72" i="43"/>
  <c r="AQ175" i="43"/>
  <c r="BG174" i="43"/>
  <c r="BW174" i="43"/>
  <c r="BM173" i="43"/>
  <c r="AG174" i="43"/>
  <c r="AW173" i="43"/>
  <c r="AZ173" i="43"/>
  <c r="AJ174" i="43"/>
  <c r="BP173" i="43"/>
  <c r="AQ174" i="42"/>
  <c r="BG173" i="42"/>
  <c r="BW173" i="42"/>
  <c r="AW73" i="42"/>
  <c r="BM73" i="42"/>
  <c r="AV173" i="42"/>
  <c r="BL173" i="42"/>
  <c r="AF174" i="42"/>
  <c r="BC73" i="42"/>
  <c r="BS73" i="42"/>
  <c r="BK174" i="42"/>
  <c r="CA174" i="42"/>
  <c r="AU175" i="42"/>
  <c r="BZ74" i="42"/>
  <c r="BJ74" i="42"/>
  <c r="BD73" i="42"/>
  <c r="BT73" i="42"/>
  <c r="BU175" i="42"/>
  <c r="AO176" i="42"/>
  <c r="BE175" i="42"/>
  <c r="BF73" i="42"/>
  <c r="BV73" i="42"/>
  <c r="BC175" i="42"/>
  <c r="BS175" i="42"/>
  <c r="AM176" i="42"/>
  <c r="AY73" i="42"/>
  <c r="BO73" i="42"/>
  <c r="BI173" i="42"/>
  <c r="BY173" i="42"/>
  <c r="AS174" i="42"/>
  <c r="AY173" i="42"/>
  <c r="AI174" i="42"/>
  <c r="BO173" i="42"/>
  <c r="BN175" i="42"/>
  <c r="AH176" i="42"/>
  <c r="AX175" i="42"/>
  <c r="BX73" i="42"/>
  <c r="BH73" i="42"/>
  <c r="AP174" i="42"/>
  <c r="BF173" i="42"/>
  <c r="BV173" i="42"/>
  <c r="BI75" i="42"/>
  <c r="BY75" i="42"/>
  <c r="BH173" i="42"/>
  <c r="BX173" i="42"/>
  <c r="AR174" i="42"/>
  <c r="BP74" i="42"/>
  <c r="AZ74" i="42"/>
  <c r="CA74" i="42"/>
  <c r="BK74" i="42"/>
  <c r="BW72" i="42"/>
  <c r="BG72" i="42"/>
  <c r="BA73" i="42"/>
  <c r="BQ73" i="42"/>
  <c r="BE73" i="42"/>
  <c r="BU73" i="42"/>
  <c r="BB73" i="42"/>
  <c r="BR73" i="42"/>
  <c r="BZ173" i="42"/>
  <c r="AT174" i="42"/>
  <c r="BJ173" i="42"/>
  <c r="BQ174" i="42"/>
  <c r="BA174" i="42"/>
  <c r="AK175" i="42"/>
  <c r="AW173" i="41"/>
  <c r="BM173" i="41"/>
  <c r="BQ72" i="41"/>
  <c r="BA72" i="41"/>
  <c r="CA74" i="41"/>
  <c r="AU75" i="41"/>
  <c r="BK74" i="41"/>
  <c r="AY72" i="41"/>
  <c r="BO72" i="41"/>
  <c r="BY73" i="41"/>
  <c r="BI73" i="41"/>
  <c r="BF74" i="41"/>
  <c r="BV74" i="41"/>
  <c r="BA175" i="41"/>
  <c r="BQ175" i="41"/>
  <c r="BC173" i="41"/>
  <c r="BS173" i="41"/>
  <c r="BN72" i="41"/>
  <c r="AX72" i="41"/>
  <c r="BL173" i="41"/>
  <c r="AV173" i="41"/>
  <c r="BC74" i="41"/>
  <c r="BS74" i="41"/>
  <c r="BE176" i="41"/>
  <c r="BU176" i="41"/>
  <c r="BM72" i="41"/>
  <c r="AW72" i="41"/>
  <c r="BZ175" i="41"/>
  <c r="BJ175" i="41"/>
  <c r="BH173" i="41"/>
  <c r="BX173" i="41"/>
  <c r="BG75" i="41"/>
  <c r="BW75" i="41"/>
  <c r="BG173" i="41"/>
  <c r="BW173" i="41"/>
  <c r="BU74" i="41"/>
  <c r="BE74" i="41"/>
  <c r="BD74" i="41"/>
  <c r="BT74" i="41"/>
  <c r="BI176" i="41"/>
  <c r="BY176" i="41"/>
  <c r="BB173" i="41"/>
  <c r="BR173" i="41"/>
  <c r="BF173" i="41"/>
  <c r="BV173" i="41"/>
  <c r="AZ73" i="41"/>
  <c r="BP73" i="41"/>
  <c r="AY174" i="41"/>
  <c r="BO174" i="41"/>
  <c r="AX174" i="41"/>
  <c r="BN174" i="41"/>
  <c r="BR74" i="41"/>
  <c r="BB74" i="41"/>
  <c r="BD173" i="41"/>
  <c r="BT173" i="41"/>
  <c r="AX74" i="40"/>
  <c r="BN74" i="40"/>
  <c r="AO174" i="40"/>
  <c r="BU173" i="40"/>
  <c r="BE173" i="40"/>
  <c r="AU73" i="40"/>
  <c r="CA72" i="40"/>
  <c r="BK72" i="40"/>
  <c r="AZ74" i="40"/>
  <c r="BP74" i="40"/>
  <c r="BQ72" i="40"/>
  <c r="BA72" i="40"/>
  <c r="BT173" i="40"/>
  <c r="AN174" i="40"/>
  <c r="BD173" i="40"/>
  <c r="BC174" i="40"/>
  <c r="BS174" i="40"/>
  <c r="AM175" i="40"/>
  <c r="BT73" i="40"/>
  <c r="BD73" i="40"/>
  <c r="BY72" i="40"/>
  <c r="BI72" i="40"/>
  <c r="BB72" i="40"/>
  <c r="BR72" i="40"/>
  <c r="AT175" i="40"/>
  <c r="BJ174" i="40"/>
  <c r="BZ174" i="40"/>
  <c r="BH74" i="40"/>
  <c r="BX74" i="40"/>
  <c r="BZ73" i="40"/>
  <c r="BJ73" i="40"/>
  <c r="BO173" i="40"/>
  <c r="AI174" i="40"/>
  <c r="AY173" i="40"/>
  <c r="BU73" i="40"/>
  <c r="BE73" i="40"/>
  <c r="AQ176" i="40"/>
  <c r="BG175" i="40"/>
  <c r="BW175" i="40"/>
  <c r="BI173" i="40"/>
  <c r="BY173" i="40"/>
  <c r="AS174" i="40"/>
  <c r="BF173" i="40"/>
  <c r="BV173" i="40"/>
  <c r="AP174" i="40"/>
  <c r="AJ174" i="40"/>
  <c r="BP173" i="40"/>
  <c r="AZ173" i="40"/>
  <c r="AH174" i="40"/>
  <c r="AX173" i="40"/>
  <c r="BN173" i="40"/>
  <c r="BV73" i="40"/>
  <c r="BF73" i="40"/>
  <c r="CA173" i="40"/>
  <c r="AU174" i="40"/>
  <c r="BK173" i="40"/>
  <c r="BW72" i="40"/>
  <c r="BG72" i="40"/>
  <c r="BR173" i="40"/>
  <c r="BB173" i="40"/>
  <c r="AL174" i="40"/>
  <c r="AY74" i="40"/>
  <c r="BO74" i="40"/>
  <c r="BQ175" i="40"/>
  <c r="AK176" i="40"/>
  <c r="BA175" i="40"/>
  <c r="AV174" i="39"/>
  <c r="AF175" i="39"/>
  <c r="BL174" i="39"/>
  <c r="BO173" i="39"/>
  <c r="AY173" i="39"/>
  <c r="AI174" i="39"/>
  <c r="AZ74" i="39"/>
  <c r="BP74" i="39"/>
  <c r="AU174" i="39"/>
  <c r="CA173" i="39"/>
  <c r="BK173" i="39"/>
  <c r="BM73" i="39"/>
  <c r="AW73" i="39"/>
  <c r="BN173" i="39"/>
  <c r="AX173" i="39"/>
  <c r="AH174" i="39"/>
  <c r="BD74" i="39"/>
  <c r="BT74" i="39"/>
  <c r="BU73" i="39"/>
  <c r="BE73" i="39"/>
  <c r="BD173" i="39"/>
  <c r="BT173" i="39"/>
  <c r="AN174" i="39"/>
  <c r="BK74" i="39"/>
  <c r="CA74" i="39"/>
  <c r="BA73" i="39"/>
  <c r="BQ73" i="39"/>
  <c r="AM175" i="39"/>
  <c r="BC174" i="39"/>
  <c r="BS174" i="39"/>
  <c r="AX73" i="39"/>
  <c r="BN73" i="39"/>
  <c r="BM173" i="39"/>
  <c r="AW173" i="39"/>
  <c r="AG174" i="39"/>
  <c r="BY174" i="39"/>
  <c r="BI174" i="39"/>
  <c r="AS175" i="39"/>
  <c r="BJ175" i="39"/>
  <c r="BZ175" i="39"/>
  <c r="AT176" i="39"/>
  <c r="BR174" i="39"/>
  <c r="AL175" i="39"/>
  <c r="BB174" i="39"/>
  <c r="BJ72" i="39"/>
  <c r="BZ72" i="39"/>
  <c r="AO175" i="39"/>
  <c r="BE174" i="39"/>
  <c r="BU174" i="39"/>
  <c r="AY74" i="39"/>
  <c r="BO74" i="39"/>
  <c r="BB73" i="39"/>
  <c r="BR73" i="39"/>
  <c r="BA175" i="39"/>
  <c r="BQ175" i="39"/>
  <c r="AK176" i="39"/>
  <c r="BH175" i="39"/>
  <c r="AR176" i="39"/>
  <c r="BX175" i="39"/>
  <c r="BF74" i="39"/>
  <c r="BV74" i="39"/>
  <c r="AJ176" i="39"/>
  <c r="BP175" i="39"/>
  <c r="AZ175" i="39"/>
  <c r="AP175" i="39"/>
  <c r="BV174" i="39"/>
  <c r="BF174" i="39"/>
  <c r="BW74" i="39"/>
  <c r="BG74" i="39"/>
  <c r="BS72" i="39"/>
  <c r="BC72" i="39"/>
  <c r="BD174" i="38"/>
  <c r="BT174" i="38"/>
  <c r="AN175" i="38"/>
  <c r="AJ175" i="38"/>
  <c r="AZ174" i="38"/>
  <c r="BP174" i="38"/>
  <c r="BR175" i="38"/>
  <c r="AL176" i="38"/>
  <c r="BB175" i="38"/>
  <c r="BS72" i="38"/>
  <c r="BC72" i="38"/>
  <c r="BQ72" i="38"/>
  <c r="BA72" i="38"/>
  <c r="BV173" i="38"/>
  <c r="BF173" i="38"/>
  <c r="AP174" i="38"/>
  <c r="BR72" i="38"/>
  <c r="BB72" i="38"/>
  <c r="BW73" i="38"/>
  <c r="BG73" i="38"/>
  <c r="AK175" i="38"/>
  <c r="BQ174" i="38"/>
  <c r="BA174" i="38"/>
  <c r="AI175" i="38"/>
  <c r="AY174" i="38"/>
  <c r="BO174" i="38"/>
  <c r="BK72" i="38"/>
  <c r="CA72" i="38"/>
  <c r="BP72" i="38"/>
  <c r="AZ72" i="38"/>
  <c r="AV173" i="38"/>
  <c r="BL173" i="38"/>
  <c r="AF174" i="38"/>
  <c r="BM72" i="38"/>
  <c r="AW72" i="38"/>
  <c r="AW173" i="38"/>
  <c r="AG174" i="38"/>
  <c r="BM173" i="38"/>
  <c r="AH175" i="38"/>
  <c r="AX174" i="38"/>
  <c r="BN174" i="38"/>
  <c r="BS174" i="38"/>
  <c r="BC174" i="38"/>
  <c r="AM175" i="38"/>
  <c r="BT72" i="38"/>
  <c r="BD72" i="38"/>
  <c r="AU174" i="38"/>
  <c r="BK173" i="38"/>
  <c r="CA173" i="38"/>
  <c r="BN72" i="38"/>
  <c r="AX72" i="38"/>
  <c r="BU72" i="38"/>
  <c r="BE72" i="38"/>
  <c r="AQ176" i="38"/>
  <c r="BG175" i="38"/>
  <c r="BW175" i="38"/>
  <c r="BJ73" i="38"/>
  <c r="BZ73" i="38"/>
  <c r="BH174" i="38"/>
  <c r="AR175" i="38"/>
  <c r="BX174" i="38"/>
  <c r="BO74" i="38"/>
  <c r="AY74" i="38"/>
  <c r="BY73" i="38"/>
  <c r="BI73" i="38"/>
  <c r="BX73" i="38"/>
  <c r="BH73" i="38"/>
  <c r="BV73" i="38"/>
  <c r="BF73" i="38"/>
  <c r="BU173" i="38"/>
  <c r="BE173" i="38"/>
  <c r="AO174" i="38"/>
  <c r="AR176" i="37"/>
  <c r="BX175" i="37"/>
  <c r="BH175" i="37"/>
  <c r="AU175" i="37"/>
  <c r="BK174" i="37"/>
  <c r="CA174" i="37"/>
  <c r="AW72" i="37"/>
  <c r="BM72" i="37"/>
  <c r="AZ74" i="37"/>
  <c r="BP74" i="37"/>
  <c r="AI174" i="37"/>
  <c r="AY173" i="37"/>
  <c r="BO173" i="37"/>
  <c r="CA73" i="37"/>
  <c r="BK73" i="37"/>
  <c r="BD173" i="37"/>
  <c r="BT173" i="37"/>
  <c r="AN174" i="37"/>
  <c r="BU74" i="37"/>
  <c r="BE74" i="37"/>
  <c r="AY74" i="37"/>
  <c r="BO74" i="37"/>
  <c r="BW173" i="37"/>
  <c r="BG173" i="37"/>
  <c r="AQ174" i="37"/>
  <c r="AV174" i="37"/>
  <c r="BL174" i="37"/>
  <c r="AF175" i="37"/>
  <c r="BE173" i="37"/>
  <c r="AO174" i="37"/>
  <c r="BU173" i="37"/>
  <c r="AL174" i="37"/>
  <c r="BB173" i="37"/>
  <c r="BR173" i="37"/>
  <c r="BH73" i="37"/>
  <c r="BX73" i="37"/>
  <c r="AJ174" i="37"/>
  <c r="AZ173" i="37"/>
  <c r="BP173" i="37"/>
  <c r="BW73" i="37"/>
  <c r="BG73" i="37"/>
  <c r="BF174" i="37"/>
  <c r="BV174" i="37"/>
  <c r="AP175" i="37"/>
  <c r="BC173" i="37"/>
  <c r="BS173" i="37"/>
  <c r="AM174" i="37"/>
  <c r="BS74" i="37"/>
  <c r="BC74" i="37"/>
  <c r="BY73" i="37"/>
  <c r="BI73" i="37"/>
  <c r="BD74" i="37"/>
  <c r="BT74" i="37"/>
  <c r="BJ173" i="37"/>
  <c r="BZ173" i="37"/>
  <c r="AT174" i="37"/>
  <c r="AK174" i="37"/>
  <c r="BA173" i="37"/>
  <c r="BQ173" i="37"/>
  <c r="BB72" i="37"/>
  <c r="BR72" i="37"/>
  <c r="BV74" i="37"/>
  <c r="BF74" i="37"/>
  <c r="BI173" i="37"/>
  <c r="BY173" i="37"/>
  <c r="AS174" i="37"/>
  <c r="AX72" i="37"/>
  <c r="BN72" i="37"/>
  <c r="BZ73" i="37"/>
  <c r="BJ73" i="37"/>
  <c r="BA72" i="37"/>
  <c r="BQ72" i="37"/>
  <c r="BS74" i="36"/>
  <c r="BC74" i="36"/>
  <c r="BI173" i="36"/>
  <c r="BY173" i="36"/>
  <c r="AW73" i="36"/>
  <c r="BM73" i="36"/>
  <c r="BH174" i="36"/>
  <c r="BX174" i="36"/>
  <c r="BJ72" i="36"/>
  <c r="BZ72" i="36"/>
  <c r="BJ173" i="36"/>
  <c r="BZ173" i="36"/>
  <c r="BW72" i="36"/>
  <c r="BG72" i="36"/>
  <c r="BI73" i="36"/>
  <c r="BY73" i="36"/>
  <c r="AV173" i="36"/>
  <c r="BL173" i="36"/>
  <c r="BE72" i="36"/>
  <c r="BU72" i="36"/>
  <c r="AW173" i="36"/>
  <c r="BM173" i="36"/>
  <c r="BN175" i="36"/>
  <c r="AX175" i="36"/>
  <c r="BD72" i="36"/>
  <c r="BT72" i="36"/>
  <c r="BR73" i="36"/>
  <c r="BB73" i="36"/>
  <c r="BT173" i="36"/>
  <c r="BD173" i="36"/>
  <c r="BO173" i="36"/>
  <c r="AY173" i="36"/>
  <c r="BK173" i="36"/>
  <c r="CA173" i="36"/>
  <c r="BH73" i="36"/>
  <c r="BX73" i="36"/>
  <c r="BG173" i="36"/>
  <c r="BW173" i="36"/>
  <c r="BB174" i="36"/>
  <c r="BR174" i="36"/>
  <c r="BC173" i="36"/>
  <c r="BS173" i="36"/>
  <c r="BP74" i="36"/>
  <c r="AZ74" i="36"/>
  <c r="AZ174" i="36"/>
  <c r="BP174" i="36"/>
  <c r="BE174" i="36"/>
  <c r="BU174" i="36"/>
  <c r="BQ74" i="36"/>
  <c r="BA74" i="36"/>
  <c r="BA175" i="36"/>
  <c r="BQ175" i="36"/>
  <c r="CA75" i="36"/>
  <c r="BK75" i="36"/>
  <c r="BF173" i="36"/>
  <c r="BV173" i="36"/>
  <c r="BN74" i="36"/>
  <c r="AX74" i="36"/>
  <c r="BV72" i="36"/>
  <c r="BF72" i="36"/>
  <c r="BI68" i="16"/>
  <c r="BY68" i="16"/>
  <c r="CA71" i="16"/>
  <c r="BK71" i="16"/>
  <c r="BM41" i="16"/>
  <c r="AW41" i="16"/>
  <c r="BW68" i="16"/>
  <c r="BG68" i="16"/>
  <c r="BU68" i="16"/>
  <c r="BE68" i="16"/>
  <c r="BD170" i="16"/>
  <c r="BT170" i="16"/>
  <c r="BV171" i="16"/>
  <c r="BF171" i="16"/>
  <c r="BH68" i="16"/>
  <c r="BX68" i="16"/>
  <c r="BH171" i="16"/>
  <c r="BX171" i="16"/>
  <c r="BW170" i="16"/>
  <c r="BG170" i="16"/>
  <c r="BC41" i="16"/>
  <c r="BS41" i="16"/>
  <c r="BN41" i="16"/>
  <c r="AX41" i="16"/>
  <c r="BO42" i="16"/>
  <c r="AY42" i="16"/>
  <c r="CA171" i="16"/>
  <c r="BK171" i="16"/>
  <c r="BZ171" i="16"/>
  <c r="BJ171" i="16"/>
  <c r="BE170" i="16"/>
  <c r="BU170" i="16"/>
  <c r="BA41" i="16"/>
  <c r="BQ41" i="16"/>
  <c r="BI170" i="16"/>
  <c r="BY170" i="16"/>
  <c r="AZ42" i="16"/>
  <c r="BP42" i="16"/>
  <c r="BV71" i="16"/>
  <c r="BF71" i="16"/>
  <c r="BD72" i="16"/>
  <c r="BT72" i="16"/>
  <c r="BJ68" i="16"/>
  <c r="BZ68" i="16"/>
  <c r="BL41" i="16"/>
  <c r="AV41" i="16"/>
  <c r="BB41" i="16"/>
  <c r="BR41" i="16"/>
  <c r="AO171" i="16"/>
  <c r="AS171" i="16"/>
  <c r="AT172" i="16"/>
  <c r="AN171" i="16"/>
  <c r="AR172" i="16"/>
  <c r="AP172" i="16"/>
  <c r="AU172" i="16"/>
  <c r="AQ171" i="16"/>
  <c r="AM42" i="16"/>
  <c r="AH42" i="16"/>
  <c r="AJ43" i="16"/>
  <c r="AK42" i="16"/>
  <c r="AI43" i="16"/>
  <c r="AF42" i="16"/>
  <c r="AG42" i="16"/>
  <c r="AL42" i="16"/>
  <c r="U28" i="15"/>
  <c r="AC28" i="15" s="1"/>
  <c r="V29" i="15"/>
  <c r="AD29" i="15" s="1"/>
  <c r="X29" i="15"/>
  <c r="AF29" i="15" s="1"/>
  <c r="S28" i="15"/>
  <c r="AA28" i="15" s="1"/>
  <c r="W29" i="15"/>
  <c r="AE29" i="15" s="1"/>
  <c r="T29" i="15"/>
  <c r="AB29" i="15" s="1"/>
  <c r="Y29" i="15"/>
  <c r="AG29" i="15" s="1"/>
  <c r="Z29" i="15"/>
  <c r="BH73" i="39" l="1"/>
  <c r="BX73" i="39"/>
  <c r="BS73" i="40"/>
  <c r="BC73" i="40"/>
  <c r="BS73" i="43"/>
  <c r="BC73" i="43"/>
  <c r="BO73" i="43"/>
  <c r="AY73" i="43"/>
  <c r="BF74" i="44"/>
  <c r="BV74" i="44"/>
  <c r="BD73" i="44"/>
  <c r="BT73" i="44"/>
  <c r="BJ174" i="38"/>
  <c r="BZ174" i="38"/>
  <c r="AT175" i="38"/>
  <c r="BK174" i="43"/>
  <c r="AU175" i="43"/>
  <c r="CA174" i="43"/>
  <c r="AC71" i="45"/>
  <c r="U72" i="45"/>
  <c r="AD71" i="45"/>
  <c r="V72" i="45"/>
  <c r="AW73" i="40"/>
  <c r="BM73" i="40"/>
  <c r="CA174" i="41"/>
  <c r="BK174" i="41"/>
  <c r="BX73" i="41"/>
  <c r="BH73" i="41"/>
  <c r="BY174" i="43"/>
  <c r="BI174" i="43"/>
  <c r="AS175" i="43"/>
  <c r="BO73" i="36"/>
  <c r="AY73" i="36"/>
  <c r="AQ176" i="39"/>
  <c r="BW175" i="39"/>
  <c r="BG175" i="39"/>
  <c r="BZ73" i="41"/>
  <c r="BJ73" i="41"/>
  <c r="BP174" i="41"/>
  <c r="AZ174" i="41"/>
  <c r="BI73" i="39"/>
  <c r="BY73" i="39"/>
  <c r="BX174" i="40"/>
  <c r="AR175" i="40"/>
  <c r="BH174" i="40"/>
  <c r="AG175" i="42"/>
  <c r="BM174" i="42"/>
  <c r="AW174" i="42"/>
  <c r="BN73" i="42"/>
  <c r="AX73" i="42"/>
  <c r="BN175" i="37"/>
  <c r="AX175" i="37"/>
  <c r="AH176" i="37"/>
  <c r="AF175" i="40"/>
  <c r="AV174" i="40"/>
  <c r="BL174" i="40"/>
  <c r="AW174" i="37"/>
  <c r="AG175" i="37"/>
  <c r="BM174" i="37"/>
  <c r="AS175" i="38"/>
  <c r="BI174" i="38"/>
  <c r="BY174" i="38"/>
  <c r="AN175" i="42"/>
  <c r="BD174" i="42"/>
  <c r="BT174" i="42"/>
  <c r="AZ174" i="42"/>
  <c r="AJ175" i="42"/>
  <c r="BP174" i="42"/>
  <c r="BW73" i="44"/>
  <c r="BG73" i="44"/>
  <c r="BZ174" i="43"/>
  <c r="AT175" i="43"/>
  <c r="BJ174" i="43"/>
  <c r="AL175" i="42"/>
  <c r="BR174" i="42"/>
  <c r="BB174" i="42"/>
  <c r="AW174" i="40"/>
  <c r="AG175" i="40"/>
  <c r="BM174" i="40"/>
  <c r="X72" i="45"/>
  <c r="AF71" i="45"/>
  <c r="AG71" i="45"/>
  <c r="Y72" i="45"/>
  <c r="W74" i="45"/>
  <c r="AE73" i="45"/>
  <c r="S74" i="45"/>
  <c r="AA73" i="45"/>
  <c r="AB74" i="45"/>
  <c r="T75" i="45"/>
  <c r="Z73" i="45"/>
  <c r="R74" i="45"/>
  <c r="BJ73" i="44"/>
  <c r="BZ73" i="44"/>
  <c r="AL178" i="44"/>
  <c r="BB177" i="44"/>
  <c r="BR177" i="44"/>
  <c r="BK73" i="44"/>
  <c r="CA73" i="44"/>
  <c r="BQ176" i="44"/>
  <c r="BA176" i="44"/>
  <c r="AK177" i="44"/>
  <c r="BM74" i="44"/>
  <c r="AW74" i="44"/>
  <c r="BR75" i="44"/>
  <c r="BB75" i="44"/>
  <c r="BE175" i="44"/>
  <c r="BU175" i="44"/>
  <c r="AO176" i="44"/>
  <c r="BW175" i="44"/>
  <c r="BG175" i="44"/>
  <c r="AQ176" i="44"/>
  <c r="AZ73" i="44"/>
  <c r="BP73" i="44"/>
  <c r="AV176" i="44"/>
  <c r="BL176" i="44"/>
  <c r="AF177" i="44"/>
  <c r="BK176" i="44"/>
  <c r="AU177" i="44"/>
  <c r="CA176" i="44"/>
  <c r="AG176" i="44"/>
  <c r="AW175" i="44"/>
  <c r="BM175" i="44"/>
  <c r="BO76" i="44"/>
  <c r="AY76" i="44"/>
  <c r="BN176" i="44"/>
  <c r="AX176" i="44"/>
  <c r="AH177" i="44"/>
  <c r="AJ175" i="44"/>
  <c r="AZ174" i="44"/>
  <c r="BP174" i="44"/>
  <c r="AI175" i="44"/>
  <c r="AY174" i="44"/>
  <c r="BO174" i="44"/>
  <c r="BN76" i="44"/>
  <c r="AX76" i="44"/>
  <c r="BH73" i="44"/>
  <c r="BX73" i="44"/>
  <c r="BI73" i="44"/>
  <c r="BY73" i="44"/>
  <c r="AR175" i="44"/>
  <c r="BX174" i="44"/>
  <c r="BH174" i="44"/>
  <c r="BA74" i="44"/>
  <c r="BQ74" i="44"/>
  <c r="BC174" i="44"/>
  <c r="AM175" i="44"/>
  <c r="BS174" i="44"/>
  <c r="BY175" i="44"/>
  <c r="AS176" i="44"/>
  <c r="BI175" i="44"/>
  <c r="BS75" i="44"/>
  <c r="BC75" i="44"/>
  <c r="BV175" i="44"/>
  <c r="BF175" i="44"/>
  <c r="AP176" i="44"/>
  <c r="BE73" i="44"/>
  <c r="BU73" i="44"/>
  <c r="BD175" i="44"/>
  <c r="AN176" i="44"/>
  <c r="BT175" i="44"/>
  <c r="BJ174" i="44"/>
  <c r="BZ174" i="44"/>
  <c r="AT175" i="44"/>
  <c r="BX73" i="43"/>
  <c r="BH73" i="43"/>
  <c r="BV175" i="43"/>
  <c r="BF175" i="43"/>
  <c r="AP176" i="43"/>
  <c r="AL176" i="43"/>
  <c r="BB175" i="43"/>
  <c r="BR175" i="43"/>
  <c r="AK176" i="43"/>
  <c r="BA175" i="43"/>
  <c r="BQ175" i="43"/>
  <c r="BT74" i="43"/>
  <c r="BD74" i="43"/>
  <c r="BW73" i="43"/>
  <c r="BG73" i="43"/>
  <c r="AX174" i="43"/>
  <c r="BN174" i="43"/>
  <c r="AH175" i="43"/>
  <c r="BU74" i="43"/>
  <c r="BE74" i="43"/>
  <c r="BA76" i="43"/>
  <c r="BQ76" i="43"/>
  <c r="BS175" i="43"/>
  <c r="BC175" i="43"/>
  <c r="AM176" i="43"/>
  <c r="AF176" i="43"/>
  <c r="AV175" i="43"/>
  <c r="BL175" i="43"/>
  <c r="BG175" i="43"/>
  <c r="BW175" i="43"/>
  <c r="AQ176" i="43"/>
  <c r="BY73" i="43"/>
  <c r="BI73" i="43"/>
  <c r="BR76" i="43"/>
  <c r="BB76" i="43"/>
  <c r="BP174" i="43"/>
  <c r="AJ175" i="43"/>
  <c r="AZ174" i="43"/>
  <c r="BV74" i="43"/>
  <c r="BF74" i="43"/>
  <c r="AY174" i="43"/>
  <c r="BO174" i="43"/>
  <c r="AI175" i="43"/>
  <c r="BM174" i="43"/>
  <c r="AW174" i="43"/>
  <c r="AG175" i="43"/>
  <c r="BK74" i="43"/>
  <c r="CA74" i="43"/>
  <c r="AR177" i="43"/>
  <c r="BX176" i="43"/>
  <c r="BH176" i="43"/>
  <c r="BU175" i="43"/>
  <c r="BE175" i="43"/>
  <c r="AO176" i="43"/>
  <c r="AW75" i="43"/>
  <c r="BM75" i="43"/>
  <c r="AX75" i="43"/>
  <c r="BN75" i="43"/>
  <c r="BD175" i="43"/>
  <c r="BT175" i="43"/>
  <c r="AN176" i="43"/>
  <c r="AZ75" i="43"/>
  <c r="BP75" i="43"/>
  <c r="BJ73" i="43"/>
  <c r="BZ73" i="43"/>
  <c r="BF74" i="42"/>
  <c r="BV74" i="42"/>
  <c r="BC74" i="42"/>
  <c r="BS74" i="42"/>
  <c r="BA175" i="42"/>
  <c r="BQ175" i="42"/>
  <c r="AK176" i="42"/>
  <c r="BJ174" i="42"/>
  <c r="BZ174" i="42"/>
  <c r="AT175" i="42"/>
  <c r="BI174" i="42"/>
  <c r="AS175" i="42"/>
  <c r="BY174" i="42"/>
  <c r="BP75" i="42"/>
  <c r="AZ75" i="42"/>
  <c r="BJ75" i="42"/>
  <c r="BZ75" i="42"/>
  <c r="BQ74" i="42"/>
  <c r="BA74" i="42"/>
  <c r="BH74" i="42"/>
  <c r="BX74" i="42"/>
  <c r="BD74" i="42"/>
  <c r="BT74" i="42"/>
  <c r="BI76" i="42"/>
  <c r="BY76" i="42"/>
  <c r="BU74" i="42"/>
  <c r="BE74" i="42"/>
  <c r="AU176" i="42"/>
  <c r="CA175" i="42"/>
  <c r="BK175" i="42"/>
  <c r="AW74" i="42"/>
  <c r="BM74" i="42"/>
  <c r="CA75" i="42"/>
  <c r="BK75" i="42"/>
  <c r="BO74" i="42"/>
  <c r="AY74" i="42"/>
  <c r="BU176" i="42"/>
  <c r="AO177" i="42"/>
  <c r="BE176" i="42"/>
  <c r="BN176" i="42"/>
  <c r="AX176" i="42"/>
  <c r="AH177" i="42"/>
  <c r="AF175" i="42"/>
  <c r="AV174" i="42"/>
  <c r="BL174" i="42"/>
  <c r="BR74" i="42"/>
  <c r="BB74" i="42"/>
  <c r="AM177" i="42"/>
  <c r="BS176" i="42"/>
  <c r="BC176" i="42"/>
  <c r="BW73" i="42"/>
  <c r="BG73" i="42"/>
  <c r="AI175" i="42"/>
  <c r="BO174" i="42"/>
  <c r="AY174" i="42"/>
  <c r="BH174" i="42"/>
  <c r="BX174" i="42"/>
  <c r="AR175" i="42"/>
  <c r="AP175" i="42"/>
  <c r="BF174" i="42"/>
  <c r="BV174" i="42"/>
  <c r="AQ175" i="42"/>
  <c r="BG174" i="42"/>
  <c r="BW174" i="42"/>
  <c r="BP74" i="41"/>
  <c r="AZ74" i="41"/>
  <c r="BG174" i="41"/>
  <c r="BW174" i="41"/>
  <c r="BV174" i="41"/>
  <c r="BF174" i="41"/>
  <c r="BG76" i="41"/>
  <c r="BW76" i="41"/>
  <c r="BX174" i="41"/>
  <c r="BH174" i="41"/>
  <c r="CA75" i="41"/>
  <c r="AU76" i="41"/>
  <c r="BK75" i="41"/>
  <c r="BY74" i="41"/>
  <c r="BI74" i="41"/>
  <c r="BF75" i="41"/>
  <c r="BV75" i="41"/>
  <c r="BT174" i="41"/>
  <c r="BD174" i="41"/>
  <c r="BB75" i="41"/>
  <c r="BR75" i="41"/>
  <c r="BO175" i="41"/>
  <c r="AY175" i="41"/>
  <c r="BU75" i="41"/>
  <c r="BE75" i="41"/>
  <c r="BQ73" i="41"/>
  <c r="BA73" i="41"/>
  <c r="BC75" i="41"/>
  <c r="BS75" i="41"/>
  <c r="BL174" i="41"/>
  <c r="AV174" i="41"/>
  <c r="BY177" i="41"/>
  <c r="BI177" i="41"/>
  <c r="BM174" i="41"/>
  <c r="AW174" i="41"/>
  <c r="BR174" i="41"/>
  <c r="BB174" i="41"/>
  <c r="AY73" i="41"/>
  <c r="BO73" i="41"/>
  <c r="AX73" i="41"/>
  <c r="BN73" i="41"/>
  <c r="BS174" i="41"/>
  <c r="BC174" i="41"/>
  <c r="BJ176" i="41"/>
  <c r="BZ176" i="41"/>
  <c r="BN175" i="41"/>
  <c r="AX175" i="41"/>
  <c r="BD75" i="41"/>
  <c r="BT75" i="41"/>
  <c r="AW73" i="41"/>
  <c r="BM73" i="41"/>
  <c r="BE177" i="41"/>
  <c r="BU177" i="41"/>
  <c r="BA176" i="41"/>
  <c r="BQ176" i="41"/>
  <c r="AK177" i="40"/>
  <c r="BQ176" i="40"/>
  <c r="BA176" i="40"/>
  <c r="AI175" i="40"/>
  <c r="AY174" i="40"/>
  <c r="BO174" i="40"/>
  <c r="BO75" i="40"/>
  <c r="AY75" i="40"/>
  <c r="BV174" i="40"/>
  <c r="BF174" i="40"/>
  <c r="AP175" i="40"/>
  <c r="CA174" i="40"/>
  <c r="AU175" i="40"/>
  <c r="BK174" i="40"/>
  <c r="BA73" i="40"/>
  <c r="BQ73" i="40"/>
  <c r="BV74" i="40"/>
  <c r="BF74" i="40"/>
  <c r="BW176" i="40"/>
  <c r="AQ177" i="40"/>
  <c r="BG176" i="40"/>
  <c r="AX174" i="40"/>
  <c r="AH175" i="40"/>
  <c r="BN174" i="40"/>
  <c r="BP75" i="40"/>
  <c r="AZ75" i="40"/>
  <c r="BY73" i="40"/>
  <c r="BI73" i="40"/>
  <c r="BT74" i="40"/>
  <c r="BD74" i="40"/>
  <c r="BS175" i="40"/>
  <c r="AM176" i="40"/>
  <c r="BC175" i="40"/>
  <c r="BU174" i="40"/>
  <c r="AO175" i="40"/>
  <c r="BE174" i="40"/>
  <c r="BD174" i="40"/>
  <c r="BT174" i="40"/>
  <c r="AN175" i="40"/>
  <c r="BU74" i="40"/>
  <c r="BE74" i="40"/>
  <c r="BB174" i="40"/>
  <c r="AL175" i="40"/>
  <c r="BR174" i="40"/>
  <c r="BJ74" i="40"/>
  <c r="BZ74" i="40"/>
  <c r="BW73" i="40"/>
  <c r="BG73" i="40"/>
  <c r="BY174" i="40"/>
  <c r="AS175" i="40"/>
  <c r="BI174" i="40"/>
  <c r="BH75" i="40"/>
  <c r="BX75" i="40"/>
  <c r="BN75" i="40"/>
  <c r="AX75" i="40"/>
  <c r="AZ174" i="40"/>
  <c r="AJ175" i="40"/>
  <c r="BP174" i="40"/>
  <c r="BJ175" i="40"/>
  <c r="AT176" i="40"/>
  <c r="BZ175" i="40"/>
  <c r="BB73" i="40"/>
  <c r="BR73" i="40"/>
  <c r="CA73" i="40"/>
  <c r="AU74" i="40"/>
  <c r="BK73" i="40"/>
  <c r="BF175" i="39"/>
  <c r="AP176" i="39"/>
  <c r="BV175" i="39"/>
  <c r="BN74" i="39"/>
  <c r="AX74" i="39"/>
  <c r="BO75" i="39"/>
  <c r="AY75" i="39"/>
  <c r="AX174" i="39"/>
  <c r="BN174" i="39"/>
  <c r="AH175" i="39"/>
  <c r="BM74" i="39"/>
  <c r="AW74" i="39"/>
  <c r="AO176" i="39"/>
  <c r="BU175" i="39"/>
  <c r="BE175" i="39"/>
  <c r="CA174" i="39"/>
  <c r="AU175" i="39"/>
  <c r="BK174" i="39"/>
  <c r="BK75" i="39"/>
  <c r="CA75" i="39"/>
  <c r="AR177" i="39"/>
  <c r="BH176" i="39"/>
  <c r="BX176" i="39"/>
  <c r="BP75" i="39"/>
  <c r="AZ75" i="39"/>
  <c r="BI175" i="39"/>
  <c r="AS176" i="39"/>
  <c r="BY175" i="39"/>
  <c r="BF75" i="39"/>
  <c r="BV75" i="39"/>
  <c r="AN175" i="39"/>
  <c r="BD174" i="39"/>
  <c r="BT174" i="39"/>
  <c r="BA176" i="39"/>
  <c r="AK177" i="39"/>
  <c r="BQ176" i="39"/>
  <c r="BU74" i="39"/>
  <c r="BE74" i="39"/>
  <c r="BA74" i="39"/>
  <c r="BQ74" i="39"/>
  <c r="BS73" i="39"/>
  <c r="BC73" i="39"/>
  <c r="BW75" i="39"/>
  <c r="BG75" i="39"/>
  <c r="BB74" i="39"/>
  <c r="BR74" i="39"/>
  <c r="BS175" i="39"/>
  <c r="BC175" i="39"/>
  <c r="AM176" i="39"/>
  <c r="AZ176" i="39"/>
  <c r="AJ177" i="39"/>
  <c r="BP176" i="39"/>
  <c r="AT177" i="39"/>
  <c r="BJ176" i="39"/>
  <c r="BZ176" i="39"/>
  <c r="AW174" i="39"/>
  <c r="AG175" i="39"/>
  <c r="BM174" i="39"/>
  <c r="AF176" i="39"/>
  <c r="BL175" i="39"/>
  <c r="AV175" i="39"/>
  <c r="BZ73" i="39"/>
  <c r="BJ73" i="39"/>
  <c r="AL176" i="39"/>
  <c r="BB175" i="39"/>
  <c r="BR175" i="39"/>
  <c r="BO174" i="39"/>
  <c r="AI175" i="39"/>
  <c r="AY174" i="39"/>
  <c r="BD75" i="39"/>
  <c r="BT75" i="39"/>
  <c r="BF174" i="38"/>
  <c r="BV174" i="38"/>
  <c r="AP175" i="38"/>
  <c r="BD73" i="38"/>
  <c r="BT73" i="38"/>
  <c r="BP73" i="38"/>
  <c r="AZ73" i="38"/>
  <c r="BZ74" i="38"/>
  <c r="BJ74" i="38"/>
  <c r="BC73" i="38"/>
  <c r="BS73" i="38"/>
  <c r="BV74" i="38"/>
  <c r="BF74" i="38"/>
  <c r="AK176" i="38"/>
  <c r="BA175" i="38"/>
  <c r="BQ175" i="38"/>
  <c r="BS175" i="38"/>
  <c r="AM176" i="38"/>
  <c r="BC175" i="38"/>
  <c r="BG176" i="38"/>
  <c r="BW176" i="38"/>
  <c r="AQ177" i="38"/>
  <c r="BN73" i="38"/>
  <c r="AX73" i="38"/>
  <c r="AZ175" i="38"/>
  <c r="BP175" i="38"/>
  <c r="AJ176" i="38"/>
  <c r="BA73" i="38"/>
  <c r="BQ73" i="38"/>
  <c r="AX175" i="38"/>
  <c r="BN175" i="38"/>
  <c r="AH176" i="38"/>
  <c r="BE73" i="38"/>
  <c r="BU73" i="38"/>
  <c r="BY74" i="38"/>
  <c r="BI74" i="38"/>
  <c r="BW74" i="38"/>
  <c r="BG74" i="38"/>
  <c r="BT175" i="38"/>
  <c r="AN176" i="38"/>
  <c r="BD175" i="38"/>
  <c r="AG175" i="38"/>
  <c r="AW174" i="38"/>
  <c r="BM174" i="38"/>
  <c r="AY175" i="38"/>
  <c r="AI176" i="38"/>
  <c r="BO175" i="38"/>
  <c r="BM73" i="38"/>
  <c r="AW73" i="38"/>
  <c r="BX74" i="38"/>
  <c r="BH74" i="38"/>
  <c r="AF175" i="38"/>
  <c r="AV174" i="38"/>
  <c r="BL174" i="38"/>
  <c r="BH175" i="38"/>
  <c r="AR176" i="38"/>
  <c r="BX175" i="38"/>
  <c r="BE174" i="38"/>
  <c r="AO175" i="38"/>
  <c r="BU174" i="38"/>
  <c r="BK73" i="38"/>
  <c r="CA73" i="38"/>
  <c r="BR176" i="38"/>
  <c r="BB176" i="38"/>
  <c r="AL177" i="38"/>
  <c r="BO75" i="38"/>
  <c r="AY75" i="38"/>
  <c r="CA174" i="38"/>
  <c r="AU175" i="38"/>
  <c r="BK174" i="38"/>
  <c r="BB73" i="38"/>
  <c r="BR73" i="38"/>
  <c r="BB174" i="37"/>
  <c r="AL175" i="37"/>
  <c r="BR174" i="37"/>
  <c r="BS75" i="37"/>
  <c r="BC75" i="37"/>
  <c r="BE174" i="37"/>
  <c r="BU174" i="37"/>
  <c r="AO175" i="37"/>
  <c r="BB73" i="37"/>
  <c r="BR73" i="37"/>
  <c r="BM73" i="37"/>
  <c r="AW73" i="37"/>
  <c r="BZ174" i="37"/>
  <c r="AT175" i="37"/>
  <c r="BJ174" i="37"/>
  <c r="BU75" i="37"/>
  <c r="BE75" i="37"/>
  <c r="BX74" i="37"/>
  <c r="BH74" i="37"/>
  <c r="CA74" i="37"/>
  <c r="BK74" i="37"/>
  <c r="AV175" i="37"/>
  <c r="BL175" i="37"/>
  <c r="AF176" i="37"/>
  <c r="BW74" i="37"/>
  <c r="BG74" i="37"/>
  <c r="AU176" i="37"/>
  <c r="BK175" i="37"/>
  <c r="CA175" i="37"/>
  <c r="BT75" i="37"/>
  <c r="BD75" i="37"/>
  <c r="BD174" i="37"/>
  <c r="AN175" i="37"/>
  <c r="BT174" i="37"/>
  <c r="AI175" i="37"/>
  <c r="BO174" i="37"/>
  <c r="AY174" i="37"/>
  <c r="AP176" i="37"/>
  <c r="BV175" i="37"/>
  <c r="BF175" i="37"/>
  <c r="BN73" i="37"/>
  <c r="AX73" i="37"/>
  <c r="BY74" i="37"/>
  <c r="BI74" i="37"/>
  <c r="BC174" i="37"/>
  <c r="AM175" i="37"/>
  <c r="BS174" i="37"/>
  <c r="BP75" i="37"/>
  <c r="AZ75" i="37"/>
  <c r="BW174" i="37"/>
  <c r="BG174" i="37"/>
  <c r="AQ175" i="37"/>
  <c r="BA73" i="37"/>
  <c r="BQ73" i="37"/>
  <c r="BA174" i="37"/>
  <c r="AK175" i="37"/>
  <c r="BQ174" i="37"/>
  <c r="BO75" i="37"/>
  <c r="AY75" i="37"/>
  <c r="AJ175" i="37"/>
  <c r="AZ174" i="37"/>
  <c r="BP174" i="37"/>
  <c r="BY174" i="37"/>
  <c r="AS175" i="37"/>
  <c r="BI174" i="37"/>
  <c r="BZ74" i="37"/>
  <c r="BJ74" i="37"/>
  <c r="BV75" i="37"/>
  <c r="BF75" i="37"/>
  <c r="BH176" i="37"/>
  <c r="BX176" i="37"/>
  <c r="AR177" i="37"/>
  <c r="BG174" i="36"/>
  <c r="BW174" i="36"/>
  <c r="BB175" i="36"/>
  <c r="BR175" i="36"/>
  <c r="BD73" i="36"/>
  <c r="BT73" i="36"/>
  <c r="BJ174" i="36"/>
  <c r="BZ174" i="36"/>
  <c r="BN176" i="36"/>
  <c r="AX176" i="36"/>
  <c r="BF73" i="36"/>
  <c r="BV73" i="36"/>
  <c r="BH175" i="36"/>
  <c r="BX175" i="36"/>
  <c r="CA174" i="36"/>
  <c r="BK174" i="36"/>
  <c r="BZ73" i="36"/>
  <c r="BJ73" i="36"/>
  <c r="BA75" i="36"/>
  <c r="BQ75" i="36"/>
  <c r="AX75" i="36"/>
  <c r="BN75" i="36"/>
  <c r="BU73" i="36"/>
  <c r="BE73" i="36"/>
  <c r="BM74" i="36"/>
  <c r="AW74" i="36"/>
  <c r="BF174" i="36"/>
  <c r="BV174" i="36"/>
  <c r="BD174" i="36"/>
  <c r="BT174" i="36"/>
  <c r="BR74" i="36"/>
  <c r="BB74" i="36"/>
  <c r="BH74" i="36"/>
  <c r="BX74" i="36"/>
  <c r="BU175" i="36"/>
  <c r="BE175" i="36"/>
  <c r="BO174" i="36"/>
  <c r="AY174" i="36"/>
  <c r="BL174" i="36"/>
  <c r="AV174" i="36"/>
  <c r="AZ75" i="36"/>
  <c r="BP75" i="36"/>
  <c r="BI174" i="36"/>
  <c r="BY174" i="36"/>
  <c r="BK76" i="36"/>
  <c r="CA76" i="36"/>
  <c r="BS75" i="36"/>
  <c r="BC75" i="36"/>
  <c r="BM174" i="36"/>
  <c r="AW174" i="36"/>
  <c r="AZ175" i="36"/>
  <c r="BP175" i="36"/>
  <c r="BI74" i="36"/>
  <c r="BY74" i="36"/>
  <c r="BQ176" i="36"/>
  <c r="BA176" i="36"/>
  <c r="BC174" i="36"/>
  <c r="BS174" i="36"/>
  <c r="BG73" i="36"/>
  <c r="BW73" i="36"/>
  <c r="BT73" i="16"/>
  <c r="BD73" i="16"/>
  <c r="BK72" i="16"/>
  <c r="CA72" i="16"/>
  <c r="BT171" i="16"/>
  <c r="BD171" i="16"/>
  <c r="AW42" i="16"/>
  <c r="BM42" i="16"/>
  <c r="BU171" i="16"/>
  <c r="BE171" i="16"/>
  <c r="BY71" i="16"/>
  <c r="BI71" i="16"/>
  <c r="BW71" i="16"/>
  <c r="BG71" i="16"/>
  <c r="BJ172" i="16"/>
  <c r="BZ172" i="16"/>
  <c r="BY171" i="16"/>
  <c r="BI171" i="16"/>
  <c r="BH71" i="16"/>
  <c r="BX71" i="16"/>
  <c r="BE71" i="16"/>
  <c r="BU71" i="16"/>
  <c r="AY43" i="16"/>
  <c r="BO43" i="16"/>
  <c r="BF72" i="16"/>
  <c r="BV72" i="16"/>
  <c r="BA42" i="16"/>
  <c r="BQ42" i="16"/>
  <c r="BP43" i="16"/>
  <c r="AZ43" i="16"/>
  <c r="BN42" i="16"/>
  <c r="AX42" i="16"/>
  <c r="BS42" i="16"/>
  <c r="BC42" i="16"/>
  <c r="BG171" i="16"/>
  <c r="BW171" i="16"/>
  <c r="CA172" i="16"/>
  <c r="BK172" i="16"/>
  <c r="BF172" i="16"/>
  <c r="BV172" i="16"/>
  <c r="BZ71" i="16"/>
  <c r="BJ71" i="16"/>
  <c r="BH172" i="16"/>
  <c r="BX172" i="16"/>
  <c r="BL42" i="16"/>
  <c r="AV42" i="16"/>
  <c r="BB42" i="16"/>
  <c r="BR42" i="16"/>
  <c r="AT173" i="16"/>
  <c r="AR173" i="16"/>
  <c r="AQ172" i="16"/>
  <c r="AS172" i="16"/>
  <c r="AN172" i="16"/>
  <c r="AO172" i="16"/>
  <c r="AU173" i="16"/>
  <c r="AP173" i="16"/>
  <c r="AK43" i="16"/>
  <c r="AH43" i="16"/>
  <c r="AM43" i="16"/>
  <c r="AL43" i="16"/>
  <c r="AJ44" i="16"/>
  <c r="AG43" i="16"/>
  <c r="AF43" i="16"/>
  <c r="AI44" i="16"/>
  <c r="X30" i="15"/>
  <c r="AF30" i="15" s="1"/>
  <c r="S29" i="15"/>
  <c r="AA29" i="15" s="1"/>
  <c r="Z30" i="15"/>
  <c r="Y30" i="15"/>
  <c r="AG30" i="15" s="1"/>
  <c r="T30" i="15"/>
  <c r="AB30" i="15" s="1"/>
  <c r="V30" i="15"/>
  <c r="AD30" i="15" s="1"/>
  <c r="U29" i="15"/>
  <c r="AC29" i="15" s="1"/>
  <c r="W30" i="15"/>
  <c r="AE30" i="15" s="1"/>
  <c r="BO74" i="43" l="1"/>
  <c r="AY74" i="43"/>
  <c r="BS74" i="43"/>
  <c r="BC74" i="43"/>
  <c r="BS74" i="40"/>
  <c r="BC74" i="40"/>
  <c r="BX74" i="39"/>
  <c r="BH74" i="39"/>
  <c r="BM175" i="37"/>
  <c r="AW175" i="37"/>
  <c r="AG176" i="37"/>
  <c r="CA175" i="41"/>
  <c r="BK175" i="41"/>
  <c r="BP175" i="41"/>
  <c r="AZ175" i="41"/>
  <c r="AL176" i="42"/>
  <c r="BB175" i="42"/>
  <c r="BR175" i="42"/>
  <c r="V73" i="45"/>
  <c r="AD72" i="45"/>
  <c r="BJ175" i="43"/>
  <c r="BZ175" i="43"/>
  <c r="AT176" i="43"/>
  <c r="AH177" i="37"/>
  <c r="AX176" i="37"/>
  <c r="BN176" i="37"/>
  <c r="AC72" i="45"/>
  <c r="U73" i="45"/>
  <c r="BG74" i="44"/>
  <c r="BW74" i="44"/>
  <c r="BW176" i="39"/>
  <c r="AQ177" i="39"/>
  <c r="BG176" i="39"/>
  <c r="CA175" i="43"/>
  <c r="BK175" i="43"/>
  <c r="AU176" i="43"/>
  <c r="BM175" i="42"/>
  <c r="AW175" i="42"/>
  <c r="AG176" i="42"/>
  <c r="BO74" i="36"/>
  <c r="AY74" i="36"/>
  <c r="BD175" i="42"/>
  <c r="BT175" i="42"/>
  <c r="AN176" i="42"/>
  <c r="AR176" i="40"/>
  <c r="BH175" i="40"/>
  <c r="BX175" i="40"/>
  <c r="BM74" i="40"/>
  <c r="AW74" i="40"/>
  <c r="BH74" i="41"/>
  <c r="BX74" i="41"/>
  <c r="BV75" i="44"/>
  <c r="BF75" i="44"/>
  <c r="AV175" i="40"/>
  <c r="AF176" i="40"/>
  <c r="BL175" i="40"/>
  <c r="AZ175" i="42"/>
  <c r="BP175" i="42"/>
  <c r="AJ176" i="42"/>
  <c r="AS176" i="38"/>
  <c r="BI175" i="38"/>
  <c r="BY175" i="38"/>
  <c r="BZ74" i="41"/>
  <c r="BJ74" i="41"/>
  <c r="BN74" i="42"/>
  <c r="AX74" i="42"/>
  <c r="AT176" i="38"/>
  <c r="BJ175" i="38"/>
  <c r="BZ175" i="38"/>
  <c r="BI175" i="43"/>
  <c r="AS176" i="43"/>
  <c r="BY175" i="43"/>
  <c r="BT74" i="44"/>
  <c r="BD74" i="44"/>
  <c r="BM175" i="40"/>
  <c r="AW175" i="40"/>
  <c r="AG176" i="40"/>
  <c r="BY74" i="39"/>
  <c r="BI74" i="39"/>
  <c r="Z74" i="45"/>
  <c r="R75" i="45"/>
  <c r="Y73" i="45"/>
  <c r="AG72" i="45"/>
  <c r="X73" i="45"/>
  <c r="AF72" i="45"/>
  <c r="T76" i="45"/>
  <c r="AB75" i="45"/>
  <c r="AA74" i="45"/>
  <c r="S75" i="45"/>
  <c r="AE74" i="45"/>
  <c r="W75" i="45"/>
  <c r="AW75" i="44"/>
  <c r="BM75" i="44"/>
  <c r="AW176" i="44"/>
  <c r="BM176" i="44"/>
  <c r="AG177" i="44"/>
  <c r="AT176" i="44"/>
  <c r="BJ175" i="44"/>
  <c r="BZ175" i="44"/>
  <c r="BX74" i="44"/>
  <c r="BH74" i="44"/>
  <c r="BO77" i="44"/>
  <c r="AY77" i="44"/>
  <c r="BY74" i="44"/>
  <c r="BI74" i="44"/>
  <c r="BK177" i="44"/>
  <c r="CA177" i="44"/>
  <c r="AU178" i="44"/>
  <c r="AK178" i="44"/>
  <c r="BA177" i="44"/>
  <c r="BQ177" i="44"/>
  <c r="BI176" i="44"/>
  <c r="AS177" i="44"/>
  <c r="BY176" i="44"/>
  <c r="BN77" i="44"/>
  <c r="AX77" i="44"/>
  <c r="BL177" i="44"/>
  <c r="AF178" i="44"/>
  <c r="AV177" i="44"/>
  <c r="BT176" i="44"/>
  <c r="AN177" i="44"/>
  <c r="BD176" i="44"/>
  <c r="CA74" i="44"/>
  <c r="BK74" i="44"/>
  <c r="BC175" i="44"/>
  <c r="AM176" i="44"/>
  <c r="BS175" i="44"/>
  <c r="BB76" i="44"/>
  <c r="BR76" i="44"/>
  <c r="BQ75" i="44"/>
  <c r="BA75" i="44"/>
  <c r="AZ74" i="44"/>
  <c r="BP74" i="44"/>
  <c r="BE74" i="44"/>
  <c r="BU74" i="44"/>
  <c r="AP177" i="44"/>
  <c r="BV176" i="44"/>
  <c r="BF176" i="44"/>
  <c r="AQ177" i="44"/>
  <c r="BW176" i="44"/>
  <c r="BG176" i="44"/>
  <c r="BB178" i="44"/>
  <c r="AL179" i="44"/>
  <c r="BR178" i="44"/>
  <c r="AJ176" i="44"/>
  <c r="AZ175" i="44"/>
  <c r="BP175" i="44"/>
  <c r="BZ74" i="44"/>
  <c r="BJ74" i="44"/>
  <c r="BC76" i="44"/>
  <c r="BS76" i="44"/>
  <c r="AI176" i="44"/>
  <c r="AY175" i="44"/>
  <c r="BO175" i="44"/>
  <c r="AH178" i="44"/>
  <c r="AX177" i="44"/>
  <c r="BN177" i="44"/>
  <c r="BX175" i="44"/>
  <c r="BH175" i="44"/>
  <c r="AR176" i="44"/>
  <c r="AO177" i="44"/>
  <c r="BE176" i="44"/>
  <c r="BU176" i="44"/>
  <c r="BH177" i="43"/>
  <c r="AR178" i="43"/>
  <c r="BX177" i="43"/>
  <c r="AV176" i="43"/>
  <c r="AF177" i="43"/>
  <c r="BL176" i="43"/>
  <c r="BP175" i="43"/>
  <c r="AJ176" i="43"/>
  <c r="AZ175" i="43"/>
  <c r="BB176" i="43"/>
  <c r="BR176" i="43"/>
  <c r="AL177" i="43"/>
  <c r="BD75" i="43"/>
  <c r="BT75" i="43"/>
  <c r="AZ76" i="43"/>
  <c r="BP76" i="43"/>
  <c r="AH176" i="43"/>
  <c r="AX175" i="43"/>
  <c r="BN175" i="43"/>
  <c r="AW175" i="43"/>
  <c r="AG176" i="43"/>
  <c r="BM175" i="43"/>
  <c r="BC176" i="43"/>
  <c r="BS176" i="43"/>
  <c r="AM177" i="43"/>
  <c r="BE75" i="43"/>
  <c r="BU75" i="43"/>
  <c r="BI74" i="43"/>
  <c r="BY74" i="43"/>
  <c r="CA75" i="43"/>
  <c r="BK75" i="43"/>
  <c r="BV176" i="43"/>
  <c r="BF176" i="43"/>
  <c r="AP177" i="43"/>
  <c r="AI176" i="43"/>
  <c r="AY175" i="43"/>
  <c r="BO175" i="43"/>
  <c r="BQ77" i="43"/>
  <c r="BA77" i="43"/>
  <c r="BE176" i="43"/>
  <c r="BU176" i="43"/>
  <c r="AO177" i="43"/>
  <c r="BW176" i="43"/>
  <c r="AQ177" i="43"/>
  <c r="BG176" i="43"/>
  <c r="AX76" i="43"/>
  <c r="BN76" i="43"/>
  <c r="BH74" i="43"/>
  <c r="BX74" i="43"/>
  <c r="BF75" i="43"/>
  <c r="BV75" i="43"/>
  <c r="AW76" i="43"/>
  <c r="BM76" i="43"/>
  <c r="BR77" i="43"/>
  <c r="BB77" i="43"/>
  <c r="BJ74" i="43"/>
  <c r="BZ74" i="43"/>
  <c r="BA176" i="43"/>
  <c r="BQ176" i="43"/>
  <c r="AK177" i="43"/>
  <c r="BT176" i="43"/>
  <c r="AN177" i="43"/>
  <c r="BD176" i="43"/>
  <c r="BG74" i="43"/>
  <c r="BW74" i="43"/>
  <c r="AT176" i="42"/>
  <c r="BZ175" i="42"/>
  <c r="BJ175" i="42"/>
  <c r="BE75" i="42"/>
  <c r="BU75" i="42"/>
  <c r="BE177" i="42"/>
  <c r="BU177" i="42"/>
  <c r="AO178" i="42"/>
  <c r="BG74" i="42"/>
  <c r="BW74" i="42"/>
  <c r="BI77" i="42"/>
  <c r="BY77" i="42"/>
  <c r="BM75" i="42"/>
  <c r="AW75" i="42"/>
  <c r="BO75" i="42"/>
  <c r="AY75" i="42"/>
  <c r="BT75" i="42"/>
  <c r="BD75" i="42"/>
  <c r="BC177" i="42"/>
  <c r="BS177" i="42"/>
  <c r="AM178" i="42"/>
  <c r="BR75" i="42"/>
  <c r="BB75" i="42"/>
  <c r="AK177" i="42"/>
  <c r="BQ176" i="42"/>
  <c r="BA176" i="42"/>
  <c r="AV175" i="42"/>
  <c r="AF176" i="42"/>
  <c r="BL175" i="42"/>
  <c r="BS75" i="42"/>
  <c r="BC75" i="42"/>
  <c r="BK76" i="42"/>
  <c r="CA76" i="42"/>
  <c r="AH178" i="42"/>
  <c r="BN177" i="42"/>
  <c r="AX177" i="42"/>
  <c r="CA176" i="42"/>
  <c r="BK176" i="42"/>
  <c r="AU177" i="42"/>
  <c r="AZ76" i="42"/>
  <c r="BP76" i="42"/>
  <c r="AS176" i="42"/>
  <c r="BY175" i="42"/>
  <c r="BI175" i="42"/>
  <c r="BH75" i="42"/>
  <c r="BX75" i="42"/>
  <c r="BW175" i="42"/>
  <c r="AQ176" i="42"/>
  <c r="BG175" i="42"/>
  <c r="BA75" i="42"/>
  <c r="BQ75" i="42"/>
  <c r="BV175" i="42"/>
  <c r="AP176" i="42"/>
  <c r="BF175" i="42"/>
  <c r="BJ76" i="42"/>
  <c r="BZ76" i="42"/>
  <c r="BO175" i="42"/>
  <c r="AI176" i="42"/>
  <c r="AY175" i="42"/>
  <c r="AR176" i="42"/>
  <c r="BH175" i="42"/>
  <c r="BX175" i="42"/>
  <c r="BV75" i="42"/>
  <c r="BF75" i="42"/>
  <c r="BN176" i="41"/>
  <c r="AX176" i="41"/>
  <c r="BI75" i="41"/>
  <c r="BY75" i="41"/>
  <c r="BU76" i="41"/>
  <c r="BE76" i="41"/>
  <c r="BM175" i="41"/>
  <c r="AW175" i="41"/>
  <c r="BO176" i="41"/>
  <c r="AY176" i="41"/>
  <c r="BA177" i="41"/>
  <c r="BQ177" i="41"/>
  <c r="BU178" i="41"/>
  <c r="BE178" i="41"/>
  <c r="BV175" i="41"/>
  <c r="BF175" i="41"/>
  <c r="BG77" i="41"/>
  <c r="BW77" i="41"/>
  <c r="CA76" i="41"/>
  <c r="BK76" i="41"/>
  <c r="AU77" i="41"/>
  <c r="BX175" i="41"/>
  <c r="BH175" i="41"/>
  <c r="AX74" i="41"/>
  <c r="BN74" i="41"/>
  <c r="BW175" i="41"/>
  <c r="BG175" i="41"/>
  <c r="BZ177" i="41"/>
  <c r="BJ177" i="41"/>
  <c r="BS175" i="41"/>
  <c r="BC175" i="41"/>
  <c r="AW74" i="41"/>
  <c r="BM74" i="41"/>
  <c r="BV76" i="41"/>
  <c r="BF76" i="41"/>
  <c r="BS76" i="41"/>
  <c r="BC76" i="41"/>
  <c r="BT76" i="41"/>
  <c r="BD76" i="41"/>
  <c r="BP75" i="41"/>
  <c r="AZ75" i="41"/>
  <c r="BB76" i="41"/>
  <c r="BR76" i="41"/>
  <c r="BO74" i="41"/>
  <c r="AY74" i="41"/>
  <c r="BR175" i="41"/>
  <c r="BB175" i="41"/>
  <c r="BY178" i="41"/>
  <c r="BI178" i="41"/>
  <c r="BT175" i="41"/>
  <c r="BD175" i="41"/>
  <c r="AV175" i="41"/>
  <c r="BL175" i="41"/>
  <c r="BQ74" i="41"/>
  <c r="BA74" i="41"/>
  <c r="BR175" i="40"/>
  <c r="BB175" i="40"/>
  <c r="AL176" i="40"/>
  <c r="AU176" i="40"/>
  <c r="BK175" i="40"/>
  <c r="CA175" i="40"/>
  <c r="AP176" i="40"/>
  <c r="BF175" i="40"/>
  <c r="BV175" i="40"/>
  <c r="AU75" i="40"/>
  <c r="BK74" i="40"/>
  <c r="CA74" i="40"/>
  <c r="BU75" i="40"/>
  <c r="BE75" i="40"/>
  <c r="AX76" i="40"/>
  <c r="BN76" i="40"/>
  <c r="AY175" i="40"/>
  <c r="BO175" i="40"/>
  <c r="AI176" i="40"/>
  <c r="BJ176" i="40"/>
  <c r="AT177" i="40"/>
  <c r="BZ176" i="40"/>
  <c r="BG74" i="40"/>
  <c r="BW74" i="40"/>
  <c r="BV75" i="40"/>
  <c r="BF75" i="40"/>
  <c r="AM177" i="40"/>
  <c r="BS176" i="40"/>
  <c r="BC176" i="40"/>
  <c r="BT75" i="40"/>
  <c r="BD75" i="40"/>
  <c r="BA177" i="40"/>
  <c r="AK178" i="40"/>
  <c r="BQ177" i="40"/>
  <c r="BR74" i="40"/>
  <c r="BB74" i="40"/>
  <c r="BQ74" i="40"/>
  <c r="BA74" i="40"/>
  <c r="BP76" i="40"/>
  <c r="AZ76" i="40"/>
  <c r="BT175" i="40"/>
  <c r="AN176" i="40"/>
  <c r="BD175" i="40"/>
  <c r="AY76" i="40"/>
  <c r="BO76" i="40"/>
  <c r="BW177" i="40"/>
  <c r="BG177" i="40"/>
  <c r="AQ178" i="40"/>
  <c r="AS176" i="40"/>
  <c r="BI175" i="40"/>
  <c r="BY175" i="40"/>
  <c r="BJ75" i="40"/>
  <c r="BZ75" i="40"/>
  <c r="BP175" i="40"/>
  <c r="AJ176" i="40"/>
  <c r="AZ175" i="40"/>
  <c r="AX175" i="40"/>
  <c r="BN175" i="40"/>
  <c r="AH176" i="40"/>
  <c r="BX76" i="40"/>
  <c r="BH76" i="40"/>
  <c r="AO176" i="40"/>
  <c r="BU175" i="40"/>
  <c r="BE175" i="40"/>
  <c r="BI74" i="40"/>
  <c r="BY74" i="40"/>
  <c r="CA175" i="39"/>
  <c r="AU176" i="39"/>
  <c r="BK175" i="39"/>
  <c r="BL176" i="39"/>
  <c r="AV176" i="39"/>
  <c r="AF177" i="39"/>
  <c r="BV76" i="39"/>
  <c r="BF76" i="39"/>
  <c r="BD175" i="39"/>
  <c r="BT175" i="39"/>
  <c r="AN176" i="39"/>
  <c r="BU176" i="39"/>
  <c r="AO177" i="39"/>
  <c r="BE176" i="39"/>
  <c r="BJ177" i="39"/>
  <c r="AT178" i="39"/>
  <c r="BZ177" i="39"/>
  <c r="AS177" i="39"/>
  <c r="BY176" i="39"/>
  <c r="BI176" i="39"/>
  <c r="AJ178" i="39"/>
  <c r="BP177" i="39"/>
  <c r="AZ177" i="39"/>
  <c r="BB176" i="39"/>
  <c r="BR176" i="39"/>
  <c r="AL177" i="39"/>
  <c r="BX177" i="39"/>
  <c r="BH177" i="39"/>
  <c r="AR178" i="39"/>
  <c r="BN75" i="39"/>
  <c r="AX75" i="39"/>
  <c r="BT76" i="39"/>
  <c r="BD76" i="39"/>
  <c r="BP76" i="39"/>
  <c r="AZ76" i="39"/>
  <c r="BA75" i="39"/>
  <c r="BQ75" i="39"/>
  <c r="BB75" i="39"/>
  <c r="BR75" i="39"/>
  <c r="AK178" i="39"/>
  <c r="BQ177" i="39"/>
  <c r="BA177" i="39"/>
  <c r="BS176" i="39"/>
  <c r="BC176" i="39"/>
  <c r="AM177" i="39"/>
  <c r="AG176" i="39"/>
  <c r="BM175" i="39"/>
  <c r="AW175" i="39"/>
  <c r="BO76" i="39"/>
  <c r="AY76" i="39"/>
  <c r="BJ74" i="39"/>
  <c r="BZ74" i="39"/>
  <c r="BG76" i="39"/>
  <c r="BW76" i="39"/>
  <c r="CA76" i="39"/>
  <c r="BK76" i="39"/>
  <c r="BV176" i="39"/>
  <c r="AP177" i="39"/>
  <c r="BF176" i="39"/>
  <c r="BC74" i="39"/>
  <c r="BS74" i="39"/>
  <c r="BM75" i="39"/>
  <c r="AW75" i="39"/>
  <c r="AH176" i="39"/>
  <c r="BN175" i="39"/>
  <c r="AX175" i="39"/>
  <c r="AY175" i="39"/>
  <c r="BO175" i="39"/>
  <c r="AI176" i="39"/>
  <c r="BE75" i="39"/>
  <c r="BU75" i="39"/>
  <c r="AG176" i="38"/>
  <c r="AW175" i="38"/>
  <c r="BM175" i="38"/>
  <c r="AJ177" i="38"/>
  <c r="BP176" i="38"/>
  <c r="AZ176" i="38"/>
  <c r="CA74" i="38"/>
  <c r="BK74" i="38"/>
  <c r="BC74" i="38"/>
  <c r="BS74" i="38"/>
  <c r="BG75" i="38"/>
  <c r="BW75" i="38"/>
  <c r="BW177" i="38"/>
  <c r="BG177" i="38"/>
  <c r="AQ178" i="38"/>
  <c r="BF75" i="38"/>
  <c r="BV75" i="38"/>
  <c r="BN74" i="38"/>
  <c r="AX74" i="38"/>
  <c r="BI75" i="38"/>
  <c r="BY75" i="38"/>
  <c r="BU74" i="38"/>
  <c r="BE74" i="38"/>
  <c r="BS176" i="38"/>
  <c r="BC176" i="38"/>
  <c r="AM177" i="38"/>
  <c r="BX176" i="38"/>
  <c r="AR177" i="38"/>
  <c r="BH176" i="38"/>
  <c r="BP74" i="38"/>
  <c r="AZ74" i="38"/>
  <c r="AP176" i="38"/>
  <c r="BV175" i="38"/>
  <c r="BF175" i="38"/>
  <c r="AO176" i="38"/>
  <c r="BE175" i="38"/>
  <c r="BU175" i="38"/>
  <c r="BK175" i="38"/>
  <c r="CA175" i="38"/>
  <c r="AU176" i="38"/>
  <c r="BH75" i="38"/>
  <c r="BX75" i="38"/>
  <c r="BD74" i="38"/>
  <c r="BT74" i="38"/>
  <c r="AY76" i="38"/>
  <c r="BO76" i="38"/>
  <c r="AW74" i="38"/>
  <c r="BM74" i="38"/>
  <c r="AH177" i="38"/>
  <c r="AX176" i="38"/>
  <c r="BN176" i="38"/>
  <c r="AI177" i="38"/>
  <c r="BO176" i="38"/>
  <c r="AY176" i="38"/>
  <c r="BQ74" i="38"/>
  <c r="BA74" i="38"/>
  <c r="BQ176" i="38"/>
  <c r="BA176" i="38"/>
  <c r="AK177" i="38"/>
  <c r="BT176" i="38"/>
  <c r="BD176" i="38"/>
  <c r="AN177" i="38"/>
  <c r="BB74" i="38"/>
  <c r="BR74" i="38"/>
  <c r="BZ75" i="38"/>
  <c r="BJ75" i="38"/>
  <c r="AV175" i="38"/>
  <c r="BL175" i="38"/>
  <c r="AF176" i="38"/>
  <c r="BB177" i="38"/>
  <c r="BR177" i="38"/>
  <c r="AL178" i="38"/>
  <c r="AM176" i="37"/>
  <c r="BS175" i="37"/>
  <c r="BC175" i="37"/>
  <c r="BP175" i="37"/>
  <c r="AJ176" i="37"/>
  <c r="AZ175" i="37"/>
  <c r="BK75" i="37"/>
  <c r="CA75" i="37"/>
  <c r="BS76" i="37"/>
  <c r="BC76" i="37"/>
  <c r="BE76" i="37"/>
  <c r="BU76" i="37"/>
  <c r="AR178" i="37"/>
  <c r="BH177" i="37"/>
  <c r="BX177" i="37"/>
  <c r="BW75" i="37"/>
  <c r="BG75" i="37"/>
  <c r="AF177" i="37"/>
  <c r="AV176" i="37"/>
  <c r="BL176" i="37"/>
  <c r="BA74" i="37"/>
  <c r="BQ74" i="37"/>
  <c r="AQ176" i="37"/>
  <c r="BW175" i="37"/>
  <c r="BG175" i="37"/>
  <c r="BY175" i="37"/>
  <c r="AS176" i="37"/>
  <c r="BI175" i="37"/>
  <c r="AT176" i="37"/>
  <c r="BJ175" i="37"/>
  <c r="BZ175" i="37"/>
  <c r="BR74" i="37"/>
  <c r="BB74" i="37"/>
  <c r="BQ175" i="37"/>
  <c r="AK176" i="37"/>
  <c r="BA175" i="37"/>
  <c r="AO176" i="37"/>
  <c r="BU175" i="37"/>
  <c r="BE175" i="37"/>
  <c r="BF176" i="37"/>
  <c r="BV176" i="37"/>
  <c r="AP177" i="37"/>
  <c r="BO175" i="37"/>
  <c r="AI176" i="37"/>
  <c r="AY175" i="37"/>
  <c r="BX75" i="37"/>
  <c r="BH75" i="37"/>
  <c r="BD76" i="37"/>
  <c r="BT76" i="37"/>
  <c r="BO76" i="37"/>
  <c r="AY76" i="37"/>
  <c r="BY75" i="37"/>
  <c r="BI75" i="37"/>
  <c r="AX74" i="37"/>
  <c r="BN74" i="37"/>
  <c r="BZ75" i="37"/>
  <c r="BJ75" i="37"/>
  <c r="BP76" i="37"/>
  <c r="AZ76" i="37"/>
  <c r="BR175" i="37"/>
  <c r="AL176" i="37"/>
  <c r="BB175" i="37"/>
  <c r="CA176" i="37"/>
  <c r="AU177" i="37"/>
  <c r="BK176" i="37"/>
  <c r="AW74" i="37"/>
  <c r="BM74" i="37"/>
  <c r="BF76" i="37"/>
  <c r="BV76" i="37"/>
  <c r="AN176" i="37"/>
  <c r="BT175" i="37"/>
  <c r="BD175" i="37"/>
  <c r="BV175" i="36"/>
  <c r="BF175" i="36"/>
  <c r="BX176" i="36"/>
  <c r="BH176" i="36"/>
  <c r="AX177" i="36"/>
  <c r="BN177" i="36"/>
  <c r="BF74" i="36"/>
  <c r="BV74" i="36"/>
  <c r="BU176" i="36"/>
  <c r="BE176" i="36"/>
  <c r="BG74" i="36"/>
  <c r="BW74" i="36"/>
  <c r="CA77" i="36"/>
  <c r="BK77" i="36"/>
  <c r="BZ74" i="36"/>
  <c r="BJ74" i="36"/>
  <c r="BR176" i="36"/>
  <c r="BB176" i="36"/>
  <c r="BM75" i="36"/>
  <c r="AW75" i="36"/>
  <c r="BS175" i="36"/>
  <c r="BC175" i="36"/>
  <c r="BT175" i="36"/>
  <c r="BD175" i="36"/>
  <c r="BH75" i="36"/>
  <c r="BX75" i="36"/>
  <c r="BA76" i="36"/>
  <c r="BQ76" i="36"/>
  <c r="BY75" i="36"/>
  <c r="BI75" i="36"/>
  <c r="AZ76" i="36"/>
  <c r="BP76" i="36"/>
  <c r="AX76" i="36"/>
  <c r="BN76" i="36"/>
  <c r="BD74" i="36"/>
  <c r="BT74" i="36"/>
  <c r="BA177" i="36"/>
  <c r="BQ177" i="36"/>
  <c r="CA175" i="36"/>
  <c r="BK175" i="36"/>
  <c r="BG175" i="36"/>
  <c r="BW175" i="36"/>
  <c r="BL175" i="36"/>
  <c r="AV175" i="36"/>
  <c r="AW175" i="36"/>
  <c r="BM175" i="36"/>
  <c r="AY175" i="36"/>
  <c r="BO175" i="36"/>
  <c r="BU74" i="36"/>
  <c r="BE74" i="36"/>
  <c r="BS76" i="36"/>
  <c r="BC76" i="36"/>
  <c r="BJ175" i="36"/>
  <c r="BZ175" i="36"/>
  <c r="BR75" i="36"/>
  <c r="BB75" i="36"/>
  <c r="BI175" i="36"/>
  <c r="BY175" i="36"/>
  <c r="BP176" i="36"/>
  <c r="AZ176" i="36"/>
  <c r="BI172" i="16"/>
  <c r="BY172" i="16"/>
  <c r="BW72" i="16"/>
  <c r="BG72" i="16"/>
  <c r="BX72" i="16"/>
  <c r="BH72" i="16"/>
  <c r="BY72" i="16"/>
  <c r="BI72" i="16"/>
  <c r="BW172" i="16"/>
  <c r="BG172" i="16"/>
  <c r="BK73" i="16"/>
  <c r="CA73" i="16"/>
  <c r="BX173" i="16"/>
  <c r="BH173" i="16"/>
  <c r="AY44" i="16"/>
  <c r="BO44" i="16"/>
  <c r="BZ72" i="16"/>
  <c r="BJ72" i="16"/>
  <c r="BV73" i="16"/>
  <c r="BF73" i="16"/>
  <c r="AX43" i="16"/>
  <c r="BN43" i="16"/>
  <c r="BA43" i="16"/>
  <c r="BQ43" i="16"/>
  <c r="BT74" i="16"/>
  <c r="BD74" i="16"/>
  <c r="BV173" i="16"/>
  <c r="BF173" i="16"/>
  <c r="CA173" i="16"/>
  <c r="BK173" i="16"/>
  <c r="BE72" i="16"/>
  <c r="BU72" i="16"/>
  <c r="BE172" i="16"/>
  <c r="BU172" i="16"/>
  <c r="BZ173" i="16"/>
  <c r="BJ173" i="16"/>
  <c r="BM43" i="16"/>
  <c r="AW43" i="16"/>
  <c r="AZ44" i="16"/>
  <c r="BP44" i="16"/>
  <c r="BC43" i="16"/>
  <c r="BS43" i="16"/>
  <c r="BT172" i="16"/>
  <c r="BD172" i="16"/>
  <c r="BL43" i="16"/>
  <c r="AV43" i="16"/>
  <c r="BR43" i="16"/>
  <c r="BB43" i="16"/>
  <c r="AQ173" i="16"/>
  <c r="AR174" i="16"/>
  <c r="AO173" i="16"/>
  <c r="AS173" i="16"/>
  <c r="AT174" i="16"/>
  <c r="AP174" i="16"/>
  <c r="AN173" i="16"/>
  <c r="AU174" i="16"/>
  <c r="AM44" i="16"/>
  <c r="AL44" i="16"/>
  <c r="AH44" i="16"/>
  <c r="AI45" i="16"/>
  <c r="AF44" i="16"/>
  <c r="AG44" i="16"/>
  <c r="AK44" i="16"/>
  <c r="AJ45" i="16"/>
  <c r="W31" i="15"/>
  <c r="AE31" i="15" s="1"/>
  <c r="Y31" i="15"/>
  <c r="AG31" i="15" s="1"/>
  <c r="U30" i="15"/>
  <c r="AC30" i="15" s="1"/>
  <c r="Z31" i="15"/>
  <c r="V31" i="15"/>
  <c r="AD31" i="15" s="1"/>
  <c r="S30" i="15"/>
  <c r="AA30" i="15" s="1"/>
  <c r="X31" i="15"/>
  <c r="AF31" i="15" s="1"/>
  <c r="T31" i="15"/>
  <c r="AB31" i="15" s="1"/>
  <c r="BX75" i="39" l="1"/>
  <c r="BH75" i="39"/>
  <c r="BC75" i="40"/>
  <c r="BS75" i="40"/>
  <c r="BC75" i="43"/>
  <c r="BS75" i="43"/>
  <c r="BO75" i="43"/>
  <c r="AY75" i="43"/>
  <c r="AN177" i="42"/>
  <c r="BT176" i="42"/>
  <c r="BD176" i="42"/>
  <c r="BM176" i="40"/>
  <c r="AG177" i="40"/>
  <c r="AW176" i="40"/>
  <c r="BY176" i="38"/>
  <c r="AS177" i="38"/>
  <c r="BI176" i="38"/>
  <c r="AZ176" i="42"/>
  <c r="AJ177" i="42"/>
  <c r="BP176" i="42"/>
  <c r="AX177" i="37"/>
  <c r="BN177" i="37"/>
  <c r="AH178" i="37"/>
  <c r="AS177" i="43"/>
  <c r="BY176" i="43"/>
  <c r="BI176" i="43"/>
  <c r="BV76" i="44"/>
  <c r="BF76" i="44"/>
  <c r="BK176" i="43"/>
  <c r="AU177" i="43"/>
  <c r="CA176" i="43"/>
  <c r="BL176" i="40"/>
  <c r="AV176" i="40"/>
  <c r="AF177" i="40"/>
  <c r="BW177" i="39"/>
  <c r="BG177" i="39"/>
  <c r="AQ178" i="39"/>
  <c r="CA176" i="41"/>
  <c r="BK176" i="41"/>
  <c r="BN75" i="42"/>
  <c r="AX75" i="42"/>
  <c r="BW75" i="44"/>
  <c r="BG75" i="44"/>
  <c r="BP176" i="41"/>
  <c r="AZ176" i="41"/>
  <c r="AW75" i="40"/>
  <c r="BM75" i="40"/>
  <c r="BM176" i="42"/>
  <c r="AW176" i="42"/>
  <c r="AG177" i="42"/>
  <c r="V74" i="45"/>
  <c r="AD73" i="45"/>
  <c r="BJ75" i="41"/>
  <c r="BZ75" i="41"/>
  <c r="AW176" i="37"/>
  <c r="BM176" i="37"/>
  <c r="AG177" i="37"/>
  <c r="BT75" i="44"/>
  <c r="BD75" i="44"/>
  <c r="BX75" i="41"/>
  <c r="BH75" i="41"/>
  <c r="BI75" i="39"/>
  <c r="BY75" i="39"/>
  <c r="AC73" i="45"/>
  <c r="U74" i="45"/>
  <c r="AT177" i="43"/>
  <c r="BZ176" i="43"/>
  <c r="BJ176" i="43"/>
  <c r="BO75" i="36"/>
  <c r="AY75" i="36"/>
  <c r="AL177" i="42"/>
  <c r="BR176" i="42"/>
  <c r="BB176" i="42"/>
  <c r="AT177" i="38"/>
  <c r="BJ176" i="38"/>
  <c r="BZ176" i="38"/>
  <c r="AR177" i="40"/>
  <c r="BH176" i="40"/>
  <c r="BX176" i="40"/>
  <c r="X74" i="45"/>
  <c r="AF73" i="45"/>
  <c r="T77" i="45"/>
  <c r="AB76" i="45"/>
  <c r="Y74" i="45"/>
  <c r="AG73" i="45"/>
  <c r="AE75" i="45"/>
  <c r="W76" i="45"/>
  <c r="R76" i="45"/>
  <c r="Z75" i="45"/>
  <c r="S76" i="45"/>
  <c r="AA75" i="45"/>
  <c r="BT177" i="44"/>
  <c r="BD177" i="44"/>
  <c r="AN178" i="44"/>
  <c r="AY78" i="44"/>
  <c r="BO78" i="44"/>
  <c r="BS77" i="44"/>
  <c r="BC77" i="44"/>
  <c r="BZ75" i="44"/>
  <c r="BJ75" i="44"/>
  <c r="AF179" i="44"/>
  <c r="BL178" i="44"/>
  <c r="AV178" i="44"/>
  <c r="BE177" i="44"/>
  <c r="AO178" i="44"/>
  <c r="BU177" i="44"/>
  <c r="BA76" i="44"/>
  <c r="BQ76" i="44"/>
  <c r="BN78" i="44"/>
  <c r="AX78" i="44"/>
  <c r="AZ176" i="44"/>
  <c r="BP176" i="44"/>
  <c r="AJ177" i="44"/>
  <c r="BZ176" i="44"/>
  <c r="AT177" i="44"/>
  <c r="BJ176" i="44"/>
  <c r="BO176" i="44"/>
  <c r="AY176" i="44"/>
  <c r="AI177" i="44"/>
  <c r="BI177" i="44"/>
  <c r="AS178" i="44"/>
  <c r="BY177" i="44"/>
  <c r="BM177" i="44"/>
  <c r="AG178" i="44"/>
  <c r="AW177" i="44"/>
  <c r="BR179" i="44"/>
  <c r="AL180" i="44"/>
  <c r="BB179" i="44"/>
  <c r="BU75" i="44"/>
  <c r="BE75" i="44"/>
  <c r="BA178" i="44"/>
  <c r="BQ178" i="44"/>
  <c r="AK179" i="44"/>
  <c r="BM76" i="44"/>
  <c r="AW76" i="44"/>
  <c r="BG177" i="44"/>
  <c r="AQ178" i="44"/>
  <c r="BW177" i="44"/>
  <c r="AM177" i="44"/>
  <c r="BS176" i="44"/>
  <c r="BC176" i="44"/>
  <c r="CA178" i="44"/>
  <c r="BK178" i="44"/>
  <c r="AU179" i="44"/>
  <c r="BX75" i="44"/>
  <c r="BH75" i="44"/>
  <c r="BP75" i="44"/>
  <c r="AZ75" i="44"/>
  <c r="AR177" i="44"/>
  <c r="BX176" i="44"/>
  <c r="BH176" i="44"/>
  <c r="BY75" i="44"/>
  <c r="BI75" i="44"/>
  <c r="BR77" i="44"/>
  <c r="BB77" i="44"/>
  <c r="BN178" i="44"/>
  <c r="AX178" i="44"/>
  <c r="AH179" i="44"/>
  <c r="BV177" i="44"/>
  <c r="BF177" i="44"/>
  <c r="AP178" i="44"/>
  <c r="CA75" i="44"/>
  <c r="BK75" i="44"/>
  <c r="AO178" i="43"/>
  <c r="BE177" i="43"/>
  <c r="BU177" i="43"/>
  <c r="BF76" i="43"/>
  <c r="BV76" i="43"/>
  <c r="AZ176" i="43"/>
  <c r="BP176" i="43"/>
  <c r="AJ177" i="43"/>
  <c r="BM77" i="43"/>
  <c r="AW77" i="43"/>
  <c r="AL178" i="43"/>
  <c r="BB177" i="43"/>
  <c r="BR177" i="43"/>
  <c r="BH75" i="43"/>
  <c r="BX75" i="43"/>
  <c r="BN77" i="43"/>
  <c r="AX77" i="43"/>
  <c r="BL177" i="43"/>
  <c r="AF178" i="43"/>
  <c r="AV177" i="43"/>
  <c r="BB78" i="43"/>
  <c r="BR78" i="43"/>
  <c r="CA76" i="43"/>
  <c r="BK76" i="43"/>
  <c r="BU76" i="43"/>
  <c r="BE76" i="43"/>
  <c r="BT76" i="43"/>
  <c r="BD76" i="43"/>
  <c r="BG75" i="43"/>
  <c r="BW75" i="43"/>
  <c r="AG177" i="43"/>
  <c r="AW176" i="43"/>
  <c r="BM176" i="43"/>
  <c r="AY176" i="43"/>
  <c r="BO176" i="43"/>
  <c r="AI177" i="43"/>
  <c r="BI75" i="43"/>
  <c r="BY75" i="43"/>
  <c r="AM178" i="43"/>
  <c r="BC177" i="43"/>
  <c r="BS177" i="43"/>
  <c r="AN178" i="43"/>
  <c r="BD177" i="43"/>
  <c r="BT177" i="43"/>
  <c r="AK178" i="43"/>
  <c r="BA177" i="43"/>
  <c r="BQ177" i="43"/>
  <c r="BZ75" i="43"/>
  <c r="BJ75" i="43"/>
  <c r="BG177" i="43"/>
  <c r="AQ178" i="43"/>
  <c r="BW177" i="43"/>
  <c r="BF177" i="43"/>
  <c r="AP178" i="43"/>
  <c r="BV177" i="43"/>
  <c r="AH177" i="43"/>
  <c r="AX176" i="43"/>
  <c r="BN176" i="43"/>
  <c r="BX178" i="43"/>
  <c r="AR179" i="43"/>
  <c r="BH178" i="43"/>
  <c r="BA78" i="43"/>
  <c r="BQ78" i="43"/>
  <c r="BP77" i="43"/>
  <c r="AZ77" i="43"/>
  <c r="BV176" i="42"/>
  <c r="AP177" i="42"/>
  <c r="BF176" i="42"/>
  <c r="CA177" i="42"/>
  <c r="AU178" i="42"/>
  <c r="BK177" i="42"/>
  <c r="BA177" i="42"/>
  <c r="BQ177" i="42"/>
  <c r="AK178" i="42"/>
  <c r="BB76" i="42"/>
  <c r="BR76" i="42"/>
  <c r="BV76" i="42"/>
  <c r="BF76" i="42"/>
  <c r="BG75" i="42"/>
  <c r="BW75" i="42"/>
  <c r="AX178" i="42"/>
  <c r="AH179" i="42"/>
  <c r="BN178" i="42"/>
  <c r="BO176" i="42"/>
  <c r="AY176" i="42"/>
  <c r="AI177" i="42"/>
  <c r="AW76" i="42"/>
  <c r="BM76" i="42"/>
  <c r="BA76" i="42"/>
  <c r="BQ76" i="42"/>
  <c r="AO179" i="42"/>
  <c r="BE178" i="42"/>
  <c r="BU178" i="42"/>
  <c r="BS76" i="42"/>
  <c r="BC76" i="42"/>
  <c r="BY176" i="42"/>
  <c r="AS177" i="42"/>
  <c r="BI176" i="42"/>
  <c r="BL176" i="42"/>
  <c r="AF177" i="42"/>
  <c r="AV176" i="42"/>
  <c r="BS178" i="42"/>
  <c r="AM179" i="42"/>
  <c r="BC178" i="42"/>
  <c r="BK77" i="42"/>
  <c r="CA77" i="42"/>
  <c r="BH176" i="42"/>
  <c r="BX176" i="42"/>
  <c r="AR177" i="42"/>
  <c r="AZ77" i="42"/>
  <c r="BP77" i="42"/>
  <c r="BW176" i="42"/>
  <c r="AQ177" i="42"/>
  <c r="BG176" i="42"/>
  <c r="AY76" i="42"/>
  <c r="BO76" i="42"/>
  <c r="BH76" i="42"/>
  <c r="BX76" i="42"/>
  <c r="BU76" i="42"/>
  <c r="BE76" i="42"/>
  <c r="BJ77" i="42"/>
  <c r="BZ77" i="42"/>
  <c r="BT76" i="42"/>
  <c r="BD76" i="42"/>
  <c r="BY78" i="42"/>
  <c r="BI78" i="42"/>
  <c r="BZ176" i="42"/>
  <c r="AT177" i="42"/>
  <c r="BJ176" i="42"/>
  <c r="BY179" i="41"/>
  <c r="BI179" i="41"/>
  <c r="BS77" i="41"/>
  <c r="BC77" i="41"/>
  <c r="BA178" i="41"/>
  <c r="BQ178" i="41"/>
  <c r="BN75" i="41"/>
  <c r="AX75" i="41"/>
  <c r="BO75" i="41"/>
  <c r="AY75" i="41"/>
  <c r="BW78" i="41"/>
  <c r="BG78" i="41"/>
  <c r="BA75" i="41"/>
  <c r="BQ75" i="41"/>
  <c r="BK77" i="41"/>
  <c r="CA77" i="41"/>
  <c r="AU78" i="41"/>
  <c r="BM176" i="41"/>
  <c r="AW176" i="41"/>
  <c r="AZ76" i="41"/>
  <c r="BP76" i="41"/>
  <c r="BZ178" i="41"/>
  <c r="BJ178" i="41"/>
  <c r="BO177" i="41"/>
  <c r="AY177" i="41"/>
  <c r="AW75" i="41"/>
  <c r="BM75" i="41"/>
  <c r="BY76" i="41"/>
  <c r="BI76" i="41"/>
  <c r="BD176" i="41"/>
  <c r="BT176" i="41"/>
  <c r="BT77" i="41"/>
  <c r="BD77" i="41"/>
  <c r="BU179" i="41"/>
  <c r="BE179" i="41"/>
  <c r="BH176" i="41"/>
  <c r="BX176" i="41"/>
  <c r="BE77" i="41"/>
  <c r="BU77" i="41"/>
  <c r="BF77" i="41"/>
  <c r="BV77" i="41"/>
  <c r="BB176" i="41"/>
  <c r="BR176" i="41"/>
  <c r="BL176" i="41"/>
  <c r="AV176" i="41"/>
  <c r="BR77" i="41"/>
  <c r="BB77" i="41"/>
  <c r="BF176" i="41"/>
  <c r="BV176" i="41"/>
  <c r="BC176" i="41"/>
  <c r="BS176" i="41"/>
  <c r="BG176" i="41"/>
  <c r="BW176" i="41"/>
  <c r="AX177" i="41"/>
  <c r="BN177" i="41"/>
  <c r="BD76" i="40"/>
  <c r="BT76" i="40"/>
  <c r="BN77" i="40"/>
  <c r="AX77" i="40"/>
  <c r="BO77" i="40"/>
  <c r="AY77" i="40"/>
  <c r="BT176" i="40"/>
  <c r="AN177" i="40"/>
  <c r="BD176" i="40"/>
  <c r="BK75" i="40"/>
  <c r="AU76" i="40"/>
  <c r="CA75" i="40"/>
  <c r="BU176" i="40"/>
  <c r="AO177" i="40"/>
  <c r="BE176" i="40"/>
  <c r="BP77" i="40"/>
  <c r="AZ77" i="40"/>
  <c r="BZ76" i="40"/>
  <c r="BJ76" i="40"/>
  <c r="BV176" i="40"/>
  <c r="AP177" i="40"/>
  <c r="BF176" i="40"/>
  <c r="AT178" i="40"/>
  <c r="BZ177" i="40"/>
  <c r="BJ177" i="40"/>
  <c r="BK176" i="40"/>
  <c r="AU177" i="40"/>
  <c r="CA176" i="40"/>
  <c r="BI176" i="40"/>
  <c r="BY176" i="40"/>
  <c r="AS177" i="40"/>
  <c r="BA178" i="40"/>
  <c r="AK179" i="40"/>
  <c r="BQ178" i="40"/>
  <c r="BX77" i="40"/>
  <c r="BH77" i="40"/>
  <c r="BW178" i="40"/>
  <c r="AQ179" i="40"/>
  <c r="BG178" i="40"/>
  <c r="AJ177" i="40"/>
  <c r="AZ176" i="40"/>
  <c r="BP176" i="40"/>
  <c r="BE76" i="40"/>
  <c r="BU76" i="40"/>
  <c r="BI75" i="40"/>
  <c r="BY75" i="40"/>
  <c r="BR75" i="40"/>
  <c r="BB75" i="40"/>
  <c r="AL177" i="40"/>
  <c r="BR176" i="40"/>
  <c r="BB176" i="40"/>
  <c r="BC177" i="40"/>
  <c r="AM178" i="40"/>
  <c r="BS177" i="40"/>
  <c r="BV76" i="40"/>
  <c r="BF76" i="40"/>
  <c r="BG75" i="40"/>
  <c r="BW75" i="40"/>
  <c r="BA75" i="40"/>
  <c r="BQ75" i="40"/>
  <c r="AI177" i="40"/>
  <c r="BO176" i="40"/>
  <c r="AY176" i="40"/>
  <c r="BN176" i="40"/>
  <c r="AH177" i="40"/>
  <c r="AX176" i="40"/>
  <c r="BD77" i="39"/>
  <c r="BT77" i="39"/>
  <c r="BC75" i="39"/>
  <c r="BS75" i="39"/>
  <c r="BC177" i="39"/>
  <c r="BS177" i="39"/>
  <c r="AM178" i="39"/>
  <c r="BZ178" i="39"/>
  <c r="AT179" i="39"/>
  <c r="BJ178" i="39"/>
  <c r="CA77" i="39"/>
  <c r="BK77" i="39"/>
  <c r="BV177" i="39"/>
  <c r="BF177" i="39"/>
  <c r="AP178" i="39"/>
  <c r="AX76" i="39"/>
  <c r="BN76" i="39"/>
  <c r="BZ75" i="39"/>
  <c r="BJ75" i="39"/>
  <c r="AX176" i="39"/>
  <c r="BN176" i="39"/>
  <c r="AH177" i="39"/>
  <c r="AZ77" i="39"/>
  <c r="BP77" i="39"/>
  <c r="AJ179" i="39"/>
  <c r="AZ178" i="39"/>
  <c r="BP178" i="39"/>
  <c r="BG77" i="39"/>
  <c r="BW77" i="39"/>
  <c r="BR76" i="39"/>
  <c r="BB76" i="39"/>
  <c r="BF77" i="39"/>
  <c r="BV77" i="39"/>
  <c r="AY77" i="39"/>
  <c r="BO77" i="39"/>
  <c r="AW76" i="39"/>
  <c r="BM76" i="39"/>
  <c r="BU76" i="39"/>
  <c r="BE76" i="39"/>
  <c r="AL178" i="39"/>
  <c r="BR177" i="39"/>
  <c r="BB177" i="39"/>
  <c r="BT176" i="39"/>
  <c r="BD176" i="39"/>
  <c r="AN177" i="39"/>
  <c r="BY177" i="39"/>
  <c r="BI177" i="39"/>
  <c r="AS178" i="39"/>
  <c r="BK176" i="39"/>
  <c r="AU177" i="39"/>
  <c r="CA176" i="39"/>
  <c r="BU177" i="39"/>
  <c r="BE177" i="39"/>
  <c r="AO178" i="39"/>
  <c r="BX178" i="39"/>
  <c r="AR179" i="39"/>
  <c r="BH178" i="39"/>
  <c r="AK179" i="39"/>
  <c r="BA178" i="39"/>
  <c r="BQ178" i="39"/>
  <c r="AY176" i="39"/>
  <c r="AI177" i="39"/>
  <c r="BO176" i="39"/>
  <c r="BQ76" i="39"/>
  <c r="BA76" i="39"/>
  <c r="BL177" i="39"/>
  <c r="AV177" i="39"/>
  <c r="AF178" i="39"/>
  <c r="BM176" i="39"/>
  <c r="AW176" i="39"/>
  <c r="AG177" i="39"/>
  <c r="BB75" i="38"/>
  <c r="BR75" i="38"/>
  <c r="BO77" i="38"/>
  <c r="AY77" i="38"/>
  <c r="AZ75" i="38"/>
  <c r="BP75" i="38"/>
  <c r="BW178" i="38"/>
  <c r="AQ179" i="38"/>
  <c r="BG178" i="38"/>
  <c r="BC177" i="38"/>
  <c r="AM178" i="38"/>
  <c r="BS177" i="38"/>
  <c r="BA75" i="38"/>
  <c r="BQ75" i="38"/>
  <c r="BS75" i="38"/>
  <c r="BC75" i="38"/>
  <c r="CA75" i="38"/>
  <c r="BK75" i="38"/>
  <c r="BI76" i="38"/>
  <c r="BY76" i="38"/>
  <c r="BD75" i="38"/>
  <c r="BT75" i="38"/>
  <c r="AL179" i="38"/>
  <c r="BB178" i="38"/>
  <c r="BR178" i="38"/>
  <c r="AV176" i="38"/>
  <c r="AF177" i="38"/>
  <c r="BL176" i="38"/>
  <c r="BU176" i="38"/>
  <c r="BE176" i="38"/>
  <c r="AO177" i="38"/>
  <c r="BJ76" i="38"/>
  <c r="BZ76" i="38"/>
  <c r="AX177" i="38"/>
  <c r="AH178" i="38"/>
  <c r="BN177" i="38"/>
  <c r="BN75" i="38"/>
  <c r="AX75" i="38"/>
  <c r="AJ178" i="38"/>
  <c r="AZ177" i="38"/>
  <c r="BP177" i="38"/>
  <c r="BA177" i="38"/>
  <c r="AK178" i="38"/>
  <c r="BQ177" i="38"/>
  <c r="BG76" i="38"/>
  <c r="BW76" i="38"/>
  <c r="BE75" i="38"/>
  <c r="BU75" i="38"/>
  <c r="AW75" i="38"/>
  <c r="BM75" i="38"/>
  <c r="BF176" i="38"/>
  <c r="BV176" i="38"/>
  <c r="AP177" i="38"/>
  <c r="BD177" i="38"/>
  <c r="BT177" i="38"/>
  <c r="AN178" i="38"/>
  <c r="BX177" i="38"/>
  <c r="AR178" i="38"/>
  <c r="BH177" i="38"/>
  <c r="BH76" i="38"/>
  <c r="BX76" i="38"/>
  <c r="BK176" i="38"/>
  <c r="AU177" i="38"/>
  <c r="CA176" i="38"/>
  <c r="AY177" i="38"/>
  <c r="AI178" i="38"/>
  <c r="BO177" i="38"/>
  <c r="BF76" i="38"/>
  <c r="BV76" i="38"/>
  <c r="AG177" i="38"/>
  <c r="BM176" i="38"/>
  <c r="AW176" i="38"/>
  <c r="BG76" i="37"/>
  <c r="BW76" i="37"/>
  <c r="BK177" i="37"/>
  <c r="CA177" i="37"/>
  <c r="AU178" i="37"/>
  <c r="AR179" i="37"/>
  <c r="BH178" i="37"/>
  <c r="BX178" i="37"/>
  <c r="BR75" i="37"/>
  <c r="BB75" i="37"/>
  <c r="BJ176" i="37"/>
  <c r="BZ176" i="37"/>
  <c r="AT177" i="37"/>
  <c r="BV177" i="37"/>
  <c r="AP178" i="37"/>
  <c r="BF177" i="37"/>
  <c r="BQ75" i="37"/>
  <c r="BA75" i="37"/>
  <c r="AJ177" i="37"/>
  <c r="BP176" i="37"/>
  <c r="AZ176" i="37"/>
  <c r="BT176" i="37"/>
  <c r="AN177" i="37"/>
  <c r="BD176" i="37"/>
  <c r="BN75" i="37"/>
  <c r="AX75" i="37"/>
  <c r="AW75" i="37"/>
  <c r="BM75" i="37"/>
  <c r="BE77" i="37"/>
  <c r="BU77" i="37"/>
  <c r="BH76" i="37"/>
  <c r="BX76" i="37"/>
  <c r="BK76" i="37"/>
  <c r="CA76" i="37"/>
  <c r="BF77" i="37"/>
  <c r="BV77" i="37"/>
  <c r="BE176" i="37"/>
  <c r="BU176" i="37"/>
  <c r="AO177" i="37"/>
  <c r="BR176" i="37"/>
  <c r="AL177" i="37"/>
  <c r="BB176" i="37"/>
  <c r="AZ77" i="37"/>
  <c r="BP77" i="37"/>
  <c r="BI176" i="37"/>
  <c r="BY176" i="37"/>
  <c r="AS177" i="37"/>
  <c r="AI177" i="37"/>
  <c r="AY176" i="37"/>
  <c r="BO176" i="37"/>
  <c r="BG176" i="37"/>
  <c r="BW176" i="37"/>
  <c r="AQ177" i="37"/>
  <c r="BI76" i="37"/>
  <c r="BY76" i="37"/>
  <c r="BO77" i="37"/>
  <c r="AY77" i="37"/>
  <c r="BL177" i="37"/>
  <c r="AV177" i="37"/>
  <c r="AF178" i="37"/>
  <c r="BT77" i="37"/>
  <c r="BD77" i="37"/>
  <c r="BS77" i="37"/>
  <c r="BC77" i="37"/>
  <c r="BZ76" i="37"/>
  <c r="BJ76" i="37"/>
  <c r="AK177" i="37"/>
  <c r="BQ176" i="37"/>
  <c r="BA176" i="37"/>
  <c r="BS176" i="37"/>
  <c r="AM177" i="37"/>
  <c r="BC176" i="37"/>
  <c r="BK78" i="36"/>
  <c r="CA78" i="36"/>
  <c r="BU75" i="36"/>
  <c r="BE75" i="36"/>
  <c r="BT176" i="36"/>
  <c r="BD176" i="36"/>
  <c r="BM76" i="36"/>
  <c r="AW76" i="36"/>
  <c r="BI176" i="36"/>
  <c r="BY176" i="36"/>
  <c r="BC77" i="36"/>
  <c r="BS77" i="36"/>
  <c r="BQ178" i="36"/>
  <c r="BA178" i="36"/>
  <c r="BW75" i="36"/>
  <c r="BG75" i="36"/>
  <c r="BT75" i="36"/>
  <c r="BD75" i="36"/>
  <c r="BS176" i="36"/>
  <c r="BC176" i="36"/>
  <c r="BN77" i="36"/>
  <c r="AX77" i="36"/>
  <c r="BM176" i="36"/>
  <c r="AW176" i="36"/>
  <c r="BV75" i="36"/>
  <c r="BF75" i="36"/>
  <c r="AZ77" i="36"/>
  <c r="BP77" i="36"/>
  <c r="AX178" i="36"/>
  <c r="BN178" i="36"/>
  <c r="BH76" i="36"/>
  <c r="BX76" i="36"/>
  <c r="AY176" i="36"/>
  <c r="BO176" i="36"/>
  <c r="BE177" i="36"/>
  <c r="BU177" i="36"/>
  <c r="AZ177" i="36"/>
  <c r="BP177" i="36"/>
  <c r="BL176" i="36"/>
  <c r="AV176" i="36"/>
  <c r="BB76" i="36"/>
  <c r="BR76" i="36"/>
  <c r="BY76" i="36"/>
  <c r="BI76" i="36"/>
  <c r="BX177" i="36"/>
  <c r="BH177" i="36"/>
  <c r="BB177" i="36"/>
  <c r="BR177" i="36"/>
  <c r="BW176" i="36"/>
  <c r="BG176" i="36"/>
  <c r="BZ75" i="36"/>
  <c r="BJ75" i="36"/>
  <c r="BK176" i="36"/>
  <c r="CA176" i="36"/>
  <c r="BA77" i="36"/>
  <c r="BQ77" i="36"/>
  <c r="BJ176" i="36"/>
  <c r="BZ176" i="36"/>
  <c r="BV176" i="36"/>
  <c r="BF176" i="36"/>
  <c r="BF174" i="16"/>
  <c r="BV174" i="16"/>
  <c r="BK74" i="16"/>
  <c r="CA74" i="16"/>
  <c r="BU173" i="16"/>
  <c r="BE173" i="16"/>
  <c r="BP45" i="16"/>
  <c r="AZ45" i="16"/>
  <c r="BM44" i="16"/>
  <c r="AW44" i="16"/>
  <c r="AY45" i="16"/>
  <c r="BO45" i="16"/>
  <c r="BS44" i="16"/>
  <c r="BC44" i="16"/>
  <c r="BJ73" i="16"/>
  <c r="BZ73" i="16"/>
  <c r="BK174" i="16"/>
  <c r="CA174" i="16"/>
  <c r="BH73" i="16"/>
  <c r="BX73" i="16"/>
  <c r="BT75" i="16"/>
  <c r="BD75" i="16"/>
  <c r="BT173" i="16"/>
  <c r="BD173" i="16"/>
  <c r="BZ174" i="16"/>
  <c r="BJ174" i="16"/>
  <c r="BY173" i="16"/>
  <c r="BI173" i="16"/>
  <c r="BW73" i="16"/>
  <c r="BG73" i="16"/>
  <c r="BI73" i="16"/>
  <c r="BY73" i="16"/>
  <c r="BX174" i="16"/>
  <c r="BH174" i="16"/>
  <c r="BU73" i="16"/>
  <c r="BE73" i="16"/>
  <c r="BA44" i="16"/>
  <c r="BQ44" i="16"/>
  <c r="BG173" i="16"/>
  <c r="BW173" i="16"/>
  <c r="BV74" i="16"/>
  <c r="BF74" i="16"/>
  <c r="BN44" i="16"/>
  <c r="AX44" i="16"/>
  <c r="BL44" i="16"/>
  <c r="AV44" i="16"/>
  <c r="BR44" i="16"/>
  <c r="BB44" i="16"/>
  <c r="AO174" i="16"/>
  <c r="AS174" i="16"/>
  <c r="AR175" i="16"/>
  <c r="AP175" i="16"/>
  <c r="AT175" i="16"/>
  <c r="AN174" i="16"/>
  <c r="AU175" i="16"/>
  <c r="AQ174" i="16"/>
  <c r="AI46" i="16"/>
  <c r="AJ46" i="16"/>
  <c r="AH45" i="16"/>
  <c r="AK45" i="16"/>
  <c r="AG45" i="16"/>
  <c r="AL45" i="16"/>
  <c r="AF45" i="16"/>
  <c r="AM45" i="16"/>
  <c r="T32" i="15"/>
  <c r="AB32" i="15" s="1"/>
  <c r="Z32" i="15"/>
  <c r="X32" i="15"/>
  <c r="AF32" i="15" s="1"/>
  <c r="U31" i="15"/>
  <c r="AC31" i="15" s="1"/>
  <c r="S31" i="15"/>
  <c r="AA31" i="15" s="1"/>
  <c r="Y32" i="15"/>
  <c r="AG32" i="15" s="1"/>
  <c r="V32" i="15"/>
  <c r="AD32" i="15" s="1"/>
  <c r="W32" i="15"/>
  <c r="AE32" i="15" s="1"/>
  <c r="AY76" i="43" l="1"/>
  <c r="BO76" i="43"/>
  <c r="BS76" i="43"/>
  <c r="BC76" i="43"/>
  <c r="BC76" i="40"/>
  <c r="BS76" i="40"/>
  <c r="BX76" i="39"/>
  <c r="BH76" i="39"/>
  <c r="BH177" i="40"/>
  <c r="AR178" i="40"/>
  <c r="BX177" i="40"/>
  <c r="AW177" i="37"/>
  <c r="BM177" i="37"/>
  <c r="AG178" i="37"/>
  <c r="AX178" i="37"/>
  <c r="BN178" i="37"/>
  <c r="AH179" i="37"/>
  <c r="AL178" i="42"/>
  <c r="BR177" i="42"/>
  <c r="BB177" i="42"/>
  <c r="AX76" i="42"/>
  <c r="BN76" i="42"/>
  <c r="CA177" i="41"/>
  <c r="BK177" i="41"/>
  <c r="BJ76" i="41"/>
  <c r="BZ76" i="41"/>
  <c r="BO76" i="36"/>
  <c r="AY76" i="36"/>
  <c r="AZ177" i="42"/>
  <c r="AJ178" i="42"/>
  <c r="BP177" i="42"/>
  <c r="BY177" i="43"/>
  <c r="BI177" i="43"/>
  <c r="AS178" i="43"/>
  <c r="AG178" i="42"/>
  <c r="AW177" i="42"/>
  <c r="BM177" i="42"/>
  <c r="AC74" i="45"/>
  <c r="U75" i="45"/>
  <c r="AF178" i="40"/>
  <c r="BL177" i="40"/>
  <c r="AV177" i="40"/>
  <c r="BW178" i="39"/>
  <c r="BG178" i="39"/>
  <c r="AQ179" i="39"/>
  <c r="V75" i="45"/>
  <c r="AD74" i="45"/>
  <c r="BY177" i="38"/>
  <c r="AS178" i="38"/>
  <c r="BI177" i="38"/>
  <c r="BY76" i="39"/>
  <c r="BI76" i="39"/>
  <c r="AW76" i="40"/>
  <c r="BM76" i="40"/>
  <c r="BM177" i="40"/>
  <c r="AW177" i="40"/>
  <c r="AG178" i="40"/>
  <c r="BW76" i="44"/>
  <c r="BG76" i="44"/>
  <c r="BJ177" i="38"/>
  <c r="BZ177" i="38"/>
  <c r="AT178" i="38"/>
  <c r="BK177" i="43"/>
  <c r="AU178" i="43"/>
  <c r="CA177" i="43"/>
  <c r="BD76" i="44"/>
  <c r="BT76" i="44"/>
  <c r="AT178" i="43"/>
  <c r="BZ177" i="43"/>
  <c r="BJ177" i="43"/>
  <c r="AZ177" i="41"/>
  <c r="BP177" i="41"/>
  <c r="BX76" i="41"/>
  <c r="BH76" i="41"/>
  <c r="BF77" i="44"/>
  <c r="BV77" i="44"/>
  <c r="AN178" i="42"/>
  <c r="BD177" i="42"/>
  <c r="BT177" i="42"/>
  <c r="Z76" i="45"/>
  <c r="R77" i="45"/>
  <c r="W77" i="45"/>
  <c r="AE76" i="45"/>
  <c r="AG74" i="45"/>
  <c r="Y75" i="45"/>
  <c r="AF74" i="45"/>
  <c r="X75" i="45"/>
  <c r="S77" i="45"/>
  <c r="AA76" i="45"/>
  <c r="AB77" i="45"/>
  <c r="T78" i="45"/>
  <c r="BG178" i="44"/>
  <c r="BW178" i="44"/>
  <c r="AQ179" i="44"/>
  <c r="AI178" i="44"/>
  <c r="AY177" i="44"/>
  <c r="BO177" i="44"/>
  <c r="BE178" i="44"/>
  <c r="AO179" i="44"/>
  <c r="BU178" i="44"/>
  <c r="BM77" i="44"/>
  <c r="AW77" i="44"/>
  <c r="BJ177" i="44"/>
  <c r="BZ177" i="44"/>
  <c r="AT178" i="44"/>
  <c r="BZ76" i="44"/>
  <c r="BJ76" i="44"/>
  <c r="AZ76" i="44"/>
  <c r="BP76" i="44"/>
  <c r="BC78" i="44"/>
  <c r="BS78" i="44"/>
  <c r="BU76" i="44"/>
  <c r="BE76" i="44"/>
  <c r="BF178" i="44"/>
  <c r="AP179" i="44"/>
  <c r="BV178" i="44"/>
  <c r="BK76" i="44"/>
  <c r="CA76" i="44"/>
  <c r="BH76" i="44"/>
  <c r="BX76" i="44"/>
  <c r="AL181" i="44"/>
  <c r="BB180" i="44"/>
  <c r="BR180" i="44"/>
  <c r="BN79" i="44"/>
  <c r="AX79" i="44"/>
  <c r="AU180" i="44"/>
  <c r="CA179" i="44"/>
  <c r="BK179" i="44"/>
  <c r="BY76" i="44"/>
  <c r="BI76" i="44"/>
  <c r="BO79" i="44"/>
  <c r="AY79" i="44"/>
  <c r="AV179" i="44"/>
  <c r="BL179" i="44"/>
  <c r="AF180" i="44"/>
  <c r="BH177" i="44"/>
  <c r="BX177" i="44"/>
  <c r="AR178" i="44"/>
  <c r="AX179" i="44"/>
  <c r="BN179" i="44"/>
  <c r="AH180" i="44"/>
  <c r="BM178" i="44"/>
  <c r="AW178" i="44"/>
  <c r="AG179" i="44"/>
  <c r="BA179" i="44"/>
  <c r="BQ179" i="44"/>
  <c r="AK180" i="44"/>
  <c r="AJ178" i="44"/>
  <c r="AZ177" i="44"/>
  <c r="BP177" i="44"/>
  <c r="BD178" i="44"/>
  <c r="BT178" i="44"/>
  <c r="AN179" i="44"/>
  <c r="BQ77" i="44"/>
  <c r="BA77" i="44"/>
  <c r="BB78" i="44"/>
  <c r="BR78" i="44"/>
  <c r="AM178" i="44"/>
  <c r="BS177" i="44"/>
  <c r="BC177" i="44"/>
  <c r="BY178" i="44"/>
  <c r="AS179" i="44"/>
  <c r="BI178" i="44"/>
  <c r="BN177" i="43"/>
  <c r="AH178" i="43"/>
  <c r="AX177" i="43"/>
  <c r="BO177" i="43"/>
  <c r="AI178" i="43"/>
  <c r="AY177" i="43"/>
  <c r="AR180" i="43"/>
  <c r="BX179" i="43"/>
  <c r="BH179" i="43"/>
  <c r="AW78" i="43"/>
  <c r="BM78" i="43"/>
  <c r="AZ78" i="43"/>
  <c r="BP78" i="43"/>
  <c r="BG76" i="43"/>
  <c r="BW76" i="43"/>
  <c r="BE77" i="43"/>
  <c r="BU77" i="43"/>
  <c r="AJ178" i="43"/>
  <c r="AZ177" i="43"/>
  <c r="BP177" i="43"/>
  <c r="BQ79" i="43"/>
  <c r="BA79" i="43"/>
  <c r="AK179" i="43"/>
  <c r="BQ178" i="43"/>
  <c r="BA178" i="43"/>
  <c r="BF77" i="43"/>
  <c r="BV77" i="43"/>
  <c r="BC178" i="43"/>
  <c r="AM179" i="43"/>
  <c r="BS178" i="43"/>
  <c r="AL179" i="43"/>
  <c r="BR178" i="43"/>
  <c r="BB178" i="43"/>
  <c r="BK77" i="43"/>
  <c r="CA77" i="43"/>
  <c r="BG178" i="43"/>
  <c r="BW178" i="43"/>
  <c r="AQ179" i="43"/>
  <c r="AG178" i="43"/>
  <c r="BM177" i="43"/>
  <c r="AW177" i="43"/>
  <c r="BZ76" i="43"/>
  <c r="BJ76" i="43"/>
  <c r="BF178" i="43"/>
  <c r="AP179" i="43"/>
  <c r="BV178" i="43"/>
  <c r="BB79" i="43"/>
  <c r="BR79" i="43"/>
  <c r="AX78" i="43"/>
  <c r="BN78" i="43"/>
  <c r="BY76" i="43"/>
  <c r="BI76" i="43"/>
  <c r="BL178" i="43"/>
  <c r="AV178" i="43"/>
  <c r="AF179" i="43"/>
  <c r="BD178" i="43"/>
  <c r="BT178" i="43"/>
  <c r="AN179" i="43"/>
  <c r="BT77" i="43"/>
  <c r="BD77" i="43"/>
  <c r="BH76" i="43"/>
  <c r="BX76" i="43"/>
  <c r="AO179" i="43"/>
  <c r="BE178" i="43"/>
  <c r="BU178" i="43"/>
  <c r="BM77" i="42"/>
  <c r="AW77" i="42"/>
  <c r="BZ78" i="42"/>
  <c r="BJ78" i="42"/>
  <c r="CA78" i="42"/>
  <c r="BK78" i="42"/>
  <c r="BU179" i="42"/>
  <c r="BE179" i="42"/>
  <c r="AO180" i="42"/>
  <c r="BW76" i="42"/>
  <c r="BG76" i="42"/>
  <c r="BA77" i="42"/>
  <c r="BQ77" i="42"/>
  <c r="BX77" i="42"/>
  <c r="BH77" i="42"/>
  <c r="BG177" i="42"/>
  <c r="BW177" i="42"/>
  <c r="AQ178" i="42"/>
  <c r="BT77" i="42"/>
  <c r="BD77" i="42"/>
  <c r="AU179" i="42"/>
  <c r="CA178" i="42"/>
  <c r="BK178" i="42"/>
  <c r="AI178" i="42"/>
  <c r="AY177" i="42"/>
  <c r="BO177" i="42"/>
  <c r="BB77" i="42"/>
  <c r="BR77" i="42"/>
  <c r="AZ78" i="42"/>
  <c r="BP78" i="42"/>
  <c r="BE77" i="42"/>
  <c r="BU77" i="42"/>
  <c r="BS179" i="42"/>
  <c r="BC179" i="42"/>
  <c r="AM180" i="42"/>
  <c r="AF178" i="42"/>
  <c r="BL177" i="42"/>
  <c r="AV177" i="42"/>
  <c r="AY77" i="42"/>
  <c r="BO77" i="42"/>
  <c r="BI79" i="42"/>
  <c r="BY79" i="42"/>
  <c r="BX177" i="42"/>
  <c r="AR178" i="42"/>
  <c r="BH177" i="42"/>
  <c r="AH180" i="42"/>
  <c r="BN179" i="42"/>
  <c r="AX179" i="42"/>
  <c r="BV77" i="42"/>
  <c r="BF77" i="42"/>
  <c r="BC77" i="42"/>
  <c r="BS77" i="42"/>
  <c r="BF177" i="42"/>
  <c r="BV177" i="42"/>
  <c r="AP178" i="42"/>
  <c r="BZ177" i="42"/>
  <c r="BJ177" i="42"/>
  <c r="AT178" i="42"/>
  <c r="BY177" i="42"/>
  <c r="AS178" i="42"/>
  <c r="BI177" i="42"/>
  <c r="BQ178" i="42"/>
  <c r="AK179" i="42"/>
  <c r="BA178" i="42"/>
  <c r="AY178" i="41"/>
  <c r="BO178" i="41"/>
  <c r="BW79" i="41"/>
  <c r="BG79" i="41"/>
  <c r="BF177" i="41"/>
  <c r="BV177" i="41"/>
  <c r="BQ179" i="41"/>
  <c r="BA179" i="41"/>
  <c r="AX76" i="41"/>
  <c r="BN76" i="41"/>
  <c r="AW76" i="41"/>
  <c r="BM76" i="41"/>
  <c r="BJ179" i="41"/>
  <c r="BZ179" i="41"/>
  <c r="BU180" i="41"/>
  <c r="BE180" i="41"/>
  <c r="BB177" i="41"/>
  <c r="BR177" i="41"/>
  <c r="BF78" i="41"/>
  <c r="BV78" i="41"/>
  <c r="BE78" i="41"/>
  <c r="BU78" i="41"/>
  <c r="AU79" i="41"/>
  <c r="BK78" i="41"/>
  <c r="CA78" i="41"/>
  <c r="BC78" i="41"/>
  <c r="BS78" i="41"/>
  <c r="BL177" i="41"/>
  <c r="AV177" i="41"/>
  <c r="BP77" i="41"/>
  <c r="AZ77" i="41"/>
  <c r="BD78" i="41"/>
  <c r="BT78" i="41"/>
  <c r="BM177" i="41"/>
  <c r="AW177" i="41"/>
  <c r="BC177" i="41"/>
  <c r="BS177" i="41"/>
  <c r="BY77" i="41"/>
  <c r="BI77" i="41"/>
  <c r="AY76" i="41"/>
  <c r="BO76" i="41"/>
  <c r="BD177" i="41"/>
  <c r="BT177" i="41"/>
  <c r="BX177" i="41"/>
  <c r="BH177" i="41"/>
  <c r="BB78" i="41"/>
  <c r="BR78" i="41"/>
  <c r="AX178" i="41"/>
  <c r="BN178" i="41"/>
  <c r="BG177" i="41"/>
  <c r="BW177" i="41"/>
  <c r="BA76" i="41"/>
  <c r="BQ76" i="41"/>
  <c r="BI180" i="41"/>
  <c r="BY180" i="41"/>
  <c r="AZ78" i="40"/>
  <c r="BP78" i="40"/>
  <c r="BU77" i="40"/>
  <c r="BE77" i="40"/>
  <c r="BI177" i="40"/>
  <c r="AS178" i="40"/>
  <c r="BY177" i="40"/>
  <c r="BF77" i="40"/>
  <c r="BV77" i="40"/>
  <c r="BE177" i="40"/>
  <c r="AO178" i="40"/>
  <c r="BU177" i="40"/>
  <c r="BD177" i="40"/>
  <c r="AN178" i="40"/>
  <c r="BT177" i="40"/>
  <c r="BB177" i="40"/>
  <c r="AL178" i="40"/>
  <c r="BR177" i="40"/>
  <c r="AH178" i="40"/>
  <c r="BN177" i="40"/>
  <c r="AX177" i="40"/>
  <c r="BZ178" i="40"/>
  <c r="AT179" i="40"/>
  <c r="BJ178" i="40"/>
  <c r="AI178" i="40"/>
  <c r="BO177" i="40"/>
  <c r="AY177" i="40"/>
  <c r="AZ177" i="40"/>
  <c r="AJ178" i="40"/>
  <c r="BP177" i="40"/>
  <c r="AM179" i="40"/>
  <c r="BC178" i="40"/>
  <c r="BS178" i="40"/>
  <c r="AY78" i="40"/>
  <c r="BO78" i="40"/>
  <c r="BQ76" i="40"/>
  <c r="BA76" i="40"/>
  <c r="BI76" i="40"/>
  <c r="BY76" i="40"/>
  <c r="AU178" i="40"/>
  <c r="CA177" i="40"/>
  <c r="BK177" i="40"/>
  <c r="BG179" i="40"/>
  <c r="BW179" i="40"/>
  <c r="AQ180" i="40"/>
  <c r="BB76" i="40"/>
  <c r="BR76" i="40"/>
  <c r="BV177" i="40"/>
  <c r="BF177" i="40"/>
  <c r="AP178" i="40"/>
  <c r="AX78" i="40"/>
  <c r="BN78" i="40"/>
  <c r="BJ77" i="40"/>
  <c r="BZ77" i="40"/>
  <c r="BT77" i="40"/>
  <c r="BD77" i="40"/>
  <c r="AU77" i="40"/>
  <c r="BK76" i="40"/>
  <c r="CA76" i="40"/>
  <c r="BH78" i="40"/>
  <c r="BX78" i="40"/>
  <c r="BW76" i="40"/>
  <c r="BG76" i="40"/>
  <c r="BA179" i="40"/>
  <c r="BQ179" i="40"/>
  <c r="AK180" i="40"/>
  <c r="BQ179" i="39"/>
  <c r="BA179" i="39"/>
  <c r="AK180" i="39"/>
  <c r="BB178" i="39"/>
  <c r="BR178" i="39"/>
  <c r="AL179" i="39"/>
  <c r="BF178" i="39"/>
  <c r="BV178" i="39"/>
  <c r="AP179" i="39"/>
  <c r="BE77" i="39"/>
  <c r="BU77" i="39"/>
  <c r="BK78" i="39"/>
  <c r="CA78" i="39"/>
  <c r="BM177" i="39"/>
  <c r="AW177" i="39"/>
  <c r="AG178" i="39"/>
  <c r="BA77" i="39"/>
  <c r="BQ77" i="39"/>
  <c r="BY178" i="39"/>
  <c r="BI178" i="39"/>
  <c r="AS179" i="39"/>
  <c r="BS76" i="39"/>
  <c r="BC76" i="39"/>
  <c r="AT180" i="39"/>
  <c r="BJ179" i="39"/>
  <c r="BZ179" i="39"/>
  <c r="AY78" i="39"/>
  <c r="BO78" i="39"/>
  <c r="BV78" i="39"/>
  <c r="BF78" i="39"/>
  <c r="BB77" i="39"/>
  <c r="BR77" i="39"/>
  <c r="AX77" i="39"/>
  <c r="BN77" i="39"/>
  <c r="AR180" i="39"/>
  <c r="BX179" i="39"/>
  <c r="BH179" i="39"/>
  <c r="BP179" i="39"/>
  <c r="AZ179" i="39"/>
  <c r="AJ180" i="39"/>
  <c r="BN177" i="39"/>
  <c r="AH178" i="39"/>
  <c r="AX177" i="39"/>
  <c r="BZ76" i="39"/>
  <c r="BJ76" i="39"/>
  <c r="AI178" i="39"/>
  <c r="BO177" i="39"/>
  <c r="AY177" i="39"/>
  <c r="BT177" i="39"/>
  <c r="BD177" i="39"/>
  <c r="AN178" i="39"/>
  <c r="BC178" i="39"/>
  <c r="AM179" i="39"/>
  <c r="BS178" i="39"/>
  <c r="BK177" i="39"/>
  <c r="AU178" i="39"/>
  <c r="CA177" i="39"/>
  <c r="AW77" i="39"/>
  <c r="BM77" i="39"/>
  <c r="BE178" i="39"/>
  <c r="BU178" i="39"/>
  <c r="AO179" i="39"/>
  <c r="AZ78" i="39"/>
  <c r="BP78" i="39"/>
  <c r="BL178" i="39"/>
  <c r="AF179" i="39"/>
  <c r="AV178" i="39"/>
  <c r="BG78" i="39"/>
  <c r="BW78" i="39"/>
  <c r="BT78" i="39"/>
  <c r="BD78" i="39"/>
  <c r="BX77" i="38"/>
  <c r="BH77" i="38"/>
  <c r="BU177" i="38"/>
  <c r="AO178" i="38"/>
  <c r="BE177" i="38"/>
  <c r="BW77" i="38"/>
  <c r="BG77" i="38"/>
  <c r="BA76" i="38"/>
  <c r="BQ76" i="38"/>
  <c r="AV177" i="38"/>
  <c r="AF178" i="38"/>
  <c r="BL177" i="38"/>
  <c r="AW177" i="38"/>
  <c r="AG178" i="38"/>
  <c r="BM177" i="38"/>
  <c r="BS76" i="38"/>
  <c r="BC76" i="38"/>
  <c r="AM179" i="38"/>
  <c r="BC178" i="38"/>
  <c r="BS178" i="38"/>
  <c r="BF77" i="38"/>
  <c r="BV77" i="38"/>
  <c r="AZ76" i="38"/>
  <c r="BP76" i="38"/>
  <c r="BO178" i="38"/>
  <c r="AY178" i="38"/>
  <c r="AI179" i="38"/>
  <c r="BN178" i="38"/>
  <c r="AH179" i="38"/>
  <c r="AX178" i="38"/>
  <c r="BO78" i="38"/>
  <c r="AY78" i="38"/>
  <c r="BA178" i="38"/>
  <c r="BQ178" i="38"/>
  <c r="AK179" i="38"/>
  <c r="BI77" i="38"/>
  <c r="BY77" i="38"/>
  <c r="AU178" i="38"/>
  <c r="CA177" i="38"/>
  <c r="BK177" i="38"/>
  <c r="BK76" i="38"/>
  <c r="CA76" i="38"/>
  <c r="BV177" i="38"/>
  <c r="AP178" i="38"/>
  <c r="BF177" i="38"/>
  <c r="BG179" i="38"/>
  <c r="AQ180" i="38"/>
  <c r="BW179" i="38"/>
  <c r="BX178" i="38"/>
  <c r="AR179" i="38"/>
  <c r="BH178" i="38"/>
  <c r="AN179" i="38"/>
  <c r="BD178" i="38"/>
  <c r="BT178" i="38"/>
  <c r="AZ178" i="38"/>
  <c r="BP178" i="38"/>
  <c r="AJ179" i="38"/>
  <c r="BB179" i="38"/>
  <c r="BR179" i="38"/>
  <c r="AL180" i="38"/>
  <c r="BT76" i="38"/>
  <c r="BD76" i="38"/>
  <c r="AX76" i="38"/>
  <c r="BN76" i="38"/>
  <c r="AW76" i="38"/>
  <c r="BM76" i="38"/>
  <c r="BU76" i="38"/>
  <c r="BE76" i="38"/>
  <c r="BJ77" i="38"/>
  <c r="BZ77" i="38"/>
  <c r="BR76" i="38"/>
  <c r="BB76" i="38"/>
  <c r="BF178" i="37"/>
  <c r="BV178" i="37"/>
  <c r="AP179" i="37"/>
  <c r="BP78" i="37"/>
  <c r="AZ78" i="37"/>
  <c r="BN76" i="37"/>
  <c r="AX76" i="37"/>
  <c r="BS177" i="37"/>
  <c r="AM178" i="37"/>
  <c r="BC177" i="37"/>
  <c r="BA177" i="37"/>
  <c r="BQ177" i="37"/>
  <c r="AK178" i="37"/>
  <c r="AZ177" i="37"/>
  <c r="AJ178" i="37"/>
  <c r="BP177" i="37"/>
  <c r="BE78" i="37"/>
  <c r="BU78" i="37"/>
  <c r="BY77" i="37"/>
  <c r="BI77" i="37"/>
  <c r="BZ77" i="37"/>
  <c r="BJ77" i="37"/>
  <c r="BD78" i="37"/>
  <c r="BT78" i="37"/>
  <c r="AT178" i="37"/>
  <c r="BJ177" i="37"/>
  <c r="BZ177" i="37"/>
  <c r="BU177" i="37"/>
  <c r="AO178" i="37"/>
  <c r="BE177" i="37"/>
  <c r="BR76" i="37"/>
  <c r="BB76" i="37"/>
  <c r="BT177" i="37"/>
  <c r="BD177" i="37"/>
  <c r="AN178" i="37"/>
  <c r="BH179" i="37"/>
  <c r="BX179" i="37"/>
  <c r="AR180" i="37"/>
  <c r="AQ178" i="37"/>
  <c r="BG177" i="37"/>
  <c r="BW177" i="37"/>
  <c r="BF78" i="37"/>
  <c r="BV78" i="37"/>
  <c r="BS78" i="37"/>
  <c r="BC78" i="37"/>
  <c r="CA77" i="37"/>
  <c r="BK77" i="37"/>
  <c r="BQ76" i="37"/>
  <c r="BA76" i="37"/>
  <c r="BM76" i="37"/>
  <c r="AW76" i="37"/>
  <c r="BH77" i="37"/>
  <c r="BX77" i="37"/>
  <c r="AS178" i="37"/>
  <c r="BI177" i="37"/>
  <c r="BY177" i="37"/>
  <c r="BL178" i="37"/>
  <c r="AF179" i="37"/>
  <c r="AV178" i="37"/>
  <c r="BB177" i="37"/>
  <c r="BR177" i="37"/>
  <c r="AL178" i="37"/>
  <c r="BO78" i="37"/>
  <c r="AY78" i="37"/>
  <c r="BK178" i="37"/>
  <c r="AU179" i="37"/>
  <c r="CA178" i="37"/>
  <c r="AY177" i="37"/>
  <c r="AI178" i="37"/>
  <c r="BO177" i="37"/>
  <c r="BW77" i="37"/>
  <c r="BG77" i="37"/>
  <c r="BC78" i="36"/>
  <c r="BS78" i="36"/>
  <c r="AW177" i="36"/>
  <c r="BM177" i="36"/>
  <c r="BF177" i="36"/>
  <c r="BV177" i="36"/>
  <c r="AY177" i="36"/>
  <c r="BO177" i="36"/>
  <c r="BC177" i="36"/>
  <c r="BS177" i="36"/>
  <c r="BD177" i="36"/>
  <c r="BT177" i="36"/>
  <c r="BW177" i="36"/>
  <c r="BG177" i="36"/>
  <c r="BY177" i="36"/>
  <c r="BI177" i="36"/>
  <c r="BE178" i="36"/>
  <c r="BU178" i="36"/>
  <c r="BR178" i="36"/>
  <c r="BB178" i="36"/>
  <c r="BH178" i="36"/>
  <c r="BX178" i="36"/>
  <c r="BX77" i="36"/>
  <c r="BH77" i="36"/>
  <c r="BZ177" i="36"/>
  <c r="BJ177" i="36"/>
  <c r="BT76" i="36"/>
  <c r="BD76" i="36"/>
  <c r="BY77" i="36"/>
  <c r="BI77" i="36"/>
  <c r="AH180" i="36"/>
  <c r="BN179" i="36"/>
  <c r="AX179" i="36"/>
  <c r="BQ78" i="36"/>
  <c r="BA78" i="36"/>
  <c r="BP178" i="36"/>
  <c r="AZ178" i="36"/>
  <c r="AW77" i="36"/>
  <c r="BM77" i="36"/>
  <c r="BV76" i="36"/>
  <c r="BF76" i="36"/>
  <c r="BJ76" i="36"/>
  <c r="BZ76" i="36"/>
  <c r="BN78" i="36"/>
  <c r="AX78" i="36"/>
  <c r="BW76" i="36"/>
  <c r="BG76" i="36"/>
  <c r="BU76" i="36"/>
  <c r="BE76" i="36"/>
  <c r="BK177" i="36"/>
  <c r="CA177" i="36"/>
  <c r="BB77" i="36"/>
  <c r="BR77" i="36"/>
  <c r="BP78" i="36"/>
  <c r="AZ78" i="36"/>
  <c r="AV177" i="36"/>
  <c r="BL177" i="36"/>
  <c r="BQ179" i="36"/>
  <c r="BA179" i="36"/>
  <c r="AK180" i="36"/>
  <c r="CA79" i="36"/>
  <c r="BK79" i="36"/>
  <c r="BY174" i="16"/>
  <c r="BI174" i="16"/>
  <c r="BE74" i="16"/>
  <c r="BU74" i="16"/>
  <c r="BM45" i="16"/>
  <c r="AW45" i="16"/>
  <c r="BH74" i="16"/>
  <c r="BX74" i="16"/>
  <c r="BZ175" i="16"/>
  <c r="BJ175" i="16"/>
  <c r="CA75" i="16"/>
  <c r="BK75" i="16"/>
  <c r="BX175" i="16"/>
  <c r="BH175" i="16"/>
  <c r="BC45" i="16"/>
  <c r="BS45" i="16"/>
  <c r="BW74" i="16"/>
  <c r="BG74" i="16"/>
  <c r="BE174" i="16"/>
  <c r="BU174" i="16"/>
  <c r="BV75" i="16"/>
  <c r="BF75" i="16"/>
  <c r="BO46" i="16"/>
  <c r="AY46" i="16"/>
  <c r="BW174" i="16"/>
  <c r="BG174" i="16"/>
  <c r="BI74" i="16"/>
  <c r="BY74" i="16"/>
  <c r="BT76" i="16"/>
  <c r="BD76" i="16"/>
  <c r="BV175" i="16"/>
  <c r="BF175" i="16"/>
  <c r="BJ74" i="16"/>
  <c r="BZ74" i="16"/>
  <c r="BQ45" i="16"/>
  <c r="BA45" i="16"/>
  <c r="AX45" i="16"/>
  <c r="BN45" i="16"/>
  <c r="BP46" i="16"/>
  <c r="AZ46" i="16"/>
  <c r="CA175" i="16"/>
  <c r="BK175" i="16"/>
  <c r="BD174" i="16"/>
  <c r="BT174" i="16"/>
  <c r="BL45" i="16"/>
  <c r="AV45" i="16"/>
  <c r="BB45" i="16"/>
  <c r="BR45" i="16"/>
  <c r="AP176" i="16"/>
  <c r="AQ175" i="16"/>
  <c r="AU176" i="16"/>
  <c r="AO175" i="16"/>
  <c r="AN175" i="16"/>
  <c r="AR176" i="16"/>
  <c r="AT176" i="16"/>
  <c r="AS175" i="16"/>
  <c r="AM46" i="16"/>
  <c r="AK46" i="16"/>
  <c r="AH46" i="16"/>
  <c r="AI47" i="16"/>
  <c r="AF46" i="16"/>
  <c r="AJ47" i="16"/>
  <c r="AL46" i="16"/>
  <c r="AG46" i="16"/>
  <c r="W33" i="15"/>
  <c r="AE33" i="15" s="1"/>
  <c r="X33" i="15"/>
  <c r="AF33" i="15" s="1"/>
  <c r="U32" i="15"/>
  <c r="AC32" i="15" s="1"/>
  <c r="V33" i="15"/>
  <c r="AD33" i="15" s="1"/>
  <c r="Y33" i="15"/>
  <c r="AG33" i="15" s="1"/>
  <c r="Z33" i="15"/>
  <c r="S32" i="15"/>
  <c r="AA32" i="15" s="1"/>
  <c r="T33" i="15"/>
  <c r="AB33" i="15" s="1"/>
  <c r="BH77" i="39" l="1"/>
  <c r="BX77" i="39"/>
  <c r="BC77" i="40"/>
  <c r="BS77" i="40"/>
  <c r="BC77" i="43"/>
  <c r="BS77" i="43"/>
  <c r="BO77" i="43"/>
  <c r="AY77" i="43"/>
  <c r="BH77" i="41"/>
  <c r="BX77" i="41"/>
  <c r="AN179" i="42"/>
  <c r="BD178" i="42"/>
  <c r="BT178" i="42"/>
  <c r="BV78" i="44"/>
  <c r="BF78" i="44"/>
  <c r="BJ77" i="41"/>
  <c r="BZ77" i="41"/>
  <c r="BW77" i="44"/>
  <c r="BG77" i="44"/>
  <c r="CA178" i="41"/>
  <c r="BK178" i="41"/>
  <c r="AW178" i="42"/>
  <c r="AG179" i="42"/>
  <c r="BM178" i="42"/>
  <c r="AV178" i="40"/>
  <c r="AF179" i="40"/>
  <c r="BL178" i="40"/>
  <c r="AW178" i="40"/>
  <c r="AG179" i="40"/>
  <c r="BM178" i="40"/>
  <c r="AL179" i="42"/>
  <c r="BR178" i="42"/>
  <c r="BB178" i="42"/>
  <c r="BN179" i="37"/>
  <c r="AH180" i="37"/>
  <c r="AX179" i="37"/>
  <c r="BN77" i="42"/>
  <c r="AX77" i="42"/>
  <c r="BZ178" i="43"/>
  <c r="BJ178" i="43"/>
  <c r="AT179" i="43"/>
  <c r="U76" i="45"/>
  <c r="AC75" i="45"/>
  <c r="AZ178" i="41"/>
  <c r="BP178" i="41"/>
  <c r="BT77" i="44"/>
  <c r="BD77" i="44"/>
  <c r="BI178" i="38"/>
  <c r="BY178" i="38"/>
  <c r="AS179" i="38"/>
  <c r="BM77" i="40"/>
  <c r="AW77" i="40"/>
  <c r="BM178" i="37"/>
  <c r="AG179" i="37"/>
  <c r="AW178" i="37"/>
  <c r="BK178" i="43"/>
  <c r="CA178" i="43"/>
  <c r="AU179" i="43"/>
  <c r="AY77" i="36"/>
  <c r="BO77" i="36"/>
  <c r="BY77" i="39"/>
  <c r="BI77" i="39"/>
  <c r="AD75" i="45"/>
  <c r="V76" i="45"/>
  <c r="BX178" i="40"/>
  <c r="BH178" i="40"/>
  <c r="AR179" i="40"/>
  <c r="BI178" i="43"/>
  <c r="BY178" i="43"/>
  <c r="AS179" i="43"/>
  <c r="BP178" i="42"/>
  <c r="AJ179" i="42"/>
  <c r="AZ178" i="42"/>
  <c r="BJ178" i="38"/>
  <c r="AT179" i="38"/>
  <c r="BZ178" i="38"/>
  <c r="BG179" i="39"/>
  <c r="AQ180" i="39"/>
  <c r="BW179" i="39"/>
  <c r="AF75" i="45"/>
  <c r="X76" i="45"/>
  <c r="AA77" i="45"/>
  <c r="S78" i="45"/>
  <c r="AG75" i="45"/>
  <c r="Y76" i="45"/>
  <c r="W78" i="45"/>
  <c r="AE77" i="45"/>
  <c r="T79" i="45"/>
  <c r="AB78" i="45"/>
  <c r="Z77" i="45"/>
  <c r="R78" i="45"/>
  <c r="BO80" i="44"/>
  <c r="AY80" i="44"/>
  <c r="AZ77" i="44"/>
  <c r="BP77" i="44"/>
  <c r="CA77" i="44"/>
  <c r="BK77" i="44"/>
  <c r="BZ77" i="44"/>
  <c r="BJ77" i="44"/>
  <c r="AS180" i="44"/>
  <c r="BY179" i="44"/>
  <c r="BI179" i="44"/>
  <c r="AW179" i="44"/>
  <c r="AG180" i="44"/>
  <c r="BM179" i="44"/>
  <c r="CA180" i="44"/>
  <c r="BK180" i="44"/>
  <c r="AU181" i="44"/>
  <c r="BN80" i="44"/>
  <c r="AX80" i="44"/>
  <c r="BM78" i="44"/>
  <c r="AW78" i="44"/>
  <c r="BN180" i="44"/>
  <c r="AH181" i="44"/>
  <c r="AX180" i="44"/>
  <c r="BV179" i="44"/>
  <c r="BF179" i="44"/>
  <c r="AP180" i="44"/>
  <c r="BC178" i="44"/>
  <c r="AM179" i="44"/>
  <c r="BS178" i="44"/>
  <c r="BU179" i="44"/>
  <c r="BE179" i="44"/>
  <c r="AO180" i="44"/>
  <c r="AJ179" i="44"/>
  <c r="BP178" i="44"/>
  <c r="AZ178" i="44"/>
  <c r="BR79" i="44"/>
  <c r="BB79" i="44"/>
  <c r="BH77" i="44"/>
  <c r="BX77" i="44"/>
  <c r="BE77" i="44"/>
  <c r="BU77" i="44"/>
  <c r="BZ178" i="44"/>
  <c r="AT179" i="44"/>
  <c r="BJ178" i="44"/>
  <c r="BX178" i="44"/>
  <c r="AR179" i="44"/>
  <c r="BH178" i="44"/>
  <c r="BA78" i="44"/>
  <c r="BQ78" i="44"/>
  <c r="BC79" i="44"/>
  <c r="BS79" i="44"/>
  <c r="BO178" i="44"/>
  <c r="AY178" i="44"/>
  <c r="AI179" i="44"/>
  <c r="AK181" i="44"/>
  <c r="BA180" i="44"/>
  <c r="BQ180" i="44"/>
  <c r="BR181" i="44"/>
  <c r="AL182" i="44"/>
  <c r="BB181" i="44"/>
  <c r="AF181" i="44"/>
  <c r="BL180" i="44"/>
  <c r="AV180" i="44"/>
  <c r="AQ180" i="44"/>
  <c r="BW179" i="44"/>
  <c r="BG179" i="44"/>
  <c r="BI77" i="44"/>
  <c r="BY77" i="44"/>
  <c r="AN180" i="44"/>
  <c r="BT179" i="44"/>
  <c r="BD179" i="44"/>
  <c r="BP79" i="43"/>
  <c r="AZ79" i="43"/>
  <c r="BV78" i="43"/>
  <c r="BF78" i="43"/>
  <c r="AW79" i="43"/>
  <c r="BM79" i="43"/>
  <c r="BN79" i="43"/>
  <c r="AX79" i="43"/>
  <c r="AY178" i="43"/>
  <c r="AI179" i="43"/>
  <c r="BO178" i="43"/>
  <c r="BM178" i="43"/>
  <c r="AW178" i="43"/>
  <c r="AG179" i="43"/>
  <c r="AQ180" i="43"/>
  <c r="BW179" i="43"/>
  <c r="BG179" i="43"/>
  <c r="BD78" i="43"/>
  <c r="BT78" i="43"/>
  <c r="BN178" i="43"/>
  <c r="AX178" i="43"/>
  <c r="AH179" i="43"/>
  <c r="BQ80" i="43"/>
  <c r="BA80" i="43"/>
  <c r="AO180" i="43"/>
  <c r="BU179" i="43"/>
  <c r="BE179" i="43"/>
  <c r="AZ178" i="43"/>
  <c r="AJ179" i="43"/>
  <c r="BP178" i="43"/>
  <c r="CA78" i="43"/>
  <c r="BK78" i="43"/>
  <c r="AN180" i="43"/>
  <c r="BT179" i="43"/>
  <c r="BD179" i="43"/>
  <c r="BB80" i="43"/>
  <c r="BR80" i="43"/>
  <c r="BH77" i="43"/>
  <c r="BX77" i="43"/>
  <c r="BR179" i="43"/>
  <c r="BB179" i="43"/>
  <c r="AL180" i="43"/>
  <c r="BE78" i="43"/>
  <c r="BU78" i="43"/>
  <c r="BG77" i="43"/>
  <c r="BW77" i="43"/>
  <c r="BJ77" i="43"/>
  <c r="BZ77" i="43"/>
  <c r="BQ179" i="43"/>
  <c r="BA179" i="43"/>
  <c r="AK180" i="43"/>
  <c r="BI77" i="43"/>
  <c r="BY77" i="43"/>
  <c r="AP180" i="43"/>
  <c r="BV179" i="43"/>
  <c r="BF179" i="43"/>
  <c r="BH180" i="43"/>
  <c r="BX180" i="43"/>
  <c r="AR181" i="43"/>
  <c r="AV179" i="43"/>
  <c r="BL179" i="43"/>
  <c r="AF180" i="43"/>
  <c r="BS179" i="43"/>
  <c r="AM180" i="43"/>
  <c r="BC179" i="43"/>
  <c r="BB78" i="42"/>
  <c r="BR78" i="42"/>
  <c r="AY78" i="42"/>
  <c r="BO78" i="42"/>
  <c r="BU180" i="42"/>
  <c r="AO181" i="42"/>
  <c r="BE180" i="42"/>
  <c r="BH178" i="42"/>
  <c r="BX178" i="42"/>
  <c r="AR179" i="42"/>
  <c r="AV178" i="42"/>
  <c r="BL178" i="42"/>
  <c r="AF179" i="42"/>
  <c r="BC180" i="42"/>
  <c r="BS180" i="42"/>
  <c r="AM181" i="42"/>
  <c r="BW77" i="42"/>
  <c r="BG77" i="42"/>
  <c r="BN180" i="42"/>
  <c r="AH181" i="42"/>
  <c r="AX180" i="42"/>
  <c r="BI178" i="42"/>
  <c r="AS179" i="42"/>
  <c r="BY178" i="42"/>
  <c r="BJ79" i="42"/>
  <c r="BZ79" i="42"/>
  <c r="AY178" i="42"/>
  <c r="AI179" i="42"/>
  <c r="BO178" i="42"/>
  <c r="BE78" i="42"/>
  <c r="BU78" i="42"/>
  <c r="AT179" i="42"/>
  <c r="BZ178" i="42"/>
  <c r="BJ178" i="42"/>
  <c r="AQ179" i="42"/>
  <c r="BG178" i="42"/>
  <c r="BW178" i="42"/>
  <c r="BK79" i="42"/>
  <c r="CA79" i="42"/>
  <c r="BP79" i="42"/>
  <c r="AZ79" i="42"/>
  <c r="BC78" i="42"/>
  <c r="BS78" i="42"/>
  <c r="BA78" i="42"/>
  <c r="BQ78" i="42"/>
  <c r="BK179" i="42"/>
  <c r="CA179" i="42"/>
  <c r="AU180" i="42"/>
  <c r="BI80" i="42"/>
  <c r="BY80" i="42"/>
  <c r="AW78" i="42"/>
  <c r="BM78" i="42"/>
  <c r="BF78" i="42"/>
  <c r="BV78" i="42"/>
  <c r="BD78" i="42"/>
  <c r="BT78" i="42"/>
  <c r="BQ179" i="42"/>
  <c r="BA179" i="42"/>
  <c r="AK180" i="42"/>
  <c r="AP179" i="42"/>
  <c r="BF178" i="42"/>
  <c r="BV178" i="42"/>
  <c r="BX78" i="42"/>
  <c r="BH78" i="42"/>
  <c r="AX179" i="41"/>
  <c r="BN179" i="41"/>
  <c r="BK79" i="41"/>
  <c r="CA79" i="41"/>
  <c r="AU80" i="41"/>
  <c r="BM77" i="41"/>
  <c r="AW77" i="41"/>
  <c r="AW178" i="41"/>
  <c r="BM178" i="41"/>
  <c r="BE79" i="41"/>
  <c r="BU79" i="41"/>
  <c r="BN77" i="41"/>
  <c r="AX77" i="41"/>
  <c r="BR178" i="41"/>
  <c r="BB178" i="41"/>
  <c r="AY77" i="41"/>
  <c r="BO77" i="41"/>
  <c r="AV178" i="41"/>
  <c r="BL178" i="41"/>
  <c r="BS79" i="41"/>
  <c r="BC79" i="41"/>
  <c r="BG80" i="41"/>
  <c r="BW80" i="41"/>
  <c r="BR79" i="41"/>
  <c r="BB79" i="41"/>
  <c r="BX178" i="41"/>
  <c r="BH178" i="41"/>
  <c r="BV79" i="41"/>
  <c r="BF79" i="41"/>
  <c r="BA77" i="41"/>
  <c r="BQ77" i="41"/>
  <c r="BW178" i="41"/>
  <c r="BG178" i="41"/>
  <c r="BJ180" i="41"/>
  <c r="BZ180" i="41"/>
  <c r="BT79" i="41"/>
  <c r="BD79" i="41"/>
  <c r="BQ180" i="41"/>
  <c r="BA180" i="41"/>
  <c r="BT178" i="41"/>
  <c r="BD178" i="41"/>
  <c r="AZ78" i="41"/>
  <c r="BP78" i="41"/>
  <c r="BV178" i="41"/>
  <c r="BF178" i="41"/>
  <c r="BE181" i="41"/>
  <c r="BU181" i="41"/>
  <c r="BC178" i="41"/>
  <c r="BS178" i="41"/>
  <c r="AY179" i="41"/>
  <c r="BO179" i="41"/>
  <c r="BY181" i="41"/>
  <c r="BI181" i="41"/>
  <c r="BY78" i="41"/>
  <c r="BI78" i="41"/>
  <c r="BV178" i="40"/>
  <c r="BF178" i="40"/>
  <c r="AP179" i="40"/>
  <c r="AL179" i="40"/>
  <c r="BB178" i="40"/>
  <c r="BR178" i="40"/>
  <c r="AY79" i="40"/>
  <c r="BO79" i="40"/>
  <c r="BE178" i="40"/>
  <c r="AO179" i="40"/>
  <c r="BU178" i="40"/>
  <c r="BK77" i="40"/>
  <c r="AU78" i="40"/>
  <c r="CA77" i="40"/>
  <c r="CA178" i="40"/>
  <c r="AU179" i="40"/>
  <c r="BK178" i="40"/>
  <c r="BG77" i="40"/>
  <c r="BW77" i="40"/>
  <c r="AX79" i="40"/>
  <c r="BN79" i="40"/>
  <c r="BU78" i="40"/>
  <c r="BE78" i="40"/>
  <c r="BR77" i="40"/>
  <c r="BB77" i="40"/>
  <c r="AZ178" i="40"/>
  <c r="AJ179" i="40"/>
  <c r="BP178" i="40"/>
  <c r="BO178" i="40"/>
  <c r="AY178" i="40"/>
  <c r="AI179" i="40"/>
  <c r="BX79" i="40"/>
  <c r="BH79" i="40"/>
  <c r="BS179" i="40"/>
  <c r="AM180" i="40"/>
  <c r="BC179" i="40"/>
  <c r="BZ78" i="40"/>
  <c r="BJ78" i="40"/>
  <c r="BI77" i="40"/>
  <c r="BY77" i="40"/>
  <c r="BY178" i="40"/>
  <c r="AS179" i="40"/>
  <c r="BI178" i="40"/>
  <c r="BQ77" i="40"/>
  <c r="BA77" i="40"/>
  <c r="BN178" i="40"/>
  <c r="AX178" i="40"/>
  <c r="AH179" i="40"/>
  <c r="AZ79" i="40"/>
  <c r="BP79" i="40"/>
  <c r="BD178" i="40"/>
  <c r="BT178" i="40"/>
  <c r="AN179" i="40"/>
  <c r="AQ181" i="40"/>
  <c r="BW180" i="40"/>
  <c r="BG180" i="40"/>
  <c r="BQ180" i="40"/>
  <c r="BA180" i="40"/>
  <c r="AK181" i="40"/>
  <c r="BF78" i="40"/>
  <c r="BV78" i="40"/>
  <c r="BD78" i="40"/>
  <c r="BT78" i="40"/>
  <c r="BZ179" i="40"/>
  <c r="AT180" i="40"/>
  <c r="BJ179" i="40"/>
  <c r="AH179" i="39"/>
  <c r="BN178" i="39"/>
  <c r="AX178" i="39"/>
  <c r="BK79" i="39"/>
  <c r="CA79" i="39"/>
  <c r="BO79" i="39"/>
  <c r="AY79" i="39"/>
  <c r="BU78" i="39"/>
  <c r="BE78" i="39"/>
  <c r="AJ181" i="39"/>
  <c r="AZ180" i="39"/>
  <c r="BP180" i="39"/>
  <c r="BJ180" i="39"/>
  <c r="BZ180" i="39"/>
  <c r="AT181" i="39"/>
  <c r="BA78" i="39"/>
  <c r="BQ78" i="39"/>
  <c r="BM78" i="39"/>
  <c r="AW78" i="39"/>
  <c r="AP180" i="39"/>
  <c r="BV179" i="39"/>
  <c r="BF179" i="39"/>
  <c r="BR179" i="39"/>
  <c r="AL180" i="39"/>
  <c r="BB179" i="39"/>
  <c r="AM180" i="39"/>
  <c r="BC179" i="39"/>
  <c r="BS179" i="39"/>
  <c r="AK181" i="39"/>
  <c r="BA180" i="39"/>
  <c r="BQ180" i="39"/>
  <c r="BW79" i="39"/>
  <c r="BG79" i="39"/>
  <c r="AV179" i="39"/>
  <c r="BL179" i="39"/>
  <c r="AF180" i="39"/>
  <c r="AX78" i="39"/>
  <c r="BN78" i="39"/>
  <c r="BP79" i="39"/>
  <c r="AZ79" i="39"/>
  <c r="BO178" i="39"/>
  <c r="AI179" i="39"/>
  <c r="AY178" i="39"/>
  <c r="BB78" i="39"/>
  <c r="BR78" i="39"/>
  <c r="BM178" i="39"/>
  <c r="AG179" i="39"/>
  <c r="AW178" i="39"/>
  <c r="AU179" i="39"/>
  <c r="BK178" i="39"/>
  <c r="CA178" i="39"/>
  <c r="BT79" i="39"/>
  <c r="BD79" i="39"/>
  <c r="BH180" i="39"/>
  <c r="AR181" i="39"/>
  <c r="BX180" i="39"/>
  <c r="BS77" i="39"/>
  <c r="BC77" i="39"/>
  <c r="BD178" i="39"/>
  <c r="BT178" i="39"/>
  <c r="AN179" i="39"/>
  <c r="AS180" i="39"/>
  <c r="BI179" i="39"/>
  <c r="BY179" i="39"/>
  <c r="AO180" i="39"/>
  <c r="BE179" i="39"/>
  <c r="BU179" i="39"/>
  <c r="BJ77" i="39"/>
  <c r="BZ77" i="39"/>
  <c r="BV79" i="39"/>
  <c r="BF79" i="39"/>
  <c r="AQ181" i="38"/>
  <c r="BG180" i="38"/>
  <c r="BW180" i="38"/>
  <c r="AX179" i="38"/>
  <c r="BN179" i="38"/>
  <c r="AH180" i="38"/>
  <c r="BK178" i="38"/>
  <c r="AU179" i="38"/>
  <c r="CA178" i="38"/>
  <c r="BW78" i="38"/>
  <c r="BG78" i="38"/>
  <c r="BX179" i="38"/>
  <c r="BH179" i="38"/>
  <c r="AR180" i="38"/>
  <c r="BA179" i="38"/>
  <c r="BQ179" i="38"/>
  <c r="AK180" i="38"/>
  <c r="BV78" i="38"/>
  <c r="BF78" i="38"/>
  <c r="BE178" i="38"/>
  <c r="AO179" i="38"/>
  <c r="BU178" i="38"/>
  <c r="BN77" i="38"/>
  <c r="AX77" i="38"/>
  <c r="BD77" i="38"/>
  <c r="BT77" i="38"/>
  <c r="AZ179" i="38"/>
  <c r="BP179" i="38"/>
  <c r="AJ180" i="38"/>
  <c r="BJ78" i="38"/>
  <c r="BZ78" i="38"/>
  <c r="BY78" i="38"/>
  <c r="BI78" i="38"/>
  <c r="BU77" i="38"/>
  <c r="BE77" i="38"/>
  <c r="BM77" i="38"/>
  <c r="AW77" i="38"/>
  <c r="BM178" i="38"/>
  <c r="AG179" i="38"/>
  <c r="AW178" i="38"/>
  <c r="AP179" i="38"/>
  <c r="BF178" i="38"/>
  <c r="BV178" i="38"/>
  <c r="BR180" i="38"/>
  <c r="AL181" i="38"/>
  <c r="BB180" i="38"/>
  <c r="AF179" i="38"/>
  <c r="BL178" i="38"/>
  <c r="AV178" i="38"/>
  <c r="BA77" i="38"/>
  <c r="BQ77" i="38"/>
  <c r="BP77" i="38"/>
  <c r="AZ77" i="38"/>
  <c r="BD179" i="38"/>
  <c r="BT179" i="38"/>
  <c r="AN180" i="38"/>
  <c r="BO79" i="38"/>
  <c r="AY79" i="38"/>
  <c r="BS179" i="38"/>
  <c r="BC179" i="38"/>
  <c r="AM180" i="38"/>
  <c r="AY179" i="38"/>
  <c r="BO179" i="38"/>
  <c r="AI180" i="38"/>
  <c r="BK77" i="38"/>
  <c r="CA77" i="38"/>
  <c r="BR77" i="38"/>
  <c r="BB77" i="38"/>
  <c r="BC77" i="38"/>
  <c r="BS77" i="38"/>
  <c r="BX78" i="38"/>
  <c r="BH78" i="38"/>
  <c r="AK179" i="37"/>
  <c r="BQ178" i="37"/>
  <c r="BA178" i="37"/>
  <c r="AJ179" i="37"/>
  <c r="BP178" i="37"/>
  <c r="AZ178" i="37"/>
  <c r="BL179" i="37"/>
  <c r="AF180" i="37"/>
  <c r="AV179" i="37"/>
  <c r="BS178" i="37"/>
  <c r="BC178" i="37"/>
  <c r="AM179" i="37"/>
  <c r="AS179" i="37"/>
  <c r="BI178" i="37"/>
  <c r="BY178" i="37"/>
  <c r="BG78" i="37"/>
  <c r="BW78" i="37"/>
  <c r="BM77" i="37"/>
  <c r="AW77" i="37"/>
  <c r="AZ79" i="37"/>
  <c r="BP79" i="37"/>
  <c r="BQ77" i="37"/>
  <c r="BA77" i="37"/>
  <c r="BR77" i="37"/>
  <c r="BB77" i="37"/>
  <c r="BI78" i="37"/>
  <c r="BY78" i="37"/>
  <c r="BS79" i="37"/>
  <c r="BC79" i="37"/>
  <c r="AI179" i="37"/>
  <c r="BO178" i="37"/>
  <c r="AY178" i="37"/>
  <c r="BV79" i="37"/>
  <c r="BF79" i="37"/>
  <c r="BD79" i="37"/>
  <c r="BT79" i="37"/>
  <c r="BJ78" i="37"/>
  <c r="BZ78" i="37"/>
  <c r="BF179" i="37"/>
  <c r="BV179" i="37"/>
  <c r="AP180" i="37"/>
  <c r="AX77" i="37"/>
  <c r="BN77" i="37"/>
  <c r="BX180" i="37"/>
  <c r="AR181" i="37"/>
  <c r="BH180" i="37"/>
  <c r="BH78" i="37"/>
  <c r="BX78" i="37"/>
  <c r="BU79" i="37"/>
  <c r="BE79" i="37"/>
  <c r="BJ178" i="37"/>
  <c r="AT179" i="37"/>
  <c r="BZ178" i="37"/>
  <c r="BG178" i="37"/>
  <c r="BW178" i="37"/>
  <c r="AQ179" i="37"/>
  <c r="BD178" i="37"/>
  <c r="BT178" i="37"/>
  <c r="AN179" i="37"/>
  <c r="CA179" i="37"/>
  <c r="BK179" i="37"/>
  <c r="AU180" i="37"/>
  <c r="BO79" i="37"/>
  <c r="AY79" i="37"/>
  <c r="AL179" i="37"/>
  <c r="BR178" i="37"/>
  <c r="BB178" i="37"/>
  <c r="BK78" i="37"/>
  <c r="CA78" i="37"/>
  <c r="BE178" i="37"/>
  <c r="BU178" i="37"/>
  <c r="AO179" i="37"/>
  <c r="BG178" i="36"/>
  <c r="BW178" i="36"/>
  <c r="BD178" i="36"/>
  <c r="BT178" i="36"/>
  <c r="CA178" i="36"/>
  <c r="BK178" i="36"/>
  <c r="BE77" i="36"/>
  <c r="BU77" i="36"/>
  <c r="BC178" i="36"/>
  <c r="BS178" i="36"/>
  <c r="BQ79" i="36"/>
  <c r="BA79" i="36"/>
  <c r="BH179" i="36"/>
  <c r="AR180" i="36"/>
  <c r="BX179" i="36"/>
  <c r="BW77" i="36"/>
  <c r="BG77" i="36"/>
  <c r="BA180" i="36"/>
  <c r="BQ180" i="36"/>
  <c r="BO178" i="36"/>
  <c r="AY178" i="36"/>
  <c r="BR179" i="36"/>
  <c r="BB179" i="36"/>
  <c r="AL180" i="36"/>
  <c r="BF178" i="36"/>
  <c r="BV178" i="36"/>
  <c r="BN79" i="36"/>
  <c r="AX79" i="36"/>
  <c r="BJ77" i="36"/>
  <c r="BZ77" i="36"/>
  <c r="BN180" i="36"/>
  <c r="AX180" i="36"/>
  <c r="BY178" i="36"/>
  <c r="BI178" i="36"/>
  <c r="BB78" i="36"/>
  <c r="BR78" i="36"/>
  <c r="AW78" i="36"/>
  <c r="BM78" i="36"/>
  <c r="BP179" i="36"/>
  <c r="AZ179" i="36"/>
  <c r="AJ180" i="36"/>
  <c r="BK80" i="36"/>
  <c r="CA80" i="36"/>
  <c r="AV178" i="36"/>
  <c r="BL178" i="36"/>
  <c r="BV77" i="36"/>
  <c r="BF77" i="36"/>
  <c r="BZ178" i="36"/>
  <c r="BJ178" i="36"/>
  <c r="BH78" i="36"/>
  <c r="BX78" i="36"/>
  <c r="BE179" i="36"/>
  <c r="AO180" i="36"/>
  <c r="BU179" i="36"/>
  <c r="BI78" i="36"/>
  <c r="BY78" i="36"/>
  <c r="AW178" i="36"/>
  <c r="BM178" i="36"/>
  <c r="BP79" i="36"/>
  <c r="AZ79" i="36"/>
  <c r="BD77" i="36"/>
  <c r="BT77" i="36"/>
  <c r="BS79" i="36"/>
  <c r="BC79" i="36"/>
  <c r="BD77" i="16"/>
  <c r="BT77" i="16"/>
  <c r="BD175" i="16"/>
  <c r="BT175" i="16"/>
  <c r="BK176" i="16"/>
  <c r="CA176" i="16"/>
  <c r="BH75" i="16"/>
  <c r="BX75" i="16"/>
  <c r="BG175" i="16"/>
  <c r="BW175" i="16"/>
  <c r="BZ75" i="16"/>
  <c r="BJ75" i="16"/>
  <c r="BP47" i="16"/>
  <c r="AZ47" i="16"/>
  <c r="BV176" i="16"/>
  <c r="BF176" i="16"/>
  <c r="BF76" i="16"/>
  <c r="BV76" i="16"/>
  <c r="BY75" i="16"/>
  <c r="BI75" i="16"/>
  <c r="BQ46" i="16"/>
  <c r="BA46" i="16"/>
  <c r="BY175" i="16"/>
  <c r="BI175" i="16"/>
  <c r="BE175" i="16"/>
  <c r="BU175" i="16"/>
  <c r="BM46" i="16"/>
  <c r="AW46" i="16"/>
  <c r="AY47" i="16"/>
  <c r="BO47" i="16"/>
  <c r="AX46" i="16"/>
  <c r="BN46" i="16"/>
  <c r="BS46" i="16"/>
  <c r="BC46" i="16"/>
  <c r="BK76" i="16"/>
  <c r="CA76" i="16"/>
  <c r="BE75" i="16"/>
  <c r="BU75" i="16"/>
  <c r="BW75" i="16"/>
  <c r="BG75" i="16"/>
  <c r="BZ176" i="16"/>
  <c r="BJ176" i="16"/>
  <c r="BX176" i="16"/>
  <c r="BH176" i="16"/>
  <c r="AV46" i="16"/>
  <c r="BL46" i="16"/>
  <c r="BB46" i="16"/>
  <c r="BR46" i="16"/>
  <c r="AQ176" i="16"/>
  <c r="AR177" i="16"/>
  <c r="AT177" i="16"/>
  <c r="AN176" i="16"/>
  <c r="AO176" i="16"/>
  <c r="AS176" i="16"/>
  <c r="AU177" i="16"/>
  <c r="AP177" i="16"/>
  <c r="AI48" i="16"/>
  <c r="AH47" i="16"/>
  <c r="AM47" i="16"/>
  <c r="AL47" i="16"/>
  <c r="AK47" i="16"/>
  <c r="AG47" i="16"/>
  <c r="AJ48" i="16"/>
  <c r="AF47" i="16"/>
  <c r="T34" i="15"/>
  <c r="AB34" i="15" s="1"/>
  <c r="V34" i="15"/>
  <c r="AD34" i="15" s="1"/>
  <c r="S33" i="15"/>
  <c r="AA33" i="15" s="1"/>
  <c r="X34" i="15"/>
  <c r="AF34" i="15" s="1"/>
  <c r="Z34" i="15"/>
  <c r="U33" i="15"/>
  <c r="AC33" i="15" s="1"/>
  <c r="Y34" i="15"/>
  <c r="AG34" i="15" s="1"/>
  <c r="W34" i="15"/>
  <c r="AE34" i="15" s="1"/>
  <c r="BO78" i="43" l="1"/>
  <c r="AY78" i="43"/>
  <c r="BH78" i="39"/>
  <c r="BX78" i="39"/>
  <c r="BC78" i="40"/>
  <c r="BS78" i="40"/>
  <c r="BS78" i="43"/>
  <c r="BC78" i="43"/>
  <c r="U77" i="45"/>
  <c r="AC76" i="45"/>
  <c r="AG180" i="42"/>
  <c r="AW179" i="42"/>
  <c r="BM179" i="42"/>
  <c r="AU180" i="43"/>
  <c r="CA179" i="43"/>
  <c r="BK179" i="43"/>
  <c r="BZ179" i="43"/>
  <c r="BJ179" i="43"/>
  <c r="AT180" i="43"/>
  <c r="BZ179" i="38"/>
  <c r="AT180" i="38"/>
  <c r="BJ179" i="38"/>
  <c r="BK179" i="41"/>
  <c r="CA179" i="41"/>
  <c r="BP179" i="42"/>
  <c r="AZ179" i="42"/>
  <c r="AJ180" i="42"/>
  <c r="AW179" i="37"/>
  <c r="AG180" i="37"/>
  <c r="BM179" i="37"/>
  <c r="BW78" i="44"/>
  <c r="BG78" i="44"/>
  <c r="BN78" i="42"/>
  <c r="AX78" i="42"/>
  <c r="BI179" i="43"/>
  <c r="AS180" i="43"/>
  <c r="BY179" i="43"/>
  <c r="AX180" i="37"/>
  <c r="AH181" i="37"/>
  <c r="BN180" i="37"/>
  <c r="BJ78" i="41"/>
  <c r="BZ78" i="41"/>
  <c r="AW78" i="40"/>
  <c r="BM78" i="40"/>
  <c r="V77" i="45"/>
  <c r="AD76" i="45"/>
  <c r="BT78" i="44"/>
  <c r="BD78" i="44"/>
  <c r="AG180" i="40"/>
  <c r="AW179" i="40"/>
  <c r="BM179" i="40"/>
  <c r="BY78" i="39"/>
  <c r="BI78" i="39"/>
  <c r="AR180" i="40"/>
  <c r="BH179" i="40"/>
  <c r="BX179" i="40"/>
  <c r="BB179" i="42"/>
  <c r="BR179" i="42"/>
  <c r="AL180" i="42"/>
  <c r="BT179" i="42"/>
  <c r="BD179" i="42"/>
  <c r="AN180" i="42"/>
  <c r="BY179" i="38"/>
  <c r="BI179" i="38"/>
  <c r="AS180" i="38"/>
  <c r="BV79" i="44"/>
  <c r="BF79" i="44"/>
  <c r="BL179" i="40"/>
  <c r="AV179" i="40"/>
  <c r="AF180" i="40"/>
  <c r="BH78" i="41"/>
  <c r="BX78" i="41"/>
  <c r="BP179" i="41"/>
  <c r="AZ179" i="41"/>
  <c r="AQ181" i="39"/>
  <c r="BW180" i="39"/>
  <c r="BG180" i="39"/>
  <c r="AY78" i="36"/>
  <c r="BO78" i="36"/>
  <c r="AB79" i="45"/>
  <c r="T80" i="45"/>
  <c r="R79" i="45"/>
  <c r="Z78" i="45"/>
  <c r="S79" i="45"/>
  <c r="AA78" i="45"/>
  <c r="W79" i="45"/>
  <c r="AE78" i="45"/>
  <c r="X77" i="45"/>
  <c r="AF76" i="45"/>
  <c r="Y77" i="45"/>
  <c r="AG76" i="45"/>
  <c r="BY180" i="44"/>
  <c r="BI180" i="44"/>
  <c r="AS181" i="44"/>
  <c r="BJ78" i="44"/>
  <c r="BZ78" i="44"/>
  <c r="BB80" i="44"/>
  <c r="BR80" i="44"/>
  <c r="AW79" i="44"/>
  <c r="BM79" i="44"/>
  <c r="BM180" i="44"/>
  <c r="AW180" i="44"/>
  <c r="AG181" i="44"/>
  <c r="AN181" i="44"/>
  <c r="BD180" i="44"/>
  <c r="BT180" i="44"/>
  <c r="CA78" i="44"/>
  <c r="BK78" i="44"/>
  <c r="BC80" i="44"/>
  <c r="BS80" i="44"/>
  <c r="BN81" i="44"/>
  <c r="AX81" i="44"/>
  <c r="BY78" i="44"/>
  <c r="BI78" i="44"/>
  <c r="BQ79" i="44"/>
  <c r="BA79" i="44"/>
  <c r="AZ78" i="44"/>
  <c r="BP78" i="44"/>
  <c r="BB182" i="44"/>
  <c r="AL183" i="44"/>
  <c r="BR182" i="44"/>
  <c r="BF180" i="44"/>
  <c r="AP181" i="44"/>
  <c r="BV180" i="44"/>
  <c r="AY179" i="44"/>
  <c r="BO179" i="44"/>
  <c r="AI180" i="44"/>
  <c r="BW180" i="44"/>
  <c r="BG180" i="44"/>
  <c r="AQ181" i="44"/>
  <c r="AR180" i="44"/>
  <c r="BH179" i="44"/>
  <c r="BX179" i="44"/>
  <c r="AO181" i="44"/>
  <c r="BE180" i="44"/>
  <c r="BU180" i="44"/>
  <c r="BX78" i="44"/>
  <c r="BH78" i="44"/>
  <c r="CA181" i="44"/>
  <c r="AU182" i="44"/>
  <c r="BK181" i="44"/>
  <c r="BO81" i="44"/>
  <c r="AY81" i="44"/>
  <c r="BP179" i="44"/>
  <c r="AZ179" i="44"/>
  <c r="AJ180" i="44"/>
  <c r="AF182" i="44"/>
  <c r="AV181" i="44"/>
  <c r="BL181" i="44"/>
  <c r="AT180" i="44"/>
  <c r="BZ179" i="44"/>
  <c r="BJ179" i="44"/>
  <c r="BU78" i="44"/>
  <c r="BE78" i="44"/>
  <c r="BQ181" i="44"/>
  <c r="AK182" i="44"/>
  <c r="BA181" i="44"/>
  <c r="AH182" i="44"/>
  <c r="BN181" i="44"/>
  <c r="AX181" i="44"/>
  <c r="BS179" i="44"/>
  <c r="BC179" i="44"/>
  <c r="AM180" i="44"/>
  <c r="BA81" i="43"/>
  <c r="BQ81" i="43"/>
  <c r="BM80" i="43"/>
  <c r="AW80" i="43"/>
  <c r="BZ78" i="43"/>
  <c r="BJ78" i="43"/>
  <c r="BF79" i="43"/>
  <c r="BV79" i="43"/>
  <c r="BR180" i="43"/>
  <c r="AL181" i="43"/>
  <c r="BB180" i="43"/>
  <c r="BM179" i="43"/>
  <c r="AG180" i="43"/>
  <c r="AW179" i="43"/>
  <c r="AK181" i="43"/>
  <c r="BQ180" i="43"/>
  <c r="BA180" i="43"/>
  <c r="BN80" i="43"/>
  <c r="AX80" i="43"/>
  <c r="AF181" i="43"/>
  <c r="AV180" i="43"/>
  <c r="BL180" i="43"/>
  <c r="BD79" i="43"/>
  <c r="BT79" i="43"/>
  <c r="BG180" i="43"/>
  <c r="BW180" i="43"/>
  <c r="AQ181" i="43"/>
  <c r="BX78" i="43"/>
  <c r="BH78" i="43"/>
  <c r="BU180" i="43"/>
  <c r="AO181" i="43"/>
  <c r="BE180" i="43"/>
  <c r="BS180" i="43"/>
  <c r="AM181" i="43"/>
  <c r="BC180" i="43"/>
  <c r="BW78" i="43"/>
  <c r="BG78" i="43"/>
  <c r="BE79" i="43"/>
  <c r="BU79" i="43"/>
  <c r="CA79" i="43"/>
  <c r="BK79" i="43"/>
  <c r="BV180" i="43"/>
  <c r="AP181" i="43"/>
  <c r="BF180" i="43"/>
  <c r="BX181" i="43"/>
  <c r="AR182" i="43"/>
  <c r="BH181" i="43"/>
  <c r="BP80" i="43"/>
  <c r="AZ80" i="43"/>
  <c r="BY78" i="43"/>
  <c r="BI78" i="43"/>
  <c r="AY179" i="43"/>
  <c r="BO179" i="43"/>
  <c r="AI180" i="43"/>
  <c r="AX179" i="43"/>
  <c r="BN179" i="43"/>
  <c r="AH180" i="43"/>
  <c r="BR81" i="43"/>
  <c r="BB81" i="43"/>
  <c r="BD180" i="43"/>
  <c r="BT180" i="43"/>
  <c r="AN181" i="43"/>
  <c r="BP179" i="43"/>
  <c r="AJ180" i="43"/>
  <c r="AZ179" i="43"/>
  <c r="AM182" i="42"/>
  <c r="BC181" i="42"/>
  <c r="BS181" i="42"/>
  <c r="CA80" i="42"/>
  <c r="BK80" i="42"/>
  <c r="BY81" i="42"/>
  <c r="BI81" i="42"/>
  <c r="BI179" i="42"/>
  <c r="AS180" i="42"/>
  <c r="BY179" i="42"/>
  <c r="BE181" i="42"/>
  <c r="AO182" i="42"/>
  <c r="BU181" i="42"/>
  <c r="BP80" i="42"/>
  <c r="AZ80" i="42"/>
  <c r="AW79" i="42"/>
  <c r="BM79" i="42"/>
  <c r="BH79" i="42"/>
  <c r="BX79" i="42"/>
  <c r="BE79" i="42"/>
  <c r="BU79" i="42"/>
  <c r="BF79" i="42"/>
  <c r="BV79" i="42"/>
  <c r="BJ80" i="42"/>
  <c r="BZ80" i="42"/>
  <c r="AQ180" i="42"/>
  <c r="BG179" i="42"/>
  <c r="BW179" i="42"/>
  <c r="AP180" i="42"/>
  <c r="BV179" i="42"/>
  <c r="BF179" i="42"/>
  <c r="BQ79" i="42"/>
  <c r="BA79" i="42"/>
  <c r="BD79" i="42"/>
  <c r="BT79" i="42"/>
  <c r="BO79" i="42"/>
  <c r="AY79" i="42"/>
  <c r="BH179" i="42"/>
  <c r="BX179" i="42"/>
  <c r="AR180" i="42"/>
  <c r="AU181" i="42"/>
  <c r="BK180" i="42"/>
  <c r="CA180" i="42"/>
  <c r="BC79" i="42"/>
  <c r="BS79" i="42"/>
  <c r="BN181" i="42"/>
  <c r="AX181" i="42"/>
  <c r="AH182" i="42"/>
  <c r="BR79" i="42"/>
  <c r="BB79" i="42"/>
  <c r="BA180" i="42"/>
  <c r="BQ180" i="42"/>
  <c r="AK181" i="42"/>
  <c r="BJ179" i="42"/>
  <c r="BZ179" i="42"/>
  <c r="AT180" i="42"/>
  <c r="AF180" i="42"/>
  <c r="AV179" i="42"/>
  <c r="BL179" i="42"/>
  <c r="AI180" i="42"/>
  <c r="BO179" i="42"/>
  <c r="AY179" i="42"/>
  <c r="BW78" i="42"/>
  <c r="BG78" i="42"/>
  <c r="BS179" i="41"/>
  <c r="BC179" i="41"/>
  <c r="BZ181" i="41"/>
  <c r="BJ181" i="41"/>
  <c r="BU182" i="41"/>
  <c r="BE182" i="41"/>
  <c r="BT179" i="41"/>
  <c r="BD179" i="41"/>
  <c r="AY78" i="41"/>
  <c r="BO78" i="41"/>
  <c r="BN78" i="41"/>
  <c r="AX78" i="41"/>
  <c r="BY182" i="41"/>
  <c r="BI182" i="41"/>
  <c r="BG179" i="41"/>
  <c r="BW179" i="41"/>
  <c r="AV179" i="41"/>
  <c r="BL179" i="41"/>
  <c r="BM78" i="41"/>
  <c r="AW78" i="41"/>
  <c r="BR179" i="41"/>
  <c r="BB179" i="41"/>
  <c r="BO180" i="41"/>
  <c r="AY180" i="41"/>
  <c r="BR80" i="41"/>
  <c r="BB80" i="41"/>
  <c r="BI79" i="41"/>
  <c r="BY79" i="41"/>
  <c r="AW179" i="41"/>
  <c r="BM179" i="41"/>
  <c r="BC80" i="41"/>
  <c r="BS80" i="41"/>
  <c r="BE80" i="41"/>
  <c r="BU80" i="41"/>
  <c r="BP79" i="41"/>
  <c r="AZ79" i="41"/>
  <c r="BF80" i="41"/>
  <c r="BV80" i="41"/>
  <c r="CA80" i="41"/>
  <c r="AU81" i="41"/>
  <c r="BK80" i="41"/>
  <c r="BQ181" i="41"/>
  <c r="BA181" i="41"/>
  <c r="BF179" i="41"/>
  <c r="BV179" i="41"/>
  <c r="BA78" i="41"/>
  <c r="BQ78" i="41"/>
  <c r="BX179" i="41"/>
  <c r="BH179" i="41"/>
  <c r="BD80" i="41"/>
  <c r="BT80" i="41"/>
  <c r="BW81" i="41"/>
  <c r="BG81" i="41"/>
  <c r="BN180" i="41"/>
  <c r="AX180" i="41"/>
  <c r="AS180" i="40"/>
  <c r="BY179" i="40"/>
  <c r="BI179" i="40"/>
  <c r="AZ179" i="40"/>
  <c r="BP179" i="40"/>
  <c r="AJ180" i="40"/>
  <c r="AQ182" i="40"/>
  <c r="BG181" i="40"/>
  <c r="BW181" i="40"/>
  <c r="AZ80" i="40"/>
  <c r="BP80" i="40"/>
  <c r="BU179" i="40"/>
  <c r="BE179" i="40"/>
  <c r="AO180" i="40"/>
  <c r="BO80" i="40"/>
  <c r="AY80" i="40"/>
  <c r="BY78" i="40"/>
  <c r="BI78" i="40"/>
  <c r="BT179" i="40"/>
  <c r="AN180" i="40"/>
  <c r="BD179" i="40"/>
  <c r="AT181" i="40"/>
  <c r="BJ180" i="40"/>
  <c r="BZ180" i="40"/>
  <c r="AX179" i="40"/>
  <c r="AH180" i="40"/>
  <c r="BN179" i="40"/>
  <c r="BT79" i="40"/>
  <c r="BD79" i="40"/>
  <c r="BA78" i="40"/>
  <c r="BQ78" i="40"/>
  <c r="CA179" i="40"/>
  <c r="AU180" i="40"/>
  <c r="BK179" i="40"/>
  <c r="BR78" i="40"/>
  <c r="BB78" i="40"/>
  <c r="AX80" i="40"/>
  <c r="BN80" i="40"/>
  <c r="BR179" i="40"/>
  <c r="AL180" i="40"/>
  <c r="BB179" i="40"/>
  <c r="CA78" i="40"/>
  <c r="AU79" i="40"/>
  <c r="BK78" i="40"/>
  <c r="BV79" i="40"/>
  <c r="BF79" i="40"/>
  <c r="BH80" i="40"/>
  <c r="BX80" i="40"/>
  <c r="BF179" i="40"/>
  <c r="BV179" i="40"/>
  <c r="AP180" i="40"/>
  <c r="BJ79" i="40"/>
  <c r="BZ79" i="40"/>
  <c r="BE79" i="40"/>
  <c r="BU79" i="40"/>
  <c r="BG78" i="40"/>
  <c r="BW78" i="40"/>
  <c r="AY179" i="40"/>
  <c r="BO179" i="40"/>
  <c r="AI180" i="40"/>
  <c r="BS180" i="40"/>
  <c r="BC180" i="40"/>
  <c r="AM181" i="40"/>
  <c r="BQ181" i="40"/>
  <c r="AK182" i="40"/>
  <c r="BA181" i="40"/>
  <c r="AW179" i="39"/>
  <c r="AG180" i="39"/>
  <c r="BM179" i="39"/>
  <c r="AN180" i="39"/>
  <c r="BD179" i="39"/>
  <c r="BT179" i="39"/>
  <c r="AT182" i="39"/>
  <c r="BZ181" i="39"/>
  <c r="BJ181" i="39"/>
  <c r="BA181" i="39"/>
  <c r="BQ181" i="39"/>
  <c r="AK182" i="39"/>
  <c r="BF80" i="39"/>
  <c r="BV80" i="39"/>
  <c r="BU79" i="39"/>
  <c r="BE79" i="39"/>
  <c r="BS78" i="39"/>
  <c r="BC78" i="39"/>
  <c r="BJ78" i="39"/>
  <c r="BZ78" i="39"/>
  <c r="BD80" i="39"/>
  <c r="BT80" i="39"/>
  <c r="BU180" i="39"/>
  <c r="AO181" i="39"/>
  <c r="BE180" i="39"/>
  <c r="AF181" i="39"/>
  <c r="AV180" i="39"/>
  <c r="BL180" i="39"/>
  <c r="BM79" i="39"/>
  <c r="AW79" i="39"/>
  <c r="CA80" i="39"/>
  <c r="BK80" i="39"/>
  <c r="BS180" i="39"/>
  <c r="AM181" i="39"/>
  <c r="BC180" i="39"/>
  <c r="BO179" i="39"/>
  <c r="AI180" i="39"/>
  <c r="AY179" i="39"/>
  <c r="AZ80" i="39"/>
  <c r="BP80" i="39"/>
  <c r="BN79" i="39"/>
  <c r="AX79" i="39"/>
  <c r="CA179" i="39"/>
  <c r="AU180" i="39"/>
  <c r="BK179" i="39"/>
  <c r="AZ181" i="39"/>
  <c r="AJ182" i="39"/>
  <c r="BP181" i="39"/>
  <c r="BF180" i="39"/>
  <c r="BV180" i="39"/>
  <c r="AP181" i="39"/>
  <c r="BR180" i="39"/>
  <c r="AL181" i="39"/>
  <c r="BB180" i="39"/>
  <c r="BO80" i="39"/>
  <c r="AY80" i="39"/>
  <c r="BI180" i="39"/>
  <c r="AS181" i="39"/>
  <c r="BY180" i="39"/>
  <c r="BR79" i="39"/>
  <c r="BB79" i="39"/>
  <c r="AR182" i="39"/>
  <c r="BX181" i="39"/>
  <c r="BH181" i="39"/>
  <c r="BW80" i="39"/>
  <c r="BG80" i="39"/>
  <c r="BQ79" i="39"/>
  <c r="BA79" i="39"/>
  <c r="AX179" i="39"/>
  <c r="BN179" i="39"/>
  <c r="AH180" i="39"/>
  <c r="BE78" i="38"/>
  <c r="BU78" i="38"/>
  <c r="BF79" i="38"/>
  <c r="BV79" i="38"/>
  <c r="BS180" i="38"/>
  <c r="BC180" i="38"/>
  <c r="AM181" i="38"/>
  <c r="BA78" i="38"/>
  <c r="BQ78" i="38"/>
  <c r="BY79" i="38"/>
  <c r="BI79" i="38"/>
  <c r="AK181" i="38"/>
  <c r="BA180" i="38"/>
  <c r="BQ180" i="38"/>
  <c r="AY80" i="38"/>
  <c r="BO80" i="38"/>
  <c r="AF180" i="38"/>
  <c r="AV179" i="38"/>
  <c r="BL179" i="38"/>
  <c r="AJ181" i="38"/>
  <c r="AZ180" i="38"/>
  <c r="BP180" i="38"/>
  <c r="BG79" i="38"/>
  <c r="BW79" i="38"/>
  <c r="BD180" i="38"/>
  <c r="AN181" i="38"/>
  <c r="BT180" i="38"/>
  <c r="BD78" i="38"/>
  <c r="BT78" i="38"/>
  <c r="AG180" i="38"/>
  <c r="AW179" i="38"/>
  <c r="BM179" i="38"/>
  <c r="BN78" i="38"/>
  <c r="AX78" i="38"/>
  <c r="BB181" i="38"/>
  <c r="AL182" i="38"/>
  <c r="BR181" i="38"/>
  <c r="BC78" i="38"/>
  <c r="BS78" i="38"/>
  <c r="BP78" i="38"/>
  <c r="AZ78" i="38"/>
  <c r="BM78" i="38"/>
  <c r="AW78" i="38"/>
  <c r="BX180" i="38"/>
  <c r="AR181" i="38"/>
  <c r="BH180" i="38"/>
  <c r="BH79" i="38"/>
  <c r="BX79" i="38"/>
  <c r="BF179" i="38"/>
  <c r="BV179" i="38"/>
  <c r="AP180" i="38"/>
  <c r="CA179" i="38"/>
  <c r="AU180" i="38"/>
  <c r="BK179" i="38"/>
  <c r="BB78" i="38"/>
  <c r="BR78" i="38"/>
  <c r="AX180" i="38"/>
  <c r="BN180" i="38"/>
  <c r="AH181" i="38"/>
  <c r="CA78" i="38"/>
  <c r="BK78" i="38"/>
  <c r="BE179" i="38"/>
  <c r="AO180" i="38"/>
  <c r="BU179" i="38"/>
  <c r="BZ79" i="38"/>
  <c r="BJ79" i="38"/>
  <c r="AY180" i="38"/>
  <c r="AI181" i="38"/>
  <c r="BO180" i="38"/>
  <c r="BG181" i="38"/>
  <c r="AQ182" i="38"/>
  <c r="BW181" i="38"/>
  <c r="BD179" i="37"/>
  <c r="BT179" i="37"/>
  <c r="AN180" i="37"/>
  <c r="BS80" i="37"/>
  <c r="BC80" i="37"/>
  <c r="BC179" i="37"/>
  <c r="AM180" i="37"/>
  <c r="BS179" i="37"/>
  <c r="BK79" i="37"/>
  <c r="CA79" i="37"/>
  <c r="BF180" i="37"/>
  <c r="BV180" i="37"/>
  <c r="AP181" i="37"/>
  <c r="BG179" i="37"/>
  <c r="BW179" i="37"/>
  <c r="AQ180" i="37"/>
  <c r="BZ79" i="37"/>
  <c r="BJ79" i="37"/>
  <c r="BV80" i="37"/>
  <c r="BF80" i="37"/>
  <c r="BP80" i="37"/>
  <c r="AZ80" i="37"/>
  <c r="AJ180" i="37"/>
  <c r="AZ179" i="37"/>
  <c r="BP179" i="37"/>
  <c r="BY179" i="37"/>
  <c r="BI179" i="37"/>
  <c r="AS180" i="37"/>
  <c r="BI79" i="37"/>
  <c r="BY79" i="37"/>
  <c r="BR78" i="37"/>
  <c r="BB78" i="37"/>
  <c r="AL180" i="37"/>
  <c r="BB179" i="37"/>
  <c r="BR179" i="37"/>
  <c r="BO80" i="37"/>
  <c r="AY80" i="37"/>
  <c r="AY179" i="37"/>
  <c r="AI180" i="37"/>
  <c r="BO179" i="37"/>
  <c r="BT80" i="37"/>
  <c r="BD80" i="37"/>
  <c r="AF181" i="37"/>
  <c r="BL180" i="37"/>
  <c r="AV180" i="37"/>
  <c r="BQ78" i="37"/>
  <c r="BA78" i="37"/>
  <c r="BX79" i="37"/>
  <c r="BH79" i="37"/>
  <c r="BX181" i="37"/>
  <c r="AR182" i="37"/>
  <c r="BH181" i="37"/>
  <c r="BN78" i="37"/>
  <c r="AX78" i="37"/>
  <c r="BG79" i="37"/>
  <c r="BW79" i="37"/>
  <c r="BE179" i="37"/>
  <c r="BU179" i="37"/>
  <c r="AO180" i="37"/>
  <c r="BZ179" i="37"/>
  <c r="BJ179" i="37"/>
  <c r="AT180" i="37"/>
  <c r="BU80" i="37"/>
  <c r="BE80" i="37"/>
  <c r="CA180" i="37"/>
  <c r="AU181" i="37"/>
  <c r="BK180" i="37"/>
  <c r="BM78" i="37"/>
  <c r="AW78" i="37"/>
  <c r="AK180" i="37"/>
  <c r="BA179" i="37"/>
  <c r="BQ179" i="37"/>
  <c r="BI79" i="36"/>
  <c r="BY79" i="36"/>
  <c r="BA80" i="36"/>
  <c r="BQ80" i="36"/>
  <c r="BU180" i="36"/>
  <c r="BE180" i="36"/>
  <c r="BJ179" i="36"/>
  <c r="AT180" i="36"/>
  <c r="BZ179" i="36"/>
  <c r="BR79" i="36"/>
  <c r="BB79" i="36"/>
  <c r="BO179" i="36"/>
  <c r="AY179" i="36"/>
  <c r="AI180" i="36"/>
  <c r="BB180" i="36"/>
  <c r="BR180" i="36"/>
  <c r="BS80" i="36"/>
  <c r="BC80" i="36"/>
  <c r="AM180" i="36"/>
  <c r="BS179" i="36"/>
  <c r="BC179" i="36"/>
  <c r="BD78" i="36"/>
  <c r="BT78" i="36"/>
  <c r="BF78" i="36"/>
  <c r="BV78" i="36"/>
  <c r="CA179" i="36"/>
  <c r="BK179" i="36"/>
  <c r="AU180" i="36"/>
  <c r="BA181" i="36"/>
  <c r="BQ181" i="36"/>
  <c r="AZ180" i="36"/>
  <c r="BP180" i="36"/>
  <c r="AP180" i="36"/>
  <c r="BF179" i="36"/>
  <c r="BV179" i="36"/>
  <c r="BM79" i="36"/>
  <c r="AW79" i="36"/>
  <c r="BH79" i="36"/>
  <c r="BX79" i="36"/>
  <c r="BI179" i="36"/>
  <c r="BY179" i="36"/>
  <c r="AS180" i="36"/>
  <c r="BE78" i="36"/>
  <c r="BU78" i="36"/>
  <c r="BN181" i="36"/>
  <c r="AX181" i="36"/>
  <c r="AZ80" i="36"/>
  <c r="BP80" i="36"/>
  <c r="AF180" i="36"/>
  <c r="BL179" i="36"/>
  <c r="AV179" i="36"/>
  <c r="BT179" i="36"/>
  <c r="BD179" i="36"/>
  <c r="AN180" i="36"/>
  <c r="BX180" i="36"/>
  <c r="BH180" i="36"/>
  <c r="AG180" i="36"/>
  <c r="BM179" i="36"/>
  <c r="AW179" i="36"/>
  <c r="BG78" i="36"/>
  <c r="BW78" i="36"/>
  <c r="BJ78" i="36"/>
  <c r="BZ78" i="36"/>
  <c r="BG179" i="36"/>
  <c r="AQ180" i="36"/>
  <c r="BW179" i="36"/>
  <c r="BK81" i="36"/>
  <c r="CA81" i="36"/>
  <c r="AX80" i="36"/>
  <c r="BN80" i="36"/>
  <c r="BK77" i="16"/>
  <c r="CA77" i="16"/>
  <c r="BJ177" i="16"/>
  <c r="BZ177" i="16"/>
  <c r="BT176" i="16"/>
  <c r="BD176" i="16"/>
  <c r="BJ76" i="16"/>
  <c r="BZ76" i="16"/>
  <c r="BH177" i="16"/>
  <c r="BX177" i="16"/>
  <c r="BT78" i="16"/>
  <c r="BD78" i="16"/>
  <c r="BQ47" i="16"/>
  <c r="BA47" i="16"/>
  <c r="BF77" i="16"/>
  <c r="BV77" i="16"/>
  <c r="BV177" i="16"/>
  <c r="BF177" i="16"/>
  <c r="BK177" i="16"/>
  <c r="CA177" i="16"/>
  <c r="BU176" i="16"/>
  <c r="BE176" i="16"/>
  <c r="BH76" i="16"/>
  <c r="BX76" i="16"/>
  <c r="AW47" i="16"/>
  <c r="BM47" i="16"/>
  <c r="BW176" i="16"/>
  <c r="BG176" i="16"/>
  <c r="BG76" i="16"/>
  <c r="BW76" i="16"/>
  <c r="BU76" i="16"/>
  <c r="BE76" i="16"/>
  <c r="BY76" i="16"/>
  <c r="BI76" i="16"/>
  <c r="BP48" i="16"/>
  <c r="AZ48" i="16"/>
  <c r="BS47" i="16"/>
  <c r="BC47" i="16"/>
  <c r="AX47" i="16"/>
  <c r="BN47" i="16"/>
  <c r="BO48" i="16"/>
  <c r="AY48" i="16"/>
  <c r="BY176" i="16"/>
  <c r="BI176" i="16"/>
  <c r="AV47" i="16"/>
  <c r="BL47" i="16"/>
  <c r="BR47" i="16"/>
  <c r="BB47" i="16"/>
  <c r="AU178" i="16"/>
  <c r="AT178" i="16"/>
  <c r="AS177" i="16"/>
  <c r="AR178" i="16"/>
  <c r="AO177" i="16"/>
  <c r="AP178" i="16"/>
  <c r="AN177" i="16"/>
  <c r="AQ177" i="16"/>
  <c r="AJ49" i="16"/>
  <c r="AH48" i="16"/>
  <c r="AF48" i="16"/>
  <c r="AL48" i="16"/>
  <c r="AM48" i="16"/>
  <c r="AG48" i="16"/>
  <c r="AK48" i="16"/>
  <c r="AI49" i="16"/>
  <c r="W35" i="15"/>
  <c r="AE35" i="15" s="1"/>
  <c r="X35" i="15"/>
  <c r="AF35" i="15" s="1"/>
  <c r="Y35" i="15"/>
  <c r="AG35" i="15" s="1"/>
  <c r="S34" i="15"/>
  <c r="AA34" i="15" s="1"/>
  <c r="U34" i="15"/>
  <c r="AC34" i="15" s="1"/>
  <c r="V35" i="15"/>
  <c r="AD35" i="15" s="1"/>
  <c r="Z35" i="15"/>
  <c r="T35" i="15"/>
  <c r="AB35" i="15" s="1"/>
  <c r="BC79" i="40" l="1"/>
  <c r="BS79" i="40"/>
  <c r="BS79" i="43"/>
  <c r="BC79" i="43"/>
  <c r="BH79" i="39"/>
  <c r="BX79" i="39"/>
  <c r="BO79" i="43"/>
  <c r="AY79" i="43"/>
  <c r="BO79" i="36"/>
  <c r="AY79" i="36"/>
  <c r="AZ180" i="42"/>
  <c r="BP180" i="42"/>
  <c r="AJ181" i="42"/>
  <c r="AW79" i="40"/>
  <c r="BM79" i="40"/>
  <c r="BB180" i="42"/>
  <c r="BR180" i="42"/>
  <c r="AL181" i="42"/>
  <c r="BJ79" i="41"/>
  <c r="BZ79" i="41"/>
  <c r="AH182" i="37"/>
  <c r="AX181" i="37"/>
  <c r="BN181" i="37"/>
  <c r="BH79" i="41"/>
  <c r="BX79" i="41"/>
  <c r="AR181" i="40"/>
  <c r="BX180" i="40"/>
  <c r="BH180" i="40"/>
  <c r="BJ180" i="38"/>
  <c r="BZ180" i="38"/>
  <c r="AT181" i="38"/>
  <c r="CA180" i="41"/>
  <c r="BK180" i="41"/>
  <c r="BI180" i="43"/>
  <c r="BY180" i="43"/>
  <c r="AS181" i="43"/>
  <c r="AT181" i="43"/>
  <c r="BZ180" i="43"/>
  <c r="BJ180" i="43"/>
  <c r="AQ182" i="39"/>
  <c r="BW181" i="39"/>
  <c r="BG181" i="39"/>
  <c r="AX79" i="42"/>
  <c r="BN79" i="42"/>
  <c r="AW180" i="40"/>
  <c r="BM180" i="40"/>
  <c r="AG181" i="40"/>
  <c r="BF80" i="44"/>
  <c r="BV80" i="44"/>
  <c r="BG79" i="44"/>
  <c r="BW79" i="44"/>
  <c r="BK180" i="43"/>
  <c r="CA180" i="43"/>
  <c r="AU181" i="43"/>
  <c r="BY79" i="39"/>
  <c r="BI79" i="39"/>
  <c r="AS181" i="38"/>
  <c r="BY180" i="38"/>
  <c r="BI180" i="38"/>
  <c r="BD79" i="44"/>
  <c r="BT79" i="44"/>
  <c r="BM180" i="42"/>
  <c r="AG181" i="42"/>
  <c r="AW180" i="42"/>
  <c r="BP180" i="41"/>
  <c r="AZ180" i="41"/>
  <c r="AD77" i="45"/>
  <c r="V78" i="45"/>
  <c r="BM180" i="37"/>
  <c r="AW180" i="37"/>
  <c r="AG181" i="37"/>
  <c r="BL180" i="40"/>
  <c r="AF181" i="40"/>
  <c r="AV180" i="40"/>
  <c r="BT180" i="42"/>
  <c r="AN181" i="42"/>
  <c r="BD180" i="42"/>
  <c r="U78" i="45"/>
  <c r="AC77" i="45"/>
  <c r="W80" i="45"/>
  <c r="AE79" i="45"/>
  <c r="Z79" i="45"/>
  <c r="R80" i="45"/>
  <c r="T81" i="45"/>
  <c r="AB80" i="45"/>
  <c r="AG77" i="45"/>
  <c r="Y78" i="45"/>
  <c r="X78" i="45"/>
  <c r="AF77" i="45"/>
  <c r="AA79" i="45"/>
  <c r="S80" i="45"/>
  <c r="BZ180" i="44"/>
  <c r="BJ180" i="44"/>
  <c r="AT181" i="44"/>
  <c r="BK79" i="44"/>
  <c r="CA79" i="44"/>
  <c r="BP180" i="44"/>
  <c r="AJ181" i="44"/>
  <c r="AZ180" i="44"/>
  <c r="AM181" i="44"/>
  <c r="BC180" i="44"/>
  <c r="BS180" i="44"/>
  <c r="BU181" i="44"/>
  <c r="AO182" i="44"/>
  <c r="BE181" i="44"/>
  <c r="AY82" i="44"/>
  <c r="BO82" i="44"/>
  <c r="BH180" i="44"/>
  <c r="AR181" i="44"/>
  <c r="BX180" i="44"/>
  <c r="BA80" i="44"/>
  <c r="BQ80" i="44"/>
  <c r="BM80" i="44"/>
  <c r="AW80" i="44"/>
  <c r="BT181" i="44"/>
  <c r="BD181" i="44"/>
  <c r="AN182" i="44"/>
  <c r="BG181" i="44"/>
  <c r="BW181" i="44"/>
  <c r="AQ182" i="44"/>
  <c r="BL182" i="44"/>
  <c r="AF183" i="44"/>
  <c r="AV182" i="44"/>
  <c r="AH183" i="44"/>
  <c r="AX182" i="44"/>
  <c r="BN182" i="44"/>
  <c r="BO180" i="44"/>
  <c r="AI181" i="44"/>
  <c r="AY180" i="44"/>
  <c r="BI79" i="44"/>
  <c r="BY79" i="44"/>
  <c r="AX82" i="44"/>
  <c r="BN82" i="44"/>
  <c r="BR81" i="44"/>
  <c r="BB81" i="44"/>
  <c r="AG182" i="44"/>
  <c r="BM181" i="44"/>
  <c r="AW181" i="44"/>
  <c r="BA182" i="44"/>
  <c r="AK183" i="44"/>
  <c r="BQ182" i="44"/>
  <c r="AU183" i="44"/>
  <c r="BK182" i="44"/>
  <c r="CA182" i="44"/>
  <c r="BP79" i="44"/>
  <c r="AZ79" i="44"/>
  <c r="BF181" i="44"/>
  <c r="AP182" i="44"/>
  <c r="BV181" i="44"/>
  <c r="BZ79" i="44"/>
  <c r="BJ79" i="44"/>
  <c r="BE79" i="44"/>
  <c r="BU79" i="44"/>
  <c r="BX79" i="44"/>
  <c r="BH79" i="44"/>
  <c r="BI181" i="44"/>
  <c r="AS182" i="44"/>
  <c r="BY181" i="44"/>
  <c r="BC81" i="44"/>
  <c r="BS81" i="44"/>
  <c r="BR183" i="44"/>
  <c r="AL184" i="44"/>
  <c r="BB183" i="44"/>
  <c r="BZ79" i="43"/>
  <c r="BJ79" i="43"/>
  <c r="BF181" i="43"/>
  <c r="AP182" i="43"/>
  <c r="BV181" i="43"/>
  <c r="AX81" i="43"/>
  <c r="BN81" i="43"/>
  <c r="BB82" i="43"/>
  <c r="BR82" i="43"/>
  <c r="CA80" i="43"/>
  <c r="BK80" i="43"/>
  <c r="BD80" i="43"/>
  <c r="BT80" i="43"/>
  <c r="BW79" i="43"/>
  <c r="BG79" i="43"/>
  <c r="AH181" i="43"/>
  <c r="AX180" i="43"/>
  <c r="BN180" i="43"/>
  <c r="BX79" i="43"/>
  <c r="BH79" i="43"/>
  <c r="AW81" i="43"/>
  <c r="BM81" i="43"/>
  <c r="BX182" i="43"/>
  <c r="AR183" i="43"/>
  <c r="BH182" i="43"/>
  <c r="AG181" i="43"/>
  <c r="AW180" i="43"/>
  <c r="BM180" i="43"/>
  <c r="BA82" i="43"/>
  <c r="BQ82" i="43"/>
  <c r="BY79" i="43"/>
  <c r="BI79" i="43"/>
  <c r="AZ81" i="43"/>
  <c r="BP81" i="43"/>
  <c r="BF80" i="43"/>
  <c r="BV80" i="43"/>
  <c r="AJ181" i="43"/>
  <c r="BP180" i="43"/>
  <c r="AZ180" i="43"/>
  <c r="AF182" i="43"/>
  <c r="BL181" i="43"/>
  <c r="AV181" i="43"/>
  <c r="BD181" i="43"/>
  <c r="BT181" i="43"/>
  <c r="AN182" i="43"/>
  <c r="BE181" i="43"/>
  <c r="AO182" i="43"/>
  <c r="BU181" i="43"/>
  <c r="BA181" i="43"/>
  <c r="BQ181" i="43"/>
  <c r="AK182" i="43"/>
  <c r="BW181" i="43"/>
  <c r="BG181" i="43"/>
  <c r="AQ182" i="43"/>
  <c r="BB181" i="43"/>
  <c r="AL182" i="43"/>
  <c r="BR181" i="43"/>
  <c r="BC181" i="43"/>
  <c r="BS181" i="43"/>
  <c r="AM182" i="43"/>
  <c r="AI181" i="43"/>
  <c r="AY180" i="43"/>
  <c r="BO180" i="43"/>
  <c r="BE80" i="43"/>
  <c r="BU80" i="43"/>
  <c r="AV180" i="42"/>
  <c r="BL180" i="42"/>
  <c r="AF181" i="42"/>
  <c r="BW180" i="42"/>
  <c r="AQ181" i="42"/>
  <c r="BG180" i="42"/>
  <c r="AT181" i="42"/>
  <c r="BJ180" i="42"/>
  <c r="BZ180" i="42"/>
  <c r="BK181" i="42"/>
  <c r="AU182" i="42"/>
  <c r="CA181" i="42"/>
  <c r="AZ81" i="42"/>
  <c r="BP81" i="42"/>
  <c r="AS181" i="42"/>
  <c r="BY180" i="42"/>
  <c r="BI180" i="42"/>
  <c r="BB80" i="42"/>
  <c r="BR80" i="42"/>
  <c r="BZ81" i="42"/>
  <c r="BJ81" i="42"/>
  <c r="BG79" i="42"/>
  <c r="BW79" i="42"/>
  <c r="BV80" i="42"/>
  <c r="BF80" i="42"/>
  <c r="BI82" i="42"/>
  <c r="BY82" i="42"/>
  <c r="AH183" i="42"/>
  <c r="BN182" i="42"/>
  <c r="AX182" i="42"/>
  <c r="BH80" i="42"/>
  <c r="BX80" i="42"/>
  <c r="AR181" i="42"/>
  <c r="BX180" i="42"/>
  <c r="BH180" i="42"/>
  <c r="BV180" i="42"/>
  <c r="BF180" i="42"/>
  <c r="AP181" i="42"/>
  <c r="AK182" i="42"/>
  <c r="BQ181" i="42"/>
  <c r="BA181" i="42"/>
  <c r="BE182" i="42"/>
  <c r="BU182" i="42"/>
  <c r="AO183" i="42"/>
  <c r="BT80" i="42"/>
  <c r="BD80" i="42"/>
  <c r="BE80" i="42"/>
  <c r="BU80" i="42"/>
  <c r="BO80" i="42"/>
  <c r="AY80" i="42"/>
  <c r="BO180" i="42"/>
  <c r="AI181" i="42"/>
  <c r="AY180" i="42"/>
  <c r="BQ80" i="42"/>
  <c r="BA80" i="42"/>
  <c r="BK81" i="42"/>
  <c r="CA81" i="42"/>
  <c r="BS80" i="42"/>
  <c r="BC80" i="42"/>
  <c r="BM80" i="42"/>
  <c r="AW80" i="42"/>
  <c r="BC182" i="42"/>
  <c r="BS182" i="42"/>
  <c r="AM183" i="42"/>
  <c r="BO79" i="41"/>
  <c r="AY79" i="41"/>
  <c r="BQ79" i="41"/>
  <c r="BA79" i="41"/>
  <c r="BV180" i="41"/>
  <c r="BF180" i="41"/>
  <c r="BU81" i="41"/>
  <c r="BE81" i="41"/>
  <c r="AW79" i="41"/>
  <c r="BM79" i="41"/>
  <c r="BM180" i="41"/>
  <c r="AW180" i="41"/>
  <c r="BN181" i="41"/>
  <c r="AX181" i="41"/>
  <c r="BG82" i="41"/>
  <c r="BW82" i="41"/>
  <c r="BV81" i="41"/>
  <c r="BF81" i="41"/>
  <c r="AS184" i="41"/>
  <c r="BY183" i="41"/>
  <c r="BI183" i="41"/>
  <c r="BS81" i="41"/>
  <c r="BC81" i="41"/>
  <c r="BT180" i="41"/>
  <c r="BD180" i="41"/>
  <c r="BI80" i="41"/>
  <c r="BY80" i="41"/>
  <c r="BW180" i="41"/>
  <c r="BG180" i="41"/>
  <c r="BT81" i="41"/>
  <c r="BD81" i="41"/>
  <c r="BZ182" i="41"/>
  <c r="BJ182" i="41"/>
  <c r="BP80" i="41"/>
  <c r="AZ80" i="41"/>
  <c r="AY181" i="41"/>
  <c r="BO181" i="41"/>
  <c r="BU183" i="41"/>
  <c r="AO184" i="41"/>
  <c r="BE183" i="41"/>
  <c r="BB81" i="41"/>
  <c r="BR81" i="41"/>
  <c r="BH180" i="41"/>
  <c r="BX180" i="41"/>
  <c r="BS180" i="41"/>
  <c r="BC180" i="41"/>
  <c r="BL180" i="41"/>
  <c r="AV180" i="41"/>
  <c r="BQ182" i="41"/>
  <c r="BA182" i="41"/>
  <c r="CA81" i="41"/>
  <c r="BK81" i="41"/>
  <c r="AU82" i="41"/>
  <c r="BB180" i="41"/>
  <c r="BR180" i="41"/>
  <c r="AX79" i="41"/>
  <c r="BN79" i="41"/>
  <c r="BY79" i="40"/>
  <c r="BI79" i="40"/>
  <c r="AY180" i="40"/>
  <c r="BO180" i="40"/>
  <c r="AI181" i="40"/>
  <c r="AU181" i="40"/>
  <c r="BK180" i="40"/>
  <c r="CA180" i="40"/>
  <c r="AY81" i="40"/>
  <c r="BO81" i="40"/>
  <c r="BV80" i="40"/>
  <c r="BF80" i="40"/>
  <c r="BD80" i="40"/>
  <c r="BT80" i="40"/>
  <c r="AK183" i="40"/>
  <c r="BA182" i="40"/>
  <c r="BQ182" i="40"/>
  <c r="BW182" i="40"/>
  <c r="AQ183" i="40"/>
  <c r="BG182" i="40"/>
  <c r="BJ181" i="40"/>
  <c r="AT182" i="40"/>
  <c r="BZ181" i="40"/>
  <c r="BU180" i="40"/>
  <c r="AO181" i="40"/>
  <c r="BE180" i="40"/>
  <c r="BP180" i="40"/>
  <c r="AJ181" i="40"/>
  <c r="AZ180" i="40"/>
  <c r="AM182" i="40"/>
  <c r="BC181" i="40"/>
  <c r="BS181" i="40"/>
  <c r="BE80" i="40"/>
  <c r="BU80" i="40"/>
  <c r="AX180" i="40"/>
  <c r="BN180" i="40"/>
  <c r="AH181" i="40"/>
  <c r="BR180" i="40"/>
  <c r="BB180" i="40"/>
  <c r="AL181" i="40"/>
  <c r="AX81" i="40"/>
  <c r="BN81" i="40"/>
  <c r="BT180" i="40"/>
  <c r="AN181" i="40"/>
  <c r="BD180" i="40"/>
  <c r="BW79" i="40"/>
  <c r="BG79" i="40"/>
  <c r="BP81" i="40"/>
  <c r="AZ81" i="40"/>
  <c r="BZ80" i="40"/>
  <c r="BJ80" i="40"/>
  <c r="BX81" i="40"/>
  <c r="BH81" i="40"/>
  <c r="BR79" i="40"/>
  <c r="BB79" i="40"/>
  <c r="BQ79" i="40"/>
  <c r="BA79" i="40"/>
  <c r="BK79" i="40"/>
  <c r="CA79" i="40"/>
  <c r="AU80" i="40"/>
  <c r="AP181" i="40"/>
  <c r="BV180" i="40"/>
  <c r="BF180" i="40"/>
  <c r="AS181" i="40"/>
  <c r="BY180" i="40"/>
  <c r="BI180" i="40"/>
  <c r="BK81" i="39"/>
  <c r="CA81" i="39"/>
  <c r="BB80" i="39"/>
  <c r="BR80" i="39"/>
  <c r="AW80" i="39"/>
  <c r="BM80" i="39"/>
  <c r="BF81" i="39"/>
  <c r="BV81" i="39"/>
  <c r="CA180" i="39"/>
  <c r="AU181" i="39"/>
  <c r="BK180" i="39"/>
  <c r="AX80" i="39"/>
  <c r="BN80" i="39"/>
  <c r="BB181" i="39"/>
  <c r="BR181" i="39"/>
  <c r="AL182" i="39"/>
  <c r="BT180" i="39"/>
  <c r="AN181" i="39"/>
  <c r="BD180" i="39"/>
  <c r="BJ79" i="39"/>
  <c r="BZ79" i="39"/>
  <c r="AG181" i="39"/>
  <c r="AW180" i="39"/>
  <c r="BM180" i="39"/>
  <c r="AS182" i="39"/>
  <c r="BY181" i="39"/>
  <c r="BI181" i="39"/>
  <c r="AK183" i="39"/>
  <c r="BQ182" i="39"/>
  <c r="BA182" i="39"/>
  <c r="BU181" i="39"/>
  <c r="BE181" i="39"/>
  <c r="AO182" i="39"/>
  <c r="AY180" i="39"/>
  <c r="AI181" i="39"/>
  <c r="BO180" i="39"/>
  <c r="BV181" i="39"/>
  <c r="AP182" i="39"/>
  <c r="BF181" i="39"/>
  <c r="BS181" i="39"/>
  <c r="BC181" i="39"/>
  <c r="AM182" i="39"/>
  <c r="BC79" i="39"/>
  <c r="BS79" i="39"/>
  <c r="AY81" i="39"/>
  <c r="BO81" i="39"/>
  <c r="BP81" i="39"/>
  <c r="AZ81" i="39"/>
  <c r="AR183" i="39"/>
  <c r="BH182" i="39"/>
  <c r="BX182" i="39"/>
  <c r="AJ183" i="39"/>
  <c r="BP182" i="39"/>
  <c r="AZ182" i="39"/>
  <c r="AF182" i="39"/>
  <c r="BL181" i="39"/>
  <c r="AV181" i="39"/>
  <c r="AH181" i="39"/>
  <c r="BN180" i="39"/>
  <c r="AX180" i="39"/>
  <c r="BJ182" i="39"/>
  <c r="AT183" i="39"/>
  <c r="BZ182" i="39"/>
  <c r="BT81" i="39"/>
  <c r="BD81" i="39"/>
  <c r="BQ80" i="39"/>
  <c r="BA80" i="39"/>
  <c r="BG81" i="39"/>
  <c r="BW81" i="39"/>
  <c r="BE80" i="39"/>
  <c r="BU80" i="39"/>
  <c r="BH181" i="38"/>
  <c r="AR182" i="38"/>
  <c r="BX181" i="38"/>
  <c r="BD79" i="38"/>
  <c r="BT79" i="38"/>
  <c r="AY81" i="38"/>
  <c r="BO81" i="38"/>
  <c r="BI80" i="38"/>
  <c r="BY80" i="38"/>
  <c r="AG181" i="38"/>
  <c r="AW180" i="38"/>
  <c r="BM180" i="38"/>
  <c r="AW79" i="38"/>
  <c r="BM79" i="38"/>
  <c r="CA79" i="38"/>
  <c r="BK79" i="38"/>
  <c r="BD181" i="38"/>
  <c r="AN182" i="38"/>
  <c r="BT181" i="38"/>
  <c r="BR79" i="38"/>
  <c r="BB79" i="38"/>
  <c r="BP181" i="38"/>
  <c r="AJ182" i="38"/>
  <c r="AZ181" i="38"/>
  <c r="AH182" i="38"/>
  <c r="BN181" i="38"/>
  <c r="AX181" i="38"/>
  <c r="BQ79" i="38"/>
  <c r="BA79" i="38"/>
  <c r="AM182" i="38"/>
  <c r="BS181" i="38"/>
  <c r="BC181" i="38"/>
  <c r="BZ80" i="38"/>
  <c r="BJ80" i="38"/>
  <c r="BN79" i="38"/>
  <c r="AX79" i="38"/>
  <c r="BP79" i="38"/>
  <c r="AZ79" i="38"/>
  <c r="BW182" i="38"/>
  <c r="AQ183" i="38"/>
  <c r="BG182" i="38"/>
  <c r="BG80" i="38"/>
  <c r="BW80" i="38"/>
  <c r="CA180" i="38"/>
  <c r="AU181" i="38"/>
  <c r="BK180" i="38"/>
  <c r="AP181" i="38"/>
  <c r="BF180" i="38"/>
  <c r="BV180" i="38"/>
  <c r="BE79" i="38"/>
  <c r="BU79" i="38"/>
  <c r="BB182" i="38"/>
  <c r="BR182" i="38"/>
  <c r="AL183" i="38"/>
  <c r="BF80" i="38"/>
  <c r="BV80" i="38"/>
  <c r="BH80" i="38"/>
  <c r="BX80" i="38"/>
  <c r="AF181" i="38"/>
  <c r="AV180" i="38"/>
  <c r="BL180" i="38"/>
  <c r="BE180" i="38"/>
  <c r="AO181" i="38"/>
  <c r="BU180" i="38"/>
  <c r="AK182" i="38"/>
  <c r="BQ181" i="38"/>
  <c r="BA181" i="38"/>
  <c r="BC79" i="38"/>
  <c r="BS79" i="38"/>
  <c r="AI182" i="38"/>
  <c r="BO181" i="38"/>
  <c r="AY181" i="38"/>
  <c r="BI80" i="37"/>
  <c r="BY80" i="37"/>
  <c r="BV181" i="37"/>
  <c r="BF181" i="37"/>
  <c r="AP182" i="37"/>
  <c r="BK80" i="37"/>
  <c r="CA80" i="37"/>
  <c r="BA180" i="37"/>
  <c r="AK181" i="37"/>
  <c r="BQ180" i="37"/>
  <c r="BF81" i="37"/>
  <c r="BV81" i="37"/>
  <c r="BD81" i="37"/>
  <c r="BT81" i="37"/>
  <c r="BC81" i="37"/>
  <c r="BS81" i="37"/>
  <c r="BZ180" i="37"/>
  <c r="AT181" i="37"/>
  <c r="BJ180" i="37"/>
  <c r="BY180" i="37"/>
  <c r="AS181" i="37"/>
  <c r="BI180" i="37"/>
  <c r="BE180" i="37"/>
  <c r="BU180" i="37"/>
  <c r="AO181" i="37"/>
  <c r="BN79" i="37"/>
  <c r="AX79" i="37"/>
  <c r="BH182" i="37"/>
  <c r="AR183" i="37"/>
  <c r="BX182" i="37"/>
  <c r="AU182" i="37"/>
  <c r="CA181" i="37"/>
  <c r="BK181" i="37"/>
  <c r="BB180" i="37"/>
  <c r="AL181" i="37"/>
  <c r="BR180" i="37"/>
  <c r="BD180" i="37"/>
  <c r="AN181" i="37"/>
  <c r="BT180" i="37"/>
  <c r="BQ79" i="37"/>
  <c r="BA79" i="37"/>
  <c r="BE81" i="37"/>
  <c r="BU81" i="37"/>
  <c r="AV181" i="37"/>
  <c r="AF182" i="37"/>
  <c r="BL181" i="37"/>
  <c r="AZ180" i="37"/>
  <c r="AJ181" i="37"/>
  <c r="BP180" i="37"/>
  <c r="BG80" i="37"/>
  <c r="BW80" i="37"/>
  <c r="BX80" i="37"/>
  <c r="BH80" i="37"/>
  <c r="BB79" i="37"/>
  <c r="BR79" i="37"/>
  <c r="BJ80" i="37"/>
  <c r="BZ80" i="37"/>
  <c r="BM79" i="37"/>
  <c r="AW79" i="37"/>
  <c r="AY180" i="37"/>
  <c r="BO180" i="37"/>
  <c r="AI181" i="37"/>
  <c r="AZ81" i="37"/>
  <c r="BP81" i="37"/>
  <c r="BC180" i="37"/>
  <c r="AM181" i="37"/>
  <c r="BS180" i="37"/>
  <c r="BO81" i="37"/>
  <c r="AY81" i="37"/>
  <c r="BW180" i="37"/>
  <c r="AQ181" i="37"/>
  <c r="BG180" i="37"/>
  <c r="BA182" i="36"/>
  <c r="BQ182" i="36"/>
  <c r="AW180" i="36"/>
  <c r="BM180" i="36"/>
  <c r="BK180" i="36"/>
  <c r="CA180" i="36"/>
  <c r="BU79" i="36"/>
  <c r="BE79" i="36"/>
  <c r="BG79" i="36"/>
  <c r="BW79" i="36"/>
  <c r="BR80" i="36"/>
  <c r="BB80" i="36"/>
  <c r="BX181" i="36"/>
  <c r="BH181" i="36"/>
  <c r="BF79" i="36"/>
  <c r="BV79" i="36"/>
  <c r="CA82" i="36"/>
  <c r="BK82" i="36"/>
  <c r="BL180" i="36"/>
  <c r="AV180" i="36"/>
  <c r="AY180" i="36"/>
  <c r="BO180" i="36"/>
  <c r="BI180" i="36"/>
  <c r="BY180" i="36"/>
  <c r="AX81" i="36"/>
  <c r="BN81" i="36"/>
  <c r="BT180" i="36"/>
  <c r="BD180" i="36"/>
  <c r="BH80" i="36"/>
  <c r="BX80" i="36"/>
  <c r="BJ180" i="36"/>
  <c r="BZ180" i="36"/>
  <c r="BD79" i="36"/>
  <c r="BT79" i="36"/>
  <c r="BU181" i="36"/>
  <c r="BE181" i="36"/>
  <c r="BG180" i="36"/>
  <c r="BW180" i="36"/>
  <c r="AZ81" i="36"/>
  <c r="BP81" i="36"/>
  <c r="BM80" i="36"/>
  <c r="AW80" i="36"/>
  <c r="BA81" i="36"/>
  <c r="BQ81" i="36"/>
  <c r="BS180" i="36"/>
  <c r="BC180" i="36"/>
  <c r="BC81" i="36"/>
  <c r="BS81" i="36"/>
  <c r="AX182" i="36"/>
  <c r="BN182" i="36"/>
  <c r="BV180" i="36"/>
  <c r="BF180" i="36"/>
  <c r="BZ79" i="36"/>
  <c r="BJ79" i="36"/>
  <c r="AZ181" i="36"/>
  <c r="BP181" i="36"/>
  <c r="BI80" i="36"/>
  <c r="BY80" i="36"/>
  <c r="BR181" i="36"/>
  <c r="BB181" i="36"/>
  <c r="BV178" i="16"/>
  <c r="BF178" i="16"/>
  <c r="BI177" i="16"/>
  <c r="BY177" i="16"/>
  <c r="BZ178" i="16"/>
  <c r="BJ178" i="16"/>
  <c r="BU77" i="16"/>
  <c r="BE77" i="16"/>
  <c r="BQ48" i="16"/>
  <c r="BA48" i="16"/>
  <c r="BK178" i="16"/>
  <c r="CA178" i="16"/>
  <c r="BS48" i="16"/>
  <c r="BC48" i="16"/>
  <c r="BX77" i="16"/>
  <c r="BH77" i="16"/>
  <c r="BU177" i="16"/>
  <c r="BE177" i="16"/>
  <c r="BY77" i="16"/>
  <c r="BI77" i="16"/>
  <c r="AY49" i="16"/>
  <c r="BO49" i="16"/>
  <c r="AZ49" i="16"/>
  <c r="BP49" i="16"/>
  <c r="BZ77" i="16"/>
  <c r="BJ77" i="16"/>
  <c r="CA78" i="16"/>
  <c r="BK78" i="16"/>
  <c r="BW177" i="16"/>
  <c r="BG177" i="16"/>
  <c r="BT79" i="16"/>
  <c r="BD79" i="16"/>
  <c r="BW77" i="16"/>
  <c r="BG77" i="16"/>
  <c r="BH178" i="16"/>
  <c r="BX178" i="16"/>
  <c r="AW48" i="16"/>
  <c r="BM48" i="16"/>
  <c r="BV78" i="16"/>
  <c r="BF78" i="16"/>
  <c r="BN48" i="16"/>
  <c r="AX48" i="16"/>
  <c r="BT177" i="16"/>
  <c r="BD177" i="16"/>
  <c r="BL48" i="16"/>
  <c r="AV48" i="16"/>
  <c r="BR48" i="16"/>
  <c r="BB48" i="16"/>
  <c r="AP179" i="16"/>
  <c r="AR179" i="16"/>
  <c r="AT179" i="16"/>
  <c r="AN178" i="16"/>
  <c r="AS178" i="16"/>
  <c r="AO178" i="16"/>
  <c r="AQ178" i="16"/>
  <c r="AU179" i="16"/>
  <c r="AL49" i="16"/>
  <c r="AI50" i="16"/>
  <c r="AK49" i="16"/>
  <c r="AF49" i="16"/>
  <c r="AJ50" i="16"/>
  <c r="AG49" i="16"/>
  <c r="AH49" i="16"/>
  <c r="AM49" i="16"/>
  <c r="S35" i="15"/>
  <c r="AA35" i="15" s="1"/>
  <c r="Z36" i="15"/>
  <c r="T36" i="15"/>
  <c r="AB36" i="15" s="1"/>
  <c r="Y36" i="15"/>
  <c r="AG36" i="15" s="1"/>
  <c r="X36" i="15"/>
  <c r="AF36" i="15" s="1"/>
  <c r="V36" i="15"/>
  <c r="AD36" i="15" s="1"/>
  <c r="U35" i="15"/>
  <c r="AC35" i="15" s="1"/>
  <c r="W36" i="15"/>
  <c r="AE36" i="15" s="1"/>
  <c r="AY80" i="43" l="1"/>
  <c r="BO80" i="43"/>
  <c r="BX80" i="39"/>
  <c r="BH80" i="39"/>
  <c r="BS80" i="43"/>
  <c r="BC80" i="43"/>
  <c r="BS80" i="40"/>
  <c r="BC80" i="40"/>
  <c r="BH80" i="41"/>
  <c r="BX80" i="41"/>
  <c r="BD181" i="42"/>
  <c r="BT181" i="42"/>
  <c r="AN182" i="42"/>
  <c r="BY181" i="38"/>
  <c r="AS182" i="38"/>
  <c r="BI181" i="38"/>
  <c r="AX182" i="37"/>
  <c r="BN182" i="37"/>
  <c r="AH183" i="37"/>
  <c r="AW181" i="37"/>
  <c r="BM181" i="37"/>
  <c r="AG182" i="37"/>
  <c r="AU182" i="43"/>
  <c r="CA181" i="43"/>
  <c r="BK181" i="43"/>
  <c r="BZ181" i="43"/>
  <c r="AT182" i="43"/>
  <c r="BJ181" i="43"/>
  <c r="BY181" i="43"/>
  <c r="AS182" i="43"/>
  <c r="BI181" i="43"/>
  <c r="AL182" i="42"/>
  <c r="BB181" i="42"/>
  <c r="BR181" i="42"/>
  <c r="V79" i="45"/>
  <c r="AD78" i="45"/>
  <c r="BW80" i="44"/>
  <c r="BG80" i="44"/>
  <c r="BM80" i="40"/>
  <c r="AW80" i="40"/>
  <c r="BK181" i="41"/>
  <c r="CA181" i="41"/>
  <c r="BP181" i="41"/>
  <c r="AZ181" i="41"/>
  <c r="BV81" i="44"/>
  <c r="BF81" i="44"/>
  <c r="BJ181" i="38"/>
  <c r="AT182" i="38"/>
  <c r="BZ181" i="38"/>
  <c r="AJ182" i="42"/>
  <c r="AZ181" i="42"/>
  <c r="BP181" i="42"/>
  <c r="BI80" i="39"/>
  <c r="BY80" i="39"/>
  <c r="BM181" i="42"/>
  <c r="AW181" i="42"/>
  <c r="AG182" i="42"/>
  <c r="AW181" i="40"/>
  <c r="BM181" i="40"/>
  <c r="AG182" i="40"/>
  <c r="BW182" i="39"/>
  <c r="AQ183" i="39"/>
  <c r="BG182" i="39"/>
  <c r="BL181" i="40"/>
  <c r="AF182" i="40"/>
  <c r="AV181" i="40"/>
  <c r="BJ80" i="41"/>
  <c r="BZ80" i="41"/>
  <c r="BN80" i="42"/>
  <c r="AX80" i="42"/>
  <c r="AR182" i="40"/>
  <c r="BH181" i="40"/>
  <c r="BX181" i="40"/>
  <c r="BO80" i="36"/>
  <c r="AY80" i="36"/>
  <c r="AC78" i="45"/>
  <c r="U79" i="45"/>
  <c r="BT80" i="44"/>
  <c r="BD80" i="44"/>
  <c r="S81" i="45"/>
  <c r="AA80" i="45"/>
  <c r="AG78" i="45"/>
  <c r="Y79" i="45"/>
  <c r="R81" i="45"/>
  <c r="Z80" i="45"/>
  <c r="AE80" i="45"/>
  <c r="W81" i="45"/>
  <c r="AF78" i="45"/>
  <c r="X79" i="45"/>
  <c r="T82" i="45"/>
  <c r="AB81" i="45"/>
  <c r="BU80" i="44"/>
  <c r="BE80" i="44"/>
  <c r="BR82" i="44"/>
  <c r="BB82" i="44"/>
  <c r="BJ80" i="44"/>
  <c r="BZ80" i="44"/>
  <c r="AN183" i="44"/>
  <c r="BD182" i="44"/>
  <c r="BT182" i="44"/>
  <c r="BS181" i="44"/>
  <c r="AM182" i="44"/>
  <c r="BC181" i="44"/>
  <c r="BR184" i="44"/>
  <c r="AL185" i="44"/>
  <c r="BB184" i="44"/>
  <c r="BI80" i="44"/>
  <c r="BY80" i="44"/>
  <c r="BP80" i="44"/>
  <c r="AZ80" i="44"/>
  <c r="AZ181" i="44"/>
  <c r="BP181" i="44"/>
  <c r="AJ182" i="44"/>
  <c r="BS82" i="44"/>
  <c r="BC82" i="44"/>
  <c r="AI182" i="44"/>
  <c r="BO181" i="44"/>
  <c r="AY181" i="44"/>
  <c r="BM81" i="44"/>
  <c r="AW81" i="44"/>
  <c r="CA183" i="44"/>
  <c r="AU184" i="44"/>
  <c r="BK183" i="44"/>
  <c r="BU182" i="44"/>
  <c r="BE182" i="44"/>
  <c r="AO183" i="44"/>
  <c r="AK184" i="44"/>
  <c r="BQ183" i="44"/>
  <c r="BA183" i="44"/>
  <c r="BQ81" i="44"/>
  <c r="BA81" i="44"/>
  <c r="BK80" i="44"/>
  <c r="CA80" i="44"/>
  <c r="BN83" i="44"/>
  <c r="AX83" i="44"/>
  <c r="BV182" i="44"/>
  <c r="AP183" i="44"/>
  <c r="BF182" i="44"/>
  <c r="BY182" i="44"/>
  <c r="AS183" i="44"/>
  <c r="BI182" i="44"/>
  <c r="BH80" i="44"/>
  <c r="BX80" i="44"/>
  <c r="AX183" i="44"/>
  <c r="BN183" i="44"/>
  <c r="AH184" i="44"/>
  <c r="AR182" i="44"/>
  <c r="BH181" i="44"/>
  <c r="BX181" i="44"/>
  <c r="BJ181" i="44"/>
  <c r="BZ181" i="44"/>
  <c r="AT182" i="44"/>
  <c r="BW182" i="44"/>
  <c r="AQ183" i="44"/>
  <c r="BG182" i="44"/>
  <c r="AG183" i="44"/>
  <c r="AW182" i="44"/>
  <c r="BM182" i="44"/>
  <c r="AF184" i="44"/>
  <c r="AV183" i="44"/>
  <c r="BL183" i="44"/>
  <c r="BO83" i="44"/>
  <c r="AY83" i="44"/>
  <c r="AX181" i="43"/>
  <c r="BN181" i="43"/>
  <c r="AH182" i="43"/>
  <c r="BA83" i="43"/>
  <c r="BQ83" i="43"/>
  <c r="AZ82" i="43"/>
  <c r="BP82" i="43"/>
  <c r="BH80" i="43"/>
  <c r="BX80" i="43"/>
  <c r="AX82" i="43"/>
  <c r="BN82" i="43"/>
  <c r="AY181" i="43"/>
  <c r="BO181" i="43"/>
  <c r="AI182" i="43"/>
  <c r="BG80" i="43"/>
  <c r="BW80" i="43"/>
  <c r="BV182" i="43"/>
  <c r="BF182" i="43"/>
  <c r="AP183" i="43"/>
  <c r="AM183" i="43"/>
  <c r="BC182" i="43"/>
  <c r="BS182" i="43"/>
  <c r="AV182" i="43"/>
  <c r="AF183" i="43"/>
  <c r="BL182" i="43"/>
  <c r="AG182" i="43"/>
  <c r="BM181" i="43"/>
  <c r="AW181" i="43"/>
  <c r="BT81" i="43"/>
  <c r="BD81" i="43"/>
  <c r="BB83" i="43"/>
  <c r="BR83" i="43"/>
  <c r="BI80" i="43"/>
  <c r="BY80" i="43"/>
  <c r="BU81" i="43"/>
  <c r="BE81" i="43"/>
  <c r="BB182" i="43"/>
  <c r="BR182" i="43"/>
  <c r="AL183" i="43"/>
  <c r="BM82" i="43"/>
  <c r="AW82" i="43"/>
  <c r="BA182" i="43"/>
  <c r="BQ182" i="43"/>
  <c r="AK183" i="43"/>
  <c r="AN183" i="43"/>
  <c r="BT182" i="43"/>
  <c r="BD182" i="43"/>
  <c r="BZ80" i="43"/>
  <c r="BJ80" i="43"/>
  <c r="BP181" i="43"/>
  <c r="AJ182" i="43"/>
  <c r="AZ181" i="43"/>
  <c r="BV81" i="43"/>
  <c r="BF81" i="43"/>
  <c r="BU182" i="43"/>
  <c r="BE182" i="43"/>
  <c r="AO183" i="43"/>
  <c r="BH183" i="43"/>
  <c r="AR184" i="43"/>
  <c r="BX183" i="43"/>
  <c r="BW182" i="43"/>
  <c r="BG182" i="43"/>
  <c r="AQ183" i="43"/>
  <c r="CA81" i="43"/>
  <c r="BK81" i="43"/>
  <c r="BY181" i="42"/>
  <c r="AS182" i="42"/>
  <c r="BI181" i="42"/>
  <c r="AZ82" i="42"/>
  <c r="BP82" i="42"/>
  <c r="AO184" i="42"/>
  <c r="BU183" i="42"/>
  <c r="BE183" i="42"/>
  <c r="BS183" i="42"/>
  <c r="AM184" i="42"/>
  <c r="BC183" i="42"/>
  <c r="BA81" i="42"/>
  <c r="BQ81" i="42"/>
  <c r="BO181" i="42"/>
  <c r="AY181" i="42"/>
  <c r="AI182" i="42"/>
  <c r="BA182" i="42"/>
  <c r="BQ182" i="42"/>
  <c r="AK183" i="42"/>
  <c r="BV181" i="42"/>
  <c r="AP182" i="42"/>
  <c r="BF181" i="42"/>
  <c r="CA182" i="42"/>
  <c r="AU183" i="42"/>
  <c r="BK182" i="42"/>
  <c r="BG80" i="42"/>
  <c r="BW80" i="42"/>
  <c r="BS81" i="42"/>
  <c r="BC81" i="42"/>
  <c r="BJ82" i="42"/>
  <c r="BZ82" i="42"/>
  <c r="BW181" i="42"/>
  <c r="AQ182" i="42"/>
  <c r="BG181" i="42"/>
  <c r="AY81" i="42"/>
  <c r="BO81" i="42"/>
  <c r="BU81" i="42"/>
  <c r="BE81" i="42"/>
  <c r="BX81" i="42"/>
  <c r="BH81" i="42"/>
  <c r="BL181" i="42"/>
  <c r="AF182" i="42"/>
  <c r="AV181" i="42"/>
  <c r="BY83" i="42"/>
  <c r="BI83" i="42"/>
  <c r="BV81" i="42"/>
  <c r="BF81" i="42"/>
  <c r="AW81" i="42"/>
  <c r="BM81" i="42"/>
  <c r="AT182" i="42"/>
  <c r="BJ181" i="42"/>
  <c r="BZ181" i="42"/>
  <c r="BH181" i="42"/>
  <c r="BX181" i="42"/>
  <c r="AR182" i="42"/>
  <c r="BK82" i="42"/>
  <c r="CA82" i="42"/>
  <c r="BB81" i="42"/>
  <c r="BR81" i="42"/>
  <c r="AX183" i="42"/>
  <c r="BN183" i="42"/>
  <c r="AH184" i="42"/>
  <c r="BT81" i="42"/>
  <c r="BD81" i="42"/>
  <c r="AY182" i="41"/>
  <c r="BO182" i="41"/>
  <c r="AW181" i="41"/>
  <c r="BM181" i="41"/>
  <c r="AS185" i="41"/>
  <c r="BY184" i="41"/>
  <c r="BI184" i="41"/>
  <c r="BD181" i="41"/>
  <c r="BT181" i="41"/>
  <c r="BM80" i="41"/>
  <c r="AW80" i="41"/>
  <c r="BF181" i="41"/>
  <c r="BV181" i="41"/>
  <c r="BR82" i="41"/>
  <c r="BB82" i="41"/>
  <c r="AK184" i="41"/>
  <c r="BQ183" i="41"/>
  <c r="BA183" i="41"/>
  <c r="BS82" i="41"/>
  <c r="BC82" i="41"/>
  <c r="BU82" i="41"/>
  <c r="BE82" i="41"/>
  <c r="BB181" i="41"/>
  <c r="BR181" i="41"/>
  <c r="BW83" i="41"/>
  <c r="BG83" i="41"/>
  <c r="BW181" i="41"/>
  <c r="BG181" i="41"/>
  <c r="BO80" i="41"/>
  <c r="AY80" i="41"/>
  <c r="BC181" i="41"/>
  <c r="BS181" i="41"/>
  <c r="AT184" i="41"/>
  <c r="BZ183" i="41"/>
  <c r="BJ183" i="41"/>
  <c r="BK82" i="41"/>
  <c r="CA82" i="41"/>
  <c r="AU83" i="41"/>
  <c r="BT82" i="41"/>
  <c r="BD82" i="41"/>
  <c r="BE184" i="41"/>
  <c r="BU184" i="41"/>
  <c r="AO185" i="41"/>
  <c r="AV181" i="41"/>
  <c r="BL181" i="41"/>
  <c r="AZ81" i="41"/>
  <c r="BP81" i="41"/>
  <c r="BN80" i="41"/>
  <c r="AX80" i="41"/>
  <c r="BX181" i="41"/>
  <c r="BH181" i="41"/>
  <c r="BV82" i="41"/>
  <c r="BF82" i="41"/>
  <c r="BQ80" i="41"/>
  <c r="BA80" i="41"/>
  <c r="BY81" i="41"/>
  <c r="BI81" i="41"/>
  <c r="AX182" i="41"/>
  <c r="BN182" i="41"/>
  <c r="BB80" i="40"/>
  <c r="BR80" i="40"/>
  <c r="AL182" i="40"/>
  <c r="BB181" i="40"/>
  <c r="BR181" i="40"/>
  <c r="BF81" i="40"/>
  <c r="BV81" i="40"/>
  <c r="AO182" i="40"/>
  <c r="BE181" i="40"/>
  <c r="BU181" i="40"/>
  <c r="AY82" i="40"/>
  <c r="BO82" i="40"/>
  <c r="AI182" i="40"/>
  <c r="BO181" i="40"/>
  <c r="AY181" i="40"/>
  <c r="AP182" i="40"/>
  <c r="BF181" i="40"/>
  <c r="BV181" i="40"/>
  <c r="AN182" i="40"/>
  <c r="BD181" i="40"/>
  <c r="BT181" i="40"/>
  <c r="AK184" i="40"/>
  <c r="BQ183" i="40"/>
  <c r="BA183" i="40"/>
  <c r="AH182" i="40"/>
  <c r="BN181" i="40"/>
  <c r="AX181" i="40"/>
  <c r="AT183" i="40"/>
  <c r="BJ182" i="40"/>
  <c r="BZ182" i="40"/>
  <c r="AQ184" i="40"/>
  <c r="BG183" i="40"/>
  <c r="BW183" i="40"/>
  <c r="AZ82" i="40"/>
  <c r="BP82" i="40"/>
  <c r="BP181" i="40"/>
  <c r="AJ182" i="40"/>
  <c r="AZ181" i="40"/>
  <c r="BD81" i="40"/>
  <c r="BT81" i="40"/>
  <c r="BK181" i="40"/>
  <c r="AU182" i="40"/>
  <c r="CA181" i="40"/>
  <c r="BZ81" i="40"/>
  <c r="BJ81" i="40"/>
  <c r="BE81" i="40"/>
  <c r="BU81" i="40"/>
  <c r="BY80" i="40"/>
  <c r="BI80" i="40"/>
  <c r="BK80" i="40"/>
  <c r="AU81" i="40"/>
  <c r="CA80" i="40"/>
  <c r="BA80" i="40"/>
  <c r="BQ80" i="40"/>
  <c r="AX82" i="40"/>
  <c r="BN82" i="40"/>
  <c r="BX82" i="40"/>
  <c r="BH82" i="40"/>
  <c r="AS182" i="40"/>
  <c r="BY181" i="40"/>
  <c r="BI181" i="40"/>
  <c r="BC182" i="40"/>
  <c r="BS182" i="40"/>
  <c r="AM183" i="40"/>
  <c r="BG80" i="40"/>
  <c r="BW80" i="40"/>
  <c r="BZ183" i="39"/>
  <c r="AT184" i="39"/>
  <c r="BJ183" i="39"/>
  <c r="BC80" i="39"/>
  <c r="BS80" i="39"/>
  <c r="BK181" i="39"/>
  <c r="AU182" i="39"/>
  <c r="CA181" i="39"/>
  <c r="BQ183" i="39"/>
  <c r="BA183" i="39"/>
  <c r="AK184" i="39"/>
  <c r="AX181" i="39"/>
  <c r="AH182" i="39"/>
  <c r="BN181" i="39"/>
  <c r="AS183" i="39"/>
  <c r="BI182" i="39"/>
  <c r="BY182" i="39"/>
  <c r="BL182" i="39"/>
  <c r="AV182" i="39"/>
  <c r="AF183" i="39"/>
  <c r="BC182" i="39"/>
  <c r="BS182" i="39"/>
  <c r="AM183" i="39"/>
  <c r="BG82" i="39"/>
  <c r="BW82" i="39"/>
  <c r="AX81" i="39"/>
  <c r="BN81" i="39"/>
  <c r="AG182" i="39"/>
  <c r="AW181" i="39"/>
  <c r="BM181" i="39"/>
  <c r="BZ80" i="39"/>
  <c r="BJ80" i="39"/>
  <c r="BQ81" i="39"/>
  <c r="BA81" i="39"/>
  <c r="BT82" i="39"/>
  <c r="BD82" i="39"/>
  <c r="BX183" i="39"/>
  <c r="AR184" i="39"/>
  <c r="BH183" i="39"/>
  <c r="AY181" i="39"/>
  <c r="AI182" i="39"/>
  <c r="BO181" i="39"/>
  <c r="AL183" i="39"/>
  <c r="BB182" i="39"/>
  <c r="BR182" i="39"/>
  <c r="BR81" i="39"/>
  <c r="BB81" i="39"/>
  <c r="AZ183" i="39"/>
  <c r="BP183" i="39"/>
  <c r="AJ184" i="39"/>
  <c r="BP82" i="39"/>
  <c r="AZ82" i="39"/>
  <c r="BU81" i="39"/>
  <c r="BE81" i="39"/>
  <c r="BE182" i="39"/>
  <c r="BU182" i="39"/>
  <c r="AO183" i="39"/>
  <c r="BO82" i="39"/>
  <c r="AY82" i="39"/>
  <c r="BV82" i="39"/>
  <c r="BF82" i="39"/>
  <c r="AW81" i="39"/>
  <c r="BM81" i="39"/>
  <c r="AP183" i="39"/>
  <c r="BF182" i="39"/>
  <c r="BV182" i="39"/>
  <c r="BT181" i="39"/>
  <c r="BD181" i="39"/>
  <c r="AN182" i="39"/>
  <c r="CA82" i="39"/>
  <c r="BK82" i="39"/>
  <c r="BM80" i="38"/>
  <c r="AW80" i="38"/>
  <c r="BE181" i="38"/>
  <c r="AO182" i="38"/>
  <c r="BU181" i="38"/>
  <c r="BA80" i="38"/>
  <c r="BQ80" i="38"/>
  <c r="AQ184" i="38"/>
  <c r="BG183" i="38"/>
  <c r="BW183" i="38"/>
  <c r="AI183" i="38"/>
  <c r="AY182" i="38"/>
  <c r="BO182" i="38"/>
  <c r="BB80" i="38"/>
  <c r="BR80" i="38"/>
  <c r="BK181" i="38"/>
  <c r="AU182" i="38"/>
  <c r="CA181" i="38"/>
  <c r="AF182" i="38"/>
  <c r="BL181" i="38"/>
  <c r="AV181" i="38"/>
  <c r="BE80" i="38"/>
  <c r="BU80" i="38"/>
  <c r="AX80" i="38"/>
  <c r="BN80" i="38"/>
  <c r="BD80" i="38"/>
  <c r="BT80" i="38"/>
  <c r="BC182" i="38"/>
  <c r="AM183" i="38"/>
  <c r="BS182" i="38"/>
  <c r="BW81" i="38"/>
  <c r="BG81" i="38"/>
  <c r="BY81" i="38"/>
  <c r="BI81" i="38"/>
  <c r="AJ183" i="38"/>
  <c r="AZ182" i="38"/>
  <c r="BP182" i="38"/>
  <c r="AN183" i="38"/>
  <c r="BT182" i="38"/>
  <c r="BD182" i="38"/>
  <c r="CA80" i="38"/>
  <c r="BK80" i="38"/>
  <c r="BX81" i="38"/>
  <c r="BH81" i="38"/>
  <c r="AX182" i="38"/>
  <c r="AH183" i="38"/>
  <c r="BN182" i="38"/>
  <c r="AY82" i="38"/>
  <c r="BO82" i="38"/>
  <c r="BC80" i="38"/>
  <c r="BS80" i="38"/>
  <c r="BA182" i="38"/>
  <c r="AK183" i="38"/>
  <c r="BQ182" i="38"/>
  <c r="BZ81" i="38"/>
  <c r="BJ81" i="38"/>
  <c r="BX182" i="38"/>
  <c r="BH182" i="38"/>
  <c r="AR183" i="38"/>
  <c r="BM181" i="38"/>
  <c r="AG182" i="38"/>
  <c r="AW181" i="38"/>
  <c r="BF81" i="38"/>
  <c r="BV81" i="38"/>
  <c r="AL184" i="38"/>
  <c r="BR183" i="38"/>
  <c r="BB183" i="38"/>
  <c r="AZ80" i="38"/>
  <c r="BP80" i="38"/>
  <c r="BF181" i="38"/>
  <c r="AP182" i="38"/>
  <c r="BV181" i="38"/>
  <c r="AF183" i="37"/>
  <c r="AV182" i="37"/>
  <c r="BL182" i="37"/>
  <c r="BT82" i="37"/>
  <c r="BD82" i="37"/>
  <c r="BN80" i="37"/>
  <c r="AX80" i="37"/>
  <c r="AO182" i="37"/>
  <c r="BU181" i="37"/>
  <c r="BE181" i="37"/>
  <c r="BU82" i="37"/>
  <c r="BE82" i="37"/>
  <c r="BV82" i="37"/>
  <c r="BF82" i="37"/>
  <c r="BQ80" i="37"/>
  <c r="BA80" i="37"/>
  <c r="BQ181" i="37"/>
  <c r="BA181" i="37"/>
  <c r="AK182" i="37"/>
  <c r="BK81" i="37"/>
  <c r="CA81" i="37"/>
  <c r="BB181" i="37"/>
  <c r="AL182" i="37"/>
  <c r="BR181" i="37"/>
  <c r="BC82" i="37"/>
  <c r="BS82" i="37"/>
  <c r="BM80" i="37"/>
  <c r="AW80" i="37"/>
  <c r="BH81" i="37"/>
  <c r="BX81" i="37"/>
  <c r="BS181" i="37"/>
  <c r="BC181" i="37"/>
  <c r="AM182" i="37"/>
  <c r="BZ81" i="37"/>
  <c r="BJ81" i="37"/>
  <c r="BW181" i="37"/>
  <c r="BG181" i="37"/>
  <c r="AQ182" i="37"/>
  <c r="AS182" i="37"/>
  <c r="BY181" i="37"/>
  <c r="BI181" i="37"/>
  <c r="BR80" i="37"/>
  <c r="BB80" i="37"/>
  <c r="AY82" i="37"/>
  <c r="BO82" i="37"/>
  <c r="AT182" i="37"/>
  <c r="BZ181" i="37"/>
  <c r="BJ181" i="37"/>
  <c r="AP183" i="37"/>
  <c r="BF182" i="37"/>
  <c r="BV182" i="37"/>
  <c r="CA182" i="37"/>
  <c r="AU183" i="37"/>
  <c r="BK182" i="37"/>
  <c r="AN182" i="37"/>
  <c r="BT181" i="37"/>
  <c r="BD181" i="37"/>
  <c r="BG81" i="37"/>
  <c r="BW81" i="37"/>
  <c r="AZ82" i="37"/>
  <c r="BP82" i="37"/>
  <c r="BP181" i="37"/>
  <c r="AZ181" i="37"/>
  <c r="AJ182" i="37"/>
  <c r="BY81" i="37"/>
  <c r="BI81" i="37"/>
  <c r="AY181" i="37"/>
  <c r="AI182" i="37"/>
  <c r="BO181" i="37"/>
  <c r="AR184" i="37"/>
  <c r="BX183" i="37"/>
  <c r="BH183" i="37"/>
  <c r="BW181" i="36"/>
  <c r="BG181" i="36"/>
  <c r="BT80" i="36"/>
  <c r="BD80" i="36"/>
  <c r="BU80" i="36"/>
  <c r="BE80" i="36"/>
  <c r="BB81" i="36"/>
  <c r="BR81" i="36"/>
  <c r="AX183" i="36"/>
  <c r="BN183" i="36"/>
  <c r="AY181" i="36"/>
  <c r="BO181" i="36"/>
  <c r="BC82" i="36"/>
  <c r="BS82" i="36"/>
  <c r="BW80" i="36"/>
  <c r="BG80" i="36"/>
  <c r="BB182" i="36"/>
  <c r="BR182" i="36"/>
  <c r="BL181" i="36"/>
  <c r="AV181" i="36"/>
  <c r="BV181" i="36"/>
  <c r="BF181" i="36"/>
  <c r="BN82" i="36"/>
  <c r="AX82" i="36"/>
  <c r="BI181" i="36"/>
  <c r="BY181" i="36"/>
  <c r="BE182" i="36"/>
  <c r="BU182" i="36"/>
  <c r="BS181" i="36"/>
  <c r="BC181" i="36"/>
  <c r="BZ181" i="36"/>
  <c r="BJ181" i="36"/>
  <c r="BY81" i="36"/>
  <c r="BI81" i="36"/>
  <c r="BA82" i="36"/>
  <c r="BQ82" i="36"/>
  <c r="BK181" i="36"/>
  <c r="CA181" i="36"/>
  <c r="BH81" i="36"/>
  <c r="BX81" i="36"/>
  <c r="BM181" i="36"/>
  <c r="AW181" i="36"/>
  <c r="BM81" i="36"/>
  <c r="AW81" i="36"/>
  <c r="BQ183" i="36"/>
  <c r="BA183" i="36"/>
  <c r="BJ80" i="36"/>
  <c r="BZ80" i="36"/>
  <c r="BT181" i="36"/>
  <c r="BD181" i="36"/>
  <c r="AZ182" i="36"/>
  <c r="BP182" i="36"/>
  <c r="BK83" i="36"/>
  <c r="CA83" i="36"/>
  <c r="BV80" i="36"/>
  <c r="BF80" i="36"/>
  <c r="AZ82" i="36"/>
  <c r="BP82" i="36"/>
  <c r="BX182" i="36"/>
  <c r="BH182" i="36"/>
  <c r="BZ78" i="16"/>
  <c r="BJ78" i="16"/>
  <c r="BI178" i="16"/>
  <c r="BY178" i="16"/>
  <c r="AX49" i="16"/>
  <c r="BN49" i="16"/>
  <c r="BF179" i="16"/>
  <c r="BV179" i="16"/>
  <c r="BT80" i="16"/>
  <c r="BD80" i="16"/>
  <c r="BP50" i="16"/>
  <c r="AZ50" i="16"/>
  <c r="BU178" i="16"/>
  <c r="BE178" i="16"/>
  <c r="BT178" i="16"/>
  <c r="BD178" i="16"/>
  <c r="BS49" i="16"/>
  <c r="BC49" i="16"/>
  <c r="BX179" i="16"/>
  <c r="BH179" i="16"/>
  <c r="BM49" i="16"/>
  <c r="AW49" i="16"/>
  <c r="BU78" i="16"/>
  <c r="BE78" i="16"/>
  <c r="BA49" i="16"/>
  <c r="BQ49" i="16"/>
  <c r="BO50" i="16"/>
  <c r="AY50" i="16"/>
  <c r="BG178" i="16"/>
  <c r="BW178" i="16"/>
  <c r="BK79" i="16"/>
  <c r="CA79" i="16"/>
  <c r="BW78" i="16"/>
  <c r="BG78" i="16"/>
  <c r="BY78" i="16"/>
  <c r="BI78" i="16"/>
  <c r="BZ179" i="16"/>
  <c r="BJ179" i="16"/>
  <c r="BV79" i="16"/>
  <c r="BF79" i="16"/>
  <c r="CA179" i="16"/>
  <c r="BK179" i="16"/>
  <c r="BX78" i="16"/>
  <c r="BH78" i="16"/>
  <c r="BL49" i="16"/>
  <c r="AV49" i="16"/>
  <c r="BB49" i="16"/>
  <c r="BR49" i="16"/>
  <c r="AP180" i="16"/>
  <c r="AR180" i="16"/>
  <c r="AN179" i="16"/>
  <c r="AT180" i="16"/>
  <c r="AU180" i="16"/>
  <c r="AQ179" i="16"/>
  <c r="AO179" i="16"/>
  <c r="AS179" i="16"/>
  <c r="AM50" i="16"/>
  <c r="AF50" i="16"/>
  <c r="AK50" i="16"/>
  <c r="AH50" i="16"/>
  <c r="AG50" i="16"/>
  <c r="AI51" i="16"/>
  <c r="AJ51" i="16"/>
  <c r="AL50" i="16"/>
  <c r="Y37" i="15"/>
  <c r="AG37" i="15" s="1"/>
  <c r="V37" i="15"/>
  <c r="AD37" i="15" s="1"/>
  <c r="Z37" i="15"/>
  <c r="W37" i="15"/>
  <c r="AE37" i="15" s="1"/>
  <c r="U36" i="15"/>
  <c r="AC36" i="15" s="1"/>
  <c r="T37" i="15"/>
  <c r="AB37" i="15" s="1"/>
  <c r="X37" i="15"/>
  <c r="AF37" i="15" s="1"/>
  <c r="S36" i="15"/>
  <c r="AA36" i="15" s="1"/>
  <c r="BS81" i="40" l="1"/>
  <c r="BC81" i="40"/>
  <c r="BS81" i="43"/>
  <c r="BC81" i="43"/>
  <c r="BH81" i="39"/>
  <c r="BX81" i="39"/>
  <c r="AY81" i="43"/>
  <c r="BO81" i="43"/>
  <c r="BD81" i="44"/>
  <c r="BT81" i="44"/>
  <c r="AT183" i="43"/>
  <c r="BZ182" i="43"/>
  <c r="BJ182" i="43"/>
  <c r="AC79" i="45"/>
  <c r="U80" i="45"/>
  <c r="BM182" i="40"/>
  <c r="AW182" i="40"/>
  <c r="AG183" i="40"/>
  <c r="CA182" i="41"/>
  <c r="BK182" i="41"/>
  <c r="AY81" i="36"/>
  <c r="BO81" i="36"/>
  <c r="AW81" i="40"/>
  <c r="BM81" i="40"/>
  <c r="BI81" i="39"/>
  <c r="BY81" i="39"/>
  <c r="AG183" i="42"/>
  <c r="AW182" i="42"/>
  <c r="BM182" i="42"/>
  <c r="AU183" i="43"/>
  <c r="CA182" i="43"/>
  <c r="BK182" i="43"/>
  <c r="BM182" i="37"/>
  <c r="AG183" i="37"/>
  <c r="AW182" i="37"/>
  <c r="AR183" i="40"/>
  <c r="BX182" i="40"/>
  <c r="BH182" i="40"/>
  <c r="BN183" i="37"/>
  <c r="AH184" i="37"/>
  <c r="AX183" i="37"/>
  <c r="BY182" i="38"/>
  <c r="BI182" i="38"/>
  <c r="AS183" i="38"/>
  <c r="BJ81" i="41"/>
  <c r="BZ81" i="41"/>
  <c r="AT183" i="38"/>
  <c r="BJ182" i="38"/>
  <c r="BZ182" i="38"/>
  <c r="AN183" i="42"/>
  <c r="BD182" i="42"/>
  <c r="BT182" i="42"/>
  <c r="AL183" i="42"/>
  <c r="BR182" i="42"/>
  <c r="BB182" i="42"/>
  <c r="BG81" i="44"/>
  <c r="BW81" i="44"/>
  <c r="V80" i="45"/>
  <c r="AD79" i="45"/>
  <c r="BL182" i="40"/>
  <c r="AV182" i="40"/>
  <c r="AF183" i="40"/>
  <c r="BI182" i="43"/>
  <c r="BY182" i="43"/>
  <c r="AS183" i="43"/>
  <c r="AZ182" i="42"/>
  <c r="AJ183" i="42"/>
  <c r="BP182" i="42"/>
  <c r="BV82" i="44"/>
  <c r="BF82" i="44"/>
  <c r="BX81" i="41"/>
  <c r="BH81" i="41"/>
  <c r="AX81" i="42"/>
  <c r="BN81" i="42"/>
  <c r="BW183" i="39"/>
  <c r="AQ184" i="39"/>
  <c r="BG183" i="39"/>
  <c r="BP182" i="41"/>
  <c r="AZ182" i="41"/>
  <c r="AE81" i="45"/>
  <c r="W82" i="45"/>
  <c r="X80" i="45"/>
  <c r="AF79" i="45"/>
  <c r="R82" i="45"/>
  <c r="Z81" i="45"/>
  <c r="Y80" i="45"/>
  <c r="AG79" i="45"/>
  <c r="T83" i="45"/>
  <c r="AB82" i="45"/>
  <c r="S82" i="45"/>
  <c r="AA81" i="45"/>
  <c r="BR185" i="44"/>
  <c r="AL186" i="44"/>
  <c r="BB185" i="44"/>
  <c r="AW82" i="44"/>
  <c r="BM82" i="44"/>
  <c r="BN84" i="44"/>
  <c r="AX84" i="44"/>
  <c r="BC182" i="44"/>
  <c r="AM183" i="44"/>
  <c r="BS182" i="44"/>
  <c r="BX182" i="44"/>
  <c r="AR183" i="44"/>
  <c r="BH182" i="44"/>
  <c r="CA81" i="44"/>
  <c r="BK81" i="44"/>
  <c r="AX184" i="44"/>
  <c r="AH185" i="44"/>
  <c r="BN184" i="44"/>
  <c r="AY84" i="44"/>
  <c r="BO84" i="44"/>
  <c r="BQ82" i="44"/>
  <c r="BA82" i="44"/>
  <c r="BH81" i="44"/>
  <c r="BX81" i="44"/>
  <c r="AJ183" i="44"/>
  <c r="AZ182" i="44"/>
  <c r="BP182" i="44"/>
  <c r="BA184" i="44"/>
  <c r="AK185" i="44"/>
  <c r="BQ184" i="44"/>
  <c r="AV184" i="44"/>
  <c r="AF185" i="44"/>
  <c r="BL184" i="44"/>
  <c r="BU183" i="44"/>
  <c r="AO184" i="44"/>
  <c r="BE183" i="44"/>
  <c r="BZ81" i="44"/>
  <c r="BJ81" i="44"/>
  <c r="BP81" i="44"/>
  <c r="AZ81" i="44"/>
  <c r="BR83" i="44"/>
  <c r="BB83" i="44"/>
  <c r="BS83" i="44"/>
  <c r="BC83" i="44"/>
  <c r="AW183" i="44"/>
  <c r="BM183" i="44"/>
  <c r="AG184" i="44"/>
  <c r="AS184" i="44"/>
  <c r="BI183" i="44"/>
  <c r="BY183" i="44"/>
  <c r="CA184" i="44"/>
  <c r="BK184" i="44"/>
  <c r="AU185" i="44"/>
  <c r="BY81" i="44"/>
  <c r="BI81" i="44"/>
  <c r="BG183" i="44"/>
  <c r="AQ184" i="44"/>
  <c r="BW183" i="44"/>
  <c r="BD183" i="44"/>
  <c r="BT183" i="44"/>
  <c r="AN184" i="44"/>
  <c r="BV183" i="44"/>
  <c r="AP184" i="44"/>
  <c r="BF183" i="44"/>
  <c r="AI183" i="44"/>
  <c r="AY182" i="44"/>
  <c r="BO182" i="44"/>
  <c r="AT183" i="44"/>
  <c r="BZ182" i="44"/>
  <c r="BJ182" i="44"/>
  <c r="BE81" i="44"/>
  <c r="BU81" i="44"/>
  <c r="BN83" i="43"/>
  <c r="AX83" i="43"/>
  <c r="BU82" i="43"/>
  <c r="BE82" i="43"/>
  <c r="BY81" i="43"/>
  <c r="BI81" i="43"/>
  <c r="BX81" i="43"/>
  <c r="BH81" i="43"/>
  <c r="AF184" i="43"/>
  <c r="AV183" i="43"/>
  <c r="BL183" i="43"/>
  <c r="BR183" i="43"/>
  <c r="BB183" i="43"/>
  <c r="AL184" i="43"/>
  <c r="BS183" i="43"/>
  <c r="AM184" i="43"/>
  <c r="BC183" i="43"/>
  <c r="BN182" i="43"/>
  <c r="AX182" i="43"/>
  <c r="AH183" i="43"/>
  <c r="BP182" i="43"/>
  <c r="AZ182" i="43"/>
  <c r="AJ183" i="43"/>
  <c r="BG183" i="43"/>
  <c r="AQ184" i="43"/>
  <c r="BW183" i="43"/>
  <c r="AG183" i="43"/>
  <c r="BM182" i="43"/>
  <c r="AW182" i="43"/>
  <c r="BM83" i="43"/>
  <c r="AW83" i="43"/>
  <c r="AZ83" i="43"/>
  <c r="BP83" i="43"/>
  <c r="BQ84" i="43"/>
  <c r="BA84" i="43"/>
  <c r="AP184" i="43"/>
  <c r="BF183" i="43"/>
  <c r="BV183" i="43"/>
  <c r="BW81" i="43"/>
  <c r="BG81" i="43"/>
  <c r="BV82" i="43"/>
  <c r="BF82" i="43"/>
  <c r="BZ81" i="43"/>
  <c r="BJ81" i="43"/>
  <c r="BR84" i="43"/>
  <c r="BB84" i="43"/>
  <c r="BO182" i="43"/>
  <c r="AY182" i="43"/>
  <c r="AI183" i="43"/>
  <c r="BQ183" i="43"/>
  <c r="BA183" i="43"/>
  <c r="AK184" i="43"/>
  <c r="BK82" i="43"/>
  <c r="CA82" i="43"/>
  <c r="AR185" i="43"/>
  <c r="BX184" i="43"/>
  <c r="BH184" i="43"/>
  <c r="BU183" i="43"/>
  <c r="AO184" i="43"/>
  <c r="BE183" i="43"/>
  <c r="BT183" i="43"/>
  <c r="AN184" i="43"/>
  <c r="BD183" i="43"/>
  <c r="BD82" i="43"/>
  <c r="BT82" i="43"/>
  <c r="CA83" i="42"/>
  <c r="BK83" i="42"/>
  <c r="BI84" i="42"/>
  <c r="BY84" i="42"/>
  <c r="AI183" i="42"/>
  <c r="AY182" i="42"/>
  <c r="BO182" i="42"/>
  <c r="AF183" i="42"/>
  <c r="BL182" i="42"/>
  <c r="AV182" i="42"/>
  <c r="BC82" i="42"/>
  <c r="BS82" i="42"/>
  <c r="BE82" i="42"/>
  <c r="BU82" i="42"/>
  <c r="BM82" i="42"/>
  <c r="AW82" i="42"/>
  <c r="AY82" i="42"/>
  <c r="BO82" i="42"/>
  <c r="BW81" i="42"/>
  <c r="BG81" i="42"/>
  <c r="BV82" i="42"/>
  <c r="BF82" i="42"/>
  <c r="BN184" i="42"/>
  <c r="AH185" i="42"/>
  <c r="AX184" i="42"/>
  <c r="AZ83" i="42"/>
  <c r="BP83" i="42"/>
  <c r="BZ83" i="42"/>
  <c r="BJ83" i="42"/>
  <c r="BX182" i="42"/>
  <c r="AR183" i="42"/>
  <c r="BH182" i="42"/>
  <c r="BT82" i="42"/>
  <c r="BD82" i="42"/>
  <c r="AO185" i="42"/>
  <c r="BU184" i="42"/>
  <c r="BE184" i="42"/>
  <c r="BF182" i="42"/>
  <c r="BV182" i="42"/>
  <c r="AP183" i="42"/>
  <c r="BQ82" i="42"/>
  <c r="BA82" i="42"/>
  <c r="BS184" i="42"/>
  <c r="AM185" i="42"/>
  <c r="BC184" i="42"/>
  <c r="BZ182" i="42"/>
  <c r="AT183" i="42"/>
  <c r="BJ182" i="42"/>
  <c r="BY182" i="42"/>
  <c r="AS183" i="42"/>
  <c r="BI182" i="42"/>
  <c r="BX82" i="42"/>
  <c r="BH82" i="42"/>
  <c r="BK183" i="42"/>
  <c r="CA183" i="42"/>
  <c r="AU184" i="42"/>
  <c r="BB82" i="42"/>
  <c r="BR82" i="42"/>
  <c r="BG182" i="42"/>
  <c r="BW182" i="42"/>
  <c r="AQ183" i="42"/>
  <c r="BQ183" i="42"/>
  <c r="AK184" i="42"/>
  <c r="BA183" i="42"/>
  <c r="BE83" i="41"/>
  <c r="BU83" i="41"/>
  <c r="BP82" i="41"/>
  <c r="AZ82" i="41"/>
  <c r="BY82" i="41"/>
  <c r="BI82" i="41"/>
  <c r="BF182" i="41"/>
  <c r="BV182" i="41"/>
  <c r="BJ184" i="41"/>
  <c r="BZ184" i="41"/>
  <c r="AT185" i="41"/>
  <c r="AS186" i="41"/>
  <c r="BY185" i="41"/>
  <c r="BI185" i="41"/>
  <c r="AW182" i="41"/>
  <c r="BM182" i="41"/>
  <c r="BQ184" i="41"/>
  <c r="BA184" i="41"/>
  <c r="AK185" i="41"/>
  <c r="BR182" i="41"/>
  <c r="BB182" i="41"/>
  <c r="BN81" i="41"/>
  <c r="AX81" i="41"/>
  <c r="BC83" i="41"/>
  <c r="BS83" i="41"/>
  <c r="BS182" i="41"/>
  <c r="BC182" i="41"/>
  <c r="AY81" i="41"/>
  <c r="BO81" i="41"/>
  <c r="BU185" i="41"/>
  <c r="AO186" i="41"/>
  <c r="BE185" i="41"/>
  <c r="BW182" i="41"/>
  <c r="BG182" i="41"/>
  <c r="AY183" i="41"/>
  <c r="BO183" i="41"/>
  <c r="AI184" i="41"/>
  <c r="AX183" i="41"/>
  <c r="AH184" i="41"/>
  <c r="BN183" i="41"/>
  <c r="BB83" i="41"/>
  <c r="BR83" i="41"/>
  <c r="AW81" i="41"/>
  <c r="BM81" i="41"/>
  <c r="BT182" i="41"/>
  <c r="BD182" i="41"/>
  <c r="AV182" i="41"/>
  <c r="BL182" i="41"/>
  <c r="BA81" i="41"/>
  <c r="BQ81" i="41"/>
  <c r="BD83" i="41"/>
  <c r="BT83" i="41"/>
  <c r="BG84" i="41"/>
  <c r="BW84" i="41"/>
  <c r="BF83" i="41"/>
  <c r="BV83" i="41"/>
  <c r="AU84" i="41"/>
  <c r="BK83" i="41"/>
  <c r="CA83" i="41"/>
  <c r="BX182" i="41"/>
  <c r="BH182" i="41"/>
  <c r="BN83" i="40"/>
  <c r="AX83" i="40"/>
  <c r="BW81" i="40"/>
  <c r="BG81" i="40"/>
  <c r="AZ83" i="40"/>
  <c r="BP83" i="40"/>
  <c r="AY182" i="40"/>
  <c r="AI183" i="40"/>
  <c r="BO182" i="40"/>
  <c r="BO83" i="40"/>
  <c r="AY83" i="40"/>
  <c r="AO183" i="40"/>
  <c r="BU182" i="40"/>
  <c r="BE182" i="40"/>
  <c r="BB182" i="40"/>
  <c r="AL183" i="40"/>
  <c r="BR182" i="40"/>
  <c r="BJ82" i="40"/>
  <c r="BZ82" i="40"/>
  <c r="BA81" i="40"/>
  <c r="BQ81" i="40"/>
  <c r="CA81" i="40"/>
  <c r="AU82" i="40"/>
  <c r="BK81" i="40"/>
  <c r="BN182" i="40"/>
  <c r="AX182" i="40"/>
  <c r="AH183" i="40"/>
  <c r="BQ184" i="40"/>
  <c r="BA184" i="40"/>
  <c r="AK185" i="40"/>
  <c r="BV182" i="40"/>
  <c r="AP183" i="40"/>
  <c r="BF182" i="40"/>
  <c r="BG184" i="40"/>
  <c r="BW184" i="40"/>
  <c r="AQ185" i="40"/>
  <c r="AU183" i="40"/>
  <c r="BK182" i="40"/>
  <c r="CA182" i="40"/>
  <c r="BT82" i="40"/>
  <c r="BD82" i="40"/>
  <c r="BI182" i="40"/>
  <c r="AS183" i="40"/>
  <c r="BY182" i="40"/>
  <c r="BH83" i="40"/>
  <c r="BX83" i="40"/>
  <c r="BU82" i="40"/>
  <c r="BE82" i="40"/>
  <c r="AN183" i="40"/>
  <c r="BT182" i="40"/>
  <c r="BD182" i="40"/>
  <c r="BR81" i="40"/>
  <c r="BB81" i="40"/>
  <c r="AT184" i="40"/>
  <c r="BJ183" i="40"/>
  <c r="BZ183" i="40"/>
  <c r="AM184" i="40"/>
  <c r="BS183" i="40"/>
  <c r="BC183" i="40"/>
  <c r="BF82" i="40"/>
  <c r="BV82" i="40"/>
  <c r="BY81" i="40"/>
  <c r="BI81" i="40"/>
  <c r="AJ183" i="40"/>
  <c r="AZ182" i="40"/>
  <c r="BP182" i="40"/>
  <c r="BJ81" i="39"/>
  <c r="BZ81" i="39"/>
  <c r="BD182" i="39"/>
  <c r="BT182" i="39"/>
  <c r="AN183" i="39"/>
  <c r="BO83" i="39"/>
  <c r="AY83" i="39"/>
  <c r="BB183" i="39"/>
  <c r="BR183" i="39"/>
  <c r="AL184" i="39"/>
  <c r="BF183" i="39"/>
  <c r="BV183" i="39"/>
  <c r="AP184" i="39"/>
  <c r="BT83" i="39"/>
  <c r="BD83" i="39"/>
  <c r="BG83" i="39"/>
  <c r="BW83" i="39"/>
  <c r="BE183" i="39"/>
  <c r="AO184" i="39"/>
  <c r="BU183" i="39"/>
  <c r="BU82" i="39"/>
  <c r="BE82" i="39"/>
  <c r="BC183" i="39"/>
  <c r="AM184" i="39"/>
  <c r="BS183" i="39"/>
  <c r="BF83" i="39"/>
  <c r="BV83" i="39"/>
  <c r="BQ184" i="39"/>
  <c r="BA184" i="39"/>
  <c r="AK185" i="39"/>
  <c r="AI183" i="39"/>
  <c r="BO182" i="39"/>
  <c r="AY182" i="39"/>
  <c r="AX82" i="39"/>
  <c r="BN82" i="39"/>
  <c r="BX184" i="39"/>
  <c r="AR185" i="39"/>
  <c r="BH184" i="39"/>
  <c r="BP184" i="39"/>
  <c r="AZ184" i="39"/>
  <c r="AJ185" i="39"/>
  <c r="BB82" i="39"/>
  <c r="BR82" i="39"/>
  <c r="BY183" i="39"/>
  <c r="AS184" i="39"/>
  <c r="BI183" i="39"/>
  <c r="BN182" i="39"/>
  <c r="AH183" i="39"/>
  <c r="AX182" i="39"/>
  <c r="BK182" i="39"/>
  <c r="AU183" i="39"/>
  <c r="CA182" i="39"/>
  <c r="AW82" i="39"/>
  <c r="BM82" i="39"/>
  <c r="BP83" i="39"/>
  <c r="AZ83" i="39"/>
  <c r="BZ184" i="39"/>
  <c r="AT185" i="39"/>
  <c r="BJ184" i="39"/>
  <c r="BM182" i="39"/>
  <c r="AG183" i="39"/>
  <c r="AW182" i="39"/>
  <c r="BK83" i="39"/>
  <c r="CA83" i="39"/>
  <c r="BS81" i="39"/>
  <c r="BC81" i="39"/>
  <c r="BA82" i="39"/>
  <c r="BQ82" i="39"/>
  <c r="BL183" i="39"/>
  <c r="AV183" i="39"/>
  <c r="AF184" i="39"/>
  <c r="BR81" i="38"/>
  <c r="BB81" i="38"/>
  <c r="AM184" i="38"/>
  <c r="BC183" i="38"/>
  <c r="BS183" i="38"/>
  <c r="BW82" i="38"/>
  <c r="BG82" i="38"/>
  <c r="AW182" i="38"/>
  <c r="AG183" i="38"/>
  <c r="BM182" i="38"/>
  <c r="BH82" i="38"/>
  <c r="BX82" i="38"/>
  <c r="CA81" i="38"/>
  <c r="BK81" i="38"/>
  <c r="BV182" i="38"/>
  <c r="AP183" i="38"/>
  <c r="BF182" i="38"/>
  <c r="BJ82" i="38"/>
  <c r="BZ82" i="38"/>
  <c r="AZ81" i="38"/>
  <c r="BP81" i="38"/>
  <c r="BA81" i="38"/>
  <c r="BQ81" i="38"/>
  <c r="BB184" i="38"/>
  <c r="BR184" i="38"/>
  <c r="AL185" i="38"/>
  <c r="AF183" i="38"/>
  <c r="BL182" i="38"/>
  <c r="AV182" i="38"/>
  <c r="BE182" i="38"/>
  <c r="AO183" i="38"/>
  <c r="BU182" i="38"/>
  <c r="BN183" i="38"/>
  <c r="AH184" i="38"/>
  <c r="AX183" i="38"/>
  <c r="BA183" i="38"/>
  <c r="BQ183" i="38"/>
  <c r="AK184" i="38"/>
  <c r="BS81" i="38"/>
  <c r="BC81" i="38"/>
  <c r="BO183" i="38"/>
  <c r="AI184" i="38"/>
  <c r="AY183" i="38"/>
  <c r="BX183" i="38"/>
  <c r="AR184" i="38"/>
  <c r="BH183" i="38"/>
  <c r="BP183" i="38"/>
  <c r="AJ184" i="38"/>
  <c r="AZ183" i="38"/>
  <c r="BI82" i="38"/>
  <c r="BY82" i="38"/>
  <c r="AU183" i="38"/>
  <c r="BK182" i="38"/>
  <c r="CA182" i="38"/>
  <c r="BG184" i="38"/>
  <c r="BW184" i="38"/>
  <c r="AQ185" i="38"/>
  <c r="BU81" i="38"/>
  <c r="BE81" i="38"/>
  <c r="BF82" i="38"/>
  <c r="BV82" i="38"/>
  <c r="BT81" i="38"/>
  <c r="BD81" i="38"/>
  <c r="AX81" i="38"/>
  <c r="BN81" i="38"/>
  <c r="BD183" i="38"/>
  <c r="BT183" i="38"/>
  <c r="AN184" i="38"/>
  <c r="AY83" i="38"/>
  <c r="BO83" i="38"/>
  <c r="AW81" i="38"/>
  <c r="BM81" i="38"/>
  <c r="BA81" i="37"/>
  <c r="BQ81" i="37"/>
  <c r="AR185" i="37"/>
  <c r="BX184" i="37"/>
  <c r="BH184" i="37"/>
  <c r="BS182" i="37"/>
  <c r="AM183" i="37"/>
  <c r="BC182" i="37"/>
  <c r="BD83" i="37"/>
  <c r="BT83" i="37"/>
  <c r="BW82" i="37"/>
  <c r="BG82" i="37"/>
  <c r="BM81" i="37"/>
  <c r="AW81" i="37"/>
  <c r="BB81" i="37"/>
  <c r="BR81" i="37"/>
  <c r="BN81" i="37"/>
  <c r="AX81" i="37"/>
  <c r="BK82" i="37"/>
  <c r="CA82" i="37"/>
  <c r="BP182" i="37"/>
  <c r="AZ182" i="37"/>
  <c r="AJ183" i="37"/>
  <c r="BQ182" i="37"/>
  <c r="BA182" i="37"/>
  <c r="AK183" i="37"/>
  <c r="BT182" i="37"/>
  <c r="AN183" i="37"/>
  <c r="BD182" i="37"/>
  <c r="BG182" i="37"/>
  <c r="AQ183" i="37"/>
  <c r="BW182" i="37"/>
  <c r="BR182" i="37"/>
  <c r="AL183" i="37"/>
  <c r="BB182" i="37"/>
  <c r="AU184" i="37"/>
  <c r="CA183" i="37"/>
  <c r="BK183" i="37"/>
  <c r="BU182" i="37"/>
  <c r="AO183" i="37"/>
  <c r="BE182" i="37"/>
  <c r="AY182" i="37"/>
  <c r="BO182" i="37"/>
  <c r="AI183" i="37"/>
  <c r="BH82" i="37"/>
  <c r="BX82" i="37"/>
  <c r="AY83" i="37"/>
  <c r="BO83" i="37"/>
  <c r="BF83" i="37"/>
  <c r="BV83" i="37"/>
  <c r="BE83" i="37"/>
  <c r="BU83" i="37"/>
  <c r="BI182" i="37"/>
  <c r="AS183" i="37"/>
  <c r="BY182" i="37"/>
  <c r="BC83" i="37"/>
  <c r="BS83" i="37"/>
  <c r="BJ82" i="37"/>
  <c r="BZ82" i="37"/>
  <c r="BI82" i="37"/>
  <c r="BY82" i="37"/>
  <c r="BV183" i="37"/>
  <c r="AP184" i="37"/>
  <c r="BF183" i="37"/>
  <c r="AZ83" i="37"/>
  <c r="BP83" i="37"/>
  <c r="AT183" i="37"/>
  <c r="BJ182" i="37"/>
  <c r="BZ182" i="37"/>
  <c r="AV183" i="37"/>
  <c r="AF184" i="37"/>
  <c r="BL183" i="37"/>
  <c r="BN83" i="36"/>
  <c r="AX83" i="36"/>
  <c r="BB82" i="36"/>
  <c r="BR82" i="36"/>
  <c r="BP83" i="36"/>
  <c r="AZ83" i="36"/>
  <c r="BE81" i="36"/>
  <c r="BU81" i="36"/>
  <c r="BC182" i="36"/>
  <c r="BS182" i="36"/>
  <c r="BR183" i="36"/>
  <c r="BB183" i="36"/>
  <c r="BF182" i="36"/>
  <c r="BV182" i="36"/>
  <c r="BZ182" i="36"/>
  <c r="BJ182" i="36"/>
  <c r="AW82" i="36"/>
  <c r="BM82" i="36"/>
  <c r="BN184" i="36"/>
  <c r="AX184" i="36"/>
  <c r="BW182" i="36"/>
  <c r="BG182" i="36"/>
  <c r="BD182" i="36"/>
  <c r="BT182" i="36"/>
  <c r="BQ83" i="36"/>
  <c r="BA83" i="36"/>
  <c r="BJ81" i="36"/>
  <c r="BZ81" i="36"/>
  <c r="BY82" i="36"/>
  <c r="BI82" i="36"/>
  <c r="BM182" i="36"/>
  <c r="AW182" i="36"/>
  <c r="BT81" i="36"/>
  <c r="BD81" i="36"/>
  <c r="BK182" i="36"/>
  <c r="CA182" i="36"/>
  <c r="AY182" i="36"/>
  <c r="BO182" i="36"/>
  <c r="BH183" i="36"/>
  <c r="BX183" i="36"/>
  <c r="AV182" i="36"/>
  <c r="BL182" i="36"/>
  <c r="BQ184" i="36"/>
  <c r="BA184" i="36"/>
  <c r="BV81" i="36"/>
  <c r="BF81" i="36"/>
  <c r="BE183" i="36"/>
  <c r="BU183" i="36"/>
  <c r="CA84" i="36"/>
  <c r="BK84" i="36"/>
  <c r="BX82" i="36"/>
  <c r="BH82" i="36"/>
  <c r="BY182" i="36"/>
  <c r="BI182" i="36"/>
  <c r="BW81" i="36"/>
  <c r="BG81" i="36"/>
  <c r="BP183" i="36"/>
  <c r="AZ183" i="36"/>
  <c r="BS83" i="36"/>
  <c r="BC83" i="36"/>
  <c r="BK180" i="16"/>
  <c r="CA180" i="16"/>
  <c r="BD179" i="16"/>
  <c r="BT179" i="16"/>
  <c r="BH180" i="16"/>
  <c r="BX180" i="16"/>
  <c r="BI79" i="16"/>
  <c r="BY79" i="16"/>
  <c r="BM50" i="16"/>
  <c r="AW50" i="16"/>
  <c r="BE179" i="16"/>
  <c r="BU179" i="16"/>
  <c r="BW179" i="16"/>
  <c r="BG179" i="16"/>
  <c r="BF180" i="16"/>
  <c r="BV180" i="16"/>
  <c r="AZ51" i="16"/>
  <c r="BP51" i="16"/>
  <c r="BO51" i="16"/>
  <c r="AY51" i="16"/>
  <c r="BH79" i="16"/>
  <c r="BX79" i="16"/>
  <c r="BG79" i="16"/>
  <c r="BW79" i="16"/>
  <c r="BZ79" i="16"/>
  <c r="BJ79" i="16"/>
  <c r="BJ180" i="16"/>
  <c r="BZ180" i="16"/>
  <c r="BK80" i="16"/>
  <c r="CA80" i="16"/>
  <c r="BV80" i="16"/>
  <c r="BF80" i="16"/>
  <c r="BN50" i="16"/>
  <c r="AX50" i="16"/>
  <c r="BQ50" i="16"/>
  <c r="BA50" i="16"/>
  <c r="BS50" i="16"/>
  <c r="BC50" i="16"/>
  <c r="BY179" i="16"/>
  <c r="BI179" i="16"/>
  <c r="BE79" i="16"/>
  <c r="BU79" i="16"/>
  <c r="BT81" i="16"/>
  <c r="BD81" i="16"/>
  <c r="BL50" i="16"/>
  <c r="AV50" i="16"/>
  <c r="BB50" i="16"/>
  <c r="BR50" i="16"/>
  <c r="AQ180" i="16"/>
  <c r="AS180" i="16"/>
  <c r="AO180" i="16"/>
  <c r="AR181" i="16"/>
  <c r="AU181" i="16"/>
  <c r="AP181" i="16"/>
  <c r="AT181" i="16"/>
  <c r="AN180" i="16"/>
  <c r="AL51" i="16"/>
  <c r="AJ52" i="16"/>
  <c r="AF51" i="16"/>
  <c r="AM51" i="16"/>
  <c r="AK51" i="16"/>
  <c r="AH51" i="16"/>
  <c r="AI52" i="16"/>
  <c r="AG51" i="16"/>
  <c r="S37" i="15"/>
  <c r="AA37" i="15" s="1"/>
  <c r="W38" i="15"/>
  <c r="AE38" i="15" s="1"/>
  <c r="X38" i="15"/>
  <c r="AF38" i="15" s="1"/>
  <c r="R38" i="15"/>
  <c r="Z38" i="15" s="1"/>
  <c r="T38" i="15"/>
  <c r="AB38" i="15" s="1"/>
  <c r="V38" i="15"/>
  <c r="AD38" i="15" s="1"/>
  <c r="U37" i="15"/>
  <c r="AC37" i="15" s="1"/>
  <c r="Y38" i="15"/>
  <c r="AG38" i="15" s="1"/>
  <c r="AY82" i="43" l="1"/>
  <c r="BO82" i="43"/>
  <c r="BH82" i="39"/>
  <c r="BX82" i="39"/>
  <c r="BS82" i="43"/>
  <c r="BC82" i="43"/>
  <c r="BS82" i="40"/>
  <c r="BC82" i="40"/>
  <c r="BG184" i="39"/>
  <c r="AQ185" i="39"/>
  <c r="BW184" i="39"/>
  <c r="AW82" i="40"/>
  <c r="BM82" i="40"/>
  <c r="BN82" i="42"/>
  <c r="AX82" i="42"/>
  <c r="BX82" i="41"/>
  <c r="BH82" i="41"/>
  <c r="BH183" i="40"/>
  <c r="BX183" i="40"/>
  <c r="AR184" i="40"/>
  <c r="AU184" i="41"/>
  <c r="BK183" i="41"/>
  <c r="CA183" i="41"/>
  <c r="BG82" i="44"/>
  <c r="BW82" i="44"/>
  <c r="AL184" i="42"/>
  <c r="BB183" i="42"/>
  <c r="BR183" i="42"/>
  <c r="BM183" i="37"/>
  <c r="AG184" i="37"/>
  <c r="AW183" i="37"/>
  <c r="BM183" i="40"/>
  <c r="AG184" i="40"/>
  <c r="AW183" i="40"/>
  <c r="AH185" i="37"/>
  <c r="BN184" i="37"/>
  <c r="AX184" i="37"/>
  <c r="AY82" i="36"/>
  <c r="BO82" i="36"/>
  <c r="BF83" i="44"/>
  <c r="BV83" i="44"/>
  <c r="BD183" i="42"/>
  <c r="BT183" i="42"/>
  <c r="AN184" i="42"/>
  <c r="U81" i="45"/>
  <c r="AC80" i="45"/>
  <c r="BK183" i="43"/>
  <c r="AU184" i="43"/>
  <c r="CA183" i="43"/>
  <c r="BP183" i="42"/>
  <c r="AZ183" i="42"/>
  <c r="AJ184" i="42"/>
  <c r="AD80" i="45"/>
  <c r="V81" i="45"/>
  <c r="BZ183" i="38"/>
  <c r="AT184" i="38"/>
  <c r="BJ183" i="38"/>
  <c r="AS184" i="43"/>
  <c r="BI183" i="43"/>
  <c r="BY183" i="43"/>
  <c r="AW183" i="42"/>
  <c r="AG184" i="42"/>
  <c r="BM183" i="42"/>
  <c r="AT184" i="43"/>
  <c r="BJ183" i="43"/>
  <c r="BZ183" i="43"/>
  <c r="BZ82" i="41"/>
  <c r="BJ82" i="41"/>
  <c r="BP183" i="41"/>
  <c r="AJ184" i="41"/>
  <c r="AZ183" i="41"/>
  <c r="BT82" i="44"/>
  <c r="BD82" i="44"/>
  <c r="AV183" i="40"/>
  <c r="BL183" i="40"/>
  <c r="AF184" i="40"/>
  <c r="AS184" i="38"/>
  <c r="BY183" i="38"/>
  <c r="BI183" i="38"/>
  <c r="BI82" i="39"/>
  <c r="BY82" i="39"/>
  <c r="S83" i="45"/>
  <c r="AA82" i="45"/>
  <c r="AF80" i="45"/>
  <c r="X81" i="45"/>
  <c r="W83" i="45"/>
  <c r="AE82" i="45"/>
  <c r="Y81" i="45"/>
  <c r="AG80" i="45"/>
  <c r="AB83" i="45"/>
  <c r="T84" i="45"/>
  <c r="R83" i="45"/>
  <c r="Z82" i="45"/>
  <c r="AP185" i="44"/>
  <c r="BV184" i="44"/>
  <c r="BF184" i="44"/>
  <c r="BC84" i="44"/>
  <c r="BS84" i="44"/>
  <c r="AH186" i="44"/>
  <c r="AX185" i="44"/>
  <c r="BN185" i="44"/>
  <c r="BT184" i="44"/>
  <c r="AN185" i="44"/>
  <c r="BD184" i="44"/>
  <c r="CA82" i="44"/>
  <c r="BK82" i="44"/>
  <c r="BH183" i="44"/>
  <c r="BX183" i="44"/>
  <c r="AR184" i="44"/>
  <c r="BU82" i="44"/>
  <c r="BE82" i="44"/>
  <c r="BY82" i="44"/>
  <c r="BI82" i="44"/>
  <c r="BH82" i="44"/>
  <c r="BX82" i="44"/>
  <c r="AZ82" i="44"/>
  <c r="BP82" i="44"/>
  <c r="BK185" i="44"/>
  <c r="CA185" i="44"/>
  <c r="AU186" i="44"/>
  <c r="BN85" i="44"/>
  <c r="AX85" i="44"/>
  <c r="BB84" i="44"/>
  <c r="BR84" i="44"/>
  <c r="AJ184" i="44"/>
  <c r="BP183" i="44"/>
  <c r="AZ183" i="44"/>
  <c r="BJ82" i="44"/>
  <c r="BZ82" i="44"/>
  <c r="AT184" i="44"/>
  <c r="BZ183" i="44"/>
  <c r="BJ183" i="44"/>
  <c r="AQ185" i="44"/>
  <c r="BW184" i="44"/>
  <c r="BG184" i="44"/>
  <c r="BU184" i="44"/>
  <c r="AO185" i="44"/>
  <c r="BE184" i="44"/>
  <c r="BY184" i="44"/>
  <c r="AS185" i="44"/>
  <c r="BI184" i="44"/>
  <c r="BL185" i="44"/>
  <c r="AF186" i="44"/>
  <c r="AV185" i="44"/>
  <c r="BM83" i="44"/>
  <c r="AW83" i="44"/>
  <c r="AW184" i="44"/>
  <c r="AG185" i="44"/>
  <c r="BM184" i="44"/>
  <c r="BS183" i="44"/>
  <c r="BC183" i="44"/>
  <c r="AM184" i="44"/>
  <c r="BQ83" i="44"/>
  <c r="BA83" i="44"/>
  <c r="AY183" i="44"/>
  <c r="BO183" i="44"/>
  <c r="AI184" i="44"/>
  <c r="BO85" i="44"/>
  <c r="AY85" i="44"/>
  <c r="BB186" i="44"/>
  <c r="AL187" i="44"/>
  <c r="BR186" i="44"/>
  <c r="BA185" i="44"/>
  <c r="AK186" i="44"/>
  <c r="BQ185" i="44"/>
  <c r="AP185" i="43"/>
  <c r="BF184" i="43"/>
  <c r="BV184" i="43"/>
  <c r="BD83" i="43"/>
  <c r="BT83" i="43"/>
  <c r="AW183" i="43"/>
  <c r="BM183" i="43"/>
  <c r="AG184" i="43"/>
  <c r="BH82" i="43"/>
  <c r="BX82" i="43"/>
  <c r="BW82" i="43"/>
  <c r="BG82" i="43"/>
  <c r="BI82" i="43"/>
  <c r="BY82" i="43"/>
  <c r="BQ184" i="43"/>
  <c r="AK185" i="43"/>
  <c r="BA184" i="43"/>
  <c r="AX183" i="43"/>
  <c r="BN183" i="43"/>
  <c r="AH184" i="43"/>
  <c r="BE83" i="43"/>
  <c r="BU83" i="43"/>
  <c r="AW84" i="43"/>
  <c r="BM84" i="43"/>
  <c r="BV83" i="43"/>
  <c r="BF83" i="43"/>
  <c r="AQ185" i="43"/>
  <c r="BW184" i="43"/>
  <c r="BG184" i="43"/>
  <c r="AJ184" i="43"/>
  <c r="BP183" i="43"/>
  <c r="AZ183" i="43"/>
  <c r="BT184" i="43"/>
  <c r="AN185" i="43"/>
  <c r="BD184" i="43"/>
  <c r="AY183" i="43"/>
  <c r="BO183" i="43"/>
  <c r="AI184" i="43"/>
  <c r="BJ82" i="43"/>
  <c r="BZ82" i="43"/>
  <c r="BS184" i="43"/>
  <c r="AM185" i="43"/>
  <c r="BC184" i="43"/>
  <c r="BN84" i="43"/>
  <c r="AX84" i="43"/>
  <c r="BH185" i="43"/>
  <c r="AR186" i="43"/>
  <c r="BX185" i="43"/>
  <c r="AV184" i="43"/>
  <c r="AF185" i="43"/>
  <c r="BL184" i="43"/>
  <c r="BK83" i="43"/>
  <c r="CA83" i="43"/>
  <c r="BA85" i="43"/>
  <c r="BQ85" i="43"/>
  <c r="AO185" i="43"/>
  <c r="BE184" i="43"/>
  <c r="BU184" i="43"/>
  <c r="BB85" i="43"/>
  <c r="BR85" i="43"/>
  <c r="BP84" i="43"/>
  <c r="AZ84" i="43"/>
  <c r="BR184" i="43"/>
  <c r="AL185" i="43"/>
  <c r="BB184" i="43"/>
  <c r="BI183" i="42"/>
  <c r="BY183" i="42"/>
  <c r="AS184" i="42"/>
  <c r="BP84" i="42"/>
  <c r="AZ84" i="42"/>
  <c r="AW83" i="42"/>
  <c r="BM83" i="42"/>
  <c r="AX185" i="42"/>
  <c r="AH186" i="42"/>
  <c r="BN185" i="42"/>
  <c r="BE83" i="42"/>
  <c r="BU83" i="42"/>
  <c r="BF83" i="42"/>
  <c r="BV83" i="42"/>
  <c r="AK185" i="42"/>
  <c r="BQ184" i="42"/>
  <c r="BA184" i="42"/>
  <c r="BD83" i="42"/>
  <c r="BT83" i="42"/>
  <c r="AV183" i="42"/>
  <c r="BL183" i="42"/>
  <c r="AF184" i="42"/>
  <c r="AT184" i="42"/>
  <c r="BJ183" i="42"/>
  <c r="BZ183" i="42"/>
  <c r="BB83" i="42"/>
  <c r="BR83" i="42"/>
  <c r="AY83" i="42"/>
  <c r="BO83" i="42"/>
  <c r="BC83" i="42"/>
  <c r="BS83" i="42"/>
  <c r="AQ184" i="42"/>
  <c r="BG183" i="42"/>
  <c r="BW183" i="42"/>
  <c r="BW82" i="42"/>
  <c r="BG82" i="42"/>
  <c r="BH183" i="42"/>
  <c r="BX183" i="42"/>
  <c r="AR184" i="42"/>
  <c r="BK184" i="42"/>
  <c r="AU185" i="42"/>
  <c r="CA184" i="42"/>
  <c r="BA83" i="42"/>
  <c r="BQ83" i="42"/>
  <c r="BZ84" i="42"/>
  <c r="BJ84" i="42"/>
  <c r="BI85" i="42"/>
  <c r="BY85" i="42"/>
  <c r="AP184" i="42"/>
  <c r="BF183" i="42"/>
  <c r="BV183" i="42"/>
  <c r="AO186" i="42"/>
  <c r="BU185" i="42"/>
  <c r="BE185" i="42"/>
  <c r="AM186" i="42"/>
  <c r="BC185" i="42"/>
  <c r="BS185" i="42"/>
  <c r="AY183" i="42"/>
  <c r="AI184" i="42"/>
  <c r="BO183" i="42"/>
  <c r="BX83" i="42"/>
  <c r="BH83" i="42"/>
  <c r="BK84" i="42"/>
  <c r="CA84" i="42"/>
  <c r="BN82" i="41"/>
  <c r="AX82" i="41"/>
  <c r="BD84" i="41"/>
  <c r="BT84" i="41"/>
  <c r="AP184" i="41"/>
  <c r="BV183" i="41"/>
  <c r="BF183" i="41"/>
  <c r="BA185" i="41"/>
  <c r="BQ185" i="41"/>
  <c r="AK186" i="41"/>
  <c r="BW183" i="41"/>
  <c r="BG183" i="41"/>
  <c r="AQ184" i="41"/>
  <c r="BE186" i="41"/>
  <c r="AO187" i="41"/>
  <c r="BU186" i="41"/>
  <c r="BF84" i="41"/>
  <c r="BV84" i="41"/>
  <c r="BC84" i="41"/>
  <c r="BS84" i="41"/>
  <c r="AY184" i="41"/>
  <c r="AI185" i="41"/>
  <c r="BO184" i="41"/>
  <c r="BQ82" i="41"/>
  <c r="BA82" i="41"/>
  <c r="BX183" i="41"/>
  <c r="BH183" i="41"/>
  <c r="AR184" i="41"/>
  <c r="BL183" i="41"/>
  <c r="AV183" i="41"/>
  <c r="AF184" i="41"/>
  <c r="BM183" i="41"/>
  <c r="AW183" i="41"/>
  <c r="AG184" i="41"/>
  <c r="AH185" i="41"/>
  <c r="AX184" i="41"/>
  <c r="BN184" i="41"/>
  <c r="BY83" i="41"/>
  <c r="BI83" i="41"/>
  <c r="BK84" i="41"/>
  <c r="CA84" i="41"/>
  <c r="AU85" i="41"/>
  <c r="BM82" i="41"/>
  <c r="AW82" i="41"/>
  <c r="AM184" i="41"/>
  <c r="BC183" i="41"/>
  <c r="BS183" i="41"/>
  <c r="AS187" i="41"/>
  <c r="BY186" i="41"/>
  <c r="BI186" i="41"/>
  <c r="BE84" i="41"/>
  <c r="BU84" i="41"/>
  <c r="BR84" i="41"/>
  <c r="BB84" i="41"/>
  <c r="AT186" i="41"/>
  <c r="BZ185" i="41"/>
  <c r="BJ185" i="41"/>
  <c r="BG85" i="41"/>
  <c r="BW85" i="41"/>
  <c r="BR183" i="41"/>
  <c r="AL184" i="41"/>
  <c r="BB183" i="41"/>
  <c r="BT183" i="41"/>
  <c r="AN184" i="41"/>
  <c r="BD183" i="41"/>
  <c r="AY82" i="41"/>
  <c r="BO82" i="41"/>
  <c r="AZ83" i="41"/>
  <c r="BP83" i="41"/>
  <c r="AJ184" i="40"/>
  <c r="BP183" i="40"/>
  <c r="AZ183" i="40"/>
  <c r="BY82" i="40"/>
  <c r="BI82" i="40"/>
  <c r="BV83" i="40"/>
  <c r="BF83" i="40"/>
  <c r="AS184" i="40"/>
  <c r="BI183" i="40"/>
  <c r="BY183" i="40"/>
  <c r="BD83" i="40"/>
  <c r="BT83" i="40"/>
  <c r="BZ184" i="40"/>
  <c r="AT185" i="40"/>
  <c r="BJ184" i="40"/>
  <c r="BP84" i="40"/>
  <c r="AZ84" i="40"/>
  <c r="BE83" i="40"/>
  <c r="BU83" i="40"/>
  <c r="AL184" i="40"/>
  <c r="BR183" i="40"/>
  <c r="BB183" i="40"/>
  <c r="BE183" i="40"/>
  <c r="BU183" i="40"/>
  <c r="AO184" i="40"/>
  <c r="BO84" i="40"/>
  <c r="AY84" i="40"/>
  <c r="BK82" i="40"/>
  <c r="AU83" i="40"/>
  <c r="CA82" i="40"/>
  <c r="AQ186" i="40"/>
  <c r="BW185" i="40"/>
  <c r="BG185" i="40"/>
  <c r="BD183" i="40"/>
  <c r="BT183" i="40"/>
  <c r="AN184" i="40"/>
  <c r="AP184" i="40"/>
  <c r="BF183" i="40"/>
  <c r="BV183" i="40"/>
  <c r="BQ185" i="40"/>
  <c r="BA185" i="40"/>
  <c r="AK186" i="40"/>
  <c r="BJ83" i="40"/>
  <c r="BZ83" i="40"/>
  <c r="BN84" i="40"/>
  <c r="AX84" i="40"/>
  <c r="BN183" i="40"/>
  <c r="AX183" i="40"/>
  <c r="AH184" i="40"/>
  <c r="BO183" i="40"/>
  <c r="AI184" i="40"/>
  <c r="AY183" i="40"/>
  <c r="BG82" i="40"/>
  <c r="BW82" i="40"/>
  <c r="BH84" i="40"/>
  <c r="BX84" i="40"/>
  <c r="BC184" i="40"/>
  <c r="BS184" i="40"/>
  <c r="AM185" i="40"/>
  <c r="BR82" i="40"/>
  <c r="BB82" i="40"/>
  <c r="BK183" i="40"/>
  <c r="AU184" i="40"/>
  <c r="CA183" i="40"/>
  <c r="BQ82" i="40"/>
  <c r="BA82" i="40"/>
  <c r="BK84" i="39"/>
  <c r="CA84" i="39"/>
  <c r="BJ185" i="39"/>
  <c r="BZ185" i="39"/>
  <c r="AT186" i="39"/>
  <c r="AV184" i="39"/>
  <c r="AF185" i="39"/>
  <c r="BL184" i="39"/>
  <c r="BR184" i="39"/>
  <c r="AL185" i="39"/>
  <c r="BB184" i="39"/>
  <c r="BO84" i="39"/>
  <c r="AY84" i="39"/>
  <c r="BU83" i="39"/>
  <c r="BE83" i="39"/>
  <c r="BG84" i="39"/>
  <c r="BW84" i="39"/>
  <c r="AW183" i="39"/>
  <c r="BM183" i="39"/>
  <c r="AG184" i="39"/>
  <c r="AP185" i="39"/>
  <c r="BV184" i="39"/>
  <c r="BF184" i="39"/>
  <c r="BR83" i="39"/>
  <c r="BB83" i="39"/>
  <c r="BF84" i="39"/>
  <c r="BV84" i="39"/>
  <c r="BQ83" i="39"/>
  <c r="BA83" i="39"/>
  <c r="BH185" i="39"/>
  <c r="AR186" i="39"/>
  <c r="BX185" i="39"/>
  <c r="BS82" i="39"/>
  <c r="BC82" i="39"/>
  <c r="BN83" i="39"/>
  <c r="AX83" i="39"/>
  <c r="AX183" i="39"/>
  <c r="BN183" i="39"/>
  <c r="AH184" i="39"/>
  <c r="BY184" i="39"/>
  <c r="AS185" i="39"/>
  <c r="BI184" i="39"/>
  <c r="BP84" i="39"/>
  <c r="AZ84" i="39"/>
  <c r="AO185" i="39"/>
  <c r="BU184" i="39"/>
  <c r="BE184" i="39"/>
  <c r="BJ82" i="39"/>
  <c r="BZ82" i="39"/>
  <c r="AJ186" i="39"/>
  <c r="BP185" i="39"/>
  <c r="AZ185" i="39"/>
  <c r="BM83" i="39"/>
  <c r="AW83" i="39"/>
  <c r="AU184" i="39"/>
  <c r="CA183" i="39"/>
  <c r="BK183" i="39"/>
  <c r="BO183" i="39"/>
  <c r="AY183" i="39"/>
  <c r="AI184" i="39"/>
  <c r="BT84" i="39"/>
  <c r="BD84" i="39"/>
  <c r="BA185" i="39"/>
  <c r="BQ185" i="39"/>
  <c r="AK186" i="39"/>
  <c r="AM185" i="39"/>
  <c r="BC184" i="39"/>
  <c r="BS184" i="39"/>
  <c r="BD183" i="39"/>
  <c r="BT183" i="39"/>
  <c r="AN184" i="39"/>
  <c r="BK82" i="38"/>
  <c r="CA82" i="38"/>
  <c r="BX184" i="38"/>
  <c r="AR185" i="38"/>
  <c r="BH184" i="38"/>
  <c r="BA82" i="38"/>
  <c r="BQ82" i="38"/>
  <c r="AY184" i="38"/>
  <c r="AI185" i="38"/>
  <c r="BO184" i="38"/>
  <c r="BP82" i="38"/>
  <c r="AZ82" i="38"/>
  <c r="AJ185" i="38"/>
  <c r="BP184" i="38"/>
  <c r="AZ184" i="38"/>
  <c r="BE82" i="38"/>
  <c r="BU82" i="38"/>
  <c r="AQ186" i="38"/>
  <c r="BW185" i="38"/>
  <c r="BG185" i="38"/>
  <c r="BT184" i="38"/>
  <c r="AN185" i="38"/>
  <c r="BD184" i="38"/>
  <c r="CA183" i="38"/>
  <c r="AU184" i="38"/>
  <c r="BK183" i="38"/>
  <c r="AH185" i="38"/>
  <c r="BN184" i="38"/>
  <c r="AX184" i="38"/>
  <c r="BC184" i="38"/>
  <c r="BS184" i="38"/>
  <c r="AM185" i="38"/>
  <c r="AF184" i="38"/>
  <c r="BL183" i="38"/>
  <c r="AV183" i="38"/>
  <c r="BX83" i="38"/>
  <c r="BH83" i="38"/>
  <c r="BV83" i="38"/>
  <c r="BF83" i="38"/>
  <c r="BM82" i="38"/>
  <c r="AW82" i="38"/>
  <c r="BW83" i="38"/>
  <c r="BG83" i="38"/>
  <c r="BA184" i="38"/>
  <c r="AK185" i="38"/>
  <c r="BQ184" i="38"/>
  <c r="BZ83" i="38"/>
  <c r="BJ83" i="38"/>
  <c r="BY83" i="38"/>
  <c r="BI83" i="38"/>
  <c r="BR82" i="38"/>
  <c r="BB82" i="38"/>
  <c r="AP184" i="38"/>
  <c r="BF183" i="38"/>
  <c r="BV183" i="38"/>
  <c r="BT82" i="38"/>
  <c r="BD82" i="38"/>
  <c r="BR185" i="38"/>
  <c r="AL186" i="38"/>
  <c r="BB185" i="38"/>
  <c r="BM183" i="38"/>
  <c r="AG184" i="38"/>
  <c r="AW183" i="38"/>
  <c r="BO84" i="38"/>
  <c r="AY84" i="38"/>
  <c r="BS82" i="38"/>
  <c r="BC82" i="38"/>
  <c r="AX82" i="38"/>
  <c r="BN82" i="38"/>
  <c r="AO184" i="38"/>
  <c r="BE183" i="38"/>
  <c r="BU183" i="38"/>
  <c r="BM82" i="37"/>
  <c r="AW82" i="37"/>
  <c r="BS183" i="37"/>
  <c r="BC183" i="37"/>
  <c r="AM184" i="37"/>
  <c r="BI83" i="37"/>
  <c r="BY83" i="37"/>
  <c r="BH83" i="37"/>
  <c r="BX83" i="37"/>
  <c r="AY183" i="37"/>
  <c r="BO183" i="37"/>
  <c r="AI184" i="37"/>
  <c r="BG83" i="37"/>
  <c r="BW83" i="37"/>
  <c r="BS84" i="37"/>
  <c r="BC84" i="37"/>
  <c r="AS184" i="37"/>
  <c r="BY183" i="37"/>
  <c r="BI183" i="37"/>
  <c r="BU84" i="37"/>
  <c r="BE84" i="37"/>
  <c r="BX185" i="37"/>
  <c r="AR186" i="37"/>
  <c r="BH185" i="37"/>
  <c r="BU183" i="37"/>
  <c r="AO184" i="37"/>
  <c r="BE183" i="37"/>
  <c r="BD84" i="37"/>
  <c r="BT84" i="37"/>
  <c r="AZ84" i="37"/>
  <c r="BP84" i="37"/>
  <c r="BV84" i="37"/>
  <c r="BF84" i="37"/>
  <c r="AP185" i="37"/>
  <c r="BV184" i="37"/>
  <c r="BF184" i="37"/>
  <c r="BT183" i="37"/>
  <c r="BD183" i="37"/>
  <c r="AN184" i="37"/>
  <c r="BJ83" i="37"/>
  <c r="BZ83" i="37"/>
  <c r="BA183" i="37"/>
  <c r="BQ183" i="37"/>
  <c r="AK184" i="37"/>
  <c r="BK83" i="37"/>
  <c r="CA83" i="37"/>
  <c r="AT184" i="37"/>
  <c r="BZ183" i="37"/>
  <c r="BJ183" i="37"/>
  <c r="BR82" i="37"/>
  <c r="BB82" i="37"/>
  <c r="AZ183" i="37"/>
  <c r="BP183" i="37"/>
  <c r="AJ184" i="37"/>
  <c r="BL184" i="37"/>
  <c r="AV184" i="37"/>
  <c r="AF185" i="37"/>
  <c r="AX82" i="37"/>
  <c r="BN82" i="37"/>
  <c r="BK184" i="37"/>
  <c r="AU185" i="37"/>
  <c r="CA184" i="37"/>
  <c r="BR183" i="37"/>
  <c r="BB183" i="37"/>
  <c r="AL184" i="37"/>
  <c r="BO84" i="37"/>
  <c r="AY84" i="37"/>
  <c r="AQ184" i="37"/>
  <c r="BW183" i="37"/>
  <c r="BG183" i="37"/>
  <c r="BQ82" i="37"/>
  <c r="BA82" i="37"/>
  <c r="BH83" i="36"/>
  <c r="BX83" i="36"/>
  <c r="CA85" i="36"/>
  <c r="BK85" i="36"/>
  <c r="BA84" i="36"/>
  <c r="BQ84" i="36"/>
  <c r="BB184" i="36"/>
  <c r="BR184" i="36"/>
  <c r="BC183" i="36"/>
  <c r="BS183" i="36"/>
  <c r="BE184" i="36"/>
  <c r="BU184" i="36"/>
  <c r="BG183" i="36"/>
  <c r="BW183" i="36"/>
  <c r="BC84" i="36"/>
  <c r="BS84" i="36"/>
  <c r="BV82" i="36"/>
  <c r="BF82" i="36"/>
  <c r="BA185" i="36"/>
  <c r="BQ185" i="36"/>
  <c r="AW183" i="36"/>
  <c r="BM183" i="36"/>
  <c r="BN185" i="36"/>
  <c r="AX185" i="36"/>
  <c r="BI83" i="36"/>
  <c r="BY83" i="36"/>
  <c r="BD82" i="36"/>
  <c r="BT82" i="36"/>
  <c r="BN84" i="36"/>
  <c r="AX84" i="36"/>
  <c r="BD183" i="36"/>
  <c r="BT183" i="36"/>
  <c r="BE82" i="36"/>
  <c r="BU82" i="36"/>
  <c r="AZ184" i="36"/>
  <c r="BP184" i="36"/>
  <c r="BO183" i="36"/>
  <c r="AY183" i="36"/>
  <c r="BK183" i="36"/>
  <c r="CA183" i="36"/>
  <c r="BP84" i="36"/>
  <c r="AZ84" i="36"/>
  <c r="BW82" i="36"/>
  <c r="BG82" i="36"/>
  <c r="BR83" i="36"/>
  <c r="BB83" i="36"/>
  <c r="AW83" i="36"/>
  <c r="BM83" i="36"/>
  <c r="AV183" i="36"/>
  <c r="BL183" i="36"/>
  <c r="BI183" i="36"/>
  <c r="BY183" i="36"/>
  <c r="BJ183" i="36"/>
  <c r="BZ183" i="36"/>
  <c r="BH184" i="36"/>
  <c r="BX184" i="36"/>
  <c r="BZ82" i="36"/>
  <c r="BJ82" i="36"/>
  <c r="BF183" i="36"/>
  <c r="BV183" i="36"/>
  <c r="BT82" i="16"/>
  <c r="BD82" i="16"/>
  <c r="BK181" i="16"/>
  <c r="CA181" i="16"/>
  <c r="BY80" i="16"/>
  <c r="BI80" i="16"/>
  <c r="BU180" i="16"/>
  <c r="BE180" i="16"/>
  <c r="BO52" i="16"/>
  <c r="AY52" i="16"/>
  <c r="BF81" i="16"/>
  <c r="BV81" i="16"/>
  <c r="BS51" i="16"/>
  <c r="BC51" i="16"/>
  <c r="BT180" i="16"/>
  <c r="BD180" i="16"/>
  <c r="BJ181" i="16"/>
  <c r="BZ181" i="16"/>
  <c r="BU80" i="16"/>
  <c r="BE80" i="16"/>
  <c r="BJ80" i="16"/>
  <c r="BZ80" i="16"/>
  <c r="BW80" i="16"/>
  <c r="BG80" i="16"/>
  <c r="BK81" i="16"/>
  <c r="CA81" i="16"/>
  <c r="BH181" i="16"/>
  <c r="BX181" i="16"/>
  <c r="BM51" i="16"/>
  <c r="AW51" i="16"/>
  <c r="BI180" i="16"/>
  <c r="BY180" i="16"/>
  <c r="BN51" i="16"/>
  <c r="AX51" i="16"/>
  <c r="BG180" i="16"/>
  <c r="BW180" i="16"/>
  <c r="BA51" i="16"/>
  <c r="BQ51" i="16"/>
  <c r="BP52" i="16"/>
  <c r="AZ52" i="16"/>
  <c r="BH80" i="16"/>
  <c r="BX80" i="16"/>
  <c r="BV181" i="16"/>
  <c r="BF181" i="16"/>
  <c r="BL51" i="16"/>
  <c r="AV51" i="16"/>
  <c r="BR51" i="16"/>
  <c r="BB51" i="16"/>
  <c r="AP182" i="16"/>
  <c r="AU182" i="16"/>
  <c r="AT182" i="16"/>
  <c r="AR182" i="16"/>
  <c r="AO181" i="16"/>
  <c r="AS181" i="16"/>
  <c r="AN181" i="16"/>
  <c r="AQ181" i="16"/>
  <c r="AF52" i="16"/>
  <c r="AM52" i="16"/>
  <c r="AJ53" i="16"/>
  <c r="AL52" i="16"/>
  <c r="AG52" i="16"/>
  <c r="AI53" i="16"/>
  <c r="AH52" i="16"/>
  <c r="AK52" i="16"/>
  <c r="Y39" i="15"/>
  <c r="AG39" i="15" s="1"/>
  <c r="R39" i="15"/>
  <c r="Z39" i="15" s="1"/>
  <c r="U38" i="15"/>
  <c r="AC38" i="15" s="1"/>
  <c r="X39" i="15"/>
  <c r="AF39" i="15" s="1"/>
  <c r="V39" i="15"/>
  <c r="AD39" i="15" s="1"/>
  <c r="W39" i="15"/>
  <c r="AE39" i="15" s="1"/>
  <c r="S38" i="15"/>
  <c r="AA38" i="15" s="1"/>
  <c r="T39" i="15"/>
  <c r="AB39" i="15" s="1"/>
  <c r="BC83" i="40" l="1"/>
  <c r="BS83" i="40"/>
  <c r="BS83" i="43"/>
  <c r="BC83" i="43"/>
  <c r="BH83" i="39"/>
  <c r="BX83" i="39"/>
  <c r="BO83" i="43"/>
  <c r="AY83" i="43"/>
  <c r="AY83" i="36"/>
  <c r="BO83" i="36"/>
  <c r="BI83" i="39"/>
  <c r="BY83" i="39"/>
  <c r="AG185" i="42"/>
  <c r="BM184" i="42"/>
  <c r="AW184" i="42"/>
  <c r="BW83" i="44"/>
  <c r="BG83" i="44"/>
  <c r="BY184" i="38"/>
  <c r="BI184" i="38"/>
  <c r="AS185" i="38"/>
  <c r="BF84" i="44"/>
  <c r="BV84" i="44"/>
  <c r="AU185" i="41"/>
  <c r="CA184" i="41"/>
  <c r="BK184" i="41"/>
  <c r="BH184" i="40"/>
  <c r="BX184" i="40"/>
  <c r="AR185" i="40"/>
  <c r="BZ184" i="38"/>
  <c r="AT185" i="38"/>
  <c r="BJ184" i="38"/>
  <c r="BT83" i="44"/>
  <c r="BD83" i="44"/>
  <c r="AD81" i="45"/>
  <c r="V82" i="45"/>
  <c r="BX83" i="41"/>
  <c r="BH83" i="41"/>
  <c r="AX185" i="37"/>
  <c r="BN185" i="37"/>
  <c r="AH186" i="37"/>
  <c r="AS185" i="43"/>
  <c r="BY184" i="43"/>
  <c r="BI184" i="43"/>
  <c r="AJ185" i="42"/>
  <c r="AZ184" i="42"/>
  <c r="BP184" i="42"/>
  <c r="AJ185" i="41"/>
  <c r="AZ184" i="41"/>
  <c r="BP184" i="41"/>
  <c r="AW184" i="40"/>
  <c r="AG185" i="40"/>
  <c r="BM184" i="40"/>
  <c r="BN83" i="42"/>
  <c r="AX83" i="42"/>
  <c r="AU185" i="43"/>
  <c r="CA184" i="43"/>
  <c r="BK184" i="43"/>
  <c r="BM184" i="37"/>
  <c r="AW184" i="37"/>
  <c r="AG185" i="37"/>
  <c r="BZ83" i="41"/>
  <c r="BJ83" i="41"/>
  <c r="BM83" i="40"/>
  <c r="AW83" i="40"/>
  <c r="AC81" i="45"/>
  <c r="U82" i="45"/>
  <c r="BL184" i="40"/>
  <c r="AV184" i="40"/>
  <c r="AF185" i="40"/>
  <c r="BJ184" i="43"/>
  <c r="BZ184" i="43"/>
  <c r="AT185" i="43"/>
  <c r="BT184" i="42"/>
  <c r="AN185" i="42"/>
  <c r="BD184" i="42"/>
  <c r="AL185" i="42"/>
  <c r="BR184" i="42"/>
  <c r="BB184" i="42"/>
  <c r="BG185" i="39"/>
  <c r="AQ186" i="39"/>
  <c r="BW185" i="39"/>
  <c r="Z83" i="45"/>
  <c r="R84" i="45"/>
  <c r="AB84" i="45"/>
  <c r="T85" i="45"/>
  <c r="AG81" i="45"/>
  <c r="Y82" i="45"/>
  <c r="AE83" i="45"/>
  <c r="W84" i="45"/>
  <c r="AF81" i="45"/>
  <c r="X82" i="45"/>
  <c r="S84" i="45"/>
  <c r="AA83" i="45"/>
  <c r="BU185" i="44"/>
  <c r="BE185" i="44"/>
  <c r="AO186" i="44"/>
  <c r="BS184" i="44"/>
  <c r="AM185" i="44"/>
  <c r="BC184" i="44"/>
  <c r="BW185" i="44"/>
  <c r="AQ186" i="44"/>
  <c r="BG185" i="44"/>
  <c r="AN186" i="44"/>
  <c r="BT185" i="44"/>
  <c r="BD185" i="44"/>
  <c r="BP83" i="44"/>
  <c r="AZ83" i="44"/>
  <c r="BA186" i="44"/>
  <c r="AK187" i="44"/>
  <c r="BQ186" i="44"/>
  <c r="BJ184" i="44"/>
  <c r="AT185" i="44"/>
  <c r="BZ184" i="44"/>
  <c r="AL188" i="44"/>
  <c r="BB187" i="44"/>
  <c r="BR187" i="44"/>
  <c r="BJ83" i="44"/>
  <c r="BZ83" i="44"/>
  <c r="BX83" i="44"/>
  <c r="BH83" i="44"/>
  <c r="BK83" i="44"/>
  <c r="CA83" i="44"/>
  <c r="AX186" i="44"/>
  <c r="BN186" i="44"/>
  <c r="AH187" i="44"/>
  <c r="BM84" i="44"/>
  <c r="AW84" i="44"/>
  <c r="AW185" i="44"/>
  <c r="AG186" i="44"/>
  <c r="BM185" i="44"/>
  <c r="AY86" i="44"/>
  <c r="BO86" i="44"/>
  <c r="AF187" i="44"/>
  <c r="BL186" i="44"/>
  <c r="AV186" i="44"/>
  <c r="BB85" i="44"/>
  <c r="BR85" i="44"/>
  <c r="BI83" i="44"/>
  <c r="BY83" i="44"/>
  <c r="AY184" i="44"/>
  <c r="AI185" i="44"/>
  <c r="BO184" i="44"/>
  <c r="AU187" i="44"/>
  <c r="CA186" i="44"/>
  <c r="BK186" i="44"/>
  <c r="AZ184" i="44"/>
  <c r="BP184" i="44"/>
  <c r="AJ185" i="44"/>
  <c r="BC85" i="44"/>
  <c r="BS85" i="44"/>
  <c r="BY185" i="44"/>
  <c r="BI185" i="44"/>
  <c r="AS186" i="44"/>
  <c r="AX86" i="44"/>
  <c r="BN86" i="44"/>
  <c r="BU83" i="44"/>
  <c r="BE83" i="44"/>
  <c r="BA84" i="44"/>
  <c r="BQ84" i="44"/>
  <c r="AR185" i="44"/>
  <c r="BX184" i="44"/>
  <c r="BH184" i="44"/>
  <c r="BV185" i="44"/>
  <c r="BF185" i="44"/>
  <c r="AP186" i="44"/>
  <c r="BA86" i="43"/>
  <c r="BQ86" i="43"/>
  <c r="AW85" i="43"/>
  <c r="BM85" i="43"/>
  <c r="BU84" i="43"/>
  <c r="BE84" i="43"/>
  <c r="BX186" i="43"/>
  <c r="BH186" i="43"/>
  <c r="AR187" i="43"/>
  <c r="BX83" i="43"/>
  <c r="BH83" i="43"/>
  <c r="BM184" i="43"/>
  <c r="AW184" i="43"/>
  <c r="AG185" i="43"/>
  <c r="AZ85" i="43"/>
  <c r="BP85" i="43"/>
  <c r="AN186" i="43"/>
  <c r="BD185" i="43"/>
  <c r="BT185" i="43"/>
  <c r="BN184" i="43"/>
  <c r="AH185" i="43"/>
  <c r="AX184" i="43"/>
  <c r="AX85" i="43"/>
  <c r="BN85" i="43"/>
  <c r="BT84" i="43"/>
  <c r="BD84" i="43"/>
  <c r="AL186" i="43"/>
  <c r="BB185" i="43"/>
  <c r="BR185" i="43"/>
  <c r="BW83" i="43"/>
  <c r="BG83" i="43"/>
  <c r="BV84" i="43"/>
  <c r="BF84" i="43"/>
  <c r="BJ83" i="43"/>
  <c r="BZ83" i="43"/>
  <c r="AY184" i="43"/>
  <c r="BO184" i="43"/>
  <c r="AI185" i="43"/>
  <c r="AK186" i="43"/>
  <c r="BQ185" i="43"/>
  <c r="BA185" i="43"/>
  <c r="AO186" i="43"/>
  <c r="BE185" i="43"/>
  <c r="BU185" i="43"/>
  <c r="AM186" i="43"/>
  <c r="BC185" i="43"/>
  <c r="BS185" i="43"/>
  <c r="BG185" i="43"/>
  <c r="AQ186" i="43"/>
  <c r="BW185" i="43"/>
  <c r="BK84" i="43"/>
  <c r="CA84" i="43"/>
  <c r="BL185" i="43"/>
  <c r="AF186" i="43"/>
  <c r="AV185" i="43"/>
  <c r="BR86" i="43"/>
  <c r="BB86" i="43"/>
  <c r="AZ184" i="43"/>
  <c r="BP184" i="43"/>
  <c r="AJ185" i="43"/>
  <c r="BY83" i="43"/>
  <c r="BI83" i="43"/>
  <c r="BF185" i="43"/>
  <c r="AP186" i="43"/>
  <c r="BV185" i="43"/>
  <c r="BU84" i="42"/>
  <c r="BE84" i="42"/>
  <c r="BH184" i="42"/>
  <c r="AR185" i="42"/>
  <c r="BX184" i="42"/>
  <c r="BU186" i="42"/>
  <c r="AO187" i="42"/>
  <c r="BE186" i="42"/>
  <c r="BJ184" i="42"/>
  <c r="AT185" i="42"/>
  <c r="BZ184" i="42"/>
  <c r="AX186" i="42"/>
  <c r="BN186" i="42"/>
  <c r="AH187" i="42"/>
  <c r="CA85" i="42"/>
  <c r="BK85" i="42"/>
  <c r="BD84" i="42"/>
  <c r="BT84" i="42"/>
  <c r="BS84" i="42"/>
  <c r="BC84" i="42"/>
  <c r="AI185" i="42"/>
  <c r="BO184" i="42"/>
  <c r="AY184" i="42"/>
  <c r="BJ85" i="42"/>
  <c r="BZ85" i="42"/>
  <c r="BW83" i="42"/>
  <c r="BG83" i="42"/>
  <c r="BY86" i="42"/>
  <c r="BI86" i="42"/>
  <c r="BO84" i="42"/>
  <c r="AY84" i="42"/>
  <c r="BI184" i="42"/>
  <c r="BY184" i="42"/>
  <c r="AS185" i="42"/>
  <c r="BG184" i="42"/>
  <c r="AQ185" i="42"/>
  <c r="BW184" i="42"/>
  <c r="AW84" i="42"/>
  <c r="BM84" i="42"/>
  <c r="BQ84" i="42"/>
  <c r="BA84" i="42"/>
  <c r="BP85" i="42"/>
  <c r="AZ85" i="42"/>
  <c r="BS186" i="42"/>
  <c r="AM187" i="42"/>
  <c r="BC186" i="42"/>
  <c r="CA185" i="42"/>
  <c r="BK185" i="42"/>
  <c r="AU186" i="42"/>
  <c r="BA185" i="42"/>
  <c r="AK186" i="42"/>
  <c r="BQ185" i="42"/>
  <c r="AP185" i="42"/>
  <c r="BV184" i="42"/>
  <c r="BF184" i="42"/>
  <c r="BL184" i="42"/>
  <c r="AF185" i="42"/>
  <c r="AV184" i="42"/>
  <c r="BH84" i="42"/>
  <c r="BX84" i="42"/>
  <c r="BR84" i="42"/>
  <c r="BB84" i="42"/>
  <c r="BF84" i="42"/>
  <c r="BV84" i="42"/>
  <c r="AO188" i="41"/>
  <c r="BU187" i="41"/>
  <c r="BE187" i="41"/>
  <c r="BP84" i="41"/>
  <c r="AZ84" i="41"/>
  <c r="BQ186" i="41"/>
  <c r="AK187" i="41"/>
  <c r="BA186" i="41"/>
  <c r="BA83" i="41"/>
  <c r="BQ83" i="41"/>
  <c r="BU85" i="41"/>
  <c r="BE85" i="41"/>
  <c r="AY185" i="41"/>
  <c r="BO185" i="41"/>
  <c r="AI186" i="41"/>
  <c r="BX184" i="41"/>
  <c r="AR185" i="41"/>
  <c r="BH184" i="41"/>
  <c r="AX185" i="41"/>
  <c r="AH186" i="41"/>
  <c r="BN185" i="41"/>
  <c r="AY83" i="41"/>
  <c r="BO83" i="41"/>
  <c r="BF184" i="41"/>
  <c r="BV184" i="41"/>
  <c r="AP185" i="41"/>
  <c r="BT184" i="41"/>
  <c r="AN185" i="41"/>
  <c r="BD184" i="41"/>
  <c r="BR85" i="41"/>
  <c r="BB85" i="41"/>
  <c r="AW184" i="41"/>
  <c r="AG185" i="41"/>
  <c r="BM184" i="41"/>
  <c r="BY84" i="41"/>
  <c r="BI84" i="41"/>
  <c r="BG184" i="41"/>
  <c r="BW184" i="41"/>
  <c r="AQ185" i="41"/>
  <c r="BC85" i="41"/>
  <c r="BS85" i="41"/>
  <c r="BR184" i="41"/>
  <c r="AL185" i="41"/>
  <c r="BB184" i="41"/>
  <c r="AF185" i="41"/>
  <c r="AV184" i="41"/>
  <c r="BL184" i="41"/>
  <c r="BF85" i="41"/>
  <c r="BV85" i="41"/>
  <c r="CA85" i="41"/>
  <c r="AU86" i="41"/>
  <c r="BK85" i="41"/>
  <c r="BZ186" i="41"/>
  <c r="AT187" i="41"/>
  <c r="BJ186" i="41"/>
  <c r="AS188" i="41"/>
  <c r="BI187" i="41"/>
  <c r="BY187" i="41"/>
  <c r="BS184" i="41"/>
  <c r="BC184" i="41"/>
  <c r="AM185" i="41"/>
  <c r="BD85" i="41"/>
  <c r="BT85" i="41"/>
  <c r="AW83" i="41"/>
  <c r="BM83" i="41"/>
  <c r="AX83" i="41"/>
  <c r="BN83" i="41"/>
  <c r="BG86" i="41"/>
  <c r="BW86" i="41"/>
  <c r="BE184" i="40"/>
  <c r="BU184" i="40"/>
  <c r="AO185" i="40"/>
  <c r="BA83" i="40"/>
  <c r="BQ83" i="40"/>
  <c r="CA184" i="40"/>
  <c r="AU185" i="40"/>
  <c r="BK184" i="40"/>
  <c r="BO184" i="40"/>
  <c r="AY184" i="40"/>
  <c r="AI185" i="40"/>
  <c r="BR184" i="40"/>
  <c r="AL185" i="40"/>
  <c r="BB184" i="40"/>
  <c r="BG186" i="40"/>
  <c r="AQ187" i="40"/>
  <c r="BW186" i="40"/>
  <c r="BY184" i="40"/>
  <c r="AS185" i="40"/>
  <c r="BI184" i="40"/>
  <c r="BB83" i="40"/>
  <c r="BR83" i="40"/>
  <c r="BY83" i="40"/>
  <c r="BI83" i="40"/>
  <c r="AX184" i="40"/>
  <c r="AH185" i="40"/>
  <c r="BN184" i="40"/>
  <c r="BP85" i="40"/>
  <c r="AZ85" i="40"/>
  <c r="BP184" i="40"/>
  <c r="AZ184" i="40"/>
  <c r="AJ185" i="40"/>
  <c r="CA83" i="40"/>
  <c r="BK83" i="40"/>
  <c r="AU84" i="40"/>
  <c r="BD84" i="40"/>
  <c r="BT84" i="40"/>
  <c r="AK187" i="40"/>
  <c r="BA186" i="40"/>
  <c r="BQ186" i="40"/>
  <c r="BW83" i="40"/>
  <c r="BG83" i="40"/>
  <c r="BD184" i="40"/>
  <c r="BT184" i="40"/>
  <c r="AN185" i="40"/>
  <c r="BZ185" i="40"/>
  <c r="BJ185" i="40"/>
  <c r="AT186" i="40"/>
  <c r="BZ84" i="40"/>
  <c r="BJ84" i="40"/>
  <c r="BO85" i="40"/>
  <c r="AY85" i="40"/>
  <c r="BF84" i="40"/>
  <c r="BV84" i="40"/>
  <c r="BF184" i="40"/>
  <c r="BV184" i="40"/>
  <c r="AP185" i="40"/>
  <c r="AX85" i="40"/>
  <c r="BN85" i="40"/>
  <c r="BS185" i="40"/>
  <c r="AM186" i="40"/>
  <c r="BC185" i="40"/>
  <c r="BX85" i="40"/>
  <c r="BH85" i="40"/>
  <c r="BE84" i="40"/>
  <c r="BU84" i="40"/>
  <c r="BO85" i="39"/>
  <c r="AY85" i="39"/>
  <c r="BI185" i="39"/>
  <c r="AS186" i="39"/>
  <c r="BY185" i="39"/>
  <c r="BV85" i="39"/>
  <c r="BF85" i="39"/>
  <c r="AW84" i="39"/>
  <c r="BM84" i="39"/>
  <c r="AN185" i="39"/>
  <c r="BT184" i="39"/>
  <c r="BD184" i="39"/>
  <c r="BB84" i="39"/>
  <c r="BR84" i="39"/>
  <c r="BN84" i="39"/>
  <c r="AX84" i="39"/>
  <c r="BS185" i="39"/>
  <c r="AM186" i="39"/>
  <c r="BC185" i="39"/>
  <c r="BW85" i="39"/>
  <c r="BG85" i="39"/>
  <c r="BQ84" i="39"/>
  <c r="BA84" i="39"/>
  <c r="CA184" i="39"/>
  <c r="AU185" i="39"/>
  <c r="BK184" i="39"/>
  <c r="BF185" i="39"/>
  <c r="AP186" i="39"/>
  <c r="BV185" i="39"/>
  <c r="AZ186" i="39"/>
  <c r="BP186" i="39"/>
  <c r="AJ187" i="39"/>
  <c r="AF186" i="39"/>
  <c r="BL185" i="39"/>
  <c r="AV185" i="39"/>
  <c r="BA186" i="39"/>
  <c r="BQ186" i="39"/>
  <c r="AK187" i="39"/>
  <c r="BT85" i="39"/>
  <c r="BD85" i="39"/>
  <c r="AO186" i="39"/>
  <c r="BE185" i="39"/>
  <c r="BU185" i="39"/>
  <c r="AR187" i="39"/>
  <c r="BH186" i="39"/>
  <c r="BX186" i="39"/>
  <c r="AW184" i="39"/>
  <c r="AG185" i="39"/>
  <c r="BM184" i="39"/>
  <c r="BP85" i="39"/>
  <c r="AZ85" i="39"/>
  <c r="AX184" i="39"/>
  <c r="BN184" i="39"/>
  <c r="AH185" i="39"/>
  <c r="BS83" i="39"/>
  <c r="BC83" i="39"/>
  <c r="BJ83" i="39"/>
  <c r="BZ83" i="39"/>
  <c r="CA85" i="39"/>
  <c r="BK85" i="39"/>
  <c r="BR185" i="39"/>
  <c r="AL186" i="39"/>
  <c r="BB185" i="39"/>
  <c r="AT187" i="39"/>
  <c r="BJ186" i="39"/>
  <c r="BZ186" i="39"/>
  <c r="BO184" i="39"/>
  <c r="AI185" i="39"/>
  <c r="AY184" i="39"/>
  <c r="BE84" i="39"/>
  <c r="BU84" i="39"/>
  <c r="BE83" i="38"/>
  <c r="BU83" i="38"/>
  <c r="AZ185" i="38"/>
  <c r="AJ186" i="38"/>
  <c r="BP185" i="38"/>
  <c r="BA185" i="38"/>
  <c r="AK186" i="38"/>
  <c r="BQ185" i="38"/>
  <c r="BS185" i="38"/>
  <c r="BC185" i="38"/>
  <c r="AM186" i="38"/>
  <c r="BW84" i="38"/>
  <c r="BG84" i="38"/>
  <c r="CA184" i="38"/>
  <c r="AU185" i="38"/>
  <c r="BK184" i="38"/>
  <c r="BB83" i="38"/>
  <c r="BR83" i="38"/>
  <c r="BX185" i="38"/>
  <c r="BH185" i="38"/>
  <c r="AR186" i="38"/>
  <c r="AW184" i="38"/>
  <c r="AG185" i="38"/>
  <c r="BM184" i="38"/>
  <c r="BB186" i="38"/>
  <c r="AL187" i="38"/>
  <c r="BR186" i="38"/>
  <c r="AX83" i="38"/>
  <c r="BN83" i="38"/>
  <c r="BA83" i="38"/>
  <c r="BQ83" i="38"/>
  <c r="AY85" i="38"/>
  <c r="BO85" i="38"/>
  <c r="BV84" i="38"/>
  <c r="BF84" i="38"/>
  <c r="AF185" i="38"/>
  <c r="AV184" i="38"/>
  <c r="BL184" i="38"/>
  <c r="AZ83" i="38"/>
  <c r="BP83" i="38"/>
  <c r="AX185" i="38"/>
  <c r="BN185" i="38"/>
  <c r="AH186" i="38"/>
  <c r="BK83" i="38"/>
  <c r="CA83" i="38"/>
  <c r="BU184" i="38"/>
  <c r="AO185" i="38"/>
  <c r="BE184" i="38"/>
  <c r="BM83" i="38"/>
  <c r="AW83" i="38"/>
  <c r="BD185" i="38"/>
  <c r="BT185" i="38"/>
  <c r="AN186" i="38"/>
  <c r="BY84" i="38"/>
  <c r="BI84" i="38"/>
  <c r="BX84" i="38"/>
  <c r="BH84" i="38"/>
  <c r="BW186" i="38"/>
  <c r="AQ187" i="38"/>
  <c r="BG186" i="38"/>
  <c r="BZ84" i="38"/>
  <c r="BJ84" i="38"/>
  <c r="BD83" i="38"/>
  <c r="BT83" i="38"/>
  <c r="AY185" i="38"/>
  <c r="AI186" i="38"/>
  <c r="BO185" i="38"/>
  <c r="BF184" i="38"/>
  <c r="BV184" i="38"/>
  <c r="AP185" i="38"/>
  <c r="BC83" i="38"/>
  <c r="BS83" i="38"/>
  <c r="AU186" i="37"/>
  <c r="BK185" i="37"/>
  <c r="CA185" i="37"/>
  <c r="BC85" i="37"/>
  <c r="BS85" i="37"/>
  <c r="AI185" i="37"/>
  <c r="BO184" i="37"/>
  <c r="AY184" i="37"/>
  <c r="AQ185" i="37"/>
  <c r="BW184" i="37"/>
  <c r="BG184" i="37"/>
  <c r="BE85" i="37"/>
  <c r="BU85" i="37"/>
  <c r="AK185" i="37"/>
  <c r="BQ184" i="37"/>
  <c r="BA184" i="37"/>
  <c r="BJ84" i="37"/>
  <c r="BZ84" i="37"/>
  <c r="BA83" i="37"/>
  <c r="BQ83" i="37"/>
  <c r="BR184" i="37"/>
  <c r="BB184" i="37"/>
  <c r="AL185" i="37"/>
  <c r="BP85" i="37"/>
  <c r="AZ85" i="37"/>
  <c r="AV185" i="37"/>
  <c r="BL185" i="37"/>
  <c r="AF186" i="37"/>
  <c r="BT184" i="37"/>
  <c r="AN185" i="37"/>
  <c r="BD184" i="37"/>
  <c r="AJ185" i="37"/>
  <c r="BP184" i="37"/>
  <c r="AZ184" i="37"/>
  <c r="BX84" i="37"/>
  <c r="BH84" i="37"/>
  <c r="AP186" i="37"/>
  <c r="BF185" i="37"/>
  <c r="BV185" i="37"/>
  <c r="BB83" i="37"/>
  <c r="BR83" i="37"/>
  <c r="BS184" i="37"/>
  <c r="AM185" i="37"/>
  <c r="BC184" i="37"/>
  <c r="BO85" i="37"/>
  <c r="AY85" i="37"/>
  <c r="BM83" i="37"/>
  <c r="AW83" i="37"/>
  <c r="BG84" i="37"/>
  <c r="BW84" i="37"/>
  <c r="BF85" i="37"/>
  <c r="BV85" i="37"/>
  <c r="BK84" i="37"/>
  <c r="CA84" i="37"/>
  <c r="BT85" i="37"/>
  <c r="BD85" i="37"/>
  <c r="AS185" i="37"/>
  <c r="BI184" i="37"/>
  <c r="BY184" i="37"/>
  <c r="BN83" i="37"/>
  <c r="AX83" i="37"/>
  <c r="BU184" i="37"/>
  <c r="AO185" i="37"/>
  <c r="BE184" i="37"/>
  <c r="AR187" i="37"/>
  <c r="BX186" i="37"/>
  <c r="BH186" i="37"/>
  <c r="BI84" i="37"/>
  <c r="BY84" i="37"/>
  <c r="AT185" i="37"/>
  <c r="BJ184" i="37"/>
  <c r="BZ184" i="37"/>
  <c r="BF184" i="36"/>
  <c r="BV184" i="36"/>
  <c r="BQ186" i="36"/>
  <c r="BA186" i="36"/>
  <c r="BL184" i="36"/>
  <c r="AV184" i="36"/>
  <c r="AX186" i="36"/>
  <c r="BN186" i="36"/>
  <c r="AZ185" i="36"/>
  <c r="BP185" i="36"/>
  <c r="BE83" i="36"/>
  <c r="BU83" i="36"/>
  <c r="BB84" i="36"/>
  <c r="BR84" i="36"/>
  <c r="BF83" i="36"/>
  <c r="BV83" i="36"/>
  <c r="BH185" i="36"/>
  <c r="BX185" i="36"/>
  <c r="AZ85" i="36"/>
  <c r="BP85" i="36"/>
  <c r="BT184" i="36"/>
  <c r="BD184" i="36"/>
  <c r="BG184" i="36"/>
  <c r="BW184" i="36"/>
  <c r="BM84" i="36"/>
  <c r="AW84" i="36"/>
  <c r="BM184" i="36"/>
  <c r="AW184" i="36"/>
  <c r="BJ83" i="36"/>
  <c r="BZ83" i="36"/>
  <c r="BK86" i="36"/>
  <c r="CA86" i="36"/>
  <c r="BU185" i="36"/>
  <c r="BE185" i="36"/>
  <c r="BA85" i="36"/>
  <c r="BQ85" i="36"/>
  <c r="AX85" i="36"/>
  <c r="BN85" i="36"/>
  <c r="BH84" i="36"/>
  <c r="BX84" i="36"/>
  <c r="BO184" i="36"/>
  <c r="AY184" i="36"/>
  <c r="BI84" i="36"/>
  <c r="BY84" i="36"/>
  <c r="BG83" i="36"/>
  <c r="BW83" i="36"/>
  <c r="BD83" i="36"/>
  <c r="BT83" i="36"/>
  <c r="BI184" i="36"/>
  <c r="BY184" i="36"/>
  <c r="BC184" i="36"/>
  <c r="BS184" i="36"/>
  <c r="BB185" i="36"/>
  <c r="BR185" i="36"/>
  <c r="BJ184" i="36"/>
  <c r="BZ184" i="36"/>
  <c r="BS85" i="36"/>
  <c r="BC85" i="36"/>
  <c r="CA184" i="36"/>
  <c r="BK184" i="36"/>
  <c r="BU81" i="16"/>
  <c r="BE81" i="16"/>
  <c r="BH182" i="16"/>
  <c r="BX182" i="16"/>
  <c r="BJ81" i="16"/>
  <c r="BZ81" i="16"/>
  <c r="BJ182" i="16"/>
  <c r="BZ182" i="16"/>
  <c r="CA182" i="16"/>
  <c r="BK182" i="16"/>
  <c r="BV182" i="16"/>
  <c r="BF182" i="16"/>
  <c r="BG81" i="16"/>
  <c r="BW81" i="16"/>
  <c r="BG181" i="16"/>
  <c r="BW181" i="16"/>
  <c r="BX81" i="16"/>
  <c r="BH81" i="16"/>
  <c r="BU181" i="16"/>
  <c r="BE181" i="16"/>
  <c r="BT83" i="16"/>
  <c r="BD83" i="16"/>
  <c r="BQ52" i="16"/>
  <c r="BA52" i="16"/>
  <c r="BN52" i="16"/>
  <c r="AX52" i="16"/>
  <c r="CA82" i="16"/>
  <c r="BK82" i="16"/>
  <c r="BO53" i="16"/>
  <c r="AY53" i="16"/>
  <c r="BM52" i="16"/>
  <c r="AW52" i="16"/>
  <c r="BF82" i="16"/>
  <c r="BV82" i="16"/>
  <c r="AZ53" i="16"/>
  <c r="BP53" i="16"/>
  <c r="BC52" i="16"/>
  <c r="BS52" i="16"/>
  <c r="BY81" i="16"/>
  <c r="BI81" i="16"/>
  <c r="BT181" i="16"/>
  <c r="BD181" i="16"/>
  <c r="BY181" i="16"/>
  <c r="BI181" i="16"/>
  <c r="BL52" i="16"/>
  <c r="AV52" i="16"/>
  <c r="BR52" i="16"/>
  <c r="BB52" i="16"/>
  <c r="AU183" i="16"/>
  <c r="AS182" i="16"/>
  <c r="AT183" i="16"/>
  <c r="AP183" i="16"/>
  <c r="AO182" i="16"/>
  <c r="AQ182" i="16"/>
  <c r="AR183" i="16"/>
  <c r="AN182" i="16"/>
  <c r="AJ54" i="16"/>
  <c r="AM53" i="16"/>
  <c r="AK53" i="16"/>
  <c r="AH53" i="16"/>
  <c r="AF53" i="16"/>
  <c r="AL53" i="16"/>
  <c r="AG53" i="16"/>
  <c r="AI54" i="16"/>
  <c r="T40" i="15"/>
  <c r="AB40" i="15" s="1"/>
  <c r="X40" i="15"/>
  <c r="AF40" i="15" s="1"/>
  <c r="S39" i="15"/>
  <c r="AA39" i="15" s="1"/>
  <c r="U39" i="15"/>
  <c r="AC39" i="15" s="1"/>
  <c r="W40" i="15"/>
  <c r="AE40" i="15" s="1"/>
  <c r="R40" i="15"/>
  <c r="Z40" i="15" s="1"/>
  <c r="V40" i="15"/>
  <c r="AD40" i="15" s="1"/>
  <c r="Y40" i="15"/>
  <c r="AG40" i="15" s="1"/>
  <c r="AY84" i="43" l="1"/>
  <c r="BO84" i="43"/>
  <c r="BS84" i="43"/>
  <c r="BC84" i="43"/>
  <c r="BC84" i="40"/>
  <c r="BS84" i="40"/>
  <c r="BX84" i="39"/>
  <c r="BH84" i="39"/>
  <c r="BM185" i="37"/>
  <c r="AG186" i="37"/>
  <c r="AW185" i="37"/>
  <c r="BI185" i="43"/>
  <c r="AS186" i="43"/>
  <c r="BY185" i="43"/>
  <c r="BK185" i="41"/>
  <c r="CA185" i="41"/>
  <c r="AU186" i="41"/>
  <c r="BN186" i="37"/>
  <c r="AX186" i="37"/>
  <c r="AH187" i="37"/>
  <c r="BV85" i="44"/>
  <c r="BF85" i="44"/>
  <c r="AL186" i="42"/>
  <c r="BR185" i="42"/>
  <c r="BB185" i="42"/>
  <c r="AU186" i="43"/>
  <c r="BK185" i="43"/>
  <c r="CA185" i="43"/>
  <c r="BH84" i="41"/>
  <c r="BX84" i="41"/>
  <c r="BD185" i="42"/>
  <c r="AN186" i="42"/>
  <c r="BT185" i="42"/>
  <c r="BJ185" i="43"/>
  <c r="AT186" i="43"/>
  <c r="BZ185" i="43"/>
  <c r="AD82" i="45"/>
  <c r="V83" i="45"/>
  <c r="BW84" i="44"/>
  <c r="BG84" i="44"/>
  <c r="BN84" i="42"/>
  <c r="AX84" i="42"/>
  <c r="AF186" i="40"/>
  <c r="AV185" i="40"/>
  <c r="BL185" i="40"/>
  <c r="AW185" i="40"/>
  <c r="AG186" i="40"/>
  <c r="BM185" i="40"/>
  <c r="BD84" i="44"/>
  <c r="BT84" i="44"/>
  <c r="U83" i="45"/>
  <c r="AC82" i="45"/>
  <c r="AW185" i="42"/>
  <c r="BM185" i="42"/>
  <c r="AG186" i="42"/>
  <c r="BJ185" i="38"/>
  <c r="AT186" i="38"/>
  <c r="BZ185" i="38"/>
  <c r="BP185" i="41"/>
  <c r="AJ186" i="41"/>
  <c r="AZ185" i="41"/>
  <c r="BY185" i="38"/>
  <c r="BI185" i="38"/>
  <c r="AS186" i="38"/>
  <c r="BM84" i="40"/>
  <c r="AW84" i="40"/>
  <c r="BX185" i="40"/>
  <c r="AR186" i="40"/>
  <c r="BH185" i="40"/>
  <c r="BY84" i="39"/>
  <c r="BI84" i="39"/>
  <c r="BP185" i="42"/>
  <c r="AZ185" i="42"/>
  <c r="AJ186" i="42"/>
  <c r="AQ187" i="39"/>
  <c r="BW186" i="39"/>
  <c r="BG186" i="39"/>
  <c r="BZ84" i="41"/>
  <c r="BJ84" i="41"/>
  <c r="BO84" i="36"/>
  <c r="AY84" i="36"/>
  <c r="X83" i="45"/>
  <c r="AF82" i="45"/>
  <c r="AE84" i="45"/>
  <c r="W85" i="45"/>
  <c r="Y83" i="45"/>
  <c r="AG82" i="45"/>
  <c r="AB85" i="45"/>
  <c r="T86" i="45"/>
  <c r="AA84" i="45"/>
  <c r="S85" i="45"/>
  <c r="Z84" i="45"/>
  <c r="R85" i="45"/>
  <c r="BI84" i="44"/>
  <c r="BY84" i="44"/>
  <c r="BA187" i="44"/>
  <c r="AK188" i="44"/>
  <c r="BQ187" i="44"/>
  <c r="BY186" i="44"/>
  <c r="AS187" i="44"/>
  <c r="BI186" i="44"/>
  <c r="BK84" i="44"/>
  <c r="CA84" i="44"/>
  <c r="BV186" i="44"/>
  <c r="AP187" i="44"/>
  <c r="BF186" i="44"/>
  <c r="BS86" i="44"/>
  <c r="BC86" i="44"/>
  <c r="BD186" i="44"/>
  <c r="BT186" i="44"/>
  <c r="AN187" i="44"/>
  <c r="BP84" i="44"/>
  <c r="AZ84" i="44"/>
  <c r="BX84" i="44"/>
  <c r="BH84" i="44"/>
  <c r="AJ186" i="44"/>
  <c r="AZ185" i="44"/>
  <c r="BP185" i="44"/>
  <c r="AV187" i="44"/>
  <c r="BL187" i="44"/>
  <c r="AF188" i="44"/>
  <c r="BJ84" i="44"/>
  <c r="BZ84" i="44"/>
  <c r="BH185" i="44"/>
  <c r="BX185" i="44"/>
  <c r="AR186" i="44"/>
  <c r="BB188" i="44"/>
  <c r="BR188" i="44"/>
  <c r="AL189" i="44"/>
  <c r="BA85" i="44"/>
  <c r="BQ85" i="44"/>
  <c r="CA187" i="44"/>
  <c r="AU188" i="44"/>
  <c r="BK187" i="44"/>
  <c r="AG187" i="44"/>
  <c r="AW186" i="44"/>
  <c r="BM186" i="44"/>
  <c r="BR86" i="44"/>
  <c r="BB86" i="44"/>
  <c r="AI186" i="44"/>
  <c r="AY185" i="44"/>
  <c r="BO185" i="44"/>
  <c r="BS185" i="44"/>
  <c r="BC185" i="44"/>
  <c r="AM186" i="44"/>
  <c r="BW186" i="44"/>
  <c r="BG186" i="44"/>
  <c r="AQ187" i="44"/>
  <c r="BU84" i="44"/>
  <c r="BE84" i="44"/>
  <c r="BM85" i="44"/>
  <c r="AW85" i="44"/>
  <c r="BJ185" i="44"/>
  <c r="BZ185" i="44"/>
  <c r="AT186" i="44"/>
  <c r="BE186" i="44"/>
  <c r="AO187" i="44"/>
  <c r="BU186" i="44"/>
  <c r="BN187" i="44"/>
  <c r="AX187" i="44"/>
  <c r="AH188" i="44"/>
  <c r="AY87" i="44"/>
  <c r="BO87" i="44"/>
  <c r="AX87" i="44"/>
  <c r="BN87" i="44"/>
  <c r="BL186" i="43"/>
  <c r="AV186" i="43"/>
  <c r="AF187" i="43"/>
  <c r="BN185" i="43"/>
  <c r="AX185" i="43"/>
  <c r="AH186" i="43"/>
  <c r="BV186" i="43"/>
  <c r="BF186" i="43"/>
  <c r="AP187" i="43"/>
  <c r="BD186" i="43"/>
  <c r="BT186" i="43"/>
  <c r="AN187" i="43"/>
  <c r="BW84" i="43"/>
  <c r="BG84" i="43"/>
  <c r="AZ86" i="43"/>
  <c r="BP86" i="43"/>
  <c r="BW186" i="43"/>
  <c r="BG186" i="43"/>
  <c r="AQ187" i="43"/>
  <c r="AJ186" i="43"/>
  <c r="AZ185" i="43"/>
  <c r="BP185" i="43"/>
  <c r="BC186" i="43"/>
  <c r="BS186" i="43"/>
  <c r="AM187" i="43"/>
  <c r="BM185" i="43"/>
  <c r="AG186" i="43"/>
  <c r="AW185" i="43"/>
  <c r="AW86" i="43"/>
  <c r="BM86" i="43"/>
  <c r="CA85" i="43"/>
  <c r="BK85" i="43"/>
  <c r="BE85" i="43"/>
  <c r="BU85" i="43"/>
  <c r="BY84" i="43"/>
  <c r="BI84" i="43"/>
  <c r="BQ87" i="43"/>
  <c r="BA87" i="43"/>
  <c r="BD85" i="43"/>
  <c r="BT85" i="43"/>
  <c r="AX86" i="43"/>
  <c r="BN86" i="43"/>
  <c r="AR188" i="43"/>
  <c r="BH187" i="43"/>
  <c r="BX187" i="43"/>
  <c r="AI186" i="43"/>
  <c r="BO185" i="43"/>
  <c r="AY185" i="43"/>
  <c r="BZ84" i="43"/>
  <c r="BJ84" i="43"/>
  <c r="BF85" i="43"/>
  <c r="BV85" i="43"/>
  <c r="BU186" i="43"/>
  <c r="BE186" i="43"/>
  <c r="AO187" i="43"/>
  <c r="BR87" i="43"/>
  <c r="BB87" i="43"/>
  <c r="BB186" i="43"/>
  <c r="AL187" i="43"/>
  <c r="BR186" i="43"/>
  <c r="BX84" i="43"/>
  <c r="BH84" i="43"/>
  <c r="AK187" i="43"/>
  <c r="BA186" i="43"/>
  <c r="BQ186" i="43"/>
  <c r="CA86" i="42"/>
  <c r="BK86" i="42"/>
  <c r="BA85" i="42"/>
  <c r="BQ85" i="42"/>
  <c r="BB85" i="42"/>
  <c r="BR85" i="42"/>
  <c r="AI186" i="42"/>
  <c r="BO185" i="42"/>
  <c r="AY185" i="42"/>
  <c r="BH85" i="42"/>
  <c r="BX85" i="42"/>
  <c r="BS187" i="42"/>
  <c r="AM188" i="42"/>
  <c r="BC187" i="42"/>
  <c r="BC85" i="42"/>
  <c r="BS85" i="42"/>
  <c r="BH185" i="42"/>
  <c r="BX185" i="42"/>
  <c r="AR186" i="42"/>
  <c r="BI87" i="42"/>
  <c r="BY87" i="42"/>
  <c r="BM85" i="42"/>
  <c r="AW85" i="42"/>
  <c r="BG84" i="42"/>
  <c r="BW84" i="42"/>
  <c r="BG185" i="42"/>
  <c r="BW185" i="42"/>
  <c r="AQ186" i="42"/>
  <c r="BO85" i="42"/>
  <c r="AY85" i="42"/>
  <c r="AH188" i="42"/>
  <c r="BN187" i="42"/>
  <c r="AX187" i="42"/>
  <c r="BZ86" i="42"/>
  <c r="BJ86" i="42"/>
  <c r="BF85" i="42"/>
  <c r="BV85" i="42"/>
  <c r="BI185" i="42"/>
  <c r="AS186" i="42"/>
  <c r="BY185" i="42"/>
  <c r="AF186" i="42"/>
  <c r="BL185" i="42"/>
  <c r="AV185" i="42"/>
  <c r="AZ86" i="42"/>
  <c r="BP86" i="42"/>
  <c r="BF185" i="42"/>
  <c r="AP186" i="42"/>
  <c r="BV185" i="42"/>
  <c r="BZ185" i="42"/>
  <c r="BJ185" i="42"/>
  <c r="AT186" i="42"/>
  <c r="AU187" i="42"/>
  <c r="BK186" i="42"/>
  <c r="CA186" i="42"/>
  <c r="BU187" i="42"/>
  <c r="BE187" i="42"/>
  <c r="AO188" i="42"/>
  <c r="BD85" i="42"/>
  <c r="BT85" i="42"/>
  <c r="BA186" i="42"/>
  <c r="AK187" i="42"/>
  <c r="BQ186" i="42"/>
  <c r="BE85" i="42"/>
  <c r="BU85" i="42"/>
  <c r="BU86" i="41"/>
  <c r="BE86" i="41"/>
  <c r="BQ84" i="41"/>
  <c r="BA84" i="41"/>
  <c r="BO84" i="41"/>
  <c r="AY84" i="41"/>
  <c r="BT185" i="41"/>
  <c r="BD185" i="41"/>
  <c r="AN186" i="41"/>
  <c r="BV185" i="41"/>
  <c r="AP186" i="41"/>
  <c r="BF185" i="41"/>
  <c r="AQ186" i="41"/>
  <c r="BW185" i="41"/>
  <c r="BG185" i="41"/>
  <c r="AK188" i="41"/>
  <c r="BA187" i="41"/>
  <c r="BQ187" i="41"/>
  <c r="BI85" i="41"/>
  <c r="BY85" i="41"/>
  <c r="AX84" i="41"/>
  <c r="BN84" i="41"/>
  <c r="AZ85" i="41"/>
  <c r="BP85" i="41"/>
  <c r="BS86" i="41"/>
  <c r="BC86" i="41"/>
  <c r="BG87" i="41"/>
  <c r="BW87" i="41"/>
  <c r="BK86" i="41"/>
  <c r="AU87" i="41"/>
  <c r="CA86" i="41"/>
  <c r="BV86" i="41"/>
  <c r="BF86" i="41"/>
  <c r="BI188" i="41"/>
  <c r="AS189" i="41"/>
  <c r="BY188" i="41"/>
  <c r="BZ187" i="41"/>
  <c r="AT188" i="41"/>
  <c r="BJ187" i="41"/>
  <c r="BN186" i="41"/>
  <c r="AH187" i="41"/>
  <c r="AX186" i="41"/>
  <c r="AR186" i="41"/>
  <c r="BH185" i="41"/>
  <c r="BX185" i="41"/>
  <c r="AW84" i="41"/>
  <c r="BM84" i="41"/>
  <c r="BT86" i="41"/>
  <c r="BD86" i="41"/>
  <c r="AF186" i="41"/>
  <c r="BL185" i="41"/>
  <c r="AV185" i="41"/>
  <c r="AW185" i="41"/>
  <c r="AG186" i="41"/>
  <c r="BM185" i="41"/>
  <c r="AI187" i="41"/>
  <c r="AY186" i="41"/>
  <c r="BO186" i="41"/>
  <c r="BB185" i="41"/>
  <c r="BR185" i="41"/>
  <c r="AL186" i="41"/>
  <c r="BB86" i="41"/>
  <c r="BR86" i="41"/>
  <c r="BC185" i="41"/>
  <c r="BS185" i="41"/>
  <c r="AM186" i="41"/>
  <c r="BU188" i="41"/>
  <c r="BE188" i="41"/>
  <c r="AO189" i="41"/>
  <c r="AN186" i="40"/>
  <c r="BT185" i="40"/>
  <c r="BD185" i="40"/>
  <c r="BW187" i="40"/>
  <c r="AQ188" i="40"/>
  <c r="BG187" i="40"/>
  <c r="AP186" i="40"/>
  <c r="BV185" i="40"/>
  <c r="BF185" i="40"/>
  <c r="BR185" i="40"/>
  <c r="BB185" i="40"/>
  <c r="AL186" i="40"/>
  <c r="BG84" i="40"/>
  <c r="BW84" i="40"/>
  <c r="BT85" i="40"/>
  <c r="BD85" i="40"/>
  <c r="BC186" i="40"/>
  <c r="BS186" i="40"/>
  <c r="AM187" i="40"/>
  <c r="BP185" i="40"/>
  <c r="AZ185" i="40"/>
  <c r="AJ186" i="40"/>
  <c r="AX185" i="40"/>
  <c r="AH186" i="40"/>
  <c r="BN185" i="40"/>
  <c r="BA187" i="40"/>
  <c r="AK188" i="40"/>
  <c r="BQ187" i="40"/>
  <c r="BX86" i="40"/>
  <c r="BH86" i="40"/>
  <c r="BZ85" i="40"/>
  <c r="BJ85" i="40"/>
  <c r="BQ84" i="40"/>
  <c r="BA84" i="40"/>
  <c r="AY185" i="40"/>
  <c r="BO185" i="40"/>
  <c r="AI186" i="40"/>
  <c r="BJ186" i="40"/>
  <c r="BZ186" i="40"/>
  <c r="AT187" i="40"/>
  <c r="AO186" i="40"/>
  <c r="BU185" i="40"/>
  <c r="BE185" i="40"/>
  <c r="BI84" i="40"/>
  <c r="BY84" i="40"/>
  <c r="CA84" i="40"/>
  <c r="AU85" i="40"/>
  <c r="BK84" i="40"/>
  <c r="BF85" i="40"/>
  <c r="BV85" i="40"/>
  <c r="BU85" i="40"/>
  <c r="BE85" i="40"/>
  <c r="BB84" i="40"/>
  <c r="BR84" i="40"/>
  <c r="CA185" i="40"/>
  <c r="BK185" i="40"/>
  <c r="AU186" i="40"/>
  <c r="AY86" i="40"/>
  <c r="BO86" i="40"/>
  <c r="BY185" i="40"/>
  <c r="AS186" i="40"/>
  <c r="BI185" i="40"/>
  <c r="AX86" i="40"/>
  <c r="BN86" i="40"/>
  <c r="BP86" i="40"/>
  <c r="AZ86" i="40"/>
  <c r="BR85" i="39"/>
  <c r="BB85" i="39"/>
  <c r="AN186" i="39"/>
  <c r="BT185" i="39"/>
  <c r="BD185" i="39"/>
  <c r="BE85" i="39"/>
  <c r="BU85" i="39"/>
  <c r="AR188" i="39"/>
  <c r="BH187" i="39"/>
  <c r="BX187" i="39"/>
  <c r="CA185" i="39"/>
  <c r="BK185" i="39"/>
  <c r="AU186" i="39"/>
  <c r="AJ188" i="39"/>
  <c r="AZ187" i="39"/>
  <c r="BP187" i="39"/>
  <c r="AG186" i="39"/>
  <c r="BM185" i="39"/>
  <c r="AW185" i="39"/>
  <c r="AW85" i="39"/>
  <c r="BM85" i="39"/>
  <c r="BF86" i="39"/>
  <c r="BV86" i="39"/>
  <c r="AX85" i="39"/>
  <c r="BN85" i="39"/>
  <c r="BV186" i="39"/>
  <c r="AP187" i="39"/>
  <c r="BF186" i="39"/>
  <c r="BB186" i="39"/>
  <c r="BR186" i="39"/>
  <c r="AL187" i="39"/>
  <c r="CA86" i="39"/>
  <c r="BK86" i="39"/>
  <c r="BC84" i="39"/>
  <c r="BS84" i="39"/>
  <c r="BL186" i="39"/>
  <c r="AV186" i="39"/>
  <c r="AF187" i="39"/>
  <c r="BG86" i="39"/>
  <c r="BW86" i="39"/>
  <c r="BT86" i="39"/>
  <c r="BD86" i="39"/>
  <c r="BZ84" i="39"/>
  <c r="BJ84" i="39"/>
  <c r="AH186" i="39"/>
  <c r="BN185" i="39"/>
  <c r="AX185" i="39"/>
  <c r="BP86" i="39"/>
  <c r="AZ86" i="39"/>
  <c r="BS186" i="39"/>
  <c r="AM187" i="39"/>
  <c r="BC186" i="39"/>
  <c r="BO86" i="39"/>
  <c r="AY86" i="39"/>
  <c r="BQ85" i="39"/>
  <c r="BA85" i="39"/>
  <c r="AY185" i="39"/>
  <c r="AI186" i="39"/>
  <c r="BO185" i="39"/>
  <c r="AS187" i="39"/>
  <c r="BI186" i="39"/>
  <c r="BY186" i="39"/>
  <c r="BU186" i="39"/>
  <c r="AO187" i="39"/>
  <c r="BE186" i="39"/>
  <c r="BJ187" i="39"/>
  <c r="BZ187" i="39"/>
  <c r="AT188" i="39"/>
  <c r="AK188" i="39"/>
  <c r="BA187" i="39"/>
  <c r="BQ187" i="39"/>
  <c r="BW85" i="38"/>
  <c r="BG85" i="38"/>
  <c r="BJ85" i="38"/>
  <c r="BZ85" i="38"/>
  <c r="BP84" i="38"/>
  <c r="AZ84" i="38"/>
  <c r="BA84" i="38"/>
  <c r="BQ84" i="38"/>
  <c r="CA84" i="38"/>
  <c r="BK84" i="38"/>
  <c r="AZ186" i="38"/>
  <c r="AJ187" i="38"/>
  <c r="BP186" i="38"/>
  <c r="BE185" i="38"/>
  <c r="BU185" i="38"/>
  <c r="AO186" i="38"/>
  <c r="BK185" i="38"/>
  <c r="AU186" i="38"/>
  <c r="CA185" i="38"/>
  <c r="AH187" i="38"/>
  <c r="AX186" i="38"/>
  <c r="BN186" i="38"/>
  <c r="AX84" i="38"/>
  <c r="BN84" i="38"/>
  <c r="BS84" i="38"/>
  <c r="BC84" i="38"/>
  <c r="BH85" i="38"/>
  <c r="BX85" i="38"/>
  <c r="AI187" i="38"/>
  <c r="AY186" i="38"/>
  <c r="BO186" i="38"/>
  <c r="AF186" i="38"/>
  <c r="BL185" i="38"/>
  <c r="AV185" i="38"/>
  <c r="BT84" i="38"/>
  <c r="BD84" i="38"/>
  <c r="BX186" i="38"/>
  <c r="BH186" i="38"/>
  <c r="AR187" i="38"/>
  <c r="BR84" i="38"/>
  <c r="BB84" i="38"/>
  <c r="BW187" i="38"/>
  <c r="AQ188" i="38"/>
  <c r="BG187" i="38"/>
  <c r="BB187" i="38"/>
  <c r="BR187" i="38"/>
  <c r="AL188" i="38"/>
  <c r="BA186" i="38"/>
  <c r="AK187" i="38"/>
  <c r="BQ186" i="38"/>
  <c r="BI85" i="38"/>
  <c r="BY85" i="38"/>
  <c r="AG186" i="38"/>
  <c r="BM185" i="38"/>
  <c r="AW185" i="38"/>
  <c r="BV85" i="38"/>
  <c r="BF85" i="38"/>
  <c r="BU84" i="38"/>
  <c r="BE84" i="38"/>
  <c r="AY86" i="38"/>
  <c r="BO86" i="38"/>
  <c r="AM187" i="38"/>
  <c r="BC186" i="38"/>
  <c r="BS186" i="38"/>
  <c r="AP186" i="38"/>
  <c r="BF185" i="38"/>
  <c r="BV185" i="38"/>
  <c r="AN187" i="38"/>
  <c r="BT186" i="38"/>
  <c r="BD186" i="38"/>
  <c r="AW84" i="38"/>
  <c r="BM84" i="38"/>
  <c r="BP185" i="37"/>
  <c r="AJ186" i="37"/>
  <c r="AZ185" i="37"/>
  <c r="BQ185" i="37"/>
  <c r="AK186" i="37"/>
  <c r="BA185" i="37"/>
  <c r="AT186" i="37"/>
  <c r="BJ185" i="37"/>
  <c r="BZ185" i="37"/>
  <c r="BQ84" i="37"/>
  <c r="BA84" i="37"/>
  <c r="AY86" i="37"/>
  <c r="BO86" i="37"/>
  <c r="BC185" i="37"/>
  <c r="AM186" i="37"/>
  <c r="BS185" i="37"/>
  <c r="AZ86" i="37"/>
  <c r="BP86" i="37"/>
  <c r="BR185" i="37"/>
  <c r="AL186" i="37"/>
  <c r="BB185" i="37"/>
  <c r="BO185" i="37"/>
  <c r="AI186" i="37"/>
  <c r="AY185" i="37"/>
  <c r="BH85" i="37"/>
  <c r="BX85" i="37"/>
  <c r="BC86" i="37"/>
  <c r="BS86" i="37"/>
  <c r="AV186" i="37"/>
  <c r="BL186" i="37"/>
  <c r="AF187" i="37"/>
  <c r="BB84" i="37"/>
  <c r="BR84" i="37"/>
  <c r="BH187" i="37"/>
  <c r="AR188" i="37"/>
  <c r="BX187" i="37"/>
  <c r="BE185" i="37"/>
  <c r="AO186" i="37"/>
  <c r="BU185" i="37"/>
  <c r="AW84" i="37"/>
  <c r="BM84" i="37"/>
  <c r="BD185" i="37"/>
  <c r="AN186" i="37"/>
  <c r="BT185" i="37"/>
  <c r="BY185" i="37"/>
  <c r="AS186" i="37"/>
  <c r="BI185" i="37"/>
  <c r="BE86" i="37"/>
  <c r="BU86" i="37"/>
  <c r="BD86" i="37"/>
  <c r="BT86" i="37"/>
  <c r="BI85" i="37"/>
  <c r="BY85" i="37"/>
  <c r="BF86" i="37"/>
  <c r="BV86" i="37"/>
  <c r="BG85" i="37"/>
  <c r="BW85" i="37"/>
  <c r="BJ85" i="37"/>
  <c r="BZ85" i="37"/>
  <c r="BN84" i="37"/>
  <c r="AX84" i="37"/>
  <c r="BK85" i="37"/>
  <c r="CA85" i="37"/>
  <c r="BW185" i="37"/>
  <c r="AQ186" i="37"/>
  <c r="BG185" i="37"/>
  <c r="AP187" i="37"/>
  <c r="BV186" i="37"/>
  <c r="BF186" i="37"/>
  <c r="BK186" i="37"/>
  <c r="AU187" i="37"/>
  <c r="CA186" i="37"/>
  <c r="BT185" i="36"/>
  <c r="BD185" i="36"/>
  <c r="BN187" i="36"/>
  <c r="AX187" i="36"/>
  <c r="BG84" i="36"/>
  <c r="BW84" i="36"/>
  <c r="BL185" i="36"/>
  <c r="AV185" i="36"/>
  <c r="BS86" i="36"/>
  <c r="BC86" i="36"/>
  <c r="BQ187" i="36"/>
  <c r="BA187" i="36"/>
  <c r="AX86" i="36"/>
  <c r="BN86" i="36"/>
  <c r="BI185" i="36"/>
  <c r="BY185" i="36"/>
  <c r="BE186" i="36"/>
  <c r="BU186" i="36"/>
  <c r="BD84" i="36"/>
  <c r="BT84" i="36"/>
  <c r="BS185" i="36"/>
  <c r="BC185" i="36"/>
  <c r="BP186" i="36"/>
  <c r="AZ186" i="36"/>
  <c r="AZ86" i="36"/>
  <c r="BP86" i="36"/>
  <c r="BY85" i="36"/>
  <c r="BI85" i="36"/>
  <c r="BE84" i="36"/>
  <c r="BU84" i="36"/>
  <c r="CA87" i="36"/>
  <c r="BK87" i="36"/>
  <c r="BM85" i="36"/>
  <c r="AW85" i="36"/>
  <c r="BG185" i="36"/>
  <c r="BW185" i="36"/>
  <c r="BQ86" i="36"/>
  <c r="BA86" i="36"/>
  <c r="BK185" i="36"/>
  <c r="CA185" i="36"/>
  <c r="BZ84" i="36"/>
  <c r="BJ84" i="36"/>
  <c r="BX186" i="36"/>
  <c r="BH186" i="36"/>
  <c r="BJ185" i="36"/>
  <c r="BZ185" i="36"/>
  <c r="AY185" i="36"/>
  <c r="BO185" i="36"/>
  <c r="BF84" i="36"/>
  <c r="BV84" i="36"/>
  <c r="BB186" i="36"/>
  <c r="BR186" i="36"/>
  <c r="BV185" i="36"/>
  <c r="BF185" i="36"/>
  <c r="BX85" i="36"/>
  <c r="BH85" i="36"/>
  <c r="AW185" i="36"/>
  <c r="BM185" i="36"/>
  <c r="BR85" i="36"/>
  <c r="BB85" i="36"/>
  <c r="BD84" i="16"/>
  <c r="BT84" i="16"/>
  <c r="AY54" i="16"/>
  <c r="BO54" i="16"/>
  <c r="BF83" i="16"/>
  <c r="BV83" i="16"/>
  <c r="BQ53" i="16"/>
  <c r="BA53" i="16"/>
  <c r="BU82" i="16"/>
  <c r="BE82" i="16"/>
  <c r="BE182" i="16"/>
  <c r="BU182" i="16"/>
  <c r="BV183" i="16"/>
  <c r="BF183" i="16"/>
  <c r="AW53" i="16"/>
  <c r="BM53" i="16"/>
  <c r="BI182" i="16"/>
  <c r="BY182" i="16"/>
  <c r="BC53" i="16"/>
  <c r="BS53" i="16"/>
  <c r="BW82" i="16"/>
  <c r="BG82" i="16"/>
  <c r="BZ82" i="16"/>
  <c r="BJ82" i="16"/>
  <c r="BD182" i="16"/>
  <c r="BT182" i="16"/>
  <c r="BK83" i="16"/>
  <c r="CA83" i="16"/>
  <c r="BX183" i="16"/>
  <c r="BH183" i="16"/>
  <c r="BG182" i="16"/>
  <c r="BW182" i="16"/>
  <c r="BX82" i="16"/>
  <c r="BH82" i="16"/>
  <c r="BZ183" i="16"/>
  <c r="BJ183" i="16"/>
  <c r="CA183" i="16"/>
  <c r="BK183" i="16"/>
  <c r="AX53" i="16"/>
  <c r="BN53" i="16"/>
  <c r="BP54" i="16"/>
  <c r="AZ54" i="16"/>
  <c r="BY82" i="16"/>
  <c r="BI82" i="16"/>
  <c r="BL53" i="16"/>
  <c r="AV53" i="16"/>
  <c r="BB53" i="16"/>
  <c r="BR53" i="16"/>
  <c r="AP184" i="16"/>
  <c r="AR184" i="16"/>
  <c r="AQ183" i="16"/>
  <c r="AU184" i="16"/>
  <c r="AN183" i="16"/>
  <c r="AT184" i="16"/>
  <c r="AS183" i="16"/>
  <c r="AO183" i="16"/>
  <c r="AK54" i="16"/>
  <c r="AH54" i="16"/>
  <c r="AG54" i="16"/>
  <c r="AM54" i="16"/>
  <c r="AJ55" i="16"/>
  <c r="AI55" i="16"/>
  <c r="AL54" i="16"/>
  <c r="AF54" i="16"/>
  <c r="U40" i="15"/>
  <c r="AC40" i="15" s="1"/>
  <c r="Y41" i="15"/>
  <c r="AG41" i="15" s="1"/>
  <c r="V41" i="15"/>
  <c r="AD41" i="15" s="1"/>
  <c r="S40" i="15"/>
  <c r="AA40" i="15" s="1"/>
  <c r="X41" i="15"/>
  <c r="AF41" i="15" s="1"/>
  <c r="R41" i="15"/>
  <c r="Z41" i="15" s="1"/>
  <c r="W41" i="15"/>
  <c r="AE41" i="15" s="1"/>
  <c r="T41" i="15"/>
  <c r="AB41" i="15" s="1"/>
  <c r="BX85" i="39" l="1"/>
  <c r="BH85" i="39"/>
  <c r="BC85" i="40"/>
  <c r="BS85" i="40"/>
  <c r="BS85" i="43"/>
  <c r="BC85" i="43"/>
  <c r="BO85" i="43"/>
  <c r="AY85" i="43"/>
  <c r="AF187" i="40"/>
  <c r="BL186" i="40"/>
  <c r="AV186" i="40"/>
  <c r="AU187" i="43"/>
  <c r="BK186" i="43"/>
  <c r="CA186" i="43"/>
  <c r="BJ85" i="41"/>
  <c r="BZ85" i="41"/>
  <c r="BN85" i="42"/>
  <c r="AX85" i="42"/>
  <c r="BW187" i="39"/>
  <c r="AQ188" i="39"/>
  <c r="BG187" i="39"/>
  <c r="AT187" i="38"/>
  <c r="BJ186" i="38"/>
  <c r="BZ186" i="38"/>
  <c r="BF86" i="44"/>
  <c r="BV86" i="44"/>
  <c r="AZ186" i="42"/>
  <c r="BP186" i="42"/>
  <c r="AJ187" i="42"/>
  <c r="BW85" i="44"/>
  <c r="BG85" i="44"/>
  <c r="BM186" i="42"/>
  <c r="AW186" i="42"/>
  <c r="AG187" i="42"/>
  <c r="AD83" i="45"/>
  <c r="V84" i="45"/>
  <c r="BN187" i="37"/>
  <c r="AH188" i="37"/>
  <c r="AX187" i="37"/>
  <c r="BY85" i="39"/>
  <c r="BI85" i="39"/>
  <c r="BZ186" i="43"/>
  <c r="BJ186" i="43"/>
  <c r="AT187" i="43"/>
  <c r="BK186" i="41"/>
  <c r="CA186" i="41"/>
  <c r="AU187" i="41"/>
  <c r="AC83" i="45"/>
  <c r="U84" i="45"/>
  <c r="BH186" i="40"/>
  <c r="AR187" i="40"/>
  <c r="BX186" i="40"/>
  <c r="BT186" i="42"/>
  <c r="AN187" i="42"/>
  <c r="BD186" i="42"/>
  <c r="BR186" i="42"/>
  <c r="AL187" i="42"/>
  <c r="BB186" i="42"/>
  <c r="BD85" i="44"/>
  <c r="BT85" i="44"/>
  <c r="BI186" i="43"/>
  <c r="BY186" i="43"/>
  <c r="AS187" i="43"/>
  <c r="BP186" i="41"/>
  <c r="AJ187" i="41"/>
  <c r="AZ186" i="41"/>
  <c r="AW85" i="40"/>
  <c r="BM85" i="40"/>
  <c r="BX85" i="41"/>
  <c r="BH85" i="41"/>
  <c r="AG187" i="40"/>
  <c r="BM186" i="40"/>
  <c r="AW186" i="40"/>
  <c r="BO85" i="36"/>
  <c r="AY85" i="36"/>
  <c r="AG187" i="37"/>
  <c r="BM186" i="37"/>
  <c r="AW186" i="37"/>
  <c r="BI186" i="38"/>
  <c r="AS187" i="38"/>
  <c r="BY186" i="38"/>
  <c r="T87" i="45"/>
  <c r="AB86" i="45"/>
  <c r="Y84" i="45"/>
  <c r="AG83" i="45"/>
  <c r="R86" i="45"/>
  <c r="Z85" i="45"/>
  <c r="AE85" i="45"/>
  <c r="W86" i="45"/>
  <c r="S86" i="45"/>
  <c r="AA85" i="45"/>
  <c r="AF83" i="45"/>
  <c r="X84" i="45"/>
  <c r="AT187" i="44"/>
  <c r="BZ186" i="44"/>
  <c r="BJ186" i="44"/>
  <c r="BS87" i="44"/>
  <c r="BC87" i="44"/>
  <c r="BJ85" i="44"/>
  <c r="BZ85" i="44"/>
  <c r="BF187" i="44"/>
  <c r="AP188" i="44"/>
  <c r="BV187" i="44"/>
  <c r="BN88" i="44"/>
  <c r="AX88" i="44"/>
  <c r="AF189" i="44"/>
  <c r="BL188" i="44"/>
  <c r="AV188" i="44"/>
  <c r="AG188" i="44"/>
  <c r="BM187" i="44"/>
  <c r="AW187" i="44"/>
  <c r="BU85" i="44"/>
  <c r="BE85" i="44"/>
  <c r="BO88" i="44"/>
  <c r="AY88" i="44"/>
  <c r="CA188" i="44"/>
  <c r="BK188" i="44"/>
  <c r="AU189" i="44"/>
  <c r="CA85" i="44"/>
  <c r="BK85" i="44"/>
  <c r="AQ188" i="44"/>
  <c r="BW187" i="44"/>
  <c r="BG187" i="44"/>
  <c r="AZ186" i="44"/>
  <c r="AJ187" i="44"/>
  <c r="BP186" i="44"/>
  <c r="BY187" i="44"/>
  <c r="AS188" i="44"/>
  <c r="BI187" i="44"/>
  <c r="BE187" i="44"/>
  <c r="AO188" i="44"/>
  <c r="BU187" i="44"/>
  <c r="BR189" i="44"/>
  <c r="BB189" i="44"/>
  <c r="AL190" i="44"/>
  <c r="AK189" i="44"/>
  <c r="BA188" i="44"/>
  <c r="BQ188" i="44"/>
  <c r="AW86" i="44"/>
  <c r="BM86" i="44"/>
  <c r="BC186" i="44"/>
  <c r="AM187" i="44"/>
  <c r="BS186" i="44"/>
  <c r="BR87" i="44"/>
  <c r="BB87" i="44"/>
  <c r="BP85" i="44"/>
  <c r="AZ85" i="44"/>
  <c r="BQ86" i="44"/>
  <c r="BA86" i="44"/>
  <c r="BX186" i="44"/>
  <c r="AR187" i="44"/>
  <c r="BH186" i="44"/>
  <c r="AH189" i="44"/>
  <c r="AX188" i="44"/>
  <c r="BN188" i="44"/>
  <c r="BX85" i="44"/>
  <c r="BH85" i="44"/>
  <c r="AY186" i="44"/>
  <c r="BO186" i="44"/>
  <c r="AI187" i="44"/>
  <c r="AN188" i="44"/>
  <c r="BD187" i="44"/>
  <c r="BT187" i="44"/>
  <c r="BY85" i="44"/>
  <c r="BI85" i="44"/>
  <c r="BN87" i="43"/>
  <c r="AX87" i="43"/>
  <c r="BK86" i="43"/>
  <c r="CA86" i="43"/>
  <c r="BM87" i="43"/>
  <c r="AW87" i="43"/>
  <c r="AN188" i="43"/>
  <c r="BD187" i="43"/>
  <c r="BT187" i="43"/>
  <c r="BT86" i="43"/>
  <c r="BD86" i="43"/>
  <c r="BF187" i="43"/>
  <c r="BV187" i="43"/>
  <c r="AP188" i="43"/>
  <c r="BE187" i="43"/>
  <c r="AO188" i="43"/>
  <c r="BU187" i="43"/>
  <c r="BA187" i="43"/>
  <c r="BQ187" i="43"/>
  <c r="AK188" i="43"/>
  <c r="BH85" i="43"/>
  <c r="BX85" i="43"/>
  <c r="AI187" i="43"/>
  <c r="AY186" i="43"/>
  <c r="BO186" i="43"/>
  <c r="AM188" i="43"/>
  <c r="BC187" i="43"/>
  <c r="BS187" i="43"/>
  <c r="BA88" i="43"/>
  <c r="BQ88" i="43"/>
  <c r="AH187" i="43"/>
  <c r="AX186" i="43"/>
  <c r="BN186" i="43"/>
  <c r="BP87" i="43"/>
  <c r="AZ87" i="43"/>
  <c r="BF86" i="43"/>
  <c r="BV86" i="43"/>
  <c r="AG187" i="43"/>
  <c r="BM186" i="43"/>
  <c r="AW186" i="43"/>
  <c r="BI85" i="43"/>
  <c r="BY85" i="43"/>
  <c r="BB187" i="43"/>
  <c r="BR187" i="43"/>
  <c r="AL188" i="43"/>
  <c r="BU86" i="43"/>
  <c r="BE86" i="43"/>
  <c r="AJ187" i="43"/>
  <c r="BP186" i="43"/>
  <c r="AZ186" i="43"/>
  <c r="BB88" i="43"/>
  <c r="BR88" i="43"/>
  <c r="BG85" i="43"/>
  <c r="BW85" i="43"/>
  <c r="BZ85" i="43"/>
  <c r="BJ85" i="43"/>
  <c r="AV187" i="43"/>
  <c r="AF188" i="43"/>
  <c r="BL187" i="43"/>
  <c r="BH188" i="43"/>
  <c r="BX188" i="43"/>
  <c r="AR189" i="43"/>
  <c r="BG187" i="43"/>
  <c r="AQ188" i="43"/>
  <c r="BW187" i="43"/>
  <c r="BC188" i="42"/>
  <c r="AM189" i="42"/>
  <c r="BS188" i="42"/>
  <c r="BS86" i="42"/>
  <c r="BC86" i="42"/>
  <c r="BT86" i="42"/>
  <c r="BD86" i="42"/>
  <c r="AQ187" i="42"/>
  <c r="BW186" i="42"/>
  <c r="BG186" i="42"/>
  <c r="BE188" i="42"/>
  <c r="BU188" i="42"/>
  <c r="AO189" i="42"/>
  <c r="AV186" i="42"/>
  <c r="BL186" i="42"/>
  <c r="AF187" i="42"/>
  <c r="BH86" i="42"/>
  <c r="BX86" i="42"/>
  <c r="BB86" i="42"/>
  <c r="BR86" i="42"/>
  <c r="AS187" i="42"/>
  <c r="BY186" i="42"/>
  <c r="BI186" i="42"/>
  <c r="AK188" i="42"/>
  <c r="BA187" i="42"/>
  <c r="BQ187" i="42"/>
  <c r="AP187" i="42"/>
  <c r="BV186" i="42"/>
  <c r="BF186" i="42"/>
  <c r="BA86" i="42"/>
  <c r="BQ86" i="42"/>
  <c r="BK187" i="42"/>
  <c r="AU188" i="42"/>
  <c r="CA187" i="42"/>
  <c r="AT187" i="42"/>
  <c r="BJ186" i="42"/>
  <c r="BZ186" i="42"/>
  <c r="AW86" i="42"/>
  <c r="BM86" i="42"/>
  <c r="BY88" i="42"/>
  <c r="BI88" i="42"/>
  <c r="AR187" i="42"/>
  <c r="BH186" i="42"/>
  <c r="BX186" i="42"/>
  <c r="AY186" i="42"/>
  <c r="BO186" i="42"/>
  <c r="AI187" i="42"/>
  <c r="AX188" i="42"/>
  <c r="BN188" i="42"/>
  <c r="AH189" i="42"/>
  <c r="AZ87" i="42"/>
  <c r="BP87" i="42"/>
  <c r="BV86" i="42"/>
  <c r="BF86" i="42"/>
  <c r="BG85" i="42"/>
  <c r="BW85" i="42"/>
  <c r="BJ87" i="42"/>
  <c r="BZ87" i="42"/>
  <c r="AY86" i="42"/>
  <c r="BO86" i="42"/>
  <c r="BU86" i="42"/>
  <c r="BE86" i="42"/>
  <c r="BK87" i="42"/>
  <c r="CA87" i="42"/>
  <c r="AQ187" i="41"/>
  <c r="BW186" i="41"/>
  <c r="BG186" i="41"/>
  <c r="AP187" i="41"/>
  <c r="BF186" i="41"/>
  <c r="BV186" i="41"/>
  <c r="BY189" i="41"/>
  <c r="BI189" i="41"/>
  <c r="AS190" i="41"/>
  <c r="BO85" i="41"/>
  <c r="AY85" i="41"/>
  <c r="BS186" i="41"/>
  <c r="BC186" i="41"/>
  <c r="AM187" i="41"/>
  <c r="BV87" i="41"/>
  <c r="BF87" i="41"/>
  <c r="BN187" i="41"/>
  <c r="AH188" i="41"/>
  <c r="AX187" i="41"/>
  <c r="AW186" i="41"/>
  <c r="AG187" i="41"/>
  <c r="BM186" i="41"/>
  <c r="BS87" i="41"/>
  <c r="BC87" i="41"/>
  <c r="BM85" i="41"/>
  <c r="AW85" i="41"/>
  <c r="BQ85" i="41"/>
  <c r="BA85" i="41"/>
  <c r="BB87" i="41"/>
  <c r="BR87" i="41"/>
  <c r="BI86" i="41"/>
  <c r="BY86" i="41"/>
  <c r="BU87" i="41"/>
  <c r="BE87" i="41"/>
  <c r="BE189" i="41"/>
  <c r="AO190" i="41"/>
  <c r="BU189" i="41"/>
  <c r="AZ86" i="41"/>
  <c r="BP86" i="41"/>
  <c r="BK87" i="41"/>
  <c r="CA87" i="41"/>
  <c r="AU88" i="41"/>
  <c r="BW88" i="41"/>
  <c r="BG88" i="41"/>
  <c r="AK189" i="41"/>
  <c r="BQ188" i="41"/>
  <c r="BA188" i="41"/>
  <c r="BO187" i="41"/>
  <c r="AI188" i="41"/>
  <c r="AY187" i="41"/>
  <c r="BJ188" i="41"/>
  <c r="AT189" i="41"/>
  <c r="BZ188" i="41"/>
  <c r="BD186" i="41"/>
  <c r="AN187" i="41"/>
  <c r="BT186" i="41"/>
  <c r="AV186" i="41"/>
  <c r="AF187" i="41"/>
  <c r="BL186" i="41"/>
  <c r="BD87" i="41"/>
  <c r="BT87" i="41"/>
  <c r="BN85" i="41"/>
  <c r="AX85" i="41"/>
  <c r="AL187" i="41"/>
  <c r="BR186" i="41"/>
  <c r="BB186" i="41"/>
  <c r="AR187" i="41"/>
  <c r="BX186" i="41"/>
  <c r="BH186" i="41"/>
  <c r="BZ86" i="40"/>
  <c r="BJ86" i="40"/>
  <c r="BP87" i="40"/>
  <c r="AZ87" i="40"/>
  <c r="BB85" i="40"/>
  <c r="BR85" i="40"/>
  <c r="BW85" i="40"/>
  <c r="BG85" i="40"/>
  <c r="AL187" i="40"/>
  <c r="BB186" i="40"/>
  <c r="BR186" i="40"/>
  <c r="AI187" i="40"/>
  <c r="AY186" i="40"/>
  <c r="BO186" i="40"/>
  <c r="AQ189" i="40"/>
  <c r="BG188" i="40"/>
  <c r="BW188" i="40"/>
  <c r="BT86" i="40"/>
  <c r="BD86" i="40"/>
  <c r="BU186" i="40"/>
  <c r="AO187" i="40"/>
  <c r="BE186" i="40"/>
  <c r="AH187" i="40"/>
  <c r="BN186" i="40"/>
  <c r="AX186" i="40"/>
  <c r="AJ187" i="40"/>
  <c r="AZ186" i="40"/>
  <c r="BP186" i="40"/>
  <c r="BI85" i="40"/>
  <c r="BY85" i="40"/>
  <c r="BH87" i="40"/>
  <c r="BX87" i="40"/>
  <c r="AK189" i="40"/>
  <c r="BQ188" i="40"/>
  <c r="BA188" i="40"/>
  <c r="BV86" i="40"/>
  <c r="BF86" i="40"/>
  <c r="BO87" i="40"/>
  <c r="AY87" i="40"/>
  <c r="AU86" i="40"/>
  <c r="CA85" i="40"/>
  <c r="BK85" i="40"/>
  <c r="BU86" i="40"/>
  <c r="BE86" i="40"/>
  <c r="BN87" i="40"/>
  <c r="AX87" i="40"/>
  <c r="AT188" i="40"/>
  <c r="BJ187" i="40"/>
  <c r="BZ187" i="40"/>
  <c r="BV186" i="40"/>
  <c r="AP187" i="40"/>
  <c r="BF186" i="40"/>
  <c r="BI186" i="40"/>
  <c r="BY186" i="40"/>
  <c r="AS187" i="40"/>
  <c r="BK186" i="40"/>
  <c r="CA186" i="40"/>
  <c r="AU187" i="40"/>
  <c r="BA85" i="40"/>
  <c r="BQ85" i="40"/>
  <c r="BC187" i="40"/>
  <c r="BS187" i="40"/>
  <c r="AM188" i="40"/>
  <c r="BD186" i="40"/>
  <c r="BT186" i="40"/>
  <c r="AN187" i="40"/>
  <c r="BQ86" i="39"/>
  <c r="BA86" i="39"/>
  <c r="CA87" i="39"/>
  <c r="BK87" i="39"/>
  <c r="BS85" i="39"/>
  <c r="BC85" i="39"/>
  <c r="BK186" i="39"/>
  <c r="AU187" i="39"/>
  <c r="CA186" i="39"/>
  <c r="AP188" i="39"/>
  <c r="BF187" i="39"/>
  <c r="BV187" i="39"/>
  <c r="BX188" i="39"/>
  <c r="BH188" i="39"/>
  <c r="AR189" i="39"/>
  <c r="BZ85" i="39"/>
  <c r="BJ85" i="39"/>
  <c r="BP188" i="39"/>
  <c r="AZ188" i="39"/>
  <c r="AJ189" i="39"/>
  <c r="BT87" i="39"/>
  <c r="BD87" i="39"/>
  <c r="AL188" i="39"/>
  <c r="BB187" i="39"/>
  <c r="BR187" i="39"/>
  <c r="BZ188" i="39"/>
  <c r="AT189" i="39"/>
  <c r="BJ188" i="39"/>
  <c r="BV87" i="39"/>
  <c r="BF87" i="39"/>
  <c r="BL187" i="39"/>
  <c r="AF188" i="39"/>
  <c r="AV187" i="39"/>
  <c r="BU86" i="39"/>
  <c r="BE86" i="39"/>
  <c r="AW86" i="39"/>
  <c r="BM86" i="39"/>
  <c r="BT186" i="39"/>
  <c r="AN187" i="39"/>
  <c r="BD186" i="39"/>
  <c r="BA188" i="39"/>
  <c r="AK189" i="39"/>
  <c r="BQ188" i="39"/>
  <c r="BN86" i="39"/>
  <c r="AX86" i="39"/>
  <c r="BG87" i="39"/>
  <c r="BW87" i="39"/>
  <c r="BM186" i="39"/>
  <c r="AW186" i="39"/>
  <c r="AG187" i="39"/>
  <c r="AY87" i="39"/>
  <c r="BO87" i="39"/>
  <c r="BC187" i="39"/>
  <c r="AM188" i="39"/>
  <c r="BS187" i="39"/>
  <c r="BY187" i="39"/>
  <c r="AS188" i="39"/>
  <c r="BI187" i="39"/>
  <c r="BR86" i="39"/>
  <c r="BB86" i="39"/>
  <c r="AY186" i="39"/>
  <c r="AI187" i="39"/>
  <c r="BO186" i="39"/>
  <c r="AZ87" i="39"/>
  <c r="BP87" i="39"/>
  <c r="BE187" i="39"/>
  <c r="AO188" i="39"/>
  <c r="BU187" i="39"/>
  <c r="AX186" i="39"/>
  <c r="BN186" i="39"/>
  <c r="AH187" i="39"/>
  <c r="AZ187" i="38"/>
  <c r="BP187" i="38"/>
  <c r="AJ188" i="38"/>
  <c r="BH86" i="38"/>
  <c r="BX86" i="38"/>
  <c r="BK85" i="38"/>
  <c r="CA85" i="38"/>
  <c r="BA85" i="38"/>
  <c r="BQ85" i="38"/>
  <c r="BR85" i="38"/>
  <c r="BB85" i="38"/>
  <c r="BW188" i="38"/>
  <c r="AQ189" i="38"/>
  <c r="BG188" i="38"/>
  <c r="BM85" i="38"/>
  <c r="AW85" i="38"/>
  <c r="AY87" i="38"/>
  <c r="BO87" i="38"/>
  <c r="BC85" i="38"/>
  <c r="BS85" i="38"/>
  <c r="BU85" i="38"/>
  <c r="BE85" i="38"/>
  <c r="AZ85" i="38"/>
  <c r="BP85" i="38"/>
  <c r="BF86" i="38"/>
  <c r="BV86" i="38"/>
  <c r="BY86" i="38"/>
  <c r="BI86" i="38"/>
  <c r="BU186" i="38"/>
  <c r="AO187" i="38"/>
  <c r="BE186" i="38"/>
  <c r="BG86" i="38"/>
  <c r="BW86" i="38"/>
  <c r="AY187" i="38"/>
  <c r="BO187" i="38"/>
  <c r="AI188" i="38"/>
  <c r="BC187" i="38"/>
  <c r="AM188" i="38"/>
  <c r="BS187" i="38"/>
  <c r="BX187" i="38"/>
  <c r="AR188" i="38"/>
  <c r="BH187" i="38"/>
  <c r="BM186" i="38"/>
  <c r="AW186" i="38"/>
  <c r="AG187" i="38"/>
  <c r="BF186" i="38"/>
  <c r="AP187" i="38"/>
  <c r="BV186" i="38"/>
  <c r="BL186" i="38"/>
  <c r="AV186" i="38"/>
  <c r="AF187" i="38"/>
  <c r="AL189" i="38"/>
  <c r="BR188" i="38"/>
  <c r="BB188" i="38"/>
  <c r="BN85" i="38"/>
  <c r="AX85" i="38"/>
  <c r="BZ86" i="38"/>
  <c r="BJ86" i="38"/>
  <c r="BT187" i="38"/>
  <c r="AN188" i="38"/>
  <c r="BD187" i="38"/>
  <c r="BT85" i="38"/>
  <c r="BD85" i="38"/>
  <c r="BQ187" i="38"/>
  <c r="AK188" i="38"/>
  <c r="BA187" i="38"/>
  <c r="AX187" i="38"/>
  <c r="BN187" i="38"/>
  <c r="AH188" i="38"/>
  <c r="BK186" i="38"/>
  <c r="AU187" i="38"/>
  <c r="CA186" i="38"/>
  <c r="AZ87" i="37"/>
  <c r="BP87" i="37"/>
  <c r="AF188" i="37"/>
  <c r="BL187" i="37"/>
  <c r="AV187" i="37"/>
  <c r="CA187" i="37"/>
  <c r="AU188" i="37"/>
  <c r="BK187" i="37"/>
  <c r="AN187" i="37"/>
  <c r="BT186" i="37"/>
  <c r="BD186" i="37"/>
  <c r="BQ186" i="37"/>
  <c r="BA186" i="37"/>
  <c r="AK187" i="37"/>
  <c r="AQ187" i="37"/>
  <c r="BW186" i="37"/>
  <c r="BG186" i="37"/>
  <c r="BR85" i="37"/>
  <c r="BB85" i="37"/>
  <c r="BE87" i="37"/>
  <c r="BU87" i="37"/>
  <c r="AS187" i="37"/>
  <c r="BY186" i="37"/>
  <c r="BI186" i="37"/>
  <c r="BS87" i="37"/>
  <c r="BC87" i="37"/>
  <c r="AO187" i="37"/>
  <c r="BU186" i="37"/>
  <c r="BE186" i="37"/>
  <c r="BK86" i="37"/>
  <c r="CA86" i="37"/>
  <c r="BO87" i="37"/>
  <c r="AY87" i="37"/>
  <c r="BZ86" i="37"/>
  <c r="BJ86" i="37"/>
  <c r="BH86" i="37"/>
  <c r="BX86" i="37"/>
  <c r="BR186" i="37"/>
  <c r="AL187" i="37"/>
  <c r="BB186" i="37"/>
  <c r="AM187" i="37"/>
  <c r="BS186" i="37"/>
  <c r="BC186" i="37"/>
  <c r="BQ85" i="37"/>
  <c r="BA85" i="37"/>
  <c r="BG86" i="37"/>
  <c r="BW86" i="37"/>
  <c r="AT187" i="37"/>
  <c r="BZ186" i="37"/>
  <c r="BJ186" i="37"/>
  <c r="BF87" i="37"/>
  <c r="BV87" i="37"/>
  <c r="AP188" i="37"/>
  <c r="BF187" i="37"/>
  <c r="BV187" i="37"/>
  <c r="BI86" i="37"/>
  <c r="BY86" i="37"/>
  <c r="BP186" i="37"/>
  <c r="AZ186" i="37"/>
  <c r="AJ187" i="37"/>
  <c r="BT87" i="37"/>
  <c r="BD87" i="37"/>
  <c r="BN85" i="37"/>
  <c r="AX85" i="37"/>
  <c r="BM85" i="37"/>
  <c r="AW85" i="37"/>
  <c r="BO186" i="37"/>
  <c r="AY186" i="37"/>
  <c r="AI187" i="37"/>
  <c r="AR189" i="37"/>
  <c r="BX188" i="37"/>
  <c r="BH188" i="37"/>
  <c r="CA186" i="36"/>
  <c r="BK186" i="36"/>
  <c r="BQ188" i="36"/>
  <c r="BA188" i="36"/>
  <c r="BC87" i="36"/>
  <c r="BS87" i="36"/>
  <c r="BV85" i="36"/>
  <c r="BF85" i="36"/>
  <c r="AV186" i="36"/>
  <c r="BL186" i="36"/>
  <c r="BY86" i="36"/>
  <c r="BI86" i="36"/>
  <c r="BO186" i="36"/>
  <c r="AY186" i="36"/>
  <c r="BW85" i="36"/>
  <c r="BG85" i="36"/>
  <c r="BM186" i="36"/>
  <c r="AW186" i="36"/>
  <c r="BJ186" i="36"/>
  <c r="BZ186" i="36"/>
  <c r="CA88" i="36"/>
  <c r="BK88" i="36"/>
  <c r="AX188" i="36"/>
  <c r="BN188" i="36"/>
  <c r="BP187" i="36"/>
  <c r="AZ187" i="36"/>
  <c r="BT85" i="36"/>
  <c r="BD85" i="36"/>
  <c r="BH187" i="36"/>
  <c r="BX187" i="36"/>
  <c r="BU187" i="36"/>
  <c r="BE187" i="36"/>
  <c r="BR187" i="36"/>
  <c r="BB187" i="36"/>
  <c r="BC186" i="36"/>
  <c r="BS186" i="36"/>
  <c r="BU85" i="36"/>
  <c r="BE85" i="36"/>
  <c r="BD186" i="36"/>
  <c r="BT186" i="36"/>
  <c r="AX87" i="36"/>
  <c r="BN87" i="36"/>
  <c r="AZ87" i="36"/>
  <c r="BP87" i="36"/>
  <c r="BG186" i="36"/>
  <c r="BW186" i="36"/>
  <c r="BM86" i="36"/>
  <c r="AW86" i="36"/>
  <c r="BH86" i="36"/>
  <c r="BX86" i="36"/>
  <c r="BZ85" i="36"/>
  <c r="BJ85" i="36"/>
  <c r="BY186" i="36"/>
  <c r="BI186" i="36"/>
  <c r="BA87" i="36"/>
  <c r="BQ87" i="36"/>
  <c r="BR86" i="36"/>
  <c r="BB86" i="36"/>
  <c r="BV186" i="36"/>
  <c r="BF186" i="36"/>
  <c r="CA184" i="16"/>
  <c r="BK184" i="16"/>
  <c r="BT85" i="16"/>
  <c r="BD85" i="16"/>
  <c r="BO55" i="16"/>
  <c r="AY55" i="16"/>
  <c r="BU83" i="16"/>
  <c r="BE83" i="16"/>
  <c r="BP55" i="16"/>
  <c r="AZ55" i="16"/>
  <c r="BF84" i="16"/>
  <c r="BV84" i="16"/>
  <c r="BJ83" i="16"/>
  <c r="BZ83" i="16"/>
  <c r="CA84" i="16"/>
  <c r="BK84" i="16"/>
  <c r="BH83" i="16"/>
  <c r="BX83" i="16"/>
  <c r="BS54" i="16"/>
  <c r="BC54" i="16"/>
  <c r="BI183" i="16"/>
  <c r="BY183" i="16"/>
  <c r="BT183" i="16"/>
  <c r="BD183" i="16"/>
  <c r="BW183" i="16"/>
  <c r="BG183" i="16"/>
  <c r="BX184" i="16"/>
  <c r="BH184" i="16"/>
  <c r="BF184" i="16"/>
  <c r="BV184" i="16"/>
  <c r="BI83" i="16"/>
  <c r="BY83" i="16"/>
  <c r="AW54" i="16"/>
  <c r="BM54" i="16"/>
  <c r="AX54" i="16"/>
  <c r="BN54" i="16"/>
  <c r="BQ54" i="16"/>
  <c r="BA54" i="16"/>
  <c r="BU183" i="16"/>
  <c r="BE183" i="16"/>
  <c r="BG83" i="16"/>
  <c r="BW83" i="16"/>
  <c r="BZ184" i="16"/>
  <c r="BJ184" i="16"/>
  <c r="AV54" i="16"/>
  <c r="BL54" i="16"/>
  <c r="BB54" i="16"/>
  <c r="BR54" i="16"/>
  <c r="AN184" i="16"/>
  <c r="AR185" i="16"/>
  <c r="AS184" i="16"/>
  <c r="AP185" i="16"/>
  <c r="AT185" i="16"/>
  <c r="AO184" i="16"/>
  <c r="AU185" i="16"/>
  <c r="AQ184" i="16"/>
  <c r="AH55" i="16"/>
  <c r="AM55" i="16"/>
  <c r="AG55" i="16"/>
  <c r="AL55" i="16"/>
  <c r="AF55" i="16"/>
  <c r="AI56" i="16"/>
  <c r="AK55" i="16"/>
  <c r="AJ56" i="16"/>
  <c r="T42" i="15"/>
  <c r="AB42" i="15" s="1"/>
  <c r="S41" i="15"/>
  <c r="AA41" i="15" s="1"/>
  <c r="W42" i="15"/>
  <c r="AE42" i="15" s="1"/>
  <c r="V42" i="15"/>
  <c r="AD42" i="15" s="1"/>
  <c r="Y42" i="15"/>
  <c r="AG42" i="15" s="1"/>
  <c r="R42" i="15"/>
  <c r="Z42" i="15" s="1"/>
  <c r="X42" i="15"/>
  <c r="AF42" i="15" s="1"/>
  <c r="U41" i="15"/>
  <c r="AC41" i="15" s="1"/>
  <c r="AY86" i="43" l="1"/>
  <c r="BO86" i="43"/>
  <c r="BS86" i="43"/>
  <c r="BC86" i="43"/>
  <c r="BS86" i="40"/>
  <c r="BC86" i="40"/>
  <c r="BX86" i="39"/>
  <c r="BH86" i="39"/>
  <c r="BB187" i="42"/>
  <c r="AL188" i="42"/>
  <c r="BR187" i="42"/>
  <c r="BI86" i="39"/>
  <c r="BY86" i="39"/>
  <c r="AG188" i="37"/>
  <c r="BM187" i="37"/>
  <c r="AW187" i="37"/>
  <c r="BD86" i="44"/>
  <c r="BT86" i="44"/>
  <c r="AY86" i="36"/>
  <c r="BO86" i="36"/>
  <c r="AT188" i="38"/>
  <c r="BZ187" i="38"/>
  <c r="BJ187" i="38"/>
  <c r="AQ189" i="39"/>
  <c r="BW188" i="39"/>
  <c r="BG188" i="39"/>
  <c r="V85" i="45"/>
  <c r="AD84" i="45"/>
  <c r="AH189" i="37"/>
  <c r="AX188" i="37"/>
  <c r="BN188" i="37"/>
  <c r="AW187" i="40"/>
  <c r="AG188" i="40"/>
  <c r="BM187" i="40"/>
  <c r="AN188" i="42"/>
  <c r="BT187" i="42"/>
  <c r="BD187" i="42"/>
  <c r="BX86" i="41"/>
  <c r="BH86" i="41"/>
  <c r="BM187" i="42"/>
  <c r="AW187" i="42"/>
  <c r="AG188" i="42"/>
  <c r="AX86" i="42"/>
  <c r="BN86" i="42"/>
  <c r="BJ86" i="41"/>
  <c r="BZ86" i="41"/>
  <c r="BG86" i="44"/>
  <c r="BW86" i="44"/>
  <c r="U85" i="45"/>
  <c r="AC84" i="45"/>
  <c r="AW86" i="40"/>
  <c r="BM86" i="40"/>
  <c r="AU188" i="41"/>
  <c r="BK187" i="41"/>
  <c r="CA187" i="41"/>
  <c r="AZ187" i="42"/>
  <c r="AJ188" i="42"/>
  <c r="BP187" i="42"/>
  <c r="BK187" i="43"/>
  <c r="AU188" i="43"/>
  <c r="CA187" i="43"/>
  <c r="AJ188" i="41"/>
  <c r="AZ187" i="41"/>
  <c r="BP187" i="41"/>
  <c r="BX187" i="40"/>
  <c r="AR188" i="40"/>
  <c r="BH187" i="40"/>
  <c r="BY187" i="38"/>
  <c r="AS188" i="38"/>
  <c r="BI187" i="38"/>
  <c r="BI187" i="43"/>
  <c r="BY187" i="43"/>
  <c r="AS188" i="43"/>
  <c r="AT188" i="43"/>
  <c r="BZ187" i="43"/>
  <c r="BJ187" i="43"/>
  <c r="BF87" i="44"/>
  <c r="BV87" i="44"/>
  <c r="BL187" i="40"/>
  <c r="AF188" i="40"/>
  <c r="AV187" i="40"/>
  <c r="W87" i="45"/>
  <c r="AE86" i="45"/>
  <c r="S87" i="45"/>
  <c r="AA86" i="45"/>
  <c r="AG84" i="45"/>
  <c r="Y85" i="45"/>
  <c r="AF84" i="45"/>
  <c r="X85" i="45"/>
  <c r="R87" i="45"/>
  <c r="Z86" i="45"/>
  <c r="T88" i="45"/>
  <c r="AB87" i="45"/>
  <c r="AL191" i="44"/>
  <c r="BR190" i="44"/>
  <c r="BB190" i="44"/>
  <c r="BK189" i="44"/>
  <c r="AU190" i="44"/>
  <c r="CA189" i="44"/>
  <c r="BN89" i="44"/>
  <c r="AX89" i="44"/>
  <c r="BG188" i="44"/>
  <c r="BW188" i="44"/>
  <c r="AQ189" i="44"/>
  <c r="AK190" i="44"/>
  <c r="BQ189" i="44"/>
  <c r="BA189" i="44"/>
  <c r="BY86" i="44"/>
  <c r="BI86" i="44"/>
  <c r="AZ86" i="44"/>
  <c r="BP86" i="44"/>
  <c r="AG189" i="44"/>
  <c r="BM188" i="44"/>
  <c r="AW188" i="44"/>
  <c r="CA86" i="44"/>
  <c r="BK86" i="44"/>
  <c r="BF188" i="44"/>
  <c r="BV188" i="44"/>
  <c r="AP189" i="44"/>
  <c r="AR188" i="44"/>
  <c r="BX187" i="44"/>
  <c r="BH187" i="44"/>
  <c r="BQ87" i="44"/>
  <c r="BA87" i="44"/>
  <c r="BB88" i="44"/>
  <c r="BR88" i="44"/>
  <c r="BD188" i="44"/>
  <c r="BT188" i="44"/>
  <c r="AN189" i="44"/>
  <c r="BO89" i="44"/>
  <c r="AY89" i="44"/>
  <c r="BZ86" i="44"/>
  <c r="BJ86" i="44"/>
  <c r="BO187" i="44"/>
  <c r="AY187" i="44"/>
  <c r="AI188" i="44"/>
  <c r="BE188" i="44"/>
  <c r="BU188" i="44"/>
  <c r="AO189" i="44"/>
  <c r="BC88" i="44"/>
  <c r="BS88" i="44"/>
  <c r="AV189" i="44"/>
  <c r="BL189" i="44"/>
  <c r="AF190" i="44"/>
  <c r="BI188" i="44"/>
  <c r="AS189" i="44"/>
  <c r="BY188" i="44"/>
  <c r="AX189" i="44"/>
  <c r="AH190" i="44"/>
  <c r="BN189" i="44"/>
  <c r="BH86" i="44"/>
  <c r="BX86" i="44"/>
  <c r="AM188" i="44"/>
  <c r="BC187" i="44"/>
  <c r="BS187" i="44"/>
  <c r="AW87" i="44"/>
  <c r="BM87" i="44"/>
  <c r="BE86" i="44"/>
  <c r="BU86" i="44"/>
  <c r="BP187" i="44"/>
  <c r="AJ188" i="44"/>
  <c r="AZ187" i="44"/>
  <c r="BZ187" i="44"/>
  <c r="AT188" i="44"/>
  <c r="BJ187" i="44"/>
  <c r="BJ86" i="43"/>
  <c r="BZ86" i="43"/>
  <c r="AG188" i="43"/>
  <c r="AW187" i="43"/>
  <c r="BM187" i="43"/>
  <c r="BC188" i="43"/>
  <c r="BS188" i="43"/>
  <c r="AM189" i="43"/>
  <c r="BV87" i="43"/>
  <c r="BF87" i="43"/>
  <c r="BT87" i="43"/>
  <c r="BD87" i="43"/>
  <c r="BP187" i="43"/>
  <c r="AZ187" i="43"/>
  <c r="AJ188" i="43"/>
  <c r="BU87" i="43"/>
  <c r="BE87" i="43"/>
  <c r="AR190" i="43"/>
  <c r="BH189" i="43"/>
  <c r="BX189" i="43"/>
  <c r="BB188" i="43"/>
  <c r="BR188" i="43"/>
  <c r="AL189" i="43"/>
  <c r="AZ88" i="43"/>
  <c r="BP88" i="43"/>
  <c r="BK87" i="43"/>
  <c r="CA87" i="43"/>
  <c r="BI86" i="43"/>
  <c r="BY86" i="43"/>
  <c r="BO187" i="43"/>
  <c r="AY187" i="43"/>
  <c r="AI188" i="43"/>
  <c r="BH86" i="43"/>
  <c r="BX86" i="43"/>
  <c r="AW88" i="43"/>
  <c r="BM88" i="43"/>
  <c r="BQ89" i="43"/>
  <c r="BA89" i="43"/>
  <c r="BR89" i="43"/>
  <c r="BB89" i="43"/>
  <c r="BG188" i="43"/>
  <c r="BW188" i="43"/>
  <c r="AQ189" i="43"/>
  <c r="BA188" i="43"/>
  <c r="BQ188" i="43"/>
  <c r="AK189" i="43"/>
  <c r="BV188" i="43"/>
  <c r="AP189" i="43"/>
  <c r="BF188" i="43"/>
  <c r="BT188" i="43"/>
  <c r="BD188" i="43"/>
  <c r="AN189" i="43"/>
  <c r="AF189" i="43"/>
  <c r="AV188" i="43"/>
  <c r="BL188" i="43"/>
  <c r="AX187" i="43"/>
  <c r="BN187" i="43"/>
  <c r="AH188" i="43"/>
  <c r="BU188" i="43"/>
  <c r="BE188" i="43"/>
  <c r="AO189" i="43"/>
  <c r="BG86" i="43"/>
  <c r="BW86" i="43"/>
  <c r="AX88" i="43"/>
  <c r="BN88" i="43"/>
  <c r="BW86" i="42"/>
  <c r="BG86" i="42"/>
  <c r="AZ88" i="42"/>
  <c r="BP88" i="42"/>
  <c r="BN189" i="42"/>
  <c r="AH190" i="42"/>
  <c r="AX189" i="42"/>
  <c r="AS188" i="42"/>
  <c r="BY187" i="42"/>
  <c r="BI187" i="42"/>
  <c r="AY87" i="42"/>
  <c r="BO87" i="42"/>
  <c r="BH187" i="42"/>
  <c r="AR188" i="42"/>
  <c r="BX187" i="42"/>
  <c r="BV187" i="42"/>
  <c r="BF187" i="42"/>
  <c r="AP188" i="42"/>
  <c r="BM87" i="42"/>
  <c r="AW87" i="42"/>
  <c r="BG187" i="42"/>
  <c r="AQ188" i="42"/>
  <c r="BW187" i="42"/>
  <c r="BT87" i="42"/>
  <c r="BD87" i="42"/>
  <c r="BR87" i="42"/>
  <c r="BB87" i="42"/>
  <c r="AU189" i="42"/>
  <c r="CA188" i="42"/>
  <c r="BK188" i="42"/>
  <c r="BJ187" i="42"/>
  <c r="AT188" i="42"/>
  <c r="BZ187" i="42"/>
  <c r="BZ88" i="42"/>
  <c r="BJ88" i="42"/>
  <c r="AI188" i="42"/>
  <c r="BO187" i="42"/>
  <c r="AY187" i="42"/>
  <c r="BV87" i="42"/>
  <c r="BF87" i="42"/>
  <c r="AO190" i="42"/>
  <c r="BE189" i="42"/>
  <c r="BU189" i="42"/>
  <c r="CA88" i="42"/>
  <c r="BK88" i="42"/>
  <c r="BU87" i="42"/>
  <c r="BE87" i="42"/>
  <c r="BS87" i="42"/>
  <c r="BC87" i="42"/>
  <c r="BQ87" i="42"/>
  <c r="BA87" i="42"/>
  <c r="BX87" i="42"/>
  <c r="BH87" i="42"/>
  <c r="AM190" i="42"/>
  <c r="BC189" i="42"/>
  <c r="BS189" i="42"/>
  <c r="BL187" i="42"/>
  <c r="AF188" i="42"/>
  <c r="AV187" i="42"/>
  <c r="BI89" i="42"/>
  <c r="BY89" i="42"/>
  <c r="BQ188" i="42"/>
  <c r="AK189" i="42"/>
  <c r="BA188" i="42"/>
  <c r="BI87" i="41"/>
  <c r="BY87" i="41"/>
  <c r="BB88" i="41"/>
  <c r="BR88" i="41"/>
  <c r="BC187" i="41"/>
  <c r="AM188" i="41"/>
  <c r="BS187" i="41"/>
  <c r="AZ87" i="41"/>
  <c r="BP87" i="41"/>
  <c r="BC88" i="41"/>
  <c r="BS88" i="41"/>
  <c r="AR188" i="41"/>
  <c r="BX187" i="41"/>
  <c r="BH187" i="41"/>
  <c r="BE190" i="41"/>
  <c r="BU190" i="41"/>
  <c r="AO191" i="41"/>
  <c r="BL187" i="41"/>
  <c r="AF188" i="41"/>
  <c r="AV187" i="41"/>
  <c r="AN188" i="41"/>
  <c r="BD187" i="41"/>
  <c r="BT187" i="41"/>
  <c r="BO188" i="41"/>
  <c r="AI189" i="41"/>
  <c r="AY188" i="41"/>
  <c r="BM187" i="41"/>
  <c r="AW187" i="41"/>
  <c r="AG188" i="41"/>
  <c r="BD88" i="41"/>
  <c r="BT88" i="41"/>
  <c r="BJ189" i="41"/>
  <c r="BZ189" i="41"/>
  <c r="AT190" i="41"/>
  <c r="AU89" i="41"/>
  <c r="CA88" i="41"/>
  <c r="BK88" i="41"/>
  <c r="AY86" i="41"/>
  <c r="BO86" i="41"/>
  <c r="BM86" i="41"/>
  <c r="AW86" i="41"/>
  <c r="AL188" i="41"/>
  <c r="BB187" i="41"/>
  <c r="BR187" i="41"/>
  <c r="BA189" i="41"/>
  <c r="AK190" i="41"/>
  <c r="BQ189" i="41"/>
  <c r="BE88" i="41"/>
  <c r="BU88" i="41"/>
  <c r="BF187" i="41"/>
  <c r="BV187" i="41"/>
  <c r="AP188" i="41"/>
  <c r="AX188" i="41"/>
  <c r="AH189" i="41"/>
  <c r="BN188" i="41"/>
  <c r="BN86" i="41"/>
  <c r="AX86" i="41"/>
  <c r="BG89" i="41"/>
  <c r="BW89" i="41"/>
  <c r="BF88" i="41"/>
  <c r="BV88" i="41"/>
  <c r="BA86" i="41"/>
  <c r="BQ86" i="41"/>
  <c r="BY190" i="41"/>
  <c r="BI190" i="41"/>
  <c r="AS191" i="41"/>
  <c r="BW187" i="41"/>
  <c r="AQ188" i="41"/>
  <c r="BG187" i="41"/>
  <c r="AY88" i="40"/>
  <c r="BO88" i="40"/>
  <c r="BR86" i="40"/>
  <c r="BB86" i="40"/>
  <c r="AY187" i="40"/>
  <c r="AI188" i="40"/>
  <c r="BO187" i="40"/>
  <c r="BT187" i="40"/>
  <c r="AN188" i="40"/>
  <c r="BD187" i="40"/>
  <c r="BU187" i="40"/>
  <c r="BE187" i="40"/>
  <c r="AO188" i="40"/>
  <c r="AX88" i="40"/>
  <c r="BN88" i="40"/>
  <c r="BT87" i="40"/>
  <c r="BD87" i="40"/>
  <c r="BG189" i="40"/>
  <c r="BW189" i="40"/>
  <c r="AQ190" i="40"/>
  <c r="AZ187" i="40"/>
  <c r="AJ188" i="40"/>
  <c r="BP187" i="40"/>
  <c r="BQ189" i="40"/>
  <c r="BA189" i="40"/>
  <c r="AK190" i="40"/>
  <c r="AU188" i="40"/>
  <c r="BK187" i="40"/>
  <c r="CA187" i="40"/>
  <c r="BP88" i="40"/>
  <c r="AZ88" i="40"/>
  <c r="AT189" i="40"/>
  <c r="BJ188" i="40"/>
  <c r="BZ188" i="40"/>
  <c r="BH88" i="40"/>
  <c r="BX88" i="40"/>
  <c r="BE87" i="40"/>
  <c r="BU87" i="40"/>
  <c r="BV187" i="40"/>
  <c r="BF187" i="40"/>
  <c r="AP188" i="40"/>
  <c r="BB187" i="40"/>
  <c r="AL188" i="40"/>
  <c r="BR187" i="40"/>
  <c r="BW86" i="40"/>
  <c r="BG86" i="40"/>
  <c r="AM189" i="40"/>
  <c r="BS188" i="40"/>
  <c r="BC188" i="40"/>
  <c r="BY86" i="40"/>
  <c r="BI86" i="40"/>
  <c r="BJ87" i="40"/>
  <c r="BZ87" i="40"/>
  <c r="BV87" i="40"/>
  <c r="BF87" i="40"/>
  <c r="BN187" i="40"/>
  <c r="AX187" i="40"/>
  <c r="AH188" i="40"/>
  <c r="BQ86" i="40"/>
  <c r="BA86" i="40"/>
  <c r="AS188" i="40"/>
  <c r="BI187" i="40"/>
  <c r="BY187" i="40"/>
  <c r="BK86" i="40"/>
  <c r="AU87" i="40"/>
  <c r="CA86" i="40"/>
  <c r="BE188" i="39"/>
  <c r="AO189" i="39"/>
  <c r="BU188" i="39"/>
  <c r="AW87" i="39"/>
  <c r="BM87" i="39"/>
  <c r="BU87" i="39"/>
  <c r="BE87" i="39"/>
  <c r="AX87" i="39"/>
  <c r="BN87" i="39"/>
  <c r="BQ189" i="39"/>
  <c r="AK190" i="39"/>
  <c r="BA189" i="39"/>
  <c r="BF188" i="39"/>
  <c r="BV188" i="39"/>
  <c r="AP189" i="39"/>
  <c r="BK187" i="39"/>
  <c r="AU188" i="39"/>
  <c r="CA187" i="39"/>
  <c r="BY188" i="39"/>
  <c r="BI188" i="39"/>
  <c r="AS189" i="39"/>
  <c r="BN187" i="39"/>
  <c r="AH188" i="39"/>
  <c r="AX187" i="39"/>
  <c r="BO88" i="39"/>
  <c r="AY88" i="39"/>
  <c r="BF88" i="39"/>
  <c r="BV88" i="39"/>
  <c r="BS86" i="39"/>
  <c r="BC86" i="39"/>
  <c r="AF189" i="39"/>
  <c r="BL188" i="39"/>
  <c r="AV188" i="39"/>
  <c r="BJ189" i="39"/>
  <c r="BZ189" i="39"/>
  <c r="AT190" i="39"/>
  <c r="BC188" i="39"/>
  <c r="AM189" i="39"/>
  <c r="BS188" i="39"/>
  <c r="BT187" i="39"/>
  <c r="BD187" i="39"/>
  <c r="AN188" i="39"/>
  <c r="BB188" i="39"/>
  <c r="AL189" i="39"/>
  <c r="BR188" i="39"/>
  <c r="BM187" i="39"/>
  <c r="AW187" i="39"/>
  <c r="AG188" i="39"/>
  <c r="BK88" i="39"/>
  <c r="CA88" i="39"/>
  <c r="BJ86" i="39"/>
  <c r="BZ86" i="39"/>
  <c r="BD88" i="39"/>
  <c r="BT88" i="39"/>
  <c r="BP88" i="39"/>
  <c r="AZ88" i="39"/>
  <c r="BP189" i="39"/>
  <c r="AZ189" i="39"/>
  <c r="AJ190" i="39"/>
  <c r="AI188" i="39"/>
  <c r="AY187" i="39"/>
  <c r="BO187" i="39"/>
  <c r="BB87" i="39"/>
  <c r="BR87" i="39"/>
  <c r="BW88" i="39"/>
  <c r="BG88" i="39"/>
  <c r="AR190" i="39"/>
  <c r="BX189" i="39"/>
  <c r="BH189" i="39"/>
  <c r="BA87" i="39"/>
  <c r="BQ87" i="39"/>
  <c r="BD86" i="38"/>
  <c r="BT86" i="38"/>
  <c r="BG189" i="38"/>
  <c r="BW189" i="38"/>
  <c r="AQ190" i="38"/>
  <c r="BT188" i="38"/>
  <c r="AN189" i="38"/>
  <c r="BD188" i="38"/>
  <c r="BM86" i="38"/>
  <c r="AW86" i="38"/>
  <c r="BB86" i="38"/>
  <c r="BR86" i="38"/>
  <c r="BM187" i="38"/>
  <c r="AG188" i="38"/>
  <c r="AW187" i="38"/>
  <c r="BV87" i="38"/>
  <c r="BF87" i="38"/>
  <c r="BZ87" i="38"/>
  <c r="BJ87" i="38"/>
  <c r="CA86" i="38"/>
  <c r="BK86" i="38"/>
  <c r="BW87" i="38"/>
  <c r="BG87" i="38"/>
  <c r="BN188" i="38"/>
  <c r="AH189" i="38"/>
  <c r="AX188" i="38"/>
  <c r="AV187" i="38"/>
  <c r="AF188" i="38"/>
  <c r="BL187" i="38"/>
  <c r="BY87" i="38"/>
  <c r="BI87" i="38"/>
  <c r="BO188" i="38"/>
  <c r="AY188" i="38"/>
  <c r="AI189" i="38"/>
  <c r="BQ86" i="38"/>
  <c r="BA86" i="38"/>
  <c r="AU188" i="38"/>
  <c r="CA187" i="38"/>
  <c r="BK187" i="38"/>
  <c r="BB189" i="38"/>
  <c r="AL190" i="38"/>
  <c r="BR189" i="38"/>
  <c r="BH87" i="38"/>
  <c r="BX87" i="38"/>
  <c r="BA188" i="38"/>
  <c r="BQ188" i="38"/>
  <c r="AK189" i="38"/>
  <c r="AZ188" i="38"/>
  <c r="BP188" i="38"/>
  <c r="AJ189" i="38"/>
  <c r="BP86" i="38"/>
  <c r="AZ86" i="38"/>
  <c r="AO188" i="38"/>
  <c r="BE187" i="38"/>
  <c r="BU187" i="38"/>
  <c r="BV187" i="38"/>
  <c r="AP188" i="38"/>
  <c r="BF187" i="38"/>
  <c r="BX188" i="38"/>
  <c r="AR189" i="38"/>
  <c r="BH188" i="38"/>
  <c r="AM189" i="38"/>
  <c r="BS188" i="38"/>
  <c r="BC188" i="38"/>
  <c r="BN86" i="38"/>
  <c r="AX86" i="38"/>
  <c r="BE86" i="38"/>
  <c r="BU86" i="38"/>
  <c r="BC86" i="38"/>
  <c r="BS86" i="38"/>
  <c r="BO88" i="38"/>
  <c r="AY88" i="38"/>
  <c r="BD88" i="37"/>
  <c r="BT88" i="37"/>
  <c r="BP187" i="37"/>
  <c r="AJ188" i="37"/>
  <c r="AZ187" i="37"/>
  <c r="BI87" i="37"/>
  <c r="BY87" i="37"/>
  <c r="BC88" i="37"/>
  <c r="BS88" i="37"/>
  <c r="BI187" i="37"/>
  <c r="AS188" i="37"/>
  <c r="BY187" i="37"/>
  <c r="BQ187" i="37"/>
  <c r="AK188" i="37"/>
  <c r="BA187" i="37"/>
  <c r="BO187" i="37"/>
  <c r="AY187" i="37"/>
  <c r="AI188" i="37"/>
  <c r="BZ87" i="37"/>
  <c r="BJ87" i="37"/>
  <c r="BE88" i="37"/>
  <c r="BU88" i="37"/>
  <c r="BL188" i="37"/>
  <c r="AF189" i="37"/>
  <c r="AV188" i="37"/>
  <c r="BQ86" i="37"/>
  <c r="BA86" i="37"/>
  <c r="AO188" i="37"/>
  <c r="BE187" i="37"/>
  <c r="BU187" i="37"/>
  <c r="BK188" i="37"/>
  <c r="CA188" i="37"/>
  <c r="AU189" i="37"/>
  <c r="BF88" i="37"/>
  <c r="BV88" i="37"/>
  <c r="AX86" i="37"/>
  <c r="BN86" i="37"/>
  <c r="BG87" i="37"/>
  <c r="BW87" i="37"/>
  <c r="AY88" i="37"/>
  <c r="BO88" i="37"/>
  <c r="AZ88" i="37"/>
  <c r="BP88" i="37"/>
  <c r="BB86" i="37"/>
  <c r="BR86" i="37"/>
  <c r="AL188" i="37"/>
  <c r="BB187" i="37"/>
  <c r="BR187" i="37"/>
  <c r="BH189" i="37"/>
  <c r="AR190" i="37"/>
  <c r="BX189" i="37"/>
  <c r="AN188" i="37"/>
  <c r="BD187" i="37"/>
  <c r="BT187" i="37"/>
  <c r="BJ187" i="37"/>
  <c r="AT188" i="37"/>
  <c r="BZ187" i="37"/>
  <c r="CA87" i="37"/>
  <c r="BK87" i="37"/>
  <c r="BG187" i="37"/>
  <c r="AQ188" i="37"/>
  <c r="BW187" i="37"/>
  <c r="AM188" i="37"/>
  <c r="BC187" i="37"/>
  <c r="BS187" i="37"/>
  <c r="BH87" i="37"/>
  <c r="BX87" i="37"/>
  <c r="AP189" i="37"/>
  <c r="BV188" i="37"/>
  <c r="BF188" i="37"/>
  <c r="AW86" i="37"/>
  <c r="BM86" i="37"/>
  <c r="BJ86" i="36"/>
  <c r="BZ86" i="36"/>
  <c r="BX87" i="36"/>
  <c r="BH87" i="36"/>
  <c r="CA89" i="36"/>
  <c r="BK89" i="36"/>
  <c r="BR188" i="36"/>
  <c r="BB188" i="36"/>
  <c r="BB87" i="36"/>
  <c r="BR87" i="36"/>
  <c r="BU188" i="36"/>
  <c r="BE188" i="36"/>
  <c r="BP88" i="36"/>
  <c r="AZ88" i="36"/>
  <c r="BS88" i="36"/>
  <c r="BC88" i="36"/>
  <c r="AV187" i="36"/>
  <c r="BL187" i="36"/>
  <c r="BJ187" i="36"/>
  <c r="BZ187" i="36"/>
  <c r="BM187" i="36"/>
  <c r="AW187" i="36"/>
  <c r="AW87" i="36"/>
  <c r="BM87" i="36"/>
  <c r="BQ88" i="36"/>
  <c r="BA88" i="36"/>
  <c r="BH188" i="36"/>
  <c r="BX188" i="36"/>
  <c r="AX189" i="36"/>
  <c r="BN189" i="36"/>
  <c r="BN88" i="36"/>
  <c r="AX88" i="36"/>
  <c r="BT86" i="36"/>
  <c r="BD86" i="36"/>
  <c r="BF187" i="36"/>
  <c r="BV187" i="36"/>
  <c r="BE86" i="36"/>
  <c r="BU86" i="36"/>
  <c r="BV86" i="36"/>
  <c r="BF86" i="36"/>
  <c r="BW86" i="36"/>
  <c r="BG86" i="36"/>
  <c r="BD187" i="36"/>
  <c r="BT187" i="36"/>
  <c r="BK187" i="36"/>
  <c r="CA187" i="36"/>
  <c r="BY87" i="36"/>
  <c r="BI87" i="36"/>
  <c r="BS187" i="36"/>
  <c r="BC187" i="36"/>
  <c r="BG187" i="36"/>
  <c r="BW187" i="36"/>
  <c r="BA189" i="36"/>
  <c r="BQ189" i="36"/>
  <c r="BI187" i="36"/>
  <c r="BY187" i="36"/>
  <c r="BP188" i="36"/>
  <c r="AZ188" i="36"/>
  <c r="BO187" i="36"/>
  <c r="AY187" i="36"/>
  <c r="BZ185" i="16"/>
  <c r="BJ185" i="16"/>
  <c r="BV185" i="16"/>
  <c r="BF185" i="16"/>
  <c r="BY184" i="16"/>
  <c r="BI184" i="16"/>
  <c r="BD86" i="16"/>
  <c r="BT86" i="16"/>
  <c r="BY84" i="16"/>
  <c r="BI84" i="16"/>
  <c r="BH185" i="16"/>
  <c r="BX185" i="16"/>
  <c r="AZ56" i="16"/>
  <c r="BP56" i="16"/>
  <c r="BW84" i="16"/>
  <c r="BG84" i="16"/>
  <c r="BM55" i="16"/>
  <c r="AW55" i="16"/>
  <c r="BX84" i="16"/>
  <c r="BH84" i="16"/>
  <c r="BW184" i="16"/>
  <c r="BG184" i="16"/>
  <c r="CA185" i="16"/>
  <c r="BK185" i="16"/>
  <c r="BD184" i="16"/>
  <c r="BT184" i="16"/>
  <c r="BQ55" i="16"/>
  <c r="BA55" i="16"/>
  <c r="CA85" i="16"/>
  <c r="BK85" i="16"/>
  <c r="BO56" i="16"/>
  <c r="AY56" i="16"/>
  <c r="BV85" i="16"/>
  <c r="BF85" i="16"/>
  <c r="BU84" i="16"/>
  <c r="BE84" i="16"/>
  <c r="BS55" i="16"/>
  <c r="BC55" i="16"/>
  <c r="AX55" i="16"/>
  <c r="BN55" i="16"/>
  <c r="BZ84" i="16"/>
  <c r="BJ84" i="16"/>
  <c r="BE184" i="16"/>
  <c r="BU184" i="16"/>
  <c r="BL55" i="16"/>
  <c r="AV55" i="16"/>
  <c r="BR55" i="16"/>
  <c r="BB55" i="16"/>
  <c r="AR186" i="16"/>
  <c r="AT186" i="16"/>
  <c r="AP186" i="16"/>
  <c r="AO185" i="16"/>
  <c r="AS185" i="16"/>
  <c r="AN185" i="16"/>
  <c r="AQ185" i="16"/>
  <c r="AU186" i="16"/>
  <c r="AI57" i="16"/>
  <c r="AL56" i="16"/>
  <c r="AG56" i="16"/>
  <c r="AJ57" i="16"/>
  <c r="AK56" i="16"/>
  <c r="AH56" i="16"/>
  <c r="AM56" i="16"/>
  <c r="AF56" i="16"/>
  <c r="V43" i="15"/>
  <c r="AD43" i="15" s="1"/>
  <c r="U42" i="15"/>
  <c r="AC42" i="15" s="1"/>
  <c r="X43" i="15"/>
  <c r="AF43" i="15" s="1"/>
  <c r="W43" i="15"/>
  <c r="AE43" i="15" s="1"/>
  <c r="S42" i="15"/>
  <c r="AA42" i="15" s="1"/>
  <c r="R43" i="15"/>
  <c r="Z43" i="15" s="1"/>
  <c r="Y43" i="15"/>
  <c r="AG43" i="15" s="1"/>
  <c r="T43" i="15"/>
  <c r="AB43" i="15" s="1"/>
  <c r="BC87" i="40" l="1"/>
  <c r="BS87" i="40"/>
  <c r="BX87" i="39"/>
  <c r="BH87" i="39"/>
  <c r="BO87" i="43"/>
  <c r="AY87" i="43"/>
  <c r="BS87" i="43"/>
  <c r="BC87" i="43"/>
  <c r="CA188" i="43"/>
  <c r="BK188" i="43"/>
  <c r="AU189" i="43"/>
  <c r="BF88" i="44"/>
  <c r="BV88" i="44"/>
  <c r="BN87" i="42"/>
  <c r="AX87" i="42"/>
  <c r="AQ190" i="39"/>
  <c r="BG189" i="39"/>
  <c r="BW189" i="39"/>
  <c r="AW188" i="42"/>
  <c r="AG189" i="42"/>
  <c r="BM188" i="42"/>
  <c r="BX87" i="41"/>
  <c r="BH87" i="41"/>
  <c r="BZ188" i="43"/>
  <c r="AT189" i="43"/>
  <c r="BJ188" i="43"/>
  <c r="AS189" i="43"/>
  <c r="BY188" i="43"/>
  <c r="BI188" i="43"/>
  <c r="AU189" i="41"/>
  <c r="BK188" i="41"/>
  <c r="CA188" i="41"/>
  <c r="AY87" i="36"/>
  <c r="BO87" i="36"/>
  <c r="BD87" i="44"/>
  <c r="BT87" i="44"/>
  <c r="BM87" i="40"/>
  <c r="AW87" i="40"/>
  <c r="U86" i="45"/>
  <c r="AC85" i="45"/>
  <c r="AG189" i="40"/>
  <c r="AW188" i="40"/>
  <c r="BM188" i="40"/>
  <c r="BG87" i="44"/>
  <c r="BW87" i="44"/>
  <c r="AG189" i="37"/>
  <c r="AW188" i="37"/>
  <c r="BM188" i="37"/>
  <c r="BY188" i="38"/>
  <c r="BI188" i="38"/>
  <c r="AS189" i="38"/>
  <c r="BX188" i="40"/>
  <c r="AR189" i="40"/>
  <c r="BH188" i="40"/>
  <c r="BY87" i="39"/>
  <c r="BI87" i="39"/>
  <c r="AH190" i="37"/>
  <c r="BN189" i="37"/>
  <c r="AX189" i="37"/>
  <c r="AZ188" i="42"/>
  <c r="AJ189" i="42"/>
  <c r="BP188" i="42"/>
  <c r="BJ188" i="38"/>
  <c r="BZ188" i="38"/>
  <c r="AT189" i="38"/>
  <c r="AN189" i="42"/>
  <c r="BD188" i="42"/>
  <c r="BT188" i="42"/>
  <c r="BP188" i="41"/>
  <c r="AJ189" i="41"/>
  <c r="AZ188" i="41"/>
  <c r="BZ87" i="41"/>
  <c r="BJ87" i="41"/>
  <c r="AD85" i="45"/>
  <c r="V86" i="45"/>
  <c r="BB188" i="42"/>
  <c r="AL189" i="42"/>
  <c r="BR188" i="42"/>
  <c r="AF189" i="40"/>
  <c r="BL188" i="40"/>
  <c r="AV188" i="40"/>
  <c r="AF85" i="45"/>
  <c r="X86" i="45"/>
  <c r="Z87" i="45"/>
  <c r="R88" i="45"/>
  <c r="S88" i="45"/>
  <c r="AA87" i="45"/>
  <c r="T89" i="45"/>
  <c r="AB88" i="45"/>
  <c r="Y86" i="45"/>
  <c r="AG85" i="45"/>
  <c r="W88" i="45"/>
  <c r="AE87" i="45"/>
  <c r="AI189" i="44"/>
  <c r="BO188" i="44"/>
  <c r="AY188" i="44"/>
  <c r="BH188" i="44"/>
  <c r="BX188" i="44"/>
  <c r="AR189" i="44"/>
  <c r="BC89" i="44"/>
  <c r="BS89" i="44"/>
  <c r="BY87" i="44"/>
  <c r="BI87" i="44"/>
  <c r="AK191" i="44"/>
  <c r="BA190" i="44"/>
  <c r="BQ190" i="44"/>
  <c r="BZ188" i="44"/>
  <c r="BJ188" i="44"/>
  <c r="AT189" i="44"/>
  <c r="AQ190" i="44"/>
  <c r="BG189" i="44"/>
  <c r="BW189" i="44"/>
  <c r="AH191" i="44"/>
  <c r="AX190" i="44"/>
  <c r="BN190" i="44"/>
  <c r="BZ87" i="44"/>
  <c r="BJ87" i="44"/>
  <c r="AP190" i="44"/>
  <c r="BF189" i="44"/>
  <c r="BV189" i="44"/>
  <c r="AJ189" i="44"/>
  <c r="BP188" i="44"/>
  <c r="AZ188" i="44"/>
  <c r="BE87" i="44"/>
  <c r="BU87" i="44"/>
  <c r="CA87" i="44"/>
  <c r="BK87" i="44"/>
  <c r="BN90" i="44"/>
  <c r="AX90" i="44"/>
  <c r="BA88" i="44"/>
  <c r="BQ88" i="44"/>
  <c r="BT189" i="44"/>
  <c r="AN190" i="44"/>
  <c r="BD189" i="44"/>
  <c r="BK190" i="44"/>
  <c r="CA190" i="44"/>
  <c r="AU191" i="44"/>
  <c r="BX87" i="44"/>
  <c r="BH87" i="44"/>
  <c r="AW88" i="44"/>
  <c r="BM88" i="44"/>
  <c r="BE189" i="44"/>
  <c r="BU189" i="44"/>
  <c r="AO190" i="44"/>
  <c r="BC188" i="44"/>
  <c r="BS188" i="44"/>
  <c r="AM189" i="44"/>
  <c r="BO90" i="44"/>
  <c r="AY90" i="44"/>
  <c r="BL190" i="44"/>
  <c r="AF191" i="44"/>
  <c r="AV190" i="44"/>
  <c r="AG190" i="44"/>
  <c r="BM189" i="44"/>
  <c r="AW189" i="44"/>
  <c r="BI189" i="44"/>
  <c r="AS190" i="44"/>
  <c r="BY189" i="44"/>
  <c r="BB89" i="44"/>
  <c r="BR89" i="44"/>
  <c r="AZ87" i="44"/>
  <c r="BP87" i="44"/>
  <c r="BB191" i="44"/>
  <c r="AL192" i="44"/>
  <c r="BR191" i="44"/>
  <c r="BI87" i="43"/>
  <c r="BY87" i="43"/>
  <c r="BV88" i="43"/>
  <c r="BF88" i="43"/>
  <c r="BS189" i="43"/>
  <c r="AM190" i="43"/>
  <c r="BC189" i="43"/>
  <c r="AV189" i="43"/>
  <c r="BL189" i="43"/>
  <c r="AF190" i="43"/>
  <c r="BR90" i="43"/>
  <c r="BB90" i="43"/>
  <c r="BR189" i="43"/>
  <c r="AL190" i="43"/>
  <c r="BB189" i="43"/>
  <c r="AG189" i="43"/>
  <c r="AW188" i="43"/>
  <c r="BM188" i="43"/>
  <c r="AQ190" i="43"/>
  <c r="BW189" i="43"/>
  <c r="BG189" i="43"/>
  <c r="BN188" i="43"/>
  <c r="AX188" i="43"/>
  <c r="AH189" i="43"/>
  <c r="CA88" i="43"/>
  <c r="BK88" i="43"/>
  <c r="BT189" i="43"/>
  <c r="AN190" i="43"/>
  <c r="BD189" i="43"/>
  <c r="BP89" i="43"/>
  <c r="AZ89" i="43"/>
  <c r="AX89" i="43"/>
  <c r="BN89" i="43"/>
  <c r="BQ90" i="43"/>
  <c r="BA90" i="43"/>
  <c r="AW89" i="43"/>
  <c r="BM89" i="43"/>
  <c r="BD88" i="43"/>
  <c r="BT88" i="43"/>
  <c r="BE88" i="43"/>
  <c r="BU88" i="43"/>
  <c r="BW87" i="43"/>
  <c r="BG87" i="43"/>
  <c r="AY188" i="43"/>
  <c r="AI189" i="43"/>
  <c r="BO188" i="43"/>
  <c r="BV189" i="43"/>
  <c r="AP190" i="43"/>
  <c r="BF189" i="43"/>
  <c r="BX190" i="43"/>
  <c r="AR191" i="43"/>
  <c r="BH190" i="43"/>
  <c r="BJ87" i="43"/>
  <c r="BZ87" i="43"/>
  <c r="BA189" i="43"/>
  <c r="BQ189" i="43"/>
  <c r="AK190" i="43"/>
  <c r="BH87" i="43"/>
  <c r="BX87" i="43"/>
  <c r="BU189" i="43"/>
  <c r="AO190" i="43"/>
  <c r="BE189" i="43"/>
  <c r="AZ188" i="43"/>
  <c r="AJ189" i="43"/>
  <c r="BP188" i="43"/>
  <c r="AY88" i="42"/>
  <c r="BO88" i="42"/>
  <c r="AO191" i="42"/>
  <c r="BE190" i="42"/>
  <c r="BU190" i="42"/>
  <c r="BY188" i="42"/>
  <c r="BI188" i="42"/>
  <c r="AS189" i="42"/>
  <c r="AY188" i="42"/>
  <c r="AI189" i="42"/>
  <c r="BO188" i="42"/>
  <c r="BA88" i="42"/>
  <c r="BQ88" i="42"/>
  <c r="BX88" i="42"/>
  <c r="BH88" i="42"/>
  <c r="BW188" i="42"/>
  <c r="AQ189" i="42"/>
  <c r="BG188" i="42"/>
  <c r="BZ89" i="42"/>
  <c r="BJ89" i="42"/>
  <c r="AW88" i="42"/>
  <c r="BM88" i="42"/>
  <c r="BE88" i="42"/>
  <c r="BU88" i="42"/>
  <c r="AM191" i="42"/>
  <c r="BC190" i="42"/>
  <c r="BS190" i="42"/>
  <c r="BQ189" i="42"/>
  <c r="AK190" i="42"/>
  <c r="BA189" i="42"/>
  <c r="BI90" i="42"/>
  <c r="BY90" i="42"/>
  <c r="BV188" i="42"/>
  <c r="AP189" i="42"/>
  <c r="BF188" i="42"/>
  <c r="AF189" i="42"/>
  <c r="AV188" i="42"/>
  <c r="BL188" i="42"/>
  <c r="BK189" i="42"/>
  <c r="CA189" i="42"/>
  <c r="AU190" i="42"/>
  <c r="BX188" i="42"/>
  <c r="AR189" i="42"/>
  <c r="BH188" i="42"/>
  <c r="BB88" i="42"/>
  <c r="BR88" i="42"/>
  <c r="AX190" i="42"/>
  <c r="AH191" i="42"/>
  <c r="BN190" i="42"/>
  <c r="BP89" i="42"/>
  <c r="AZ89" i="42"/>
  <c r="BC88" i="42"/>
  <c r="BS88" i="42"/>
  <c r="AT189" i="42"/>
  <c r="BZ188" i="42"/>
  <c r="BJ188" i="42"/>
  <c r="BF88" i="42"/>
  <c r="BV88" i="42"/>
  <c r="BD88" i="42"/>
  <c r="BT88" i="42"/>
  <c r="CA89" i="42"/>
  <c r="BK89" i="42"/>
  <c r="BW87" i="42"/>
  <c r="BG87" i="42"/>
  <c r="BD89" i="41"/>
  <c r="BT89" i="41"/>
  <c r="BC89" i="41"/>
  <c r="BS89" i="41"/>
  <c r="BM87" i="41"/>
  <c r="AW87" i="41"/>
  <c r="AM189" i="41"/>
  <c r="BS188" i="41"/>
  <c r="BC188" i="41"/>
  <c r="BQ87" i="41"/>
  <c r="BA87" i="41"/>
  <c r="AZ88" i="41"/>
  <c r="BP88" i="41"/>
  <c r="BG188" i="41"/>
  <c r="AQ189" i="41"/>
  <c r="BW188" i="41"/>
  <c r="AI190" i="41"/>
  <c r="AY189" i="41"/>
  <c r="BO189" i="41"/>
  <c r="AY87" i="41"/>
  <c r="BO87" i="41"/>
  <c r="BT188" i="41"/>
  <c r="BD188" i="41"/>
  <c r="AN189" i="41"/>
  <c r="BL188" i="41"/>
  <c r="AV188" i="41"/>
  <c r="AF189" i="41"/>
  <c r="BN87" i="41"/>
  <c r="AX87" i="41"/>
  <c r="AH190" i="41"/>
  <c r="AX189" i="41"/>
  <c r="BN189" i="41"/>
  <c r="AS192" i="41"/>
  <c r="BI191" i="41"/>
  <c r="BY191" i="41"/>
  <c r="BR89" i="41"/>
  <c r="BB89" i="41"/>
  <c r="AP189" i="41"/>
  <c r="BV188" i="41"/>
  <c r="BF188" i="41"/>
  <c r="BE89" i="41"/>
  <c r="BU89" i="41"/>
  <c r="BF89" i="41"/>
  <c r="BV89" i="41"/>
  <c r="AT191" i="41"/>
  <c r="BZ190" i="41"/>
  <c r="BJ190" i="41"/>
  <c r="BY88" i="41"/>
  <c r="BI88" i="41"/>
  <c r="BH188" i="41"/>
  <c r="AR189" i="41"/>
  <c r="BX188" i="41"/>
  <c r="BM188" i="41"/>
  <c r="AG189" i="41"/>
  <c r="AW188" i="41"/>
  <c r="BA190" i="41"/>
  <c r="AK191" i="41"/>
  <c r="BQ190" i="41"/>
  <c r="BU191" i="41"/>
  <c r="BE191" i="41"/>
  <c r="AO192" i="41"/>
  <c r="BK89" i="41"/>
  <c r="AU90" i="41"/>
  <c r="CA89" i="41"/>
  <c r="BG90" i="41"/>
  <c r="BW90" i="41"/>
  <c r="BR188" i="41"/>
  <c r="AL189" i="41"/>
  <c r="BB188" i="41"/>
  <c r="AP189" i="40"/>
  <c r="BF188" i="40"/>
  <c r="BV188" i="40"/>
  <c r="BV88" i="40"/>
  <c r="BF88" i="40"/>
  <c r="BZ88" i="40"/>
  <c r="BJ88" i="40"/>
  <c r="BU188" i="40"/>
  <c r="BE188" i="40"/>
  <c r="AO189" i="40"/>
  <c r="BE88" i="40"/>
  <c r="BU88" i="40"/>
  <c r="BA87" i="40"/>
  <c r="BQ87" i="40"/>
  <c r="AL189" i="40"/>
  <c r="BR188" i="40"/>
  <c r="BB188" i="40"/>
  <c r="AZ89" i="40"/>
  <c r="BP89" i="40"/>
  <c r="AN189" i="40"/>
  <c r="BT188" i="40"/>
  <c r="BD188" i="40"/>
  <c r="BX89" i="40"/>
  <c r="BH89" i="40"/>
  <c r="AQ191" i="40"/>
  <c r="BW190" i="40"/>
  <c r="BG190" i="40"/>
  <c r="BN188" i="40"/>
  <c r="AH189" i="40"/>
  <c r="AX188" i="40"/>
  <c r="BK188" i="40"/>
  <c r="AU189" i="40"/>
  <c r="CA188" i="40"/>
  <c r="BQ190" i="40"/>
  <c r="BA190" i="40"/>
  <c r="AK191" i="40"/>
  <c r="BK87" i="40"/>
  <c r="AU88" i="40"/>
  <c r="CA87" i="40"/>
  <c r="BO188" i="40"/>
  <c r="AI189" i="40"/>
  <c r="AY188" i="40"/>
  <c r="BC189" i="40"/>
  <c r="BS189" i="40"/>
  <c r="AM190" i="40"/>
  <c r="BT88" i="40"/>
  <c r="BD88" i="40"/>
  <c r="AY89" i="40"/>
  <c r="BO89" i="40"/>
  <c r="BB87" i="40"/>
  <c r="BR87" i="40"/>
  <c r="BG87" i="40"/>
  <c r="BW87" i="40"/>
  <c r="BI87" i="40"/>
  <c r="BY87" i="40"/>
  <c r="AJ189" i="40"/>
  <c r="BP188" i="40"/>
  <c r="AZ188" i="40"/>
  <c r="AS189" i="40"/>
  <c r="BI188" i="40"/>
  <c r="BY188" i="40"/>
  <c r="BZ189" i="40"/>
  <c r="AT190" i="40"/>
  <c r="BJ189" i="40"/>
  <c r="BN89" i="40"/>
  <c r="AX89" i="40"/>
  <c r="BF89" i="39"/>
  <c r="BV89" i="39"/>
  <c r="BN88" i="39"/>
  <c r="AX88" i="39"/>
  <c r="BO188" i="39"/>
  <c r="AY188" i="39"/>
  <c r="AI189" i="39"/>
  <c r="BE88" i="39"/>
  <c r="BU88" i="39"/>
  <c r="BR189" i="39"/>
  <c r="AL190" i="39"/>
  <c r="BB189" i="39"/>
  <c r="BD188" i="39"/>
  <c r="AN189" i="39"/>
  <c r="BT188" i="39"/>
  <c r="BQ88" i="39"/>
  <c r="BA88" i="39"/>
  <c r="AO190" i="39"/>
  <c r="BU189" i="39"/>
  <c r="BE189" i="39"/>
  <c r="BM88" i="39"/>
  <c r="AW88" i="39"/>
  <c r="BB88" i="39"/>
  <c r="BR88" i="39"/>
  <c r="AP190" i="39"/>
  <c r="BV189" i="39"/>
  <c r="BF189" i="39"/>
  <c r="AG189" i="39"/>
  <c r="BM188" i="39"/>
  <c r="AW188" i="39"/>
  <c r="AZ190" i="39"/>
  <c r="AJ191" i="39"/>
  <c r="BP190" i="39"/>
  <c r="AY89" i="39"/>
  <c r="BO89" i="39"/>
  <c r="BP89" i="39"/>
  <c r="AZ89" i="39"/>
  <c r="AM190" i="39"/>
  <c r="BS189" i="39"/>
  <c r="BC189" i="39"/>
  <c r="BW89" i="39"/>
  <c r="BG89" i="39"/>
  <c r="BZ87" i="39"/>
  <c r="BJ87" i="39"/>
  <c r="BK89" i="39"/>
  <c r="CA89" i="39"/>
  <c r="AV189" i="39"/>
  <c r="BL189" i="39"/>
  <c r="AF190" i="39"/>
  <c r="BA190" i="39"/>
  <c r="AK191" i="39"/>
  <c r="BQ190" i="39"/>
  <c r="AH189" i="39"/>
  <c r="BN188" i="39"/>
  <c r="AX188" i="39"/>
  <c r="BI189" i="39"/>
  <c r="BY189" i="39"/>
  <c r="AS190" i="39"/>
  <c r="BH190" i="39"/>
  <c r="BX190" i="39"/>
  <c r="AR191" i="39"/>
  <c r="BS87" i="39"/>
  <c r="BC87" i="39"/>
  <c r="BD89" i="39"/>
  <c r="BT89" i="39"/>
  <c r="BJ190" i="39"/>
  <c r="BZ190" i="39"/>
  <c r="AT191" i="39"/>
  <c r="AU189" i="39"/>
  <c r="BK188" i="39"/>
  <c r="CA188" i="39"/>
  <c r="AW188" i="38"/>
  <c r="BM188" i="38"/>
  <c r="AG189" i="38"/>
  <c r="AV188" i="38"/>
  <c r="BL188" i="38"/>
  <c r="AF189" i="38"/>
  <c r="BR190" i="38"/>
  <c r="AL191" i="38"/>
  <c r="BB190" i="38"/>
  <c r="BF88" i="38"/>
  <c r="BV88" i="38"/>
  <c r="BH88" i="38"/>
  <c r="BX88" i="38"/>
  <c r="BU188" i="38"/>
  <c r="AO189" i="38"/>
  <c r="BE188" i="38"/>
  <c r="AZ87" i="38"/>
  <c r="BP87" i="38"/>
  <c r="AY189" i="38"/>
  <c r="BO189" i="38"/>
  <c r="AI190" i="38"/>
  <c r="BB87" i="38"/>
  <c r="BR87" i="38"/>
  <c r="BV188" i="38"/>
  <c r="AP189" i="38"/>
  <c r="BF188" i="38"/>
  <c r="AU189" i="38"/>
  <c r="CA188" i="38"/>
  <c r="BK188" i="38"/>
  <c r="BQ87" i="38"/>
  <c r="BA87" i="38"/>
  <c r="BS189" i="38"/>
  <c r="AM190" i="38"/>
  <c r="BC189" i="38"/>
  <c r="AX189" i="38"/>
  <c r="BN189" i="38"/>
  <c r="AH190" i="38"/>
  <c r="CA87" i="38"/>
  <c r="BK87" i="38"/>
  <c r="AJ190" i="38"/>
  <c r="AZ189" i="38"/>
  <c r="BP189" i="38"/>
  <c r="BT87" i="38"/>
  <c r="BD87" i="38"/>
  <c r="BA189" i="38"/>
  <c r="AK190" i="38"/>
  <c r="BQ189" i="38"/>
  <c r="BX189" i="38"/>
  <c r="BH189" i="38"/>
  <c r="AR190" i="38"/>
  <c r="AY89" i="38"/>
  <c r="BO89" i="38"/>
  <c r="AW87" i="38"/>
  <c r="BM87" i="38"/>
  <c r="BG88" i="38"/>
  <c r="BW88" i="38"/>
  <c r="AN190" i="38"/>
  <c r="BD189" i="38"/>
  <c r="BT189" i="38"/>
  <c r="BU87" i="38"/>
  <c r="BE87" i="38"/>
  <c r="AQ191" i="38"/>
  <c r="BW190" i="38"/>
  <c r="BG190" i="38"/>
  <c r="BJ88" i="38"/>
  <c r="BZ88" i="38"/>
  <c r="BI88" i="38"/>
  <c r="BY88" i="38"/>
  <c r="BS87" i="38"/>
  <c r="BC87" i="38"/>
  <c r="AX87" i="38"/>
  <c r="BN87" i="38"/>
  <c r="AZ89" i="37"/>
  <c r="BP89" i="37"/>
  <c r="AZ188" i="37"/>
  <c r="BP188" i="37"/>
  <c r="AJ189" i="37"/>
  <c r="BA188" i="37"/>
  <c r="AK189" i="37"/>
  <c r="BQ188" i="37"/>
  <c r="AS189" i="37"/>
  <c r="BY188" i="37"/>
  <c r="BI188" i="37"/>
  <c r="BQ87" i="37"/>
  <c r="BA87" i="37"/>
  <c r="BC89" i="37"/>
  <c r="BS89" i="37"/>
  <c r="BL189" i="37"/>
  <c r="AV189" i="37"/>
  <c r="AF190" i="37"/>
  <c r="AP190" i="37"/>
  <c r="BF189" i="37"/>
  <c r="BV189" i="37"/>
  <c r="AQ189" i="37"/>
  <c r="BW188" i="37"/>
  <c r="BG188" i="37"/>
  <c r="BU188" i="37"/>
  <c r="AO189" i="37"/>
  <c r="BE188" i="37"/>
  <c r="BM87" i="37"/>
  <c r="AW87" i="37"/>
  <c r="BO89" i="37"/>
  <c r="AY89" i="37"/>
  <c r="BU89" i="37"/>
  <c r="BE89" i="37"/>
  <c r="BH88" i="37"/>
  <c r="BX88" i="37"/>
  <c r="AX87" i="37"/>
  <c r="BN87" i="37"/>
  <c r="BJ88" i="37"/>
  <c r="BZ88" i="37"/>
  <c r="BK189" i="37"/>
  <c r="AU190" i="37"/>
  <c r="CA189" i="37"/>
  <c r="BR87" i="37"/>
  <c r="BB87" i="37"/>
  <c r="BJ188" i="37"/>
  <c r="BZ188" i="37"/>
  <c r="AT189" i="37"/>
  <c r="BG88" i="37"/>
  <c r="BW88" i="37"/>
  <c r="BS188" i="37"/>
  <c r="AM189" i="37"/>
  <c r="BC188" i="37"/>
  <c r="BV89" i="37"/>
  <c r="BF89" i="37"/>
  <c r="BK88" i="37"/>
  <c r="CA88" i="37"/>
  <c r="BT188" i="37"/>
  <c r="AN189" i="37"/>
  <c r="BD188" i="37"/>
  <c r="BI88" i="37"/>
  <c r="BY88" i="37"/>
  <c r="BX190" i="37"/>
  <c r="BH190" i="37"/>
  <c r="AR191" i="37"/>
  <c r="AL189" i="37"/>
  <c r="BB188" i="37"/>
  <c r="BR188" i="37"/>
  <c r="AY188" i="37"/>
  <c r="BO188" i="37"/>
  <c r="AI189" i="37"/>
  <c r="BD89" i="37"/>
  <c r="BT89" i="37"/>
  <c r="BS188" i="36"/>
  <c r="BC188" i="36"/>
  <c r="BI88" i="36"/>
  <c r="BY88" i="36"/>
  <c r="BU189" i="36"/>
  <c r="BE189" i="36"/>
  <c r="AW88" i="36"/>
  <c r="BM88" i="36"/>
  <c r="BA89" i="36"/>
  <c r="BQ89" i="36"/>
  <c r="BE87" i="36"/>
  <c r="BU87" i="36"/>
  <c r="BM188" i="36"/>
  <c r="AW188" i="36"/>
  <c r="AV188" i="36"/>
  <c r="BL188" i="36"/>
  <c r="CA188" i="36"/>
  <c r="BK188" i="36"/>
  <c r="BZ188" i="36"/>
  <c r="BJ188" i="36"/>
  <c r="BN89" i="36"/>
  <c r="AX89" i="36"/>
  <c r="BC89" i="36"/>
  <c r="BS89" i="36"/>
  <c r="BZ87" i="36"/>
  <c r="BJ87" i="36"/>
  <c r="BV87" i="36"/>
  <c r="BF87" i="36"/>
  <c r="BP89" i="36"/>
  <c r="AZ89" i="36"/>
  <c r="BG188" i="36"/>
  <c r="BW188" i="36"/>
  <c r="BR88" i="36"/>
  <c r="BB88" i="36"/>
  <c r="BO188" i="36"/>
  <c r="AY188" i="36"/>
  <c r="BF188" i="36"/>
  <c r="BV188" i="36"/>
  <c r="BD87" i="36"/>
  <c r="BT87" i="36"/>
  <c r="BR189" i="36"/>
  <c r="BB189" i="36"/>
  <c r="AZ189" i="36"/>
  <c r="BP189" i="36"/>
  <c r="CA90" i="36"/>
  <c r="BK90" i="36"/>
  <c r="BI188" i="36"/>
  <c r="BY188" i="36"/>
  <c r="AX190" i="36"/>
  <c r="BN190" i="36"/>
  <c r="BH88" i="36"/>
  <c r="BX88" i="36"/>
  <c r="BA190" i="36"/>
  <c r="BQ190" i="36"/>
  <c r="BT188" i="36"/>
  <c r="BD188" i="36"/>
  <c r="BW87" i="36"/>
  <c r="BG87" i="36"/>
  <c r="BH189" i="36"/>
  <c r="BX189" i="36"/>
  <c r="BD185" i="16"/>
  <c r="BT185" i="16"/>
  <c r="BX85" i="16"/>
  <c r="BH85" i="16"/>
  <c r="BU85" i="16"/>
  <c r="BE85" i="16"/>
  <c r="BV186" i="16"/>
  <c r="BF186" i="16"/>
  <c r="BJ186" i="16"/>
  <c r="BZ186" i="16"/>
  <c r="BX186" i="16"/>
  <c r="BH186" i="16"/>
  <c r="BY85" i="16"/>
  <c r="BI85" i="16"/>
  <c r="BO57" i="16"/>
  <c r="AY57" i="16"/>
  <c r="BI185" i="16"/>
  <c r="BY185" i="16"/>
  <c r="BE185" i="16"/>
  <c r="BU185" i="16"/>
  <c r="BJ85" i="16"/>
  <c r="BZ85" i="16"/>
  <c r="BC56" i="16"/>
  <c r="BS56" i="16"/>
  <c r="AX56" i="16"/>
  <c r="BN56" i="16"/>
  <c r="BA56" i="16"/>
  <c r="BQ56" i="16"/>
  <c r="BV86" i="16"/>
  <c r="BF86" i="16"/>
  <c r="BP57" i="16"/>
  <c r="AZ57" i="16"/>
  <c r="AW56" i="16"/>
  <c r="BM56" i="16"/>
  <c r="BW85" i="16"/>
  <c r="BG85" i="16"/>
  <c r="BK186" i="16"/>
  <c r="CA186" i="16"/>
  <c r="BT87" i="16"/>
  <c r="BD87" i="16"/>
  <c r="BW185" i="16"/>
  <c r="BG185" i="16"/>
  <c r="BK86" i="16"/>
  <c r="CA86" i="16"/>
  <c r="BL56" i="16"/>
  <c r="AV56" i="16"/>
  <c r="BR56" i="16"/>
  <c r="BB56" i="16"/>
  <c r="AP187" i="16"/>
  <c r="AT187" i="16"/>
  <c r="AN186" i="16"/>
  <c r="AR187" i="16"/>
  <c r="AU187" i="16"/>
  <c r="AS186" i="16"/>
  <c r="AO186" i="16"/>
  <c r="AQ186" i="16"/>
  <c r="AF57" i="16"/>
  <c r="AM57" i="16"/>
  <c r="AJ58" i="16"/>
  <c r="AG57" i="16"/>
  <c r="AH57" i="16"/>
  <c r="AL57" i="16"/>
  <c r="AK57" i="16"/>
  <c r="AI58" i="16"/>
  <c r="T44" i="15"/>
  <c r="AB44" i="15" s="1"/>
  <c r="W44" i="15"/>
  <c r="AE44" i="15" s="1"/>
  <c r="X44" i="15"/>
  <c r="AF44" i="15" s="1"/>
  <c r="Y44" i="15"/>
  <c r="AG44" i="15" s="1"/>
  <c r="U43" i="15"/>
  <c r="AC43" i="15" s="1"/>
  <c r="R44" i="15"/>
  <c r="Z44" i="15" s="1"/>
  <c r="S43" i="15"/>
  <c r="AA43" i="15" s="1"/>
  <c r="V44" i="15"/>
  <c r="AD44" i="15" s="1"/>
  <c r="BC88" i="43" l="1"/>
  <c r="BS88" i="43"/>
  <c r="AY88" i="43"/>
  <c r="BO88" i="43"/>
  <c r="BH88" i="39"/>
  <c r="BX88" i="39"/>
  <c r="BC88" i="40"/>
  <c r="BS88" i="40"/>
  <c r="AV189" i="40"/>
  <c r="AF190" i="40"/>
  <c r="BL189" i="40"/>
  <c r="BZ189" i="43"/>
  <c r="BJ189" i="43"/>
  <c r="AT190" i="43"/>
  <c r="AX190" i="37"/>
  <c r="BN190" i="37"/>
  <c r="AH191" i="37"/>
  <c r="AW189" i="40"/>
  <c r="AG190" i="40"/>
  <c r="BM189" i="40"/>
  <c r="AL190" i="42"/>
  <c r="BR189" i="42"/>
  <c r="BB189" i="42"/>
  <c r="BH88" i="41"/>
  <c r="BX88" i="41"/>
  <c r="U87" i="45"/>
  <c r="AC86" i="45"/>
  <c r="BY88" i="39"/>
  <c r="BI88" i="39"/>
  <c r="AW88" i="40"/>
  <c r="BM88" i="40"/>
  <c r="AW189" i="42"/>
  <c r="AG190" i="42"/>
  <c r="BM189" i="42"/>
  <c r="BZ88" i="41"/>
  <c r="BJ88" i="41"/>
  <c r="AR190" i="40"/>
  <c r="BX189" i="40"/>
  <c r="BH189" i="40"/>
  <c r="BD88" i="44"/>
  <c r="BT88" i="44"/>
  <c r="V87" i="45"/>
  <c r="AD86" i="45"/>
  <c r="BI189" i="38"/>
  <c r="AS190" i="38"/>
  <c r="BY189" i="38"/>
  <c r="AY88" i="36"/>
  <c r="BO88" i="36"/>
  <c r="AN190" i="42"/>
  <c r="BD189" i="42"/>
  <c r="BT189" i="42"/>
  <c r="BZ189" i="38"/>
  <c r="AT190" i="38"/>
  <c r="BJ189" i="38"/>
  <c r="BM189" i="37"/>
  <c r="AW189" i="37"/>
  <c r="AG190" i="37"/>
  <c r="CA189" i="41"/>
  <c r="BK189" i="41"/>
  <c r="AU190" i="41"/>
  <c r="BV89" i="44"/>
  <c r="BF89" i="44"/>
  <c r="AJ190" i="41"/>
  <c r="AZ189" i="41"/>
  <c r="BP189" i="41"/>
  <c r="CA189" i="43"/>
  <c r="AU190" i="43"/>
  <c r="BK189" i="43"/>
  <c r="BW88" i="44"/>
  <c r="BG88" i="44"/>
  <c r="AS190" i="43"/>
  <c r="BI189" i="43"/>
  <c r="BY189" i="43"/>
  <c r="BG190" i="39"/>
  <c r="AQ191" i="39"/>
  <c r="BW190" i="39"/>
  <c r="AX88" i="42"/>
  <c r="BN88" i="42"/>
  <c r="BP189" i="42"/>
  <c r="AZ189" i="42"/>
  <c r="AJ190" i="42"/>
  <c r="W89" i="45"/>
  <c r="AE88" i="45"/>
  <c r="Y87" i="45"/>
  <c r="AG86" i="45"/>
  <c r="AB89" i="45"/>
  <c r="T90" i="45"/>
  <c r="S89" i="45"/>
  <c r="AA88" i="45"/>
  <c r="R89" i="45"/>
  <c r="Z88" i="45"/>
  <c r="X87" i="45"/>
  <c r="AF86" i="45"/>
  <c r="BM89" i="44"/>
  <c r="AW89" i="44"/>
  <c r="BU88" i="44"/>
  <c r="BE88" i="44"/>
  <c r="AL193" i="44"/>
  <c r="BR192" i="44"/>
  <c r="BB192" i="44"/>
  <c r="BI88" i="44"/>
  <c r="BY88" i="44"/>
  <c r="BL191" i="44"/>
  <c r="AV191" i="44"/>
  <c r="AF192" i="44"/>
  <c r="BF190" i="44"/>
  <c r="AP191" i="44"/>
  <c r="BV190" i="44"/>
  <c r="AN191" i="44"/>
  <c r="BT190" i="44"/>
  <c r="BD190" i="44"/>
  <c r="BJ88" i="44"/>
  <c r="BZ88" i="44"/>
  <c r="AZ88" i="44"/>
  <c r="BP88" i="44"/>
  <c r="BS90" i="44"/>
  <c r="BC90" i="44"/>
  <c r="AY91" i="44"/>
  <c r="BO91" i="44"/>
  <c r="BB90" i="44"/>
  <c r="BR90" i="44"/>
  <c r="BA89" i="44"/>
  <c r="BQ89" i="44"/>
  <c r="BS189" i="44"/>
  <c r="AM190" i="44"/>
  <c r="BC189" i="44"/>
  <c r="AR190" i="44"/>
  <c r="BH189" i="44"/>
  <c r="BX189" i="44"/>
  <c r="BX88" i="44"/>
  <c r="BH88" i="44"/>
  <c r="AX91" i="44"/>
  <c r="BN91" i="44"/>
  <c r="BM190" i="44"/>
  <c r="AG191" i="44"/>
  <c r="AW190" i="44"/>
  <c r="AZ189" i="44"/>
  <c r="BP189" i="44"/>
  <c r="AJ190" i="44"/>
  <c r="AX191" i="44"/>
  <c r="AH192" i="44"/>
  <c r="BN191" i="44"/>
  <c r="AO191" i="44"/>
  <c r="BE190" i="44"/>
  <c r="BU190" i="44"/>
  <c r="BI190" i="44"/>
  <c r="AS191" i="44"/>
  <c r="BY190" i="44"/>
  <c r="AK192" i="44"/>
  <c r="BQ191" i="44"/>
  <c r="BA191" i="44"/>
  <c r="AU192" i="44"/>
  <c r="BK191" i="44"/>
  <c r="CA191" i="44"/>
  <c r="BK88" i="44"/>
  <c r="CA88" i="44"/>
  <c r="BG190" i="44"/>
  <c r="AQ191" i="44"/>
  <c r="BW190" i="44"/>
  <c r="BJ189" i="44"/>
  <c r="BZ189" i="44"/>
  <c r="AT190" i="44"/>
  <c r="AY189" i="44"/>
  <c r="AI190" i="44"/>
  <c r="BO189" i="44"/>
  <c r="CA89" i="43"/>
  <c r="BK89" i="43"/>
  <c r="AW189" i="43"/>
  <c r="AG190" i="43"/>
  <c r="BM189" i="43"/>
  <c r="BU89" i="43"/>
  <c r="BE89" i="43"/>
  <c r="AW90" i="43"/>
  <c r="BM90" i="43"/>
  <c r="BV190" i="43"/>
  <c r="AP191" i="43"/>
  <c r="BF190" i="43"/>
  <c r="AZ189" i="43"/>
  <c r="AJ190" i="43"/>
  <c r="BP189" i="43"/>
  <c r="AX90" i="43"/>
  <c r="BN90" i="43"/>
  <c r="BB91" i="43"/>
  <c r="BR91" i="43"/>
  <c r="BA91" i="43"/>
  <c r="BQ91" i="43"/>
  <c r="BS190" i="43"/>
  <c r="AM191" i="43"/>
  <c r="BC190" i="43"/>
  <c r="BU190" i="43"/>
  <c r="AO191" i="43"/>
  <c r="BE190" i="43"/>
  <c r="BF89" i="43"/>
  <c r="BV89" i="43"/>
  <c r="BT89" i="43"/>
  <c r="BD89" i="43"/>
  <c r="AX189" i="43"/>
  <c r="BN189" i="43"/>
  <c r="AH190" i="43"/>
  <c r="BX191" i="43"/>
  <c r="AR192" i="43"/>
  <c r="BH191" i="43"/>
  <c r="AY189" i="43"/>
  <c r="AI190" i="43"/>
  <c r="BO189" i="43"/>
  <c r="BR190" i="43"/>
  <c r="AL191" i="43"/>
  <c r="BB190" i="43"/>
  <c r="BW88" i="43"/>
  <c r="BG88" i="43"/>
  <c r="BY88" i="43"/>
  <c r="BI88" i="43"/>
  <c r="BZ88" i="43"/>
  <c r="BJ88" i="43"/>
  <c r="BL190" i="43"/>
  <c r="AV190" i="43"/>
  <c r="AF191" i="43"/>
  <c r="AQ191" i="43"/>
  <c r="BW190" i="43"/>
  <c r="BG190" i="43"/>
  <c r="BX88" i="43"/>
  <c r="BH88" i="43"/>
  <c r="BP90" i="43"/>
  <c r="AZ90" i="43"/>
  <c r="BQ190" i="43"/>
  <c r="BA190" i="43"/>
  <c r="AK191" i="43"/>
  <c r="AN191" i="43"/>
  <c r="BD190" i="43"/>
  <c r="BT190" i="43"/>
  <c r="BF89" i="42"/>
  <c r="BV89" i="42"/>
  <c r="CA190" i="42"/>
  <c r="BK190" i="42"/>
  <c r="AU191" i="42"/>
  <c r="BU89" i="42"/>
  <c r="BE89" i="42"/>
  <c r="BQ89" i="42"/>
  <c r="BA89" i="42"/>
  <c r="BZ189" i="42"/>
  <c r="AT190" i="42"/>
  <c r="BJ189" i="42"/>
  <c r="BW88" i="42"/>
  <c r="BG88" i="42"/>
  <c r="BP90" i="42"/>
  <c r="AZ90" i="42"/>
  <c r="BR89" i="42"/>
  <c r="BB89" i="42"/>
  <c r="AW89" i="42"/>
  <c r="BM89" i="42"/>
  <c r="BJ90" i="42"/>
  <c r="BZ90" i="42"/>
  <c r="AX191" i="42"/>
  <c r="BN191" i="42"/>
  <c r="AH192" i="42"/>
  <c r="CA90" i="42"/>
  <c r="BK90" i="42"/>
  <c r="BO89" i="42"/>
  <c r="AY89" i="42"/>
  <c r="AV189" i="42"/>
  <c r="BL189" i="42"/>
  <c r="AF190" i="42"/>
  <c r="AS190" i="42"/>
  <c r="BY189" i="42"/>
  <c r="BI189" i="42"/>
  <c r="AQ190" i="42"/>
  <c r="BW189" i="42"/>
  <c r="BG189" i="42"/>
  <c r="BD89" i="42"/>
  <c r="BT89" i="42"/>
  <c r="BS191" i="42"/>
  <c r="AM192" i="42"/>
  <c r="BC191" i="42"/>
  <c r="BH89" i="42"/>
  <c r="BX89" i="42"/>
  <c r="BO189" i="42"/>
  <c r="AI190" i="42"/>
  <c r="AY189" i="42"/>
  <c r="BY91" i="42"/>
  <c r="BI91" i="42"/>
  <c r="BA190" i="42"/>
  <c r="AK191" i="42"/>
  <c r="BQ190" i="42"/>
  <c r="BX189" i="42"/>
  <c r="AR190" i="42"/>
  <c r="BH189" i="42"/>
  <c r="BC89" i="42"/>
  <c r="BS89" i="42"/>
  <c r="BF189" i="42"/>
  <c r="AP190" i="42"/>
  <c r="BV189" i="42"/>
  <c r="BU191" i="42"/>
  <c r="AO192" i="42"/>
  <c r="BE191" i="42"/>
  <c r="BA191" i="41"/>
  <c r="BQ191" i="41"/>
  <c r="AK192" i="41"/>
  <c r="BF189" i="41"/>
  <c r="AP190" i="41"/>
  <c r="BV189" i="41"/>
  <c r="BA88" i="41"/>
  <c r="BQ88" i="41"/>
  <c r="AG190" i="41"/>
  <c r="AW189" i="41"/>
  <c r="BM189" i="41"/>
  <c r="AY88" i="41"/>
  <c r="BO88" i="41"/>
  <c r="BS189" i="41"/>
  <c r="BC189" i="41"/>
  <c r="AM190" i="41"/>
  <c r="BY89" i="41"/>
  <c r="BI89" i="41"/>
  <c r="AH191" i="41"/>
  <c r="BN190" i="41"/>
  <c r="AX190" i="41"/>
  <c r="AX88" i="41"/>
  <c r="BN88" i="41"/>
  <c r="AT192" i="41"/>
  <c r="BJ191" i="41"/>
  <c r="BZ191" i="41"/>
  <c r="CA90" i="41"/>
  <c r="AU91" i="41"/>
  <c r="BK90" i="41"/>
  <c r="BP89" i="41"/>
  <c r="AZ89" i="41"/>
  <c r="BW91" i="41"/>
  <c r="BG91" i="41"/>
  <c r="AW88" i="41"/>
  <c r="BM88" i="41"/>
  <c r="AF190" i="41"/>
  <c r="AV189" i="41"/>
  <c r="BL189" i="41"/>
  <c r="BH189" i="41"/>
  <c r="BX189" i="41"/>
  <c r="AR190" i="41"/>
  <c r="BB189" i="41"/>
  <c r="BR189" i="41"/>
  <c r="AL190" i="41"/>
  <c r="AS193" i="41"/>
  <c r="BY192" i="41"/>
  <c r="BI192" i="41"/>
  <c r="BC90" i="41"/>
  <c r="BS90" i="41"/>
  <c r="BD189" i="41"/>
  <c r="AN190" i="41"/>
  <c r="BT189" i="41"/>
  <c r="BR90" i="41"/>
  <c r="BB90" i="41"/>
  <c r="AY190" i="41"/>
  <c r="AI191" i="41"/>
  <c r="BO190" i="41"/>
  <c r="BG189" i="41"/>
  <c r="BW189" i="41"/>
  <c r="AQ190" i="41"/>
  <c r="BU192" i="41"/>
  <c r="AO193" i="41"/>
  <c r="BE192" i="41"/>
  <c r="BF90" i="41"/>
  <c r="BV90" i="41"/>
  <c r="BU90" i="41"/>
  <c r="BE90" i="41"/>
  <c r="BD90" i="41"/>
  <c r="BT90" i="41"/>
  <c r="BI88" i="40"/>
  <c r="BY88" i="40"/>
  <c r="BS190" i="40"/>
  <c r="AM191" i="40"/>
  <c r="BC190" i="40"/>
  <c r="BA88" i="40"/>
  <c r="BQ88" i="40"/>
  <c r="AH190" i="40"/>
  <c r="BN189" i="40"/>
  <c r="AX189" i="40"/>
  <c r="BU89" i="40"/>
  <c r="BE89" i="40"/>
  <c r="BH90" i="40"/>
  <c r="BX90" i="40"/>
  <c r="AK192" i="40"/>
  <c r="BA191" i="40"/>
  <c r="BQ191" i="40"/>
  <c r="BB88" i="40"/>
  <c r="BR88" i="40"/>
  <c r="BY189" i="40"/>
  <c r="AS190" i="40"/>
  <c r="BI189" i="40"/>
  <c r="BO189" i="40"/>
  <c r="AI190" i="40"/>
  <c r="AY189" i="40"/>
  <c r="BN90" i="40"/>
  <c r="AX90" i="40"/>
  <c r="BZ89" i="40"/>
  <c r="BJ89" i="40"/>
  <c r="BT89" i="40"/>
  <c r="BD89" i="40"/>
  <c r="CA189" i="40"/>
  <c r="AU190" i="40"/>
  <c r="BK189" i="40"/>
  <c r="BG191" i="40"/>
  <c r="AQ192" i="40"/>
  <c r="BW191" i="40"/>
  <c r="BE189" i="40"/>
  <c r="BU189" i="40"/>
  <c r="AO190" i="40"/>
  <c r="CA88" i="40"/>
  <c r="BK88" i="40"/>
  <c r="AU89" i="40"/>
  <c r="BZ190" i="40"/>
  <c r="AT191" i="40"/>
  <c r="BJ190" i="40"/>
  <c r="BD189" i="40"/>
  <c r="BT189" i="40"/>
  <c r="AN190" i="40"/>
  <c r="BV89" i="40"/>
  <c r="BF89" i="40"/>
  <c r="BP189" i="40"/>
  <c r="AZ189" i="40"/>
  <c r="AJ190" i="40"/>
  <c r="BR189" i="40"/>
  <c r="BB189" i="40"/>
  <c r="AL190" i="40"/>
  <c r="BG88" i="40"/>
  <c r="BW88" i="40"/>
  <c r="BO90" i="40"/>
  <c r="AY90" i="40"/>
  <c r="BP90" i="40"/>
  <c r="AZ90" i="40"/>
  <c r="BF189" i="40"/>
  <c r="BV189" i="40"/>
  <c r="AP190" i="40"/>
  <c r="AR192" i="39"/>
  <c r="BH191" i="39"/>
  <c r="BX191" i="39"/>
  <c r="AW189" i="39"/>
  <c r="BM189" i="39"/>
  <c r="AG190" i="39"/>
  <c r="BQ89" i="39"/>
  <c r="BA89" i="39"/>
  <c r="AN190" i="39"/>
  <c r="BT189" i="39"/>
  <c r="BD189" i="39"/>
  <c r="BG90" i="39"/>
  <c r="BW90" i="39"/>
  <c r="BE89" i="39"/>
  <c r="BU89" i="39"/>
  <c r="BA191" i="39"/>
  <c r="AK192" i="39"/>
  <c r="BQ191" i="39"/>
  <c r="AX89" i="39"/>
  <c r="BN89" i="39"/>
  <c r="AX189" i="39"/>
  <c r="BN189" i="39"/>
  <c r="AH190" i="39"/>
  <c r="BP90" i="39"/>
  <c r="AZ90" i="39"/>
  <c r="BF190" i="39"/>
  <c r="BV190" i="39"/>
  <c r="AP191" i="39"/>
  <c r="AT192" i="39"/>
  <c r="BZ191" i="39"/>
  <c r="BJ191" i="39"/>
  <c r="BT90" i="39"/>
  <c r="BD90" i="39"/>
  <c r="BS190" i="39"/>
  <c r="BC190" i="39"/>
  <c r="AM191" i="39"/>
  <c r="AF191" i="39"/>
  <c r="AV190" i="39"/>
  <c r="BL190" i="39"/>
  <c r="BF90" i="39"/>
  <c r="BV90" i="39"/>
  <c r="AZ191" i="39"/>
  <c r="AJ192" i="39"/>
  <c r="BP191" i="39"/>
  <c r="BR190" i="39"/>
  <c r="AL191" i="39"/>
  <c r="BB190" i="39"/>
  <c r="CA189" i="39"/>
  <c r="BK189" i="39"/>
  <c r="AU190" i="39"/>
  <c r="BO189" i="39"/>
  <c r="AY189" i="39"/>
  <c r="AI190" i="39"/>
  <c r="BB89" i="39"/>
  <c r="BR89" i="39"/>
  <c r="BE190" i="39"/>
  <c r="AO191" i="39"/>
  <c r="BU190" i="39"/>
  <c r="BK90" i="39"/>
  <c r="CA90" i="39"/>
  <c r="BJ88" i="39"/>
  <c r="BZ88" i="39"/>
  <c r="BI190" i="39"/>
  <c r="BY190" i="39"/>
  <c r="AS191" i="39"/>
  <c r="BM89" i="39"/>
  <c r="AW89" i="39"/>
  <c r="BC88" i="39"/>
  <c r="BS88" i="39"/>
  <c r="BO90" i="39"/>
  <c r="AY90" i="39"/>
  <c r="BJ89" i="38"/>
  <c r="BZ89" i="38"/>
  <c r="BF189" i="38"/>
  <c r="BV189" i="38"/>
  <c r="AP190" i="38"/>
  <c r="BE88" i="38"/>
  <c r="BU88" i="38"/>
  <c r="CA189" i="38"/>
  <c r="BK189" i="38"/>
  <c r="AU190" i="38"/>
  <c r="BB88" i="38"/>
  <c r="BR88" i="38"/>
  <c r="AY190" i="38"/>
  <c r="BO190" i="38"/>
  <c r="AI191" i="38"/>
  <c r="BM88" i="38"/>
  <c r="AW88" i="38"/>
  <c r="AX190" i="38"/>
  <c r="BN190" i="38"/>
  <c r="AH191" i="38"/>
  <c r="BP88" i="38"/>
  <c r="AZ88" i="38"/>
  <c r="AQ192" i="38"/>
  <c r="BW191" i="38"/>
  <c r="BG191" i="38"/>
  <c r="BF89" i="38"/>
  <c r="BV89" i="38"/>
  <c r="BN88" i="38"/>
  <c r="AX88" i="38"/>
  <c r="BG89" i="38"/>
  <c r="BW89" i="38"/>
  <c r="BH190" i="38"/>
  <c r="AR191" i="38"/>
  <c r="BX190" i="38"/>
  <c r="BQ88" i="38"/>
  <c r="BA88" i="38"/>
  <c r="BU189" i="38"/>
  <c r="BE189" i="38"/>
  <c r="AO190" i="38"/>
  <c r="AK191" i="38"/>
  <c r="BA190" i="38"/>
  <c r="BQ190" i="38"/>
  <c r="BH89" i="38"/>
  <c r="BX89" i="38"/>
  <c r="BP190" i="38"/>
  <c r="AZ190" i="38"/>
  <c r="AJ191" i="38"/>
  <c r="BK88" i="38"/>
  <c r="CA88" i="38"/>
  <c r="BI89" i="38"/>
  <c r="BY89" i="38"/>
  <c r="AW189" i="38"/>
  <c r="BM189" i="38"/>
  <c r="AG190" i="38"/>
  <c r="AN191" i="38"/>
  <c r="BD190" i="38"/>
  <c r="BT190" i="38"/>
  <c r="BR191" i="38"/>
  <c r="AL192" i="38"/>
  <c r="BB191" i="38"/>
  <c r="BC88" i="38"/>
  <c r="BS88" i="38"/>
  <c r="BD88" i="38"/>
  <c r="BT88" i="38"/>
  <c r="BL189" i="38"/>
  <c r="AV189" i="38"/>
  <c r="AF190" i="38"/>
  <c r="AY90" i="38"/>
  <c r="BO90" i="38"/>
  <c r="BS190" i="38"/>
  <c r="BC190" i="38"/>
  <c r="AM191" i="38"/>
  <c r="BI89" i="37"/>
  <c r="BY89" i="37"/>
  <c r="BS90" i="37"/>
  <c r="BC90" i="37"/>
  <c r="AI190" i="37"/>
  <c r="BO189" i="37"/>
  <c r="AY189" i="37"/>
  <c r="BW89" i="37"/>
  <c r="BG89" i="37"/>
  <c r="AQ190" i="37"/>
  <c r="BG189" i="37"/>
  <c r="BW189" i="37"/>
  <c r="AN190" i="37"/>
  <c r="BT189" i="37"/>
  <c r="BD189" i="37"/>
  <c r="BJ89" i="37"/>
  <c r="BZ89" i="37"/>
  <c r="AM190" i="37"/>
  <c r="BS189" i="37"/>
  <c r="BC189" i="37"/>
  <c r="BH191" i="37"/>
  <c r="AR192" i="37"/>
  <c r="BX191" i="37"/>
  <c r="BE90" i="37"/>
  <c r="BU90" i="37"/>
  <c r="BK89" i="37"/>
  <c r="CA89" i="37"/>
  <c r="BT90" i="37"/>
  <c r="BD90" i="37"/>
  <c r="AU191" i="37"/>
  <c r="BK190" i="37"/>
  <c r="CA190" i="37"/>
  <c r="AO190" i="37"/>
  <c r="BE189" i="37"/>
  <c r="BU189" i="37"/>
  <c r="AL190" i="37"/>
  <c r="BR189" i="37"/>
  <c r="BB189" i="37"/>
  <c r="BB88" i="37"/>
  <c r="BR88" i="37"/>
  <c r="BA88" i="37"/>
  <c r="BQ88" i="37"/>
  <c r="AK190" i="37"/>
  <c r="BQ189" i="37"/>
  <c r="BA189" i="37"/>
  <c r="AX88" i="37"/>
  <c r="BN88" i="37"/>
  <c r="AJ190" i="37"/>
  <c r="BP189" i="37"/>
  <c r="AZ189" i="37"/>
  <c r="AP191" i="37"/>
  <c r="BV190" i="37"/>
  <c r="BF190" i="37"/>
  <c r="BP90" i="37"/>
  <c r="AZ90" i="37"/>
  <c r="BJ189" i="37"/>
  <c r="AT190" i="37"/>
  <c r="BZ189" i="37"/>
  <c r="BO90" i="37"/>
  <c r="AY90" i="37"/>
  <c r="AW88" i="37"/>
  <c r="BM88" i="37"/>
  <c r="BV90" i="37"/>
  <c r="BF90" i="37"/>
  <c r="BI189" i="37"/>
  <c r="AS190" i="37"/>
  <c r="BY189" i="37"/>
  <c r="BX89" i="37"/>
  <c r="BH89" i="37"/>
  <c r="BL190" i="37"/>
  <c r="AF191" i="37"/>
  <c r="AV190" i="37"/>
  <c r="BV189" i="36"/>
  <c r="BF189" i="36"/>
  <c r="BU88" i="36"/>
  <c r="BE88" i="36"/>
  <c r="BZ88" i="36"/>
  <c r="BJ88" i="36"/>
  <c r="AH192" i="36"/>
  <c r="AX191" i="36"/>
  <c r="BN191" i="36"/>
  <c r="BB89" i="36"/>
  <c r="BR89" i="36"/>
  <c r="BK189" i="36"/>
  <c r="CA189" i="36"/>
  <c r="AZ190" i="36"/>
  <c r="BP190" i="36"/>
  <c r="BU190" i="36"/>
  <c r="BE190" i="36"/>
  <c r="BI89" i="36"/>
  <c r="BY89" i="36"/>
  <c r="BS90" i="36"/>
  <c r="BC90" i="36"/>
  <c r="BA90" i="36"/>
  <c r="BQ90" i="36"/>
  <c r="BW189" i="36"/>
  <c r="BG189" i="36"/>
  <c r="BT189" i="36"/>
  <c r="BD189" i="36"/>
  <c r="BR190" i="36"/>
  <c r="BB190" i="36"/>
  <c r="BF88" i="36"/>
  <c r="BV88" i="36"/>
  <c r="BL189" i="36"/>
  <c r="AV189" i="36"/>
  <c r="BM189" i="36"/>
  <c r="AW189" i="36"/>
  <c r="BG88" i="36"/>
  <c r="BW88" i="36"/>
  <c r="AY189" i="36"/>
  <c r="BO189" i="36"/>
  <c r="AX90" i="36"/>
  <c r="BN90" i="36"/>
  <c r="BY189" i="36"/>
  <c r="BI189" i="36"/>
  <c r="BJ189" i="36"/>
  <c r="BZ189" i="36"/>
  <c r="BH190" i="36"/>
  <c r="BX190" i="36"/>
  <c r="BM89" i="36"/>
  <c r="AW89" i="36"/>
  <c r="BK91" i="36"/>
  <c r="CA91" i="36"/>
  <c r="AZ90" i="36"/>
  <c r="BP90" i="36"/>
  <c r="BD88" i="36"/>
  <c r="BT88" i="36"/>
  <c r="BA191" i="36"/>
  <c r="BQ191" i="36"/>
  <c r="AK192" i="36"/>
  <c r="BH89" i="36"/>
  <c r="BX89" i="36"/>
  <c r="BS189" i="36"/>
  <c r="BC189" i="36"/>
  <c r="BU186" i="16"/>
  <c r="BE186" i="16"/>
  <c r="BK187" i="16"/>
  <c r="CA187" i="16"/>
  <c r="BW86" i="16"/>
  <c r="BG86" i="16"/>
  <c r="BI186" i="16"/>
  <c r="BY186" i="16"/>
  <c r="AY58" i="16"/>
  <c r="BO58" i="16"/>
  <c r="BQ57" i="16"/>
  <c r="BA57" i="16"/>
  <c r="BJ187" i="16"/>
  <c r="BZ187" i="16"/>
  <c r="BN57" i="16"/>
  <c r="AX57" i="16"/>
  <c r="AZ58" i="16"/>
  <c r="BP58" i="16"/>
  <c r="BS57" i="16"/>
  <c r="BC57" i="16"/>
  <c r="BE86" i="16"/>
  <c r="BU86" i="16"/>
  <c r="BI86" i="16"/>
  <c r="BY86" i="16"/>
  <c r="BH187" i="16"/>
  <c r="BX187" i="16"/>
  <c r="BF187" i="16"/>
  <c r="BV187" i="16"/>
  <c r="BH86" i="16"/>
  <c r="BX86" i="16"/>
  <c r="BG186" i="16"/>
  <c r="BW186" i="16"/>
  <c r="BT186" i="16"/>
  <c r="BD186" i="16"/>
  <c r="BV87" i="16"/>
  <c r="BF87" i="16"/>
  <c r="AW57" i="16"/>
  <c r="BM57" i="16"/>
  <c r="BT88" i="16"/>
  <c r="BD88" i="16"/>
  <c r="BZ86" i="16"/>
  <c r="BJ86" i="16"/>
  <c r="BK87" i="16"/>
  <c r="CA87" i="16"/>
  <c r="BL57" i="16"/>
  <c r="AV57" i="16"/>
  <c r="BB57" i="16"/>
  <c r="BR57" i="16"/>
  <c r="AQ187" i="16"/>
  <c r="AN187" i="16"/>
  <c r="AO187" i="16"/>
  <c r="AR188" i="16"/>
  <c r="AT188" i="16"/>
  <c r="AS187" i="16"/>
  <c r="AP188" i="16"/>
  <c r="AU188" i="16"/>
  <c r="AG58" i="16"/>
  <c r="AI59" i="16"/>
  <c r="AK58" i="16"/>
  <c r="AJ59" i="16"/>
  <c r="AM58" i="16"/>
  <c r="AH58" i="16"/>
  <c r="AF58" i="16"/>
  <c r="AL58" i="16"/>
  <c r="V45" i="15"/>
  <c r="AD45" i="15" s="1"/>
  <c r="Y45" i="15"/>
  <c r="AG45" i="15" s="1"/>
  <c r="S44" i="15"/>
  <c r="AA44" i="15" s="1"/>
  <c r="X45" i="15"/>
  <c r="AF45" i="15" s="1"/>
  <c r="W45" i="15"/>
  <c r="AE45" i="15" s="1"/>
  <c r="R45" i="15"/>
  <c r="Z45" i="15" s="1"/>
  <c r="U44" i="15"/>
  <c r="AC44" i="15" s="1"/>
  <c r="T45" i="15"/>
  <c r="AB45" i="15" s="1"/>
  <c r="BS89" i="40" l="1"/>
  <c r="BC89" i="40"/>
  <c r="BX89" i="39"/>
  <c r="BH89" i="39"/>
  <c r="BO89" i="43"/>
  <c r="AY89" i="43"/>
  <c r="BS89" i="43"/>
  <c r="BC89" i="43"/>
  <c r="BG191" i="39"/>
  <c r="AQ192" i="39"/>
  <c r="BW191" i="39"/>
  <c r="V88" i="45"/>
  <c r="AD87" i="45"/>
  <c r="AC87" i="45"/>
  <c r="U88" i="45"/>
  <c r="CA190" i="41"/>
  <c r="AU191" i="41"/>
  <c r="BK190" i="41"/>
  <c r="BH89" i="41"/>
  <c r="BX89" i="41"/>
  <c r="AG191" i="37"/>
  <c r="AW190" i="37"/>
  <c r="BM190" i="37"/>
  <c r="AS191" i="43"/>
  <c r="BY190" i="43"/>
  <c r="BI190" i="43"/>
  <c r="BJ190" i="38"/>
  <c r="BZ190" i="38"/>
  <c r="AT191" i="38"/>
  <c r="AW190" i="40"/>
  <c r="BM190" i="40"/>
  <c r="AG191" i="40"/>
  <c r="BT89" i="44"/>
  <c r="BD89" i="44"/>
  <c r="BH190" i="40"/>
  <c r="BX190" i="40"/>
  <c r="AR191" i="40"/>
  <c r="BK190" i="43"/>
  <c r="AU191" i="43"/>
  <c r="CA190" i="43"/>
  <c r="AW89" i="40"/>
  <c r="BM89" i="40"/>
  <c r="BZ190" i="43"/>
  <c r="AT191" i="43"/>
  <c r="BJ190" i="43"/>
  <c r="BJ89" i="41"/>
  <c r="BZ89" i="41"/>
  <c r="BN191" i="37"/>
  <c r="AH192" i="37"/>
  <c r="AX191" i="37"/>
  <c r="AY89" i="36"/>
  <c r="BO89" i="36"/>
  <c r="BB190" i="42"/>
  <c r="AL191" i="42"/>
  <c r="BR190" i="42"/>
  <c r="BD190" i="42"/>
  <c r="AN191" i="42"/>
  <c r="BT190" i="42"/>
  <c r="BI89" i="39"/>
  <c r="BY89" i="39"/>
  <c r="AX89" i="42"/>
  <c r="BN89" i="42"/>
  <c r="AG191" i="42"/>
  <c r="BM190" i="42"/>
  <c r="AW190" i="42"/>
  <c r="AZ190" i="42"/>
  <c r="AJ191" i="42"/>
  <c r="BP190" i="42"/>
  <c r="AJ191" i="41"/>
  <c r="AZ190" i="41"/>
  <c r="BP190" i="41"/>
  <c r="AS191" i="38"/>
  <c r="BI190" i="38"/>
  <c r="BY190" i="38"/>
  <c r="AV190" i="40"/>
  <c r="BL190" i="40"/>
  <c r="AF191" i="40"/>
  <c r="BG89" i="44"/>
  <c r="BW89" i="44"/>
  <c r="BF90" i="44"/>
  <c r="BV90" i="44"/>
  <c r="X88" i="45"/>
  <c r="AF87" i="45"/>
  <c r="AB90" i="45"/>
  <c r="T91" i="45"/>
  <c r="Y88" i="45"/>
  <c r="AG87" i="45"/>
  <c r="Z89" i="45"/>
  <c r="R90" i="45"/>
  <c r="AA89" i="45"/>
  <c r="S90" i="45"/>
  <c r="W90" i="45"/>
  <c r="AE89" i="45"/>
  <c r="BR91" i="44"/>
  <c r="BB91" i="44"/>
  <c r="AJ191" i="44"/>
  <c r="AZ190" i="44"/>
  <c r="BP190" i="44"/>
  <c r="BV191" i="44"/>
  <c r="AP192" i="44"/>
  <c r="BF191" i="44"/>
  <c r="AV192" i="44"/>
  <c r="BL192" i="44"/>
  <c r="AF193" i="44"/>
  <c r="BI89" i="44"/>
  <c r="BY89" i="44"/>
  <c r="AI191" i="44"/>
  <c r="AY190" i="44"/>
  <c r="BO190" i="44"/>
  <c r="AX92" i="44"/>
  <c r="BN92" i="44"/>
  <c r="AY92" i="44"/>
  <c r="BO92" i="44"/>
  <c r="AS192" i="44"/>
  <c r="BI191" i="44"/>
  <c r="BY191" i="44"/>
  <c r="BS91" i="44"/>
  <c r="BC91" i="44"/>
  <c r="BJ190" i="44"/>
  <c r="BZ190" i="44"/>
  <c r="AT191" i="44"/>
  <c r="BX89" i="44"/>
  <c r="BH89" i="44"/>
  <c r="AL194" i="44"/>
  <c r="BB193" i="44"/>
  <c r="BR193" i="44"/>
  <c r="AO192" i="44"/>
  <c r="BU191" i="44"/>
  <c r="BE191" i="44"/>
  <c r="BJ89" i="44"/>
  <c r="BZ89" i="44"/>
  <c r="BW191" i="44"/>
  <c r="AQ192" i="44"/>
  <c r="BG191" i="44"/>
  <c r="BH190" i="44"/>
  <c r="AR191" i="44"/>
  <c r="BX190" i="44"/>
  <c r="BU89" i="44"/>
  <c r="BE89" i="44"/>
  <c r="BK89" i="44"/>
  <c r="CA89" i="44"/>
  <c r="AM191" i="44"/>
  <c r="BS190" i="44"/>
  <c r="BC190" i="44"/>
  <c r="AK193" i="44"/>
  <c r="BQ192" i="44"/>
  <c r="BA192" i="44"/>
  <c r="AU193" i="44"/>
  <c r="BK192" i="44"/>
  <c r="CA192" i="44"/>
  <c r="AZ89" i="44"/>
  <c r="BP89" i="44"/>
  <c r="BN192" i="44"/>
  <c r="AX192" i="44"/>
  <c r="AH193" i="44"/>
  <c r="BA90" i="44"/>
  <c r="BQ90" i="44"/>
  <c r="BD191" i="44"/>
  <c r="BT191" i="44"/>
  <c r="AN192" i="44"/>
  <c r="BM191" i="44"/>
  <c r="AW191" i="44"/>
  <c r="AG192" i="44"/>
  <c r="BM90" i="44"/>
  <c r="AW90" i="44"/>
  <c r="AJ191" i="43"/>
  <c r="BP190" i="43"/>
  <c r="AZ190" i="43"/>
  <c r="AR193" i="43"/>
  <c r="BX192" i="43"/>
  <c r="BH192" i="43"/>
  <c r="AW190" i="43"/>
  <c r="BM190" i="43"/>
  <c r="AG191" i="43"/>
  <c r="BE90" i="43"/>
  <c r="BU90" i="43"/>
  <c r="BA92" i="43"/>
  <c r="BQ92" i="43"/>
  <c r="BQ191" i="43"/>
  <c r="AK192" i="43"/>
  <c r="BA191" i="43"/>
  <c r="BG89" i="43"/>
  <c r="BW89" i="43"/>
  <c r="AZ91" i="43"/>
  <c r="BP91" i="43"/>
  <c r="BD90" i="43"/>
  <c r="BT90" i="43"/>
  <c r="AO192" i="43"/>
  <c r="BU191" i="43"/>
  <c r="BE191" i="43"/>
  <c r="BD191" i="43"/>
  <c r="BT191" i="43"/>
  <c r="AN192" i="43"/>
  <c r="AI191" i="43"/>
  <c r="BO190" i="43"/>
  <c r="AY190" i="43"/>
  <c r="BV191" i="43"/>
  <c r="AP192" i="43"/>
  <c r="BF191" i="43"/>
  <c r="BW191" i="43"/>
  <c r="AQ192" i="43"/>
  <c r="BG191" i="43"/>
  <c r="BC191" i="43"/>
  <c r="BS191" i="43"/>
  <c r="AM192" i="43"/>
  <c r="AX190" i="43"/>
  <c r="BN190" i="43"/>
  <c r="AH191" i="43"/>
  <c r="BR191" i="43"/>
  <c r="AL192" i="43"/>
  <c r="BB191" i="43"/>
  <c r="BB92" i="43"/>
  <c r="BR92" i="43"/>
  <c r="BH89" i="43"/>
  <c r="BX89" i="43"/>
  <c r="BN91" i="43"/>
  <c r="AX91" i="43"/>
  <c r="CA90" i="43"/>
  <c r="BK90" i="43"/>
  <c r="BL191" i="43"/>
  <c r="AV191" i="43"/>
  <c r="AF192" i="43"/>
  <c r="BM91" i="43"/>
  <c r="AW91" i="43"/>
  <c r="BZ89" i="43"/>
  <c r="BJ89" i="43"/>
  <c r="BY89" i="43"/>
  <c r="BI89" i="43"/>
  <c r="BV90" i="43"/>
  <c r="BF90" i="43"/>
  <c r="BS192" i="42"/>
  <c r="AM193" i="42"/>
  <c r="BC192" i="42"/>
  <c r="AH193" i="42"/>
  <c r="AX192" i="42"/>
  <c r="BN192" i="42"/>
  <c r="BZ190" i="42"/>
  <c r="BJ190" i="42"/>
  <c r="AT191" i="42"/>
  <c r="BM90" i="42"/>
  <c r="AW90" i="42"/>
  <c r="BG190" i="42"/>
  <c r="AQ191" i="42"/>
  <c r="BW190" i="42"/>
  <c r="BI92" i="42"/>
  <c r="BY92" i="42"/>
  <c r="BF190" i="42"/>
  <c r="AP191" i="42"/>
  <c r="BV190" i="42"/>
  <c r="AI191" i="42"/>
  <c r="AY190" i="42"/>
  <c r="BO190" i="42"/>
  <c r="BZ91" i="42"/>
  <c r="BJ91" i="42"/>
  <c r="BD90" i="42"/>
  <c r="BT90" i="42"/>
  <c r="BA191" i="42"/>
  <c r="AK192" i="42"/>
  <c r="BQ191" i="42"/>
  <c r="BO90" i="42"/>
  <c r="AY90" i="42"/>
  <c r="BH190" i="42"/>
  <c r="BX190" i="42"/>
  <c r="AR191" i="42"/>
  <c r="BR90" i="42"/>
  <c r="BB90" i="42"/>
  <c r="BH90" i="42"/>
  <c r="BX90" i="42"/>
  <c r="AZ91" i="42"/>
  <c r="BP91" i="42"/>
  <c r="BI190" i="42"/>
  <c r="AS191" i="42"/>
  <c r="BY190" i="42"/>
  <c r="AF191" i="42"/>
  <c r="BL190" i="42"/>
  <c r="AV190" i="42"/>
  <c r="AU192" i="42"/>
  <c r="CA191" i="42"/>
  <c r="BK191" i="42"/>
  <c r="BS90" i="42"/>
  <c r="BC90" i="42"/>
  <c r="CA91" i="42"/>
  <c r="BK91" i="42"/>
  <c r="BQ90" i="42"/>
  <c r="BA90" i="42"/>
  <c r="BE90" i="42"/>
  <c r="BU90" i="42"/>
  <c r="BU192" i="42"/>
  <c r="AO193" i="42"/>
  <c r="BE192" i="42"/>
  <c r="BG89" i="42"/>
  <c r="BW89" i="42"/>
  <c r="BF90" i="42"/>
  <c r="BV90" i="42"/>
  <c r="BP90" i="41"/>
  <c r="AZ90" i="41"/>
  <c r="AG191" i="41"/>
  <c r="AW190" i="41"/>
  <c r="BM190" i="41"/>
  <c r="BB91" i="41"/>
  <c r="BR91" i="41"/>
  <c r="BT91" i="41"/>
  <c r="BD91" i="41"/>
  <c r="BU91" i="41"/>
  <c r="BE91" i="41"/>
  <c r="AX89" i="41"/>
  <c r="BN89" i="41"/>
  <c r="BQ89" i="41"/>
  <c r="BA89" i="41"/>
  <c r="BZ192" i="41"/>
  <c r="AT193" i="41"/>
  <c r="BJ192" i="41"/>
  <c r="AF191" i="41"/>
  <c r="BL190" i="41"/>
  <c r="AV190" i="41"/>
  <c r="AS194" i="41"/>
  <c r="BY193" i="41"/>
  <c r="BI193" i="41"/>
  <c r="AO194" i="41"/>
  <c r="BU193" i="41"/>
  <c r="BE193" i="41"/>
  <c r="BO89" i="41"/>
  <c r="AY89" i="41"/>
  <c r="AI192" i="41"/>
  <c r="AY191" i="41"/>
  <c r="BO191" i="41"/>
  <c r="BX190" i="41"/>
  <c r="BH190" i="41"/>
  <c r="AR191" i="41"/>
  <c r="BN191" i="41"/>
  <c r="AX191" i="41"/>
  <c r="AH192" i="41"/>
  <c r="BQ192" i="41"/>
  <c r="BA192" i="41"/>
  <c r="AK193" i="41"/>
  <c r="BV91" i="41"/>
  <c r="BF91" i="41"/>
  <c r="BS91" i="41"/>
  <c r="BC91" i="41"/>
  <c r="AQ191" i="41"/>
  <c r="BG190" i="41"/>
  <c r="BW190" i="41"/>
  <c r="AU92" i="41"/>
  <c r="BK91" i="41"/>
  <c r="CA91" i="41"/>
  <c r="BB190" i="41"/>
  <c r="AL191" i="41"/>
  <c r="BR190" i="41"/>
  <c r="BD190" i="41"/>
  <c r="AN191" i="41"/>
  <c r="BT190" i="41"/>
  <c r="BV190" i="41"/>
  <c r="BF190" i="41"/>
  <c r="AP191" i="41"/>
  <c r="AW89" i="41"/>
  <c r="BM89" i="41"/>
  <c r="BI90" i="41"/>
  <c r="BY90" i="41"/>
  <c r="BW92" i="41"/>
  <c r="BG92" i="41"/>
  <c r="BS190" i="41"/>
  <c r="BC190" i="41"/>
  <c r="AM191" i="41"/>
  <c r="AU90" i="40"/>
  <c r="CA89" i="40"/>
  <c r="BK89" i="40"/>
  <c r="AY190" i="40"/>
  <c r="BO190" i="40"/>
  <c r="AI191" i="40"/>
  <c r="AO191" i="40"/>
  <c r="BU190" i="40"/>
  <c r="BE190" i="40"/>
  <c r="AX190" i="40"/>
  <c r="AH191" i="40"/>
  <c r="BN190" i="40"/>
  <c r="BF90" i="40"/>
  <c r="BV90" i="40"/>
  <c r="BZ90" i="40"/>
  <c r="BJ90" i="40"/>
  <c r="BE90" i="40"/>
  <c r="BU90" i="40"/>
  <c r="BP190" i="40"/>
  <c r="AZ190" i="40"/>
  <c r="AJ191" i="40"/>
  <c r="CA190" i="40"/>
  <c r="BK190" i="40"/>
  <c r="AU191" i="40"/>
  <c r="AZ91" i="40"/>
  <c r="BP91" i="40"/>
  <c r="BA192" i="40"/>
  <c r="AK193" i="40"/>
  <c r="BQ192" i="40"/>
  <c r="BC191" i="40"/>
  <c r="AM192" i="40"/>
  <c r="BS191" i="40"/>
  <c r="AP191" i="40"/>
  <c r="BV190" i="40"/>
  <c r="BF190" i="40"/>
  <c r="BA89" i="40"/>
  <c r="BQ89" i="40"/>
  <c r="AN191" i="40"/>
  <c r="BD190" i="40"/>
  <c r="BT190" i="40"/>
  <c r="BO91" i="40"/>
  <c r="AY91" i="40"/>
  <c r="BD90" i="40"/>
  <c r="BT90" i="40"/>
  <c r="BH91" i="40"/>
  <c r="BX91" i="40"/>
  <c r="AX91" i="40"/>
  <c r="BN91" i="40"/>
  <c r="BW192" i="40"/>
  <c r="AQ193" i="40"/>
  <c r="BG192" i="40"/>
  <c r="BR89" i="40"/>
  <c r="BB89" i="40"/>
  <c r="BJ191" i="40"/>
  <c r="BZ191" i="40"/>
  <c r="AT192" i="40"/>
  <c r="BR190" i="40"/>
  <c r="BB190" i="40"/>
  <c r="AL191" i="40"/>
  <c r="BY190" i="40"/>
  <c r="BI190" i="40"/>
  <c r="AS191" i="40"/>
  <c r="BW89" i="40"/>
  <c r="BG89" i="40"/>
  <c r="BI89" i="40"/>
  <c r="BY89" i="40"/>
  <c r="BG91" i="39"/>
  <c r="BW91" i="39"/>
  <c r="AK193" i="39"/>
  <c r="BQ192" i="39"/>
  <c r="BA192" i="39"/>
  <c r="AY91" i="39"/>
  <c r="BO91" i="39"/>
  <c r="AJ193" i="39"/>
  <c r="BP192" i="39"/>
  <c r="AZ192" i="39"/>
  <c r="BU191" i="39"/>
  <c r="AO192" i="39"/>
  <c r="BE191" i="39"/>
  <c r="BB191" i="39"/>
  <c r="BR191" i="39"/>
  <c r="AL192" i="39"/>
  <c r="BD190" i="39"/>
  <c r="AN191" i="39"/>
  <c r="BT190" i="39"/>
  <c r="CA190" i="39"/>
  <c r="AU191" i="39"/>
  <c r="BK190" i="39"/>
  <c r="BE90" i="39"/>
  <c r="BU90" i="39"/>
  <c r="CA91" i="39"/>
  <c r="BK91" i="39"/>
  <c r="BF91" i="39"/>
  <c r="BV91" i="39"/>
  <c r="AG191" i="39"/>
  <c r="AW190" i="39"/>
  <c r="BM190" i="39"/>
  <c r="BR90" i="39"/>
  <c r="BB90" i="39"/>
  <c r="BS191" i="39"/>
  <c r="AM192" i="39"/>
  <c r="BC191" i="39"/>
  <c r="AY190" i="39"/>
  <c r="AI191" i="39"/>
  <c r="BO190" i="39"/>
  <c r="BT91" i="39"/>
  <c r="BD91" i="39"/>
  <c r="BV191" i="39"/>
  <c r="AP192" i="39"/>
  <c r="BF191" i="39"/>
  <c r="BC89" i="39"/>
  <c r="BS89" i="39"/>
  <c r="AH191" i="39"/>
  <c r="AX190" i="39"/>
  <c r="BN190" i="39"/>
  <c r="AF192" i="39"/>
  <c r="AV191" i="39"/>
  <c r="BL191" i="39"/>
  <c r="AX90" i="39"/>
  <c r="BN90" i="39"/>
  <c r="BZ89" i="39"/>
  <c r="BJ89" i="39"/>
  <c r="BJ192" i="39"/>
  <c r="AT193" i="39"/>
  <c r="BZ192" i="39"/>
  <c r="AZ91" i="39"/>
  <c r="BP91" i="39"/>
  <c r="BQ90" i="39"/>
  <c r="BA90" i="39"/>
  <c r="AW90" i="39"/>
  <c r="BM90" i="39"/>
  <c r="AS192" i="39"/>
  <c r="BI191" i="39"/>
  <c r="BY191" i="39"/>
  <c r="BX192" i="39"/>
  <c r="AR193" i="39"/>
  <c r="BH192" i="39"/>
  <c r="BM190" i="38"/>
  <c r="AW190" i="38"/>
  <c r="AG191" i="38"/>
  <c r="BQ191" i="38"/>
  <c r="BA191" i="38"/>
  <c r="AK192" i="38"/>
  <c r="AU191" i="38"/>
  <c r="BK190" i="38"/>
  <c r="CA190" i="38"/>
  <c r="BS191" i="38"/>
  <c r="AM192" i="38"/>
  <c r="BC191" i="38"/>
  <c r="AQ193" i="38"/>
  <c r="BW192" i="38"/>
  <c r="BG192" i="38"/>
  <c r="BU89" i="38"/>
  <c r="BE89" i="38"/>
  <c r="BS89" i="38"/>
  <c r="BC89" i="38"/>
  <c r="BR89" i="38"/>
  <c r="BB89" i="38"/>
  <c r="AY91" i="38"/>
  <c r="BO91" i="38"/>
  <c r="BL190" i="38"/>
  <c r="AV190" i="38"/>
  <c r="AF191" i="38"/>
  <c r="BY90" i="38"/>
  <c r="BI90" i="38"/>
  <c r="AR192" i="38"/>
  <c r="BX191" i="38"/>
  <c r="BH191" i="38"/>
  <c r="BX90" i="38"/>
  <c r="BH90" i="38"/>
  <c r="AN192" i="38"/>
  <c r="BD191" i="38"/>
  <c r="BT191" i="38"/>
  <c r="AO191" i="38"/>
  <c r="BE190" i="38"/>
  <c r="BU190" i="38"/>
  <c r="AH192" i="38"/>
  <c r="AX191" i="38"/>
  <c r="BN191" i="38"/>
  <c r="AP191" i="38"/>
  <c r="BF190" i="38"/>
  <c r="BV190" i="38"/>
  <c r="BD89" i="38"/>
  <c r="BT89" i="38"/>
  <c r="BK89" i="38"/>
  <c r="CA89" i="38"/>
  <c r="AW89" i="38"/>
  <c r="BM89" i="38"/>
  <c r="BZ90" i="38"/>
  <c r="BJ90" i="38"/>
  <c r="BP191" i="38"/>
  <c r="AJ192" i="38"/>
  <c r="AZ191" i="38"/>
  <c r="AX89" i="38"/>
  <c r="BN89" i="38"/>
  <c r="AL193" i="38"/>
  <c r="BR192" i="38"/>
  <c r="BB192" i="38"/>
  <c r="BV90" i="38"/>
  <c r="BF90" i="38"/>
  <c r="BP89" i="38"/>
  <c r="AZ89" i="38"/>
  <c r="BA89" i="38"/>
  <c r="BQ89" i="38"/>
  <c r="BW90" i="38"/>
  <c r="BG90" i="38"/>
  <c r="AI192" i="38"/>
  <c r="AY191" i="38"/>
  <c r="BO191" i="38"/>
  <c r="AX89" i="37"/>
  <c r="BN89" i="37"/>
  <c r="BD190" i="37"/>
  <c r="AN191" i="37"/>
  <c r="BT190" i="37"/>
  <c r="AW89" i="37"/>
  <c r="BM89" i="37"/>
  <c r="BG90" i="37"/>
  <c r="BW90" i="37"/>
  <c r="BK90" i="37"/>
  <c r="CA90" i="37"/>
  <c r="BJ90" i="37"/>
  <c r="BZ90" i="37"/>
  <c r="BK191" i="37"/>
  <c r="AU192" i="37"/>
  <c r="CA191" i="37"/>
  <c r="BJ190" i="37"/>
  <c r="AT191" i="37"/>
  <c r="BZ190" i="37"/>
  <c r="BY190" i="37"/>
  <c r="BI190" i="37"/>
  <c r="AS191" i="37"/>
  <c r="BC91" i="37"/>
  <c r="BS91" i="37"/>
  <c r="AK191" i="37"/>
  <c r="BA190" i="37"/>
  <c r="BQ190" i="37"/>
  <c r="BD91" i="37"/>
  <c r="BT91" i="37"/>
  <c r="BW190" i="37"/>
  <c r="AQ191" i="37"/>
  <c r="BG190" i="37"/>
  <c r="AV191" i="37"/>
  <c r="BL191" i="37"/>
  <c r="AF192" i="37"/>
  <c r="BH90" i="37"/>
  <c r="BX90" i="37"/>
  <c r="AI191" i="37"/>
  <c r="AY190" i="37"/>
  <c r="BO190" i="37"/>
  <c r="AL191" i="37"/>
  <c r="BB190" i="37"/>
  <c r="BR190" i="37"/>
  <c r="BI90" i="37"/>
  <c r="BY90" i="37"/>
  <c r="BE190" i="37"/>
  <c r="AO191" i="37"/>
  <c r="BU190" i="37"/>
  <c r="BO91" i="37"/>
  <c r="AY91" i="37"/>
  <c r="BQ89" i="37"/>
  <c r="BA89" i="37"/>
  <c r="BP91" i="37"/>
  <c r="AZ91" i="37"/>
  <c r="BB89" i="37"/>
  <c r="BR89" i="37"/>
  <c r="AP192" i="37"/>
  <c r="BV191" i="37"/>
  <c r="BF191" i="37"/>
  <c r="BH192" i="37"/>
  <c r="AR193" i="37"/>
  <c r="BX192" i="37"/>
  <c r="BF91" i="37"/>
  <c r="BV91" i="37"/>
  <c r="BC190" i="37"/>
  <c r="AM191" i="37"/>
  <c r="BS190" i="37"/>
  <c r="BE91" i="37"/>
  <c r="BU91" i="37"/>
  <c r="AJ191" i="37"/>
  <c r="AZ190" i="37"/>
  <c r="BP190" i="37"/>
  <c r="BK190" i="36"/>
  <c r="CA190" i="36"/>
  <c r="AZ191" i="36"/>
  <c r="AJ192" i="36"/>
  <c r="BP191" i="36"/>
  <c r="BR90" i="36"/>
  <c r="BB90" i="36"/>
  <c r="BM90" i="36"/>
  <c r="AW90" i="36"/>
  <c r="BX90" i="36"/>
  <c r="BH90" i="36"/>
  <c r="BM190" i="36"/>
  <c r="AW190" i="36"/>
  <c r="BJ190" i="36"/>
  <c r="BZ190" i="36"/>
  <c r="BY90" i="36"/>
  <c r="BI90" i="36"/>
  <c r="BT190" i="36"/>
  <c r="BD190" i="36"/>
  <c r="BG89" i="36"/>
  <c r="BW89" i="36"/>
  <c r="BW190" i="36"/>
  <c r="BG190" i="36"/>
  <c r="BQ91" i="36"/>
  <c r="BA91" i="36"/>
  <c r="BX191" i="36"/>
  <c r="AR192" i="36"/>
  <c r="BH191" i="36"/>
  <c r="BN192" i="36"/>
  <c r="AX192" i="36"/>
  <c r="BL190" i="36"/>
  <c r="AV190" i="36"/>
  <c r="BE89" i="36"/>
  <c r="BU89" i="36"/>
  <c r="BF89" i="36"/>
  <c r="BV89" i="36"/>
  <c r="BE191" i="36"/>
  <c r="BU191" i="36"/>
  <c r="AO192" i="36"/>
  <c r="AY190" i="36"/>
  <c r="BO190" i="36"/>
  <c r="BC190" i="36"/>
  <c r="BS190" i="36"/>
  <c r="BS91" i="36"/>
  <c r="BC91" i="36"/>
  <c r="BD89" i="36"/>
  <c r="BT89" i="36"/>
  <c r="AX91" i="36"/>
  <c r="BN91" i="36"/>
  <c r="BB191" i="36"/>
  <c r="BR191" i="36"/>
  <c r="AL192" i="36"/>
  <c r="CA92" i="36"/>
  <c r="BK92" i="36"/>
  <c r="BZ89" i="36"/>
  <c r="BJ89" i="36"/>
  <c r="BQ192" i="36"/>
  <c r="BA192" i="36"/>
  <c r="BY190" i="36"/>
  <c r="BI190" i="36"/>
  <c r="AZ91" i="36"/>
  <c r="BP91" i="36"/>
  <c r="BV190" i="36"/>
  <c r="BF190" i="36"/>
  <c r="BH188" i="16"/>
  <c r="BX188" i="16"/>
  <c r="CA88" i="16"/>
  <c r="BK88" i="16"/>
  <c r="AZ59" i="16"/>
  <c r="BP59" i="16"/>
  <c r="BD89" i="16"/>
  <c r="BT89" i="16"/>
  <c r="BE187" i="16"/>
  <c r="BU187" i="16"/>
  <c r="BG87" i="16"/>
  <c r="BW87" i="16"/>
  <c r="AX58" i="16"/>
  <c r="BN58" i="16"/>
  <c r="BS58" i="16"/>
  <c r="BC58" i="16"/>
  <c r="AY59" i="16"/>
  <c r="BO59" i="16"/>
  <c r="AW58" i="16"/>
  <c r="BM58" i="16"/>
  <c r="CA188" i="16"/>
  <c r="BK188" i="16"/>
  <c r="BF188" i="16"/>
  <c r="BV188" i="16"/>
  <c r="BU87" i="16"/>
  <c r="BE87" i="16"/>
  <c r="BI187" i="16"/>
  <c r="BY187" i="16"/>
  <c r="BI87" i="16"/>
  <c r="BY87" i="16"/>
  <c r="BT187" i="16"/>
  <c r="BD187" i="16"/>
  <c r="BG187" i="16"/>
  <c r="BW187" i="16"/>
  <c r="BH87" i="16"/>
  <c r="BX87" i="16"/>
  <c r="BV88" i="16"/>
  <c r="BF88" i="16"/>
  <c r="BA58" i="16"/>
  <c r="BQ58" i="16"/>
  <c r="BJ87" i="16"/>
  <c r="BZ87" i="16"/>
  <c r="BZ188" i="16"/>
  <c r="BJ188" i="16"/>
  <c r="BL58" i="16"/>
  <c r="AV58" i="16"/>
  <c r="BB58" i="16"/>
  <c r="BR58" i="16"/>
  <c r="AS188" i="16"/>
  <c r="AT189" i="16"/>
  <c r="AQ188" i="16"/>
  <c r="AN188" i="16"/>
  <c r="AR189" i="16"/>
  <c r="AU189" i="16"/>
  <c r="AO188" i="16"/>
  <c r="AP189" i="16"/>
  <c r="AK59" i="16"/>
  <c r="AJ60" i="16"/>
  <c r="AL59" i="16"/>
  <c r="AM59" i="16"/>
  <c r="AG59" i="16"/>
  <c r="AH59" i="16"/>
  <c r="AF59" i="16"/>
  <c r="AI60" i="16"/>
  <c r="T46" i="15"/>
  <c r="AB46" i="15" s="1"/>
  <c r="X46" i="15"/>
  <c r="AF46" i="15" s="1"/>
  <c r="S45" i="15"/>
  <c r="AA45" i="15" s="1"/>
  <c r="U45" i="15"/>
  <c r="AC45" i="15" s="1"/>
  <c r="R46" i="15"/>
  <c r="Z46" i="15" s="1"/>
  <c r="Y46" i="15"/>
  <c r="AG46" i="15" s="1"/>
  <c r="W46" i="15"/>
  <c r="AE46" i="15" s="1"/>
  <c r="V46" i="15"/>
  <c r="AD46" i="15" s="1"/>
  <c r="AY90" i="43" l="1"/>
  <c r="BO90" i="43"/>
  <c r="BS90" i="43"/>
  <c r="BC90" i="43"/>
  <c r="BS90" i="40"/>
  <c r="BC90" i="40"/>
  <c r="BH90" i="39"/>
  <c r="BX90" i="39"/>
  <c r="AX90" i="42"/>
  <c r="BN90" i="42"/>
  <c r="BJ191" i="43"/>
  <c r="BZ191" i="43"/>
  <c r="AT192" i="43"/>
  <c r="BW90" i="44"/>
  <c r="BG90" i="44"/>
  <c r="BY191" i="38"/>
  <c r="AS192" i="38"/>
  <c r="BI191" i="38"/>
  <c r="BR191" i="42"/>
  <c r="AL192" i="42"/>
  <c r="BB191" i="42"/>
  <c r="BH191" i="40"/>
  <c r="BX191" i="40"/>
  <c r="AR192" i="40"/>
  <c r="BH90" i="41"/>
  <c r="BX90" i="41"/>
  <c r="BK191" i="43"/>
  <c r="CA191" i="43"/>
  <c r="AU192" i="43"/>
  <c r="BK191" i="41"/>
  <c r="AU192" i="41"/>
  <c r="CA191" i="41"/>
  <c r="BP191" i="42"/>
  <c r="AJ192" i="42"/>
  <c r="AZ191" i="42"/>
  <c r="BD90" i="44"/>
  <c r="BT90" i="44"/>
  <c r="BN192" i="37"/>
  <c r="AH193" i="37"/>
  <c r="AX192" i="37"/>
  <c r="AG192" i="40"/>
  <c r="BM191" i="40"/>
  <c r="AW191" i="40"/>
  <c r="AS192" i="43"/>
  <c r="BY191" i="43"/>
  <c r="BI191" i="43"/>
  <c r="AY90" i="36"/>
  <c r="BO90" i="36"/>
  <c r="V89" i="45"/>
  <c r="AD88" i="45"/>
  <c r="BZ90" i="41"/>
  <c r="BJ90" i="41"/>
  <c r="BI90" i="39"/>
  <c r="BY90" i="39"/>
  <c r="AF192" i="40"/>
  <c r="BL191" i="40"/>
  <c r="AV191" i="40"/>
  <c r="BM191" i="37"/>
  <c r="AG192" i="37"/>
  <c r="AW191" i="37"/>
  <c r="AZ191" i="41"/>
  <c r="BP191" i="41"/>
  <c r="AJ192" i="41"/>
  <c r="U89" i="45"/>
  <c r="AC88" i="45"/>
  <c r="BM191" i="42"/>
  <c r="AW191" i="42"/>
  <c r="AG192" i="42"/>
  <c r="BZ191" i="38"/>
  <c r="BJ191" i="38"/>
  <c r="AT192" i="38"/>
  <c r="AQ193" i="39"/>
  <c r="BW192" i="39"/>
  <c r="BG192" i="39"/>
  <c r="BM90" i="40"/>
  <c r="AW90" i="40"/>
  <c r="AN192" i="42"/>
  <c r="BD191" i="42"/>
  <c r="BT191" i="42"/>
  <c r="BF91" i="44"/>
  <c r="BV91" i="44"/>
  <c r="S91" i="45"/>
  <c r="AA90" i="45"/>
  <c r="R91" i="45"/>
  <c r="Z90" i="45"/>
  <c r="AE90" i="45"/>
  <c r="W91" i="45"/>
  <c r="AG88" i="45"/>
  <c r="Y89" i="45"/>
  <c r="T92" i="45"/>
  <c r="AB91" i="45"/>
  <c r="AF88" i="45"/>
  <c r="X89" i="45"/>
  <c r="BB194" i="44"/>
  <c r="AL195" i="44"/>
  <c r="BR194" i="44"/>
  <c r="BX191" i="44"/>
  <c r="AR192" i="44"/>
  <c r="BH191" i="44"/>
  <c r="BH90" i="44"/>
  <c r="BX90" i="44"/>
  <c r="BO191" i="44"/>
  <c r="AY191" i="44"/>
  <c r="AI192" i="44"/>
  <c r="AW91" i="44"/>
  <c r="BM91" i="44"/>
  <c r="BI90" i="44"/>
  <c r="BY90" i="44"/>
  <c r="BS92" i="44"/>
  <c r="BC92" i="44"/>
  <c r="BF192" i="44"/>
  <c r="BV192" i="44"/>
  <c r="AP193" i="44"/>
  <c r="CA193" i="44"/>
  <c r="BK193" i="44"/>
  <c r="AU194" i="44"/>
  <c r="BM192" i="44"/>
  <c r="AW192" i="44"/>
  <c r="AG193" i="44"/>
  <c r="AK194" i="44"/>
  <c r="BA193" i="44"/>
  <c r="BQ193" i="44"/>
  <c r="BJ90" i="44"/>
  <c r="BZ90" i="44"/>
  <c r="AN193" i="44"/>
  <c r="BT192" i="44"/>
  <c r="BD192" i="44"/>
  <c r="BC191" i="44"/>
  <c r="AM192" i="44"/>
  <c r="BS191" i="44"/>
  <c r="BO93" i="44"/>
  <c r="AY93" i="44"/>
  <c r="AZ191" i="44"/>
  <c r="AJ192" i="44"/>
  <c r="BP191" i="44"/>
  <c r="AT192" i="44"/>
  <c r="BJ191" i="44"/>
  <c r="BZ191" i="44"/>
  <c r="AF194" i="44"/>
  <c r="AV193" i="44"/>
  <c r="BL193" i="44"/>
  <c r="CA90" i="44"/>
  <c r="BK90" i="44"/>
  <c r="BN93" i="44"/>
  <c r="AX93" i="44"/>
  <c r="BP90" i="44"/>
  <c r="AZ90" i="44"/>
  <c r="BG192" i="44"/>
  <c r="AQ193" i="44"/>
  <c r="BW192" i="44"/>
  <c r="BE192" i="44"/>
  <c r="AO193" i="44"/>
  <c r="BU192" i="44"/>
  <c r="BE90" i="44"/>
  <c r="BU90" i="44"/>
  <c r="AS193" i="44"/>
  <c r="BI192" i="44"/>
  <c r="BY192" i="44"/>
  <c r="BQ91" i="44"/>
  <c r="BA91" i="44"/>
  <c r="AH194" i="44"/>
  <c r="AX193" i="44"/>
  <c r="BN193" i="44"/>
  <c r="BR92" i="44"/>
  <c r="BB92" i="44"/>
  <c r="AN193" i="43"/>
  <c r="BT192" i="43"/>
  <c r="BD192" i="43"/>
  <c r="BR192" i="43"/>
  <c r="BB192" i="43"/>
  <c r="AL193" i="43"/>
  <c r="BK91" i="43"/>
  <c r="CA91" i="43"/>
  <c r="BX90" i="43"/>
  <c r="BH90" i="43"/>
  <c r="BQ93" i="43"/>
  <c r="BA93" i="43"/>
  <c r="BU91" i="43"/>
  <c r="BE91" i="43"/>
  <c r="AM193" i="43"/>
  <c r="BS192" i="43"/>
  <c r="BC192" i="43"/>
  <c r="BD91" i="43"/>
  <c r="BT91" i="43"/>
  <c r="AX191" i="43"/>
  <c r="AH192" i="43"/>
  <c r="BN191" i="43"/>
  <c r="BN92" i="43"/>
  <c r="AX92" i="43"/>
  <c r="BQ192" i="43"/>
  <c r="AK193" i="43"/>
  <c r="BA192" i="43"/>
  <c r="BM92" i="43"/>
  <c r="AW92" i="43"/>
  <c r="AV192" i="43"/>
  <c r="BL192" i="43"/>
  <c r="AF193" i="43"/>
  <c r="BV91" i="43"/>
  <c r="BF91" i="43"/>
  <c r="BU192" i="43"/>
  <c r="BE192" i="43"/>
  <c r="AO193" i="43"/>
  <c r="BY90" i="43"/>
  <c r="BI90" i="43"/>
  <c r="BW90" i="43"/>
  <c r="BG90" i="43"/>
  <c r="BO191" i="43"/>
  <c r="AI192" i="43"/>
  <c r="AY191" i="43"/>
  <c r="BR93" i="43"/>
  <c r="BB93" i="43"/>
  <c r="AW191" i="43"/>
  <c r="AG192" i="43"/>
  <c r="BM191" i="43"/>
  <c r="AZ92" i="43"/>
  <c r="BP92" i="43"/>
  <c r="BW192" i="43"/>
  <c r="AQ193" i="43"/>
  <c r="BG192" i="43"/>
  <c r="BH193" i="43"/>
  <c r="AR194" i="43"/>
  <c r="BX193" i="43"/>
  <c r="BZ90" i="43"/>
  <c r="BJ90" i="43"/>
  <c r="BV192" i="43"/>
  <c r="AP193" i="43"/>
  <c r="BF192" i="43"/>
  <c r="AZ191" i="43"/>
  <c r="BP191" i="43"/>
  <c r="AJ192" i="43"/>
  <c r="BA91" i="42"/>
  <c r="BQ91" i="42"/>
  <c r="AZ92" i="42"/>
  <c r="BP92" i="42"/>
  <c r="AQ192" i="42"/>
  <c r="BW191" i="42"/>
  <c r="BG191" i="42"/>
  <c r="AK193" i="42"/>
  <c r="BQ192" i="42"/>
  <c r="BA192" i="42"/>
  <c r="BZ92" i="42"/>
  <c r="BJ92" i="42"/>
  <c r="BX91" i="42"/>
  <c r="BH91" i="42"/>
  <c r="BV91" i="42"/>
  <c r="BF91" i="42"/>
  <c r="AV191" i="42"/>
  <c r="AF192" i="42"/>
  <c r="BL191" i="42"/>
  <c r="BE193" i="42"/>
  <c r="AO194" i="42"/>
  <c r="BU193" i="42"/>
  <c r="AS192" i="42"/>
  <c r="BI191" i="42"/>
  <c r="BY191" i="42"/>
  <c r="BC193" i="42"/>
  <c r="AM194" i="42"/>
  <c r="BS193" i="42"/>
  <c r="AR192" i="42"/>
  <c r="BH191" i="42"/>
  <c r="BX191" i="42"/>
  <c r="AY191" i="42"/>
  <c r="BO191" i="42"/>
  <c r="AI192" i="42"/>
  <c r="AY91" i="42"/>
  <c r="BO91" i="42"/>
  <c r="BU91" i="42"/>
  <c r="BE91" i="42"/>
  <c r="BY93" i="42"/>
  <c r="BI93" i="42"/>
  <c r="BK92" i="42"/>
  <c r="CA92" i="42"/>
  <c r="BS91" i="42"/>
  <c r="BC91" i="42"/>
  <c r="BT91" i="42"/>
  <c r="BD91" i="42"/>
  <c r="BB91" i="42"/>
  <c r="BR91" i="42"/>
  <c r="BZ191" i="42"/>
  <c r="AT192" i="42"/>
  <c r="BJ191" i="42"/>
  <c r="BG90" i="42"/>
  <c r="BW90" i="42"/>
  <c r="AW91" i="42"/>
  <c r="BM91" i="42"/>
  <c r="BK192" i="42"/>
  <c r="AU193" i="42"/>
  <c r="CA192" i="42"/>
  <c r="AH194" i="42"/>
  <c r="BN193" i="42"/>
  <c r="AX193" i="42"/>
  <c r="AP192" i="42"/>
  <c r="BV191" i="42"/>
  <c r="BF191" i="42"/>
  <c r="BN90" i="41"/>
  <c r="AX90" i="41"/>
  <c r="BU194" i="41"/>
  <c r="AO195" i="41"/>
  <c r="BE194" i="41"/>
  <c r="BR92" i="41"/>
  <c r="BB92" i="41"/>
  <c r="BW191" i="41"/>
  <c r="AQ192" i="41"/>
  <c r="BG191" i="41"/>
  <c r="BT191" i="41"/>
  <c r="BD191" i="41"/>
  <c r="AN192" i="41"/>
  <c r="AX192" i="41"/>
  <c r="AH193" i="41"/>
  <c r="BN192" i="41"/>
  <c r="BG93" i="41"/>
  <c r="BW93" i="41"/>
  <c r="BI91" i="41"/>
  <c r="BY91" i="41"/>
  <c r="AT194" i="41"/>
  <c r="BZ193" i="41"/>
  <c r="BJ193" i="41"/>
  <c r="AR192" i="41"/>
  <c r="BH191" i="41"/>
  <c r="BX191" i="41"/>
  <c r="BI194" i="41"/>
  <c r="BY194" i="41"/>
  <c r="AS195" i="41"/>
  <c r="BM191" i="41"/>
  <c r="AW191" i="41"/>
  <c r="AG192" i="41"/>
  <c r="AI193" i="41"/>
  <c r="BO192" i="41"/>
  <c r="AY192" i="41"/>
  <c r="AZ91" i="41"/>
  <c r="BP91" i="41"/>
  <c r="BV92" i="41"/>
  <c r="BF92" i="41"/>
  <c r="BQ193" i="41"/>
  <c r="AK194" i="41"/>
  <c r="BA193" i="41"/>
  <c r="BE92" i="41"/>
  <c r="BU92" i="41"/>
  <c r="AL192" i="41"/>
  <c r="BR191" i="41"/>
  <c r="BB191" i="41"/>
  <c r="AM192" i="41"/>
  <c r="BS191" i="41"/>
  <c r="BC191" i="41"/>
  <c r="BD92" i="41"/>
  <c r="BT92" i="41"/>
  <c r="BL191" i="41"/>
  <c r="AF192" i="41"/>
  <c r="AV191" i="41"/>
  <c r="CA92" i="41"/>
  <c r="BK92" i="41"/>
  <c r="AU93" i="41"/>
  <c r="BM90" i="41"/>
  <c r="AW90" i="41"/>
  <c r="BS92" i="41"/>
  <c r="BC92" i="41"/>
  <c r="BQ90" i="41"/>
  <c r="BA90" i="41"/>
  <c r="BV191" i="41"/>
  <c r="BF191" i="41"/>
  <c r="AP192" i="41"/>
  <c r="BO90" i="41"/>
  <c r="AY90" i="41"/>
  <c r="AL192" i="40"/>
  <c r="BB191" i="40"/>
  <c r="BR191" i="40"/>
  <c r="AK194" i="40"/>
  <c r="BQ193" i="40"/>
  <c r="BA193" i="40"/>
  <c r="BF91" i="40"/>
  <c r="BV91" i="40"/>
  <c r="BE191" i="40"/>
  <c r="AO192" i="40"/>
  <c r="BU191" i="40"/>
  <c r="BP92" i="40"/>
  <c r="AZ92" i="40"/>
  <c r="BI90" i="40"/>
  <c r="BY90" i="40"/>
  <c r="BN92" i="40"/>
  <c r="AX92" i="40"/>
  <c r="BE91" i="40"/>
  <c r="BU91" i="40"/>
  <c r="AH192" i="40"/>
  <c r="BN191" i="40"/>
  <c r="AX191" i="40"/>
  <c r="AT193" i="40"/>
  <c r="BJ192" i="40"/>
  <c r="BZ192" i="40"/>
  <c r="AI192" i="40"/>
  <c r="AY191" i="40"/>
  <c r="BO191" i="40"/>
  <c r="AQ194" i="40"/>
  <c r="BW193" i="40"/>
  <c r="BG193" i="40"/>
  <c r="BI191" i="40"/>
  <c r="BY191" i="40"/>
  <c r="AS192" i="40"/>
  <c r="BJ91" i="40"/>
  <c r="BZ91" i="40"/>
  <c r="BK191" i="40"/>
  <c r="CA191" i="40"/>
  <c r="AU192" i="40"/>
  <c r="AY92" i="40"/>
  <c r="BO92" i="40"/>
  <c r="AJ192" i="40"/>
  <c r="AZ191" i="40"/>
  <c r="BP191" i="40"/>
  <c r="BD191" i="40"/>
  <c r="AN192" i="40"/>
  <c r="BT191" i="40"/>
  <c r="BX92" i="40"/>
  <c r="BH92" i="40"/>
  <c r="BF191" i="40"/>
  <c r="AP192" i="40"/>
  <c r="BV191" i="40"/>
  <c r="BR90" i="40"/>
  <c r="BB90" i="40"/>
  <c r="BT91" i="40"/>
  <c r="BD91" i="40"/>
  <c r="BG90" i="40"/>
  <c r="BW90" i="40"/>
  <c r="BQ90" i="40"/>
  <c r="BA90" i="40"/>
  <c r="BC192" i="40"/>
  <c r="BS192" i="40"/>
  <c r="AM193" i="40"/>
  <c r="BK90" i="40"/>
  <c r="CA90" i="40"/>
  <c r="AU91" i="40"/>
  <c r="AW191" i="39"/>
  <c r="AG192" i="39"/>
  <c r="BM191" i="39"/>
  <c r="BX193" i="39"/>
  <c r="BH193" i="39"/>
  <c r="AR194" i="39"/>
  <c r="AX91" i="39"/>
  <c r="BN91" i="39"/>
  <c r="CA92" i="39"/>
  <c r="BK92" i="39"/>
  <c r="AP193" i="39"/>
  <c r="BV192" i="39"/>
  <c r="BF192" i="39"/>
  <c r="AY191" i="39"/>
  <c r="AI192" i="39"/>
  <c r="BO191" i="39"/>
  <c r="AO193" i="39"/>
  <c r="BU192" i="39"/>
  <c r="BE192" i="39"/>
  <c r="BT92" i="39"/>
  <c r="BD92" i="39"/>
  <c r="BP193" i="39"/>
  <c r="AZ193" i="39"/>
  <c r="AJ194" i="39"/>
  <c r="AY92" i="39"/>
  <c r="BO92" i="39"/>
  <c r="BL192" i="39"/>
  <c r="AF193" i="39"/>
  <c r="AV192" i="39"/>
  <c r="AX191" i="39"/>
  <c r="AH192" i="39"/>
  <c r="BN191" i="39"/>
  <c r="BR91" i="39"/>
  <c r="BB91" i="39"/>
  <c r="BQ193" i="39"/>
  <c r="BA193" i="39"/>
  <c r="AK194" i="39"/>
  <c r="BV92" i="39"/>
  <c r="BF92" i="39"/>
  <c r="BY192" i="39"/>
  <c r="AS193" i="39"/>
  <c r="BI192" i="39"/>
  <c r="BA91" i="39"/>
  <c r="BQ91" i="39"/>
  <c r="BT191" i="39"/>
  <c r="AN192" i="39"/>
  <c r="BD191" i="39"/>
  <c r="BU91" i="39"/>
  <c r="BE91" i="39"/>
  <c r="AW91" i="39"/>
  <c r="BM91" i="39"/>
  <c r="BS90" i="39"/>
  <c r="BC90" i="39"/>
  <c r="BW92" i="39"/>
  <c r="BG92" i="39"/>
  <c r="BZ193" i="39"/>
  <c r="AT194" i="39"/>
  <c r="BJ193" i="39"/>
  <c r="BZ90" i="39"/>
  <c r="BJ90" i="39"/>
  <c r="BC192" i="39"/>
  <c r="BS192" i="39"/>
  <c r="AM193" i="39"/>
  <c r="BK191" i="39"/>
  <c r="AU192" i="39"/>
  <c r="CA191" i="39"/>
  <c r="AZ92" i="39"/>
  <c r="BP92" i="39"/>
  <c r="AL193" i="39"/>
  <c r="BR192" i="39"/>
  <c r="BB192" i="39"/>
  <c r="BD90" i="38"/>
  <c r="BT90" i="38"/>
  <c r="BH192" i="38"/>
  <c r="AR193" i="38"/>
  <c r="BX192" i="38"/>
  <c r="BV91" i="38"/>
  <c r="BF91" i="38"/>
  <c r="AH193" i="38"/>
  <c r="BN192" i="38"/>
  <c r="AX192" i="38"/>
  <c r="AX90" i="38"/>
  <c r="BN90" i="38"/>
  <c r="BO92" i="38"/>
  <c r="AY92" i="38"/>
  <c r="BJ91" i="38"/>
  <c r="BZ91" i="38"/>
  <c r="BK191" i="38"/>
  <c r="CA191" i="38"/>
  <c r="AU192" i="38"/>
  <c r="AP192" i="38"/>
  <c r="BF191" i="38"/>
  <c r="BV191" i="38"/>
  <c r="BS192" i="38"/>
  <c r="AM193" i="38"/>
  <c r="BC192" i="38"/>
  <c r="AI193" i="38"/>
  <c r="BO192" i="38"/>
  <c r="AY192" i="38"/>
  <c r="BM90" i="38"/>
  <c r="AW90" i="38"/>
  <c r="BW193" i="38"/>
  <c r="AQ194" i="38"/>
  <c r="BG193" i="38"/>
  <c r="AJ193" i="38"/>
  <c r="BP192" i="38"/>
  <c r="AZ192" i="38"/>
  <c r="BB90" i="38"/>
  <c r="BR90" i="38"/>
  <c r="CA90" i="38"/>
  <c r="BK90" i="38"/>
  <c r="BT192" i="38"/>
  <c r="AN193" i="38"/>
  <c r="BD192" i="38"/>
  <c r="BC90" i="38"/>
  <c r="BS90" i="38"/>
  <c r="AG192" i="38"/>
  <c r="AW191" i="38"/>
  <c r="BM191" i="38"/>
  <c r="BE90" i="38"/>
  <c r="BU90" i="38"/>
  <c r="BB193" i="38"/>
  <c r="AL194" i="38"/>
  <c r="BR193" i="38"/>
  <c r="AF192" i="38"/>
  <c r="AV191" i="38"/>
  <c r="BL191" i="38"/>
  <c r="AO192" i="38"/>
  <c r="BE191" i="38"/>
  <c r="BU191" i="38"/>
  <c r="AZ90" i="38"/>
  <c r="BP90" i="38"/>
  <c r="BX91" i="38"/>
  <c r="BH91" i="38"/>
  <c r="BY91" i="38"/>
  <c r="BI91" i="38"/>
  <c r="BW91" i="38"/>
  <c r="BG91" i="38"/>
  <c r="BA90" i="38"/>
  <c r="BQ90" i="38"/>
  <c r="AK193" i="38"/>
  <c r="BQ192" i="38"/>
  <c r="BA192" i="38"/>
  <c r="AR194" i="37"/>
  <c r="BH193" i="37"/>
  <c r="BX193" i="37"/>
  <c r="AO192" i="37"/>
  <c r="BU191" i="37"/>
  <c r="BE191" i="37"/>
  <c r="BZ91" i="37"/>
  <c r="BJ91" i="37"/>
  <c r="BF192" i="37"/>
  <c r="AP193" i="37"/>
  <c r="BV192" i="37"/>
  <c r="BP191" i="37"/>
  <c r="AJ192" i="37"/>
  <c r="AZ191" i="37"/>
  <c r="AZ92" i="37"/>
  <c r="BP92" i="37"/>
  <c r="BM90" i="37"/>
  <c r="AW90" i="37"/>
  <c r="AN192" i="37"/>
  <c r="BT191" i="37"/>
  <c r="BD191" i="37"/>
  <c r="CA192" i="37"/>
  <c r="BK192" i="37"/>
  <c r="AU193" i="37"/>
  <c r="CA91" i="37"/>
  <c r="BK91" i="37"/>
  <c r="BU92" i="37"/>
  <c r="BE92" i="37"/>
  <c r="BS92" i="37"/>
  <c r="BC92" i="37"/>
  <c r="BI191" i="37"/>
  <c r="AS192" i="37"/>
  <c r="BY191" i="37"/>
  <c r="BT92" i="37"/>
  <c r="BD92" i="37"/>
  <c r="BQ191" i="37"/>
  <c r="AK192" i="37"/>
  <c r="BA191" i="37"/>
  <c r="BG91" i="37"/>
  <c r="BW91" i="37"/>
  <c r="AM192" i="37"/>
  <c r="BS191" i="37"/>
  <c r="BC191" i="37"/>
  <c r="BO191" i="37"/>
  <c r="AI192" i="37"/>
  <c r="AY191" i="37"/>
  <c r="BV92" i="37"/>
  <c r="BF92" i="37"/>
  <c r="BH91" i="37"/>
  <c r="BX91" i="37"/>
  <c r="BJ191" i="37"/>
  <c r="AT192" i="37"/>
  <c r="BZ191" i="37"/>
  <c r="BG191" i="37"/>
  <c r="AQ192" i="37"/>
  <c r="BW191" i="37"/>
  <c r="AL192" i="37"/>
  <c r="BR191" i="37"/>
  <c r="BB191" i="37"/>
  <c r="BQ90" i="37"/>
  <c r="BA90" i="37"/>
  <c r="AY92" i="37"/>
  <c r="BO92" i="37"/>
  <c r="AF193" i="37"/>
  <c r="BL192" i="37"/>
  <c r="AV192" i="37"/>
  <c r="BY91" i="37"/>
  <c r="BI91" i="37"/>
  <c r="BR90" i="37"/>
  <c r="BB90" i="37"/>
  <c r="BN90" i="37"/>
  <c r="AX90" i="37"/>
  <c r="CA93" i="36"/>
  <c r="BK93" i="36"/>
  <c r="BU90" i="36"/>
  <c r="BE90" i="36"/>
  <c r="BD191" i="36"/>
  <c r="BT191" i="36"/>
  <c r="AN192" i="36"/>
  <c r="AG192" i="36"/>
  <c r="AW191" i="36"/>
  <c r="BM191" i="36"/>
  <c r="BE192" i="36"/>
  <c r="BU192" i="36"/>
  <c r="BH91" i="36"/>
  <c r="BX91" i="36"/>
  <c r="BW90" i="36"/>
  <c r="BG90" i="36"/>
  <c r="AZ92" i="36"/>
  <c r="BP92" i="36"/>
  <c r="BJ90" i="36"/>
  <c r="BZ90" i="36"/>
  <c r="BX192" i="36"/>
  <c r="BH192" i="36"/>
  <c r="BA92" i="36"/>
  <c r="BQ92" i="36"/>
  <c r="BW191" i="36"/>
  <c r="BG191" i="36"/>
  <c r="AQ192" i="36"/>
  <c r="AX92" i="36"/>
  <c r="BN92" i="36"/>
  <c r="BR91" i="36"/>
  <c r="BB91" i="36"/>
  <c r="BT90" i="36"/>
  <c r="BD90" i="36"/>
  <c r="BC92" i="36"/>
  <c r="BS92" i="36"/>
  <c r="BP192" i="36"/>
  <c r="AZ192" i="36"/>
  <c r="AF192" i="36"/>
  <c r="AV191" i="36"/>
  <c r="BL191" i="36"/>
  <c r="BC191" i="36"/>
  <c r="BS191" i="36"/>
  <c r="AM192" i="36"/>
  <c r="BY91" i="36"/>
  <c r="BI91" i="36"/>
  <c r="AU192" i="36"/>
  <c r="CA191" i="36"/>
  <c r="BK191" i="36"/>
  <c r="BB192" i="36"/>
  <c r="BR192" i="36"/>
  <c r="AY191" i="36"/>
  <c r="BO191" i="36"/>
  <c r="AI192" i="36"/>
  <c r="BV191" i="36"/>
  <c r="AP192" i="36"/>
  <c r="BF191" i="36"/>
  <c r="BM91" i="36"/>
  <c r="AW91" i="36"/>
  <c r="BV90" i="36"/>
  <c r="BF90" i="36"/>
  <c r="BY191" i="36"/>
  <c r="BI191" i="36"/>
  <c r="AS192" i="36"/>
  <c r="AK194" i="36"/>
  <c r="BA193" i="36"/>
  <c r="BQ193" i="36"/>
  <c r="BN193" i="36"/>
  <c r="AX193" i="36"/>
  <c r="AH194" i="36"/>
  <c r="AT192" i="36"/>
  <c r="BZ191" i="36"/>
  <c r="BJ191" i="36"/>
  <c r="BD90" i="16"/>
  <c r="BT90" i="16"/>
  <c r="BK189" i="16"/>
  <c r="CA189" i="16"/>
  <c r="BX189" i="16"/>
  <c r="BH189" i="16"/>
  <c r="BZ189" i="16"/>
  <c r="BJ189" i="16"/>
  <c r="BN59" i="16"/>
  <c r="AX59" i="16"/>
  <c r="BM59" i="16"/>
  <c r="AW59" i="16"/>
  <c r="BF89" i="16"/>
  <c r="BV89" i="16"/>
  <c r="AZ60" i="16"/>
  <c r="BP60" i="16"/>
  <c r="BU88" i="16"/>
  <c r="BE88" i="16"/>
  <c r="BY88" i="16"/>
  <c r="BI88" i="16"/>
  <c r="BF189" i="16"/>
  <c r="BV189" i="16"/>
  <c r="BX88" i="16"/>
  <c r="BH88" i="16"/>
  <c r="BD188" i="16"/>
  <c r="BT188" i="16"/>
  <c r="CA89" i="16"/>
  <c r="BK89" i="16"/>
  <c r="BE188" i="16"/>
  <c r="BU188" i="16"/>
  <c r="BW88" i="16"/>
  <c r="BG88" i="16"/>
  <c r="AY60" i="16"/>
  <c r="BO60" i="16"/>
  <c r="BG188" i="16"/>
  <c r="BW188" i="16"/>
  <c r="BY188" i="16"/>
  <c r="BI188" i="16"/>
  <c r="BS59" i="16"/>
  <c r="BC59" i="16"/>
  <c r="BQ59" i="16"/>
  <c r="BA59" i="16"/>
  <c r="BZ88" i="16"/>
  <c r="BJ88" i="16"/>
  <c r="AV59" i="16"/>
  <c r="BL59" i="16"/>
  <c r="BR59" i="16"/>
  <c r="BB59" i="16"/>
  <c r="AR190" i="16"/>
  <c r="AU190" i="16"/>
  <c r="AQ189" i="16"/>
  <c r="AN189" i="16"/>
  <c r="AT190" i="16"/>
  <c r="AO189" i="16"/>
  <c r="AS189" i="16"/>
  <c r="AP190" i="16"/>
  <c r="AF60" i="16"/>
  <c r="AL60" i="16"/>
  <c r="AJ61" i="16"/>
  <c r="AI61" i="16"/>
  <c r="AK60" i="16"/>
  <c r="AM60" i="16"/>
  <c r="AH60" i="16"/>
  <c r="AG60" i="16"/>
  <c r="U46" i="15"/>
  <c r="AC46" i="15" s="1"/>
  <c r="S46" i="15"/>
  <c r="AA46" i="15" s="1"/>
  <c r="V47" i="15"/>
  <c r="AD47" i="15" s="1"/>
  <c r="W47" i="15"/>
  <c r="AE47" i="15" s="1"/>
  <c r="Y47" i="15"/>
  <c r="AG47" i="15" s="1"/>
  <c r="X47" i="15"/>
  <c r="AF47" i="15" s="1"/>
  <c r="R47" i="15"/>
  <c r="Z47" i="15" s="1"/>
  <c r="T47" i="15"/>
  <c r="AB47" i="15" s="1"/>
  <c r="BX91" i="39" l="1"/>
  <c r="BH91" i="39"/>
  <c r="BC91" i="40"/>
  <c r="BS91" i="40"/>
  <c r="AY91" i="43"/>
  <c r="BO91" i="43"/>
  <c r="BC91" i="43"/>
  <c r="BS91" i="43"/>
  <c r="BI192" i="43"/>
  <c r="AS193" i="43"/>
  <c r="BY192" i="43"/>
  <c r="BX91" i="41"/>
  <c r="BH91" i="41"/>
  <c r="AW91" i="40"/>
  <c r="BM91" i="40"/>
  <c r="AW192" i="37"/>
  <c r="BM192" i="37"/>
  <c r="AG193" i="37"/>
  <c r="AR193" i="40"/>
  <c r="BH192" i="40"/>
  <c r="BX192" i="40"/>
  <c r="BW193" i="39"/>
  <c r="BG193" i="39"/>
  <c r="AQ194" i="39"/>
  <c r="BI91" i="39"/>
  <c r="BY91" i="39"/>
  <c r="BD91" i="44"/>
  <c r="BT91" i="44"/>
  <c r="BI192" i="38"/>
  <c r="AS193" i="38"/>
  <c r="BY192" i="38"/>
  <c r="AH194" i="37"/>
  <c r="BN193" i="37"/>
  <c r="AX193" i="37"/>
  <c r="AT193" i="38"/>
  <c r="BJ192" i="38"/>
  <c r="BZ192" i="38"/>
  <c r="AG193" i="40"/>
  <c r="AW192" i="40"/>
  <c r="BM192" i="40"/>
  <c r="V90" i="45"/>
  <c r="AD89" i="45"/>
  <c r="BK192" i="41"/>
  <c r="AU193" i="41"/>
  <c r="CA192" i="41"/>
  <c r="BZ192" i="43"/>
  <c r="BJ192" i="43"/>
  <c r="AT193" i="43"/>
  <c r="AJ193" i="42"/>
  <c r="BP192" i="42"/>
  <c r="AZ192" i="42"/>
  <c r="AY91" i="36"/>
  <c r="BO91" i="36"/>
  <c r="BG91" i="44"/>
  <c r="BW91" i="44"/>
  <c r="AU193" i="43"/>
  <c r="CA192" i="43"/>
  <c r="BK192" i="43"/>
  <c r="AN193" i="42"/>
  <c r="BT192" i="42"/>
  <c r="BD192" i="42"/>
  <c r="BR192" i="42"/>
  <c r="BB192" i="42"/>
  <c r="AL193" i="42"/>
  <c r="U90" i="45"/>
  <c r="AC89" i="45"/>
  <c r="BM192" i="42"/>
  <c r="AW192" i="42"/>
  <c r="AG193" i="42"/>
  <c r="BP192" i="41"/>
  <c r="AJ193" i="41"/>
  <c r="AZ192" i="41"/>
  <c r="BN91" i="42"/>
  <c r="AX91" i="42"/>
  <c r="AV192" i="40"/>
  <c r="BL192" i="40"/>
  <c r="AF193" i="40"/>
  <c r="BJ91" i="41"/>
  <c r="BZ91" i="41"/>
  <c r="BV92" i="44"/>
  <c r="BF92" i="44"/>
  <c r="T93" i="45"/>
  <c r="AB92" i="45"/>
  <c r="W92" i="45"/>
  <c r="AE91" i="45"/>
  <c r="Z91" i="45"/>
  <c r="R92" i="45"/>
  <c r="X90" i="45"/>
  <c r="AF89" i="45"/>
  <c r="AA91" i="45"/>
  <c r="S92" i="45"/>
  <c r="AG89" i="45"/>
  <c r="Y90" i="45"/>
  <c r="BC93" i="44"/>
  <c r="BS93" i="44"/>
  <c r="CA91" i="44"/>
  <c r="BK91" i="44"/>
  <c r="BE91" i="44"/>
  <c r="BU91" i="44"/>
  <c r="BE193" i="44"/>
  <c r="BU193" i="44"/>
  <c r="AO194" i="44"/>
  <c r="AW92" i="44"/>
  <c r="BM92" i="44"/>
  <c r="BO192" i="44"/>
  <c r="AY192" i="44"/>
  <c r="AI193" i="44"/>
  <c r="BG193" i="44"/>
  <c r="BW193" i="44"/>
  <c r="AQ194" i="44"/>
  <c r="BA194" i="44"/>
  <c r="AK195" i="44"/>
  <c r="BQ194" i="44"/>
  <c r="AG194" i="44"/>
  <c r="BM193" i="44"/>
  <c r="AW193" i="44"/>
  <c r="AT193" i="44"/>
  <c r="BJ192" i="44"/>
  <c r="BZ192" i="44"/>
  <c r="AH195" i="44"/>
  <c r="AX194" i="44"/>
  <c r="BN194" i="44"/>
  <c r="BH91" i="44"/>
  <c r="BX91" i="44"/>
  <c r="BP192" i="44"/>
  <c r="AJ193" i="44"/>
  <c r="AZ192" i="44"/>
  <c r="AU195" i="44"/>
  <c r="BK194" i="44"/>
  <c r="CA194" i="44"/>
  <c r="BD193" i="44"/>
  <c r="BT193" i="44"/>
  <c r="AN194" i="44"/>
  <c r="BQ92" i="44"/>
  <c r="BA92" i="44"/>
  <c r="BP91" i="44"/>
  <c r="AZ91" i="44"/>
  <c r="AR193" i="44"/>
  <c r="BH192" i="44"/>
  <c r="BX192" i="44"/>
  <c r="BF193" i="44"/>
  <c r="BV193" i="44"/>
  <c r="AP194" i="44"/>
  <c r="AF195" i="44"/>
  <c r="BL194" i="44"/>
  <c r="AV194" i="44"/>
  <c r="BO94" i="44"/>
  <c r="AY94" i="44"/>
  <c r="BZ91" i="44"/>
  <c r="BJ91" i="44"/>
  <c r="BI193" i="44"/>
  <c r="AS194" i="44"/>
  <c r="BY193" i="44"/>
  <c r="AL196" i="44"/>
  <c r="BB195" i="44"/>
  <c r="BR195" i="44"/>
  <c r="BY91" i="44"/>
  <c r="BI91" i="44"/>
  <c r="BB93" i="44"/>
  <c r="BR93" i="44"/>
  <c r="BN94" i="44"/>
  <c r="AX94" i="44"/>
  <c r="AM193" i="44"/>
  <c r="BS192" i="44"/>
  <c r="BC192" i="44"/>
  <c r="AW192" i="43"/>
  <c r="AG193" i="43"/>
  <c r="BM192" i="43"/>
  <c r="AF194" i="43"/>
  <c r="AV193" i="43"/>
  <c r="BL193" i="43"/>
  <c r="BG91" i="43"/>
  <c r="BW91" i="43"/>
  <c r="BN93" i="43"/>
  <c r="AX93" i="43"/>
  <c r="BP192" i="43"/>
  <c r="AJ193" i="43"/>
  <c r="AZ192" i="43"/>
  <c r="BV92" i="43"/>
  <c r="BF92" i="43"/>
  <c r="BK92" i="43"/>
  <c r="CA92" i="43"/>
  <c r="BU92" i="43"/>
  <c r="BE92" i="43"/>
  <c r="BI91" i="43"/>
  <c r="BY91" i="43"/>
  <c r="BP93" i="43"/>
  <c r="AZ93" i="43"/>
  <c r="AP194" i="43"/>
  <c r="BV193" i="43"/>
  <c r="BF193" i="43"/>
  <c r="BT92" i="43"/>
  <c r="BD92" i="43"/>
  <c r="BR193" i="43"/>
  <c r="BB193" i="43"/>
  <c r="AL194" i="43"/>
  <c r="BH194" i="43"/>
  <c r="BX194" i="43"/>
  <c r="AR195" i="43"/>
  <c r="BG193" i="43"/>
  <c r="BW193" i="43"/>
  <c r="AQ194" i="43"/>
  <c r="BQ94" i="43"/>
  <c r="BA94" i="43"/>
  <c r="AX192" i="43"/>
  <c r="AH193" i="43"/>
  <c r="BN192" i="43"/>
  <c r="BH91" i="43"/>
  <c r="BX91" i="43"/>
  <c r="BR94" i="43"/>
  <c r="BB94" i="43"/>
  <c r="BO192" i="43"/>
  <c r="AY192" i="43"/>
  <c r="AI193" i="43"/>
  <c r="BU193" i="43"/>
  <c r="BE193" i="43"/>
  <c r="AO194" i="43"/>
  <c r="BS193" i="43"/>
  <c r="BC193" i="43"/>
  <c r="AM194" i="43"/>
  <c r="BM93" i="43"/>
  <c r="AW93" i="43"/>
  <c r="BJ91" i="43"/>
  <c r="BZ91" i="43"/>
  <c r="AK194" i="43"/>
  <c r="BQ193" i="43"/>
  <c r="BA193" i="43"/>
  <c r="BT193" i="43"/>
  <c r="BD193" i="43"/>
  <c r="AN194" i="43"/>
  <c r="BH192" i="42"/>
  <c r="AR193" i="42"/>
  <c r="BX192" i="42"/>
  <c r="BS92" i="42"/>
  <c r="BC92" i="42"/>
  <c r="AI193" i="42"/>
  <c r="BO192" i="42"/>
  <c r="AY192" i="42"/>
  <c r="BI94" i="42"/>
  <c r="BY94" i="42"/>
  <c r="AM195" i="42"/>
  <c r="BC194" i="42"/>
  <c r="BS194" i="42"/>
  <c r="BV192" i="42"/>
  <c r="AP193" i="42"/>
  <c r="BF192" i="42"/>
  <c r="BJ192" i="42"/>
  <c r="AT193" i="42"/>
  <c r="BZ192" i="42"/>
  <c r="AU194" i="42"/>
  <c r="CA193" i="42"/>
  <c r="BK193" i="42"/>
  <c r="BN194" i="42"/>
  <c r="AH195" i="42"/>
  <c r="AX194" i="42"/>
  <c r="BR92" i="42"/>
  <c r="BB92" i="42"/>
  <c r="BU92" i="42"/>
  <c r="BE92" i="42"/>
  <c r="AZ93" i="42"/>
  <c r="BP93" i="42"/>
  <c r="CA93" i="42"/>
  <c r="BK93" i="42"/>
  <c r="BX92" i="42"/>
  <c r="BH92" i="42"/>
  <c r="BZ93" i="42"/>
  <c r="BJ93" i="42"/>
  <c r="BQ193" i="42"/>
  <c r="AK194" i="42"/>
  <c r="BA193" i="42"/>
  <c r="BY192" i="42"/>
  <c r="AS193" i="42"/>
  <c r="BI192" i="42"/>
  <c r="BL192" i="42"/>
  <c r="AF193" i="42"/>
  <c r="AV192" i="42"/>
  <c r="BQ92" i="42"/>
  <c r="BA92" i="42"/>
  <c r="BW192" i="42"/>
  <c r="AQ193" i="42"/>
  <c r="BG192" i="42"/>
  <c r="AO195" i="42"/>
  <c r="BE194" i="42"/>
  <c r="BU194" i="42"/>
  <c r="BT92" i="42"/>
  <c r="BD92" i="42"/>
  <c r="AY92" i="42"/>
  <c r="BO92" i="42"/>
  <c r="BW91" i="42"/>
  <c r="BG91" i="42"/>
  <c r="BM92" i="42"/>
  <c r="AW92" i="42"/>
  <c r="BV92" i="42"/>
  <c r="BF92" i="42"/>
  <c r="BE93" i="41"/>
  <c r="BU93" i="41"/>
  <c r="AV192" i="41"/>
  <c r="AF193" i="41"/>
  <c r="BL192" i="41"/>
  <c r="BJ194" i="41"/>
  <c r="AT195" i="41"/>
  <c r="BZ194" i="41"/>
  <c r="BD93" i="41"/>
  <c r="BT93" i="41"/>
  <c r="AZ92" i="41"/>
  <c r="BP92" i="41"/>
  <c r="BY92" i="41"/>
  <c r="BI92" i="41"/>
  <c r="AY91" i="41"/>
  <c r="BO91" i="41"/>
  <c r="BF93" i="41"/>
  <c r="BV93" i="41"/>
  <c r="BF192" i="41"/>
  <c r="AP193" i="41"/>
  <c r="BV192" i="41"/>
  <c r="BO193" i="41"/>
  <c r="AI194" i="41"/>
  <c r="AY193" i="41"/>
  <c r="BA91" i="41"/>
  <c r="BQ91" i="41"/>
  <c r="AW192" i="41"/>
  <c r="BM192" i="41"/>
  <c r="AG193" i="41"/>
  <c r="BU195" i="41"/>
  <c r="BE195" i="41"/>
  <c r="AO196" i="41"/>
  <c r="BW192" i="41"/>
  <c r="AQ193" i="41"/>
  <c r="BG192" i="41"/>
  <c r="BK93" i="41"/>
  <c r="AU94" i="41"/>
  <c r="CA93" i="41"/>
  <c r="AR193" i="41"/>
  <c r="BX192" i="41"/>
  <c r="BH192" i="41"/>
  <c r="BR93" i="41"/>
  <c r="BB93" i="41"/>
  <c r="AX193" i="41"/>
  <c r="BN193" i="41"/>
  <c r="AH194" i="41"/>
  <c r="BM91" i="41"/>
  <c r="AW91" i="41"/>
  <c r="AN193" i="41"/>
  <c r="BD192" i="41"/>
  <c r="BT192" i="41"/>
  <c r="BQ194" i="41"/>
  <c r="AK195" i="41"/>
  <c r="BA194" i="41"/>
  <c r="BC192" i="41"/>
  <c r="BS192" i="41"/>
  <c r="AM193" i="41"/>
  <c r="BS93" i="41"/>
  <c r="BC93" i="41"/>
  <c r="AS196" i="41"/>
  <c r="BY195" i="41"/>
  <c r="BI195" i="41"/>
  <c r="BW94" i="41"/>
  <c r="BG94" i="41"/>
  <c r="BR192" i="41"/>
  <c r="BB192" i="41"/>
  <c r="AL193" i="41"/>
  <c r="BN91" i="41"/>
  <c r="AX91" i="41"/>
  <c r="BG194" i="40"/>
  <c r="BW194" i="40"/>
  <c r="AQ195" i="40"/>
  <c r="AZ192" i="40"/>
  <c r="AJ193" i="40"/>
  <c r="BP192" i="40"/>
  <c r="BO93" i="40"/>
  <c r="AY93" i="40"/>
  <c r="AH193" i="40"/>
  <c r="AX192" i="40"/>
  <c r="BN192" i="40"/>
  <c r="BQ194" i="40"/>
  <c r="AK195" i="40"/>
  <c r="BA194" i="40"/>
  <c r="BJ92" i="40"/>
  <c r="BZ92" i="40"/>
  <c r="BV92" i="40"/>
  <c r="BF92" i="40"/>
  <c r="BV192" i="40"/>
  <c r="BF192" i="40"/>
  <c r="AP193" i="40"/>
  <c r="BB192" i="40"/>
  <c r="AL193" i="40"/>
  <c r="BR192" i="40"/>
  <c r="BA91" i="40"/>
  <c r="BQ91" i="40"/>
  <c r="AS193" i="40"/>
  <c r="BI192" i="40"/>
  <c r="BY192" i="40"/>
  <c r="AX93" i="40"/>
  <c r="BN93" i="40"/>
  <c r="AY192" i="40"/>
  <c r="AI193" i="40"/>
  <c r="BO192" i="40"/>
  <c r="BD92" i="40"/>
  <c r="BT92" i="40"/>
  <c r="AM194" i="40"/>
  <c r="BS193" i="40"/>
  <c r="BC193" i="40"/>
  <c r="BX93" i="40"/>
  <c r="BH93" i="40"/>
  <c r="BI91" i="40"/>
  <c r="BY91" i="40"/>
  <c r="AU193" i="40"/>
  <c r="BK192" i="40"/>
  <c r="CA192" i="40"/>
  <c r="BU92" i="40"/>
  <c r="BE92" i="40"/>
  <c r="BG91" i="40"/>
  <c r="BW91" i="40"/>
  <c r="BU192" i="40"/>
  <c r="AO193" i="40"/>
  <c r="BE192" i="40"/>
  <c r="AT194" i="40"/>
  <c r="BJ193" i="40"/>
  <c r="BZ193" i="40"/>
  <c r="CA91" i="40"/>
  <c r="BK91" i="40"/>
  <c r="AU92" i="40"/>
  <c r="BT192" i="40"/>
  <c r="AN193" i="40"/>
  <c r="BD192" i="40"/>
  <c r="BR91" i="40"/>
  <c r="BB91" i="40"/>
  <c r="BP93" i="40"/>
  <c r="AZ93" i="40"/>
  <c r="BT192" i="39"/>
  <c r="AN193" i="39"/>
  <c r="BD192" i="39"/>
  <c r="BJ91" i="39"/>
  <c r="BZ91" i="39"/>
  <c r="BJ194" i="39"/>
  <c r="AT195" i="39"/>
  <c r="BZ194" i="39"/>
  <c r="BK93" i="39"/>
  <c r="CA93" i="39"/>
  <c r="BA92" i="39"/>
  <c r="BQ92" i="39"/>
  <c r="AY93" i="39"/>
  <c r="BO93" i="39"/>
  <c r="BF193" i="39"/>
  <c r="BV193" i="39"/>
  <c r="AP194" i="39"/>
  <c r="BF93" i="39"/>
  <c r="BV93" i="39"/>
  <c r="BG93" i="39"/>
  <c r="BW93" i="39"/>
  <c r="BP194" i="39"/>
  <c r="AJ195" i="39"/>
  <c r="AZ194" i="39"/>
  <c r="BQ194" i="39"/>
  <c r="AK195" i="39"/>
  <c r="BA194" i="39"/>
  <c r="BD93" i="39"/>
  <c r="BT93" i="39"/>
  <c r="BK192" i="39"/>
  <c r="AU193" i="39"/>
  <c r="CA192" i="39"/>
  <c r="BU92" i="39"/>
  <c r="BE92" i="39"/>
  <c r="BB92" i="39"/>
  <c r="BR92" i="39"/>
  <c r="BC193" i="39"/>
  <c r="AM194" i="39"/>
  <c r="BS193" i="39"/>
  <c r="AI193" i="39"/>
  <c r="AY192" i="39"/>
  <c r="BO192" i="39"/>
  <c r="AF194" i="39"/>
  <c r="AV193" i="39"/>
  <c r="BL193" i="39"/>
  <c r="BS91" i="39"/>
  <c r="BC91" i="39"/>
  <c r="AX92" i="39"/>
  <c r="BN92" i="39"/>
  <c r="BY193" i="39"/>
  <c r="AS194" i="39"/>
  <c r="BI193" i="39"/>
  <c r="BB193" i="39"/>
  <c r="BR193" i="39"/>
  <c r="AL194" i="39"/>
  <c r="AW92" i="39"/>
  <c r="BM92" i="39"/>
  <c r="AR195" i="39"/>
  <c r="BH194" i="39"/>
  <c r="BX194" i="39"/>
  <c r="BE193" i="39"/>
  <c r="BU193" i="39"/>
  <c r="AO194" i="39"/>
  <c r="BM192" i="39"/>
  <c r="AW192" i="39"/>
  <c r="AG193" i="39"/>
  <c r="BP93" i="39"/>
  <c r="AZ93" i="39"/>
  <c r="BN192" i="39"/>
  <c r="AH193" i="39"/>
  <c r="AX192" i="39"/>
  <c r="BC193" i="38"/>
  <c r="AM194" i="38"/>
  <c r="BS193" i="38"/>
  <c r="BX92" i="38"/>
  <c r="BH92" i="38"/>
  <c r="BE192" i="38"/>
  <c r="BU192" i="38"/>
  <c r="AO193" i="38"/>
  <c r="BS91" i="38"/>
  <c r="BC91" i="38"/>
  <c r="BT193" i="38"/>
  <c r="AN194" i="38"/>
  <c r="BD193" i="38"/>
  <c r="BP91" i="38"/>
  <c r="AZ91" i="38"/>
  <c r="BO193" i="38"/>
  <c r="AI194" i="38"/>
  <c r="AY193" i="38"/>
  <c r="BV92" i="38"/>
  <c r="BF92" i="38"/>
  <c r="AR194" i="38"/>
  <c r="BH193" i="38"/>
  <c r="BX193" i="38"/>
  <c r="AX91" i="38"/>
  <c r="BN91" i="38"/>
  <c r="BK91" i="38"/>
  <c r="CA91" i="38"/>
  <c r="BA193" i="38"/>
  <c r="AK194" i="38"/>
  <c r="BQ193" i="38"/>
  <c r="AP193" i="38"/>
  <c r="BF192" i="38"/>
  <c r="BV192" i="38"/>
  <c r="BK192" i="38"/>
  <c r="AU193" i="38"/>
  <c r="CA192" i="38"/>
  <c r="BE91" i="38"/>
  <c r="BU91" i="38"/>
  <c r="BG194" i="38"/>
  <c r="AQ195" i="38"/>
  <c r="BW194" i="38"/>
  <c r="AY93" i="38"/>
  <c r="BO93" i="38"/>
  <c r="BN193" i="38"/>
  <c r="AH194" i="38"/>
  <c r="AX193" i="38"/>
  <c r="BR91" i="38"/>
  <c r="BB91" i="38"/>
  <c r="BI92" i="38"/>
  <c r="BY92" i="38"/>
  <c r="BJ92" i="38"/>
  <c r="BZ92" i="38"/>
  <c r="AF193" i="38"/>
  <c r="BL192" i="38"/>
  <c r="AV192" i="38"/>
  <c r="AL195" i="38"/>
  <c r="BR194" i="38"/>
  <c r="BB194" i="38"/>
  <c r="AZ193" i="38"/>
  <c r="AJ194" i="38"/>
  <c r="BP193" i="38"/>
  <c r="BW92" i="38"/>
  <c r="BG92" i="38"/>
  <c r="AW91" i="38"/>
  <c r="BM91" i="38"/>
  <c r="BT91" i="38"/>
  <c r="BD91" i="38"/>
  <c r="BQ91" i="38"/>
  <c r="BA91" i="38"/>
  <c r="AG193" i="38"/>
  <c r="BM192" i="38"/>
  <c r="AW192" i="38"/>
  <c r="BQ91" i="37"/>
  <c r="BA91" i="37"/>
  <c r="AJ193" i="37"/>
  <c r="AZ192" i="37"/>
  <c r="BP192" i="37"/>
  <c r="AL193" i="37"/>
  <c r="BB192" i="37"/>
  <c r="BR192" i="37"/>
  <c r="BU93" i="37"/>
  <c r="BE93" i="37"/>
  <c r="BF193" i="37"/>
  <c r="BV193" i="37"/>
  <c r="AP194" i="37"/>
  <c r="AI193" i="37"/>
  <c r="AY192" i="37"/>
  <c r="BO192" i="37"/>
  <c r="AK193" i="37"/>
  <c r="BA192" i="37"/>
  <c r="BQ192" i="37"/>
  <c r="BR91" i="37"/>
  <c r="BB91" i="37"/>
  <c r="BX92" i="37"/>
  <c r="BH92" i="37"/>
  <c r="BT93" i="37"/>
  <c r="BD93" i="37"/>
  <c r="BE192" i="37"/>
  <c r="AO193" i="37"/>
  <c r="BU192" i="37"/>
  <c r="BM91" i="37"/>
  <c r="AW91" i="37"/>
  <c r="AM193" i="37"/>
  <c r="BC192" i="37"/>
  <c r="BS192" i="37"/>
  <c r="BN91" i="37"/>
  <c r="AX91" i="37"/>
  <c r="CA92" i="37"/>
  <c r="BK92" i="37"/>
  <c r="BJ192" i="37"/>
  <c r="AT193" i="37"/>
  <c r="BZ192" i="37"/>
  <c r="BY92" i="37"/>
  <c r="BI92" i="37"/>
  <c r="AZ93" i="37"/>
  <c r="BP93" i="37"/>
  <c r="BG192" i="37"/>
  <c r="AQ193" i="37"/>
  <c r="BW192" i="37"/>
  <c r="AV193" i="37"/>
  <c r="AF194" i="37"/>
  <c r="BL193" i="37"/>
  <c r="AN193" i="37"/>
  <c r="BD192" i="37"/>
  <c r="BT192" i="37"/>
  <c r="BI192" i="37"/>
  <c r="AS193" i="37"/>
  <c r="BY192" i="37"/>
  <c r="BS93" i="37"/>
  <c r="BC93" i="37"/>
  <c r="BW92" i="37"/>
  <c r="BG92" i="37"/>
  <c r="BJ92" i="37"/>
  <c r="BZ92" i="37"/>
  <c r="BK193" i="37"/>
  <c r="AU194" i="37"/>
  <c r="CA193" i="37"/>
  <c r="AY93" i="37"/>
  <c r="BO93" i="37"/>
  <c r="BV93" i="37"/>
  <c r="BF93" i="37"/>
  <c r="BH194" i="37"/>
  <c r="AR195" i="37"/>
  <c r="BX194" i="37"/>
  <c r="BV91" i="36"/>
  <c r="BF91" i="36"/>
  <c r="BY92" i="36"/>
  <c r="BI92" i="36"/>
  <c r="BC192" i="36"/>
  <c r="BS192" i="36"/>
  <c r="BJ192" i="36"/>
  <c r="BZ192" i="36"/>
  <c r="BH193" i="36"/>
  <c r="BX193" i="36"/>
  <c r="AR194" i="36"/>
  <c r="BW91" i="36"/>
  <c r="BG91" i="36"/>
  <c r="BG192" i="36"/>
  <c r="BW192" i="36"/>
  <c r="BQ93" i="36"/>
  <c r="BA93" i="36"/>
  <c r="AW192" i="36"/>
  <c r="BM192" i="36"/>
  <c r="BD192" i="36"/>
  <c r="BT192" i="36"/>
  <c r="AL194" i="36"/>
  <c r="BR193" i="36"/>
  <c r="BB193" i="36"/>
  <c r="BC93" i="36"/>
  <c r="BS93" i="36"/>
  <c r="BP93" i="36"/>
  <c r="AZ93" i="36"/>
  <c r="CA94" i="36"/>
  <c r="BK94" i="36"/>
  <c r="AW92" i="36"/>
  <c r="BM92" i="36"/>
  <c r="BF192" i="36"/>
  <c r="BV192" i="36"/>
  <c r="AO194" i="36"/>
  <c r="BE193" i="36"/>
  <c r="BU193" i="36"/>
  <c r="BO192" i="36"/>
  <c r="AY192" i="36"/>
  <c r="AX194" i="36"/>
  <c r="BN194" i="36"/>
  <c r="AJ194" i="36"/>
  <c r="AZ193" i="36"/>
  <c r="BP193" i="36"/>
  <c r="BA194" i="36"/>
  <c r="BQ194" i="36"/>
  <c r="BJ91" i="36"/>
  <c r="BZ91" i="36"/>
  <c r="BU91" i="36"/>
  <c r="BE91" i="36"/>
  <c r="BI192" i="36"/>
  <c r="BY192" i="36"/>
  <c r="BT91" i="36"/>
  <c r="BD91" i="36"/>
  <c r="BX92" i="36"/>
  <c r="BH92" i="36"/>
  <c r="BN93" i="36"/>
  <c r="AX93" i="36"/>
  <c r="AV192" i="36"/>
  <c r="BL192" i="36"/>
  <c r="CA192" i="36"/>
  <c r="BK192" i="36"/>
  <c r="BB92" i="36"/>
  <c r="BR92" i="36"/>
  <c r="BM60" i="16"/>
  <c r="AW60" i="16"/>
  <c r="BN60" i="16"/>
  <c r="AX60" i="16"/>
  <c r="BC60" i="16"/>
  <c r="BS60" i="16"/>
  <c r="BO61" i="16"/>
  <c r="AY61" i="16"/>
  <c r="BY189" i="16"/>
  <c r="BI189" i="16"/>
  <c r="CA190" i="16"/>
  <c r="BK190" i="16"/>
  <c r="BH190" i="16"/>
  <c r="BX190" i="16"/>
  <c r="BV90" i="16"/>
  <c r="BF90" i="16"/>
  <c r="BE189" i="16"/>
  <c r="BU189" i="16"/>
  <c r="BE89" i="16"/>
  <c r="BU89" i="16"/>
  <c r="BG89" i="16"/>
  <c r="BW89" i="16"/>
  <c r="BJ190" i="16"/>
  <c r="BZ190" i="16"/>
  <c r="BG189" i="16"/>
  <c r="BW189" i="16"/>
  <c r="BX89" i="16"/>
  <c r="BH89" i="16"/>
  <c r="BP61" i="16"/>
  <c r="AZ61" i="16"/>
  <c r="BV190" i="16"/>
  <c r="BF190" i="16"/>
  <c r="BY89" i="16"/>
  <c r="BI89" i="16"/>
  <c r="BT91" i="16"/>
  <c r="BD91" i="16"/>
  <c r="BZ89" i="16"/>
  <c r="BJ89" i="16"/>
  <c r="BD189" i="16"/>
  <c r="BT189" i="16"/>
  <c r="BA60" i="16"/>
  <c r="BQ60" i="16"/>
  <c r="CA90" i="16"/>
  <c r="BK90" i="16"/>
  <c r="BL60" i="16"/>
  <c r="AV60" i="16"/>
  <c r="BR60" i="16"/>
  <c r="BB60" i="16"/>
  <c r="AQ190" i="16"/>
  <c r="AU191" i="16"/>
  <c r="AP191" i="16"/>
  <c r="AN190" i="16"/>
  <c r="AS190" i="16"/>
  <c r="AT191" i="16"/>
  <c r="AR191" i="16"/>
  <c r="AO190" i="16"/>
  <c r="AG61" i="16"/>
  <c r="AI62" i="16"/>
  <c r="AH61" i="16"/>
  <c r="AJ62" i="16"/>
  <c r="AL61" i="16"/>
  <c r="AK61" i="16"/>
  <c r="AF61" i="16"/>
  <c r="AM61" i="16"/>
  <c r="T48" i="15"/>
  <c r="AB48" i="15" s="1"/>
  <c r="W48" i="15"/>
  <c r="AE48" i="15" s="1"/>
  <c r="R48" i="15"/>
  <c r="Z48" i="15" s="1"/>
  <c r="V48" i="15"/>
  <c r="AD48" i="15" s="1"/>
  <c r="X48" i="15"/>
  <c r="AF48" i="15" s="1"/>
  <c r="S47" i="15"/>
  <c r="AA47" i="15" s="1"/>
  <c r="U47" i="15"/>
  <c r="AC47" i="15" s="1"/>
  <c r="Y48" i="15"/>
  <c r="AG48" i="15" s="1"/>
  <c r="BC92" i="43" l="1"/>
  <c r="BS92" i="43"/>
  <c r="AY92" i="43"/>
  <c r="BO92" i="43"/>
  <c r="BC92" i="40"/>
  <c r="BS92" i="40"/>
  <c r="BH92" i="39"/>
  <c r="BX92" i="39"/>
  <c r="BV93" i="44"/>
  <c r="BF93" i="44"/>
  <c r="BJ92" i="41"/>
  <c r="BZ92" i="41"/>
  <c r="AV193" i="40"/>
  <c r="BL193" i="40"/>
  <c r="AF194" i="40"/>
  <c r="BM193" i="40"/>
  <c r="AW193" i="40"/>
  <c r="AG194" i="40"/>
  <c r="BN92" i="42"/>
  <c r="AX92" i="42"/>
  <c r="AG194" i="37"/>
  <c r="AW193" i="37"/>
  <c r="BM193" i="37"/>
  <c r="AT194" i="38"/>
  <c r="BJ193" i="38"/>
  <c r="BZ193" i="38"/>
  <c r="AD90" i="45"/>
  <c r="V91" i="45"/>
  <c r="BP193" i="41"/>
  <c r="AJ194" i="41"/>
  <c r="AZ193" i="41"/>
  <c r="AH195" i="37"/>
  <c r="BN194" i="37"/>
  <c r="AX194" i="37"/>
  <c r="BM92" i="40"/>
  <c r="AW92" i="40"/>
  <c r="BI193" i="38"/>
  <c r="BY193" i="38"/>
  <c r="AS194" i="38"/>
  <c r="BX92" i="41"/>
  <c r="BH92" i="41"/>
  <c r="AQ195" i="39"/>
  <c r="BG194" i="39"/>
  <c r="BW194" i="39"/>
  <c r="BP193" i="42"/>
  <c r="AZ193" i="42"/>
  <c r="AJ194" i="42"/>
  <c r="AU194" i="43"/>
  <c r="BK193" i="43"/>
  <c r="CA193" i="43"/>
  <c r="AT194" i="43"/>
  <c r="BJ193" i="43"/>
  <c r="BZ193" i="43"/>
  <c r="BM193" i="42"/>
  <c r="AG194" i="42"/>
  <c r="AW193" i="42"/>
  <c r="AC90" i="45"/>
  <c r="U91" i="45"/>
  <c r="AU194" i="41"/>
  <c r="CA193" i="41"/>
  <c r="BK193" i="41"/>
  <c r="BW92" i="44"/>
  <c r="BG92" i="44"/>
  <c r="AY92" i="36"/>
  <c r="BO92" i="36"/>
  <c r="AL194" i="42"/>
  <c r="BR193" i="42"/>
  <c r="BB193" i="42"/>
  <c r="BT92" i="44"/>
  <c r="BD92" i="44"/>
  <c r="BI193" i="43"/>
  <c r="AS194" i="43"/>
  <c r="BY193" i="43"/>
  <c r="BD193" i="42"/>
  <c r="AN194" i="42"/>
  <c r="BT193" i="42"/>
  <c r="BX193" i="40"/>
  <c r="AR194" i="40"/>
  <c r="BH193" i="40"/>
  <c r="BI92" i="39"/>
  <c r="BY92" i="39"/>
  <c r="AA92" i="45"/>
  <c r="S93" i="45"/>
  <c r="W93" i="45"/>
  <c r="AE92" i="45"/>
  <c r="AG90" i="45"/>
  <c r="Y91" i="45"/>
  <c r="Z92" i="45"/>
  <c r="R93" i="45"/>
  <c r="AF90" i="45"/>
  <c r="X91" i="45"/>
  <c r="AB93" i="45"/>
  <c r="T94" i="45"/>
  <c r="BB196" i="44"/>
  <c r="BR196" i="44"/>
  <c r="AL197" i="44"/>
  <c r="BH92" i="44"/>
  <c r="BX92" i="44"/>
  <c r="AZ92" i="44"/>
  <c r="BP92" i="44"/>
  <c r="BM93" i="44"/>
  <c r="AW93" i="44"/>
  <c r="BN195" i="44"/>
  <c r="AH196" i="44"/>
  <c r="AX195" i="44"/>
  <c r="BO95" i="44"/>
  <c r="AY95" i="44"/>
  <c r="BU92" i="44"/>
  <c r="BE92" i="44"/>
  <c r="BC193" i="44"/>
  <c r="AM194" i="44"/>
  <c r="BS193" i="44"/>
  <c r="BN95" i="44"/>
  <c r="AX95" i="44"/>
  <c r="BK92" i="44"/>
  <c r="CA92" i="44"/>
  <c r="AG195" i="44"/>
  <c r="AW194" i="44"/>
  <c r="BM194" i="44"/>
  <c r="BU194" i="44"/>
  <c r="BE194" i="44"/>
  <c r="AO195" i="44"/>
  <c r="BA93" i="44"/>
  <c r="BQ93" i="44"/>
  <c r="AF196" i="44"/>
  <c r="AV195" i="44"/>
  <c r="BL195" i="44"/>
  <c r="BJ92" i="44"/>
  <c r="BZ92" i="44"/>
  <c r="BJ193" i="44"/>
  <c r="AT194" i="44"/>
  <c r="BZ193" i="44"/>
  <c r="BV194" i="44"/>
  <c r="BF194" i="44"/>
  <c r="AP195" i="44"/>
  <c r="BI92" i="44"/>
  <c r="BY92" i="44"/>
  <c r="AJ194" i="44"/>
  <c r="AZ193" i="44"/>
  <c r="BP193" i="44"/>
  <c r="AQ195" i="44"/>
  <c r="BG194" i="44"/>
  <c r="BW194" i="44"/>
  <c r="AS195" i="44"/>
  <c r="BI194" i="44"/>
  <c r="BY194" i="44"/>
  <c r="BD194" i="44"/>
  <c r="AN195" i="44"/>
  <c r="BT194" i="44"/>
  <c r="BB94" i="44"/>
  <c r="BR94" i="44"/>
  <c r="AK196" i="44"/>
  <c r="BQ195" i="44"/>
  <c r="BA195" i="44"/>
  <c r="BC94" i="44"/>
  <c r="BS94" i="44"/>
  <c r="BK195" i="44"/>
  <c r="CA195" i="44"/>
  <c r="AU196" i="44"/>
  <c r="BH193" i="44"/>
  <c r="BX193" i="44"/>
  <c r="AR194" i="44"/>
  <c r="AI194" i="44"/>
  <c r="AY193" i="44"/>
  <c r="BO193" i="44"/>
  <c r="BO193" i="43"/>
  <c r="AY193" i="43"/>
  <c r="AI194" i="43"/>
  <c r="BA194" i="43"/>
  <c r="AK195" i="43"/>
  <c r="BQ194" i="43"/>
  <c r="BH92" i="43"/>
  <c r="BX92" i="43"/>
  <c r="BD93" i="43"/>
  <c r="BT93" i="43"/>
  <c r="BQ95" i="43"/>
  <c r="BA95" i="43"/>
  <c r="BW92" i="43"/>
  <c r="BG92" i="43"/>
  <c r="BJ92" i="43"/>
  <c r="BZ92" i="43"/>
  <c r="BI92" i="43"/>
  <c r="BY92" i="43"/>
  <c r="BP193" i="43"/>
  <c r="AZ193" i="43"/>
  <c r="AJ194" i="43"/>
  <c r="AN195" i="43"/>
  <c r="BD194" i="43"/>
  <c r="BT194" i="43"/>
  <c r="BW194" i="43"/>
  <c r="AQ195" i="43"/>
  <c r="BG194" i="43"/>
  <c r="BR95" i="43"/>
  <c r="BB95" i="43"/>
  <c r="BF93" i="43"/>
  <c r="BV93" i="43"/>
  <c r="BP94" i="43"/>
  <c r="AZ94" i="43"/>
  <c r="AR196" i="43"/>
  <c r="BH195" i="43"/>
  <c r="BX195" i="43"/>
  <c r="AF195" i="43"/>
  <c r="BL194" i="43"/>
  <c r="AV194" i="43"/>
  <c r="AW94" i="43"/>
  <c r="BM94" i="43"/>
  <c r="BB194" i="43"/>
  <c r="AL195" i="43"/>
  <c r="BR194" i="43"/>
  <c r="BM193" i="43"/>
  <c r="AG194" i="43"/>
  <c r="AW193" i="43"/>
  <c r="BK93" i="43"/>
  <c r="CA93" i="43"/>
  <c r="BE194" i="43"/>
  <c r="BU194" i="43"/>
  <c r="AO195" i="43"/>
  <c r="AX193" i="43"/>
  <c r="BN193" i="43"/>
  <c r="AH194" i="43"/>
  <c r="BV194" i="43"/>
  <c r="AP195" i="43"/>
  <c r="BF194" i="43"/>
  <c r="AX94" i="43"/>
  <c r="BN94" i="43"/>
  <c r="BE93" i="43"/>
  <c r="BU93" i="43"/>
  <c r="BC194" i="43"/>
  <c r="AM195" i="43"/>
  <c r="BS194" i="43"/>
  <c r="BP94" i="42"/>
  <c r="AZ94" i="42"/>
  <c r="BV193" i="42"/>
  <c r="BF193" i="42"/>
  <c r="AP194" i="42"/>
  <c r="BE93" i="42"/>
  <c r="BU93" i="42"/>
  <c r="AY93" i="42"/>
  <c r="BO93" i="42"/>
  <c r="BF93" i="42"/>
  <c r="BV93" i="42"/>
  <c r="BI95" i="42"/>
  <c r="BY95" i="42"/>
  <c r="BW193" i="42"/>
  <c r="BG193" i="42"/>
  <c r="AQ194" i="42"/>
  <c r="BD93" i="42"/>
  <c r="BT93" i="42"/>
  <c r="AW93" i="42"/>
  <c r="BM93" i="42"/>
  <c r="BX93" i="42"/>
  <c r="BH93" i="42"/>
  <c r="AU195" i="42"/>
  <c r="BK194" i="42"/>
  <c r="CA194" i="42"/>
  <c r="BC93" i="42"/>
  <c r="BS93" i="42"/>
  <c r="BS195" i="42"/>
  <c r="AM196" i="42"/>
  <c r="BC195" i="42"/>
  <c r="BA93" i="42"/>
  <c r="BQ93" i="42"/>
  <c r="BN195" i="42"/>
  <c r="AH196" i="42"/>
  <c r="AX195" i="42"/>
  <c r="AI194" i="42"/>
  <c r="AY193" i="42"/>
  <c r="BO193" i="42"/>
  <c r="CA94" i="42"/>
  <c r="BK94" i="42"/>
  <c r="AT194" i="42"/>
  <c r="BJ193" i="42"/>
  <c r="BZ193" i="42"/>
  <c r="BU195" i="42"/>
  <c r="BE195" i="42"/>
  <c r="AO196" i="42"/>
  <c r="BW92" i="42"/>
  <c r="BG92" i="42"/>
  <c r="AV193" i="42"/>
  <c r="BL193" i="42"/>
  <c r="AF194" i="42"/>
  <c r="BX193" i="42"/>
  <c r="AR194" i="42"/>
  <c r="BH193" i="42"/>
  <c r="BY193" i="42"/>
  <c r="AS194" i="42"/>
  <c r="BI193" i="42"/>
  <c r="BB93" i="42"/>
  <c r="BR93" i="42"/>
  <c r="BQ194" i="42"/>
  <c r="BA194" i="42"/>
  <c r="AK195" i="42"/>
  <c r="BZ94" i="42"/>
  <c r="BJ94" i="42"/>
  <c r="BI93" i="41"/>
  <c r="BY93" i="41"/>
  <c r="AR194" i="41"/>
  <c r="BX193" i="41"/>
  <c r="BH193" i="41"/>
  <c r="BK94" i="41"/>
  <c r="CA94" i="41"/>
  <c r="AU95" i="41"/>
  <c r="BT94" i="41"/>
  <c r="BD94" i="41"/>
  <c r="AT196" i="41"/>
  <c r="BZ195" i="41"/>
  <c r="BJ195" i="41"/>
  <c r="AW193" i="41"/>
  <c r="AG194" i="41"/>
  <c r="BM193" i="41"/>
  <c r="BG95" i="41"/>
  <c r="BW95" i="41"/>
  <c r="AH195" i="41"/>
  <c r="AX194" i="41"/>
  <c r="BN194" i="41"/>
  <c r="BS94" i="41"/>
  <c r="BC94" i="41"/>
  <c r="AM194" i="41"/>
  <c r="BS193" i="41"/>
  <c r="BC193" i="41"/>
  <c r="BA195" i="41"/>
  <c r="AK196" i="41"/>
  <c r="BQ195" i="41"/>
  <c r="AX92" i="41"/>
  <c r="BN92" i="41"/>
  <c r="AN194" i="41"/>
  <c r="BT193" i="41"/>
  <c r="BD193" i="41"/>
  <c r="AW92" i="41"/>
  <c r="BM92" i="41"/>
  <c r="BQ92" i="41"/>
  <c r="BA92" i="41"/>
  <c r="BO194" i="41"/>
  <c r="AI195" i="41"/>
  <c r="AY194" i="41"/>
  <c r="BP93" i="41"/>
  <c r="AZ93" i="41"/>
  <c r="BV94" i="41"/>
  <c r="BF94" i="41"/>
  <c r="BY196" i="41"/>
  <c r="BI196" i="41"/>
  <c r="AS197" i="41"/>
  <c r="BB94" i="41"/>
  <c r="BR94" i="41"/>
  <c r="AQ194" i="41"/>
  <c r="BW193" i="41"/>
  <c r="BG193" i="41"/>
  <c r="AP194" i="41"/>
  <c r="BF193" i="41"/>
  <c r="BV193" i="41"/>
  <c r="BU196" i="41"/>
  <c r="BE196" i="41"/>
  <c r="AO197" i="41"/>
  <c r="BR193" i="41"/>
  <c r="AL194" i="41"/>
  <c r="BB193" i="41"/>
  <c r="AV193" i="41"/>
  <c r="AF194" i="41"/>
  <c r="BL193" i="41"/>
  <c r="AY92" i="41"/>
  <c r="BO92" i="41"/>
  <c r="BE94" i="41"/>
  <c r="BU94" i="41"/>
  <c r="BN94" i="40"/>
  <c r="AX94" i="40"/>
  <c r="BQ92" i="40"/>
  <c r="BA92" i="40"/>
  <c r="BB92" i="40"/>
  <c r="BR92" i="40"/>
  <c r="BW92" i="40"/>
  <c r="BG92" i="40"/>
  <c r="AJ194" i="40"/>
  <c r="BP193" i="40"/>
  <c r="AZ193" i="40"/>
  <c r="BJ93" i="40"/>
  <c r="BZ93" i="40"/>
  <c r="BP94" i="40"/>
  <c r="AZ94" i="40"/>
  <c r="AS194" i="40"/>
  <c r="BI193" i="40"/>
  <c r="BY193" i="40"/>
  <c r="AP194" i="40"/>
  <c r="BF193" i="40"/>
  <c r="BV193" i="40"/>
  <c r="BK193" i="40"/>
  <c r="AU194" i="40"/>
  <c r="CA193" i="40"/>
  <c r="BN193" i="40"/>
  <c r="AX193" i="40"/>
  <c r="AH194" i="40"/>
  <c r="BH94" i="40"/>
  <c r="BX94" i="40"/>
  <c r="AQ196" i="40"/>
  <c r="BW195" i="40"/>
  <c r="BG195" i="40"/>
  <c r="BQ195" i="40"/>
  <c r="BA195" i="40"/>
  <c r="AK196" i="40"/>
  <c r="BY92" i="40"/>
  <c r="BI92" i="40"/>
  <c r="BZ194" i="40"/>
  <c r="AT195" i="40"/>
  <c r="BJ194" i="40"/>
  <c r="BO94" i="40"/>
  <c r="AY94" i="40"/>
  <c r="BE193" i="40"/>
  <c r="BU193" i="40"/>
  <c r="AO194" i="40"/>
  <c r="BC194" i="40"/>
  <c r="BS194" i="40"/>
  <c r="AM195" i="40"/>
  <c r="BE93" i="40"/>
  <c r="BU93" i="40"/>
  <c r="BD93" i="40"/>
  <c r="BT93" i="40"/>
  <c r="AN194" i="40"/>
  <c r="BD193" i="40"/>
  <c r="BT193" i="40"/>
  <c r="BO193" i="40"/>
  <c r="AI194" i="40"/>
  <c r="AY193" i="40"/>
  <c r="AU93" i="40"/>
  <c r="CA92" i="40"/>
  <c r="BK92" i="40"/>
  <c r="AL194" i="40"/>
  <c r="BR193" i="40"/>
  <c r="BB193" i="40"/>
  <c r="BV93" i="40"/>
  <c r="BF93" i="40"/>
  <c r="AK196" i="39"/>
  <c r="BA195" i="39"/>
  <c r="BQ195" i="39"/>
  <c r="BM93" i="39"/>
  <c r="AW93" i="39"/>
  <c r="AX193" i="39"/>
  <c r="BN193" i="39"/>
  <c r="AH194" i="39"/>
  <c r="BR194" i="39"/>
  <c r="AL195" i="39"/>
  <c r="BB194" i="39"/>
  <c r="BQ93" i="39"/>
  <c r="BA93" i="39"/>
  <c r="BB93" i="39"/>
  <c r="BR93" i="39"/>
  <c r="BD94" i="39"/>
  <c r="BT94" i="39"/>
  <c r="AV194" i="39"/>
  <c r="AF195" i="39"/>
  <c r="BL194" i="39"/>
  <c r="AM195" i="39"/>
  <c r="BS194" i="39"/>
  <c r="BC194" i="39"/>
  <c r="AS195" i="39"/>
  <c r="BI194" i="39"/>
  <c r="BY194" i="39"/>
  <c r="AZ94" i="39"/>
  <c r="BP94" i="39"/>
  <c r="BN93" i="39"/>
  <c r="AX93" i="39"/>
  <c r="BO193" i="39"/>
  <c r="AY193" i="39"/>
  <c r="AI194" i="39"/>
  <c r="BJ195" i="39"/>
  <c r="AT196" i="39"/>
  <c r="BZ195" i="39"/>
  <c r="AP195" i="39"/>
  <c r="BF194" i="39"/>
  <c r="BV194" i="39"/>
  <c r="AG194" i="39"/>
  <c r="AW193" i="39"/>
  <c r="BM193" i="39"/>
  <c r="AU194" i="39"/>
  <c r="CA193" i="39"/>
  <c r="BK193" i="39"/>
  <c r="AJ196" i="39"/>
  <c r="AZ195" i="39"/>
  <c r="BP195" i="39"/>
  <c r="BW94" i="39"/>
  <c r="BG94" i="39"/>
  <c r="BF94" i="39"/>
  <c r="BV94" i="39"/>
  <c r="BK94" i="39"/>
  <c r="CA94" i="39"/>
  <c r="BE93" i="39"/>
  <c r="BU93" i="39"/>
  <c r="BZ92" i="39"/>
  <c r="BJ92" i="39"/>
  <c r="BS92" i="39"/>
  <c r="BC92" i="39"/>
  <c r="BO94" i="39"/>
  <c r="AY94" i="39"/>
  <c r="BD193" i="39"/>
  <c r="AN194" i="39"/>
  <c r="BT193" i="39"/>
  <c r="AR196" i="39"/>
  <c r="BH195" i="39"/>
  <c r="BX195" i="39"/>
  <c r="AO195" i="39"/>
  <c r="BE194" i="39"/>
  <c r="BU194" i="39"/>
  <c r="BR92" i="38"/>
  <c r="BB92" i="38"/>
  <c r="BK92" i="38"/>
  <c r="CA92" i="38"/>
  <c r="BI93" i="38"/>
  <c r="BY93" i="38"/>
  <c r="BN194" i="38"/>
  <c r="AH195" i="38"/>
  <c r="AX194" i="38"/>
  <c r="BO194" i="38"/>
  <c r="AI195" i="38"/>
  <c r="AY194" i="38"/>
  <c r="AN195" i="38"/>
  <c r="BD194" i="38"/>
  <c r="BT194" i="38"/>
  <c r="BN92" i="38"/>
  <c r="AX92" i="38"/>
  <c r="AY94" i="38"/>
  <c r="BO94" i="38"/>
  <c r="BG195" i="38"/>
  <c r="BW195" i="38"/>
  <c r="AQ196" i="38"/>
  <c r="AR195" i="38"/>
  <c r="BH194" i="38"/>
  <c r="BX194" i="38"/>
  <c r="BH93" i="38"/>
  <c r="BX93" i="38"/>
  <c r="AJ195" i="38"/>
  <c r="BP194" i="38"/>
  <c r="AZ194" i="38"/>
  <c r="AG194" i="38"/>
  <c r="AW193" i="38"/>
  <c r="BM193" i="38"/>
  <c r="AW92" i="38"/>
  <c r="BM92" i="38"/>
  <c r="BU92" i="38"/>
  <c r="BE92" i="38"/>
  <c r="BF93" i="38"/>
  <c r="BV93" i="38"/>
  <c r="BG93" i="38"/>
  <c r="BW93" i="38"/>
  <c r="AZ92" i="38"/>
  <c r="BP92" i="38"/>
  <c r="BU193" i="38"/>
  <c r="BE193" i="38"/>
  <c r="AO194" i="38"/>
  <c r="BT92" i="38"/>
  <c r="BD92" i="38"/>
  <c r="AK195" i="38"/>
  <c r="BA194" i="38"/>
  <c r="BQ194" i="38"/>
  <c r="BQ92" i="38"/>
  <c r="BA92" i="38"/>
  <c r="BL193" i="38"/>
  <c r="AF194" i="38"/>
  <c r="AV193" i="38"/>
  <c r="BZ93" i="38"/>
  <c r="BJ93" i="38"/>
  <c r="AM195" i="38"/>
  <c r="BS194" i="38"/>
  <c r="BC194" i="38"/>
  <c r="BV193" i="38"/>
  <c r="AP194" i="38"/>
  <c r="BF193" i="38"/>
  <c r="BS92" i="38"/>
  <c r="BC92" i="38"/>
  <c r="BR195" i="38"/>
  <c r="AL196" i="38"/>
  <c r="BB195" i="38"/>
  <c r="AU194" i="38"/>
  <c r="CA193" i="38"/>
  <c r="BK193" i="38"/>
  <c r="AY193" i="37"/>
  <c r="AI194" i="37"/>
  <c r="BO193" i="37"/>
  <c r="AQ194" i="37"/>
  <c r="BG193" i="37"/>
  <c r="BW193" i="37"/>
  <c r="BS193" i="37"/>
  <c r="AM194" i="37"/>
  <c r="BC193" i="37"/>
  <c r="BJ93" i="37"/>
  <c r="BZ93" i="37"/>
  <c r="BC94" i="37"/>
  <c r="BS94" i="37"/>
  <c r="BJ193" i="37"/>
  <c r="AT194" i="37"/>
  <c r="BZ193" i="37"/>
  <c r="AY94" i="37"/>
  <c r="BO94" i="37"/>
  <c r="BH93" i="37"/>
  <c r="BX93" i="37"/>
  <c r="BA193" i="37"/>
  <c r="AK194" i="37"/>
  <c r="BQ193" i="37"/>
  <c r="BE94" i="37"/>
  <c r="BU94" i="37"/>
  <c r="BD94" i="37"/>
  <c r="BT94" i="37"/>
  <c r="BT193" i="37"/>
  <c r="AN194" i="37"/>
  <c r="BD193" i="37"/>
  <c r="BK93" i="37"/>
  <c r="CA93" i="37"/>
  <c r="BR92" i="37"/>
  <c r="BB92" i="37"/>
  <c r="AZ193" i="37"/>
  <c r="AJ194" i="37"/>
  <c r="BP193" i="37"/>
  <c r="BK194" i="37"/>
  <c r="CA194" i="37"/>
  <c r="AU195" i="37"/>
  <c r="BF194" i="37"/>
  <c r="AP195" i="37"/>
  <c r="BV194" i="37"/>
  <c r="AS194" i="37"/>
  <c r="BI193" i="37"/>
  <c r="BY193" i="37"/>
  <c r="BQ92" i="37"/>
  <c r="BA92" i="37"/>
  <c r="AW92" i="37"/>
  <c r="BM92" i="37"/>
  <c r="AZ94" i="37"/>
  <c r="BP94" i="37"/>
  <c r="BG93" i="37"/>
  <c r="BW93" i="37"/>
  <c r="BX195" i="37"/>
  <c r="BH195" i="37"/>
  <c r="AR196" i="37"/>
  <c r="BU193" i="37"/>
  <c r="AO194" i="37"/>
  <c r="BE193" i="37"/>
  <c r="BV94" i="37"/>
  <c r="BF94" i="37"/>
  <c r="BY93" i="37"/>
  <c r="BI93" i="37"/>
  <c r="AL194" i="37"/>
  <c r="BR193" i="37"/>
  <c r="BB193" i="37"/>
  <c r="BL194" i="37"/>
  <c r="AF195" i="37"/>
  <c r="AV194" i="37"/>
  <c r="AX92" i="37"/>
  <c r="BN92" i="37"/>
  <c r="BP94" i="36"/>
  <c r="AZ94" i="36"/>
  <c r="BD92" i="36"/>
  <c r="BT92" i="36"/>
  <c r="BX194" i="36"/>
  <c r="BH194" i="36"/>
  <c r="BZ193" i="36"/>
  <c r="AT194" i="36"/>
  <c r="BJ193" i="36"/>
  <c r="CA193" i="36"/>
  <c r="BK193" i="36"/>
  <c r="AU194" i="36"/>
  <c r="BF193" i="36"/>
  <c r="AP194" i="36"/>
  <c r="BV193" i="36"/>
  <c r="AY193" i="36"/>
  <c r="AI194" i="36"/>
  <c r="BO193" i="36"/>
  <c r="AF194" i="36"/>
  <c r="BL193" i="36"/>
  <c r="AV193" i="36"/>
  <c r="AM194" i="36"/>
  <c r="BS193" i="36"/>
  <c r="BC193" i="36"/>
  <c r="BH93" i="36"/>
  <c r="BX93" i="36"/>
  <c r="BW92" i="36"/>
  <c r="BG92" i="36"/>
  <c r="BB93" i="36"/>
  <c r="BR93" i="36"/>
  <c r="BR194" i="36"/>
  <c r="BB194" i="36"/>
  <c r="BE92" i="36"/>
  <c r="BU92" i="36"/>
  <c r="BD193" i="36"/>
  <c r="AN194" i="36"/>
  <c r="BT193" i="36"/>
  <c r="AG194" i="36"/>
  <c r="BM193" i="36"/>
  <c r="AW193" i="36"/>
  <c r="AZ194" i="36"/>
  <c r="BP194" i="36"/>
  <c r="AX195" i="36"/>
  <c r="BN195" i="36"/>
  <c r="BS94" i="36"/>
  <c r="BC94" i="36"/>
  <c r="BK95" i="36"/>
  <c r="CA95" i="36"/>
  <c r="BV92" i="36"/>
  <c r="BF92" i="36"/>
  <c r="BI193" i="36"/>
  <c r="BY193" i="36"/>
  <c r="AS194" i="36"/>
  <c r="BU194" i="36"/>
  <c r="BE194" i="36"/>
  <c r="BJ92" i="36"/>
  <c r="BZ92" i="36"/>
  <c r="BI93" i="36"/>
  <c r="BY93" i="36"/>
  <c r="BN94" i="36"/>
  <c r="AX94" i="36"/>
  <c r="BA195" i="36"/>
  <c r="BQ195" i="36"/>
  <c r="AW93" i="36"/>
  <c r="BM93" i="36"/>
  <c r="BQ94" i="36"/>
  <c r="BA94" i="36"/>
  <c r="BG193" i="36"/>
  <c r="AQ194" i="36"/>
  <c r="BW193" i="36"/>
  <c r="BT92" i="16"/>
  <c r="BD92" i="16"/>
  <c r="AY62" i="16"/>
  <c r="BO62" i="16"/>
  <c r="BI190" i="16"/>
  <c r="BY190" i="16"/>
  <c r="BV191" i="16"/>
  <c r="BF191" i="16"/>
  <c r="CA191" i="16"/>
  <c r="BK191" i="16"/>
  <c r="BZ90" i="16"/>
  <c r="BJ90" i="16"/>
  <c r="BA61" i="16"/>
  <c r="BQ61" i="16"/>
  <c r="BS61" i="16"/>
  <c r="BC61" i="16"/>
  <c r="BM61" i="16"/>
  <c r="AW61" i="16"/>
  <c r="BU190" i="16"/>
  <c r="BE190" i="16"/>
  <c r="BX191" i="16"/>
  <c r="BH191" i="16"/>
  <c r="BZ191" i="16"/>
  <c r="BJ191" i="16"/>
  <c r="BY90" i="16"/>
  <c r="BI90" i="16"/>
  <c r="BT190" i="16"/>
  <c r="BD190" i="16"/>
  <c r="BH90" i="16"/>
  <c r="BX90" i="16"/>
  <c r="BG190" i="16"/>
  <c r="BW190" i="16"/>
  <c r="CA91" i="16"/>
  <c r="BK91" i="16"/>
  <c r="BV91" i="16"/>
  <c r="BF91" i="16"/>
  <c r="AZ62" i="16"/>
  <c r="BP62" i="16"/>
  <c r="AX61" i="16"/>
  <c r="BN61" i="16"/>
  <c r="BW90" i="16"/>
  <c r="BG90" i="16"/>
  <c r="BE90" i="16"/>
  <c r="BU90" i="16"/>
  <c r="AV61" i="16"/>
  <c r="BL61" i="16"/>
  <c r="BB61" i="16"/>
  <c r="BR61" i="16"/>
  <c r="AU192" i="16"/>
  <c r="AP192" i="16"/>
  <c r="AO191" i="16"/>
  <c r="AN191" i="16"/>
  <c r="AS191" i="16"/>
  <c r="AQ191" i="16"/>
  <c r="AR192" i="16"/>
  <c r="AT192" i="16"/>
  <c r="AF62" i="16"/>
  <c r="AK62" i="16"/>
  <c r="AI63" i="16"/>
  <c r="AM62" i="16"/>
  <c r="AJ63" i="16"/>
  <c r="AH62" i="16"/>
  <c r="AL62" i="16"/>
  <c r="AG62" i="16"/>
  <c r="Y49" i="15"/>
  <c r="AG49" i="15" s="1"/>
  <c r="V49" i="15"/>
  <c r="AD49" i="15" s="1"/>
  <c r="U48" i="15"/>
  <c r="AC48" i="15" s="1"/>
  <c r="R49" i="15"/>
  <c r="Z49" i="15" s="1"/>
  <c r="S48" i="15"/>
  <c r="AA48" i="15" s="1"/>
  <c r="W49" i="15"/>
  <c r="AE49" i="15" s="1"/>
  <c r="X49" i="15"/>
  <c r="AF49" i="15" s="1"/>
  <c r="T49" i="15"/>
  <c r="AB49" i="15" s="1"/>
  <c r="BS93" i="40" l="1"/>
  <c r="BC93" i="40"/>
  <c r="BH93" i="39"/>
  <c r="BX93" i="39"/>
  <c r="BO93" i="43"/>
  <c r="AY93" i="43"/>
  <c r="BS93" i="43"/>
  <c r="BC93" i="43"/>
  <c r="BW195" i="39"/>
  <c r="AQ196" i="39"/>
  <c r="BG195" i="39"/>
  <c r="BJ194" i="38"/>
  <c r="AT195" i="38"/>
  <c r="BZ194" i="38"/>
  <c r="BH194" i="40"/>
  <c r="BX194" i="40"/>
  <c r="AR195" i="40"/>
  <c r="BT194" i="42"/>
  <c r="BD194" i="42"/>
  <c r="AN195" i="42"/>
  <c r="BN93" i="42"/>
  <c r="AX93" i="42"/>
  <c r="BY194" i="43"/>
  <c r="BI194" i="43"/>
  <c r="AS195" i="43"/>
  <c r="AW194" i="42"/>
  <c r="AG195" i="42"/>
  <c r="BM194" i="42"/>
  <c r="BM194" i="40"/>
  <c r="AG195" i="40"/>
  <c r="AW194" i="40"/>
  <c r="BM93" i="40"/>
  <c r="AW93" i="40"/>
  <c r="BI194" i="38"/>
  <c r="BY194" i="38"/>
  <c r="AS195" i="38"/>
  <c r="BL194" i="40"/>
  <c r="AF195" i="40"/>
  <c r="AV194" i="40"/>
  <c r="BM194" i="37"/>
  <c r="AG195" i="37"/>
  <c r="AW194" i="37"/>
  <c r="BH93" i="41"/>
  <c r="BX93" i="41"/>
  <c r="U92" i="45"/>
  <c r="AC91" i="45"/>
  <c r="BJ194" i="43"/>
  <c r="BZ194" i="43"/>
  <c r="AT195" i="43"/>
  <c r="AX195" i="37"/>
  <c r="BN195" i="37"/>
  <c r="AH196" i="37"/>
  <c r="AL195" i="42"/>
  <c r="BR194" i="42"/>
  <c r="BB194" i="42"/>
  <c r="BK194" i="43"/>
  <c r="CA194" i="43"/>
  <c r="AU195" i="43"/>
  <c r="AJ195" i="41"/>
  <c r="BP194" i="41"/>
  <c r="AZ194" i="41"/>
  <c r="BK194" i="41"/>
  <c r="CA194" i="41"/>
  <c r="AU195" i="41"/>
  <c r="BT93" i="44"/>
  <c r="BD93" i="44"/>
  <c r="BP194" i="42"/>
  <c r="AJ195" i="42"/>
  <c r="AZ194" i="42"/>
  <c r="BZ93" i="41"/>
  <c r="BJ93" i="41"/>
  <c r="V92" i="45"/>
  <c r="AD91" i="45"/>
  <c r="BI93" i="39"/>
  <c r="BY93" i="39"/>
  <c r="AY93" i="36"/>
  <c r="BO93" i="36"/>
  <c r="BW93" i="44"/>
  <c r="BG93" i="44"/>
  <c r="BV94" i="44"/>
  <c r="BF94" i="44"/>
  <c r="AB94" i="45"/>
  <c r="T95" i="45"/>
  <c r="X92" i="45"/>
  <c r="AF91" i="45"/>
  <c r="Z93" i="45"/>
  <c r="R94" i="45"/>
  <c r="Y92" i="45"/>
  <c r="AG91" i="45"/>
  <c r="W94" i="45"/>
  <c r="AE93" i="45"/>
  <c r="AA93" i="45"/>
  <c r="S94" i="45"/>
  <c r="BA196" i="44"/>
  <c r="AK197" i="44"/>
  <c r="BQ196" i="44"/>
  <c r="BR95" i="44"/>
  <c r="BB95" i="44"/>
  <c r="BM195" i="44"/>
  <c r="AG196" i="44"/>
  <c r="AW195" i="44"/>
  <c r="AY96" i="44"/>
  <c r="BO96" i="44"/>
  <c r="AT195" i="44"/>
  <c r="BJ194" i="44"/>
  <c r="BZ194" i="44"/>
  <c r="BK93" i="44"/>
  <c r="CA93" i="44"/>
  <c r="AH197" i="44"/>
  <c r="BN196" i="44"/>
  <c r="AX196" i="44"/>
  <c r="AY194" i="44"/>
  <c r="AI195" i="44"/>
  <c r="BO194" i="44"/>
  <c r="BD195" i="44"/>
  <c r="BT195" i="44"/>
  <c r="AN196" i="44"/>
  <c r="BJ93" i="44"/>
  <c r="BZ93" i="44"/>
  <c r="BM94" i="44"/>
  <c r="AW94" i="44"/>
  <c r="BI93" i="44"/>
  <c r="BY93" i="44"/>
  <c r="AX96" i="44"/>
  <c r="BN96" i="44"/>
  <c r="BP93" i="44"/>
  <c r="AZ93" i="44"/>
  <c r="BE195" i="44"/>
  <c r="BU195" i="44"/>
  <c r="AO196" i="44"/>
  <c r="AS196" i="44"/>
  <c r="BY195" i="44"/>
  <c r="BI195" i="44"/>
  <c r="BF195" i="44"/>
  <c r="BV195" i="44"/>
  <c r="AP196" i="44"/>
  <c r="AU197" i="44"/>
  <c r="CA196" i="44"/>
  <c r="BK196" i="44"/>
  <c r="BG195" i="44"/>
  <c r="BW195" i="44"/>
  <c r="AQ196" i="44"/>
  <c r="BH93" i="44"/>
  <c r="BX93" i="44"/>
  <c r="BH194" i="44"/>
  <c r="AR195" i="44"/>
  <c r="BX194" i="44"/>
  <c r="AF197" i="44"/>
  <c r="BL196" i="44"/>
  <c r="AV196" i="44"/>
  <c r="BR197" i="44"/>
  <c r="BB197" i="44"/>
  <c r="AL198" i="44"/>
  <c r="BS194" i="44"/>
  <c r="BC194" i="44"/>
  <c r="AM195" i="44"/>
  <c r="BE93" i="44"/>
  <c r="BU93" i="44"/>
  <c r="BS95" i="44"/>
  <c r="BC95" i="44"/>
  <c r="AJ195" i="44"/>
  <c r="AZ194" i="44"/>
  <c r="BP194" i="44"/>
  <c r="BA94" i="44"/>
  <c r="BQ94" i="44"/>
  <c r="BG93" i="43"/>
  <c r="BW93" i="43"/>
  <c r="BP194" i="43"/>
  <c r="AZ194" i="43"/>
  <c r="AJ195" i="43"/>
  <c r="CA94" i="43"/>
  <c r="BK94" i="43"/>
  <c r="BD94" i="43"/>
  <c r="BT94" i="43"/>
  <c r="BM194" i="43"/>
  <c r="AG195" i="43"/>
  <c r="AW194" i="43"/>
  <c r="BH93" i="43"/>
  <c r="BX93" i="43"/>
  <c r="BA96" i="43"/>
  <c r="BQ96" i="43"/>
  <c r="AN196" i="43"/>
  <c r="BD195" i="43"/>
  <c r="BT195" i="43"/>
  <c r="BP95" i="43"/>
  <c r="AZ95" i="43"/>
  <c r="AM196" i="43"/>
  <c r="BC195" i="43"/>
  <c r="BS195" i="43"/>
  <c r="BE94" i="43"/>
  <c r="BU94" i="43"/>
  <c r="BR195" i="43"/>
  <c r="AL196" i="43"/>
  <c r="BB195" i="43"/>
  <c r="BI93" i="43"/>
  <c r="BY93" i="43"/>
  <c r="AV195" i="43"/>
  <c r="BL195" i="43"/>
  <c r="AF196" i="43"/>
  <c r="BX196" i="43"/>
  <c r="AR197" i="43"/>
  <c r="BH196" i="43"/>
  <c r="BF94" i="43"/>
  <c r="BV94" i="43"/>
  <c r="BB96" i="43"/>
  <c r="BR96" i="43"/>
  <c r="AP196" i="43"/>
  <c r="BF195" i="43"/>
  <c r="BV195" i="43"/>
  <c r="BO194" i="43"/>
  <c r="AI195" i="43"/>
  <c r="AY194" i="43"/>
  <c r="BQ195" i="43"/>
  <c r="BA195" i="43"/>
  <c r="AK196" i="43"/>
  <c r="AW95" i="43"/>
  <c r="BM95" i="43"/>
  <c r="BJ93" i="43"/>
  <c r="BZ93" i="43"/>
  <c r="AO196" i="43"/>
  <c r="BE195" i="43"/>
  <c r="BU195" i="43"/>
  <c r="AX95" i="43"/>
  <c r="BN95" i="43"/>
  <c r="AH195" i="43"/>
  <c r="AX194" i="43"/>
  <c r="BN194" i="43"/>
  <c r="AQ196" i="43"/>
  <c r="BG195" i="43"/>
  <c r="BW195" i="43"/>
  <c r="BX194" i="42"/>
  <c r="AR195" i="42"/>
  <c r="BH194" i="42"/>
  <c r="AX196" i="42"/>
  <c r="AH197" i="42"/>
  <c r="BN196" i="42"/>
  <c r="AV194" i="42"/>
  <c r="BL194" i="42"/>
  <c r="AF195" i="42"/>
  <c r="BH94" i="42"/>
  <c r="BX94" i="42"/>
  <c r="BJ95" i="42"/>
  <c r="BZ95" i="42"/>
  <c r="BW93" i="42"/>
  <c r="BG93" i="42"/>
  <c r="AW94" i="42"/>
  <c r="BM94" i="42"/>
  <c r="BS196" i="42"/>
  <c r="BC196" i="42"/>
  <c r="AM197" i="42"/>
  <c r="BR94" i="42"/>
  <c r="BB94" i="42"/>
  <c r="BQ94" i="42"/>
  <c r="BA94" i="42"/>
  <c r="AQ195" i="42"/>
  <c r="BG194" i="42"/>
  <c r="BW194" i="42"/>
  <c r="CA95" i="42"/>
  <c r="BK95" i="42"/>
  <c r="AS97" i="42"/>
  <c r="BI96" i="42"/>
  <c r="BY96" i="42"/>
  <c r="BD94" i="42"/>
  <c r="BT94" i="42"/>
  <c r="AS195" i="42"/>
  <c r="BI194" i="42"/>
  <c r="BY194" i="42"/>
  <c r="CA195" i="42"/>
  <c r="AU196" i="42"/>
  <c r="BK195" i="42"/>
  <c r="BO94" i="42"/>
  <c r="AY94" i="42"/>
  <c r="BU196" i="42"/>
  <c r="BE196" i="42"/>
  <c r="AO197" i="42"/>
  <c r="BA195" i="42"/>
  <c r="BQ195" i="42"/>
  <c r="AK196" i="42"/>
  <c r="BC94" i="42"/>
  <c r="BS94" i="42"/>
  <c r="BP95" i="42"/>
  <c r="AZ95" i="42"/>
  <c r="BE94" i="42"/>
  <c r="BU94" i="42"/>
  <c r="AT195" i="42"/>
  <c r="BJ194" i="42"/>
  <c r="BZ194" i="42"/>
  <c r="AP195" i="42"/>
  <c r="BF194" i="42"/>
  <c r="BV194" i="42"/>
  <c r="BO194" i="42"/>
  <c r="AY194" i="42"/>
  <c r="AI195" i="42"/>
  <c r="BF94" i="42"/>
  <c r="BV94" i="42"/>
  <c r="BW96" i="41"/>
  <c r="BG96" i="41"/>
  <c r="BU95" i="41"/>
  <c r="BE95" i="41"/>
  <c r="AT197" i="41"/>
  <c r="BJ196" i="41"/>
  <c r="BZ196" i="41"/>
  <c r="AY195" i="41"/>
  <c r="AI196" i="41"/>
  <c r="BO195" i="41"/>
  <c r="BK95" i="41"/>
  <c r="AU96" i="41"/>
  <c r="CA95" i="41"/>
  <c r="BQ93" i="41"/>
  <c r="BA93" i="41"/>
  <c r="BB95" i="41"/>
  <c r="BR95" i="41"/>
  <c r="AS198" i="41"/>
  <c r="BY197" i="41"/>
  <c r="BI197" i="41"/>
  <c r="BF95" i="41"/>
  <c r="BV95" i="41"/>
  <c r="BE197" i="41"/>
  <c r="AO198" i="41"/>
  <c r="BU197" i="41"/>
  <c r="BG194" i="41"/>
  <c r="AQ195" i="41"/>
  <c r="BW194" i="41"/>
  <c r="AK197" i="41"/>
  <c r="BA196" i="41"/>
  <c r="BQ196" i="41"/>
  <c r="AZ94" i="41"/>
  <c r="BP94" i="41"/>
  <c r="BC95" i="41"/>
  <c r="BS95" i="41"/>
  <c r="BR194" i="41"/>
  <c r="AL195" i="41"/>
  <c r="BB194" i="41"/>
  <c r="BN93" i="41"/>
  <c r="AX93" i="41"/>
  <c r="AG195" i="41"/>
  <c r="AW194" i="41"/>
  <c r="BM194" i="41"/>
  <c r="BS194" i="41"/>
  <c r="AM195" i="41"/>
  <c r="BC194" i="41"/>
  <c r="BO93" i="41"/>
  <c r="AY93" i="41"/>
  <c r="AW93" i="41"/>
  <c r="BM93" i="41"/>
  <c r="BH194" i="41"/>
  <c r="AR195" i="41"/>
  <c r="BX194" i="41"/>
  <c r="BN195" i="41"/>
  <c r="AX195" i="41"/>
  <c r="AH196" i="41"/>
  <c r="BI94" i="41"/>
  <c r="BY94" i="41"/>
  <c r="BT194" i="41"/>
  <c r="AN195" i="41"/>
  <c r="BD194" i="41"/>
  <c r="BV194" i="41"/>
  <c r="BF194" i="41"/>
  <c r="AP195" i="41"/>
  <c r="BT95" i="41"/>
  <c r="BD95" i="41"/>
  <c r="AF195" i="41"/>
  <c r="AV194" i="41"/>
  <c r="BL194" i="41"/>
  <c r="BD194" i="40"/>
  <c r="BT194" i="40"/>
  <c r="AN195" i="40"/>
  <c r="BY93" i="40"/>
  <c r="BI93" i="40"/>
  <c r="BF194" i="40"/>
  <c r="AP195" i="40"/>
  <c r="BV194" i="40"/>
  <c r="BG93" i="40"/>
  <c r="BW93" i="40"/>
  <c r="BB93" i="40"/>
  <c r="BR93" i="40"/>
  <c r="BE194" i="40"/>
  <c r="AO195" i="40"/>
  <c r="BU194" i="40"/>
  <c r="AK197" i="40"/>
  <c r="BA196" i="40"/>
  <c r="BQ196" i="40"/>
  <c r="BU94" i="40"/>
  <c r="BE94" i="40"/>
  <c r="BK93" i="40"/>
  <c r="AU94" i="40"/>
  <c r="CA93" i="40"/>
  <c r="AX194" i="40"/>
  <c r="BN194" i="40"/>
  <c r="AH195" i="40"/>
  <c r="BN95" i="40"/>
  <c r="AX95" i="40"/>
  <c r="BD94" i="40"/>
  <c r="BT94" i="40"/>
  <c r="BP194" i="40"/>
  <c r="AJ195" i="40"/>
  <c r="AZ194" i="40"/>
  <c r="BG196" i="40"/>
  <c r="AQ197" i="40"/>
  <c r="BW196" i="40"/>
  <c r="BQ93" i="40"/>
  <c r="BA93" i="40"/>
  <c r="BR194" i="40"/>
  <c r="BB194" i="40"/>
  <c r="AL195" i="40"/>
  <c r="AY95" i="40"/>
  <c r="BO95" i="40"/>
  <c r="BY194" i="40"/>
  <c r="AS195" i="40"/>
  <c r="BI194" i="40"/>
  <c r="BO194" i="40"/>
  <c r="AY194" i="40"/>
  <c r="AI195" i="40"/>
  <c r="BF94" i="40"/>
  <c r="BV94" i="40"/>
  <c r="BS195" i="40"/>
  <c r="AM196" i="40"/>
  <c r="BC195" i="40"/>
  <c r="BH95" i="40"/>
  <c r="BX95" i="40"/>
  <c r="BZ195" i="40"/>
  <c r="AT196" i="40"/>
  <c r="BJ195" i="40"/>
  <c r="BJ94" i="40"/>
  <c r="BZ94" i="40"/>
  <c r="BP95" i="40"/>
  <c r="AZ95" i="40"/>
  <c r="CA194" i="40"/>
  <c r="AU195" i="40"/>
  <c r="BK194" i="40"/>
  <c r="BA94" i="39"/>
  <c r="BQ94" i="39"/>
  <c r="BE94" i="39"/>
  <c r="BU94" i="39"/>
  <c r="CA194" i="39"/>
  <c r="BK194" i="39"/>
  <c r="AU195" i="39"/>
  <c r="BI195" i="39"/>
  <c r="AS196" i="39"/>
  <c r="BY195" i="39"/>
  <c r="BC93" i="39"/>
  <c r="BS93" i="39"/>
  <c r="BB94" i="39"/>
  <c r="BR94" i="39"/>
  <c r="BP95" i="39"/>
  <c r="AZ95" i="39"/>
  <c r="AO196" i="39"/>
  <c r="BE195" i="39"/>
  <c r="BU195" i="39"/>
  <c r="BS195" i="39"/>
  <c r="AM196" i="39"/>
  <c r="BC195" i="39"/>
  <c r="BM94" i="39"/>
  <c r="AW94" i="39"/>
  <c r="BK95" i="39"/>
  <c r="CA95" i="39"/>
  <c r="AT197" i="39"/>
  <c r="BZ196" i="39"/>
  <c r="BJ196" i="39"/>
  <c r="BW95" i="39"/>
  <c r="BG95" i="39"/>
  <c r="BN94" i="39"/>
  <c r="AX94" i="39"/>
  <c r="BP196" i="39"/>
  <c r="AZ196" i="39"/>
  <c r="AJ197" i="39"/>
  <c r="AW194" i="39"/>
  <c r="BM194" i="39"/>
  <c r="AG195" i="39"/>
  <c r="AN195" i="39"/>
  <c r="BD194" i="39"/>
  <c r="BT194" i="39"/>
  <c r="BV95" i="39"/>
  <c r="BF95" i="39"/>
  <c r="BT95" i="39"/>
  <c r="BD95" i="39"/>
  <c r="BJ93" i="39"/>
  <c r="BZ93" i="39"/>
  <c r="AL196" i="39"/>
  <c r="BR195" i="39"/>
  <c r="BB195" i="39"/>
  <c r="BV195" i="39"/>
  <c r="AP196" i="39"/>
  <c r="BF195" i="39"/>
  <c r="AR197" i="39"/>
  <c r="BX196" i="39"/>
  <c r="BH196" i="39"/>
  <c r="BO194" i="39"/>
  <c r="AI195" i="39"/>
  <c r="AY194" i="39"/>
  <c r="AX194" i="39"/>
  <c r="BN194" i="39"/>
  <c r="AH195" i="39"/>
  <c r="BL195" i="39"/>
  <c r="AV195" i="39"/>
  <c r="AF196" i="39"/>
  <c r="BO95" i="39"/>
  <c r="AY95" i="39"/>
  <c r="BA196" i="39"/>
  <c r="AK197" i="39"/>
  <c r="BQ196" i="39"/>
  <c r="BL194" i="38"/>
  <c r="AF195" i="38"/>
  <c r="AV194" i="38"/>
  <c r="BS195" i="38"/>
  <c r="AM196" i="38"/>
  <c r="BC195" i="38"/>
  <c r="BJ94" i="38"/>
  <c r="BZ94" i="38"/>
  <c r="BD195" i="38"/>
  <c r="BT195" i="38"/>
  <c r="AN196" i="38"/>
  <c r="AZ93" i="38"/>
  <c r="BP93" i="38"/>
  <c r="AI196" i="38"/>
  <c r="BO195" i="38"/>
  <c r="AY195" i="38"/>
  <c r="BA93" i="38"/>
  <c r="BQ93" i="38"/>
  <c r="AQ197" i="38"/>
  <c r="BW196" i="38"/>
  <c r="BG196" i="38"/>
  <c r="BC93" i="38"/>
  <c r="BS93" i="38"/>
  <c r="BD93" i="38"/>
  <c r="BT93" i="38"/>
  <c r="AJ196" i="38"/>
  <c r="BP195" i="38"/>
  <c r="AZ195" i="38"/>
  <c r="BX195" i="38"/>
  <c r="AR196" i="38"/>
  <c r="BH195" i="38"/>
  <c r="BR196" i="38"/>
  <c r="AL197" i="38"/>
  <c r="BB196" i="38"/>
  <c r="CA93" i="38"/>
  <c r="BK93" i="38"/>
  <c r="AP195" i="38"/>
  <c r="BF194" i="38"/>
  <c r="BV194" i="38"/>
  <c r="AO195" i="38"/>
  <c r="BE194" i="38"/>
  <c r="BU194" i="38"/>
  <c r="BM194" i="38"/>
  <c r="AG195" i="38"/>
  <c r="AW194" i="38"/>
  <c r="BN93" i="38"/>
  <c r="AX93" i="38"/>
  <c r="BH94" i="38"/>
  <c r="BX94" i="38"/>
  <c r="BG94" i="38"/>
  <c r="BW94" i="38"/>
  <c r="BV94" i="38"/>
  <c r="BF94" i="38"/>
  <c r="AU195" i="38"/>
  <c r="BK194" i="38"/>
  <c r="CA194" i="38"/>
  <c r="BI94" i="38"/>
  <c r="BY94" i="38"/>
  <c r="BM93" i="38"/>
  <c r="AW93" i="38"/>
  <c r="BO95" i="38"/>
  <c r="AY95" i="38"/>
  <c r="BN195" i="38"/>
  <c r="AH196" i="38"/>
  <c r="AX195" i="38"/>
  <c r="BE93" i="38"/>
  <c r="BU93" i="38"/>
  <c r="BQ195" i="38"/>
  <c r="AK196" i="38"/>
  <c r="BA195" i="38"/>
  <c r="BB93" i="38"/>
  <c r="BR93" i="38"/>
  <c r="BF95" i="37"/>
  <c r="BV95" i="37"/>
  <c r="BA93" i="37"/>
  <c r="BQ93" i="37"/>
  <c r="BD194" i="37"/>
  <c r="AN195" i="37"/>
  <c r="BT194" i="37"/>
  <c r="BH196" i="37"/>
  <c r="AR197" i="37"/>
  <c r="BX196" i="37"/>
  <c r="AK195" i="37"/>
  <c r="BA194" i="37"/>
  <c r="BQ194" i="37"/>
  <c r="AJ195" i="37"/>
  <c r="BP194" i="37"/>
  <c r="AZ194" i="37"/>
  <c r="BX94" i="37"/>
  <c r="BH94" i="37"/>
  <c r="BG194" i="37"/>
  <c r="AQ195" i="37"/>
  <c r="BW194" i="37"/>
  <c r="BK94" i="37"/>
  <c r="CA94" i="37"/>
  <c r="BC95" i="37"/>
  <c r="BS95" i="37"/>
  <c r="BE194" i="37"/>
  <c r="AO195" i="37"/>
  <c r="BU194" i="37"/>
  <c r="BT95" i="37"/>
  <c r="BD95" i="37"/>
  <c r="BJ94" i="37"/>
  <c r="BZ94" i="37"/>
  <c r="AF196" i="37"/>
  <c r="AV195" i="37"/>
  <c r="BL195" i="37"/>
  <c r="BW94" i="37"/>
  <c r="BG94" i="37"/>
  <c r="AM195" i="37"/>
  <c r="BC194" i="37"/>
  <c r="BS194" i="37"/>
  <c r="BP95" i="37"/>
  <c r="AZ95" i="37"/>
  <c r="AT195" i="37"/>
  <c r="BJ194" i="37"/>
  <c r="BZ194" i="37"/>
  <c r="BU95" i="37"/>
  <c r="BE95" i="37"/>
  <c r="AL195" i="37"/>
  <c r="BB194" i="37"/>
  <c r="BR194" i="37"/>
  <c r="AW93" i="37"/>
  <c r="BM93" i="37"/>
  <c r="BB93" i="37"/>
  <c r="BR93" i="37"/>
  <c r="AI195" i="37"/>
  <c r="BO194" i="37"/>
  <c r="AY194" i="37"/>
  <c r="BO95" i="37"/>
  <c r="AY95" i="37"/>
  <c r="BI194" i="37"/>
  <c r="AS195" i="37"/>
  <c r="BY194" i="37"/>
  <c r="AX93" i="37"/>
  <c r="BN93" i="37"/>
  <c r="BF195" i="37"/>
  <c r="BV195" i="37"/>
  <c r="AP196" i="37"/>
  <c r="AU196" i="37"/>
  <c r="CA195" i="37"/>
  <c r="BK195" i="37"/>
  <c r="BI94" i="37"/>
  <c r="BY94" i="37"/>
  <c r="BV194" i="36"/>
  <c r="BF194" i="36"/>
  <c r="BG93" i="36"/>
  <c r="BW93" i="36"/>
  <c r="BR195" i="36"/>
  <c r="BB195" i="36"/>
  <c r="BI94" i="36"/>
  <c r="BY94" i="36"/>
  <c r="BS95" i="36"/>
  <c r="BC95" i="36"/>
  <c r="BU195" i="36"/>
  <c r="BE195" i="36"/>
  <c r="BH195" i="36"/>
  <c r="BX195" i="36"/>
  <c r="BM94" i="36"/>
  <c r="AW94" i="36"/>
  <c r="BM194" i="36"/>
  <c r="AW194" i="36"/>
  <c r="BD93" i="36"/>
  <c r="BT93" i="36"/>
  <c r="BY194" i="36"/>
  <c r="BI194" i="36"/>
  <c r="AY194" i="36"/>
  <c r="BO194" i="36"/>
  <c r="BR94" i="36"/>
  <c r="BB94" i="36"/>
  <c r="BH94" i="36"/>
  <c r="BX94" i="36"/>
  <c r="BT194" i="36"/>
  <c r="BD194" i="36"/>
  <c r="BF93" i="36"/>
  <c r="BV93" i="36"/>
  <c r="AZ95" i="36"/>
  <c r="BP95" i="36"/>
  <c r="BK96" i="36"/>
  <c r="CA96" i="36"/>
  <c r="BK194" i="36"/>
  <c r="CA194" i="36"/>
  <c r="AX196" i="36"/>
  <c r="BN196" i="36"/>
  <c r="AZ195" i="36"/>
  <c r="BP195" i="36"/>
  <c r="BA196" i="36"/>
  <c r="BQ196" i="36"/>
  <c r="AV194" i="36"/>
  <c r="BL194" i="36"/>
  <c r="BZ93" i="36"/>
  <c r="BJ93" i="36"/>
  <c r="BW194" i="36"/>
  <c r="BG194" i="36"/>
  <c r="BZ194" i="36"/>
  <c r="BJ194" i="36"/>
  <c r="BA95" i="36"/>
  <c r="BQ95" i="36"/>
  <c r="BS194" i="36"/>
  <c r="BC194" i="36"/>
  <c r="AX95" i="36"/>
  <c r="BN95" i="36"/>
  <c r="BE93" i="36"/>
  <c r="BU93" i="36"/>
  <c r="BT191" i="16"/>
  <c r="BD191" i="16"/>
  <c r="BI91" i="16"/>
  <c r="BY91" i="16"/>
  <c r="AW62" i="16"/>
  <c r="BM62" i="16"/>
  <c r="BC62" i="16"/>
  <c r="BS62" i="16"/>
  <c r="BV192" i="16"/>
  <c r="BF192" i="16"/>
  <c r="BN62" i="16"/>
  <c r="AX62" i="16"/>
  <c r="BP63" i="16"/>
  <c r="AZ63" i="16"/>
  <c r="BO63" i="16"/>
  <c r="AY63" i="16"/>
  <c r="BU191" i="16"/>
  <c r="BE191" i="16"/>
  <c r="BK192" i="16"/>
  <c r="CA192" i="16"/>
  <c r="BA62" i="16"/>
  <c r="BQ62" i="16"/>
  <c r="BJ192" i="16"/>
  <c r="BZ192" i="16"/>
  <c r="BE91" i="16"/>
  <c r="BU91" i="16"/>
  <c r="BH192" i="16"/>
  <c r="BX192" i="16"/>
  <c r="BK92" i="16"/>
  <c r="CA92" i="16"/>
  <c r="BY191" i="16"/>
  <c r="BI191" i="16"/>
  <c r="BW91" i="16"/>
  <c r="BG91" i="16"/>
  <c r="BT93" i="16"/>
  <c r="BD93" i="16"/>
  <c r="BJ91" i="16"/>
  <c r="BZ91" i="16"/>
  <c r="BV92" i="16"/>
  <c r="BF92" i="16"/>
  <c r="BH91" i="16"/>
  <c r="BX91" i="16"/>
  <c r="BW191" i="16"/>
  <c r="BG191" i="16"/>
  <c r="BL62" i="16"/>
  <c r="AV62" i="16"/>
  <c r="BB62" i="16"/>
  <c r="BR62" i="16"/>
  <c r="AS192" i="16"/>
  <c r="AU193" i="16"/>
  <c r="AO192" i="16"/>
  <c r="AQ192" i="16"/>
  <c r="AP193" i="16"/>
  <c r="AT193" i="16"/>
  <c r="AN192" i="16"/>
  <c r="AR193" i="16"/>
  <c r="AG63" i="16"/>
  <c r="AI64" i="16"/>
  <c r="AM63" i="16"/>
  <c r="AL63" i="16"/>
  <c r="AH63" i="16"/>
  <c r="AK63" i="16"/>
  <c r="AJ64" i="16"/>
  <c r="AF63" i="16"/>
  <c r="T50" i="15"/>
  <c r="AB50" i="15" s="1"/>
  <c r="R50" i="15"/>
  <c r="Z50" i="15" s="1"/>
  <c r="X50" i="15"/>
  <c r="AF50" i="15" s="1"/>
  <c r="U49" i="15"/>
  <c r="AC49" i="15" s="1"/>
  <c r="W50" i="15"/>
  <c r="AE50" i="15" s="1"/>
  <c r="V50" i="15"/>
  <c r="AD50" i="15" s="1"/>
  <c r="S49" i="15"/>
  <c r="AA49" i="15" s="1"/>
  <c r="Y50" i="15"/>
  <c r="AG50" i="15" s="1"/>
  <c r="BC94" i="43" l="1"/>
  <c r="BS94" i="43"/>
  <c r="BO94" i="43"/>
  <c r="AY94" i="43"/>
  <c r="BH94" i="39"/>
  <c r="BX94" i="39"/>
  <c r="BC94" i="40"/>
  <c r="BS94" i="40"/>
  <c r="AZ195" i="42"/>
  <c r="BP195" i="42"/>
  <c r="AJ196" i="42"/>
  <c r="U93" i="45"/>
  <c r="AC92" i="45"/>
  <c r="BM195" i="42"/>
  <c r="AW195" i="42"/>
  <c r="AG196" i="42"/>
  <c r="AU196" i="41"/>
  <c r="CA195" i="41"/>
  <c r="BK195" i="41"/>
  <c r="AS196" i="43"/>
  <c r="BY195" i="43"/>
  <c r="BI195" i="43"/>
  <c r="CA195" i="43"/>
  <c r="BK195" i="43"/>
  <c r="AU196" i="43"/>
  <c r="AF196" i="40"/>
  <c r="BL195" i="40"/>
  <c r="AV195" i="40"/>
  <c r="AN196" i="42"/>
  <c r="BD195" i="42"/>
  <c r="BT195" i="42"/>
  <c r="BY94" i="39"/>
  <c r="BI94" i="39"/>
  <c r="AH197" i="37"/>
  <c r="AX196" i="37"/>
  <c r="BN196" i="37"/>
  <c r="AW94" i="40"/>
  <c r="BM94" i="40"/>
  <c r="BW94" i="44"/>
  <c r="BG94" i="44"/>
  <c r="BX94" i="41"/>
  <c r="BH94" i="41"/>
  <c r="AG196" i="37"/>
  <c r="AW195" i="37"/>
  <c r="BM195" i="37"/>
  <c r="AZ195" i="41"/>
  <c r="AJ196" i="41"/>
  <c r="BP195" i="41"/>
  <c r="BO94" i="36"/>
  <c r="AY94" i="36"/>
  <c r="AX94" i="42"/>
  <c r="BN94" i="42"/>
  <c r="AS196" i="38"/>
  <c r="BI195" i="38"/>
  <c r="BY195" i="38"/>
  <c r="AD92" i="45"/>
  <c r="V93" i="45"/>
  <c r="BH195" i="40"/>
  <c r="BX195" i="40"/>
  <c r="AR196" i="40"/>
  <c r="BZ94" i="41"/>
  <c r="BJ94" i="41"/>
  <c r="BR195" i="42"/>
  <c r="BB195" i="42"/>
  <c r="AL196" i="42"/>
  <c r="BJ195" i="43"/>
  <c r="AT196" i="43"/>
  <c r="BZ195" i="43"/>
  <c r="AW195" i="40"/>
  <c r="AG196" i="40"/>
  <c r="BM195" i="40"/>
  <c r="AQ197" i="39"/>
  <c r="BG196" i="39"/>
  <c r="BW196" i="39"/>
  <c r="AT196" i="38"/>
  <c r="BJ195" i="38"/>
  <c r="BZ195" i="38"/>
  <c r="BV95" i="44"/>
  <c r="BF95" i="44"/>
  <c r="BD94" i="44"/>
  <c r="BT94" i="44"/>
  <c r="AE94" i="45"/>
  <c r="W95" i="45"/>
  <c r="S95" i="45"/>
  <c r="AA94" i="45"/>
  <c r="Y93" i="45"/>
  <c r="AG92" i="45"/>
  <c r="AF92" i="45"/>
  <c r="X93" i="45"/>
  <c r="T96" i="45"/>
  <c r="AB95" i="45"/>
  <c r="R95" i="45"/>
  <c r="Z94" i="45"/>
  <c r="BF196" i="44"/>
  <c r="AP197" i="44"/>
  <c r="BV196" i="44"/>
  <c r="BE196" i="44"/>
  <c r="AO197" i="44"/>
  <c r="BU196" i="44"/>
  <c r="BQ95" i="44"/>
  <c r="BA95" i="44"/>
  <c r="AF198" i="44"/>
  <c r="BL197" i="44"/>
  <c r="AV197" i="44"/>
  <c r="BZ195" i="44"/>
  <c r="AT196" i="44"/>
  <c r="BJ195" i="44"/>
  <c r="CA94" i="44"/>
  <c r="BK94" i="44"/>
  <c r="BZ94" i="44"/>
  <c r="BJ94" i="44"/>
  <c r="AR196" i="44"/>
  <c r="BX195" i="44"/>
  <c r="BH195" i="44"/>
  <c r="BD196" i="44"/>
  <c r="AN197" i="44"/>
  <c r="BT196" i="44"/>
  <c r="AY97" i="44"/>
  <c r="BO97" i="44"/>
  <c r="BP94" i="44"/>
  <c r="AZ94" i="44"/>
  <c r="AZ195" i="44"/>
  <c r="AJ196" i="44"/>
  <c r="BP195" i="44"/>
  <c r="AG197" i="44"/>
  <c r="BM196" i="44"/>
  <c r="AW196" i="44"/>
  <c r="BY94" i="44"/>
  <c r="BI94" i="44"/>
  <c r="BX94" i="44"/>
  <c r="BH94" i="44"/>
  <c r="BW196" i="44"/>
  <c r="BG196" i="44"/>
  <c r="AQ197" i="44"/>
  <c r="BY196" i="44"/>
  <c r="BI196" i="44"/>
  <c r="AS197" i="44"/>
  <c r="BS96" i="44"/>
  <c r="BC96" i="44"/>
  <c r="AX97" i="44"/>
  <c r="BN97" i="44"/>
  <c r="BR96" i="44"/>
  <c r="BB96" i="44"/>
  <c r="BB198" i="44"/>
  <c r="AL199" i="44"/>
  <c r="BR198" i="44"/>
  <c r="BU94" i="44"/>
  <c r="BE94" i="44"/>
  <c r="AX197" i="44"/>
  <c r="BN197" i="44"/>
  <c r="AH198" i="44"/>
  <c r="BQ197" i="44"/>
  <c r="BA197" i="44"/>
  <c r="AK198" i="44"/>
  <c r="BM95" i="44"/>
  <c r="AW95" i="44"/>
  <c r="AI196" i="44"/>
  <c r="AY195" i="44"/>
  <c r="BO195" i="44"/>
  <c r="BC195" i="44"/>
  <c r="BS195" i="44"/>
  <c r="AM196" i="44"/>
  <c r="CA197" i="44"/>
  <c r="BK197" i="44"/>
  <c r="AU198" i="44"/>
  <c r="BU95" i="43"/>
  <c r="BE95" i="43"/>
  <c r="BX94" i="43"/>
  <c r="BH94" i="43"/>
  <c r="BM96" i="43"/>
  <c r="AW96" i="43"/>
  <c r="AW195" i="43"/>
  <c r="BM195" i="43"/>
  <c r="AG196" i="43"/>
  <c r="BH197" i="43"/>
  <c r="AR198" i="43"/>
  <c r="BX197" i="43"/>
  <c r="AK197" i="43"/>
  <c r="BA196" i="43"/>
  <c r="BQ196" i="43"/>
  <c r="BT95" i="43"/>
  <c r="BD95" i="43"/>
  <c r="AQ197" i="43"/>
  <c r="BW196" i="43"/>
  <c r="BG196" i="43"/>
  <c r="BN195" i="43"/>
  <c r="AH196" i="43"/>
  <c r="AX195" i="43"/>
  <c r="BC196" i="43"/>
  <c r="AM197" i="43"/>
  <c r="BS196" i="43"/>
  <c r="CA95" i="43"/>
  <c r="BK95" i="43"/>
  <c r="AZ96" i="43"/>
  <c r="BP96" i="43"/>
  <c r="AO197" i="43"/>
  <c r="BE196" i="43"/>
  <c r="BU196" i="43"/>
  <c r="BP195" i="43"/>
  <c r="AZ195" i="43"/>
  <c r="AJ196" i="43"/>
  <c r="BB97" i="43"/>
  <c r="BR97" i="43"/>
  <c r="BV95" i="43"/>
  <c r="BF95" i="43"/>
  <c r="AI196" i="43"/>
  <c r="AY195" i="43"/>
  <c r="BO195" i="43"/>
  <c r="BN96" i="43"/>
  <c r="AX96" i="43"/>
  <c r="BY94" i="43"/>
  <c r="BI94" i="43"/>
  <c r="AN197" i="43"/>
  <c r="BT196" i="43"/>
  <c r="BD196" i="43"/>
  <c r="BA97" i="43"/>
  <c r="BQ97" i="43"/>
  <c r="BZ94" i="43"/>
  <c r="BJ94" i="43"/>
  <c r="BL196" i="43"/>
  <c r="AF197" i="43"/>
  <c r="AV196" i="43"/>
  <c r="AP197" i="43"/>
  <c r="BV196" i="43"/>
  <c r="BF196" i="43"/>
  <c r="BR196" i="43"/>
  <c r="BB196" i="43"/>
  <c r="AL197" i="43"/>
  <c r="BG94" i="43"/>
  <c r="BW94" i="43"/>
  <c r="BG195" i="42"/>
  <c r="BW195" i="42"/>
  <c r="AQ196" i="42"/>
  <c r="BZ195" i="42"/>
  <c r="AT196" i="42"/>
  <c r="BJ195" i="42"/>
  <c r="CA196" i="42"/>
  <c r="AU197" i="42"/>
  <c r="BK196" i="42"/>
  <c r="BI195" i="42"/>
  <c r="BY195" i="42"/>
  <c r="AS196" i="42"/>
  <c r="BH95" i="42"/>
  <c r="BX95" i="42"/>
  <c r="BE95" i="42"/>
  <c r="BU95" i="42"/>
  <c r="AZ96" i="42"/>
  <c r="BP96" i="42"/>
  <c r="AJ97" i="42"/>
  <c r="AT97" i="42"/>
  <c r="BJ96" i="42"/>
  <c r="BZ96" i="42"/>
  <c r="BA196" i="42"/>
  <c r="AK197" i="42"/>
  <c r="BQ196" i="42"/>
  <c r="AI196" i="42"/>
  <c r="AY195" i="42"/>
  <c r="BO195" i="42"/>
  <c r="AU97" i="42"/>
  <c r="BK96" i="42"/>
  <c r="CA96" i="42"/>
  <c r="AH198" i="42"/>
  <c r="AX197" i="42"/>
  <c r="BN197" i="42"/>
  <c r="BA95" i="42"/>
  <c r="BQ95" i="42"/>
  <c r="BS95" i="42"/>
  <c r="BC95" i="42"/>
  <c r="AF196" i="42"/>
  <c r="AV195" i="42"/>
  <c r="BL195" i="42"/>
  <c r="AO198" i="42"/>
  <c r="BE197" i="42"/>
  <c r="BU197" i="42"/>
  <c r="BM95" i="42"/>
  <c r="AW95" i="42"/>
  <c r="BV95" i="42"/>
  <c r="BF95" i="42"/>
  <c r="BT95" i="42"/>
  <c r="BD95" i="42"/>
  <c r="BR95" i="42"/>
  <c r="BB95" i="42"/>
  <c r="BC197" i="42"/>
  <c r="AM198" i="42"/>
  <c r="BS197" i="42"/>
  <c r="BI97" i="42"/>
  <c r="BY97" i="42"/>
  <c r="AS98" i="42"/>
  <c r="BF195" i="42"/>
  <c r="BV195" i="42"/>
  <c r="AP196" i="42"/>
  <c r="BO95" i="42"/>
  <c r="AY95" i="42"/>
  <c r="BH195" i="42"/>
  <c r="BX195" i="42"/>
  <c r="AR196" i="42"/>
  <c r="BG94" i="42"/>
  <c r="BW94" i="42"/>
  <c r="BR96" i="41"/>
  <c r="BB96" i="41"/>
  <c r="AQ196" i="41"/>
  <c r="BW195" i="41"/>
  <c r="BG195" i="41"/>
  <c r="BN94" i="41"/>
  <c r="AX94" i="41"/>
  <c r="AI197" i="41"/>
  <c r="AY196" i="41"/>
  <c r="BO196" i="41"/>
  <c r="BM94" i="41"/>
  <c r="AW94" i="41"/>
  <c r="AV195" i="41"/>
  <c r="AF196" i="41"/>
  <c r="BL195" i="41"/>
  <c r="BB195" i="41"/>
  <c r="BR195" i="41"/>
  <c r="AL196" i="41"/>
  <c r="BZ197" i="41"/>
  <c r="AT198" i="41"/>
  <c r="BJ197" i="41"/>
  <c r="BD96" i="41"/>
  <c r="BT96" i="41"/>
  <c r="BF96" i="41"/>
  <c r="BV96" i="41"/>
  <c r="BT195" i="41"/>
  <c r="BD195" i="41"/>
  <c r="AN196" i="41"/>
  <c r="BI95" i="41"/>
  <c r="BY95" i="41"/>
  <c r="BS195" i="41"/>
  <c r="BC195" i="41"/>
  <c r="AM196" i="41"/>
  <c r="BN196" i="41"/>
  <c r="AX196" i="41"/>
  <c r="AH197" i="41"/>
  <c r="AR196" i="41"/>
  <c r="BX195" i="41"/>
  <c r="BH195" i="41"/>
  <c r="BQ94" i="41"/>
  <c r="BA94" i="41"/>
  <c r="BA197" i="41"/>
  <c r="AK198" i="41"/>
  <c r="BQ197" i="41"/>
  <c r="CA96" i="41"/>
  <c r="AU97" i="41"/>
  <c r="BK96" i="41"/>
  <c r="AW195" i="41"/>
  <c r="AG196" i="41"/>
  <c r="BM195" i="41"/>
  <c r="AO199" i="41"/>
  <c r="BE198" i="41"/>
  <c r="BU198" i="41"/>
  <c r="BO94" i="41"/>
  <c r="AY94" i="41"/>
  <c r="BE96" i="41"/>
  <c r="BU96" i="41"/>
  <c r="BV195" i="41"/>
  <c r="BF195" i="41"/>
  <c r="AP196" i="41"/>
  <c r="BC96" i="41"/>
  <c r="BS96" i="41"/>
  <c r="AZ95" i="41"/>
  <c r="BP95" i="41"/>
  <c r="BY198" i="41"/>
  <c r="BI198" i="41"/>
  <c r="AS199" i="41"/>
  <c r="BW97" i="41"/>
  <c r="AQ98" i="41"/>
  <c r="BG97" i="41"/>
  <c r="BZ95" i="40"/>
  <c r="BJ95" i="40"/>
  <c r="BY195" i="40"/>
  <c r="AS196" i="40"/>
  <c r="BI195" i="40"/>
  <c r="BA197" i="40"/>
  <c r="AK198" i="40"/>
  <c r="BQ197" i="40"/>
  <c r="BP195" i="40"/>
  <c r="AZ195" i="40"/>
  <c r="AJ196" i="40"/>
  <c r="BT95" i="40"/>
  <c r="BD95" i="40"/>
  <c r="AP196" i="40"/>
  <c r="BV195" i="40"/>
  <c r="BF195" i="40"/>
  <c r="BF95" i="40"/>
  <c r="BV95" i="40"/>
  <c r="CA195" i="40"/>
  <c r="AU196" i="40"/>
  <c r="BK195" i="40"/>
  <c r="BR94" i="40"/>
  <c r="BB94" i="40"/>
  <c r="AX96" i="40"/>
  <c r="BN96" i="40"/>
  <c r="BC196" i="40"/>
  <c r="AM197" i="40"/>
  <c r="BS196" i="40"/>
  <c r="AX195" i="40"/>
  <c r="AH196" i="40"/>
  <c r="BN195" i="40"/>
  <c r="BQ94" i="40"/>
  <c r="BA94" i="40"/>
  <c r="BI94" i="40"/>
  <c r="BY94" i="40"/>
  <c r="BJ196" i="40"/>
  <c r="BZ196" i="40"/>
  <c r="AT197" i="40"/>
  <c r="BR195" i="40"/>
  <c r="BB195" i="40"/>
  <c r="AL196" i="40"/>
  <c r="AU95" i="40"/>
  <c r="BK94" i="40"/>
  <c r="CA94" i="40"/>
  <c r="AY195" i="40"/>
  <c r="BO195" i="40"/>
  <c r="AI196" i="40"/>
  <c r="AN196" i="40"/>
  <c r="BD195" i="40"/>
  <c r="BT195" i="40"/>
  <c r="AO196" i="40"/>
  <c r="BE195" i="40"/>
  <c r="BU195" i="40"/>
  <c r="BG94" i="40"/>
  <c r="BW94" i="40"/>
  <c r="BP96" i="40"/>
  <c r="AZ96" i="40"/>
  <c r="BE95" i="40"/>
  <c r="BU95" i="40"/>
  <c r="BX96" i="40"/>
  <c r="BH96" i="40"/>
  <c r="BO96" i="40"/>
  <c r="AY96" i="40"/>
  <c r="BW197" i="40"/>
  <c r="AQ198" i="40"/>
  <c r="BG197" i="40"/>
  <c r="BG96" i="39"/>
  <c r="BW96" i="39"/>
  <c r="BC94" i="39"/>
  <c r="BS94" i="39"/>
  <c r="AK198" i="39"/>
  <c r="BA197" i="39"/>
  <c r="BQ197" i="39"/>
  <c r="BT195" i="39"/>
  <c r="AN196" i="39"/>
  <c r="BD195" i="39"/>
  <c r="AH196" i="39"/>
  <c r="AX195" i="39"/>
  <c r="BN195" i="39"/>
  <c r="AW95" i="39"/>
  <c r="BM95" i="39"/>
  <c r="BR95" i="39"/>
  <c r="BB95" i="39"/>
  <c r="AI196" i="39"/>
  <c r="AY195" i="39"/>
  <c r="BO195" i="39"/>
  <c r="BH197" i="39"/>
  <c r="BX197" i="39"/>
  <c r="AR198" i="39"/>
  <c r="AY96" i="39"/>
  <c r="BO96" i="39"/>
  <c r="AJ198" i="39"/>
  <c r="AZ197" i="39"/>
  <c r="BP197" i="39"/>
  <c r="BE95" i="39"/>
  <c r="BU95" i="39"/>
  <c r="BF96" i="39"/>
  <c r="BV96" i="39"/>
  <c r="BM195" i="39"/>
  <c r="AW195" i="39"/>
  <c r="AG196" i="39"/>
  <c r="AF197" i="39"/>
  <c r="AV196" i="39"/>
  <c r="BL196" i="39"/>
  <c r="BR196" i="39"/>
  <c r="AL197" i="39"/>
  <c r="BB196" i="39"/>
  <c r="BT96" i="39"/>
  <c r="BD96" i="39"/>
  <c r="BJ197" i="39"/>
  <c r="BZ197" i="39"/>
  <c r="AT198" i="39"/>
  <c r="BY196" i="39"/>
  <c r="BI196" i="39"/>
  <c r="AS197" i="39"/>
  <c r="BZ94" i="39"/>
  <c r="BJ94" i="39"/>
  <c r="AX95" i="39"/>
  <c r="BN95" i="39"/>
  <c r="BE196" i="39"/>
  <c r="AO197" i="39"/>
  <c r="BU196" i="39"/>
  <c r="CA96" i="39"/>
  <c r="BK96" i="39"/>
  <c r="CA195" i="39"/>
  <c r="BK195" i="39"/>
  <c r="AU196" i="39"/>
  <c r="AP197" i="39"/>
  <c r="BF196" i="39"/>
  <c r="BV196" i="39"/>
  <c r="BS196" i="39"/>
  <c r="BC196" i="39"/>
  <c r="AM197" i="39"/>
  <c r="BP96" i="39"/>
  <c r="AZ96" i="39"/>
  <c r="BQ95" i="39"/>
  <c r="BA95" i="39"/>
  <c r="BO96" i="38"/>
  <c r="AY96" i="38"/>
  <c r="AX94" i="38"/>
  <c r="BN94" i="38"/>
  <c r="AZ94" i="38"/>
  <c r="BP94" i="38"/>
  <c r="BE195" i="38"/>
  <c r="AO196" i="38"/>
  <c r="BU195" i="38"/>
  <c r="AN197" i="38"/>
  <c r="BD196" i="38"/>
  <c r="BT196" i="38"/>
  <c r="AY196" i="38"/>
  <c r="BO196" i="38"/>
  <c r="AI197" i="38"/>
  <c r="BI95" i="38"/>
  <c r="BY95" i="38"/>
  <c r="BS94" i="38"/>
  <c r="BC94" i="38"/>
  <c r="BK94" i="38"/>
  <c r="CA94" i="38"/>
  <c r="BW197" i="38"/>
  <c r="AQ198" i="38"/>
  <c r="BG197" i="38"/>
  <c r="BS196" i="38"/>
  <c r="AM197" i="38"/>
  <c r="BC196" i="38"/>
  <c r="AW94" i="38"/>
  <c r="BM94" i="38"/>
  <c r="BT94" i="38"/>
  <c r="BD94" i="38"/>
  <c r="BF195" i="38"/>
  <c r="AP196" i="38"/>
  <c r="BV195" i="38"/>
  <c r="BJ95" i="38"/>
  <c r="BZ95" i="38"/>
  <c r="BW95" i="38"/>
  <c r="BG95" i="38"/>
  <c r="BR197" i="38"/>
  <c r="BB197" i="38"/>
  <c r="AL198" i="38"/>
  <c r="BV95" i="38"/>
  <c r="BF95" i="38"/>
  <c r="AX196" i="38"/>
  <c r="BN196" i="38"/>
  <c r="AH197" i="38"/>
  <c r="BH196" i="38"/>
  <c r="AR197" i="38"/>
  <c r="BX196" i="38"/>
  <c r="CA195" i="38"/>
  <c r="AU196" i="38"/>
  <c r="BK195" i="38"/>
  <c r="BA94" i="38"/>
  <c r="BQ94" i="38"/>
  <c r="AF196" i="38"/>
  <c r="AV195" i="38"/>
  <c r="BL195" i="38"/>
  <c r="BM195" i="38"/>
  <c r="AG196" i="38"/>
  <c r="AW195" i="38"/>
  <c r="BP196" i="38"/>
  <c r="AJ197" i="38"/>
  <c r="AZ196" i="38"/>
  <c r="BR94" i="38"/>
  <c r="BB94" i="38"/>
  <c r="BQ196" i="38"/>
  <c r="AK197" i="38"/>
  <c r="BA196" i="38"/>
  <c r="BU94" i="38"/>
  <c r="BE94" i="38"/>
  <c r="BX95" i="38"/>
  <c r="BH95" i="38"/>
  <c r="BY195" i="37"/>
  <c r="BI195" i="37"/>
  <c r="AS196" i="37"/>
  <c r="BH95" i="37"/>
  <c r="BX95" i="37"/>
  <c r="BN94" i="37"/>
  <c r="AX94" i="37"/>
  <c r="BJ195" i="37"/>
  <c r="BZ195" i="37"/>
  <c r="AT196" i="37"/>
  <c r="AY96" i="37"/>
  <c r="BO96" i="37"/>
  <c r="AK196" i="37"/>
  <c r="BA195" i="37"/>
  <c r="BQ195" i="37"/>
  <c r="BD195" i="37"/>
  <c r="BT195" i="37"/>
  <c r="AN196" i="37"/>
  <c r="BM94" i="37"/>
  <c r="AW94" i="37"/>
  <c r="BJ95" i="37"/>
  <c r="BZ95" i="37"/>
  <c r="BD96" i="37"/>
  <c r="BT96" i="37"/>
  <c r="BI95" i="37"/>
  <c r="BY95" i="37"/>
  <c r="BH197" i="37"/>
  <c r="BX197" i="37"/>
  <c r="AR198" i="37"/>
  <c r="BB94" i="37"/>
  <c r="BR94" i="37"/>
  <c r="CA196" i="37"/>
  <c r="AU197" i="37"/>
  <c r="BK196" i="37"/>
  <c r="BC96" i="37"/>
  <c r="BS96" i="37"/>
  <c r="BW195" i="37"/>
  <c r="BG195" i="37"/>
  <c r="AQ196" i="37"/>
  <c r="BE96" i="37"/>
  <c r="BU96" i="37"/>
  <c r="AJ196" i="37"/>
  <c r="AZ195" i="37"/>
  <c r="BP195" i="37"/>
  <c r="BP96" i="37"/>
  <c r="AZ96" i="37"/>
  <c r="AI196" i="37"/>
  <c r="AY195" i="37"/>
  <c r="BO195" i="37"/>
  <c r="BC195" i="37"/>
  <c r="AM196" i="37"/>
  <c r="BS195" i="37"/>
  <c r="BK95" i="37"/>
  <c r="CA95" i="37"/>
  <c r="AV196" i="37"/>
  <c r="AF197" i="37"/>
  <c r="BL196" i="37"/>
  <c r="BE195" i="37"/>
  <c r="BU195" i="37"/>
  <c r="AO196" i="37"/>
  <c r="BF196" i="37"/>
  <c r="AP197" i="37"/>
  <c r="BV196" i="37"/>
  <c r="BA94" i="37"/>
  <c r="BQ94" i="37"/>
  <c r="BG95" i="37"/>
  <c r="BW95" i="37"/>
  <c r="BB195" i="37"/>
  <c r="AL196" i="37"/>
  <c r="BR195" i="37"/>
  <c r="BF96" i="37"/>
  <c r="BV96" i="37"/>
  <c r="BE196" i="36"/>
  <c r="BU196" i="36"/>
  <c r="BI195" i="36"/>
  <c r="BY195" i="36"/>
  <c r="BY95" i="36"/>
  <c r="BI95" i="36"/>
  <c r="BC195" i="36"/>
  <c r="BS195" i="36"/>
  <c r="BT195" i="36"/>
  <c r="BD195" i="36"/>
  <c r="BX196" i="36"/>
  <c r="BH196" i="36"/>
  <c r="CA97" i="36"/>
  <c r="BK97" i="36"/>
  <c r="BL195" i="36"/>
  <c r="AV195" i="36"/>
  <c r="BU94" i="36"/>
  <c r="BE94" i="36"/>
  <c r="AX96" i="36"/>
  <c r="BN96" i="36"/>
  <c r="BG94" i="36"/>
  <c r="BW94" i="36"/>
  <c r="BJ195" i="36"/>
  <c r="BZ195" i="36"/>
  <c r="BK195" i="36"/>
  <c r="CA195" i="36"/>
  <c r="BD94" i="36"/>
  <c r="BT94" i="36"/>
  <c r="BF94" i="36"/>
  <c r="BV94" i="36"/>
  <c r="BQ96" i="36"/>
  <c r="BA96" i="36"/>
  <c r="BO195" i="36"/>
  <c r="AY195" i="36"/>
  <c r="BW195" i="36"/>
  <c r="BG195" i="36"/>
  <c r="AZ96" i="36"/>
  <c r="BP96" i="36"/>
  <c r="BM195" i="36"/>
  <c r="AW195" i="36"/>
  <c r="BH95" i="36"/>
  <c r="BX95" i="36"/>
  <c r="BR95" i="36"/>
  <c r="BB95" i="36"/>
  <c r="BM95" i="36"/>
  <c r="AW95" i="36"/>
  <c r="BZ94" i="36"/>
  <c r="BJ94" i="36"/>
  <c r="BS96" i="36"/>
  <c r="BC96" i="36"/>
  <c r="BB196" i="36"/>
  <c r="BR196" i="36"/>
  <c r="BQ197" i="36"/>
  <c r="BA197" i="36"/>
  <c r="AZ196" i="36"/>
  <c r="BP196" i="36"/>
  <c r="BN197" i="36"/>
  <c r="AX197" i="36"/>
  <c r="BV195" i="36"/>
  <c r="BF195" i="36"/>
  <c r="BG192" i="16"/>
  <c r="BW192" i="16"/>
  <c r="BD94" i="16"/>
  <c r="BT94" i="16"/>
  <c r="BK93" i="16"/>
  <c r="CA93" i="16"/>
  <c r="BW92" i="16"/>
  <c r="BG92" i="16"/>
  <c r="BY92" i="16"/>
  <c r="BI92" i="16"/>
  <c r="BS63" i="16"/>
  <c r="BC63" i="16"/>
  <c r="BQ63" i="16"/>
  <c r="BA63" i="16"/>
  <c r="BU92" i="16"/>
  <c r="BE92" i="16"/>
  <c r="BJ92" i="16"/>
  <c r="BZ92" i="16"/>
  <c r="BU192" i="16"/>
  <c r="BE192" i="16"/>
  <c r="BI192" i="16"/>
  <c r="BY192" i="16"/>
  <c r="AX63" i="16"/>
  <c r="BN63" i="16"/>
  <c r="BH193" i="16"/>
  <c r="BX193" i="16"/>
  <c r="BT192" i="16"/>
  <c r="BD192" i="16"/>
  <c r="BJ193" i="16"/>
  <c r="BZ193" i="16"/>
  <c r="BK193" i="16"/>
  <c r="CA193" i="16"/>
  <c r="BP64" i="16"/>
  <c r="AZ64" i="16"/>
  <c r="BV93" i="16"/>
  <c r="BF93" i="16"/>
  <c r="AY64" i="16"/>
  <c r="BO64" i="16"/>
  <c r="BM63" i="16"/>
  <c r="AW63" i="16"/>
  <c r="BX92" i="16"/>
  <c r="BH92" i="16"/>
  <c r="BF193" i="16"/>
  <c r="BV193" i="16"/>
  <c r="BL63" i="16"/>
  <c r="AV63" i="16"/>
  <c r="BR63" i="16"/>
  <c r="BB63" i="16"/>
  <c r="AT194" i="16"/>
  <c r="AP194" i="16"/>
  <c r="AU194" i="16"/>
  <c r="AS193" i="16"/>
  <c r="AR194" i="16"/>
  <c r="AN193" i="16"/>
  <c r="AQ193" i="16"/>
  <c r="AO193" i="16"/>
  <c r="AM64" i="16"/>
  <c r="AI65" i="16"/>
  <c r="AJ65" i="16"/>
  <c r="AK64" i="16"/>
  <c r="AF64" i="16"/>
  <c r="AL64" i="16"/>
  <c r="AH64" i="16"/>
  <c r="AG64" i="16"/>
  <c r="U50" i="15"/>
  <c r="AC50" i="15" s="1"/>
  <c r="Y51" i="15"/>
  <c r="AG51" i="15" s="1"/>
  <c r="S50" i="15"/>
  <c r="AA50" i="15" s="1"/>
  <c r="X51" i="15"/>
  <c r="AF51" i="15" s="1"/>
  <c r="V51" i="15"/>
  <c r="AD51" i="15" s="1"/>
  <c r="R51" i="15"/>
  <c r="Z51" i="15" s="1"/>
  <c r="W51" i="15"/>
  <c r="AE51" i="15" s="1"/>
  <c r="T51" i="15"/>
  <c r="AB51" i="15" s="1"/>
  <c r="BH95" i="39" l="1"/>
  <c r="BX95" i="39"/>
  <c r="BC95" i="40"/>
  <c r="BS95" i="40"/>
  <c r="BS95" i="43"/>
  <c r="BC95" i="43"/>
  <c r="BO95" i="43"/>
  <c r="AY95" i="43"/>
  <c r="AQ198" i="39"/>
  <c r="BW197" i="39"/>
  <c r="BG197" i="39"/>
  <c r="BI196" i="38"/>
  <c r="AS197" i="38"/>
  <c r="BY196" i="38"/>
  <c r="AG197" i="37"/>
  <c r="BM196" i="37"/>
  <c r="AW196" i="37"/>
  <c r="AD93" i="45"/>
  <c r="V94" i="45"/>
  <c r="BY196" i="43"/>
  <c r="AS197" i="43"/>
  <c r="BI196" i="43"/>
  <c r="BM196" i="40"/>
  <c r="AG197" i="40"/>
  <c r="AW196" i="40"/>
  <c r="AX95" i="42"/>
  <c r="BN95" i="42"/>
  <c r="AU197" i="41"/>
  <c r="BK196" i="41"/>
  <c r="CA196" i="41"/>
  <c r="AF197" i="40"/>
  <c r="BL196" i="40"/>
  <c r="AV196" i="40"/>
  <c r="BK196" i="43"/>
  <c r="AU197" i="43"/>
  <c r="CA196" i="43"/>
  <c r="AW196" i="42"/>
  <c r="BM196" i="42"/>
  <c r="AG197" i="42"/>
  <c r="BJ95" i="41"/>
  <c r="BZ95" i="41"/>
  <c r="AT197" i="38"/>
  <c r="BJ196" i="38"/>
  <c r="BZ196" i="38"/>
  <c r="BG95" i="44"/>
  <c r="BW95" i="44"/>
  <c r="BM95" i="40"/>
  <c r="AW95" i="40"/>
  <c r="BO95" i="36"/>
  <c r="AY95" i="36"/>
  <c r="AT197" i="43"/>
  <c r="BJ196" i="43"/>
  <c r="BZ196" i="43"/>
  <c r="BF96" i="44"/>
  <c r="BV96" i="44"/>
  <c r="BH196" i="40"/>
  <c r="AR197" i="40"/>
  <c r="BX196" i="40"/>
  <c r="AH198" i="37"/>
  <c r="AX197" i="37"/>
  <c r="BN197" i="37"/>
  <c r="BI95" i="39"/>
  <c r="BY95" i="39"/>
  <c r="BH95" i="41"/>
  <c r="BX95" i="41"/>
  <c r="BR196" i="42"/>
  <c r="BB196" i="42"/>
  <c r="AL197" i="42"/>
  <c r="AC93" i="45"/>
  <c r="U94" i="45"/>
  <c r="AJ197" i="41"/>
  <c r="AZ196" i="41"/>
  <c r="BP196" i="41"/>
  <c r="AZ196" i="42"/>
  <c r="AJ197" i="42"/>
  <c r="BP196" i="42"/>
  <c r="BT95" i="44"/>
  <c r="BD95" i="44"/>
  <c r="BT196" i="42"/>
  <c r="BD196" i="42"/>
  <c r="AN197" i="42"/>
  <c r="AA95" i="45"/>
  <c r="S96" i="45"/>
  <c r="Z95" i="45"/>
  <c r="R96" i="45"/>
  <c r="T97" i="45"/>
  <c r="AB96" i="45"/>
  <c r="AG93" i="45"/>
  <c r="Y94" i="45"/>
  <c r="W96" i="45"/>
  <c r="AE95" i="45"/>
  <c r="AF93" i="45"/>
  <c r="X94" i="45"/>
  <c r="BP95" i="44"/>
  <c r="AZ95" i="44"/>
  <c r="AQ198" i="44"/>
  <c r="BG197" i="44"/>
  <c r="BW197" i="44"/>
  <c r="BZ196" i="44"/>
  <c r="BJ196" i="44"/>
  <c r="AT197" i="44"/>
  <c r="CA95" i="44"/>
  <c r="BK95" i="44"/>
  <c r="AZ196" i="44"/>
  <c r="AJ197" i="44"/>
  <c r="BP196" i="44"/>
  <c r="AY98" i="44"/>
  <c r="BO98" i="44"/>
  <c r="BU95" i="44"/>
  <c r="BE95" i="44"/>
  <c r="AW197" i="44"/>
  <c r="AG198" i="44"/>
  <c r="BM197" i="44"/>
  <c r="CA198" i="44"/>
  <c r="BK198" i="44"/>
  <c r="AU199" i="44"/>
  <c r="AF199" i="44"/>
  <c r="BL198" i="44"/>
  <c r="AV198" i="44"/>
  <c r="BD197" i="44"/>
  <c r="BT197" i="44"/>
  <c r="AN198" i="44"/>
  <c r="BB199" i="44"/>
  <c r="BR199" i="44"/>
  <c r="AL200" i="44"/>
  <c r="BH95" i="44"/>
  <c r="BX95" i="44"/>
  <c r="BQ96" i="44"/>
  <c r="BA96" i="44"/>
  <c r="BA198" i="44"/>
  <c r="BQ198" i="44"/>
  <c r="AK199" i="44"/>
  <c r="BH196" i="44"/>
  <c r="AR197" i="44"/>
  <c r="BX196" i="44"/>
  <c r="AO198" i="44"/>
  <c r="BE197" i="44"/>
  <c r="BU197" i="44"/>
  <c r="BC196" i="44"/>
  <c r="AM197" i="44"/>
  <c r="BS196" i="44"/>
  <c r="BR97" i="44"/>
  <c r="BB97" i="44"/>
  <c r="BI95" i="44"/>
  <c r="BY95" i="44"/>
  <c r="BS97" i="44"/>
  <c r="BC97" i="44"/>
  <c r="BY197" i="44"/>
  <c r="BI197" i="44"/>
  <c r="AS198" i="44"/>
  <c r="AI197" i="44"/>
  <c r="AY196" i="44"/>
  <c r="BO196" i="44"/>
  <c r="AX98" i="44"/>
  <c r="BN98" i="44"/>
  <c r="BJ95" i="44"/>
  <c r="BZ95" i="44"/>
  <c r="AP198" i="44"/>
  <c r="BF197" i="44"/>
  <c r="BV197" i="44"/>
  <c r="AH199" i="44"/>
  <c r="AX198" i="44"/>
  <c r="BN198" i="44"/>
  <c r="AW96" i="44"/>
  <c r="BM96" i="44"/>
  <c r="BW95" i="43"/>
  <c r="BG95" i="43"/>
  <c r="BD197" i="43"/>
  <c r="AN198" i="43"/>
  <c r="BT197" i="43"/>
  <c r="BC197" i="43"/>
  <c r="AM198" i="43"/>
  <c r="BS197" i="43"/>
  <c r="AG197" i="43"/>
  <c r="BM196" i="43"/>
  <c r="AW196" i="43"/>
  <c r="BY95" i="43"/>
  <c r="BI95" i="43"/>
  <c r="AL198" i="43"/>
  <c r="BB197" i="43"/>
  <c r="BR197" i="43"/>
  <c r="BU197" i="43"/>
  <c r="BE197" i="43"/>
  <c r="AO198" i="43"/>
  <c r="BN196" i="43"/>
  <c r="AH197" i="43"/>
  <c r="AX196" i="43"/>
  <c r="BZ95" i="43"/>
  <c r="BJ95" i="43"/>
  <c r="AJ197" i="43"/>
  <c r="AZ196" i="43"/>
  <c r="BP196" i="43"/>
  <c r="AX97" i="43"/>
  <c r="BN97" i="43"/>
  <c r="BM97" i="43"/>
  <c r="AW97" i="43"/>
  <c r="BA98" i="43"/>
  <c r="BQ98" i="43"/>
  <c r="BA197" i="43"/>
  <c r="AK198" i="43"/>
  <c r="BQ197" i="43"/>
  <c r="AQ198" i="43"/>
  <c r="BG197" i="43"/>
  <c r="BW197" i="43"/>
  <c r="BD96" i="43"/>
  <c r="BT96" i="43"/>
  <c r="BR98" i="43"/>
  <c r="BB98" i="43"/>
  <c r="BK96" i="43"/>
  <c r="CA96" i="43"/>
  <c r="AR199" i="43"/>
  <c r="BH198" i="43"/>
  <c r="BX198" i="43"/>
  <c r="AZ97" i="43"/>
  <c r="BP97" i="43"/>
  <c r="BF197" i="43"/>
  <c r="AP198" i="43"/>
  <c r="BV197" i="43"/>
  <c r="BX95" i="43"/>
  <c r="BH95" i="43"/>
  <c r="AI197" i="43"/>
  <c r="BO196" i="43"/>
  <c r="AY196" i="43"/>
  <c r="BL197" i="43"/>
  <c r="AV197" i="43"/>
  <c r="AF198" i="43"/>
  <c r="BV96" i="43"/>
  <c r="BF96" i="43"/>
  <c r="BU96" i="43"/>
  <c r="BE96" i="43"/>
  <c r="BC198" i="42"/>
  <c r="AM199" i="42"/>
  <c r="BS198" i="42"/>
  <c r="BK97" i="42"/>
  <c r="CA97" i="42"/>
  <c r="AU98" i="42"/>
  <c r="AR97" i="42"/>
  <c r="BH96" i="42"/>
  <c r="BX96" i="42"/>
  <c r="AW96" i="42"/>
  <c r="BM96" i="42"/>
  <c r="AG97" i="42"/>
  <c r="AK198" i="42"/>
  <c r="BA197" i="42"/>
  <c r="BQ197" i="42"/>
  <c r="BZ97" i="42"/>
  <c r="BJ97" i="42"/>
  <c r="AT98" i="42"/>
  <c r="AR197" i="42"/>
  <c r="BH196" i="42"/>
  <c r="BX196" i="42"/>
  <c r="AS197" i="42"/>
  <c r="BY196" i="42"/>
  <c r="BI196" i="42"/>
  <c r="AV196" i="42"/>
  <c r="AF197" i="42"/>
  <c r="BL196" i="42"/>
  <c r="BG95" i="42"/>
  <c r="BW95" i="42"/>
  <c r="AJ98" i="42"/>
  <c r="AZ97" i="42"/>
  <c r="BP97" i="42"/>
  <c r="AY96" i="42"/>
  <c r="BO96" i="42"/>
  <c r="AI97" i="42"/>
  <c r="BJ196" i="42"/>
  <c r="BZ196" i="42"/>
  <c r="AT197" i="42"/>
  <c r="AP197" i="42"/>
  <c r="BV196" i="42"/>
  <c r="BF196" i="42"/>
  <c r="AY196" i="42"/>
  <c r="BO196" i="42"/>
  <c r="AI197" i="42"/>
  <c r="BB96" i="42"/>
  <c r="BR96" i="42"/>
  <c r="AL97" i="42"/>
  <c r="BK197" i="42"/>
  <c r="CA197" i="42"/>
  <c r="AU198" i="42"/>
  <c r="BU96" i="42"/>
  <c r="AO97" i="42"/>
  <c r="BE96" i="42"/>
  <c r="BN198" i="42"/>
  <c r="AH199" i="42"/>
  <c r="AX198" i="42"/>
  <c r="AQ197" i="42"/>
  <c r="BW196" i="42"/>
  <c r="BG196" i="42"/>
  <c r="BE198" i="42"/>
  <c r="AO199" i="42"/>
  <c r="BU198" i="42"/>
  <c r="BT96" i="42"/>
  <c r="AN97" i="42"/>
  <c r="BD96" i="42"/>
  <c r="BS96" i="42"/>
  <c r="AM97" i="42"/>
  <c r="BC96" i="42"/>
  <c r="BA96" i="42"/>
  <c r="BQ96" i="42"/>
  <c r="AK97" i="42"/>
  <c r="BY98" i="42"/>
  <c r="AS99" i="42"/>
  <c r="BI98" i="42"/>
  <c r="BV96" i="42"/>
  <c r="AP97" i="42"/>
  <c r="BF96" i="42"/>
  <c r="BY96" i="41"/>
  <c r="BI96" i="41"/>
  <c r="BT196" i="41"/>
  <c r="AN197" i="41"/>
  <c r="BD196" i="41"/>
  <c r="BV196" i="41"/>
  <c r="AP197" i="41"/>
  <c r="BF196" i="41"/>
  <c r="AY197" i="41"/>
  <c r="AI198" i="41"/>
  <c r="BO197" i="41"/>
  <c r="BE97" i="41"/>
  <c r="BU97" i="41"/>
  <c r="AO98" i="41"/>
  <c r="BV97" i="41"/>
  <c r="BF97" i="41"/>
  <c r="AP98" i="41"/>
  <c r="AQ99" i="41"/>
  <c r="BG98" i="41"/>
  <c r="BW98" i="41"/>
  <c r="BD97" i="41"/>
  <c r="BT97" i="41"/>
  <c r="AN98" i="41"/>
  <c r="BZ198" i="41"/>
  <c r="BJ198" i="41"/>
  <c r="AT199" i="41"/>
  <c r="AH198" i="41"/>
  <c r="AX197" i="41"/>
  <c r="BN197" i="41"/>
  <c r="BY199" i="41"/>
  <c r="BI199" i="41"/>
  <c r="AS200" i="41"/>
  <c r="BE199" i="41"/>
  <c r="BU199" i="41"/>
  <c r="AO200" i="41"/>
  <c r="AL197" i="41"/>
  <c r="BR196" i="41"/>
  <c r="BB196" i="41"/>
  <c r="BX196" i="41"/>
  <c r="BH196" i="41"/>
  <c r="AR197" i="41"/>
  <c r="BS196" i="41"/>
  <c r="AM197" i="41"/>
  <c r="BC196" i="41"/>
  <c r="BC97" i="41"/>
  <c r="BS97" i="41"/>
  <c r="AM98" i="41"/>
  <c r="BA95" i="41"/>
  <c r="BQ95" i="41"/>
  <c r="BB97" i="41"/>
  <c r="BR97" i="41"/>
  <c r="AL98" i="41"/>
  <c r="AK199" i="41"/>
  <c r="BA198" i="41"/>
  <c r="BQ198" i="41"/>
  <c r="AW95" i="41"/>
  <c r="BM95" i="41"/>
  <c r="AX95" i="41"/>
  <c r="BN95" i="41"/>
  <c r="AY95" i="41"/>
  <c r="BO95" i="41"/>
  <c r="BW196" i="41"/>
  <c r="AQ197" i="41"/>
  <c r="BG196" i="41"/>
  <c r="BM196" i="41"/>
  <c r="AW196" i="41"/>
  <c r="AG197" i="41"/>
  <c r="BP96" i="41"/>
  <c r="AZ96" i="41"/>
  <c r="BL196" i="41"/>
  <c r="AF197" i="41"/>
  <c r="AV196" i="41"/>
  <c r="AU98" i="41"/>
  <c r="CA97" i="41"/>
  <c r="BK97" i="41"/>
  <c r="CA95" i="40"/>
  <c r="BK95" i="40"/>
  <c r="AU96" i="40"/>
  <c r="AL197" i="40"/>
  <c r="BB196" i="40"/>
  <c r="BR196" i="40"/>
  <c r="AH98" i="40"/>
  <c r="AX97" i="40"/>
  <c r="BN97" i="40"/>
  <c r="AJ197" i="40"/>
  <c r="AZ196" i="40"/>
  <c r="BP196" i="40"/>
  <c r="BP97" i="40"/>
  <c r="AJ98" i="40"/>
  <c r="AZ97" i="40"/>
  <c r="BD96" i="40"/>
  <c r="BT96" i="40"/>
  <c r="AY97" i="40"/>
  <c r="AI98" i="40"/>
  <c r="BO97" i="40"/>
  <c r="BI196" i="40"/>
  <c r="BY196" i="40"/>
  <c r="AS197" i="40"/>
  <c r="BG95" i="40"/>
  <c r="BW95" i="40"/>
  <c r="BY95" i="40"/>
  <c r="BI95" i="40"/>
  <c r="BD196" i="40"/>
  <c r="AN197" i="40"/>
  <c r="BT196" i="40"/>
  <c r="BW198" i="40"/>
  <c r="BG198" i="40"/>
  <c r="AQ199" i="40"/>
  <c r="AK199" i="40"/>
  <c r="BQ198" i="40"/>
  <c r="BA198" i="40"/>
  <c r="AO197" i="40"/>
  <c r="BU196" i="40"/>
  <c r="BE196" i="40"/>
  <c r="AI197" i="40"/>
  <c r="AY196" i="40"/>
  <c r="BO196" i="40"/>
  <c r="BJ96" i="40"/>
  <c r="BZ96" i="40"/>
  <c r="BA95" i="40"/>
  <c r="BQ95" i="40"/>
  <c r="AR98" i="40"/>
  <c r="BX97" i="40"/>
  <c r="BH97" i="40"/>
  <c r="AP197" i="40"/>
  <c r="BV196" i="40"/>
  <c r="BF196" i="40"/>
  <c r="BC197" i="40"/>
  <c r="BS197" i="40"/>
  <c r="AM198" i="40"/>
  <c r="AT198" i="40"/>
  <c r="BJ197" i="40"/>
  <c r="BZ197" i="40"/>
  <c r="BR95" i="40"/>
  <c r="BB95" i="40"/>
  <c r="BK196" i="40"/>
  <c r="CA196" i="40"/>
  <c r="AU197" i="40"/>
  <c r="BV96" i="40"/>
  <c r="BF96" i="40"/>
  <c r="BU96" i="40"/>
  <c r="BE96" i="40"/>
  <c r="AH197" i="40"/>
  <c r="BN196" i="40"/>
  <c r="AX196" i="40"/>
  <c r="BV97" i="39"/>
  <c r="BF97" i="39"/>
  <c r="CA97" i="39"/>
  <c r="BK97" i="39"/>
  <c r="BD196" i="39"/>
  <c r="AN197" i="39"/>
  <c r="BT196" i="39"/>
  <c r="AW96" i="39"/>
  <c r="BM96" i="39"/>
  <c r="BT97" i="39"/>
  <c r="BD97" i="39"/>
  <c r="AK199" i="39"/>
  <c r="BA198" i="39"/>
  <c r="BQ198" i="39"/>
  <c r="BJ95" i="39"/>
  <c r="BZ95" i="39"/>
  <c r="AG197" i="39"/>
  <c r="AW196" i="39"/>
  <c r="BM196" i="39"/>
  <c r="BS95" i="39"/>
  <c r="BC95" i="39"/>
  <c r="BY197" i="39"/>
  <c r="BI197" i="39"/>
  <c r="AS198" i="39"/>
  <c r="AX96" i="39"/>
  <c r="BN96" i="39"/>
  <c r="AX196" i="39"/>
  <c r="AH197" i="39"/>
  <c r="BN196" i="39"/>
  <c r="BU197" i="39"/>
  <c r="AO198" i="39"/>
  <c r="BE197" i="39"/>
  <c r="AL198" i="39"/>
  <c r="BB197" i="39"/>
  <c r="BR197" i="39"/>
  <c r="AY97" i="39"/>
  <c r="BO97" i="39"/>
  <c r="BX198" i="39"/>
  <c r="BH198" i="39"/>
  <c r="AR199" i="39"/>
  <c r="BL197" i="39"/>
  <c r="AF198" i="39"/>
  <c r="AV197" i="39"/>
  <c r="BR96" i="39"/>
  <c r="BB96" i="39"/>
  <c r="BU96" i="39"/>
  <c r="BE96" i="39"/>
  <c r="BQ96" i="39"/>
  <c r="BA96" i="39"/>
  <c r="AZ97" i="39"/>
  <c r="BP97" i="39"/>
  <c r="BC197" i="39"/>
  <c r="BS197" i="39"/>
  <c r="AM198" i="39"/>
  <c r="AP198" i="39"/>
  <c r="BV197" i="39"/>
  <c r="BF197" i="39"/>
  <c r="AY196" i="39"/>
  <c r="AI197" i="39"/>
  <c r="BO196" i="39"/>
  <c r="BW97" i="39"/>
  <c r="BG97" i="39"/>
  <c r="BZ198" i="39"/>
  <c r="AT199" i="39"/>
  <c r="BJ198" i="39"/>
  <c r="AJ199" i="39"/>
  <c r="BP198" i="39"/>
  <c r="AZ198" i="39"/>
  <c r="CA196" i="39"/>
  <c r="AU197" i="39"/>
  <c r="BK196" i="39"/>
  <c r="BR95" i="38"/>
  <c r="BB95" i="38"/>
  <c r="BC197" i="38"/>
  <c r="AM198" i="38"/>
  <c r="BS197" i="38"/>
  <c r="AH198" i="38"/>
  <c r="AX197" i="38"/>
  <c r="BN197" i="38"/>
  <c r="BD197" i="38"/>
  <c r="AN198" i="38"/>
  <c r="BT197" i="38"/>
  <c r="BX96" i="38"/>
  <c r="BH96" i="38"/>
  <c r="AU197" i="38"/>
  <c r="BK196" i="38"/>
  <c r="CA196" i="38"/>
  <c r="BN95" i="38"/>
  <c r="AX95" i="38"/>
  <c r="BT95" i="38"/>
  <c r="BD95" i="38"/>
  <c r="AZ197" i="38"/>
  <c r="AJ198" i="38"/>
  <c r="BP197" i="38"/>
  <c r="BV96" i="38"/>
  <c r="BF96" i="38"/>
  <c r="AW196" i="38"/>
  <c r="BM196" i="38"/>
  <c r="AG197" i="38"/>
  <c r="AO197" i="38"/>
  <c r="BU196" i="38"/>
  <c r="BE196" i="38"/>
  <c r="AV196" i="38"/>
  <c r="BL196" i="38"/>
  <c r="AF197" i="38"/>
  <c r="BP95" i="38"/>
  <c r="AZ95" i="38"/>
  <c r="BZ96" i="38"/>
  <c r="BJ96" i="38"/>
  <c r="BM95" i="38"/>
  <c r="AW95" i="38"/>
  <c r="BQ197" i="38"/>
  <c r="BA197" i="38"/>
  <c r="AK198" i="38"/>
  <c r="BS95" i="38"/>
  <c r="BC95" i="38"/>
  <c r="BO97" i="38"/>
  <c r="AY97" i="38"/>
  <c r="BQ95" i="38"/>
  <c r="BA95" i="38"/>
  <c r="BK95" i="38"/>
  <c r="CA95" i="38"/>
  <c r="BU95" i="38"/>
  <c r="BE95" i="38"/>
  <c r="BW96" i="38"/>
  <c r="BG96" i="38"/>
  <c r="BH197" i="38"/>
  <c r="AR198" i="38"/>
  <c r="BX197" i="38"/>
  <c r="BY96" i="38"/>
  <c r="BI96" i="38"/>
  <c r="AI198" i="38"/>
  <c r="AY197" i="38"/>
  <c r="BO197" i="38"/>
  <c r="BB198" i="38"/>
  <c r="BR198" i="38"/>
  <c r="AL199" i="38"/>
  <c r="BW198" i="38"/>
  <c r="BG198" i="38"/>
  <c r="AQ199" i="38"/>
  <c r="AP197" i="38"/>
  <c r="BV196" i="38"/>
  <c r="BF196" i="38"/>
  <c r="BB95" i="37"/>
  <c r="BR95" i="37"/>
  <c r="BQ196" i="37"/>
  <c r="AK197" i="37"/>
  <c r="BA196" i="37"/>
  <c r="BP196" i="37"/>
  <c r="AJ197" i="37"/>
  <c r="AZ196" i="37"/>
  <c r="BG196" i="37"/>
  <c r="AQ197" i="37"/>
  <c r="BW196" i="37"/>
  <c r="AM197" i="37"/>
  <c r="BC196" i="37"/>
  <c r="BS196" i="37"/>
  <c r="BS97" i="37"/>
  <c r="BC97" i="37"/>
  <c r="BZ96" i="37"/>
  <c r="BJ96" i="37"/>
  <c r="BF197" i="37"/>
  <c r="AP198" i="37"/>
  <c r="BV197" i="37"/>
  <c r="AR199" i="37"/>
  <c r="BH198" i="37"/>
  <c r="BX198" i="37"/>
  <c r="CA96" i="37"/>
  <c r="BK96" i="37"/>
  <c r="BN95" i="37"/>
  <c r="AX95" i="37"/>
  <c r="BH96" i="37"/>
  <c r="BX96" i="37"/>
  <c r="BE97" i="37"/>
  <c r="BU97" i="37"/>
  <c r="BZ196" i="37"/>
  <c r="AT197" i="37"/>
  <c r="BJ196" i="37"/>
  <c r="BY96" i="37"/>
  <c r="BI96" i="37"/>
  <c r="BT97" i="37"/>
  <c r="BD97" i="37"/>
  <c r="BR196" i="37"/>
  <c r="BB196" i="37"/>
  <c r="AL197" i="37"/>
  <c r="AS197" i="37"/>
  <c r="BI196" i="37"/>
  <c r="BY196" i="37"/>
  <c r="AZ97" i="37"/>
  <c r="BP97" i="37"/>
  <c r="AO197" i="37"/>
  <c r="BE196" i="37"/>
  <c r="BU196" i="37"/>
  <c r="AY97" i="37"/>
  <c r="BO97" i="37"/>
  <c r="BV97" i="37"/>
  <c r="BF97" i="37"/>
  <c r="AF198" i="37"/>
  <c r="AV197" i="37"/>
  <c r="BL197" i="37"/>
  <c r="BG96" i="37"/>
  <c r="BW96" i="37"/>
  <c r="BQ95" i="37"/>
  <c r="BA95" i="37"/>
  <c r="BM95" i="37"/>
  <c r="AW95" i="37"/>
  <c r="BO196" i="37"/>
  <c r="AI197" i="37"/>
  <c r="AY196" i="37"/>
  <c r="CA197" i="37"/>
  <c r="AU198" i="37"/>
  <c r="BK197" i="37"/>
  <c r="AN197" i="37"/>
  <c r="BD196" i="37"/>
  <c r="BT196" i="37"/>
  <c r="BB197" i="36"/>
  <c r="BR197" i="36"/>
  <c r="AZ97" i="36"/>
  <c r="BP97" i="36"/>
  <c r="BW196" i="36"/>
  <c r="BG196" i="36"/>
  <c r="BN97" i="36"/>
  <c r="AX97" i="36"/>
  <c r="BN198" i="36"/>
  <c r="AH199" i="36"/>
  <c r="AX198" i="36"/>
  <c r="BR96" i="36"/>
  <c r="BB96" i="36"/>
  <c r="BV95" i="36"/>
  <c r="BF95" i="36"/>
  <c r="BY96" i="36"/>
  <c r="BI96" i="36"/>
  <c r="BP197" i="36"/>
  <c r="AZ197" i="36"/>
  <c r="AV196" i="36"/>
  <c r="BL196" i="36"/>
  <c r="BC196" i="36"/>
  <c r="BS196" i="36"/>
  <c r="BD196" i="36"/>
  <c r="BT196" i="36"/>
  <c r="AY196" i="36"/>
  <c r="BO196" i="36"/>
  <c r="BA97" i="36"/>
  <c r="BQ97" i="36"/>
  <c r="BA198" i="36"/>
  <c r="AK199" i="36"/>
  <c r="BQ198" i="36"/>
  <c r="AW196" i="36"/>
  <c r="BM196" i="36"/>
  <c r="BE197" i="36"/>
  <c r="BU197" i="36"/>
  <c r="BX197" i="36"/>
  <c r="BH197" i="36"/>
  <c r="BC97" i="36"/>
  <c r="BS97" i="36"/>
  <c r="BM96" i="36"/>
  <c r="AW96" i="36"/>
  <c r="BH96" i="36"/>
  <c r="BX96" i="36"/>
  <c r="CA98" i="36"/>
  <c r="BK98" i="36"/>
  <c r="BZ196" i="36"/>
  <c r="BJ196" i="36"/>
  <c r="BZ95" i="36"/>
  <c r="BJ95" i="36"/>
  <c r="BW95" i="36"/>
  <c r="BG95" i="36"/>
  <c r="BV196" i="36"/>
  <c r="BF196" i="36"/>
  <c r="BU95" i="36"/>
  <c r="BE95" i="36"/>
  <c r="BY196" i="36"/>
  <c r="BI196" i="36"/>
  <c r="BT95" i="36"/>
  <c r="BD95" i="36"/>
  <c r="CA196" i="36"/>
  <c r="BK196" i="36"/>
  <c r="BG193" i="16"/>
  <c r="BW193" i="16"/>
  <c r="BZ93" i="16"/>
  <c r="BJ93" i="16"/>
  <c r="BG93" i="16"/>
  <c r="BW93" i="16"/>
  <c r="BF194" i="16"/>
  <c r="BV194" i="16"/>
  <c r="BZ194" i="16"/>
  <c r="BJ194" i="16"/>
  <c r="CA194" i="16"/>
  <c r="BK194" i="16"/>
  <c r="BQ64" i="16"/>
  <c r="BA64" i="16"/>
  <c r="CA94" i="16"/>
  <c r="BK94" i="16"/>
  <c r="AX64" i="16"/>
  <c r="BN64" i="16"/>
  <c r="BO65" i="16"/>
  <c r="AY65" i="16"/>
  <c r="BS64" i="16"/>
  <c r="BC64" i="16"/>
  <c r="BH93" i="16"/>
  <c r="BX93" i="16"/>
  <c r="BU193" i="16"/>
  <c r="BE193" i="16"/>
  <c r="BI93" i="16"/>
  <c r="BY93" i="16"/>
  <c r="BT193" i="16"/>
  <c r="BD193" i="16"/>
  <c r="BX194" i="16"/>
  <c r="BH194" i="16"/>
  <c r="BU93" i="16"/>
  <c r="BE93" i="16"/>
  <c r="BY193" i="16"/>
  <c r="BI193" i="16"/>
  <c r="AW64" i="16"/>
  <c r="BM64" i="16"/>
  <c r="BF94" i="16"/>
  <c r="BV94" i="16"/>
  <c r="BP65" i="16"/>
  <c r="AZ65" i="16"/>
  <c r="BT95" i="16"/>
  <c r="BD95" i="16"/>
  <c r="BL64" i="16"/>
  <c r="AV64" i="16"/>
  <c r="BR64" i="16"/>
  <c r="BB64" i="16"/>
  <c r="AS194" i="16"/>
  <c r="AU195" i="16"/>
  <c r="AP195" i="16"/>
  <c r="AN194" i="16"/>
  <c r="AQ194" i="16"/>
  <c r="AO194" i="16"/>
  <c r="AR195" i="16"/>
  <c r="AT195" i="16"/>
  <c r="AK65" i="16"/>
  <c r="AH65" i="16"/>
  <c r="AL65" i="16"/>
  <c r="AM65" i="16"/>
  <c r="AG65" i="16"/>
  <c r="AJ66" i="16"/>
  <c r="AI66" i="16"/>
  <c r="AF65" i="16"/>
  <c r="X52" i="15"/>
  <c r="AF52" i="15" s="1"/>
  <c r="T52" i="15"/>
  <c r="AB52" i="15" s="1"/>
  <c r="W52" i="15"/>
  <c r="AE52" i="15" s="1"/>
  <c r="S51" i="15"/>
  <c r="AA51" i="15" s="1"/>
  <c r="R52" i="15"/>
  <c r="Z52" i="15" s="1"/>
  <c r="Y52" i="15"/>
  <c r="AG52" i="15" s="1"/>
  <c r="U51" i="15"/>
  <c r="AC51" i="15" s="1"/>
  <c r="V52" i="15"/>
  <c r="AD52" i="15" s="1"/>
  <c r="AY96" i="43" l="1"/>
  <c r="BO96" i="43"/>
  <c r="BC96" i="43"/>
  <c r="BS96" i="43"/>
  <c r="BS96" i="40"/>
  <c r="BC96" i="40"/>
  <c r="BH96" i="39"/>
  <c r="BX96" i="39"/>
  <c r="BT96" i="44"/>
  <c r="BD96" i="44"/>
  <c r="BZ96" i="41"/>
  <c r="BJ96" i="41"/>
  <c r="AZ197" i="41"/>
  <c r="BP197" i="41"/>
  <c r="AJ198" i="41"/>
  <c r="BV97" i="44"/>
  <c r="BF97" i="44"/>
  <c r="AD94" i="45"/>
  <c r="V95" i="45"/>
  <c r="BG96" i="44"/>
  <c r="BW96" i="44"/>
  <c r="BJ197" i="38"/>
  <c r="BZ197" i="38"/>
  <c r="AT198" i="38"/>
  <c r="BM197" i="42"/>
  <c r="AW197" i="42"/>
  <c r="AG198" i="42"/>
  <c r="BN96" i="42"/>
  <c r="AX96" i="42"/>
  <c r="AH97" i="42"/>
  <c r="AG198" i="40"/>
  <c r="BM197" i="40"/>
  <c r="AW197" i="40"/>
  <c r="AJ198" i="42"/>
  <c r="BP197" i="42"/>
  <c r="AZ197" i="42"/>
  <c r="AS198" i="43"/>
  <c r="BY197" i="43"/>
  <c r="BI197" i="43"/>
  <c r="U95" i="45"/>
  <c r="AC94" i="45"/>
  <c r="AL198" i="42"/>
  <c r="BB197" i="42"/>
  <c r="BR197" i="42"/>
  <c r="BZ197" i="43"/>
  <c r="AT198" i="43"/>
  <c r="BJ197" i="43"/>
  <c r="CA197" i="43"/>
  <c r="BK197" i="43"/>
  <c r="AU198" i="43"/>
  <c r="AW197" i="37"/>
  <c r="AG198" i="37"/>
  <c r="BM197" i="37"/>
  <c r="BO96" i="36"/>
  <c r="AY96" i="36"/>
  <c r="AW96" i="40"/>
  <c r="BM96" i="40"/>
  <c r="BN198" i="37"/>
  <c r="AH199" i="37"/>
  <c r="AX198" i="37"/>
  <c r="AR198" i="40"/>
  <c r="BH197" i="40"/>
  <c r="BX197" i="40"/>
  <c r="BH96" i="41"/>
  <c r="BX96" i="41"/>
  <c r="AS198" i="38"/>
  <c r="BI197" i="38"/>
  <c r="BY197" i="38"/>
  <c r="AF198" i="40"/>
  <c r="AV197" i="40"/>
  <c r="BL197" i="40"/>
  <c r="BD197" i="42"/>
  <c r="BT197" i="42"/>
  <c r="AN198" i="42"/>
  <c r="BI96" i="39"/>
  <c r="BY96" i="39"/>
  <c r="CA197" i="41"/>
  <c r="BK197" i="41"/>
  <c r="AU198" i="41"/>
  <c r="AQ199" i="39"/>
  <c r="BW198" i="39"/>
  <c r="BG198" i="39"/>
  <c r="AG94" i="45"/>
  <c r="Y95" i="45"/>
  <c r="AB97" i="45"/>
  <c r="T98" i="45"/>
  <c r="AE96" i="45"/>
  <c r="W97" i="45"/>
  <c r="R97" i="45"/>
  <c r="Z96" i="45"/>
  <c r="AF94" i="45"/>
  <c r="X95" i="45"/>
  <c r="S97" i="45"/>
  <c r="AA96" i="45"/>
  <c r="BP197" i="44"/>
  <c r="AJ198" i="44"/>
  <c r="AZ197" i="44"/>
  <c r="AR198" i="44"/>
  <c r="BX197" i="44"/>
  <c r="BH197" i="44"/>
  <c r="BA199" i="44"/>
  <c r="BQ199" i="44"/>
  <c r="AK200" i="44"/>
  <c r="AF200" i="44"/>
  <c r="AV199" i="44"/>
  <c r="BL199" i="44"/>
  <c r="AU200" i="44"/>
  <c r="CA199" i="44"/>
  <c r="BK199" i="44"/>
  <c r="CA96" i="44"/>
  <c r="BK96" i="44"/>
  <c r="AW97" i="44"/>
  <c r="BM97" i="44"/>
  <c r="AY99" i="44"/>
  <c r="AI100" i="44"/>
  <c r="BO99" i="44"/>
  <c r="BC98" i="44"/>
  <c r="BS98" i="44"/>
  <c r="BQ97" i="44"/>
  <c r="BA97" i="44"/>
  <c r="AG199" i="44"/>
  <c r="BM198" i="44"/>
  <c r="AW198" i="44"/>
  <c r="BZ197" i="44"/>
  <c r="BJ197" i="44"/>
  <c r="AT198" i="44"/>
  <c r="AX199" i="44"/>
  <c r="AH200" i="44"/>
  <c r="BN199" i="44"/>
  <c r="BY96" i="44"/>
  <c r="BI96" i="44"/>
  <c r="BE96" i="44"/>
  <c r="BU96" i="44"/>
  <c r="AP199" i="44"/>
  <c r="BF198" i="44"/>
  <c r="BV198" i="44"/>
  <c r="BB98" i="44"/>
  <c r="BR98" i="44"/>
  <c r="AL201" i="44"/>
  <c r="BR200" i="44"/>
  <c r="BB200" i="44"/>
  <c r="BG198" i="44"/>
  <c r="BW198" i="44"/>
  <c r="AQ199" i="44"/>
  <c r="BI198" i="44"/>
  <c r="BY198" i="44"/>
  <c r="AS199" i="44"/>
  <c r="BH96" i="44"/>
  <c r="BX96" i="44"/>
  <c r="AO199" i="44"/>
  <c r="BE198" i="44"/>
  <c r="BU198" i="44"/>
  <c r="BZ96" i="44"/>
  <c r="BJ96" i="44"/>
  <c r="AM198" i="44"/>
  <c r="BC197" i="44"/>
  <c r="BS197" i="44"/>
  <c r="BD198" i="44"/>
  <c r="AN199" i="44"/>
  <c r="BT198" i="44"/>
  <c r="BP96" i="44"/>
  <c r="AZ96" i="44"/>
  <c r="AX99" i="44"/>
  <c r="AH100" i="44"/>
  <c r="BN99" i="44"/>
  <c r="BO197" i="44"/>
  <c r="AI198" i="44"/>
  <c r="AY197" i="44"/>
  <c r="BN98" i="43"/>
  <c r="AX98" i="43"/>
  <c r="BH96" i="43"/>
  <c r="BX96" i="43"/>
  <c r="BT97" i="43"/>
  <c r="BD97" i="43"/>
  <c r="AJ198" i="43"/>
  <c r="AZ197" i="43"/>
  <c r="BP197" i="43"/>
  <c r="BS198" i="43"/>
  <c r="BC198" i="43"/>
  <c r="AM199" i="43"/>
  <c r="BU97" i="43"/>
  <c r="BE97" i="43"/>
  <c r="BJ96" i="43"/>
  <c r="BZ96" i="43"/>
  <c r="BK97" i="43"/>
  <c r="CA97" i="43"/>
  <c r="BO197" i="43"/>
  <c r="AY197" i="43"/>
  <c r="AI198" i="43"/>
  <c r="BB99" i="43"/>
  <c r="AL100" i="43"/>
  <c r="BR99" i="43"/>
  <c r="BN197" i="43"/>
  <c r="AX197" i="43"/>
  <c r="AH198" i="43"/>
  <c r="BV97" i="43"/>
  <c r="BF97" i="43"/>
  <c r="AK199" i="43"/>
  <c r="BA198" i="43"/>
  <c r="BQ198" i="43"/>
  <c r="BU198" i="43"/>
  <c r="AO199" i="43"/>
  <c r="BE198" i="43"/>
  <c r="AQ199" i="43"/>
  <c r="BG198" i="43"/>
  <c r="BW198" i="43"/>
  <c r="AP199" i="43"/>
  <c r="BV198" i="43"/>
  <c r="BF198" i="43"/>
  <c r="BT198" i="43"/>
  <c r="BD198" i="43"/>
  <c r="AN199" i="43"/>
  <c r="AZ98" i="43"/>
  <c r="BP98" i="43"/>
  <c r="BG96" i="43"/>
  <c r="BW96" i="43"/>
  <c r="BB198" i="43"/>
  <c r="AL199" i="43"/>
  <c r="BR198" i="43"/>
  <c r="BM197" i="43"/>
  <c r="AW197" i="43"/>
  <c r="AG198" i="43"/>
  <c r="AK100" i="43"/>
  <c r="BA99" i="43"/>
  <c r="BQ99" i="43"/>
  <c r="BM98" i="43"/>
  <c r="AW98" i="43"/>
  <c r="BL198" i="43"/>
  <c r="AF199" i="43"/>
  <c r="AV198" i="43"/>
  <c r="AR200" i="43"/>
  <c r="BH199" i="43"/>
  <c r="BX199" i="43"/>
  <c r="BI96" i="43"/>
  <c r="BY96" i="43"/>
  <c r="BC97" i="42"/>
  <c r="AM98" i="42"/>
  <c r="BS97" i="42"/>
  <c r="AU199" i="42"/>
  <c r="BK198" i="42"/>
  <c r="CA198" i="42"/>
  <c r="BJ197" i="42"/>
  <c r="AT198" i="42"/>
  <c r="BZ197" i="42"/>
  <c r="BH197" i="42"/>
  <c r="AR198" i="42"/>
  <c r="BX197" i="42"/>
  <c r="BZ98" i="42"/>
  <c r="BJ98" i="42"/>
  <c r="AT99" i="42"/>
  <c r="BM97" i="42"/>
  <c r="AG98" i="42"/>
  <c r="AW97" i="42"/>
  <c r="AI198" i="42"/>
  <c r="BO197" i="42"/>
  <c r="AY197" i="42"/>
  <c r="BQ198" i="42"/>
  <c r="AK199" i="42"/>
  <c r="BA198" i="42"/>
  <c r="BX97" i="42"/>
  <c r="BH97" i="42"/>
  <c r="AR98" i="42"/>
  <c r="BN199" i="42"/>
  <c r="AX199" i="42"/>
  <c r="AH200" i="42"/>
  <c r="BV97" i="42"/>
  <c r="AP98" i="42"/>
  <c r="BF97" i="42"/>
  <c r="AJ99" i="42"/>
  <c r="AZ98" i="42"/>
  <c r="BP98" i="42"/>
  <c r="BI99" i="42"/>
  <c r="AS100" i="42"/>
  <c r="BY99" i="42"/>
  <c r="AK98" i="42"/>
  <c r="BA97" i="42"/>
  <c r="BQ97" i="42"/>
  <c r="AU99" i="42"/>
  <c r="CA98" i="42"/>
  <c r="BK98" i="42"/>
  <c r="AL98" i="42"/>
  <c r="BB97" i="42"/>
  <c r="BR97" i="42"/>
  <c r="AI98" i="42"/>
  <c r="AY97" i="42"/>
  <c r="BO97" i="42"/>
  <c r="AQ97" i="42"/>
  <c r="BW96" i="42"/>
  <c r="BG96" i="42"/>
  <c r="BT97" i="42"/>
  <c r="AN98" i="42"/>
  <c r="BD97" i="42"/>
  <c r="AO200" i="42"/>
  <c r="BU199" i="42"/>
  <c r="BE199" i="42"/>
  <c r="AP198" i="42"/>
  <c r="BF197" i="42"/>
  <c r="BV197" i="42"/>
  <c r="AO98" i="42"/>
  <c r="BE97" i="42"/>
  <c r="BU97" i="42"/>
  <c r="BI197" i="42"/>
  <c r="AS198" i="42"/>
  <c r="BY197" i="42"/>
  <c r="AM200" i="42"/>
  <c r="BS199" i="42"/>
  <c r="BC199" i="42"/>
  <c r="AQ198" i="42"/>
  <c r="BG197" i="42"/>
  <c r="BW197" i="42"/>
  <c r="BL197" i="42"/>
  <c r="AF198" i="42"/>
  <c r="AV197" i="42"/>
  <c r="BB197" i="41"/>
  <c r="AL198" i="41"/>
  <c r="BR197" i="41"/>
  <c r="AQ100" i="41"/>
  <c r="BW99" i="41"/>
  <c r="BG99" i="41"/>
  <c r="AU99" i="41"/>
  <c r="CA98" i="41"/>
  <c r="BK98" i="41"/>
  <c r="AI199" i="41"/>
  <c r="AY198" i="41"/>
  <c r="BO198" i="41"/>
  <c r="BN96" i="41"/>
  <c r="AX96" i="41"/>
  <c r="BS197" i="41"/>
  <c r="BC197" i="41"/>
  <c r="AM198" i="41"/>
  <c r="AF198" i="41"/>
  <c r="AV197" i="41"/>
  <c r="BL197" i="41"/>
  <c r="BQ96" i="41"/>
  <c r="BA96" i="41"/>
  <c r="AR198" i="41"/>
  <c r="BX197" i="41"/>
  <c r="BH197" i="41"/>
  <c r="BF197" i="41"/>
  <c r="AP198" i="41"/>
  <c r="BV197" i="41"/>
  <c r="BM96" i="41"/>
  <c r="AW96" i="41"/>
  <c r="BZ199" i="41"/>
  <c r="AT200" i="41"/>
  <c r="BJ199" i="41"/>
  <c r="AQ198" i="41"/>
  <c r="BG197" i="41"/>
  <c r="BW197" i="41"/>
  <c r="AO99" i="41"/>
  <c r="BU98" i="41"/>
  <c r="BE98" i="41"/>
  <c r="BS98" i="41"/>
  <c r="AM99" i="41"/>
  <c r="BC98" i="41"/>
  <c r="AH199" i="41"/>
  <c r="BN198" i="41"/>
  <c r="AX198" i="41"/>
  <c r="AZ97" i="41"/>
  <c r="BP97" i="41"/>
  <c r="AJ98" i="41"/>
  <c r="BY97" i="41"/>
  <c r="AS98" i="41"/>
  <c r="BI97" i="41"/>
  <c r="AO201" i="41"/>
  <c r="BE200" i="41"/>
  <c r="BU200" i="41"/>
  <c r="BV98" i="41"/>
  <c r="AP99" i="41"/>
  <c r="BF98" i="41"/>
  <c r="BY200" i="41"/>
  <c r="BI200" i="41"/>
  <c r="AS201" i="41"/>
  <c r="AY96" i="41"/>
  <c r="BO96" i="41"/>
  <c r="BD197" i="41"/>
  <c r="BT197" i="41"/>
  <c r="AN198" i="41"/>
  <c r="AG198" i="41"/>
  <c r="AW197" i="41"/>
  <c r="BM197" i="41"/>
  <c r="BA199" i="41"/>
  <c r="BQ199" i="41"/>
  <c r="AK200" i="41"/>
  <c r="AN99" i="41"/>
  <c r="BT98" i="41"/>
  <c r="BD98" i="41"/>
  <c r="AL99" i="41"/>
  <c r="BR98" i="41"/>
  <c r="BB98" i="41"/>
  <c r="AN98" i="40"/>
  <c r="BT97" i="40"/>
  <c r="BD97" i="40"/>
  <c r="BI96" i="40"/>
  <c r="BY96" i="40"/>
  <c r="AZ197" i="40"/>
  <c r="AJ198" i="40"/>
  <c r="BP197" i="40"/>
  <c r="BU197" i="40"/>
  <c r="AO198" i="40"/>
  <c r="BE197" i="40"/>
  <c r="BE97" i="40"/>
  <c r="AO98" i="40"/>
  <c r="BU97" i="40"/>
  <c r="BN98" i="40"/>
  <c r="AH99" i="40"/>
  <c r="AX98" i="40"/>
  <c r="BG96" i="40"/>
  <c r="BW96" i="40"/>
  <c r="BV197" i="40"/>
  <c r="AP198" i="40"/>
  <c r="BF197" i="40"/>
  <c r="BJ97" i="40"/>
  <c r="AT98" i="40"/>
  <c r="BZ97" i="40"/>
  <c r="AY197" i="40"/>
  <c r="AI198" i="40"/>
  <c r="BO197" i="40"/>
  <c r="BB197" i="40"/>
  <c r="AL198" i="40"/>
  <c r="BR197" i="40"/>
  <c r="BP98" i="40"/>
  <c r="AJ99" i="40"/>
  <c r="AZ98" i="40"/>
  <c r="AX197" i="40"/>
  <c r="AH198" i="40"/>
  <c r="BN197" i="40"/>
  <c r="AK200" i="40"/>
  <c r="BQ199" i="40"/>
  <c r="BA199" i="40"/>
  <c r="BV97" i="40"/>
  <c r="AP98" i="40"/>
  <c r="BF97" i="40"/>
  <c r="AU198" i="40"/>
  <c r="BK197" i="40"/>
  <c r="CA197" i="40"/>
  <c r="BO98" i="40"/>
  <c r="AI99" i="40"/>
  <c r="AY98" i="40"/>
  <c r="BK96" i="40"/>
  <c r="CA96" i="40"/>
  <c r="AU97" i="40"/>
  <c r="AS198" i="40"/>
  <c r="BI197" i="40"/>
  <c r="BY197" i="40"/>
  <c r="BJ198" i="40"/>
  <c r="AT199" i="40"/>
  <c r="BZ198" i="40"/>
  <c r="AM199" i="40"/>
  <c r="BS198" i="40"/>
  <c r="BC198" i="40"/>
  <c r="BH98" i="40"/>
  <c r="AR99" i="40"/>
  <c r="BX98" i="40"/>
  <c r="BQ96" i="40"/>
  <c r="BA96" i="40"/>
  <c r="BG199" i="40"/>
  <c r="BW199" i="40"/>
  <c r="AQ200" i="40"/>
  <c r="BR96" i="40"/>
  <c r="BB96" i="40"/>
  <c r="BT197" i="40"/>
  <c r="AN198" i="40"/>
  <c r="BD197" i="40"/>
  <c r="BK197" i="39"/>
  <c r="CA197" i="39"/>
  <c r="AU198" i="39"/>
  <c r="BC198" i="39"/>
  <c r="AM199" i="39"/>
  <c r="BS198" i="39"/>
  <c r="BS96" i="39"/>
  <c r="BC96" i="39"/>
  <c r="AW97" i="39"/>
  <c r="BM97" i="39"/>
  <c r="AX97" i="39"/>
  <c r="BN97" i="39"/>
  <c r="BJ96" i="39"/>
  <c r="BZ96" i="39"/>
  <c r="BK98" i="39"/>
  <c r="CA98" i="39"/>
  <c r="BL198" i="39"/>
  <c r="AF199" i="39"/>
  <c r="AV198" i="39"/>
  <c r="AR200" i="39"/>
  <c r="BX199" i="39"/>
  <c r="BH199" i="39"/>
  <c r="BF198" i="39"/>
  <c r="BV198" i="39"/>
  <c r="AP199" i="39"/>
  <c r="BD197" i="39"/>
  <c r="BT197" i="39"/>
  <c r="AN198" i="39"/>
  <c r="BA97" i="39"/>
  <c r="BQ97" i="39"/>
  <c r="BE198" i="39"/>
  <c r="AO199" i="39"/>
  <c r="BU198" i="39"/>
  <c r="BM197" i="39"/>
  <c r="AG198" i="39"/>
  <c r="AW197" i="39"/>
  <c r="AI198" i="39"/>
  <c r="BO197" i="39"/>
  <c r="AY197" i="39"/>
  <c r="BO98" i="39"/>
  <c r="AY98" i="39"/>
  <c r="AZ98" i="39"/>
  <c r="BP98" i="39"/>
  <c r="BG98" i="39"/>
  <c r="BW98" i="39"/>
  <c r="BU97" i="39"/>
  <c r="BE97" i="39"/>
  <c r="BQ199" i="39"/>
  <c r="AK200" i="39"/>
  <c r="BA199" i="39"/>
  <c r="BF98" i="39"/>
  <c r="BV98" i="39"/>
  <c r="BB97" i="39"/>
  <c r="BR97" i="39"/>
  <c r="BY198" i="39"/>
  <c r="BI198" i="39"/>
  <c r="AS199" i="39"/>
  <c r="BP199" i="39"/>
  <c r="AJ200" i="39"/>
  <c r="AZ199" i="39"/>
  <c r="AT200" i="39"/>
  <c r="BJ199" i="39"/>
  <c r="BZ199" i="39"/>
  <c r="BB198" i="39"/>
  <c r="AL199" i="39"/>
  <c r="BR198" i="39"/>
  <c r="BN197" i="39"/>
  <c r="AH198" i="39"/>
  <c r="AX197" i="39"/>
  <c r="BD98" i="39"/>
  <c r="BT98" i="39"/>
  <c r="BK197" i="38"/>
  <c r="AU198" i="38"/>
  <c r="CA197" i="38"/>
  <c r="BH97" i="38"/>
  <c r="BX97" i="38"/>
  <c r="BG97" i="38"/>
  <c r="BW97" i="38"/>
  <c r="BO98" i="38"/>
  <c r="AY98" i="38"/>
  <c r="BC96" i="38"/>
  <c r="BS96" i="38"/>
  <c r="AG198" i="38"/>
  <c r="BM197" i="38"/>
  <c r="AW197" i="38"/>
  <c r="BD96" i="38"/>
  <c r="BT96" i="38"/>
  <c r="BC198" i="38"/>
  <c r="AM199" i="38"/>
  <c r="BS198" i="38"/>
  <c r="BW199" i="38"/>
  <c r="AQ200" i="38"/>
  <c r="BG199" i="38"/>
  <c r="BK96" i="38"/>
  <c r="CA96" i="38"/>
  <c r="BA96" i="38"/>
  <c r="BQ96" i="38"/>
  <c r="BY97" i="38"/>
  <c r="BI97" i="38"/>
  <c r="BT198" i="38"/>
  <c r="AN199" i="38"/>
  <c r="BD198" i="38"/>
  <c r="BE96" i="38"/>
  <c r="BU96" i="38"/>
  <c r="BM96" i="38"/>
  <c r="AW96" i="38"/>
  <c r="AL200" i="38"/>
  <c r="BB199" i="38"/>
  <c r="BR199" i="38"/>
  <c r="BP96" i="38"/>
  <c r="AZ96" i="38"/>
  <c r="BB96" i="38"/>
  <c r="BR96" i="38"/>
  <c r="BU197" i="38"/>
  <c r="AO198" i="38"/>
  <c r="BE197" i="38"/>
  <c r="BF97" i="38"/>
  <c r="BV97" i="38"/>
  <c r="BV197" i="38"/>
  <c r="AP198" i="38"/>
  <c r="BF197" i="38"/>
  <c r="AX198" i="38"/>
  <c r="AH199" i="38"/>
  <c r="BN198" i="38"/>
  <c r="AZ198" i="38"/>
  <c r="BP198" i="38"/>
  <c r="AJ199" i="38"/>
  <c r="BZ97" i="38"/>
  <c r="BJ97" i="38"/>
  <c r="AY198" i="38"/>
  <c r="AI199" i="38"/>
  <c r="BO198" i="38"/>
  <c r="AF198" i="38"/>
  <c r="AV197" i="38"/>
  <c r="BL197" i="38"/>
  <c r="AX96" i="38"/>
  <c r="BN96" i="38"/>
  <c r="AR199" i="38"/>
  <c r="BX198" i="38"/>
  <c r="BH198" i="38"/>
  <c r="BA198" i="38"/>
  <c r="BQ198" i="38"/>
  <c r="AK199" i="38"/>
  <c r="BZ97" i="37"/>
  <c r="BJ97" i="37"/>
  <c r="BW97" i="37"/>
  <c r="BG97" i="37"/>
  <c r="AX96" i="37"/>
  <c r="BN96" i="37"/>
  <c r="BC197" i="37"/>
  <c r="AM198" i="37"/>
  <c r="BS197" i="37"/>
  <c r="CA97" i="37"/>
  <c r="BK97" i="37"/>
  <c r="AU199" i="37"/>
  <c r="CA198" i="37"/>
  <c r="BK198" i="37"/>
  <c r="BP98" i="37"/>
  <c r="AZ98" i="37"/>
  <c r="BI197" i="37"/>
  <c r="BY197" i="37"/>
  <c r="AS198" i="37"/>
  <c r="BB197" i="37"/>
  <c r="AL198" i="37"/>
  <c r="BR197" i="37"/>
  <c r="BY97" i="37"/>
  <c r="BI97" i="37"/>
  <c r="BO98" i="37"/>
  <c r="AY98" i="37"/>
  <c r="BZ197" i="37"/>
  <c r="BJ197" i="37"/>
  <c r="AT198" i="37"/>
  <c r="BD197" i="37"/>
  <c r="AN198" i="37"/>
  <c r="BT197" i="37"/>
  <c r="BG197" i="37"/>
  <c r="BW197" i="37"/>
  <c r="AQ198" i="37"/>
  <c r="AF199" i="37"/>
  <c r="AV198" i="37"/>
  <c r="BL198" i="37"/>
  <c r="AK198" i="37"/>
  <c r="BA197" i="37"/>
  <c r="BQ197" i="37"/>
  <c r="AW96" i="37"/>
  <c r="BM96" i="37"/>
  <c r="AP199" i="37"/>
  <c r="BF198" i="37"/>
  <c r="BV198" i="37"/>
  <c r="BX97" i="37"/>
  <c r="BH97" i="37"/>
  <c r="BS98" i="37"/>
  <c r="BC98" i="37"/>
  <c r="BD98" i="37"/>
  <c r="BT98" i="37"/>
  <c r="AJ198" i="37"/>
  <c r="AZ197" i="37"/>
  <c r="BP197" i="37"/>
  <c r="AI198" i="37"/>
  <c r="AY197" i="37"/>
  <c r="BO197" i="37"/>
  <c r="BE98" i="37"/>
  <c r="BU98" i="37"/>
  <c r="BQ96" i="37"/>
  <c r="BA96" i="37"/>
  <c r="BH199" i="37"/>
  <c r="BX199" i="37"/>
  <c r="AR200" i="37"/>
  <c r="BF98" i="37"/>
  <c r="BV98" i="37"/>
  <c r="BE197" i="37"/>
  <c r="AO198" i="37"/>
  <c r="BU197" i="37"/>
  <c r="BR96" i="37"/>
  <c r="BB96" i="37"/>
  <c r="BD197" i="36"/>
  <c r="BT197" i="36"/>
  <c r="BC98" i="36"/>
  <c r="BS98" i="36"/>
  <c r="BW96" i="36"/>
  <c r="BG96" i="36"/>
  <c r="BS197" i="36"/>
  <c r="BC197" i="36"/>
  <c r="CA99" i="36"/>
  <c r="BK99" i="36"/>
  <c r="AU100" i="36"/>
  <c r="BA199" i="36"/>
  <c r="BQ199" i="36"/>
  <c r="BY97" i="36"/>
  <c r="BI97" i="36"/>
  <c r="BY197" i="36"/>
  <c r="BI197" i="36"/>
  <c r="BX97" i="36"/>
  <c r="BH97" i="36"/>
  <c r="BF197" i="36"/>
  <c r="BV197" i="36"/>
  <c r="BJ96" i="36"/>
  <c r="BZ96" i="36"/>
  <c r="CA197" i="36"/>
  <c r="BK197" i="36"/>
  <c r="AX199" i="36"/>
  <c r="BN199" i="36"/>
  <c r="BH198" i="36"/>
  <c r="BX198" i="36"/>
  <c r="AR199" i="36"/>
  <c r="BZ197" i="36"/>
  <c r="BJ197" i="36"/>
  <c r="BP98" i="36"/>
  <c r="AZ98" i="36"/>
  <c r="BU96" i="36"/>
  <c r="BE96" i="36"/>
  <c r="AW97" i="36"/>
  <c r="BM97" i="36"/>
  <c r="BB97" i="36"/>
  <c r="BR97" i="36"/>
  <c r="AV197" i="36"/>
  <c r="BL197" i="36"/>
  <c r="AJ199" i="36"/>
  <c r="BP198" i="36"/>
  <c r="AZ198" i="36"/>
  <c r="BV96" i="36"/>
  <c r="BF96" i="36"/>
  <c r="BN98" i="36"/>
  <c r="AX98" i="36"/>
  <c r="AO199" i="36"/>
  <c r="BE198" i="36"/>
  <c r="BU198" i="36"/>
  <c r="BT96" i="36"/>
  <c r="BD96" i="36"/>
  <c r="AW197" i="36"/>
  <c r="BM197" i="36"/>
  <c r="BG197" i="36"/>
  <c r="BW197" i="36"/>
  <c r="BQ98" i="36"/>
  <c r="BA98" i="36"/>
  <c r="BO197" i="36"/>
  <c r="AY197" i="36"/>
  <c r="AL199" i="36"/>
  <c r="BB198" i="36"/>
  <c r="BR198" i="36"/>
  <c r="BG194" i="16"/>
  <c r="BW194" i="16"/>
  <c r="BG94" i="16"/>
  <c r="BW94" i="16"/>
  <c r="BD194" i="16"/>
  <c r="BT194" i="16"/>
  <c r="BF195" i="16"/>
  <c r="BV195" i="16"/>
  <c r="BE94" i="16"/>
  <c r="BU94" i="16"/>
  <c r="BK195" i="16"/>
  <c r="CA195" i="16"/>
  <c r="BP66" i="16"/>
  <c r="AZ66" i="16"/>
  <c r="BC65" i="16"/>
  <c r="BS65" i="16"/>
  <c r="BA65" i="16"/>
  <c r="BQ65" i="16"/>
  <c r="BO66" i="16"/>
  <c r="AY66" i="16"/>
  <c r="BV95" i="16"/>
  <c r="BF95" i="16"/>
  <c r="BH94" i="16"/>
  <c r="BX94" i="16"/>
  <c r="BD96" i="16"/>
  <c r="BT96" i="16"/>
  <c r="BY94" i="16"/>
  <c r="BI94" i="16"/>
  <c r="BN65" i="16"/>
  <c r="AX65" i="16"/>
  <c r="BK95" i="16"/>
  <c r="CA95" i="16"/>
  <c r="BZ94" i="16"/>
  <c r="BJ94" i="16"/>
  <c r="BY194" i="16"/>
  <c r="BI194" i="16"/>
  <c r="BM65" i="16"/>
  <c r="AW65" i="16"/>
  <c r="BZ195" i="16"/>
  <c r="BJ195" i="16"/>
  <c r="BX195" i="16"/>
  <c r="BH195" i="16"/>
  <c r="BE194" i="16"/>
  <c r="BU194" i="16"/>
  <c r="BL65" i="16"/>
  <c r="AV65" i="16"/>
  <c r="BB65" i="16"/>
  <c r="BR65" i="16"/>
  <c r="AP196" i="16"/>
  <c r="AR196" i="16"/>
  <c r="AQ195" i="16"/>
  <c r="AO195" i="16"/>
  <c r="AS195" i="16"/>
  <c r="AN195" i="16"/>
  <c r="AT196" i="16"/>
  <c r="AU196" i="16"/>
  <c r="AF66" i="16"/>
  <c r="AH66" i="16"/>
  <c r="AM66" i="16"/>
  <c r="AL66" i="16"/>
  <c r="AI67" i="16"/>
  <c r="AJ67" i="16"/>
  <c r="AG66" i="16"/>
  <c r="AK66" i="16"/>
  <c r="V53" i="15"/>
  <c r="AD53" i="15" s="1"/>
  <c r="S52" i="15"/>
  <c r="AA52" i="15" s="1"/>
  <c r="U52" i="15"/>
  <c r="AC52" i="15" s="1"/>
  <c r="W53" i="15"/>
  <c r="AE53" i="15" s="1"/>
  <c r="Y53" i="15"/>
  <c r="AG53" i="15" s="1"/>
  <c r="T53" i="15"/>
  <c r="AB53" i="15" s="1"/>
  <c r="R53" i="15"/>
  <c r="Z53" i="15" s="1"/>
  <c r="X53" i="15"/>
  <c r="AF53" i="15" s="1"/>
  <c r="BC97" i="40" l="1"/>
  <c r="AM98" i="40"/>
  <c r="BS97" i="40"/>
  <c r="BX97" i="39"/>
  <c r="BH97" i="39"/>
  <c r="BC97" i="43"/>
  <c r="BS97" i="43"/>
  <c r="BO97" i="43"/>
  <c r="AY97" i="43"/>
  <c r="AH200" i="37"/>
  <c r="BN199" i="37"/>
  <c r="AX199" i="37"/>
  <c r="CA198" i="41"/>
  <c r="AU199" i="41"/>
  <c r="BK198" i="41"/>
  <c r="AR199" i="40"/>
  <c r="BH198" i="40"/>
  <c r="BX198" i="40"/>
  <c r="BW97" i="44"/>
  <c r="BG97" i="44"/>
  <c r="AQ200" i="39"/>
  <c r="BG199" i="39"/>
  <c r="BW199" i="39"/>
  <c r="BZ198" i="38"/>
  <c r="BJ198" i="38"/>
  <c r="AT199" i="38"/>
  <c r="BR198" i="42"/>
  <c r="BB198" i="42"/>
  <c r="AL199" i="42"/>
  <c r="BT198" i="42"/>
  <c r="AN199" i="42"/>
  <c r="BD198" i="42"/>
  <c r="AS199" i="43"/>
  <c r="BY198" i="43"/>
  <c r="BI198" i="43"/>
  <c r="BO97" i="36"/>
  <c r="AY97" i="36"/>
  <c r="BM97" i="40"/>
  <c r="AW97" i="40"/>
  <c r="AG98" i="40"/>
  <c r="AZ198" i="42"/>
  <c r="BP198" i="42"/>
  <c r="AJ199" i="42"/>
  <c r="BF98" i="44"/>
  <c r="BV98" i="44"/>
  <c r="AZ198" i="41"/>
  <c r="AJ199" i="41"/>
  <c r="BP198" i="41"/>
  <c r="V96" i="45"/>
  <c r="AD95" i="45"/>
  <c r="AW198" i="40"/>
  <c r="BM198" i="40"/>
  <c r="AG199" i="40"/>
  <c r="AU199" i="43"/>
  <c r="CA198" i="43"/>
  <c r="BK198" i="43"/>
  <c r="BN97" i="42"/>
  <c r="AH98" i="42"/>
  <c r="AX97" i="42"/>
  <c r="AS199" i="38"/>
  <c r="BI198" i="38"/>
  <c r="BY198" i="38"/>
  <c r="BZ97" i="41"/>
  <c r="BJ97" i="41"/>
  <c r="AT98" i="41"/>
  <c r="AR98" i="41"/>
  <c r="BH97" i="41"/>
  <c r="BX97" i="41"/>
  <c r="AW198" i="42"/>
  <c r="AG199" i="42"/>
  <c r="BM198" i="42"/>
  <c r="BL198" i="40"/>
  <c r="AV198" i="40"/>
  <c r="AF199" i="40"/>
  <c r="BJ198" i="43"/>
  <c r="BZ198" i="43"/>
  <c r="AT199" i="43"/>
  <c r="U96" i="45"/>
  <c r="AC95" i="45"/>
  <c r="BY97" i="39"/>
  <c r="BI97" i="39"/>
  <c r="AG199" i="37"/>
  <c r="BM198" i="37"/>
  <c r="AW198" i="37"/>
  <c r="BD97" i="44"/>
  <c r="BT97" i="44"/>
  <c r="AA97" i="45"/>
  <c r="S98" i="45"/>
  <c r="Z97" i="45"/>
  <c r="R98" i="45"/>
  <c r="AF95" i="45"/>
  <c r="X96" i="45"/>
  <c r="W98" i="45"/>
  <c r="AE97" i="45"/>
  <c r="AB98" i="45"/>
  <c r="T99" i="45"/>
  <c r="AG95" i="45"/>
  <c r="Y96" i="45"/>
  <c r="AG200" i="44"/>
  <c r="AW199" i="44"/>
  <c r="BM199" i="44"/>
  <c r="BB99" i="44"/>
  <c r="AL100" i="44"/>
  <c r="BR99" i="44"/>
  <c r="AW98" i="44"/>
  <c r="BM98" i="44"/>
  <c r="BU199" i="44"/>
  <c r="BE199" i="44"/>
  <c r="AO200" i="44"/>
  <c r="BK200" i="44"/>
  <c r="AU201" i="44"/>
  <c r="CA200" i="44"/>
  <c r="AY198" i="44"/>
  <c r="AI199" i="44"/>
  <c r="BO198" i="44"/>
  <c r="BV199" i="44"/>
  <c r="AP200" i="44"/>
  <c r="BF199" i="44"/>
  <c r="BQ98" i="44"/>
  <c r="BA98" i="44"/>
  <c r="BX97" i="44"/>
  <c r="BH97" i="44"/>
  <c r="BZ97" i="44"/>
  <c r="BJ97" i="44"/>
  <c r="BU97" i="44"/>
  <c r="BE97" i="44"/>
  <c r="BL200" i="44"/>
  <c r="AF201" i="44"/>
  <c r="AV200" i="44"/>
  <c r="CA97" i="44"/>
  <c r="BK97" i="44"/>
  <c r="BN100" i="44"/>
  <c r="AH101" i="44"/>
  <c r="AX100" i="44"/>
  <c r="AS200" i="44"/>
  <c r="BY199" i="44"/>
  <c r="BI199" i="44"/>
  <c r="AK201" i="44"/>
  <c r="BQ200" i="44"/>
  <c r="BA200" i="44"/>
  <c r="BC99" i="44"/>
  <c r="AM100" i="44"/>
  <c r="BS99" i="44"/>
  <c r="BY97" i="44"/>
  <c r="BI97" i="44"/>
  <c r="BB201" i="44"/>
  <c r="AL202" i="44"/>
  <c r="BR201" i="44"/>
  <c r="BN200" i="44"/>
  <c r="AH201" i="44"/>
  <c r="AX200" i="44"/>
  <c r="BX198" i="44"/>
  <c r="BH198" i="44"/>
  <c r="AR199" i="44"/>
  <c r="AZ97" i="44"/>
  <c r="BP97" i="44"/>
  <c r="AQ200" i="44"/>
  <c r="BG199" i="44"/>
  <c r="BW199" i="44"/>
  <c r="BT199" i="44"/>
  <c r="BD199" i="44"/>
  <c r="AN200" i="44"/>
  <c r="BJ198" i="44"/>
  <c r="BZ198" i="44"/>
  <c r="AT199" i="44"/>
  <c r="AZ198" i="44"/>
  <c r="AJ199" i="44"/>
  <c r="BP198" i="44"/>
  <c r="BC198" i="44"/>
  <c r="AM199" i="44"/>
  <c r="BS198" i="44"/>
  <c r="BO100" i="44"/>
  <c r="AI101" i="44"/>
  <c r="AY100" i="44"/>
  <c r="BV98" i="43"/>
  <c r="BF98" i="43"/>
  <c r="AZ198" i="43"/>
  <c r="BP198" i="43"/>
  <c r="AJ199" i="43"/>
  <c r="BT98" i="43"/>
  <c r="BD98" i="43"/>
  <c r="AY198" i="43"/>
  <c r="BO198" i="43"/>
  <c r="AI199" i="43"/>
  <c r="BQ100" i="43"/>
  <c r="AK101" i="43"/>
  <c r="BA100" i="43"/>
  <c r="BM198" i="43"/>
  <c r="AG199" i="43"/>
  <c r="AW198" i="43"/>
  <c r="BI97" i="43"/>
  <c r="BY97" i="43"/>
  <c r="BR100" i="43"/>
  <c r="AL101" i="43"/>
  <c r="BB100" i="43"/>
  <c r="BU98" i="43"/>
  <c r="BE98" i="43"/>
  <c r="AM200" i="43"/>
  <c r="BS199" i="43"/>
  <c r="BC199" i="43"/>
  <c r="BW97" i="43"/>
  <c r="BG97" i="43"/>
  <c r="AG100" i="43"/>
  <c r="AW99" i="43"/>
  <c r="BM99" i="43"/>
  <c r="BK98" i="43"/>
  <c r="CA98" i="43"/>
  <c r="AH100" i="43"/>
  <c r="AX99" i="43"/>
  <c r="BN99" i="43"/>
  <c r="AN200" i="43"/>
  <c r="BT199" i="43"/>
  <c r="BD199" i="43"/>
  <c r="BQ199" i="43"/>
  <c r="AK200" i="43"/>
  <c r="BA199" i="43"/>
  <c r="AP200" i="43"/>
  <c r="BV199" i="43"/>
  <c r="BF199" i="43"/>
  <c r="AX198" i="43"/>
  <c r="BN198" i="43"/>
  <c r="AH199" i="43"/>
  <c r="AL200" i="43"/>
  <c r="BR199" i="43"/>
  <c r="BB199" i="43"/>
  <c r="BG199" i="43"/>
  <c r="AQ200" i="43"/>
  <c r="BW199" i="43"/>
  <c r="BH200" i="43"/>
  <c r="AR201" i="43"/>
  <c r="BX200" i="43"/>
  <c r="BL199" i="43"/>
  <c r="AV199" i="43"/>
  <c r="AF200" i="43"/>
  <c r="BH97" i="43"/>
  <c r="BX97" i="43"/>
  <c r="AJ100" i="43"/>
  <c r="AZ99" i="43"/>
  <c r="BP99" i="43"/>
  <c r="BE199" i="43"/>
  <c r="AO200" i="43"/>
  <c r="BU199" i="43"/>
  <c r="BJ97" i="43"/>
  <c r="BZ97" i="43"/>
  <c r="AG99" i="42"/>
  <c r="AW98" i="42"/>
  <c r="BM98" i="42"/>
  <c r="AI99" i="42"/>
  <c r="AY98" i="42"/>
  <c r="BO98" i="42"/>
  <c r="BJ99" i="42"/>
  <c r="AT100" i="42"/>
  <c r="BZ99" i="42"/>
  <c r="BN200" i="42"/>
  <c r="AX200" i="42"/>
  <c r="AH201" i="42"/>
  <c r="AV198" i="42"/>
  <c r="AF199" i="42"/>
  <c r="BL198" i="42"/>
  <c r="BX98" i="42"/>
  <c r="BH98" i="42"/>
  <c r="AR99" i="42"/>
  <c r="BW198" i="42"/>
  <c r="BG198" i="42"/>
  <c r="AQ199" i="42"/>
  <c r="BD98" i="42"/>
  <c r="BT98" i="42"/>
  <c r="AN99" i="42"/>
  <c r="AT199" i="42"/>
  <c r="BJ198" i="42"/>
  <c r="BZ198" i="42"/>
  <c r="BE98" i="42"/>
  <c r="BU98" i="42"/>
  <c r="AO99" i="42"/>
  <c r="BB98" i="42"/>
  <c r="BR98" i="42"/>
  <c r="AL99" i="42"/>
  <c r="BV198" i="42"/>
  <c r="BF198" i="42"/>
  <c r="AP199" i="42"/>
  <c r="AO201" i="42"/>
  <c r="BE200" i="42"/>
  <c r="BU200" i="42"/>
  <c r="AM201" i="42"/>
  <c r="BC200" i="42"/>
  <c r="BS200" i="42"/>
  <c r="BP99" i="42"/>
  <c r="AJ100" i="42"/>
  <c r="AZ99" i="42"/>
  <c r="BW97" i="42"/>
  <c r="BG97" i="42"/>
  <c r="AQ98" i="42"/>
  <c r="CA199" i="42"/>
  <c r="BK199" i="42"/>
  <c r="AU200" i="42"/>
  <c r="BX198" i="42"/>
  <c r="AR199" i="42"/>
  <c r="BH198" i="42"/>
  <c r="BK99" i="42"/>
  <c r="AU100" i="42"/>
  <c r="CA99" i="42"/>
  <c r="BY198" i="42"/>
  <c r="AS199" i="42"/>
  <c r="BI198" i="42"/>
  <c r="BA98" i="42"/>
  <c r="BQ98" i="42"/>
  <c r="AK99" i="42"/>
  <c r="BO198" i="42"/>
  <c r="AI199" i="42"/>
  <c r="AY198" i="42"/>
  <c r="BC98" i="42"/>
  <c r="BS98" i="42"/>
  <c r="AM99" i="42"/>
  <c r="BF98" i="42"/>
  <c r="BV98" i="42"/>
  <c r="AP99" i="42"/>
  <c r="BQ199" i="42"/>
  <c r="BA199" i="42"/>
  <c r="AK200" i="42"/>
  <c r="BI100" i="42"/>
  <c r="BY100" i="42"/>
  <c r="AS101" i="42"/>
  <c r="AO100" i="41"/>
  <c r="BU99" i="41"/>
  <c r="BE99" i="41"/>
  <c r="BR99" i="41"/>
  <c r="AL100" i="41"/>
  <c r="BB99" i="41"/>
  <c r="BX198" i="41"/>
  <c r="AR199" i="41"/>
  <c r="BH198" i="41"/>
  <c r="BT99" i="41"/>
  <c r="AN100" i="41"/>
  <c r="BD99" i="41"/>
  <c r="BQ200" i="41"/>
  <c r="BA200" i="41"/>
  <c r="AK201" i="41"/>
  <c r="BU201" i="41"/>
  <c r="AO202" i="41"/>
  <c r="BE201" i="41"/>
  <c r="BC198" i="41"/>
  <c r="BS198" i="41"/>
  <c r="AM199" i="41"/>
  <c r="BG100" i="41"/>
  <c r="AQ101" i="41"/>
  <c r="BW100" i="41"/>
  <c r="AY97" i="41"/>
  <c r="AI98" i="41"/>
  <c r="BO97" i="41"/>
  <c r="BK99" i="41"/>
  <c r="AU100" i="41"/>
  <c r="CA99" i="41"/>
  <c r="BA97" i="41"/>
  <c r="BQ97" i="41"/>
  <c r="AK98" i="41"/>
  <c r="BL198" i="41"/>
  <c r="AF199" i="41"/>
  <c r="AV198" i="41"/>
  <c r="BW198" i="41"/>
  <c r="AQ199" i="41"/>
  <c r="BG198" i="41"/>
  <c r="BP98" i="41"/>
  <c r="AZ98" i="41"/>
  <c r="AJ99" i="41"/>
  <c r="AY199" i="41"/>
  <c r="BO199" i="41"/>
  <c r="AI200" i="41"/>
  <c r="AX199" i="41"/>
  <c r="BN199" i="41"/>
  <c r="AH200" i="41"/>
  <c r="BI201" i="41"/>
  <c r="AS202" i="41"/>
  <c r="BY201" i="41"/>
  <c r="AP100" i="41"/>
  <c r="BV99" i="41"/>
  <c r="BF99" i="41"/>
  <c r="AW97" i="41"/>
  <c r="AG98" i="41"/>
  <c r="BM97" i="41"/>
  <c r="AP199" i="41"/>
  <c r="BV198" i="41"/>
  <c r="BF198" i="41"/>
  <c r="BS99" i="41"/>
  <c r="AM100" i="41"/>
  <c r="BC99" i="41"/>
  <c r="BM198" i="41"/>
  <c r="AG199" i="41"/>
  <c r="AW198" i="41"/>
  <c r="AS99" i="41"/>
  <c r="BI98" i="41"/>
  <c r="BY98" i="41"/>
  <c r="BB198" i="41"/>
  <c r="BR198" i="41"/>
  <c r="AL199" i="41"/>
  <c r="BD198" i="41"/>
  <c r="AN199" i="41"/>
  <c r="BT198" i="41"/>
  <c r="BJ200" i="41"/>
  <c r="BZ200" i="41"/>
  <c r="AT201" i="41"/>
  <c r="AX97" i="41"/>
  <c r="AH98" i="41"/>
  <c r="BN97" i="41"/>
  <c r="BN99" i="40"/>
  <c r="AX99" i="40"/>
  <c r="AH100" i="40"/>
  <c r="BO198" i="40"/>
  <c r="AI199" i="40"/>
  <c r="AY198" i="40"/>
  <c r="BZ199" i="40"/>
  <c r="AT200" i="40"/>
  <c r="BJ199" i="40"/>
  <c r="AL199" i="40"/>
  <c r="BR198" i="40"/>
  <c r="BB198" i="40"/>
  <c r="BU198" i="40"/>
  <c r="AO199" i="40"/>
  <c r="BE198" i="40"/>
  <c r="BT198" i="40"/>
  <c r="AN199" i="40"/>
  <c r="BD198" i="40"/>
  <c r="BQ97" i="40"/>
  <c r="AK98" i="40"/>
  <c r="BA97" i="40"/>
  <c r="BK198" i="40"/>
  <c r="AU199" i="40"/>
  <c r="CA198" i="40"/>
  <c r="AR100" i="40"/>
  <c r="BX99" i="40"/>
  <c r="BH99" i="40"/>
  <c r="BR97" i="40"/>
  <c r="AL98" i="40"/>
  <c r="BB97" i="40"/>
  <c r="AS199" i="40"/>
  <c r="BI198" i="40"/>
  <c r="BY198" i="40"/>
  <c r="BN198" i="40"/>
  <c r="AH199" i="40"/>
  <c r="AX198" i="40"/>
  <c r="BT98" i="40"/>
  <c r="AN99" i="40"/>
  <c r="BD98" i="40"/>
  <c r="BU98" i="40"/>
  <c r="AO99" i="40"/>
  <c r="BE98" i="40"/>
  <c r="BV98" i="40"/>
  <c r="BF98" i="40"/>
  <c r="AP99" i="40"/>
  <c r="AP199" i="40"/>
  <c r="BV198" i="40"/>
  <c r="BF198" i="40"/>
  <c r="AU98" i="40"/>
  <c r="BK97" i="40"/>
  <c r="CA97" i="40"/>
  <c r="BW97" i="40"/>
  <c r="BG97" i="40"/>
  <c r="AQ98" i="40"/>
  <c r="BO99" i="40"/>
  <c r="AY99" i="40"/>
  <c r="AI100" i="40"/>
  <c r="BC199" i="40"/>
  <c r="BS199" i="40"/>
  <c r="AM200" i="40"/>
  <c r="BI97" i="40"/>
  <c r="BY97" i="40"/>
  <c r="AS98" i="40"/>
  <c r="AT99" i="40"/>
  <c r="BJ98" i="40"/>
  <c r="BZ98" i="40"/>
  <c r="AJ199" i="40"/>
  <c r="BP198" i="40"/>
  <c r="AZ198" i="40"/>
  <c r="BQ200" i="40"/>
  <c r="AK201" i="40"/>
  <c r="BA200" i="40"/>
  <c r="AQ201" i="40"/>
  <c r="BG200" i="40"/>
  <c r="BW200" i="40"/>
  <c r="AZ99" i="40"/>
  <c r="AJ100" i="40"/>
  <c r="BP99" i="40"/>
  <c r="AP200" i="39"/>
  <c r="BF199" i="39"/>
  <c r="BV199" i="39"/>
  <c r="BB98" i="39"/>
  <c r="BR98" i="39"/>
  <c r="AI199" i="39"/>
  <c r="BO198" i="39"/>
  <c r="AY198" i="39"/>
  <c r="BP200" i="39"/>
  <c r="AJ201" i="39"/>
  <c r="AZ200" i="39"/>
  <c r="BF99" i="39"/>
  <c r="BV99" i="39"/>
  <c r="AP100" i="39"/>
  <c r="BM98" i="39"/>
  <c r="AW98" i="39"/>
  <c r="BS97" i="39"/>
  <c r="BC97" i="39"/>
  <c r="AO200" i="39"/>
  <c r="BE199" i="39"/>
  <c r="BU199" i="39"/>
  <c r="AM200" i="39"/>
  <c r="BC199" i="39"/>
  <c r="BS199" i="39"/>
  <c r="BD99" i="39"/>
  <c r="AN100" i="39"/>
  <c r="BT99" i="39"/>
  <c r="BE98" i="39"/>
  <c r="BU98" i="39"/>
  <c r="BA98" i="39"/>
  <c r="BQ98" i="39"/>
  <c r="BZ97" i="39"/>
  <c r="BJ97" i="39"/>
  <c r="AS200" i="39"/>
  <c r="BI199" i="39"/>
  <c r="BY199" i="39"/>
  <c r="BN198" i="39"/>
  <c r="AH199" i="39"/>
  <c r="AX198" i="39"/>
  <c r="BR199" i="39"/>
  <c r="AL200" i="39"/>
  <c r="BB199" i="39"/>
  <c r="AU199" i="39"/>
  <c r="BK198" i="39"/>
  <c r="CA198" i="39"/>
  <c r="BO99" i="39"/>
  <c r="AI100" i="39"/>
  <c r="AY99" i="39"/>
  <c r="BH200" i="39"/>
  <c r="AR201" i="39"/>
  <c r="BX200" i="39"/>
  <c r="BQ200" i="39"/>
  <c r="AK201" i="39"/>
  <c r="BA200" i="39"/>
  <c r="BJ200" i="39"/>
  <c r="BZ200" i="39"/>
  <c r="AT201" i="39"/>
  <c r="BD198" i="39"/>
  <c r="AN199" i="39"/>
  <c r="BT198" i="39"/>
  <c r="BN98" i="39"/>
  <c r="AX98" i="39"/>
  <c r="AJ100" i="39"/>
  <c r="BP99" i="39"/>
  <c r="AZ99" i="39"/>
  <c r="BM198" i="39"/>
  <c r="AW198" i="39"/>
  <c r="AG199" i="39"/>
  <c r="AV199" i="39"/>
  <c r="BL199" i="39"/>
  <c r="AF200" i="39"/>
  <c r="AU100" i="39"/>
  <c r="BK99" i="39"/>
  <c r="CA99" i="39"/>
  <c r="BW99" i="39"/>
  <c r="AQ100" i="39"/>
  <c r="BG99" i="39"/>
  <c r="BC97" i="38"/>
  <c r="BS97" i="38"/>
  <c r="AJ200" i="38"/>
  <c r="BP199" i="38"/>
  <c r="AZ199" i="38"/>
  <c r="BI98" i="38"/>
  <c r="BY98" i="38"/>
  <c r="BO199" i="38"/>
  <c r="AY199" i="38"/>
  <c r="AI200" i="38"/>
  <c r="BU198" i="38"/>
  <c r="AO199" i="38"/>
  <c r="BE198" i="38"/>
  <c r="BP97" i="38"/>
  <c r="AZ97" i="38"/>
  <c r="AY99" i="38"/>
  <c r="BO99" i="38"/>
  <c r="AI100" i="38"/>
  <c r="BB200" i="38"/>
  <c r="AL201" i="38"/>
  <c r="BR200" i="38"/>
  <c r="BX199" i="38"/>
  <c r="AR200" i="38"/>
  <c r="BH199" i="38"/>
  <c r="BN97" i="38"/>
  <c r="AX97" i="38"/>
  <c r="BV198" i="38"/>
  <c r="AP199" i="38"/>
  <c r="BF198" i="38"/>
  <c r="BE97" i="38"/>
  <c r="BU97" i="38"/>
  <c r="BH98" i="38"/>
  <c r="BX98" i="38"/>
  <c r="BB97" i="38"/>
  <c r="BR97" i="38"/>
  <c r="BQ97" i="38"/>
  <c r="BA97" i="38"/>
  <c r="CA97" i="38"/>
  <c r="BK97" i="38"/>
  <c r="BG98" i="38"/>
  <c r="BW98" i="38"/>
  <c r="BD97" i="38"/>
  <c r="BT97" i="38"/>
  <c r="AG199" i="38"/>
  <c r="BM198" i="38"/>
  <c r="AW198" i="38"/>
  <c r="BG200" i="38"/>
  <c r="AQ201" i="38"/>
  <c r="BW200" i="38"/>
  <c r="AW97" i="38"/>
  <c r="BM97" i="38"/>
  <c r="BZ98" i="38"/>
  <c r="BJ98" i="38"/>
  <c r="AK200" i="38"/>
  <c r="BQ199" i="38"/>
  <c r="BA199" i="38"/>
  <c r="BN199" i="38"/>
  <c r="AX199" i="38"/>
  <c r="AH200" i="38"/>
  <c r="AF199" i="38"/>
  <c r="AV198" i="38"/>
  <c r="BL198" i="38"/>
  <c r="BF98" i="38"/>
  <c r="BV98" i="38"/>
  <c r="AU199" i="38"/>
  <c r="CA198" i="38"/>
  <c r="BK198" i="38"/>
  <c r="AM200" i="38"/>
  <c r="BC199" i="38"/>
  <c r="BS199" i="38"/>
  <c r="AN200" i="38"/>
  <c r="BD199" i="38"/>
  <c r="BT199" i="38"/>
  <c r="BT198" i="37"/>
  <c r="BD198" i="37"/>
  <c r="AN199" i="37"/>
  <c r="AZ99" i="37"/>
  <c r="BP99" i="37"/>
  <c r="AJ100" i="37"/>
  <c r="BZ198" i="37"/>
  <c r="AT199" i="37"/>
  <c r="BJ198" i="37"/>
  <c r="BF199" i="37"/>
  <c r="BV199" i="37"/>
  <c r="AP200" i="37"/>
  <c r="BU198" i="37"/>
  <c r="BE198" i="37"/>
  <c r="AO199" i="37"/>
  <c r="BI98" i="37"/>
  <c r="BY98" i="37"/>
  <c r="BV99" i="37"/>
  <c r="AP100" i="37"/>
  <c r="BF99" i="37"/>
  <c r="BC99" i="37"/>
  <c r="BS99" i="37"/>
  <c r="AM100" i="37"/>
  <c r="BK98" i="37"/>
  <c r="CA98" i="37"/>
  <c r="BU99" i="37"/>
  <c r="AO100" i="37"/>
  <c r="BE99" i="37"/>
  <c r="AY99" i="37"/>
  <c r="BO99" i="37"/>
  <c r="AI100" i="37"/>
  <c r="AW97" i="37"/>
  <c r="BM97" i="37"/>
  <c r="BA198" i="37"/>
  <c r="AK199" i="37"/>
  <c r="BQ198" i="37"/>
  <c r="BX200" i="37"/>
  <c r="BH200" i="37"/>
  <c r="AR201" i="37"/>
  <c r="AZ198" i="37"/>
  <c r="AJ199" i="37"/>
  <c r="BP198" i="37"/>
  <c r="AS199" i="37"/>
  <c r="BI198" i="37"/>
  <c r="BY198" i="37"/>
  <c r="BG98" i="37"/>
  <c r="BW98" i="37"/>
  <c r="BQ97" i="37"/>
  <c r="BA97" i="37"/>
  <c r="BK199" i="37"/>
  <c r="AU200" i="37"/>
  <c r="CA199" i="37"/>
  <c r="BH98" i="37"/>
  <c r="BX98" i="37"/>
  <c r="BR97" i="37"/>
  <c r="BB97" i="37"/>
  <c r="BS198" i="37"/>
  <c r="BC198" i="37"/>
  <c r="AM199" i="37"/>
  <c r="AY198" i="37"/>
  <c r="AI199" i="37"/>
  <c r="BO198" i="37"/>
  <c r="BL199" i="37"/>
  <c r="AF200" i="37"/>
  <c r="AV199" i="37"/>
  <c r="AX97" i="37"/>
  <c r="BN97" i="37"/>
  <c r="BR198" i="37"/>
  <c r="BB198" i="37"/>
  <c r="AL199" i="37"/>
  <c r="AQ199" i="37"/>
  <c r="BG198" i="37"/>
  <c r="BW198" i="37"/>
  <c r="BJ98" i="37"/>
  <c r="BZ98" i="37"/>
  <c r="BD99" i="37"/>
  <c r="BT99" i="37"/>
  <c r="AN100" i="37"/>
  <c r="BQ200" i="36"/>
  <c r="BA200" i="36"/>
  <c r="AG199" i="36"/>
  <c r="BM198" i="36"/>
  <c r="AW198" i="36"/>
  <c r="AU101" i="36"/>
  <c r="BK100" i="36"/>
  <c r="CA100" i="36"/>
  <c r="BU199" i="36"/>
  <c r="BE199" i="36"/>
  <c r="AK100" i="36"/>
  <c r="BQ99" i="36"/>
  <c r="BA99" i="36"/>
  <c r="BV97" i="36"/>
  <c r="BF97" i="36"/>
  <c r="BH98" i="36"/>
  <c r="BX98" i="36"/>
  <c r="AF199" i="36"/>
  <c r="BL198" i="36"/>
  <c r="AV198" i="36"/>
  <c r="AX200" i="36"/>
  <c r="BN200" i="36"/>
  <c r="BD97" i="36"/>
  <c r="BT97" i="36"/>
  <c r="CA198" i="36"/>
  <c r="BK198" i="36"/>
  <c r="AU199" i="36"/>
  <c r="AY198" i="36"/>
  <c r="AI199" i="36"/>
  <c r="BO198" i="36"/>
  <c r="BS99" i="36"/>
  <c r="AM100" i="36"/>
  <c r="BC99" i="36"/>
  <c r="BJ97" i="36"/>
  <c r="BZ97" i="36"/>
  <c r="AW98" i="36"/>
  <c r="BM98" i="36"/>
  <c r="BE97" i="36"/>
  <c r="BU97" i="36"/>
  <c r="BP99" i="36"/>
  <c r="AJ100" i="36"/>
  <c r="AZ99" i="36"/>
  <c r="BG198" i="36"/>
  <c r="AQ199" i="36"/>
  <c r="BW198" i="36"/>
  <c r="BI198" i="36"/>
  <c r="AS199" i="36"/>
  <c r="BY198" i="36"/>
  <c r="BR199" i="36"/>
  <c r="BB199" i="36"/>
  <c r="BF198" i="36"/>
  <c r="AP199" i="36"/>
  <c r="BV198" i="36"/>
  <c r="BZ198" i="36"/>
  <c r="BJ198" i="36"/>
  <c r="AT199" i="36"/>
  <c r="BX199" i="36"/>
  <c r="BH199" i="36"/>
  <c r="BB98" i="36"/>
  <c r="BR98" i="36"/>
  <c r="BC198" i="36"/>
  <c r="AM199" i="36"/>
  <c r="BS198" i="36"/>
  <c r="BW97" i="36"/>
  <c r="BG97" i="36"/>
  <c r="BN99" i="36"/>
  <c r="AH100" i="36"/>
  <c r="AX99" i="36"/>
  <c r="AZ199" i="36"/>
  <c r="BP199" i="36"/>
  <c r="BI98" i="36"/>
  <c r="BY98" i="36"/>
  <c r="BD198" i="36"/>
  <c r="AN199" i="36"/>
  <c r="BT198" i="36"/>
  <c r="BT97" i="16"/>
  <c r="BD97" i="16"/>
  <c r="BQ66" i="16"/>
  <c r="BA66" i="16"/>
  <c r="BV196" i="16"/>
  <c r="BF196" i="16"/>
  <c r="BS66" i="16"/>
  <c r="BC66" i="16"/>
  <c r="BH95" i="16"/>
  <c r="BX95" i="16"/>
  <c r="CA96" i="16"/>
  <c r="BK96" i="16"/>
  <c r="BX196" i="16"/>
  <c r="BH196" i="16"/>
  <c r="BU95" i="16"/>
  <c r="BE95" i="16"/>
  <c r="BV96" i="16"/>
  <c r="BF96" i="16"/>
  <c r="BN66" i="16"/>
  <c r="AX66" i="16"/>
  <c r="BI95" i="16"/>
  <c r="BY95" i="16"/>
  <c r="BW95" i="16"/>
  <c r="BG95" i="16"/>
  <c r="AW66" i="16"/>
  <c r="BM66" i="16"/>
  <c r="CA196" i="16"/>
  <c r="BK196" i="16"/>
  <c r="BZ196" i="16"/>
  <c r="BJ196" i="16"/>
  <c r="BT195" i="16"/>
  <c r="BD195" i="16"/>
  <c r="BU195" i="16"/>
  <c r="BE195" i="16"/>
  <c r="BW195" i="16"/>
  <c r="BG195" i="16"/>
  <c r="BP67" i="16"/>
  <c r="AZ67" i="16"/>
  <c r="BO67" i="16"/>
  <c r="AY67" i="16"/>
  <c r="BJ95" i="16"/>
  <c r="BZ95" i="16"/>
  <c r="BY195" i="16"/>
  <c r="BI195" i="16"/>
  <c r="AV66" i="16"/>
  <c r="BL66" i="16"/>
  <c r="BB66" i="16"/>
  <c r="BR66" i="16"/>
  <c r="AU197" i="16"/>
  <c r="AO196" i="16"/>
  <c r="AN196" i="16"/>
  <c r="AS196" i="16"/>
  <c r="AP197" i="16"/>
  <c r="AQ196" i="16"/>
  <c r="AR197" i="16"/>
  <c r="AT197" i="16"/>
  <c r="AL67" i="16"/>
  <c r="AK67" i="16"/>
  <c r="AG67" i="16"/>
  <c r="AH67" i="16"/>
  <c r="AI68" i="16"/>
  <c r="AF67" i="16"/>
  <c r="AM67" i="16"/>
  <c r="AJ68" i="16"/>
  <c r="X54" i="15"/>
  <c r="AF54" i="15" s="1"/>
  <c r="W54" i="15"/>
  <c r="AE54" i="15" s="1"/>
  <c r="U53" i="15"/>
  <c r="AC53" i="15" s="1"/>
  <c r="R54" i="15"/>
  <c r="Z54" i="15" s="1"/>
  <c r="T54" i="15"/>
  <c r="AB54" i="15" s="1"/>
  <c r="S53" i="15"/>
  <c r="AA53" i="15" s="1"/>
  <c r="Y54" i="15"/>
  <c r="AG54" i="15" s="1"/>
  <c r="V54" i="15"/>
  <c r="AD54" i="15" s="1"/>
  <c r="AY98" i="43" l="1"/>
  <c r="BO98" i="43"/>
  <c r="BS98" i="43"/>
  <c r="BC98" i="43"/>
  <c r="BX98" i="39"/>
  <c r="BH98" i="39"/>
  <c r="BS98" i="40"/>
  <c r="BC98" i="40"/>
  <c r="AM99" i="40"/>
  <c r="AR99" i="41"/>
  <c r="BH98" i="41"/>
  <c r="BX98" i="41"/>
  <c r="AT99" i="41"/>
  <c r="BJ98" i="41"/>
  <c r="BZ98" i="41"/>
  <c r="BZ199" i="38"/>
  <c r="BJ199" i="38"/>
  <c r="AT200" i="38"/>
  <c r="BF99" i="44"/>
  <c r="BV99" i="44"/>
  <c r="AP100" i="44"/>
  <c r="BM199" i="37"/>
  <c r="AW199" i="37"/>
  <c r="AG200" i="37"/>
  <c r="AJ200" i="42"/>
  <c r="AZ199" i="42"/>
  <c r="BP199" i="42"/>
  <c r="BY98" i="39"/>
  <c r="BI98" i="39"/>
  <c r="BY199" i="38"/>
  <c r="BI199" i="38"/>
  <c r="AS200" i="38"/>
  <c r="AQ201" i="39"/>
  <c r="BW200" i="39"/>
  <c r="BG200" i="39"/>
  <c r="AG99" i="40"/>
  <c r="AW98" i="40"/>
  <c r="BM98" i="40"/>
  <c r="AC96" i="45"/>
  <c r="U97" i="45"/>
  <c r="AH99" i="42"/>
  <c r="BN98" i="42"/>
  <c r="AX98" i="42"/>
  <c r="AT200" i="43"/>
  <c r="BJ199" i="43"/>
  <c r="BZ199" i="43"/>
  <c r="BO98" i="36"/>
  <c r="AY98" i="36"/>
  <c r="BG98" i="44"/>
  <c r="BW98" i="44"/>
  <c r="BL199" i="40"/>
  <c r="AF200" i="40"/>
  <c r="AV199" i="40"/>
  <c r="AU200" i="43"/>
  <c r="BK199" i="43"/>
  <c r="CA199" i="43"/>
  <c r="BX199" i="40"/>
  <c r="BH199" i="40"/>
  <c r="AR200" i="40"/>
  <c r="AG200" i="40"/>
  <c r="AW199" i="40"/>
  <c r="BM199" i="40"/>
  <c r="BY199" i="43"/>
  <c r="AS200" i="43"/>
  <c r="BI199" i="43"/>
  <c r="AU200" i="41"/>
  <c r="CA199" i="41"/>
  <c r="BK199" i="41"/>
  <c r="BM199" i="42"/>
  <c r="AW199" i="42"/>
  <c r="AG200" i="42"/>
  <c r="AD96" i="45"/>
  <c r="V97" i="45"/>
  <c r="AN200" i="42"/>
  <c r="BT199" i="42"/>
  <c r="BD199" i="42"/>
  <c r="BT98" i="44"/>
  <c r="BD98" i="44"/>
  <c r="AZ199" i="41"/>
  <c r="BP199" i="41"/>
  <c r="AJ200" i="41"/>
  <c r="AL200" i="42"/>
  <c r="BR199" i="42"/>
  <c r="BB199" i="42"/>
  <c r="BN200" i="37"/>
  <c r="AX200" i="37"/>
  <c r="AH201" i="37"/>
  <c r="AG96" i="45"/>
  <c r="Y97" i="45"/>
  <c r="AE98" i="45"/>
  <c r="W99" i="45"/>
  <c r="AB99" i="45"/>
  <c r="T100" i="45"/>
  <c r="R99" i="45"/>
  <c r="Z98" i="45"/>
  <c r="S99" i="45"/>
  <c r="AA98" i="45"/>
  <c r="AF96" i="45"/>
  <c r="X97" i="45"/>
  <c r="AU202" i="44"/>
  <c r="BK201" i="44"/>
  <c r="CA201" i="44"/>
  <c r="AP201" i="44"/>
  <c r="BF200" i="44"/>
  <c r="BV200" i="44"/>
  <c r="AQ201" i="44"/>
  <c r="BG200" i="44"/>
  <c r="BW200" i="44"/>
  <c r="AM101" i="44"/>
  <c r="BC100" i="44"/>
  <c r="BS100" i="44"/>
  <c r="AI102" i="44"/>
  <c r="BO101" i="44"/>
  <c r="AY101" i="44"/>
  <c r="AZ98" i="44"/>
  <c r="BP98" i="44"/>
  <c r="AO201" i="44"/>
  <c r="BE200" i="44"/>
  <c r="BU200" i="44"/>
  <c r="BI98" i="44"/>
  <c r="BY98" i="44"/>
  <c r="BU98" i="44"/>
  <c r="BE98" i="44"/>
  <c r="BJ98" i="44"/>
  <c r="BZ98" i="44"/>
  <c r="BS199" i="44"/>
  <c r="BC199" i="44"/>
  <c r="AM200" i="44"/>
  <c r="AR200" i="44"/>
  <c r="BX199" i="44"/>
  <c r="BH199" i="44"/>
  <c r="AK202" i="44"/>
  <c r="BA201" i="44"/>
  <c r="BQ201" i="44"/>
  <c r="AW99" i="44"/>
  <c r="AG100" i="44"/>
  <c r="BM99" i="44"/>
  <c r="BR202" i="44"/>
  <c r="AL203" i="44"/>
  <c r="BB202" i="44"/>
  <c r="BX98" i="44"/>
  <c r="BH98" i="44"/>
  <c r="AL101" i="44"/>
  <c r="BB100" i="44"/>
  <c r="BR100" i="44"/>
  <c r="AN201" i="44"/>
  <c r="BD200" i="44"/>
  <c r="BT200" i="44"/>
  <c r="BL201" i="44"/>
  <c r="AV201" i="44"/>
  <c r="AF202" i="44"/>
  <c r="AT200" i="44"/>
  <c r="BZ199" i="44"/>
  <c r="BJ199" i="44"/>
  <c r="AH102" i="44"/>
  <c r="BN101" i="44"/>
  <c r="AX101" i="44"/>
  <c r="BA99" i="44"/>
  <c r="AK100" i="44"/>
  <c r="BQ99" i="44"/>
  <c r="BI200" i="44"/>
  <c r="AS201" i="44"/>
  <c r="BY200" i="44"/>
  <c r="BK98" i="44"/>
  <c r="CA98" i="44"/>
  <c r="BN201" i="44"/>
  <c r="AX201" i="44"/>
  <c r="AH202" i="44"/>
  <c r="AY199" i="44"/>
  <c r="AI200" i="44"/>
  <c r="BO199" i="44"/>
  <c r="AZ199" i="44"/>
  <c r="AJ200" i="44"/>
  <c r="BP199" i="44"/>
  <c r="BM200" i="44"/>
  <c r="AG201" i="44"/>
  <c r="AW200" i="44"/>
  <c r="BQ200" i="43"/>
  <c r="AK201" i="43"/>
  <c r="BA200" i="43"/>
  <c r="BX201" i="43"/>
  <c r="AR202" i="43"/>
  <c r="BH201" i="43"/>
  <c r="BG200" i="43"/>
  <c r="BW200" i="43"/>
  <c r="AQ201" i="43"/>
  <c r="CA99" i="43"/>
  <c r="AU100" i="43"/>
  <c r="BK99" i="43"/>
  <c r="BY98" i="43"/>
  <c r="BI98" i="43"/>
  <c r="BE99" i="43"/>
  <c r="AO100" i="43"/>
  <c r="BU99" i="43"/>
  <c r="BT200" i="43"/>
  <c r="AN201" i="43"/>
  <c r="BD200" i="43"/>
  <c r="BR101" i="43"/>
  <c r="AL102" i="43"/>
  <c r="BB101" i="43"/>
  <c r="AO201" i="43"/>
  <c r="BU200" i="43"/>
  <c r="BE200" i="43"/>
  <c r="BP199" i="43"/>
  <c r="AZ199" i="43"/>
  <c r="AJ200" i="43"/>
  <c r="BR200" i="43"/>
  <c r="BB200" i="43"/>
  <c r="AL201" i="43"/>
  <c r="BS200" i="43"/>
  <c r="BC200" i="43"/>
  <c r="AM201" i="43"/>
  <c r="BH98" i="43"/>
  <c r="BX98" i="43"/>
  <c r="BN199" i="43"/>
  <c r="AX199" i="43"/>
  <c r="AH200" i="43"/>
  <c r="AW100" i="43"/>
  <c r="AG101" i="43"/>
  <c r="BM100" i="43"/>
  <c r="BM199" i="43"/>
  <c r="AW199" i="43"/>
  <c r="AG200" i="43"/>
  <c r="BQ101" i="43"/>
  <c r="AK102" i="43"/>
  <c r="BA101" i="43"/>
  <c r="BF99" i="43"/>
  <c r="BV99" i="43"/>
  <c r="AP100" i="43"/>
  <c r="AF201" i="43"/>
  <c r="BL200" i="43"/>
  <c r="AV200" i="43"/>
  <c r="BD99" i="43"/>
  <c r="AN100" i="43"/>
  <c r="BT99" i="43"/>
  <c r="AX100" i="43"/>
  <c r="BN100" i="43"/>
  <c r="AH101" i="43"/>
  <c r="BJ98" i="43"/>
  <c r="BZ98" i="43"/>
  <c r="BP100" i="43"/>
  <c r="AJ101" i="43"/>
  <c r="AZ100" i="43"/>
  <c r="BW98" i="43"/>
  <c r="BG98" i="43"/>
  <c r="AP201" i="43"/>
  <c r="BV200" i="43"/>
  <c r="BF200" i="43"/>
  <c r="BO199" i="43"/>
  <c r="AY199" i="43"/>
  <c r="AI200" i="43"/>
  <c r="AX201" i="42"/>
  <c r="BN201" i="42"/>
  <c r="AH202" i="42"/>
  <c r="BW98" i="42"/>
  <c r="BG98" i="42"/>
  <c r="AQ99" i="42"/>
  <c r="BJ100" i="42"/>
  <c r="BZ100" i="42"/>
  <c r="AT101" i="42"/>
  <c r="BZ199" i="42"/>
  <c r="BJ199" i="42"/>
  <c r="AT200" i="42"/>
  <c r="AK201" i="42"/>
  <c r="BA200" i="42"/>
  <c r="BQ200" i="42"/>
  <c r="BX199" i="42"/>
  <c r="AR200" i="42"/>
  <c r="BH199" i="42"/>
  <c r="AV199" i="42"/>
  <c r="BL199" i="42"/>
  <c r="AF200" i="42"/>
  <c r="CA100" i="42"/>
  <c r="BK100" i="42"/>
  <c r="AU101" i="42"/>
  <c r="AN100" i="42"/>
  <c r="BD99" i="42"/>
  <c r="BT99" i="42"/>
  <c r="AP100" i="42"/>
  <c r="BF99" i="42"/>
  <c r="BV99" i="42"/>
  <c r="BW199" i="42"/>
  <c r="BG199" i="42"/>
  <c r="AQ200" i="42"/>
  <c r="BO199" i="42"/>
  <c r="AY199" i="42"/>
  <c r="AI200" i="42"/>
  <c r="BR99" i="42"/>
  <c r="AL100" i="42"/>
  <c r="BB99" i="42"/>
  <c r="BY199" i="42"/>
  <c r="BI199" i="42"/>
  <c r="AS200" i="42"/>
  <c r="BP100" i="42"/>
  <c r="AJ101" i="42"/>
  <c r="AZ100" i="42"/>
  <c r="CA200" i="42"/>
  <c r="BK200" i="42"/>
  <c r="AU201" i="42"/>
  <c r="BU201" i="42"/>
  <c r="AO202" i="42"/>
  <c r="BE201" i="42"/>
  <c r="BQ99" i="42"/>
  <c r="AK100" i="42"/>
  <c r="BA99" i="42"/>
  <c r="AO100" i="42"/>
  <c r="BE99" i="42"/>
  <c r="BU99" i="42"/>
  <c r="BO99" i="42"/>
  <c r="AI100" i="42"/>
  <c r="AY99" i="42"/>
  <c r="BS201" i="42"/>
  <c r="AM202" i="42"/>
  <c r="BC201" i="42"/>
  <c r="BV199" i="42"/>
  <c r="BF199" i="42"/>
  <c r="AP200" i="42"/>
  <c r="AS102" i="42"/>
  <c r="BY101" i="42"/>
  <c r="BI101" i="42"/>
  <c r="AM100" i="42"/>
  <c r="BC99" i="42"/>
  <c r="BS99" i="42"/>
  <c r="BH99" i="42"/>
  <c r="AR100" i="42"/>
  <c r="BX99" i="42"/>
  <c r="AW99" i="42"/>
  <c r="BM99" i="42"/>
  <c r="AG100" i="42"/>
  <c r="AT202" i="41"/>
  <c r="BZ201" i="41"/>
  <c r="BJ201" i="41"/>
  <c r="BV199" i="41"/>
  <c r="AP200" i="41"/>
  <c r="BF199" i="41"/>
  <c r="BW199" i="41"/>
  <c r="AQ200" i="41"/>
  <c r="BG199" i="41"/>
  <c r="BC199" i="41"/>
  <c r="BS199" i="41"/>
  <c r="AM200" i="41"/>
  <c r="AW98" i="41"/>
  <c r="BM98" i="41"/>
  <c r="AG99" i="41"/>
  <c r="AY98" i="41"/>
  <c r="AI99" i="41"/>
  <c r="BO98" i="41"/>
  <c r="AG200" i="41"/>
  <c r="BM199" i="41"/>
  <c r="AW199" i="41"/>
  <c r="BD199" i="41"/>
  <c r="BT199" i="41"/>
  <c r="AN200" i="41"/>
  <c r="BU202" i="41"/>
  <c r="AO203" i="41"/>
  <c r="BE202" i="41"/>
  <c r="BX199" i="41"/>
  <c r="BH199" i="41"/>
  <c r="AR200" i="41"/>
  <c r="BU100" i="41"/>
  <c r="AO101" i="41"/>
  <c r="BE100" i="41"/>
  <c r="BI99" i="41"/>
  <c r="AS100" i="41"/>
  <c r="BY99" i="41"/>
  <c r="BT100" i="41"/>
  <c r="AN101" i="41"/>
  <c r="BD100" i="41"/>
  <c r="BO200" i="41"/>
  <c r="AY200" i="41"/>
  <c r="AI201" i="41"/>
  <c r="BP99" i="41"/>
  <c r="AZ99" i="41"/>
  <c r="AJ100" i="41"/>
  <c r="AX98" i="41"/>
  <c r="AH99" i="41"/>
  <c r="BN98" i="41"/>
  <c r="BG101" i="41"/>
  <c r="AQ102" i="41"/>
  <c r="BW101" i="41"/>
  <c r="AL101" i="41"/>
  <c r="BB100" i="41"/>
  <c r="BR100" i="41"/>
  <c r="BQ98" i="41"/>
  <c r="AK99" i="41"/>
  <c r="BA98" i="41"/>
  <c r="AP101" i="41"/>
  <c r="BV100" i="41"/>
  <c r="BF100" i="41"/>
  <c r="AS203" i="41"/>
  <c r="BY202" i="41"/>
  <c r="BI202" i="41"/>
  <c r="AH201" i="41"/>
  <c r="AX200" i="41"/>
  <c r="BN200" i="41"/>
  <c r="AM101" i="41"/>
  <c r="BC100" i="41"/>
  <c r="BS100" i="41"/>
  <c r="BL199" i="41"/>
  <c r="AF200" i="41"/>
  <c r="AV199" i="41"/>
  <c r="BR199" i="41"/>
  <c r="AL200" i="41"/>
  <c r="BB199" i="41"/>
  <c r="BK100" i="41"/>
  <c r="CA100" i="41"/>
  <c r="AU101" i="41"/>
  <c r="BA201" i="41"/>
  <c r="AK202" i="41"/>
  <c r="BQ201" i="41"/>
  <c r="BY199" i="40"/>
  <c r="AS200" i="40"/>
  <c r="BI199" i="40"/>
  <c r="BZ200" i="40"/>
  <c r="AT201" i="40"/>
  <c r="BJ200" i="40"/>
  <c r="BK98" i="40"/>
  <c r="AU99" i="40"/>
  <c r="CA98" i="40"/>
  <c r="BE199" i="40"/>
  <c r="BU199" i="40"/>
  <c r="AO200" i="40"/>
  <c r="AJ200" i="40"/>
  <c r="BP199" i="40"/>
  <c r="AZ199" i="40"/>
  <c r="AZ100" i="40"/>
  <c r="AJ101" i="40"/>
  <c r="BP100" i="40"/>
  <c r="BS200" i="40"/>
  <c r="AM201" i="40"/>
  <c r="BC200" i="40"/>
  <c r="BU99" i="40"/>
  <c r="BE99" i="40"/>
  <c r="AO100" i="40"/>
  <c r="BD199" i="40"/>
  <c r="BT199" i="40"/>
  <c r="AN200" i="40"/>
  <c r="BX100" i="40"/>
  <c r="AR101" i="40"/>
  <c r="BH100" i="40"/>
  <c r="AY100" i="40"/>
  <c r="BO100" i="40"/>
  <c r="AI101" i="40"/>
  <c r="CA199" i="40"/>
  <c r="AU200" i="40"/>
  <c r="BK199" i="40"/>
  <c r="BB98" i="40"/>
  <c r="BR98" i="40"/>
  <c r="AL99" i="40"/>
  <c r="BB199" i="40"/>
  <c r="AL200" i="40"/>
  <c r="BR199" i="40"/>
  <c r="BF199" i="40"/>
  <c r="BV199" i="40"/>
  <c r="AP200" i="40"/>
  <c r="BV99" i="40"/>
  <c r="BF99" i="40"/>
  <c r="AP100" i="40"/>
  <c r="BG201" i="40"/>
  <c r="AQ202" i="40"/>
  <c r="BW201" i="40"/>
  <c r="AI200" i="40"/>
  <c r="BO199" i="40"/>
  <c r="AY199" i="40"/>
  <c r="BT99" i="40"/>
  <c r="AN100" i="40"/>
  <c r="BD99" i="40"/>
  <c r="BQ201" i="40"/>
  <c r="AK202" i="40"/>
  <c r="BA201" i="40"/>
  <c r="AQ99" i="40"/>
  <c r="BG98" i="40"/>
  <c r="BW98" i="40"/>
  <c r="BA98" i="40"/>
  <c r="BQ98" i="40"/>
  <c r="AK99" i="40"/>
  <c r="AX100" i="40"/>
  <c r="AH101" i="40"/>
  <c r="BN100" i="40"/>
  <c r="BZ99" i="40"/>
  <c r="AT100" i="40"/>
  <c r="BJ99" i="40"/>
  <c r="AS99" i="40"/>
  <c r="BI98" i="40"/>
  <c r="BY98" i="40"/>
  <c r="AH200" i="40"/>
  <c r="AX199" i="40"/>
  <c r="BN199" i="40"/>
  <c r="BG100" i="39"/>
  <c r="BW100" i="39"/>
  <c r="AQ101" i="39"/>
  <c r="AT202" i="39"/>
  <c r="BZ201" i="39"/>
  <c r="BJ201" i="39"/>
  <c r="AP101" i="39"/>
  <c r="BV100" i="39"/>
  <c r="BF100" i="39"/>
  <c r="BP100" i="39"/>
  <c r="AJ101" i="39"/>
  <c r="AZ100" i="39"/>
  <c r="BS200" i="39"/>
  <c r="AM201" i="39"/>
  <c r="BC200" i="39"/>
  <c r="BA201" i="39"/>
  <c r="BQ201" i="39"/>
  <c r="AK202" i="39"/>
  <c r="BO199" i="39"/>
  <c r="AI200" i="39"/>
  <c r="AY199" i="39"/>
  <c r="AR202" i="39"/>
  <c r="BX201" i="39"/>
  <c r="BH201" i="39"/>
  <c r="BM99" i="39"/>
  <c r="AG100" i="39"/>
  <c r="AW99" i="39"/>
  <c r="AN200" i="39"/>
  <c r="BD199" i="39"/>
  <c r="BT199" i="39"/>
  <c r="AZ201" i="39"/>
  <c r="BP201" i="39"/>
  <c r="AJ202" i="39"/>
  <c r="AO201" i="39"/>
  <c r="BE200" i="39"/>
  <c r="BU200" i="39"/>
  <c r="AW199" i="39"/>
  <c r="BM199" i="39"/>
  <c r="AG200" i="39"/>
  <c r="BC98" i="39"/>
  <c r="BS98" i="39"/>
  <c r="BB99" i="39"/>
  <c r="AL100" i="39"/>
  <c r="BR99" i="39"/>
  <c r="BI200" i="39"/>
  <c r="AS201" i="39"/>
  <c r="BY200" i="39"/>
  <c r="AK100" i="39"/>
  <c r="BQ99" i="39"/>
  <c r="BA99" i="39"/>
  <c r="BN99" i="39"/>
  <c r="AX99" i="39"/>
  <c r="AH100" i="39"/>
  <c r="AN101" i="39"/>
  <c r="BT100" i="39"/>
  <c r="BD100" i="39"/>
  <c r="AF201" i="39"/>
  <c r="AV200" i="39"/>
  <c r="BL200" i="39"/>
  <c r="BO100" i="39"/>
  <c r="AY100" i="39"/>
  <c r="AI101" i="39"/>
  <c r="AU200" i="39"/>
  <c r="BK199" i="39"/>
  <c r="CA199" i="39"/>
  <c r="BR200" i="39"/>
  <c r="AL201" i="39"/>
  <c r="BB200" i="39"/>
  <c r="AX199" i="39"/>
  <c r="BN199" i="39"/>
  <c r="AH200" i="39"/>
  <c r="CA100" i="39"/>
  <c r="AU101" i="39"/>
  <c r="BK100" i="39"/>
  <c r="BJ98" i="39"/>
  <c r="BZ98" i="39"/>
  <c r="BE99" i="39"/>
  <c r="AO100" i="39"/>
  <c r="BU99" i="39"/>
  <c r="BF200" i="39"/>
  <c r="BV200" i="39"/>
  <c r="AP201" i="39"/>
  <c r="AH201" i="38"/>
  <c r="AX200" i="38"/>
  <c r="BN200" i="38"/>
  <c r="BD98" i="38"/>
  <c r="BT98" i="38"/>
  <c r="BV199" i="38"/>
  <c r="AP200" i="38"/>
  <c r="BF199" i="38"/>
  <c r="AI201" i="38"/>
  <c r="AY200" i="38"/>
  <c r="BO200" i="38"/>
  <c r="BE98" i="38"/>
  <c r="BU98" i="38"/>
  <c r="BL199" i="38"/>
  <c r="AV199" i="38"/>
  <c r="AF200" i="38"/>
  <c r="AR100" i="38"/>
  <c r="BX99" i="38"/>
  <c r="BH99" i="38"/>
  <c r="BA200" i="38"/>
  <c r="AK201" i="38"/>
  <c r="BQ200" i="38"/>
  <c r="AT100" i="38"/>
  <c r="BZ99" i="38"/>
  <c r="BJ99" i="38"/>
  <c r="BQ98" i="38"/>
  <c r="BA98" i="38"/>
  <c r="AZ200" i="38"/>
  <c r="AJ201" i="38"/>
  <c r="BP200" i="38"/>
  <c r="BR98" i="38"/>
  <c r="BB98" i="38"/>
  <c r="AP100" i="38"/>
  <c r="BV99" i="38"/>
  <c r="BF99" i="38"/>
  <c r="BM199" i="38"/>
  <c r="AW199" i="38"/>
  <c r="AG200" i="38"/>
  <c r="BM98" i="38"/>
  <c r="AW98" i="38"/>
  <c r="BR201" i="38"/>
  <c r="BB201" i="38"/>
  <c r="AL202" i="38"/>
  <c r="CA199" i="38"/>
  <c r="BK199" i="38"/>
  <c r="AU200" i="38"/>
  <c r="AQ100" i="38"/>
  <c r="BW99" i="38"/>
  <c r="BG99" i="38"/>
  <c r="AS100" i="38"/>
  <c r="BI99" i="38"/>
  <c r="BY99" i="38"/>
  <c r="BD200" i="38"/>
  <c r="AN201" i="38"/>
  <c r="BT200" i="38"/>
  <c r="BC200" i="38"/>
  <c r="AM201" i="38"/>
  <c r="BS200" i="38"/>
  <c r="AQ202" i="38"/>
  <c r="BG201" i="38"/>
  <c r="BW201" i="38"/>
  <c r="AZ98" i="38"/>
  <c r="BP98" i="38"/>
  <c r="BU199" i="38"/>
  <c r="AO200" i="38"/>
  <c r="BE199" i="38"/>
  <c r="BN98" i="38"/>
  <c r="AX98" i="38"/>
  <c r="CA98" i="38"/>
  <c r="BK98" i="38"/>
  <c r="BX200" i="38"/>
  <c r="BH200" i="38"/>
  <c r="AR201" i="38"/>
  <c r="AI101" i="38"/>
  <c r="AY100" i="38"/>
  <c r="BO100" i="38"/>
  <c r="BC98" i="38"/>
  <c r="BS98" i="38"/>
  <c r="AO200" i="37"/>
  <c r="BE199" i="37"/>
  <c r="BU199" i="37"/>
  <c r="BN98" i="37"/>
  <c r="AX98" i="37"/>
  <c r="AN101" i="37"/>
  <c r="BD100" i="37"/>
  <c r="BT100" i="37"/>
  <c r="BG199" i="37"/>
  <c r="BW199" i="37"/>
  <c r="AQ200" i="37"/>
  <c r="AS100" i="37"/>
  <c r="BY99" i="37"/>
  <c r="BI99" i="37"/>
  <c r="BO100" i="37"/>
  <c r="AI101" i="37"/>
  <c r="AY100" i="37"/>
  <c r="BJ199" i="37"/>
  <c r="AT200" i="37"/>
  <c r="BZ199" i="37"/>
  <c r="AJ200" i="37"/>
  <c r="BP199" i="37"/>
  <c r="AZ199" i="37"/>
  <c r="BV200" i="37"/>
  <c r="AP201" i="37"/>
  <c r="BF200" i="37"/>
  <c r="BE100" i="37"/>
  <c r="AO101" i="37"/>
  <c r="BU100" i="37"/>
  <c r="AI200" i="37"/>
  <c r="BO199" i="37"/>
  <c r="AY199" i="37"/>
  <c r="BP100" i="37"/>
  <c r="AJ101" i="37"/>
  <c r="AZ100" i="37"/>
  <c r="AM101" i="37"/>
  <c r="BC100" i="37"/>
  <c r="BS100" i="37"/>
  <c r="AR202" i="37"/>
  <c r="BH201" i="37"/>
  <c r="BX201" i="37"/>
  <c r="AN200" i="37"/>
  <c r="BD199" i="37"/>
  <c r="BT199" i="37"/>
  <c r="BM98" i="37"/>
  <c r="AW98" i="37"/>
  <c r="BQ98" i="37"/>
  <c r="BA98" i="37"/>
  <c r="BL200" i="37"/>
  <c r="AV200" i="37"/>
  <c r="AF201" i="37"/>
  <c r="AU100" i="37"/>
  <c r="BK99" i="37"/>
  <c r="CA99" i="37"/>
  <c r="AM200" i="37"/>
  <c r="BC199" i="37"/>
  <c r="BS199" i="37"/>
  <c r="AU201" i="37"/>
  <c r="BK200" i="37"/>
  <c r="CA200" i="37"/>
  <c r="BW99" i="37"/>
  <c r="AQ100" i="37"/>
  <c r="BG99" i="37"/>
  <c r="AT100" i="37"/>
  <c r="BJ99" i="37"/>
  <c r="BZ99" i="37"/>
  <c r="BI199" i="37"/>
  <c r="AS200" i="37"/>
  <c r="BY199" i="37"/>
  <c r="BR98" i="37"/>
  <c r="BB98" i="37"/>
  <c r="AL200" i="37"/>
  <c r="BB199" i="37"/>
  <c r="BR199" i="37"/>
  <c r="BF100" i="37"/>
  <c r="BV100" i="37"/>
  <c r="AP101" i="37"/>
  <c r="BX99" i="37"/>
  <c r="AR100" i="37"/>
  <c r="BH99" i="37"/>
  <c r="AK200" i="37"/>
  <c r="BA199" i="37"/>
  <c r="BQ199" i="37"/>
  <c r="AY199" i="36"/>
  <c r="BO199" i="36"/>
  <c r="BA100" i="36"/>
  <c r="BQ100" i="36"/>
  <c r="AK101" i="36"/>
  <c r="BY199" i="36"/>
  <c r="BI199" i="36"/>
  <c r="BW199" i="36"/>
  <c r="BG199" i="36"/>
  <c r="BD98" i="36"/>
  <c r="BT98" i="36"/>
  <c r="AX201" i="36"/>
  <c r="BN201" i="36"/>
  <c r="BP200" i="36"/>
  <c r="AZ200" i="36"/>
  <c r="AG100" i="36"/>
  <c r="BM99" i="36"/>
  <c r="AW99" i="36"/>
  <c r="BM199" i="36"/>
  <c r="AW199" i="36"/>
  <c r="BS199" i="36"/>
  <c r="BC199" i="36"/>
  <c r="BK199" i="36"/>
  <c r="CA199" i="36"/>
  <c r="BU200" i="36"/>
  <c r="BE200" i="36"/>
  <c r="AL100" i="36"/>
  <c r="BR99" i="36"/>
  <c r="BB99" i="36"/>
  <c r="BT199" i="36"/>
  <c r="BD199" i="36"/>
  <c r="BH200" i="36"/>
  <c r="BX200" i="36"/>
  <c r="AX100" i="36"/>
  <c r="BN100" i="36"/>
  <c r="AH101" i="36"/>
  <c r="BR200" i="36"/>
  <c r="BB200" i="36"/>
  <c r="BZ98" i="36"/>
  <c r="BJ98" i="36"/>
  <c r="BH99" i="36"/>
  <c r="BX99" i="36"/>
  <c r="AR100" i="36"/>
  <c r="AZ100" i="36"/>
  <c r="BP100" i="36"/>
  <c r="AJ101" i="36"/>
  <c r="BI99" i="36"/>
  <c r="AS100" i="36"/>
  <c r="BY99" i="36"/>
  <c r="BZ199" i="36"/>
  <c r="BJ199" i="36"/>
  <c r="BF199" i="36"/>
  <c r="BV199" i="36"/>
  <c r="AV199" i="36"/>
  <c r="BL199" i="36"/>
  <c r="BE98" i="36"/>
  <c r="BU98" i="36"/>
  <c r="BK101" i="36"/>
  <c r="AU102" i="36"/>
  <c r="CA101" i="36"/>
  <c r="BG98" i="36"/>
  <c r="BW98" i="36"/>
  <c r="BS100" i="36"/>
  <c r="BC100" i="36"/>
  <c r="AM101" i="36"/>
  <c r="BF98" i="36"/>
  <c r="BV98" i="36"/>
  <c r="BA201" i="36"/>
  <c r="BQ201" i="36"/>
  <c r="BX96" i="16"/>
  <c r="BH96" i="16"/>
  <c r="CA197" i="16"/>
  <c r="BK197" i="16"/>
  <c r="BS67" i="16"/>
  <c r="BC67" i="16"/>
  <c r="BU96" i="16"/>
  <c r="BE96" i="16"/>
  <c r="BG96" i="16"/>
  <c r="BW96" i="16"/>
  <c r="BD98" i="16"/>
  <c r="BT98" i="16"/>
  <c r="BN67" i="16"/>
  <c r="AX67" i="16"/>
  <c r="BY196" i="16"/>
  <c r="BI196" i="16"/>
  <c r="BT196" i="16"/>
  <c r="BD196" i="16"/>
  <c r="BU196" i="16"/>
  <c r="BE196" i="16"/>
  <c r="AZ68" i="16"/>
  <c r="BP68" i="16"/>
  <c r="BV97" i="16"/>
  <c r="BF97" i="16"/>
  <c r="AW67" i="16"/>
  <c r="BM67" i="16"/>
  <c r="BQ67" i="16"/>
  <c r="BA67" i="16"/>
  <c r="BZ96" i="16"/>
  <c r="BJ96" i="16"/>
  <c r="BJ197" i="16"/>
  <c r="BZ197" i="16"/>
  <c r="BG196" i="16"/>
  <c r="BW196" i="16"/>
  <c r="BV197" i="16"/>
  <c r="BF197" i="16"/>
  <c r="BY96" i="16"/>
  <c r="BI96" i="16"/>
  <c r="BO68" i="16"/>
  <c r="AY68" i="16"/>
  <c r="BK97" i="16"/>
  <c r="CA97" i="16"/>
  <c r="BH197" i="16"/>
  <c r="BX197" i="16"/>
  <c r="AV67" i="16"/>
  <c r="BL67" i="16"/>
  <c r="BR67" i="16"/>
  <c r="BB67" i="16"/>
  <c r="AN197" i="16"/>
  <c r="AU198" i="16"/>
  <c r="AT198" i="16"/>
  <c r="AO197" i="16"/>
  <c r="AS197" i="16"/>
  <c r="AR198" i="16"/>
  <c r="AQ197" i="16"/>
  <c r="AP198" i="16"/>
  <c r="AH68" i="16"/>
  <c r="AM68" i="16"/>
  <c r="AG68" i="16"/>
  <c r="AF68" i="16"/>
  <c r="AK68" i="16"/>
  <c r="AL68" i="16"/>
  <c r="V55" i="15"/>
  <c r="AD55" i="15" s="1"/>
  <c r="R55" i="15"/>
  <c r="Z55" i="15" s="1"/>
  <c r="U54" i="15"/>
  <c r="AC54" i="15" s="1"/>
  <c r="Y55" i="15"/>
  <c r="AG55" i="15" s="1"/>
  <c r="S54" i="15"/>
  <c r="AA54" i="15" s="1"/>
  <c r="W55" i="15"/>
  <c r="AE55" i="15" s="1"/>
  <c r="T55" i="15"/>
  <c r="AB55" i="15" s="1"/>
  <c r="X55" i="15"/>
  <c r="AF55" i="15" s="1"/>
  <c r="BC99" i="40" l="1"/>
  <c r="BS99" i="40"/>
  <c r="AM100" i="40"/>
  <c r="BX99" i="39"/>
  <c r="BH99" i="39"/>
  <c r="AR100" i="39"/>
  <c r="BC99" i="43"/>
  <c r="AM100" i="43"/>
  <c r="BS99" i="43"/>
  <c r="BO99" i="43"/>
  <c r="AI100" i="43"/>
  <c r="AY99" i="43"/>
  <c r="BK200" i="41"/>
  <c r="AU201" i="41"/>
  <c r="CA200" i="41"/>
  <c r="BO99" i="36"/>
  <c r="AI100" i="36"/>
  <c r="AY99" i="36"/>
  <c r="BI99" i="39"/>
  <c r="AS100" i="39"/>
  <c r="BY99" i="39"/>
  <c r="BI200" i="43"/>
  <c r="AS201" i="43"/>
  <c r="BY200" i="43"/>
  <c r="BT99" i="44"/>
  <c r="AN100" i="44"/>
  <c r="BD99" i="44"/>
  <c r="BP200" i="41"/>
  <c r="AZ200" i="41"/>
  <c r="AJ201" i="41"/>
  <c r="BM200" i="37"/>
  <c r="AG201" i="37"/>
  <c r="AW200" i="37"/>
  <c r="AR201" i="40"/>
  <c r="BH200" i="40"/>
  <c r="BX200" i="40"/>
  <c r="AC97" i="45"/>
  <c r="U98" i="45"/>
  <c r="AL201" i="42"/>
  <c r="BB200" i="42"/>
  <c r="BR200" i="42"/>
  <c r="BZ200" i="38"/>
  <c r="AT201" i="38"/>
  <c r="BJ200" i="38"/>
  <c r="BP200" i="42"/>
  <c r="AZ200" i="42"/>
  <c r="AJ201" i="42"/>
  <c r="AX99" i="42"/>
  <c r="AH100" i="42"/>
  <c r="BN99" i="42"/>
  <c r="BV100" i="44"/>
  <c r="BF100" i="44"/>
  <c r="AP101" i="44"/>
  <c r="BD200" i="42"/>
  <c r="BT200" i="42"/>
  <c r="AN201" i="42"/>
  <c r="AU201" i="43"/>
  <c r="CA200" i="43"/>
  <c r="BK200" i="43"/>
  <c r="BM99" i="40"/>
  <c r="AG100" i="40"/>
  <c r="AW99" i="40"/>
  <c r="V98" i="45"/>
  <c r="AD97" i="45"/>
  <c r="AV200" i="40"/>
  <c r="AF201" i="40"/>
  <c r="BL200" i="40"/>
  <c r="AT201" i="43"/>
  <c r="BZ200" i="43"/>
  <c r="BJ200" i="43"/>
  <c r="AW200" i="40"/>
  <c r="AG201" i="40"/>
  <c r="BM200" i="40"/>
  <c r="AG201" i="42"/>
  <c r="AW200" i="42"/>
  <c r="BM200" i="42"/>
  <c r="AQ202" i="39"/>
  <c r="BW201" i="39"/>
  <c r="BG201" i="39"/>
  <c r="BG99" i="44"/>
  <c r="AQ100" i="44"/>
  <c r="BW99" i="44"/>
  <c r="BY200" i="38"/>
  <c r="AS201" i="38"/>
  <c r="BI200" i="38"/>
  <c r="AT100" i="41"/>
  <c r="BZ99" i="41"/>
  <c r="BJ99" i="41"/>
  <c r="AH202" i="37"/>
  <c r="BN201" i="37"/>
  <c r="AX201" i="37"/>
  <c r="BX99" i="41"/>
  <c r="BH99" i="41"/>
  <c r="AR100" i="41"/>
  <c r="R100" i="45"/>
  <c r="Z99" i="45"/>
  <c r="S100" i="45"/>
  <c r="AA99" i="45"/>
  <c r="X98" i="45"/>
  <c r="AF97" i="45"/>
  <c r="T101" i="45"/>
  <c r="AB100" i="45"/>
  <c r="W100" i="45"/>
  <c r="AE99" i="45"/>
  <c r="Y98" i="45"/>
  <c r="AG97" i="45"/>
  <c r="AU100" i="44"/>
  <c r="CA99" i="44"/>
  <c r="BK99" i="44"/>
  <c r="BH200" i="44"/>
  <c r="BX200" i="44"/>
  <c r="AR201" i="44"/>
  <c r="AZ99" i="44"/>
  <c r="AJ100" i="44"/>
  <c r="BP99" i="44"/>
  <c r="AM201" i="44"/>
  <c r="BC200" i="44"/>
  <c r="BS200" i="44"/>
  <c r="AY102" i="44"/>
  <c r="AI103" i="44"/>
  <c r="BO102" i="44"/>
  <c r="BM201" i="44"/>
  <c r="AW201" i="44"/>
  <c r="AG202" i="44"/>
  <c r="BD201" i="44"/>
  <c r="AN202" i="44"/>
  <c r="BT201" i="44"/>
  <c r="BY201" i="44"/>
  <c r="AS202" i="44"/>
  <c r="BI201" i="44"/>
  <c r="BC101" i="44"/>
  <c r="AM102" i="44"/>
  <c r="BS101" i="44"/>
  <c r="BE201" i="44"/>
  <c r="AO202" i="44"/>
  <c r="BU201" i="44"/>
  <c r="AJ201" i="44"/>
  <c r="BP200" i="44"/>
  <c r="AZ200" i="44"/>
  <c r="BB101" i="44"/>
  <c r="AL102" i="44"/>
  <c r="BR101" i="44"/>
  <c r="AT100" i="44"/>
  <c r="BZ99" i="44"/>
  <c r="BJ99" i="44"/>
  <c r="AK101" i="44"/>
  <c r="BA100" i="44"/>
  <c r="BQ100" i="44"/>
  <c r="BX99" i="44"/>
  <c r="BH99" i="44"/>
  <c r="AR100" i="44"/>
  <c r="BU99" i="44"/>
  <c r="AO100" i="44"/>
  <c r="BE99" i="44"/>
  <c r="BW201" i="44"/>
  <c r="AQ202" i="44"/>
  <c r="BG201" i="44"/>
  <c r="BQ202" i="44"/>
  <c r="AK203" i="44"/>
  <c r="BA202" i="44"/>
  <c r="AV202" i="44"/>
  <c r="BL202" i="44"/>
  <c r="AF203" i="44"/>
  <c r="AI201" i="44"/>
  <c r="BO200" i="44"/>
  <c r="AY200" i="44"/>
  <c r="AX102" i="44"/>
  <c r="AH103" i="44"/>
  <c r="BN102" i="44"/>
  <c r="AL204" i="44"/>
  <c r="BB203" i="44"/>
  <c r="BR203" i="44"/>
  <c r="BF201" i="44"/>
  <c r="BV201" i="44"/>
  <c r="AP202" i="44"/>
  <c r="BJ200" i="44"/>
  <c r="BZ200" i="44"/>
  <c r="AT201" i="44"/>
  <c r="AS100" i="44"/>
  <c r="BY99" i="44"/>
  <c r="BI99" i="44"/>
  <c r="AX202" i="44"/>
  <c r="BN202" i="44"/>
  <c r="AH203" i="44"/>
  <c r="BM100" i="44"/>
  <c r="AG101" i="44"/>
  <c r="AW100" i="44"/>
  <c r="AU203" i="44"/>
  <c r="CA202" i="44"/>
  <c r="BK202" i="44"/>
  <c r="BG99" i="43"/>
  <c r="BW99" i="43"/>
  <c r="AQ100" i="43"/>
  <c r="BP200" i="43"/>
  <c r="AJ201" i="43"/>
  <c r="AZ200" i="43"/>
  <c r="BZ99" i="43"/>
  <c r="AT100" i="43"/>
  <c r="BJ99" i="43"/>
  <c r="BU201" i="43"/>
  <c r="AO202" i="43"/>
  <c r="BE201" i="43"/>
  <c r="AG102" i="43"/>
  <c r="BM101" i="43"/>
  <c r="AW101" i="43"/>
  <c r="AH102" i="43"/>
  <c r="BN101" i="43"/>
  <c r="AX101" i="43"/>
  <c r="BB102" i="43"/>
  <c r="BR102" i="43"/>
  <c r="AL103" i="43"/>
  <c r="BV201" i="43"/>
  <c r="AP202" i="43"/>
  <c r="BF201" i="43"/>
  <c r="AH201" i="43"/>
  <c r="AX200" i="43"/>
  <c r="BN200" i="43"/>
  <c r="BH202" i="43"/>
  <c r="AR203" i="43"/>
  <c r="BX202" i="43"/>
  <c r="AP101" i="43"/>
  <c r="BF100" i="43"/>
  <c r="BV100" i="43"/>
  <c r="AO101" i="43"/>
  <c r="BU100" i="43"/>
  <c r="BE100" i="43"/>
  <c r="BA102" i="43"/>
  <c r="AK103" i="43"/>
  <c r="BQ102" i="43"/>
  <c r="BW201" i="43"/>
  <c r="AQ202" i="43"/>
  <c r="BG201" i="43"/>
  <c r="BB201" i="43"/>
  <c r="BR201" i="43"/>
  <c r="AL202" i="43"/>
  <c r="BP101" i="43"/>
  <c r="AJ102" i="43"/>
  <c r="AZ101" i="43"/>
  <c r="BX99" i="43"/>
  <c r="AR100" i="43"/>
  <c r="BH99" i="43"/>
  <c r="BT201" i="43"/>
  <c r="AN202" i="43"/>
  <c r="BD201" i="43"/>
  <c r="AW200" i="43"/>
  <c r="AG201" i="43"/>
  <c r="BM200" i="43"/>
  <c r="BY99" i="43"/>
  <c r="BI99" i="43"/>
  <c r="AS100" i="43"/>
  <c r="AU101" i="43"/>
  <c r="BK100" i="43"/>
  <c r="CA100" i="43"/>
  <c r="AI201" i="43"/>
  <c r="AY200" i="43"/>
  <c r="BO200" i="43"/>
  <c r="AN101" i="43"/>
  <c r="BT100" i="43"/>
  <c r="BD100" i="43"/>
  <c r="BC201" i="43"/>
  <c r="BS201" i="43"/>
  <c r="AM202" i="43"/>
  <c r="BA201" i="43"/>
  <c r="BQ201" i="43"/>
  <c r="AK202" i="43"/>
  <c r="AV201" i="43"/>
  <c r="BL201" i="43"/>
  <c r="AF202" i="43"/>
  <c r="BH200" i="42"/>
  <c r="BX200" i="42"/>
  <c r="AR201" i="42"/>
  <c r="BF200" i="42"/>
  <c r="BV200" i="42"/>
  <c r="AP201" i="42"/>
  <c r="BH100" i="42"/>
  <c r="AR101" i="42"/>
  <c r="BX100" i="42"/>
  <c r="BI200" i="42"/>
  <c r="BY200" i="42"/>
  <c r="AS201" i="42"/>
  <c r="BK201" i="42"/>
  <c r="AU202" i="42"/>
  <c r="CA201" i="42"/>
  <c r="BA201" i="42"/>
  <c r="AK202" i="42"/>
  <c r="BQ201" i="42"/>
  <c r="AN101" i="42"/>
  <c r="BT100" i="42"/>
  <c r="BD100" i="42"/>
  <c r="AM101" i="42"/>
  <c r="BS100" i="42"/>
  <c r="BC100" i="42"/>
  <c r="BZ200" i="42"/>
  <c r="BJ200" i="42"/>
  <c r="AT201" i="42"/>
  <c r="BE100" i="42"/>
  <c r="AO101" i="42"/>
  <c r="BU100" i="42"/>
  <c r="AL101" i="42"/>
  <c r="BR100" i="42"/>
  <c r="BB100" i="42"/>
  <c r="BU202" i="42"/>
  <c r="AO203" i="42"/>
  <c r="BE202" i="42"/>
  <c r="AG101" i="42"/>
  <c r="BM100" i="42"/>
  <c r="AW100" i="42"/>
  <c r="AP101" i="42"/>
  <c r="BV100" i="42"/>
  <c r="BF100" i="42"/>
  <c r="AZ101" i="42"/>
  <c r="BP101" i="42"/>
  <c r="AJ102" i="42"/>
  <c r="AT102" i="42"/>
  <c r="BZ101" i="42"/>
  <c r="BJ101" i="42"/>
  <c r="BN202" i="42"/>
  <c r="AH203" i="42"/>
  <c r="AX202" i="42"/>
  <c r="BG200" i="42"/>
  <c r="BW200" i="42"/>
  <c r="AQ201" i="42"/>
  <c r="BO100" i="42"/>
  <c r="AY100" i="42"/>
  <c r="AI101" i="42"/>
  <c r="AU102" i="42"/>
  <c r="BK101" i="42"/>
  <c r="CA101" i="42"/>
  <c r="BI102" i="42"/>
  <c r="BY102" i="42"/>
  <c r="AS103" i="42"/>
  <c r="AK101" i="42"/>
  <c r="BA100" i="42"/>
  <c r="BQ100" i="42"/>
  <c r="AI201" i="42"/>
  <c r="BO200" i="42"/>
  <c r="AY200" i="42"/>
  <c r="BC202" i="42"/>
  <c r="AM203" i="42"/>
  <c r="BS202" i="42"/>
  <c r="AQ100" i="42"/>
  <c r="BG99" i="42"/>
  <c r="BW99" i="42"/>
  <c r="AF201" i="42"/>
  <c r="BL200" i="42"/>
  <c r="AV200" i="42"/>
  <c r="AO102" i="41"/>
  <c r="BU101" i="41"/>
  <c r="BE101" i="41"/>
  <c r="AM201" i="41"/>
  <c r="BC200" i="41"/>
  <c r="BS200" i="41"/>
  <c r="AV200" i="41"/>
  <c r="BL200" i="41"/>
  <c r="AF201" i="41"/>
  <c r="AM102" i="41"/>
  <c r="BC101" i="41"/>
  <c r="BS101" i="41"/>
  <c r="AZ100" i="41"/>
  <c r="AJ101" i="41"/>
  <c r="BP100" i="41"/>
  <c r="BA202" i="41"/>
  <c r="BQ202" i="41"/>
  <c r="AK203" i="41"/>
  <c r="BU203" i="41"/>
  <c r="AO204" i="41"/>
  <c r="BE203" i="41"/>
  <c r="AY201" i="41"/>
  <c r="AI202" i="41"/>
  <c r="BO201" i="41"/>
  <c r="BW200" i="41"/>
  <c r="AQ201" i="41"/>
  <c r="BG200" i="41"/>
  <c r="AX201" i="41"/>
  <c r="BN201" i="41"/>
  <c r="AH202" i="41"/>
  <c r="BK101" i="41"/>
  <c r="AU102" i="41"/>
  <c r="CA101" i="41"/>
  <c r="AN201" i="41"/>
  <c r="BD200" i="41"/>
  <c r="BT200" i="41"/>
  <c r="BO99" i="41"/>
  <c r="AY99" i="41"/>
  <c r="AI100" i="41"/>
  <c r="AG100" i="41"/>
  <c r="AW99" i="41"/>
  <c r="BM99" i="41"/>
  <c r="BX200" i="41"/>
  <c r="AR201" i="41"/>
  <c r="BH200" i="41"/>
  <c r="BN99" i="41"/>
  <c r="AX99" i="41"/>
  <c r="AH100" i="41"/>
  <c r="BF101" i="41"/>
  <c r="AP102" i="41"/>
  <c r="BV101" i="41"/>
  <c r="AN102" i="41"/>
  <c r="BD101" i="41"/>
  <c r="BT101" i="41"/>
  <c r="BB200" i="41"/>
  <c r="BR200" i="41"/>
  <c r="AL201" i="41"/>
  <c r="BY203" i="41"/>
  <c r="AS204" i="41"/>
  <c r="BI203" i="41"/>
  <c r="BV200" i="41"/>
  <c r="AP201" i="41"/>
  <c r="BF200" i="41"/>
  <c r="BQ99" i="41"/>
  <c r="AK100" i="41"/>
  <c r="BA99" i="41"/>
  <c r="AW200" i="41"/>
  <c r="AG201" i="41"/>
  <c r="BM200" i="41"/>
  <c r="AL102" i="41"/>
  <c r="BR101" i="41"/>
  <c r="BB101" i="41"/>
  <c r="BW102" i="41"/>
  <c r="AQ103" i="41"/>
  <c r="BG102" i="41"/>
  <c r="AS101" i="41"/>
  <c r="BY100" i="41"/>
  <c r="BI100" i="41"/>
  <c r="BZ202" i="41"/>
  <c r="BJ202" i="41"/>
  <c r="AT203" i="41"/>
  <c r="AN201" i="40"/>
  <c r="BD200" i="40"/>
  <c r="BT200" i="40"/>
  <c r="AO201" i="40"/>
  <c r="BE200" i="40"/>
  <c r="BU200" i="40"/>
  <c r="CA99" i="40"/>
  <c r="AU100" i="40"/>
  <c r="BK99" i="40"/>
  <c r="BG99" i="40"/>
  <c r="AQ100" i="40"/>
  <c r="BW99" i="40"/>
  <c r="AL100" i="40"/>
  <c r="BB99" i="40"/>
  <c r="BR99" i="40"/>
  <c r="BJ201" i="40"/>
  <c r="BZ201" i="40"/>
  <c r="AT202" i="40"/>
  <c r="BP101" i="40"/>
  <c r="AZ101" i="40"/>
  <c r="AJ102" i="40"/>
  <c r="AX200" i="40"/>
  <c r="BN200" i="40"/>
  <c r="AH201" i="40"/>
  <c r="BI99" i="40"/>
  <c r="AS100" i="40"/>
  <c r="BY99" i="40"/>
  <c r="AY200" i="40"/>
  <c r="BO200" i="40"/>
  <c r="AI201" i="40"/>
  <c r="BF100" i="40"/>
  <c r="BV100" i="40"/>
  <c r="AP101" i="40"/>
  <c r="BP200" i="40"/>
  <c r="AJ201" i="40"/>
  <c r="AZ200" i="40"/>
  <c r="BE100" i="40"/>
  <c r="BU100" i="40"/>
  <c r="AO101" i="40"/>
  <c r="AI102" i="40"/>
  <c r="AY101" i="40"/>
  <c r="BO101" i="40"/>
  <c r="BZ100" i="40"/>
  <c r="AT101" i="40"/>
  <c r="BJ100" i="40"/>
  <c r="AX101" i="40"/>
  <c r="AH102" i="40"/>
  <c r="BN101" i="40"/>
  <c r="AK100" i="40"/>
  <c r="BQ99" i="40"/>
  <c r="BA99" i="40"/>
  <c r="AM202" i="40"/>
  <c r="BS201" i="40"/>
  <c r="BC201" i="40"/>
  <c r="BW202" i="40"/>
  <c r="AQ203" i="40"/>
  <c r="BG202" i="40"/>
  <c r="BI200" i="40"/>
  <c r="AS201" i="40"/>
  <c r="BY200" i="40"/>
  <c r="AP201" i="40"/>
  <c r="BF200" i="40"/>
  <c r="BV200" i="40"/>
  <c r="BR200" i="40"/>
  <c r="AL201" i="40"/>
  <c r="BB200" i="40"/>
  <c r="BA202" i="40"/>
  <c r="BQ202" i="40"/>
  <c r="AK203" i="40"/>
  <c r="BT100" i="40"/>
  <c r="AN101" i="40"/>
  <c r="BD100" i="40"/>
  <c r="AU201" i="40"/>
  <c r="CA200" i="40"/>
  <c r="BK200" i="40"/>
  <c r="BH101" i="40"/>
  <c r="AR102" i="40"/>
  <c r="BX101" i="40"/>
  <c r="BT200" i="39"/>
  <c r="BD200" i="39"/>
  <c r="AN201" i="39"/>
  <c r="BV201" i="39"/>
  <c r="AP202" i="39"/>
  <c r="BF201" i="39"/>
  <c r="AY101" i="39"/>
  <c r="AI102" i="39"/>
  <c r="BO101" i="39"/>
  <c r="AW100" i="39"/>
  <c r="BM100" i="39"/>
  <c r="AG101" i="39"/>
  <c r="AX100" i="39"/>
  <c r="BN100" i="39"/>
  <c r="AH101" i="39"/>
  <c r="AJ203" i="39"/>
  <c r="AZ202" i="39"/>
  <c r="BP202" i="39"/>
  <c r="BS201" i="39"/>
  <c r="BC201" i="39"/>
  <c r="AM202" i="39"/>
  <c r="BF101" i="39"/>
  <c r="AP102" i="39"/>
  <c r="BV101" i="39"/>
  <c r="AJ102" i="39"/>
  <c r="AZ101" i="39"/>
  <c r="BP101" i="39"/>
  <c r="AG201" i="39"/>
  <c r="AW200" i="39"/>
  <c r="BM200" i="39"/>
  <c r="BX202" i="39"/>
  <c r="BH202" i="39"/>
  <c r="AR203" i="39"/>
  <c r="BB201" i="39"/>
  <c r="BR201" i="39"/>
  <c r="AL202" i="39"/>
  <c r="AS202" i="39"/>
  <c r="BY201" i="39"/>
  <c r="BI201" i="39"/>
  <c r="AV201" i="39"/>
  <c r="AF202" i="39"/>
  <c r="BL201" i="39"/>
  <c r="CA101" i="39"/>
  <c r="BK101" i="39"/>
  <c r="AU102" i="39"/>
  <c r="BO200" i="39"/>
  <c r="AI201" i="39"/>
  <c r="AY200" i="39"/>
  <c r="BQ100" i="39"/>
  <c r="AK101" i="39"/>
  <c r="BA100" i="39"/>
  <c r="CA200" i="39"/>
  <c r="AU201" i="39"/>
  <c r="BK200" i="39"/>
  <c r="BR100" i="39"/>
  <c r="AL101" i="39"/>
  <c r="BB100" i="39"/>
  <c r="AO101" i="39"/>
  <c r="BU100" i="39"/>
  <c r="BE100" i="39"/>
  <c r="BZ99" i="39"/>
  <c r="AT100" i="39"/>
  <c r="BJ99" i="39"/>
  <c r="BG101" i="39"/>
  <c r="AQ102" i="39"/>
  <c r="BW101" i="39"/>
  <c r="BU201" i="39"/>
  <c r="BE201" i="39"/>
  <c r="AO202" i="39"/>
  <c r="BJ202" i="39"/>
  <c r="BZ202" i="39"/>
  <c r="AT203" i="39"/>
  <c r="BC99" i="39"/>
  <c r="AM100" i="39"/>
  <c r="BS99" i="39"/>
  <c r="AH201" i="39"/>
  <c r="BN200" i="39"/>
  <c r="AX200" i="39"/>
  <c r="AN102" i="39"/>
  <c r="BD101" i="39"/>
  <c r="BT101" i="39"/>
  <c r="AK203" i="39"/>
  <c r="BA202" i="39"/>
  <c r="BQ202" i="39"/>
  <c r="BE200" i="38"/>
  <c r="BU200" i="38"/>
  <c r="AO201" i="38"/>
  <c r="BP201" i="38"/>
  <c r="AJ202" i="38"/>
  <c r="AZ201" i="38"/>
  <c r="CA200" i="38"/>
  <c r="BK200" i="38"/>
  <c r="AU201" i="38"/>
  <c r="AL203" i="38"/>
  <c r="BB202" i="38"/>
  <c r="BR202" i="38"/>
  <c r="BG202" i="38"/>
  <c r="AQ203" i="38"/>
  <c r="BW202" i="38"/>
  <c r="AW200" i="38"/>
  <c r="BM200" i="38"/>
  <c r="AG201" i="38"/>
  <c r="AN202" i="38"/>
  <c r="BT201" i="38"/>
  <c r="BD201" i="38"/>
  <c r="BT99" i="38"/>
  <c r="AN100" i="38"/>
  <c r="BD99" i="38"/>
  <c r="BR99" i="38"/>
  <c r="AL100" i="38"/>
  <c r="BB99" i="38"/>
  <c r="BW100" i="38"/>
  <c r="BG100" i="38"/>
  <c r="AQ101" i="38"/>
  <c r="BA99" i="38"/>
  <c r="BQ99" i="38"/>
  <c r="AK100" i="38"/>
  <c r="BJ100" i="38"/>
  <c r="BZ100" i="38"/>
  <c r="AT101" i="38"/>
  <c r="AZ99" i="38"/>
  <c r="BP99" i="38"/>
  <c r="AJ100" i="38"/>
  <c r="BO101" i="38"/>
  <c r="AY101" i="38"/>
  <c r="AI102" i="38"/>
  <c r="BV100" i="38"/>
  <c r="AP101" i="38"/>
  <c r="BF100" i="38"/>
  <c r="BU99" i="38"/>
  <c r="AO100" i="38"/>
  <c r="BE99" i="38"/>
  <c r="BS99" i="38"/>
  <c r="AM100" i="38"/>
  <c r="BC99" i="38"/>
  <c r="BF200" i="38"/>
  <c r="BV200" i="38"/>
  <c r="AP201" i="38"/>
  <c r="AR202" i="38"/>
  <c r="BX201" i="38"/>
  <c r="BH201" i="38"/>
  <c r="BQ201" i="38"/>
  <c r="BA201" i="38"/>
  <c r="AK202" i="38"/>
  <c r="BH100" i="38"/>
  <c r="BX100" i="38"/>
  <c r="AR101" i="38"/>
  <c r="AY201" i="38"/>
  <c r="AI202" i="38"/>
  <c r="BO201" i="38"/>
  <c r="AW99" i="38"/>
  <c r="BM99" i="38"/>
  <c r="AG100" i="38"/>
  <c r="BS201" i="38"/>
  <c r="BC201" i="38"/>
  <c r="AM202" i="38"/>
  <c r="CA99" i="38"/>
  <c r="BK99" i="38"/>
  <c r="AU100" i="38"/>
  <c r="AX99" i="38"/>
  <c r="BN99" i="38"/>
  <c r="AH100" i="38"/>
  <c r="BI100" i="38"/>
  <c r="BY100" i="38"/>
  <c r="AS101" i="38"/>
  <c r="AV200" i="38"/>
  <c r="BL200" i="38"/>
  <c r="AF201" i="38"/>
  <c r="AX201" i="38"/>
  <c r="AH202" i="38"/>
  <c r="BN201" i="38"/>
  <c r="AT201" i="37"/>
  <c r="BJ200" i="37"/>
  <c r="BZ200" i="37"/>
  <c r="AY101" i="37"/>
  <c r="AI102" i="37"/>
  <c r="BO101" i="37"/>
  <c r="BC200" i="37"/>
  <c r="AM201" i="37"/>
  <c r="BS200" i="37"/>
  <c r="BK100" i="37"/>
  <c r="CA100" i="37"/>
  <c r="AU101" i="37"/>
  <c r="BY200" i="37"/>
  <c r="BI200" i="37"/>
  <c r="AS201" i="37"/>
  <c r="BW200" i="37"/>
  <c r="BG200" i="37"/>
  <c r="AQ201" i="37"/>
  <c r="AK201" i="37"/>
  <c r="BA200" i="37"/>
  <c r="BQ200" i="37"/>
  <c r="BE101" i="37"/>
  <c r="AO102" i="37"/>
  <c r="BU101" i="37"/>
  <c r="BG100" i="37"/>
  <c r="AQ101" i="37"/>
  <c r="BW100" i="37"/>
  <c r="BC101" i="37"/>
  <c r="AM102" i="37"/>
  <c r="BS101" i="37"/>
  <c r="BZ100" i="37"/>
  <c r="AT101" i="37"/>
  <c r="BJ100" i="37"/>
  <c r="BN99" i="37"/>
  <c r="AH100" i="37"/>
  <c r="AX99" i="37"/>
  <c r="BB99" i="37"/>
  <c r="BR99" i="37"/>
  <c r="AL100" i="37"/>
  <c r="BY100" i="37"/>
  <c r="BI100" i="37"/>
  <c r="AS101" i="37"/>
  <c r="BA99" i="37"/>
  <c r="BQ99" i="37"/>
  <c r="AK100" i="37"/>
  <c r="BX100" i="37"/>
  <c r="BH100" i="37"/>
  <c r="AR101" i="37"/>
  <c r="BF101" i="37"/>
  <c r="AP102" i="37"/>
  <c r="BV101" i="37"/>
  <c r="BM99" i="37"/>
  <c r="AW99" i="37"/>
  <c r="AG100" i="37"/>
  <c r="BD200" i="37"/>
  <c r="AN201" i="37"/>
  <c r="BT200" i="37"/>
  <c r="AI201" i="37"/>
  <c r="AY200" i="37"/>
  <c r="BO200" i="37"/>
  <c r="BD101" i="37"/>
  <c r="AN102" i="37"/>
  <c r="BT101" i="37"/>
  <c r="AP202" i="37"/>
  <c r="BV201" i="37"/>
  <c r="BF201" i="37"/>
  <c r="BB200" i="37"/>
  <c r="AL201" i="37"/>
  <c r="BR200" i="37"/>
  <c r="AJ201" i="37"/>
  <c r="AZ200" i="37"/>
  <c r="BP200" i="37"/>
  <c r="BH202" i="37"/>
  <c r="AR203" i="37"/>
  <c r="BX202" i="37"/>
  <c r="AJ102" i="37"/>
  <c r="BP101" i="37"/>
  <c r="AZ101" i="37"/>
  <c r="AV201" i="37"/>
  <c r="BL201" i="37"/>
  <c r="AF202" i="37"/>
  <c r="BK201" i="37"/>
  <c r="CA201" i="37"/>
  <c r="AU202" i="37"/>
  <c r="BE200" i="37"/>
  <c r="AO201" i="37"/>
  <c r="BU200" i="37"/>
  <c r="AJ102" i="36"/>
  <c r="AZ101" i="36"/>
  <c r="BP101" i="36"/>
  <c r="AZ201" i="36"/>
  <c r="BP201" i="36"/>
  <c r="BD99" i="36"/>
  <c r="AN100" i="36"/>
  <c r="BT99" i="36"/>
  <c r="BS200" i="36"/>
  <c r="BC200" i="36"/>
  <c r="BF99" i="36"/>
  <c r="AP100" i="36"/>
  <c r="BV99" i="36"/>
  <c r="BC101" i="36"/>
  <c r="AM102" i="36"/>
  <c r="BS101" i="36"/>
  <c r="BV200" i="36"/>
  <c r="BF200" i="36"/>
  <c r="BM200" i="36"/>
  <c r="AW200" i="36"/>
  <c r="BI200" i="36"/>
  <c r="BY200" i="36"/>
  <c r="BJ200" i="36"/>
  <c r="BZ200" i="36"/>
  <c r="AK102" i="36"/>
  <c r="BA101" i="36"/>
  <c r="BQ101" i="36"/>
  <c r="AU103" i="36"/>
  <c r="CA102" i="36"/>
  <c r="BK102" i="36"/>
  <c r="BE201" i="36"/>
  <c r="BU201" i="36"/>
  <c r="BQ202" i="36"/>
  <c r="AK203" i="36"/>
  <c r="BA202" i="36"/>
  <c r="BK200" i="36"/>
  <c r="CA200" i="36"/>
  <c r="AR101" i="36"/>
  <c r="BH100" i="36"/>
  <c r="BX100" i="36"/>
  <c r="BB201" i="36"/>
  <c r="BR201" i="36"/>
  <c r="AH102" i="36"/>
  <c r="AX101" i="36"/>
  <c r="BN101" i="36"/>
  <c r="BO200" i="36"/>
  <c r="AY200" i="36"/>
  <c r="BR100" i="36"/>
  <c r="BB100" i="36"/>
  <c r="AL101" i="36"/>
  <c r="BZ99" i="36"/>
  <c r="AT100" i="36"/>
  <c r="BJ99" i="36"/>
  <c r="BW200" i="36"/>
  <c r="BG200" i="36"/>
  <c r="BX201" i="36"/>
  <c r="BH201" i="36"/>
  <c r="BG99" i="36"/>
  <c r="AQ100" i="36"/>
  <c r="BW99" i="36"/>
  <c r="AS101" i="36"/>
  <c r="BI100" i="36"/>
  <c r="BY100" i="36"/>
  <c r="BM100" i="36"/>
  <c r="AG101" i="36"/>
  <c r="AW100" i="36"/>
  <c r="BN202" i="36"/>
  <c r="AH203" i="36"/>
  <c r="AX202" i="36"/>
  <c r="BU99" i="36"/>
  <c r="AO100" i="36"/>
  <c r="BE99" i="36"/>
  <c r="BL200" i="36"/>
  <c r="AV200" i="36"/>
  <c r="BT200" i="36"/>
  <c r="BD200" i="36"/>
  <c r="BI197" i="16"/>
  <c r="BY197" i="16"/>
  <c r="BW97" i="16"/>
  <c r="BG97" i="16"/>
  <c r="BT197" i="16"/>
  <c r="BD197" i="16"/>
  <c r="BN68" i="16"/>
  <c r="AX68" i="16"/>
  <c r="BJ198" i="16"/>
  <c r="BZ198" i="16"/>
  <c r="BA68" i="16"/>
  <c r="BQ68" i="16"/>
  <c r="BM68" i="16"/>
  <c r="AW68" i="16"/>
  <c r="BT99" i="16"/>
  <c r="BD99" i="16"/>
  <c r="BI97" i="16"/>
  <c r="BY97" i="16"/>
  <c r="BJ97" i="16"/>
  <c r="BZ97" i="16"/>
  <c r="AY71" i="16"/>
  <c r="BO71" i="16"/>
  <c r="BV98" i="16"/>
  <c r="BF98" i="16"/>
  <c r="BP71" i="16"/>
  <c r="AZ71" i="16"/>
  <c r="BV198" i="16"/>
  <c r="BF198" i="16"/>
  <c r="BW197" i="16"/>
  <c r="BG197" i="16"/>
  <c r="BU197" i="16"/>
  <c r="BE197" i="16"/>
  <c r="BK98" i="16"/>
  <c r="CA98" i="16"/>
  <c r="BX97" i="16"/>
  <c r="BH97" i="16"/>
  <c r="BK198" i="16"/>
  <c r="CA198" i="16"/>
  <c r="BU97" i="16"/>
  <c r="BE97" i="16"/>
  <c r="BS68" i="16"/>
  <c r="BC68" i="16"/>
  <c r="BX198" i="16"/>
  <c r="BH198" i="16"/>
  <c r="BL68" i="16"/>
  <c r="AV68" i="16"/>
  <c r="BR68" i="16"/>
  <c r="BB68" i="16"/>
  <c r="AQ198" i="16"/>
  <c r="AT199" i="16"/>
  <c r="AR199" i="16"/>
  <c r="AS198" i="16"/>
  <c r="AP199" i="16"/>
  <c r="AN100" i="16"/>
  <c r="AU199" i="16"/>
  <c r="AO198" i="16"/>
  <c r="AN198" i="16"/>
  <c r="X56" i="15"/>
  <c r="AF56" i="15" s="1"/>
  <c r="Y56" i="15"/>
  <c r="AG56" i="15" s="1"/>
  <c r="U55" i="15"/>
  <c r="AC55" i="15" s="1"/>
  <c r="T56" i="15"/>
  <c r="AB56" i="15" s="1"/>
  <c r="W56" i="15"/>
  <c r="AE56" i="15" s="1"/>
  <c r="R56" i="15"/>
  <c r="Z56" i="15" s="1"/>
  <c r="S55" i="15"/>
  <c r="AA55" i="15" s="1"/>
  <c r="V56" i="15"/>
  <c r="AD56" i="15" s="1"/>
  <c r="AY100" i="43" l="1"/>
  <c r="BO100" i="43"/>
  <c r="AI101" i="43"/>
  <c r="BC100" i="43"/>
  <c r="BS100" i="43"/>
  <c r="AM101" i="43"/>
  <c r="BX100" i="39"/>
  <c r="AR101" i="39"/>
  <c r="BH100" i="39"/>
  <c r="BS100" i="40"/>
  <c r="AM101" i="40"/>
  <c r="BC100" i="40"/>
  <c r="AG202" i="40"/>
  <c r="BM201" i="40"/>
  <c r="AW201" i="40"/>
  <c r="AW201" i="37"/>
  <c r="BM201" i="37"/>
  <c r="AG202" i="37"/>
  <c r="AZ201" i="41"/>
  <c r="AJ202" i="41"/>
  <c r="BP201" i="41"/>
  <c r="AT202" i="43"/>
  <c r="BJ201" i="43"/>
  <c r="BZ201" i="43"/>
  <c r="AZ201" i="42"/>
  <c r="BP201" i="42"/>
  <c r="AJ202" i="42"/>
  <c r="AX100" i="42"/>
  <c r="AH101" i="42"/>
  <c r="BN100" i="42"/>
  <c r="BZ100" i="41"/>
  <c r="AT101" i="41"/>
  <c r="BJ100" i="41"/>
  <c r="BL201" i="40"/>
  <c r="AF202" i="40"/>
  <c r="AV201" i="40"/>
  <c r="AN101" i="44"/>
  <c r="BD100" i="44"/>
  <c r="BT100" i="44"/>
  <c r="AH203" i="37"/>
  <c r="BN202" i="37"/>
  <c r="AX202" i="37"/>
  <c r="BY201" i="38"/>
  <c r="AS202" i="38"/>
  <c r="BI201" i="38"/>
  <c r="V99" i="45"/>
  <c r="AD98" i="45"/>
  <c r="BJ201" i="38"/>
  <c r="BZ201" i="38"/>
  <c r="AT202" i="38"/>
  <c r="BI201" i="43"/>
  <c r="BY201" i="43"/>
  <c r="AS202" i="43"/>
  <c r="BG100" i="44"/>
  <c r="AQ101" i="44"/>
  <c r="BW100" i="44"/>
  <c r="AG101" i="40"/>
  <c r="BM100" i="40"/>
  <c r="AW100" i="40"/>
  <c r="AS101" i="39"/>
  <c r="BY100" i="39"/>
  <c r="BI100" i="39"/>
  <c r="BR201" i="42"/>
  <c r="AL202" i="42"/>
  <c r="BB201" i="42"/>
  <c r="AC98" i="45"/>
  <c r="U99" i="45"/>
  <c r="BW202" i="39"/>
  <c r="AQ203" i="39"/>
  <c r="BG202" i="39"/>
  <c r="AU202" i="43"/>
  <c r="BK201" i="43"/>
  <c r="CA201" i="43"/>
  <c r="AY100" i="36"/>
  <c r="BO100" i="36"/>
  <c r="AI101" i="36"/>
  <c r="AR101" i="41"/>
  <c r="BX100" i="41"/>
  <c r="BH100" i="41"/>
  <c r="AW201" i="42"/>
  <c r="BM201" i="42"/>
  <c r="AG202" i="42"/>
  <c r="BH201" i="40"/>
  <c r="AR202" i="40"/>
  <c r="BX201" i="40"/>
  <c r="CA201" i="41"/>
  <c r="AU202" i="41"/>
  <c r="BK201" i="41"/>
  <c r="AN202" i="42"/>
  <c r="BT201" i="42"/>
  <c r="BD201" i="42"/>
  <c r="BF101" i="44"/>
  <c r="AP102" i="44"/>
  <c r="BV101" i="44"/>
  <c r="AF98" i="45"/>
  <c r="X99" i="45"/>
  <c r="AG98" i="45"/>
  <c r="Y99" i="45"/>
  <c r="T102" i="45"/>
  <c r="AB101" i="45"/>
  <c r="W101" i="45"/>
  <c r="AE100" i="45"/>
  <c r="AA100" i="45"/>
  <c r="S101" i="45"/>
  <c r="Z100" i="45"/>
  <c r="R101" i="45"/>
  <c r="AF204" i="44"/>
  <c r="AV203" i="44"/>
  <c r="BL203" i="44"/>
  <c r="AI104" i="44"/>
  <c r="BO103" i="44"/>
  <c r="AY103" i="44"/>
  <c r="BA101" i="44"/>
  <c r="BQ101" i="44"/>
  <c r="AK102" i="44"/>
  <c r="AW202" i="44"/>
  <c r="BM202" i="44"/>
  <c r="AG203" i="44"/>
  <c r="BA203" i="44"/>
  <c r="BQ203" i="44"/>
  <c r="AK204" i="44"/>
  <c r="AN203" i="44"/>
  <c r="BT202" i="44"/>
  <c r="BD202" i="44"/>
  <c r="CA203" i="44"/>
  <c r="AU204" i="44"/>
  <c r="BK203" i="44"/>
  <c r="BP201" i="44"/>
  <c r="AJ202" i="44"/>
  <c r="AZ201" i="44"/>
  <c r="BW202" i="44"/>
  <c r="AQ203" i="44"/>
  <c r="BG202" i="44"/>
  <c r="BC201" i="44"/>
  <c r="AM202" i="44"/>
  <c r="BS201" i="44"/>
  <c r="AG102" i="44"/>
  <c r="BM101" i="44"/>
  <c r="AW101" i="44"/>
  <c r="AP203" i="44"/>
  <c r="BV202" i="44"/>
  <c r="BF202" i="44"/>
  <c r="AO203" i="44"/>
  <c r="BU202" i="44"/>
  <c r="BE202" i="44"/>
  <c r="BP100" i="44"/>
  <c r="AZ100" i="44"/>
  <c r="AJ101" i="44"/>
  <c r="BR102" i="44"/>
  <c r="BB102" i="44"/>
  <c r="AL103" i="44"/>
  <c r="AH204" i="44"/>
  <c r="AX203" i="44"/>
  <c r="BN203" i="44"/>
  <c r="BU100" i="44"/>
  <c r="BE100" i="44"/>
  <c r="AO101" i="44"/>
  <c r="BX201" i="44"/>
  <c r="AR202" i="44"/>
  <c r="BH201" i="44"/>
  <c r="BO201" i="44"/>
  <c r="AY201" i="44"/>
  <c r="AI202" i="44"/>
  <c r="BX100" i="44"/>
  <c r="BH100" i="44"/>
  <c r="AR101" i="44"/>
  <c r="BY100" i="44"/>
  <c r="BI100" i="44"/>
  <c r="AS101" i="44"/>
  <c r="BB204" i="44"/>
  <c r="BR204" i="44"/>
  <c r="AL205" i="44"/>
  <c r="BY202" i="44"/>
  <c r="AS203" i="44"/>
  <c r="BI202" i="44"/>
  <c r="BZ100" i="44"/>
  <c r="BJ100" i="44"/>
  <c r="AT101" i="44"/>
  <c r="AH104" i="44"/>
  <c r="BN103" i="44"/>
  <c r="AX103" i="44"/>
  <c r="BZ201" i="44"/>
  <c r="AT202" i="44"/>
  <c r="BJ201" i="44"/>
  <c r="BS102" i="44"/>
  <c r="BC102" i="44"/>
  <c r="AM103" i="44"/>
  <c r="CA100" i="44"/>
  <c r="BK100" i="44"/>
  <c r="AU101" i="44"/>
  <c r="BT101" i="43"/>
  <c r="AN102" i="43"/>
  <c r="BD101" i="43"/>
  <c r="BU101" i="43"/>
  <c r="AO102" i="43"/>
  <c r="BE101" i="43"/>
  <c r="AV202" i="43"/>
  <c r="AF203" i="43"/>
  <c r="BL202" i="43"/>
  <c r="BR202" i="43"/>
  <c r="AL203" i="43"/>
  <c r="BB202" i="43"/>
  <c r="BF101" i="43"/>
  <c r="BV101" i="43"/>
  <c r="AP102" i="43"/>
  <c r="BU202" i="43"/>
  <c r="AO203" i="43"/>
  <c r="BE202" i="43"/>
  <c r="BA202" i="43"/>
  <c r="BQ202" i="43"/>
  <c r="AK203" i="43"/>
  <c r="BO201" i="43"/>
  <c r="AY201" i="43"/>
  <c r="AI202" i="43"/>
  <c r="BX203" i="43"/>
  <c r="BH203" i="43"/>
  <c r="AR204" i="43"/>
  <c r="AR101" i="43"/>
  <c r="BH100" i="43"/>
  <c r="BX100" i="43"/>
  <c r="AG103" i="43"/>
  <c r="AW102" i="43"/>
  <c r="BM102" i="43"/>
  <c r="AT101" i="43"/>
  <c r="BJ100" i="43"/>
  <c r="BZ100" i="43"/>
  <c r="BC202" i="43"/>
  <c r="AM203" i="43"/>
  <c r="BS202" i="43"/>
  <c r="AS101" i="43"/>
  <c r="BI100" i="43"/>
  <c r="BY100" i="43"/>
  <c r="AQ203" i="43"/>
  <c r="BG202" i="43"/>
  <c r="BW202" i="43"/>
  <c r="AZ102" i="43"/>
  <c r="BP102" i="43"/>
  <c r="AJ103" i="43"/>
  <c r="BK101" i="43"/>
  <c r="CA101" i="43"/>
  <c r="AU102" i="43"/>
  <c r="BP201" i="43"/>
  <c r="AZ201" i="43"/>
  <c r="AJ202" i="43"/>
  <c r="AG202" i="43"/>
  <c r="BM201" i="43"/>
  <c r="AW201" i="43"/>
  <c r="BT202" i="43"/>
  <c r="AN203" i="43"/>
  <c r="BD202" i="43"/>
  <c r="AX102" i="43"/>
  <c r="AH103" i="43"/>
  <c r="BN102" i="43"/>
  <c r="AX201" i="43"/>
  <c r="BN201" i="43"/>
  <c r="AH202" i="43"/>
  <c r="AP203" i="43"/>
  <c r="BF202" i="43"/>
  <c r="BV202" i="43"/>
  <c r="AQ101" i="43"/>
  <c r="BG100" i="43"/>
  <c r="BW100" i="43"/>
  <c r="AK104" i="43"/>
  <c r="BQ103" i="43"/>
  <c r="BA103" i="43"/>
  <c r="AL104" i="43"/>
  <c r="BR103" i="43"/>
  <c r="BB103" i="43"/>
  <c r="AM204" i="42"/>
  <c r="BC203" i="42"/>
  <c r="BS203" i="42"/>
  <c r="AU203" i="42"/>
  <c r="CA202" i="42"/>
  <c r="BK202" i="42"/>
  <c r="BN203" i="42"/>
  <c r="AH204" i="42"/>
  <c r="AX203" i="42"/>
  <c r="AS202" i="42"/>
  <c r="BI201" i="42"/>
  <c r="BY201" i="42"/>
  <c r="BA101" i="42"/>
  <c r="BQ101" i="42"/>
  <c r="AK102" i="42"/>
  <c r="BS101" i="42"/>
  <c r="AM102" i="42"/>
  <c r="BC101" i="42"/>
  <c r="BG100" i="42"/>
  <c r="AQ101" i="42"/>
  <c r="BW100" i="42"/>
  <c r="BT101" i="42"/>
  <c r="BD101" i="42"/>
  <c r="AN102" i="42"/>
  <c r="BU101" i="42"/>
  <c r="AO102" i="42"/>
  <c r="BE101" i="42"/>
  <c r="AT103" i="42"/>
  <c r="BJ102" i="42"/>
  <c r="BZ102" i="42"/>
  <c r="AP202" i="42"/>
  <c r="BV201" i="42"/>
  <c r="BF201" i="42"/>
  <c r="AY101" i="42"/>
  <c r="BO101" i="42"/>
  <c r="AI102" i="42"/>
  <c r="BB101" i="42"/>
  <c r="BR101" i="42"/>
  <c r="AL102" i="42"/>
  <c r="AR102" i="42"/>
  <c r="BX101" i="42"/>
  <c r="BH101" i="42"/>
  <c r="AV201" i="42"/>
  <c r="BL201" i="42"/>
  <c r="AF202" i="42"/>
  <c r="BV101" i="42"/>
  <c r="AP102" i="42"/>
  <c r="BF101" i="42"/>
  <c r="AQ202" i="42"/>
  <c r="BW201" i="42"/>
  <c r="BG201" i="42"/>
  <c r="AW101" i="42"/>
  <c r="BM101" i="42"/>
  <c r="AG102" i="42"/>
  <c r="BA202" i="42"/>
  <c r="BQ202" i="42"/>
  <c r="AK203" i="42"/>
  <c r="AR202" i="42"/>
  <c r="BH201" i="42"/>
  <c r="BX201" i="42"/>
  <c r="BJ201" i="42"/>
  <c r="AT202" i="42"/>
  <c r="BZ201" i="42"/>
  <c r="BY103" i="42"/>
  <c r="AS104" i="42"/>
  <c r="BI103" i="42"/>
  <c r="AJ103" i="42"/>
  <c r="AZ102" i="42"/>
  <c r="BP102" i="42"/>
  <c r="AY201" i="42"/>
  <c r="BO201" i="42"/>
  <c r="AI202" i="42"/>
  <c r="BK102" i="42"/>
  <c r="AU103" i="42"/>
  <c r="CA102" i="42"/>
  <c r="AO204" i="42"/>
  <c r="BE203" i="42"/>
  <c r="BU203" i="42"/>
  <c r="BT201" i="41"/>
  <c r="BD201" i="41"/>
  <c r="AN202" i="41"/>
  <c r="AJ102" i="41"/>
  <c r="BP101" i="41"/>
  <c r="AZ101" i="41"/>
  <c r="AL103" i="41"/>
  <c r="BR102" i="41"/>
  <c r="BB102" i="41"/>
  <c r="BV102" i="41"/>
  <c r="AP103" i="41"/>
  <c r="BF102" i="41"/>
  <c r="AU103" i="41"/>
  <c r="BK102" i="41"/>
  <c r="CA102" i="41"/>
  <c r="AX202" i="41"/>
  <c r="AH203" i="41"/>
  <c r="BN202" i="41"/>
  <c r="BZ203" i="41"/>
  <c r="AT204" i="41"/>
  <c r="BJ203" i="41"/>
  <c r="BI101" i="41"/>
  <c r="AS102" i="41"/>
  <c r="BY101" i="41"/>
  <c r="BA100" i="41"/>
  <c r="AK101" i="41"/>
  <c r="BQ100" i="41"/>
  <c r="BG201" i="41"/>
  <c r="BW201" i="41"/>
  <c r="AQ202" i="41"/>
  <c r="AK204" i="41"/>
  <c r="BQ203" i="41"/>
  <c r="BA203" i="41"/>
  <c r="BC102" i="41"/>
  <c r="BS102" i="41"/>
  <c r="AM103" i="41"/>
  <c r="BU204" i="41"/>
  <c r="AO205" i="41"/>
  <c r="BE204" i="41"/>
  <c r="BG103" i="41"/>
  <c r="AQ104" i="41"/>
  <c r="BW103" i="41"/>
  <c r="BN100" i="41"/>
  <c r="AH101" i="41"/>
  <c r="AX100" i="41"/>
  <c r="BV201" i="41"/>
  <c r="AP202" i="41"/>
  <c r="BF201" i="41"/>
  <c r="BC201" i="41"/>
  <c r="BS201" i="41"/>
  <c r="AM202" i="41"/>
  <c r="AY202" i="41"/>
  <c r="AI203" i="41"/>
  <c r="BO202" i="41"/>
  <c r="AS205" i="41"/>
  <c r="BI204" i="41"/>
  <c r="BY204" i="41"/>
  <c r="BM100" i="41"/>
  <c r="AG101" i="41"/>
  <c r="AW100" i="41"/>
  <c r="AI101" i="41"/>
  <c r="AY100" i="41"/>
  <c r="BO100" i="41"/>
  <c r="AG202" i="41"/>
  <c r="AW201" i="41"/>
  <c r="BM201" i="41"/>
  <c r="AF202" i="41"/>
  <c r="BL201" i="41"/>
  <c r="AV201" i="41"/>
  <c r="BH201" i="41"/>
  <c r="AR202" i="41"/>
  <c r="BX201" i="41"/>
  <c r="AL202" i="41"/>
  <c r="BB201" i="41"/>
  <c r="BR201" i="41"/>
  <c r="BD102" i="41"/>
  <c r="AN103" i="41"/>
  <c r="BT102" i="41"/>
  <c r="BE102" i="41"/>
  <c r="BU102" i="41"/>
  <c r="AO103" i="41"/>
  <c r="AT203" i="40"/>
  <c r="BZ202" i="40"/>
  <c r="BJ202" i="40"/>
  <c r="BI201" i="40"/>
  <c r="AS202" i="40"/>
  <c r="BY201" i="40"/>
  <c r="BA100" i="40"/>
  <c r="BQ100" i="40"/>
  <c r="AK101" i="40"/>
  <c r="BF201" i="40"/>
  <c r="AP202" i="40"/>
  <c r="BV201" i="40"/>
  <c r="BZ101" i="40"/>
  <c r="AT102" i="40"/>
  <c r="BJ101" i="40"/>
  <c r="BY100" i="40"/>
  <c r="AS101" i="40"/>
  <c r="BI100" i="40"/>
  <c r="AU101" i="40"/>
  <c r="BK100" i="40"/>
  <c r="CA100" i="40"/>
  <c r="AO102" i="40"/>
  <c r="BU101" i="40"/>
  <c r="BE101" i="40"/>
  <c r="AP102" i="40"/>
  <c r="BF101" i="40"/>
  <c r="BV101" i="40"/>
  <c r="AI202" i="40"/>
  <c r="BO201" i="40"/>
  <c r="AY201" i="40"/>
  <c r="BR201" i="40"/>
  <c r="AL202" i="40"/>
  <c r="BB201" i="40"/>
  <c r="AH103" i="40"/>
  <c r="AX102" i="40"/>
  <c r="BN102" i="40"/>
  <c r="BK201" i="40"/>
  <c r="CA201" i="40"/>
  <c r="AU202" i="40"/>
  <c r="AQ101" i="40"/>
  <c r="BW100" i="40"/>
  <c r="BG100" i="40"/>
  <c r="AI103" i="40"/>
  <c r="BO102" i="40"/>
  <c r="AY102" i="40"/>
  <c r="BW203" i="40"/>
  <c r="BG203" i="40"/>
  <c r="AQ204" i="40"/>
  <c r="AN102" i="40"/>
  <c r="BT101" i="40"/>
  <c r="BD101" i="40"/>
  <c r="AK204" i="40"/>
  <c r="BA203" i="40"/>
  <c r="BQ203" i="40"/>
  <c r="BC202" i="40"/>
  <c r="BS202" i="40"/>
  <c r="AM203" i="40"/>
  <c r="AH202" i="40"/>
  <c r="BN201" i="40"/>
  <c r="AX201" i="40"/>
  <c r="BR100" i="40"/>
  <c r="BB100" i="40"/>
  <c r="AL101" i="40"/>
  <c r="BH102" i="40"/>
  <c r="BX102" i="40"/>
  <c r="AR103" i="40"/>
  <c r="AO202" i="40"/>
  <c r="BE201" i="40"/>
  <c r="BU201" i="40"/>
  <c r="BP201" i="40"/>
  <c r="AZ201" i="40"/>
  <c r="AJ202" i="40"/>
  <c r="AZ102" i="40"/>
  <c r="AJ103" i="40"/>
  <c r="BP102" i="40"/>
  <c r="BD201" i="40"/>
  <c r="AN202" i="40"/>
  <c r="BT201" i="40"/>
  <c r="CA201" i="39"/>
  <c r="BK201" i="39"/>
  <c r="AU202" i="39"/>
  <c r="BY202" i="39"/>
  <c r="BI202" i="39"/>
  <c r="AS203" i="39"/>
  <c r="AG102" i="39"/>
  <c r="AW101" i="39"/>
  <c r="BM101" i="39"/>
  <c r="BU202" i="39"/>
  <c r="AO203" i="39"/>
  <c r="BE202" i="39"/>
  <c r="AQ103" i="39"/>
  <c r="BG102" i="39"/>
  <c r="BW102" i="39"/>
  <c r="AL203" i="39"/>
  <c r="BB202" i="39"/>
  <c r="BR202" i="39"/>
  <c r="AY201" i="39"/>
  <c r="AI202" i="39"/>
  <c r="BO201" i="39"/>
  <c r="BJ100" i="39"/>
  <c r="AT101" i="39"/>
  <c r="BZ100" i="39"/>
  <c r="AX201" i="39"/>
  <c r="AH202" i="39"/>
  <c r="BN201" i="39"/>
  <c r="AZ102" i="39"/>
  <c r="AJ103" i="39"/>
  <c r="BP102" i="39"/>
  <c r="BV202" i="39"/>
  <c r="BF202" i="39"/>
  <c r="AP203" i="39"/>
  <c r="AK102" i="39"/>
  <c r="BA101" i="39"/>
  <c r="BQ101" i="39"/>
  <c r="BX203" i="39"/>
  <c r="BH203" i="39"/>
  <c r="AR204" i="39"/>
  <c r="BT102" i="39"/>
  <c r="AN103" i="39"/>
  <c r="BD102" i="39"/>
  <c r="AO102" i="39"/>
  <c r="BE101" i="39"/>
  <c r="BU101" i="39"/>
  <c r="BL202" i="39"/>
  <c r="AF203" i="39"/>
  <c r="AV202" i="39"/>
  <c r="AJ204" i="39"/>
  <c r="AZ203" i="39"/>
  <c r="BP203" i="39"/>
  <c r="AW201" i="39"/>
  <c r="AG202" i="39"/>
  <c r="BM201" i="39"/>
  <c r="AM101" i="39"/>
  <c r="BS100" i="39"/>
  <c r="BC100" i="39"/>
  <c r="BV102" i="39"/>
  <c r="AP103" i="39"/>
  <c r="BF102" i="39"/>
  <c r="BT201" i="39"/>
  <c r="AN202" i="39"/>
  <c r="BD201" i="39"/>
  <c r="AY102" i="39"/>
  <c r="AI103" i="39"/>
  <c r="BO102" i="39"/>
  <c r="AL102" i="39"/>
  <c r="BB101" i="39"/>
  <c r="BR101" i="39"/>
  <c r="AH102" i="39"/>
  <c r="AX101" i="39"/>
  <c r="BN101" i="39"/>
  <c r="AK204" i="39"/>
  <c r="BA203" i="39"/>
  <c r="BQ203" i="39"/>
  <c r="BK102" i="39"/>
  <c r="AU103" i="39"/>
  <c r="CA102" i="39"/>
  <c r="BZ203" i="39"/>
  <c r="AT204" i="39"/>
  <c r="BJ203" i="39"/>
  <c r="BC202" i="39"/>
  <c r="AM203" i="39"/>
  <c r="BS202" i="39"/>
  <c r="BW203" i="38"/>
  <c r="BG203" i="38"/>
  <c r="AQ204" i="38"/>
  <c r="BB203" i="38"/>
  <c r="AL204" i="38"/>
  <c r="BR203" i="38"/>
  <c r="AL101" i="38"/>
  <c r="BB100" i="38"/>
  <c r="BR100" i="38"/>
  <c r="BO102" i="38"/>
  <c r="AI103" i="38"/>
  <c r="AY102" i="38"/>
  <c r="BM100" i="38"/>
  <c r="AG101" i="38"/>
  <c r="AW100" i="38"/>
  <c r="BX101" i="38"/>
  <c r="AR102" i="38"/>
  <c r="BH101" i="38"/>
  <c r="BA202" i="38"/>
  <c r="AK203" i="38"/>
  <c r="BQ202" i="38"/>
  <c r="AM203" i="38"/>
  <c r="BC202" i="38"/>
  <c r="BS202" i="38"/>
  <c r="BW101" i="38"/>
  <c r="BG101" i="38"/>
  <c r="AQ102" i="38"/>
  <c r="AH203" i="38"/>
  <c r="BN202" i="38"/>
  <c r="AX202" i="38"/>
  <c r="BU100" i="38"/>
  <c r="AO101" i="38"/>
  <c r="BE100" i="38"/>
  <c r="AN101" i="38"/>
  <c r="BT100" i="38"/>
  <c r="BD100" i="38"/>
  <c r="AT102" i="38"/>
  <c r="BJ101" i="38"/>
  <c r="BZ101" i="38"/>
  <c r="CA201" i="38"/>
  <c r="AU202" i="38"/>
  <c r="BK201" i="38"/>
  <c r="AI203" i="38"/>
  <c r="AY202" i="38"/>
  <c r="BO202" i="38"/>
  <c r="BP202" i="38"/>
  <c r="AJ203" i="38"/>
  <c r="AZ202" i="38"/>
  <c r="BV101" i="38"/>
  <c r="AP102" i="38"/>
  <c r="BF101" i="38"/>
  <c r="AH101" i="38"/>
  <c r="AX100" i="38"/>
  <c r="BN100" i="38"/>
  <c r="AJ101" i="38"/>
  <c r="AZ100" i="38"/>
  <c r="BP100" i="38"/>
  <c r="BD202" i="38"/>
  <c r="BT202" i="38"/>
  <c r="AN203" i="38"/>
  <c r="AP202" i="38"/>
  <c r="BF201" i="38"/>
  <c r="BV201" i="38"/>
  <c r="AK101" i="38"/>
  <c r="BA100" i="38"/>
  <c r="BQ100" i="38"/>
  <c r="BS100" i="38"/>
  <c r="AM101" i="38"/>
  <c r="BC100" i="38"/>
  <c r="AV201" i="38"/>
  <c r="AF202" i="38"/>
  <c r="BL201" i="38"/>
  <c r="BY101" i="38"/>
  <c r="AS102" i="38"/>
  <c r="BI101" i="38"/>
  <c r="AO202" i="38"/>
  <c r="BU201" i="38"/>
  <c r="BE201" i="38"/>
  <c r="BK100" i="38"/>
  <c r="CA100" i="38"/>
  <c r="AU101" i="38"/>
  <c r="BH202" i="38"/>
  <c r="AR203" i="38"/>
  <c r="BX202" i="38"/>
  <c r="AW201" i="38"/>
  <c r="AG202" i="38"/>
  <c r="BM201" i="38"/>
  <c r="AQ202" i="37"/>
  <c r="BW201" i="37"/>
  <c r="BG201" i="37"/>
  <c r="AZ102" i="37"/>
  <c r="BP102" i="37"/>
  <c r="AJ103" i="37"/>
  <c r="BQ201" i="37"/>
  <c r="AK202" i="37"/>
  <c r="BA201" i="37"/>
  <c r="BV102" i="37"/>
  <c r="AP103" i="37"/>
  <c r="BF102" i="37"/>
  <c r="CA101" i="37"/>
  <c r="BK101" i="37"/>
  <c r="AU102" i="37"/>
  <c r="BH101" i="37"/>
  <c r="BX101" i="37"/>
  <c r="AR102" i="37"/>
  <c r="CA202" i="37"/>
  <c r="AU203" i="37"/>
  <c r="BK202" i="37"/>
  <c r="AK101" i="37"/>
  <c r="BA100" i="37"/>
  <c r="BQ100" i="37"/>
  <c r="BD102" i="37"/>
  <c r="BT102" i="37"/>
  <c r="AN103" i="37"/>
  <c r="BY101" i="37"/>
  <c r="BI101" i="37"/>
  <c r="AS102" i="37"/>
  <c r="AY102" i="37"/>
  <c r="BO102" i="37"/>
  <c r="AI103" i="37"/>
  <c r="AN202" i="37"/>
  <c r="BT201" i="37"/>
  <c r="BD201" i="37"/>
  <c r="AR204" i="37"/>
  <c r="BH203" i="37"/>
  <c r="BX203" i="37"/>
  <c r="BP201" i="37"/>
  <c r="AJ202" i="37"/>
  <c r="AZ201" i="37"/>
  <c r="AO202" i="37"/>
  <c r="BU201" i="37"/>
  <c r="BE201" i="37"/>
  <c r="BU102" i="37"/>
  <c r="AO103" i="37"/>
  <c r="BE102" i="37"/>
  <c r="BM100" i="37"/>
  <c r="AG101" i="37"/>
  <c r="AW100" i="37"/>
  <c r="AF203" i="37"/>
  <c r="BL202" i="37"/>
  <c r="AV202" i="37"/>
  <c r="AL101" i="37"/>
  <c r="BB100" i="37"/>
  <c r="BR100" i="37"/>
  <c r="BN100" i="37"/>
  <c r="AX100" i="37"/>
  <c r="AH101" i="37"/>
  <c r="AS202" i="37"/>
  <c r="BI201" i="37"/>
  <c r="BY201" i="37"/>
  <c r="BZ101" i="37"/>
  <c r="BJ101" i="37"/>
  <c r="AT102" i="37"/>
  <c r="AL202" i="37"/>
  <c r="BB201" i="37"/>
  <c r="BR201" i="37"/>
  <c r="BS102" i="37"/>
  <c r="BC102" i="37"/>
  <c r="AM103" i="37"/>
  <c r="AM202" i="37"/>
  <c r="BS201" i="37"/>
  <c r="BC201" i="37"/>
  <c r="BF202" i="37"/>
  <c r="AP203" i="37"/>
  <c r="BV202" i="37"/>
  <c r="BG101" i="37"/>
  <c r="BW101" i="37"/>
  <c r="AQ102" i="37"/>
  <c r="BO201" i="37"/>
  <c r="AY201" i="37"/>
  <c r="AI202" i="37"/>
  <c r="BJ201" i="37"/>
  <c r="BZ201" i="37"/>
  <c r="AT202" i="37"/>
  <c r="AO203" i="36"/>
  <c r="BE202" i="36"/>
  <c r="BU202" i="36"/>
  <c r="BM101" i="36"/>
  <c r="AW101" i="36"/>
  <c r="AG102" i="36"/>
  <c r="BC102" i="36"/>
  <c r="BS102" i="36"/>
  <c r="AM103" i="36"/>
  <c r="AQ101" i="36"/>
  <c r="BW100" i="36"/>
  <c r="BG100" i="36"/>
  <c r="BT100" i="36"/>
  <c r="AN101" i="36"/>
  <c r="BD100" i="36"/>
  <c r="BY201" i="36"/>
  <c r="BI201" i="36"/>
  <c r="AV201" i="36"/>
  <c r="BL201" i="36"/>
  <c r="BW201" i="36"/>
  <c r="BG201" i="36"/>
  <c r="BH101" i="36"/>
  <c r="BX101" i="36"/>
  <c r="AR102" i="36"/>
  <c r="BD201" i="36"/>
  <c r="BT201" i="36"/>
  <c r="AL203" i="36"/>
  <c r="BB202" i="36"/>
  <c r="BR202" i="36"/>
  <c r="BB101" i="36"/>
  <c r="AL102" i="36"/>
  <c r="BR101" i="36"/>
  <c r="AY201" i="36"/>
  <c r="BO201" i="36"/>
  <c r="AH103" i="36"/>
  <c r="AX102" i="36"/>
  <c r="BN102" i="36"/>
  <c r="BJ201" i="36"/>
  <c r="BZ201" i="36"/>
  <c r="BX202" i="36"/>
  <c r="AR203" i="36"/>
  <c r="BH202" i="36"/>
  <c r="AW201" i="36"/>
  <c r="BM201" i="36"/>
  <c r="BU100" i="36"/>
  <c r="AO101" i="36"/>
  <c r="BE100" i="36"/>
  <c r="CA103" i="36"/>
  <c r="BK103" i="36"/>
  <c r="AU104" i="36"/>
  <c r="BY101" i="36"/>
  <c r="BI101" i="36"/>
  <c r="AS102" i="36"/>
  <c r="BJ100" i="36"/>
  <c r="AT101" i="36"/>
  <c r="BZ100" i="36"/>
  <c r="BN203" i="36"/>
  <c r="AX203" i="36"/>
  <c r="AP101" i="36"/>
  <c r="BV100" i="36"/>
  <c r="BF100" i="36"/>
  <c r="BC201" i="36"/>
  <c r="BS201" i="36"/>
  <c r="BA102" i="36"/>
  <c r="BQ102" i="36"/>
  <c r="AK103" i="36"/>
  <c r="BP202" i="36"/>
  <c r="AJ203" i="36"/>
  <c r="AZ202" i="36"/>
  <c r="CA201" i="36"/>
  <c r="BK201" i="36"/>
  <c r="BQ203" i="36"/>
  <c r="BA203" i="36"/>
  <c r="BV201" i="36"/>
  <c r="BF201" i="36"/>
  <c r="AZ102" i="36"/>
  <c r="AJ103" i="36"/>
  <c r="BP102" i="36"/>
  <c r="BT100" i="16"/>
  <c r="BD100" i="16"/>
  <c r="BY198" i="16"/>
  <c r="BI198" i="16"/>
  <c r="BV99" i="16"/>
  <c r="BF99" i="16"/>
  <c r="BQ71" i="16"/>
  <c r="BA71" i="16"/>
  <c r="BE198" i="16"/>
  <c r="BU198" i="16"/>
  <c r="BF199" i="16"/>
  <c r="BV199" i="16"/>
  <c r="BK99" i="16"/>
  <c r="CA99" i="16"/>
  <c r="BP72" i="16"/>
  <c r="AZ72" i="16"/>
  <c r="BO72" i="16"/>
  <c r="AY72" i="16"/>
  <c r="BR71" i="16"/>
  <c r="BB71" i="16"/>
  <c r="BX199" i="16"/>
  <c r="BH199" i="16"/>
  <c r="BZ199" i="16"/>
  <c r="BJ199" i="16"/>
  <c r="BZ98" i="16"/>
  <c r="BJ98" i="16"/>
  <c r="BW198" i="16"/>
  <c r="BG198" i="16"/>
  <c r="BS71" i="16"/>
  <c r="BC71" i="16"/>
  <c r="BY98" i="16"/>
  <c r="BI98" i="16"/>
  <c r="CA199" i="16"/>
  <c r="BK199" i="16"/>
  <c r="AX71" i="16"/>
  <c r="BN71" i="16"/>
  <c r="AW71" i="16"/>
  <c r="BM71" i="16"/>
  <c r="BT198" i="16"/>
  <c r="BD198" i="16"/>
  <c r="BG98" i="16"/>
  <c r="BW98" i="16"/>
  <c r="BH98" i="16"/>
  <c r="BX98" i="16"/>
  <c r="BE98" i="16"/>
  <c r="BU98" i="16"/>
  <c r="AP100" i="16"/>
  <c r="AS199" i="16"/>
  <c r="AN199" i="16"/>
  <c r="AR200" i="16"/>
  <c r="AO199" i="16"/>
  <c r="AU200" i="16"/>
  <c r="AU100" i="16"/>
  <c r="AT200" i="16"/>
  <c r="AN101" i="16"/>
  <c r="AP200" i="16"/>
  <c r="AQ199" i="16"/>
  <c r="V57" i="15"/>
  <c r="AD57" i="15" s="1"/>
  <c r="T57" i="15"/>
  <c r="AB57" i="15" s="1"/>
  <c r="S56" i="15"/>
  <c r="AA56" i="15" s="1"/>
  <c r="U56" i="15"/>
  <c r="AC56" i="15" s="1"/>
  <c r="R57" i="15"/>
  <c r="Z57" i="15" s="1"/>
  <c r="Y57" i="15"/>
  <c r="AG57" i="15" s="1"/>
  <c r="W57" i="15"/>
  <c r="AE57" i="15" s="1"/>
  <c r="X57" i="15"/>
  <c r="AF57" i="15" s="1"/>
  <c r="BC101" i="40" l="1"/>
  <c r="AM102" i="40"/>
  <c r="BS101" i="40"/>
  <c r="BH101" i="39"/>
  <c r="BX101" i="39"/>
  <c r="AR102" i="39"/>
  <c r="AM102" i="43"/>
  <c r="BC101" i="43"/>
  <c r="BS101" i="43"/>
  <c r="AI102" i="43"/>
  <c r="BO101" i="43"/>
  <c r="AY101" i="43"/>
  <c r="BJ101" i="41"/>
  <c r="BZ101" i="41"/>
  <c r="AT102" i="41"/>
  <c r="CA202" i="43"/>
  <c r="AU203" i="43"/>
  <c r="BK202" i="43"/>
  <c r="BJ202" i="38"/>
  <c r="AT203" i="38"/>
  <c r="BZ202" i="38"/>
  <c r="BD202" i="42"/>
  <c r="AN203" i="42"/>
  <c r="BT202" i="42"/>
  <c r="AQ204" i="39"/>
  <c r="BW203" i="39"/>
  <c r="BG203" i="39"/>
  <c r="BN101" i="42"/>
  <c r="AH102" i="42"/>
  <c r="AX101" i="42"/>
  <c r="CA202" i="41"/>
  <c r="AU203" i="41"/>
  <c r="BK202" i="41"/>
  <c r="U100" i="45"/>
  <c r="AC99" i="45"/>
  <c r="AJ203" i="42"/>
  <c r="AZ202" i="42"/>
  <c r="BP202" i="42"/>
  <c r="BX202" i="40"/>
  <c r="BH202" i="40"/>
  <c r="AR203" i="40"/>
  <c r="AL203" i="42"/>
  <c r="BR202" i="42"/>
  <c r="BB202" i="42"/>
  <c r="BI202" i="38"/>
  <c r="BY202" i="38"/>
  <c r="AS203" i="38"/>
  <c r="BM202" i="42"/>
  <c r="AW202" i="42"/>
  <c r="AG203" i="42"/>
  <c r="BZ202" i="43"/>
  <c r="AT203" i="43"/>
  <c r="BJ202" i="43"/>
  <c r="BI101" i="39"/>
  <c r="BY101" i="39"/>
  <c r="AS102" i="39"/>
  <c r="AX203" i="37"/>
  <c r="BN203" i="37"/>
  <c r="AH204" i="37"/>
  <c r="BP202" i="41"/>
  <c r="AZ202" i="41"/>
  <c r="AJ203" i="41"/>
  <c r="AG203" i="37"/>
  <c r="BM202" i="37"/>
  <c r="AW202" i="37"/>
  <c r="BH101" i="41"/>
  <c r="AR102" i="41"/>
  <c r="BX101" i="41"/>
  <c r="BM101" i="40"/>
  <c r="AW101" i="40"/>
  <c r="AG102" i="40"/>
  <c r="BT101" i="44"/>
  <c r="BD101" i="44"/>
  <c r="AN102" i="44"/>
  <c r="BO101" i="36"/>
  <c r="AY101" i="36"/>
  <c r="AI102" i="36"/>
  <c r="AQ102" i="44"/>
  <c r="BW101" i="44"/>
  <c r="BG101" i="44"/>
  <c r="AF203" i="40"/>
  <c r="AV202" i="40"/>
  <c r="BL202" i="40"/>
  <c r="V100" i="45"/>
  <c r="AD99" i="45"/>
  <c r="AP103" i="44"/>
  <c r="BF102" i="44"/>
  <c r="BV102" i="44"/>
  <c r="AS203" i="43"/>
  <c r="BY202" i="43"/>
  <c r="BI202" i="43"/>
  <c r="BM202" i="40"/>
  <c r="AW202" i="40"/>
  <c r="AG203" i="40"/>
  <c r="AA101" i="45"/>
  <c r="S102" i="45"/>
  <c r="AE101" i="45"/>
  <c r="W102" i="45"/>
  <c r="X100" i="45"/>
  <c r="AF99" i="45"/>
  <c r="T103" i="45"/>
  <c r="AB102" i="45"/>
  <c r="Z101" i="45"/>
  <c r="R102" i="45"/>
  <c r="Y100" i="45"/>
  <c r="AG99" i="45"/>
  <c r="BA204" i="44"/>
  <c r="AK205" i="44"/>
  <c r="BQ204" i="44"/>
  <c r="BE101" i="44"/>
  <c r="AO102" i="44"/>
  <c r="BU101" i="44"/>
  <c r="AW102" i="44"/>
  <c r="AG103" i="44"/>
  <c r="BM102" i="44"/>
  <c r="CA204" i="44"/>
  <c r="AU205" i="44"/>
  <c r="BK204" i="44"/>
  <c r="BD203" i="44"/>
  <c r="BT203" i="44"/>
  <c r="AN204" i="44"/>
  <c r="CA101" i="44"/>
  <c r="AU102" i="44"/>
  <c r="BK101" i="44"/>
  <c r="BU203" i="44"/>
  <c r="BE203" i="44"/>
  <c r="AO204" i="44"/>
  <c r="BX202" i="44"/>
  <c r="AR203" i="44"/>
  <c r="BH202" i="44"/>
  <c r="AM203" i="44"/>
  <c r="BS202" i="44"/>
  <c r="BC202" i="44"/>
  <c r="AG204" i="44"/>
  <c r="AW203" i="44"/>
  <c r="BM203" i="44"/>
  <c r="BO202" i="44"/>
  <c r="AY202" i="44"/>
  <c r="AI203" i="44"/>
  <c r="AM104" i="44"/>
  <c r="BS103" i="44"/>
  <c r="BC103" i="44"/>
  <c r="BY101" i="44"/>
  <c r="AS102" i="44"/>
  <c r="BI101" i="44"/>
  <c r="AX204" i="44"/>
  <c r="AH205" i="44"/>
  <c r="BN204" i="44"/>
  <c r="BG203" i="44"/>
  <c r="BW203" i="44"/>
  <c r="AQ204" i="44"/>
  <c r="BQ102" i="44"/>
  <c r="BA102" i="44"/>
  <c r="AK103" i="44"/>
  <c r="AL104" i="44"/>
  <c r="BR103" i="44"/>
  <c r="BB103" i="44"/>
  <c r="AJ102" i="44"/>
  <c r="AZ101" i="44"/>
  <c r="BP101" i="44"/>
  <c r="BZ202" i="44"/>
  <c r="AT203" i="44"/>
  <c r="BJ202" i="44"/>
  <c r="BO104" i="44"/>
  <c r="AY104" i="44"/>
  <c r="AI105" i="44"/>
  <c r="BF203" i="44"/>
  <c r="BV203" i="44"/>
  <c r="AP204" i="44"/>
  <c r="BH101" i="44"/>
  <c r="BX101" i="44"/>
  <c r="AR102" i="44"/>
  <c r="BP202" i="44"/>
  <c r="AZ202" i="44"/>
  <c r="AJ203" i="44"/>
  <c r="BI203" i="44"/>
  <c r="BY203" i="44"/>
  <c r="AS204" i="44"/>
  <c r="AL206" i="44"/>
  <c r="BR205" i="44"/>
  <c r="BB205" i="44"/>
  <c r="BN104" i="44"/>
  <c r="AX104" i="44"/>
  <c r="AH105" i="44"/>
  <c r="BZ101" i="44"/>
  <c r="AT102" i="44"/>
  <c r="BJ101" i="44"/>
  <c r="AF205" i="44"/>
  <c r="BL204" i="44"/>
  <c r="AV204" i="44"/>
  <c r="BP202" i="43"/>
  <c r="AZ202" i="43"/>
  <c r="AJ203" i="43"/>
  <c r="AX202" i="43"/>
  <c r="BN202" i="43"/>
  <c r="AH203" i="43"/>
  <c r="BJ101" i="43"/>
  <c r="BZ101" i="43"/>
  <c r="AT102" i="43"/>
  <c r="AL204" i="43"/>
  <c r="BB203" i="43"/>
  <c r="BR203" i="43"/>
  <c r="BQ104" i="43"/>
  <c r="BA104" i="43"/>
  <c r="AK105" i="43"/>
  <c r="BG203" i="43"/>
  <c r="BW203" i="43"/>
  <c r="AQ204" i="43"/>
  <c r="BE203" i="43"/>
  <c r="AO204" i="43"/>
  <c r="BU203" i="43"/>
  <c r="BN103" i="43"/>
  <c r="AH104" i="43"/>
  <c r="AX103" i="43"/>
  <c r="AY202" i="43"/>
  <c r="AI203" i="43"/>
  <c r="BO202" i="43"/>
  <c r="AU103" i="43"/>
  <c r="CA102" i="43"/>
  <c r="BK102" i="43"/>
  <c r="AJ104" i="43"/>
  <c r="AZ103" i="43"/>
  <c r="BP103" i="43"/>
  <c r="BB104" i="43"/>
  <c r="BR104" i="43"/>
  <c r="AL105" i="43"/>
  <c r="BL203" i="43"/>
  <c r="AF204" i="43"/>
  <c r="AV203" i="43"/>
  <c r="BG101" i="43"/>
  <c r="BW101" i="43"/>
  <c r="AQ102" i="43"/>
  <c r="BD203" i="43"/>
  <c r="AN204" i="43"/>
  <c r="BT203" i="43"/>
  <c r="BU102" i="43"/>
  <c r="BE102" i="43"/>
  <c r="AO103" i="43"/>
  <c r="BI101" i="43"/>
  <c r="BY101" i="43"/>
  <c r="AS102" i="43"/>
  <c r="BH101" i="43"/>
  <c r="BX101" i="43"/>
  <c r="AR102" i="43"/>
  <c r="BV203" i="43"/>
  <c r="BF203" i="43"/>
  <c r="AP204" i="43"/>
  <c r="BT102" i="43"/>
  <c r="BD102" i="43"/>
  <c r="AN103" i="43"/>
  <c r="BV102" i="43"/>
  <c r="AP103" i="43"/>
  <c r="BF102" i="43"/>
  <c r="BM103" i="43"/>
  <c r="AG104" i="43"/>
  <c r="AW103" i="43"/>
  <c r="BH204" i="43"/>
  <c r="AR205" i="43"/>
  <c r="BX204" i="43"/>
  <c r="AW202" i="43"/>
  <c r="BM202" i="43"/>
  <c r="AG203" i="43"/>
  <c r="AM204" i="43"/>
  <c r="BC203" i="43"/>
  <c r="BS203" i="43"/>
  <c r="AK204" i="43"/>
  <c r="BA203" i="43"/>
  <c r="BQ203" i="43"/>
  <c r="AQ102" i="42"/>
  <c r="BW101" i="42"/>
  <c r="BG101" i="42"/>
  <c r="BW202" i="42"/>
  <c r="AQ203" i="42"/>
  <c r="BG202" i="42"/>
  <c r="AS203" i="42"/>
  <c r="BY202" i="42"/>
  <c r="BI202" i="42"/>
  <c r="BC102" i="42"/>
  <c r="AM103" i="42"/>
  <c r="BS102" i="42"/>
  <c r="BI104" i="42"/>
  <c r="BY104" i="42"/>
  <c r="AS105" i="42"/>
  <c r="BJ202" i="42"/>
  <c r="AT203" i="42"/>
  <c r="BZ202" i="42"/>
  <c r="BN204" i="42"/>
  <c r="AH205" i="42"/>
  <c r="AX204" i="42"/>
  <c r="AR203" i="42"/>
  <c r="BX202" i="42"/>
  <c r="BH202" i="42"/>
  <c r="AU104" i="42"/>
  <c r="CA103" i="42"/>
  <c r="BK103" i="42"/>
  <c r="BV102" i="42"/>
  <c r="BF102" i="42"/>
  <c r="AP103" i="42"/>
  <c r="BL202" i="42"/>
  <c r="AV202" i="42"/>
  <c r="AF203" i="42"/>
  <c r="AK204" i="42"/>
  <c r="BA203" i="42"/>
  <c r="BQ203" i="42"/>
  <c r="BT102" i="42"/>
  <c r="BD102" i="42"/>
  <c r="AN103" i="42"/>
  <c r="BK203" i="42"/>
  <c r="AU204" i="42"/>
  <c r="CA203" i="42"/>
  <c r="AJ104" i="42"/>
  <c r="AZ103" i="42"/>
  <c r="BP103" i="42"/>
  <c r="AK103" i="42"/>
  <c r="BA102" i="42"/>
  <c r="BQ102" i="42"/>
  <c r="BF202" i="42"/>
  <c r="AP203" i="42"/>
  <c r="BV202" i="42"/>
  <c r="BZ103" i="42"/>
  <c r="AT104" i="42"/>
  <c r="BJ103" i="42"/>
  <c r="BX102" i="42"/>
  <c r="BH102" i="42"/>
  <c r="AR103" i="42"/>
  <c r="BM102" i="42"/>
  <c r="AG103" i="42"/>
  <c r="AW102" i="42"/>
  <c r="AI103" i="42"/>
  <c r="AY102" i="42"/>
  <c r="BO102" i="42"/>
  <c r="AL103" i="42"/>
  <c r="BB102" i="42"/>
  <c r="BR102" i="42"/>
  <c r="BE204" i="42"/>
  <c r="AO205" i="42"/>
  <c r="BU204" i="42"/>
  <c r="BE102" i="42"/>
  <c r="AO103" i="42"/>
  <c r="BU102" i="42"/>
  <c r="BO202" i="42"/>
  <c r="AY202" i="42"/>
  <c r="AI203" i="42"/>
  <c r="AM205" i="42"/>
  <c r="BS204" i="42"/>
  <c r="BC204" i="42"/>
  <c r="BV202" i="41"/>
  <c r="AP203" i="41"/>
  <c r="BF202" i="41"/>
  <c r="AU104" i="41"/>
  <c r="BK103" i="41"/>
  <c r="CA103" i="41"/>
  <c r="BM101" i="41"/>
  <c r="AG102" i="41"/>
  <c r="AW101" i="41"/>
  <c r="AW202" i="41"/>
  <c r="BM202" i="41"/>
  <c r="AG203" i="41"/>
  <c r="AI102" i="41"/>
  <c r="BO101" i="41"/>
  <c r="AY101" i="41"/>
  <c r="BR202" i="41"/>
  <c r="AL203" i="41"/>
  <c r="BB202" i="41"/>
  <c r="AT205" i="41"/>
  <c r="BJ204" i="41"/>
  <c r="BZ204" i="41"/>
  <c r="BB103" i="41"/>
  <c r="AL104" i="41"/>
  <c r="BR103" i="41"/>
  <c r="AJ103" i="41"/>
  <c r="AZ102" i="41"/>
  <c r="BP102" i="41"/>
  <c r="BS202" i="41"/>
  <c r="AM203" i="41"/>
  <c r="BC202" i="41"/>
  <c r="AV202" i="41"/>
  <c r="AF203" i="41"/>
  <c r="BL202" i="41"/>
  <c r="AQ203" i="41"/>
  <c r="BW202" i="41"/>
  <c r="BG202" i="41"/>
  <c r="BG104" i="41"/>
  <c r="BW104" i="41"/>
  <c r="AQ105" i="41"/>
  <c r="AN104" i="41"/>
  <c r="BD103" i="41"/>
  <c r="BT103" i="41"/>
  <c r="AM104" i="41"/>
  <c r="BC103" i="41"/>
  <c r="BS103" i="41"/>
  <c r="BI205" i="41"/>
  <c r="AS206" i="41"/>
  <c r="BY205" i="41"/>
  <c r="AR203" i="41"/>
  <c r="BX202" i="41"/>
  <c r="BH202" i="41"/>
  <c r="BY102" i="41"/>
  <c r="BI102" i="41"/>
  <c r="AS103" i="41"/>
  <c r="BT202" i="41"/>
  <c r="AN203" i="41"/>
  <c r="BD202" i="41"/>
  <c r="AO104" i="41"/>
  <c r="BE103" i="41"/>
  <c r="BU103" i="41"/>
  <c r="AK102" i="41"/>
  <c r="BQ101" i="41"/>
  <c r="BA101" i="41"/>
  <c r="AO206" i="41"/>
  <c r="BE205" i="41"/>
  <c r="BU205" i="41"/>
  <c r="AY203" i="41"/>
  <c r="BO203" i="41"/>
  <c r="AI204" i="41"/>
  <c r="AK205" i="41"/>
  <c r="BQ204" i="41"/>
  <c r="BA204" i="41"/>
  <c r="AH204" i="41"/>
  <c r="AX203" i="41"/>
  <c r="BN203" i="41"/>
  <c r="AH102" i="41"/>
  <c r="BN101" i="41"/>
  <c r="AX101" i="41"/>
  <c r="BF103" i="41"/>
  <c r="AP104" i="41"/>
  <c r="BV103" i="41"/>
  <c r="BY101" i="40"/>
  <c r="BI101" i="40"/>
  <c r="AS102" i="40"/>
  <c r="AZ103" i="40"/>
  <c r="AJ104" i="40"/>
  <c r="BP103" i="40"/>
  <c r="AX202" i="40"/>
  <c r="AH203" i="40"/>
  <c r="BN202" i="40"/>
  <c r="AM204" i="40"/>
  <c r="BC203" i="40"/>
  <c r="BS203" i="40"/>
  <c r="BD102" i="40"/>
  <c r="BT102" i="40"/>
  <c r="AN103" i="40"/>
  <c r="AZ202" i="40"/>
  <c r="AJ203" i="40"/>
  <c r="BP202" i="40"/>
  <c r="AR104" i="40"/>
  <c r="BH103" i="40"/>
  <c r="BX103" i="40"/>
  <c r="AH104" i="40"/>
  <c r="BN103" i="40"/>
  <c r="AX103" i="40"/>
  <c r="BR101" i="40"/>
  <c r="BB101" i="40"/>
  <c r="AL102" i="40"/>
  <c r="AY202" i="40"/>
  <c r="AI203" i="40"/>
  <c r="BO202" i="40"/>
  <c r="BQ101" i="40"/>
  <c r="AK102" i="40"/>
  <c r="BA101" i="40"/>
  <c r="BE102" i="40"/>
  <c r="AO103" i="40"/>
  <c r="BU102" i="40"/>
  <c r="BW101" i="40"/>
  <c r="BG101" i="40"/>
  <c r="AQ102" i="40"/>
  <c r="BJ102" i="40"/>
  <c r="BZ102" i="40"/>
  <c r="AT103" i="40"/>
  <c r="BT202" i="40"/>
  <c r="AN203" i="40"/>
  <c r="BD202" i="40"/>
  <c r="BV202" i="40"/>
  <c r="AP203" i="40"/>
  <c r="BF202" i="40"/>
  <c r="BF102" i="40"/>
  <c r="AP103" i="40"/>
  <c r="BV102" i="40"/>
  <c r="AS203" i="40"/>
  <c r="BY202" i="40"/>
  <c r="BI202" i="40"/>
  <c r="BU202" i="40"/>
  <c r="BE202" i="40"/>
  <c r="AO203" i="40"/>
  <c r="AU203" i="40"/>
  <c r="CA202" i="40"/>
  <c r="BK202" i="40"/>
  <c r="BK101" i="40"/>
  <c r="CA101" i="40"/>
  <c r="AU102" i="40"/>
  <c r="BB202" i="40"/>
  <c r="BR202" i="40"/>
  <c r="AL203" i="40"/>
  <c r="BG204" i="40"/>
  <c r="BW204" i="40"/>
  <c r="AQ205" i="40"/>
  <c r="BO103" i="40"/>
  <c r="AI104" i="40"/>
  <c r="AY103" i="40"/>
  <c r="BQ204" i="40"/>
  <c r="BA204" i="40"/>
  <c r="AK205" i="40"/>
  <c r="BJ203" i="40"/>
  <c r="AT204" i="40"/>
  <c r="BZ203" i="40"/>
  <c r="BC203" i="39"/>
  <c r="AM204" i="39"/>
  <c r="BS203" i="39"/>
  <c r="AJ104" i="39"/>
  <c r="BP103" i="39"/>
  <c r="AZ103" i="39"/>
  <c r="AX102" i="39"/>
  <c r="AH103" i="39"/>
  <c r="BN102" i="39"/>
  <c r="BB102" i="39"/>
  <c r="BR102" i="39"/>
  <c r="AL103" i="39"/>
  <c r="BF203" i="39"/>
  <c r="BV203" i="39"/>
  <c r="AP204" i="39"/>
  <c r="BW103" i="39"/>
  <c r="AQ104" i="39"/>
  <c r="BG103" i="39"/>
  <c r="BD202" i="39"/>
  <c r="BT202" i="39"/>
  <c r="AN203" i="39"/>
  <c r="AF204" i="39"/>
  <c r="BL203" i="39"/>
  <c r="AV203" i="39"/>
  <c r="BN202" i="39"/>
  <c r="AH203" i="39"/>
  <c r="AX202" i="39"/>
  <c r="BS101" i="39"/>
  <c r="BC101" i="39"/>
  <c r="AM102" i="39"/>
  <c r="BT103" i="39"/>
  <c r="AN104" i="39"/>
  <c r="BD103" i="39"/>
  <c r="BA102" i="39"/>
  <c r="AK103" i="39"/>
  <c r="BQ102" i="39"/>
  <c r="BE203" i="39"/>
  <c r="BU203" i="39"/>
  <c r="AO204" i="39"/>
  <c r="BV103" i="39"/>
  <c r="BF103" i="39"/>
  <c r="AP104" i="39"/>
  <c r="BM102" i="39"/>
  <c r="AG103" i="39"/>
  <c r="AW102" i="39"/>
  <c r="BK103" i="39"/>
  <c r="AU104" i="39"/>
  <c r="CA103" i="39"/>
  <c r="BU102" i="39"/>
  <c r="AO103" i="39"/>
  <c r="BE102" i="39"/>
  <c r="AI203" i="39"/>
  <c r="AY202" i="39"/>
  <c r="BO202" i="39"/>
  <c r="BK202" i="39"/>
  <c r="CA202" i="39"/>
  <c r="AU203" i="39"/>
  <c r="BB203" i="39"/>
  <c r="AL204" i="39"/>
  <c r="BR203" i="39"/>
  <c r="BP204" i="39"/>
  <c r="AJ205" i="39"/>
  <c r="AZ204" i="39"/>
  <c r="AI104" i="39"/>
  <c r="AY103" i="39"/>
  <c r="BO103" i="39"/>
  <c r="BY203" i="39"/>
  <c r="BI203" i="39"/>
  <c r="AS204" i="39"/>
  <c r="BQ204" i="39"/>
  <c r="AK205" i="39"/>
  <c r="BA204" i="39"/>
  <c r="BM202" i="39"/>
  <c r="AG203" i="39"/>
  <c r="AW202" i="39"/>
  <c r="AR205" i="39"/>
  <c r="BH204" i="39"/>
  <c r="BX204" i="39"/>
  <c r="AT205" i="39"/>
  <c r="BJ204" i="39"/>
  <c r="BZ204" i="39"/>
  <c r="BJ101" i="39"/>
  <c r="BZ101" i="39"/>
  <c r="AT102" i="39"/>
  <c r="BV102" i="38"/>
  <c r="BF102" i="38"/>
  <c r="AP103" i="38"/>
  <c r="AS103" i="38"/>
  <c r="BY102" i="38"/>
  <c r="BI102" i="38"/>
  <c r="AF203" i="38"/>
  <c r="AV202" i="38"/>
  <c r="BL202" i="38"/>
  <c r="BN101" i="38"/>
  <c r="AX101" i="38"/>
  <c r="AH102" i="38"/>
  <c r="BE101" i="38"/>
  <c r="BU101" i="38"/>
  <c r="AO102" i="38"/>
  <c r="BA101" i="38"/>
  <c r="AK102" i="38"/>
  <c r="BQ101" i="38"/>
  <c r="BC203" i="38"/>
  <c r="AM204" i="38"/>
  <c r="BS203" i="38"/>
  <c r="BM101" i="38"/>
  <c r="AW101" i="38"/>
  <c r="AG102" i="38"/>
  <c r="BG102" i="38"/>
  <c r="AQ103" i="38"/>
  <c r="BW102" i="38"/>
  <c r="BT203" i="38"/>
  <c r="BD203" i="38"/>
  <c r="AN204" i="38"/>
  <c r="AH204" i="38"/>
  <c r="AX203" i="38"/>
  <c r="BN203" i="38"/>
  <c r="BB101" i="38"/>
  <c r="AL102" i="38"/>
  <c r="BR101" i="38"/>
  <c r="AR204" i="38"/>
  <c r="BH203" i="38"/>
  <c r="BX203" i="38"/>
  <c r="AL205" i="38"/>
  <c r="BB204" i="38"/>
  <c r="BR204" i="38"/>
  <c r="BK202" i="38"/>
  <c r="AU203" i="38"/>
  <c r="CA202" i="38"/>
  <c r="BJ102" i="38"/>
  <c r="AT103" i="38"/>
  <c r="BZ102" i="38"/>
  <c r="BA203" i="38"/>
  <c r="BQ203" i="38"/>
  <c r="AK204" i="38"/>
  <c r="AQ205" i="38"/>
  <c r="BW204" i="38"/>
  <c r="BG204" i="38"/>
  <c r="BH102" i="38"/>
  <c r="BX102" i="38"/>
  <c r="AR103" i="38"/>
  <c r="AI104" i="38"/>
  <c r="AY103" i="38"/>
  <c r="BO103" i="38"/>
  <c r="AU102" i="38"/>
  <c r="BK101" i="38"/>
  <c r="CA101" i="38"/>
  <c r="AO203" i="38"/>
  <c r="BU202" i="38"/>
  <c r="BE202" i="38"/>
  <c r="BD101" i="38"/>
  <c r="BT101" i="38"/>
  <c r="AN102" i="38"/>
  <c r="BC101" i="38"/>
  <c r="AM102" i="38"/>
  <c r="BS101" i="38"/>
  <c r="AZ203" i="38"/>
  <c r="BP203" i="38"/>
  <c r="AJ204" i="38"/>
  <c r="AG203" i="38"/>
  <c r="AW202" i="38"/>
  <c r="BM202" i="38"/>
  <c r="BO203" i="38"/>
  <c r="AY203" i="38"/>
  <c r="AI204" i="38"/>
  <c r="BF202" i="38"/>
  <c r="AP203" i="38"/>
  <c r="BV202" i="38"/>
  <c r="AZ101" i="38"/>
  <c r="BP101" i="38"/>
  <c r="AJ102" i="38"/>
  <c r="BC202" i="37"/>
  <c r="AM203" i="37"/>
  <c r="BS202" i="37"/>
  <c r="BS103" i="37"/>
  <c r="AM104" i="37"/>
  <c r="BC103" i="37"/>
  <c r="AR205" i="37"/>
  <c r="BX204" i="37"/>
  <c r="BH204" i="37"/>
  <c r="AU103" i="37"/>
  <c r="CA102" i="37"/>
  <c r="BK102" i="37"/>
  <c r="AT103" i="37"/>
  <c r="BZ102" i="37"/>
  <c r="BJ102" i="37"/>
  <c r="AU204" i="37"/>
  <c r="CA203" i="37"/>
  <c r="BK203" i="37"/>
  <c r="AN203" i="37"/>
  <c r="BD202" i="37"/>
  <c r="BT202" i="37"/>
  <c r="BB202" i="37"/>
  <c r="BR202" i="37"/>
  <c r="AL203" i="37"/>
  <c r="AS103" i="37"/>
  <c r="BY102" i="37"/>
  <c r="BI102" i="37"/>
  <c r="BI202" i="37"/>
  <c r="AS203" i="37"/>
  <c r="BY202" i="37"/>
  <c r="AX101" i="37"/>
  <c r="BN101" i="37"/>
  <c r="AH102" i="37"/>
  <c r="BX102" i="37"/>
  <c r="AR103" i="37"/>
  <c r="BH102" i="37"/>
  <c r="BZ202" i="37"/>
  <c r="BJ202" i="37"/>
  <c r="AT203" i="37"/>
  <c r="AP104" i="37"/>
  <c r="BF103" i="37"/>
  <c r="BV103" i="37"/>
  <c r="BM101" i="37"/>
  <c r="AW101" i="37"/>
  <c r="AG102" i="37"/>
  <c r="BQ202" i="37"/>
  <c r="BA202" i="37"/>
  <c r="AK203" i="37"/>
  <c r="BU103" i="37"/>
  <c r="AO104" i="37"/>
  <c r="BE103" i="37"/>
  <c r="AP204" i="37"/>
  <c r="BV203" i="37"/>
  <c r="BF203" i="37"/>
  <c r="AO203" i="37"/>
  <c r="BE202" i="37"/>
  <c r="BU202" i="37"/>
  <c r="BO202" i="37"/>
  <c r="AY202" i="37"/>
  <c r="AI203" i="37"/>
  <c r="AN104" i="37"/>
  <c r="BT103" i="37"/>
  <c r="BD103" i="37"/>
  <c r="AK102" i="37"/>
  <c r="BQ101" i="37"/>
  <c r="BA101" i="37"/>
  <c r="BL203" i="37"/>
  <c r="AV203" i="37"/>
  <c r="AF204" i="37"/>
  <c r="AY103" i="37"/>
  <c r="BO103" i="37"/>
  <c r="AI104" i="37"/>
  <c r="BW102" i="37"/>
  <c r="AQ103" i="37"/>
  <c r="BG102" i="37"/>
  <c r="BP103" i="37"/>
  <c r="AJ104" i="37"/>
  <c r="AZ103" i="37"/>
  <c r="BB101" i="37"/>
  <c r="BR101" i="37"/>
  <c r="AL102" i="37"/>
  <c r="BP202" i="37"/>
  <c r="AZ202" i="37"/>
  <c r="AJ203" i="37"/>
  <c r="BG202" i="37"/>
  <c r="AQ203" i="37"/>
  <c r="BW202" i="37"/>
  <c r="BB102" i="36"/>
  <c r="BR102" i="36"/>
  <c r="AL103" i="36"/>
  <c r="BE101" i="36"/>
  <c r="AO102" i="36"/>
  <c r="BU101" i="36"/>
  <c r="BQ103" i="36"/>
  <c r="AK104" i="36"/>
  <c r="BA103" i="36"/>
  <c r="AW202" i="36"/>
  <c r="AG203" i="36"/>
  <c r="BM202" i="36"/>
  <c r="BW101" i="36"/>
  <c r="AQ102" i="36"/>
  <c r="BG101" i="36"/>
  <c r="AX204" i="36"/>
  <c r="BN204" i="36"/>
  <c r="BA204" i="36"/>
  <c r="BQ204" i="36"/>
  <c r="BZ202" i="36"/>
  <c r="AT203" i="36"/>
  <c r="BJ202" i="36"/>
  <c r="BG202" i="36"/>
  <c r="BW202" i="36"/>
  <c r="AQ203" i="36"/>
  <c r="AG103" i="36"/>
  <c r="AW102" i="36"/>
  <c r="BM102" i="36"/>
  <c r="BY202" i="36"/>
  <c r="AS203" i="36"/>
  <c r="BI202" i="36"/>
  <c r="BT101" i="36"/>
  <c r="AN102" i="36"/>
  <c r="BD101" i="36"/>
  <c r="BP103" i="36"/>
  <c r="AZ103" i="36"/>
  <c r="AJ104" i="36"/>
  <c r="BH203" i="36"/>
  <c r="BX203" i="36"/>
  <c r="BK104" i="36"/>
  <c r="AU105" i="36"/>
  <c r="CA104" i="36"/>
  <c r="BV101" i="36"/>
  <c r="AP102" i="36"/>
  <c r="BF101" i="36"/>
  <c r="BF202" i="36"/>
  <c r="BV202" i="36"/>
  <c r="AP203" i="36"/>
  <c r="BJ101" i="36"/>
  <c r="AT102" i="36"/>
  <c r="BZ101" i="36"/>
  <c r="BY102" i="36"/>
  <c r="BI102" i="36"/>
  <c r="AS103" i="36"/>
  <c r="AH104" i="36"/>
  <c r="BN103" i="36"/>
  <c r="AX103" i="36"/>
  <c r="BR203" i="36"/>
  <c r="BB203" i="36"/>
  <c r="AM104" i="36"/>
  <c r="BS103" i="36"/>
  <c r="BC103" i="36"/>
  <c r="CA202" i="36"/>
  <c r="AU203" i="36"/>
  <c r="BK202" i="36"/>
  <c r="BO202" i="36"/>
  <c r="AI203" i="36"/>
  <c r="AY202" i="36"/>
  <c r="AV202" i="36"/>
  <c r="BL202" i="36"/>
  <c r="AF203" i="36"/>
  <c r="BP203" i="36"/>
  <c r="AZ203" i="36"/>
  <c r="AM203" i="36"/>
  <c r="BS202" i="36"/>
  <c r="BC202" i="36"/>
  <c r="AN203" i="36"/>
  <c r="BD202" i="36"/>
  <c r="BT202" i="36"/>
  <c r="BX102" i="36"/>
  <c r="AR103" i="36"/>
  <c r="BH102" i="36"/>
  <c r="BE203" i="36"/>
  <c r="BU203" i="36"/>
  <c r="BE199" i="16"/>
  <c r="BU199" i="16"/>
  <c r="BQ72" i="16"/>
  <c r="BA72" i="16"/>
  <c r="AZ73" i="16"/>
  <c r="BP73" i="16"/>
  <c r="BM72" i="16"/>
  <c r="AW72" i="16"/>
  <c r="BT101" i="16"/>
  <c r="BD101" i="16"/>
  <c r="BK200" i="16"/>
  <c r="CA200" i="16"/>
  <c r="BJ99" i="16"/>
  <c r="BZ99" i="16"/>
  <c r="BF100" i="16"/>
  <c r="BV100" i="16"/>
  <c r="BH200" i="16"/>
  <c r="BX200" i="16"/>
  <c r="BH99" i="16"/>
  <c r="BX99" i="16"/>
  <c r="BI99" i="16"/>
  <c r="BY99" i="16"/>
  <c r="BO73" i="16"/>
  <c r="AY73" i="16"/>
  <c r="BE99" i="16"/>
  <c r="BU99" i="16"/>
  <c r="AO100" i="16"/>
  <c r="BC72" i="16"/>
  <c r="BS72" i="16"/>
  <c r="BR72" i="16"/>
  <c r="BB72" i="16"/>
  <c r="BW199" i="16"/>
  <c r="BG199" i="16"/>
  <c r="BJ200" i="16"/>
  <c r="BZ200" i="16"/>
  <c r="CA100" i="16"/>
  <c r="BK100" i="16"/>
  <c r="BD199" i="16"/>
  <c r="BT199" i="16"/>
  <c r="BY199" i="16"/>
  <c r="BI199" i="16"/>
  <c r="BN72" i="16"/>
  <c r="AX72" i="16"/>
  <c r="BF200" i="16"/>
  <c r="BV200" i="16"/>
  <c r="BW99" i="16"/>
  <c r="BG99" i="16"/>
  <c r="BL72" i="16"/>
  <c r="AV72" i="16"/>
  <c r="AP101" i="16"/>
  <c r="AQ200" i="16"/>
  <c r="AP201" i="16"/>
  <c r="AN102" i="16"/>
  <c r="AT201" i="16"/>
  <c r="AU101" i="16"/>
  <c r="AT100" i="16"/>
  <c r="AQ100" i="16"/>
  <c r="AR201" i="16"/>
  <c r="AR100" i="16"/>
  <c r="AS100" i="16"/>
  <c r="AN200" i="16"/>
  <c r="AU201" i="16"/>
  <c r="AO200" i="16"/>
  <c r="AS200" i="16"/>
  <c r="U57" i="15"/>
  <c r="AC57" i="15" s="1"/>
  <c r="X58" i="15"/>
  <c r="AF58" i="15" s="1"/>
  <c r="W58" i="15"/>
  <c r="AE58" i="15" s="1"/>
  <c r="S57" i="15"/>
  <c r="AA57" i="15" s="1"/>
  <c r="Y58" i="15"/>
  <c r="AG58" i="15" s="1"/>
  <c r="T58" i="15"/>
  <c r="AB58" i="15" s="1"/>
  <c r="R58" i="15"/>
  <c r="Z58" i="15" s="1"/>
  <c r="V58" i="15"/>
  <c r="AD58" i="15" s="1"/>
  <c r="AY102" i="43" l="1"/>
  <c r="AI103" i="43"/>
  <c r="BO102" i="43"/>
  <c r="BC102" i="43"/>
  <c r="BS102" i="43"/>
  <c r="AM103" i="43"/>
  <c r="AR103" i="39"/>
  <c r="BH102" i="39"/>
  <c r="BX102" i="39"/>
  <c r="BS102" i="40"/>
  <c r="AM103" i="40"/>
  <c r="BC102" i="40"/>
  <c r="BX102" i="41"/>
  <c r="BH102" i="41"/>
  <c r="AR103" i="41"/>
  <c r="BJ203" i="43"/>
  <c r="BZ203" i="43"/>
  <c r="AT204" i="43"/>
  <c r="CA203" i="41"/>
  <c r="BK203" i="41"/>
  <c r="AU204" i="41"/>
  <c r="AG103" i="40"/>
  <c r="BM102" i="40"/>
  <c r="AW102" i="40"/>
  <c r="BY203" i="43"/>
  <c r="AS204" i="43"/>
  <c r="BI203" i="43"/>
  <c r="AW203" i="42"/>
  <c r="AG204" i="42"/>
  <c r="BM203" i="42"/>
  <c r="BW204" i="39"/>
  <c r="AQ205" i="39"/>
  <c r="BG204" i="39"/>
  <c r="BM203" i="37"/>
  <c r="AW203" i="37"/>
  <c r="AG204" i="37"/>
  <c r="AN204" i="42"/>
  <c r="BD203" i="42"/>
  <c r="BT203" i="42"/>
  <c r="V101" i="45"/>
  <c r="AD100" i="45"/>
  <c r="AZ203" i="41"/>
  <c r="AJ204" i="41"/>
  <c r="BP203" i="41"/>
  <c r="BB203" i="42"/>
  <c r="AL204" i="42"/>
  <c r="BR203" i="42"/>
  <c r="BL203" i="40"/>
  <c r="AF204" i="40"/>
  <c r="AV203" i="40"/>
  <c r="AR204" i="40"/>
  <c r="BX203" i="40"/>
  <c r="BH203" i="40"/>
  <c r="AH205" i="37"/>
  <c r="BN204" i="37"/>
  <c r="AX204" i="37"/>
  <c r="AQ103" i="44"/>
  <c r="BG102" i="44"/>
  <c r="BW102" i="44"/>
  <c r="BO102" i="36"/>
  <c r="AI103" i="36"/>
  <c r="AY102" i="36"/>
  <c r="CA203" i="43"/>
  <c r="AU204" i="43"/>
  <c r="BK203" i="43"/>
  <c r="AS103" i="39"/>
  <c r="BI102" i="39"/>
  <c r="BY102" i="39"/>
  <c r="AZ203" i="42"/>
  <c r="BP203" i="42"/>
  <c r="AJ204" i="42"/>
  <c r="BZ203" i="38"/>
  <c r="BJ203" i="38"/>
  <c r="AT204" i="38"/>
  <c r="BJ102" i="41"/>
  <c r="BZ102" i="41"/>
  <c r="AT103" i="41"/>
  <c r="BF103" i="44"/>
  <c r="BV103" i="44"/>
  <c r="AP104" i="44"/>
  <c r="AW203" i="40"/>
  <c r="AG204" i="40"/>
  <c r="BM203" i="40"/>
  <c r="BD102" i="44"/>
  <c r="AN103" i="44"/>
  <c r="BT102" i="44"/>
  <c r="U101" i="45"/>
  <c r="AC100" i="45"/>
  <c r="BN102" i="42"/>
  <c r="AX102" i="42"/>
  <c r="AH103" i="42"/>
  <c r="AS204" i="38"/>
  <c r="BY203" i="38"/>
  <c r="BI203" i="38"/>
  <c r="R103" i="45"/>
  <c r="Z102" i="45"/>
  <c r="T104" i="45"/>
  <c r="AB103" i="45"/>
  <c r="AG100" i="45"/>
  <c r="Y101" i="45"/>
  <c r="AF100" i="45"/>
  <c r="X101" i="45"/>
  <c r="AE102" i="45"/>
  <c r="W103" i="45"/>
  <c r="S103" i="45"/>
  <c r="AA102" i="45"/>
  <c r="BT204" i="44"/>
  <c r="BD204" i="44"/>
  <c r="AN205" i="44"/>
  <c r="BC104" i="44"/>
  <c r="AM105" i="44"/>
  <c r="BS104" i="44"/>
  <c r="AY203" i="44"/>
  <c r="BO203" i="44"/>
  <c r="AI204" i="44"/>
  <c r="AR103" i="44"/>
  <c r="BH102" i="44"/>
  <c r="BX102" i="44"/>
  <c r="BB104" i="44"/>
  <c r="BR104" i="44"/>
  <c r="AL105" i="44"/>
  <c r="BL205" i="44"/>
  <c r="AV205" i="44"/>
  <c r="AF206" i="44"/>
  <c r="AK104" i="44"/>
  <c r="BQ103" i="44"/>
  <c r="BA103" i="44"/>
  <c r="BK205" i="44"/>
  <c r="AU206" i="44"/>
  <c r="CA205" i="44"/>
  <c r="AZ102" i="44"/>
  <c r="AJ103" i="44"/>
  <c r="BP102" i="44"/>
  <c r="AT103" i="44"/>
  <c r="BZ102" i="44"/>
  <c r="BJ102" i="44"/>
  <c r="BV204" i="44"/>
  <c r="AP205" i="44"/>
  <c r="BF204" i="44"/>
  <c r="AQ205" i="44"/>
  <c r="BG204" i="44"/>
  <c r="BW204" i="44"/>
  <c r="AG205" i="44"/>
  <c r="AW204" i="44"/>
  <c r="BM204" i="44"/>
  <c r="AG104" i="44"/>
  <c r="BM103" i="44"/>
  <c r="AW103" i="44"/>
  <c r="BN105" i="44"/>
  <c r="AX105" i="44"/>
  <c r="AH106" i="44"/>
  <c r="AM204" i="44"/>
  <c r="BS203" i="44"/>
  <c r="BC203" i="44"/>
  <c r="AO103" i="44"/>
  <c r="BE102" i="44"/>
  <c r="BU102" i="44"/>
  <c r="BN205" i="44"/>
  <c r="AH206" i="44"/>
  <c r="AX205" i="44"/>
  <c r="AZ203" i="44"/>
  <c r="AJ204" i="44"/>
  <c r="BP203" i="44"/>
  <c r="BO105" i="44"/>
  <c r="AY105" i="44"/>
  <c r="AI106" i="44"/>
  <c r="BH203" i="44"/>
  <c r="BX203" i="44"/>
  <c r="AR204" i="44"/>
  <c r="AU103" i="44"/>
  <c r="CA102" i="44"/>
  <c r="BK102" i="44"/>
  <c r="BB206" i="44"/>
  <c r="AL207" i="44"/>
  <c r="BR206" i="44"/>
  <c r="BJ203" i="44"/>
  <c r="BZ203" i="44"/>
  <c r="AT204" i="44"/>
  <c r="AK206" i="44"/>
  <c r="BA205" i="44"/>
  <c r="BQ205" i="44"/>
  <c r="AS205" i="44"/>
  <c r="BY204" i="44"/>
  <c r="BI204" i="44"/>
  <c r="AS103" i="44"/>
  <c r="BY102" i="44"/>
  <c r="BI102" i="44"/>
  <c r="BU204" i="44"/>
  <c r="BE204" i="44"/>
  <c r="AO205" i="44"/>
  <c r="AR206" i="43"/>
  <c r="BH205" i="43"/>
  <c r="BX205" i="43"/>
  <c r="BE204" i="43"/>
  <c r="AO205" i="43"/>
  <c r="BU204" i="43"/>
  <c r="BG204" i="43"/>
  <c r="AQ205" i="43"/>
  <c r="BW204" i="43"/>
  <c r="BP104" i="43"/>
  <c r="AZ104" i="43"/>
  <c r="AJ105" i="43"/>
  <c r="BA204" i="43"/>
  <c r="AK205" i="43"/>
  <c r="BQ204" i="43"/>
  <c r="AL205" i="43"/>
  <c r="BR204" i="43"/>
  <c r="BB204" i="43"/>
  <c r="AI204" i="43"/>
  <c r="AY203" i="43"/>
  <c r="BO203" i="43"/>
  <c r="AM205" i="43"/>
  <c r="BS204" i="43"/>
  <c r="BC204" i="43"/>
  <c r="BN104" i="43"/>
  <c r="AX104" i="43"/>
  <c r="AH105" i="43"/>
  <c r="AH204" i="43"/>
  <c r="AX203" i="43"/>
  <c r="BN203" i="43"/>
  <c r="BD204" i="43"/>
  <c r="AN205" i="43"/>
  <c r="BT204" i="43"/>
  <c r="AF205" i="43"/>
  <c r="BL204" i="43"/>
  <c r="AV204" i="43"/>
  <c r="BQ105" i="43"/>
  <c r="BA105" i="43"/>
  <c r="AK106" i="43"/>
  <c r="AO104" i="43"/>
  <c r="BE103" i="43"/>
  <c r="BU103" i="43"/>
  <c r="BK103" i="43"/>
  <c r="AU104" i="43"/>
  <c r="CA103" i="43"/>
  <c r="AR103" i="43"/>
  <c r="BH102" i="43"/>
  <c r="BX102" i="43"/>
  <c r="AJ204" i="43"/>
  <c r="AZ203" i="43"/>
  <c r="BP203" i="43"/>
  <c r="AP104" i="43"/>
  <c r="BF103" i="43"/>
  <c r="BV103" i="43"/>
  <c r="AN104" i="43"/>
  <c r="BD103" i="43"/>
  <c r="BT103" i="43"/>
  <c r="BM203" i="43"/>
  <c r="AG204" i="43"/>
  <c r="AW203" i="43"/>
  <c r="BR105" i="43"/>
  <c r="AL106" i="43"/>
  <c r="BB105" i="43"/>
  <c r="AS103" i="43"/>
  <c r="BI102" i="43"/>
  <c r="BY102" i="43"/>
  <c r="AW104" i="43"/>
  <c r="AG105" i="43"/>
  <c r="BM104" i="43"/>
  <c r="AT103" i="43"/>
  <c r="BZ102" i="43"/>
  <c r="BJ102" i="43"/>
  <c r="BW102" i="43"/>
  <c r="AQ103" i="43"/>
  <c r="BG102" i="43"/>
  <c r="BF204" i="43"/>
  <c r="BV204" i="43"/>
  <c r="AP205" i="43"/>
  <c r="BB103" i="42"/>
  <c r="AL104" i="42"/>
  <c r="BR103" i="42"/>
  <c r="AP204" i="42"/>
  <c r="BF203" i="42"/>
  <c r="BV203" i="42"/>
  <c r="BI105" i="42"/>
  <c r="BY105" i="42"/>
  <c r="AS106" i="42"/>
  <c r="AI104" i="42"/>
  <c r="AY103" i="42"/>
  <c r="BO103" i="42"/>
  <c r="BP104" i="42"/>
  <c r="AJ105" i="42"/>
  <c r="AZ104" i="42"/>
  <c r="BS205" i="42"/>
  <c r="AM206" i="42"/>
  <c r="BC205" i="42"/>
  <c r="BI203" i="42"/>
  <c r="AS204" i="42"/>
  <c r="BY203" i="42"/>
  <c r="BJ203" i="42"/>
  <c r="AT204" i="42"/>
  <c r="BZ203" i="42"/>
  <c r="BA103" i="42"/>
  <c r="AK104" i="42"/>
  <c r="BQ103" i="42"/>
  <c r="BC103" i="42"/>
  <c r="AM104" i="42"/>
  <c r="BS103" i="42"/>
  <c r="BD103" i="42"/>
  <c r="BT103" i="42"/>
  <c r="AN104" i="42"/>
  <c r="BE103" i="42"/>
  <c r="BU103" i="42"/>
  <c r="AO104" i="42"/>
  <c r="BF103" i="42"/>
  <c r="BV103" i="42"/>
  <c r="AP104" i="42"/>
  <c r="BK104" i="42"/>
  <c r="AU105" i="42"/>
  <c r="CA104" i="42"/>
  <c r="BO203" i="42"/>
  <c r="AI204" i="42"/>
  <c r="AY203" i="42"/>
  <c r="AG104" i="42"/>
  <c r="AW103" i="42"/>
  <c r="BM103" i="42"/>
  <c r="BX103" i="42"/>
  <c r="AR104" i="42"/>
  <c r="BH103" i="42"/>
  <c r="CA204" i="42"/>
  <c r="BK204" i="42"/>
  <c r="AU205" i="42"/>
  <c r="AO206" i="42"/>
  <c r="BE205" i="42"/>
  <c r="BU205" i="42"/>
  <c r="BQ204" i="42"/>
  <c r="BA204" i="42"/>
  <c r="AK205" i="42"/>
  <c r="AR204" i="42"/>
  <c r="BX203" i="42"/>
  <c r="BH203" i="42"/>
  <c r="BJ104" i="42"/>
  <c r="AT105" i="42"/>
  <c r="BZ104" i="42"/>
  <c r="AV203" i="42"/>
  <c r="BL203" i="42"/>
  <c r="AF204" i="42"/>
  <c r="AQ204" i="42"/>
  <c r="BG203" i="42"/>
  <c r="BW203" i="42"/>
  <c r="AX205" i="42"/>
  <c r="BN205" i="42"/>
  <c r="AH206" i="42"/>
  <c r="BW102" i="42"/>
  <c r="BG102" i="42"/>
  <c r="AQ103" i="42"/>
  <c r="AK206" i="41"/>
  <c r="BQ205" i="41"/>
  <c r="BA205" i="41"/>
  <c r="AI103" i="41"/>
  <c r="AY102" i="41"/>
  <c r="BO102" i="41"/>
  <c r="AF204" i="41"/>
  <c r="BL203" i="41"/>
  <c r="AV203" i="41"/>
  <c r="BX203" i="41"/>
  <c r="AR204" i="41"/>
  <c r="BH203" i="41"/>
  <c r="BY206" i="41"/>
  <c r="BI206" i="41"/>
  <c r="AS207" i="41"/>
  <c r="BE206" i="41"/>
  <c r="AO207" i="41"/>
  <c r="BU206" i="41"/>
  <c r="AH103" i="41"/>
  <c r="AX102" i="41"/>
  <c r="BN102" i="41"/>
  <c r="BV203" i="41"/>
  <c r="AP204" i="41"/>
  <c r="BF203" i="41"/>
  <c r="BD104" i="41"/>
  <c r="BT104" i="41"/>
  <c r="AN105" i="41"/>
  <c r="AY204" i="41"/>
  <c r="BO204" i="41"/>
  <c r="AI205" i="41"/>
  <c r="BF104" i="41"/>
  <c r="BV104" i="41"/>
  <c r="AP105" i="41"/>
  <c r="AQ106" i="41"/>
  <c r="BG105" i="41"/>
  <c r="BW105" i="41"/>
  <c r="BJ205" i="41"/>
  <c r="AT206" i="41"/>
  <c r="BZ205" i="41"/>
  <c r="AG103" i="41"/>
  <c r="AW102" i="41"/>
  <c r="BM102" i="41"/>
  <c r="AM105" i="41"/>
  <c r="BS104" i="41"/>
  <c r="BC104" i="41"/>
  <c r="BE104" i="41"/>
  <c r="BU104" i="41"/>
  <c r="AO105" i="41"/>
  <c r="AL204" i="41"/>
  <c r="BR203" i="41"/>
  <c r="BB203" i="41"/>
  <c r="BI103" i="41"/>
  <c r="BY103" i="41"/>
  <c r="AS104" i="41"/>
  <c r="BM203" i="41"/>
  <c r="AW203" i="41"/>
  <c r="AG204" i="41"/>
  <c r="AM204" i="41"/>
  <c r="BS203" i="41"/>
  <c r="BC203" i="41"/>
  <c r="BP103" i="41"/>
  <c r="AJ104" i="41"/>
  <c r="AZ103" i="41"/>
  <c r="CA104" i="41"/>
  <c r="BK104" i="41"/>
  <c r="AU105" i="41"/>
  <c r="AL105" i="41"/>
  <c r="BR104" i="41"/>
  <c r="BB104" i="41"/>
  <c r="AK103" i="41"/>
  <c r="BA102" i="41"/>
  <c r="BQ102" i="41"/>
  <c r="AX204" i="41"/>
  <c r="AH205" i="41"/>
  <c r="BN204" i="41"/>
  <c r="BT203" i="41"/>
  <c r="AN204" i="41"/>
  <c r="BD203" i="41"/>
  <c r="BW203" i="41"/>
  <c r="BG203" i="41"/>
  <c r="AQ204" i="41"/>
  <c r="AL103" i="40"/>
  <c r="BB102" i="40"/>
  <c r="BR102" i="40"/>
  <c r="AN204" i="40"/>
  <c r="BD203" i="40"/>
  <c r="BT203" i="40"/>
  <c r="AU103" i="40"/>
  <c r="CA102" i="40"/>
  <c r="BK102" i="40"/>
  <c r="AJ105" i="40"/>
  <c r="BP104" i="40"/>
  <c r="AZ104" i="40"/>
  <c r="AI105" i="40"/>
  <c r="AY104" i="40"/>
  <c r="BO104" i="40"/>
  <c r="AJ204" i="40"/>
  <c r="AZ203" i="40"/>
  <c r="BP203" i="40"/>
  <c r="AO204" i="40"/>
  <c r="BE203" i="40"/>
  <c r="BU203" i="40"/>
  <c r="AQ206" i="40"/>
  <c r="BW205" i="40"/>
  <c r="BG205" i="40"/>
  <c r="AS204" i="40"/>
  <c r="BY203" i="40"/>
  <c r="BI203" i="40"/>
  <c r="AK103" i="40"/>
  <c r="BQ102" i="40"/>
  <c r="BA102" i="40"/>
  <c r="BN104" i="40"/>
  <c r="AH105" i="40"/>
  <c r="AX104" i="40"/>
  <c r="BZ204" i="40"/>
  <c r="AT205" i="40"/>
  <c r="BJ204" i="40"/>
  <c r="BH104" i="40"/>
  <c r="AR105" i="40"/>
  <c r="BX104" i="40"/>
  <c r="BQ205" i="40"/>
  <c r="AK206" i="40"/>
  <c r="BA205" i="40"/>
  <c r="BI102" i="40"/>
  <c r="BY102" i="40"/>
  <c r="AS103" i="40"/>
  <c r="AP204" i="40"/>
  <c r="BF203" i="40"/>
  <c r="BV203" i="40"/>
  <c r="BC204" i="40"/>
  <c r="BS204" i="40"/>
  <c r="AM205" i="40"/>
  <c r="BN203" i="40"/>
  <c r="AH204" i="40"/>
  <c r="AX203" i="40"/>
  <c r="BK203" i="40"/>
  <c r="CA203" i="40"/>
  <c r="AU204" i="40"/>
  <c r="BV103" i="40"/>
  <c r="AP104" i="40"/>
  <c r="BF103" i="40"/>
  <c r="AT104" i="40"/>
  <c r="BJ103" i="40"/>
  <c r="BZ103" i="40"/>
  <c r="BW102" i="40"/>
  <c r="BG102" i="40"/>
  <c r="AQ103" i="40"/>
  <c r="BU103" i="40"/>
  <c r="AO104" i="40"/>
  <c r="BE103" i="40"/>
  <c r="AL204" i="40"/>
  <c r="BB203" i="40"/>
  <c r="BR203" i="40"/>
  <c r="BO203" i="40"/>
  <c r="AI204" i="40"/>
  <c r="AY203" i="40"/>
  <c r="BT103" i="40"/>
  <c r="AN104" i="40"/>
  <c r="BD103" i="40"/>
  <c r="AU105" i="39"/>
  <c r="CA104" i="39"/>
  <c r="BK104" i="39"/>
  <c r="BO104" i="39"/>
  <c r="AI105" i="39"/>
  <c r="AY104" i="39"/>
  <c r="BS102" i="39"/>
  <c r="AM103" i="39"/>
  <c r="BC102" i="39"/>
  <c r="AV204" i="39"/>
  <c r="BL204" i="39"/>
  <c r="AF205" i="39"/>
  <c r="BP205" i="39"/>
  <c r="AZ205" i="39"/>
  <c r="AJ206" i="39"/>
  <c r="BM103" i="39"/>
  <c r="AW103" i="39"/>
  <c r="AG104" i="39"/>
  <c r="BD203" i="39"/>
  <c r="AN204" i="39"/>
  <c r="BT203" i="39"/>
  <c r="BQ205" i="39"/>
  <c r="BA205" i="39"/>
  <c r="AK206" i="39"/>
  <c r="BR204" i="39"/>
  <c r="AL205" i="39"/>
  <c r="BB204" i="39"/>
  <c r="BH205" i="39"/>
  <c r="AR206" i="39"/>
  <c r="BX205" i="39"/>
  <c r="AT103" i="39"/>
  <c r="BJ102" i="39"/>
  <c r="BZ102" i="39"/>
  <c r="BJ205" i="39"/>
  <c r="BZ205" i="39"/>
  <c r="AT206" i="39"/>
  <c r="AU204" i="39"/>
  <c r="BK203" i="39"/>
  <c r="CA203" i="39"/>
  <c r="AK104" i="39"/>
  <c r="BQ103" i="39"/>
  <c r="BA103" i="39"/>
  <c r="AP205" i="39"/>
  <c r="BV204" i="39"/>
  <c r="BF204" i="39"/>
  <c r="AS205" i="39"/>
  <c r="BI204" i="39"/>
  <c r="BY204" i="39"/>
  <c r="BF104" i="39"/>
  <c r="BV104" i="39"/>
  <c r="AP105" i="39"/>
  <c r="BM203" i="39"/>
  <c r="AG204" i="39"/>
  <c r="AW203" i="39"/>
  <c r="BU103" i="39"/>
  <c r="AO104" i="39"/>
  <c r="BE103" i="39"/>
  <c r="BN103" i="39"/>
  <c r="AH104" i="39"/>
  <c r="AX103" i="39"/>
  <c r="AH204" i="39"/>
  <c r="BN203" i="39"/>
  <c r="AX203" i="39"/>
  <c r="AJ105" i="39"/>
  <c r="AZ104" i="39"/>
  <c r="BP104" i="39"/>
  <c r="AM205" i="39"/>
  <c r="BC204" i="39"/>
  <c r="BS204" i="39"/>
  <c r="BW104" i="39"/>
  <c r="BG104" i="39"/>
  <c r="AQ105" i="39"/>
  <c r="AO205" i="39"/>
  <c r="BU204" i="39"/>
  <c r="BE204" i="39"/>
  <c r="AI204" i="39"/>
  <c r="BO203" i="39"/>
  <c r="AY203" i="39"/>
  <c r="BD104" i="39"/>
  <c r="AN105" i="39"/>
  <c r="BT104" i="39"/>
  <c r="AL104" i="39"/>
  <c r="BR103" i="39"/>
  <c r="BB103" i="39"/>
  <c r="BG205" i="38"/>
  <c r="AQ206" i="38"/>
  <c r="BW205" i="38"/>
  <c r="BN102" i="38"/>
  <c r="AH103" i="38"/>
  <c r="AX102" i="38"/>
  <c r="AM103" i="38"/>
  <c r="BS102" i="38"/>
  <c r="BC102" i="38"/>
  <c r="BP102" i="38"/>
  <c r="AJ103" i="38"/>
  <c r="AZ102" i="38"/>
  <c r="AL206" i="38"/>
  <c r="BR205" i="38"/>
  <c r="BB205" i="38"/>
  <c r="AN103" i="38"/>
  <c r="BT102" i="38"/>
  <c r="BD102" i="38"/>
  <c r="AV203" i="38"/>
  <c r="BL203" i="38"/>
  <c r="AF204" i="38"/>
  <c r="AY104" i="38"/>
  <c r="AI105" i="38"/>
  <c r="BO104" i="38"/>
  <c r="AK205" i="38"/>
  <c r="BA204" i="38"/>
  <c r="BQ204" i="38"/>
  <c r="BV203" i="38"/>
  <c r="BF203" i="38"/>
  <c r="AP204" i="38"/>
  <c r="AU204" i="38"/>
  <c r="BK203" i="38"/>
  <c r="CA203" i="38"/>
  <c r="AW102" i="38"/>
  <c r="BM102" i="38"/>
  <c r="AG103" i="38"/>
  <c r="BI103" i="38"/>
  <c r="BY103" i="38"/>
  <c r="AS104" i="38"/>
  <c r="AM205" i="38"/>
  <c r="BC204" i="38"/>
  <c r="BS204" i="38"/>
  <c r="BH103" i="38"/>
  <c r="BX103" i="38"/>
  <c r="AR104" i="38"/>
  <c r="BO204" i="38"/>
  <c r="AI205" i="38"/>
  <c r="AY204" i="38"/>
  <c r="BF103" i="38"/>
  <c r="BV103" i="38"/>
  <c r="AP104" i="38"/>
  <c r="AR205" i="38"/>
  <c r="BX204" i="38"/>
  <c r="BH204" i="38"/>
  <c r="AL103" i="38"/>
  <c r="BR102" i="38"/>
  <c r="BB102" i="38"/>
  <c r="BU203" i="38"/>
  <c r="BE203" i="38"/>
  <c r="AO204" i="38"/>
  <c r="BG103" i="38"/>
  <c r="BW103" i="38"/>
  <c r="AQ104" i="38"/>
  <c r="AG204" i="38"/>
  <c r="AW203" i="38"/>
  <c r="BM203" i="38"/>
  <c r="BQ102" i="38"/>
  <c r="AK103" i="38"/>
  <c r="BA102" i="38"/>
  <c r="AO103" i="38"/>
  <c r="BU102" i="38"/>
  <c r="BE102" i="38"/>
  <c r="BN204" i="38"/>
  <c r="AH205" i="38"/>
  <c r="AX204" i="38"/>
  <c r="AN205" i="38"/>
  <c r="BD204" i="38"/>
  <c r="BT204" i="38"/>
  <c r="BZ103" i="38"/>
  <c r="AT104" i="38"/>
  <c r="BJ103" i="38"/>
  <c r="AJ205" i="38"/>
  <c r="AZ204" i="38"/>
  <c r="BP204" i="38"/>
  <c r="AU103" i="38"/>
  <c r="BK102" i="38"/>
  <c r="CA102" i="38"/>
  <c r="AX102" i="37"/>
  <c r="AH103" i="37"/>
  <c r="BN102" i="37"/>
  <c r="BK204" i="37"/>
  <c r="AU205" i="37"/>
  <c r="CA204" i="37"/>
  <c r="BX205" i="37"/>
  <c r="AR206" i="37"/>
  <c r="BH205" i="37"/>
  <c r="AM105" i="37"/>
  <c r="BS104" i="37"/>
  <c r="BC104" i="37"/>
  <c r="AT104" i="37"/>
  <c r="BZ103" i="37"/>
  <c r="BJ103" i="37"/>
  <c r="AQ204" i="37"/>
  <c r="BG203" i="37"/>
  <c r="BW203" i="37"/>
  <c r="AU104" i="37"/>
  <c r="CA103" i="37"/>
  <c r="BK103" i="37"/>
  <c r="BR203" i="37"/>
  <c r="BB203" i="37"/>
  <c r="AL204" i="37"/>
  <c r="AQ104" i="37"/>
  <c r="BG103" i="37"/>
  <c r="BW103" i="37"/>
  <c r="BU203" i="37"/>
  <c r="AO204" i="37"/>
  <c r="BE203" i="37"/>
  <c r="BV204" i="37"/>
  <c r="BF204" i="37"/>
  <c r="AP205" i="37"/>
  <c r="BA203" i="37"/>
  <c r="BQ203" i="37"/>
  <c r="AK204" i="37"/>
  <c r="AW102" i="37"/>
  <c r="AG103" i="37"/>
  <c r="BM102" i="37"/>
  <c r="BP104" i="37"/>
  <c r="AJ105" i="37"/>
  <c r="AZ104" i="37"/>
  <c r="AY203" i="37"/>
  <c r="BO203" i="37"/>
  <c r="AI204" i="37"/>
  <c r="AP105" i="37"/>
  <c r="BV104" i="37"/>
  <c r="BF104" i="37"/>
  <c r="BL204" i="37"/>
  <c r="AV204" i="37"/>
  <c r="AF205" i="37"/>
  <c r="AS104" i="37"/>
  <c r="BY103" i="37"/>
  <c r="BI103" i="37"/>
  <c r="BA102" i="37"/>
  <c r="BQ102" i="37"/>
  <c r="AK103" i="37"/>
  <c r="AN105" i="37"/>
  <c r="BT104" i="37"/>
  <c r="BD104" i="37"/>
  <c r="AT204" i="37"/>
  <c r="BJ203" i="37"/>
  <c r="BZ203" i="37"/>
  <c r="BT203" i="37"/>
  <c r="AN204" i="37"/>
  <c r="BD203" i="37"/>
  <c r="BS203" i="37"/>
  <c r="AM204" i="37"/>
  <c r="BC203" i="37"/>
  <c r="AR104" i="37"/>
  <c r="BH103" i="37"/>
  <c r="BX103" i="37"/>
  <c r="BO104" i="37"/>
  <c r="AI105" i="37"/>
  <c r="AY104" i="37"/>
  <c r="BE104" i="37"/>
  <c r="AO105" i="37"/>
  <c r="BU104" i="37"/>
  <c r="AS204" i="37"/>
  <c r="BI203" i="37"/>
  <c r="BY203" i="37"/>
  <c r="AZ203" i="37"/>
  <c r="BP203" i="37"/>
  <c r="AJ204" i="37"/>
  <c r="BB102" i="37"/>
  <c r="BR102" i="37"/>
  <c r="AL103" i="37"/>
  <c r="AS104" i="36"/>
  <c r="BI103" i="36"/>
  <c r="BY103" i="36"/>
  <c r="BL203" i="36"/>
  <c r="AV203" i="36"/>
  <c r="AT103" i="36"/>
  <c r="BZ102" i="36"/>
  <c r="BJ102" i="36"/>
  <c r="CA203" i="36"/>
  <c r="BK203" i="36"/>
  <c r="AR104" i="36"/>
  <c r="BH103" i="36"/>
  <c r="BX103" i="36"/>
  <c r="AK105" i="36"/>
  <c r="BQ104" i="36"/>
  <c r="BA104" i="36"/>
  <c r="BS104" i="36"/>
  <c r="AM105" i="36"/>
  <c r="BC104" i="36"/>
  <c r="BK105" i="36"/>
  <c r="CA105" i="36"/>
  <c r="AU106" i="36"/>
  <c r="BZ203" i="36"/>
  <c r="BJ203" i="36"/>
  <c r="BW102" i="36"/>
  <c r="BG102" i="36"/>
  <c r="AQ103" i="36"/>
  <c r="BF203" i="36"/>
  <c r="BV203" i="36"/>
  <c r="BU204" i="36"/>
  <c r="BE204" i="36"/>
  <c r="AW103" i="36"/>
  <c r="BM103" i="36"/>
  <c r="AG104" i="36"/>
  <c r="BG203" i="36"/>
  <c r="BW203" i="36"/>
  <c r="BE102" i="36"/>
  <c r="BU102" i="36"/>
  <c r="AO103" i="36"/>
  <c r="BR204" i="36"/>
  <c r="BB204" i="36"/>
  <c r="BQ205" i="36"/>
  <c r="BA205" i="36"/>
  <c r="AL104" i="36"/>
  <c r="BR103" i="36"/>
  <c r="BB103" i="36"/>
  <c r="AZ204" i="36"/>
  <c r="BP204" i="36"/>
  <c r="BD102" i="36"/>
  <c r="BT102" i="36"/>
  <c r="AN103" i="36"/>
  <c r="BO203" i="36"/>
  <c r="AY203" i="36"/>
  <c r="BS203" i="36"/>
  <c r="BC203" i="36"/>
  <c r="AJ105" i="36"/>
  <c r="AZ104" i="36"/>
  <c r="BP104" i="36"/>
  <c r="BI203" i="36"/>
  <c r="BY203" i="36"/>
  <c r="BM203" i="36"/>
  <c r="AW203" i="36"/>
  <c r="BV102" i="36"/>
  <c r="BF102" i="36"/>
  <c r="AP103" i="36"/>
  <c r="BD203" i="36"/>
  <c r="BT203" i="36"/>
  <c r="BX204" i="36"/>
  <c r="BH204" i="36"/>
  <c r="AH105" i="36"/>
  <c r="AX104" i="36"/>
  <c r="BN104" i="36"/>
  <c r="AX205" i="36"/>
  <c r="BN205" i="36"/>
  <c r="BZ100" i="16"/>
  <c r="BJ100" i="16"/>
  <c r="BJ201" i="16"/>
  <c r="BZ201" i="16"/>
  <c r="BV201" i="16"/>
  <c r="BF201" i="16"/>
  <c r="BH100" i="16"/>
  <c r="BX100" i="16"/>
  <c r="BH201" i="16"/>
  <c r="BX201" i="16"/>
  <c r="BT102" i="16"/>
  <c r="BD102" i="16"/>
  <c r="BA73" i="16"/>
  <c r="BQ73" i="16"/>
  <c r="BR73" i="16"/>
  <c r="BB73" i="16"/>
  <c r="BI200" i="16"/>
  <c r="BY200" i="16"/>
  <c r="BE200" i="16"/>
  <c r="BU200" i="16"/>
  <c r="BK201" i="16"/>
  <c r="CA201" i="16"/>
  <c r="BG100" i="16"/>
  <c r="BW100" i="16"/>
  <c r="BP74" i="16"/>
  <c r="AZ74" i="16"/>
  <c r="BG200" i="16"/>
  <c r="BW200" i="16"/>
  <c r="BV101" i="16"/>
  <c r="BF101" i="16"/>
  <c r="BS73" i="16"/>
  <c r="BC73" i="16"/>
  <c r="BT200" i="16"/>
  <c r="BD200" i="16"/>
  <c r="CA101" i="16"/>
  <c r="BK101" i="16"/>
  <c r="AX73" i="16"/>
  <c r="BN73" i="16"/>
  <c r="BO74" i="16"/>
  <c r="AY74" i="16"/>
  <c r="BU100" i="16"/>
  <c r="BE100" i="16"/>
  <c r="AO101" i="16"/>
  <c r="AW73" i="16"/>
  <c r="BM73" i="16"/>
  <c r="BY100" i="16"/>
  <c r="BI100" i="16"/>
  <c r="BL73" i="16"/>
  <c r="AV73" i="16"/>
  <c r="AP102" i="16"/>
  <c r="AT202" i="16"/>
  <c r="AT101" i="16"/>
  <c r="AS101" i="16"/>
  <c r="AR101" i="16"/>
  <c r="AU102" i="16"/>
  <c r="AN103" i="16"/>
  <c r="AS201" i="16"/>
  <c r="AP202" i="16"/>
  <c r="AR202" i="16"/>
  <c r="AQ101" i="16"/>
  <c r="AN201" i="16"/>
  <c r="AO201" i="16"/>
  <c r="AU202" i="16"/>
  <c r="AQ201" i="16"/>
  <c r="V59" i="15"/>
  <c r="AD59" i="15" s="1"/>
  <c r="S58" i="15"/>
  <c r="AA58" i="15" s="1"/>
  <c r="R59" i="15"/>
  <c r="Z59" i="15" s="1"/>
  <c r="W59" i="15"/>
  <c r="AE59" i="15" s="1"/>
  <c r="T59" i="15"/>
  <c r="AB59" i="15" s="1"/>
  <c r="X59" i="15"/>
  <c r="AF59" i="15" s="1"/>
  <c r="U58" i="15"/>
  <c r="AC58" i="15" s="1"/>
  <c r="Y59" i="15"/>
  <c r="AG59" i="15" s="1"/>
  <c r="BS103" i="40" l="1"/>
  <c r="AM104" i="40"/>
  <c r="BC103" i="40"/>
  <c r="AR104" i="39"/>
  <c r="BH103" i="39"/>
  <c r="BX103" i="39"/>
  <c r="BS103" i="43"/>
  <c r="BC103" i="43"/>
  <c r="AM104" i="43"/>
  <c r="AI104" i="43"/>
  <c r="BO103" i="43"/>
  <c r="AY103" i="43"/>
  <c r="BI204" i="38"/>
  <c r="AS205" i="38"/>
  <c r="BY204" i="38"/>
  <c r="AQ206" i="39"/>
  <c r="BG205" i="39"/>
  <c r="BW205" i="39"/>
  <c r="AN104" i="44"/>
  <c r="BD103" i="44"/>
  <c r="BT103" i="44"/>
  <c r="AH104" i="42"/>
  <c r="BN103" i="42"/>
  <c r="AX103" i="42"/>
  <c r="BP204" i="42"/>
  <c r="AJ205" i="42"/>
  <c r="AZ204" i="42"/>
  <c r="AR205" i="40"/>
  <c r="BX204" i="40"/>
  <c r="BH204" i="40"/>
  <c r="AV204" i="40"/>
  <c r="AF205" i="40"/>
  <c r="BL204" i="40"/>
  <c r="AW204" i="42"/>
  <c r="AG205" i="42"/>
  <c r="BM204" i="42"/>
  <c r="BI103" i="39"/>
  <c r="AS104" i="39"/>
  <c r="BY103" i="39"/>
  <c r="AZ204" i="41"/>
  <c r="BP204" i="41"/>
  <c r="AJ205" i="41"/>
  <c r="AW103" i="40"/>
  <c r="BM103" i="40"/>
  <c r="AG104" i="40"/>
  <c r="AY103" i="36"/>
  <c r="AI104" i="36"/>
  <c r="BO103" i="36"/>
  <c r="AU205" i="41"/>
  <c r="BK204" i="41"/>
  <c r="CA204" i="41"/>
  <c r="CA204" i="43"/>
  <c r="AU205" i="43"/>
  <c r="BK204" i="43"/>
  <c r="BM204" i="40"/>
  <c r="AW204" i="40"/>
  <c r="AG205" i="40"/>
  <c r="BV104" i="44"/>
  <c r="AP105" i="44"/>
  <c r="BF104" i="44"/>
  <c r="V102" i="45"/>
  <c r="AD101" i="45"/>
  <c r="BJ204" i="43"/>
  <c r="AT205" i="43"/>
  <c r="BZ204" i="43"/>
  <c r="BT204" i="42"/>
  <c r="BD204" i="42"/>
  <c r="AN205" i="42"/>
  <c r="AS205" i="43"/>
  <c r="BI204" i="43"/>
  <c r="BY204" i="43"/>
  <c r="AT104" i="41"/>
  <c r="BJ103" i="41"/>
  <c r="BZ103" i="41"/>
  <c r="BM204" i="37"/>
  <c r="AW204" i="37"/>
  <c r="AG205" i="37"/>
  <c r="AQ104" i="44"/>
  <c r="BG103" i="44"/>
  <c r="BW103" i="44"/>
  <c r="BH103" i="41"/>
  <c r="AR104" i="41"/>
  <c r="BX103" i="41"/>
  <c r="U102" i="45"/>
  <c r="AC101" i="45"/>
  <c r="BB204" i="42"/>
  <c r="AL205" i="42"/>
  <c r="BR204" i="42"/>
  <c r="AT205" i="38"/>
  <c r="BJ204" i="38"/>
  <c r="BZ204" i="38"/>
  <c r="BN205" i="37"/>
  <c r="AX205" i="37"/>
  <c r="AH206" i="37"/>
  <c r="AE103" i="45"/>
  <c r="W104" i="45"/>
  <c r="AG101" i="45"/>
  <c r="Y102" i="45"/>
  <c r="AB104" i="45"/>
  <c r="T105" i="45"/>
  <c r="R104" i="45"/>
  <c r="Z103" i="45"/>
  <c r="AA103" i="45"/>
  <c r="S104" i="45"/>
  <c r="AF101" i="45"/>
  <c r="X102" i="45"/>
  <c r="BJ103" i="44"/>
  <c r="AT104" i="44"/>
  <c r="BZ103" i="44"/>
  <c r="AX106" i="44"/>
  <c r="AH107" i="44"/>
  <c r="BN106" i="44"/>
  <c r="AO206" i="44"/>
  <c r="BE205" i="44"/>
  <c r="BU205" i="44"/>
  <c r="BK103" i="44"/>
  <c r="AU104" i="44"/>
  <c r="CA103" i="44"/>
  <c r="AR205" i="44"/>
  <c r="BH204" i="44"/>
  <c r="BX204" i="44"/>
  <c r="AU207" i="44"/>
  <c r="CA206" i="44"/>
  <c r="BK206" i="44"/>
  <c r="AY204" i="44"/>
  <c r="AI205" i="44"/>
  <c r="BO204" i="44"/>
  <c r="AY106" i="44"/>
  <c r="AI107" i="44"/>
  <c r="BO106" i="44"/>
  <c r="BM104" i="44"/>
  <c r="AW104" i="44"/>
  <c r="AG105" i="44"/>
  <c r="BI103" i="44"/>
  <c r="BY103" i="44"/>
  <c r="AS104" i="44"/>
  <c r="BA104" i="44"/>
  <c r="BQ104" i="44"/>
  <c r="AK105" i="44"/>
  <c r="AM106" i="44"/>
  <c r="BS105" i="44"/>
  <c r="BC105" i="44"/>
  <c r="BL206" i="44"/>
  <c r="AV206" i="44"/>
  <c r="AF207" i="44"/>
  <c r="BR207" i="44"/>
  <c r="AL208" i="44"/>
  <c r="BB207" i="44"/>
  <c r="BI205" i="44"/>
  <c r="AS206" i="44"/>
  <c r="BY205" i="44"/>
  <c r="AZ204" i="44"/>
  <c r="AJ205" i="44"/>
  <c r="BP204" i="44"/>
  <c r="AR104" i="44"/>
  <c r="BH103" i="44"/>
  <c r="BX103" i="44"/>
  <c r="AJ104" i="44"/>
  <c r="BP103" i="44"/>
  <c r="AZ103" i="44"/>
  <c r="AL106" i="44"/>
  <c r="BR105" i="44"/>
  <c r="BB105" i="44"/>
  <c r="AQ206" i="44"/>
  <c r="BG205" i="44"/>
  <c r="BW205" i="44"/>
  <c r="AN206" i="44"/>
  <c r="BT205" i="44"/>
  <c r="BD205" i="44"/>
  <c r="BE103" i="44"/>
  <c r="BU103" i="44"/>
  <c r="AO104" i="44"/>
  <c r="BM205" i="44"/>
  <c r="AG206" i="44"/>
  <c r="AW205" i="44"/>
  <c r="BA206" i="44"/>
  <c r="BQ206" i="44"/>
  <c r="AK207" i="44"/>
  <c r="BN206" i="44"/>
  <c r="AX206" i="44"/>
  <c r="AH207" i="44"/>
  <c r="BS204" i="44"/>
  <c r="BC204" i="44"/>
  <c r="AM205" i="44"/>
  <c r="AT205" i="44"/>
  <c r="BZ204" i="44"/>
  <c r="BJ204" i="44"/>
  <c r="AP206" i="44"/>
  <c r="BF205" i="44"/>
  <c r="BV205" i="44"/>
  <c r="AM206" i="43"/>
  <c r="BS205" i="43"/>
  <c r="BC205" i="43"/>
  <c r="BL205" i="43"/>
  <c r="AF206" i="43"/>
  <c r="AV205" i="43"/>
  <c r="AH205" i="43"/>
  <c r="AX204" i="43"/>
  <c r="BN204" i="43"/>
  <c r="BV205" i="43"/>
  <c r="AP206" i="43"/>
  <c r="BF205" i="43"/>
  <c r="BR205" i="43"/>
  <c r="AL206" i="43"/>
  <c r="BB205" i="43"/>
  <c r="AO206" i="43"/>
  <c r="BU205" i="43"/>
  <c r="BE205" i="43"/>
  <c r="BF104" i="43"/>
  <c r="BV104" i="43"/>
  <c r="AP105" i="43"/>
  <c r="CA104" i="43"/>
  <c r="AU105" i="43"/>
  <c r="BK104" i="43"/>
  <c r="AL107" i="43"/>
  <c r="BB106" i="43"/>
  <c r="BR106" i="43"/>
  <c r="BM204" i="43"/>
  <c r="AW204" i="43"/>
  <c r="AG205" i="43"/>
  <c r="BD104" i="43"/>
  <c r="AN105" i="43"/>
  <c r="BT104" i="43"/>
  <c r="AY204" i="43"/>
  <c r="AI205" i="43"/>
  <c r="BO204" i="43"/>
  <c r="AW105" i="43"/>
  <c r="AG106" i="43"/>
  <c r="BM105" i="43"/>
  <c r="BQ205" i="43"/>
  <c r="BA205" i="43"/>
  <c r="AK206" i="43"/>
  <c r="AS104" i="43"/>
  <c r="BI103" i="43"/>
  <c r="BY103" i="43"/>
  <c r="AQ206" i="43"/>
  <c r="BG205" i="43"/>
  <c r="BW205" i="43"/>
  <c r="AX105" i="43"/>
  <c r="BN105" i="43"/>
  <c r="AH106" i="43"/>
  <c r="BE104" i="43"/>
  <c r="AO105" i="43"/>
  <c r="BU104" i="43"/>
  <c r="BQ106" i="43"/>
  <c r="BA106" i="43"/>
  <c r="AK107" i="43"/>
  <c r="AQ104" i="43"/>
  <c r="BG103" i="43"/>
  <c r="BW103" i="43"/>
  <c r="BJ103" i="43"/>
  <c r="BZ103" i="43"/>
  <c r="AT104" i="43"/>
  <c r="AZ204" i="43"/>
  <c r="BP204" i="43"/>
  <c r="AJ205" i="43"/>
  <c r="AR104" i="43"/>
  <c r="BH103" i="43"/>
  <c r="BX103" i="43"/>
  <c r="BT205" i="43"/>
  <c r="AN206" i="43"/>
  <c r="BD205" i="43"/>
  <c r="BP105" i="43"/>
  <c r="AZ105" i="43"/>
  <c r="AJ106" i="43"/>
  <c r="BH206" i="43"/>
  <c r="AR207" i="43"/>
  <c r="BX206" i="43"/>
  <c r="BJ105" i="42"/>
  <c r="AT106" i="42"/>
  <c r="BZ105" i="42"/>
  <c r="BP105" i="42"/>
  <c r="AZ105" i="42"/>
  <c r="AJ106" i="42"/>
  <c r="AN105" i="42"/>
  <c r="BD104" i="42"/>
  <c r="BT104" i="42"/>
  <c r="AS107" i="42"/>
  <c r="BY106" i="42"/>
  <c r="BI106" i="42"/>
  <c r="BH204" i="42"/>
  <c r="AR205" i="42"/>
  <c r="BX204" i="42"/>
  <c r="AM105" i="42"/>
  <c r="BS104" i="42"/>
  <c r="BC104" i="42"/>
  <c r="BU206" i="42"/>
  <c r="BE206" i="42"/>
  <c r="AO207" i="42"/>
  <c r="BG204" i="42"/>
  <c r="AQ205" i="42"/>
  <c r="BW204" i="42"/>
  <c r="AP105" i="42"/>
  <c r="BF104" i="42"/>
  <c r="BV104" i="42"/>
  <c r="BH104" i="42"/>
  <c r="BX104" i="42"/>
  <c r="AR105" i="42"/>
  <c r="BW103" i="42"/>
  <c r="BG103" i="42"/>
  <c r="AQ104" i="42"/>
  <c r="BQ104" i="42"/>
  <c r="AK105" i="42"/>
  <c r="BA104" i="42"/>
  <c r="AH207" i="42"/>
  <c r="BN206" i="42"/>
  <c r="AX206" i="42"/>
  <c r="AU206" i="42"/>
  <c r="BK205" i="42"/>
  <c r="CA205" i="42"/>
  <c r="AF205" i="42"/>
  <c r="BL204" i="42"/>
  <c r="AV204" i="42"/>
  <c r="BF204" i="42"/>
  <c r="AP205" i="42"/>
  <c r="BV204" i="42"/>
  <c r="BO104" i="42"/>
  <c r="AI105" i="42"/>
  <c r="AY104" i="42"/>
  <c r="BQ205" i="42"/>
  <c r="AK206" i="42"/>
  <c r="BA205" i="42"/>
  <c r="BO204" i="42"/>
  <c r="AI205" i="42"/>
  <c r="AY204" i="42"/>
  <c r="BZ204" i="42"/>
  <c r="BJ204" i="42"/>
  <c r="AT205" i="42"/>
  <c r="CA105" i="42"/>
  <c r="BK105" i="42"/>
  <c r="AU106" i="42"/>
  <c r="BS206" i="42"/>
  <c r="BC206" i="42"/>
  <c r="AM207" i="42"/>
  <c r="AW104" i="42"/>
  <c r="BM104" i="42"/>
  <c r="AG105" i="42"/>
  <c r="BY204" i="42"/>
  <c r="BI204" i="42"/>
  <c r="AS205" i="42"/>
  <c r="AO105" i="42"/>
  <c r="BU104" i="42"/>
  <c r="BE104" i="42"/>
  <c r="BR104" i="42"/>
  <c r="AL105" i="42"/>
  <c r="BB104" i="42"/>
  <c r="AO208" i="41"/>
  <c r="BU207" i="41"/>
  <c r="BE207" i="41"/>
  <c r="AJ105" i="41"/>
  <c r="AZ104" i="41"/>
  <c r="BP104" i="41"/>
  <c r="AQ107" i="41"/>
  <c r="BW106" i="41"/>
  <c r="BG106" i="41"/>
  <c r="AS208" i="41"/>
  <c r="BY207" i="41"/>
  <c r="BI207" i="41"/>
  <c r="AR205" i="41"/>
  <c r="BH204" i="41"/>
  <c r="BX204" i="41"/>
  <c r="BQ103" i="41"/>
  <c r="AK104" i="41"/>
  <c r="BA103" i="41"/>
  <c r="BC204" i="41"/>
  <c r="BS204" i="41"/>
  <c r="AM205" i="41"/>
  <c r="AH104" i="41"/>
  <c r="BN103" i="41"/>
  <c r="AX103" i="41"/>
  <c r="BB204" i="41"/>
  <c r="AL205" i="41"/>
  <c r="BR204" i="41"/>
  <c r="BU105" i="41"/>
  <c r="BE105" i="41"/>
  <c r="AO106" i="41"/>
  <c r="BK105" i="41"/>
  <c r="AU106" i="41"/>
  <c r="CA105" i="41"/>
  <c r="BO205" i="41"/>
  <c r="AI206" i="41"/>
  <c r="AY205" i="41"/>
  <c r="BT105" i="41"/>
  <c r="BD105" i="41"/>
  <c r="AN106" i="41"/>
  <c r="BT204" i="41"/>
  <c r="BD204" i="41"/>
  <c r="AN205" i="41"/>
  <c r="BN205" i="41"/>
  <c r="AH206" i="41"/>
  <c r="AX205" i="41"/>
  <c r="AG205" i="41"/>
  <c r="AW204" i="41"/>
  <c r="BM204" i="41"/>
  <c r="BV204" i="41"/>
  <c r="AP205" i="41"/>
  <c r="BF204" i="41"/>
  <c r="AP106" i="41"/>
  <c r="BV105" i="41"/>
  <c r="BF105" i="41"/>
  <c r="BS105" i="41"/>
  <c r="AM106" i="41"/>
  <c r="BC105" i="41"/>
  <c r="BI104" i="41"/>
  <c r="BY104" i="41"/>
  <c r="AS105" i="41"/>
  <c r="BR105" i="41"/>
  <c r="AL106" i="41"/>
  <c r="BB105" i="41"/>
  <c r="BW204" i="41"/>
  <c r="BG204" i="41"/>
  <c r="AQ205" i="41"/>
  <c r="AF205" i="41"/>
  <c r="AV204" i="41"/>
  <c r="BL204" i="41"/>
  <c r="AW103" i="41"/>
  <c r="AG104" i="41"/>
  <c r="BM103" i="41"/>
  <c r="BO103" i="41"/>
  <c r="AI104" i="41"/>
  <c r="AY103" i="41"/>
  <c r="BZ206" i="41"/>
  <c r="BJ206" i="41"/>
  <c r="AT207" i="41"/>
  <c r="BA206" i="41"/>
  <c r="AK207" i="41"/>
  <c r="BQ206" i="41"/>
  <c r="BD104" i="40"/>
  <c r="BT104" i="40"/>
  <c r="AN105" i="40"/>
  <c r="AO105" i="40"/>
  <c r="BU104" i="40"/>
  <c r="BE104" i="40"/>
  <c r="BP204" i="40"/>
  <c r="AZ204" i="40"/>
  <c r="AJ205" i="40"/>
  <c r="BP105" i="40"/>
  <c r="AZ105" i="40"/>
  <c r="AJ106" i="40"/>
  <c r="BS205" i="40"/>
  <c r="AM206" i="40"/>
  <c r="BC205" i="40"/>
  <c r="AY105" i="40"/>
  <c r="AI106" i="40"/>
  <c r="BO105" i="40"/>
  <c r="AS104" i="40"/>
  <c r="BI103" i="40"/>
  <c r="BY103" i="40"/>
  <c r="BK103" i="40"/>
  <c r="CA103" i="40"/>
  <c r="AU104" i="40"/>
  <c r="BX105" i="40"/>
  <c r="AR106" i="40"/>
  <c r="BH105" i="40"/>
  <c r="BD204" i="40"/>
  <c r="AN205" i="40"/>
  <c r="BT204" i="40"/>
  <c r="BF204" i="40"/>
  <c r="BV204" i="40"/>
  <c r="AP205" i="40"/>
  <c r="BA103" i="40"/>
  <c r="BQ103" i="40"/>
  <c r="AK104" i="40"/>
  <c r="AT105" i="40"/>
  <c r="BZ104" i="40"/>
  <c r="BJ104" i="40"/>
  <c r="BB204" i="40"/>
  <c r="BR204" i="40"/>
  <c r="AL205" i="40"/>
  <c r="CA204" i="40"/>
  <c r="AU205" i="40"/>
  <c r="BK204" i="40"/>
  <c r="BN105" i="40"/>
  <c r="AH106" i="40"/>
  <c r="AX105" i="40"/>
  <c r="AQ104" i="40"/>
  <c r="BG103" i="40"/>
  <c r="BW103" i="40"/>
  <c r="BO204" i="40"/>
  <c r="AY204" i="40"/>
  <c r="AI205" i="40"/>
  <c r="AK207" i="40"/>
  <c r="BA206" i="40"/>
  <c r="BQ206" i="40"/>
  <c r="AP105" i="40"/>
  <c r="BV104" i="40"/>
  <c r="BF104" i="40"/>
  <c r="BG206" i="40"/>
  <c r="AQ207" i="40"/>
  <c r="BW206" i="40"/>
  <c r="BE204" i="40"/>
  <c r="AO205" i="40"/>
  <c r="BU204" i="40"/>
  <c r="BN204" i="40"/>
  <c r="AX204" i="40"/>
  <c r="AH205" i="40"/>
  <c r="BY204" i="40"/>
  <c r="AS205" i="40"/>
  <c r="BI204" i="40"/>
  <c r="BZ205" i="40"/>
  <c r="BJ205" i="40"/>
  <c r="AT206" i="40"/>
  <c r="BB103" i="40"/>
  <c r="BR103" i="40"/>
  <c r="AL104" i="40"/>
  <c r="AW204" i="39"/>
  <c r="BM204" i="39"/>
  <c r="AG205" i="39"/>
  <c r="AQ106" i="39"/>
  <c r="BG105" i="39"/>
  <c r="BW105" i="39"/>
  <c r="BI205" i="39"/>
  <c r="AS206" i="39"/>
  <c r="BY205" i="39"/>
  <c r="AR207" i="39"/>
  <c r="BX206" i="39"/>
  <c r="BH206" i="39"/>
  <c r="AF206" i="39"/>
  <c r="BL205" i="39"/>
  <c r="AV205" i="39"/>
  <c r="AZ206" i="39"/>
  <c r="BP206" i="39"/>
  <c r="AJ207" i="39"/>
  <c r="BS205" i="39"/>
  <c r="BC205" i="39"/>
  <c r="AM206" i="39"/>
  <c r="AN106" i="39"/>
  <c r="BD105" i="39"/>
  <c r="BT105" i="39"/>
  <c r="BO204" i="39"/>
  <c r="AI205" i="39"/>
  <c r="AY204" i="39"/>
  <c r="AH105" i="39"/>
  <c r="AX104" i="39"/>
  <c r="BN104" i="39"/>
  <c r="BO105" i="39"/>
  <c r="AY105" i="39"/>
  <c r="AI106" i="39"/>
  <c r="AG105" i="39"/>
  <c r="AW104" i="39"/>
  <c r="BM104" i="39"/>
  <c r="BC103" i="39"/>
  <c r="BS103" i="39"/>
  <c r="AM104" i="39"/>
  <c r="AX204" i="39"/>
  <c r="BN204" i="39"/>
  <c r="AH205" i="39"/>
  <c r="BA206" i="39"/>
  <c r="BQ206" i="39"/>
  <c r="AK207" i="39"/>
  <c r="AP106" i="39"/>
  <c r="BF105" i="39"/>
  <c r="BV105" i="39"/>
  <c r="BF205" i="39"/>
  <c r="AP206" i="39"/>
  <c r="BV205" i="39"/>
  <c r="AU205" i="39"/>
  <c r="BK204" i="39"/>
  <c r="CA204" i="39"/>
  <c r="AN205" i="39"/>
  <c r="BT204" i="39"/>
  <c r="BD204" i="39"/>
  <c r="BP105" i="39"/>
  <c r="AJ106" i="39"/>
  <c r="AZ105" i="39"/>
  <c r="BU205" i="39"/>
  <c r="BE205" i="39"/>
  <c r="AO206" i="39"/>
  <c r="BE104" i="39"/>
  <c r="BU104" i="39"/>
  <c r="AO105" i="39"/>
  <c r="AT207" i="39"/>
  <c r="BZ206" i="39"/>
  <c r="BJ206" i="39"/>
  <c r="BJ103" i="39"/>
  <c r="AT104" i="39"/>
  <c r="BZ103" i="39"/>
  <c r="BB104" i="39"/>
  <c r="AL105" i="39"/>
  <c r="BR104" i="39"/>
  <c r="BR205" i="39"/>
  <c r="AL206" i="39"/>
  <c r="BB205" i="39"/>
  <c r="BA104" i="39"/>
  <c r="AK105" i="39"/>
  <c r="BQ104" i="39"/>
  <c r="CA105" i="39"/>
  <c r="AU106" i="39"/>
  <c r="BK105" i="39"/>
  <c r="BD103" i="38"/>
  <c r="AN104" i="38"/>
  <c r="BT103" i="38"/>
  <c r="BO205" i="38"/>
  <c r="AY205" i="38"/>
  <c r="AI206" i="38"/>
  <c r="BX205" i="38"/>
  <c r="AR206" i="38"/>
  <c r="BH205" i="38"/>
  <c r="BN205" i="38"/>
  <c r="AX205" i="38"/>
  <c r="AH206" i="38"/>
  <c r="AR105" i="38"/>
  <c r="BH104" i="38"/>
  <c r="BX104" i="38"/>
  <c r="AS105" i="38"/>
  <c r="BI104" i="38"/>
  <c r="BY104" i="38"/>
  <c r="AQ207" i="38"/>
  <c r="BG206" i="38"/>
  <c r="BW206" i="38"/>
  <c r="AP105" i="38"/>
  <c r="BF104" i="38"/>
  <c r="BV104" i="38"/>
  <c r="BE103" i="38"/>
  <c r="BU103" i="38"/>
  <c r="AO104" i="38"/>
  <c r="AP205" i="38"/>
  <c r="BF204" i="38"/>
  <c r="BV204" i="38"/>
  <c r="BM204" i="38"/>
  <c r="AG205" i="38"/>
  <c r="AW204" i="38"/>
  <c r="AZ205" i="38"/>
  <c r="AJ206" i="38"/>
  <c r="BP205" i="38"/>
  <c r="BE204" i="38"/>
  <c r="AO205" i="38"/>
  <c r="BU204" i="38"/>
  <c r="BL204" i="38"/>
  <c r="AF205" i="38"/>
  <c r="AV204" i="38"/>
  <c r="BR206" i="38"/>
  <c r="AL207" i="38"/>
  <c r="BB206" i="38"/>
  <c r="AJ104" i="38"/>
  <c r="AZ103" i="38"/>
  <c r="BP103" i="38"/>
  <c r="CA103" i="38"/>
  <c r="AU104" i="38"/>
  <c r="BK103" i="38"/>
  <c r="AH104" i="38"/>
  <c r="AX103" i="38"/>
  <c r="BN103" i="38"/>
  <c r="AI106" i="38"/>
  <c r="BO105" i="38"/>
  <c r="AY105" i="38"/>
  <c r="BK204" i="38"/>
  <c r="CA204" i="38"/>
  <c r="AU205" i="38"/>
  <c r="AK206" i="38"/>
  <c r="BQ205" i="38"/>
  <c r="BA205" i="38"/>
  <c r="AT105" i="38"/>
  <c r="BJ104" i="38"/>
  <c r="BZ104" i="38"/>
  <c r="BS205" i="38"/>
  <c r="AM206" i="38"/>
  <c r="BC205" i="38"/>
  <c r="BD205" i="38"/>
  <c r="BT205" i="38"/>
  <c r="AN206" i="38"/>
  <c r="AG104" i="38"/>
  <c r="AW103" i="38"/>
  <c r="BM103" i="38"/>
  <c r="BA103" i="38"/>
  <c r="AK104" i="38"/>
  <c r="BQ103" i="38"/>
  <c r="BC103" i="38"/>
  <c r="AM104" i="38"/>
  <c r="BS103" i="38"/>
  <c r="AQ105" i="38"/>
  <c r="BG104" i="38"/>
  <c r="BW104" i="38"/>
  <c r="BB103" i="38"/>
  <c r="AL104" i="38"/>
  <c r="BR103" i="38"/>
  <c r="AK104" i="37"/>
  <c r="BQ103" i="37"/>
  <c r="BA103" i="37"/>
  <c r="BU204" i="37"/>
  <c r="BE204" i="37"/>
  <c r="AO205" i="37"/>
  <c r="BT204" i="37"/>
  <c r="AN205" i="37"/>
  <c r="BD204" i="37"/>
  <c r="AQ105" i="37"/>
  <c r="BW104" i="37"/>
  <c r="BG104" i="37"/>
  <c r="AU206" i="37"/>
  <c r="CA205" i="37"/>
  <c r="BK205" i="37"/>
  <c r="AT105" i="37"/>
  <c r="BJ104" i="37"/>
  <c r="BZ104" i="37"/>
  <c r="BS204" i="37"/>
  <c r="AM205" i="37"/>
  <c r="BC204" i="37"/>
  <c r="BR103" i="37"/>
  <c r="AL104" i="37"/>
  <c r="BB103" i="37"/>
  <c r="AI205" i="37"/>
  <c r="BO204" i="37"/>
  <c r="AY204" i="37"/>
  <c r="AZ105" i="37"/>
  <c r="AJ106" i="37"/>
  <c r="BP105" i="37"/>
  <c r="BR204" i="37"/>
  <c r="AL205" i="37"/>
  <c r="BB204" i="37"/>
  <c r="CA104" i="37"/>
  <c r="AU105" i="37"/>
  <c r="BK104" i="37"/>
  <c r="BY104" i="37"/>
  <c r="BI104" i="37"/>
  <c r="AS105" i="37"/>
  <c r="AO106" i="37"/>
  <c r="BE105" i="37"/>
  <c r="BU105" i="37"/>
  <c r="AK205" i="37"/>
  <c r="BQ204" i="37"/>
  <c r="BA204" i="37"/>
  <c r="AI106" i="37"/>
  <c r="BO105" i="37"/>
  <c r="AY105" i="37"/>
  <c r="BV205" i="37"/>
  <c r="AP206" i="37"/>
  <c r="BF205" i="37"/>
  <c r="BH104" i="37"/>
  <c r="BX104" i="37"/>
  <c r="AR105" i="37"/>
  <c r="BX206" i="37"/>
  <c r="BH206" i="37"/>
  <c r="AR207" i="37"/>
  <c r="AJ205" i="37"/>
  <c r="BP204" i="37"/>
  <c r="AZ204" i="37"/>
  <c r="BJ204" i="37"/>
  <c r="AT205" i="37"/>
  <c r="BZ204" i="37"/>
  <c r="AS205" i="37"/>
  <c r="BI204" i="37"/>
  <c r="BY204" i="37"/>
  <c r="AX103" i="37"/>
  <c r="AH104" i="37"/>
  <c r="BN103" i="37"/>
  <c r="BW204" i="37"/>
  <c r="BG204" i="37"/>
  <c r="AQ205" i="37"/>
  <c r="AV205" i="37"/>
  <c r="AF206" i="37"/>
  <c r="BL205" i="37"/>
  <c r="AM106" i="37"/>
  <c r="BC105" i="37"/>
  <c r="BS105" i="37"/>
  <c r="BF105" i="37"/>
  <c r="AP106" i="37"/>
  <c r="BV105" i="37"/>
  <c r="BT105" i="37"/>
  <c r="BD105" i="37"/>
  <c r="AN106" i="37"/>
  <c r="BM103" i="37"/>
  <c r="AW103" i="37"/>
  <c r="AG104" i="37"/>
  <c r="BM204" i="36"/>
  <c r="AW204" i="36"/>
  <c r="BY204" i="36"/>
  <c r="BI204" i="36"/>
  <c r="BB104" i="36"/>
  <c r="AL105" i="36"/>
  <c r="BR104" i="36"/>
  <c r="AQ104" i="36"/>
  <c r="BG103" i="36"/>
  <c r="BW103" i="36"/>
  <c r="BJ103" i="36"/>
  <c r="AT104" i="36"/>
  <c r="BZ103" i="36"/>
  <c r="BP205" i="36"/>
  <c r="AZ205" i="36"/>
  <c r="BH104" i="36"/>
  <c r="AR105" i="36"/>
  <c r="BX104" i="36"/>
  <c r="AU107" i="36"/>
  <c r="CA106" i="36"/>
  <c r="BK106" i="36"/>
  <c r="AV204" i="36"/>
  <c r="BL204" i="36"/>
  <c r="AX206" i="36"/>
  <c r="BN206" i="36"/>
  <c r="BN105" i="36"/>
  <c r="AH106" i="36"/>
  <c r="AX105" i="36"/>
  <c r="BS204" i="36"/>
  <c r="BC204" i="36"/>
  <c r="BR205" i="36"/>
  <c r="BB205" i="36"/>
  <c r="BT204" i="36"/>
  <c r="BD204" i="36"/>
  <c r="AY204" i="36"/>
  <c r="BO204" i="36"/>
  <c r="AN104" i="36"/>
  <c r="BD103" i="36"/>
  <c r="BT103" i="36"/>
  <c r="BM104" i="36"/>
  <c r="AW104" i="36"/>
  <c r="AG105" i="36"/>
  <c r="BA105" i="36"/>
  <c r="AK106" i="36"/>
  <c r="BQ105" i="36"/>
  <c r="BK204" i="36"/>
  <c r="CA204" i="36"/>
  <c r="BZ204" i="36"/>
  <c r="BJ204" i="36"/>
  <c r="BH205" i="36"/>
  <c r="BX205" i="36"/>
  <c r="AO104" i="36"/>
  <c r="BE103" i="36"/>
  <c r="BU103" i="36"/>
  <c r="AM106" i="36"/>
  <c r="BS105" i="36"/>
  <c r="BC105" i="36"/>
  <c r="BU205" i="36"/>
  <c r="BE205" i="36"/>
  <c r="BF204" i="36"/>
  <c r="BV204" i="36"/>
  <c r="AJ106" i="36"/>
  <c r="AZ105" i="36"/>
  <c r="BP105" i="36"/>
  <c r="BA206" i="36"/>
  <c r="BQ206" i="36"/>
  <c r="AP104" i="36"/>
  <c r="BF103" i="36"/>
  <c r="BV103" i="36"/>
  <c r="BW204" i="36"/>
  <c r="BG204" i="36"/>
  <c r="AS105" i="36"/>
  <c r="BY104" i="36"/>
  <c r="BI104" i="36"/>
  <c r="BX202" i="16"/>
  <c r="BH202" i="16"/>
  <c r="BI201" i="16"/>
  <c r="BY201" i="16"/>
  <c r="BT103" i="16"/>
  <c r="BD103" i="16"/>
  <c r="BK102" i="16"/>
  <c r="CA102" i="16"/>
  <c r="BY101" i="16"/>
  <c r="BI101" i="16"/>
  <c r="BJ202" i="16"/>
  <c r="BZ202" i="16"/>
  <c r="AY75" i="16"/>
  <c r="BO75" i="16"/>
  <c r="BU201" i="16"/>
  <c r="BE201" i="16"/>
  <c r="BU101" i="16"/>
  <c r="BE101" i="16"/>
  <c r="AO102" i="16"/>
  <c r="BV202" i="16"/>
  <c r="BF202" i="16"/>
  <c r="AX74" i="16"/>
  <c r="BN74" i="16"/>
  <c r="BJ101" i="16"/>
  <c r="BZ101" i="16"/>
  <c r="BC74" i="16"/>
  <c r="BS74" i="16"/>
  <c r="BV102" i="16"/>
  <c r="BF102" i="16"/>
  <c r="BR74" i="16"/>
  <c r="BB74" i="16"/>
  <c r="BW201" i="16"/>
  <c r="BG201" i="16"/>
  <c r="CA202" i="16"/>
  <c r="BK202" i="16"/>
  <c r="BW101" i="16"/>
  <c r="BG101" i="16"/>
  <c r="BH101" i="16"/>
  <c r="BX101" i="16"/>
  <c r="AW74" i="16"/>
  <c r="BM74" i="16"/>
  <c r="BQ74" i="16"/>
  <c r="BA74" i="16"/>
  <c r="AZ75" i="16"/>
  <c r="BP75" i="16"/>
  <c r="BT201" i="16"/>
  <c r="BD201" i="16"/>
  <c r="AV74" i="16"/>
  <c r="BL74" i="16"/>
  <c r="AP103" i="16"/>
  <c r="AS202" i="16"/>
  <c r="AN104" i="16"/>
  <c r="AR203" i="16"/>
  <c r="AU103" i="16"/>
  <c r="AR102" i="16"/>
  <c r="AQ202" i="16"/>
  <c r="AT102" i="16"/>
  <c r="AU203" i="16"/>
  <c r="AN202" i="16"/>
  <c r="AQ102" i="16"/>
  <c r="AS102" i="16"/>
  <c r="AP203" i="16"/>
  <c r="AO202" i="16"/>
  <c r="AT203" i="16"/>
  <c r="Y60" i="15"/>
  <c r="AG60" i="15" s="1"/>
  <c r="W60" i="15"/>
  <c r="AE60" i="15" s="1"/>
  <c r="U59" i="15"/>
  <c r="AC59" i="15" s="1"/>
  <c r="R60" i="15"/>
  <c r="Z60" i="15" s="1"/>
  <c r="X60" i="15"/>
  <c r="AF60" i="15" s="1"/>
  <c r="S59" i="15"/>
  <c r="AA59" i="15" s="1"/>
  <c r="T60" i="15"/>
  <c r="AB60" i="15" s="1"/>
  <c r="V60" i="15"/>
  <c r="AD60" i="15" s="1"/>
  <c r="AY104" i="43" l="1"/>
  <c r="AI105" i="43"/>
  <c r="BO104" i="43"/>
  <c r="BS104" i="43"/>
  <c r="AM105" i="43"/>
  <c r="BC104" i="43"/>
  <c r="BX104" i="39"/>
  <c r="AR105" i="39"/>
  <c r="BH104" i="39"/>
  <c r="BC104" i="40"/>
  <c r="AM105" i="40"/>
  <c r="BS104" i="40"/>
  <c r="BZ104" i="41"/>
  <c r="BJ104" i="41"/>
  <c r="AT105" i="41"/>
  <c r="AV205" i="40"/>
  <c r="AF206" i="40"/>
  <c r="BL205" i="40"/>
  <c r="BZ205" i="38"/>
  <c r="BJ205" i="38"/>
  <c r="AT206" i="38"/>
  <c r="BI205" i="43"/>
  <c r="BY205" i="43"/>
  <c r="AS206" i="43"/>
  <c r="BK205" i="41"/>
  <c r="CA205" i="41"/>
  <c r="AU206" i="41"/>
  <c r="BT205" i="42"/>
  <c r="AN206" i="42"/>
  <c r="BD205" i="42"/>
  <c r="AR206" i="40"/>
  <c r="BX205" i="40"/>
  <c r="BH205" i="40"/>
  <c r="BB205" i="42"/>
  <c r="AL206" i="42"/>
  <c r="BR205" i="42"/>
  <c r="AY104" i="36"/>
  <c r="BO104" i="36"/>
  <c r="AI105" i="36"/>
  <c r="BJ205" i="43"/>
  <c r="BZ205" i="43"/>
  <c r="AT206" i="43"/>
  <c r="AJ206" i="41"/>
  <c r="BP205" i="41"/>
  <c r="AZ205" i="41"/>
  <c r="V103" i="45"/>
  <c r="AD102" i="45"/>
  <c r="BF105" i="44"/>
  <c r="BV105" i="44"/>
  <c r="AP106" i="44"/>
  <c r="BD104" i="44"/>
  <c r="AN105" i="44"/>
  <c r="BT104" i="44"/>
  <c r="AQ105" i="44"/>
  <c r="BG104" i="44"/>
  <c r="BW104" i="44"/>
  <c r="BY104" i="39"/>
  <c r="BI104" i="39"/>
  <c r="AS105" i="39"/>
  <c r="BM205" i="37"/>
  <c r="AG206" i="37"/>
  <c r="AW205" i="37"/>
  <c r="BM205" i="40"/>
  <c r="AW205" i="40"/>
  <c r="AG206" i="40"/>
  <c r="AX104" i="42"/>
  <c r="BN104" i="42"/>
  <c r="AH105" i="42"/>
  <c r="AQ207" i="39"/>
  <c r="BW206" i="39"/>
  <c r="BG206" i="39"/>
  <c r="AJ206" i="42"/>
  <c r="BP205" i="42"/>
  <c r="AZ205" i="42"/>
  <c r="BM104" i="40"/>
  <c r="AW104" i="40"/>
  <c r="AG105" i="40"/>
  <c r="U103" i="45"/>
  <c r="AC102" i="45"/>
  <c r="AW205" i="42"/>
  <c r="BM205" i="42"/>
  <c r="AG206" i="42"/>
  <c r="AX206" i="37"/>
  <c r="AH207" i="37"/>
  <c r="BN206" i="37"/>
  <c r="BI205" i="38"/>
  <c r="AS206" i="38"/>
  <c r="BY205" i="38"/>
  <c r="BX104" i="41"/>
  <c r="AR105" i="41"/>
  <c r="BH104" i="41"/>
  <c r="AU206" i="43"/>
  <c r="BK205" i="43"/>
  <c r="CA205" i="43"/>
  <c r="R105" i="45"/>
  <c r="Z104" i="45"/>
  <c r="AB105" i="45"/>
  <c r="T106" i="45"/>
  <c r="X103" i="45"/>
  <c r="AF102" i="45"/>
  <c r="AE104" i="45"/>
  <c r="W105" i="45"/>
  <c r="AA104" i="45"/>
  <c r="S105" i="45"/>
  <c r="Y103" i="45"/>
  <c r="AG102" i="45"/>
  <c r="BH205" i="44"/>
  <c r="AR206" i="44"/>
  <c r="BX205" i="44"/>
  <c r="AS105" i="44"/>
  <c r="BI104" i="44"/>
  <c r="BY104" i="44"/>
  <c r="AK106" i="44"/>
  <c r="BQ105" i="44"/>
  <c r="BA105" i="44"/>
  <c r="BF206" i="44"/>
  <c r="BV206" i="44"/>
  <c r="AP207" i="44"/>
  <c r="AU105" i="44"/>
  <c r="BK104" i="44"/>
  <c r="CA104" i="44"/>
  <c r="BD206" i="44"/>
  <c r="AN207" i="44"/>
  <c r="BT206" i="44"/>
  <c r="AJ206" i="44"/>
  <c r="AZ205" i="44"/>
  <c r="BP205" i="44"/>
  <c r="BM105" i="44"/>
  <c r="AW105" i="44"/>
  <c r="AG106" i="44"/>
  <c r="CA207" i="44"/>
  <c r="AU208" i="44"/>
  <c r="BK207" i="44"/>
  <c r="BJ205" i="44"/>
  <c r="AT206" i="44"/>
  <c r="BZ205" i="44"/>
  <c r="AM206" i="44"/>
  <c r="BS205" i="44"/>
  <c r="BC205" i="44"/>
  <c r="BW206" i="44"/>
  <c r="AQ207" i="44"/>
  <c r="BG206" i="44"/>
  <c r="BY206" i="44"/>
  <c r="AS207" i="44"/>
  <c r="BI206" i="44"/>
  <c r="BE206" i="44"/>
  <c r="AO207" i="44"/>
  <c r="BU206" i="44"/>
  <c r="BS106" i="44"/>
  <c r="AM107" i="44"/>
  <c r="BC106" i="44"/>
  <c r="AX107" i="44"/>
  <c r="BN107" i="44"/>
  <c r="AJ105" i="44"/>
  <c r="BP104" i="44"/>
  <c r="AZ104" i="44"/>
  <c r="BX104" i="44"/>
  <c r="BH104" i="44"/>
  <c r="AR105" i="44"/>
  <c r="AX207" i="44"/>
  <c r="BN207" i="44"/>
  <c r="AH208" i="44"/>
  <c r="BR208" i="44"/>
  <c r="BB208" i="44"/>
  <c r="AL209" i="44"/>
  <c r="AI206" i="44"/>
  <c r="AY205" i="44"/>
  <c r="BO205" i="44"/>
  <c r="BM206" i="44"/>
  <c r="AW206" i="44"/>
  <c r="AG207" i="44"/>
  <c r="BU104" i="44"/>
  <c r="AO105" i="44"/>
  <c r="BE104" i="44"/>
  <c r="AV207" i="44"/>
  <c r="AF208" i="44"/>
  <c r="BL207" i="44"/>
  <c r="AT105" i="44"/>
  <c r="BJ104" i="44"/>
  <c r="BZ104" i="44"/>
  <c r="AY107" i="44"/>
  <c r="BO107" i="44"/>
  <c r="BQ207" i="44"/>
  <c r="BA207" i="44"/>
  <c r="AK208" i="44"/>
  <c r="AL107" i="44"/>
  <c r="BR106" i="44"/>
  <c r="BB106" i="44"/>
  <c r="AN106" i="43"/>
  <c r="BD105" i="43"/>
  <c r="BT105" i="43"/>
  <c r="BR206" i="43"/>
  <c r="BB206" i="43"/>
  <c r="AL207" i="43"/>
  <c r="AP207" i="43"/>
  <c r="BV206" i="43"/>
  <c r="BF206" i="43"/>
  <c r="AW205" i="43"/>
  <c r="BM205" i="43"/>
  <c r="AG206" i="43"/>
  <c r="AH107" i="43"/>
  <c r="BN106" i="43"/>
  <c r="AX106" i="43"/>
  <c r="BZ104" i="43"/>
  <c r="AT105" i="43"/>
  <c r="BJ104" i="43"/>
  <c r="AQ207" i="43"/>
  <c r="BW206" i="43"/>
  <c r="BG206" i="43"/>
  <c r="BQ206" i="43"/>
  <c r="BA206" i="43"/>
  <c r="AK207" i="43"/>
  <c r="AN207" i="43"/>
  <c r="BT206" i="43"/>
  <c r="BD206" i="43"/>
  <c r="BA107" i="43"/>
  <c r="BQ107" i="43"/>
  <c r="CA105" i="43"/>
  <c r="BK105" i="43"/>
  <c r="AU106" i="43"/>
  <c r="AV206" i="43"/>
  <c r="BL206" i="43"/>
  <c r="AF207" i="43"/>
  <c r="BG104" i="43"/>
  <c r="BW104" i="43"/>
  <c r="AQ105" i="43"/>
  <c r="BH207" i="43"/>
  <c r="BX207" i="43"/>
  <c r="AR208" i="43"/>
  <c r="BN205" i="43"/>
  <c r="AX205" i="43"/>
  <c r="AH206" i="43"/>
  <c r="AO207" i="43"/>
  <c r="BU206" i="43"/>
  <c r="BE206" i="43"/>
  <c r="BY104" i="43"/>
  <c r="AS105" i="43"/>
  <c r="BI104" i="43"/>
  <c r="AJ107" i="43"/>
  <c r="BP106" i="43"/>
  <c r="AZ106" i="43"/>
  <c r="BB107" i="43"/>
  <c r="BR107" i="43"/>
  <c r="AG107" i="43"/>
  <c r="BM106" i="43"/>
  <c r="AW106" i="43"/>
  <c r="BX104" i="43"/>
  <c r="AR105" i="43"/>
  <c r="BH104" i="43"/>
  <c r="AO106" i="43"/>
  <c r="BE105" i="43"/>
  <c r="BU105" i="43"/>
  <c r="AP106" i="43"/>
  <c r="BF105" i="43"/>
  <c r="BV105" i="43"/>
  <c r="AZ205" i="43"/>
  <c r="BP205" i="43"/>
  <c r="AJ206" i="43"/>
  <c r="AY205" i="43"/>
  <c r="BO205" i="43"/>
  <c r="AI206" i="43"/>
  <c r="AM207" i="43"/>
  <c r="BS206" i="43"/>
  <c r="BC206" i="43"/>
  <c r="BO105" i="42"/>
  <c r="AY105" i="42"/>
  <c r="AI106" i="42"/>
  <c r="BC105" i="42"/>
  <c r="AM106" i="42"/>
  <c r="BS105" i="42"/>
  <c r="BC207" i="42"/>
  <c r="BS207" i="42"/>
  <c r="AM208" i="42"/>
  <c r="AU107" i="42"/>
  <c r="CA106" i="42"/>
  <c r="BK106" i="42"/>
  <c r="AZ106" i="42"/>
  <c r="BP106" i="42"/>
  <c r="AJ107" i="42"/>
  <c r="BL205" i="42"/>
  <c r="AF206" i="42"/>
  <c r="AV205" i="42"/>
  <c r="AY205" i="42"/>
  <c r="BO205" i="42"/>
  <c r="AI206" i="42"/>
  <c r="BH105" i="42"/>
  <c r="AR106" i="42"/>
  <c r="BX105" i="42"/>
  <c r="BI107" i="42"/>
  <c r="BY107" i="42"/>
  <c r="BB105" i="42"/>
  <c r="AL106" i="42"/>
  <c r="BR105" i="42"/>
  <c r="AN106" i="42"/>
  <c r="BD105" i="42"/>
  <c r="BT105" i="42"/>
  <c r="BU207" i="42"/>
  <c r="AO208" i="42"/>
  <c r="BE207" i="42"/>
  <c r="AS206" i="42"/>
  <c r="BY205" i="42"/>
  <c r="BI205" i="42"/>
  <c r="BA105" i="42"/>
  <c r="AK106" i="42"/>
  <c r="BQ105" i="42"/>
  <c r="AP206" i="42"/>
  <c r="BF205" i="42"/>
  <c r="BV205" i="42"/>
  <c r="AT206" i="42"/>
  <c r="BZ205" i="42"/>
  <c r="BJ205" i="42"/>
  <c r="AX207" i="42"/>
  <c r="AH208" i="42"/>
  <c r="BN207" i="42"/>
  <c r="AR206" i="42"/>
  <c r="BX205" i="42"/>
  <c r="BH205" i="42"/>
  <c r="AQ206" i="42"/>
  <c r="BW205" i="42"/>
  <c r="BG205" i="42"/>
  <c r="BE105" i="42"/>
  <c r="AO106" i="42"/>
  <c r="BU105" i="42"/>
  <c r="BQ206" i="42"/>
  <c r="AK207" i="42"/>
  <c r="BA206" i="42"/>
  <c r="AQ105" i="42"/>
  <c r="BG104" i="42"/>
  <c r="BW104" i="42"/>
  <c r="AT107" i="42"/>
  <c r="BZ106" i="42"/>
  <c r="BJ106" i="42"/>
  <c r="AP106" i="42"/>
  <c r="BF105" i="42"/>
  <c r="BV105" i="42"/>
  <c r="BK206" i="42"/>
  <c r="AU207" i="42"/>
  <c r="CA206" i="42"/>
  <c r="AG106" i="42"/>
  <c r="BM105" i="42"/>
  <c r="AW105" i="42"/>
  <c r="AK105" i="41"/>
  <c r="BQ104" i="41"/>
  <c r="BA104" i="41"/>
  <c r="BL205" i="41"/>
  <c r="AF206" i="41"/>
  <c r="AV205" i="41"/>
  <c r="BG205" i="41"/>
  <c r="AQ206" i="41"/>
  <c r="BW205" i="41"/>
  <c r="AY206" i="41"/>
  <c r="BO206" i="41"/>
  <c r="AI207" i="41"/>
  <c r="AO107" i="41"/>
  <c r="BU106" i="41"/>
  <c r="BE106" i="41"/>
  <c r="BQ207" i="41"/>
  <c r="BA207" i="41"/>
  <c r="AK208" i="41"/>
  <c r="BM205" i="41"/>
  <c r="AG206" i="41"/>
  <c r="AW205" i="41"/>
  <c r="BI208" i="41"/>
  <c r="AS209" i="41"/>
  <c r="BY208" i="41"/>
  <c r="BW107" i="41"/>
  <c r="BG107" i="41"/>
  <c r="AI105" i="41"/>
  <c r="BO104" i="41"/>
  <c r="AY104" i="41"/>
  <c r="AM206" i="41"/>
  <c r="BC205" i="41"/>
  <c r="BS205" i="41"/>
  <c r="AZ105" i="41"/>
  <c r="AJ106" i="41"/>
  <c r="BP105" i="41"/>
  <c r="AP107" i="41"/>
  <c r="BF106" i="41"/>
  <c r="BV106" i="41"/>
  <c r="AL206" i="41"/>
  <c r="BR205" i="41"/>
  <c r="BB205" i="41"/>
  <c r="AH105" i="41"/>
  <c r="BN104" i="41"/>
  <c r="AX104" i="41"/>
  <c r="AG105" i="41"/>
  <c r="AW104" i="41"/>
  <c r="BM104" i="41"/>
  <c r="BK106" i="41"/>
  <c r="CA106" i="41"/>
  <c r="AU107" i="41"/>
  <c r="AL107" i="41"/>
  <c r="BB106" i="41"/>
  <c r="BR106" i="41"/>
  <c r="AT208" i="41"/>
  <c r="BZ207" i="41"/>
  <c r="BJ207" i="41"/>
  <c r="AN206" i="41"/>
  <c r="BD205" i="41"/>
  <c r="BT205" i="41"/>
  <c r="AM107" i="41"/>
  <c r="BS106" i="41"/>
  <c r="BC106" i="41"/>
  <c r="AN107" i="41"/>
  <c r="BD106" i="41"/>
  <c r="BT106" i="41"/>
  <c r="BH205" i="41"/>
  <c r="AR206" i="41"/>
  <c r="BX205" i="41"/>
  <c r="AP206" i="41"/>
  <c r="BF205" i="41"/>
  <c r="BV205" i="41"/>
  <c r="AS106" i="41"/>
  <c r="BI105" i="41"/>
  <c r="BY105" i="41"/>
  <c r="BN206" i="41"/>
  <c r="AX206" i="41"/>
  <c r="AH207" i="41"/>
  <c r="AO209" i="41"/>
  <c r="BE208" i="41"/>
  <c r="BU208" i="41"/>
  <c r="AM207" i="40"/>
  <c r="BC206" i="40"/>
  <c r="BS206" i="40"/>
  <c r="AN206" i="40"/>
  <c r="BT205" i="40"/>
  <c r="BD205" i="40"/>
  <c r="BY205" i="40"/>
  <c r="BI205" i="40"/>
  <c r="AS206" i="40"/>
  <c r="AP206" i="40"/>
  <c r="BV205" i="40"/>
  <c r="BF205" i="40"/>
  <c r="AU206" i="40"/>
  <c r="BK205" i="40"/>
  <c r="CA205" i="40"/>
  <c r="BJ206" i="40"/>
  <c r="BZ206" i="40"/>
  <c r="AT207" i="40"/>
  <c r="BP205" i="40"/>
  <c r="AZ205" i="40"/>
  <c r="AJ206" i="40"/>
  <c r="BR205" i="40"/>
  <c r="AL206" i="40"/>
  <c r="BB205" i="40"/>
  <c r="BA207" i="40"/>
  <c r="AK208" i="40"/>
  <c r="BQ207" i="40"/>
  <c r="BE105" i="40"/>
  <c r="BU105" i="40"/>
  <c r="AO106" i="40"/>
  <c r="AX205" i="40"/>
  <c r="BN205" i="40"/>
  <c r="AH206" i="40"/>
  <c r="AL105" i="40"/>
  <c r="BR104" i="40"/>
  <c r="BB104" i="40"/>
  <c r="CA104" i="40"/>
  <c r="AU105" i="40"/>
  <c r="BK104" i="40"/>
  <c r="AY205" i="40"/>
  <c r="BO205" i="40"/>
  <c r="AI206" i="40"/>
  <c r="BZ105" i="40"/>
  <c r="AT106" i="40"/>
  <c r="BJ105" i="40"/>
  <c r="AI107" i="40"/>
  <c r="BO106" i="40"/>
  <c r="AY106" i="40"/>
  <c r="BD105" i="40"/>
  <c r="BT105" i="40"/>
  <c r="AN106" i="40"/>
  <c r="AX106" i="40"/>
  <c r="BN106" i="40"/>
  <c r="AH107" i="40"/>
  <c r="AO206" i="40"/>
  <c r="BU205" i="40"/>
  <c r="BE205" i="40"/>
  <c r="BF105" i="40"/>
  <c r="BV105" i="40"/>
  <c r="AP106" i="40"/>
  <c r="BI104" i="40"/>
  <c r="AS105" i="40"/>
  <c r="BY104" i="40"/>
  <c r="AK105" i="40"/>
  <c r="BQ104" i="40"/>
  <c r="BA104" i="40"/>
  <c r="BG104" i="40"/>
  <c r="AQ105" i="40"/>
  <c r="BW104" i="40"/>
  <c r="BP106" i="40"/>
  <c r="AZ106" i="40"/>
  <c r="AJ107" i="40"/>
  <c r="BH106" i="40"/>
  <c r="AR107" i="40"/>
  <c r="BX106" i="40"/>
  <c r="BW207" i="40"/>
  <c r="AQ208" i="40"/>
  <c r="BG207" i="40"/>
  <c r="AK208" i="39"/>
  <c r="BA207" i="39"/>
  <c r="BQ207" i="39"/>
  <c r="BK106" i="39"/>
  <c r="AU107" i="39"/>
  <c r="CA106" i="39"/>
  <c r="BU206" i="39"/>
  <c r="BE206" i="39"/>
  <c r="AO207" i="39"/>
  <c r="BO205" i="39"/>
  <c r="AY205" i="39"/>
  <c r="AI206" i="39"/>
  <c r="AJ208" i="39"/>
  <c r="AZ207" i="39"/>
  <c r="BP207" i="39"/>
  <c r="BZ104" i="39"/>
  <c r="AT105" i="39"/>
  <c r="BJ104" i="39"/>
  <c r="BV106" i="39"/>
  <c r="AP107" i="39"/>
  <c r="BF106" i="39"/>
  <c r="BX207" i="39"/>
  <c r="BH207" i="39"/>
  <c r="AR208" i="39"/>
  <c r="BQ105" i="39"/>
  <c r="AK106" i="39"/>
  <c r="BA105" i="39"/>
  <c r="BT106" i="39"/>
  <c r="AN107" i="39"/>
  <c r="BD106" i="39"/>
  <c r="BT205" i="39"/>
  <c r="BD205" i="39"/>
  <c r="AN206" i="39"/>
  <c r="BW106" i="39"/>
  <c r="AQ107" i="39"/>
  <c r="BG106" i="39"/>
  <c r="AV206" i="39"/>
  <c r="BL206" i="39"/>
  <c r="AF207" i="39"/>
  <c r="BC104" i="39"/>
  <c r="AM105" i="39"/>
  <c r="BS104" i="39"/>
  <c r="BR105" i="39"/>
  <c r="AL106" i="39"/>
  <c r="BB105" i="39"/>
  <c r="AG106" i="39"/>
  <c r="AW105" i="39"/>
  <c r="BM105" i="39"/>
  <c r="AG206" i="39"/>
  <c r="BM205" i="39"/>
  <c r="AW205" i="39"/>
  <c r="AX105" i="39"/>
  <c r="BN105" i="39"/>
  <c r="AH106" i="39"/>
  <c r="AH206" i="39"/>
  <c r="BN205" i="39"/>
  <c r="AX205" i="39"/>
  <c r="AJ107" i="39"/>
  <c r="AZ106" i="39"/>
  <c r="BP106" i="39"/>
  <c r="AI107" i="39"/>
  <c r="BO106" i="39"/>
  <c r="AY106" i="39"/>
  <c r="BV206" i="39"/>
  <c r="AP207" i="39"/>
  <c r="BF206" i="39"/>
  <c r="BJ207" i="39"/>
  <c r="BZ207" i="39"/>
  <c r="AT208" i="39"/>
  <c r="AO106" i="39"/>
  <c r="BE105" i="39"/>
  <c r="BU105" i="39"/>
  <c r="AS207" i="39"/>
  <c r="BY206" i="39"/>
  <c r="BI206" i="39"/>
  <c r="BS206" i="39"/>
  <c r="BC206" i="39"/>
  <c r="AM207" i="39"/>
  <c r="BB206" i="39"/>
  <c r="BR206" i="39"/>
  <c r="AL207" i="39"/>
  <c r="CA205" i="39"/>
  <c r="AU206" i="39"/>
  <c r="BK205" i="39"/>
  <c r="BS206" i="38"/>
  <c r="BC206" i="38"/>
  <c r="AM207" i="38"/>
  <c r="BG207" i="38"/>
  <c r="AQ208" i="38"/>
  <c r="BW207" i="38"/>
  <c r="BE205" i="38"/>
  <c r="BU205" i="38"/>
  <c r="AO206" i="38"/>
  <c r="BI105" i="38"/>
  <c r="AS106" i="38"/>
  <c r="BY105" i="38"/>
  <c r="BH206" i="38"/>
  <c r="AR207" i="38"/>
  <c r="BX206" i="38"/>
  <c r="BQ206" i="38"/>
  <c r="AK207" i="38"/>
  <c r="BA206" i="38"/>
  <c r="BO106" i="38"/>
  <c r="AI107" i="38"/>
  <c r="AY106" i="38"/>
  <c r="BH105" i="38"/>
  <c r="BX105" i="38"/>
  <c r="AR106" i="38"/>
  <c r="BR104" i="38"/>
  <c r="AL105" i="38"/>
  <c r="BB104" i="38"/>
  <c r="BR207" i="38"/>
  <c r="AL208" i="38"/>
  <c r="BB207" i="38"/>
  <c r="BM205" i="38"/>
  <c r="AW205" i="38"/>
  <c r="AG206" i="38"/>
  <c r="BJ105" i="38"/>
  <c r="AT106" i="38"/>
  <c r="BZ105" i="38"/>
  <c r="BF205" i="38"/>
  <c r="AP206" i="38"/>
  <c r="BV205" i="38"/>
  <c r="BU104" i="38"/>
  <c r="AO105" i="38"/>
  <c r="BE104" i="38"/>
  <c r="BS104" i="38"/>
  <c r="AM105" i="38"/>
  <c r="BC104" i="38"/>
  <c r="AZ104" i="38"/>
  <c r="BP104" i="38"/>
  <c r="AJ105" i="38"/>
  <c r="BA104" i="38"/>
  <c r="BQ104" i="38"/>
  <c r="AK105" i="38"/>
  <c r="CA205" i="38"/>
  <c r="AU206" i="38"/>
  <c r="BK205" i="38"/>
  <c r="AX206" i="38"/>
  <c r="BN206" i="38"/>
  <c r="AH207" i="38"/>
  <c r="AY206" i="38"/>
  <c r="BO206" i="38"/>
  <c r="AI207" i="38"/>
  <c r="AP106" i="38"/>
  <c r="BV105" i="38"/>
  <c r="BF105" i="38"/>
  <c r="BT104" i="38"/>
  <c r="AN105" i="38"/>
  <c r="BD104" i="38"/>
  <c r="AW104" i="38"/>
  <c r="AG105" i="38"/>
  <c r="BM104" i="38"/>
  <c r="AN207" i="38"/>
  <c r="BD206" i="38"/>
  <c r="BT206" i="38"/>
  <c r="BP206" i="38"/>
  <c r="AZ206" i="38"/>
  <c r="AJ207" i="38"/>
  <c r="AX104" i="38"/>
  <c r="AH105" i="38"/>
  <c r="BN104" i="38"/>
  <c r="AU105" i="38"/>
  <c r="CA104" i="38"/>
  <c r="BK104" i="38"/>
  <c r="BW105" i="38"/>
  <c r="BG105" i="38"/>
  <c r="AQ106" i="38"/>
  <c r="AV205" i="38"/>
  <c r="BL205" i="38"/>
  <c r="AF206" i="38"/>
  <c r="BC205" i="37"/>
  <c r="BS205" i="37"/>
  <c r="AM206" i="37"/>
  <c r="AR106" i="37"/>
  <c r="BH105" i="37"/>
  <c r="BX105" i="37"/>
  <c r="BV206" i="37"/>
  <c r="AP207" i="37"/>
  <c r="BF206" i="37"/>
  <c r="BB205" i="37"/>
  <c r="BR205" i="37"/>
  <c r="AL206" i="37"/>
  <c r="BO205" i="37"/>
  <c r="AI206" i="37"/>
  <c r="AY205" i="37"/>
  <c r="BK105" i="37"/>
  <c r="CA105" i="37"/>
  <c r="AU106" i="37"/>
  <c r="BD106" i="37"/>
  <c r="BT106" i="37"/>
  <c r="AN107" i="37"/>
  <c r="BH207" i="37"/>
  <c r="BX207" i="37"/>
  <c r="AR208" i="37"/>
  <c r="BI105" i="37"/>
  <c r="AS106" i="37"/>
  <c r="BY105" i="37"/>
  <c r="AV206" i="37"/>
  <c r="BL206" i="37"/>
  <c r="AF207" i="37"/>
  <c r="AQ106" i="37"/>
  <c r="BW105" i="37"/>
  <c r="BG105" i="37"/>
  <c r="AJ107" i="37"/>
  <c r="BP106" i="37"/>
  <c r="AZ106" i="37"/>
  <c r="BF106" i="37"/>
  <c r="BV106" i="37"/>
  <c r="AP107" i="37"/>
  <c r="BQ205" i="37"/>
  <c r="BA205" i="37"/>
  <c r="AK206" i="37"/>
  <c r="AT206" i="37"/>
  <c r="BJ205" i="37"/>
  <c r="BZ205" i="37"/>
  <c r="BE106" i="37"/>
  <c r="BU106" i="37"/>
  <c r="AO107" i="37"/>
  <c r="AL105" i="37"/>
  <c r="BB104" i="37"/>
  <c r="BR104" i="37"/>
  <c r="BJ105" i="37"/>
  <c r="AT106" i="37"/>
  <c r="BZ105" i="37"/>
  <c r="BW205" i="37"/>
  <c r="AQ206" i="37"/>
  <c r="BG205" i="37"/>
  <c r="BM104" i="37"/>
  <c r="AW104" i="37"/>
  <c r="AG105" i="37"/>
  <c r="BN104" i="37"/>
  <c r="AX104" i="37"/>
  <c r="AH105" i="37"/>
  <c r="AI107" i="37"/>
  <c r="AY106" i="37"/>
  <c r="BO106" i="37"/>
  <c r="BE205" i="37"/>
  <c r="BU205" i="37"/>
  <c r="AO206" i="37"/>
  <c r="BS106" i="37"/>
  <c r="AM107" i="37"/>
  <c r="BC106" i="37"/>
  <c r="CA206" i="37"/>
  <c r="AU207" i="37"/>
  <c r="BK206" i="37"/>
  <c r="BD205" i="37"/>
  <c r="BT205" i="37"/>
  <c r="AN206" i="37"/>
  <c r="BY205" i="37"/>
  <c r="AS206" i="37"/>
  <c r="BI205" i="37"/>
  <c r="BP205" i="37"/>
  <c r="AZ205" i="37"/>
  <c r="AJ206" i="37"/>
  <c r="BQ104" i="37"/>
  <c r="AK105" i="37"/>
  <c r="BA104" i="37"/>
  <c r="BS205" i="36"/>
  <c r="BC205" i="36"/>
  <c r="BV205" i="36"/>
  <c r="BF205" i="36"/>
  <c r="BC106" i="36"/>
  <c r="BS106" i="36"/>
  <c r="AM107" i="36"/>
  <c r="BX206" i="36"/>
  <c r="BH206" i="36"/>
  <c r="BE206" i="36"/>
  <c r="BU206" i="36"/>
  <c r="BQ207" i="36"/>
  <c r="AK208" i="36"/>
  <c r="BA207" i="36"/>
  <c r="BY205" i="36"/>
  <c r="BI205" i="36"/>
  <c r="AZ106" i="36"/>
  <c r="AJ107" i="36"/>
  <c r="BP106" i="36"/>
  <c r="AT105" i="36"/>
  <c r="BJ104" i="36"/>
  <c r="BZ104" i="36"/>
  <c r="BI105" i="36"/>
  <c r="BY105" i="36"/>
  <c r="AS106" i="36"/>
  <c r="BN207" i="36"/>
  <c r="AH208" i="36"/>
  <c r="AX207" i="36"/>
  <c r="AQ105" i="36"/>
  <c r="BW104" i="36"/>
  <c r="BG104" i="36"/>
  <c r="BV104" i="36"/>
  <c r="AP105" i="36"/>
  <c r="BF104" i="36"/>
  <c r="BH105" i="36"/>
  <c r="AR106" i="36"/>
  <c r="BX105" i="36"/>
  <c r="BM205" i="36"/>
  <c r="AW205" i="36"/>
  <c r="BK205" i="36"/>
  <c r="CA205" i="36"/>
  <c r="AK107" i="36"/>
  <c r="BQ106" i="36"/>
  <c r="BA106" i="36"/>
  <c r="BL205" i="36"/>
  <c r="AV205" i="36"/>
  <c r="BW205" i="36"/>
  <c r="BG205" i="36"/>
  <c r="BO205" i="36"/>
  <c r="AY205" i="36"/>
  <c r="BU104" i="36"/>
  <c r="BE104" i="36"/>
  <c r="AO105" i="36"/>
  <c r="CA107" i="36"/>
  <c r="BK107" i="36"/>
  <c r="AZ206" i="36"/>
  <c r="BP206" i="36"/>
  <c r="BN106" i="36"/>
  <c r="AH107" i="36"/>
  <c r="AX106" i="36"/>
  <c r="AG106" i="36"/>
  <c r="AW105" i="36"/>
  <c r="BM105" i="36"/>
  <c r="BT104" i="36"/>
  <c r="BD104" i="36"/>
  <c r="AN105" i="36"/>
  <c r="AL106" i="36"/>
  <c r="BR105" i="36"/>
  <c r="BB105" i="36"/>
  <c r="BT205" i="36"/>
  <c r="BD205" i="36"/>
  <c r="BJ205" i="36"/>
  <c r="BZ205" i="36"/>
  <c r="BB206" i="36"/>
  <c r="BR206" i="36"/>
  <c r="BU102" i="16"/>
  <c r="BE102" i="16"/>
  <c r="AO103" i="16"/>
  <c r="CA103" i="16"/>
  <c r="BK103" i="16"/>
  <c r="AW75" i="16"/>
  <c r="BM75" i="16"/>
  <c r="BV103" i="16"/>
  <c r="BF103" i="16"/>
  <c r="BH102" i="16"/>
  <c r="BX102" i="16"/>
  <c r="BH203" i="16"/>
  <c r="BX203" i="16"/>
  <c r="BY202" i="16"/>
  <c r="BI202" i="16"/>
  <c r="BB75" i="16"/>
  <c r="BR75" i="16"/>
  <c r="BV203" i="16"/>
  <c r="BF203" i="16"/>
  <c r="BT202" i="16"/>
  <c r="BD202" i="16"/>
  <c r="BK203" i="16"/>
  <c r="CA203" i="16"/>
  <c r="BW202" i="16"/>
  <c r="BG202" i="16"/>
  <c r="BD104" i="16"/>
  <c r="BT104" i="16"/>
  <c r="AZ76" i="16"/>
  <c r="BP76" i="16"/>
  <c r="BO76" i="16"/>
  <c r="AY76" i="16"/>
  <c r="BJ203" i="16"/>
  <c r="BZ203" i="16"/>
  <c r="BY102" i="16"/>
  <c r="BI102" i="16"/>
  <c r="BJ102" i="16"/>
  <c r="BZ102" i="16"/>
  <c r="BC75" i="16"/>
  <c r="BS75" i="16"/>
  <c r="AX75" i="16"/>
  <c r="BN75" i="16"/>
  <c r="BA75" i="16"/>
  <c r="BQ75" i="16"/>
  <c r="BU202" i="16"/>
  <c r="BE202" i="16"/>
  <c r="BG102" i="16"/>
  <c r="BW102" i="16"/>
  <c r="AV75" i="16"/>
  <c r="BL75" i="16"/>
  <c r="AP104" i="16"/>
  <c r="AS103" i="16"/>
  <c r="AU104" i="16"/>
  <c r="AN203" i="16"/>
  <c r="AN105" i="16"/>
  <c r="AQ103" i="16"/>
  <c r="AT204" i="16"/>
  <c r="AO203" i="16"/>
  <c r="AP204" i="16"/>
  <c r="AR103" i="16"/>
  <c r="AR204" i="16"/>
  <c r="AU204" i="16"/>
  <c r="AT103" i="16"/>
  <c r="AQ203" i="16"/>
  <c r="AS203" i="16"/>
  <c r="S60" i="15"/>
  <c r="AA60" i="15" s="1"/>
  <c r="W61" i="15"/>
  <c r="AE61" i="15" s="1"/>
  <c r="V61" i="15"/>
  <c r="AD61" i="15" s="1"/>
  <c r="R61" i="15"/>
  <c r="Z61" i="15" s="1"/>
  <c r="T61" i="15"/>
  <c r="AB61" i="15" s="1"/>
  <c r="U60" i="15"/>
  <c r="AC60" i="15" s="1"/>
  <c r="X61" i="15"/>
  <c r="AF61" i="15" s="1"/>
  <c r="Y61" i="15"/>
  <c r="AG61" i="15" s="1"/>
  <c r="BS105" i="43" l="1"/>
  <c r="AM106" i="43"/>
  <c r="BC105" i="43"/>
  <c r="BO105" i="43"/>
  <c r="AI106" i="43"/>
  <c r="AY105" i="43"/>
  <c r="BS105" i="40"/>
  <c r="AM106" i="40"/>
  <c r="BC105" i="40"/>
  <c r="BX105" i="39"/>
  <c r="AR106" i="39"/>
  <c r="BH105" i="39"/>
  <c r="BG207" i="39"/>
  <c r="AQ208" i="39"/>
  <c r="BW207" i="39"/>
  <c r="BK206" i="43"/>
  <c r="CA206" i="43"/>
  <c r="AU207" i="43"/>
  <c r="AJ207" i="42"/>
  <c r="BP206" i="42"/>
  <c r="AZ206" i="42"/>
  <c r="BD105" i="44"/>
  <c r="BT105" i="44"/>
  <c r="AN106" i="44"/>
  <c r="AR207" i="40"/>
  <c r="BH206" i="40"/>
  <c r="BX206" i="40"/>
  <c r="BD206" i="42"/>
  <c r="BT206" i="42"/>
  <c r="AN207" i="42"/>
  <c r="AR106" i="41"/>
  <c r="BH105" i="41"/>
  <c r="BX105" i="41"/>
  <c r="BF106" i="44"/>
  <c r="BV106" i="44"/>
  <c r="AP107" i="44"/>
  <c r="AD103" i="45"/>
  <c r="V104" i="45"/>
  <c r="AW206" i="40"/>
  <c r="AG207" i="40"/>
  <c r="BM206" i="40"/>
  <c r="AS207" i="38"/>
  <c r="BI206" i="38"/>
  <c r="BY206" i="38"/>
  <c r="CA206" i="41"/>
  <c r="AU207" i="41"/>
  <c r="BK206" i="41"/>
  <c r="AX207" i="37"/>
  <c r="BN207" i="37"/>
  <c r="AH208" i="37"/>
  <c r="BI206" i="43"/>
  <c r="AS207" i="43"/>
  <c r="BY206" i="43"/>
  <c r="AX105" i="42"/>
  <c r="AH106" i="42"/>
  <c r="BN105" i="42"/>
  <c r="AZ206" i="41"/>
  <c r="BP206" i="41"/>
  <c r="AJ207" i="41"/>
  <c r="AG207" i="42"/>
  <c r="BM206" i="42"/>
  <c r="AW206" i="42"/>
  <c r="AT207" i="43"/>
  <c r="BJ206" i="43"/>
  <c r="BZ206" i="43"/>
  <c r="BM206" i="37"/>
  <c r="AW206" i="37"/>
  <c r="AG207" i="37"/>
  <c r="BJ206" i="38"/>
  <c r="AT207" i="38"/>
  <c r="BZ206" i="38"/>
  <c r="AS106" i="39"/>
  <c r="BI105" i="39"/>
  <c r="BY105" i="39"/>
  <c r="AI106" i="36"/>
  <c r="AY105" i="36"/>
  <c r="BO105" i="36"/>
  <c r="U104" i="45"/>
  <c r="AC103" i="45"/>
  <c r="BM105" i="40"/>
  <c r="AW105" i="40"/>
  <c r="AG106" i="40"/>
  <c r="AF207" i="40"/>
  <c r="BL206" i="40"/>
  <c r="AV206" i="40"/>
  <c r="BR206" i="42"/>
  <c r="BB206" i="42"/>
  <c r="AL207" i="42"/>
  <c r="BJ105" i="41"/>
  <c r="BZ105" i="41"/>
  <c r="AT106" i="41"/>
  <c r="BG105" i="44"/>
  <c r="AQ106" i="44"/>
  <c r="BW105" i="44"/>
  <c r="AG103" i="45"/>
  <c r="Y104" i="45"/>
  <c r="AF103" i="45"/>
  <c r="X104" i="45"/>
  <c r="W106" i="45"/>
  <c r="AE105" i="45"/>
  <c r="AA105" i="45"/>
  <c r="S106" i="45"/>
  <c r="T107" i="45"/>
  <c r="AB106" i="45"/>
  <c r="Z105" i="45"/>
  <c r="R106" i="45"/>
  <c r="AP208" i="44"/>
  <c r="BV207" i="44"/>
  <c r="BF207" i="44"/>
  <c r="BZ206" i="44"/>
  <c r="AT207" i="44"/>
  <c r="BJ206" i="44"/>
  <c r="BP105" i="44"/>
  <c r="AZ105" i="44"/>
  <c r="AJ106" i="44"/>
  <c r="BE105" i="44"/>
  <c r="AO106" i="44"/>
  <c r="BU105" i="44"/>
  <c r="AK107" i="44"/>
  <c r="BQ106" i="44"/>
  <c r="BA106" i="44"/>
  <c r="CA208" i="44"/>
  <c r="AU209" i="44"/>
  <c r="BK208" i="44"/>
  <c r="BW207" i="44"/>
  <c r="BG207" i="44"/>
  <c r="AQ208" i="44"/>
  <c r="BC206" i="44"/>
  <c r="AM207" i="44"/>
  <c r="BS206" i="44"/>
  <c r="AW207" i="44"/>
  <c r="AG208" i="44"/>
  <c r="BM207" i="44"/>
  <c r="BS107" i="44"/>
  <c r="BC107" i="44"/>
  <c r="AW106" i="44"/>
  <c r="AG107" i="44"/>
  <c r="BM106" i="44"/>
  <c r="AU106" i="44"/>
  <c r="CA105" i="44"/>
  <c r="BK105" i="44"/>
  <c r="AS106" i="44"/>
  <c r="BY105" i="44"/>
  <c r="BI105" i="44"/>
  <c r="BQ208" i="44"/>
  <c r="AK209" i="44"/>
  <c r="BA208" i="44"/>
  <c r="AO208" i="44"/>
  <c r="BU207" i="44"/>
  <c r="BE207" i="44"/>
  <c r="AH209" i="44"/>
  <c r="AX208" i="44"/>
  <c r="BN208" i="44"/>
  <c r="AT106" i="44"/>
  <c r="BZ105" i="44"/>
  <c r="BJ105" i="44"/>
  <c r="BR107" i="44"/>
  <c r="BB107" i="44"/>
  <c r="BO206" i="44"/>
  <c r="AY206" i="44"/>
  <c r="AI207" i="44"/>
  <c r="BX206" i="44"/>
  <c r="AR207" i="44"/>
  <c r="BH206" i="44"/>
  <c r="BB209" i="44"/>
  <c r="BR209" i="44"/>
  <c r="AL210" i="44"/>
  <c r="BP206" i="44"/>
  <c r="AZ206" i="44"/>
  <c r="AJ207" i="44"/>
  <c r="BX105" i="44"/>
  <c r="AR106" i="44"/>
  <c r="BH105" i="44"/>
  <c r="BI207" i="44"/>
  <c r="AS208" i="44"/>
  <c r="BY207" i="44"/>
  <c r="AF209" i="44"/>
  <c r="AV208" i="44"/>
  <c r="BL208" i="44"/>
  <c r="AN208" i="44"/>
  <c r="BT207" i="44"/>
  <c r="BD207" i="44"/>
  <c r="BY105" i="43"/>
  <c r="AS106" i="43"/>
  <c r="BI105" i="43"/>
  <c r="BF106" i="43"/>
  <c r="AP107" i="43"/>
  <c r="BV106" i="43"/>
  <c r="AX107" i="43"/>
  <c r="BN107" i="43"/>
  <c r="BS207" i="43"/>
  <c r="BC207" i="43"/>
  <c r="AM208" i="43"/>
  <c r="BV207" i="43"/>
  <c r="BF207" i="43"/>
  <c r="AP208" i="43"/>
  <c r="BW207" i="43"/>
  <c r="BG207" i="43"/>
  <c r="AQ208" i="43"/>
  <c r="BT207" i="43"/>
  <c r="BD207" i="43"/>
  <c r="AN208" i="43"/>
  <c r="BO206" i="43"/>
  <c r="AI207" i="43"/>
  <c r="AY206" i="43"/>
  <c r="BP206" i="43"/>
  <c r="AJ207" i="43"/>
  <c r="AZ206" i="43"/>
  <c r="BU207" i="43"/>
  <c r="BE207" i="43"/>
  <c r="AO208" i="43"/>
  <c r="BN206" i="43"/>
  <c r="AH207" i="43"/>
  <c r="AX206" i="43"/>
  <c r="AO107" i="43"/>
  <c r="BE106" i="43"/>
  <c r="BU106" i="43"/>
  <c r="BX208" i="43"/>
  <c r="AR209" i="43"/>
  <c r="BH208" i="43"/>
  <c r="AV207" i="43"/>
  <c r="AF208" i="43"/>
  <c r="BL207" i="43"/>
  <c r="BK106" i="43"/>
  <c r="CA106" i="43"/>
  <c r="AU107" i="43"/>
  <c r="BZ105" i="43"/>
  <c r="AT106" i="43"/>
  <c r="BJ105" i="43"/>
  <c r="AG207" i="43"/>
  <c r="BM206" i="43"/>
  <c r="AW206" i="43"/>
  <c r="BX105" i="43"/>
  <c r="AR106" i="43"/>
  <c r="BH105" i="43"/>
  <c r="AZ107" i="43"/>
  <c r="BP107" i="43"/>
  <c r="BA207" i="43"/>
  <c r="AK208" i="43"/>
  <c r="BQ207" i="43"/>
  <c r="AQ106" i="43"/>
  <c r="BW105" i="43"/>
  <c r="BG105" i="43"/>
  <c r="BM107" i="43"/>
  <c r="AW107" i="43"/>
  <c r="BR207" i="43"/>
  <c r="AL208" i="43"/>
  <c r="BB207" i="43"/>
  <c r="AN107" i="43"/>
  <c r="BD106" i="43"/>
  <c r="BT106" i="43"/>
  <c r="AQ207" i="42"/>
  <c r="BW206" i="42"/>
  <c r="BG206" i="42"/>
  <c r="BI206" i="42"/>
  <c r="AS207" i="42"/>
  <c r="BY206" i="42"/>
  <c r="BJ107" i="42"/>
  <c r="BZ107" i="42"/>
  <c r="BB106" i="42"/>
  <c r="BR106" i="42"/>
  <c r="AL107" i="42"/>
  <c r="AW106" i="42"/>
  <c r="BM106" i="42"/>
  <c r="AG107" i="42"/>
  <c r="BL206" i="42"/>
  <c r="AV206" i="42"/>
  <c r="AF207" i="42"/>
  <c r="BN208" i="42"/>
  <c r="AX208" i="42"/>
  <c r="AH209" i="42"/>
  <c r="AU208" i="42"/>
  <c r="BK207" i="42"/>
  <c r="CA207" i="42"/>
  <c r="BS106" i="42"/>
  <c r="AM107" i="42"/>
  <c r="BC106" i="42"/>
  <c r="BX206" i="42"/>
  <c r="BH206" i="42"/>
  <c r="AR207" i="42"/>
  <c r="AZ107" i="42"/>
  <c r="BP107" i="42"/>
  <c r="BV206" i="42"/>
  <c r="BF206" i="42"/>
  <c r="AP207" i="42"/>
  <c r="BV106" i="42"/>
  <c r="BF106" i="42"/>
  <c r="AP107" i="42"/>
  <c r="BU106" i="42"/>
  <c r="AO107" i="42"/>
  <c r="BE106" i="42"/>
  <c r="AI207" i="42"/>
  <c r="BO206" i="42"/>
  <c r="AY206" i="42"/>
  <c r="BT106" i="42"/>
  <c r="AN107" i="42"/>
  <c r="BD106" i="42"/>
  <c r="BJ206" i="42"/>
  <c r="AT207" i="42"/>
  <c r="BZ206" i="42"/>
  <c r="BK107" i="42"/>
  <c r="CA107" i="42"/>
  <c r="BG105" i="42"/>
  <c r="AQ106" i="42"/>
  <c r="BW105" i="42"/>
  <c r="BA106" i="42"/>
  <c r="BQ106" i="42"/>
  <c r="AK107" i="42"/>
  <c r="AY106" i="42"/>
  <c r="BO106" i="42"/>
  <c r="AI107" i="42"/>
  <c r="AM209" i="42"/>
  <c r="BS208" i="42"/>
  <c r="BC208" i="42"/>
  <c r="BU208" i="42"/>
  <c r="BE208" i="42"/>
  <c r="AO209" i="42"/>
  <c r="BA207" i="42"/>
  <c r="BQ207" i="42"/>
  <c r="AK208" i="42"/>
  <c r="AR107" i="42"/>
  <c r="BH106" i="42"/>
  <c r="BX106" i="42"/>
  <c r="BB107" i="41"/>
  <c r="BR107" i="41"/>
  <c r="BK107" i="41"/>
  <c r="CA107" i="41"/>
  <c r="BS206" i="41"/>
  <c r="AM207" i="41"/>
  <c r="BC206" i="41"/>
  <c r="BE107" i="41"/>
  <c r="BU107" i="41"/>
  <c r="AX105" i="41"/>
  <c r="BN105" i="41"/>
  <c r="AH106" i="41"/>
  <c r="BD107" i="41"/>
  <c r="BT107" i="41"/>
  <c r="BV107" i="41"/>
  <c r="BF107" i="41"/>
  <c r="BL206" i="41"/>
  <c r="AF207" i="41"/>
  <c r="AV206" i="41"/>
  <c r="BX206" i="41"/>
  <c r="BH206" i="41"/>
  <c r="AR207" i="41"/>
  <c r="AY207" i="41"/>
  <c r="AI208" i="41"/>
  <c r="BO207" i="41"/>
  <c r="AS210" i="41"/>
  <c r="BY209" i="41"/>
  <c r="BI209" i="41"/>
  <c r="BI106" i="41"/>
  <c r="BY106" i="41"/>
  <c r="AS107" i="41"/>
  <c r="BU209" i="41"/>
  <c r="AO210" i="41"/>
  <c r="BE209" i="41"/>
  <c r="BR206" i="41"/>
  <c r="AL207" i="41"/>
  <c r="BB206" i="41"/>
  <c r="BJ208" i="41"/>
  <c r="AT209" i="41"/>
  <c r="BZ208" i="41"/>
  <c r="AJ107" i="41"/>
  <c r="AZ106" i="41"/>
  <c r="BP106" i="41"/>
  <c r="AY105" i="41"/>
  <c r="BO105" i="41"/>
  <c r="AI106" i="41"/>
  <c r="BG206" i="41"/>
  <c r="AQ207" i="41"/>
  <c r="BW206" i="41"/>
  <c r="AX207" i="41"/>
  <c r="BN207" i="41"/>
  <c r="AH208" i="41"/>
  <c r="BM206" i="41"/>
  <c r="AG207" i="41"/>
  <c r="AW206" i="41"/>
  <c r="BM105" i="41"/>
  <c r="AG106" i="41"/>
  <c r="AW105" i="41"/>
  <c r="BC107" i="41"/>
  <c r="BS107" i="41"/>
  <c r="BD206" i="41"/>
  <c r="AN207" i="41"/>
  <c r="BT206" i="41"/>
  <c r="BF206" i="41"/>
  <c r="AP207" i="41"/>
  <c r="BV206" i="41"/>
  <c r="BQ208" i="41"/>
  <c r="AK209" i="41"/>
  <c r="BA208" i="41"/>
  <c r="BA105" i="41"/>
  <c r="AK106" i="41"/>
  <c r="BQ105" i="41"/>
  <c r="AQ106" i="40"/>
  <c r="BW105" i="40"/>
  <c r="BG105" i="40"/>
  <c r="BW208" i="40"/>
  <c r="BG208" i="40"/>
  <c r="AQ209" i="40"/>
  <c r="BE206" i="40"/>
  <c r="AO207" i="40"/>
  <c r="BU206" i="40"/>
  <c r="AO107" i="40"/>
  <c r="BU106" i="40"/>
  <c r="BE106" i="40"/>
  <c r="BY105" i="40"/>
  <c r="AS106" i="40"/>
  <c r="BI105" i="40"/>
  <c r="AZ107" i="40"/>
  <c r="BP107" i="40"/>
  <c r="AP107" i="40"/>
  <c r="BV106" i="40"/>
  <c r="BF106" i="40"/>
  <c r="AL207" i="40"/>
  <c r="BB206" i="40"/>
  <c r="BR206" i="40"/>
  <c r="AX107" i="40"/>
  <c r="BN107" i="40"/>
  <c r="BF206" i="40"/>
  <c r="AP207" i="40"/>
  <c r="BV206" i="40"/>
  <c r="BZ106" i="40"/>
  <c r="AT107" i="40"/>
  <c r="BJ106" i="40"/>
  <c r="AJ207" i="40"/>
  <c r="AZ206" i="40"/>
  <c r="BP206" i="40"/>
  <c r="AN207" i="40"/>
  <c r="BD206" i="40"/>
  <c r="BT206" i="40"/>
  <c r="BK206" i="40"/>
  <c r="CA206" i="40"/>
  <c r="AU207" i="40"/>
  <c r="BA105" i="40"/>
  <c r="BQ105" i="40"/>
  <c r="AK106" i="40"/>
  <c r="BI206" i="40"/>
  <c r="BY206" i="40"/>
  <c r="AS207" i="40"/>
  <c r="BO107" i="40"/>
  <c r="AY107" i="40"/>
  <c r="BR105" i="40"/>
  <c r="BB105" i="40"/>
  <c r="AL106" i="40"/>
  <c r="AH207" i="40"/>
  <c r="BN206" i="40"/>
  <c r="AX206" i="40"/>
  <c r="BH107" i="40"/>
  <c r="BX107" i="40"/>
  <c r="AI207" i="40"/>
  <c r="AY206" i="40"/>
  <c r="BO206" i="40"/>
  <c r="AN107" i="40"/>
  <c r="BT106" i="40"/>
  <c r="BD106" i="40"/>
  <c r="AK209" i="40"/>
  <c r="BQ208" i="40"/>
  <c r="BA208" i="40"/>
  <c r="AU106" i="40"/>
  <c r="CA105" i="40"/>
  <c r="BK105" i="40"/>
  <c r="AT208" i="40"/>
  <c r="BJ207" i="40"/>
  <c r="BZ207" i="40"/>
  <c r="BC207" i="40"/>
  <c r="BS207" i="40"/>
  <c r="AM208" i="40"/>
  <c r="BW107" i="39"/>
  <c r="BG107" i="39"/>
  <c r="BT206" i="39"/>
  <c r="AN207" i="39"/>
  <c r="BD206" i="39"/>
  <c r="BZ208" i="39"/>
  <c r="AT209" i="39"/>
  <c r="BJ208" i="39"/>
  <c r="AY206" i="39"/>
  <c r="BO206" i="39"/>
  <c r="AI207" i="39"/>
  <c r="AO208" i="39"/>
  <c r="BU207" i="39"/>
  <c r="BE207" i="39"/>
  <c r="BD107" i="39"/>
  <c r="BT107" i="39"/>
  <c r="AJ209" i="39"/>
  <c r="AZ208" i="39"/>
  <c r="BP208" i="39"/>
  <c r="BX208" i="39"/>
  <c r="BH208" i="39"/>
  <c r="AR209" i="39"/>
  <c r="CA107" i="39"/>
  <c r="BK107" i="39"/>
  <c r="BF107" i="39"/>
  <c r="BV107" i="39"/>
  <c r="AX206" i="39"/>
  <c r="AH207" i="39"/>
  <c r="BN206" i="39"/>
  <c r="AH107" i="39"/>
  <c r="BN106" i="39"/>
  <c r="AX106" i="39"/>
  <c r="BU106" i="39"/>
  <c r="AO107" i="39"/>
  <c r="BE106" i="39"/>
  <c r="CA206" i="39"/>
  <c r="BK206" i="39"/>
  <c r="AU207" i="39"/>
  <c r="AL208" i="39"/>
  <c r="BB207" i="39"/>
  <c r="BR207" i="39"/>
  <c r="AY107" i="39"/>
  <c r="BO107" i="39"/>
  <c r="BL207" i="39"/>
  <c r="AF208" i="39"/>
  <c r="AV207" i="39"/>
  <c r="AK209" i="39"/>
  <c r="BA208" i="39"/>
  <c r="BQ208" i="39"/>
  <c r="AW206" i="39"/>
  <c r="AG207" i="39"/>
  <c r="BM206" i="39"/>
  <c r="BF207" i="39"/>
  <c r="AP208" i="39"/>
  <c r="BV207" i="39"/>
  <c r="BA106" i="39"/>
  <c r="AK107" i="39"/>
  <c r="BQ106" i="39"/>
  <c r="BP107" i="39"/>
  <c r="AZ107" i="39"/>
  <c r="BR106" i="39"/>
  <c r="AL107" i="39"/>
  <c r="BB106" i="39"/>
  <c r="AT106" i="39"/>
  <c r="BJ105" i="39"/>
  <c r="BZ105" i="39"/>
  <c r="AG107" i="39"/>
  <c r="BM106" i="39"/>
  <c r="AW106" i="39"/>
  <c r="BC207" i="39"/>
  <c r="AM208" i="39"/>
  <c r="BS207" i="39"/>
  <c r="AM106" i="39"/>
  <c r="BS105" i="39"/>
  <c r="BC105" i="39"/>
  <c r="BY207" i="39"/>
  <c r="BI207" i="39"/>
  <c r="AS208" i="39"/>
  <c r="AW206" i="38"/>
  <c r="AG207" i="38"/>
  <c r="BM206" i="38"/>
  <c r="AK106" i="38"/>
  <c r="BQ105" i="38"/>
  <c r="BA105" i="38"/>
  <c r="AU207" i="38"/>
  <c r="CA206" i="38"/>
  <c r="BK206" i="38"/>
  <c r="BW106" i="38"/>
  <c r="AQ107" i="38"/>
  <c r="BG106" i="38"/>
  <c r="BM105" i="38"/>
  <c r="AG106" i="38"/>
  <c r="AW105" i="38"/>
  <c r="BH207" i="38"/>
  <c r="BX207" i="38"/>
  <c r="AR208" i="38"/>
  <c r="AV206" i="38"/>
  <c r="BL206" i="38"/>
  <c r="AF207" i="38"/>
  <c r="BT105" i="38"/>
  <c r="AN106" i="38"/>
  <c r="BD105" i="38"/>
  <c r="BV106" i="38"/>
  <c r="AP107" i="38"/>
  <c r="BF106" i="38"/>
  <c r="AP207" i="38"/>
  <c r="BF206" i="38"/>
  <c r="BV206" i="38"/>
  <c r="BA207" i="38"/>
  <c r="AK208" i="38"/>
  <c r="BQ207" i="38"/>
  <c r="AN208" i="38"/>
  <c r="BD207" i="38"/>
  <c r="BT207" i="38"/>
  <c r="BS105" i="38"/>
  <c r="AM106" i="38"/>
  <c r="BC105" i="38"/>
  <c r="AO207" i="38"/>
  <c r="BE206" i="38"/>
  <c r="BU206" i="38"/>
  <c r="BX106" i="38"/>
  <c r="AR107" i="38"/>
  <c r="BH106" i="38"/>
  <c r="AI208" i="38"/>
  <c r="BO207" i="38"/>
  <c r="AY207" i="38"/>
  <c r="BK105" i="38"/>
  <c r="AU106" i="38"/>
  <c r="CA105" i="38"/>
  <c r="AH106" i="38"/>
  <c r="AX105" i="38"/>
  <c r="BN105" i="38"/>
  <c r="AH208" i="38"/>
  <c r="BN207" i="38"/>
  <c r="AX207" i="38"/>
  <c r="BO107" i="38"/>
  <c r="AY107" i="38"/>
  <c r="BS207" i="38"/>
  <c r="AM208" i="38"/>
  <c r="BC207" i="38"/>
  <c r="AJ106" i="38"/>
  <c r="BP105" i="38"/>
  <c r="AZ105" i="38"/>
  <c r="BB208" i="38"/>
  <c r="BR208" i="38"/>
  <c r="AL209" i="38"/>
  <c r="BR105" i="38"/>
  <c r="AL106" i="38"/>
  <c r="BB105" i="38"/>
  <c r="BW208" i="38"/>
  <c r="AQ209" i="38"/>
  <c r="BG208" i="38"/>
  <c r="BY106" i="38"/>
  <c r="AS107" i="38"/>
  <c r="BI106" i="38"/>
  <c r="BU105" i="38"/>
  <c r="BE105" i="38"/>
  <c r="AO106" i="38"/>
  <c r="BP207" i="38"/>
  <c r="AZ207" i="38"/>
  <c r="AJ208" i="38"/>
  <c r="AT107" i="38"/>
  <c r="BZ106" i="38"/>
  <c r="BJ106" i="38"/>
  <c r="BC107" i="37"/>
  <c r="BS107" i="37"/>
  <c r="AF208" i="37"/>
  <c r="AV207" i="37"/>
  <c r="BL207" i="37"/>
  <c r="CA106" i="37"/>
  <c r="BK106" i="37"/>
  <c r="AU107" i="37"/>
  <c r="BO206" i="37"/>
  <c r="AY206" i="37"/>
  <c r="AI207" i="37"/>
  <c r="BQ105" i="37"/>
  <c r="AK106" i="37"/>
  <c r="BA105" i="37"/>
  <c r="AL207" i="37"/>
  <c r="BB206" i="37"/>
  <c r="BR206" i="37"/>
  <c r="AL106" i="37"/>
  <c r="BB105" i="37"/>
  <c r="BR105" i="37"/>
  <c r="BU107" i="37"/>
  <c r="BE107" i="37"/>
  <c r="AN207" i="37"/>
  <c r="BT206" i="37"/>
  <c r="BD206" i="37"/>
  <c r="AR209" i="37"/>
  <c r="BH208" i="37"/>
  <c r="BX208" i="37"/>
  <c r="BH106" i="37"/>
  <c r="AR107" i="37"/>
  <c r="BX106" i="37"/>
  <c r="BW206" i="37"/>
  <c r="AQ207" i="37"/>
  <c r="BG206" i="37"/>
  <c r="BJ106" i="37"/>
  <c r="BZ106" i="37"/>
  <c r="AT107" i="37"/>
  <c r="BG106" i="37"/>
  <c r="BW106" i="37"/>
  <c r="AQ107" i="37"/>
  <c r="AY107" i="37"/>
  <c r="BO107" i="37"/>
  <c r="AW105" i="37"/>
  <c r="BM105" i="37"/>
  <c r="AG106" i="37"/>
  <c r="BZ206" i="37"/>
  <c r="AT207" i="37"/>
  <c r="BJ206" i="37"/>
  <c r="AM207" i="37"/>
  <c r="BC206" i="37"/>
  <c r="BS206" i="37"/>
  <c r="CA207" i="37"/>
  <c r="BK207" i="37"/>
  <c r="AU208" i="37"/>
  <c r="BF107" i="37"/>
  <c r="BV107" i="37"/>
  <c r="AZ107" i="37"/>
  <c r="BP107" i="37"/>
  <c r="AO207" i="37"/>
  <c r="BU206" i="37"/>
  <c r="BE206" i="37"/>
  <c r="BP206" i="37"/>
  <c r="AJ207" i="37"/>
  <c r="AZ206" i="37"/>
  <c r="BF207" i="37"/>
  <c r="BV207" i="37"/>
  <c r="AP208" i="37"/>
  <c r="BY206" i="37"/>
  <c r="AS207" i="37"/>
  <c r="BI206" i="37"/>
  <c r="AH106" i="37"/>
  <c r="BN105" i="37"/>
  <c r="AX105" i="37"/>
  <c r="BI106" i="37"/>
  <c r="BY106" i="37"/>
  <c r="AS107" i="37"/>
  <c r="BQ206" i="37"/>
  <c r="BA206" i="37"/>
  <c r="AK207" i="37"/>
  <c r="BD107" i="37"/>
  <c r="BT107" i="37"/>
  <c r="BN208" i="36"/>
  <c r="AX208" i="36"/>
  <c r="AH209" i="36"/>
  <c r="BG105" i="36"/>
  <c r="BW105" i="36"/>
  <c r="AQ106" i="36"/>
  <c r="AL208" i="36"/>
  <c r="BB207" i="36"/>
  <c r="BR207" i="36"/>
  <c r="BJ206" i="36"/>
  <c r="BZ206" i="36"/>
  <c r="AW206" i="36"/>
  <c r="BM206" i="36"/>
  <c r="AO106" i="36"/>
  <c r="BU105" i="36"/>
  <c r="BE105" i="36"/>
  <c r="BQ208" i="36"/>
  <c r="BA208" i="36"/>
  <c r="AK209" i="36"/>
  <c r="BL206" i="36"/>
  <c r="AV206" i="36"/>
  <c r="AG107" i="36"/>
  <c r="BM106" i="36"/>
  <c r="AW106" i="36"/>
  <c r="CA206" i="36"/>
  <c r="BK206" i="36"/>
  <c r="BC107" i="36"/>
  <c r="BS107" i="36"/>
  <c r="AZ107" i="36"/>
  <c r="BP107" i="36"/>
  <c r="BD105" i="36"/>
  <c r="AN106" i="36"/>
  <c r="BT105" i="36"/>
  <c r="BP207" i="36"/>
  <c r="AJ208" i="36"/>
  <c r="AZ207" i="36"/>
  <c r="BZ105" i="36"/>
  <c r="AT106" i="36"/>
  <c r="BJ105" i="36"/>
  <c r="AR107" i="36"/>
  <c r="BX106" i="36"/>
  <c r="BH106" i="36"/>
  <c r="BC206" i="36"/>
  <c r="BS206" i="36"/>
  <c r="BW206" i="36"/>
  <c r="BG206" i="36"/>
  <c r="AO208" i="36"/>
  <c r="BE207" i="36"/>
  <c r="BU207" i="36"/>
  <c r="AX107" i="36"/>
  <c r="BN107" i="36"/>
  <c r="BY106" i="36"/>
  <c r="AS107" i="36"/>
  <c r="BI106" i="36"/>
  <c r="BA107" i="36"/>
  <c r="BQ107" i="36"/>
  <c r="AR208" i="36"/>
  <c r="BX207" i="36"/>
  <c r="BH207" i="36"/>
  <c r="BD206" i="36"/>
  <c r="BT206" i="36"/>
  <c r="BV206" i="36"/>
  <c r="BF206" i="36"/>
  <c r="BB106" i="36"/>
  <c r="BR106" i="36"/>
  <c r="AL107" i="36"/>
  <c r="AY206" i="36"/>
  <c r="BO206" i="36"/>
  <c r="BF105" i="36"/>
  <c r="AP106" i="36"/>
  <c r="BV105" i="36"/>
  <c r="BY206" i="36"/>
  <c r="BI206" i="36"/>
  <c r="BH103" i="16"/>
  <c r="BX103" i="16"/>
  <c r="BF204" i="16"/>
  <c r="BV204" i="16"/>
  <c r="BT203" i="16"/>
  <c r="BD203" i="16"/>
  <c r="BI103" i="16"/>
  <c r="BY103" i="16"/>
  <c r="BP77" i="16"/>
  <c r="AZ77" i="16"/>
  <c r="BE203" i="16"/>
  <c r="BU203" i="16"/>
  <c r="BT105" i="16"/>
  <c r="BD105" i="16"/>
  <c r="BO77" i="16"/>
  <c r="AY77" i="16"/>
  <c r="BQ76" i="16"/>
  <c r="BA76" i="16"/>
  <c r="BM76" i="16"/>
  <c r="AW76" i="16"/>
  <c r="BU103" i="16"/>
  <c r="BE103" i="16"/>
  <c r="AO104" i="16"/>
  <c r="BW103" i="16"/>
  <c r="BG103" i="16"/>
  <c r="BK104" i="16"/>
  <c r="CA104" i="16"/>
  <c r="BF104" i="16"/>
  <c r="BV104" i="16"/>
  <c r="BS76" i="16"/>
  <c r="BC76" i="16"/>
  <c r="BG203" i="16"/>
  <c r="BW203" i="16"/>
  <c r="CA204" i="16"/>
  <c r="BK204" i="16"/>
  <c r="BJ204" i="16"/>
  <c r="BZ204" i="16"/>
  <c r="BN76" i="16"/>
  <c r="AX76" i="16"/>
  <c r="BR76" i="16"/>
  <c r="BB76" i="16"/>
  <c r="BI203" i="16"/>
  <c r="BY203" i="16"/>
  <c r="BZ103" i="16"/>
  <c r="BJ103" i="16"/>
  <c r="BH204" i="16"/>
  <c r="BX204" i="16"/>
  <c r="AV76" i="16"/>
  <c r="BL76" i="16"/>
  <c r="AP105" i="16"/>
  <c r="AT104" i="16"/>
  <c r="AR205" i="16"/>
  <c r="AR104" i="16"/>
  <c r="AO204" i="16"/>
  <c r="AT205" i="16"/>
  <c r="AU205" i="16"/>
  <c r="AN204" i="16"/>
  <c r="AS204" i="16"/>
  <c r="AQ204" i="16"/>
  <c r="AU105" i="16"/>
  <c r="AQ104" i="16"/>
  <c r="AN106" i="16"/>
  <c r="AP205" i="16"/>
  <c r="AS104" i="16"/>
  <c r="V62" i="15"/>
  <c r="AD62" i="15" s="1"/>
  <c r="Y62" i="15"/>
  <c r="AG62" i="15" s="1"/>
  <c r="R62" i="15"/>
  <c r="Z62" i="15" s="1"/>
  <c r="X62" i="15"/>
  <c r="AF62" i="15" s="1"/>
  <c r="U61" i="15"/>
  <c r="AC61" i="15" s="1"/>
  <c r="W62" i="15"/>
  <c r="AE62" i="15" s="1"/>
  <c r="T62" i="15"/>
  <c r="AB62" i="15" s="1"/>
  <c r="S61" i="15"/>
  <c r="AA61" i="15" s="1"/>
  <c r="BH106" i="39" l="1"/>
  <c r="BX106" i="39"/>
  <c r="AR107" i="39"/>
  <c r="BC106" i="40"/>
  <c r="BS106" i="40"/>
  <c r="AM107" i="40"/>
  <c r="AI107" i="43"/>
  <c r="BO106" i="43"/>
  <c r="AY106" i="43"/>
  <c r="BC106" i="43"/>
  <c r="AM107" i="43"/>
  <c r="BS106" i="43"/>
  <c r="AU208" i="41"/>
  <c r="BK207" i="41"/>
  <c r="CA207" i="41"/>
  <c r="AW106" i="40"/>
  <c r="BM106" i="40"/>
  <c r="AG107" i="40"/>
  <c r="AS107" i="39"/>
  <c r="BI106" i="39"/>
  <c r="BY106" i="39"/>
  <c r="BY207" i="43"/>
  <c r="AS208" i="43"/>
  <c r="BI207" i="43"/>
  <c r="BJ106" i="41"/>
  <c r="BZ106" i="41"/>
  <c r="AT107" i="41"/>
  <c r="BH106" i="41"/>
  <c r="BX106" i="41"/>
  <c r="AR107" i="41"/>
  <c r="BZ207" i="38"/>
  <c r="BJ207" i="38"/>
  <c r="AT208" i="38"/>
  <c r="AX208" i="37"/>
  <c r="BN208" i="37"/>
  <c r="AH209" i="37"/>
  <c r="AN208" i="42"/>
  <c r="BT207" i="42"/>
  <c r="BD207" i="42"/>
  <c r="AR208" i="40"/>
  <c r="BX207" i="40"/>
  <c r="BH207" i="40"/>
  <c r="AF208" i="40"/>
  <c r="AV207" i="40"/>
  <c r="BL207" i="40"/>
  <c r="BJ207" i="43"/>
  <c r="AT208" i="43"/>
  <c r="BZ207" i="43"/>
  <c r="AG208" i="42"/>
  <c r="AW207" i="42"/>
  <c r="BM207" i="42"/>
  <c r="AG208" i="40"/>
  <c r="BM207" i="40"/>
  <c r="AW207" i="40"/>
  <c r="BM207" i="37"/>
  <c r="AG208" i="37"/>
  <c r="AW207" i="37"/>
  <c r="BP207" i="41"/>
  <c r="AJ208" i="41"/>
  <c r="AZ207" i="41"/>
  <c r="AJ208" i="42"/>
  <c r="AZ207" i="42"/>
  <c r="BP207" i="42"/>
  <c r="U105" i="45"/>
  <c r="AC104" i="45"/>
  <c r="AD104" i="45"/>
  <c r="V105" i="45"/>
  <c r="AU208" i="43"/>
  <c r="CA207" i="43"/>
  <c r="BK207" i="43"/>
  <c r="BV107" i="44"/>
  <c r="BF107" i="44"/>
  <c r="AS208" i="38"/>
  <c r="BY207" i="38"/>
  <c r="BI207" i="38"/>
  <c r="AI107" i="36"/>
  <c r="AY106" i="36"/>
  <c r="BO106" i="36"/>
  <c r="AH107" i="42"/>
  <c r="BN106" i="42"/>
  <c r="AX106" i="42"/>
  <c r="BB207" i="42"/>
  <c r="BR207" i="42"/>
  <c r="AL208" i="42"/>
  <c r="BG208" i="39"/>
  <c r="AQ209" i="39"/>
  <c r="BW208" i="39"/>
  <c r="BD106" i="44"/>
  <c r="BT106" i="44"/>
  <c r="AN107" i="44"/>
  <c r="AQ107" i="44"/>
  <c r="BG106" i="44"/>
  <c r="BW106" i="44"/>
  <c r="Z106" i="45"/>
  <c r="R107" i="45"/>
  <c r="AA106" i="45"/>
  <c r="S107" i="45"/>
  <c r="AE106" i="45"/>
  <c r="W107" i="45"/>
  <c r="Y105" i="45"/>
  <c r="AG104" i="45"/>
  <c r="T108" i="45"/>
  <c r="AB107" i="45"/>
  <c r="AF104" i="45"/>
  <c r="X105" i="45"/>
  <c r="BT208" i="44"/>
  <c r="BD208" i="44"/>
  <c r="AN209" i="44"/>
  <c r="BY106" i="44"/>
  <c r="BI106" i="44"/>
  <c r="AS107" i="44"/>
  <c r="CA106" i="44"/>
  <c r="AU107" i="44"/>
  <c r="BK106" i="44"/>
  <c r="BQ107" i="44"/>
  <c r="BA107" i="44"/>
  <c r="BA209" i="44"/>
  <c r="BQ209" i="44"/>
  <c r="AK210" i="44"/>
  <c r="AF210" i="44"/>
  <c r="AV209" i="44"/>
  <c r="BL209" i="44"/>
  <c r="AW107" i="44"/>
  <c r="BM107" i="44"/>
  <c r="BE106" i="44"/>
  <c r="BU106" i="44"/>
  <c r="AO107" i="44"/>
  <c r="BI208" i="44"/>
  <c r="BY208" i="44"/>
  <c r="AS209" i="44"/>
  <c r="BP106" i="44"/>
  <c r="AZ106" i="44"/>
  <c r="AJ107" i="44"/>
  <c r="BZ106" i="44"/>
  <c r="AT107" i="44"/>
  <c r="BJ106" i="44"/>
  <c r="AU210" i="44"/>
  <c r="CA209" i="44"/>
  <c r="BK209" i="44"/>
  <c r="AX209" i="44"/>
  <c r="AH210" i="44"/>
  <c r="BN209" i="44"/>
  <c r="BZ207" i="44"/>
  <c r="BJ207" i="44"/>
  <c r="AT208" i="44"/>
  <c r="BH207" i="44"/>
  <c r="AR208" i="44"/>
  <c r="BX207" i="44"/>
  <c r="BH106" i="44"/>
  <c r="BX106" i="44"/>
  <c r="AR107" i="44"/>
  <c r="BP207" i="44"/>
  <c r="AZ207" i="44"/>
  <c r="AJ208" i="44"/>
  <c r="AG209" i="44"/>
  <c r="AW208" i="44"/>
  <c r="BM208" i="44"/>
  <c r="AM208" i="44"/>
  <c r="BS207" i="44"/>
  <c r="BC207" i="44"/>
  <c r="BO207" i="44"/>
  <c r="AI208" i="44"/>
  <c r="AY207" i="44"/>
  <c r="BU208" i="44"/>
  <c r="BE208" i="44"/>
  <c r="AO209" i="44"/>
  <c r="AL211" i="44"/>
  <c r="BR210" i="44"/>
  <c r="BB210" i="44"/>
  <c r="BG208" i="44"/>
  <c r="BW208" i="44"/>
  <c r="AQ209" i="44"/>
  <c r="BF208" i="44"/>
  <c r="BV208" i="44"/>
  <c r="AP209" i="44"/>
  <c r="AG208" i="43"/>
  <c r="AW207" i="43"/>
  <c r="BM207" i="43"/>
  <c r="AH208" i="43"/>
  <c r="AX207" i="43"/>
  <c r="BN207" i="43"/>
  <c r="BC208" i="43"/>
  <c r="BS208" i="43"/>
  <c r="AM209" i="43"/>
  <c r="BT107" i="43"/>
  <c r="BD107" i="43"/>
  <c r="BJ106" i="43"/>
  <c r="BZ106" i="43"/>
  <c r="AT107" i="43"/>
  <c r="BP207" i="43"/>
  <c r="AJ208" i="43"/>
  <c r="AZ207" i="43"/>
  <c r="AI208" i="43"/>
  <c r="BO207" i="43"/>
  <c r="AY207" i="43"/>
  <c r="BD208" i="43"/>
  <c r="BT208" i="43"/>
  <c r="AN209" i="43"/>
  <c r="BB208" i="43"/>
  <c r="AL209" i="43"/>
  <c r="BR208" i="43"/>
  <c r="CA107" i="43"/>
  <c r="BK107" i="43"/>
  <c r="BG106" i="43"/>
  <c r="AQ107" i="43"/>
  <c r="BW106" i="43"/>
  <c r="BV107" i="43"/>
  <c r="BF107" i="43"/>
  <c r="BW208" i="43"/>
  <c r="AQ209" i="43"/>
  <c r="BG208" i="43"/>
  <c r="BH106" i="43"/>
  <c r="BX106" i="43"/>
  <c r="AR107" i="43"/>
  <c r="AK209" i="43"/>
  <c r="BA208" i="43"/>
  <c r="BQ208" i="43"/>
  <c r="AR210" i="43"/>
  <c r="BH209" i="43"/>
  <c r="BX209" i="43"/>
  <c r="BV208" i="43"/>
  <c r="AP209" i="43"/>
  <c r="BF208" i="43"/>
  <c r="BI106" i="43"/>
  <c r="BY106" i="43"/>
  <c r="AS107" i="43"/>
  <c r="BE208" i="43"/>
  <c r="AO209" i="43"/>
  <c r="BU208" i="43"/>
  <c r="AF209" i="43"/>
  <c r="BL208" i="43"/>
  <c r="AV208" i="43"/>
  <c r="BU107" i="43"/>
  <c r="BE107" i="43"/>
  <c r="AK209" i="42"/>
  <c r="BA208" i="42"/>
  <c r="BQ208" i="42"/>
  <c r="AV207" i="42"/>
  <c r="BL207" i="42"/>
  <c r="AF208" i="42"/>
  <c r="BV207" i="42"/>
  <c r="AP208" i="42"/>
  <c r="BF207" i="42"/>
  <c r="BM107" i="42"/>
  <c r="AW107" i="42"/>
  <c r="BX207" i="42"/>
  <c r="AR208" i="42"/>
  <c r="BH207" i="42"/>
  <c r="AT208" i="42"/>
  <c r="BJ207" i="42"/>
  <c r="BZ207" i="42"/>
  <c r="AS208" i="42"/>
  <c r="BI207" i="42"/>
  <c r="BY207" i="42"/>
  <c r="BE209" i="42"/>
  <c r="AO210" i="42"/>
  <c r="BU209" i="42"/>
  <c r="BQ107" i="42"/>
  <c r="BA107" i="42"/>
  <c r="BU107" i="42"/>
  <c r="BE107" i="42"/>
  <c r="BK208" i="42"/>
  <c r="AU209" i="42"/>
  <c r="CA208" i="42"/>
  <c r="BR107" i="42"/>
  <c r="BB107" i="42"/>
  <c r="AY107" i="42"/>
  <c r="BO107" i="42"/>
  <c r="BO207" i="42"/>
  <c r="AI208" i="42"/>
  <c r="AY207" i="42"/>
  <c r="AH210" i="42"/>
  <c r="AX209" i="42"/>
  <c r="BN209" i="42"/>
  <c r="BC209" i="42"/>
  <c r="BS209" i="42"/>
  <c r="AM210" i="42"/>
  <c r="BS107" i="42"/>
  <c r="BC107" i="42"/>
  <c r="BV107" i="42"/>
  <c r="BF107" i="42"/>
  <c r="BT107" i="42"/>
  <c r="BD107" i="42"/>
  <c r="BX107" i="42"/>
  <c r="BH107" i="42"/>
  <c r="AQ107" i="42"/>
  <c r="BW106" i="42"/>
  <c r="BG106" i="42"/>
  <c r="BW207" i="42"/>
  <c r="AQ208" i="42"/>
  <c r="BG207" i="42"/>
  <c r="AN208" i="41"/>
  <c r="BD207" i="41"/>
  <c r="BT207" i="41"/>
  <c r="AH107" i="41"/>
  <c r="BN106" i="41"/>
  <c r="AX106" i="41"/>
  <c r="BS207" i="41"/>
  <c r="BC207" i="41"/>
  <c r="AM208" i="41"/>
  <c r="AI209" i="41"/>
  <c r="BO208" i="41"/>
  <c r="AY208" i="41"/>
  <c r="BM106" i="41"/>
  <c r="AG107" i="41"/>
  <c r="AW106" i="41"/>
  <c r="AW207" i="41"/>
  <c r="BM207" i="41"/>
  <c r="AG208" i="41"/>
  <c r="AI107" i="41"/>
  <c r="BO106" i="41"/>
  <c r="AY106" i="41"/>
  <c r="BY107" i="41"/>
  <c r="BI107" i="41"/>
  <c r="BP107" i="41"/>
  <c r="AZ107" i="41"/>
  <c r="AT210" i="41"/>
  <c r="BZ209" i="41"/>
  <c r="BJ209" i="41"/>
  <c r="BR207" i="41"/>
  <c r="BB207" i="41"/>
  <c r="AL208" i="41"/>
  <c r="BA209" i="41"/>
  <c r="BQ209" i="41"/>
  <c r="AK210" i="41"/>
  <c r="AP208" i="41"/>
  <c r="BV207" i="41"/>
  <c r="BF207" i="41"/>
  <c r="AH209" i="41"/>
  <c r="BN208" i="41"/>
  <c r="AX208" i="41"/>
  <c r="AV207" i="41"/>
  <c r="BL207" i="41"/>
  <c r="AF208" i="41"/>
  <c r="AQ208" i="41"/>
  <c r="BW207" i="41"/>
  <c r="BG207" i="41"/>
  <c r="BU210" i="41"/>
  <c r="AO211" i="41"/>
  <c r="BE210" i="41"/>
  <c r="BY210" i="41"/>
  <c r="BI210" i="41"/>
  <c r="AS211" i="41"/>
  <c r="AR208" i="41"/>
  <c r="BX207" i="41"/>
  <c r="BH207" i="41"/>
  <c r="AK107" i="41"/>
  <c r="BA106" i="41"/>
  <c r="BQ106" i="41"/>
  <c r="BU207" i="40"/>
  <c r="AO208" i="40"/>
  <c r="BE207" i="40"/>
  <c r="BB207" i="40"/>
  <c r="BR207" i="40"/>
  <c r="AL208" i="40"/>
  <c r="BT207" i="40"/>
  <c r="AN208" i="40"/>
  <c r="BD207" i="40"/>
  <c r="BG209" i="40"/>
  <c r="BW209" i="40"/>
  <c r="AQ210" i="40"/>
  <c r="AS208" i="40"/>
  <c r="BI207" i="40"/>
  <c r="BY207" i="40"/>
  <c r="AK210" i="40"/>
  <c r="BA209" i="40"/>
  <c r="BQ209" i="40"/>
  <c r="BQ106" i="40"/>
  <c r="AK107" i="40"/>
  <c r="BA106" i="40"/>
  <c r="BD107" i="40"/>
  <c r="BT107" i="40"/>
  <c r="AM209" i="40"/>
  <c r="BS208" i="40"/>
  <c r="BC208" i="40"/>
  <c r="AX207" i="40"/>
  <c r="BN207" i="40"/>
  <c r="AH208" i="40"/>
  <c r="BR106" i="40"/>
  <c r="BB106" i="40"/>
  <c r="AL107" i="40"/>
  <c r="BJ107" i="40"/>
  <c r="BZ107" i="40"/>
  <c r="BE107" i="40"/>
  <c r="BU107" i="40"/>
  <c r="BF107" i="40"/>
  <c r="BV107" i="40"/>
  <c r="AZ207" i="40"/>
  <c r="BP207" i="40"/>
  <c r="AJ208" i="40"/>
  <c r="BI106" i="40"/>
  <c r="AS107" i="40"/>
  <c r="BY106" i="40"/>
  <c r="BK106" i="40"/>
  <c r="CA106" i="40"/>
  <c r="AU107" i="40"/>
  <c r="BV207" i="40"/>
  <c r="AP208" i="40"/>
  <c r="BF207" i="40"/>
  <c r="AU208" i="40"/>
  <c r="BK207" i="40"/>
  <c r="CA207" i="40"/>
  <c r="AY207" i="40"/>
  <c r="AI208" i="40"/>
  <c r="BO207" i="40"/>
  <c r="BJ208" i="40"/>
  <c r="BZ208" i="40"/>
  <c r="AT209" i="40"/>
  <c r="BW106" i="40"/>
  <c r="BG106" i="40"/>
  <c r="AQ107" i="40"/>
  <c r="BP209" i="39"/>
  <c r="AJ210" i="39"/>
  <c r="AZ209" i="39"/>
  <c r="BM107" i="39"/>
  <c r="AW107" i="39"/>
  <c r="BE208" i="39"/>
  <c r="AO209" i="39"/>
  <c r="BU208" i="39"/>
  <c r="BA107" i="39"/>
  <c r="BQ107" i="39"/>
  <c r="BK207" i="39"/>
  <c r="CA207" i="39"/>
  <c r="AU208" i="39"/>
  <c r="BM207" i="39"/>
  <c r="AG208" i="39"/>
  <c r="AW207" i="39"/>
  <c r="AT210" i="39"/>
  <c r="BJ209" i="39"/>
  <c r="BZ209" i="39"/>
  <c r="BL208" i="39"/>
  <c r="AV208" i="39"/>
  <c r="AF209" i="39"/>
  <c r="BE107" i="39"/>
  <c r="BU107" i="39"/>
  <c r="BQ209" i="39"/>
  <c r="AK210" i="39"/>
  <c r="BA209" i="39"/>
  <c r="BD207" i="39"/>
  <c r="AN208" i="39"/>
  <c r="BT207" i="39"/>
  <c r="BS106" i="39"/>
  <c r="AM107" i="39"/>
  <c r="BC106" i="39"/>
  <c r="BF208" i="39"/>
  <c r="BV208" i="39"/>
  <c r="AP209" i="39"/>
  <c r="AX107" i="39"/>
  <c r="BN107" i="39"/>
  <c r="BJ106" i="39"/>
  <c r="AT107" i="39"/>
  <c r="BZ106" i="39"/>
  <c r="BY208" i="39"/>
  <c r="BI208" i="39"/>
  <c r="AS209" i="39"/>
  <c r="BC208" i="39"/>
  <c r="AM209" i="39"/>
  <c r="BS208" i="39"/>
  <c r="BN207" i="39"/>
  <c r="AH208" i="39"/>
  <c r="AX207" i="39"/>
  <c r="BB107" i="39"/>
  <c r="BR107" i="39"/>
  <c r="AR210" i="39"/>
  <c r="BH209" i="39"/>
  <c r="BX209" i="39"/>
  <c r="BB208" i="39"/>
  <c r="AL209" i="39"/>
  <c r="BR208" i="39"/>
  <c r="AI208" i="39"/>
  <c r="AY207" i="39"/>
  <c r="BO207" i="39"/>
  <c r="BG209" i="38"/>
  <c r="BW209" i="38"/>
  <c r="AQ210" i="38"/>
  <c r="AH107" i="38"/>
  <c r="AX106" i="38"/>
  <c r="BN106" i="38"/>
  <c r="BA208" i="38"/>
  <c r="BQ208" i="38"/>
  <c r="AK209" i="38"/>
  <c r="BR209" i="38"/>
  <c r="BB209" i="38"/>
  <c r="AL210" i="38"/>
  <c r="BH107" i="38"/>
  <c r="BX107" i="38"/>
  <c r="BF107" i="38"/>
  <c r="BV107" i="38"/>
  <c r="AG208" i="38"/>
  <c r="BM207" i="38"/>
  <c r="AW207" i="38"/>
  <c r="AG107" i="38"/>
  <c r="AW106" i="38"/>
  <c r="BM106" i="38"/>
  <c r="BK207" i="38"/>
  <c r="AU208" i="38"/>
  <c r="CA207" i="38"/>
  <c r="AZ208" i="38"/>
  <c r="AJ209" i="38"/>
  <c r="BP208" i="38"/>
  <c r="AM209" i="38"/>
  <c r="BC208" i="38"/>
  <c r="BS208" i="38"/>
  <c r="BC106" i="38"/>
  <c r="BS106" i="38"/>
  <c r="AM107" i="38"/>
  <c r="AF208" i="38"/>
  <c r="AV207" i="38"/>
  <c r="BL207" i="38"/>
  <c r="BT208" i="38"/>
  <c r="BD208" i="38"/>
  <c r="AN209" i="38"/>
  <c r="BB106" i="38"/>
  <c r="BR106" i="38"/>
  <c r="AL107" i="38"/>
  <c r="AP208" i="38"/>
  <c r="BV207" i="38"/>
  <c r="BF207" i="38"/>
  <c r="AU107" i="38"/>
  <c r="CA106" i="38"/>
  <c r="BK106" i="38"/>
  <c r="AY208" i="38"/>
  <c r="AI209" i="38"/>
  <c r="BO208" i="38"/>
  <c r="BJ107" i="38"/>
  <c r="BZ107" i="38"/>
  <c r="BD106" i="38"/>
  <c r="BT106" i="38"/>
  <c r="AN107" i="38"/>
  <c r="BI107" i="38"/>
  <c r="BY107" i="38"/>
  <c r="BG107" i="38"/>
  <c r="BW107" i="38"/>
  <c r="AZ106" i="38"/>
  <c r="AJ107" i="38"/>
  <c r="BP106" i="38"/>
  <c r="BA106" i="38"/>
  <c r="BQ106" i="38"/>
  <c r="AK107" i="38"/>
  <c r="BE106" i="38"/>
  <c r="BU106" i="38"/>
  <c r="AO107" i="38"/>
  <c r="AO208" i="38"/>
  <c r="BU207" i="38"/>
  <c r="BE207" i="38"/>
  <c r="BN208" i="38"/>
  <c r="AH209" i="38"/>
  <c r="AX208" i="38"/>
  <c r="BX208" i="38"/>
  <c r="BH208" i="38"/>
  <c r="AR209" i="38"/>
  <c r="AH107" i="37"/>
  <c r="AX106" i="37"/>
  <c r="BN106" i="37"/>
  <c r="BX107" i="37"/>
  <c r="BH107" i="37"/>
  <c r="AL208" i="37"/>
  <c r="BB207" i="37"/>
  <c r="BR207" i="37"/>
  <c r="AK107" i="37"/>
  <c r="BQ106" i="37"/>
  <c r="BA106" i="37"/>
  <c r="BD207" i="37"/>
  <c r="BT207" i="37"/>
  <c r="AN208" i="37"/>
  <c r="BZ107" i="37"/>
  <c r="BJ107" i="37"/>
  <c r="BG207" i="37"/>
  <c r="AQ208" i="37"/>
  <c r="BW207" i="37"/>
  <c r="BC207" i="37"/>
  <c r="BS207" i="37"/>
  <c r="AM208" i="37"/>
  <c r="AI208" i="37"/>
  <c r="AY207" i="37"/>
  <c r="BO207" i="37"/>
  <c r="AG107" i="37"/>
  <c r="BM106" i="37"/>
  <c r="AW106" i="37"/>
  <c r="BH209" i="37"/>
  <c r="AR210" i="37"/>
  <c r="BX209" i="37"/>
  <c r="CA107" i="37"/>
  <c r="BK107" i="37"/>
  <c r="AV208" i="37"/>
  <c r="BL208" i="37"/>
  <c r="AF209" i="37"/>
  <c r="AP209" i="37"/>
  <c r="BF208" i="37"/>
  <c r="BV208" i="37"/>
  <c r="AJ208" i="37"/>
  <c r="AZ207" i="37"/>
  <c r="BP207" i="37"/>
  <c r="BG107" i="37"/>
  <c r="BW107" i="37"/>
  <c r="BY107" i="37"/>
  <c r="BI107" i="37"/>
  <c r="BK208" i="37"/>
  <c r="AU209" i="37"/>
  <c r="CA208" i="37"/>
  <c r="BI207" i="37"/>
  <c r="BY207" i="37"/>
  <c r="AS208" i="37"/>
  <c r="BZ207" i="37"/>
  <c r="BJ207" i="37"/>
  <c r="AT208" i="37"/>
  <c r="AK208" i="37"/>
  <c r="BA207" i="37"/>
  <c r="BQ207" i="37"/>
  <c r="BE207" i="37"/>
  <c r="BU207" i="37"/>
  <c r="AO208" i="37"/>
  <c r="BR106" i="37"/>
  <c r="AL107" i="37"/>
  <c r="BB106" i="37"/>
  <c r="BD106" i="36"/>
  <c r="AN107" i="36"/>
  <c r="BT106" i="36"/>
  <c r="AO209" i="36"/>
  <c r="BE208" i="36"/>
  <c r="BU208" i="36"/>
  <c r="CA207" i="36"/>
  <c r="AU208" i="36"/>
  <c r="BK207" i="36"/>
  <c r="AL209" i="36"/>
  <c r="BR208" i="36"/>
  <c r="BB208" i="36"/>
  <c r="BX107" i="36"/>
  <c r="BH107" i="36"/>
  <c r="BW106" i="36"/>
  <c r="BG106" i="36"/>
  <c r="AQ107" i="36"/>
  <c r="BP208" i="36"/>
  <c r="AZ208" i="36"/>
  <c r="AJ209" i="36"/>
  <c r="BE106" i="36"/>
  <c r="BU106" i="36"/>
  <c r="AO107" i="36"/>
  <c r="AW207" i="36"/>
  <c r="AG208" i="36"/>
  <c r="BM207" i="36"/>
  <c r="BH208" i="36"/>
  <c r="BX208" i="36"/>
  <c r="AR209" i="36"/>
  <c r="AW107" i="36"/>
  <c r="BM107" i="36"/>
  <c r="AX209" i="36"/>
  <c r="BN209" i="36"/>
  <c r="AH210" i="36"/>
  <c r="BF207" i="36"/>
  <c r="BV207" i="36"/>
  <c r="AP208" i="36"/>
  <c r="AT208" i="36"/>
  <c r="BZ207" i="36"/>
  <c r="BJ207" i="36"/>
  <c r="AS208" i="36"/>
  <c r="BY207" i="36"/>
  <c r="BI207" i="36"/>
  <c r="BZ106" i="36"/>
  <c r="AT107" i="36"/>
  <c r="BJ106" i="36"/>
  <c r="AV207" i="36"/>
  <c r="BL207" i="36"/>
  <c r="AF208" i="36"/>
  <c r="BO207" i="36"/>
  <c r="AI208" i="36"/>
  <c r="AY207" i="36"/>
  <c r="BR107" i="36"/>
  <c r="BB107" i="36"/>
  <c r="BG207" i="36"/>
  <c r="AQ208" i="36"/>
  <c r="BW207" i="36"/>
  <c r="AM208" i="36"/>
  <c r="BC207" i="36"/>
  <c r="BS207" i="36"/>
  <c r="AN208" i="36"/>
  <c r="BD207" i="36"/>
  <c r="BT207" i="36"/>
  <c r="BF106" i="36"/>
  <c r="BV106" i="36"/>
  <c r="AP107" i="36"/>
  <c r="BY107" i="36"/>
  <c r="BI107" i="36"/>
  <c r="BA209" i="36"/>
  <c r="BQ209" i="36"/>
  <c r="AK210" i="36"/>
  <c r="BI204" i="16"/>
  <c r="BY204" i="16"/>
  <c r="CA205" i="16"/>
  <c r="BK205" i="16"/>
  <c r="AX77" i="16"/>
  <c r="BN77" i="16"/>
  <c r="BR77" i="16"/>
  <c r="BB77" i="16"/>
  <c r="BJ104" i="16"/>
  <c r="BZ104" i="16"/>
  <c r="BV105" i="16"/>
  <c r="BF105" i="16"/>
  <c r="AW77" i="16"/>
  <c r="BM77" i="16"/>
  <c r="BD204" i="16"/>
  <c r="BT204" i="16"/>
  <c r="BZ205" i="16"/>
  <c r="BJ205" i="16"/>
  <c r="BH104" i="16"/>
  <c r="BX104" i="16"/>
  <c r="BO78" i="16"/>
  <c r="AY78" i="16"/>
  <c r="BD106" i="16"/>
  <c r="BT106" i="16"/>
  <c r="BE104" i="16"/>
  <c r="BU104" i="16"/>
  <c r="AO105" i="16"/>
  <c r="BC77" i="16"/>
  <c r="BS77" i="16"/>
  <c r="BQ77" i="16"/>
  <c r="BA77" i="16"/>
  <c r="BP78" i="16"/>
  <c r="AZ78" i="16"/>
  <c r="BF205" i="16"/>
  <c r="BV205" i="16"/>
  <c r="BG204" i="16"/>
  <c r="BW204" i="16"/>
  <c r="BE204" i="16"/>
  <c r="BU204" i="16"/>
  <c r="BX205" i="16"/>
  <c r="BH205" i="16"/>
  <c r="BY104" i="16"/>
  <c r="BI104" i="16"/>
  <c r="BG104" i="16"/>
  <c r="BW104" i="16"/>
  <c r="CA105" i="16"/>
  <c r="BK105" i="16"/>
  <c r="BL77" i="16"/>
  <c r="AV77" i="16"/>
  <c r="AP106" i="16"/>
  <c r="AQ105" i="16"/>
  <c r="AR105" i="16"/>
  <c r="AR206" i="16"/>
  <c r="AS105" i="16"/>
  <c r="AN107" i="16"/>
  <c r="AU106" i="16"/>
  <c r="AN205" i="16"/>
  <c r="AT105" i="16"/>
  <c r="AU206" i="16"/>
  <c r="AT206" i="16"/>
  <c r="AO205" i="16"/>
  <c r="AQ205" i="16"/>
  <c r="AS205" i="16"/>
  <c r="AP206" i="16"/>
  <c r="S62" i="15"/>
  <c r="AA62" i="15" s="1"/>
  <c r="X63" i="15"/>
  <c r="AF63" i="15" s="1"/>
  <c r="T63" i="15"/>
  <c r="AB63" i="15" s="1"/>
  <c r="R63" i="15"/>
  <c r="Z63" i="15" s="1"/>
  <c r="W63" i="15"/>
  <c r="AE63" i="15" s="1"/>
  <c r="Y63" i="15"/>
  <c r="AG63" i="15" s="1"/>
  <c r="U62" i="15"/>
  <c r="AC62" i="15" s="1"/>
  <c r="V63" i="15"/>
  <c r="AD63" i="15" s="1"/>
  <c r="BC107" i="43" l="1"/>
  <c r="BS107" i="43"/>
  <c r="AY107" i="43"/>
  <c r="BO107" i="43"/>
  <c r="BC107" i="40"/>
  <c r="BS107" i="40"/>
  <c r="BX107" i="39"/>
  <c r="BH107" i="39"/>
  <c r="BZ208" i="43"/>
  <c r="AT209" i="43"/>
  <c r="BJ208" i="43"/>
  <c r="AJ209" i="42"/>
  <c r="BP208" i="42"/>
  <c r="AZ208" i="42"/>
  <c r="BM208" i="40"/>
  <c r="AG209" i="40"/>
  <c r="AW208" i="40"/>
  <c r="BW107" i="44"/>
  <c r="BG107" i="44"/>
  <c r="BD107" i="44"/>
  <c r="BT107" i="44"/>
  <c r="BX107" i="41"/>
  <c r="BH107" i="41"/>
  <c r="BJ107" i="41"/>
  <c r="BZ107" i="41"/>
  <c r="AL209" i="42"/>
  <c r="BR208" i="42"/>
  <c r="BB208" i="42"/>
  <c r="U106" i="45"/>
  <c r="AC105" i="45"/>
  <c r="BL208" i="40"/>
  <c r="AV208" i="40"/>
  <c r="AF209" i="40"/>
  <c r="BY208" i="43"/>
  <c r="AS209" i="43"/>
  <c r="BI208" i="43"/>
  <c r="BN107" i="42"/>
  <c r="AX107" i="42"/>
  <c r="AJ209" i="41"/>
  <c r="BP208" i="41"/>
  <c r="AZ208" i="41"/>
  <c r="BY107" i="39"/>
  <c r="BI107" i="39"/>
  <c r="BM107" i="40"/>
  <c r="AW107" i="40"/>
  <c r="AN209" i="42"/>
  <c r="BT208" i="42"/>
  <c r="BD208" i="42"/>
  <c r="AY107" i="36"/>
  <c r="BO107" i="36"/>
  <c r="AG209" i="37"/>
  <c r="BM208" i="37"/>
  <c r="AW208" i="37"/>
  <c r="AH210" i="37"/>
  <c r="BN209" i="37"/>
  <c r="AX209" i="37"/>
  <c r="BM208" i="42"/>
  <c r="AW208" i="42"/>
  <c r="AG209" i="42"/>
  <c r="BW209" i="39"/>
  <c r="AQ210" i="39"/>
  <c r="BG209" i="39"/>
  <c r="CA208" i="43"/>
  <c r="BK208" i="43"/>
  <c r="AU209" i="43"/>
  <c r="AD105" i="45"/>
  <c r="V106" i="45"/>
  <c r="BX208" i="40"/>
  <c r="BH208" i="40"/>
  <c r="AR209" i="40"/>
  <c r="AS209" i="38"/>
  <c r="BY208" i="38"/>
  <c r="BI208" i="38"/>
  <c r="AT209" i="38"/>
  <c r="BJ208" i="38"/>
  <c r="BZ208" i="38"/>
  <c r="CA208" i="41"/>
  <c r="BK208" i="41"/>
  <c r="AU209" i="41"/>
  <c r="AF105" i="45"/>
  <c r="X106" i="45"/>
  <c r="T109" i="45"/>
  <c r="AB108" i="45"/>
  <c r="Y106" i="45"/>
  <c r="AG105" i="45"/>
  <c r="W108" i="45"/>
  <c r="AE107" i="45"/>
  <c r="Z107" i="45"/>
  <c r="R108" i="45"/>
  <c r="S108" i="45"/>
  <c r="AA107" i="45"/>
  <c r="AY208" i="44"/>
  <c r="BO208" i="44"/>
  <c r="AI209" i="44"/>
  <c r="BL210" i="44"/>
  <c r="AV210" i="44"/>
  <c r="AF211" i="44"/>
  <c r="AK211" i="44"/>
  <c r="BQ210" i="44"/>
  <c r="BA210" i="44"/>
  <c r="AM209" i="44"/>
  <c r="BS208" i="44"/>
  <c r="BC208" i="44"/>
  <c r="BK210" i="44"/>
  <c r="CA210" i="44"/>
  <c r="AU211" i="44"/>
  <c r="BJ208" i="44"/>
  <c r="BZ208" i="44"/>
  <c r="AT209" i="44"/>
  <c r="BV209" i="44"/>
  <c r="AP210" i="44"/>
  <c r="BF209" i="44"/>
  <c r="AG210" i="44"/>
  <c r="AW209" i="44"/>
  <c r="BM209" i="44"/>
  <c r="BZ107" i="44"/>
  <c r="BJ107" i="44"/>
  <c r="AZ208" i="44"/>
  <c r="BP208" i="44"/>
  <c r="AJ209" i="44"/>
  <c r="AZ107" i="44"/>
  <c r="BP107" i="44"/>
  <c r="CA107" i="44"/>
  <c r="BK107" i="44"/>
  <c r="AQ210" i="44"/>
  <c r="BG209" i="44"/>
  <c r="BW209" i="44"/>
  <c r="AS210" i="44"/>
  <c r="BI209" i="44"/>
  <c r="BY209" i="44"/>
  <c r="BH107" i="44"/>
  <c r="BX107" i="44"/>
  <c r="BT209" i="44"/>
  <c r="BD209" i="44"/>
  <c r="AN210" i="44"/>
  <c r="BY107" i="44"/>
  <c r="BI107" i="44"/>
  <c r="BB211" i="44"/>
  <c r="BR211" i="44"/>
  <c r="AL212" i="44"/>
  <c r="BH208" i="44"/>
  <c r="BX208" i="44"/>
  <c r="AR209" i="44"/>
  <c r="BU107" i="44"/>
  <c r="BE107" i="44"/>
  <c r="BN210" i="44"/>
  <c r="AH211" i="44"/>
  <c r="AX210" i="44"/>
  <c r="BU209" i="44"/>
  <c r="BE209" i="44"/>
  <c r="AO210" i="44"/>
  <c r="BI107" i="43"/>
  <c r="BY107" i="43"/>
  <c r="AY208" i="43"/>
  <c r="BO208" i="43"/>
  <c r="AI209" i="43"/>
  <c r="AP210" i="43"/>
  <c r="BF209" i="43"/>
  <c r="BV209" i="43"/>
  <c r="BR209" i="43"/>
  <c r="BB209" i="43"/>
  <c r="AL210" i="43"/>
  <c r="BQ209" i="43"/>
  <c r="AK210" i="43"/>
  <c r="BA209" i="43"/>
  <c r="AV209" i="43"/>
  <c r="AF210" i="43"/>
  <c r="BL209" i="43"/>
  <c r="AH209" i="43"/>
  <c r="AX208" i="43"/>
  <c r="BN208" i="43"/>
  <c r="BW107" i="43"/>
  <c r="BG107" i="43"/>
  <c r="BH210" i="43"/>
  <c r="AR211" i="43"/>
  <c r="BX210" i="43"/>
  <c r="BD209" i="43"/>
  <c r="AN210" i="43"/>
  <c r="BT209" i="43"/>
  <c r="AZ208" i="43"/>
  <c r="BP208" i="43"/>
  <c r="AJ209" i="43"/>
  <c r="BJ107" i="43"/>
  <c r="BZ107" i="43"/>
  <c r="BS209" i="43"/>
  <c r="AM210" i="43"/>
  <c r="BC209" i="43"/>
  <c r="BE209" i="43"/>
  <c r="AO210" i="43"/>
  <c r="BU209" i="43"/>
  <c r="BX107" i="43"/>
  <c r="BH107" i="43"/>
  <c r="AQ210" i="43"/>
  <c r="BG209" i="43"/>
  <c r="BW209" i="43"/>
  <c r="BM208" i="43"/>
  <c r="AG209" i="43"/>
  <c r="AW208" i="43"/>
  <c r="BO208" i="42"/>
  <c r="AI209" i="42"/>
  <c r="AY208" i="42"/>
  <c r="BY208" i="42"/>
  <c r="AS209" i="42"/>
  <c r="BI208" i="42"/>
  <c r="BW107" i="42"/>
  <c r="BG107" i="42"/>
  <c r="AX210" i="42"/>
  <c r="AH211" i="42"/>
  <c r="BN210" i="42"/>
  <c r="AV208" i="42"/>
  <c r="AF209" i="42"/>
  <c r="BL208" i="42"/>
  <c r="BX208" i="42"/>
  <c r="BH208" i="42"/>
  <c r="AR209" i="42"/>
  <c r="BS210" i="42"/>
  <c r="AM211" i="42"/>
  <c r="BC210" i="42"/>
  <c r="BF208" i="42"/>
  <c r="AP209" i="42"/>
  <c r="BV208" i="42"/>
  <c r="AO211" i="42"/>
  <c r="BE210" i="42"/>
  <c r="BU210" i="42"/>
  <c r="BZ208" i="42"/>
  <c r="AT209" i="42"/>
  <c r="BJ208" i="42"/>
  <c r="CA209" i="42"/>
  <c r="AU210" i="42"/>
  <c r="BK209" i="42"/>
  <c r="BW208" i="42"/>
  <c r="BG208" i="42"/>
  <c r="AQ209" i="42"/>
  <c r="AK210" i="42"/>
  <c r="BA209" i="42"/>
  <c r="BQ209" i="42"/>
  <c r="BS208" i="41"/>
  <c r="AM209" i="41"/>
  <c r="BC208" i="41"/>
  <c r="BY211" i="41"/>
  <c r="AS212" i="41"/>
  <c r="BI211" i="41"/>
  <c r="BR208" i="41"/>
  <c r="BB208" i="41"/>
  <c r="AL209" i="41"/>
  <c r="AI210" i="41"/>
  <c r="BO209" i="41"/>
  <c r="AY209" i="41"/>
  <c r="BZ210" i="41"/>
  <c r="BJ210" i="41"/>
  <c r="AT211" i="41"/>
  <c r="AH210" i="41"/>
  <c r="BN209" i="41"/>
  <c r="AX209" i="41"/>
  <c r="BE211" i="41"/>
  <c r="BU211" i="41"/>
  <c r="AO212" i="41"/>
  <c r="AQ209" i="41"/>
  <c r="BG208" i="41"/>
  <c r="BW208" i="41"/>
  <c r="AF209" i="41"/>
  <c r="BL208" i="41"/>
  <c r="AV208" i="41"/>
  <c r="BN107" i="41"/>
  <c r="AX107" i="41"/>
  <c r="BQ107" i="41"/>
  <c r="BA107" i="41"/>
  <c r="BO107" i="41"/>
  <c r="AY107" i="41"/>
  <c r="AK211" i="41"/>
  <c r="BQ210" i="41"/>
  <c r="BA210" i="41"/>
  <c r="BH208" i="41"/>
  <c r="AR209" i="41"/>
  <c r="BX208" i="41"/>
  <c r="BM107" i="41"/>
  <c r="AW107" i="41"/>
  <c r="BT208" i="41"/>
  <c r="AN209" i="41"/>
  <c r="BD208" i="41"/>
  <c r="AP209" i="41"/>
  <c r="BF208" i="41"/>
  <c r="BV208" i="41"/>
  <c r="AG209" i="41"/>
  <c r="BM208" i="41"/>
  <c r="AW208" i="41"/>
  <c r="BK208" i="40"/>
  <c r="CA208" i="40"/>
  <c r="AU209" i="40"/>
  <c r="CA107" i="40"/>
  <c r="BK107" i="40"/>
  <c r="AL209" i="40"/>
  <c r="BB208" i="40"/>
  <c r="BR208" i="40"/>
  <c r="BQ210" i="40"/>
  <c r="AK211" i="40"/>
  <c r="BA210" i="40"/>
  <c r="BN208" i="40"/>
  <c r="AH209" i="40"/>
  <c r="AX208" i="40"/>
  <c r="BC209" i="40"/>
  <c r="BS209" i="40"/>
  <c r="AM210" i="40"/>
  <c r="BI107" i="40"/>
  <c r="BY107" i="40"/>
  <c r="BT208" i="40"/>
  <c r="BD208" i="40"/>
  <c r="AN209" i="40"/>
  <c r="AJ209" i="40"/>
  <c r="BP208" i="40"/>
  <c r="AZ208" i="40"/>
  <c r="AQ211" i="40"/>
  <c r="BG210" i="40"/>
  <c r="BW210" i="40"/>
  <c r="BA107" i="40"/>
  <c r="BQ107" i="40"/>
  <c r="BB107" i="40"/>
  <c r="BR107" i="40"/>
  <c r="BW107" i="40"/>
  <c r="BG107" i="40"/>
  <c r="BZ209" i="40"/>
  <c r="AT210" i="40"/>
  <c r="BJ209" i="40"/>
  <c r="BU208" i="40"/>
  <c r="BE208" i="40"/>
  <c r="AO209" i="40"/>
  <c r="BY208" i="40"/>
  <c r="BI208" i="40"/>
  <c r="AS209" i="40"/>
  <c r="BV208" i="40"/>
  <c r="BF208" i="40"/>
  <c r="AP209" i="40"/>
  <c r="BO208" i="40"/>
  <c r="AI209" i="40"/>
  <c r="AY208" i="40"/>
  <c r="BJ210" i="39"/>
  <c r="BZ210" i="39"/>
  <c r="AT211" i="39"/>
  <c r="AW208" i="39"/>
  <c r="AG209" i="39"/>
  <c r="BM208" i="39"/>
  <c r="BR209" i="39"/>
  <c r="AL210" i="39"/>
  <c r="BB209" i="39"/>
  <c r="BH210" i="39"/>
  <c r="AR211" i="39"/>
  <c r="BX210" i="39"/>
  <c r="AU209" i="39"/>
  <c r="BK208" i="39"/>
  <c r="CA208" i="39"/>
  <c r="AS210" i="39"/>
  <c r="BI209" i="39"/>
  <c r="BY209" i="39"/>
  <c r="AH209" i="39"/>
  <c r="AX208" i="39"/>
  <c r="BN208" i="39"/>
  <c r="AO210" i="39"/>
  <c r="BE209" i="39"/>
  <c r="BU209" i="39"/>
  <c r="BQ210" i="39"/>
  <c r="BA210" i="39"/>
  <c r="AK211" i="39"/>
  <c r="BZ107" i="39"/>
  <c r="BJ107" i="39"/>
  <c r="BC107" i="39"/>
  <c r="BS107" i="39"/>
  <c r="AV209" i="39"/>
  <c r="BL209" i="39"/>
  <c r="AF210" i="39"/>
  <c r="BP210" i="39"/>
  <c r="AZ210" i="39"/>
  <c r="AJ211" i="39"/>
  <c r="AI209" i="39"/>
  <c r="AY208" i="39"/>
  <c r="BO208" i="39"/>
  <c r="AP210" i="39"/>
  <c r="BF209" i="39"/>
  <c r="BV209" i="39"/>
  <c r="BD208" i="39"/>
  <c r="AN209" i="39"/>
  <c r="BT208" i="39"/>
  <c r="AM210" i="39"/>
  <c r="BC209" i="39"/>
  <c r="BS209" i="39"/>
  <c r="BU208" i="38"/>
  <c r="BE208" i="38"/>
  <c r="AO209" i="38"/>
  <c r="BD107" i="38"/>
  <c r="BT107" i="38"/>
  <c r="BM208" i="38"/>
  <c r="AG209" i="38"/>
  <c r="AW208" i="38"/>
  <c r="BT209" i="38"/>
  <c r="BD209" i="38"/>
  <c r="AN210" i="38"/>
  <c r="BQ209" i="38"/>
  <c r="BA209" i="38"/>
  <c r="AK210" i="38"/>
  <c r="BH209" i="38"/>
  <c r="BX209" i="38"/>
  <c r="AR210" i="38"/>
  <c r="BE107" i="38"/>
  <c r="BU107" i="38"/>
  <c r="BK107" i="38"/>
  <c r="CA107" i="38"/>
  <c r="BV208" i="38"/>
  <c r="AP209" i="38"/>
  <c r="BF208" i="38"/>
  <c r="AU209" i="38"/>
  <c r="CA208" i="38"/>
  <c r="BK208" i="38"/>
  <c r="BN107" i="38"/>
  <c r="AX107" i="38"/>
  <c r="AF209" i="38"/>
  <c r="AV208" i="38"/>
  <c r="BL208" i="38"/>
  <c r="BP107" i="38"/>
  <c r="AZ107" i="38"/>
  <c r="BR107" i="38"/>
  <c r="BB107" i="38"/>
  <c r="AQ211" i="38"/>
  <c r="BW210" i="38"/>
  <c r="BG210" i="38"/>
  <c r="AW107" i="38"/>
  <c r="BM107" i="38"/>
  <c r="BC107" i="38"/>
  <c r="BS107" i="38"/>
  <c r="BQ107" i="38"/>
  <c r="BA107" i="38"/>
  <c r="BB210" i="38"/>
  <c r="BR210" i="38"/>
  <c r="AL211" i="38"/>
  <c r="AI210" i="38"/>
  <c r="AY209" i="38"/>
  <c r="BO209" i="38"/>
  <c r="BS209" i="38"/>
  <c r="BC209" i="38"/>
  <c r="AM210" i="38"/>
  <c r="AJ210" i="38"/>
  <c r="AZ209" i="38"/>
  <c r="BP209" i="38"/>
  <c r="AH210" i="38"/>
  <c r="BN209" i="38"/>
  <c r="AX209" i="38"/>
  <c r="BX210" i="37"/>
  <c r="AR211" i="37"/>
  <c r="BH210" i="37"/>
  <c r="BU208" i="37"/>
  <c r="AO209" i="37"/>
  <c r="BE208" i="37"/>
  <c r="BT208" i="37"/>
  <c r="AN209" i="37"/>
  <c r="BD208" i="37"/>
  <c r="BR208" i="37"/>
  <c r="AL209" i="37"/>
  <c r="BB208" i="37"/>
  <c r="AZ208" i="37"/>
  <c r="BP208" i="37"/>
  <c r="AJ209" i="37"/>
  <c r="AY208" i="37"/>
  <c r="AI209" i="37"/>
  <c r="BO208" i="37"/>
  <c r="BJ208" i="37"/>
  <c r="AT209" i="37"/>
  <c r="BZ208" i="37"/>
  <c r="BK209" i="37"/>
  <c r="AU210" i="37"/>
  <c r="CA209" i="37"/>
  <c r="BB107" i="37"/>
  <c r="BR107" i="37"/>
  <c r="BS208" i="37"/>
  <c r="AM209" i="37"/>
  <c r="BC208" i="37"/>
  <c r="BA208" i="37"/>
  <c r="AK209" i="37"/>
  <c r="BQ208" i="37"/>
  <c r="AQ209" i="37"/>
  <c r="BG208" i="37"/>
  <c r="BW208" i="37"/>
  <c r="AP210" i="37"/>
  <c r="BV209" i="37"/>
  <c r="BF209" i="37"/>
  <c r="BL209" i="37"/>
  <c r="AF210" i="37"/>
  <c r="AV209" i="37"/>
  <c r="AS209" i="37"/>
  <c r="BI208" i="37"/>
  <c r="BY208" i="37"/>
  <c r="BA107" i="37"/>
  <c r="BQ107" i="37"/>
  <c r="AW107" i="37"/>
  <c r="BM107" i="37"/>
  <c r="AX107" i="37"/>
  <c r="BN107" i="37"/>
  <c r="AZ209" i="36"/>
  <c r="BP209" i="36"/>
  <c r="AJ210" i="36"/>
  <c r="BZ208" i="36"/>
  <c r="BJ208" i="36"/>
  <c r="AT209" i="36"/>
  <c r="AF209" i="36"/>
  <c r="BL208" i="36"/>
  <c r="AV208" i="36"/>
  <c r="CA208" i="36"/>
  <c r="BK208" i="36"/>
  <c r="AU209" i="36"/>
  <c r="BS208" i="36"/>
  <c r="BC208" i="36"/>
  <c r="AM209" i="36"/>
  <c r="AH211" i="36"/>
  <c r="AX210" i="36"/>
  <c r="BN210" i="36"/>
  <c r="BO208" i="36"/>
  <c r="AY208" i="36"/>
  <c r="AI209" i="36"/>
  <c r="BV107" i="36"/>
  <c r="BF107" i="36"/>
  <c r="BZ107" i="36"/>
  <c r="BJ107" i="36"/>
  <c r="BU107" i="36"/>
  <c r="BE107" i="36"/>
  <c r="BW107" i="36"/>
  <c r="BG107" i="36"/>
  <c r="BG208" i="36"/>
  <c r="AQ209" i="36"/>
  <c r="BW208" i="36"/>
  <c r="AK211" i="36"/>
  <c r="BA210" i="36"/>
  <c r="BQ210" i="36"/>
  <c r="BR209" i="36"/>
  <c r="AL210" i="36"/>
  <c r="BB209" i="36"/>
  <c r="AR210" i="36"/>
  <c r="BH209" i="36"/>
  <c r="BX209" i="36"/>
  <c r="AG209" i="36"/>
  <c r="BM208" i="36"/>
  <c r="AW208" i="36"/>
  <c r="BT107" i="36"/>
  <c r="BD107" i="36"/>
  <c r="BF208" i="36"/>
  <c r="AP209" i="36"/>
  <c r="BV208" i="36"/>
  <c r="BU209" i="36"/>
  <c r="AO210" i="36"/>
  <c r="BE209" i="36"/>
  <c r="BD208" i="36"/>
  <c r="AN209" i="36"/>
  <c r="BT208" i="36"/>
  <c r="BI208" i="36"/>
  <c r="BY208" i="36"/>
  <c r="AS209" i="36"/>
  <c r="BD205" i="16"/>
  <c r="BT205" i="16"/>
  <c r="BK106" i="16"/>
  <c r="CA106" i="16"/>
  <c r="BT107" i="16"/>
  <c r="BD107" i="16"/>
  <c r="BX105" i="16"/>
  <c r="BH105" i="16"/>
  <c r="BF106" i="16"/>
  <c r="BV106" i="16"/>
  <c r="AX78" i="16"/>
  <c r="BN78" i="16"/>
  <c r="BK206" i="16"/>
  <c r="CA206" i="16"/>
  <c r="BY105" i="16"/>
  <c r="BI105" i="16"/>
  <c r="BC78" i="16"/>
  <c r="BS78" i="16"/>
  <c r="AW78" i="16"/>
  <c r="BM78" i="16"/>
  <c r="BW105" i="16"/>
  <c r="BG105" i="16"/>
  <c r="BU105" i="16"/>
  <c r="BE105" i="16"/>
  <c r="AO106" i="16"/>
  <c r="BF206" i="16"/>
  <c r="BV206" i="16"/>
  <c r="BY205" i="16"/>
  <c r="BI205" i="16"/>
  <c r="BG205" i="16"/>
  <c r="BW205" i="16"/>
  <c r="BE205" i="16"/>
  <c r="BU205" i="16"/>
  <c r="BZ105" i="16"/>
  <c r="BJ105" i="16"/>
  <c r="BB78" i="16"/>
  <c r="BR78" i="16"/>
  <c r="BX206" i="16"/>
  <c r="BH206" i="16"/>
  <c r="AY79" i="16"/>
  <c r="BO79" i="16"/>
  <c r="BQ78" i="16"/>
  <c r="BA78" i="16"/>
  <c r="AZ79" i="16"/>
  <c r="BP79" i="16"/>
  <c r="BJ206" i="16"/>
  <c r="BZ206" i="16"/>
  <c r="BL78" i="16"/>
  <c r="AV78" i="16"/>
  <c r="AP107" i="16"/>
  <c r="AU107" i="16"/>
  <c r="AU207" i="16"/>
  <c r="AR106" i="16"/>
  <c r="AN206" i="16"/>
  <c r="AS106" i="16"/>
  <c r="AR207" i="16"/>
  <c r="AT106" i="16"/>
  <c r="AP207" i="16"/>
  <c r="AO206" i="16"/>
  <c r="AS206" i="16"/>
  <c r="AQ206" i="16"/>
  <c r="AT207" i="16"/>
  <c r="AQ106" i="16"/>
  <c r="V64" i="15"/>
  <c r="AD64" i="15" s="1"/>
  <c r="R64" i="15"/>
  <c r="Z64" i="15" s="1"/>
  <c r="U63" i="15"/>
  <c r="AC63" i="15" s="1"/>
  <c r="T64" i="15"/>
  <c r="AB64" i="15" s="1"/>
  <c r="Y64" i="15"/>
  <c r="AG64" i="15" s="1"/>
  <c r="X64" i="15"/>
  <c r="AF64" i="15" s="1"/>
  <c r="W64" i="15"/>
  <c r="AE64" i="15" s="1"/>
  <c r="S63" i="15"/>
  <c r="AA63" i="15" s="1"/>
  <c r="V107" i="45" l="1"/>
  <c r="AD106" i="45"/>
  <c r="BD209" i="42"/>
  <c r="AN210" i="42"/>
  <c r="BT209" i="42"/>
  <c r="BB209" i="42"/>
  <c r="BR209" i="42"/>
  <c r="AL210" i="42"/>
  <c r="AU210" i="43"/>
  <c r="CA209" i="43"/>
  <c r="BK209" i="43"/>
  <c r="BG210" i="39"/>
  <c r="AQ211" i="39"/>
  <c r="BW210" i="39"/>
  <c r="AU210" i="41"/>
  <c r="CA209" i="41"/>
  <c r="BK209" i="41"/>
  <c r="AG210" i="42"/>
  <c r="BM209" i="42"/>
  <c r="AW209" i="42"/>
  <c r="AJ210" i="41"/>
  <c r="AZ209" i="41"/>
  <c r="BP209" i="41"/>
  <c r="BM209" i="40"/>
  <c r="AW209" i="40"/>
  <c r="AG210" i="40"/>
  <c r="BY209" i="43"/>
  <c r="BI209" i="43"/>
  <c r="AS210" i="43"/>
  <c r="BJ209" i="38"/>
  <c r="AT210" i="38"/>
  <c r="BZ209" i="38"/>
  <c r="BN210" i="37"/>
  <c r="AX210" i="37"/>
  <c r="AH211" i="37"/>
  <c r="BL209" i="40"/>
  <c r="AV209" i="40"/>
  <c r="AF210" i="40"/>
  <c r="BP209" i="42"/>
  <c r="AZ209" i="42"/>
  <c r="AJ210" i="42"/>
  <c r="AS210" i="38"/>
  <c r="BI209" i="38"/>
  <c r="BY209" i="38"/>
  <c r="AG210" i="37"/>
  <c r="BM209" i="37"/>
  <c r="AW209" i="37"/>
  <c r="AT210" i="43"/>
  <c r="BZ209" i="43"/>
  <c r="BJ209" i="43"/>
  <c r="BX209" i="40"/>
  <c r="BH209" i="40"/>
  <c r="AR210" i="40"/>
  <c r="AC106" i="45"/>
  <c r="U107" i="45"/>
  <c r="R109" i="45"/>
  <c r="Z108" i="45"/>
  <c r="AE108" i="45"/>
  <c r="W109" i="45"/>
  <c r="AB109" i="45"/>
  <c r="T110" i="45"/>
  <c r="S109" i="45"/>
  <c r="AA108" i="45"/>
  <c r="AG106" i="45"/>
  <c r="Y107" i="45"/>
  <c r="X107" i="45"/>
  <c r="AF106" i="45"/>
  <c r="BN211" i="44"/>
  <c r="AX211" i="44"/>
  <c r="AH212" i="44"/>
  <c r="AU212" i="44"/>
  <c r="CA211" i="44"/>
  <c r="BK211" i="44"/>
  <c r="AP211" i="44"/>
  <c r="BF210" i="44"/>
  <c r="BV210" i="44"/>
  <c r="AT210" i="44"/>
  <c r="BJ209" i="44"/>
  <c r="BZ209" i="44"/>
  <c r="AQ211" i="44"/>
  <c r="BG210" i="44"/>
  <c r="BW210" i="44"/>
  <c r="BS209" i="44"/>
  <c r="BC209" i="44"/>
  <c r="AM210" i="44"/>
  <c r="BI210" i="44"/>
  <c r="BY210" i="44"/>
  <c r="AS211" i="44"/>
  <c r="AR210" i="44"/>
  <c r="BH209" i="44"/>
  <c r="BX209" i="44"/>
  <c r="BR212" i="44"/>
  <c r="AL213" i="44"/>
  <c r="BB212" i="44"/>
  <c r="BQ211" i="44"/>
  <c r="AK212" i="44"/>
  <c r="BA211" i="44"/>
  <c r="AN211" i="44"/>
  <c r="BT210" i="44"/>
  <c r="BD210" i="44"/>
  <c r="AO211" i="44"/>
  <c r="BE210" i="44"/>
  <c r="BU210" i="44"/>
  <c r="BL211" i="44"/>
  <c r="AF212" i="44"/>
  <c r="AV211" i="44"/>
  <c r="AY209" i="44"/>
  <c r="AI210" i="44"/>
  <c r="BO209" i="44"/>
  <c r="AZ209" i="44"/>
  <c r="AJ210" i="44"/>
  <c r="BP209" i="44"/>
  <c r="BM210" i="44"/>
  <c r="AG211" i="44"/>
  <c r="AW210" i="44"/>
  <c r="BL210" i="43"/>
  <c r="AF211" i="43"/>
  <c r="AV210" i="43"/>
  <c r="BQ210" i="43"/>
  <c r="AK211" i="43"/>
  <c r="BA210" i="43"/>
  <c r="AL211" i="43"/>
  <c r="BR210" i="43"/>
  <c r="BB210" i="43"/>
  <c r="AW209" i="43"/>
  <c r="AG210" i="43"/>
  <c r="BM209" i="43"/>
  <c r="AI210" i="43"/>
  <c r="AY209" i="43"/>
  <c r="BO209" i="43"/>
  <c r="AJ210" i="43"/>
  <c r="AZ209" i="43"/>
  <c r="BP209" i="43"/>
  <c r="AN211" i="43"/>
  <c r="BD210" i="43"/>
  <c r="BT210" i="43"/>
  <c r="AO211" i="43"/>
  <c r="BE210" i="43"/>
  <c r="BU210" i="43"/>
  <c r="AQ211" i="43"/>
  <c r="BG210" i="43"/>
  <c r="BW210" i="43"/>
  <c r="AR212" i="43"/>
  <c r="BX211" i="43"/>
  <c r="BH211" i="43"/>
  <c r="AP211" i="43"/>
  <c r="BF210" i="43"/>
  <c r="BV210" i="43"/>
  <c r="AM211" i="43"/>
  <c r="BC210" i="43"/>
  <c r="BS210" i="43"/>
  <c r="AX209" i="43"/>
  <c r="BN209" i="43"/>
  <c r="AH210" i="43"/>
  <c r="BZ209" i="42"/>
  <c r="AT210" i="42"/>
  <c r="BJ209" i="42"/>
  <c r="BH209" i="42"/>
  <c r="BX209" i="42"/>
  <c r="AR210" i="42"/>
  <c r="BY209" i="42"/>
  <c r="AS210" i="42"/>
  <c r="BI209" i="42"/>
  <c r="BF209" i="42"/>
  <c r="BV209" i="42"/>
  <c r="AP210" i="42"/>
  <c r="AH212" i="42"/>
  <c r="BN211" i="42"/>
  <c r="AX211" i="42"/>
  <c r="BG209" i="42"/>
  <c r="BW209" i="42"/>
  <c r="AQ210" i="42"/>
  <c r="AU211" i="42"/>
  <c r="CA210" i="42"/>
  <c r="BK210" i="42"/>
  <c r="AO212" i="42"/>
  <c r="BU211" i="42"/>
  <c r="BE211" i="42"/>
  <c r="AM212" i="42"/>
  <c r="BS211" i="42"/>
  <c r="BC211" i="42"/>
  <c r="BQ210" i="42"/>
  <c r="AK211" i="42"/>
  <c r="BA210" i="42"/>
  <c r="AF210" i="42"/>
  <c r="AV209" i="42"/>
  <c r="BL209" i="42"/>
  <c r="AI210" i="42"/>
  <c r="BO209" i="42"/>
  <c r="AY209" i="42"/>
  <c r="BN210" i="41"/>
  <c r="AX210" i="41"/>
  <c r="AH211" i="41"/>
  <c r="BZ211" i="41"/>
  <c r="AT212" i="41"/>
  <c r="BJ211" i="41"/>
  <c r="AV209" i="41"/>
  <c r="AF210" i="41"/>
  <c r="BL209" i="41"/>
  <c r="BT209" i="41"/>
  <c r="AN210" i="41"/>
  <c r="BD209" i="41"/>
  <c r="BO210" i="41"/>
  <c r="AI211" i="41"/>
  <c r="AY210" i="41"/>
  <c r="BV209" i="41"/>
  <c r="AP210" i="41"/>
  <c r="BF209" i="41"/>
  <c r="BW209" i="41"/>
  <c r="BG209" i="41"/>
  <c r="AQ210" i="41"/>
  <c r="BY212" i="41"/>
  <c r="BI212" i="41"/>
  <c r="AS213" i="41"/>
  <c r="AO213" i="41"/>
  <c r="BU212" i="41"/>
  <c r="BE212" i="41"/>
  <c r="BC209" i="41"/>
  <c r="AM210" i="41"/>
  <c r="BS209" i="41"/>
  <c r="BQ211" i="41"/>
  <c r="AK212" i="41"/>
  <c r="BA211" i="41"/>
  <c r="AG210" i="41"/>
  <c r="AW209" i="41"/>
  <c r="BM209" i="41"/>
  <c r="BB209" i="41"/>
  <c r="BR209" i="41"/>
  <c r="AL210" i="41"/>
  <c r="AR210" i="41"/>
  <c r="BX209" i="41"/>
  <c r="BH209" i="41"/>
  <c r="AI210" i="40"/>
  <c r="AY209" i="40"/>
  <c r="BO209" i="40"/>
  <c r="BF209" i="40"/>
  <c r="BV209" i="40"/>
  <c r="AP210" i="40"/>
  <c r="BE209" i="40"/>
  <c r="BU209" i="40"/>
  <c r="AO210" i="40"/>
  <c r="AJ210" i="40"/>
  <c r="AZ209" i="40"/>
  <c r="BP209" i="40"/>
  <c r="BB209" i="40"/>
  <c r="AL210" i="40"/>
  <c r="BR209" i="40"/>
  <c r="AH210" i="40"/>
  <c r="AX209" i="40"/>
  <c r="BN209" i="40"/>
  <c r="CA209" i="40"/>
  <c r="AU210" i="40"/>
  <c r="BK209" i="40"/>
  <c r="BS210" i="40"/>
  <c r="AM211" i="40"/>
  <c r="BC210" i="40"/>
  <c r="BQ211" i="40"/>
  <c r="BA211" i="40"/>
  <c r="AK212" i="40"/>
  <c r="BY209" i="40"/>
  <c r="AS210" i="40"/>
  <c r="BI209" i="40"/>
  <c r="AT211" i="40"/>
  <c r="BJ210" i="40"/>
  <c r="BZ210" i="40"/>
  <c r="BG211" i="40"/>
  <c r="AQ212" i="40"/>
  <c r="BW211" i="40"/>
  <c r="BD209" i="40"/>
  <c r="BT209" i="40"/>
  <c r="AN210" i="40"/>
  <c r="AF211" i="39"/>
  <c r="BL210" i="39"/>
  <c r="AV210" i="39"/>
  <c r="AZ211" i="39"/>
  <c r="BP211" i="39"/>
  <c r="AJ212" i="39"/>
  <c r="AX209" i="39"/>
  <c r="BN209" i="39"/>
  <c r="AH210" i="39"/>
  <c r="BR210" i="39"/>
  <c r="AL211" i="39"/>
  <c r="BB210" i="39"/>
  <c r="AW209" i="39"/>
  <c r="BM209" i="39"/>
  <c r="AG210" i="39"/>
  <c r="BI210" i="39"/>
  <c r="AS211" i="39"/>
  <c r="BY210" i="39"/>
  <c r="AU210" i="39"/>
  <c r="BK209" i="39"/>
  <c r="CA209" i="39"/>
  <c r="AR212" i="39"/>
  <c r="BX211" i="39"/>
  <c r="BH211" i="39"/>
  <c r="BS210" i="39"/>
  <c r="AM211" i="39"/>
  <c r="BC210" i="39"/>
  <c r="BF210" i="39"/>
  <c r="AP211" i="39"/>
  <c r="BV210" i="39"/>
  <c r="AT212" i="39"/>
  <c r="BZ211" i="39"/>
  <c r="BJ211" i="39"/>
  <c r="BU210" i="39"/>
  <c r="BE210" i="39"/>
  <c r="AO211" i="39"/>
  <c r="AN210" i="39"/>
  <c r="BD209" i="39"/>
  <c r="BT209" i="39"/>
  <c r="BA211" i="39"/>
  <c r="BQ211" i="39"/>
  <c r="AK212" i="39"/>
  <c r="BO209" i="39"/>
  <c r="AY209" i="39"/>
  <c r="AI210" i="39"/>
  <c r="AR211" i="38"/>
  <c r="BX210" i="38"/>
  <c r="BH210" i="38"/>
  <c r="BA210" i="38"/>
  <c r="BQ210" i="38"/>
  <c r="AK211" i="38"/>
  <c r="AF210" i="38"/>
  <c r="AV209" i="38"/>
  <c r="BL209" i="38"/>
  <c r="BV209" i="38"/>
  <c r="AP210" i="38"/>
  <c r="BF209" i="38"/>
  <c r="AG210" i="38"/>
  <c r="BM209" i="38"/>
  <c r="AW209" i="38"/>
  <c r="BN210" i="38"/>
  <c r="AH211" i="38"/>
  <c r="AX210" i="38"/>
  <c r="AY210" i="38"/>
  <c r="BO210" i="38"/>
  <c r="AI211" i="38"/>
  <c r="AL212" i="38"/>
  <c r="BR211" i="38"/>
  <c r="BB211" i="38"/>
  <c r="BT210" i="38"/>
  <c r="BD210" i="38"/>
  <c r="AN211" i="38"/>
  <c r="BW211" i="38"/>
  <c r="AQ212" i="38"/>
  <c r="BG211" i="38"/>
  <c r="BU209" i="38"/>
  <c r="AO210" i="38"/>
  <c r="BE209" i="38"/>
  <c r="CA209" i="38"/>
  <c r="AU210" i="38"/>
  <c r="BK209" i="38"/>
  <c r="BS210" i="38"/>
  <c r="AM211" i="38"/>
  <c r="BC210" i="38"/>
  <c r="AZ210" i="38"/>
  <c r="BP210" i="38"/>
  <c r="AJ211" i="38"/>
  <c r="AQ210" i="37"/>
  <c r="BW209" i="37"/>
  <c r="BG209" i="37"/>
  <c r="BC209" i="37"/>
  <c r="AM210" i="37"/>
  <c r="BS209" i="37"/>
  <c r="AV210" i="37"/>
  <c r="BL210" i="37"/>
  <c r="AF211" i="37"/>
  <c r="AI210" i="37"/>
  <c r="BO209" i="37"/>
  <c r="AY209" i="37"/>
  <c r="BD209" i="37"/>
  <c r="AN210" i="37"/>
  <c r="BT209" i="37"/>
  <c r="AO210" i="37"/>
  <c r="BU209" i="37"/>
  <c r="BE209" i="37"/>
  <c r="BJ209" i="37"/>
  <c r="AT210" i="37"/>
  <c r="BZ209" i="37"/>
  <c r="BV210" i="37"/>
  <c r="BF210" i="37"/>
  <c r="AP211" i="37"/>
  <c r="BR209" i="37"/>
  <c r="BB209" i="37"/>
  <c r="AL210" i="37"/>
  <c r="AS210" i="37"/>
  <c r="BI209" i="37"/>
  <c r="BY209" i="37"/>
  <c r="BX211" i="37"/>
  <c r="BH211" i="37"/>
  <c r="AR212" i="37"/>
  <c r="AJ210" i="37"/>
  <c r="BP209" i="37"/>
  <c r="AZ209" i="37"/>
  <c r="AK210" i="37"/>
  <c r="BQ209" i="37"/>
  <c r="BA209" i="37"/>
  <c r="AU211" i="37"/>
  <c r="BK210" i="37"/>
  <c r="CA210" i="37"/>
  <c r="BT209" i="36"/>
  <c r="AN210" i="36"/>
  <c r="BD209" i="36"/>
  <c r="AP210" i="36"/>
  <c r="BF209" i="36"/>
  <c r="BV209" i="36"/>
  <c r="BJ209" i="36"/>
  <c r="AT210" i="36"/>
  <c r="BZ209" i="36"/>
  <c r="BH210" i="36"/>
  <c r="AR211" i="36"/>
  <c r="BX210" i="36"/>
  <c r="AS210" i="36"/>
  <c r="BI209" i="36"/>
  <c r="BY209" i="36"/>
  <c r="AV209" i="36"/>
  <c r="BL209" i="36"/>
  <c r="AF210" i="36"/>
  <c r="AJ211" i="36"/>
  <c r="AZ210" i="36"/>
  <c r="BP210" i="36"/>
  <c r="BU210" i="36"/>
  <c r="AO211" i="36"/>
  <c r="BE210" i="36"/>
  <c r="BM209" i="36"/>
  <c r="AG210" i="36"/>
  <c r="AW209" i="36"/>
  <c r="BR210" i="36"/>
  <c r="BB210" i="36"/>
  <c r="AL211" i="36"/>
  <c r="AH212" i="36"/>
  <c r="AX211" i="36"/>
  <c r="BN211" i="36"/>
  <c r="BS209" i="36"/>
  <c r="AM210" i="36"/>
  <c r="BC209" i="36"/>
  <c r="BA211" i="36"/>
  <c r="BQ211" i="36"/>
  <c r="AK212" i="36"/>
  <c r="AU210" i="36"/>
  <c r="BK209" i="36"/>
  <c r="CA209" i="36"/>
  <c r="AQ210" i="36"/>
  <c r="BW209" i="36"/>
  <c r="BG209" i="36"/>
  <c r="AY209" i="36"/>
  <c r="BO209" i="36"/>
  <c r="AI210" i="36"/>
  <c r="BE206" i="16"/>
  <c r="BU206" i="16"/>
  <c r="BX106" i="16"/>
  <c r="BH106" i="16"/>
  <c r="BO80" i="16"/>
  <c r="AY80" i="16"/>
  <c r="BK107" i="16"/>
  <c r="CA107" i="16"/>
  <c r="BC79" i="16"/>
  <c r="BS79" i="16"/>
  <c r="BI206" i="16"/>
  <c r="BY206" i="16"/>
  <c r="BV207" i="16"/>
  <c r="BF207" i="16"/>
  <c r="BX207" i="16"/>
  <c r="BH207" i="16"/>
  <c r="CA207" i="16"/>
  <c r="BK207" i="16"/>
  <c r="BA79" i="16"/>
  <c r="BQ79" i="16"/>
  <c r="BV107" i="16"/>
  <c r="BF107" i="16"/>
  <c r="AW79" i="16"/>
  <c r="BM79" i="16"/>
  <c r="AX79" i="16"/>
  <c r="BN79" i="16"/>
  <c r="AZ80" i="16"/>
  <c r="BP80" i="16"/>
  <c r="BE106" i="16"/>
  <c r="BU106" i="16"/>
  <c r="AO107" i="16"/>
  <c r="BW106" i="16"/>
  <c r="BG106" i="16"/>
  <c r="BJ207" i="16"/>
  <c r="BZ207" i="16"/>
  <c r="BJ106" i="16"/>
  <c r="BZ106" i="16"/>
  <c r="BY106" i="16"/>
  <c r="BI106" i="16"/>
  <c r="BD206" i="16"/>
  <c r="BT206" i="16"/>
  <c r="BR79" i="16"/>
  <c r="BB79" i="16"/>
  <c r="BW206" i="16"/>
  <c r="BG206" i="16"/>
  <c r="BL79" i="16"/>
  <c r="AV79" i="16"/>
  <c r="AR208" i="16"/>
  <c r="AT208" i="16"/>
  <c r="AQ207" i="16"/>
  <c r="AR107" i="16"/>
  <c r="AP208" i="16"/>
  <c r="AQ107" i="16"/>
  <c r="AN207" i="16"/>
  <c r="AO207" i="16"/>
  <c r="AT107" i="16"/>
  <c r="AS107" i="16"/>
  <c r="AS207" i="16"/>
  <c r="AU208" i="16"/>
  <c r="T65" i="15"/>
  <c r="AB65" i="15" s="1"/>
  <c r="W65" i="15"/>
  <c r="AE65" i="15" s="1"/>
  <c r="S64" i="15"/>
  <c r="AA64" i="15" s="1"/>
  <c r="U64" i="15"/>
  <c r="AC64" i="15" s="1"/>
  <c r="X65" i="15"/>
  <c r="AF65" i="15" s="1"/>
  <c r="R65" i="15"/>
  <c r="Z65" i="15" s="1"/>
  <c r="Y65" i="15"/>
  <c r="AG65" i="15" s="1"/>
  <c r="V65" i="15"/>
  <c r="AD65" i="15" s="1"/>
  <c r="AF211" i="40" l="1"/>
  <c r="BL210" i="40"/>
  <c r="AV210" i="40"/>
  <c r="AG211" i="42"/>
  <c r="BM210" i="42"/>
  <c r="AW210" i="42"/>
  <c r="AC107" i="45"/>
  <c r="U108" i="45"/>
  <c r="AX211" i="37"/>
  <c r="BN211" i="37"/>
  <c r="AH212" i="37"/>
  <c r="CA210" i="41"/>
  <c r="BK210" i="41"/>
  <c r="AU211" i="41"/>
  <c r="AR211" i="40"/>
  <c r="BH210" i="40"/>
  <c r="BX210" i="40"/>
  <c r="BW211" i="39"/>
  <c r="AQ212" i="39"/>
  <c r="BG211" i="39"/>
  <c r="BZ210" i="38"/>
  <c r="AT211" i="38"/>
  <c r="BJ210" i="38"/>
  <c r="BI210" i="43"/>
  <c r="BY210" i="43"/>
  <c r="AS211" i="43"/>
  <c r="BK210" i="43"/>
  <c r="CA210" i="43"/>
  <c r="AU211" i="43"/>
  <c r="BR210" i="42"/>
  <c r="AL211" i="42"/>
  <c r="BB210" i="42"/>
  <c r="AT211" i="43"/>
  <c r="BZ210" i="43"/>
  <c r="BJ210" i="43"/>
  <c r="AW210" i="40"/>
  <c r="BM210" i="40"/>
  <c r="AG211" i="40"/>
  <c r="AW210" i="37"/>
  <c r="BM210" i="37"/>
  <c r="AG211" i="37"/>
  <c r="BT210" i="42"/>
  <c r="AN211" i="42"/>
  <c r="BD210" i="42"/>
  <c r="BY210" i="38"/>
  <c r="AS211" i="38"/>
  <c r="BI210" i="38"/>
  <c r="AZ210" i="42"/>
  <c r="AJ211" i="42"/>
  <c r="BP210" i="42"/>
  <c r="AZ210" i="41"/>
  <c r="AJ211" i="41"/>
  <c r="BP210" i="41"/>
  <c r="V108" i="45"/>
  <c r="AD107" i="45"/>
  <c r="Y108" i="45"/>
  <c r="AG107" i="45"/>
  <c r="S110" i="45"/>
  <c r="AA109" i="45"/>
  <c r="AB110" i="45"/>
  <c r="T111" i="45"/>
  <c r="X108" i="45"/>
  <c r="AF107" i="45"/>
  <c r="AE109" i="45"/>
  <c r="W110" i="45"/>
  <c r="Z109" i="45"/>
  <c r="R110" i="45"/>
  <c r="BE211" i="44"/>
  <c r="AO212" i="44"/>
  <c r="BU211" i="44"/>
  <c r="BW211" i="44"/>
  <c r="AQ212" i="44"/>
  <c r="BG211" i="44"/>
  <c r="BJ210" i="44"/>
  <c r="BZ210" i="44"/>
  <c r="AT211" i="44"/>
  <c r="BD211" i="44"/>
  <c r="BT211" i="44"/>
  <c r="AN212" i="44"/>
  <c r="BF211" i="44"/>
  <c r="BV211" i="44"/>
  <c r="AP212" i="44"/>
  <c r="BQ212" i="44"/>
  <c r="BA212" i="44"/>
  <c r="AK213" i="44"/>
  <c r="AJ211" i="44"/>
  <c r="BP210" i="44"/>
  <c r="AZ210" i="44"/>
  <c r="BK212" i="44"/>
  <c r="AU213" i="44"/>
  <c r="CA212" i="44"/>
  <c r="AM211" i="44"/>
  <c r="BS210" i="44"/>
  <c r="BC210" i="44"/>
  <c r="AX212" i="44"/>
  <c r="BN212" i="44"/>
  <c r="AH213" i="44"/>
  <c r="BH210" i="44"/>
  <c r="BX210" i="44"/>
  <c r="AR211" i="44"/>
  <c r="AV212" i="44"/>
  <c r="AF213" i="44"/>
  <c r="BL212" i="44"/>
  <c r="BM211" i="44"/>
  <c r="AG212" i="44"/>
  <c r="AW211" i="44"/>
  <c r="BB213" i="44"/>
  <c r="BR213" i="44"/>
  <c r="AL214" i="44"/>
  <c r="AI211" i="44"/>
  <c r="BO210" i="44"/>
  <c r="AY210" i="44"/>
  <c r="BY211" i="44"/>
  <c r="AS212" i="44"/>
  <c r="BI211" i="44"/>
  <c r="AJ211" i="43"/>
  <c r="BP210" i="43"/>
  <c r="AZ210" i="43"/>
  <c r="BG211" i="43"/>
  <c r="BW211" i="43"/>
  <c r="AQ212" i="43"/>
  <c r="BF211" i="43"/>
  <c r="AP212" i="43"/>
  <c r="BV211" i="43"/>
  <c r="AW210" i="43"/>
  <c r="BM210" i="43"/>
  <c r="AG211" i="43"/>
  <c r="BN210" i="43"/>
  <c r="AX210" i="43"/>
  <c r="AH211" i="43"/>
  <c r="BB211" i="43"/>
  <c r="AL212" i="43"/>
  <c r="BR211" i="43"/>
  <c r="BQ211" i="43"/>
  <c r="AK212" i="43"/>
  <c r="BA211" i="43"/>
  <c r="BX212" i="43"/>
  <c r="BH212" i="43"/>
  <c r="AR213" i="43"/>
  <c r="AM212" i="43"/>
  <c r="BS211" i="43"/>
  <c r="BC211" i="43"/>
  <c r="BT211" i="43"/>
  <c r="AN212" i="43"/>
  <c r="BD211" i="43"/>
  <c r="AF212" i="43"/>
  <c r="AV211" i="43"/>
  <c r="BL211" i="43"/>
  <c r="AI211" i="43"/>
  <c r="BO210" i="43"/>
  <c r="AY210" i="43"/>
  <c r="BE211" i="43"/>
  <c r="BU211" i="43"/>
  <c r="AO212" i="43"/>
  <c r="BQ211" i="42"/>
  <c r="BA211" i="42"/>
  <c r="AK212" i="42"/>
  <c r="AP211" i="42"/>
  <c r="BF210" i="42"/>
  <c r="BV210" i="42"/>
  <c r="BI210" i="42"/>
  <c r="BY210" i="42"/>
  <c r="AS211" i="42"/>
  <c r="AR211" i="42"/>
  <c r="BH210" i="42"/>
  <c r="BX210" i="42"/>
  <c r="BK211" i="42"/>
  <c r="CA211" i="42"/>
  <c r="AU212" i="42"/>
  <c r="AF211" i="42"/>
  <c r="AV210" i="42"/>
  <c r="BL210" i="42"/>
  <c r="AQ211" i="42"/>
  <c r="BG210" i="42"/>
  <c r="BW210" i="42"/>
  <c r="BC212" i="42"/>
  <c r="BS212" i="42"/>
  <c r="AM213" i="42"/>
  <c r="AY210" i="42"/>
  <c r="BO210" i="42"/>
  <c r="AI211" i="42"/>
  <c r="BJ210" i="42"/>
  <c r="AT211" i="42"/>
  <c r="BZ210" i="42"/>
  <c r="BN212" i="42"/>
  <c r="AX212" i="42"/>
  <c r="AH213" i="42"/>
  <c r="BU212" i="42"/>
  <c r="AO213" i="42"/>
  <c r="BE212" i="42"/>
  <c r="AO214" i="41"/>
  <c r="BE213" i="41"/>
  <c r="BU213" i="41"/>
  <c r="BT210" i="41"/>
  <c r="AN211" i="41"/>
  <c r="BD210" i="41"/>
  <c r="BO211" i="41"/>
  <c r="AI212" i="41"/>
  <c r="AY211" i="41"/>
  <c r="BI213" i="41"/>
  <c r="BY213" i="41"/>
  <c r="AS214" i="41"/>
  <c r="BX210" i="41"/>
  <c r="BH210" i="41"/>
  <c r="AR211" i="41"/>
  <c r="BL210" i="41"/>
  <c r="AV210" i="41"/>
  <c r="AF211" i="41"/>
  <c r="BW210" i="41"/>
  <c r="BG210" i="41"/>
  <c r="AQ211" i="41"/>
  <c r="AL211" i="41"/>
  <c r="BR210" i="41"/>
  <c r="BB210" i="41"/>
  <c r="BZ212" i="41"/>
  <c r="AT213" i="41"/>
  <c r="BJ212" i="41"/>
  <c r="AX211" i="41"/>
  <c r="BN211" i="41"/>
  <c r="AH212" i="41"/>
  <c r="BM210" i="41"/>
  <c r="AW210" i="41"/>
  <c r="AG211" i="41"/>
  <c r="BQ212" i="41"/>
  <c r="BA212" i="41"/>
  <c r="AK213" i="41"/>
  <c r="BV210" i="41"/>
  <c r="BF210" i="41"/>
  <c r="AP211" i="41"/>
  <c r="AM211" i="41"/>
  <c r="BC210" i="41"/>
  <c r="BS210" i="41"/>
  <c r="AX210" i="40"/>
  <c r="BN210" i="40"/>
  <c r="AH211" i="40"/>
  <c r="BR210" i="40"/>
  <c r="AL211" i="40"/>
  <c r="BB210" i="40"/>
  <c r="BP210" i="40"/>
  <c r="AJ211" i="40"/>
  <c r="AZ210" i="40"/>
  <c r="BS211" i="40"/>
  <c r="BC211" i="40"/>
  <c r="AM212" i="40"/>
  <c r="AN211" i="40"/>
  <c r="BD210" i="40"/>
  <c r="BT210" i="40"/>
  <c r="AS211" i="40"/>
  <c r="BI210" i="40"/>
  <c r="BY210" i="40"/>
  <c r="AU211" i="40"/>
  <c r="BK210" i="40"/>
  <c r="CA210" i="40"/>
  <c r="BA212" i="40"/>
  <c r="AK213" i="40"/>
  <c r="BQ212" i="40"/>
  <c r="AO211" i="40"/>
  <c r="BU210" i="40"/>
  <c r="BE210" i="40"/>
  <c r="AP211" i="40"/>
  <c r="BF210" i="40"/>
  <c r="BV210" i="40"/>
  <c r="BW212" i="40"/>
  <c r="AQ213" i="40"/>
  <c r="BG212" i="40"/>
  <c r="BJ211" i="40"/>
  <c r="BZ211" i="40"/>
  <c r="AT212" i="40"/>
  <c r="AY210" i="40"/>
  <c r="BO210" i="40"/>
  <c r="AI211" i="40"/>
  <c r="CA210" i="39"/>
  <c r="AU211" i="39"/>
  <c r="BK210" i="39"/>
  <c r="BB211" i="39"/>
  <c r="BR211" i="39"/>
  <c r="AL212" i="39"/>
  <c r="BV211" i="39"/>
  <c r="AP212" i="39"/>
  <c r="BF211" i="39"/>
  <c r="BT210" i="39"/>
  <c r="BD210" i="39"/>
  <c r="AN211" i="39"/>
  <c r="AG211" i="39"/>
  <c r="AW210" i="39"/>
  <c r="BM210" i="39"/>
  <c r="AJ213" i="39"/>
  <c r="AZ212" i="39"/>
  <c r="BP212" i="39"/>
  <c r="AK213" i="39"/>
  <c r="BA212" i="39"/>
  <c r="BQ212" i="39"/>
  <c r="AH211" i="39"/>
  <c r="BN210" i="39"/>
  <c r="AX210" i="39"/>
  <c r="BS211" i="39"/>
  <c r="BC211" i="39"/>
  <c r="AM212" i="39"/>
  <c r="BX212" i="39"/>
  <c r="BH212" i="39"/>
  <c r="AR213" i="39"/>
  <c r="BU211" i="39"/>
  <c r="BE211" i="39"/>
  <c r="AO212" i="39"/>
  <c r="AS212" i="39"/>
  <c r="BY211" i="39"/>
  <c r="BI211" i="39"/>
  <c r="BJ212" i="39"/>
  <c r="BZ212" i="39"/>
  <c r="AT213" i="39"/>
  <c r="BO210" i="39"/>
  <c r="AY210" i="39"/>
  <c r="AI211" i="39"/>
  <c r="AV211" i="39"/>
  <c r="AF212" i="39"/>
  <c r="BL211" i="39"/>
  <c r="BW212" i="38"/>
  <c r="AQ213" i="38"/>
  <c r="BG212" i="38"/>
  <c r="BU210" i="38"/>
  <c r="BE210" i="38"/>
  <c r="AO211" i="38"/>
  <c r="AK212" i="38"/>
  <c r="BA211" i="38"/>
  <c r="BQ211" i="38"/>
  <c r="BM210" i="38"/>
  <c r="AG211" i="38"/>
  <c r="AW210" i="38"/>
  <c r="BV210" i="38"/>
  <c r="BF210" i="38"/>
  <c r="AP211" i="38"/>
  <c r="AN212" i="38"/>
  <c r="BT211" i="38"/>
  <c r="BD211" i="38"/>
  <c r="AI212" i="38"/>
  <c r="AY211" i="38"/>
  <c r="BO211" i="38"/>
  <c r="BN211" i="38"/>
  <c r="AX211" i="38"/>
  <c r="AH212" i="38"/>
  <c r="AJ212" i="38"/>
  <c r="AZ211" i="38"/>
  <c r="BP211" i="38"/>
  <c r="AV210" i="38"/>
  <c r="BL210" i="38"/>
  <c r="AF211" i="38"/>
  <c r="AL213" i="38"/>
  <c r="BB212" i="38"/>
  <c r="BR212" i="38"/>
  <c r="BS211" i="38"/>
  <c r="BC211" i="38"/>
  <c r="AM212" i="38"/>
  <c r="AU211" i="38"/>
  <c r="BK210" i="38"/>
  <c r="CA210" i="38"/>
  <c r="BX211" i="38"/>
  <c r="BH211" i="38"/>
  <c r="AR212" i="38"/>
  <c r="BE210" i="37"/>
  <c r="BU210" i="37"/>
  <c r="AO211" i="37"/>
  <c r="BD210" i="37"/>
  <c r="BT210" i="37"/>
  <c r="AN211" i="37"/>
  <c r="BC210" i="37"/>
  <c r="BS210" i="37"/>
  <c r="AM211" i="37"/>
  <c r="BH212" i="37"/>
  <c r="BX212" i="37"/>
  <c r="AR213" i="37"/>
  <c r="BO210" i="37"/>
  <c r="AI211" i="37"/>
  <c r="AY210" i="37"/>
  <c r="AZ210" i="37"/>
  <c r="BP210" i="37"/>
  <c r="AJ211" i="37"/>
  <c r="BY210" i="37"/>
  <c r="AS211" i="37"/>
  <c r="BI210" i="37"/>
  <c r="BB210" i="37"/>
  <c r="BR210" i="37"/>
  <c r="AL211" i="37"/>
  <c r="BV211" i="37"/>
  <c r="BF211" i="37"/>
  <c r="AP212" i="37"/>
  <c r="AT211" i="37"/>
  <c r="BZ210" i="37"/>
  <c r="BJ210" i="37"/>
  <c r="AV211" i="37"/>
  <c r="BL211" i="37"/>
  <c r="AF212" i="37"/>
  <c r="BQ210" i="37"/>
  <c r="AK211" i="37"/>
  <c r="BA210" i="37"/>
  <c r="CA211" i="37"/>
  <c r="AU212" i="37"/>
  <c r="BK211" i="37"/>
  <c r="BW210" i="37"/>
  <c r="BG210" i="37"/>
  <c r="AQ211" i="37"/>
  <c r="BQ212" i="36"/>
  <c r="AK213" i="36"/>
  <c r="BA212" i="36"/>
  <c r="BN212" i="36"/>
  <c r="AH213" i="36"/>
  <c r="AX212" i="36"/>
  <c r="AI211" i="36"/>
  <c r="BO210" i="36"/>
  <c r="AY210" i="36"/>
  <c r="BM210" i="36"/>
  <c r="AW210" i="36"/>
  <c r="AG211" i="36"/>
  <c r="AZ211" i="36"/>
  <c r="BP211" i="36"/>
  <c r="AJ212" i="36"/>
  <c r="BK210" i="36"/>
  <c r="AU211" i="36"/>
  <c r="CA210" i="36"/>
  <c r="BL210" i="36"/>
  <c r="AF211" i="36"/>
  <c r="AV210" i="36"/>
  <c r="BB211" i="36"/>
  <c r="BR211" i="36"/>
  <c r="AL212" i="36"/>
  <c r="BJ210" i="36"/>
  <c r="AT211" i="36"/>
  <c r="BZ210" i="36"/>
  <c r="BV210" i="36"/>
  <c r="AP211" i="36"/>
  <c r="BF210" i="36"/>
  <c r="BW210" i="36"/>
  <c r="AQ211" i="36"/>
  <c r="BG210" i="36"/>
  <c r="BT210" i="36"/>
  <c r="AN211" i="36"/>
  <c r="BD210" i="36"/>
  <c r="BC210" i="36"/>
  <c r="AM211" i="36"/>
  <c r="BS210" i="36"/>
  <c r="BI210" i="36"/>
  <c r="AS211" i="36"/>
  <c r="BY210" i="36"/>
  <c r="BX211" i="36"/>
  <c r="AR212" i="36"/>
  <c r="BH211" i="36"/>
  <c r="BE211" i="36"/>
  <c r="BU211" i="36"/>
  <c r="AO212" i="36"/>
  <c r="CA208" i="16"/>
  <c r="BK208" i="16"/>
  <c r="BI207" i="16"/>
  <c r="BY207" i="16"/>
  <c r="BG107" i="16"/>
  <c r="BW107" i="16"/>
  <c r="BV208" i="16"/>
  <c r="BF208" i="16"/>
  <c r="BI107" i="16"/>
  <c r="BY107" i="16"/>
  <c r="BJ107" i="16"/>
  <c r="BZ107" i="16"/>
  <c r="BU107" i="16"/>
  <c r="BE107" i="16"/>
  <c r="BW207" i="16"/>
  <c r="BG207" i="16"/>
  <c r="BH208" i="16"/>
  <c r="BX208" i="16"/>
  <c r="BJ208" i="16"/>
  <c r="BZ208" i="16"/>
  <c r="BO81" i="16"/>
  <c r="AY81" i="16"/>
  <c r="BN80" i="16"/>
  <c r="AX80" i="16"/>
  <c r="BR80" i="16"/>
  <c r="BB80" i="16"/>
  <c r="BU207" i="16"/>
  <c r="BE207" i="16"/>
  <c r="BT207" i="16"/>
  <c r="BD207" i="16"/>
  <c r="BH107" i="16"/>
  <c r="BX107" i="16"/>
  <c r="BQ80" i="16"/>
  <c r="BA80" i="16"/>
  <c r="AZ81" i="16"/>
  <c r="BP81" i="16"/>
  <c r="BS80" i="16"/>
  <c r="BC80" i="16"/>
  <c r="BM80" i="16"/>
  <c r="AW80" i="16"/>
  <c r="BL80" i="16"/>
  <c r="AV80" i="16"/>
  <c r="AP209" i="16"/>
  <c r="AN208" i="16"/>
  <c r="AU209" i="16"/>
  <c r="AS208" i="16"/>
  <c r="AQ208" i="16"/>
  <c r="AT209" i="16"/>
  <c r="AO208" i="16"/>
  <c r="AR209" i="16"/>
  <c r="U65" i="15"/>
  <c r="AC65" i="15" s="1"/>
  <c r="V66" i="15"/>
  <c r="AD66" i="15" s="1"/>
  <c r="Y66" i="15"/>
  <c r="AG66" i="15" s="1"/>
  <c r="R66" i="15"/>
  <c r="Z66" i="15" s="1"/>
  <c r="W66" i="15"/>
  <c r="AE66" i="15" s="1"/>
  <c r="S65" i="15"/>
  <c r="AA65" i="15" s="1"/>
  <c r="X66" i="15"/>
  <c r="AF66" i="15" s="1"/>
  <c r="T66" i="15"/>
  <c r="AB66" i="15" s="1"/>
  <c r="BW212" i="39" l="1"/>
  <c r="BG212" i="39"/>
  <c r="AQ213" i="39"/>
  <c r="AW211" i="40"/>
  <c r="AG212" i="40"/>
  <c r="BM211" i="40"/>
  <c r="AL212" i="42"/>
  <c r="BR211" i="42"/>
  <c r="BB211" i="42"/>
  <c r="AX212" i="37"/>
  <c r="BN212" i="37"/>
  <c r="AH213" i="37"/>
  <c r="CA211" i="41"/>
  <c r="AU212" i="41"/>
  <c r="BK211" i="41"/>
  <c r="BJ211" i="43"/>
  <c r="BZ211" i="43"/>
  <c r="AT212" i="43"/>
  <c r="BP211" i="42"/>
  <c r="AJ212" i="42"/>
  <c r="AZ211" i="42"/>
  <c r="CA211" i="43"/>
  <c r="BK211" i="43"/>
  <c r="AU212" i="43"/>
  <c r="U109" i="45"/>
  <c r="AC108" i="45"/>
  <c r="AD108" i="45"/>
  <c r="V109" i="45"/>
  <c r="BI211" i="38"/>
  <c r="BY211" i="38"/>
  <c r="AS212" i="38"/>
  <c r="AS212" i="43"/>
  <c r="BI211" i="43"/>
  <c r="BY211" i="43"/>
  <c r="AG212" i="42"/>
  <c r="AW211" i="42"/>
  <c r="BM211" i="42"/>
  <c r="BT211" i="42"/>
  <c r="AN212" i="42"/>
  <c r="BD211" i="42"/>
  <c r="AR212" i="40"/>
  <c r="BH211" i="40"/>
  <c r="BX211" i="40"/>
  <c r="BZ211" i="38"/>
  <c r="BJ211" i="38"/>
  <c r="AT212" i="38"/>
  <c r="BP211" i="41"/>
  <c r="AJ212" i="41"/>
  <c r="AZ211" i="41"/>
  <c r="BM211" i="37"/>
  <c r="AG212" i="37"/>
  <c r="AW211" i="37"/>
  <c r="AF212" i="40"/>
  <c r="AV211" i="40"/>
  <c r="BL211" i="40"/>
  <c r="T112" i="45"/>
  <c r="AB111" i="45"/>
  <c r="X109" i="45"/>
  <c r="AF108" i="45"/>
  <c r="Z110" i="45"/>
  <c r="R111" i="45"/>
  <c r="AE110" i="45"/>
  <c r="W111" i="45"/>
  <c r="AA110" i="45"/>
  <c r="S111" i="45"/>
  <c r="Y109" i="45"/>
  <c r="AG108" i="45"/>
  <c r="BP211" i="44"/>
  <c r="AZ211" i="44"/>
  <c r="AJ212" i="44"/>
  <c r="AF214" i="44"/>
  <c r="AV213" i="44"/>
  <c r="BL213" i="44"/>
  <c r="BC211" i="44"/>
  <c r="BS211" i="44"/>
  <c r="AM212" i="44"/>
  <c r="BW212" i="44"/>
  <c r="BG212" i="44"/>
  <c r="AQ213" i="44"/>
  <c r="AP213" i="44"/>
  <c r="BV212" i="44"/>
  <c r="BF212" i="44"/>
  <c r="AN213" i="44"/>
  <c r="BT212" i="44"/>
  <c r="BD212" i="44"/>
  <c r="AH214" i="44"/>
  <c r="AX213" i="44"/>
  <c r="BN213" i="44"/>
  <c r="BI212" i="44"/>
  <c r="AS213" i="44"/>
  <c r="BY212" i="44"/>
  <c r="BO211" i="44"/>
  <c r="AY211" i="44"/>
  <c r="AI212" i="44"/>
  <c r="CA213" i="44"/>
  <c r="BK213" i="44"/>
  <c r="AU214" i="44"/>
  <c r="BA213" i="44"/>
  <c r="BQ213" i="44"/>
  <c r="AK214" i="44"/>
  <c r="BB214" i="44"/>
  <c r="BR214" i="44"/>
  <c r="AL215" i="44"/>
  <c r="AO213" i="44"/>
  <c r="BU212" i="44"/>
  <c r="BE212" i="44"/>
  <c r="AW212" i="44"/>
  <c r="AG213" i="44"/>
  <c r="BM212" i="44"/>
  <c r="BX211" i="44"/>
  <c r="AR212" i="44"/>
  <c r="BH211" i="44"/>
  <c r="BZ211" i="44"/>
  <c r="AT212" i="44"/>
  <c r="BJ211" i="44"/>
  <c r="BB212" i="43"/>
  <c r="BR212" i="43"/>
  <c r="AL213" i="43"/>
  <c r="BT212" i="43"/>
  <c r="BD212" i="43"/>
  <c r="AN213" i="43"/>
  <c r="AG212" i="43"/>
  <c r="BM211" i="43"/>
  <c r="AW211" i="43"/>
  <c r="AV212" i="43"/>
  <c r="BL212" i="43"/>
  <c r="AF213" i="43"/>
  <c r="BN211" i="43"/>
  <c r="AX211" i="43"/>
  <c r="AH212" i="43"/>
  <c r="BU212" i="43"/>
  <c r="AO213" i="43"/>
  <c r="BE212" i="43"/>
  <c r="BX213" i="43"/>
  <c r="AR214" i="43"/>
  <c r="BH213" i="43"/>
  <c r="BO211" i="43"/>
  <c r="AI212" i="43"/>
  <c r="AY211" i="43"/>
  <c r="BS212" i="43"/>
  <c r="AM213" i="43"/>
  <c r="BC212" i="43"/>
  <c r="BV212" i="43"/>
  <c r="AP213" i="43"/>
  <c r="BF212" i="43"/>
  <c r="BA212" i="43"/>
  <c r="BQ212" i="43"/>
  <c r="AK213" i="43"/>
  <c r="BW212" i="43"/>
  <c r="BG212" i="43"/>
  <c r="AQ213" i="43"/>
  <c r="BP211" i="43"/>
  <c r="AJ212" i="43"/>
  <c r="AZ211" i="43"/>
  <c r="AI212" i="42"/>
  <c r="BO211" i="42"/>
  <c r="AY211" i="42"/>
  <c r="AR212" i="42"/>
  <c r="BH211" i="42"/>
  <c r="BX211" i="42"/>
  <c r="BI211" i="42"/>
  <c r="AS212" i="42"/>
  <c r="BY211" i="42"/>
  <c r="BU213" i="42"/>
  <c r="BE213" i="42"/>
  <c r="AO214" i="42"/>
  <c r="BV211" i="42"/>
  <c r="AP212" i="42"/>
  <c r="BF211" i="42"/>
  <c r="AU213" i="42"/>
  <c r="BK212" i="42"/>
  <c r="CA212" i="42"/>
  <c r="BN213" i="42"/>
  <c r="AX213" i="42"/>
  <c r="AH214" i="42"/>
  <c r="BG211" i="42"/>
  <c r="AQ212" i="42"/>
  <c r="BW211" i="42"/>
  <c r="BA212" i="42"/>
  <c r="BQ212" i="42"/>
  <c r="AK213" i="42"/>
  <c r="BL211" i="42"/>
  <c r="AF212" i="42"/>
  <c r="AV211" i="42"/>
  <c r="AM214" i="42"/>
  <c r="BC213" i="42"/>
  <c r="BS213" i="42"/>
  <c r="BJ211" i="42"/>
  <c r="AT212" i="42"/>
  <c r="BZ211" i="42"/>
  <c r="BA213" i="41"/>
  <c r="AK214" i="41"/>
  <c r="BQ213" i="41"/>
  <c r="AX212" i="41"/>
  <c r="AH213" i="41"/>
  <c r="BN212" i="41"/>
  <c r="BJ213" i="41"/>
  <c r="BZ213" i="41"/>
  <c r="AT214" i="41"/>
  <c r="AV211" i="41"/>
  <c r="BL211" i="41"/>
  <c r="AF212" i="41"/>
  <c r="AY212" i="41"/>
  <c r="AI213" i="41"/>
  <c r="BO212" i="41"/>
  <c r="AS215" i="41"/>
  <c r="BY214" i="41"/>
  <c r="BI214" i="41"/>
  <c r="AW211" i="41"/>
  <c r="BM211" i="41"/>
  <c r="AG212" i="41"/>
  <c r="BD211" i="41"/>
  <c r="BT211" i="41"/>
  <c r="AN212" i="41"/>
  <c r="BX211" i="41"/>
  <c r="AR212" i="41"/>
  <c r="BH211" i="41"/>
  <c r="BR211" i="41"/>
  <c r="AL212" i="41"/>
  <c r="BB211" i="41"/>
  <c r="BF211" i="41"/>
  <c r="BV211" i="41"/>
  <c r="AP212" i="41"/>
  <c r="BG211" i="41"/>
  <c r="AQ212" i="41"/>
  <c r="BW211" i="41"/>
  <c r="BS211" i="41"/>
  <c r="AM212" i="41"/>
  <c r="BC211" i="41"/>
  <c r="BU214" i="41"/>
  <c r="BE214" i="41"/>
  <c r="AO215" i="41"/>
  <c r="BI211" i="40"/>
  <c r="AS212" i="40"/>
  <c r="BY211" i="40"/>
  <c r="BT211" i="40"/>
  <c r="BD211" i="40"/>
  <c r="AN212" i="40"/>
  <c r="AJ212" i="40"/>
  <c r="BP211" i="40"/>
  <c r="AZ211" i="40"/>
  <c r="BR211" i="40"/>
  <c r="BB211" i="40"/>
  <c r="AL212" i="40"/>
  <c r="AH212" i="40"/>
  <c r="BN211" i="40"/>
  <c r="AX211" i="40"/>
  <c r="BF211" i="40"/>
  <c r="BV211" i="40"/>
  <c r="AP212" i="40"/>
  <c r="BU211" i="40"/>
  <c r="BE211" i="40"/>
  <c r="AO212" i="40"/>
  <c r="AT213" i="40"/>
  <c r="BZ212" i="40"/>
  <c r="BJ212" i="40"/>
  <c r="BK211" i="40"/>
  <c r="CA211" i="40"/>
  <c r="AU212" i="40"/>
  <c r="BC212" i="40"/>
  <c r="BS212" i="40"/>
  <c r="AM213" i="40"/>
  <c r="AI212" i="40"/>
  <c r="AY211" i="40"/>
  <c r="BO211" i="40"/>
  <c r="AK214" i="40"/>
  <c r="BQ213" i="40"/>
  <c r="BA213" i="40"/>
  <c r="AQ214" i="40"/>
  <c r="BG213" i="40"/>
  <c r="BW213" i="40"/>
  <c r="BY212" i="39"/>
  <c r="AS213" i="39"/>
  <c r="BI212" i="39"/>
  <c r="AW211" i="39"/>
  <c r="BM211" i="39"/>
  <c r="AG212" i="39"/>
  <c r="BC212" i="39"/>
  <c r="AM213" i="39"/>
  <c r="BS212" i="39"/>
  <c r="AY211" i="39"/>
  <c r="AI212" i="39"/>
  <c r="BO211" i="39"/>
  <c r="AO213" i="39"/>
  <c r="BE212" i="39"/>
  <c r="BU212" i="39"/>
  <c r="BX213" i="39"/>
  <c r="BH213" i="39"/>
  <c r="AR214" i="39"/>
  <c r="AL213" i="39"/>
  <c r="BB212" i="39"/>
  <c r="BR212" i="39"/>
  <c r="AJ214" i="39"/>
  <c r="AZ213" i="39"/>
  <c r="BP213" i="39"/>
  <c r="BT211" i="39"/>
  <c r="AN212" i="39"/>
  <c r="BD211" i="39"/>
  <c r="BZ213" i="39"/>
  <c r="AT214" i="39"/>
  <c r="BJ213" i="39"/>
  <c r="AK214" i="39"/>
  <c r="BA213" i="39"/>
  <c r="BQ213" i="39"/>
  <c r="CA211" i="39"/>
  <c r="BK211" i="39"/>
  <c r="AU212" i="39"/>
  <c r="AP213" i="39"/>
  <c r="BF212" i="39"/>
  <c r="BV212" i="39"/>
  <c r="BL212" i="39"/>
  <c r="AF213" i="39"/>
  <c r="AV212" i="39"/>
  <c r="AX211" i="39"/>
  <c r="AH212" i="39"/>
  <c r="BN211" i="39"/>
  <c r="BR213" i="38"/>
  <c r="BB213" i="38"/>
  <c r="AL214" i="38"/>
  <c r="BM211" i="38"/>
  <c r="AW211" i="38"/>
  <c r="AG212" i="38"/>
  <c r="AX212" i="38"/>
  <c r="AH213" i="38"/>
  <c r="BN212" i="38"/>
  <c r="BK211" i="38"/>
  <c r="CA211" i="38"/>
  <c r="AU212" i="38"/>
  <c r="BQ212" i="38"/>
  <c r="BA212" i="38"/>
  <c r="AK213" i="38"/>
  <c r="AZ212" i="38"/>
  <c r="BP212" i="38"/>
  <c r="AJ213" i="38"/>
  <c r="BU211" i="38"/>
  <c r="AO212" i="38"/>
  <c r="BE211" i="38"/>
  <c r="BC212" i="38"/>
  <c r="AM213" i="38"/>
  <c r="BS212" i="38"/>
  <c r="BD212" i="38"/>
  <c r="BT212" i="38"/>
  <c r="AN213" i="38"/>
  <c r="BW213" i="38"/>
  <c r="BG213" i="38"/>
  <c r="AQ214" i="38"/>
  <c r="BL211" i="38"/>
  <c r="AF212" i="38"/>
  <c r="AV211" i="38"/>
  <c r="BX212" i="38"/>
  <c r="AR213" i="38"/>
  <c r="BH212" i="38"/>
  <c r="AY212" i="38"/>
  <c r="AI213" i="38"/>
  <c r="BO212" i="38"/>
  <c r="BV211" i="38"/>
  <c r="AP212" i="38"/>
  <c r="BF211" i="38"/>
  <c r="AF213" i="37"/>
  <c r="BL212" i="37"/>
  <c r="AV212" i="37"/>
  <c r="BO211" i="37"/>
  <c r="AY211" i="37"/>
  <c r="AI212" i="37"/>
  <c r="AR214" i="37"/>
  <c r="BX213" i="37"/>
  <c r="BH213" i="37"/>
  <c r="BZ211" i="37"/>
  <c r="AT212" i="37"/>
  <c r="BJ211" i="37"/>
  <c r="AM212" i="37"/>
  <c r="BC211" i="37"/>
  <c r="BS211" i="37"/>
  <c r="BF212" i="37"/>
  <c r="AP213" i="37"/>
  <c r="BV212" i="37"/>
  <c r="AL212" i="37"/>
  <c r="BB211" i="37"/>
  <c r="BR211" i="37"/>
  <c r="AN212" i="37"/>
  <c r="BD211" i="37"/>
  <c r="BT211" i="37"/>
  <c r="BY211" i="37"/>
  <c r="BI211" i="37"/>
  <c r="AS212" i="37"/>
  <c r="AO212" i="37"/>
  <c r="BU211" i="37"/>
  <c r="BE211" i="37"/>
  <c r="CA212" i="37"/>
  <c r="BK212" i="37"/>
  <c r="AU213" i="37"/>
  <c r="BW211" i="37"/>
  <c r="BG211" i="37"/>
  <c r="AQ212" i="37"/>
  <c r="BQ211" i="37"/>
  <c r="AK212" i="37"/>
  <c r="BA211" i="37"/>
  <c r="BP211" i="37"/>
  <c r="AJ212" i="37"/>
  <c r="AZ211" i="37"/>
  <c r="AF212" i="36"/>
  <c r="BL211" i="36"/>
  <c r="AV211" i="36"/>
  <c r="BC211" i="36"/>
  <c r="BS211" i="36"/>
  <c r="AM212" i="36"/>
  <c r="BW211" i="36"/>
  <c r="BG211" i="36"/>
  <c r="AQ212" i="36"/>
  <c r="AO213" i="36"/>
  <c r="BE212" i="36"/>
  <c r="BU212" i="36"/>
  <c r="BP212" i="36"/>
  <c r="AJ213" i="36"/>
  <c r="AZ212" i="36"/>
  <c r="AY211" i="36"/>
  <c r="BO211" i="36"/>
  <c r="AI212" i="36"/>
  <c r="BV211" i="36"/>
  <c r="BF211" i="36"/>
  <c r="AP212" i="36"/>
  <c r="BN213" i="36"/>
  <c r="AX213" i="36"/>
  <c r="AH214" i="36"/>
  <c r="BH212" i="36"/>
  <c r="AR213" i="36"/>
  <c r="BX212" i="36"/>
  <c r="AL213" i="36"/>
  <c r="BB212" i="36"/>
  <c r="BR212" i="36"/>
  <c r="AK214" i="36"/>
  <c r="BQ213" i="36"/>
  <c r="BA213" i="36"/>
  <c r="AU212" i="36"/>
  <c r="CA211" i="36"/>
  <c r="BK211" i="36"/>
  <c r="BD211" i="36"/>
  <c r="BT211" i="36"/>
  <c r="AN212" i="36"/>
  <c r="AG212" i="36"/>
  <c r="AW211" i="36"/>
  <c r="BM211" i="36"/>
  <c r="AT212" i="36"/>
  <c r="BZ211" i="36"/>
  <c r="BJ211" i="36"/>
  <c r="BY211" i="36"/>
  <c r="AS212" i="36"/>
  <c r="BI211" i="36"/>
  <c r="BO82" i="16"/>
  <c r="AY82" i="16"/>
  <c r="BQ81" i="16"/>
  <c r="BA81" i="16"/>
  <c r="BS81" i="16"/>
  <c r="BC81" i="16"/>
  <c r="BW208" i="16"/>
  <c r="BG208" i="16"/>
  <c r="BR81" i="16"/>
  <c r="BB81" i="16"/>
  <c r="AW81" i="16"/>
  <c r="BM81" i="16"/>
  <c r="BJ209" i="16"/>
  <c r="BZ209" i="16"/>
  <c r="BV209" i="16"/>
  <c r="BF209" i="16"/>
  <c r="AZ82" i="16"/>
  <c r="BP82" i="16"/>
  <c r="AX81" i="16"/>
  <c r="BN81" i="16"/>
  <c r="BX209" i="16"/>
  <c r="BH209" i="16"/>
  <c r="BU208" i="16"/>
  <c r="BE208" i="16"/>
  <c r="BI208" i="16"/>
  <c r="BY208" i="16"/>
  <c r="BK209" i="16"/>
  <c r="CA209" i="16"/>
  <c r="BT208" i="16"/>
  <c r="BD208" i="16"/>
  <c r="AV81" i="16"/>
  <c r="BL81" i="16"/>
  <c r="AU210" i="16"/>
  <c r="AR210" i="16"/>
  <c r="AN209" i="16"/>
  <c r="AP210" i="16"/>
  <c r="AS209" i="16"/>
  <c r="AO209" i="16"/>
  <c r="AT210" i="16"/>
  <c r="AQ209" i="16"/>
  <c r="T67" i="15"/>
  <c r="AB67" i="15" s="1"/>
  <c r="X67" i="15"/>
  <c r="AF67" i="15" s="1"/>
  <c r="Y67" i="15"/>
  <c r="AG67" i="15" s="1"/>
  <c r="V67" i="15"/>
  <c r="AD67" i="15" s="1"/>
  <c r="S66" i="15"/>
  <c r="AA66" i="15" s="1"/>
  <c r="U66" i="15"/>
  <c r="AC66" i="15" s="1"/>
  <c r="R67" i="15"/>
  <c r="Z67" i="15" s="1"/>
  <c r="W67" i="15"/>
  <c r="AE67" i="15" s="1"/>
  <c r="BP212" i="42" l="1"/>
  <c r="AZ212" i="42"/>
  <c r="AJ213" i="42"/>
  <c r="AF213" i="40"/>
  <c r="AV212" i="40"/>
  <c r="BL212" i="40"/>
  <c r="BD212" i="42"/>
  <c r="BT212" i="42"/>
  <c r="AN213" i="42"/>
  <c r="BJ212" i="43"/>
  <c r="AT213" i="43"/>
  <c r="BZ212" i="43"/>
  <c r="AG213" i="37"/>
  <c r="BM212" i="37"/>
  <c r="AW212" i="37"/>
  <c r="BY212" i="38"/>
  <c r="BI212" i="38"/>
  <c r="AS213" i="38"/>
  <c r="BY212" i="43"/>
  <c r="AS213" i="43"/>
  <c r="BI212" i="43"/>
  <c r="BR212" i="42"/>
  <c r="BB212" i="42"/>
  <c r="AL213" i="42"/>
  <c r="BJ212" i="38"/>
  <c r="BZ212" i="38"/>
  <c r="AT213" i="38"/>
  <c r="AC109" i="45"/>
  <c r="U110" i="45"/>
  <c r="AW212" i="40"/>
  <c r="AG213" i="40"/>
  <c r="BM212" i="40"/>
  <c r="AU213" i="43"/>
  <c r="BK212" i="43"/>
  <c r="CA212" i="43"/>
  <c r="BP212" i="41"/>
  <c r="AJ213" i="41"/>
  <c r="AZ212" i="41"/>
  <c r="BW213" i="39"/>
  <c r="BG213" i="39"/>
  <c r="AQ214" i="39"/>
  <c r="AX213" i="37"/>
  <c r="BN213" i="37"/>
  <c r="AH214" i="37"/>
  <c r="V110" i="45"/>
  <c r="AD109" i="45"/>
  <c r="BM212" i="42"/>
  <c r="AG213" i="42"/>
  <c r="AW212" i="42"/>
  <c r="AU213" i="41"/>
  <c r="CA212" i="41"/>
  <c r="BK212" i="41"/>
  <c r="AR213" i="40"/>
  <c r="BX212" i="40"/>
  <c r="BH212" i="40"/>
  <c r="W112" i="45"/>
  <c r="AE111" i="45"/>
  <c r="R112" i="45"/>
  <c r="Z111" i="45"/>
  <c r="AF109" i="45"/>
  <c r="X110" i="45"/>
  <c r="Y110" i="45"/>
  <c r="AG109" i="45"/>
  <c r="S112" i="45"/>
  <c r="AA111" i="45"/>
  <c r="T113" i="45"/>
  <c r="AB112" i="45"/>
  <c r="AL216" i="44"/>
  <c r="BR215" i="44"/>
  <c r="BB215" i="44"/>
  <c r="BU213" i="44"/>
  <c r="AO214" i="44"/>
  <c r="BE213" i="44"/>
  <c r="BD213" i="44"/>
  <c r="AN214" i="44"/>
  <c r="BT213" i="44"/>
  <c r="BF213" i="44"/>
  <c r="BV213" i="44"/>
  <c r="AP214" i="44"/>
  <c r="BO212" i="44"/>
  <c r="AY212" i="44"/>
  <c r="AI213" i="44"/>
  <c r="BH212" i="44"/>
  <c r="AR213" i="44"/>
  <c r="BX212" i="44"/>
  <c r="AF215" i="44"/>
  <c r="BL214" i="44"/>
  <c r="AV214" i="44"/>
  <c r="CA214" i="44"/>
  <c r="BK214" i="44"/>
  <c r="AU215" i="44"/>
  <c r="AM213" i="44"/>
  <c r="BS212" i="44"/>
  <c r="BC212" i="44"/>
  <c r="BI213" i="44"/>
  <c r="BY213" i="44"/>
  <c r="AS214" i="44"/>
  <c r="BP212" i="44"/>
  <c r="AZ212" i="44"/>
  <c r="AJ213" i="44"/>
  <c r="BG213" i="44"/>
  <c r="BW213" i="44"/>
  <c r="AQ214" i="44"/>
  <c r="BJ212" i="44"/>
  <c r="AT213" i="44"/>
  <c r="BZ212" i="44"/>
  <c r="AX214" i="44"/>
  <c r="AH215" i="44"/>
  <c r="BN214" i="44"/>
  <c r="BA214" i="44"/>
  <c r="AK215" i="44"/>
  <c r="BQ214" i="44"/>
  <c r="AG214" i="44"/>
  <c r="AW213" i="44"/>
  <c r="BM213" i="44"/>
  <c r="AK214" i="43"/>
  <c r="BQ213" i="43"/>
  <c r="BA213" i="43"/>
  <c r="AX212" i="43"/>
  <c r="BN212" i="43"/>
  <c r="AH213" i="43"/>
  <c r="AO214" i="43"/>
  <c r="BE213" i="43"/>
  <c r="BU213" i="43"/>
  <c r="BS213" i="43"/>
  <c r="BC213" i="43"/>
  <c r="AM214" i="43"/>
  <c r="AW212" i="43"/>
  <c r="BM212" i="43"/>
  <c r="AG213" i="43"/>
  <c r="BW213" i="43"/>
  <c r="AQ214" i="43"/>
  <c r="BG213" i="43"/>
  <c r="AP214" i="43"/>
  <c r="BV213" i="43"/>
  <c r="BF213" i="43"/>
  <c r="AN214" i="43"/>
  <c r="BD213" i="43"/>
  <c r="BT213" i="43"/>
  <c r="BX214" i="43"/>
  <c r="BH214" i="43"/>
  <c r="AR215" i="43"/>
  <c r="BB213" i="43"/>
  <c r="AL214" i="43"/>
  <c r="BR213" i="43"/>
  <c r="AY212" i="43"/>
  <c r="BO212" i="43"/>
  <c r="AI213" i="43"/>
  <c r="AV213" i="43"/>
  <c r="AF214" i="43"/>
  <c r="BL213" i="43"/>
  <c r="AZ212" i="43"/>
  <c r="BP212" i="43"/>
  <c r="AJ213" i="43"/>
  <c r="BK213" i="42"/>
  <c r="AU214" i="42"/>
  <c r="CA213" i="42"/>
  <c r="AK214" i="42"/>
  <c r="BA213" i="42"/>
  <c r="BQ213" i="42"/>
  <c r="AH215" i="42"/>
  <c r="AX214" i="42"/>
  <c r="BN214" i="42"/>
  <c r="BV212" i="42"/>
  <c r="AP213" i="42"/>
  <c r="BF212" i="42"/>
  <c r="BX212" i="42"/>
  <c r="AR213" i="42"/>
  <c r="BH212" i="42"/>
  <c r="AS213" i="42"/>
  <c r="BI212" i="42"/>
  <c r="BY212" i="42"/>
  <c r="BW212" i="42"/>
  <c r="AQ213" i="42"/>
  <c r="BG212" i="42"/>
  <c r="AT213" i="42"/>
  <c r="BJ212" i="42"/>
  <c r="BZ212" i="42"/>
  <c r="AY212" i="42"/>
  <c r="BO212" i="42"/>
  <c r="AI213" i="42"/>
  <c r="BC214" i="42"/>
  <c r="AM215" i="42"/>
  <c r="BS214" i="42"/>
  <c r="BL212" i="42"/>
  <c r="AV212" i="42"/>
  <c r="AF213" i="42"/>
  <c r="BE214" i="42"/>
  <c r="BU214" i="42"/>
  <c r="AO215" i="42"/>
  <c r="AV212" i="41"/>
  <c r="AF213" i="41"/>
  <c r="BL212" i="41"/>
  <c r="BY215" i="41"/>
  <c r="AS216" i="41"/>
  <c r="BI215" i="41"/>
  <c r="BR212" i="41"/>
  <c r="BB212" i="41"/>
  <c r="AL213" i="41"/>
  <c r="BE215" i="41"/>
  <c r="BU215" i="41"/>
  <c r="AO216" i="41"/>
  <c r="AP213" i="41"/>
  <c r="BF212" i="41"/>
  <c r="BV212" i="41"/>
  <c r="BX212" i="41"/>
  <c r="BH212" i="41"/>
  <c r="AR213" i="41"/>
  <c r="AH214" i="41"/>
  <c r="BN213" i="41"/>
  <c r="AX213" i="41"/>
  <c r="AI214" i="41"/>
  <c r="AY213" i="41"/>
  <c r="BO213" i="41"/>
  <c r="AT215" i="41"/>
  <c r="BZ214" i="41"/>
  <c r="BJ214" i="41"/>
  <c r="AN213" i="41"/>
  <c r="BT212" i="41"/>
  <c r="BD212" i="41"/>
  <c r="BA214" i="41"/>
  <c r="BQ214" i="41"/>
  <c r="AK215" i="41"/>
  <c r="BS212" i="41"/>
  <c r="BC212" i="41"/>
  <c r="AM213" i="41"/>
  <c r="AW212" i="41"/>
  <c r="AG213" i="41"/>
  <c r="BM212" i="41"/>
  <c r="AQ213" i="41"/>
  <c r="BW212" i="41"/>
  <c r="BG212" i="41"/>
  <c r="BU212" i="40"/>
  <c r="BE212" i="40"/>
  <c r="AO213" i="40"/>
  <c r="BV212" i="40"/>
  <c r="AP213" i="40"/>
  <c r="BF212" i="40"/>
  <c r="AX212" i="40"/>
  <c r="AH213" i="40"/>
  <c r="BN212" i="40"/>
  <c r="AM214" i="40"/>
  <c r="BC213" i="40"/>
  <c r="BS213" i="40"/>
  <c r="AU213" i="40"/>
  <c r="CA212" i="40"/>
  <c r="BK212" i="40"/>
  <c r="BJ213" i="40"/>
  <c r="AT214" i="40"/>
  <c r="BZ213" i="40"/>
  <c r="BQ214" i="40"/>
  <c r="AK215" i="40"/>
  <c r="BA214" i="40"/>
  <c r="BB212" i="40"/>
  <c r="BR212" i="40"/>
  <c r="AL213" i="40"/>
  <c r="AZ212" i="40"/>
  <c r="AJ213" i="40"/>
  <c r="BP212" i="40"/>
  <c r="BT212" i="40"/>
  <c r="BD212" i="40"/>
  <c r="AN213" i="40"/>
  <c r="BG214" i="40"/>
  <c r="BW214" i="40"/>
  <c r="AQ215" i="40"/>
  <c r="AS213" i="40"/>
  <c r="BY212" i="40"/>
  <c r="BI212" i="40"/>
  <c r="AY212" i="40"/>
  <c r="AI213" i="40"/>
  <c r="BO212" i="40"/>
  <c r="BF213" i="39"/>
  <c r="BV213" i="39"/>
  <c r="AP214" i="39"/>
  <c r="AT215" i="39"/>
  <c r="BJ214" i="39"/>
  <c r="BZ214" i="39"/>
  <c r="AI213" i="39"/>
  <c r="AY212" i="39"/>
  <c r="BO212" i="39"/>
  <c r="BD212" i="39"/>
  <c r="BT212" i="39"/>
  <c r="AN213" i="39"/>
  <c r="BE213" i="39"/>
  <c r="AO214" i="39"/>
  <c r="BU213" i="39"/>
  <c r="BN212" i="39"/>
  <c r="AH213" i="39"/>
  <c r="AX212" i="39"/>
  <c r="BK212" i="39"/>
  <c r="CA212" i="39"/>
  <c r="AU213" i="39"/>
  <c r="BQ214" i="39"/>
  <c r="AK215" i="39"/>
  <c r="BA214" i="39"/>
  <c r="BM212" i="39"/>
  <c r="AG213" i="39"/>
  <c r="AW212" i="39"/>
  <c r="AV213" i="39"/>
  <c r="AF214" i="39"/>
  <c r="BL213" i="39"/>
  <c r="BB213" i="39"/>
  <c r="AL214" i="39"/>
  <c r="BR213" i="39"/>
  <c r="BY213" i="39"/>
  <c r="BI213" i="39"/>
  <c r="AS214" i="39"/>
  <c r="BC213" i="39"/>
  <c r="AM214" i="39"/>
  <c r="BS213" i="39"/>
  <c r="BP214" i="39"/>
  <c r="AJ215" i="39"/>
  <c r="AZ214" i="39"/>
  <c r="AR215" i="39"/>
  <c r="BH214" i="39"/>
  <c r="BX214" i="39"/>
  <c r="BG214" i="38"/>
  <c r="AQ215" i="38"/>
  <c r="BW214" i="38"/>
  <c r="AW212" i="38"/>
  <c r="BM212" i="38"/>
  <c r="AG213" i="38"/>
  <c r="BQ213" i="38"/>
  <c r="BA213" i="38"/>
  <c r="AK214" i="38"/>
  <c r="BE212" i="38"/>
  <c r="BU212" i="38"/>
  <c r="AO213" i="38"/>
  <c r="BB214" i="38"/>
  <c r="AL215" i="38"/>
  <c r="BR214" i="38"/>
  <c r="AU213" i="38"/>
  <c r="CA212" i="38"/>
  <c r="BK212" i="38"/>
  <c r="AN214" i="38"/>
  <c r="BD213" i="38"/>
  <c r="BT213" i="38"/>
  <c r="BO213" i="38"/>
  <c r="AY213" i="38"/>
  <c r="AI214" i="38"/>
  <c r="AF213" i="38"/>
  <c r="BL212" i="38"/>
  <c r="AV212" i="38"/>
  <c r="AX213" i="38"/>
  <c r="BN213" i="38"/>
  <c r="AH214" i="38"/>
  <c r="AM214" i="38"/>
  <c r="BC213" i="38"/>
  <c r="BS213" i="38"/>
  <c r="BF212" i="38"/>
  <c r="BV212" i="38"/>
  <c r="AP213" i="38"/>
  <c r="BX213" i="38"/>
  <c r="BH213" i="38"/>
  <c r="AR214" i="38"/>
  <c r="BP213" i="38"/>
  <c r="AJ214" i="38"/>
  <c r="AZ213" i="38"/>
  <c r="AM213" i="37"/>
  <c r="BC212" i="37"/>
  <c r="BS212" i="37"/>
  <c r="BZ212" i="37"/>
  <c r="BJ212" i="37"/>
  <c r="AT213" i="37"/>
  <c r="AP214" i="37"/>
  <c r="BV213" i="37"/>
  <c r="BF213" i="37"/>
  <c r="BE212" i="37"/>
  <c r="AO213" i="37"/>
  <c r="BU212" i="37"/>
  <c r="BH214" i="37"/>
  <c r="BX214" i="37"/>
  <c r="AR215" i="37"/>
  <c r="BQ212" i="37"/>
  <c r="BA212" i="37"/>
  <c r="AK213" i="37"/>
  <c r="BG212" i="37"/>
  <c r="AQ213" i="37"/>
  <c r="BW212" i="37"/>
  <c r="BR212" i="37"/>
  <c r="BB212" i="37"/>
  <c r="AL213" i="37"/>
  <c r="BK213" i="37"/>
  <c r="CA213" i="37"/>
  <c r="AU214" i="37"/>
  <c r="BI212" i="37"/>
  <c r="BY212" i="37"/>
  <c r="AS213" i="37"/>
  <c r="BP212" i="37"/>
  <c r="AZ212" i="37"/>
  <c r="AJ213" i="37"/>
  <c r="BO212" i="37"/>
  <c r="AI213" i="37"/>
  <c r="AY212" i="37"/>
  <c r="BD212" i="37"/>
  <c r="AN213" i="37"/>
  <c r="BT212" i="37"/>
  <c r="AV213" i="37"/>
  <c r="AF214" i="37"/>
  <c r="BL213" i="37"/>
  <c r="AN213" i="36"/>
  <c r="BD212" i="36"/>
  <c r="BT212" i="36"/>
  <c r="AK215" i="36"/>
  <c r="BA214" i="36"/>
  <c r="BQ214" i="36"/>
  <c r="BG212" i="36"/>
  <c r="AQ213" i="36"/>
  <c r="BW212" i="36"/>
  <c r="AM213" i="36"/>
  <c r="BC212" i="36"/>
  <c r="BS212" i="36"/>
  <c r="AW212" i="36"/>
  <c r="AG213" i="36"/>
  <c r="BM212" i="36"/>
  <c r="AL214" i="36"/>
  <c r="BR213" i="36"/>
  <c r="BB213" i="36"/>
  <c r="BI212" i="36"/>
  <c r="AS213" i="36"/>
  <c r="BY212" i="36"/>
  <c r="CA212" i="36"/>
  <c r="BK212" i="36"/>
  <c r="AU213" i="36"/>
  <c r="BO212" i="36"/>
  <c r="AI213" i="36"/>
  <c r="AY212" i="36"/>
  <c r="AJ214" i="36"/>
  <c r="BP213" i="36"/>
  <c r="AZ213" i="36"/>
  <c r="AO214" i="36"/>
  <c r="BE213" i="36"/>
  <c r="BU213" i="36"/>
  <c r="BH213" i="36"/>
  <c r="BX213" i="36"/>
  <c r="AR214" i="36"/>
  <c r="BN214" i="36"/>
  <c r="AH215" i="36"/>
  <c r="AX214" i="36"/>
  <c r="BJ212" i="36"/>
  <c r="AT213" i="36"/>
  <c r="BZ212" i="36"/>
  <c r="BF212" i="36"/>
  <c r="BV212" i="36"/>
  <c r="AP213" i="36"/>
  <c r="AV212" i="36"/>
  <c r="BL212" i="36"/>
  <c r="AF213" i="36"/>
  <c r="BZ210" i="16"/>
  <c r="BJ210" i="16"/>
  <c r="BU209" i="16"/>
  <c r="BE209" i="16"/>
  <c r="BF210" i="16"/>
  <c r="BV210" i="16"/>
  <c r="BD209" i="16"/>
  <c r="BT209" i="16"/>
  <c r="BX210" i="16"/>
  <c r="BH210" i="16"/>
  <c r="CA210" i="16"/>
  <c r="BK210" i="16"/>
  <c r="BP83" i="16"/>
  <c r="AZ83" i="16"/>
  <c r="BI209" i="16"/>
  <c r="BY209" i="16"/>
  <c r="BB82" i="16"/>
  <c r="BR82" i="16"/>
  <c r="BA82" i="16"/>
  <c r="BQ82" i="16"/>
  <c r="BG209" i="16"/>
  <c r="BW209" i="16"/>
  <c r="BN82" i="16"/>
  <c r="AX82" i="16"/>
  <c r="BC82" i="16"/>
  <c r="BS82" i="16"/>
  <c r="BO83" i="16"/>
  <c r="AY83" i="16"/>
  <c r="BM82" i="16"/>
  <c r="AW82" i="16"/>
  <c r="BL82" i="16"/>
  <c r="AV82" i="16"/>
  <c r="AN210" i="16"/>
  <c r="AQ210" i="16"/>
  <c r="AS210" i="16"/>
  <c r="AP211" i="16"/>
  <c r="AR211" i="16"/>
  <c r="AO210" i="16"/>
  <c r="AT211" i="16"/>
  <c r="AU211" i="16"/>
  <c r="S67" i="15"/>
  <c r="AA67" i="15" s="1"/>
  <c r="R68" i="15"/>
  <c r="Z68" i="15" s="1"/>
  <c r="V68" i="15"/>
  <c r="AD68" i="15" s="1"/>
  <c r="W68" i="15"/>
  <c r="AE68" i="15" s="1"/>
  <c r="Y68" i="15"/>
  <c r="AG68" i="15" s="1"/>
  <c r="U67" i="15"/>
  <c r="AC67" i="15" s="1"/>
  <c r="X68" i="15"/>
  <c r="AF68" i="15" s="1"/>
  <c r="T68" i="15"/>
  <c r="AB68" i="15" s="1"/>
  <c r="BI213" i="43" l="1"/>
  <c r="BY213" i="43"/>
  <c r="AS214" i="43"/>
  <c r="AS214" i="38"/>
  <c r="BY213" i="38"/>
  <c r="BI213" i="38"/>
  <c r="AJ214" i="41"/>
  <c r="BP213" i="41"/>
  <c r="AZ213" i="41"/>
  <c r="BH213" i="40"/>
  <c r="BX213" i="40"/>
  <c r="AR214" i="40"/>
  <c r="BK213" i="43"/>
  <c r="CA213" i="43"/>
  <c r="AU214" i="43"/>
  <c r="AW213" i="37"/>
  <c r="BM213" i="37"/>
  <c r="AG214" i="37"/>
  <c r="BZ213" i="43"/>
  <c r="BJ213" i="43"/>
  <c r="AT214" i="43"/>
  <c r="BJ213" i="38"/>
  <c r="BZ213" i="38"/>
  <c r="AT214" i="38"/>
  <c r="AD110" i="45"/>
  <c r="V111" i="45"/>
  <c r="AH215" i="37"/>
  <c r="AX214" i="37"/>
  <c r="BN214" i="37"/>
  <c r="AL214" i="42"/>
  <c r="BB213" i="42"/>
  <c r="BR213" i="42"/>
  <c r="AV213" i="40"/>
  <c r="BL213" i="40"/>
  <c r="AF214" i="40"/>
  <c r="AZ213" i="42"/>
  <c r="AJ214" i="42"/>
  <c r="BP213" i="42"/>
  <c r="CA213" i="41"/>
  <c r="BK213" i="41"/>
  <c r="AU214" i="41"/>
  <c r="U111" i="45"/>
  <c r="AC110" i="45"/>
  <c r="AG214" i="40"/>
  <c r="AW213" i="40"/>
  <c r="BM213" i="40"/>
  <c r="AN214" i="42"/>
  <c r="BD213" i="42"/>
  <c r="BT213" i="42"/>
  <c r="AG214" i="42"/>
  <c r="AW213" i="42"/>
  <c r="BM213" i="42"/>
  <c r="AQ215" i="39"/>
  <c r="BG214" i="39"/>
  <c r="BW214" i="39"/>
  <c r="AF110" i="45"/>
  <c r="X111" i="45"/>
  <c r="AB113" i="45"/>
  <c r="T114" i="45"/>
  <c r="Z112" i="45"/>
  <c r="R113" i="45"/>
  <c r="AA112" i="45"/>
  <c r="S113" i="45"/>
  <c r="AG110" i="45"/>
  <c r="Y111" i="45"/>
  <c r="W113" i="45"/>
  <c r="AE112" i="45"/>
  <c r="BC213" i="44"/>
  <c r="AM214" i="44"/>
  <c r="BS213" i="44"/>
  <c r="BU214" i="44"/>
  <c r="BE214" i="44"/>
  <c r="AO215" i="44"/>
  <c r="AK216" i="44"/>
  <c r="BQ215" i="44"/>
  <c r="BA215" i="44"/>
  <c r="BK215" i="44"/>
  <c r="AU216" i="44"/>
  <c r="CA215" i="44"/>
  <c r="BV214" i="44"/>
  <c r="AP215" i="44"/>
  <c r="BF214" i="44"/>
  <c r="AG215" i="44"/>
  <c r="BM214" i="44"/>
  <c r="AW214" i="44"/>
  <c r="BL215" i="44"/>
  <c r="AV215" i="44"/>
  <c r="AF216" i="44"/>
  <c r="BH213" i="44"/>
  <c r="BX213" i="44"/>
  <c r="AR214" i="44"/>
  <c r="AY213" i="44"/>
  <c r="AI214" i="44"/>
  <c r="BO213" i="44"/>
  <c r="AS215" i="44"/>
  <c r="BY214" i="44"/>
  <c r="BI214" i="44"/>
  <c r="BT214" i="44"/>
  <c r="BD214" i="44"/>
  <c r="AN215" i="44"/>
  <c r="BJ213" i="44"/>
  <c r="BZ213" i="44"/>
  <c r="AT214" i="44"/>
  <c r="AQ215" i="44"/>
  <c r="BG214" i="44"/>
  <c r="BW214" i="44"/>
  <c r="AZ213" i="44"/>
  <c r="BP213" i="44"/>
  <c r="AJ214" i="44"/>
  <c r="BN215" i="44"/>
  <c r="AH216" i="44"/>
  <c r="AX215" i="44"/>
  <c r="BB216" i="44"/>
  <c r="AL217" i="44"/>
  <c r="BR216" i="44"/>
  <c r="BF214" i="43"/>
  <c r="BV214" i="43"/>
  <c r="AP215" i="43"/>
  <c r="AF215" i="43"/>
  <c r="AV214" i="43"/>
  <c r="BL214" i="43"/>
  <c r="BO213" i="43"/>
  <c r="AY213" i="43"/>
  <c r="AI214" i="43"/>
  <c r="BB214" i="43"/>
  <c r="AL215" i="43"/>
  <c r="BR214" i="43"/>
  <c r="BX215" i="43"/>
  <c r="AR216" i="43"/>
  <c r="BH215" i="43"/>
  <c r="BP213" i="43"/>
  <c r="AJ214" i="43"/>
  <c r="AZ213" i="43"/>
  <c r="BT214" i="43"/>
  <c r="BD214" i="43"/>
  <c r="AN215" i="43"/>
  <c r="BE214" i="43"/>
  <c r="BU214" i="43"/>
  <c r="AO215" i="43"/>
  <c r="BM213" i="43"/>
  <c r="AW213" i="43"/>
  <c r="AG214" i="43"/>
  <c r="BW214" i="43"/>
  <c r="BG214" i="43"/>
  <c r="AQ215" i="43"/>
  <c r="BC214" i="43"/>
  <c r="AM215" i="43"/>
  <c r="BS214" i="43"/>
  <c r="AX213" i="43"/>
  <c r="BN213" i="43"/>
  <c r="AH214" i="43"/>
  <c r="AK215" i="43"/>
  <c r="BA214" i="43"/>
  <c r="BQ214" i="43"/>
  <c r="BS215" i="42"/>
  <c r="AM216" i="42"/>
  <c r="BC215" i="42"/>
  <c r="BZ213" i="42"/>
  <c r="AT214" i="42"/>
  <c r="BJ213" i="42"/>
  <c r="BX213" i="42"/>
  <c r="AR214" i="42"/>
  <c r="BH213" i="42"/>
  <c r="AO216" i="42"/>
  <c r="BE215" i="42"/>
  <c r="BU215" i="42"/>
  <c r="BF213" i="42"/>
  <c r="AP214" i="42"/>
  <c r="BV213" i="42"/>
  <c r="AX215" i="42"/>
  <c r="AH216" i="42"/>
  <c r="BN215" i="42"/>
  <c r="AK215" i="42"/>
  <c r="BA214" i="42"/>
  <c r="BQ214" i="42"/>
  <c r="BW213" i="42"/>
  <c r="AQ214" i="42"/>
  <c r="BG213" i="42"/>
  <c r="CA214" i="42"/>
  <c r="AU215" i="42"/>
  <c r="BK214" i="42"/>
  <c r="AV213" i="42"/>
  <c r="AF214" i="42"/>
  <c r="BL213" i="42"/>
  <c r="BY213" i="42"/>
  <c r="AS214" i="42"/>
  <c r="BI213" i="42"/>
  <c r="BO213" i="42"/>
  <c r="AI214" i="42"/>
  <c r="AY213" i="42"/>
  <c r="BH213" i="41"/>
  <c r="BX213" i="41"/>
  <c r="AR214" i="41"/>
  <c r="AP214" i="41"/>
  <c r="BF213" i="41"/>
  <c r="BV213" i="41"/>
  <c r="AN214" i="41"/>
  <c r="BT213" i="41"/>
  <c r="BD213" i="41"/>
  <c r="BB213" i="41"/>
  <c r="AL214" i="41"/>
  <c r="BR213" i="41"/>
  <c r="AH215" i="41"/>
  <c r="BN214" i="41"/>
  <c r="AX214" i="41"/>
  <c r="BZ215" i="41"/>
  <c r="AT216" i="41"/>
  <c r="BJ215" i="41"/>
  <c r="AQ214" i="41"/>
  <c r="BG213" i="41"/>
  <c r="BW213" i="41"/>
  <c r="BE216" i="41"/>
  <c r="AO217" i="41"/>
  <c r="BU216" i="41"/>
  <c r="BO214" i="41"/>
  <c r="AI215" i="41"/>
  <c r="AY214" i="41"/>
  <c r="BY216" i="41"/>
  <c r="BI216" i="41"/>
  <c r="AS217" i="41"/>
  <c r="AM214" i="41"/>
  <c r="BS213" i="41"/>
  <c r="BC213" i="41"/>
  <c r="AK216" i="41"/>
  <c r="BA215" i="41"/>
  <c r="BQ215" i="41"/>
  <c r="AF214" i="41"/>
  <c r="BL213" i="41"/>
  <c r="AV213" i="41"/>
  <c r="AG214" i="41"/>
  <c r="BM213" i="41"/>
  <c r="AW213" i="41"/>
  <c r="BC214" i="40"/>
  <c r="BS214" i="40"/>
  <c r="AM215" i="40"/>
  <c r="AP214" i="40"/>
  <c r="BF213" i="40"/>
  <c r="BV213" i="40"/>
  <c r="BQ215" i="40"/>
  <c r="BA215" i="40"/>
  <c r="AK216" i="40"/>
  <c r="AO214" i="40"/>
  <c r="BE213" i="40"/>
  <c r="BU213" i="40"/>
  <c r="AS214" i="40"/>
  <c r="BI213" i="40"/>
  <c r="BY213" i="40"/>
  <c r="BK213" i="40"/>
  <c r="CA213" i="40"/>
  <c r="AU214" i="40"/>
  <c r="BO213" i="40"/>
  <c r="AI214" i="40"/>
  <c r="AY213" i="40"/>
  <c r="BW215" i="40"/>
  <c r="AQ216" i="40"/>
  <c r="BG215" i="40"/>
  <c r="AN214" i="40"/>
  <c r="BT213" i="40"/>
  <c r="BD213" i="40"/>
  <c r="BN213" i="40"/>
  <c r="AH214" i="40"/>
  <c r="AX213" i="40"/>
  <c r="AJ214" i="40"/>
  <c r="BP213" i="40"/>
  <c r="AZ213" i="40"/>
  <c r="AL214" i="40"/>
  <c r="BR213" i="40"/>
  <c r="BB213" i="40"/>
  <c r="BZ214" i="40"/>
  <c r="BJ214" i="40"/>
  <c r="AT215" i="40"/>
  <c r="AS215" i="39"/>
  <c r="BI214" i="39"/>
  <c r="BY214" i="39"/>
  <c r="AO215" i="39"/>
  <c r="BU214" i="39"/>
  <c r="BE214" i="39"/>
  <c r="BR214" i="39"/>
  <c r="AL215" i="39"/>
  <c r="BB214" i="39"/>
  <c r="AV214" i="39"/>
  <c r="BL214" i="39"/>
  <c r="AF215" i="39"/>
  <c r="BJ215" i="39"/>
  <c r="BZ215" i="39"/>
  <c r="AT216" i="39"/>
  <c r="AH214" i="39"/>
  <c r="BN213" i="39"/>
  <c r="AX213" i="39"/>
  <c r="BQ215" i="39"/>
  <c r="BA215" i="39"/>
  <c r="AK216" i="39"/>
  <c r="AP215" i="39"/>
  <c r="BV214" i="39"/>
  <c r="BF214" i="39"/>
  <c r="BH215" i="39"/>
  <c r="AR216" i="39"/>
  <c r="BX215" i="39"/>
  <c r="BD213" i="39"/>
  <c r="AN214" i="39"/>
  <c r="BT213" i="39"/>
  <c r="AI214" i="39"/>
  <c r="BO213" i="39"/>
  <c r="AY213" i="39"/>
  <c r="AW213" i="39"/>
  <c r="BM213" i="39"/>
  <c r="AG214" i="39"/>
  <c r="BP215" i="39"/>
  <c r="AZ215" i="39"/>
  <c r="AJ216" i="39"/>
  <c r="AM215" i="39"/>
  <c r="BC214" i="39"/>
  <c r="BS214" i="39"/>
  <c r="AU214" i="39"/>
  <c r="BK213" i="39"/>
  <c r="CA213" i="39"/>
  <c r="BB215" i="38"/>
  <c r="AL216" i="38"/>
  <c r="BR215" i="38"/>
  <c r="BA214" i="38"/>
  <c r="BQ214" i="38"/>
  <c r="AK215" i="38"/>
  <c r="AW213" i="38"/>
  <c r="AG214" i="38"/>
  <c r="BM213" i="38"/>
  <c r="BD214" i="38"/>
  <c r="BT214" i="38"/>
  <c r="AN215" i="38"/>
  <c r="AO214" i="38"/>
  <c r="BU213" i="38"/>
  <c r="BE213" i="38"/>
  <c r="AH215" i="38"/>
  <c r="AX214" i="38"/>
  <c r="BN214" i="38"/>
  <c r="AI215" i="38"/>
  <c r="AY214" i="38"/>
  <c r="BO214" i="38"/>
  <c r="AP214" i="38"/>
  <c r="BF213" i="38"/>
  <c r="BV213" i="38"/>
  <c r="CA213" i="38"/>
  <c r="AU214" i="38"/>
  <c r="BK213" i="38"/>
  <c r="AQ216" i="38"/>
  <c r="BG215" i="38"/>
  <c r="BW215" i="38"/>
  <c r="BC214" i="38"/>
  <c r="AM215" i="38"/>
  <c r="BS214" i="38"/>
  <c r="AV213" i="38"/>
  <c r="AF214" i="38"/>
  <c r="BL213" i="38"/>
  <c r="AJ215" i="38"/>
  <c r="BP214" i="38"/>
  <c r="AZ214" i="38"/>
  <c r="BH214" i="38"/>
  <c r="AR215" i="38"/>
  <c r="BX214" i="38"/>
  <c r="BK214" i="37"/>
  <c r="CA214" i="37"/>
  <c r="AU215" i="37"/>
  <c r="BU213" i="37"/>
  <c r="AO214" i="37"/>
  <c r="BE213" i="37"/>
  <c r="AZ213" i="37"/>
  <c r="BP213" i="37"/>
  <c r="AJ214" i="37"/>
  <c r="AS214" i="37"/>
  <c r="BI213" i="37"/>
  <c r="BY213" i="37"/>
  <c r="BR213" i="37"/>
  <c r="AL214" i="37"/>
  <c r="BB213" i="37"/>
  <c r="BL214" i="37"/>
  <c r="AF215" i="37"/>
  <c r="AV214" i="37"/>
  <c r="AQ214" i="37"/>
  <c r="BW213" i="37"/>
  <c r="BG213" i="37"/>
  <c r="BF214" i="37"/>
  <c r="AP215" i="37"/>
  <c r="BV214" i="37"/>
  <c r="BJ213" i="37"/>
  <c r="BZ213" i="37"/>
  <c r="AT214" i="37"/>
  <c r="BA213" i="37"/>
  <c r="BQ213" i="37"/>
  <c r="AK214" i="37"/>
  <c r="BT213" i="37"/>
  <c r="AN214" i="37"/>
  <c r="BD213" i="37"/>
  <c r="AY213" i="37"/>
  <c r="BO213" i="37"/>
  <c r="AI214" i="37"/>
  <c r="BX215" i="37"/>
  <c r="AR216" i="37"/>
  <c r="BH215" i="37"/>
  <c r="BS213" i="37"/>
  <c r="AM214" i="37"/>
  <c r="BC213" i="37"/>
  <c r="BI213" i="36"/>
  <c r="BY213" i="36"/>
  <c r="AS214" i="36"/>
  <c r="AG214" i="36"/>
  <c r="BM213" i="36"/>
  <c r="AW213" i="36"/>
  <c r="BU214" i="36"/>
  <c r="AO215" i="36"/>
  <c r="BE214" i="36"/>
  <c r="AM214" i="36"/>
  <c r="BS213" i="36"/>
  <c r="BC213" i="36"/>
  <c r="AJ215" i="36"/>
  <c r="AZ214" i="36"/>
  <c r="BP214" i="36"/>
  <c r="AY213" i="36"/>
  <c r="AI214" i="36"/>
  <c r="BO213" i="36"/>
  <c r="AX215" i="36"/>
  <c r="AH216" i="36"/>
  <c r="BN215" i="36"/>
  <c r="AL215" i="36"/>
  <c r="BB214" i="36"/>
  <c r="BR214" i="36"/>
  <c r="AF214" i="36"/>
  <c r="BL213" i="36"/>
  <c r="AV213" i="36"/>
  <c r="CA213" i="36"/>
  <c r="BK213" i="36"/>
  <c r="AU214" i="36"/>
  <c r="BX214" i="36"/>
  <c r="AR215" i="36"/>
  <c r="BH214" i="36"/>
  <c r="AQ214" i="36"/>
  <c r="BG213" i="36"/>
  <c r="BW213" i="36"/>
  <c r="BF213" i="36"/>
  <c r="AP214" i="36"/>
  <c r="BV213" i="36"/>
  <c r="BA215" i="36"/>
  <c r="BQ215" i="36"/>
  <c r="AK216" i="36"/>
  <c r="BZ213" i="36"/>
  <c r="BJ213" i="36"/>
  <c r="AT214" i="36"/>
  <c r="BD213" i="36"/>
  <c r="AN214" i="36"/>
  <c r="BT213" i="36"/>
  <c r="BD210" i="16"/>
  <c r="BT210" i="16"/>
  <c r="BY210" i="16"/>
  <c r="BI210" i="16"/>
  <c r="BP84" i="16"/>
  <c r="AZ84" i="16"/>
  <c r="BR83" i="16"/>
  <c r="BB83" i="16"/>
  <c r="BM83" i="16"/>
  <c r="AW83" i="16"/>
  <c r="BN83" i="16"/>
  <c r="AX83" i="16"/>
  <c r="BK211" i="16"/>
  <c r="CA211" i="16"/>
  <c r="BZ211" i="16"/>
  <c r="BJ211" i="16"/>
  <c r="BE210" i="16"/>
  <c r="BU210" i="16"/>
  <c r="BH211" i="16"/>
  <c r="BX211" i="16"/>
  <c r="BV211" i="16"/>
  <c r="BF211" i="16"/>
  <c r="BW210" i="16"/>
  <c r="BG210" i="16"/>
  <c r="AY84" i="16"/>
  <c r="BO84" i="16"/>
  <c r="BQ83" i="16"/>
  <c r="BA83" i="16"/>
  <c r="BS83" i="16"/>
  <c r="BC83" i="16"/>
  <c r="BL83" i="16"/>
  <c r="AV83" i="16"/>
  <c r="AO211" i="16"/>
  <c r="AR212" i="16"/>
  <c r="AS211" i="16"/>
  <c r="AP212" i="16"/>
  <c r="AQ211" i="16"/>
  <c r="AU212" i="16"/>
  <c r="AT212" i="16"/>
  <c r="AN211" i="16"/>
  <c r="W69" i="15"/>
  <c r="AE69" i="15" s="1"/>
  <c r="T69" i="15"/>
  <c r="AB69" i="15" s="1"/>
  <c r="V69" i="15"/>
  <c r="AD69" i="15" s="1"/>
  <c r="X69" i="15"/>
  <c r="AF69" i="15" s="1"/>
  <c r="R69" i="15"/>
  <c r="Z69" i="15" s="1"/>
  <c r="U68" i="15"/>
  <c r="AC68" i="15" s="1"/>
  <c r="Y69" i="15"/>
  <c r="AG69" i="15" s="1"/>
  <c r="S68" i="15"/>
  <c r="AA68" i="15" s="1"/>
  <c r="BM214" i="37" l="1"/>
  <c r="AG215" i="37"/>
  <c r="AW214" i="37"/>
  <c r="AU215" i="43"/>
  <c r="BK214" i="43"/>
  <c r="CA214" i="43"/>
  <c r="BM214" i="42"/>
  <c r="AW214" i="42"/>
  <c r="AG215" i="42"/>
  <c r="BB214" i="42"/>
  <c r="AL215" i="42"/>
  <c r="BR214" i="42"/>
  <c r="AR215" i="40"/>
  <c r="BH214" i="40"/>
  <c r="BX214" i="40"/>
  <c r="AN215" i="42"/>
  <c r="BD214" i="42"/>
  <c r="BT214" i="42"/>
  <c r="AX215" i="37"/>
  <c r="AH216" i="37"/>
  <c r="BN215" i="37"/>
  <c r="AZ214" i="41"/>
  <c r="BP214" i="41"/>
  <c r="AJ215" i="41"/>
  <c r="V112" i="45"/>
  <c r="AD111" i="45"/>
  <c r="BM214" i="40"/>
  <c r="AW214" i="40"/>
  <c r="AG215" i="40"/>
  <c r="BJ214" i="38"/>
  <c r="AT215" i="38"/>
  <c r="BZ214" i="38"/>
  <c r="BY214" i="38"/>
  <c r="BI214" i="38"/>
  <c r="AS215" i="38"/>
  <c r="AF215" i="40"/>
  <c r="AV214" i="40"/>
  <c r="BL214" i="40"/>
  <c r="BG215" i="39"/>
  <c r="BW215" i="39"/>
  <c r="AQ216" i="39"/>
  <c r="BY214" i="43"/>
  <c r="BI214" i="43"/>
  <c r="AS215" i="43"/>
  <c r="AZ214" i="42"/>
  <c r="BP214" i="42"/>
  <c r="AJ215" i="42"/>
  <c r="U112" i="45"/>
  <c r="AC111" i="45"/>
  <c r="AU215" i="41"/>
  <c r="CA214" i="41"/>
  <c r="BK214" i="41"/>
  <c r="BJ214" i="43"/>
  <c r="BZ214" i="43"/>
  <c r="AT215" i="43"/>
  <c r="AA113" i="45"/>
  <c r="S114" i="45"/>
  <c r="AG111" i="45"/>
  <c r="Y112" i="45"/>
  <c r="AE113" i="45"/>
  <c r="W114" i="45"/>
  <c r="R114" i="45"/>
  <c r="Z113" i="45"/>
  <c r="AB114" i="45"/>
  <c r="T115" i="45"/>
  <c r="AF111" i="45"/>
  <c r="X112" i="45"/>
  <c r="AT215" i="44"/>
  <c r="BZ214" i="44"/>
  <c r="BJ214" i="44"/>
  <c r="AP216" i="44"/>
  <c r="BF215" i="44"/>
  <c r="BV215" i="44"/>
  <c r="AQ216" i="44"/>
  <c r="BG215" i="44"/>
  <c r="BW215" i="44"/>
  <c r="BA216" i="44"/>
  <c r="AK217" i="44"/>
  <c r="BQ216" i="44"/>
  <c r="BN216" i="44"/>
  <c r="AX216" i="44"/>
  <c r="AH217" i="44"/>
  <c r="AR215" i="44"/>
  <c r="BX214" i="44"/>
  <c r="BH214" i="44"/>
  <c r="AU217" i="44"/>
  <c r="BK216" i="44"/>
  <c r="CA216" i="44"/>
  <c r="BM215" i="44"/>
  <c r="AG216" i="44"/>
  <c r="AW215" i="44"/>
  <c r="AN216" i="44"/>
  <c r="BT215" i="44"/>
  <c r="BD215" i="44"/>
  <c r="BI215" i="44"/>
  <c r="AS216" i="44"/>
  <c r="BY215" i="44"/>
  <c r="AO216" i="44"/>
  <c r="BE215" i="44"/>
  <c r="BU215" i="44"/>
  <c r="AZ214" i="44"/>
  <c r="AJ215" i="44"/>
  <c r="BP214" i="44"/>
  <c r="BS214" i="44"/>
  <c r="BC214" i="44"/>
  <c r="AM215" i="44"/>
  <c r="BR217" i="44"/>
  <c r="AL218" i="44"/>
  <c r="BB217" i="44"/>
  <c r="AY214" i="44"/>
  <c r="AI215" i="44"/>
  <c r="BO214" i="44"/>
  <c r="BL216" i="44"/>
  <c r="AF217" i="44"/>
  <c r="AV216" i="44"/>
  <c r="BC215" i="43"/>
  <c r="BS215" i="43"/>
  <c r="AM216" i="43"/>
  <c r="AR217" i="43"/>
  <c r="BX216" i="43"/>
  <c r="BH216" i="43"/>
  <c r="AO216" i="43"/>
  <c r="BE215" i="43"/>
  <c r="BU215" i="43"/>
  <c r="BD215" i="43"/>
  <c r="AN216" i="43"/>
  <c r="BT215" i="43"/>
  <c r="BL215" i="43"/>
  <c r="AF216" i="43"/>
  <c r="AV215" i="43"/>
  <c r="AJ215" i="43"/>
  <c r="AZ214" i="43"/>
  <c r="BP214" i="43"/>
  <c r="AG215" i="43"/>
  <c r="BM214" i="43"/>
  <c r="AW214" i="43"/>
  <c r="BB215" i="43"/>
  <c r="AL216" i="43"/>
  <c r="BR215" i="43"/>
  <c r="AP216" i="43"/>
  <c r="BV215" i="43"/>
  <c r="BF215" i="43"/>
  <c r="BW215" i="43"/>
  <c r="AQ216" i="43"/>
  <c r="BG215" i="43"/>
  <c r="BQ215" i="43"/>
  <c r="BA215" i="43"/>
  <c r="AK216" i="43"/>
  <c r="AH215" i="43"/>
  <c r="BN214" i="43"/>
  <c r="AX214" i="43"/>
  <c r="AI215" i="43"/>
  <c r="AY214" i="43"/>
  <c r="BO214" i="43"/>
  <c r="AF215" i="42"/>
  <c r="AV214" i="42"/>
  <c r="BL214" i="42"/>
  <c r="AU216" i="42"/>
  <c r="BK215" i="42"/>
  <c r="CA215" i="42"/>
  <c r="BH214" i="42"/>
  <c r="BX214" i="42"/>
  <c r="AR215" i="42"/>
  <c r="BG214" i="42"/>
  <c r="BW214" i="42"/>
  <c r="AQ215" i="42"/>
  <c r="AH217" i="42"/>
  <c r="BN216" i="42"/>
  <c r="AX216" i="42"/>
  <c r="AO217" i="42"/>
  <c r="BU216" i="42"/>
  <c r="BE216" i="42"/>
  <c r="AM217" i="42"/>
  <c r="BS216" i="42"/>
  <c r="BC216" i="42"/>
  <c r="BF214" i="42"/>
  <c r="BV214" i="42"/>
  <c r="AP215" i="42"/>
  <c r="BY214" i="42"/>
  <c r="AS215" i="42"/>
  <c r="BI214" i="42"/>
  <c r="BQ215" i="42"/>
  <c r="AK216" i="42"/>
  <c r="BA215" i="42"/>
  <c r="BZ214" i="42"/>
  <c r="AT215" i="42"/>
  <c r="BJ214" i="42"/>
  <c r="AI215" i="42"/>
  <c r="AY214" i="42"/>
  <c r="BO214" i="42"/>
  <c r="BN215" i="41"/>
  <c r="AH216" i="41"/>
  <c r="AX215" i="41"/>
  <c r="BT214" i="41"/>
  <c r="BD214" i="41"/>
  <c r="AN215" i="41"/>
  <c r="AK217" i="41"/>
  <c r="BA216" i="41"/>
  <c r="BQ216" i="41"/>
  <c r="BB214" i="41"/>
  <c r="BR214" i="41"/>
  <c r="AL215" i="41"/>
  <c r="BI217" i="41"/>
  <c r="AS218" i="41"/>
  <c r="BY217" i="41"/>
  <c r="AG215" i="41"/>
  <c r="BM214" i="41"/>
  <c r="AW214" i="41"/>
  <c r="BO215" i="41"/>
  <c r="AI216" i="41"/>
  <c r="AY215" i="41"/>
  <c r="BW214" i="41"/>
  <c r="AQ215" i="41"/>
  <c r="BG214" i="41"/>
  <c r="BZ216" i="41"/>
  <c r="BJ216" i="41"/>
  <c r="AT217" i="41"/>
  <c r="BC214" i="41"/>
  <c r="AM215" i="41"/>
  <c r="BS214" i="41"/>
  <c r="BV214" i="41"/>
  <c r="BF214" i="41"/>
  <c r="AP215" i="41"/>
  <c r="AF215" i="41"/>
  <c r="BL214" i="41"/>
  <c r="AV214" i="41"/>
  <c r="AO218" i="41"/>
  <c r="BU217" i="41"/>
  <c r="BE217" i="41"/>
  <c r="AR215" i="41"/>
  <c r="BX214" i="41"/>
  <c r="BH214" i="41"/>
  <c r="AJ215" i="40"/>
  <c r="BP214" i="40"/>
  <c r="AZ214" i="40"/>
  <c r="BY214" i="40"/>
  <c r="AS215" i="40"/>
  <c r="BI214" i="40"/>
  <c r="AK217" i="40"/>
  <c r="BA216" i="40"/>
  <c r="BQ216" i="40"/>
  <c r="AI215" i="40"/>
  <c r="AY214" i="40"/>
  <c r="BO214" i="40"/>
  <c r="BD214" i="40"/>
  <c r="BT214" i="40"/>
  <c r="AN215" i="40"/>
  <c r="BW216" i="40"/>
  <c r="AQ217" i="40"/>
  <c r="BG216" i="40"/>
  <c r="BK214" i="40"/>
  <c r="CA214" i="40"/>
  <c r="AU215" i="40"/>
  <c r="BF214" i="40"/>
  <c r="BV214" i="40"/>
  <c r="AP215" i="40"/>
  <c r="AH215" i="40"/>
  <c r="AX214" i="40"/>
  <c r="BN214" i="40"/>
  <c r="BE214" i="40"/>
  <c r="BU214" i="40"/>
  <c r="AO215" i="40"/>
  <c r="BB214" i="40"/>
  <c r="BR214" i="40"/>
  <c r="AL215" i="40"/>
  <c r="BC215" i="40"/>
  <c r="AM216" i="40"/>
  <c r="BS215" i="40"/>
  <c r="BZ215" i="40"/>
  <c r="BJ215" i="40"/>
  <c r="AT216" i="40"/>
  <c r="AW214" i="39"/>
  <c r="BM214" i="39"/>
  <c r="AG215" i="39"/>
  <c r="AF216" i="39"/>
  <c r="AV215" i="39"/>
  <c r="BL215" i="39"/>
  <c r="AN215" i="39"/>
  <c r="BT214" i="39"/>
  <c r="BD214" i="39"/>
  <c r="AX214" i="39"/>
  <c r="BN214" i="39"/>
  <c r="AH215" i="39"/>
  <c r="AR217" i="39"/>
  <c r="BX216" i="39"/>
  <c r="BH216" i="39"/>
  <c r="AO216" i="39"/>
  <c r="BE215" i="39"/>
  <c r="BU215" i="39"/>
  <c r="BA216" i="39"/>
  <c r="AK217" i="39"/>
  <c r="BQ216" i="39"/>
  <c r="BI215" i="39"/>
  <c r="AS216" i="39"/>
  <c r="BY215" i="39"/>
  <c r="BR215" i="39"/>
  <c r="AL216" i="39"/>
  <c r="BB215" i="39"/>
  <c r="AU215" i="39"/>
  <c r="BK214" i="39"/>
  <c r="CA214" i="39"/>
  <c r="BS215" i="39"/>
  <c r="AM216" i="39"/>
  <c r="BC215" i="39"/>
  <c r="AT217" i="39"/>
  <c r="BZ216" i="39"/>
  <c r="BJ216" i="39"/>
  <c r="BF215" i="39"/>
  <c r="BV215" i="39"/>
  <c r="AP216" i="39"/>
  <c r="AZ216" i="39"/>
  <c r="BP216" i="39"/>
  <c r="AJ217" i="39"/>
  <c r="BO214" i="39"/>
  <c r="AY214" i="39"/>
  <c r="AI215" i="39"/>
  <c r="AG215" i="38"/>
  <c r="BM214" i="38"/>
  <c r="AW214" i="38"/>
  <c r="CA214" i="38"/>
  <c r="BK214" i="38"/>
  <c r="AU215" i="38"/>
  <c r="BS215" i="38"/>
  <c r="BC215" i="38"/>
  <c r="AM216" i="38"/>
  <c r="BT215" i="38"/>
  <c r="AN216" i="38"/>
  <c r="BD215" i="38"/>
  <c r="AZ215" i="38"/>
  <c r="AJ216" i="38"/>
  <c r="BP215" i="38"/>
  <c r="BE214" i="38"/>
  <c r="BU214" i="38"/>
  <c r="AO215" i="38"/>
  <c r="AH216" i="38"/>
  <c r="BN215" i="38"/>
  <c r="AX215" i="38"/>
  <c r="AL217" i="38"/>
  <c r="BB216" i="38"/>
  <c r="BR216" i="38"/>
  <c r="BG216" i="38"/>
  <c r="AQ217" i="38"/>
  <c r="BW216" i="38"/>
  <c r="BA215" i="38"/>
  <c r="AK216" i="38"/>
  <c r="BQ215" i="38"/>
  <c r="BF214" i="38"/>
  <c r="BV214" i="38"/>
  <c r="AP215" i="38"/>
  <c r="AR216" i="38"/>
  <c r="BH215" i="38"/>
  <c r="BX215" i="38"/>
  <c r="AY215" i="38"/>
  <c r="AI216" i="38"/>
  <c r="BO215" i="38"/>
  <c r="AF215" i="38"/>
  <c r="BL214" i="38"/>
  <c r="AV214" i="38"/>
  <c r="AL215" i="37"/>
  <c r="BB214" i="37"/>
  <c r="BR214" i="37"/>
  <c r="AK215" i="37"/>
  <c r="BA214" i="37"/>
  <c r="BQ214" i="37"/>
  <c r="BJ214" i="37"/>
  <c r="BZ214" i="37"/>
  <c r="AT215" i="37"/>
  <c r="BL215" i="37"/>
  <c r="AV215" i="37"/>
  <c r="AF216" i="37"/>
  <c r="BD214" i="37"/>
  <c r="AN215" i="37"/>
  <c r="BT214" i="37"/>
  <c r="AJ215" i="37"/>
  <c r="AZ214" i="37"/>
  <c r="BP214" i="37"/>
  <c r="BC214" i="37"/>
  <c r="AM215" i="37"/>
  <c r="BS214" i="37"/>
  <c r="CA215" i="37"/>
  <c r="BK215" i="37"/>
  <c r="AU216" i="37"/>
  <c r="BV215" i="37"/>
  <c r="AP216" i="37"/>
  <c r="BF215" i="37"/>
  <c r="AI215" i="37"/>
  <c r="AY214" i="37"/>
  <c r="BO214" i="37"/>
  <c r="BW214" i="37"/>
  <c r="BG214" i="37"/>
  <c r="AQ215" i="37"/>
  <c r="BI214" i="37"/>
  <c r="BY214" i="37"/>
  <c r="AS215" i="37"/>
  <c r="BE214" i="37"/>
  <c r="AO215" i="37"/>
  <c r="BU214" i="37"/>
  <c r="BX216" i="37"/>
  <c r="AR217" i="37"/>
  <c r="BH216" i="37"/>
  <c r="BV214" i="36"/>
  <c r="AP215" i="36"/>
  <c r="BF214" i="36"/>
  <c r="BW214" i="36"/>
  <c r="BG214" i="36"/>
  <c r="AQ215" i="36"/>
  <c r="BX215" i="36"/>
  <c r="BH215" i="36"/>
  <c r="AR216" i="36"/>
  <c r="BS214" i="36"/>
  <c r="AM215" i="36"/>
  <c r="BC214" i="36"/>
  <c r="BY214" i="36"/>
  <c r="BI214" i="36"/>
  <c r="AS215" i="36"/>
  <c r="AX216" i="36"/>
  <c r="BN216" i="36"/>
  <c r="AH217" i="36"/>
  <c r="BE215" i="36"/>
  <c r="AO216" i="36"/>
  <c r="BU215" i="36"/>
  <c r="BZ214" i="36"/>
  <c r="BJ214" i="36"/>
  <c r="AT215" i="36"/>
  <c r="AF215" i="36"/>
  <c r="BL214" i="36"/>
  <c r="AV214" i="36"/>
  <c r="BQ216" i="36"/>
  <c r="AK217" i="36"/>
  <c r="BA216" i="36"/>
  <c r="AL216" i="36"/>
  <c r="BR215" i="36"/>
  <c r="BB215" i="36"/>
  <c r="AI215" i="36"/>
  <c r="AY214" i="36"/>
  <c r="BO214" i="36"/>
  <c r="AZ215" i="36"/>
  <c r="AJ216" i="36"/>
  <c r="BP215" i="36"/>
  <c r="BK214" i="36"/>
  <c r="CA214" i="36"/>
  <c r="AU215" i="36"/>
  <c r="BT214" i="36"/>
  <c r="AN215" i="36"/>
  <c r="BD214" i="36"/>
  <c r="BM214" i="36"/>
  <c r="AW214" i="36"/>
  <c r="AG215" i="36"/>
  <c r="BV212" i="16"/>
  <c r="BF212" i="16"/>
  <c r="BI211" i="16"/>
  <c r="BY211" i="16"/>
  <c r="AW84" i="16"/>
  <c r="BM84" i="16"/>
  <c r="BJ212" i="16"/>
  <c r="BZ212" i="16"/>
  <c r="BK212" i="16"/>
  <c r="CA212" i="16"/>
  <c r="BW211" i="16"/>
  <c r="BG211" i="16"/>
  <c r="BU211" i="16"/>
  <c r="BE211" i="16"/>
  <c r="BR84" i="16"/>
  <c r="BB84" i="16"/>
  <c r="AX84" i="16"/>
  <c r="BN84" i="16"/>
  <c r="BD211" i="16"/>
  <c r="BT211" i="16"/>
  <c r="BH212" i="16"/>
  <c r="BX212" i="16"/>
  <c r="BC84" i="16"/>
  <c r="BS84" i="16"/>
  <c r="AZ85" i="16"/>
  <c r="BP85" i="16"/>
  <c r="BQ84" i="16"/>
  <c r="BA84" i="16"/>
  <c r="AY85" i="16"/>
  <c r="BO85" i="16"/>
  <c r="BL84" i="16"/>
  <c r="AV84" i="16"/>
  <c r="AU213" i="16"/>
  <c r="AR213" i="16"/>
  <c r="AT213" i="16"/>
  <c r="AQ212" i="16"/>
  <c r="AS212" i="16"/>
  <c r="AP213" i="16"/>
  <c r="AN212" i="16"/>
  <c r="AO212" i="16"/>
  <c r="V70" i="15"/>
  <c r="AD70" i="15" s="1"/>
  <c r="S69" i="15"/>
  <c r="AA69" i="15" s="1"/>
  <c r="X70" i="15"/>
  <c r="AF70" i="15" s="1"/>
  <c r="Y70" i="15"/>
  <c r="AG70" i="15" s="1"/>
  <c r="U69" i="15"/>
  <c r="AC69" i="15" s="1"/>
  <c r="T70" i="15"/>
  <c r="AB70" i="15" s="1"/>
  <c r="R70" i="15"/>
  <c r="Z70" i="15" s="1"/>
  <c r="W70" i="15"/>
  <c r="AE70" i="15" s="1"/>
  <c r="AX216" i="37" l="1"/>
  <c r="BN216" i="37"/>
  <c r="AH217" i="37"/>
  <c r="BX215" i="40"/>
  <c r="AR216" i="40"/>
  <c r="BH215" i="40"/>
  <c r="BR215" i="42"/>
  <c r="AL216" i="42"/>
  <c r="BB215" i="42"/>
  <c r="AW215" i="42"/>
  <c r="BM215" i="42"/>
  <c r="AG216" i="42"/>
  <c r="AC112" i="45"/>
  <c r="U113" i="45"/>
  <c r="AJ216" i="42"/>
  <c r="AZ215" i="42"/>
  <c r="BP215" i="42"/>
  <c r="BT215" i="42"/>
  <c r="BD215" i="42"/>
  <c r="AN216" i="42"/>
  <c r="BZ215" i="43"/>
  <c r="AT216" i="43"/>
  <c r="BJ215" i="43"/>
  <c r="AT216" i="38"/>
  <c r="BZ215" i="38"/>
  <c r="BJ215" i="38"/>
  <c r="AG216" i="40"/>
  <c r="AW215" i="40"/>
  <c r="BM215" i="40"/>
  <c r="AD112" i="45"/>
  <c r="V113" i="45"/>
  <c r="AS216" i="43"/>
  <c r="BY215" i="43"/>
  <c r="BI215" i="43"/>
  <c r="AJ216" i="41"/>
  <c r="AZ215" i="41"/>
  <c r="BP215" i="41"/>
  <c r="BK215" i="43"/>
  <c r="CA215" i="43"/>
  <c r="AU216" i="43"/>
  <c r="BK215" i="41"/>
  <c r="AU216" i="41"/>
  <c r="CA215" i="41"/>
  <c r="AG216" i="37"/>
  <c r="BM215" i="37"/>
  <c r="AW215" i="37"/>
  <c r="BL215" i="40"/>
  <c r="AV215" i="40"/>
  <c r="AF216" i="40"/>
  <c r="BY215" i="38"/>
  <c r="AS216" i="38"/>
  <c r="BI215" i="38"/>
  <c r="BW216" i="39"/>
  <c r="AQ217" i="39"/>
  <c r="BG216" i="39"/>
  <c r="T116" i="45"/>
  <c r="AB115" i="45"/>
  <c r="Z114" i="45"/>
  <c r="R115" i="45"/>
  <c r="Y113" i="45"/>
  <c r="AG112" i="45"/>
  <c r="AE114" i="45"/>
  <c r="W115" i="45"/>
  <c r="X113" i="45"/>
  <c r="AF112" i="45"/>
  <c r="S115" i="45"/>
  <c r="AA114" i="45"/>
  <c r="CA217" i="44"/>
  <c r="AU218" i="44"/>
  <c r="BK217" i="44"/>
  <c r="AX217" i="44"/>
  <c r="BN217" i="44"/>
  <c r="AH218" i="44"/>
  <c r="BQ217" i="44"/>
  <c r="AK218" i="44"/>
  <c r="BA217" i="44"/>
  <c r="BE216" i="44"/>
  <c r="AO217" i="44"/>
  <c r="BU216" i="44"/>
  <c r="BH215" i="44"/>
  <c r="AR216" i="44"/>
  <c r="BX215" i="44"/>
  <c r="BW216" i="44"/>
  <c r="AQ217" i="44"/>
  <c r="BG216" i="44"/>
  <c r="BD216" i="44"/>
  <c r="AN217" i="44"/>
  <c r="BT216" i="44"/>
  <c r="AI216" i="44"/>
  <c r="BO215" i="44"/>
  <c r="AY215" i="44"/>
  <c r="BF216" i="44"/>
  <c r="BV216" i="44"/>
  <c r="AP217" i="44"/>
  <c r="AJ216" i="44"/>
  <c r="BP215" i="44"/>
  <c r="AZ215" i="44"/>
  <c r="BM216" i="44"/>
  <c r="AW216" i="44"/>
  <c r="AG217" i="44"/>
  <c r="AM216" i="44"/>
  <c r="BS215" i="44"/>
  <c r="BC215" i="44"/>
  <c r="BY216" i="44"/>
  <c r="AS217" i="44"/>
  <c r="BI216" i="44"/>
  <c r="AV217" i="44"/>
  <c r="AF218" i="44"/>
  <c r="BL217" i="44"/>
  <c r="AL219" i="44"/>
  <c r="BR218" i="44"/>
  <c r="BB218" i="44"/>
  <c r="BJ215" i="44"/>
  <c r="AT216" i="44"/>
  <c r="BZ215" i="44"/>
  <c r="AV216" i="43"/>
  <c r="BL216" i="43"/>
  <c r="AF217" i="43"/>
  <c r="BU216" i="43"/>
  <c r="AO217" i="43"/>
  <c r="BE216" i="43"/>
  <c r="BX217" i="43"/>
  <c r="BH217" i="43"/>
  <c r="AR218" i="43"/>
  <c r="AW215" i="43"/>
  <c r="BM215" i="43"/>
  <c r="AG216" i="43"/>
  <c r="AQ217" i="43"/>
  <c r="BW216" i="43"/>
  <c r="BG216" i="43"/>
  <c r="BT216" i="43"/>
  <c r="AN217" i="43"/>
  <c r="BD216" i="43"/>
  <c r="AP217" i="43"/>
  <c r="BV216" i="43"/>
  <c r="BF216" i="43"/>
  <c r="BN215" i="43"/>
  <c r="AX215" i="43"/>
  <c r="AH216" i="43"/>
  <c r="BS216" i="43"/>
  <c r="AM217" i="43"/>
  <c r="BC216" i="43"/>
  <c r="BQ216" i="43"/>
  <c r="AK217" i="43"/>
  <c r="BA216" i="43"/>
  <c r="AZ215" i="43"/>
  <c r="BP215" i="43"/>
  <c r="AJ216" i="43"/>
  <c r="BR216" i="43"/>
  <c r="AL217" i="43"/>
  <c r="BB216" i="43"/>
  <c r="AI216" i="43"/>
  <c r="AY215" i="43"/>
  <c r="BO215" i="43"/>
  <c r="BQ216" i="42"/>
  <c r="BA216" i="42"/>
  <c r="AK217" i="42"/>
  <c r="AR216" i="42"/>
  <c r="BH215" i="42"/>
  <c r="BX215" i="42"/>
  <c r="AP216" i="42"/>
  <c r="BV215" i="42"/>
  <c r="BF215" i="42"/>
  <c r="AQ216" i="42"/>
  <c r="BG215" i="42"/>
  <c r="BW215" i="42"/>
  <c r="BC217" i="42"/>
  <c r="BS217" i="42"/>
  <c r="AM218" i="42"/>
  <c r="BK216" i="42"/>
  <c r="CA216" i="42"/>
  <c r="AU217" i="42"/>
  <c r="BU217" i="42"/>
  <c r="AO218" i="42"/>
  <c r="BE217" i="42"/>
  <c r="BN217" i="42"/>
  <c r="AX217" i="42"/>
  <c r="AH218" i="42"/>
  <c r="BI215" i="42"/>
  <c r="BY215" i="42"/>
  <c r="AS216" i="42"/>
  <c r="AY215" i="42"/>
  <c r="BO215" i="42"/>
  <c r="AI216" i="42"/>
  <c r="BJ215" i="42"/>
  <c r="AT216" i="42"/>
  <c r="BZ215" i="42"/>
  <c r="BL215" i="42"/>
  <c r="AV215" i="42"/>
  <c r="AF216" i="42"/>
  <c r="BD215" i="41"/>
  <c r="AN216" i="41"/>
  <c r="BT215" i="41"/>
  <c r="BQ217" i="41"/>
  <c r="AK218" i="41"/>
  <c r="BA217" i="41"/>
  <c r="BF215" i="41"/>
  <c r="BV215" i="41"/>
  <c r="AP216" i="41"/>
  <c r="AQ216" i="41"/>
  <c r="BG215" i="41"/>
  <c r="BW215" i="41"/>
  <c r="BL215" i="41"/>
  <c r="AF216" i="41"/>
  <c r="AV215" i="41"/>
  <c r="AM216" i="41"/>
  <c r="BS215" i="41"/>
  <c r="BC215" i="41"/>
  <c r="BJ217" i="41"/>
  <c r="AT218" i="41"/>
  <c r="BZ217" i="41"/>
  <c r="BH215" i="41"/>
  <c r="AR216" i="41"/>
  <c r="BX215" i="41"/>
  <c r="BO216" i="41"/>
  <c r="AI217" i="41"/>
  <c r="AY216" i="41"/>
  <c r="BI218" i="41"/>
  <c r="BY218" i="41"/>
  <c r="AS219" i="41"/>
  <c r="AL216" i="41"/>
  <c r="BR215" i="41"/>
  <c r="BB215" i="41"/>
  <c r="BN216" i="41"/>
  <c r="AH217" i="41"/>
  <c r="AX216" i="41"/>
  <c r="AO219" i="41"/>
  <c r="BE218" i="41"/>
  <c r="BU218" i="41"/>
  <c r="BM215" i="41"/>
  <c r="AG216" i="41"/>
  <c r="AW215" i="41"/>
  <c r="AN216" i="40"/>
  <c r="BD215" i="40"/>
  <c r="BT215" i="40"/>
  <c r="AO216" i="40"/>
  <c r="BE215" i="40"/>
  <c r="BU215" i="40"/>
  <c r="BW217" i="40"/>
  <c r="BG217" i="40"/>
  <c r="AQ218" i="40"/>
  <c r="AY215" i="40"/>
  <c r="BO215" i="40"/>
  <c r="AI216" i="40"/>
  <c r="AX215" i="40"/>
  <c r="BN215" i="40"/>
  <c r="AH216" i="40"/>
  <c r="BJ216" i="40"/>
  <c r="BZ216" i="40"/>
  <c r="AT217" i="40"/>
  <c r="CA215" i="40"/>
  <c r="BK215" i="40"/>
  <c r="AU216" i="40"/>
  <c r="BV215" i="40"/>
  <c r="AP216" i="40"/>
  <c r="BF215" i="40"/>
  <c r="BB215" i="40"/>
  <c r="AL216" i="40"/>
  <c r="BR215" i="40"/>
  <c r="BA217" i="40"/>
  <c r="AK218" i="40"/>
  <c r="BQ217" i="40"/>
  <c r="BY215" i="40"/>
  <c r="BI215" i="40"/>
  <c r="AS216" i="40"/>
  <c r="AM217" i="40"/>
  <c r="BS216" i="40"/>
  <c r="BC216" i="40"/>
  <c r="AZ215" i="40"/>
  <c r="AJ216" i="40"/>
  <c r="BP215" i="40"/>
  <c r="AH216" i="39"/>
  <c r="BN215" i="39"/>
  <c r="AX215" i="39"/>
  <c r="CA215" i="39"/>
  <c r="AU216" i="39"/>
  <c r="BK215" i="39"/>
  <c r="AF217" i="39"/>
  <c r="AV216" i="39"/>
  <c r="BL216" i="39"/>
  <c r="BH217" i="39"/>
  <c r="AR218" i="39"/>
  <c r="BX217" i="39"/>
  <c r="BT215" i="39"/>
  <c r="BD215" i="39"/>
  <c r="AN216" i="39"/>
  <c r="AS217" i="39"/>
  <c r="BY216" i="39"/>
  <c r="BI216" i="39"/>
  <c r="AG216" i="39"/>
  <c r="AW215" i="39"/>
  <c r="BM215" i="39"/>
  <c r="BV216" i="39"/>
  <c r="AP217" i="39"/>
  <c r="BF216" i="39"/>
  <c r="BJ217" i="39"/>
  <c r="AT218" i="39"/>
  <c r="BZ217" i="39"/>
  <c r="BS216" i="39"/>
  <c r="BC216" i="39"/>
  <c r="AM217" i="39"/>
  <c r="BB216" i="39"/>
  <c r="BR216" i="39"/>
  <c r="AL217" i="39"/>
  <c r="BO215" i="39"/>
  <c r="AY215" i="39"/>
  <c r="AI216" i="39"/>
  <c r="AJ218" i="39"/>
  <c r="BP217" i="39"/>
  <c r="AZ217" i="39"/>
  <c r="AK218" i="39"/>
  <c r="BA217" i="39"/>
  <c r="BQ217" i="39"/>
  <c r="BU216" i="39"/>
  <c r="BE216" i="39"/>
  <c r="AO217" i="39"/>
  <c r="AJ217" i="38"/>
  <c r="BP216" i="38"/>
  <c r="AZ216" i="38"/>
  <c r="AN217" i="38"/>
  <c r="BD216" i="38"/>
  <c r="BT216" i="38"/>
  <c r="BV215" i="38"/>
  <c r="BF215" i="38"/>
  <c r="AP216" i="38"/>
  <c r="BW217" i="38"/>
  <c r="BG217" i="38"/>
  <c r="AQ218" i="38"/>
  <c r="AV215" i="38"/>
  <c r="BL215" i="38"/>
  <c r="AF216" i="38"/>
  <c r="BN216" i="38"/>
  <c r="AH217" i="38"/>
  <c r="AX216" i="38"/>
  <c r="BH216" i="38"/>
  <c r="AR217" i="38"/>
  <c r="BX216" i="38"/>
  <c r="AM217" i="38"/>
  <c r="BC216" i="38"/>
  <c r="BS216" i="38"/>
  <c r="AI217" i="38"/>
  <c r="AY216" i="38"/>
  <c r="BO216" i="38"/>
  <c r="AK217" i="38"/>
  <c r="BQ216" i="38"/>
  <c r="BA216" i="38"/>
  <c r="AL218" i="38"/>
  <c r="BR217" i="38"/>
  <c r="BB217" i="38"/>
  <c r="AU216" i="38"/>
  <c r="BK215" i="38"/>
  <c r="CA215" i="38"/>
  <c r="BU215" i="38"/>
  <c r="BE215" i="38"/>
  <c r="AO216" i="38"/>
  <c r="AG216" i="38"/>
  <c r="BM215" i="38"/>
  <c r="AW215" i="38"/>
  <c r="BO215" i="37"/>
  <c r="AI216" i="37"/>
  <c r="AY215" i="37"/>
  <c r="BI215" i="37"/>
  <c r="BY215" i="37"/>
  <c r="AS216" i="37"/>
  <c r="AV216" i="37"/>
  <c r="AF217" i="37"/>
  <c r="BL216" i="37"/>
  <c r="BZ215" i="37"/>
  <c r="AT216" i="37"/>
  <c r="BJ215" i="37"/>
  <c r="AU217" i="37"/>
  <c r="CA216" i="37"/>
  <c r="BK216" i="37"/>
  <c r="BC215" i="37"/>
  <c r="AM216" i="37"/>
  <c r="BS215" i="37"/>
  <c r="BW215" i="37"/>
  <c r="AQ216" i="37"/>
  <c r="BG215" i="37"/>
  <c r="BX217" i="37"/>
  <c r="BH217" i="37"/>
  <c r="AR218" i="37"/>
  <c r="AZ215" i="37"/>
  <c r="AJ216" i="37"/>
  <c r="BP215" i="37"/>
  <c r="BD215" i="37"/>
  <c r="AN216" i="37"/>
  <c r="BT215" i="37"/>
  <c r="BV216" i="37"/>
  <c r="AP217" i="37"/>
  <c r="BF216" i="37"/>
  <c r="AK216" i="37"/>
  <c r="BA215" i="37"/>
  <c r="BQ215" i="37"/>
  <c r="BE215" i="37"/>
  <c r="AO216" i="37"/>
  <c r="BU215" i="37"/>
  <c r="BB215" i="37"/>
  <c r="AL216" i="37"/>
  <c r="BR215" i="37"/>
  <c r="BC215" i="36"/>
  <c r="BS215" i="36"/>
  <c r="AM216" i="36"/>
  <c r="BX216" i="36"/>
  <c r="AR217" i="36"/>
  <c r="BH216" i="36"/>
  <c r="BW215" i="36"/>
  <c r="AQ216" i="36"/>
  <c r="BG215" i="36"/>
  <c r="AO217" i="36"/>
  <c r="BE216" i="36"/>
  <c r="BU216" i="36"/>
  <c r="AH218" i="36"/>
  <c r="BN217" i="36"/>
  <c r="AX217" i="36"/>
  <c r="AG216" i="36"/>
  <c r="AW215" i="36"/>
  <c r="BM215" i="36"/>
  <c r="BY215" i="36"/>
  <c r="BI215" i="36"/>
  <c r="AS216" i="36"/>
  <c r="BR216" i="36"/>
  <c r="BB216" i="36"/>
  <c r="AL217" i="36"/>
  <c r="AF216" i="36"/>
  <c r="AV215" i="36"/>
  <c r="BL215" i="36"/>
  <c r="AU216" i="36"/>
  <c r="CA215" i="36"/>
  <c r="BK215" i="36"/>
  <c r="BF215" i="36"/>
  <c r="BV215" i="36"/>
  <c r="AP216" i="36"/>
  <c r="BP216" i="36"/>
  <c r="AZ216" i="36"/>
  <c r="AJ217" i="36"/>
  <c r="AY215" i="36"/>
  <c r="BO215" i="36"/>
  <c r="AI216" i="36"/>
  <c r="AK218" i="36"/>
  <c r="BA217" i="36"/>
  <c r="BQ217" i="36"/>
  <c r="BD215" i="36"/>
  <c r="BT215" i="36"/>
  <c r="AN216" i="36"/>
  <c r="BZ215" i="36"/>
  <c r="BJ215" i="36"/>
  <c r="AT216" i="36"/>
  <c r="BG212" i="16"/>
  <c r="BW212" i="16"/>
  <c r="CA213" i="16"/>
  <c r="BK213" i="16"/>
  <c r="BR85" i="16"/>
  <c r="BB85" i="16"/>
  <c r="AX85" i="16"/>
  <c r="BN85" i="16"/>
  <c r="BU212" i="16"/>
  <c r="BE212" i="16"/>
  <c r="BJ213" i="16"/>
  <c r="BZ213" i="16"/>
  <c r="BC85" i="16"/>
  <c r="BS85" i="16"/>
  <c r="BT212" i="16"/>
  <c r="BD212" i="16"/>
  <c r="BV213" i="16"/>
  <c r="BF213" i="16"/>
  <c r="BI212" i="16"/>
  <c r="BY212" i="16"/>
  <c r="BH213" i="16"/>
  <c r="BX213" i="16"/>
  <c r="AZ86" i="16"/>
  <c r="BP86" i="16"/>
  <c r="AW85" i="16"/>
  <c r="BM85" i="16"/>
  <c r="BO86" i="16"/>
  <c r="AY86" i="16"/>
  <c r="BQ85" i="16"/>
  <c r="BA85" i="16"/>
  <c r="AV85" i="16"/>
  <c r="BL85" i="16"/>
  <c r="AQ213" i="16"/>
  <c r="AT214" i="16"/>
  <c r="AP214" i="16"/>
  <c r="AO213" i="16"/>
  <c r="AN213" i="16"/>
  <c r="AS213" i="16"/>
  <c r="AR214" i="16"/>
  <c r="AU214" i="16"/>
  <c r="X71" i="15"/>
  <c r="AF71" i="15" s="1"/>
  <c r="Y71" i="15"/>
  <c r="AG71" i="15" s="1"/>
  <c r="W71" i="15"/>
  <c r="AE71" i="15" s="1"/>
  <c r="R71" i="15"/>
  <c r="Z71" i="15" s="1"/>
  <c r="T71" i="15"/>
  <c r="AB71" i="15" s="1"/>
  <c r="S70" i="15"/>
  <c r="AA70" i="15" s="1"/>
  <c r="U70" i="15"/>
  <c r="AC70" i="15" s="1"/>
  <c r="V71" i="15"/>
  <c r="AD71" i="15" s="1"/>
  <c r="AU217" i="43" l="1"/>
  <c r="BK216" i="43"/>
  <c r="CA216" i="43"/>
  <c r="BT216" i="42"/>
  <c r="AN217" i="42"/>
  <c r="BD216" i="42"/>
  <c r="AG217" i="42"/>
  <c r="AW216" i="42"/>
  <c r="BM216" i="42"/>
  <c r="BY216" i="38"/>
  <c r="BI216" i="38"/>
  <c r="AS217" i="38"/>
  <c r="V114" i="45"/>
  <c r="AD113" i="45"/>
  <c r="AC113" i="45"/>
  <c r="U114" i="45"/>
  <c r="BL216" i="40"/>
  <c r="AV216" i="40"/>
  <c r="AF217" i="40"/>
  <c r="AL217" i="42"/>
  <c r="BR216" i="42"/>
  <c r="BB216" i="42"/>
  <c r="AJ217" i="41"/>
  <c r="AZ216" i="41"/>
  <c r="BP216" i="41"/>
  <c r="AG217" i="40"/>
  <c r="AW216" i="40"/>
  <c r="BM216" i="40"/>
  <c r="BW217" i="39"/>
  <c r="AQ218" i="39"/>
  <c r="BG217" i="39"/>
  <c r="BI216" i="43"/>
  <c r="AS217" i="43"/>
  <c r="BY216" i="43"/>
  <c r="BH216" i="40"/>
  <c r="BX216" i="40"/>
  <c r="AR217" i="40"/>
  <c r="AG217" i="37"/>
  <c r="AW216" i="37"/>
  <c r="BM216" i="37"/>
  <c r="BJ216" i="38"/>
  <c r="BZ216" i="38"/>
  <c r="AT217" i="38"/>
  <c r="BN217" i="37"/>
  <c r="AH218" i="37"/>
  <c r="AX217" i="37"/>
  <c r="BK216" i="41"/>
  <c r="CA216" i="41"/>
  <c r="AU217" i="41"/>
  <c r="BJ216" i="43"/>
  <c r="AT217" i="43"/>
  <c r="BZ216" i="43"/>
  <c r="AZ216" i="42"/>
  <c r="BP216" i="42"/>
  <c r="AJ217" i="42"/>
  <c r="AE115" i="45"/>
  <c r="W116" i="45"/>
  <c r="S116" i="45"/>
  <c r="AA115" i="45"/>
  <c r="R116" i="45"/>
  <c r="Z115" i="45"/>
  <c r="AG113" i="45"/>
  <c r="Y114" i="45"/>
  <c r="AF113" i="45"/>
  <c r="X114" i="45"/>
  <c r="T117" i="45"/>
  <c r="AB116" i="45"/>
  <c r="AS218" i="44"/>
  <c r="BY217" i="44"/>
  <c r="BI217" i="44"/>
  <c r="BC216" i="44"/>
  <c r="AM217" i="44"/>
  <c r="BS216" i="44"/>
  <c r="BX216" i="44"/>
  <c r="AR217" i="44"/>
  <c r="BH216" i="44"/>
  <c r="BW217" i="44"/>
  <c r="AQ218" i="44"/>
  <c r="BG217" i="44"/>
  <c r="AN218" i="44"/>
  <c r="BT217" i="44"/>
  <c r="BD217" i="44"/>
  <c r="AO218" i="44"/>
  <c r="BU217" i="44"/>
  <c r="BE217" i="44"/>
  <c r="AP218" i="44"/>
  <c r="BV217" i="44"/>
  <c r="BF217" i="44"/>
  <c r="AK219" i="44"/>
  <c r="BQ218" i="44"/>
  <c r="BA218" i="44"/>
  <c r="AH219" i="44"/>
  <c r="AX218" i="44"/>
  <c r="BN218" i="44"/>
  <c r="BB219" i="44"/>
  <c r="AL220" i="44"/>
  <c r="BR219" i="44"/>
  <c r="AW217" i="44"/>
  <c r="AG218" i="44"/>
  <c r="BM217" i="44"/>
  <c r="BZ216" i="44"/>
  <c r="AT217" i="44"/>
  <c r="BJ216" i="44"/>
  <c r="BO216" i="44"/>
  <c r="AY216" i="44"/>
  <c r="AI217" i="44"/>
  <c r="CA218" i="44"/>
  <c r="AU219" i="44"/>
  <c r="BK218" i="44"/>
  <c r="BP216" i="44"/>
  <c r="AZ216" i="44"/>
  <c r="AJ217" i="44"/>
  <c r="AF219" i="44"/>
  <c r="AV218" i="44"/>
  <c r="BL218" i="44"/>
  <c r="BP216" i="43"/>
  <c r="AJ217" i="43"/>
  <c r="AZ216" i="43"/>
  <c r="BG217" i="43"/>
  <c r="AQ218" i="43"/>
  <c r="BW217" i="43"/>
  <c r="BA217" i="43"/>
  <c r="AK218" i="43"/>
  <c r="BQ217" i="43"/>
  <c r="BF217" i="43"/>
  <c r="BV217" i="43"/>
  <c r="AP218" i="43"/>
  <c r="BH218" i="43"/>
  <c r="BX218" i="43"/>
  <c r="AR219" i="43"/>
  <c r="AL218" i="43"/>
  <c r="BB217" i="43"/>
  <c r="BR217" i="43"/>
  <c r="AX216" i="43"/>
  <c r="BN216" i="43"/>
  <c r="AH217" i="43"/>
  <c r="BU217" i="43"/>
  <c r="AO218" i="43"/>
  <c r="BE217" i="43"/>
  <c r="BD217" i="43"/>
  <c r="AN218" i="43"/>
  <c r="BT217" i="43"/>
  <c r="AM218" i="43"/>
  <c r="BC217" i="43"/>
  <c r="BS217" i="43"/>
  <c r="AY216" i="43"/>
  <c r="BO216" i="43"/>
  <c r="AI217" i="43"/>
  <c r="AG217" i="43"/>
  <c r="AW216" i="43"/>
  <c r="BM216" i="43"/>
  <c r="BL217" i="43"/>
  <c r="AF218" i="43"/>
  <c r="AV217" i="43"/>
  <c r="AU218" i="42"/>
  <c r="CA217" i="42"/>
  <c r="BK217" i="42"/>
  <c r="BN218" i="42"/>
  <c r="AX218" i="42"/>
  <c r="AH219" i="42"/>
  <c r="AM219" i="42"/>
  <c r="BC218" i="42"/>
  <c r="BS218" i="42"/>
  <c r="BI216" i="42"/>
  <c r="AS217" i="42"/>
  <c r="BY216" i="42"/>
  <c r="AP217" i="42"/>
  <c r="BV216" i="42"/>
  <c r="BF216" i="42"/>
  <c r="BJ216" i="42"/>
  <c r="AT217" i="42"/>
  <c r="BZ216" i="42"/>
  <c r="AR217" i="42"/>
  <c r="BH216" i="42"/>
  <c r="BX216" i="42"/>
  <c r="BA217" i="42"/>
  <c r="BQ217" i="42"/>
  <c r="AK218" i="42"/>
  <c r="BU218" i="42"/>
  <c r="BE218" i="42"/>
  <c r="AO219" i="42"/>
  <c r="BG216" i="42"/>
  <c r="AQ217" i="42"/>
  <c r="BW216" i="42"/>
  <c r="BL216" i="42"/>
  <c r="AV216" i="42"/>
  <c r="AF217" i="42"/>
  <c r="AI217" i="42"/>
  <c r="BO216" i="42"/>
  <c r="AY216" i="42"/>
  <c r="BL216" i="41"/>
  <c r="AV216" i="41"/>
  <c r="AF217" i="41"/>
  <c r="BF216" i="41"/>
  <c r="AP217" i="41"/>
  <c r="BV216" i="41"/>
  <c r="BM216" i="41"/>
  <c r="AG217" i="41"/>
  <c r="AW216" i="41"/>
  <c r="BX216" i="41"/>
  <c r="BH216" i="41"/>
  <c r="AR217" i="41"/>
  <c r="AL217" i="41"/>
  <c r="BB216" i="41"/>
  <c r="BR216" i="41"/>
  <c r="AK219" i="41"/>
  <c r="BA218" i="41"/>
  <c r="BQ218" i="41"/>
  <c r="AS220" i="41"/>
  <c r="BY219" i="41"/>
  <c r="BI219" i="41"/>
  <c r="BG216" i="41"/>
  <c r="AQ217" i="41"/>
  <c r="BW216" i="41"/>
  <c r="AY217" i="41"/>
  <c r="AI218" i="41"/>
  <c r="BO217" i="41"/>
  <c r="AM217" i="41"/>
  <c r="BC216" i="41"/>
  <c r="BS216" i="41"/>
  <c r="BU219" i="41"/>
  <c r="AO220" i="41"/>
  <c r="BE219" i="41"/>
  <c r="BJ218" i="41"/>
  <c r="BZ218" i="41"/>
  <c r="AT219" i="41"/>
  <c r="BD216" i="41"/>
  <c r="AN217" i="41"/>
  <c r="BT216" i="41"/>
  <c r="AX217" i="41"/>
  <c r="BN217" i="41"/>
  <c r="AH218" i="41"/>
  <c r="AH217" i="40"/>
  <c r="AX216" i="40"/>
  <c r="BN216" i="40"/>
  <c r="BF216" i="40"/>
  <c r="BV216" i="40"/>
  <c r="AP217" i="40"/>
  <c r="AK219" i="40"/>
  <c r="BQ218" i="40"/>
  <c r="BA218" i="40"/>
  <c r="AZ216" i="40"/>
  <c r="AJ217" i="40"/>
  <c r="BP216" i="40"/>
  <c r="BK216" i="40"/>
  <c r="CA216" i="40"/>
  <c r="AU217" i="40"/>
  <c r="BU216" i="40"/>
  <c r="AO217" i="40"/>
  <c r="BE216" i="40"/>
  <c r="BC217" i="40"/>
  <c r="AM218" i="40"/>
  <c r="BS217" i="40"/>
  <c r="BB216" i="40"/>
  <c r="AL217" i="40"/>
  <c r="BR216" i="40"/>
  <c r="BI216" i="40"/>
  <c r="BY216" i="40"/>
  <c r="AS217" i="40"/>
  <c r="AI217" i="40"/>
  <c r="AY216" i="40"/>
  <c r="BO216" i="40"/>
  <c r="AQ219" i="40"/>
  <c r="BG218" i="40"/>
  <c r="BW218" i="40"/>
  <c r="AT218" i="40"/>
  <c r="BJ217" i="40"/>
  <c r="BZ217" i="40"/>
  <c r="AN217" i="40"/>
  <c r="BT216" i="40"/>
  <c r="BD216" i="40"/>
  <c r="BP218" i="39"/>
  <c r="AJ219" i="39"/>
  <c r="AZ218" i="39"/>
  <c r="BI217" i="39"/>
  <c r="AS218" i="39"/>
  <c r="BY217" i="39"/>
  <c r="BL217" i="39"/>
  <c r="AF218" i="39"/>
  <c r="AV217" i="39"/>
  <c r="AO218" i="39"/>
  <c r="BE217" i="39"/>
  <c r="BU217" i="39"/>
  <c r="BK216" i="39"/>
  <c r="CA216" i="39"/>
  <c r="AU217" i="39"/>
  <c r="BZ218" i="39"/>
  <c r="AT219" i="39"/>
  <c r="BJ218" i="39"/>
  <c r="AY216" i="39"/>
  <c r="AI217" i="39"/>
  <c r="BO216" i="39"/>
  <c r="AL218" i="39"/>
  <c r="BB217" i="39"/>
  <c r="BR217" i="39"/>
  <c r="BX218" i="39"/>
  <c r="AR219" i="39"/>
  <c r="BH218" i="39"/>
  <c r="AP218" i="39"/>
  <c r="BF217" i="39"/>
  <c r="BV217" i="39"/>
  <c r="BQ218" i="39"/>
  <c r="BA218" i="39"/>
  <c r="AK219" i="39"/>
  <c r="AG217" i="39"/>
  <c r="AW216" i="39"/>
  <c r="BM216" i="39"/>
  <c r="BT216" i="39"/>
  <c r="BD216" i="39"/>
  <c r="AN217" i="39"/>
  <c r="BC217" i="39"/>
  <c r="AM218" i="39"/>
  <c r="BS217" i="39"/>
  <c r="AX216" i="39"/>
  <c r="BN216" i="39"/>
  <c r="AH217" i="39"/>
  <c r="BK216" i="38"/>
  <c r="CA216" i="38"/>
  <c r="AU217" i="38"/>
  <c r="AQ219" i="38"/>
  <c r="BG218" i="38"/>
  <c r="BW218" i="38"/>
  <c r="AK218" i="38"/>
  <c r="BQ217" i="38"/>
  <c r="BA217" i="38"/>
  <c r="BR218" i="38"/>
  <c r="AL219" i="38"/>
  <c r="BB218" i="38"/>
  <c r="BF216" i="38"/>
  <c r="AP217" i="38"/>
  <c r="BV216" i="38"/>
  <c r="BO217" i="38"/>
  <c r="AY217" i="38"/>
  <c r="AI218" i="38"/>
  <c r="BM216" i="38"/>
  <c r="AG217" i="38"/>
  <c r="AW216" i="38"/>
  <c r="BN217" i="38"/>
  <c r="AX217" i="38"/>
  <c r="AH218" i="38"/>
  <c r="BD217" i="38"/>
  <c r="AN218" i="38"/>
  <c r="BT217" i="38"/>
  <c r="BX217" i="38"/>
  <c r="BH217" i="38"/>
  <c r="AR218" i="38"/>
  <c r="BC217" i="38"/>
  <c r="AM218" i="38"/>
  <c r="BS217" i="38"/>
  <c r="BE216" i="38"/>
  <c r="AO217" i="38"/>
  <c r="BU216" i="38"/>
  <c r="BL216" i="38"/>
  <c r="AF217" i="38"/>
  <c r="AV216" i="38"/>
  <c r="AZ217" i="38"/>
  <c r="BP217" i="38"/>
  <c r="AJ218" i="38"/>
  <c r="BA216" i="37"/>
  <c r="BQ216" i="37"/>
  <c r="AK217" i="37"/>
  <c r="BE216" i="37"/>
  <c r="BU216" i="37"/>
  <c r="AO217" i="37"/>
  <c r="BT216" i="37"/>
  <c r="BD216" i="37"/>
  <c r="AN217" i="37"/>
  <c r="BK217" i="37"/>
  <c r="AU218" i="37"/>
  <c r="CA217" i="37"/>
  <c r="AZ216" i="37"/>
  <c r="AJ217" i="37"/>
  <c r="BP216" i="37"/>
  <c r="AV217" i="37"/>
  <c r="BL217" i="37"/>
  <c r="AF218" i="37"/>
  <c r="BH218" i="37"/>
  <c r="BX218" i="37"/>
  <c r="AR219" i="37"/>
  <c r="BW216" i="37"/>
  <c r="AQ217" i="37"/>
  <c r="BG216" i="37"/>
  <c r="BS216" i="37"/>
  <c r="BC216" i="37"/>
  <c r="AM217" i="37"/>
  <c r="BV217" i="37"/>
  <c r="AP218" i="37"/>
  <c r="BF217" i="37"/>
  <c r="BZ216" i="37"/>
  <c r="AT217" i="37"/>
  <c r="BJ216" i="37"/>
  <c r="BB216" i="37"/>
  <c r="BR216" i="37"/>
  <c r="AL217" i="37"/>
  <c r="BY216" i="37"/>
  <c r="AS217" i="37"/>
  <c r="BI216" i="37"/>
  <c r="AY216" i="37"/>
  <c r="AI217" i="37"/>
  <c r="BO216" i="37"/>
  <c r="BA218" i="36"/>
  <c r="AK219" i="36"/>
  <c r="BQ218" i="36"/>
  <c r="AW216" i="36"/>
  <c r="AG217" i="36"/>
  <c r="BM216" i="36"/>
  <c r="BZ216" i="36"/>
  <c r="BJ216" i="36"/>
  <c r="AT217" i="36"/>
  <c r="AP217" i="36"/>
  <c r="BV216" i="36"/>
  <c r="BF216" i="36"/>
  <c r="CA216" i="36"/>
  <c r="AU217" i="36"/>
  <c r="BK216" i="36"/>
  <c r="AV216" i="36"/>
  <c r="AF217" i="36"/>
  <c r="BL216" i="36"/>
  <c r="BO216" i="36"/>
  <c r="AI217" i="36"/>
  <c r="AY216" i="36"/>
  <c r="AJ218" i="36"/>
  <c r="AZ217" i="36"/>
  <c r="BP217" i="36"/>
  <c r="AH219" i="36"/>
  <c r="BN218" i="36"/>
  <c r="AX218" i="36"/>
  <c r="BE217" i="36"/>
  <c r="BU217" i="36"/>
  <c r="AO218" i="36"/>
  <c r="BW216" i="36"/>
  <c r="AQ217" i="36"/>
  <c r="BG216" i="36"/>
  <c r="AN217" i="36"/>
  <c r="BD216" i="36"/>
  <c r="BT216" i="36"/>
  <c r="BH217" i="36"/>
  <c r="BX217" i="36"/>
  <c r="AR218" i="36"/>
  <c r="BB217" i="36"/>
  <c r="BR217" i="36"/>
  <c r="AL218" i="36"/>
  <c r="AM217" i="36"/>
  <c r="BC216" i="36"/>
  <c r="BS216" i="36"/>
  <c r="BY216" i="36"/>
  <c r="AS217" i="36"/>
  <c r="BI216" i="36"/>
  <c r="BH214" i="16"/>
  <c r="BX214" i="16"/>
  <c r="BB86" i="16"/>
  <c r="BR86" i="16"/>
  <c r="BK214" i="16"/>
  <c r="CA214" i="16"/>
  <c r="BD213" i="16"/>
  <c r="BT213" i="16"/>
  <c r="BE213" i="16"/>
  <c r="BU213" i="16"/>
  <c r="BJ214" i="16"/>
  <c r="BZ214" i="16"/>
  <c r="BW213" i="16"/>
  <c r="BG213" i="16"/>
  <c r="BC86" i="16"/>
  <c r="BS86" i="16"/>
  <c r="BI213" i="16"/>
  <c r="BY213" i="16"/>
  <c r="BF214" i="16"/>
  <c r="BV214" i="16"/>
  <c r="BA86" i="16"/>
  <c r="BQ86" i="16"/>
  <c r="AX86" i="16"/>
  <c r="BN86" i="16"/>
  <c r="AW86" i="16"/>
  <c r="BM86" i="16"/>
  <c r="AZ87" i="16"/>
  <c r="BP87" i="16"/>
  <c r="BO87" i="16"/>
  <c r="AY87" i="16"/>
  <c r="AV86" i="16"/>
  <c r="BL86" i="16"/>
  <c r="AO214" i="16"/>
  <c r="AQ214" i="16"/>
  <c r="AR215" i="16"/>
  <c r="AS214" i="16"/>
  <c r="AN214" i="16"/>
  <c r="AP215" i="16"/>
  <c r="AT215" i="16"/>
  <c r="AU215" i="16"/>
  <c r="V72" i="15"/>
  <c r="AD72" i="15" s="1"/>
  <c r="R72" i="15"/>
  <c r="Z72" i="15" s="1"/>
  <c r="U71" i="15"/>
  <c r="AC71" i="15" s="1"/>
  <c r="W72" i="15"/>
  <c r="AE72" i="15" s="1"/>
  <c r="Y72" i="15"/>
  <c r="AG72" i="15" s="1"/>
  <c r="S71" i="15"/>
  <c r="AA71" i="15" s="1"/>
  <c r="T72" i="15"/>
  <c r="AB72" i="15" s="1"/>
  <c r="X72" i="15"/>
  <c r="AF72" i="15" s="1"/>
  <c r="BR217" i="42" l="1"/>
  <c r="BB217" i="42"/>
  <c r="AL218" i="42"/>
  <c r="BP217" i="42"/>
  <c r="AZ217" i="42"/>
  <c r="AJ218" i="42"/>
  <c r="AF218" i="40"/>
  <c r="BL217" i="40"/>
  <c r="AV217" i="40"/>
  <c r="BM217" i="37"/>
  <c r="AW217" i="37"/>
  <c r="AG218" i="37"/>
  <c r="AS218" i="43"/>
  <c r="BI217" i="43"/>
  <c r="BY217" i="43"/>
  <c r="BI217" i="38"/>
  <c r="BY217" i="38"/>
  <c r="AS218" i="38"/>
  <c r="AT218" i="43"/>
  <c r="BZ217" i="43"/>
  <c r="BJ217" i="43"/>
  <c r="V115" i="45"/>
  <c r="AD114" i="45"/>
  <c r="CA217" i="41"/>
  <c r="AU218" i="41"/>
  <c r="BK217" i="41"/>
  <c r="AW217" i="42"/>
  <c r="AG218" i="42"/>
  <c r="BM217" i="42"/>
  <c r="BM217" i="40"/>
  <c r="AW217" i="40"/>
  <c r="AG218" i="40"/>
  <c r="BD217" i="42"/>
  <c r="BT217" i="42"/>
  <c r="AN218" i="42"/>
  <c r="BJ217" i="38"/>
  <c r="BZ217" i="38"/>
  <c r="AT218" i="38"/>
  <c r="AZ217" i="41"/>
  <c r="BP217" i="41"/>
  <c r="AJ218" i="41"/>
  <c r="BH217" i="40"/>
  <c r="BX217" i="40"/>
  <c r="AR218" i="40"/>
  <c r="AC114" i="45"/>
  <c r="U115" i="45"/>
  <c r="BW218" i="39"/>
  <c r="AQ219" i="39"/>
  <c r="BG218" i="39"/>
  <c r="AX218" i="37"/>
  <c r="BN218" i="37"/>
  <c r="AH219" i="37"/>
  <c r="AU218" i="43"/>
  <c r="BK217" i="43"/>
  <c r="CA217" i="43"/>
  <c r="AF114" i="45"/>
  <c r="X115" i="45"/>
  <c r="W117" i="45"/>
  <c r="AE116" i="45"/>
  <c r="T118" i="45"/>
  <c r="AB117" i="45"/>
  <c r="Z116" i="45"/>
  <c r="R117" i="45"/>
  <c r="AA116" i="45"/>
  <c r="S117" i="45"/>
  <c r="Y115" i="45"/>
  <c r="AG114" i="45"/>
  <c r="AN219" i="44"/>
  <c r="BT218" i="44"/>
  <c r="BD218" i="44"/>
  <c r="BP217" i="44"/>
  <c r="AJ218" i="44"/>
  <c r="AZ217" i="44"/>
  <c r="BN219" i="44"/>
  <c r="AH220" i="44"/>
  <c r="AX219" i="44"/>
  <c r="AM218" i="44"/>
  <c r="BS217" i="44"/>
  <c r="BC217" i="44"/>
  <c r="BF218" i="44"/>
  <c r="BV218" i="44"/>
  <c r="AP219" i="44"/>
  <c r="AG219" i="44"/>
  <c r="AW218" i="44"/>
  <c r="BM218" i="44"/>
  <c r="BU218" i="44"/>
  <c r="BE218" i="44"/>
  <c r="AO219" i="44"/>
  <c r="BB220" i="44"/>
  <c r="BR220" i="44"/>
  <c r="AL221" i="44"/>
  <c r="AF220" i="44"/>
  <c r="BL219" i="44"/>
  <c r="AV219" i="44"/>
  <c r="BO217" i="44"/>
  <c r="AI218" i="44"/>
  <c r="AY217" i="44"/>
  <c r="AR218" i="44"/>
  <c r="BX217" i="44"/>
  <c r="BH217" i="44"/>
  <c r="BA219" i="44"/>
  <c r="BQ219" i="44"/>
  <c r="AK220" i="44"/>
  <c r="BZ217" i="44"/>
  <c r="AT218" i="44"/>
  <c r="BJ217" i="44"/>
  <c r="BG218" i="44"/>
  <c r="BW218" i="44"/>
  <c r="AQ219" i="44"/>
  <c r="AU220" i="44"/>
  <c r="CA219" i="44"/>
  <c r="BK219" i="44"/>
  <c r="BI218" i="44"/>
  <c r="BY218" i="44"/>
  <c r="AS219" i="44"/>
  <c r="BB218" i="43"/>
  <c r="AL219" i="43"/>
  <c r="BR218" i="43"/>
  <c r="BF218" i="43"/>
  <c r="BV218" i="43"/>
  <c r="AP219" i="43"/>
  <c r="BG218" i="43"/>
  <c r="AQ219" i="43"/>
  <c r="BW218" i="43"/>
  <c r="BC218" i="43"/>
  <c r="AM219" i="43"/>
  <c r="BS218" i="43"/>
  <c r="AF219" i="43"/>
  <c r="BL218" i="43"/>
  <c r="AV218" i="43"/>
  <c r="AK219" i="43"/>
  <c r="BA218" i="43"/>
  <c r="BQ218" i="43"/>
  <c r="BM217" i="43"/>
  <c r="AG218" i="43"/>
  <c r="AW217" i="43"/>
  <c r="BE218" i="43"/>
  <c r="AO219" i="43"/>
  <c r="BU218" i="43"/>
  <c r="AR220" i="43"/>
  <c r="BX219" i="43"/>
  <c r="BH219" i="43"/>
  <c r="BD218" i="43"/>
  <c r="AN219" i="43"/>
  <c r="BT218" i="43"/>
  <c r="AJ218" i="43"/>
  <c r="AZ217" i="43"/>
  <c r="BP217" i="43"/>
  <c r="AI218" i="43"/>
  <c r="AY217" i="43"/>
  <c r="BO217" i="43"/>
  <c r="BN217" i="43"/>
  <c r="AH218" i="43"/>
  <c r="AX217" i="43"/>
  <c r="AT218" i="42"/>
  <c r="BZ217" i="42"/>
  <c r="BJ217" i="42"/>
  <c r="BC219" i="42"/>
  <c r="AM220" i="42"/>
  <c r="BS219" i="42"/>
  <c r="AF218" i="42"/>
  <c r="BL217" i="42"/>
  <c r="AV217" i="42"/>
  <c r="BV217" i="42"/>
  <c r="AP218" i="42"/>
  <c r="BF217" i="42"/>
  <c r="AK219" i="42"/>
  <c r="BA218" i="42"/>
  <c r="BQ218" i="42"/>
  <c r="AH220" i="42"/>
  <c r="AX219" i="42"/>
  <c r="BN219" i="42"/>
  <c r="BX217" i="42"/>
  <c r="AR218" i="42"/>
  <c r="BH217" i="42"/>
  <c r="AY217" i="42"/>
  <c r="BO217" i="42"/>
  <c r="AI218" i="42"/>
  <c r="BW217" i="42"/>
  <c r="AQ218" i="42"/>
  <c r="BG217" i="42"/>
  <c r="BE219" i="42"/>
  <c r="AO220" i="42"/>
  <c r="BU219" i="42"/>
  <c r="AS218" i="42"/>
  <c r="BY217" i="42"/>
  <c r="BI217" i="42"/>
  <c r="BK218" i="42"/>
  <c r="AU219" i="42"/>
  <c r="CA218" i="42"/>
  <c r="BA219" i="41"/>
  <c r="AK220" i="41"/>
  <c r="BQ219" i="41"/>
  <c r="BR217" i="41"/>
  <c r="AL218" i="41"/>
  <c r="BB217" i="41"/>
  <c r="AI219" i="41"/>
  <c r="AY218" i="41"/>
  <c r="BO218" i="41"/>
  <c r="AH219" i="41"/>
  <c r="BN218" i="41"/>
  <c r="AX218" i="41"/>
  <c r="AW217" i="41"/>
  <c r="AG218" i="41"/>
  <c r="BM217" i="41"/>
  <c r="BE220" i="41"/>
  <c r="BU220" i="41"/>
  <c r="AO221" i="41"/>
  <c r="AQ218" i="41"/>
  <c r="BW217" i="41"/>
  <c r="BG217" i="41"/>
  <c r="AV217" i="41"/>
  <c r="AF218" i="41"/>
  <c r="BL217" i="41"/>
  <c r="BS217" i="41"/>
  <c r="BC217" i="41"/>
  <c r="AM218" i="41"/>
  <c r="BH217" i="41"/>
  <c r="BX217" i="41"/>
  <c r="AR218" i="41"/>
  <c r="AP218" i="41"/>
  <c r="BV217" i="41"/>
  <c r="BF217" i="41"/>
  <c r="AN218" i="41"/>
  <c r="BD217" i="41"/>
  <c r="BT217" i="41"/>
  <c r="AT220" i="41"/>
  <c r="BJ219" i="41"/>
  <c r="BZ219" i="41"/>
  <c r="AS221" i="41"/>
  <c r="BY220" i="41"/>
  <c r="BI220" i="41"/>
  <c r="AZ217" i="40"/>
  <c r="AJ218" i="40"/>
  <c r="BP217" i="40"/>
  <c r="AS218" i="40"/>
  <c r="BI217" i="40"/>
  <c r="BY217" i="40"/>
  <c r="BA219" i="40"/>
  <c r="AK220" i="40"/>
  <c r="BQ219" i="40"/>
  <c r="AI218" i="40"/>
  <c r="BO217" i="40"/>
  <c r="AY217" i="40"/>
  <c r="AM219" i="40"/>
  <c r="BS218" i="40"/>
  <c r="BC218" i="40"/>
  <c r="BJ218" i="40"/>
  <c r="AT219" i="40"/>
  <c r="BZ218" i="40"/>
  <c r="BU217" i="40"/>
  <c r="AO218" i="40"/>
  <c r="BE217" i="40"/>
  <c r="BG219" i="40"/>
  <c r="BW219" i="40"/>
  <c r="AQ220" i="40"/>
  <c r="BV217" i="40"/>
  <c r="AP218" i="40"/>
  <c r="BF217" i="40"/>
  <c r="BB217" i="40"/>
  <c r="BR217" i="40"/>
  <c r="AL218" i="40"/>
  <c r="BT217" i="40"/>
  <c r="AN218" i="40"/>
  <c r="BD217" i="40"/>
  <c r="AU218" i="40"/>
  <c r="BK217" i="40"/>
  <c r="CA217" i="40"/>
  <c r="AX217" i="40"/>
  <c r="AH218" i="40"/>
  <c r="BN217" i="40"/>
  <c r="BM217" i="39"/>
  <c r="AG218" i="39"/>
  <c r="AW217" i="39"/>
  <c r="BY218" i="39"/>
  <c r="AS219" i="39"/>
  <c r="BI218" i="39"/>
  <c r="BN217" i="39"/>
  <c r="AH218" i="39"/>
  <c r="AX217" i="39"/>
  <c r="AI218" i="39"/>
  <c r="BO217" i="39"/>
  <c r="AY217" i="39"/>
  <c r="BQ219" i="39"/>
  <c r="BA219" i="39"/>
  <c r="AK220" i="39"/>
  <c r="BL218" i="39"/>
  <c r="AV218" i="39"/>
  <c r="AF219" i="39"/>
  <c r="BX219" i="39"/>
  <c r="BH219" i="39"/>
  <c r="AR220" i="39"/>
  <c r="BZ219" i="39"/>
  <c r="AT220" i="39"/>
  <c r="BJ219" i="39"/>
  <c r="BE218" i="39"/>
  <c r="BU218" i="39"/>
  <c r="AO219" i="39"/>
  <c r="BF218" i="39"/>
  <c r="BV218" i="39"/>
  <c r="AP219" i="39"/>
  <c r="BC218" i="39"/>
  <c r="AM219" i="39"/>
  <c r="BS218" i="39"/>
  <c r="AN218" i="39"/>
  <c r="BD217" i="39"/>
  <c r="BT217" i="39"/>
  <c r="BB218" i="39"/>
  <c r="BR218" i="39"/>
  <c r="AL219" i="39"/>
  <c r="BP219" i="39"/>
  <c r="AZ219" i="39"/>
  <c r="AJ220" i="39"/>
  <c r="BK217" i="39"/>
  <c r="AU218" i="39"/>
  <c r="CA217" i="39"/>
  <c r="BO218" i="38"/>
  <c r="AI219" i="38"/>
  <c r="AY218" i="38"/>
  <c r="AM219" i="38"/>
  <c r="BC218" i="38"/>
  <c r="BS218" i="38"/>
  <c r="BL217" i="38"/>
  <c r="AV217" i="38"/>
  <c r="AF218" i="38"/>
  <c r="BG219" i="38"/>
  <c r="AQ220" i="38"/>
  <c r="BW219" i="38"/>
  <c r="BF217" i="38"/>
  <c r="BV217" i="38"/>
  <c r="AP218" i="38"/>
  <c r="AR219" i="38"/>
  <c r="BH218" i="38"/>
  <c r="BX218" i="38"/>
  <c r="AU218" i="38"/>
  <c r="BK217" i="38"/>
  <c r="CA217" i="38"/>
  <c r="BB219" i="38"/>
  <c r="BR219" i="38"/>
  <c r="AL220" i="38"/>
  <c r="BP218" i="38"/>
  <c r="AJ219" i="38"/>
  <c r="AZ218" i="38"/>
  <c r="BQ218" i="38"/>
  <c r="AK219" i="38"/>
  <c r="BA218" i="38"/>
  <c r="BM217" i="38"/>
  <c r="AW217" i="38"/>
  <c r="AG218" i="38"/>
  <c r="AN219" i="38"/>
  <c r="BD218" i="38"/>
  <c r="BT218" i="38"/>
  <c r="AX218" i="38"/>
  <c r="BN218" i="38"/>
  <c r="AH219" i="38"/>
  <c r="BE217" i="38"/>
  <c r="BU217" i="38"/>
  <c r="AO218" i="38"/>
  <c r="BP217" i="37"/>
  <c r="AZ217" i="37"/>
  <c r="AJ218" i="37"/>
  <c r="BZ217" i="37"/>
  <c r="BJ217" i="37"/>
  <c r="AT218" i="37"/>
  <c r="CA218" i="37"/>
  <c r="BK218" i="37"/>
  <c r="AU219" i="37"/>
  <c r="AO218" i="37"/>
  <c r="BU217" i="37"/>
  <c r="BE217" i="37"/>
  <c r="AN218" i="37"/>
  <c r="BT217" i="37"/>
  <c r="BD217" i="37"/>
  <c r="BO217" i="37"/>
  <c r="AY217" i="37"/>
  <c r="AI218" i="37"/>
  <c r="BQ217" i="37"/>
  <c r="AK218" i="37"/>
  <c r="BA217" i="37"/>
  <c r="BF218" i="37"/>
  <c r="AP219" i="37"/>
  <c r="BV218" i="37"/>
  <c r="AM218" i="37"/>
  <c r="BS217" i="37"/>
  <c r="BC217" i="37"/>
  <c r="AF219" i="37"/>
  <c r="AV218" i="37"/>
  <c r="BL218" i="37"/>
  <c r="AL218" i="37"/>
  <c r="BB217" i="37"/>
  <c r="BR217" i="37"/>
  <c r="BW217" i="37"/>
  <c r="AQ218" i="37"/>
  <c r="BG217" i="37"/>
  <c r="AR220" i="37"/>
  <c r="BH219" i="37"/>
  <c r="BX219" i="37"/>
  <c r="BY217" i="37"/>
  <c r="BI217" i="37"/>
  <c r="AS218" i="37"/>
  <c r="AI218" i="36"/>
  <c r="BO217" i="36"/>
  <c r="AY217" i="36"/>
  <c r="BD217" i="36"/>
  <c r="AN218" i="36"/>
  <c r="BT217" i="36"/>
  <c r="AR219" i="36"/>
  <c r="BH218" i="36"/>
  <c r="BX218" i="36"/>
  <c r="CA217" i="36"/>
  <c r="AU218" i="36"/>
  <c r="BK217" i="36"/>
  <c r="BJ217" i="36"/>
  <c r="BZ217" i="36"/>
  <c r="AT218" i="36"/>
  <c r="BN219" i="36"/>
  <c r="AH220" i="36"/>
  <c r="AX219" i="36"/>
  <c r="BC217" i="36"/>
  <c r="BS217" i="36"/>
  <c r="AM218" i="36"/>
  <c r="BG217" i="36"/>
  <c r="AQ218" i="36"/>
  <c r="BW217" i="36"/>
  <c r="BU218" i="36"/>
  <c r="BE218" i="36"/>
  <c r="AO219" i="36"/>
  <c r="BI217" i="36"/>
  <c r="AS218" i="36"/>
  <c r="BY217" i="36"/>
  <c r="BB218" i="36"/>
  <c r="BR218" i="36"/>
  <c r="AL219" i="36"/>
  <c r="AZ218" i="36"/>
  <c r="AJ219" i="36"/>
  <c r="BP218" i="36"/>
  <c r="AK220" i="36"/>
  <c r="BQ219" i="36"/>
  <c r="BA219" i="36"/>
  <c r="AF218" i="36"/>
  <c r="BL217" i="36"/>
  <c r="AV217" i="36"/>
  <c r="AP218" i="36"/>
  <c r="BF217" i="36"/>
  <c r="BV217" i="36"/>
  <c r="AG218" i="36"/>
  <c r="BM217" i="36"/>
  <c r="AW217" i="36"/>
  <c r="BF215" i="16"/>
  <c r="BV215" i="16"/>
  <c r="BD214" i="16"/>
  <c r="BT214" i="16"/>
  <c r="BX215" i="16"/>
  <c r="BH215" i="16"/>
  <c r="BA87" i="16"/>
  <c r="BQ87" i="16"/>
  <c r="BP88" i="16"/>
  <c r="AZ88" i="16"/>
  <c r="CA215" i="16"/>
  <c r="BK215" i="16"/>
  <c r="BZ215" i="16"/>
  <c r="BJ215" i="16"/>
  <c r="BI214" i="16"/>
  <c r="BY214" i="16"/>
  <c r="BG214" i="16"/>
  <c r="BW214" i="16"/>
  <c r="BE214" i="16"/>
  <c r="BU214" i="16"/>
  <c r="BR87" i="16"/>
  <c r="BB87" i="16"/>
  <c r="BO88" i="16"/>
  <c r="AY88" i="16"/>
  <c r="BM87" i="16"/>
  <c r="AW87" i="16"/>
  <c r="BC87" i="16"/>
  <c r="BS87" i="16"/>
  <c r="BN87" i="16"/>
  <c r="AX87" i="16"/>
  <c r="AV87" i="16"/>
  <c r="BL87" i="16"/>
  <c r="AT216" i="16"/>
  <c r="AS215" i="16"/>
  <c r="AP216" i="16"/>
  <c r="AN215" i="16"/>
  <c r="AR216" i="16"/>
  <c r="AQ215" i="16"/>
  <c r="AU216" i="16"/>
  <c r="AO215" i="16"/>
  <c r="X73" i="15"/>
  <c r="AF73" i="15" s="1"/>
  <c r="W73" i="15"/>
  <c r="AE73" i="15" s="1"/>
  <c r="T73" i="15"/>
  <c r="AB73" i="15" s="1"/>
  <c r="U72" i="15"/>
  <c r="AC72" i="15" s="1"/>
  <c r="S72" i="15"/>
  <c r="AA72" i="15" s="1"/>
  <c r="R73" i="15"/>
  <c r="Z73" i="15" s="1"/>
  <c r="Y73" i="15"/>
  <c r="AG73" i="15" s="1"/>
  <c r="V73" i="15"/>
  <c r="AD73" i="15" s="1"/>
  <c r="BJ218" i="43" l="1"/>
  <c r="BZ218" i="43"/>
  <c r="AT219" i="43"/>
  <c r="BJ218" i="38"/>
  <c r="BZ218" i="38"/>
  <c r="AT219" i="38"/>
  <c r="AS219" i="38"/>
  <c r="BI218" i="38"/>
  <c r="BY218" i="38"/>
  <c r="AH220" i="37"/>
  <c r="BN219" i="37"/>
  <c r="AX219" i="37"/>
  <c r="BM218" i="40"/>
  <c r="AG219" i="40"/>
  <c r="AW218" i="40"/>
  <c r="BM218" i="37"/>
  <c r="AG219" i="37"/>
  <c r="AW218" i="37"/>
  <c r="CA218" i="43"/>
  <c r="AU219" i="43"/>
  <c r="BK218" i="43"/>
  <c r="AS219" i="43"/>
  <c r="BY218" i="43"/>
  <c r="BI218" i="43"/>
  <c r="BG219" i="39"/>
  <c r="AQ220" i="39"/>
  <c r="BW219" i="39"/>
  <c r="BM218" i="42"/>
  <c r="AG219" i="42"/>
  <c r="AW218" i="42"/>
  <c r="AZ218" i="42"/>
  <c r="BP218" i="42"/>
  <c r="AJ219" i="42"/>
  <c r="AU219" i="41"/>
  <c r="BK218" i="41"/>
  <c r="CA218" i="41"/>
  <c r="U116" i="45"/>
  <c r="AC115" i="45"/>
  <c r="BH218" i="40"/>
  <c r="AR219" i="40"/>
  <c r="BX218" i="40"/>
  <c r="AV218" i="40"/>
  <c r="AF219" i="40"/>
  <c r="BL218" i="40"/>
  <c r="AL219" i="42"/>
  <c r="BB218" i="42"/>
  <c r="BR218" i="42"/>
  <c r="AN219" i="42"/>
  <c r="BD218" i="42"/>
  <c r="BT218" i="42"/>
  <c r="AD115" i="45"/>
  <c r="V116" i="45"/>
  <c r="AJ219" i="41"/>
  <c r="AZ218" i="41"/>
  <c r="BP218" i="41"/>
  <c r="AG115" i="45"/>
  <c r="Y116" i="45"/>
  <c r="AE117" i="45"/>
  <c r="W118" i="45"/>
  <c r="Z117" i="45"/>
  <c r="R118" i="45"/>
  <c r="AF115" i="45"/>
  <c r="X116" i="45"/>
  <c r="S118" i="45"/>
  <c r="AA117" i="45"/>
  <c r="AB118" i="45"/>
  <c r="T119" i="45"/>
  <c r="BJ218" i="44"/>
  <c r="BZ218" i="44"/>
  <c r="AT219" i="44"/>
  <c r="BA220" i="44"/>
  <c r="BQ220" i="44"/>
  <c r="AK221" i="44"/>
  <c r="AV220" i="44"/>
  <c r="BL220" i="44"/>
  <c r="AF221" i="44"/>
  <c r="AJ219" i="44"/>
  <c r="AZ218" i="44"/>
  <c r="BP218" i="44"/>
  <c r="AI219" i="44"/>
  <c r="AY218" i="44"/>
  <c r="BO218" i="44"/>
  <c r="BR221" i="44"/>
  <c r="BB221" i="44"/>
  <c r="AL222" i="44"/>
  <c r="AG220" i="44"/>
  <c r="BM219" i="44"/>
  <c r="AW219" i="44"/>
  <c r="BH218" i="44"/>
  <c r="BX218" i="44"/>
  <c r="AR219" i="44"/>
  <c r="AX220" i="44"/>
  <c r="BN220" i="44"/>
  <c r="AH221" i="44"/>
  <c r="AU221" i="44"/>
  <c r="BK220" i="44"/>
  <c r="CA220" i="44"/>
  <c r="BF219" i="44"/>
  <c r="BV219" i="44"/>
  <c r="AP220" i="44"/>
  <c r="BW219" i="44"/>
  <c r="BG219" i="44"/>
  <c r="AQ220" i="44"/>
  <c r="AM219" i="44"/>
  <c r="BS218" i="44"/>
  <c r="BC218" i="44"/>
  <c r="BY219" i="44"/>
  <c r="BI219" i="44"/>
  <c r="AS220" i="44"/>
  <c r="BE219" i="44"/>
  <c r="AO220" i="44"/>
  <c r="BU219" i="44"/>
  <c r="BD219" i="44"/>
  <c r="AN220" i="44"/>
  <c r="BT219" i="44"/>
  <c r="AV219" i="43"/>
  <c r="AF220" i="43"/>
  <c r="BL219" i="43"/>
  <c r="BO218" i="43"/>
  <c r="AY218" i="43"/>
  <c r="AI219" i="43"/>
  <c r="BC219" i="43"/>
  <c r="BS219" i="43"/>
  <c r="AM220" i="43"/>
  <c r="BW219" i="43"/>
  <c r="BG219" i="43"/>
  <c r="AQ220" i="43"/>
  <c r="BE219" i="43"/>
  <c r="AO220" i="43"/>
  <c r="BU219" i="43"/>
  <c r="BB219" i="43"/>
  <c r="BR219" i="43"/>
  <c r="AL220" i="43"/>
  <c r="BN218" i="43"/>
  <c r="AX218" i="43"/>
  <c r="AH219" i="43"/>
  <c r="BP218" i="43"/>
  <c r="AZ218" i="43"/>
  <c r="AJ219" i="43"/>
  <c r="BT219" i="43"/>
  <c r="BD219" i="43"/>
  <c r="AN220" i="43"/>
  <c r="BM218" i="43"/>
  <c r="AG219" i="43"/>
  <c r="AW218" i="43"/>
  <c r="BH220" i="43"/>
  <c r="AR221" i="43"/>
  <c r="BX220" i="43"/>
  <c r="BV219" i="43"/>
  <c r="AP220" i="43"/>
  <c r="BF219" i="43"/>
  <c r="BA219" i="43"/>
  <c r="BQ219" i="43"/>
  <c r="AK220" i="43"/>
  <c r="AX220" i="42"/>
  <c r="AH221" i="42"/>
  <c r="BN220" i="42"/>
  <c r="AP219" i="42"/>
  <c r="BF218" i="42"/>
  <c r="BV218" i="42"/>
  <c r="AV218" i="42"/>
  <c r="BL218" i="42"/>
  <c r="AF219" i="42"/>
  <c r="BY218" i="42"/>
  <c r="BI218" i="42"/>
  <c r="AS219" i="42"/>
  <c r="AK220" i="42"/>
  <c r="BA219" i="42"/>
  <c r="BQ219" i="42"/>
  <c r="AO221" i="42"/>
  <c r="BE220" i="42"/>
  <c r="BU220" i="42"/>
  <c r="BW218" i="42"/>
  <c r="AQ219" i="42"/>
  <c r="BG218" i="42"/>
  <c r="BO218" i="42"/>
  <c r="AI219" i="42"/>
  <c r="AY218" i="42"/>
  <c r="BX218" i="42"/>
  <c r="BH218" i="42"/>
  <c r="AR219" i="42"/>
  <c r="CA219" i="42"/>
  <c r="AU220" i="42"/>
  <c r="BK219" i="42"/>
  <c r="BS220" i="42"/>
  <c r="AM221" i="42"/>
  <c r="BC220" i="42"/>
  <c r="BZ218" i="42"/>
  <c r="BJ218" i="42"/>
  <c r="AT219" i="42"/>
  <c r="AG219" i="41"/>
  <c r="BM218" i="41"/>
  <c r="AW218" i="41"/>
  <c r="BN219" i="41"/>
  <c r="AX219" i="41"/>
  <c r="AH220" i="41"/>
  <c r="BY221" i="41"/>
  <c r="AS222" i="41"/>
  <c r="BI221" i="41"/>
  <c r="AF219" i="41"/>
  <c r="BL218" i="41"/>
  <c r="AV218" i="41"/>
  <c r="BH218" i="41"/>
  <c r="BX218" i="41"/>
  <c r="AR219" i="41"/>
  <c r="BO219" i="41"/>
  <c r="AY219" i="41"/>
  <c r="AI220" i="41"/>
  <c r="AT221" i="41"/>
  <c r="BZ220" i="41"/>
  <c r="BJ220" i="41"/>
  <c r="AN219" i="41"/>
  <c r="BD218" i="41"/>
  <c r="BT218" i="41"/>
  <c r="BC218" i="41"/>
  <c r="AM219" i="41"/>
  <c r="BS218" i="41"/>
  <c r="AL219" i="41"/>
  <c r="BB218" i="41"/>
  <c r="BR218" i="41"/>
  <c r="BW218" i="41"/>
  <c r="AQ219" i="41"/>
  <c r="BG218" i="41"/>
  <c r="AK221" i="41"/>
  <c r="BQ220" i="41"/>
  <c r="BA220" i="41"/>
  <c r="AP219" i="41"/>
  <c r="BF218" i="41"/>
  <c r="BV218" i="41"/>
  <c r="BE221" i="41"/>
  <c r="AO222" i="41"/>
  <c r="BU221" i="41"/>
  <c r="BZ219" i="40"/>
  <c r="AT220" i="40"/>
  <c r="BJ219" i="40"/>
  <c r="AL219" i="40"/>
  <c r="BR218" i="40"/>
  <c r="BB218" i="40"/>
  <c r="BC219" i="40"/>
  <c r="BS219" i="40"/>
  <c r="AM220" i="40"/>
  <c r="AQ221" i="40"/>
  <c r="BW220" i="40"/>
  <c r="BG220" i="40"/>
  <c r="BI218" i="40"/>
  <c r="AS219" i="40"/>
  <c r="BY218" i="40"/>
  <c r="BQ220" i="40"/>
  <c r="AK221" i="40"/>
  <c r="BA220" i="40"/>
  <c r="AU219" i="40"/>
  <c r="BK218" i="40"/>
  <c r="CA218" i="40"/>
  <c r="BU218" i="40"/>
  <c r="BE218" i="40"/>
  <c r="AO219" i="40"/>
  <c r="BF218" i="40"/>
  <c r="AP219" i="40"/>
  <c r="BV218" i="40"/>
  <c r="BO218" i="40"/>
  <c r="AI219" i="40"/>
  <c r="AY218" i="40"/>
  <c r="AJ219" i="40"/>
  <c r="BP218" i="40"/>
  <c r="AZ218" i="40"/>
  <c r="BN218" i="40"/>
  <c r="AH219" i="40"/>
  <c r="AX218" i="40"/>
  <c r="BT218" i="40"/>
  <c r="BD218" i="40"/>
  <c r="AN219" i="40"/>
  <c r="AK221" i="39"/>
  <c r="BA220" i="39"/>
  <c r="BQ220" i="39"/>
  <c r="BO218" i="39"/>
  <c r="AI219" i="39"/>
  <c r="AY218" i="39"/>
  <c r="BN218" i="39"/>
  <c r="AX218" i="39"/>
  <c r="AH219" i="39"/>
  <c r="BY219" i="39"/>
  <c r="BI219" i="39"/>
  <c r="AS220" i="39"/>
  <c r="AM220" i="39"/>
  <c r="BC219" i="39"/>
  <c r="BS219" i="39"/>
  <c r="AU219" i="39"/>
  <c r="BK218" i="39"/>
  <c r="CA218" i="39"/>
  <c r="AJ221" i="39"/>
  <c r="AZ220" i="39"/>
  <c r="BP220" i="39"/>
  <c r="AO220" i="39"/>
  <c r="BU219" i="39"/>
  <c r="BE219" i="39"/>
  <c r="BH220" i="39"/>
  <c r="AR221" i="39"/>
  <c r="BX220" i="39"/>
  <c r="BR219" i="39"/>
  <c r="AL220" i="39"/>
  <c r="BB219" i="39"/>
  <c r="BM218" i="39"/>
  <c r="AW218" i="39"/>
  <c r="AG219" i="39"/>
  <c r="BD218" i="39"/>
  <c r="BT218" i="39"/>
  <c r="AN219" i="39"/>
  <c r="AP220" i="39"/>
  <c r="BV219" i="39"/>
  <c r="BF219" i="39"/>
  <c r="AT221" i="39"/>
  <c r="BJ220" i="39"/>
  <c r="BZ220" i="39"/>
  <c r="AV219" i="39"/>
  <c r="AF220" i="39"/>
  <c r="BL219" i="39"/>
  <c r="BK218" i="38"/>
  <c r="CA218" i="38"/>
  <c r="AU219" i="38"/>
  <c r="AW218" i="38"/>
  <c r="BM218" i="38"/>
  <c r="AG219" i="38"/>
  <c r="BQ219" i="38"/>
  <c r="AK220" i="38"/>
  <c r="BA219" i="38"/>
  <c r="AV218" i="38"/>
  <c r="BL218" i="38"/>
  <c r="AF219" i="38"/>
  <c r="AO219" i="38"/>
  <c r="BU218" i="38"/>
  <c r="BE218" i="38"/>
  <c r="BT219" i="38"/>
  <c r="AN220" i="38"/>
  <c r="BD219" i="38"/>
  <c r="AP219" i="38"/>
  <c r="BF218" i="38"/>
  <c r="BV218" i="38"/>
  <c r="AQ221" i="38"/>
  <c r="BW220" i="38"/>
  <c r="BG220" i="38"/>
  <c r="BB220" i="38"/>
  <c r="AL221" i="38"/>
  <c r="BR220" i="38"/>
  <c r="BS219" i="38"/>
  <c r="BC219" i="38"/>
  <c r="AM220" i="38"/>
  <c r="BH219" i="38"/>
  <c r="AR220" i="38"/>
  <c r="BX219" i="38"/>
  <c r="BO219" i="38"/>
  <c r="AY219" i="38"/>
  <c r="AI220" i="38"/>
  <c r="BP219" i="38"/>
  <c r="AZ219" i="38"/>
  <c r="AJ220" i="38"/>
  <c r="AH220" i="38"/>
  <c r="BN219" i="38"/>
  <c r="AX219" i="38"/>
  <c r="BB218" i="37"/>
  <c r="BR218" i="37"/>
  <c r="AL219" i="37"/>
  <c r="BE218" i="37"/>
  <c r="AO219" i="37"/>
  <c r="BU218" i="37"/>
  <c r="AR221" i="37"/>
  <c r="BH220" i="37"/>
  <c r="BX220" i="37"/>
  <c r="AI219" i="37"/>
  <c r="AY218" i="37"/>
  <c r="BO218" i="37"/>
  <c r="BI218" i="37"/>
  <c r="BY218" i="37"/>
  <c r="AS219" i="37"/>
  <c r="AP220" i="37"/>
  <c r="BF219" i="37"/>
  <c r="BV219" i="37"/>
  <c r="AJ219" i="37"/>
  <c r="AZ218" i="37"/>
  <c r="BP218" i="37"/>
  <c r="AK219" i="37"/>
  <c r="BA218" i="37"/>
  <c r="BQ218" i="37"/>
  <c r="CA219" i="37"/>
  <c r="BK219" i="37"/>
  <c r="AU220" i="37"/>
  <c r="BG218" i="37"/>
  <c r="BW218" i="37"/>
  <c r="AQ219" i="37"/>
  <c r="BD218" i="37"/>
  <c r="AN219" i="37"/>
  <c r="BT218" i="37"/>
  <c r="AF220" i="37"/>
  <c r="BL219" i="37"/>
  <c r="AV219" i="37"/>
  <c r="BZ218" i="37"/>
  <c r="AT219" i="37"/>
  <c r="BJ218" i="37"/>
  <c r="BC218" i="37"/>
  <c r="BS218" i="37"/>
  <c r="AM219" i="37"/>
  <c r="AX220" i="36"/>
  <c r="AH221" i="36"/>
  <c r="BN220" i="36"/>
  <c r="AT219" i="36"/>
  <c r="BZ218" i="36"/>
  <c r="BJ218" i="36"/>
  <c r="AG219" i="36"/>
  <c r="BM218" i="36"/>
  <c r="AW218" i="36"/>
  <c r="AF219" i="36"/>
  <c r="BL218" i="36"/>
  <c r="AV218" i="36"/>
  <c r="AJ220" i="36"/>
  <c r="BP219" i="36"/>
  <c r="AZ219" i="36"/>
  <c r="CA218" i="36"/>
  <c r="BK218" i="36"/>
  <c r="AU219" i="36"/>
  <c r="AQ219" i="36"/>
  <c r="BG218" i="36"/>
  <c r="BW218" i="36"/>
  <c r="BH219" i="36"/>
  <c r="AR220" i="36"/>
  <c r="BX219" i="36"/>
  <c r="BT218" i="36"/>
  <c r="BD218" i="36"/>
  <c r="AN219" i="36"/>
  <c r="AK221" i="36"/>
  <c r="BA220" i="36"/>
  <c r="BQ220" i="36"/>
  <c r="AL220" i="36"/>
  <c r="BR219" i="36"/>
  <c r="BB219" i="36"/>
  <c r="AS219" i="36"/>
  <c r="BI218" i="36"/>
  <c r="BY218" i="36"/>
  <c r="AO220" i="36"/>
  <c r="BE219" i="36"/>
  <c r="BU219" i="36"/>
  <c r="BV218" i="36"/>
  <c r="BF218" i="36"/>
  <c r="AP219" i="36"/>
  <c r="BS218" i="36"/>
  <c r="BC218" i="36"/>
  <c r="AM219" i="36"/>
  <c r="AY218" i="36"/>
  <c r="AI219" i="36"/>
  <c r="BO218" i="36"/>
  <c r="BK216" i="16"/>
  <c r="CA216" i="16"/>
  <c r="BG215" i="16"/>
  <c r="BW215" i="16"/>
  <c r="BY215" i="16"/>
  <c r="BI215" i="16"/>
  <c r="BV216" i="16"/>
  <c r="BF216" i="16"/>
  <c r="AZ89" i="16"/>
  <c r="BP89" i="16"/>
  <c r="BE215" i="16"/>
  <c r="BU215" i="16"/>
  <c r="BH216" i="16"/>
  <c r="BX216" i="16"/>
  <c r="BD215" i="16"/>
  <c r="BT215" i="16"/>
  <c r="BB88" i="16"/>
  <c r="BR88" i="16"/>
  <c r="AX88" i="16"/>
  <c r="BN88" i="16"/>
  <c r="BZ216" i="16"/>
  <c r="BJ216" i="16"/>
  <c r="AY89" i="16"/>
  <c r="BO89" i="16"/>
  <c r="BS88" i="16"/>
  <c r="BC88" i="16"/>
  <c r="AW88" i="16"/>
  <c r="BM88" i="16"/>
  <c r="BQ88" i="16"/>
  <c r="BA88" i="16"/>
  <c r="AV88" i="16"/>
  <c r="BL88" i="16"/>
  <c r="AQ216" i="16"/>
  <c r="AR217" i="16"/>
  <c r="AN216" i="16"/>
  <c r="AP217" i="16"/>
  <c r="AO216" i="16"/>
  <c r="AS216" i="16"/>
  <c r="AT217" i="16"/>
  <c r="AU217" i="16"/>
  <c r="U73" i="15"/>
  <c r="AC73" i="15" s="1"/>
  <c r="V74" i="15"/>
  <c r="AD74" i="15" s="1"/>
  <c r="Y74" i="15"/>
  <c r="AG74" i="15" s="1"/>
  <c r="T74" i="15"/>
  <c r="AB74" i="15" s="1"/>
  <c r="R74" i="15"/>
  <c r="Z74" i="15" s="1"/>
  <c r="W74" i="15"/>
  <c r="AE74" i="15" s="1"/>
  <c r="S73" i="15"/>
  <c r="AA73" i="15" s="1"/>
  <c r="X74" i="15"/>
  <c r="AF74" i="15" s="1"/>
  <c r="AR220" i="40" l="1"/>
  <c r="BX219" i="40"/>
  <c r="BH219" i="40"/>
  <c r="CA219" i="43"/>
  <c r="BK219" i="43"/>
  <c r="AU220" i="43"/>
  <c r="AG220" i="40"/>
  <c r="BM219" i="40"/>
  <c r="AW219" i="40"/>
  <c r="AJ220" i="41"/>
  <c r="AZ219" i="41"/>
  <c r="BP219" i="41"/>
  <c r="AC116" i="45"/>
  <c r="U117" i="45"/>
  <c r="AW219" i="37"/>
  <c r="BM219" i="37"/>
  <c r="AG220" i="37"/>
  <c r="AH221" i="37"/>
  <c r="AX220" i="37"/>
  <c r="BN220" i="37"/>
  <c r="AJ220" i="42"/>
  <c r="AZ219" i="42"/>
  <c r="BP219" i="42"/>
  <c r="BM219" i="42"/>
  <c r="AW219" i="42"/>
  <c r="AG220" i="42"/>
  <c r="BD219" i="42"/>
  <c r="BT219" i="42"/>
  <c r="AN220" i="42"/>
  <c r="AU220" i="41"/>
  <c r="BK219" i="41"/>
  <c r="CA219" i="41"/>
  <c r="AS220" i="38"/>
  <c r="BI219" i="38"/>
  <c r="BY219" i="38"/>
  <c r="AQ221" i="39"/>
  <c r="BG220" i="39"/>
  <c r="BW220" i="39"/>
  <c r="BJ219" i="38"/>
  <c r="AT220" i="38"/>
  <c r="BZ219" i="38"/>
  <c r="BB219" i="42"/>
  <c r="BR219" i="42"/>
  <c r="AL220" i="42"/>
  <c r="V117" i="45"/>
  <c r="AD116" i="45"/>
  <c r="AF220" i="40"/>
  <c r="AV219" i="40"/>
  <c r="BL219" i="40"/>
  <c r="BZ219" i="43"/>
  <c r="AT220" i="43"/>
  <c r="BJ219" i="43"/>
  <c r="AS220" i="43"/>
  <c r="BY219" i="43"/>
  <c r="BI219" i="43"/>
  <c r="X117" i="45"/>
  <c r="AF116" i="45"/>
  <c r="Z118" i="45"/>
  <c r="R119" i="45"/>
  <c r="W119" i="45"/>
  <c r="AE118" i="45"/>
  <c r="AB119" i="45"/>
  <c r="T120" i="45"/>
  <c r="AA118" i="45"/>
  <c r="S119" i="45"/>
  <c r="Y117" i="45"/>
  <c r="AG116" i="45"/>
  <c r="AL223" i="44"/>
  <c r="BB222" i="44"/>
  <c r="BR222" i="44"/>
  <c r="BO219" i="44"/>
  <c r="AI220" i="44"/>
  <c r="AY219" i="44"/>
  <c r="BM220" i="44"/>
  <c r="AG221" i="44"/>
  <c r="AW220" i="44"/>
  <c r="BW220" i="44"/>
  <c r="BG220" i="44"/>
  <c r="AQ221" i="44"/>
  <c r="AX221" i="44"/>
  <c r="AH222" i="44"/>
  <c r="BN221" i="44"/>
  <c r="BU220" i="44"/>
  <c r="BE220" i="44"/>
  <c r="AO221" i="44"/>
  <c r="BX219" i="44"/>
  <c r="BH219" i="44"/>
  <c r="AR220" i="44"/>
  <c r="BV220" i="44"/>
  <c r="BF220" i="44"/>
  <c r="AP221" i="44"/>
  <c r="BZ219" i="44"/>
  <c r="BJ219" i="44"/>
  <c r="AT220" i="44"/>
  <c r="AZ219" i="44"/>
  <c r="BP219" i="44"/>
  <c r="AJ220" i="44"/>
  <c r="CA221" i="44"/>
  <c r="BK221" i="44"/>
  <c r="AU222" i="44"/>
  <c r="BQ221" i="44"/>
  <c r="BA221" i="44"/>
  <c r="AK222" i="44"/>
  <c r="BY220" i="44"/>
  <c r="BI220" i="44"/>
  <c r="AS221" i="44"/>
  <c r="BC219" i="44"/>
  <c r="AM220" i="44"/>
  <c r="BS219" i="44"/>
  <c r="AF222" i="44"/>
  <c r="AV221" i="44"/>
  <c r="BL221" i="44"/>
  <c r="AN221" i="44"/>
  <c r="BT220" i="44"/>
  <c r="BD220" i="44"/>
  <c r="BX221" i="43"/>
  <c r="AR222" i="43"/>
  <c r="BH221" i="43"/>
  <c r="BU220" i="43"/>
  <c r="AO221" i="43"/>
  <c r="BE220" i="43"/>
  <c r="AQ221" i="43"/>
  <c r="BG220" i="43"/>
  <c r="BW220" i="43"/>
  <c r="BT220" i="43"/>
  <c r="AN221" i="43"/>
  <c r="BD220" i="43"/>
  <c r="BQ220" i="43"/>
  <c r="AK221" i="43"/>
  <c r="BA220" i="43"/>
  <c r="AH220" i="43"/>
  <c r="AX219" i="43"/>
  <c r="BN219" i="43"/>
  <c r="BS220" i="43"/>
  <c r="AM221" i="43"/>
  <c r="BC220" i="43"/>
  <c r="AZ219" i="43"/>
  <c r="BP219" i="43"/>
  <c r="AJ220" i="43"/>
  <c r="AY219" i="43"/>
  <c r="BO219" i="43"/>
  <c r="AI220" i="43"/>
  <c r="AW219" i="43"/>
  <c r="AG220" i="43"/>
  <c r="BM219" i="43"/>
  <c r="BL220" i="43"/>
  <c r="AV220" i="43"/>
  <c r="AF221" i="43"/>
  <c r="AP221" i="43"/>
  <c r="BV220" i="43"/>
  <c r="BF220" i="43"/>
  <c r="AL221" i="43"/>
  <c r="BR220" i="43"/>
  <c r="BB220" i="43"/>
  <c r="BH219" i="42"/>
  <c r="BX219" i="42"/>
  <c r="AR220" i="42"/>
  <c r="AU221" i="42"/>
  <c r="CA220" i="42"/>
  <c r="BK220" i="42"/>
  <c r="BZ219" i="42"/>
  <c r="AT220" i="42"/>
  <c r="BJ219" i="42"/>
  <c r="BQ220" i="42"/>
  <c r="AK221" i="42"/>
  <c r="BA220" i="42"/>
  <c r="BY219" i="42"/>
  <c r="AS220" i="42"/>
  <c r="BI219" i="42"/>
  <c r="BG219" i="42"/>
  <c r="BW219" i="42"/>
  <c r="AQ220" i="42"/>
  <c r="AI220" i="42"/>
  <c r="AY219" i="42"/>
  <c r="BO219" i="42"/>
  <c r="AO222" i="42"/>
  <c r="BE221" i="42"/>
  <c r="BU221" i="42"/>
  <c r="AH222" i="42"/>
  <c r="BN221" i="42"/>
  <c r="AX221" i="42"/>
  <c r="AM222" i="42"/>
  <c r="BC221" i="42"/>
  <c r="BS221" i="42"/>
  <c r="AF220" i="42"/>
  <c r="AV219" i="42"/>
  <c r="BL219" i="42"/>
  <c r="BF219" i="42"/>
  <c r="AP220" i="42"/>
  <c r="BV219" i="42"/>
  <c r="BQ221" i="41"/>
  <c r="AK222" i="41"/>
  <c r="BA221" i="41"/>
  <c r="BT219" i="41"/>
  <c r="AN220" i="41"/>
  <c r="BD219" i="41"/>
  <c r="BL219" i="41"/>
  <c r="AF220" i="41"/>
  <c r="AV219" i="41"/>
  <c r="BI222" i="41"/>
  <c r="BY222" i="41"/>
  <c r="AS223" i="41"/>
  <c r="AO223" i="41"/>
  <c r="BU222" i="41"/>
  <c r="BE222" i="41"/>
  <c r="BN220" i="41"/>
  <c r="AX220" i="41"/>
  <c r="AH221" i="41"/>
  <c r="BW219" i="41"/>
  <c r="BG219" i="41"/>
  <c r="AQ220" i="41"/>
  <c r="BZ221" i="41"/>
  <c r="AT222" i="41"/>
  <c r="BJ221" i="41"/>
  <c r="BO220" i="41"/>
  <c r="AY220" i="41"/>
  <c r="AI221" i="41"/>
  <c r="BV219" i="41"/>
  <c r="AP220" i="41"/>
  <c r="BF219" i="41"/>
  <c r="BB219" i="41"/>
  <c r="AL220" i="41"/>
  <c r="BR219" i="41"/>
  <c r="BC219" i="41"/>
  <c r="BS219" i="41"/>
  <c r="AM220" i="41"/>
  <c r="AR220" i="41"/>
  <c r="BX219" i="41"/>
  <c r="BH219" i="41"/>
  <c r="BM219" i="41"/>
  <c r="AW219" i="41"/>
  <c r="AG220" i="41"/>
  <c r="BQ221" i="40"/>
  <c r="BA221" i="40"/>
  <c r="AK222" i="40"/>
  <c r="BY219" i="40"/>
  <c r="AS220" i="40"/>
  <c r="BI219" i="40"/>
  <c r="AQ222" i="40"/>
  <c r="BW221" i="40"/>
  <c r="BG221" i="40"/>
  <c r="BS220" i="40"/>
  <c r="AM221" i="40"/>
  <c r="BC220" i="40"/>
  <c r="BB219" i="40"/>
  <c r="AL220" i="40"/>
  <c r="BR219" i="40"/>
  <c r="BP219" i="40"/>
  <c r="AZ219" i="40"/>
  <c r="AJ220" i="40"/>
  <c r="BF219" i="40"/>
  <c r="BV219" i="40"/>
  <c r="AP220" i="40"/>
  <c r="BD219" i="40"/>
  <c r="BT219" i="40"/>
  <c r="AN220" i="40"/>
  <c r="BE219" i="40"/>
  <c r="AO220" i="40"/>
  <c r="BU219" i="40"/>
  <c r="AH220" i="40"/>
  <c r="AX219" i="40"/>
  <c r="BN219" i="40"/>
  <c r="CA219" i="40"/>
  <c r="BK219" i="40"/>
  <c r="AU220" i="40"/>
  <c r="AT221" i="40"/>
  <c r="BJ220" i="40"/>
  <c r="BZ220" i="40"/>
  <c r="AI220" i="40"/>
  <c r="AY219" i="40"/>
  <c r="BO219" i="40"/>
  <c r="AN220" i="39"/>
  <c r="BD219" i="39"/>
  <c r="BT219" i="39"/>
  <c r="CA219" i="39"/>
  <c r="BK219" i="39"/>
  <c r="AU220" i="39"/>
  <c r="BF220" i="39"/>
  <c r="AP221" i="39"/>
  <c r="BV220" i="39"/>
  <c r="BX221" i="39"/>
  <c r="BH221" i="39"/>
  <c r="AR222" i="39"/>
  <c r="AO221" i="39"/>
  <c r="BE220" i="39"/>
  <c r="BU220" i="39"/>
  <c r="BO219" i="39"/>
  <c r="AY219" i="39"/>
  <c r="AI220" i="39"/>
  <c r="AW219" i="39"/>
  <c r="BM219" i="39"/>
  <c r="AG220" i="39"/>
  <c r="AX219" i="39"/>
  <c r="BN219" i="39"/>
  <c r="AH220" i="39"/>
  <c r="BI220" i="39"/>
  <c r="AS221" i="39"/>
  <c r="BY220" i="39"/>
  <c r="BZ221" i="39"/>
  <c r="AT222" i="39"/>
  <c r="BJ221" i="39"/>
  <c r="AZ221" i="39"/>
  <c r="BP221" i="39"/>
  <c r="AJ222" i="39"/>
  <c r="BS220" i="39"/>
  <c r="AM221" i="39"/>
  <c r="BC220" i="39"/>
  <c r="AL221" i="39"/>
  <c r="BB220" i="39"/>
  <c r="BR220" i="39"/>
  <c r="AF221" i="39"/>
  <c r="BL220" i="39"/>
  <c r="AV220" i="39"/>
  <c r="BA221" i="39"/>
  <c r="BQ221" i="39"/>
  <c r="AK222" i="39"/>
  <c r="AL222" i="38"/>
  <c r="BR221" i="38"/>
  <c r="BB221" i="38"/>
  <c r="AF220" i="38"/>
  <c r="BL219" i="38"/>
  <c r="AV219" i="38"/>
  <c r="BN220" i="38"/>
  <c r="AH221" i="38"/>
  <c r="AX220" i="38"/>
  <c r="AZ220" i="38"/>
  <c r="BP220" i="38"/>
  <c r="AJ221" i="38"/>
  <c r="CA219" i="38"/>
  <c r="AU220" i="38"/>
  <c r="BK219" i="38"/>
  <c r="BT220" i="38"/>
  <c r="BD220" i="38"/>
  <c r="AN221" i="38"/>
  <c r="AQ222" i="38"/>
  <c r="BG221" i="38"/>
  <c r="BW221" i="38"/>
  <c r="AY220" i="38"/>
  <c r="BO220" i="38"/>
  <c r="AI221" i="38"/>
  <c r="AP220" i="38"/>
  <c r="BF219" i="38"/>
  <c r="BV219" i="38"/>
  <c r="AR221" i="38"/>
  <c r="BH220" i="38"/>
  <c r="BX220" i="38"/>
  <c r="AO220" i="38"/>
  <c r="BU219" i="38"/>
  <c r="BE219" i="38"/>
  <c r="BS220" i="38"/>
  <c r="BC220" i="38"/>
  <c r="AM221" i="38"/>
  <c r="BA220" i="38"/>
  <c r="BQ220" i="38"/>
  <c r="AK221" i="38"/>
  <c r="AG220" i="38"/>
  <c r="BM219" i="38"/>
  <c r="AW219" i="38"/>
  <c r="BL220" i="37"/>
  <c r="AF221" i="37"/>
  <c r="AV220" i="37"/>
  <c r="BT219" i="37"/>
  <c r="AN220" i="37"/>
  <c r="BD219" i="37"/>
  <c r="AS220" i="37"/>
  <c r="BI219" i="37"/>
  <c r="BY219" i="37"/>
  <c r="AQ220" i="37"/>
  <c r="BG219" i="37"/>
  <c r="BW219" i="37"/>
  <c r="BK220" i="37"/>
  <c r="AU221" i="37"/>
  <c r="CA220" i="37"/>
  <c r="AY219" i="37"/>
  <c r="AI220" i="37"/>
  <c r="BO219" i="37"/>
  <c r="BS219" i="37"/>
  <c r="AM220" i="37"/>
  <c r="BC219" i="37"/>
  <c r="BA219" i="37"/>
  <c r="BQ219" i="37"/>
  <c r="AK220" i="37"/>
  <c r="BX221" i="37"/>
  <c r="AR222" i="37"/>
  <c r="BH221" i="37"/>
  <c r="AZ219" i="37"/>
  <c r="AJ220" i="37"/>
  <c r="BP219" i="37"/>
  <c r="BU219" i="37"/>
  <c r="AO220" i="37"/>
  <c r="BE219" i="37"/>
  <c r="BJ219" i="37"/>
  <c r="BZ219" i="37"/>
  <c r="AT220" i="37"/>
  <c r="BR219" i="37"/>
  <c r="AL220" i="37"/>
  <c r="BB219" i="37"/>
  <c r="AP221" i="37"/>
  <c r="BV220" i="37"/>
  <c r="BF220" i="37"/>
  <c r="BK219" i="36"/>
  <c r="AU220" i="36"/>
  <c r="CA219" i="36"/>
  <c r="BI219" i="36"/>
  <c r="AS220" i="36"/>
  <c r="BY219" i="36"/>
  <c r="BL219" i="36"/>
  <c r="AF220" i="36"/>
  <c r="AV219" i="36"/>
  <c r="BG219" i="36"/>
  <c r="BW219" i="36"/>
  <c r="AQ220" i="36"/>
  <c r="BE220" i="36"/>
  <c r="AO221" i="36"/>
  <c r="BU220" i="36"/>
  <c r="AL221" i="36"/>
  <c r="BB220" i="36"/>
  <c r="BR220" i="36"/>
  <c r="BQ221" i="36"/>
  <c r="BA221" i="36"/>
  <c r="AK222" i="36"/>
  <c r="BX220" i="36"/>
  <c r="BH220" i="36"/>
  <c r="AR221" i="36"/>
  <c r="AN220" i="36"/>
  <c r="BD219" i="36"/>
  <c r="BT219" i="36"/>
  <c r="AT220" i="36"/>
  <c r="BJ219" i="36"/>
  <c r="BZ219" i="36"/>
  <c r="BF219" i="36"/>
  <c r="BV219" i="36"/>
  <c r="AP220" i="36"/>
  <c r="AX221" i="36"/>
  <c r="AH222" i="36"/>
  <c r="BN221" i="36"/>
  <c r="AJ221" i="36"/>
  <c r="AZ220" i="36"/>
  <c r="BP220" i="36"/>
  <c r="AI220" i="36"/>
  <c r="BO219" i="36"/>
  <c r="AY219" i="36"/>
  <c r="BM219" i="36"/>
  <c r="AG220" i="36"/>
  <c r="AW219" i="36"/>
  <c r="AM220" i="36"/>
  <c r="BC219" i="36"/>
  <c r="BS219" i="36"/>
  <c r="BI216" i="16"/>
  <c r="BY216" i="16"/>
  <c r="BU216" i="16"/>
  <c r="BE216" i="16"/>
  <c r="BF217" i="16"/>
  <c r="BV217" i="16"/>
  <c r="BH217" i="16"/>
  <c r="BX217" i="16"/>
  <c r="BG216" i="16"/>
  <c r="BW216" i="16"/>
  <c r="BQ89" i="16"/>
  <c r="BA89" i="16"/>
  <c r="BO90" i="16"/>
  <c r="AY90" i="16"/>
  <c r="BR89" i="16"/>
  <c r="BB89" i="16"/>
  <c r="BM89" i="16"/>
  <c r="AW89" i="16"/>
  <c r="BC89" i="16"/>
  <c r="BS89" i="16"/>
  <c r="AX89" i="16"/>
  <c r="BN89" i="16"/>
  <c r="BK217" i="16"/>
  <c r="CA217" i="16"/>
  <c r="BJ217" i="16"/>
  <c r="BZ217" i="16"/>
  <c r="BD216" i="16"/>
  <c r="BT216" i="16"/>
  <c r="BP90" i="16"/>
  <c r="AZ90" i="16"/>
  <c r="AV89" i="16"/>
  <c r="BL89" i="16"/>
  <c r="AT218" i="16"/>
  <c r="AS217" i="16"/>
  <c r="AO217" i="16"/>
  <c r="AP218" i="16"/>
  <c r="AU218" i="16"/>
  <c r="AQ217" i="16"/>
  <c r="AN217" i="16"/>
  <c r="AR218" i="16"/>
  <c r="X75" i="15"/>
  <c r="AF75" i="15" s="1"/>
  <c r="T75" i="15"/>
  <c r="AB75" i="15" s="1"/>
  <c r="S74" i="15"/>
  <c r="AA74" i="15" s="1"/>
  <c r="Y75" i="15"/>
  <c r="AG75" i="15" s="1"/>
  <c r="W75" i="15"/>
  <c r="AE75" i="15" s="1"/>
  <c r="V75" i="15"/>
  <c r="AD75" i="15" s="1"/>
  <c r="R75" i="15"/>
  <c r="Z75" i="15" s="1"/>
  <c r="U74" i="15"/>
  <c r="AC74" i="15" s="1"/>
  <c r="U118" i="45" l="1"/>
  <c r="AC117" i="45"/>
  <c r="BZ220" i="38"/>
  <c r="AT221" i="38"/>
  <c r="BJ220" i="38"/>
  <c r="BN221" i="37"/>
  <c r="AX221" i="37"/>
  <c r="AH222" i="37"/>
  <c r="BI220" i="43"/>
  <c r="AS221" i="43"/>
  <c r="BY220" i="43"/>
  <c r="BZ220" i="43"/>
  <c r="BJ220" i="43"/>
  <c r="AT221" i="43"/>
  <c r="BK220" i="41"/>
  <c r="AU221" i="41"/>
  <c r="CA220" i="41"/>
  <c r="BP220" i="41"/>
  <c r="AZ220" i="41"/>
  <c r="AJ221" i="41"/>
  <c r="BT220" i="42"/>
  <c r="AN221" i="42"/>
  <c r="BD220" i="42"/>
  <c r="BL220" i="40"/>
  <c r="AF221" i="40"/>
  <c r="AV220" i="40"/>
  <c r="AW220" i="40"/>
  <c r="BM220" i="40"/>
  <c r="AG221" i="40"/>
  <c r="AG221" i="37"/>
  <c r="AW220" i="37"/>
  <c r="BM220" i="37"/>
  <c r="AW220" i="42"/>
  <c r="BM220" i="42"/>
  <c r="AG221" i="42"/>
  <c r="AU221" i="43"/>
  <c r="BK220" i="43"/>
  <c r="CA220" i="43"/>
  <c r="AD117" i="45"/>
  <c r="V118" i="45"/>
  <c r="BB220" i="42"/>
  <c r="BR220" i="42"/>
  <c r="AL221" i="42"/>
  <c r="BY220" i="38"/>
  <c r="AS221" i="38"/>
  <c r="BI220" i="38"/>
  <c r="BW221" i="39"/>
  <c r="AQ222" i="39"/>
  <c r="BG221" i="39"/>
  <c r="AZ220" i="42"/>
  <c r="AJ221" i="42"/>
  <c r="BP220" i="42"/>
  <c r="AR221" i="40"/>
  <c r="BH220" i="40"/>
  <c r="BX220" i="40"/>
  <c r="S120" i="45"/>
  <c r="AA119" i="45"/>
  <c r="R120" i="45"/>
  <c r="Z119" i="45"/>
  <c r="Y118" i="45"/>
  <c r="AG117" i="45"/>
  <c r="T121" i="45"/>
  <c r="AB120" i="45"/>
  <c r="W120" i="45"/>
  <c r="AE119" i="45"/>
  <c r="X118" i="45"/>
  <c r="AF117" i="45"/>
  <c r="BE221" i="44"/>
  <c r="AO222" i="44"/>
  <c r="BU221" i="44"/>
  <c r="BA222" i="44"/>
  <c r="AK223" i="44"/>
  <c r="BQ222" i="44"/>
  <c r="BN222" i="44"/>
  <c r="AX222" i="44"/>
  <c r="AH223" i="44"/>
  <c r="BO220" i="44"/>
  <c r="AY220" i="44"/>
  <c r="AI221" i="44"/>
  <c r="AS222" i="44"/>
  <c r="BI221" i="44"/>
  <c r="BY221" i="44"/>
  <c r="BG221" i="44"/>
  <c r="AQ222" i="44"/>
  <c r="BW221" i="44"/>
  <c r="AT221" i="44"/>
  <c r="BZ220" i="44"/>
  <c r="BJ220" i="44"/>
  <c r="AP222" i="44"/>
  <c r="BF221" i="44"/>
  <c r="BV221" i="44"/>
  <c r="BK222" i="44"/>
  <c r="AU223" i="44"/>
  <c r="CA222" i="44"/>
  <c r="BT221" i="44"/>
  <c r="BD221" i="44"/>
  <c r="AN222" i="44"/>
  <c r="BL222" i="44"/>
  <c r="AV222" i="44"/>
  <c r="AF223" i="44"/>
  <c r="BP220" i="44"/>
  <c r="AZ220" i="44"/>
  <c r="AJ221" i="44"/>
  <c r="AW221" i="44"/>
  <c r="AG222" i="44"/>
  <c r="BM221" i="44"/>
  <c r="AM221" i="44"/>
  <c r="BS220" i="44"/>
  <c r="BC220" i="44"/>
  <c r="BX220" i="44"/>
  <c r="BH220" i="44"/>
  <c r="AR221" i="44"/>
  <c r="AL224" i="44"/>
  <c r="BB223" i="44"/>
  <c r="BR223" i="44"/>
  <c r="AV221" i="43"/>
  <c r="AF222" i="43"/>
  <c r="BL221" i="43"/>
  <c r="BT221" i="43"/>
  <c r="AN222" i="43"/>
  <c r="BD221" i="43"/>
  <c r="BW221" i="43"/>
  <c r="BG221" i="43"/>
  <c r="AQ222" i="43"/>
  <c r="BU221" i="43"/>
  <c r="BE221" i="43"/>
  <c r="AO222" i="43"/>
  <c r="BC221" i="43"/>
  <c r="AM222" i="43"/>
  <c r="BS221" i="43"/>
  <c r="AW220" i="43"/>
  <c r="BM220" i="43"/>
  <c r="AG221" i="43"/>
  <c r="BP220" i="43"/>
  <c r="AZ220" i="43"/>
  <c r="AJ221" i="43"/>
  <c r="AP222" i="43"/>
  <c r="BF221" i="43"/>
  <c r="BV221" i="43"/>
  <c r="AH221" i="43"/>
  <c r="AX220" i="43"/>
  <c r="BN220" i="43"/>
  <c r="BX222" i="43"/>
  <c r="AR223" i="43"/>
  <c r="BH222" i="43"/>
  <c r="BQ221" i="43"/>
  <c r="BA221" i="43"/>
  <c r="AK222" i="43"/>
  <c r="AY220" i="43"/>
  <c r="AI221" i="43"/>
  <c r="BO220" i="43"/>
  <c r="BR221" i="43"/>
  <c r="BB221" i="43"/>
  <c r="AL222" i="43"/>
  <c r="BQ221" i="42"/>
  <c r="AK222" i="42"/>
  <c r="BA221" i="42"/>
  <c r="BI220" i="42"/>
  <c r="BY220" i="42"/>
  <c r="AS221" i="42"/>
  <c r="BU222" i="42"/>
  <c r="AO223" i="42"/>
  <c r="BE222" i="42"/>
  <c r="AR221" i="42"/>
  <c r="BH220" i="42"/>
  <c r="BX220" i="42"/>
  <c r="BC222" i="42"/>
  <c r="BS222" i="42"/>
  <c r="AM223" i="42"/>
  <c r="BN222" i="42"/>
  <c r="AX222" i="42"/>
  <c r="AH223" i="42"/>
  <c r="BK221" i="42"/>
  <c r="CA221" i="42"/>
  <c r="AU222" i="42"/>
  <c r="AP221" i="42"/>
  <c r="BV220" i="42"/>
  <c r="BF220" i="42"/>
  <c r="AV220" i="42"/>
  <c r="AF221" i="42"/>
  <c r="BL220" i="42"/>
  <c r="BJ220" i="42"/>
  <c r="AT221" i="42"/>
  <c r="BZ220" i="42"/>
  <c r="AQ221" i="42"/>
  <c r="BG220" i="42"/>
  <c r="BW220" i="42"/>
  <c r="AY220" i="42"/>
  <c r="BO220" i="42"/>
  <c r="AI221" i="42"/>
  <c r="BZ222" i="41"/>
  <c r="BJ222" i="41"/>
  <c r="AT223" i="41"/>
  <c r="BI223" i="41"/>
  <c r="BY223" i="41"/>
  <c r="AS224" i="41"/>
  <c r="BM220" i="41"/>
  <c r="AW220" i="41"/>
  <c r="AG221" i="41"/>
  <c r="BT220" i="41"/>
  <c r="BD220" i="41"/>
  <c r="AN221" i="41"/>
  <c r="BU223" i="41"/>
  <c r="AO224" i="41"/>
  <c r="BE223" i="41"/>
  <c r="BF220" i="41"/>
  <c r="BV220" i="41"/>
  <c r="AP221" i="41"/>
  <c r="AY221" i="41"/>
  <c r="AI222" i="41"/>
  <c r="BO221" i="41"/>
  <c r="AL221" i="41"/>
  <c r="BR220" i="41"/>
  <c r="BB220" i="41"/>
  <c r="BL220" i="41"/>
  <c r="AV220" i="41"/>
  <c r="AF221" i="41"/>
  <c r="BW220" i="41"/>
  <c r="BG220" i="41"/>
  <c r="AQ221" i="41"/>
  <c r="AH222" i="41"/>
  <c r="AX221" i="41"/>
  <c r="BN221" i="41"/>
  <c r="AR221" i="41"/>
  <c r="BX220" i="41"/>
  <c r="BH220" i="41"/>
  <c r="AM221" i="41"/>
  <c r="BC220" i="41"/>
  <c r="BS220" i="41"/>
  <c r="BQ222" i="41"/>
  <c r="AK223" i="41"/>
  <c r="BA222" i="41"/>
  <c r="AX220" i="40"/>
  <c r="BN220" i="40"/>
  <c r="AH221" i="40"/>
  <c r="AN221" i="40"/>
  <c r="BT220" i="40"/>
  <c r="BD220" i="40"/>
  <c r="BR220" i="40"/>
  <c r="AL221" i="40"/>
  <c r="BB220" i="40"/>
  <c r="AO221" i="40"/>
  <c r="BE220" i="40"/>
  <c r="BU220" i="40"/>
  <c r="AS221" i="40"/>
  <c r="BI220" i="40"/>
  <c r="BY220" i="40"/>
  <c r="BJ221" i="40"/>
  <c r="BZ221" i="40"/>
  <c r="AT222" i="40"/>
  <c r="BA222" i="40"/>
  <c r="AK223" i="40"/>
  <c r="BQ222" i="40"/>
  <c r="BS221" i="40"/>
  <c r="AM222" i="40"/>
  <c r="BC221" i="40"/>
  <c r="BW222" i="40"/>
  <c r="BG222" i="40"/>
  <c r="AQ223" i="40"/>
  <c r="AU221" i="40"/>
  <c r="CA220" i="40"/>
  <c r="BK220" i="40"/>
  <c r="AP221" i="40"/>
  <c r="BF220" i="40"/>
  <c r="BV220" i="40"/>
  <c r="AY220" i="40"/>
  <c r="BO220" i="40"/>
  <c r="AI221" i="40"/>
  <c r="BP220" i="40"/>
  <c r="AJ221" i="40"/>
  <c r="AZ220" i="40"/>
  <c r="AL222" i="39"/>
  <c r="BB221" i="39"/>
  <c r="BR221" i="39"/>
  <c r="AO222" i="39"/>
  <c r="BU221" i="39"/>
  <c r="BE221" i="39"/>
  <c r="BV221" i="39"/>
  <c r="BF221" i="39"/>
  <c r="AP222" i="39"/>
  <c r="AK223" i="39"/>
  <c r="BA222" i="39"/>
  <c r="BQ222" i="39"/>
  <c r="AY220" i="39"/>
  <c r="AI221" i="39"/>
  <c r="BO220" i="39"/>
  <c r="AZ222" i="39"/>
  <c r="AJ223" i="39"/>
  <c r="BP222" i="39"/>
  <c r="BZ222" i="39"/>
  <c r="AT223" i="39"/>
  <c r="BJ222" i="39"/>
  <c r="BY221" i="39"/>
  <c r="BI221" i="39"/>
  <c r="AS222" i="39"/>
  <c r="BL221" i="39"/>
  <c r="AF222" i="39"/>
  <c r="AV221" i="39"/>
  <c r="AM222" i="39"/>
  <c r="BC221" i="39"/>
  <c r="BS221" i="39"/>
  <c r="AR223" i="39"/>
  <c r="BX222" i="39"/>
  <c r="BH222" i="39"/>
  <c r="AU221" i="39"/>
  <c r="CA220" i="39"/>
  <c r="BK220" i="39"/>
  <c r="AH221" i="39"/>
  <c r="BN220" i="39"/>
  <c r="AX220" i="39"/>
  <c r="AG221" i="39"/>
  <c r="BM220" i="39"/>
  <c r="AW220" i="39"/>
  <c r="AN221" i="39"/>
  <c r="BD220" i="39"/>
  <c r="BT220" i="39"/>
  <c r="AU221" i="38"/>
  <c r="CA220" i="38"/>
  <c r="BK220" i="38"/>
  <c r="AJ222" i="38"/>
  <c r="BP221" i="38"/>
  <c r="AZ221" i="38"/>
  <c r="BU220" i="38"/>
  <c r="AO221" i="38"/>
  <c r="BE220" i="38"/>
  <c r="BN221" i="38"/>
  <c r="AH222" i="38"/>
  <c r="AX221" i="38"/>
  <c r="AV220" i="38"/>
  <c r="BL220" i="38"/>
  <c r="AF221" i="38"/>
  <c r="BV220" i="38"/>
  <c r="AP221" i="38"/>
  <c r="BF220" i="38"/>
  <c r="AI222" i="38"/>
  <c r="BO221" i="38"/>
  <c r="AY221" i="38"/>
  <c r="BM220" i="38"/>
  <c r="AW220" i="38"/>
  <c r="AG221" i="38"/>
  <c r="BS221" i="38"/>
  <c r="BC221" i="38"/>
  <c r="AM222" i="38"/>
  <c r="BW222" i="38"/>
  <c r="AQ223" i="38"/>
  <c r="BG222" i="38"/>
  <c r="BX221" i="38"/>
  <c r="BH221" i="38"/>
  <c r="AR222" i="38"/>
  <c r="AK222" i="38"/>
  <c r="BQ221" i="38"/>
  <c r="BA221" i="38"/>
  <c r="BT221" i="38"/>
  <c r="BD221" i="38"/>
  <c r="AN222" i="38"/>
  <c r="BR222" i="38"/>
  <c r="AL223" i="38"/>
  <c r="BB222" i="38"/>
  <c r="BJ220" i="37"/>
  <c r="AT221" i="37"/>
  <c r="BZ220" i="37"/>
  <c r="AU222" i="37"/>
  <c r="BK221" i="37"/>
  <c r="CA221" i="37"/>
  <c r="AO221" i="37"/>
  <c r="BU220" i="37"/>
  <c r="BE220" i="37"/>
  <c r="AI221" i="37"/>
  <c r="BO220" i="37"/>
  <c r="AY220" i="37"/>
  <c r="AJ221" i="37"/>
  <c r="BP220" i="37"/>
  <c r="AZ220" i="37"/>
  <c r="AQ221" i="37"/>
  <c r="BG220" i="37"/>
  <c r="BW220" i="37"/>
  <c r="BX222" i="37"/>
  <c r="AR223" i="37"/>
  <c r="BH222" i="37"/>
  <c r="AK221" i="37"/>
  <c r="BQ220" i="37"/>
  <c r="BA220" i="37"/>
  <c r="BI220" i="37"/>
  <c r="AS221" i="37"/>
  <c r="BY220" i="37"/>
  <c r="BT220" i="37"/>
  <c r="BD220" i="37"/>
  <c r="AN221" i="37"/>
  <c r="BL221" i="37"/>
  <c r="AF222" i="37"/>
  <c r="AV221" i="37"/>
  <c r="BV221" i="37"/>
  <c r="AP222" i="37"/>
  <c r="BF221" i="37"/>
  <c r="BS220" i="37"/>
  <c r="BC220" i="37"/>
  <c r="AM221" i="37"/>
  <c r="BB220" i="37"/>
  <c r="AL221" i="37"/>
  <c r="BR220" i="37"/>
  <c r="BC220" i="36"/>
  <c r="AM221" i="36"/>
  <c r="BS220" i="36"/>
  <c r="AY220" i="36"/>
  <c r="AI221" i="36"/>
  <c r="BO220" i="36"/>
  <c r="AH223" i="36"/>
  <c r="BN222" i="36"/>
  <c r="AX222" i="36"/>
  <c r="AO222" i="36"/>
  <c r="BU221" i="36"/>
  <c r="BE221" i="36"/>
  <c r="BF220" i="36"/>
  <c r="BV220" i="36"/>
  <c r="AP221" i="36"/>
  <c r="BL220" i="36"/>
  <c r="AV220" i="36"/>
  <c r="AF221" i="36"/>
  <c r="BD220" i="36"/>
  <c r="AN221" i="36"/>
  <c r="BT220" i="36"/>
  <c r="BP221" i="36"/>
  <c r="AJ222" i="36"/>
  <c r="AZ221" i="36"/>
  <c r="BR221" i="36"/>
  <c r="AL222" i="36"/>
  <c r="BB221" i="36"/>
  <c r="BW220" i="36"/>
  <c r="BG220" i="36"/>
  <c r="AQ221" i="36"/>
  <c r="BZ220" i="36"/>
  <c r="BJ220" i="36"/>
  <c r="AT221" i="36"/>
  <c r="AU221" i="36"/>
  <c r="BK220" i="36"/>
  <c r="CA220" i="36"/>
  <c r="BY220" i="36"/>
  <c r="BI220" i="36"/>
  <c r="AS221" i="36"/>
  <c r="BM220" i="36"/>
  <c r="AW220" i="36"/>
  <c r="AG221" i="36"/>
  <c r="AR222" i="36"/>
  <c r="BH221" i="36"/>
  <c r="BX221" i="36"/>
  <c r="BQ222" i="36"/>
  <c r="BA222" i="36"/>
  <c r="AK223" i="36"/>
  <c r="BT217" i="16"/>
  <c r="BD217" i="16"/>
  <c r="BG217" i="16"/>
  <c r="BW217" i="16"/>
  <c r="BV218" i="16"/>
  <c r="BF218" i="16"/>
  <c r="BY217" i="16"/>
  <c r="BI217" i="16"/>
  <c r="BJ218" i="16"/>
  <c r="BZ218" i="16"/>
  <c r="BP91" i="16"/>
  <c r="AZ91" i="16"/>
  <c r="AY91" i="16"/>
  <c r="BO91" i="16"/>
  <c r="BH218" i="16"/>
  <c r="BX218" i="16"/>
  <c r="BK218" i="16"/>
  <c r="CA218" i="16"/>
  <c r="BU217" i="16"/>
  <c r="BE217" i="16"/>
  <c r="BR90" i="16"/>
  <c r="BB90" i="16"/>
  <c r="BQ90" i="16"/>
  <c r="BA90" i="16"/>
  <c r="BC90" i="16"/>
  <c r="BS90" i="16"/>
  <c r="BN90" i="16"/>
  <c r="AX90" i="16"/>
  <c r="BM90" i="16"/>
  <c r="AW90" i="16"/>
  <c r="AV90" i="16"/>
  <c r="BL90" i="16"/>
  <c r="AQ218" i="16"/>
  <c r="AU219" i="16"/>
  <c r="AO218" i="16"/>
  <c r="AS218" i="16"/>
  <c r="AT219" i="16"/>
  <c r="AP219" i="16"/>
  <c r="AR219" i="16"/>
  <c r="AN218" i="16"/>
  <c r="S75" i="15"/>
  <c r="AA75" i="15" s="1"/>
  <c r="U75" i="15"/>
  <c r="AC75" i="15" s="1"/>
  <c r="T76" i="15"/>
  <c r="AB76" i="15" s="1"/>
  <c r="V76" i="15"/>
  <c r="AD76" i="15" s="1"/>
  <c r="X76" i="15"/>
  <c r="AF76" i="15" s="1"/>
  <c r="Y76" i="15"/>
  <c r="AG76" i="15" s="1"/>
  <c r="R76" i="15"/>
  <c r="Z76" i="15" s="1"/>
  <c r="W76" i="15"/>
  <c r="AE76" i="15" s="1"/>
  <c r="AD118" i="45" l="1"/>
  <c r="V119" i="45"/>
  <c r="AJ222" i="41"/>
  <c r="BP221" i="41"/>
  <c r="AZ221" i="41"/>
  <c r="CA221" i="41"/>
  <c r="AU222" i="41"/>
  <c r="BK221" i="41"/>
  <c r="BH221" i="40"/>
  <c r="BX221" i="40"/>
  <c r="AR222" i="40"/>
  <c r="AT222" i="43"/>
  <c r="BJ221" i="43"/>
  <c r="BZ221" i="43"/>
  <c r="BP221" i="42"/>
  <c r="AJ222" i="42"/>
  <c r="AZ221" i="42"/>
  <c r="AW221" i="37"/>
  <c r="AG222" i="37"/>
  <c r="BM221" i="37"/>
  <c r="BM221" i="42"/>
  <c r="AW221" i="42"/>
  <c r="AG222" i="42"/>
  <c r="BY221" i="43"/>
  <c r="AS222" i="43"/>
  <c r="BI221" i="43"/>
  <c r="BM221" i="40"/>
  <c r="AG222" i="40"/>
  <c r="AW221" i="40"/>
  <c r="BN222" i="37"/>
  <c r="AX222" i="37"/>
  <c r="AH223" i="37"/>
  <c r="BG222" i="39"/>
  <c r="AQ223" i="39"/>
  <c r="BW222" i="39"/>
  <c r="BK221" i="43"/>
  <c r="CA221" i="43"/>
  <c r="AU222" i="43"/>
  <c r="AS222" i="38"/>
  <c r="BI221" i="38"/>
  <c r="BY221" i="38"/>
  <c r="AV221" i="40"/>
  <c r="AF222" i="40"/>
  <c r="BL221" i="40"/>
  <c r="AT222" i="38"/>
  <c r="BJ221" i="38"/>
  <c r="BZ221" i="38"/>
  <c r="BR221" i="42"/>
  <c r="AL222" i="42"/>
  <c r="BB221" i="42"/>
  <c r="BT221" i="42"/>
  <c r="AN222" i="42"/>
  <c r="BD221" i="42"/>
  <c r="AC118" i="45"/>
  <c r="U119" i="45"/>
  <c r="X119" i="45"/>
  <c r="AF118" i="45"/>
  <c r="W121" i="45"/>
  <c r="AE120" i="45"/>
  <c r="T122" i="45"/>
  <c r="AB121" i="45"/>
  <c r="Y119" i="45"/>
  <c r="AG118" i="45"/>
  <c r="Z120" i="45"/>
  <c r="R121" i="45"/>
  <c r="AA120" i="45"/>
  <c r="S121" i="45"/>
  <c r="BH221" i="44"/>
  <c r="AR222" i="44"/>
  <c r="BX221" i="44"/>
  <c r="AK224" i="44"/>
  <c r="BA223" i="44"/>
  <c r="BQ223" i="44"/>
  <c r="BS221" i="44"/>
  <c r="BC221" i="44"/>
  <c r="AM222" i="44"/>
  <c r="BM222" i="44"/>
  <c r="AW222" i="44"/>
  <c r="AG223" i="44"/>
  <c r="BI222" i="44"/>
  <c r="AS223" i="44"/>
  <c r="BY222" i="44"/>
  <c r="BN223" i="44"/>
  <c r="AH224" i="44"/>
  <c r="AX223" i="44"/>
  <c r="AT222" i="44"/>
  <c r="BZ221" i="44"/>
  <c r="BJ221" i="44"/>
  <c r="AI222" i="44"/>
  <c r="AY221" i="44"/>
  <c r="BO221" i="44"/>
  <c r="BT222" i="44"/>
  <c r="AN223" i="44"/>
  <c r="BD222" i="44"/>
  <c r="BK223" i="44"/>
  <c r="AU224" i="44"/>
  <c r="CA223" i="44"/>
  <c r="AQ223" i="44"/>
  <c r="BG222" i="44"/>
  <c r="BW222" i="44"/>
  <c r="BL223" i="44"/>
  <c r="AV223" i="44"/>
  <c r="AF224" i="44"/>
  <c r="BB224" i="44"/>
  <c r="AL225" i="44"/>
  <c r="BR224" i="44"/>
  <c r="AP223" i="44"/>
  <c r="BF222" i="44"/>
  <c r="BV222" i="44"/>
  <c r="AO223" i="44"/>
  <c r="BE222" i="44"/>
  <c r="BU222" i="44"/>
  <c r="BP221" i="44"/>
  <c r="AJ222" i="44"/>
  <c r="AZ221" i="44"/>
  <c r="AW221" i="43"/>
  <c r="AG222" i="43"/>
  <c r="BM221" i="43"/>
  <c r="BS222" i="43"/>
  <c r="BC222" i="43"/>
  <c r="AM223" i="43"/>
  <c r="BE222" i="43"/>
  <c r="BU222" i="43"/>
  <c r="AO223" i="43"/>
  <c r="BV222" i="43"/>
  <c r="BF222" i="43"/>
  <c r="AP223" i="43"/>
  <c r="BT222" i="43"/>
  <c r="BD222" i="43"/>
  <c r="AN223" i="43"/>
  <c r="AQ223" i="43"/>
  <c r="BW222" i="43"/>
  <c r="BG222" i="43"/>
  <c r="BR222" i="43"/>
  <c r="BB222" i="43"/>
  <c r="AL223" i="43"/>
  <c r="AY221" i="43"/>
  <c r="BO221" i="43"/>
  <c r="AI222" i="43"/>
  <c r="BA222" i="43"/>
  <c r="BQ222" i="43"/>
  <c r="AK223" i="43"/>
  <c r="AV222" i="43"/>
  <c r="AF223" i="43"/>
  <c r="BL222" i="43"/>
  <c r="BX223" i="43"/>
  <c r="AR224" i="43"/>
  <c r="BH223" i="43"/>
  <c r="AX221" i="43"/>
  <c r="AH222" i="43"/>
  <c r="BN221" i="43"/>
  <c r="AJ222" i="43"/>
  <c r="AZ221" i="43"/>
  <c r="BP221" i="43"/>
  <c r="AM224" i="42"/>
  <c r="BS223" i="42"/>
  <c r="BC223" i="42"/>
  <c r="BJ221" i="42"/>
  <c r="AT222" i="42"/>
  <c r="BZ221" i="42"/>
  <c r="AU223" i="42"/>
  <c r="CA222" i="42"/>
  <c r="BK222" i="42"/>
  <c r="BG221" i="42"/>
  <c r="AQ222" i="42"/>
  <c r="BW221" i="42"/>
  <c r="BL221" i="42"/>
  <c r="AV221" i="42"/>
  <c r="AF222" i="42"/>
  <c r="BF221" i="42"/>
  <c r="AP222" i="42"/>
  <c r="BV221" i="42"/>
  <c r="BI221" i="42"/>
  <c r="AS222" i="42"/>
  <c r="BY221" i="42"/>
  <c r="AI222" i="42"/>
  <c r="BO221" i="42"/>
  <c r="AY221" i="42"/>
  <c r="BA222" i="42"/>
  <c r="BQ222" i="42"/>
  <c r="AK223" i="42"/>
  <c r="AR222" i="42"/>
  <c r="BH221" i="42"/>
  <c r="BX221" i="42"/>
  <c r="BU223" i="42"/>
  <c r="AO224" i="42"/>
  <c r="BE223" i="42"/>
  <c r="BN223" i="42"/>
  <c r="AX223" i="42"/>
  <c r="AH224" i="42"/>
  <c r="BF221" i="41"/>
  <c r="AP222" i="41"/>
  <c r="BV221" i="41"/>
  <c r="BU224" i="41"/>
  <c r="AO225" i="41"/>
  <c r="BE224" i="41"/>
  <c r="AS225" i="41"/>
  <c r="BY224" i="41"/>
  <c r="BI224" i="41"/>
  <c r="BL221" i="41"/>
  <c r="AF222" i="41"/>
  <c r="AV221" i="41"/>
  <c r="AX222" i="41"/>
  <c r="BN222" i="41"/>
  <c r="AH223" i="41"/>
  <c r="BD221" i="41"/>
  <c r="AN222" i="41"/>
  <c r="BT221" i="41"/>
  <c r="BR221" i="41"/>
  <c r="AL222" i="41"/>
  <c r="BB221" i="41"/>
  <c r="BJ223" i="41"/>
  <c r="BZ223" i="41"/>
  <c r="AT224" i="41"/>
  <c r="AY222" i="41"/>
  <c r="BO222" i="41"/>
  <c r="AI223" i="41"/>
  <c r="BX221" i="41"/>
  <c r="AR222" i="41"/>
  <c r="BH221" i="41"/>
  <c r="BG221" i="41"/>
  <c r="AQ222" i="41"/>
  <c r="BW221" i="41"/>
  <c r="BM221" i="41"/>
  <c r="AW221" i="41"/>
  <c r="AG222" i="41"/>
  <c r="BA223" i="41"/>
  <c r="AK224" i="41"/>
  <c r="BQ223" i="41"/>
  <c r="AM222" i="41"/>
  <c r="BC221" i="41"/>
  <c r="BS221" i="41"/>
  <c r="BF221" i="40"/>
  <c r="BV221" i="40"/>
  <c r="AP222" i="40"/>
  <c r="BI221" i="40"/>
  <c r="BY221" i="40"/>
  <c r="AS222" i="40"/>
  <c r="BC222" i="40"/>
  <c r="AM223" i="40"/>
  <c r="BS222" i="40"/>
  <c r="AZ221" i="40"/>
  <c r="BP221" i="40"/>
  <c r="AJ222" i="40"/>
  <c r="BU221" i="40"/>
  <c r="AO222" i="40"/>
  <c r="BE221" i="40"/>
  <c r="BR221" i="40"/>
  <c r="AL222" i="40"/>
  <c r="BB221" i="40"/>
  <c r="AK224" i="40"/>
  <c r="BQ223" i="40"/>
  <c r="BA223" i="40"/>
  <c r="AH222" i="40"/>
  <c r="AX221" i="40"/>
  <c r="BN221" i="40"/>
  <c r="BK221" i="40"/>
  <c r="AU222" i="40"/>
  <c r="CA221" i="40"/>
  <c r="AI222" i="40"/>
  <c r="AY221" i="40"/>
  <c r="BO221" i="40"/>
  <c r="AQ224" i="40"/>
  <c r="BG223" i="40"/>
  <c r="BW223" i="40"/>
  <c r="BT221" i="40"/>
  <c r="AN222" i="40"/>
  <c r="BD221" i="40"/>
  <c r="AT223" i="40"/>
  <c r="BZ222" i="40"/>
  <c r="BJ222" i="40"/>
  <c r="BQ223" i="39"/>
  <c r="AK224" i="39"/>
  <c r="BA223" i="39"/>
  <c r="BP223" i="39"/>
  <c r="AZ223" i="39"/>
  <c r="AJ224" i="39"/>
  <c r="BO221" i="39"/>
  <c r="AI222" i="39"/>
  <c r="AY221" i="39"/>
  <c r="BF222" i="39"/>
  <c r="BV222" i="39"/>
  <c r="AP223" i="39"/>
  <c r="AS223" i="39"/>
  <c r="BY222" i="39"/>
  <c r="BI222" i="39"/>
  <c r="BU222" i="39"/>
  <c r="BE222" i="39"/>
  <c r="AO223" i="39"/>
  <c r="AR224" i="39"/>
  <c r="BH223" i="39"/>
  <c r="BX223" i="39"/>
  <c r="BM221" i="39"/>
  <c r="AG222" i="39"/>
  <c r="AW221" i="39"/>
  <c r="AT224" i="39"/>
  <c r="BJ223" i="39"/>
  <c r="BZ223" i="39"/>
  <c r="AU222" i="39"/>
  <c r="BK221" i="39"/>
  <c r="CA221" i="39"/>
  <c r="BD221" i="39"/>
  <c r="BT221" i="39"/>
  <c r="AN222" i="39"/>
  <c r="BN221" i="39"/>
  <c r="AH222" i="39"/>
  <c r="AX221" i="39"/>
  <c r="BS222" i="39"/>
  <c r="AM223" i="39"/>
  <c r="BC222" i="39"/>
  <c r="AV222" i="39"/>
  <c r="AF223" i="39"/>
  <c r="BL222" i="39"/>
  <c r="BR222" i="39"/>
  <c r="AL223" i="39"/>
  <c r="BB222" i="39"/>
  <c r="BQ222" i="38"/>
  <c r="AK223" i="38"/>
  <c r="BA222" i="38"/>
  <c r="BW223" i="38"/>
  <c r="AQ224" i="38"/>
  <c r="BG223" i="38"/>
  <c r="BM221" i="38"/>
  <c r="AG222" i="38"/>
  <c r="AW221" i="38"/>
  <c r="AZ222" i="38"/>
  <c r="AJ223" i="38"/>
  <c r="BP222" i="38"/>
  <c r="AP222" i="38"/>
  <c r="BF221" i="38"/>
  <c r="BV221" i="38"/>
  <c r="BL221" i="38"/>
  <c r="AV221" i="38"/>
  <c r="AF222" i="38"/>
  <c r="BU221" i="38"/>
  <c r="BE221" i="38"/>
  <c r="AO222" i="38"/>
  <c r="BX222" i="38"/>
  <c r="BH222" i="38"/>
  <c r="AR223" i="38"/>
  <c r="BN222" i="38"/>
  <c r="AH223" i="38"/>
  <c r="AX222" i="38"/>
  <c r="BR223" i="38"/>
  <c r="BB223" i="38"/>
  <c r="AL224" i="38"/>
  <c r="AY222" i="38"/>
  <c r="BO222" i="38"/>
  <c r="AI223" i="38"/>
  <c r="BC222" i="38"/>
  <c r="BS222" i="38"/>
  <c r="AM223" i="38"/>
  <c r="BD222" i="38"/>
  <c r="BT222" i="38"/>
  <c r="AN223" i="38"/>
  <c r="BK221" i="38"/>
  <c r="AU222" i="38"/>
  <c r="CA221" i="38"/>
  <c r="BW221" i="37"/>
  <c r="AQ222" i="37"/>
  <c r="BG221" i="37"/>
  <c r="AV222" i="37"/>
  <c r="AF223" i="37"/>
  <c r="BL222" i="37"/>
  <c r="BD221" i="37"/>
  <c r="BT221" i="37"/>
  <c r="AN222" i="37"/>
  <c r="BP221" i="37"/>
  <c r="AZ221" i="37"/>
  <c r="AJ222" i="37"/>
  <c r="BO221" i="37"/>
  <c r="AY221" i="37"/>
  <c r="AI222" i="37"/>
  <c r="BY221" i="37"/>
  <c r="AS222" i="37"/>
  <c r="BI221" i="37"/>
  <c r="BB221" i="37"/>
  <c r="BR221" i="37"/>
  <c r="AL222" i="37"/>
  <c r="BE221" i="37"/>
  <c r="BU221" i="37"/>
  <c r="AO222" i="37"/>
  <c r="BH223" i="37"/>
  <c r="BX223" i="37"/>
  <c r="AR224" i="37"/>
  <c r="BC221" i="37"/>
  <c r="BS221" i="37"/>
  <c r="AM222" i="37"/>
  <c r="BA221" i="37"/>
  <c r="BQ221" i="37"/>
  <c r="AK222" i="37"/>
  <c r="AT222" i="37"/>
  <c r="BJ221" i="37"/>
  <c r="BZ221" i="37"/>
  <c r="CA222" i="37"/>
  <c r="BK222" i="37"/>
  <c r="AU223" i="37"/>
  <c r="BV222" i="37"/>
  <c r="BF222" i="37"/>
  <c r="AP223" i="37"/>
  <c r="AV221" i="36"/>
  <c r="BL221" i="36"/>
  <c r="AF222" i="36"/>
  <c r="AO223" i="36"/>
  <c r="BE222" i="36"/>
  <c r="BU222" i="36"/>
  <c r="AS222" i="36"/>
  <c r="BI221" i="36"/>
  <c r="BY221" i="36"/>
  <c r="AQ222" i="36"/>
  <c r="BW221" i="36"/>
  <c r="BG221" i="36"/>
  <c r="AN222" i="36"/>
  <c r="BT221" i="36"/>
  <c r="BD221" i="36"/>
  <c r="BK221" i="36"/>
  <c r="AU222" i="36"/>
  <c r="CA221" i="36"/>
  <c r="BJ221" i="36"/>
  <c r="AT222" i="36"/>
  <c r="BZ221" i="36"/>
  <c r="BB222" i="36"/>
  <c r="AL223" i="36"/>
  <c r="BR222" i="36"/>
  <c r="BO221" i="36"/>
  <c r="AI222" i="36"/>
  <c r="AY221" i="36"/>
  <c r="BH222" i="36"/>
  <c r="AR223" i="36"/>
  <c r="BX222" i="36"/>
  <c r="AW221" i="36"/>
  <c r="BM221" i="36"/>
  <c r="AG222" i="36"/>
  <c r="AM222" i="36"/>
  <c r="BS221" i="36"/>
  <c r="BC221" i="36"/>
  <c r="AP222" i="36"/>
  <c r="BV221" i="36"/>
  <c r="BF221" i="36"/>
  <c r="BA223" i="36"/>
  <c r="BQ223" i="36"/>
  <c r="AK224" i="36"/>
  <c r="BN223" i="36"/>
  <c r="AX223" i="36"/>
  <c r="AH224" i="36"/>
  <c r="BP222" i="36"/>
  <c r="AZ222" i="36"/>
  <c r="AJ223" i="36"/>
  <c r="BT218" i="16"/>
  <c r="BD218" i="16"/>
  <c r="BJ219" i="16"/>
  <c r="BZ219" i="16"/>
  <c r="BK219" i="16"/>
  <c r="CA219" i="16"/>
  <c r="AW91" i="16"/>
  <c r="BM91" i="16"/>
  <c r="BC91" i="16"/>
  <c r="BS91" i="16"/>
  <c r="BI218" i="16"/>
  <c r="BY218" i="16"/>
  <c r="BE218" i="16"/>
  <c r="BU218" i="16"/>
  <c r="BR91" i="16"/>
  <c r="BB91" i="16"/>
  <c r="BH219" i="16"/>
  <c r="BX219" i="16"/>
  <c r="BF219" i="16"/>
  <c r="BV219" i="16"/>
  <c r="BW218" i="16"/>
  <c r="BG218" i="16"/>
  <c r="BO92" i="16"/>
  <c r="AY92" i="16"/>
  <c r="AX91" i="16"/>
  <c r="BN91" i="16"/>
  <c r="BP92" i="16"/>
  <c r="AZ92" i="16"/>
  <c r="BQ91" i="16"/>
  <c r="BA91" i="16"/>
  <c r="AV91" i="16"/>
  <c r="BL91" i="16"/>
  <c r="AO219" i="16"/>
  <c r="AQ219" i="16"/>
  <c r="AP220" i="16"/>
  <c r="AT220" i="16"/>
  <c r="AS219" i="16"/>
  <c r="AU220" i="16"/>
  <c r="AN219" i="16"/>
  <c r="AR220" i="16"/>
  <c r="V77" i="15"/>
  <c r="AD77" i="15" s="1"/>
  <c r="W77" i="15"/>
  <c r="AE77" i="15" s="1"/>
  <c r="R77" i="15"/>
  <c r="Z77" i="15" s="1"/>
  <c r="T77" i="15"/>
  <c r="AB77" i="15" s="1"/>
  <c r="Y77" i="15"/>
  <c r="AG77" i="15" s="1"/>
  <c r="U76" i="15"/>
  <c r="AC76" i="15" s="1"/>
  <c r="X77" i="15"/>
  <c r="AF77" i="15" s="1"/>
  <c r="S76" i="15"/>
  <c r="AA76" i="15" s="1"/>
  <c r="BY222" i="38" l="1"/>
  <c r="AS223" i="38"/>
  <c r="BI222" i="38"/>
  <c r="AW222" i="37"/>
  <c r="BM222" i="37"/>
  <c r="AG223" i="37"/>
  <c r="AU223" i="43"/>
  <c r="BK222" i="43"/>
  <c r="CA222" i="43"/>
  <c r="BP222" i="42"/>
  <c r="AZ222" i="42"/>
  <c r="AJ223" i="42"/>
  <c r="BJ222" i="43"/>
  <c r="BZ222" i="43"/>
  <c r="AT223" i="43"/>
  <c r="BT222" i="42"/>
  <c r="BD222" i="42"/>
  <c r="AN223" i="42"/>
  <c r="BN223" i="37"/>
  <c r="AH224" i="37"/>
  <c r="AX223" i="37"/>
  <c r="BX222" i="40"/>
  <c r="BH222" i="40"/>
  <c r="AR223" i="40"/>
  <c r="AL223" i="42"/>
  <c r="BB222" i="42"/>
  <c r="BR222" i="42"/>
  <c r="U120" i="45"/>
  <c r="AC119" i="45"/>
  <c r="AW222" i="40"/>
  <c r="AG223" i="40"/>
  <c r="BM222" i="40"/>
  <c r="AU223" i="41"/>
  <c r="CA222" i="41"/>
  <c r="BK222" i="41"/>
  <c r="BZ222" i="38"/>
  <c r="AT223" i="38"/>
  <c r="BJ222" i="38"/>
  <c r="BY222" i="43"/>
  <c r="AS223" i="43"/>
  <c r="BI222" i="43"/>
  <c r="BW223" i="39"/>
  <c r="AQ224" i="39"/>
  <c r="BG223" i="39"/>
  <c r="AF223" i="40"/>
  <c r="AV222" i="40"/>
  <c r="BL222" i="40"/>
  <c r="BM222" i="42"/>
  <c r="AG223" i="42"/>
  <c r="AW222" i="42"/>
  <c r="AJ223" i="41"/>
  <c r="BP222" i="41"/>
  <c r="AZ222" i="41"/>
  <c r="AD119" i="45"/>
  <c r="V120" i="45"/>
  <c r="AG119" i="45"/>
  <c r="Y120" i="45"/>
  <c r="AB122" i="45"/>
  <c r="T123" i="45"/>
  <c r="AA121" i="45"/>
  <c r="S122" i="45"/>
  <c r="W122" i="45"/>
  <c r="AE121" i="45"/>
  <c r="Z121" i="45"/>
  <c r="R122" i="45"/>
  <c r="X120" i="45"/>
  <c r="AF119" i="45"/>
  <c r="BI223" i="44"/>
  <c r="AS224" i="44"/>
  <c r="BY223" i="44"/>
  <c r="BJ222" i="44"/>
  <c r="AT223" i="44"/>
  <c r="BZ222" i="44"/>
  <c r="BB225" i="44"/>
  <c r="BR225" i="44"/>
  <c r="AL226" i="44"/>
  <c r="AU225" i="44"/>
  <c r="CA224" i="44"/>
  <c r="BK224" i="44"/>
  <c r="BV223" i="44"/>
  <c r="AP224" i="44"/>
  <c r="BF223" i="44"/>
  <c r="AF225" i="44"/>
  <c r="AV224" i="44"/>
  <c r="BL224" i="44"/>
  <c r="BS222" i="44"/>
  <c r="AM223" i="44"/>
  <c r="BC222" i="44"/>
  <c r="BA224" i="44"/>
  <c r="AK225" i="44"/>
  <c r="BQ224" i="44"/>
  <c r="BU223" i="44"/>
  <c r="AO224" i="44"/>
  <c r="BE223" i="44"/>
  <c r="AH225" i="44"/>
  <c r="BN224" i="44"/>
  <c r="AX224" i="44"/>
  <c r="BM223" i="44"/>
  <c r="AW223" i="44"/>
  <c r="AG224" i="44"/>
  <c r="AY222" i="44"/>
  <c r="BO222" i="44"/>
  <c r="AI223" i="44"/>
  <c r="AR223" i="44"/>
  <c r="BH222" i="44"/>
  <c r="BX222" i="44"/>
  <c r="BW223" i="44"/>
  <c r="AQ224" i="44"/>
  <c r="BG223" i="44"/>
  <c r="AZ222" i="44"/>
  <c r="BP222" i="44"/>
  <c r="AJ223" i="44"/>
  <c r="AN224" i="44"/>
  <c r="BT223" i="44"/>
  <c r="BD223" i="44"/>
  <c r="AQ224" i="43"/>
  <c r="BG223" i="43"/>
  <c r="BW223" i="43"/>
  <c r="BL223" i="43"/>
  <c r="AV223" i="43"/>
  <c r="AF224" i="43"/>
  <c r="BT223" i="43"/>
  <c r="AN224" i="43"/>
  <c r="BD223" i="43"/>
  <c r="AK224" i="43"/>
  <c r="BA223" i="43"/>
  <c r="BQ223" i="43"/>
  <c r="BU223" i="43"/>
  <c r="BE223" i="43"/>
  <c r="AO224" i="43"/>
  <c r="AW222" i="43"/>
  <c r="BM222" i="43"/>
  <c r="AG223" i="43"/>
  <c r="BV223" i="43"/>
  <c r="BF223" i="43"/>
  <c r="AP224" i="43"/>
  <c r="AH223" i="43"/>
  <c r="AX222" i="43"/>
  <c r="BN222" i="43"/>
  <c r="BB223" i="43"/>
  <c r="BR223" i="43"/>
  <c r="AL224" i="43"/>
  <c r="BC223" i="43"/>
  <c r="AM224" i="43"/>
  <c r="BS223" i="43"/>
  <c r="AY222" i="43"/>
  <c r="BO222" i="43"/>
  <c r="AI223" i="43"/>
  <c r="AZ222" i="43"/>
  <c r="BP222" i="43"/>
  <c r="AJ223" i="43"/>
  <c r="BX224" i="43"/>
  <c r="BH224" i="43"/>
  <c r="AR225" i="43"/>
  <c r="BW222" i="42"/>
  <c r="AQ223" i="42"/>
  <c r="BG222" i="42"/>
  <c r="BX222" i="42"/>
  <c r="AR223" i="42"/>
  <c r="BH222" i="42"/>
  <c r="BK223" i="42"/>
  <c r="AU224" i="42"/>
  <c r="CA223" i="42"/>
  <c r="AV222" i="42"/>
  <c r="AF223" i="42"/>
  <c r="BL222" i="42"/>
  <c r="AK224" i="42"/>
  <c r="BA223" i="42"/>
  <c r="BQ223" i="42"/>
  <c r="AY222" i="42"/>
  <c r="AI223" i="42"/>
  <c r="BO222" i="42"/>
  <c r="AS223" i="42"/>
  <c r="BI222" i="42"/>
  <c r="BY222" i="42"/>
  <c r="AH225" i="42"/>
  <c r="AX224" i="42"/>
  <c r="BN224" i="42"/>
  <c r="BV222" i="42"/>
  <c r="AP223" i="42"/>
  <c r="BF222" i="42"/>
  <c r="AT223" i="42"/>
  <c r="BZ222" i="42"/>
  <c r="BJ222" i="42"/>
  <c r="BE224" i="42"/>
  <c r="AO225" i="42"/>
  <c r="BU224" i="42"/>
  <c r="BC224" i="42"/>
  <c r="AM225" i="42"/>
  <c r="BS224" i="42"/>
  <c r="AH224" i="41"/>
  <c r="AX223" i="41"/>
  <c r="BN223" i="41"/>
  <c r="AN223" i="41"/>
  <c r="BT222" i="41"/>
  <c r="BD222" i="41"/>
  <c r="AV222" i="41"/>
  <c r="BL222" i="41"/>
  <c r="AF223" i="41"/>
  <c r="AR223" i="41"/>
  <c r="BX222" i="41"/>
  <c r="BH222" i="41"/>
  <c r="BY225" i="41"/>
  <c r="AS226" i="41"/>
  <c r="BI225" i="41"/>
  <c r="AQ223" i="41"/>
  <c r="BW222" i="41"/>
  <c r="BG222" i="41"/>
  <c r="BU225" i="41"/>
  <c r="BE225" i="41"/>
  <c r="AO226" i="41"/>
  <c r="BA224" i="41"/>
  <c r="BQ224" i="41"/>
  <c r="AK225" i="41"/>
  <c r="BR222" i="41"/>
  <c r="BB222" i="41"/>
  <c r="AL223" i="41"/>
  <c r="AI224" i="41"/>
  <c r="AY223" i="41"/>
  <c r="BO223" i="41"/>
  <c r="AT225" i="41"/>
  <c r="BZ224" i="41"/>
  <c r="BJ224" i="41"/>
  <c r="BS222" i="41"/>
  <c r="AM223" i="41"/>
  <c r="BC222" i="41"/>
  <c r="AW222" i="41"/>
  <c r="BM222" i="41"/>
  <c r="AG223" i="41"/>
  <c r="AP223" i="41"/>
  <c r="BV222" i="41"/>
  <c r="BF222" i="41"/>
  <c r="BG224" i="40"/>
  <c r="AQ225" i="40"/>
  <c r="BW224" i="40"/>
  <c r="BB222" i="40"/>
  <c r="BR222" i="40"/>
  <c r="AL223" i="40"/>
  <c r="BV222" i="40"/>
  <c r="AP223" i="40"/>
  <c r="BF222" i="40"/>
  <c r="AY222" i="40"/>
  <c r="AI223" i="40"/>
  <c r="BO222" i="40"/>
  <c r="AU223" i="40"/>
  <c r="CA222" i="40"/>
  <c r="BK222" i="40"/>
  <c r="AK225" i="40"/>
  <c r="BA224" i="40"/>
  <c r="BQ224" i="40"/>
  <c r="AZ222" i="40"/>
  <c r="AJ223" i="40"/>
  <c r="BP222" i="40"/>
  <c r="AX222" i="40"/>
  <c r="AH223" i="40"/>
  <c r="BN222" i="40"/>
  <c r="AS223" i="40"/>
  <c r="BY222" i="40"/>
  <c r="BI222" i="40"/>
  <c r="BJ223" i="40"/>
  <c r="AT224" i="40"/>
  <c r="BZ223" i="40"/>
  <c r="BT222" i="40"/>
  <c r="BD222" i="40"/>
  <c r="AN223" i="40"/>
  <c r="BU222" i="40"/>
  <c r="BE222" i="40"/>
  <c r="AO223" i="40"/>
  <c r="AM224" i="40"/>
  <c r="BS223" i="40"/>
  <c r="BC223" i="40"/>
  <c r="AX222" i="39"/>
  <c r="AH223" i="39"/>
  <c r="BN222" i="39"/>
  <c r="AY222" i="39"/>
  <c r="AI223" i="39"/>
  <c r="BO222" i="39"/>
  <c r="AP224" i="39"/>
  <c r="BV223" i="39"/>
  <c r="BF223" i="39"/>
  <c r="CA222" i="39"/>
  <c r="AU223" i="39"/>
  <c r="BK222" i="39"/>
  <c r="BJ224" i="39"/>
  <c r="BZ224" i="39"/>
  <c r="AT225" i="39"/>
  <c r="BR223" i="39"/>
  <c r="BB223" i="39"/>
  <c r="AL224" i="39"/>
  <c r="BT222" i="39"/>
  <c r="AN223" i="39"/>
  <c r="BD222" i="39"/>
  <c r="BP224" i="39"/>
  <c r="AJ225" i="39"/>
  <c r="AZ224" i="39"/>
  <c r="AW222" i="39"/>
  <c r="AG223" i="39"/>
  <c r="BM222" i="39"/>
  <c r="AV223" i="39"/>
  <c r="BL223" i="39"/>
  <c r="AF224" i="39"/>
  <c r="AR225" i="39"/>
  <c r="BH224" i="39"/>
  <c r="BX224" i="39"/>
  <c r="AK225" i="39"/>
  <c r="BA224" i="39"/>
  <c r="BQ224" i="39"/>
  <c r="AS224" i="39"/>
  <c r="BY223" i="39"/>
  <c r="BI223" i="39"/>
  <c r="BS223" i="39"/>
  <c r="AM224" i="39"/>
  <c r="BC223" i="39"/>
  <c r="AO224" i="39"/>
  <c r="BU223" i="39"/>
  <c r="BE223" i="39"/>
  <c r="BO223" i="38"/>
  <c r="AY223" i="38"/>
  <c r="AI224" i="38"/>
  <c r="BG224" i="38"/>
  <c r="BW224" i="38"/>
  <c r="AQ225" i="38"/>
  <c r="BF222" i="38"/>
  <c r="AP223" i="38"/>
  <c r="BV222" i="38"/>
  <c r="BP223" i="38"/>
  <c r="AZ223" i="38"/>
  <c r="AJ224" i="38"/>
  <c r="AX223" i="38"/>
  <c r="BN223" i="38"/>
  <c r="AH224" i="38"/>
  <c r="BR224" i="38"/>
  <c r="BB224" i="38"/>
  <c r="AL225" i="38"/>
  <c r="BX223" i="38"/>
  <c r="BH223" i="38"/>
  <c r="AR224" i="38"/>
  <c r="AN224" i="38"/>
  <c r="BT223" i="38"/>
  <c r="BD223" i="38"/>
  <c r="AU223" i="38"/>
  <c r="CA222" i="38"/>
  <c r="BK222" i="38"/>
  <c r="AM224" i="38"/>
  <c r="BS223" i="38"/>
  <c r="BC223" i="38"/>
  <c r="BQ223" i="38"/>
  <c r="BA223" i="38"/>
  <c r="AK224" i="38"/>
  <c r="AV222" i="38"/>
  <c r="AF223" i="38"/>
  <c r="BL222" i="38"/>
  <c r="BM222" i="38"/>
  <c r="AG223" i="38"/>
  <c r="AW222" i="38"/>
  <c r="BE222" i="38"/>
  <c r="BU222" i="38"/>
  <c r="AO223" i="38"/>
  <c r="BY222" i="37"/>
  <c r="AS223" i="37"/>
  <c r="BI222" i="37"/>
  <c r="BQ222" i="37"/>
  <c r="AK223" i="37"/>
  <c r="BA222" i="37"/>
  <c r="BO222" i="37"/>
  <c r="AY222" i="37"/>
  <c r="AI223" i="37"/>
  <c r="AM223" i="37"/>
  <c r="BC222" i="37"/>
  <c r="BS222" i="37"/>
  <c r="BP222" i="37"/>
  <c r="AZ222" i="37"/>
  <c r="AJ223" i="37"/>
  <c r="AN223" i="37"/>
  <c r="BD222" i="37"/>
  <c r="BT222" i="37"/>
  <c r="AR225" i="37"/>
  <c r="BH224" i="37"/>
  <c r="BX224" i="37"/>
  <c r="BZ222" i="37"/>
  <c r="AT223" i="37"/>
  <c r="BJ222" i="37"/>
  <c r="BF223" i="37"/>
  <c r="BV223" i="37"/>
  <c r="AP224" i="37"/>
  <c r="CA223" i="37"/>
  <c r="AU224" i="37"/>
  <c r="BK223" i="37"/>
  <c r="AF224" i="37"/>
  <c r="BL223" i="37"/>
  <c r="AV223" i="37"/>
  <c r="AO223" i="37"/>
  <c r="BU222" i="37"/>
  <c r="BE222" i="37"/>
  <c r="BW222" i="37"/>
  <c r="AQ223" i="37"/>
  <c r="BG222" i="37"/>
  <c r="AL223" i="37"/>
  <c r="BB222" i="37"/>
  <c r="BR222" i="37"/>
  <c r="BC222" i="36"/>
  <c r="AM223" i="36"/>
  <c r="BS222" i="36"/>
  <c r="BG222" i="36"/>
  <c r="AQ223" i="36"/>
  <c r="BW222" i="36"/>
  <c r="AR224" i="36"/>
  <c r="BX223" i="36"/>
  <c r="BH223" i="36"/>
  <c r="AZ223" i="36"/>
  <c r="BP223" i="36"/>
  <c r="AJ224" i="36"/>
  <c r="BO222" i="36"/>
  <c r="AI223" i="36"/>
  <c r="AY222" i="36"/>
  <c r="BJ222" i="36"/>
  <c r="AT223" i="36"/>
  <c r="BZ222" i="36"/>
  <c r="AN223" i="36"/>
  <c r="BD222" i="36"/>
  <c r="BT222" i="36"/>
  <c r="BB223" i="36"/>
  <c r="AL224" i="36"/>
  <c r="BR223" i="36"/>
  <c r="AF223" i="36"/>
  <c r="BL222" i="36"/>
  <c r="AV222" i="36"/>
  <c r="CA222" i="36"/>
  <c r="AU223" i="36"/>
  <c r="BK222" i="36"/>
  <c r="AK225" i="36"/>
  <c r="BQ224" i="36"/>
  <c r="BA224" i="36"/>
  <c r="AP223" i="36"/>
  <c r="BF222" i="36"/>
  <c r="BV222" i="36"/>
  <c r="AG223" i="36"/>
  <c r="AW222" i="36"/>
  <c r="BM222" i="36"/>
  <c r="BI222" i="36"/>
  <c r="AS223" i="36"/>
  <c r="BY222" i="36"/>
  <c r="BN224" i="36"/>
  <c r="AH225" i="36"/>
  <c r="AX224" i="36"/>
  <c r="BU223" i="36"/>
  <c r="AO224" i="36"/>
  <c r="BE223" i="36"/>
  <c r="BX220" i="16"/>
  <c r="BH220" i="16"/>
  <c r="BI219" i="16"/>
  <c r="BY219" i="16"/>
  <c r="BG219" i="16"/>
  <c r="BW219" i="16"/>
  <c r="BE219" i="16"/>
  <c r="BU219" i="16"/>
  <c r="AY93" i="16"/>
  <c r="BO93" i="16"/>
  <c r="AW92" i="16"/>
  <c r="BM92" i="16"/>
  <c r="AZ93" i="16"/>
  <c r="BP93" i="16"/>
  <c r="BD219" i="16"/>
  <c r="BT219" i="16"/>
  <c r="CA220" i="16"/>
  <c r="BK220" i="16"/>
  <c r="BJ220" i="16"/>
  <c r="BZ220" i="16"/>
  <c r="BR92" i="16"/>
  <c r="BB92" i="16"/>
  <c r="BA92" i="16"/>
  <c r="BQ92" i="16"/>
  <c r="BV220" i="16"/>
  <c r="BF220" i="16"/>
  <c r="BS92" i="16"/>
  <c r="BC92" i="16"/>
  <c r="AX92" i="16"/>
  <c r="BN92" i="16"/>
  <c r="BL92" i="16"/>
  <c r="AV92" i="16"/>
  <c r="AU221" i="16"/>
  <c r="AS220" i="16"/>
  <c r="AQ220" i="16"/>
  <c r="AT221" i="16"/>
  <c r="AP221" i="16"/>
  <c r="AR221" i="16"/>
  <c r="AO220" i="16"/>
  <c r="AN220" i="16"/>
  <c r="S77" i="15"/>
  <c r="AA77" i="15" s="1"/>
  <c r="X78" i="15"/>
  <c r="AF78" i="15" s="1"/>
  <c r="T78" i="15"/>
  <c r="AB78" i="15" s="1"/>
  <c r="R78" i="15"/>
  <c r="Z78" i="15" s="1"/>
  <c r="U77" i="15"/>
  <c r="AC77" i="15" s="1"/>
  <c r="W78" i="15"/>
  <c r="AE78" i="15" s="1"/>
  <c r="Y78" i="15"/>
  <c r="AG78" i="15" s="1"/>
  <c r="V78" i="15"/>
  <c r="AD78" i="15" s="1"/>
  <c r="AS224" i="43" l="1"/>
  <c r="BY223" i="43"/>
  <c r="BI223" i="43"/>
  <c r="AX224" i="37"/>
  <c r="AH225" i="37"/>
  <c r="BN224" i="37"/>
  <c r="AN224" i="42"/>
  <c r="BT223" i="42"/>
  <c r="BD223" i="42"/>
  <c r="BK223" i="41"/>
  <c r="CA223" i="41"/>
  <c r="AU224" i="41"/>
  <c r="AZ223" i="42"/>
  <c r="AJ224" i="42"/>
  <c r="BP223" i="42"/>
  <c r="AZ223" i="41"/>
  <c r="BP223" i="41"/>
  <c r="AJ224" i="41"/>
  <c r="AW223" i="40"/>
  <c r="BM223" i="40"/>
  <c r="AG224" i="40"/>
  <c r="AT224" i="43"/>
  <c r="BZ223" i="43"/>
  <c r="BJ223" i="43"/>
  <c r="BM223" i="42"/>
  <c r="AG224" i="42"/>
  <c r="AW223" i="42"/>
  <c r="AC120" i="45"/>
  <c r="U121" i="45"/>
  <c r="BK223" i="43"/>
  <c r="AU224" i="43"/>
  <c r="CA223" i="43"/>
  <c r="AT224" i="38"/>
  <c r="BJ223" i="38"/>
  <c r="BZ223" i="38"/>
  <c r="AG224" i="37"/>
  <c r="BM223" i="37"/>
  <c r="AW223" i="37"/>
  <c r="BL223" i="40"/>
  <c r="AV223" i="40"/>
  <c r="AF224" i="40"/>
  <c r="AL224" i="42"/>
  <c r="BR223" i="42"/>
  <c r="BB223" i="42"/>
  <c r="BH223" i="40"/>
  <c r="BX223" i="40"/>
  <c r="AR224" i="40"/>
  <c r="AQ225" i="39"/>
  <c r="BG224" i="39"/>
  <c r="BW224" i="39"/>
  <c r="V121" i="45"/>
  <c r="AD120" i="45"/>
  <c r="BI223" i="38"/>
  <c r="AS224" i="38"/>
  <c r="BY223" i="38"/>
  <c r="R123" i="45"/>
  <c r="Z122" i="45"/>
  <c r="AE122" i="45"/>
  <c r="W123" i="45"/>
  <c r="AA122" i="45"/>
  <c r="S123" i="45"/>
  <c r="T124" i="45"/>
  <c r="AB123" i="45"/>
  <c r="AF120" i="45"/>
  <c r="X121" i="45"/>
  <c r="Y121" i="45"/>
  <c r="AG120" i="45"/>
  <c r="BH223" i="44"/>
  <c r="BX223" i="44"/>
  <c r="AR224" i="44"/>
  <c r="AM224" i="44"/>
  <c r="BC223" i="44"/>
  <c r="BS223" i="44"/>
  <c r="BF224" i="44"/>
  <c r="AP225" i="44"/>
  <c r="BV224" i="44"/>
  <c r="AJ224" i="44"/>
  <c r="AZ223" i="44"/>
  <c r="BP223" i="44"/>
  <c r="BJ223" i="44"/>
  <c r="AT224" i="44"/>
  <c r="BZ223" i="44"/>
  <c r="AG225" i="44"/>
  <c r="BM224" i="44"/>
  <c r="AW224" i="44"/>
  <c r="AI224" i="44"/>
  <c r="AY223" i="44"/>
  <c r="BO223" i="44"/>
  <c r="AO225" i="44"/>
  <c r="BE224" i="44"/>
  <c r="BU224" i="44"/>
  <c r="BQ225" i="44"/>
  <c r="AK226" i="44"/>
  <c r="BA225" i="44"/>
  <c r="AV225" i="44"/>
  <c r="AF226" i="44"/>
  <c r="BL225" i="44"/>
  <c r="CA225" i="44"/>
  <c r="AU226" i="44"/>
  <c r="BK225" i="44"/>
  <c r="BN225" i="44"/>
  <c r="AH226" i="44"/>
  <c r="AX225" i="44"/>
  <c r="BD224" i="44"/>
  <c r="AN225" i="44"/>
  <c r="BT224" i="44"/>
  <c r="BI224" i="44"/>
  <c r="AS225" i="44"/>
  <c r="BY224" i="44"/>
  <c r="BB226" i="44"/>
  <c r="BR226" i="44"/>
  <c r="AL227" i="44"/>
  <c r="BW224" i="44"/>
  <c r="BG224" i="44"/>
  <c r="AQ225" i="44"/>
  <c r="AY223" i="43"/>
  <c r="BO223" i="43"/>
  <c r="AI224" i="43"/>
  <c r="AO225" i="43"/>
  <c r="BU224" i="43"/>
  <c r="BE224" i="43"/>
  <c r="BA224" i="43"/>
  <c r="AK225" i="43"/>
  <c r="BQ224" i="43"/>
  <c r="BX225" i="43"/>
  <c r="BH225" i="43"/>
  <c r="AR226" i="43"/>
  <c r="BF224" i="43"/>
  <c r="BV224" i="43"/>
  <c r="AP225" i="43"/>
  <c r="BC224" i="43"/>
  <c r="AM225" i="43"/>
  <c r="BS224" i="43"/>
  <c r="AL225" i="43"/>
  <c r="BB224" i="43"/>
  <c r="BR224" i="43"/>
  <c r="AN225" i="43"/>
  <c r="BT224" i="43"/>
  <c r="BD224" i="43"/>
  <c r="AF225" i="43"/>
  <c r="AV224" i="43"/>
  <c r="BL224" i="43"/>
  <c r="AZ223" i="43"/>
  <c r="BP223" i="43"/>
  <c r="AJ224" i="43"/>
  <c r="AX223" i="43"/>
  <c r="AH224" i="43"/>
  <c r="BN223" i="43"/>
  <c r="AW223" i="43"/>
  <c r="AG224" i="43"/>
  <c r="BM223" i="43"/>
  <c r="BG224" i="43"/>
  <c r="AQ225" i="43"/>
  <c r="BW224" i="43"/>
  <c r="AV223" i="42"/>
  <c r="BL223" i="42"/>
  <c r="AF224" i="42"/>
  <c r="CA224" i="42"/>
  <c r="AU225" i="42"/>
  <c r="BK224" i="42"/>
  <c r="AO226" i="42"/>
  <c r="BE225" i="42"/>
  <c r="BU225" i="42"/>
  <c r="AK225" i="42"/>
  <c r="BA224" i="42"/>
  <c r="BQ224" i="42"/>
  <c r="BX223" i="42"/>
  <c r="AR224" i="42"/>
  <c r="BH223" i="42"/>
  <c r="BY223" i="42"/>
  <c r="BI223" i="42"/>
  <c r="AS224" i="42"/>
  <c r="BO223" i="42"/>
  <c r="AI224" i="42"/>
  <c r="AY223" i="42"/>
  <c r="BV223" i="42"/>
  <c r="AP224" i="42"/>
  <c r="BF223" i="42"/>
  <c r="BW223" i="42"/>
  <c r="AQ224" i="42"/>
  <c r="BG223" i="42"/>
  <c r="BZ223" i="42"/>
  <c r="BJ223" i="42"/>
  <c r="AT224" i="42"/>
  <c r="AX225" i="42"/>
  <c r="AH226" i="42"/>
  <c r="BN225" i="42"/>
  <c r="BS225" i="42"/>
  <c r="AM226" i="42"/>
  <c r="BC225" i="42"/>
  <c r="BS223" i="41"/>
  <c r="AM224" i="41"/>
  <c r="BC223" i="41"/>
  <c r="BH223" i="41"/>
  <c r="BX223" i="41"/>
  <c r="AR224" i="41"/>
  <c r="BW223" i="41"/>
  <c r="AQ224" i="41"/>
  <c r="BG223" i="41"/>
  <c r="BY226" i="41"/>
  <c r="BI226" i="41"/>
  <c r="AS227" i="41"/>
  <c r="BR223" i="41"/>
  <c r="AL224" i="41"/>
  <c r="BB223" i="41"/>
  <c r="AF224" i="41"/>
  <c r="AV223" i="41"/>
  <c r="BL223" i="41"/>
  <c r="BV223" i="41"/>
  <c r="AP224" i="41"/>
  <c r="BF223" i="41"/>
  <c r="BZ225" i="41"/>
  <c r="AT226" i="41"/>
  <c r="BJ225" i="41"/>
  <c r="BO224" i="41"/>
  <c r="AI225" i="41"/>
  <c r="AY224" i="41"/>
  <c r="AK226" i="41"/>
  <c r="BA225" i="41"/>
  <c r="BQ225" i="41"/>
  <c r="AG224" i="41"/>
  <c r="AW223" i="41"/>
  <c r="BM223" i="41"/>
  <c r="BE226" i="41"/>
  <c r="AO227" i="41"/>
  <c r="BU226" i="41"/>
  <c r="BT223" i="41"/>
  <c r="AN224" i="41"/>
  <c r="BD223" i="41"/>
  <c r="AX224" i="41"/>
  <c r="BN224" i="41"/>
  <c r="AH225" i="41"/>
  <c r="BZ224" i="40"/>
  <c r="AT225" i="40"/>
  <c r="BJ224" i="40"/>
  <c r="BN223" i="40"/>
  <c r="AH224" i="40"/>
  <c r="AX223" i="40"/>
  <c r="AP224" i="40"/>
  <c r="BV223" i="40"/>
  <c r="BF223" i="40"/>
  <c r="AM225" i="40"/>
  <c r="BS224" i="40"/>
  <c r="BC224" i="40"/>
  <c r="BI223" i="40"/>
  <c r="BY223" i="40"/>
  <c r="AS224" i="40"/>
  <c r="AJ224" i="40"/>
  <c r="BP223" i="40"/>
  <c r="AZ223" i="40"/>
  <c r="BQ225" i="40"/>
  <c r="AK226" i="40"/>
  <c r="BA225" i="40"/>
  <c r="BW225" i="40"/>
  <c r="AQ226" i="40"/>
  <c r="BG225" i="40"/>
  <c r="AN224" i="40"/>
  <c r="BT223" i="40"/>
  <c r="BD223" i="40"/>
  <c r="BK223" i="40"/>
  <c r="AU224" i="40"/>
  <c r="CA223" i="40"/>
  <c r="BO223" i="40"/>
  <c r="AI224" i="40"/>
  <c r="AY223" i="40"/>
  <c r="AL224" i="40"/>
  <c r="BR223" i="40"/>
  <c r="BB223" i="40"/>
  <c r="BE223" i="40"/>
  <c r="AO224" i="40"/>
  <c r="BU223" i="40"/>
  <c r="BY224" i="39"/>
  <c r="BI224" i="39"/>
  <c r="AS225" i="39"/>
  <c r="AT226" i="39"/>
  <c r="BZ225" i="39"/>
  <c r="BJ225" i="39"/>
  <c r="BK223" i="39"/>
  <c r="AU224" i="39"/>
  <c r="CA223" i="39"/>
  <c r="AF225" i="39"/>
  <c r="BL224" i="39"/>
  <c r="AV224" i="39"/>
  <c r="AG224" i="39"/>
  <c r="BM223" i="39"/>
  <c r="AW223" i="39"/>
  <c r="AO225" i="39"/>
  <c r="BE224" i="39"/>
  <c r="BU224" i="39"/>
  <c r="AM225" i="39"/>
  <c r="BC224" i="39"/>
  <c r="BS224" i="39"/>
  <c r="BT223" i="39"/>
  <c r="AN224" i="39"/>
  <c r="BD223" i="39"/>
  <c r="AP225" i="39"/>
  <c r="BV224" i="39"/>
  <c r="BF224" i="39"/>
  <c r="AZ225" i="39"/>
  <c r="BP225" i="39"/>
  <c r="AJ226" i="39"/>
  <c r="AX223" i="39"/>
  <c r="BN223" i="39"/>
  <c r="AH224" i="39"/>
  <c r="BA225" i="39"/>
  <c r="BQ225" i="39"/>
  <c r="AK226" i="39"/>
  <c r="AR226" i="39"/>
  <c r="BX225" i="39"/>
  <c r="BH225" i="39"/>
  <c r="AY223" i="39"/>
  <c r="BO223" i="39"/>
  <c r="AI224" i="39"/>
  <c r="AL225" i="39"/>
  <c r="BB224" i="39"/>
  <c r="BR224" i="39"/>
  <c r="AH225" i="38"/>
  <c r="AX224" i="38"/>
  <c r="BN224" i="38"/>
  <c r="BC224" i="38"/>
  <c r="BS224" i="38"/>
  <c r="AM225" i="38"/>
  <c r="BB225" i="38"/>
  <c r="BR225" i="38"/>
  <c r="AL226" i="38"/>
  <c r="AP224" i="38"/>
  <c r="BV223" i="38"/>
  <c r="BF223" i="38"/>
  <c r="AY224" i="38"/>
  <c r="AI225" i="38"/>
  <c r="BO224" i="38"/>
  <c r="AZ224" i="38"/>
  <c r="AJ225" i="38"/>
  <c r="BP224" i="38"/>
  <c r="AU224" i="38"/>
  <c r="BK223" i="38"/>
  <c r="CA223" i="38"/>
  <c r="BD224" i="38"/>
  <c r="AN225" i="38"/>
  <c r="BT224" i="38"/>
  <c r="AW223" i="38"/>
  <c r="BM223" i="38"/>
  <c r="AG224" i="38"/>
  <c r="BA224" i="38"/>
  <c r="BQ224" i="38"/>
  <c r="AK225" i="38"/>
  <c r="AO224" i="38"/>
  <c r="BU223" i="38"/>
  <c r="BE223" i="38"/>
  <c r="AQ226" i="38"/>
  <c r="BW225" i="38"/>
  <c r="BG225" i="38"/>
  <c r="BH224" i="38"/>
  <c r="BX224" i="38"/>
  <c r="AR225" i="38"/>
  <c r="AV223" i="38"/>
  <c r="AF224" i="38"/>
  <c r="BL223" i="38"/>
  <c r="BE223" i="37"/>
  <c r="BU223" i="37"/>
  <c r="AO224" i="37"/>
  <c r="AN224" i="37"/>
  <c r="BT223" i="37"/>
  <c r="BD223" i="37"/>
  <c r="AJ224" i="37"/>
  <c r="AZ223" i="37"/>
  <c r="BP223" i="37"/>
  <c r="BB223" i="37"/>
  <c r="AL224" i="37"/>
  <c r="BR223" i="37"/>
  <c r="BZ223" i="37"/>
  <c r="AT224" i="37"/>
  <c r="BJ223" i="37"/>
  <c r="AK224" i="37"/>
  <c r="BA223" i="37"/>
  <c r="BQ223" i="37"/>
  <c r="BG223" i="37"/>
  <c r="BW223" i="37"/>
  <c r="AQ224" i="37"/>
  <c r="AF225" i="37"/>
  <c r="AV224" i="37"/>
  <c r="BL224" i="37"/>
  <c r="AU225" i="37"/>
  <c r="CA224" i="37"/>
  <c r="BK224" i="37"/>
  <c r="AP225" i="37"/>
  <c r="BF224" i="37"/>
  <c r="BV224" i="37"/>
  <c r="BC223" i="37"/>
  <c r="AM224" i="37"/>
  <c r="BS223" i="37"/>
  <c r="AI224" i="37"/>
  <c r="AY223" i="37"/>
  <c r="BO223" i="37"/>
  <c r="AR226" i="37"/>
  <c r="BH225" i="37"/>
  <c r="BX225" i="37"/>
  <c r="BI223" i="37"/>
  <c r="BY223" i="37"/>
  <c r="AS224" i="37"/>
  <c r="AY223" i="36"/>
  <c r="BO223" i="36"/>
  <c r="AI224" i="36"/>
  <c r="AJ225" i="36"/>
  <c r="BP224" i="36"/>
  <c r="AZ224" i="36"/>
  <c r="BT223" i="36"/>
  <c r="AN224" i="36"/>
  <c r="BD223" i="36"/>
  <c r="AT224" i="36"/>
  <c r="BZ223" i="36"/>
  <c r="BJ223" i="36"/>
  <c r="BU224" i="36"/>
  <c r="BE224" i="36"/>
  <c r="AO225" i="36"/>
  <c r="AR225" i="36"/>
  <c r="BH224" i="36"/>
  <c r="BX224" i="36"/>
  <c r="BL223" i="36"/>
  <c r="AV223" i="36"/>
  <c r="AF224" i="36"/>
  <c r="BS223" i="36"/>
  <c r="AM224" i="36"/>
  <c r="BC223" i="36"/>
  <c r="BM223" i="36"/>
  <c r="AW223" i="36"/>
  <c r="AG224" i="36"/>
  <c r="BV223" i="36"/>
  <c r="AP224" i="36"/>
  <c r="BF223" i="36"/>
  <c r="BQ225" i="36"/>
  <c r="AK226" i="36"/>
  <c r="BA225" i="36"/>
  <c r="AU224" i="36"/>
  <c r="BK223" i="36"/>
  <c r="CA223" i="36"/>
  <c r="AQ224" i="36"/>
  <c r="BW223" i="36"/>
  <c r="BG223" i="36"/>
  <c r="AH226" i="36"/>
  <c r="BN225" i="36"/>
  <c r="AX225" i="36"/>
  <c r="AL225" i="36"/>
  <c r="BR224" i="36"/>
  <c r="BB224" i="36"/>
  <c r="AS224" i="36"/>
  <c r="BY223" i="36"/>
  <c r="BI223" i="36"/>
  <c r="BD220" i="16"/>
  <c r="BT220" i="16"/>
  <c r="BH221" i="16"/>
  <c r="BX221" i="16"/>
  <c r="BG220" i="16"/>
  <c r="BW220" i="16"/>
  <c r="BK221" i="16"/>
  <c r="CA221" i="16"/>
  <c r="BP94" i="16"/>
  <c r="AZ94" i="16"/>
  <c r="AX93" i="16"/>
  <c r="BN93" i="16"/>
  <c r="BE220" i="16"/>
  <c r="BU220" i="16"/>
  <c r="BV221" i="16"/>
  <c r="BF221" i="16"/>
  <c r="BJ221" i="16"/>
  <c r="BZ221" i="16"/>
  <c r="BY220" i="16"/>
  <c r="BI220" i="16"/>
  <c r="BQ93" i="16"/>
  <c r="BA93" i="16"/>
  <c r="BR93" i="16"/>
  <c r="BB93" i="16"/>
  <c r="BC93" i="16"/>
  <c r="BS93" i="16"/>
  <c r="BO94" i="16"/>
  <c r="AY94" i="16"/>
  <c r="BM93" i="16"/>
  <c r="AW93" i="16"/>
  <c r="AV93" i="16"/>
  <c r="BL93" i="16"/>
  <c r="AT222" i="16"/>
  <c r="AP222" i="16"/>
  <c r="AQ221" i="16"/>
  <c r="AR222" i="16"/>
  <c r="AS221" i="16"/>
  <c r="AN221" i="16"/>
  <c r="AU222" i="16"/>
  <c r="AO221" i="16"/>
  <c r="Y79" i="15"/>
  <c r="AG79" i="15" s="1"/>
  <c r="V79" i="15"/>
  <c r="AD79" i="15" s="1"/>
  <c r="R79" i="15"/>
  <c r="Z79" i="15" s="1"/>
  <c r="T79" i="15"/>
  <c r="AB79" i="15" s="1"/>
  <c r="X79" i="15"/>
  <c r="AF79" i="15" s="1"/>
  <c r="W79" i="15"/>
  <c r="AE79" i="15" s="1"/>
  <c r="S78" i="15"/>
  <c r="AA78" i="15" s="1"/>
  <c r="U78" i="15"/>
  <c r="AC78" i="15" s="1"/>
  <c r="BP224" i="41" l="1"/>
  <c r="AZ224" i="41"/>
  <c r="AJ225" i="41"/>
  <c r="BM224" i="37"/>
  <c r="AW224" i="37"/>
  <c r="AG225" i="37"/>
  <c r="BZ224" i="38"/>
  <c r="AT225" i="38"/>
  <c r="BJ224" i="38"/>
  <c r="AU225" i="41"/>
  <c r="BK224" i="41"/>
  <c r="CA224" i="41"/>
  <c r="V122" i="45"/>
  <c r="AD121" i="45"/>
  <c r="CA224" i="43"/>
  <c r="BK224" i="43"/>
  <c r="AU225" i="43"/>
  <c r="BI224" i="38"/>
  <c r="AS225" i="38"/>
  <c r="BY224" i="38"/>
  <c r="U122" i="45"/>
  <c r="AC121" i="45"/>
  <c r="BW225" i="39"/>
  <c r="AQ226" i="39"/>
  <c r="BG225" i="39"/>
  <c r="BX224" i="40"/>
  <c r="BH224" i="40"/>
  <c r="AR225" i="40"/>
  <c r="BD224" i="42"/>
  <c r="AN225" i="42"/>
  <c r="BT224" i="42"/>
  <c r="BM224" i="42"/>
  <c r="AG225" i="42"/>
  <c r="AW224" i="42"/>
  <c r="BN225" i="37"/>
  <c r="AH226" i="37"/>
  <c r="AX225" i="37"/>
  <c r="AJ225" i="42"/>
  <c r="AZ224" i="42"/>
  <c r="BP224" i="42"/>
  <c r="BB224" i="42"/>
  <c r="AL225" i="42"/>
  <c r="BR224" i="42"/>
  <c r="BZ224" i="43"/>
  <c r="BJ224" i="43"/>
  <c r="AT225" i="43"/>
  <c r="BL224" i="40"/>
  <c r="AV224" i="40"/>
  <c r="AF225" i="40"/>
  <c r="BM224" i="40"/>
  <c r="AW224" i="40"/>
  <c r="AG225" i="40"/>
  <c r="BI224" i="43"/>
  <c r="BY224" i="43"/>
  <c r="AS225" i="43"/>
  <c r="W124" i="45"/>
  <c r="AE123" i="45"/>
  <c r="AG121" i="45"/>
  <c r="Y122" i="45"/>
  <c r="X122" i="45"/>
  <c r="AF121" i="45"/>
  <c r="AB124" i="45"/>
  <c r="T125" i="45"/>
  <c r="AA123" i="45"/>
  <c r="S124" i="45"/>
  <c r="R124" i="45"/>
  <c r="Z123" i="45"/>
  <c r="BJ224" i="44"/>
  <c r="BZ224" i="44"/>
  <c r="AT225" i="44"/>
  <c r="BM225" i="44"/>
  <c r="AG226" i="44"/>
  <c r="AW225" i="44"/>
  <c r="BR227" i="44"/>
  <c r="AL228" i="44"/>
  <c r="BB227" i="44"/>
  <c r="AI225" i="44"/>
  <c r="AY224" i="44"/>
  <c r="BO224" i="44"/>
  <c r="BC224" i="44"/>
  <c r="AM225" i="44"/>
  <c r="BS224" i="44"/>
  <c r="AX226" i="44"/>
  <c r="AH227" i="44"/>
  <c r="BN226" i="44"/>
  <c r="AJ225" i="44"/>
  <c r="AZ224" i="44"/>
  <c r="BP224" i="44"/>
  <c r="BA226" i="44"/>
  <c r="AK227" i="44"/>
  <c r="BQ226" i="44"/>
  <c r="BX224" i="44"/>
  <c r="BH224" i="44"/>
  <c r="AR225" i="44"/>
  <c r="CA226" i="44"/>
  <c r="AU227" i="44"/>
  <c r="BK226" i="44"/>
  <c r="BF225" i="44"/>
  <c r="BV225" i="44"/>
  <c r="AP226" i="44"/>
  <c r="BE225" i="44"/>
  <c r="BU225" i="44"/>
  <c r="AO226" i="44"/>
  <c r="AN226" i="44"/>
  <c r="BD225" i="44"/>
  <c r="BT225" i="44"/>
  <c r="AF227" i="44"/>
  <c r="AV226" i="44"/>
  <c r="BL226" i="44"/>
  <c r="BW225" i="44"/>
  <c r="BG225" i="44"/>
  <c r="AQ226" i="44"/>
  <c r="BY225" i="44"/>
  <c r="AS226" i="44"/>
  <c r="BI225" i="44"/>
  <c r="AZ224" i="43"/>
  <c r="AJ225" i="43"/>
  <c r="BP224" i="43"/>
  <c r="BX226" i="43"/>
  <c r="AR227" i="43"/>
  <c r="BH226" i="43"/>
  <c r="BD225" i="43"/>
  <c r="BT225" i="43"/>
  <c r="AN226" i="43"/>
  <c r="BU225" i="43"/>
  <c r="BE225" i="43"/>
  <c r="AO226" i="43"/>
  <c r="AW224" i="43"/>
  <c r="AG225" i="43"/>
  <c r="BM224" i="43"/>
  <c r="BF225" i="43"/>
  <c r="BV225" i="43"/>
  <c r="AP226" i="43"/>
  <c r="AF226" i="43"/>
  <c r="AV225" i="43"/>
  <c r="BL225" i="43"/>
  <c r="BO224" i="43"/>
  <c r="AY224" i="43"/>
  <c r="AI225" i="43"/>
  <c r="BB225" i="43"/>
  <c r="BR225" i="43"/>
  <c r="AL226" i="43"/>
  <c r="BW225" i="43"/>
  <c r="BG225" i="43"/>
  <c r="AQ226" i="43"/>
  <c r="BC225" i="43"/>
  <c r="BS225" i="43"/>
  <c r="AM226" i="43"/>
  <c r="BA225" i="43"/>
  <c r="BQ225" i="43"/>
  <c r="AK226" i="43"/>
  <c r="BN224" i="43"/>
  <c r="AH225" i="43"/>
  <c r="AX224" i="43"/>
  <c r="AO227" i="42"/>
  <c r="BU226" i="42"/>
  <c r="BE226" i="42"/>
  <c r="BS226" i="42"/>
  <c r="AM227" i="42"/>
  <c r="BC226" i="42"/>
  <c r="AH227" i="42"/>
  <c r="BN226" i="42"/>
  <c r="AX226" i="42"/>
  <c r="AI225" i="42"/>
  <c r="BO224" i="42"/>
  <c r="AY224" i="42"/>
  <c r="CA225" i="42"/>
  <c r="AU226" i="42"/>
  <c r="BK225" i="42"/>
  <c r="BH224" i="42"/>
  <c r="BX224" i="42"/>
  <c r="AR225" i="42"/>
  <c r="AF225" i="42"/>
  <c r="BL224" i="42"/>
  <c r="AV224" i="42"/>
  <c r="BF224" i="42"/>
  <c r="AP225" i="42"/>
  <c r="BV224" i="42"/>
  <c r="BZ224" i="42"/>
  <c r="AT225" i="42"/>
  <c r="BJ224" i="42"/>
  <c r="BG224" i="42"/>
  <c r="BW224" i="42"/>
  <c r="AQ225" i="42"/>
  <c r="BQ225" i="42"/>
  <c r="AK226" i="42"/>
  <c r="BA225" i="42"/>
  <c r="BY224" i="42"/>
  <c r="AS225" i="42"/>
  <c r="BI224" i="42"/>
  <c r="BO225" i="41"/>
  <c r="AI226" i="41"/>
  <c r="AY225" i="41"/>
  <c r="BB224" i="41"/>
  <c r="AL225" i="41"/>
  <c r="BR224" i="41"/>
  <c r="BZ226" i="41"/>
  <c r="AT227" i="41"/>
  <c r="BJ226" i="41"/>
  <c r="AR225" i="41"/>
  <c r="BX224" i="41"/>
  <c r="BH224" i="41"/>
  <c r="BA226" i="41"/>
  <c r="AK227" i="41"/>
  <c r="BQ226" i="41"/>
  <c r="BN225" i="41"/>
  <c r="AX225" i="41"/>
  <c r="AH226" i="41"/>
  <c r="AV224" i="41"/>
  <c r="BL224" i="41"/>
  <c r="AF225" i="41"/>
  <c r="BW224" i="41"/>
  <c r="AQ225" i="41"/>
  <c r="BG224" i="41"/>
  <c r="BC224" i="41"/>
  <c r="AM225" i="41"/>
  <c r="BS224" i="41"/>
  <c r="AO228" i="41"/>
  <c r="BE227" i="41"/>
  <c r="BU227" i="41"/>
  <c r="AW224" i="41"/>
  <c r="BM224" i="41"/>
  <c r="AG225" i="41"/>
  <c r="BI227" i="41"/>
  <c r="AS228" i="41"/>
  <c r="BY227" i="41"/>
  <c r="BV224" i="41"/>
  <c r="AP225" i="41"/>
  <c r="BF224" i="41"/>
  <c r="BT224" i="41"/>
  <c r="AN225" i="41"/>
  <c r="BD224" i="41"/>
  <c r="BO224" i="40"/>
  <c r="AY224" i="40"/>
  <c r="AI225" i="40"/>
  <c r="CA224" i="40"/>
  <c r="BK224" i="40"/>
  <c r="AU225" i="40"/>
  <c r="BD224" i="40"/>
  <c r="BT224" i="40"/>
  <c r="AN225" i="40"/>
  <c r="BQ226" i="40"/>
  <c r="BA226" i="40"/>
  <c r="AK227" i="40"/>
  <c r="BS225" i="40"/>
  <c r="AM226" i="40"/>
  <c r="BC225" i="40"/>
  <c r="AQ227" i="40"/>
  <c r="BG226" i="40"/>
  <c r="BW226" i="40"/>
  <c r="BP224" i="40"/>
  <c r="AJ225" i="40"/>
  <c r="AZ224" i="40"/>
  <c r="AT226" i="40"/>
  <c r="BZ225" i="40"/>
  <c r="BJ225" i="40"/>
  <c r="BB224" i="40"/>
  <c r="AL225" i="40"/>
  <c r="BR224" i="40"/>
  <c r="BF224" i="40"/>
  <c r="BV224" i="40"/>
  <c r="AP225" i="40"/>
  <c r="BN224" i="40"/>
  <c r="AX224" i="40"/>
  <c r="AH225" i="40"/>
  <c r="BE224" i="40"/>
  <c r="AO225" i="40"/>
  <c r="BU224" i="40"/>
  <c r="BY224" i="40"/>
  <c r="AS225" i="40"/>
  <c r="BI224" i="40"/>
  <c r="AR227" i="39"/>
  <c r="BH226" i="39"/>
  <c r="BX226" i="39"/>
  <c r="AH225" i="39"/>
  <c r="BN224" i="39"/>
  <c r="AX224" i="39"/>
  <c r="BV225" i="39"/>
  <c r="AP226" i="39"/>
  <c r="BF225" i="39"/>
  <c r="BL225" i="39"/>
  <c r="AF226" i="39"/>
  <c r="AV225" i="39"/>
  <c r="AT227" i="39"/>
  <c r="BZ226" i="39"/>
  <c r="BJ226" i="39"/>
  <c r="AK227" i="39"/>
  <c r="BQ226" i="39"/>
  <c r="BA226" i="39"/>
  <c r="AI225" i="39"/>
  <c r="BO224" i="39"/>
  <c r="AY224" i="39"/>
  <c r="AS226" i="39"/>
  <c r="BY225" i="39"/>
  <c r="BI225" i="39"/>
  <c r="BU225" i="39"/>
  <c r="AO226" i="39"/>
  <c r="BE225" i="39"/>
  <c r="BM224" i="39"/>
  <c r="AG225" i="39"/>
  <c r="AW224" i="39"/>
  <c r="BB225" i="39"/>
  <c r="BR225" i="39"/>
  <c r="AL226" i="39"/>
  <c r="BC225" i="39"/>
  <c r="AM226" i="39"/>
  <c r="BS225" i="39"/>
  <c r="AJ227" i="39"/>
  <c r="BP226" i="39"/>
  <c r="AZ226" i="39"/>
  <c r="BK224" i="39"/>
  <c r="CA224" i="39"/>
  <c r="AU225" i="39"/>
  <c r="AN225" i="39"/>
  <c r="BD224" i="39"/>
  <c r="BT224" i="39"/>
  <c r="AZ225" i="38"/>
  <c r="AJ226" i="38"/>
  <c r="BP225" i="38"/>
  <c r="AY225" i="38"/>
  <c r="AI226" i="38"/>
  <c r="BO225" i="38"/>
  <c r="AL227" i="38"/>
  <c r="BB226" i="38"/>
  <c r="BR226" i="38"/>
  <c r="BT225" i="38"/>
  <c r="BD225" i="38"/>
  <c r="AN226" i="38"/>
  <c r="AR226" i="38"/>
  <c r="BX225" i="38"/>
  <c r="BH225" i="38"/>
  <c r="BG226" i="38"/>
  <c r="AQ227" i="38"/>
  <c r="BW226" i="38"/>
  <c r="BU224" i="38"/>
  <c r="AO225" i="38"/>
  <c r="BE224" i="38"/>
  <c r="BA225" i="38"/>
  <c r="BQ225" i="38"/>
  <c r="AK226" i="38"/>
  <c r="AG225" i="38"/>
  <c r="AW224" i="38"/>
  <c r="BM224" i="38"/>
  <c r="AF225" i="38"/>
  <c r="BL224" i="38"/>
  <c r="AV224" i="38"/>
  <c r="BS225" i="38"/>
  <c r="BC225" i="38"/>
  <c r="AM226" i="38"/>
  <c r="CA224" i="38"/>
  <c r="BK224" i="38"/>
  <c r="AU225" i="38"/>
  <c r="BV224" i="38"/>
  <c r="BF224" i="38"/>
  <c r="AP225" i="38"/>
  <c r="AX225" i="38"/>
  <c r="AH226" i="38"/>
  <c r="BN225" i="38"/>
  <c r="BA224" i="37"/>
  <c r="BQ224" i="37"/>
  <c r="AK225" i="37"/>
  <c r="BJ224" i="37"/>
  <c r="AT225" i="37"/>
  <c r="BZ224" i="37"/>
  <c r="BS224" i="37"/>
  <c r="AM225" i="37"/>
  <c r="BC224" i="37"/>
  <c r="BX226" i="37"/>
  <c r="AR227" i="37"/>
  <c r="BH226" i="37"/>
  <c r="BU224" i="37"/>
  <c r="AO225" i="37"/>
  <c r="BE224" i="37"/>
  <c r="BK225" i="37"/>
  <c r="AU226" i="37"/>
  <c r="CA225" i="37"/>
  <c r="BT224" i="37"/>
  <c r="AN225" i="37"/>
  <c r="BD224" i="37"/>
  <c r="AY224" i="37"/>
  <c r="AI225" i="37"/>
  <c r="BO224" i="37"/>
  <c r="BR224" i="37"/>
  <c r="AL225" i="37"/>
  <c r="BB224" i="37"/>
  <c r="AP226" i="37"/>
  <c r="BF225" i="37"/>
  <c r="BV225" i="37"/>
  <c r="AZ224" i="37"/>
  <c r="AJ225" i="37"/>
  <c r="BP224" i="37"/>
  <c r="AS225" i="37"/>
  <c r="BI224" i="37"/>
  <c r="BY224" i="37"/>
  <c r="BL225" i="37"/>
  <c r="AV225" i="37"/>
  <c r="AF226" i="37"/>
  <c r="AQ225" i="37"/>
  <c r="BG224" i="37"/>
  <c r="BW224" i="37"/>
  <c r="BL224" i="36"/>
  <c r="AV224" i="36"/>
  <c r="AF225" i="36"/>
  <c r="AX226" i="36"/>
  <c r="AH227" i="36"/>
  <c r="BN226" i="36"/>
  <c r="BG224" i="36"/>
  <c r="AQ225" i="36"/>
  <c r="BW224" i="36"/>
  <c r="BX225" i="36"/>
  <c r="AR226" i="36"/>
  <c r="BH225" i="36"/>
  <c r="BF224" i="36"/>
  <c r="AP225" i="36"/>
  <c r="BV224" i="36"/>
  <c r="BM224" i="36"/>
  <c r="AW224" i="36"/>
  <c r="AG225" i="36"/>
  <c r="AS225" i="36"/>
  <c r="BI224" i="36"/>
  <c r="BY224" i="36"/>
  <c r="BE225" i="36"/>
  <c r="BU225" i="36"/>
  <c r="AO226" i="36"/>
  <c r="BK224" i="36"/>
  <c r="AU225" i="36"/>
  <c r="CA224" i="36"/>
  <c r="AT225" i="36"/>
  <c r="BZ224" i="36"/>
  <c r="BJ224" i="36"/>
  <c r="BR225" i="36"/>
  <c r="AL226" i="36"/>
  <c r="BB225" i="36"/>
  <c r="BS224" i="36"/>
  <c r="AM225" i="36"/>
  <c r="BC224" i="36"/>
  <c r="AI225" i="36"/>
  <c r="BO224" i="36"/>
  <c r="AY224" i="36"/>
  <c r="BQ226" i="36"/>
  <c r="BA226" i="36"/>
  <c r="AK227" i="36"/>
  <c r="BT224" i="36"/>
  <c r="BD224" i="36"/>
  <c r="AN225" i="36"/>
  <c r="BP225" i="36"/>
  <c r="AJ226" i="36"/>
  <c r="AZ225" i="36"/>
  <c r="BK222" i="16"/>
  <c r="CA222" i="16"/>
  <c r="BE221" i="16"/>
  <c r="BU221" i="16"/>
  <c r="BD221" i="16"/>
  <c r="BT221" i="16"/>
  <c r="BP95" i="16"/>
  <c r="AZ95" i="16"/>
  <c r="BI221" i="16"/>
  <c r="BY221" i="16"/>
  <c r="BG221" i="16"/>
  <c r="BW221" i="16"/>
  <c r="BV222" i="16"/>
  <c r="BF222" i="16"/>
  <c r="BZ222" i="16"/>
  <c r="BJ222" i="16"/>
  <c r="BN94" i="16"/>
  <c r="AX94" i="16"/>
  <c r="BX222" i="16"/>
  <c r="BH222" i="16"/>
  <c r="BM94" i="16"/>
  <c r="AW94" i="16"/>
  <c r="BC94" i="16"/>
  <c r="BS94" i="16"/>
  <c r="BB94" i="16"/>
  <c r="BR94" i="16"/>
  <c r="BA94" i="16"/>
  <c r="BQ94" i="16"/>
  <c r="BO95" i="16"/>
  <c r="AY95" i="16"/>
  <c r="AV94" i="16"/>
  <c r="BL94" i="16"/>
  <c r="AU223" i="16"/>
  <c r="AS222" i="16"/>
  <c r="AN222" i="16"/>
  <c r="AP223" i="16"/>
  <c r="AR223" i="16"/>
  <c r="AQ222" i="16"/>
  <c r="AO222" i="16"/>
  <c r="AT223" i="16"/>
  <c r="T80" i="15"/>
  <c r="AB80" i="15" s="1"/>
  <c r="U79" i="15"/>
  <c r="AC79" i="15" s="1"/>
  <c r="S79" i="15"/>
  <c r="AA79" i="15" s="1"/>
  <c r="R80" i="15"/>
  <c r="Z80" i="15" s="1"/>
  <c r="W80" i="15"/>
  <c r="AE80" i="15" s="1"/>
  <c r="V80" i="15"/>
  <c r="AD80" i="15" s="1"/>
  <c r="X80" i="15"/>
  <c r="AF80" i="15" s="1"/>
  <c r="Y80" i="15"/>
  <c r="AG80" i="15" s="1"/>
  <c r="AS226" i="38" l="1"/>
  <c r="BY225" i="38"/>
  <c r="BI225" i="38"/>
  <c r="AZ225" i="42"/>
  <c r="AJ226" i="42"/>
  <c r="BP225" i="42"/>
  <c r="BK225" i="43"/>
  <c r="CA225" i="43"/>
  <c r="AU226" i="43"/>
  <c r="BN226" i="37"/>
  <c r="AX226" i="37"/>
  <c r="AH227" i="37"/>
  <c r="BI225" i="43"/>
  <c r="BY225" i="43"/>
  <c r="AS226" i="43"/>
  <c r="BM225" i="42"/>
  <c r="AW225" i="42"/>
  <c r="AG226" i="42"/>
  <c r="AD122" i="45"/>
  <c r="V123" i="45"/>
  <c r="AW225" i="40"/>
  <c r="BM225" i="40"/>
  <c r="AG226" i="40"/>
  <c r="BT225" i="42"/>
  <c r="AN226" i="42"/>
  <c r="BD225" i="42"/>
  <c r="BK225" i="41"/>
  <c r="AU226" i="41"/>
  <c r="CA225" i="41"/>
  <c r="BL225" i="40"/>
  <c r="AV225" i="40"/>
  <c r="AF226" i="40"/>
  <c r="BH225" i="40"/>
  <c r="AR226" i="40"/>
  <c r="BX225" i="40"/>
  <c r="AT226" i="38"/>
  <c r="BZ225" i="38"/>
  <c r="BJ225" i="38"/>
  <c r="BM225" i="37"/>
  <c r="AG226" i="37"/>
  <c r="AW225" i="37"/>
  <c r="BG226" i="39"/>
  <c r="AQ227" i="39"/>
  <c r="BW226" i="39"/>
  <c r="AJ226" i="41"/>
  <c r="AZ225" i="41"/>
  <c r="BP225" i="41"/>
  <c r="BR225" i="42"/>
  <c r="AL226" i="42"/>
  <c r="BB225" i="42"/>
  <c r="BZ225" i="43"/>
  <c r="BJ225" i="43"/>
  <c r="AT226" i="43"/>
  <c r="AC122" i="45"/>
  <c r="U123" i="45"/>
  <c r="R125" i="45"/>
  <c r="Z124" i="45"/>
  <c r="T126" i="45"/>
  <c r="AB125" i="45"/>
  <c r="AA124" i="45"/>
  <c r="S125" i="45"/>
  <c r="X123" i="45"/>
  <c r="AF122" i="45"/>
  <c r="AG122" i="45"/>
  <c r="Y123" i="45"/>
  <c r="W125" i="45"/>
  <c r="AE124" i="45"/>
  <c r="AV227" i="44"/>
  <c r="BL227" i="44"/>
  <c r="AF228" i="44"/>
  <c r="BU226" i="44"/>
  <c r="BE226" i="44"/>
  <c r="AO227" i="44"/>
  <c r="AM226" i="44"/>
  <c r="BC225" i="44"/>
  <c r="BS225" i="44"/>
  <c r="AX227" i="44"/>
  <c r="BN227" i="44"/>
  <c r="AH228" i="44"/>
  <c r="BP225" i="44"/>
  <c r="AJ226" i="44"/>
  <c r="AZ225" i="44"/>
  <c r="AU228" i="44"/>
  <c r="BK227" i="44"/>
  <c r="CA227" i="44"/>
  <c r="BG226" i="44"/>
  <c r="BW226" i="44"/>
  <c r="AQ227" i="44"/>
  <c r="AW226" i="44"/>
  <c r="AG227" i="44"/>
  <c r="BM226" i="44"/>
  <c r="BO225" i="44"/>
  <c r="AI226" i="44"/>
  <c r="AY225" i="44"/>
  <c r="BX225" i="44"/>
  <c r="BH225" i="44"/>
  <c r="AR226" i="44"/>
  <c r="BV226" i="44"/>
  <c r="AP227" i="44"/>
  <c r="BF226" i="44"/>
  <c r="BR228" i="44"/>
  <c r="BB228" i="44"/>
  <c r="AL229" i="44"/>
  <c r="BY226" i="44"/>
  <c r="BI226" i="44"/>
  <c r="AS227" i="44"/>
  <c r="BQ227" i="44"/>
  <c r="AK228" i="44"/>
  <c r="BA227" i="44"/>
  <c r="BZ225" i="44"/>
  <c r="AT226" i="44"/>
  <c r="BJ225" i="44"/>
  <c r="BT226" i="44"/>
  <c r="AN227" i="44"/>
  <c r="BD226" i="44"/>
  <c r="BC226" i="43"/>
  <c r="BS226" i="43"/>
  <c r="AM227" i="43"/>
  <c r="AV226" i="43"/>
  <c r="BL226" i="43"/>
  <c r="AF227" i="43"/>
  <c r="AR228" i="43"/>
  <c r="BH227" i="43"/>
  <c r="BX227" i="43"/>
  <c r="AI226" i="43"/>
  <c r="BO225" i="43"/>
  <c r="AY225" i="43"/>
  <c r="AH226" i="43"/>
  <c r="AX225" i="43"/>
  <c r="BN225" i="43"/>
  <c r="AP227" i="43"/>
  <c r="BF226" i="43"/>
  <c r="BV226" i="43"/>
  <c r="AQ227" i="43"/>
  <c r="BG226" i="43"/>
  <c r="BW226" i="43"/>
  <c r="AN227" i="43"/>
  <c r="BD226" i="43"/>
  <c r="BT226" i="43"/>
  <c r="BQ226" i="43"/>
  <c r="AK227" i="43"/>
  <c r="BA226" i="43"/>
  <c r="AZ225" i="43"/>
  <c r="AJ226" i="43"/>
  <c r="BP225" i="43"/>
  <c r="AG226" i="43"/>
  <c r="BM225" i="43"/>
  <c r="AW225" i="43"/>
  <c r="BE226" i="43"/>
  <c r="BU226" i="43"/>
  <c r="AO227" i="43"/>
  <c r="BR226" i="43"/>
  <c r="AL227" i="43"/>
  <c r="BB226" i="43"/>
  <c r="BJ225" i="42"/>
  <c r="AT226" i="42"/>
  <c r="BZ225" i="42"/>
  <c r="BN227" i="42"/>
  <c r="AX227" i="42"/>
  <c r="AH228" i="42"/>
  <c r="BC227" i="42"/>
  <c r="BS227" i="42"/>
  <c r="AM228" i="42"/>
  <c r="AP226" i="42"/>
  <c r="BF225" i="42"/>
  <c r="BV225" i="42"/>
  <c r="BK226" i="42"/>
  <c r="CA226" i="42"/>
  <c r="AU227" i="42"/>
  <c r="BI225" i="42"/>
  <c r="AS226" i="42"/>
  <c r="BY225" i="42"/>
  <c r="AQ226" i="42"/>
  <c r="BG225" i="42"/>
  <c r="BW225" i="42"/>
  <c r="AV225" i="42"/>
  <c r="AF226" i="42"/>
  <c r="BL225" i="42"/>
  <c r="AY225" i="42"/>
  <c r="BO225" i="42"/>
  <c r="AI226" i="42"/>
  <c r="BQ226" i="42"/>
  <c r="BA226" i="42"/>
  <c r="AK227" i="42"/>
  <c r="AR226" i="42"/>
  <c r="BH225" i="42"/>
  <c r="BX225" i="42"/>
  <c r="BU227" i="42"/>
  <c r="AO228" i="42"/>
  <c r="BE227" i="42"/>
  <c r="AH227" i="41"/>
  <c r="AX226" i="41"/>
  <c r="BN226" i="41"/>
  <c r="BE228" i="41"/>
  <c r="AO229" i="41"/>
  <c r="BU228" i="41"/>
  <c r="AM226" i="41"/>
  <c r="BS225" i="41"/>
  <c r="BC225" i="41"/>
  <c r="BI228" i="41"/>
  <c r="BY228" i="41"/>
  <c r="AS229" i="41"/>
  <c r="BM225" i="41"/>
  <c r="AG226" i="41"/>
  <c r="AW225" i="41"/>
  <c r="BX225" i="41"/>
  <c r="BH225" i="41"/>
  <c r="AR226" i="41"/>
  <c r="AL226" i="41"/>
  <c r="BB225" i="41"/>
  <c r="BR225" i="41"/>
  <c r="BQ227" i="41"/>
  <c r="AK228" i="41"/>
  <c r="BA227" i="41"/>
  <c r="AY226" i="41"/>
  <c r="AI227" i="41"/>
  <c r="BO226" i="41"/>
  <c r="BZ227" i="41"/>
  <c r="AT228" i="41"/>
  <c r="BJ227" i="41"/>
  <c r="BT225" i="41"/>
  <c r="BD225" i="41"/>
  <c r="AN226" i="41"/>
  <c r="BG225" i="41"/>
  <c r="AQ226" i="41"/>
  <c r="BW225" i="41"/>
  <c r="BF225" i="41"/>
  <c r="AP226" i="41"/>
  <c r="BV225" i="41"/>
  <c r="BL225" i="41"/>
  <c r="AV225" i="41"/>
  <c r="AF226" i="41"/>
  <c r="BV225" i="40"/>
  <c r="AP226" i="40"/>
  <c r="BF225" i="40"/>
  <c r="BR225" i="40"/>
  <c r="AL226" i="40"/>
  <c r="BB225" i="40"/>
  <c r="BJ226" i="40"/>
  <c r="AT227" i="40"/>
  <c r="BZ226" i="40"/>
  <c r="AM227" i="40"/>
  <c r="BC226" i="40"/>
  <c r="BS226" i="40"/>
  <c r="AK228" i="40"/>
  <c r="BQ227" i="40"/>
  <c r="BA227" i="40"/>
  <c r="AU226" i="40"/>
  <c r="CA225" i="40"/>
  <c r="BK225" i="40"/>
  <c r="AY225" i="40"/>
  <c r="BO225" i="40"/>
  <c r="AI226" i="40"/>
  <c r="AS226" i="40"/>
  <c r="BY225" i="40"/>
  <c r="BI225" i="40"/>
  <c r="BP225" i="40"/>
  <c r="AJ226" i="40"/>
  <c r="AZ225" i="40"/>
  <c r="BU225" i="40"/>
  <c r="AO226" i="40"/>
  <c r="BE225" i="40"/>
  <c r="AX225" i="40"/>
  <c r="BN225" i="40"/>
  <c r="AH226" i="40"/>
  <c r="BG227" i="40"/>
  <c r="AQ228" i="40"/>
  <c r="BW227" i="40"/>
  <c r="AN226" i="40"/>
  <c r="BT225" i="40"/>
  <c r="BD225" i="40"/>
  <c r="AL227" i="39"/>
  <c r="BR226" i="39"/>
  <c r="BB226" i="39"/>
  <c r="BF226" i="39"/>
  <c r="AP227" i="39"/>
  <c r="BV226" i="39"/>
  <c r="BL226" i="39"/>
  <c r="AF227" i="39"/>
  <c r="AV226" i="39"/>
  <c r="BN225" i="39"/>
  <c r="AH226" i="39"/>
  <c r="AX225" i="39"/>
  <c r="BM225" i="39"/>
  <c r="AW225" i="39"/>
  <c r="AG226" i="39"/>
  <c r="BT225" i="39"/>
  <c r="AN226" i="39"/>
  <c r="BD225" i="39"/>
  <c r="AM227" i="39"/>
  <c r="BS226" i="39"/>
  <c r="BC226" i="39"/>
  <c r="AS227" i="39"/>
  <c r="BI226" i="39"/>
  <c r="BY226" i="39"/>
  <c r="BO225" i="39"/>
  <c r="AI226" i="39"/>
  <c r="AY225" i="39"/>
  <c r="AZ227" i="39"/>
  <c r="AJ228" i="39"/>
  <c r="BP227" i="39"/>
  <c r="BQ227" i="39"/>
  <c r="BA227" i="39"/>
  <c r="AK228" i="39"/>
  <c r="BZ227" i="39"/>
  <c r="AT228" i="39"/>
  <c r="BJ227" i="39"/>
  <c r="BE226" i="39"/>
  <c r="BU226" i="39"/>
  <c r="AO227" i="39"/>
  <c r="AU226" i="39"/>
  <c r="BK225" i="39"/>
  <c r="CA225" i="39"/>
  <c r="BX227" i="39"/>
  <c r="AR228" i="39"/>
  <c r="BH227" i="39"/>
  <c r="AF226" i="38"/>
  <c r="BL225" i="38"/>
  <c r="AV225" i="38"/>
  <c r="AJ227" i="38"/>
  <c r="AZ226" i="38"/>
  <c r="BP226" i="38"/>
  <c r="BC226" i="38"/>
  <c r="AM227" i="38"/>
  <c r="BS226" i="38"/>
  <c r="BD226" i="38"/>
  <c r="AN227" i="38"/>
  <c r="BT226" i="38"/>
  <c r="BN226" i="38"/>
  <c r="AX226" i="38"/>
  <c r="AH227" i="38"/>
  <c r="AW225" i="38"/>
  <c r="BM225" i="38"/>
  <c r="AG226" i="38"/>
  <c r="BV225" i="38"/>
  <c r="AP226" i="38"/>
  <c r="BF225" i="38"/>
  <c r="BW227" i="38"/>
  <c r="BG227" i="38"/>
  <c r="AQ228" i="38"/>
  <c r="BH226" i="38"/>
  <c r="AR227" i="38"/>
  <c r="BX226" i="38"/>
  <c r="BB227" i="38"/>
  <c r="AL228" i="38"/>
  <c r="BR227" i="38"/>
  <c r="BU225" i="38"/>
  <c r="BE225" i="38"/>
  <c r="AO226" i="38"/>
  <c r="CA225" i="38"/>
  <c r="AU226" i="38"/>
  <c r="BK225" i="38"/>
  <c r="AK227" i="38"/>
  <c r="BA226" i="38"/>
  <c r="BQ226" i="38"/>
  <c r="AI227" i="38"/>
  <c r="AY226" i="38"/>
  <c r="BO226" i="38"/>
  <c r="BI225" i="37"/>
  <c r="AS226" i="37"/>
  <c r="BY225" i="37"/>
  <c r="BX227" i="37"/>
  <c r="BH227" i="37"/>
  <c r="AR228" i="37"/>
  <c r="AI226" i="37"/>
  <c r="BO225" i="37"/>
  <c r="AY225" i="37"/>
  <c r="AU227" i="37"/>
  <c r="CA226" i="37"/>
  <c r="BK226" i="37"/>
  <c r="AJ226" i="37"/>
  <c r="BP225" i="37"/>
  <c r="AZ225" i="37"/>
  <c r="BV226" i="37"/>
  <c r="BF226" i="37"/>
  <c r="AP227" i="37"/>
  <c r="AQ226" i="37"/>
  <c r="BG225" i="37"/>
  <c r="BW225" i="37"/>
  <c r="BD225" i="37"/>
  <c r="AN226" i="37"/>
  <c r="BT225" i="37"/>
  <c r="AK226" i="37"/>
  <c r="BQ225" i="37"/>
  <c r="BA225" i="37"/>
  <c r="BR225" i="37"/>
  <c r="BB225" i="37"/>
  <c r="AL226" i="37"/>
  <c r="BJ225" i="37"/>
  <c r="AT226" i="37"/>
  <c r="BZ225" i="37"/>
  <c r="AO226" i="37"/>
  <c r="BE225" i="37"/>
  <c r="BU225" i="37"/>
  <c r="BC225" i="37"/>
  <c r="AM226" i="37"/>
  <c r="BS225" i="37"/>
  <c r="AV226" i="37"/>
  <c r="AF227" i="37"/>
  <c r="BL226" i="37"/>
  <c r="BY225" i="36"/>
  <c r="AS226" i="36"/>
  <c r="BI225" i="36"/>
  <c r="AI226" i="36"/>
  <c r="BO225" i="36"/>
  <c r="AY225" i="36"/>
  <c r="BC225" i="36"/>
  <c r="BS225" i="36"/>
  <c r="AM226" i="36"/>
  <c r="BF225" i="36"/>
  <c r="BV225" i="36"/>
  <c r="AP226" i="36"/>
  <c r="BZ225" i="36"/>
  <c r="AT226" i="36"/>
  <c r="BJ225" i="36"/>
  <c r="BP226" i="36"/>
  <c r="AZ226" i="36"/>
  <c r="AJ227" i="36"/>
  <c r="AU226" i="36"/>
  <c r="CA225" i="36"/>
  <c r="BK225" i="36"/>
  <c r="AO227" i="36"/>
  <c r="BU226" i="36"/>
  <c r="BE226" i="36"/>
  <c r="BA227" i="36"/>
  <c r="AK228" i="36"/>
  <c r="BQ227" i="36"/>
  <c r="AW225" i="36"/>
  <c r="AG226" i="36"/>
  <c r="BM225" i="36"/>
  <c r="BR226" i="36"/>
  <c r="AL227" i="36"/>
  <c r="BB226" i="36"/>
  <c r="BX226" i="36"/>
  <c r="BH226" i="36"/>
  <c r="AR227" i="36"/>
  <c r="BW225" i="36"/>
  <c r="BG225" i="36"/>
  <c r="AQ226" i="36"/>
  <c r="BD225" i="36"/>
  <c r="BT225" i="36"/>
  <c r="AN226" i="36"/>
  <c r="AH228" i="36"/>
  <c r="AX227" i="36"/>
  <c r="BN227" i="36"/>
  <c r="AV225" i="36"/>
  <c r="AF226" i="36"/>
  <c r="BL225" i="36"/>
  <c r="BG222" i="16"/>
  <c r="BW222" i="16"/>
  <c r="AY96" i="16"/>
  <c r="BO96" i="16"/>
  <c r="BS95" i="16"/>
  <c r="BC95" i="16"/>
  <c r="BU222" i="16"/>
  <c r="BE222" i="16"/>
  <c r="BH223" i="16"/>
  <c r="BX223" i="16"/>
  <c r="BT222" i="16"/>
  <c r="BD222" i="16"/>
  <c r="AZ96" i="16"/>
  <c r="BP96" i="16"/>
  <c r="BJ223" i="16"/>
  <c r="BZ223" i="16"/>
  <c r="BF223" i="16"/>
  <c r="BV223" i="16"/>
  <c r="BY222" i="16"/>
  <c r="BI222" i="16"/>
  <c r="BK223" i="16"/>
  <c r="CA223" i="16"/>
  <c r="AW95" i="16"/>
  <c r="BM95" i="16"/>
  <c r="BQ95" i="16"/>
  <c r="BA95" i="16"/>
  <c r="BN95" i="16"/>
  <c r="AX95" i="16"/>
  <c r="BB95" i="16"/>
  <c r="BR95" i="16"/>
  <c r="AV95" i="16"/>
  <c r="BL95" i="16"/>
  <c r="AR224" i="16"/>
  <c r="AT224" i="16"/>
  <c r="AQ223" i="16"/>
  <c r="AU224" i="16"/>
  <c r="AP224" i="16"/>
  <c r="AN223" i="16"/>
  <c r="AS223" i="16"/>
  <c r="AO223" i="16"/>
  <c r="S80" i="15"/>
  <c r="AA80" i="15" s="1"/>
  <c r="R81" i="15"/>
  <c r="Z81" i="15" s="1"/>
  <c r="Y81" i="15"/>
  <c r="AG81" i="15" s="1"/>
  <c r="X81" i="15"/>
  <c r="AF81" i="15" s="1"/>
  <c r="V81" i="15"/>
  <c r="AD81" i="15" s="1"/>
  <c r="U80" i="15"/>
  <c r="AC80" i="15" s="1"/>
  <c r="T81" i="15"/>
  <c r="AB81" i="15" s="1"/>
  <c r="W81" i="15"/>
  <c r="AE81" i="15" s="1"/>
  <c r="AW226" i="37" l="1"/>
  <c r="AG227" i="37"/>
  <c r="BM226" i="37"/>
  <c r="V124" i="45"/>
  <c r="AD123" i="45"/>
  <c r="AG227" i="42"/>
  <c r="AW226" i="42"/>
  <c r="BM226" i="42"/>
  <c r="AT227" i="38"/>
  <c r="BJ226" i="38"/>
  <c r="BZ226" i="38"/>
  <c r="AC123" i="45"/>
  <c r="U124" i="45"/>
  <c r="AS227" i="43"/>
  <c r="BI226" i="43"/>
  <c r="BY226" i="43"/>
  <c r="BH226" i="40"/>
  <c r="AR227" i="40"/>
  <c r="BX226" i="40"/>
  <c r="BJ226" i="43"/>
  <c r="BZ226" i="43"/>
  <c r="AT227" i="43"/>
  <c r="AV226" i="40"/>
  <c r="BL226" i="40"/>
  <c r="AF227" i="40"/>
  <c r="AH228" i="37"/>
  <c r="BN227" i="37"/>
  <c r="AX227" i="37"/>
  <c r="AL227" i="42"/>
  <c r="BR226" i="42"/>
  <c r="BB226" i="42"/>
  <c r="CA226" i="43"/>
  <c r="BK226" i="43"/>
  <c r="AU227" i="43"/>
  <c r="CA226" i="41"/>
  <c r="BK226" i="41"/>
  <c r="AU227" i="41"/>
  <c r="AZ226" i="41"/>
  <c r="BP226" i="41"/>
  <c r="AJ227" i="41"/>
  <c r="BT226" i="42"/>
  <c r="AN227" i="42"/>
  <c r="BD226" i="42"/>
  <c r="AZ226" i="42"/>
  <c r="AJ227" i="42"/>
  <c r="BP226" i="42"/>
  <c r="BG227" i="39"/>
  <c r="AQ228" i="39"/>
  <c r="BW227" i="39"/>
  <c r="AG227" i="40"/>
  <c r="AW226" i="40"/>
  <c r="BM226" i="40"/>
  <c r="BY226" i="38"/>
  <c r="AS227" i="38"/>
  <c r="BI226" i="38"/>
  <c r="T127" i="45"/>
  <c r="AB126" i="45"/>
  <c r="AF123" i="45"/>
  <c r="X124" i="45"/>
  <c r="AG123" i="45"/>
  <c r="Y124" i="45"/>
  <c r="R126" i="45"/>
  <c r="Z125" i="45"/>
  <c r="AE125" i="45"/>
  <c r="W126" i="45"/>
  <c r="S126" i="45"/>
  <c r="AA125" i="45"/>
  <c r="AL230" i="44"/>
  <c r="BB229" i="44"/>
  <c r="BR229" i="44"/>
  <c r="AZ226" i="44"/>
  <c r="AJ227" i="44"/>
  <c r="BP226" i="44"/>
  <c r="BK228" i="44"/>
  <c r="AU229" i="44"/>
  <c r="CA228" i="44"/>
  <c r="BS226" i="44"/>
  <c r="AM227" i="44"/>
  <c r="BC226" i="44"/>
  <c r="AT227" i="44"/>
  <c r="BZ226" i="44"/>
  <c r="BJ226" i="44"/>
  <c r="BT227" i="44"/>
  <c r="AN228" i="44"/>
  <c r="BD227" i="44"/>
  <c r="AY226" i="44"/>
  <c r="AI227" i="44"/>
  <c r="BO226" i="44"/>
  <c r="AW227" i="44"/>
  <c r="BM227" i="44"/>
  <c r="AG228" i="44"/>
  <c r="BL228" i="44"/>
  <c r="AV228" i="44"/>
  <c r="AF229" i="44"/>
  <c r="AS228" i="44"/>
  <c r="BI227" i="44"/>
  <c r="BY227" i="44"/>
  <c r="BN228" i="44"/>
  <c r="AH229" i="44"/>
  <c r="AX228" i="44"/>
  <c r="BU227" i="44"/>
  <c r="AO228" i="44"/>
  <c r="BE227" i="44"/>
  <c r="BV227" i="44"/>
  <c r="AP228" i="44"/>
  <c r="BF227" i="44"/>
  <c r="BH226" i="44"/>
  <c r="BX226" i="44"/>
  <c r="AR227" i="44"/>
  <c r="BQ228" i="44"/>
  <c r="BA228" i="44"/>
  <c r="AK229" i="44"/>
  <c r="AQ228" i="44"/>
  <c r="BG227" i="44"/>
  <c r="BW227" i="44"/>
  <c r="AJ227" i="43"/>
  <c r="BP226" i="43"/>
  <c r="AZ226" i="43"/>
  <c r="BL227" i="43"/>
  <c r="AF228" i="43"/>
  <c r="AV227" i="43"/>
  <c r="BR227" i="43"/>
  <c r="AL228" i="43"/>
  <c r="BB227" i="43"/>
  <c r="AW226" i="43"/>
  <c r="AG227" i="43"/>
  <c r="BM226" i="43"/>
  <c r="BO226" i="43"/>
  <c r="AI227" i="43"/>
  <c r="AY226" i="43"/>
  <c r="AR229" i="43"/>
  <c r="BX228" i="43"/>
  <c r="BH228" i="43"/>
  <c r="AO228" i="43"/>
  <c r="BU227" i="43"/>
  <c r="BE227" i="43"/>
  <c r="AM228" i="43"/>
  <c r="BS227" i="43"/>
  <c r="BC227" i="43"/>
  <c r="AX226" i="43"/>
  <c r="BN226" i="43"/>
  <c r="AH227" i="43"/>
  <c r="AK228" i="43"/>
  <c r="BA227" i="43"/>
  <c r="BQ227" i="43"/>
  <c r="AP228" i="43"/>
  <c r="BF227" i="43"/>
  <c r="BV227" i="43"/>
  <c r="BD227" i="43"/>
  <c r="AN228" i="43"/>
  <c r="BT227" i="43"/>
  <c r="AQ228" i="43"/>
  <c r="BW227" i="43"/>
  <c r="BG227" i="43"/>
  <c r="AM229" i="42"/>
  <c r="BS228" i="42"/>
  <c r="BC228" i="42"/>
  <c r="AI227" i="42"/>
  <c r="BO226" i="42"/>
  <c r="AY226" i="42"/>
  <c r="BN228" i="42"/>
  <c r="AX228" i="42"/>
  <c r="AH229" i="42"/>
  <c r="BI226" i="42"/>
  <c r="AS227" i="42"/>
  <c r="BY226" i="42"/>
  <c r="AR227" i="42"/>
  <c r="BH226" i="42"/>
  <c r="BX226" i="42"/>
  <c r="BL226" i="42"/>
  <c r="AV226" i="42"/>
  <c r="AF227" i="42"/>
  <c r="BA227" i="42"/>
  <c r="BQ227" i="42"/>
  <c r="AK228" i="42"/>
  <c r="BJ226" i="42"/>
  <c r="AT227" i="42"/>
  <c r="BZ226" i="42"/>
  <c r="BV226" i="42"/>
  <c r="AP227" i="42"/>
  <c r="BF226" i="42"/>
  <c r="BG226" i="42"/>
  <c r="AQ227" i="42"/>
  <c r="BW226" i="42"/>
  <c r="BU228" i="42"/>
  <c r="AO229" i="42"/>
  <c r="BE228" i="42"/>
  <c r="AU228" i="42"/>
  <c r="CA227" i="42"/>
  <c r="BK227" i="42"/>
  <c r="BB226" i="41"/>
  <c r="AL227" i="41"/>
  <c r="BR226" i="41"/>
  <c r="BX226" i="41"/>
  <c r="BH226" i="41"/>
  <c r="AR227" i="41"/>
  <c r="BG226" i="41"/>
  <c r="BW226" i="41"/>
  <c r="AQ227" i="41"/>
  <c r="AG227" i="41"/>
  <c r="AW226" i="41"/>
  <c r="BM226" i="41"/>
  <c r="BJ228" i="41"/>
  <c r="BZ228" i="41"/>
  <c r="AT229" i="41"/>
  <c r="AM227" i="41"/>
  <c r="BC226" i="41"/>
  <c r="BS226" i="41"/>
  <c r="BU229" i="41"/>
  <c r="BE229" i="41"/>
  <c r="AO230" i="41"/>
  <c r="AK229" i="41"/>
  <c r="BQ228" i="41"/>
  <c r="BA228" i="41"/>
  <c r="BD226" i="41"/>
  <c r="AN227" i="41"/>
  <c r="BT226" i="41"/>
  <c r="AS230" i="41"/>
  <c r="BI229" i="41"/>
  <c r="BY229" i="41"/>
  <c r="AY227" i="41"/>
  <c r="BO227" i="41"/>
  <c r="AI228" i="41"/>
  <c r="AF227" i="41"/>
  <c r="AV226" i="41"/>
  <c r="BL226" i="41"/>
  <c r="BF226" i="41"/>
  <c r="BV226" i="41"/>
  <c r="AP227" i="41"/>
  <c r="AX227" i="41"/>
  <c r="AH228" i="41"/>
  <c r="BN227" i="41"/>
  <c r="AP227" i="40"/>
  <c r="BV226" i="40"/>
  <c r="BF226" i="40"/>
  <c r="CA226" i="40"/>
  <c r="BK226" i="40"/>
  <c r="AU227" i="40"/>
  <c r="BA228" i="40"/>
  <c r="AK229" i="40"/>
  <c r="BQ228" i="40"/>
  <c r="AO227" i="40"/>
  <c r="BU226" i="40"/>
  <c r="BE226" i="40"/>
  <c r="AM228" i="40"/>
  <c r="BC227" i="40"/>
  <c r="BS227" i="40"/>
  <c r="AN227" i="40"/>
  <c r="BD226" i="40"/>
  <c r="BT226" i="40"/>
  <c r="BZ227" i="40"/>
  <c r="BJ227" i="40"/>
  <c r="AT228" i="40"/>
  <c r="AL227" i="40"/>
  <c r="BB226" i="40"/>
  <c r="BR226" i="40"/>
  <c r="BN226" i="40"/>
  <c r="AH227" i="40"/>
  <c r="AX226" i="40"/>
  <c r="BP226" i="40"/>
  <c r="AJ227" i="40"/>
  <c r="AZ226" i="40"/>
  <c r="BI226" i="40"/>
  <c r="AS227" i="40"/>
  <c r="BY226" i="40"/>
  <c r="BO226" i="40"/>
  <c r="AI227" i="40"/>
  <c r="AY226" i="40"/>
  <c r="AQ229" i="40"/>
  <c r="BG228" i="40"/>
  <c r="BW228" i="40"/>
  <c r="BQ228" i="39"/>
  <c r="BA228" i="39"/>
  <c r="AK229" i="39"/>
  <c r="AU227" i="39"/>
  <c r="BK226" i="39"/>
  <c r="CA226" i="39"/>
  <c r="BF227" i="39"/>
  <c r="AP228" i="39"/>
  <c r="BV227" i="39"/>
  <c r="BM226" i="39"/>
  <c r="AW226" i="39"/>
  <c r="AG227" i="39"/>
  <c r="BP228" i="39"/>
  <c r="AZ228" i="39"/>
  <c r="AJ229" i="39"/>
  <c r="BZ228" i="39"/>
  <c r="AT229" i="39"/>
  <c r="BJ228" i="39"/>
  <c r="BX228" i="39"/>
  <c r="AR229" i="39"/>
  <c r="BH228" i="39"/>
  <c r="BE227" i="39"/>
  <c r="BU227" i="39"/>
  <c r="AO228" i="39"/>
  <c r="BN226" i="39"/>
  <c r="AH227" i="39"/>
  <c r="AX226" i="39"/>
  <c r="AV227" i="39"/>
  <c r="AF228" i="39"/>
  <c r="BL227" i="39"/>
  <c r="BY227" i="39"/>
  <c r="AS228" i="39"/>
  <c r="BI227" i="39"/>
  <c r="BC227" i="39"/>
  <c r="BS227" i="39"/>
  <c r="AM228" i="39"/>
  <c r="BD226" i="39"/>
  <c r="BT226" i="39"/>
  <c r="AN227" i="39"/>
  <c r="BO226" i="39"/>
  <c r="AI227" i="39"/>
  <c r="AY226" i="39"/>
  <c r="BR227" i="39"/>
  <c r="AL228" i="39"/>
  <c r="BB227" i="39"/>
  <c r="AH228" i="38"/>
  <c r="AX227" i="38"/>
  <c r="BN227" i="38"/>
  <c r="BD227" i="38"/>
  <c r="BT227" i="38"/>
  <c r="AN228" i="38"/>
  <c r="AJ228" i="38"/>
  <c r="BP227" i="38"/>
  <c r="AZ227" i="38"/>
  <c r="BK226" i="38"/>
  <c r="CA226" i="38"/>
  <c r="AU227" i="38"/>
  <c r="BR228" i="38"/>
  <c r="BB228" i="38"/>
  <c r="AL229" i="38"/>
  <c r="BX227" i="38"/>
  <c r="BH227" i="38"/>
  <c r="AR228" i="38"/>
  <c r="BV226" i="38"/>
  <c r="AP227" i="38"/>
  <c r="BF226" i="38"/>
  <c r="BG228" i="38"/>
  <c r="AQ229" i="38"/>
  <c r="BW228" i="38"/>
  <c r="AI228" i="38"/>
  <c r="BO227" i="38"/>
  <c r="AY227" i="38"/>
  <c r="AO227" i="38"/>
  <c r="BU226" i="38"/>
  <c r="BE226" i="38"/>
  <c r="BC227" i="38"/>
  <c r="BS227" i="38"/>
  <c r="AM228" i="38"/>
  <c r="BA227" i="38"/>
  <c r="BQ227" i="38"/>
  <c r="AK228" i="38"/>
  <c r="BM226" i="38"/>
  <c r="AW226" i="38"/>
  <c r="AG227" i="38"/>
  <c r="BL226" i="38"/>
  <c r="AF227" i="38"/>
  <c r="AV226" i="38"/>
  <c r="BV227" i="37"/>
  <c r="BF227" i="37"/>
  <c r="AP228" i="37"/>
  <c r="CA227" i="37"/>
  <c r="BK227" i="37"/>
  <c r="AU228" i="37"/>
  <c r="BP226" i="37"/>
  <c r="AZ226" i="37"/>
  <c r="AJ227" i="37"/>
  <c r="BE226" i="37"/>
  <c r="BU226" i="37"/>
  <c r="AO227" i="37"/>
  <c r="AT227" i="37"/>
  <c r="BZ226" i="37"/>
  <c r="BJ226" i="37"/>
  <c r="BB226" i="37"/>
  <c r="BR226" i="37"/>
  <c r="AL227" i="37"/>
  <c r="BA226" i="37"/>
  <c r="BQ226" i="37"/>
  <c r="AK227" i="37"/>
  <c r="AV227" i="37"/>
  <c r="AF228" i="37"/>
  <c r="BL227" i="37"/>
  <c r="BO226" i="37"/>
  <c r="AY226" i="37"/>
  <c r="AI227" i="37"/>
  <c r="BD226" i="37"/>
  <c r="AN227" i="37"/>
  <c r="BT226" i="37"/>
  <c r="BH228" i="37"/>
  <c r="BX228" i="37"/>
  <c r="AR229" i="37"/>
  <c r="BC226" i="37"/>
  <c r="BS226" i="37"/>
  <c r="AM227" i="37"/>
  <c r="BW226" i="37"/>
  <c r="AQ227" i="37"/>
  <c r="BG226" i="37"/>
  <c r="BY226" i="37"/>
  <c r="AS227" i="37"/>
  <c r="BI226" i="37"/>
  <c r="BK226" i="36"/>
  <c r="AU227" i="36"/>
  <c r="CA226" i="36"/>
  <c r="AW226" i="36"/>
  <c r="AG227" i="36"/>
  <c r="BM226" i="36"/>
  <c r="AM227" i="36"/>
  <c r="BS226" i="36"/>
  <c r="BC226" i="36"/>
  <c r="BJ226" i="36"/>
  <c r="AT227" i="36"/>
  <c r="BZ226" i="36"/>
  <c r="BA228" i="36"/>
  <c r="BQ228" i="36"/>
  <c r="AK229" i="36"/>
  <c r="BW226" i="36"/>
  <c r="AQ227" i="36"/>
  <c r="BG226" i="36"/>
  <c r="AZ227" i="36"/>
  <c r="AJ228" i="36"/>
  <c r="BP227" i="36"/>
  <c r="AP227" i="36"/>
  <c r="BV226" i="36"/>
  <c r="BF226" i="36"/>
  <c r="AV226" i="36"/>
  <c r="AF227" i="36"/>
  <c r="BL226" i="36"/>
  <c r="BO226" i="36"/>
  <c r="AY226" i="36"/>
  <c r="AI227" i="36"/>
  <c r="AX228" i="36"/>
  <c r="BN228" i="36"/>
  <c r="AH229" i="36"/>
  <c r="AN227" i="36"/>
  <c r="BT226" i="36"/>
  <c r="BD226" i="36"/>
  <c r="BU227" i="36"/>
  <c r="BE227" i="36"/>
  <c r="AO228" i="36"/>
  <c r="BY226" i="36"/>
  <c r="BI226" i="36"/>
  <c r="AS227" i="36"/>
  <c r="BH227" i="36"/>
  <c r="BX227" i="36"/>
  <c r="AR228" i="36"/>
  <c r="AL228" i="36"/>
  <c r="BR227" i="36"/>
  <c r="BB227" i="36"/>
  <c r="BF224" i="16"/>
  <c r="BV224" i="16"/>
  <c r="BG223" i="16"/>
  <c r="BW223" i="16"/>
  <c r="BZ224" i="16"/>
  <c r="BJ224" i="16"/>
  <c r="AW96" i="16"/>
  <c r="BM96" i="16"/>
  <c r="CA224" i="16"/>
  <c r="BK224" i="16"/>
  <c r="BH224" i="16"/>
  <c r="BX224" i="16"/>
  <c r="BE223" i="16"/>
  <c r="BU223" i="16"/>
  <c r="BT223" i="16"/>
  <c r="BD223" i="16"/>
  <c r="BI223" i="16"/>
  <c r="BY223" i="16"/>
  <c r="BB96" i="16"/>
  <c r="BR96" i="16"/>
  <c r="BA96" i="16"/>
  <c r="BQ96" i="16"/>
  <c r="AZ97" i="16"/>
  <c r="BP97" i="16"/>
  <c r="AX96" i="16"/>
  <c r="BN96" i="16"/>
  <c r="AY97" i="16"/>
  <c r="BO97" i="16"/>
  <c r="BS96" i="16"/>
  <c r="BC96" i="16"/>
  <c r="AV96" i="16"/>
  <c r="BL96" i="16"/>
  <c r="AS224" i="16"/>
  <c r="AN224" i="16"/>
  <c r="AQ224" i="16"/>
  <c r="AO224" i="16"/>
  <c r="AP225" i="16"/>
  <c r="AU225" i="16"/>
  <c r="AT225" i="16"/>
  <c r="AR225" i="16"/>
  <c r="X82" i="15"/>
  <c r="AF82" i="15" s="1"/>
  <c r="W82" i="15"/>
  <c r="AE82" i="15" s="1"/>
  <c r="T82" i="15"/>
  <c r="AB82" i="15" s="1"/>
  <c r="Y82" i="15"/>
  <c r="AG82" i="15" s="1"/>
  <c r="R82" i="15"/>
  <c r="Z82" i="15" s="1"/>
  <c r="U81" i="15"/>
  <c r="AC81" i="15" s="1"/>
  <c r="S81" i="15"/>
  <c r="AA81" i="15" s="1"/>
  <c r="V82" i="15"/>
  <c r="AD82" i="15" s="1"/>
  <c r="AJ228" i="41" l="1"/>
  <c r="AZ227" i="41"/>
  <c r="BP227" i="41"/>
  <c r="BH227" i="40"/>
  <c r="AR228" i="40"/>
  <c r="BX227" i="40"/>
  <c r="BK227" i="41"/>
  <c r="CA227" i="41"/>
  <c r="AU228" i="41"/>
  <c r="BI227" i="43"/>
  <c r="AS228" i="43"/>
  <c r="BY227" i="43"/>
  <c r="U125" i="45"/>
  <c r="AC124" i="45"/>
  <c r="BK227" i="43"/>
  <c r="AU228" i="43"/>
  <c r="CA227" i="43"/>
  <c r="BI227" i="38"/>
  <c r="AS228" i="38"/>
  <c r="BY227" i="38"/>
  <c r="AW227" i="40"/>
  <c r="BM227" i="40"/>
  <c r="AG228" i="40"/>
  <c r="BB227" i="42"/>
  <c r="AL228" i="42"/>
  <c r="BR227" i="42"/>
  <c r="BJ227" i="38"/>
  <c r="BZ227" i="38"/>
  <c r="AT228" i="38"/>
  <c r="AQ229" i="39"/>
  <c r="BW228" i="39"/>
  <c r="BG228" i="39"/>
  <c r="BN228" i="37"/>
  <c r="AX228" i="37"/>
  <c r="AH229" i="37"/>
  <c r="AW227" i="42"/>
  <c r="BM227" i="42"/>
  <c r="AG228" i="42"/>
  <c r="BP227" i="42"/>
  <c r="AJ228" i="42"/>
  <c r="AZ227" i="42"/>
  <c r="AF228" i="40"/>
  <c r="BL227" i="40"/>
  <c r="AV227" i="40"/>
  <c r="V125" i="45"/>
  <c r="AD124" i="45"/>
  <c r="BD227" i="42"/>
  <c r="BT227" i="42"/>
  <c r="AN228" i="42"/>
  <c r="BJ227" i="43"/>
  <c r="AT228" i="43"/>
  <c r="BZ227" i="43"/>
  <c r="AW227" i="37"/>
  <c r="AG228" i="37"/>
  <c r="BM227" i="37"/>
  <c r="S127" i="45"/>
  <c r="AA126" i="45"/>
  <c r="R127" i="45"/>
  <c r="Z126" i="45"/>
  <c r="Y125" i="45"/>
  <c r="AG124" i="45"/>
  <c r="W127" i="45"/>
  <c r="AE126" i="45"/>
  <c r="X125" i="45"/>
  <c r="AF124" i="45"/>
  <c r="T128" i="45"/>
  <c r="AB127" i="45"/>
  <c r="AY227" i="44"/>
  <c r="BO227" i="44"/>
  <c r="AI228" i="44"/>
  <c r="AT228" i="44"/>
  <c r="BJ227" i="44"/>
  <c r="BZ227" i="44"/>
  <c r="AK230" i="44"/>
  <c r="BA229" i="44"/>
  <c r="BQ229" i="44"/>
  <c r="AZ227" i="44"/>
  <c r="BP227" i="44"/>
  <c r="AJ228" i="44"/>
  <c r="AO229" i="44"/>
  <c r="BU228" i="44"/>
  <c r="BE228" i="44"/>
  <c r="BI228" i="44"/>
  <c r="AS229" i="44"/>
  <c r="BY228" i="44"/>
  <c r="BL229" i="44"/>
  <c r="AV229" i="44"/>
  <c r="AF230" i="44"/>
  <c r="BM228" i="44"/>
  <c r="AW228" i="44"/>
  <c r="AG229" i="44"/>
  <c r="AP229" i="44"/>
  <c r="BV228" i="44"/>
  <c r="BF228" i="44"/>
  <c r="BS227" i="44"/>
  <c r="AM228" i="44"/>
  <c r="BC227" i="44"/>
  <c r="AU230" i="44"/>
  <c r="BK229" i="44"/>
  <c r="CA229" i="44"/>
  <c r="AQ229" i="44"/>
  <c r="BW228" i="44"/>
  <c r="BG228" i="44"/>
  <c r="AR228" i="44"/>
  <c r="BH227" i="44"/>
  <c r="BX227" i="44"/>
  <c r="AN229" i="44"/>
  <c r="BT228" i="44"/>
  <c r="BD228" i="44"/>
  <c r="BN229" i="44"/>
  <c r="AH230" i="44"/>
  <c r="AX229" i="44"/>
  <c r="AL231" i="44"/>
  <c r="BB230" i="44"/>
  <c r="BR230" i="44"/>
  <c r="BV228" i="43"/>
  <c r="BF228" i="43"/>
  <c r="AP229" i="43"/>
  <c r="BU228" i="43"/>
  <c r="BE228" i="43"/>
  <c r="AO229" i="43"/>
  <c r="BL228" i="43"/>
  <c r="AF229" i="43"/>
  <c r="AV228" i="43"/>
  <c r="AI228" i="43"/>
  <c r="BO227" i="43"/>
  <c r="AY227" i="43"/>
  <c r="BD228" i="43"/>
  <c r="AN229" i="43"/>
  <c r="BT228" i="43"/>
  <c r="AW227" i="43"/>
  <c r="BM227" i="43"/>
  <c r="AG228" i="43"/>
  <c r="AH228" i="43"/>
  <c r="BN227" i="43"/>
  <c r="AX227" i="43"/>
  <c r="BB228" i="43"/>
  <c r="BR228" i="43"/>
  <c r="AL229" i="43"/>
  <c r="BS228" i="43"/>
  <c r="BC228" i="43"/>
  <c r="AM229" i="43"/>
  <c r="BG228" i="43"/>
  <c r="BW228" i="43"/>
  <c r="AQ229" i="43"/>
  <c r="AR230" i="43"/>
  <c r="BX229" i="43"/>
  <c r="BH229" i="43"/>
  <c r="AK229" i="43"/>
  <c r="BQ228" i="43"/>
  <c r="BA228" i="43"/>
  <c r="AZ227" i="43"/>
  <c r="AJ228" i="43"/>
  <c r="BP227" i="43"/>
  <c r="BV227" i="42"/>
  <c r="AP228" i="42"/>
  <c r="BF227" i="42"/>
  <c r="AY227" i="42"/>
  <c r="AI228" i="42"/>
  <c r="BO227" i="42"/>
  <c r="AS228" i="42"/>
  <c r="BI227" i="42"/>
  <c r="BY227" i="42"/>
  <c r="AT228" i="42"/>
  <c r="BJ227" i="42"/>
  <c r="BZ227" i="42"/>
  <c r="AK229" i="42"/>
  <c r="BA228" i="42"/>
  <c r="BQ228" i="42"/>
  <c r="BK228" i="42"/>
  <c r="CA228" i="42"/>
  <c r="AU229" i="42"/>
  <c r="BE229" i="42"/>
  <c r="AO230" i="42"/>
  <c r="BU229" i="42"/>
  <c r="BX227" i="42"/>
  <c r="AR228" i="42"/>
  <c r="BH227" i="42"/>
  <c r="AH230" i="42"/>
  <c r="AX229" i="42"/>
  <c r="BN229" i="42"/>
  <c r="BL227" i="42"/>
  <c r="AF228" i="42"/>
  <c r="AV227" i="42"/>
  <c r="BW227" i="42"/>
  <c r="AQ228" i="42"/>
  <c r="BG227" i="42"/>
  <c r="BC229" i="42"/>
  <c r="AM230" i="42"/>
  <c r="BS229" i="42"/>
  <c r="AT230" i="41"/>
  <c r="BJ229" i="41"/>
  <c r="BZ229" i="41"/>
  <c r="AI229" i="41"/>
  <c r="AY228" i="41"/>
  <c r="BO228" i="41"/>
  <c r="AH229" i="41"/>
  <c r="AX228" i="41"/>
  <c r="BN228" i="41"/>
  <c r="AW227" i="41"/>
  <c r="AG228" i="41"/>
  <c r="BM227" i="41"/>
  <c r="BX227" i="41"/>
  <c r="AR228" i="41"/>
  <c r="BH227" i="41"/>
  <c r="AV227" i="41"/>
  <c r="AF228" i="41"/>
  <c r="BL227" i="41"/>
  <c r="AN228" i="41"/>
  <c r="BD227" i="41"/>
  <c r="BT227" i="41"/>
  <c r="AP228" i="41"/>
  <c r="BF227" i="41"/>
  <c r="BV227" i="41"/>
  <c r="BA229" i="41"/>
  <c r="AK230" i="41"/>
  <c r="BQ229" i="41"/>
  <c r="AO231" i="41"/>
  <c r="BE230" i="41"/>
  <c r="BU230" i="41"/>
  <c r="BS227" i="41"/>
  <c r="AM228" i="41"/>
  <c r="BC227" i="41"/>
  <c r="BI230" i="41"/>
  <c r="BY230" i="41"/>
  <c r="AS231" i="41"/>
  <c r="AQ228" i="41"/>
  <c r="BW227" i="41"/>
  <c r="BG227" i="41"/>
  <c r="BR227" i="41"/>
  <c r="BB227" i="41"/>
  <c r="AL228" i="41"/>
  <c r="BZ228" i="40"/>
  <c r="BJ228" i="40"/>
  <c r="AT229" i="40"/>
  <c r="AS228" i="40"/>
  <c r="BI227" i="40"/>
  <c r="BY227" i="40"/>
  <c r="AO228" i="40"/>
  <c r="BU227" i="40"/>
  <c r="BE227" i="40"/>
  <c r="AL228" i="40"/>
  <c r="BB227" i="40"/>
  <c r="BR227" i="40"/>
  <c r="BG229" i="40"/>
  <c r="BW229" i="40"/>
  <c r="AQ230" i="40"/>
  <c r="AJ228" i="40"/>
  <c r="BP227" i="40"/>
  <c r="AZ227" i="40"/>
  <c r="AH228" i="40"/>
  <c r="BN227" i="40"/>
  <c r="AX227" i="40"/>
  <c r="AN228" i="40"/>
  <c r="BT227" i="40"/>
  <c r="BD227" i="40"/>
  <c r="BS228" i="40"/>
  <c r="AM229" i="40"/>
  <c r="BC228" i="40"/>
  <c r="BA229" i="40"/>
  <c r="AK230" i="40"/>
  <c r="BQ229" i="40"/>
  <c r="CA227" i="40"/>
  <c r="BK227" i="40"/>
  <c r="AU228" i="40"/>
  <c r="BO227" i="40"/>
  <c r="AY227" i="40"/>
  <c r="AI228" i="40"/>
  <c r="BF227" i="40"/>
  <c r="AP228" i="40"/>
  <c r="BV227" i="40"/>
  <c r="AW227" i="39"/>
  <c r="AG228" i="39"/>
  <c r="BM227" i="39"/>
  <c r="BR228" i="39"/>
  <c r="BB228" i="39"/>
  <c r="AL229" i="39"/>
  <c r="BS228" i="39"/>
  <c r="AM229" i="39"/>
  <c r="BC228" i="39"/>
  <c r="BJ229" i="39"/>
  <c r="BZ229" i="39"/>
  <c r="AT230" i="39"/>
  <c r="AY227" i="39"/>
  <c r="AI228" i="39"/>
  <c r="BO227" i="39"/>
  <c r="CA227" i="39"/>
  <c r="AU228" i="39"/>
  <c r="BK227" i="39"/>
  <c r="AJ230" i="39"/>
  <c r="BP229" i="39"/>
  <c r="AZ229" i="39"/>
  <c r="AV228" i="39"/>
  <c r="AF229" i="39"/>
  <c r="BL228" i="39"/>
  <c r="AO229" i="39"/>
  <c r="BU228" i="39"/>
  <c r="BE228" i="39"/>
  <c r="AK230" i="39"/>
  <c r="BA229" i="39"/>
  <c r="BQ229" i="39"/>
  <c r="BH229" i="39"/>
  <c r="BX229" i="39"/>
  <c r="AR230" i="39"/>
  <c r="BY228" i="39"/>
  <c r="BI228" i="39"/>
  <c r="AS229" i="39"/>
  <c r="AX227" i="39"/>
  <c r="AH228" i="39"/>
  <c r="BN227" i="39"/>
  <c r="BD227" i="39"/>
  <c r="BT227" i="39"/>
  <c r="AN228" i="39"/>
  <c r="AP229" i="39"/>
  <c r="BV228" i="39"/>
  <c r="BF228" i="39"/>
  <c r="BQ228" i="38"/>
  <c r="BA228" i="38"/>
  <c r="AK229" i="38"/>
  <c r="BP228" i="38"/>
  <c r="AJ229" i="38"/>
  <c r="AZ228" i="38"/>
  <c r="AL230" i="38"/>
  <c r="BB229" i="38"/>
  <c r="BR229" i="38"/>
  <c r="AM229" i="38"/>
  <c r="BC228" i="38"/>
  <c r="BS228" i="38"/>
  <c r="BE227" i="38"/>
  <c r="BU227" i="38"/>
  <c r="AO228" i="38"/>
  <c r="BO228" i="38"/>
  <c r="AI229" i="38"/>
  <c r="AY228" i="38"/>
  <c r="AF228" i="38"/>
  <c r="AV227" i="38"/>
  <c r="BL227" i="38"/>
  <c r="AG228" i="38"/>
  <c r="BM227" i="38"/>
  <c r="AW227" i="38"/>
  <c r="AU228" i="38"/>
  <c r="CA227" i="38"/>
  <c r="BK227" i="38"/>
  <c r="AN229" i="38"/>
  <c r="BT228" i="38"/>
  <c r="BD228" i="38"/>
  <c r="BG229" i="38"/>
  <c r="AQ230" i="38"/>
  <c r="BW229" i="38"/>
  <c r="BF227" i="38"/>
  <c r="BV227" i="38"/>
  <c r="AP228" i="38"/>
  <c r="BH228" i="38"/>
  <c r="AR229" i="38"/>
  <c r="BX228" i="38"/>
  <c r="AX228" i="38"/>
  <c r="AH229" i="38"/>
  <c r="BN228" i="38"/>
  <c r="BZ227" i="37"/>
  <c r="BJ227" i="37"/>
  <c r="AT228" i="37"/>
  <c r="AO228" i="37"/>
  <c r="BU227" i="37"/>
  <c r="BE227" i="37"/>
  <c r="BO227" i="37"/>
  <c r="AY227" i="37"/>
  <c r="AI228" i="37"/>
  <c r="BP227" i="37"/>
  <c r="AJ228" i="37"/>
  <c r="AZ227" i="37"/>
  <c r="CA228" i="37"/>
  <c r="BK228" i="37"/>
  <c r="AU229" i="37"/>
  <c r="BY227" i="37"/>
  <c r="BI227" i="37"/>
  <c r="AS228" i="37"/>
  <c r="BF228" i="37"/>
  <c r="AP229" i="37"/>
  <c r="BV228" i="37"/>
  <c r="AF229" i="37"/>
  <c r="BL228" i="37"/>
  <c r="AV228" i="37"/>
  <c r="BW227" i="37"/>
  <c r="BG227" i="37"/>
  <c r="AQ228" i="37"/>
  <c r="AL228" i="37"/>
  <c r="BB227" i="37"/>
  <c r="BR227" i="37"/>
  <c r="AM228" i="37"/>
  <c r="BC227" i="37"/>
  <c r="BS227" i="37"/>
  <c r="AR230" i="37"/>
  <c r="BH229" i="37"/>
  <c r="BX229" i="37"/>
  <c r="AN228" i="37"/>
  <c r="BT227" i="37"/>
  <c r="BD227" i="37"/>
  <c r="BQ227" i="37"/>
  <c r="AK228" i="37"/>
  <c r="BA227" i="37"/>
  <c r="AZ228" i="36"/>
  <c r="BP228" i="36"/>
  <c r="AJ229" i="36"/>
  <c r="BG227" i="36"/>
  <c r="BW227" i="36"/>
  <c r="AQ228" i="36"/>
  <c r="AK230" i="36"/>
  <c r="BA229" i="36"/>
  <c r="BQ229" i="36"/>
  <c r="BN229" i="36"/>
  <c r="AX229" i="36"/>
  <c r="AH230" i="36"/>
  <c r="BJ227" i="36"/>
  <c r="BZ227" i="36"/>
  <c r="AT228" i="36"/>
  <c r="AY227" i="36"/>
  <c r="AI228" i="36"/>
  <c r="BO227" i="36"/>
  <c r="AF228" i="36"/>
  <c r="AV227" i="36"/>
  <c r="BL227" i="36"/>
  <c r="BI227" i="36"/>
  <c r="BY227" i="36"/>
  <c r="AS228" i="36"/>
  <c r="BV227" i="36"/>
  <c r="BF227" i="36"/>
  <c r="AP228" i="36"/>
  <c r="CA227" i="36"/>
  <c r="AU228" i="36"/>
  <c r="BK227" i="36"/>
  <c r="BU228" i="36"/>
  <c r="BE228" i="36"/>
  <c r="AO229" i="36"/>
  <c r="BT227" i="36"/>
  <c r="AN228" i="36"/>
  <c r="BD227" i="36"/>
  <c r="BS227" i="36"/>
  <c r="AM228" i="36"/>
  <c r="BC227" i="36"/>
  <c r="BB228" i="36"/>
  <c r="BR228" i="36"/>
  <c r="AL229" i="36"/>
  <c r="AR229" i="36"/>
  <c r="BX228" i="36"/>
  <c r="BH228" i="36"/>
  <c r="AG228" i="36"/>
  <c r="AW227" i="36"/>
  <c r="BM227" i="36"/>
  <c r="BK225" i="16"/>
  <c r="CA225" i="16"/>
  <c r="BG224" i="16"/>
  <c r="BW224" i="16"/>
  <c r="BQ97" i="16"/>
  <c r="BA97" i="16"/>
  <c r="BO98" i="16"/>
  <c r="AY98" i="16"/>
  <c r="BX225" i="16"/>
  <c r="BH225" i="16"/>
  <c r="BJ225" i="16"/>
  <c r="BZ225" i="16"/>
  <c r="BI224" i="16"/>
  <c r="BY224" i="16"/>
  <c r="AX97" i="16"/>
  <c r="BN97" i="16"/>
  <c r="BF225" i="16"/>
  <c r="BV225" i="16"/>
  <c r="BE224" i="16"/>
  <c r="BU224" i="16"/>
  <c r="BD224" i="16"/>
  <c r="BT224" i="16"/>
  <c r="BR97" i="16"/>
  <c r="BB97" i="16"/>
  <c r="BC97" i="16"/>
  <c r="BS97" i="16"/>
  <c r="BM97" i="16"/>
  <c r="AW97" i="16"/>
  <c r="AZ98" i="16"/>
  <c r="BP98" i="16"/>
  <c r="AV97" i="16"/>
  <c r="BL97" i="16"/>
  <c r="AU226" i="16"/>
  <c r="AQ225" i="16"/>
  <c r="AP226" i="16"/>
  <c r="AO225" i="16"/>
  <c r="AN225" i="16"/>
  <c r="AR226" i="16"/>
  <c r="AT226" i="16"/>
  <c r="AS225" i="16"/>
  <c r="R83" i="15"/>
  <c r="Z83" i="15" s="1"/>
  <c r="Y83" i="15"/>
  <c r="AG83" i="15" s="1"/>
  <c r="V83" i="15"/>
  <c r="AD83" i="15" s="1"/>
  <c r="S82" i="15"/>
  <c r="AA82" i="15" s="1"/>
  <c r="T83" i="15"/>
  <c r="AB83" i="15" s="1"/>
  <c r="U82" i="15"/>
  <c r="AC82" i="15" s="1"/>
  <c r="W83" i="15"/>
  <c r="AE83" i="15" s="1"/>
  <c r="X83" i="15"/>
  <c r="AF83" i="15" s="1"/>
  <c r="BP228" i="42" l="1"/>
  <c r="AZ228" i="42"/>
  <c r="AJ229" i="42"/>
  <c r="AS229" i="38"/>
  <c r="BY228" i="38"/>
  <c r="BI228" i="38"/>
  <c r="BM228" i="42"/>
  <c r="AW228" i="42"/>
  <c r="AG229" i="42"/>
  <c r="AU229" i="43"/>
  <c r="CA228" i="43"/>
  <c r="BK228" i="43"/>
  <c r="BN229" i="37"/>
  <c r="AH230" i="37"/>
  <c r="AX229" i="37"/>
  <c r="AG229" i="37"/>
  <c r="BM228" i="37"/>
  <c r="AW228" i="37"/>
  <c r="AC125" i="45"/>
  <c r="U126" i="45"/>
  <c r="AT229" i="43"/>
  <c r="BJ228" i="43"/>
  <c r="BZ228" i="43"/>
  <c r="BI228" i="43"/>
  <c r="BY228" i="43"/>
  <c r="AS229" i="43"/>
  <c r="AQ230" i="39"/>
  <c r="BW229" i="39"/>
  <c r="BG229" i="39"/>
  <c r="BD228" i="42"/>
  <c r="AN229" i="42"/>
  <c r="BT228" i="42"/>
  <c r="BJ228" i="38"/>
  <c r="BZ228" i="38"/>
  <c r="AT229" i="38"/>
  <c r="BK228" i="41"/>
  <c r="CA228" i="41"/>
  <c r="AU229" i="41"/>
  <c r="AD125" i="45"/>
  <c r="V126" i="45"/>
  <c r="BR228" i="42"/>
  <c r="AL229" i="42"/>
  <c r="BB228" i="42"/>
  <c r="BH228" i="40"/>
  <c r="AR229" i="40"/>
  <c r="BX228" i="40"/>
  <c r="AW228" i="40"/>
  <c r="AG229" i="40"/>
  <c r="BM228" i="40"/>
  <c r="AF229" i="40"/>
  <c r="AV228" i="40"/>
  <c r="BL228" i="40"/>
  <c r="AJ229" i="41"/>
  <c r="BP228" i="41"/>
  <c r="AZ228" i="41"/>
  <c r="W128" i="45"/>
  <c r="AE127" i="45"/>
  <c r="T129" i="45"/>
  <c r="AB128" i="45"/>
  <c r="AG125" i="45"/>
  <c r="Y126" i="45"/>
  <c r="AF125" i="45"/>
  <c r="X126" i="45"/>
  <c r="R128" i="45"/>
  <c r="Z127" i="45"/>
  <c r="S128" i="45"/>
  <c r="AA127" i="45"/>
  <c r="BW229" i="44"/>
  <c r="AQ230" i="44"/>
  <c r="BG229" i="44"/>
  <c r="BY229" i="44"/>
  <c r="BI229" i="44"/>
  <c r="AS230" i="44"/>
  <c r="BD229" i="44"/>
  <c r="BT229" i="44"/>
  <c r="AN230" i="44"/>
  <c r="BK230" i="44"/>
  <c r="AU231" i="44"/>
  <c r="CA230" i="44"/>
  <c r="AK231" i="44"/>
  <c r="BA230" i="44"/>
  <c r="BQ230" i="44"/>
  <c r="AP230" i="44"/>
  <c r="BF229" i="44"/>
  <c r="BV229" i="44"/>
  <c r="BN230" i="44"/>
  <c r="AX230" i="44"/>
  <c r="AH231" i="44"/>
  <c r="BM229" i="44"/>
  <c r="AW229" i="44"/>
  <c r="AG230" i="44"/>
  <c r="BJ228" i="44"/>
  <c r="AT229" i="44"/>
  <c r="BZ228" i="44"/>
  <c r="AO230" i="44"/>
  <c r="BE229" i="44"/>
  <c r="BU229" i="44"/>
  <c r="BS228" i="44"/>
  <c r="BC228" i="44"/>
  <c r="AM229" i="44"/>
  <c r="AI229" i="44"/>
  <c r="BO228" i="44"/>
  <c r="AY228" i="44"/>
  <c r="AR229" i="44"/>
  <c r="BH228" i="44"/>
  <c r="BX228" i="44"/>
  <c r="AJ229" i="44"/>
  <c r="BP228" i="44"/>
  <c r="AZ228" i="44"/>
  <c r="AL232" i="44"/>
  <c r="BB231" i="44"/>
  <c r="BR231" i="44"/>
  <c r="AV230" i="44"/>
  <c r="BL230" i="44"/>
  <c r="AF231" i="44"/>
  <c r="BO228" i="43"/>
  <c r="AI229" i="43"/>
  <c r="AY228" i="43"/>
  <c r="BW229" i="43"/>
  <c r="AQ230" i="43"/>
  <c r="BG229" i="43"/>
  <c r="BU229" i="43"/>
  <c r="AO230" i="43"/>
  <c r="BE229" i="43"/>
  <c r="AH229" i="43"/>
  <c r="BN228" i="43"/>
  <c r="AX228" i="43"/>
  <c r="BA229" i="43"/>
  <c r="BQ229" i="43"/>
  <c r="AK230" i="43"/>
  <c r="BS229" i="43"/>
  <c r="AM230" i="43"/>
  <c r="BC229" i="43"/>
  <c r="AV229" i="43"/>
  <c r="BL229" i="43"/>
  <c r="AF230" i="43"/>
  <c r="BM228" i="43"/>
  <c r="AG229" i="43"/>
  <c r="AW228" i="43"/>
  <c r="BT229" i="43"/>
  <c r="AN230" i="43"/>
  <c r="BD229" i="43"/>
  <c r="BP228" i="43"/>
  <c r="AJ229" i="43"/>
  <c r="AZ228" i="43"/>
  <c r="BX230" i="43"/>
  <c r="BH230" i="43"/>
  <c r="AR231" i="43"/>
  <c r="AL230" i="43"/>
  <c r="BR229" i="43"/>
  <c r="BB229" i="43"/>
  <c r="BF229" i="43"/>
  <c r="BV229" i="43"/>
  <c r="AP230" i="43"/>
  <c r="AX230" i="42"/>
  <c r="AH231" i="42"/>
  <c r="BN230" i="42"/>
  <c r="AO231" i="42"/>
  <c r="BE230" i="42"/>
  <c r="BU230" i="42"/>
  <c r="BZ228" i="42"/>
  <c r="AT229" i="42"/>
  <c r="BJ228" i="42"/>
  <c r="BY228" i="42"/>
  <c r="AS229" i="42"/>
  <c r="BI228" i="42"/>
  <c r="BW228" i="42"/>
  <c r="AQ229" i="42"/>
  <c r="BG228" i="42"/>
  <c r="CA229" i="42"/>
  <c r="AU230" i="42"/>
  <c r="BK229" i="42"/>
  <c r="BX228" i="42"/>
  <c r="AR229" i="42"/>
  <c r="BH228" i="42"/>
  <c r="BS230" i="42"/>
  <c r="AM231" i="42"/>
  <c r="BC230" i="42"/>
  <c r="BO228" i="42"/>
  <c r="AI229" i="42"/>
  <c r="AY228" i="42"/>
  <c r="AP229" i="42"/>
  <c r="BV228" i="42"/>
  <c r="BF228" i="42"/>
  <c r="AK230" i="42"/>
  <c r="BA229" i="42"/>
  <c r="BQ229" i="42"/>
  <c r="AV228" i="42"/>
  <c r="AF229" i="42"/>
  <c r="BL228" i="42"/>
  <c r="BY231" i="41"/>
  <c r="AS232" i="41"/>
  <c r="BI231" i="41"/>
  <c r="AF229" i="41"/>
  <c r="BL228" i="41"/>
  <c r="AV228" i="41"/>
  <c r="AG229" i="41"/>
  <c r="AW228" i="41"/>
  <c r="BM228" i="41"/>
  <c r="BH228" i="41"/>
  <c r="BX228" i="41"/>
  <c r="AR229" i="41"/>
  <c r="AH230" i="41"/>
  <c r="BN229" i="41"/>
  <c r="AX229" i="41"/>
  <c r="BF228" i="41"/>
  <c r="BV228" i="41"/>
  <c r="AP229" i="41"/>
  <c r="BD228" i="41"/>
  <c r="AN229" i="41"/>
  <c r="BT228" i="41"/>
  <c r="BW228" i="41"/>
  <c r="AQ229" i="41"/>
  <c r="BG228" i="41"/>
  <c r="AM229" i="41"/>
  <c r="BS228" i="41"/>
  <c r="BC228" i="41"/>
  <c r="BE231" i="41"/>
  <c r="AO232" i="41"/>
  <c r="BU231" i="41"/>
  <c r="AK231" i="41"/>
  <c r="BQ230" i="41"/>
  <c r="BA230" i="41"/>
  <c r="AL229" i="41"/>
  <c r="BB228" i="41"/>
  <c r="BR228" i="41"/>
  <c r="BO229" i="41"/>
  <c r="AI230" i="41"/>
  <c r="AY229" i="41"/>
  <c r="BJ230" i="41"/>
  <c r="BZ230" i="41"/>
  <c r="AT231" i="41"/>
  <c r="BA230" i="40"/>
  <c r="BQ230" i="40"/>
  <c r="AK231" i="40"/>
  <c r="AZ228" i="40"/>
  <c r="AJ229" i="40"/>
  <c r="BP228" i="40"/>
  <c r="BC229" i="40"/>
  <c r="AM230" i="40"/>
  <c r="BS229" i="40"/>
  <c r="BU228" i="40"/>
  <c r="AO229" i="40"/>
  <c r="BE228" i="40"/>
  <c r="BI228" i="40"/>
  <c r="BY228" i="40"/>
  <c r="AS229" i="40"/>
  <c r="AY228" i="40"/>
  <c r="AI229" i="40"/>
  <c r="BO228" i="40"/>
  <c r="BJ229" i="40"/>
  <c r="BZ229" i="40"/>
  <c r="AT230" i="40"/>
  <c r="BR228" i="40"/>
  <c r="AL229" i="40"/>
  <c r="BB228" i="40"/>
  <c r="BD228" i="40"/>
  <c r="AN229" i="40"/>
  <c r="BT228" i="40"/>
  <c r="AP229" i="40"/>
  <c r="BF228" i="40"/>
  <c r="BV228" i="40"/>
  <c r="BK228" i="40"/>
  <c r="AU229" i="40"/>
  <c r="CA228" i="40"/>
  <c r="AX228" i="40"/>
  <c r="AH229" i="40"/>
  <c r="BN228" i="40"/>
  <c r="BW230" i="40"/>
  <c r="BG230" i="40"/>
  <c r="AQ231" i="40"/>
  <c r="BI229" i="39"/>
  <c r="BY229" i="39"/>
  <c r="AS230" i="39"/>
  <c r="AR231" i="39"/>
  <c r="BH230" i="39"/>
  <c r="BX230" i="39"/>
  <c r="AL230" i="39"/>
  <c r="BB229" i="39"/>
  <c r="BR229" i="39"/>
  <c r="AT231" i="39"/>
  <c r="BJ230" i="39"/>
  <c r="BZ230" i="39"/>
  <c r="AM230" i="39"/>
  <c r="BC229" i="39"/>
  <c r="BS229" i="39"/>
  <c r="AZ230" i="39"/>
  <c r="BP230" i="39"/>
  <c r="AJ231" i="39"/>
  <c r="BE229" i="39"/>
  <c r="BU229" i="39"/>
  <c r="AO230" i="39"/>
  <c r="AF230" i="39"/>
  <c r="BL229" i="39"/>
  <c r="AV229" i="39"/>
  <c r="AY228" i="39"/>
  <c r="BO228" i="39"/>
  <c r="AI229" i="39"/>
  <c r="BV229" i="39"/>
  <c r="BF229" i="39"/>
  <c r="AP230" i="39"/>
  <c r="AN229" i="39"/>
  <c r="BT228" i="39"/>
  <c r="BD228" i="39"/>
  <c r="AW228" i="39"/>
  <c r="AG229" i="39"/>
  <c r="BM228" i="39"/>
  <c r="CA228" i="39"/>
  <c r="AU229" i="39"/>
  <c r="BK228" i="39"/>
  <c r="BA230" i="39"/>
  <c r="AK231" i="39"/>
  <c r="BQ230" i="39"/>
  <c r="AX228" i="39"/>
  <c r="AH229" i="39"/>
  <c r="BN228" i="39"/>
  <c r="AN230" i="38"/>
  <c r="BT229" i="38"/>
  <c r="BD229" i="38"/>
  <c r="BP229" i="38"/>
  <c r="AZ229" i="38"/>
  <c r="AJ230" i="38"/>
  <c r="AV228" i="38"/>
  <c r="BL228" i="38"/>
  <c r="AF229" i="38"/>
  <c r="AQ231" i="38"/>
  <c r="BG230" i="38"/>
  <c r="BW230" i="38"/>
  <c r="AM230" i="38"/>
  <c r="BC229" i="38"/>
  <c r="BS229" i="38"/>
  <c r="AI230" i="38"/>
  <c r="BO229" i="38"/>
  <c r="AY229" i="38"/>
  <c r="BB230" i="38"/>
  <c r="AL231" i="38"/>
  <c r="BR230" i="38"/>
  <c r="AK230" i="38"/>
  <c r="BQ229" i="38"/>
  <c r="BA229" i="38"/>
  <c r="AP229" i="38"/>
  <c r="BF228" i="38"/>
  <c r="BV228" i="38"/>
  <c r="AO229" i="38"/>
  <c r="BE228" i="38"/>
  <c r="BU228" i="38"/>
  <c r="BK228" i="38"/>
  <c r="AU229" i="38"/>
  <c r="CA228" i="38"/>
  <c r="AH230" i="38"/>
  <c r="BN229" i="38"/>
  <c r="AX229" i="38"/>
  <c r="AW228" i="38"/>
  <c r="AG229" i="38"/>
  <c r="BM228" i="38"/>
  <c r="BH229" i="38"/>
  <c r="AR230" i="38"/>
  <c r="BX229" i="38"/>
  <c r="BD228" i="37"/>
  <c r="AN229" i="37"/>
  <c r="BT228" i="37"/>
  <c r="AM229" i="37"/>
  <c r="BC228" i="37"/>
  <c r="BS228" i="37"/>
  <c r="AI229" i="37"/>
  <c r="AY228" i="37"/>
  <c r="BO228" i="37"/>
  <c r="BZ228" i="37"/>
  <c r="BJ228" i="37"/>
  <c r="AT229" i="37"/>
  <c r="AP230" i="37"/>
  <c r="BV229" i="37"/>
  <c r="BF229" i="37"/>
  <c r="BH230" i="37"/>
  <c r="BX230" i="37"/>
  <c r="AR231" i="37"/>
  <c r="AL229" i="37"/>
  <c r="BB228" i="37"/>
  <c r="BR228" i="37"/>
  <c r="BG228" i="37"/>
  <c r="AQ229" i="37"/>
  <c r="BW228" i="37"/>
  <c r="AV229" i="37"/>
  <c r="BL229" i="37"/>
  <c r="AF230" i="37"/>
  <c r="AK229" i="37"/>
  <c r="BA228" i="37"/>
  <c r="BQ228" i="37"/>
  <c r="BE228" i="37"/>
  <c r="BU228" i="37"/>
  <c r="AO229" i="37"/>
  <c r="BI228" i="37"/>
  <c r="BY228" i="37"/>
  <c r="AS229" i="37"/>
  <c r="AU230" i="37"/>
  <c r="BK229" i="37"/>
  <c r="CA229" i="37"/>
  <c r="AJ229" i="37"/>
  <c r="AZ228" i="37"/>
  <c r="BP228" i="37"/>
  <c r="AF229" i="36"/>
  <c r="AV228" i="36"/>
  <c r="BL228" i="36"/>
  <c r="AY228" i="36"/>
  <c r="BO228" i="36"/>
  <c r="AI229" i="36"/>
  <c r="BT228" i="36"/>
  <c r="BD228" i="36"/>
  <c r="AN229" i="36"/>
  <c r="AT229" i="36"/>
  <c r="BZ228" i="36"/>
  <c r="BJ228" i="36"/>
  <c r="BE229" i="36"/>
  <c r="AO230" i="36"/>
  <c r="BU229" i="36"/>
  <c r="AH231" i="36"/>
  <c r="BN230" i="36"/>
  <c r="AX230" i="36"/>
  <c r="CA228" i="36"/>
  <c r="AU229" i="36"/>
  <c r="BK228" i="36"/>
  <c r="BV228" i="36"/>
  <c r="BF228" i="36"/>
  <c r="AP229" i="36"/>
  <c r="AK231" i="36"/>
  <c r="BQ230" i="36"/>
  <c r="BA230" i="36"/>
  <c r="AG229" i="36"/>
  <c r="BM228" i="36"/>
  <c r="AW228" i="36"/>
  <c r="AQ229" i="36"/>
  <c r="BW228" i="36"/>
  <c r="BG228" i="36"/>
  <c r="BS228" i="36"/>
  <c r="BC228" i="36"/>
  <c r="AM229" i="36"/>
  <c r="AS229" i="36"/>
  <c r="BY228" i="36"/>
  <c r="BI228" i="36"/>
  <c r="BX229" i="36"/>
  <c r="BH229" i="36"/>
  <c r="AR230" i="36"/>
  <c r="AJ230" i="36"/>
  <c r="AZ229" i="36"/>
  <c r="BP229" i="36"/>
  <c r="AL230" i="36"/>
  <c r="BB229" i="36"/>
  <c r="BR229" i="36"/>
  <c r="BD225" i="16"/>
  <c r="BT225" i="16"/>
  <c r="BG225" i="16"/>
  <c r="BW225" i="16"/>
  <c r="AX98" i="16"/>
  <c r="BN98" i="16"/>
  <c r="BY225" i="16"/>
  <c r="BI225" i="16"/>
  <c r="BJ226" i="16"/>
  <c r="BZ226" i="16"/>
  <c r="BH226" i="16"/>
  <c r="BX226" i="16"/>
  <c r="BE225" i="16"/>
  <c r="BU225" i="16"/>
  <c r="BF226" i="16"/>
  <c r="BV226" i="16"/>
  <c r="BK226" i="16"/>
  <c r="CA226" i="16"/>
  <c r="BP99" i="16"/>
  <c r="AZ99" i="16"/>
  <c r="BO99" i="16"/>
  <c r="AY99" i="16"/>
  <c r="BM98" i="16"/>
  <c r="AW98" i="16"/>
  <c r="BR98" i="16"/>
  <c r="BB98" i="16"/>
  <c r="BQ98" i="16"/>
  <c r="BA98" i="16"/>
  <c r="BC98" i="16"/>
  <c r="BS98" i="16"/>
  <c r="BL98" i="16"/>
  <c r="AV98" i="16"/>
  <c r="AO226" i="16"/>
  <c r="AN226" i="16"/>
  <c r="AR227" i="16"/>
  <c r="AP227" i="16"/>
  <c r="AU227" i="16"/>
  <c r="AQ226" i="16"/>
  <c r="AS226" i="16"/>
  <c r="AT227" i="16"/>
  <c r="AI100" i="16"/>
  <c r="AJ100" i="16"/>
  <c r="S83" i="15"/>
  <c r="AA83" i="15" s="1"/>
  <c r="X84" i="15"/>
  <c r="AF84" i="15" s="1"/>
  <c r="W84" i="15"/>
  <c r="AE84" i="15" s="1"/>
  <c r="V84" i="15"/>
  <c r="AD84" i="15" s="1"/>
  <c r="Y84" i="15"/>
  <c r="AG84" i="15" s="1"/>
  <c r="U83" i="15"/>
  <c r="AC83" i="15" s="1"/>
  <c r="T84" i="15"/>
  <c r="AB84" i="15" s="1"/>
  <c r="R84" i="15"/>
  <c r="Z84" i="15" s="1"/>
  <c r="AD126" i="45" l="1"/>
  <c r="V127" i="45"/>
  <c r="AC126" i="45"/>
  <c r="U127" i="45"/>
  <c r="BK229" i="41"/>
  <c r="AU230" i="41"/>
  <c r="CA229" i="41"/>
  <c r="AT230" i="38"/>
  <c r="BJ229" i="38"/>
  <c r="BZ229" i="38"/>
  <c r="AZ229" i="41"/>
  <c r="AJ230" i="41"/>
  <c r="BP229" i="41"/>
  <c r="AX230" i="37"/>
  <c r="AH231" i="37"/>
  <c r="BN230" i="37"/>
  <c r="BD229" i="42"/>
  <c r="AN230" i="42"/>
  <c r="BT229" i="42"/>
  <c r="AW229" i="37"/>
  <c r="BM229" i="37"/>
  <c r="AG230" i="37"/>
  <c r="BG230" i="39"/>
  <c r="BW230" i="39"/>
  <c r="AQ231" i="39"/>
  <c r="AS230" i="43"/>
  <c r="BY229" i="43"/>
  <c r="BI229" i="43"/>
  <c r="BX229" i="40"/>
  <c r="BH229" i="40"/>
  <c r="AR230" i="40"/>
  <c r="AG230" i="42"/>
  <c r="BM229" i="42"/>
  <c r="AW229" i="42"/>
  <c r="BM229" i="40"/>
  <c r="AW229" i="40"/>
  <c r="AG230" i="40"/>
  <c r="AS230" i="38"/>
  <c r="BI229" i="38"/>
  <c r="BY229" i="38"/>
  <c r="CA229" i="43"/>
  <c r="BK229" i="43"/>
  <c r="AU230" i="43"/>
  <c r="AJ230" i="42"/>
  <c r="BP229" i="42"/>
  <c r="AZ229" i="42"/>
  <c r="BB229" i="42"/>
  <c r="BR229" i="42"/>
  <c r="AL230" i="42"/>
  <c r="AF230" i="40"/>
  <c r="BL229" i="40"/>
  <c r="AV229" i="40"/>
  <c r="BJ229" i="43"/>
  <c r="BZ229" i="43"/>
  <c r="AT230" i="43"/>
  <c r="X127" i="45"/>
  <c r="AF126" i="45"/>
  <c r="S129" i="45"/>
  <c r="AA128" i="45"/>
  <c r="AG126" i="45"/>
  <c r="Y127" i="45"/>
  <c r="AB129" i="45"/>
  <c r="T130" i="45"/>
  <c r="R129" i="45"/>
  <c r="Z128" i="45"/>
  <c r="AE128" i="45"/>
  <c r="W129" i="45"/>
  <c r="AZ229" i="44"/>
  <c r="AJ230" i="44"/>
  <c r="BP229" i="44"/>
  <c r="BO229" i="44"/>
  <c r="AI230" i="44"/>
  <c r="AY229" i="44"/>
  <c r="AK232" i="44"/>
  <c r="BA231" i="44"/>
  <c r="BQ231" i="44"/>
  <c r="CA231" i="44"/>
  <c r="BK231" i="44"/>
  <c r="AU232" i="44"/>
  <c r="BC229" i="44"/>
  <c r="AM230" i="44"/>
  <c r="BS229" i="44"/>
  <c r="AP231" i="44"/>
  <c r="BV230" i="44"/>
  <c r="BF230" i="44"/>
  <c r="AF232" i="44"/>
  <c r="BL231" i="44"/>
  <c r="AV231" i="44"/>
  <c r="BM230" i="44"/>
  <c r="AW230" i="44"/>
  <c r="AG231" i="44"/>
  <c r="BI230" i="44"/>
  <c r="AS231" i="44"/>
  <c r="BY230" i="44"/>
  <c r="AL233" i="44"/>
  <c r="BB232" i="44"/>
  <c r="BR232" i="44"/>
  <c r="AN231" i="44"/>
  <c r="BT230" i="44"/>
  <c r="BD230" i="44"/>
  <c r="BJ229" i="44"/>
  <c r="AT230" i="44"/>
  <c r="BZ229" i="44"/>
  <c r="AQ231" i="44"/>
  <c r="BW230" i="44"/>
  <c r="BG230" i="44"/>
  <c r="BX229" i="44"/>
  <c r="AR230" i="44"/>
  <c r="BH229" i="44"/>
  <c r="AO231" i="44"/>
  <c r="BU230" i="44"/>
  <c r="BE230" i="44"/>
  <c r="BN231" i="44"/>
  <c r="AX231" i="44"/>
  <c r="AH232" i="44"/>
  <c r="BA230" i="43"/>
  <c r="AK231" i="43"/>
  <c r="BQ230" i="43"/>
  <c r="AN231" i="43"/>
  <c r="BD230" i="43"/>
  <c r="BT230" i="43"/>
  <c r="BM229" i="43"/>
  <c r="AG230" i="43"/>
  <c r="AW229" i="43"/>
  <c r="BF230" i="43"/>
  <c r="BV230" i="43"/>
  <c r="AP231" i="43"/>
  <c r="BO229" i="43"/>
  <c r="AI230" i="43"/>
  <c r="AY229" i="43"/>
  <c r="AZ229" i="43"/>
  <c r="BP229" i="43"/>
  <c r="AJ230" i="43"/>
  <c r="AF231" i="43"/>
  <c r="AV230" i="43"/>
  <c r="BL230" i="43"/>
  <c r="BS230" i="43"/>
  <c r="AM231" i="43"/>
  <c r="BC230" i="43"/>
  <c r="BN229" i="43"/>
  <c r="AX229" i="43"/>
  <c r="AH230" i="43"/>
  <c r="AR232" i="43"/>
  <c r="BX231" i="43"/>
  <c r="BH231" i="43"/>
  <c r="BU230" i="43"/>
  <c r="AO231" i="43"/>
  <c r="BE230" i="43"/>
  <c r="BG230" i="43"/>
  <c r="AQ231" i="43"/>
  <c r="BW230" i="43"/>
  <c r="AL231" i="43"/>
  <c r="BB230" i="43"/>
  <c r="BR230" i="43"/>
  <c r="BG229" i="42"/>
  <c r="BW229" i="42"/>
  <c r="AQ230" i="42"/>
  <c r="BF229" i="42"/>
  <c r="AP230" i="42"/>
  <c r="BV229" i="42"/>
  <c r="AI230" i="42"/>
  <c r="BO229" i="42"/>
  <c r="AY229" i="42"/>
  <c r="BQ230" i="42"/>
  <c r="AK231" i="42"/>
  <c r="BA230" i="42"/>
  <c r="AF230" i="42"/>
  <c r="BL229" i="42"/>
  <c r="AV229" i="42"/>
  <c r="AO232" i="42"/>
  <c r="BU231" i="42"/>
  <c r="BE231" i="42"/>
  <c r="BH229" i="42"/>
  <c r="BX229" i="42"/>
  <c r="AR230" i="42"/>
  <c r="AU231" i="42"/>
  <c r="CA230" i="42"/>
  <c r="BK230" i="42"/>
  <c r="BZ229" i="42"/>
  <c r="AT230" i="42"/>
  <c r="BJ229" i="42"/>
  <c r="AH232" i="42"/>
  <c r="BN231" i="42"/>
  <c r="AX231" i="42"/>
  <c r="BY229" i="42"/>
  <c r="AS230" i="42"/>
  <c r="BI229" i="42"/>
  <c r="AM232" i="42"/>
  <c r="BS231" i="42"/>
  <c r="BC231" i="42"/>
  <c r="BN230" i="41"/>
  <c r="AH231" i="41"/>
  <c r="AX230" i="41"/>
  <c r="BQ231" i="41"/>
  <c r="BA231" i="41"/>
  <c r="AK232" i="41"/>
  <c r="AO233" i="41"/>
  <c r="BE232" i="41"/>
  <c r="BU232" i="41"/>
  <c r="BC229" i="41"/>
  <c r="BS229" i="41"/>
  <c r="AM230" i="41"/>
  <c r="BO230" i="41"/>
  <c r="AY230" i="41"/>
  <c r="AI231" i="41"/>
  <c r="BB229" i="41"/>
  <c r="AL230" i="41"/>
  <c r="BR229" i="41"/>
  <c r="BT229" i="41"/>
  <c r="AN230" i="41"/>
  <c r="BD229" i="41"/>
  <c r="AS233" i="41"/>
  <c r="BY232" i="41"/>
  <c r="BI232" i="41"/>
  <c r="AR230" i="41"/>
  <c r="BH229" i="41"/>
  <c r="BX229" i="41"/>
  <c r="BM229" i="41"/>
  <c r="AG230" i="41"/>
  <c r="AW229" i="41"/>
  <c r="BW229" i="41"/>
  <c r="BG229" i="41"/>
  <c r="AQ230" i="41"/>
  <c r="BZ231" i="41"/>
  <c r="BJ231" i="41"/>
  <c r="AT232" i="41"/>
  <c r="AF230" i="41"/>
  <c r="BL229" i="41"/>
  <c r="AV229" i="41"/>
  <c r="BV229" i="41"/>
  <c r="BF229" i="41"/>
  <c r="AP230" i="41"/>
  <c r="BV229" i="40"/>
  <c r="AP230" i="40"/>
  <c r="BF229" i="40"/>
  <c r="BK229" i="40"/>
  <c r="CA229" i="40"/>
  <c r="AU230" i="40"/>
  <c r="BC230" i="40"/>
  <c r="BS230" i="40"/>
  <c r="AM231" i="40"/>
  <c r="BA231" i="40"/>
  <c r="BQ231" i="40"/>
  <c r="AK232" i="40"/>
  <c r="BE229" i="40"/>
  <c r="AO230" i="40"/>
  <c r="BU229" i="40"/>
  <c r="BB229" i="40"/>
  <c r="AL230" i="40"/>
  <c r="BR229" i="40"/>
  <c r="AZ229" i="40"/>
  <c r="BP229" i="40"/>
  <c r="AJ230" i="40"/>
  <c r="AT231" i="40"/>
  <c r="BZ230" i="40"/>
  <c r="BJ230" i="40"/>
  <c r="AI230" i="40"/>
  <c r="BO229" i="40"/>
  <c r="AY229" i="40"/>
  <c r="BY229" i="40"/>
  <c r="BI229" i="40"/>
  <c r="AS230" i="40"/>
  <c r="BD229" i="40"/>
  <c r="AN230" i="40"/>
  <c r="BT229" i="40"/>
  <c r="BG231" i="40"/>
  <c r="BW231" i="40"/>
  <c r="AQ232" i="40"/>
  <c r="AH230" i="40"/>
  <c r="BN229" i="40"/>
  <c r="AX229" i="40"/>
  <c r="BP231" i="39"/>
  <c r="AZ231" i="39"/>
  <c r="AJ232" i="39"/>
  <c r="BK229" i="39"/>
  <c r="CA229" i="39"/>
  <c r="AU230" i="39"/>
  <c r="BB230" i="39"/>
  <c r="AL231" i="39"/>
  <c r="BR230" i="39"/>
  <c r="AR232" i="39"/>
  <c r="BX231" i="39"/>
  <c r="BH231" i="39"/>
  <c r="AG230" i="39"/>
  <c r="BM229" i="39"/>
  <c r="AW229" i="39"/>
  <c r="AT232" i="39"/>
  <c r="BJ231" i="39"/>
  <c r="BZ231" i="39"/>
  <c r="AH230" i="39"/>
  <c r="BN229" i="39"/>
  <c r="AX229" i="39"/>
  <c r="AS231" i="39"/>
  <c r="BI230" i="39"/>
  <c r="BY230" i="39"/>
  <c r="BC230" i="39"/>
  <c r="BS230" i="39"/>
  <c r="AM231" i="39"/>
  <c r="BV230" i="39"/>
  <c r="BF230" i="39"/>
  <c r="AP231" i="39"/>
  <c r="AI230" i="39"/>
  <c r="BO229" i="39"/>
  <c r="AY229" i="39"/>
  <c r="BL230" i="39"/>
  <c r="AV230" i="39"/>
  <c r="AF231" i="39"/>
  <c r="BD229" i="39"/>
  <c r="BT229" i="39"/>
  <c r="AN230" i="39"/>
  <c r="BQ231" i="39"/>
  <c r="BA231" i="39"/>
  <c r="AK232" i="39"/>
  <c r="BU230" i="39"/>
  <c r="AO231" i="39"/>
  <c r="BE230" i="39"/>
  <c r="BS230" i="38"/>
  <c r="AM231" i="38"/>
  <c r="BC230" i="38"/>
  <c r="AF230" i="38"/>
  <c r="BL229" i="38"/>
  <c r="AV229" i="38"/>
  <c r="AL232" i="38"/>
  <c r="BB231" i="38"/>
  <c r="BR231" i="38"/>
  <c r="CA229" i="38"/>
  <c r="BK229" i="38"/>
  <c r="AU230" i="38"/>
  <c r="BE229" i="38"/>
  <c r="BU229" i="38"/>
  <c r="AO230" i="38"/>
  <c r="AR231" i="38"/>
  <c r="BH230" i="38"/>
  <c r="BX230" i="38"/>
  <c r="BF229" i="38"/>
  <c r="BV229" i="38"/>
  <c r="AP230" i="38"/>
  <c r="AH231" i="38"/>
  <c r="AX230" i="38"/>
  <c r="BN230" i="38"/>
  <c r="AY230" i="38"/>
  <c r="BO230" i="38"/>
  <c r="AI231" i="38"/>
  <c r="AG230" i="38"/>
  <c r="AW229" i="38"/>
  <c r="BM229" i="38"/>
  <c r="BA230" i="38"/>
  <c r="AK231" i="38"/>
  <c r="BQ230" i="38"/>
  <c r="AQ232" i="38"/>
  <c r="BG231" i="38"/>
  <c r="BW231" i="38"/>
  <c r="AZ230" i="38"/>
  <c r="BP230" i="38"/>
  <c r="AJ231" i="38"/>
  <c r="BT230" i="38"/>
  <c r="AN231" i="38"/>
  <c r="BD230" i="38"/>
  <c r="BV230" i="37"/>
  <c r="BF230" i="37"/>
  <c r="AP231" i="37"/>
  <c r="AT230" i="37"/>
  <c r="BJ229" i="37"/>
  <c r="BZ229" i="37"/>
  <c r="BL230" i="37"/>
  <c r="AF231" i="37"/>
  <c r="AV230" i="37"/>
  <c r="AY229" i="37"/>
  <c r="BO229" i="37"/>
  <c r="AI230" i="37"/>
  <c r="BS229" i="37"/>
  <c r="AM230" i="37"/>
  <c r="BC229" i="37"/>
  <c r="AS230" i="37"/>
  <c r="BI229" i="37"/>
  <c r="BY229" i="37"/>
  <c r="BR229" i="37"/>
  <c r="BB229" i="37"/>
  <c r="AL230" i="37"/>
  <c r="BT229" i="37"/>
  <c r="AN230" i="37"/>
  <c r="BD229" i="37"/>
  <c r="BU229" i="37"/>
  <c r="AO230" i="37"/>
  <c r="BE229" i="37"/>
  <c r="BA229" i="37"/>
  <c r="BQ229" i="37"/>
  <c r="AK230" i="37"/>
  <c r="AZ229" i="37"/>
  <c r="BP229" i="37"/>
  <c r="AJ230" i="37"/>
  <c r="AQ230" i="37"/>
  <c r="BW229" i="37"/>
  <c r="BG229" i="37"/>
  <c r="BK230" i="37"/>
  <c r="AU231" i="37"/>
  <c r="CA230" i="37"/>
  <c r="BX231" i="37"/>
  <c r="AR232" i="37"/>
  <c r="BH231" i="37"/>
  <c r="AX231" i="36"/>
  <c r="AH232" i="36"/>
  <c r="BN231" i="36"/>
  <c r="BE230" i="36"/>
  <c r="BU230" i="36"/>
  <c r="AO231" i="36"/>
  <c r="BY229" i="36"/>
  <c r="BI229" i="36"/>
  <c r="AS230" i="36"/>
  <c r="BB230" i="36"/>
  <c r="BR230" i="36"/>
  <c r="AL231" i="36"/>
  <c r="AI230" i="36"/>
  <c r="AY229" i="36"/>
  <c r="BO229" i="36"/>
  <c r="BK229" i="36"/>
  <c r="CA229" i="36"/>
  <c r="AU230" i="36"/>
  <c r="BC229" i="36"/>
  <c r="AM230" i="36"/>
  <c r="BS229" i="36"/>
  <c r="BG229" i="36"/>
  <c r="AQ230" i="36"/>
  <c r="BW229" i="36"/>
  <c r="BZ229" i="36"/>
  <c r="BJ229" i="36"/>
  <c r="AT230" i="36"/>
  <c r="BD229" i="36"/>
  <c r="AN230" i="36"/>
  <c r="BT229" i="36"/>
  <c r="AP230" i="36"/>
  <c r="BV229" i="36"/>
  <c r="BF229" i="36"/>
  <c r="BX230" i="36"/>
  <c r="BH230" i="36"/>
  <c r="AR231" i="36"/>
  <c r="BM229" i="36"/>
  <c r="AG230" i="36"/>
  <c r="AW229" i="36"/>
  <c r="BQ231" i="36"/>
  <c r="AK232" i="36"/>
  <c r="BA231" i="36"/>
  <c r="AJ231" i="36"/>
  <c r="AZ230" i="36"/>
  <c r="BP230" i="36"/>
  <c r="BL229" i="36"/>
  <c r="AF230" i="36"/>
  <c r="AV229" i="36"/>
  <c r="BH227" i="16"/>
  <c r="BX227" i="16"/>
  <c r="BZ227" i="16"/>
  <c r="BJ227" i="16"/>
  <c r="BI226" i="16"/>
  <c r="BY226" i="16"/>
  <c r="BG226" i="16"/>
  <c r="BW226" i="16"/>
  <c r="BQ99" i="16"/>
  <c r="BA99" i="16"/>
  <c r="BN99" i="16"/>
  <c r="AX99" i="16"/>
  <c r="CA227" i="16"/>
  <c r="BK227" i="16"/>
  <c r="BV227" i="16"/>
  <c r="BF227" i="16"/>
  <c r="BD226" i="16"/>
  <c r="BT226" i="16"/>
  <c r="BE226" i="16"/>
  <c r="BU226" i="16"/>
  <c r="BM99" i="16"/>
  <c r="AW99" i="16"/>
  <c r="AZ100" i="16"/>
  <c r="BP100" i="16"/>
  <c r="BC99" i="16"/>
  <c r="BS99" i="16"/>
  <c r="AY100" i="16"/>
  <c r="BO100" i="16"/>
  <c r="BR99" i="16"/>
  <c r="BB99" i="16"/>
  <c r="BL99" i="16"/>
  <c r="AV99" i="16"/>
  <c r="AP228" i="16"/>
  <c r="AR228" i="16"/>
  <c r="AN227" i="16"/>
  <c r="AU228" i="16"/>
  <c r="AQ227" i="16"/>
  <c r="AO227" i="16"/>
  <c r="AT228" i="16"/>
  <c r="AS227" i="16"/>
  <c r="AK100" i="16"/>
  <c r="AG100" i="16"/>
  <c r="AI101" i="16"/>
  <c r="AH100" i="16"/>
  <c r="AJ101" i="16"/>
  <c r="AL100" i="16"/>
  <c r="AM100" i="16"/>
  <c r="AF100" i="16"/>
  <c r="R85" i="15"/>
  <c r="Z85" i="15" s="1"/>
  <c r="T85" i="15"/>
  <c r="AB85" i="15" s="1"/>
  <c r="V85" i="15"/>
  <c r="AD85" i="15" s="1"/>
  <c r="W85" i="15"/>
  <c r="AE85" i="15" s="1"/>
  <c r="X85" i="15"/>
  <c r="AF85" i="15" s="1"/>
  <c r="U84" i="15"/>
  <c r="AC84" i="15" s="1"/>
  <c r="S84" i="15"/>
  <c r="AA84" i="15" s="1"/>
  <c r="Y85" i="15"/>
  <c r="AG85" i="15" s="1"/>
  <c r="AS231" i="38" l="1"/>
  <c r="BI230" i="38"/>
  <c r="BY230" i="38"/>
  <c r="BT230" i="42"/>
  <c r="AN231" i="42"/>
  <c r="BD230" i="42"/>
  <c r="BZ230" i="43"/>
  <c r="AT231" i="43"/>
  <c r="BJ230" i="43"/>
  <c r="AH232" i="37"/>
  <c r="AX231" i="37"/>
  <c r="BN231" i="37"/>
  <c r="AW230" i="40"/>
  <c r="BM230" i="40"/>
  <c r="AG231" i="40"/>
  <c r="AW230" i="42"/>
  <c r="AG231" i="42"/>
  <c r="BM230" i="42"/>
  <c r="AJ231" i="41"/>
  <c r="AZ230" i="41"/>
  <c r="BP230" i="41"/>
  <c r="AR231" i="40"/>
  <c r="BX230" i="40"/>
  <c r="BH230" i="40"/>
  <c r="AF231" i="40"/>
  <c r="BL230" i="40"/>
  <c r="AV230" i="40"/>
  <c r="AL231" i="42"/>
  <c r="BB230" i="42"/>
  <c r="BR230" i="42"/>
  <c r="AT231" i="38"/>
  <c r="BJ230" i="38"/>
  <c r="BZ230" i="38"/>
  <c r="BI230" i="43"/>
  <c r="AS231" i="43"/>
  <c r="BY230" i="43"/>
  <c r="CA230" i="41"/>
  <c r="AU231" i="41"/>
  <c r="BK230" i="41"/>
  <c r="AQ232" i="39"/>
  <c r="BG231" i="39"/>
  <c r="BW231" i="39"/>
  <c r="AJ231" i="42"/>
  <c r="BP230" i="42"/>
  <c r="AZ230" i="42"/>
  <c r="AC127" i="45"/>
  <c r="U128" i="45"/>
  <c r="CA230" i="43"/>
  <c r="AU231" i="43"/>
  <c r="BK230" i="43"/>
  <c r="AW230" i="37"/>
  <c r="AG231" i="37"/>
  <c r="BM230" i="37"/>
  <c r="AD127" i="45"/>
  <c r="V128" i="45"/>
  <c r="AE129" i="45"/>
  <c r="W130" i="45"/>
  <c r="Z129" i="45"/>
  <c r="R130" i="45"/>
  <c r="T131" i="45"/>
  <c r="AB130" i="45"/>
  <c r="Y128" i="45"/>
  <c r="AG127" i="45"/>
  <c r="AA129" i="45"/>
  <c r="S130" i="45"/>
  <c r="X128" i="45"/>
  <c r="AF127" i="45"/>
  <c r="AM231" i="44"/>
  <c r="BS230" i="44"/>
  <c r="BC230" i="44"/>
  <c r="BF231" i="44"/>
  <c r="AP232" i="44"/>
  <c r="BV231" i="44"/>
  <c r="BD231" i="44"/>
  <c r="AN232" i="44"/>
  <c r="BT231" i="44"/>
  <c r="BO230" i="44"/>
  <c r="AI231" i="44"/>
  <c r="AY230" i="44"/>
  <c r="AV232" i="44"/>
  <c r="BL232" i="44"/>
  <c r="AF233" i="44"/>
  <c r="BN232" i="44"/>
  <c r="AX232" i="44"/>
  <c r="AH233" i="44"/>
  <c r="AK233" i="44"/>
  <c r="BA232" i="44"/>
  <c r="BQ232" i="44"/>
  <c r="BM231" i="44"/>
  <c r="AW231" i="44"/>
  <c r="AG232" i="44"/>
  <c r="BJ230" i="44"/>
  <c r="AT231" i="44"/>
  <c r="BZ230" i="44"/>
  <c r="BK232" i="44"/>
  <c r="CA232" i="44"/>
  <c r="AU233" i="44"/>
  <c r="AO232" i="44"/>
  <c r="BU231" i="44"/>
  <c r="BE231" i="44"/>
  <c r="AS232" i="44"/>
  <c r="BI231" i="44"/>
  <c r="BY231" i="44"/>
  <c r="BP230" i="44"/>
  <c r="AJ231" i="44"/>
  <c r="AZ230" i="44"/>
  <c r="BG231" i="44"/>
  <c r="AQ232" i="44"/>
  <c r="BW231" i="44"/>
  <c r="AL234" i="44"/>
  <c r="BR233" i="44"/>
  <c r="BB233" i="44"/>
  <c r="BX230" i="44"/>
  <c r="BH230" i="44"/>
  <c r="AR231" i="44"/>
  <c r="BH232" i="43"/>
  <c r="BX232" i="43"/>
  <c r="AR233" i="43"/>
  <c r="AX230" i="43"/>
  <c r="AH231" i="43"/>
  <c r="BN230" i="43"/>
  <c r="AZ230" i="43"/>
  <c r="BP230" i="43"/>
  <c r="AJ231" i="43"/>
  <c r="BE231" i="43"/>
  <c r="AO232" i="43"/>
  <c r="BU231" i="43"/>
  <c r="AN232" i="43"/>
  <c r="BD231" i="43"/>
  <c r="BT231" i="43"/>
  <c r="AP232" i="43"/>
  <c r="BV231" i="43"/>
  <c r="BF231" i="43"/>
  <c r="BR231" i="43"/>
  <c r="BB231" i="43"/>
  <c r="AL232" i="43"/>
  <c r="BC231" i="43"/>
  <c r="AM232" i="43"/>
  <c r="BS231" i="43"/>
  <c r="BG231" i="43"/>
  <c r="BW231" i="43"/>
  <c r="AQ232" i="43"/>
  <c r="AK232" i="43"/>
  <c r="BQ231" i="43"/>
  <c r="BA231" i="43"/>
  <c r="AF232" i="43"/>
  <c r="AV231" i="43"/>
  <c r="BL231" i="43"/>
  <c r="BO230" i="43"/>
  <c r="AY230" i="43"/>
  <c r="AI231" i="43"/>
  <c r="BM230" i="43"/>
  <c r="AW230" i="43"/>
  <c r="AG231" i="43"/>
  <c r="BI230" i="42"/>
  <c r="AS231" i="42"/>
  <c r="BY230" i="42"/>
  <c r="AF231" i="42"/>
  <c r="AV230" i="42"/>
  <c r="BL230" i="42"/>
  <c r="BQ231" i="42"/>
  <c r="AK232" i="42"/>
  <c r="BA231" i="42"/>
  <c r="AP231" i="42"/>
  <c r="BF230" i="42"/>
  <c r="BV230" i="42"/>
  <c r="BU232" i="42"/>
  <c r="AO233" i="42"/>
  <c r="BE232" i="42"/>
  <c r="BN232" i="42"/>
  <c r="AH233" i="42"/>
  <c r="AX232" i="42"/>
  <c r="BC232" i="42"/>
  <c r="BS232" i="42"/>
  <c r="AM233" i="42"/>
  <c r="AQ231" i="42"/>
  <c r="BG230" i="42"/>
  <c r="BW230" i="42"/>
  <c r="BK231" i="42"/>
  <c r="CA231" i="42"/>
  <c r="AU232" i="42"/>
  <c r="BJ230" i="42"/>
  <c r="AT231" i="42"/>
  <c r="BZ230" i="42"/>
  <c r="AY230" i="42"/>
  <c r="BO230" i="42"/>
  <c r="AI231" i="42"/>
  <c r="AR231" i="42"/>
  <c r="BH230" i="42"/>
  <c r="BX230" i="42"/>
  <c r="AL231" i="41"/>
  <c r="BR230" i="41"/>
  <c r="BB230" i="41"/>
  <c r="AT233" i="41"/>
  <c r="BJ232" i="41"/>
  <c r="BZ232" i="41"/>
  <c r="BM230" i="41"/>
  <c r="AW230" i="41"/>
  <c r="AG231" i="41"/>
  <c r="BH230" i="41"/>
  <c r="AR231" i="41"/>
  <c r="BX230" i="41"/>
  <c r="AO234" i="41"/>
  <c r="BE233" i="41"/>
  <c r="BU233" i="41"/>
  <c r="AN231" i="41"/>
  <c r="BD230" i="41"/>
  <c r="BT230" i="41"/>
  <c r="BG230" i="41"/>
  <c r="AQ231" i="41"/>
  <c r="BW230" i="41"/>
  <c r="AM231" i="41"/>
  <c r="BS230" i="41"/>
  <c r="BC230" i="41"/>
  <c r="BI233" i="41"/>
  <c r="AS234" i="41"/>
  <c r="BY233" i="41"/>
  <c r="BN231" i="41"/>
  <c r="AX231" i="41"/>
  <c r="AH232" i="41"/>
  <c r="BL230" i="41"/>
  <c r="AF231" i="41"/>
  <c r="AV230" i="41"/>
  <c r="BO231" i="41"/>
  <c r="AY231" i="41"/>
  <c r="AI232" i="41"/>
  <c r="BQ232" i="41"/>
  <c r="BA232" i="41"/>
  <c r="AK233" i="41"/>
  <c r="AP231" i="41"/>
  <c r="BF230" i="41"/>
  <c r="BV230" i="41"/>
  <c r="BU230" i="40"/>
  <c r="AO231" i="40"/>
  <c r="BE230" i="40"/>
  <c r="BQ232" i="40"/>
  <c r="BA232" i="40"/>
  <c r="AK233" i="40"/>
  <c r="AM232" i="40"/>
  <c r="BS231" i="40"/>
  <c r="BC231" i="40"/>
  <c r="AZ230" i="40"/>
  <c r="BP230" i="40"/>
  <c r="AJ231" i="40"/>
  <c r="AX230" i="40"/>
  <c r="BN230" i="40"/>
  <c r="AH231" i="40"/>
  <c r="BY230" i="40"/>
  <c r="AS231" i="40"/>
  <c r="BI230" i="40"/>
  <c r="AY230" i="40"/>
  <c r="BO230" i="40"/>
  <c r="AI231" i="40"/>
  <c r="BB230" i="40"/>
  <c r="BR230" i="40"/>
  <c r="AL231" i="40"/>
  <c r="BV230" i="40"/>
  <c r="BF230" i="40"/>
  <c r="AP231" i="40"/>
  <c r="AU231" i="40"/>
  <c r="CA230" i="40"/>
  <c r="BK230" i="40"/>
  <c r="AT232" i="40"/>
  <c r="BZ231" i="40"/>
  <c r="BJ231" i="40"/>
  <c r="BG232" i="40"/>
  <c r="AQ233" i="40"/>
  <c r="BW232" i="40"/>
  <c r="BT230" i="40"/>
  <c r="AN231" i="40"/>
  <c r="BD230" i="40"/>
  <c r="BL231" i="39"/>
  <c r="AV231" i="39"/>
  <c r="AF232" i="39"/>
  <c r="BM230" i="39"/>
  <c r="AW230" i="39"/>
  <c r="AG231" i="39"/>
  <c r="BH232" i="39"/>
  <c r="BX232" i="39"/>
  <c r="AR233" i="39"/>
  <c r="AY230" i="39"/>
  <c r="AI231" i="39"/>
  <c r="BO230" i="39"/>
  <c r="AO232" i="39"/>
  <c r="BU231" i="39"/>
  <c r="BE231" i="39"/>
  <c r="AK233" i="39"/>
  <c r="BA232" i="39"/>
  <c r="BQ232" i="39"/>
  <c r="AJ233" i="39"/>
  <c r="AZ232" i="39"/>
  <c r="BP232" i="39"/>
  <c r="AP232" i="39"/>
  <c r="BV231" i="39"/>
  <c r="BF231" i="39"/>
  <c r="AS232" i="39"/>
  <c r="BY231" i="39"/>
  <c r="BI231" i="39"/>
  <c r="BT230" i="39"/>
  <c r="AN231" i="39"/>
  <c r="BD230" i="39"/>
  <c r="AX230" i="39"/>
  <c r="AH231" i="39"/>
  <c r="BN230" i="39"/>
  <c r="BJ232" i="39"/>
  <c r="BZ232" i="39"/>
  <c r="AT233" i="39"/>
  <c r="AM232" i="39"/>
  <c r="BS231" i="39"/>
  <c r="BC231" i="39"/>
  <c r="BR231" i="39"/>
  <c r="AL232" i="39"/>
  <c r="BB231" i="39"/>
  <c r="AU231" i="39"/>
  <c r="BK230" i="39"/>
  <c r="CA230" i="39"/>
  <c r="BW232" i="38"/>
  <c r="AQ233" i="38"/>
  <c r="BG232" i="38"/>
  <c r="BK230" i="38"/>
  <c r="AU231" i="38"/>
  <c r="CA230" i="38"/>
  <c r="AL233" i="38"/>
  <c r="BB232" i="38"/>
  <c r="BR232" i="38"/>
  <c r="BN231" i="38"/>
  <c r="AH232" i="38"/>
  <c r="AX231" i="38"/>
  <c r="AI232" i="38"/>
  <c r="BO231" i="38"/>
  <c r="AY231" i="38"/>
  <c r="BL230" i="38"/>
  <c r="AV230" i="38"/>
  <c r="AF231" i="38"/>
  <c r="AK232" i="38"/>
  <c r="BA231" i="38"/>
  <c r="BQ231" i="38"/>
  <c r="AJ232" i="38"/>
  <c r="BP231" i="38"/>
  <c r="AZ231" i="38"/>
  <c r="BD231" i="38"/>
  <c r="BT231" i="38"/>
  <c r="AN232" i="38"/>
  <c r="AR232" i="38"/>
  <c r="BX231" i="38"/>
  <c r="BH231" i="38"/>
  <c r="AM232" i="38"/>
  <c r="BC231" i="38"/>
  <c r="BS231" i="38"/>
  <c r="BM230" i="38"/>
  <c r="AG231" i="38"/>
  <c r="AW230" i="38"/>
  <c r="BV230" i="38"/>
  <c r="BF230" i="38"/>
  <c r="AP231" i="38"/>
  <c r="BU230" i="38"/>
  <c r="BE230" i="38"/>
  <c r="AO231" i="38"/>
  <c r="BW230" i="37"/>
  <c r="BG230" i="37"/>
  <c r="AQ231" i="37"/>
  <c r="BI230" i="37"/>
  <c r="AS231" i="37"/>
  <c r="BY230" i="37"/>
  <c r="BS230" i="37"/>
  <c r="BC230" i="37"/>
  <c r="AM231" i="37"/>
  <c r="AR233" i="37"/>
  <c r="BH232" i="37"/>
  <c r="BX232" i="37"/>
  <c r="BV231" i="37"/>
  <c r="BF231" i="37"/>
  <c r="AP232" i="37"/>
  <c r="AJ231" i="37"/>
  <c r="BP230" i="37"/>
  <c r="AZ230" i="37"/>
  <c r="AK231" i="37"/>
  <c r="BQ230" i="37"/>
  <c r="BA230" i="37"/>
  <c r="AI231" i="37"/>
  <c r="BO230" i="37"/>
  <c r="AY230" i="37"/>
  <c r="BU230" i="37"/>
  <c r="BE230" i="37"/>
  <c r="AO231" i="37"/>
  <c r="AU232" i="37"/>
  <c r="CA231" i="37"/>
  <c r="BK231" i="37"/>
  <c r="BJ230" i="37"/>
  <c r="AT231" i="37"/>
  <c r="BZ230" i="37"/>
  <c r="AV231" i="37"/>
  <c r="AF232" i="37"/>
  <c r="BL231" i="37"/>
  <c r="BT230" i="37"/>
  <c r="BD230" i="37"/>
  <c r="AN231" i="37"/>
  <c r="BB230" i="37"/>
  <c r="AL231" i="37"/>
  <c r="BR230" i="37"/>
  <c r="BC230" i="36"/>
  <c r="BS230" i="36"/>
  <c r="AM231" i="36"/>
  <c r="AU231" i="36"/>
  <c r="BK230" i="36"/>
  <c r="CA230" i="36"/>
  <c r="BR231" i="36"/>
  <c r="BB231" i="36"/>
  <c r="AL232" i="36"/>
  <c r="BF230" i="36"/>
  <c r="BV230" i="36"/>
  <c r="AP231" i="36"/>
  <c r="AO232" i="36"/>
  <c r="BE231" i="36"/>
  <c r="BU231" i="36"/>
  <c r="BH231" i="36"/>
  <c r="AR232" i="36"/>
  <c r="BX231" i="36"/>
  <c r="BD230" i="36"/>
  <c r="AN231" i="36"/>
  <c r="BT230" i="36"/>
  <c r="AF231" i="36"/>
  <c r="BL230" i="36"/>
  <c r="AV230" i="36"/>
  <c r="BZ230" i="36"/>
  <c r="BJ230" i="36"/>
  <c r="AT231" i="36"/>
  <c r="AH233" i="36"/>
  <c r="BN232" i="36"/>
  <c r="AX232" i="36"/>
  <c r="BM230" i="36"/>
  <c r="AG231" i="36"/>
  <c r="AW230" i="36"/>
  <c r="AI231" i="36"/>
  <c r="BO230" i="36"/>
  <c r="AY230" i="36"/>
  <c r="BY230" i="36"/>
  <c r="BI230" i="36"/>
  <c r="AS231" i="36"/>
  <c r="BP231" i="36"/>
  <c r="AJ232" i="36"/>
  <c r="AZ231" i="36"/>
  <c r="BW230" i="36"/>
  <c r="BG230" i="36"/>
  <c r="AQ231" i="36"/>
  <c r="BA232" i="36"/>
  <c r="AK233" i="36"/>
  <c r="BQ232" i="36"/>
  <c r="BG227" i="16"/>
  <c r="BW227" i="16"/>
  <c r="BH228" i="16"/>
  <c r="BX228" i="16"/>
  <c r="BV228" i="16"/>
  <c r="BF228" i="16"/>
  <c r="BY227" i="16"/>
  <c r="BI227" i="16"/>
  <c r="BJ228" i="16"/>
  <c r="BZ228" i="16"/>
  <c r="BK228" i="16"/>
  <c r="CA228" i="16"/>
  <c r="BT227" i="16"/>
  <c r="BD227" i="16"/>
  <c r="BB100" i="16"/>
  <c r="BR100" i="16"/>
  <c r="BU227" i="16"/>
  <c r="BE227" i="16"/>
  <c r="BS100" i="16"/>
  <c r="BC100" i="16"/>
  <c r="BP101" i="16"/>
  <c r="AZ101" i="16"/>
  <c r="AX100" i="16"/>
  <c r="BN100" i="16"/>
  <c r="BO101" i="16"/>
  <c r="AY101" i="16"/>
  <c r="BM100" i="16"/>
  <c r="AW100" i="16"/>
  <c r="BQ100" i="16"/>
  <c r="BA100" i="16"/>
  <c r="BL100" i="16"/>
  <c r="AV100" i="16"/>
  <c r="AO228" i="16"/>
  <c r="AQ228" i="16"/>
  <c r="AU229" i="16"/>
  <c r="AR229" i="16"/>
  <c r="AS228" i="16"/>
  <c r="AN228" i="16"/>
  <c r="AT229" i="16"/>
  <c r="AP229" i="16"/>
  <c r="AI102" i="16"/>
  <c r="AM101" i="16"/>
  <c r="AG101" i="16"/>
  <c r="AF101" i="16"/>
  <c r="AH101" i="16"/>
  <c r="AL101" i="16"/>
  <c r="AJ102" i="16"/>
  <c r="AK101" i="16"/>
  <c r="Y86" i="15"/>
  <c r="AG86" i="15" s="1"/>
  <c r="S85" i="15"/>
  <c r="AA85" i="15" s="1"/>
  <c r="V86" i="15"/>
  <c r="AD86" i="15" s="1"/>
  <c r="U85" i="15"/>
  <c r="AC85" i="15" s="1"/>
  <c r="T86" i="15"/>
  <c r="AB86" i="15" s="1"/>
  <c r="R86" i="15"/>
  <c r="Z86" i="15" s="1"/>
  <c r="W86" i="15"/>
  <c r="AE86" i="15" s="1"/>
  <c r="X86" i="15"/>
  <c r="AF86" i="15" s="1"/>
  <c r="AQ233" i="39" l="1"/>
  <c r="BW232" i="39"/>
  <c r="BG232" i="39"/>
  <c r="BP231" i="41"/>
  <c r="AZ231" i="41"/>
  <c r="AJ232" i="41"/>
  <c r="CA231" i="41"/>
  <c r="AU232" i="41"/>
  <c r="BK231" i="41"/>
  <c r="AG232" i="42"/>
  <c r="AW231" i="42"/>
  <c r="BM231" i="42"/>
  <c r="V129" i="45"/>
  <c r="AD128" i="45"/>
  <c r="BY231" i="43"/>
  <c r="AS232" i="43"/>
  <c r="BI231" i="43"/>
  <c r="AW231" i="40"/>
  <c r="AG232" i="40"/>
  <c r="BM231" i="40"/>
  <c r="AG232" i="37"/>
  <c r="BM231" i="37"/>
  <c r="AW231" i="37"/>
  <c r="BJ231" i="38"/>
  <c r="AT232" i="38"/>
  <c r="BZ231" i="38"/>
  <c r="AX232" i="37"/>
  <c r="AH233" i="37"/>
  <c r="BN232" i="37"/>
  <c r="CA231" i="43"/>
  <c r="AU232" i="43"/>
  <c r="BK231" i="43"/>
  <c r="BR231" i="42"/>
  <c r="AL232" i="42"/>
  <c r="BB231" i="42"/>
  <c r="AT232" i="43"/>
  <c r="BJ231" i="43"/>
  <c r="BZ231" i="43"/>
  <c r="AV231" i="40"/>
  <c r="AF232" i="40"/>
  <c r="BL231" i="40"/>
  <c r="BT231" i="42"/>
  <c r="AN232" i="42"/>
  <c r="BD231" i="42"/>
  <c r="U129" i="45"/>
  <c r="AC128" i="45"/>
  <c r="AJ232" i="42"/>
  <c r="BP231" i="42"/>
  <c r="AZ231" i="42"/>
  <c r="AR232" i="40"/>
  <c r="BH231" i="40"/>
  <c r="BX231" i="40"/>
  <c r="BY231" i="38"/>
  <c r="AS232" i="38"/>
  <c r="BI231" i="38"/>
  <c r="X129" i="45"/>
  <c r="AF128" i="45"/>
  <c r="Y129" i="45"/>
  <c r="AG128" i="45"/>
  <c r="AE130" i="45"/>
  <c r="W131" i="45"/>
  <c r="S131" i="45"/>
  <c r="AA130" i="45"/>
  <c r="T132" i="45"/>
  <c r="AB131" i="45"/>
  <c r="R131" i="45"/>
  <c r="Z130" i="45"/>
  <c r="BI232" i="44"/>
  <c r="BY232" i="44"/>
  <c r="AS233" i="44"/>
  <c r="BO231" i="44"/>
  <c r="AY231" i="44"/>
  <c r="AI232" i="44"/>
  <c r="BH231" i="44"/>
  <c r="BX231" i="44"/>
  <c r="AR232" i="44"/>
  <c r="BV232" i="44"/>
  <c r="BF232" i="44"/>
  <c r="AP233" i="44"/>
  <c r="AH234" i="44"/>
  <c r="BN233" i="44"/>
  <c r="AX233" i="44"/>
  <c r="AW232" i="44"/>
  <c r="BM232" i="44"/>
  <c r="AG233" i="44"/>
  <c r="AK234" i="44"/>
  <c r="BQ233" i="44"/>
  <c r="BA233" i="44"/>
  <c r="AL235" i="44"/>
  <c r="BB234" i="44"/>
  <c r="BR234" i="44"/>
  <c r="BP231" i="44"/>
  <c r="AZ231" i="44"/>
  <c r="AJ232" i="44"/>
  <c r="BE232" i="44"/>
  <c r="AO233" i="44"/>
  <c r="BU232" i="44"/>
  <c r="BJ231" i="44"/>
  <c r="AT232" i="44"/>
  <c r="BZ231" i="44"/>
  <c r="BL233" i="44"/>
  <c r="AF234" i="44"/>
  <c r="AV233" i="44"/>
  <c r="BK233" i="44"/>
  <c r="AU234" i="44"/>
  <c r="CA233" i="44"/>
  <c r="BT232" i="44"/>
  <c r="AN233" i="44"/>
  <c r="BD232" i="44"/>
  <c r="AQ233" i="44"/>
  <c r="BW232" i="44"/>
  <c r="BG232" i="44"/>
  <c r="AM232" i="44"/>
  <c r="BC231" i="44"/>
  <c r="BS231" i="44"/>
  <c r="BL232" i="43"/>
  <c r="AV232" i="43"/>
  <c r="AF233" i="43"/>
  <c r="BE232" i="43"/>
  <c r="AO233" i="43"/>
  <c r="BU232" i="43"/>
  <c r="BO231" i="43"/>
  <c r="AI232" i="43"/>
  <c r="AY231" i="43"/>
  <c r="AX231" i="43"/>
  <c r="AH232" i="43"/>
  <c r="BN231" i="43"/>
  <c r="BD232" i="43"/>
  <c r="AN233" i="43"/>
  <c r="BT232" i="43"/>
  <c r="BW232" i="43"/>
  <c r="AQ233" i="43"/>
  <c r="BG232" i="43"/>
  <c r="AL233" i="43"/>
  <c r="BB232" i="43"/>
  <c r="BR232" i="43"/>
  <c r="BX233" i="43"/>
  <c r="BH233" i="43"/>
  <c r="AR234" i="43"/>
  <c r="AK233" i="43"/>
  <c r="BA232" i="43"/>
  <c r="BQ232" i="43"/>
  <c r="BC232" i="43"/>
  <c r="BS232" i="43"/>
  <c r="AM233" i="43"/>
  <c r="AG232" i="43"/>
  <c r="AW231" i="43"/>
  <c r="BM231" i="43"/>
  <c r="AP233" i="43"/>
  <c r="BF232" i="43"/>
  <c r="BV232" i="43"/>
  <c r="AJ232" i="43"/>
  <c r="AZ231" i="43"/>
  <c r="BP231" i="43"/>
  <c r="BG231" i="42"/>
  <c r="AQ232" i="42"/>
  <c r="BW231" i="42"/>
  <c r="AR232" i="42"/>
  <c r="BH231" i="42"/>
  <c r="BX231" i="42"/>
  <c r="AP232" i="42"/>
  <c r="BF231" i="42"/>
  <c r="BV231" i="42"/>
  <c r="AM234" i="42"/>
  <c r="BC233" i="42"/>
  <c r="BS233" i="42"/>
  <c r="BN233" i="42"/>
  <c r="AX233" i="42"/>
  <c r="AH234" i="42"/>
  <c r="BJ231" i="42"/>
  <c r="AT232" i="42"/>
  <c r="BZ231" i="42"/>
  <c r="AU233" i="42"/>
  <c r="BK232" i="42"/>
  <c r="CA232" i="42"/>
  <c r="BL231" i="42"/>
  <c r="AF232" i="42"/>
  <c r="AV231" i="42"/>
  <c r="AI232" i="42"/>
  <c r="BO231" i="42"/>
  <c r="AY231" i="42"/>
  <c r="BI231" i="42"/>
  <c r="AS232" i="42"/>
  <c r="BY231" i="42"/>
  <c r="BU233" i="42"/>
  <c r="BE233" i="42"/>
  <c r="AO234" i="42"/>
  <c r="BA232" i="42"/>
  <c r="BQ232" i="42"/>
  <c r="AK233" i="42"/>
  <c r="BD231" i="41"/>
  <c r="AN232" i="41"/>
  <c r="BT231" i="41"/>
  <c r="BM231" i="41"/>
  <c r="AW231" i="41"/>
  <c r="AG232" i="41"/>
  <c r="AX232" i="41"/>
  <c r="BN232" i="41"/>
  <c r="AH233" i="41"/>
  <c r="BJ233" i="41"/>
  <c r="AT234" i="41"/>
  <c r="BZ233" i="41"/>
  <c r="BU234" i="41"/>
  <c r="BE234" i="41"/>
  <c r="AO235" i="41"/>
  <c r="BX231" i="41"/>
  <c r="BH231" i="41"/>
  <c r="AR232" i="41"/>
  <c r="BG231" i="41"/>
  <c r="AQ232" i="41"/>
  <c r="BW231" i="41"/>
  <c r="AS235" i="41"/>
  <c r="BY234" i="41"/>
  <c r="BI234" i="41"/>
  <c r="BF231" i="41"/>
  <c r="AP232" i="41"/>
  <c r="BV231" i="41"/>
  <c r="AM232" i="41"/>
  <c r="BC231" i="41"/>
  <c r="BS231" i="41"/>
  <c r="AY232" i="41"/>
  <c r="AI233" i="41"/>
  <c r="BO232" i="41"/>
  <c r="BL231" i="41"/>
  <c r="AF232" i="41"/>
  <c r="AV231" i="41"/>
  <c r="BQ233" i="41"/>
  <c r="AK234" i="41"/>
  <c r="BA233" i="41"/>
  <c r="AL232" i="41"/>
  <c r="BB231" i="41"/>
  <c r="BR231" i="41"/>
  <c r="BP231" i="40"/>
  <c r="AZ231" i="40"/>
  <c r="AJ232" i="40"/>
  <c r="AU232" i="40"/>
  <c r="CA231" i="40"/>
  <c r="BK231" i="40"/>
  <c r="AK234" i="40"/>
  <c r="BA233" i="40"/>
  <c r="BQ233" i="40"/>
  <c r="BU231" i="40"/>
  <c r="AO232" i="40"/>
  <c r="BE231" i="40"/>
  <c r="AL232" i="40"/>
  <c r="BR231" i="40"/>
  <c r="BB231" i="40"/>
  <c r="BO231" i="40"/>
  <c r="AY231" i="40"/>
  <c r="AI232" i="40"/>
  <c r="BT231" i="40"/>
  <c r="AN232" i="40"/>
  <c r="BD231" i="40"/>
  <c r="AS232" i="40"/>
  <c r="BI231" i="40"/>
  <c r="BY231" i="40"/>
  <c r="BZ232" i="40"/>
  <c r="AT233" i="40"/>
  <c r="BJ232" i="40"/>
  <c r="AP232" i="40"/>
  <c r="BF231" i="40"/>
  <c r="BV231" i="40"/>
  <c r="AM233" i="40"/>
  <c r="BS232" i="40"/>
  <c r="BC232" i="40"/>
  <c r="AQ234" i="40"/>
  <c r="BW233" i="40"/>
  <c r="BG233" i="40"/>
  <c r="BN231" i="40"/>
  <c r="AX231" i="40"/>
  <c r="AH232" i="40"/>
  <c r="BJ233" i="39"/>
  <c r="AT234" i="39"/>
  <c r="BZ233" i="39"/>
  <c r="BA233" i="39"/>
  <c r="AK234" i="39"/>
  <c r="BQ233" i="39"/>
  <c r="BN231" i="39"/>
  <c r="AX231" i="39"/>
  <c r="AH232" i="39"/>
  <c r="AO233" i="39"/>
  <c r="BU232" i="39"/>
  <c r="BE232" i="39"/>
  <c r="BO231" i="39"/>
  <c r="AI232" i="39"/>
  <c r="AY231" i="39"/>
  <c r="AZ233" i="39"/>
  <c r="AJ234" i="39"/>
  <c r="BP233" i="39"/>
  <c r="AF233" i="39"/>
  <c r="BL232" i="39"/>
  <c r="AV232" i="39"/>
  <c r="AN232" i="39"/>
  <c r="BT231" i="39"/>
  <c r="BD231" i="39"/>
  <c r="AW231" i="39"/>
  <c r="BM231" i="39"/>
  <c r="AG232" i="39"/>
  <c r="BI232" i="39"/>
  <c r="BY232" i="39"/>
  <c r="AS233" i="39"/>
  <c r="AL233" i="39"/>
  <c r="BR232" i="39"/>
  <c r="BB232" i="39"/>
  <c r="AP233" i="39"/>
  <c r="BV232" i="39"/>
  <c r="BF232" i="39"/>
  <c r="AM233" i="39"/>
  <c r="BC232" i="39"/>
  <c r="BS232" i="39"/>
  <c r="AR234" i="39"/>
  <c r="BH233" i="39"/>
  <c r="BX233" i="39"/>
  <c r="BK231" i="39"/>
  <c r="AU232" i="39"/>
  <c r="CA231" i="39"/>
  <c r="BD232" i="38"/>
  <c r="BT232" i="38"/>
  <c r="AN233" i="38"/>
  <c r="BR233" i="38"/>
  <c r="AL234" i="38"/>
  <c r="BB233" i="38"/>
  <c r="BP232" i="38"/>
  <c r="AJ233" i="38"/>
  <c r="AZ232" i="38"/>
  <c r="BX232" i="38"/>
  <c r="AR233" i="38"/>
  <c r="BH232" i="38"/>
  <c r="BL231" i="38"/>
  <c r="AV231" i="38"/>
  <c r="AF232" i="38"/>
  <c r="AO232" i="38"/>
  <c r="BE231" i="38"/>
  <c r="BU231" i="38"/>
  <c r="BO232" i="38"/>
  <c r="AI233" i="38"/>
  <c r="AY232" i="38"/>
  <c r="BC232" i="38"/>
  <c r="BS232" i="38"/>
  <c r="AM233" i="38"/>
  <c r="BA232" i="38"/>
  <c r="BQ232" i="38"/>
  <c r="AK233" i="38"/>
  <c r="AQ234" i="38"/>
  <c r="BG233" i="38"/>
  <c r="BW233" i="38"/>
  <c r="BN232" i="38"/>
  <c r="AX232" i="38"/>
  <c r="AH233" i="38"/>
  <c r="BK231" i="38"/>
  <c r="AU232" i="38"/>
  <c r="CA231" i="38"/>
  <c r="AP232" i="38"/>
  <c r="BF231" i="38"/>
  <c r="BV231" i="38"/>
  <c r="BM231" i="38"/>
  <c r="AG232" i="38"/>
  <c r="AW231" i="38"/>
  <c r="AZ231" i="37"/>
  <c r="AJ232" i="37"/>
  <c r="BP231" i="37"/>
  <c r="AV232" i="37"/>
  <c r="BL232" i="37"/>
  <c r="AF233" i="37"/>
  <c r="BK232" i="37"/>
  <c r="AU233" i="37"/>
  <c r="CA232" i="37"/>
  <c r="BE231" i="37"/>
  <c r="BU231" i="37"/>
  <c r="AO232" i="37"/>
  <c r="BC231" i="37"/>
  <c r="AM232" i="37"/>
  <c r="BS231" i="37"/>
  <c r="BY231" i="37"/>
  <c r="AS232" i="37"/>
  <c r="BI231" i="37"/>
  <c r="BW231" i="37"/>
  <c r="BG231" i="37"/>
  <c r="AQ232" i="37"/>
  <c r="BB231" i="37"/>
  <c r="AL232" i="37"/>
  <c r="BR231" i="37"/>
  <c r="AI232" i="37"/>
  <c r="AY231" i="37"/>
  <c r="BO231" i="37"/>
  <c r="BA231" i="37"/>
  <c r="AK232" i="37"/>
  <c r="BQ231" i="37"/>
  <c r="BV232" i="37"/>
  <c r="AP233" i="37"/>
  <c r="BF232" i="37"/>
  <c r="AT232" i="37"/>
  <c r="BJ231" i="37"/>
  <c r="BZ231" i="37"/>
  <c r="BH233" i="37"/>
  <c r="BX233" i="37"/>
  <c r="AR234" i="37"/>
  <c r="BD231" i="37"/>
  <c r="BT231" i="37"/>
  <c r="AN232" i="37"/>
  <c r="BH232" i="36"/>
  <c r="AR233" i="36"/>
  <c r="BX232" i="36"/>
  <c r="AO233" i="36"/>
  <c r="BU232" i="36"/>
  <c r="BE232" i="36"/>
  <c r="BI231" i="36"/>
  <c r="AS232" i="36"/>
  <c r="BY231" i="36"/>
  <c r="BO231" i="36"/>
  <c r="AI232" i="36"/>
  <c r="AY231" i="36"/>
  <c r="AP232" i="36"/>
  <c r="BF231" i="36"/>
  <c r="BV231" i="36"/>
  <c r="BA233" i="36"/>
  <c r="AK234" i="36"/>
  <c r="BQ233" i="36"/>
  <c r="AT232" i="36"/>
  <c r="BZ231" i="36"/>
  <c r="BJ231" i="36"/>
  <c r="BK231" i="36"/>
  <c r="CA231" i="36"/>
  <c r="AU232" i="36"/>
  <c r="AM232" i="36"/>
  <c r="BC231" i="36"/>
  <c r="BS231" i="36"/>
  <c r="AN232" i="36"/>
  <c r="BD231" i="36"/>
  <c r="BT231" i="36"/>
  <c r="AW231" i="36"/>
  <c r="AG232" i="36"/>
  <c r="BM231" i="36"/>
  <c r="AL233" i="36"/>
  <c r="BR232" i="36"/>
  <c r="BB232" i="36"/>
  <c r="AX233" i="36"/>
  <c r="BN233" i="36"/>
  <c r="AH234" i="36"/>
  <c r="BG231" i="36"/>
  <c r="AQ232" i="36"/>
  <c r="BW231" i="36"/>
  <c r="AV231" i="36"/>
  <c r="AF232" i="36"/>
  <c r="BL231" i="36"/>
  <c r="AJ233" i="36"/>
  <c r="BP232" i="36"/>
  <c r="AZ232" i="36"/>
  <c r="BI228" i="16"/>
  <c r="BY228" i="16"/>
  <c r="BP102" i="16"/>
  <c r="AZ102" i="16"/>
  <c r="BV229" i="16"/>
  <c r="BF229" i="16"/>
  <c r="BZ229" i="16"/>
  <c r="BJ229" i="16"/>
  <c r="BT228" i="16"/>
  <c r="BD228" i="16"/>
  <c r="BW228" i="16"/>
  <c r="BG228" i="16"/>
  <c r="BX229" i="16"/>
  <c r="BH229" i="16"/>
  <c r="CA229" i="16"/>
  <c r="BK229" i="16"/>
  <c r="BU228" i="16"/>
  <c r="BE228" i="16"/>
  <c r="BA101" i="16"/>
  <c r="BQ101" i="16"/>
  <c r="BB101" i="16"/>
  <c r="BR101" i="16"/>
  <c r="BN101" i="16"/>
  <c r="AX101" i="16"/>
  <c r="AW101" i="16"/>
  <c r="BM101" i="16"/>
  <c r="BS101" i="16"/>
  <c r="BC101" i="16"/>
  <c r="BO102" i="16"/>
  <c r="AY102" i="16"/>
  <c r="AV101" i="16"/>
  <c r="BL101" i="16"/>
  <c r="AS229" i="16"/>
  <c r="AR230" i="16"/>
  <c r="AU230" i="16"/>
  <c r="AQ229" i="16"/>
  <c r="AN229" i="16"/>
  <c r="AP230" i="16"/>
  <c r="AT230" i="16"/>
  <c r="AO229" i="16"/>
  <c r="AG102" i="16"/>
  <c r="AF102" i="16"/>
  <c r="AK102" i="16"/>
  <c r="AL102" i="16"/>
  <c r="AJ103" i="16"/>
  <c r="AM102" i="16"/>
  <c r="AH102" i="16"/>
  <c r="AI103" i="16"/>
  <c r="W87" i="15"/>
  <c r="AE87" i="15" s="1"/>
  <c r="X87" i="15"/>
  <c r="AF87" i="15" s="1"/>
  <c r="U86" i="15"/>
  <c r="AC86" i="15" s="1"/>
  <c r="V87" i="15"/>
  <c r="AD87" i="15" s="1"/>
  <c r="R87" i="15"/>
  <c r="Z87" i="15" s="1"/>
  <c r="S86" i="15"/>
  <c r="AA86" i="15" s="1"/>
  <c r="T87" i="15"/>
  <c r="AB87" i="15" s="1"/>
  <c r="Y87" i="15"/>
  <c r="AG87" i="15" s="1"/>
  <c r="AF233" i="40" l="1"/>
  <c r="AV232" i="40"/>
  <c r="BL232" i="40"/>
  <c r="AW232" i="40"/>
  <c r="AG233" i="40"/>
  <c r="BM232" i="40"/>
  <c r="BJ232" i="43"/>
  <c r="BZ232" i="43"/>
  <c r="AT233" i="43"/>
  <c r="AS233" i="43"/>
  <c r="BY232" i="43"/>
  <c r="BI232" i="43"/>
  <c r="BI232" i="38"/>
  <c r="BY232" i="38"/>
  <c r="AS233" i="38"/>
  <c r="BB232" i="42"/>
  <c r="BR232" i="42"/>
  <c r="AL233" i="42"/>
  <c r="AD129" i="45"/>
  <c r="V130" i="45"/>
  <c r="AU233" i="43"/>
  <c r="BK232" i="43"/>
  <c r="CA232" i="43"/>
  <c r="BH232" i="40"/>
  <c r="AR233" i="40"/>
  <c r="BX232" i="40"/>
  <c r="BM232" i="42"/>
  <c r="AG233" i="42"/>
  <c r="AW232" i="42"/>
  <c r="BN233" i="37"/>
  <c r="AH234" i="37"/>
  <c r="AX233" i="37"/>
  <c r="CA232" i="41"/>
  <c r="AU233" i="41"/>
  <c r="BK232" i="41"/>
  <c r="AJ233" i="41"/>
  <c r="BP232" i="41"/>
  <c r="AZ232" i="41"/>
  <c r="AC129" i="45"/>
  <c r="U130" i="45"/>
  <c r="AT233" i="38"/>
  <c r="BZ232" i="38"/>
  <c r="BJ232" i="38"/>
  <c r="BP232" i="42"/>
  <c r="AJ233" i="42"/>
  <c r="AZ232" i="42"/>
  <c r="AN233" i="42"/>
  <c r="BD232" i="42"/>
  <c r="BT232" i="42"/>
  <c r="AW232" i="37"/>
  <c r="AG233" i="37"/>
  <c r="BM232" i="37"/>
  <c r="BG233" i="39"/>
  <c r="AQ234" i="39"/>
  <c r="BW233" i="39"/>
  <c r="S132" i="45"/>
  <c r="AA131" i="45"/>
  <c r="Z131" i="45"/>
  <c r="R132" i="45"/>
  <c r="AB132" i="45"/>
  <c r="T133" i="45"/>
  <c r="W132" i="45"/>
  <c r="AE131" i="45"/>
  <c r="AG129" i="45"/>
  <c r="Y130" i="45"/>
  <c r="X130" i="45"/>
  <c r="AF129" i="45"/>
  <c r="AK235" i="44"/>
  <c r="BQ234" i="44"/>
  <c r="BA234" i="44"/>
  <c r="BK234" i="44"/>
  <c r="AU235" i="44"/>
  <c r="CA234" i="44"/>
  <c r="BM233" i="44"/>
  <c r="AW233" i="44"/>
  <c r="AG234" i="44"/>
  <c r="AX234" i="44"/>
  <c r="AH235" i="44"/>
  <c r="BN234" i="44"/>
  <c r="BJ232" i="44"/>
  <c r="BZ232" i="44"/>
  <c r="AT233" i="44"/>
  <c r="BF233" i="44"/>
  <c r="AP234" i="44"/>
  <c r="BV233" i="44"/>
  <c r="AZ232" i="44"/>
  <c r="BP232" i="44"/>
  <c r="AJ233" i="44"/>
  <c r="BG233" i="44"/>
  <c r="AQ234" i="44"/>
  <c r="BW233" i="44"/>
  <c r="BI233" i="44"/>
  <c r="AS234" i="44"/>
  <c r="BY233" i="44"/>
  <c r="BE233" i="44"/>
  <c r="AO234" i="44"/>
  <c r="BU233" i="44"/>
  <c r="AY232" i="44"/>
  <c r="AI233" i="44"/>
  <c r="BO232" i="44"/>
  <c r="BR235" i="44"/>
  <c r="BB235" i="44"/>
  <c r="AL236" i="44"/>
  <c r="AV234" i="44"/>
  <c r="AF235" i="44"/>
  <c r="BL234" i="44"/>
  <c r="AR233" i="44"/>
  <c r="BH232" i="44"/>
  <c r="BX232" i="44"/>
  <c r="BS232" i="44"/>
  <c r="AM233" i="44"/>
  <c r="BC232" i="44"/>
  <c r="AN234" i="44"/>
  <c r="BT233" i="44"/>
  <c r="BD233" i="44"/>
  <c r="BT233" i="43"/>
  <c r="AN234" i="43"/>
  <c r="BD233" i="43"/>
  <c r="BG233" i="43"/>
  <c r="BW233" i="43"/>
  <c r="AQ234" i="43"/>
  <c r="BM232" i="43"/>
  <c r="AW232" i="43"/>
  <c r="AG233" i="43"/>
  <c r="AZ232" i="43"/>
  <c r="BP232" i="43"/>
  <c r="AJ233" i="43"/>
  <c r="BS233" i="43"/>
  <c r="BC233" i="43"/>
  <c r="AM234" i="43"/>
  <c r="AH233" i="43"/>
  <c r="AX232" i="43"/>
  <c r="BN232" i="43"/>
  <c r="BQ233" i="43"/>
  <c r="BA233" i="43"/>
  <c r="AK234" i="43"/>
  <c r="AR235" i="43"/>
  <c r="BX234" i="43"/>
  <c r="BH234" i="43"/>
  <c r="BL233" i="43"/>
  <c r="AV233" i="43"/>
  <c r="AF234" i="43"/>
  <c r="BB233" i="43"/>
  <c r="BR233" i="43"/>
  <c r="AL234" i="43"/>
  <c r="BV233" i="43"/>
  <c r="AP234" i="43"/>
  <c r="BF233" i="43"/>
  <c r="AI233" i="43"/>
  <c r="AY232" i="43"/>
  <c r="BO232" i="43"/>
  <c r="AO234" i="43"/>
  <c r="BU233" i="43"/>
  <c r="BE233" i="43"/>
  <c r="AS233" i="42"/>
  <c r="BI232" i="42"/>
  <c r="BY232" i="42"/>
  <c r="AK234" i="42"/>
  <c r="BA233" i="42"/>
  <c r="BQ233" i="42"/>
  <c r="BK233" i="42"/>
  <c r="AU234" i="42"/>
  <c r="CA233" i="42"/>
  <c r="BL232" i="42"/>
  <c r="AF233" i="42"/>
  <c r="AV232" i="42"/>
  <c r="BX232" i="42"/>
  <c r="AR233" i="42"/>
  <c r="BH232" i="42"/>
  <c r="BC234" i="42"/>
  <c r="AM235" i="42"/>
  <c r="BS234" i="42"/>
  <c r="AY232" i="42"/>
  <c r="BO232" i="42"/>
  <c r="AI233" i="42"/>
  <c r="BV232" i="42"/>
  <c r="AP233" i="42"/>
  <c r="BF232" i="42"/>
  <c r="AT233" i="42"/>
  <c r="BZ232" i="42"/>
  <c r="BJ232" i="42"/>
  <c r="BE234" i="42"/>
  <c r="BU234" i="42"/>
  <c r="AO235" i="42"/>
  <c r="BW232" i="42"/>
  <c r="AQ233" i="42"/>
  <c r="BG232" i="42"/>
  <c r="AH235" i="42"/>
  <c r="AX234" i="42"/>
  <c r="BN234" i="42"/>
  <c r="AV232" i="41"/>
  <c r="BL232" i="41"/>
  <c r="AF233" i="41"/>
  <c r="AR233" i="41"/>
  <c r="BX232" i="41"/>
  <c r="BH232" i="41"/>
  <c r="BU235" i="41"/>
  <c r="AO236" i="41"/>
  <c r="BE235" i="41"/>
  <c r="BR232" i="41"/>
  <c r="AL233" i="41"/>
  <c r="BB232" i="41"/>
  <c r="BA234" i="41"/>
  <c r="BQ234" i="41"/>
  <c r="AK235" i="41"/>
  <c r="AW232" i="41"/>
  <c r="BM232" i="41"/>
  <c r="AG233" i="41"/>
  <c r="BI235" i="41"/>
  <c r="AS236" i="41"/>
  <c r="BY235" i="41"/>
  <c r="AQ233" i="41"/>
  <c r="BG232" i="41"/>
  <c r="BW232" i="41"/>
  <c r="BS232" i="41"/>
  <c r="BC232" i="41"/>
  <c r="AM233" i="41"/>
  <c r="AH234" i="41"/>
  <c r="BN233" i="41"/>
  <c r="AX233" i="41"/>
  <c r="AN233" i="41"/>
  <c r="BD232" i="41"/>
  <c r="BT232" i="41"/>
  <c r="AI234" i="41"/>
  <c r="AY233" i="41"/>
  <c r="BO233" i="41"/>
  <c r="AT235" i="41"/>
  <c r="BZ234" i="41"/>
  <c r="BJ234" i="41"/>
  <c r="AP233" i="41"/>
  <c r="BV232" i="41"/>
  <c r="BF232" i="41"/>
  <c r="AS233" i="40"/>
  <c r="BI232" i="40"/>
  <c r="BY232" i="40"/>
  <c r="AK235" i="40"/>
  <c r="BA234" i="40"/>
  <c r="BQ234" i="40"/>
  <c r="CA232" i="40"/>
  <c r="AU233" i="40"/>
  <c r="BK232" i="40"/>
  <c r="BS233" i="40"/>
  <c r="AM234" i="40"/>
  <c r="BC233" i="40"/>
  <c r="BJ233" i="40"/>
  <c r="AT234" i="40"/>
  <c r="BZ233" i="40"/>
  <c r="AL233" i="40"/>
  <c r="BB232" i="40"/>
  <c r="BR232" i="40"/>
  <c r="AO233" i="40"/>
  <c r="BE232" i="40"/>
  <c r="BU232" i="40"/>
  <c r="BG234" i="40"/>
  <c r="AQ235" i="40"/>
  <c r="BW234" i="40"/>
  <c r="BP232" i="40"/>
  <c r="AZ232" i="40"/>
  <c r="AJ233" i="40"/>
  <c r="AN233" i="40"/>
  <c r="BT232" i="40"/>
  <c r="BD232" i="40"/>
  <c r="BO232" i="40"/>
  <c r="AY232" i="40"/>
  <c r="AI233" i="40"/>
  <c r="BF232" i="40"/>
  <c r="AP233" i="40"/>
  <c r="BV232" i="40"/>
  <c r="BN232" i="40"/>
  <c r="AX232" i="40"/>
  <c r="AH233" i="40"/>
  <c r="AY232" i="39"/>
  <c r="AI233" i="39"/>
  <c r="BO232" i="39"/>
  <c r="AG233" i="39"/>
  <c r="BM232" i="39"/>
  <c r="AW232" i="39"/>
  <c r="AN233" i="39"/>
  <c r="BT232" i="39"/>
  <c r="BD232" i="39"/>
  <c r="AK235" i="39"/>
  <c r="BQ234" i="39"/>
  <c r="BA234" i="39"/>
  <c r="BS233" i="39"/>
  <c r="AM234" i="39"/>
  <c r="BC233" i="39"/>
  <c r="AL234" i="39"/>
  <c r="BR233" i="39"/>
  <c r="BB233" i="39"/>
  <c r="BN232" i="39"/>
  <c r="AH233" i="39"/>
  <c r="AX232" i="39"/>
  <c r="AJ235" i="39"/>
  <c r="BP234" i="39"/>
  <c r="AZ234" i="39"/>
  <c r="AR235" i="39"/>
  <c r="BX234" i="39"/>
  <c r="BH234" i="39"/>
  <c r="AS234" i="39"/>
  <c r="BI233" i="39"/>
  <c r="BY233" i="39"/>
  <c r="BF233" i="39"/>
  <c r="AP234" i="39"/>
  <c r="BV233" i="39"/>
  <c r="BU233" i="39"/>
  <c r="AO234" i="39"/>
  <c r="BE233" i="39"/>
  <c r="BK232" i="39"/>
  <c r="CA232" i="39"/>
  <c r="AU233" i="39"/>
  <c r="AF234" i="39"/>
  <c r="BL233" i="39"/>
  <c r="AV233" i="39"/>
  <c r="BZ234" i="39"/>
  <c r="BJ234" i="39"/>
  <c r="AT235" i="39"/>
  <c r="BG234" i="38"/>
  <c r="AQ235" i="38"/>
  <c r="BW234" i="38"/>
  <c r="AM234" i="38"/>
  <c r="BS233" i="38"/>
  <c r="BC233" i="38"/>
  <c r="BR234" i="38"/>
  <c r="AL235" i="38"/>
  <c r="BB234" i="38"/>
  <c r="AX233" i="38"/>
  <c r="BN233" i="38"/>
  <c r="AH234" i="38"/>
  <c r="BO233" i="38"/>
  <c r="AY233" i="38"/>
  <c r="AI234" i="38"/>
  <c r="BF232" i="38"/>
  <c r="AP233" i="38"/>
  <c r="BV232" i="38"/>
  <c r="AN234" i="38"/>
  <c r="BT233" i="38"/>
  <c r="BD233" i="38"/>
  <c r="BH233" i="38"/>
  <c r="AR234" i="38"/>
  <c r="BX233" i="38"/>
  <c r="BM232" i="38"/>
  <c r="AW232" i="38"/>
  <c r="AG233" i="38"/>
  <c r="BE232" i="38"/>
  <c r="AO233" i="38"/>
  <c r="BU232" i="38"/>
  <c r="BL232" i="38"/>
  <c r="AV232" i="38"/>
  <c r="AF233" i="38"/>
  <c r="BQ233" i="38"/>
  <c r="AK234" i="38"/>
  <c r="BA233" i="38"/>
  <c r="BP233" i="38"/>
  <c r="AZ233" i="38"/>
  <c r="AJ234" i="38"/>
  <c r="AU233" i="38"/>
  <c r="BK232" i="38"/>
  <c r="CA232" i="38"/>
  <c r="BI232" i="37"/>
  <c r="AS233" i="37"/>
  <c r="BY232" i="37"/>
  <c r="AM233" i="37"/>
  <c r="BS232" i="37"/>
  <c r="BC232" i="37"/>
  <c r="AO233" i="37"/>
  <c r="BU232" i="37"/>
  <c r="BE232" i="37"/>
  <c r="BL233" i="37"/>
  <c r="AV233" i="37"/>
  <c r="AF234" i="37"/>
  <c r="BO232" i="37"/>
  <c r="AY232" i="37"/>
  <c r="AI233" i="37"/>
  <c r="AL233" i="37"/>
  <c r="BR232" i="37"/>
  <c r="BB232" i="37"/>
  <c r="AT233" i="37"/>
  <c r="BJ232" i="37"/>
  <c r="BZ232" i="37"/>
  <c r="AN233" i="37"/>
  <c r="BT232" i="37"/>
  <c r="BD232" i="37"/>
  <c r="BX234" i="37"/>
  <c r="BH234" i="37"/>
  <c r="AR235" i="37"/>
  <c r="BP232" i="37"/>
  <c r="AJ233" i="37"/>
  <c r="AZ232" i="37"/>
  <c r="BV233" i="37"/>
  <c r="AP234" i="37"/>
  <c r="BF233" i="37"/>
  <c r="BQ232" i="37"/>
  <c r="AK233" i="37"/>
  <c r="BA232" i="37"/>
  <c r="BK233" i="37"/>
  <c r="CA233" i="37"/>
  <c r="AU234" i="37"/>
  <c r="BG232" i="37"/>
  <c r="BW232" i="37"/>
  <c r="AQ233" i="37"/>
  <c r="BN234" i="36"/>
  <c r="AH235" i="36"/>
  <c r="AX234" i="36"/>
  <c r="AK235" i="36"/>
  <c r="BQ234" i="36"/>
  <c r="BA234" i="36"/>
  <c r="BB233" i="36"/>
  <c r="AL234" i="36"/>
  <c r="BR233" i="36"/>
  <c r="BF232" i="36"/>
  <c r="BV232" i="36"/>
  <c r="AP233" i="36"/>
  <c r="AG233" i="36"/>
  <c r="BM232" i="36"/>
  <c r="AW232" i="36"/>
  <c r="AY232" i="36"/>
  <c r="AI233" i="36"/>
  <c r="BO232" i="36"/>
  <c r="AN233" i="36"/>
  <c r="BD232" i="36"/>
  <c r="BT232" i="36"/>
  <c r="BI232" i="36"/>
  <c r="AS233" i="36"/>
  <c r="BY232" i="36"/>
  <c r="AZ233" i="36"/>
  <c r="AJ234" i="36"/>
  <c r="BP233" i="36"/>
  <c r="BJ232" i="36"/>
  <c r="AT233" i="36"/>
  <c r="BZ232" i="36"/>
  <c r="AM233" i="36"/>
  <c r="BC232" i="36"/>
  <c r="BS232" i="36"/>
  <c r="AF233" i="36"/>
  <c r="BL232" i="36"/>
  <c r="AV232" i="36"/>
  <c r="CA232" i="36"/>
  <c r="BK232" i="36"/>
  <c r="AU233" i="36"/>
  <c r="BU233" i="36"/>
  <c r="AO234" i="36"/>
  <c r="BE233" i="36"/>
  <c r="AR234" i="36"/>
  <c r="BH233" i="36"/>
  <c r="BX233" i="36"/>
  <c r="BG232" i="36"/>
  <c r="BW232" i="36"/>
  <c r="AQ233" i="36"/>
  <c r="BW229" i="16"/>
  <c r="BG229" i="16"/>
  <c r="BY229" i="16"/>
  <c r="BI229" i="16"/>
  <c r="BN102" i="16"/>
  <c r="AX102" i="16"/>
  <c r="AY103" i="16"/>
  <c r="BO103" i="16"/>
  <c r="BE229" i="16"/>
  <c r="BU229" i="16"/>
  <c r="BZ230" i="16"/>
  <c r="BJ230" i="16"/>
  <c r="BV230" i="16"/>
  <c r="BF230" i="16"/>
  <c r="BT229" i="16"/>
  <c r="BD229" i="16"/>
  <c r="CA230" i="16"/>
  <c r="BK230" i="16"/>
  <c r="BB102" i="16"/>
  <c r="BR102" i="16"/>
  <c r="BX230" i="16"/>
  <c r="BH230" i="16"/>
  <c r="BC102" i="16"/>
  <c r="BS102" i="16"/>
  <c r="BP103" i="16"/>
  <c r="AZ103" i="16"/>
  <c r="BQ102" i="16"/>
  <c r="BA102" i="16"/>
  <c r="AW102" i="16"/>
  <c r="BM102" i="16"/>
  <c r="BL102" i="16"/>
  <c r="AV102" i="16"/>
  <c r="AT231" i="16"/>
  <c r="AQ230" i="16"/>
  <c r="AP231" i="16"/>
  <c r="AO230" i="16"/>
  <c r="AN230" i="16"/>
  <c r="AU231" i="16"/>
  <c r="AR231" i="16"/>
  <c r="AS230" i="16"/>
  <c r="AL103" i="16"/>
  <c r="AK103" i="16"/>
  <c r="AH103" i="16"/>
  <c r="AM103" i="16"/>
  <c r="AI104" i="16"/>
  <c r="AJ104" i="16"/>
  <c r="AG103" i="16"/>
  <c r="AF103" i="16"/>
  <c r="Y88" i="15"/>
  <c r="AG88" i="15" s="1"/>
  <c r="V88" i="15"/>
  <c r="AD88" i="15" s="1"/>
  <c r="T88" i="15"/>
  <c r="AB88" i="15" s="1"/>
  <c r="U87" i="15"/>
  <c r="AC87" i="15" s="1"/>
  <c r="S87" i="15"/>
  <c r="AA87" i="15" s="1"/>
  <c r="X88" i="15"/>
  <c r="AF88" i="15" s="1"/>
  <c r="R88" i="15"/>
  <c r="Z88" i="15" s="1"/>
  <c r="W88" i="15"/>
  <c r="AE88" i="15" s="1"/>
  <c r="U131" i="45" l="1"/>
  <c r="AC130" i="45"/>
  <c r="AD130" i="45"/>
  <c r="V131" i="45"/>
  <c r="AL234" i="42"/>
  <c r="BR233" i="42"/>
  <c r="BB233" i="42"/>
  <c r="BP233" i="41"/>
  <c r="AJ234" i="41"/>
  <c r="AZ233" i="41"/>
  <c r="BI233" i="38"/>
  <c r="AS234" i="38"/>
  <c r="BY233" i="38"/>
  <c r="BW234" i="39"/>
  <c r="BG234" i="39"/>
  <c r="AQ235" i="39"/>
  <c r="CA233" i="41"/>
  <c r="BK233" i="41"/>
  <c r="AU234" i="41"/>
  <c r="BM233" i="37"/>
  <c r="AG234" i="37"/>
  <c r="AW233" i="37"/>
  <c r="AH235" i="37"/>
  <c r="BN234" i="37"/>
  <c r="AX234" i="37"/>
  <c r="AS234" i="43"/>
  <c r="BI233" i="43"/>
  <c r="BY233" i="43"/>
  <c r="AT234" i="43"/>
  <c r="BJ233" i="43"/>
  <c r="BZ233" i="43"/>
  <c r="BM233" i="42"/>
  <c r="AW233" i="42"/>
  <c r="AG234" i="42"/>
  <c r="AN234" i="42"/>
  <c r="BD233" i="42"/>
  <c r="BT233" i="42"/>
  <c r="AZ233" i="42"/>
  <c r="AJ234" i="42"/>
  <c r="BP233" i="42"/>
  <c r="BH233" i="40"/>
  <c r="BX233" i="40"/>
  <c r="AR234" i="40"/>
  <c r="AW233" i="40"/>
  <c r="BM233" i="40"/>
  <c r="AG234" i="40"/>
  <c r="AT234" i="38"/>
  <c r="BJ233" i="38"/>
  <c r="BZ233" i="38"/>
  <c r="BK233" i="43"/>
  <c r="CA233" i="43"/>
  <c r="AU234" i="43"/>
  <c r="BL233" i="40"/>
  <c r="AV233" i="40"/>
  <c r="AF234" i="40"/>
  <c r="AF130" i="45"/>
  <c r="X131" i="45"/>
  <c r="AG130" i="45"/>
  <c r="Y131" i="45"/>
  <c r="W133" i="45"/>
  <c r="AE132" i="45"/>
  <c r="AB133" i="45"/>
  <c r="T134" i="45"/>
  <c r="Z132" i="45"/>
  <c r="R133" i="45"/>
  <c r="AA132" i="45"/>
  <c r="S133" i="45"/>
  <c r="BN235" i="44"/>
  <c r="AX235" i="44"/>
  <c r="AH236" i="44"/>
  <c r="BR236" i="44"/>
  <c r="BB236" i="44"/>
  <c r="AL237" i="44"/>
  <c r="CA235" i="44"/>
  <c r="AU236" i="44"/>
  <c r="BK235" i="44"/>
  <c r="BJ233" i="44"/>
  <c r="AT234" i="44"/>
  <c r="BZ233" i="44"/>
  <c r="AM234" i="44"/>
  <c r="BC233" i="44"/>
  <c r="BS233" i="44"/>
  <c r="AO235" i="44"/>
  <c r="BE234" i="44"/>
  <c r="BU234" i="44"/>
  <c r="BG234" i="44"/>
  <c r="AQ235" i="44"/>
  <c r="BW234" i="44"/>
  <c r="BH233" i="44"/>
  <c r="BX233" i="44"/>
  <c r="AR234" i="44"/>
  <c r="AF236" i="44"/>
  <c r="AV235" i="44"/>
  <c r="BL235" i="44"/>
  <c r="AI234" i="44"/>
  <c r="BO233" i="44"/>
  <c r="AY233" i="44"/>
  <c r="BY234" i="44"/>
  <c r="BI234" i="44"/>
  <c r="AS235" i="44"/>
  <c r="BV234" i="44"/>
  <c r="AP235" i="44"/>
  <c r="BF234" i="44"/>
  <c r="AW234" i="44"/>
  <c r="AG235" i="44"/>
  <c r="BM234" i="44"/>
  <c r="AN235" i="44"/>
  <c r="BD234" i="44"/>
  <c r="BT234" i="44"/>
  <c r="AJ234" i="44"/>
  <c r="BP233" i="44"/>
  <c r="AZ233" i="44"/>
  <c r="BQ235" i="44"/>
  <c r="BA235" i="44"/>
  <c r="AK236" i="44"/>
  <c r="BF234" i="43"/>
  <c r="AP235" i="43"/>
  <c r="BV234" i="43"/>
  <c r="AZ233" i="43"/>
  <c r="BP233" i="43"/>
  <c r="AJ234" i="43"/>
  <c r="BQ234" i="43"/>
  <c r="BA234" i="43"/>
  <c r="AK235" i="43"/>
  <c r="BU234" i="43"/>
  <c r="BE234" i="43"/>
  <c r="AO235" i="43"/>
  <c r="BO233" i="43"/>
  <c r="AY233" i="43"/>
  <c r="AI234" i="43"/>
  <c r="AW233" i="43"/>
  <c r="AG234" i="43"/>
  <c r="BM233" i="43"/>
  <c r="AX233" i="43"/>
  <c r="BN233" i="43"/>
  <c r="AH234" i="43"/>
  <c r="BT234" i="43"/>
  <c r="BD234" i="43"/>
  <c r="AN235" i="43"/>
  <c r="AL235" i="43"/>
  <c r="BR234" i="43"/>
  <c r="BB234" i="43"/>
  <c r="AV234" i="43"/>
  <c r="BL234" i="43"/>
  <c r="AF235" i="43"/>
  <c r="BX235" i="43"/>
  <c r="BH235" i="43"/>
  <c r="AR236" i="43"/>
  <c r="BW234" i="43"/>
  <c r="BG234" i="43"/>
  <c r="AQ235" i="43"/>
  <c r="AM235" i="43"/>
  <c r="BC234" i="43"/>
  <c r="BS234" i="43"/>
  <c r="BW233" i="42"/>
  <c r="AQ234" i="42"/>
  <c r="BG233" i="42"/>
  <c r="AV233" i="42"/>
  <c r="AF234" i="42"/>
  <c r="BL233" i="42"/>
  <c r="AO236" i="42"/>
  <c r="BE235" i="42"/>
  <c r="BU235" i="42"/>
  <c r="BZ233" i="42"/>
  <c r="BJ233" i="42"/>
  <c r="AT234" i="42"/>
  <c r="BX233" i="42"/>
  <c r="AR234" i="42"/>
  <c r="BH233" i="42"/>
  <c r="CA234" i="42"/>
  <c r="AU235" i="42"/>
  <c r="BK234" i="42"/>
  <c r="BF233" i="42"/>
  <c r="AP234" i="42"/>
  <c r="BV233" i="42"/>
  <c r="AK235" i="42"/>
  <c r="BA234" i="42"/>
  <c r="BQ234" i="42"/>
  <c r="BS235" i="42"/>
  <c r="AM236" i="42"/>
  <c r="BC235" i="42"/>
  <c r="BO233" i="42"/>
  <c r="AI234" i="42"/>
  <c r="AY233" i="42"/>
  <c r="AX235" i="42"/>
  <c r="AH236" i="42"/>
  <c r="BN235" i="42"/>
  <c r="BY233" i="42"/>
  <c r="AS234" i="42"/>
  <c r="BI233" i="42"/>
  <c r="AK236" i="41"/>
  <c r="BQ235" i="41"/>
  <c r="BA235" i="41"/>
  <c r="BR233" i="41"/>
  <c r="AL234" i="41"/>
  <c r="BB233" i="41"/>
  <c r="AM234" i="41"/>
  <c r="BS233" i="41"/>
  <c r="BC233" i="41"/>
  <c r="BN234" i="41"/>
  <c r="AH235" i="41"/>
  <c r="AX234" i="41"/>
  <c r="AN234" i="41"/>
  <c r="BT233" i="41"/>
  <c r="BD233" i="41"/>
  <c r="AF234" i="41"/>
  <c r="BL233" i="41"/>
  <c r="AV233" i="41"/>
  <c r="BG233" i="41"/>
  <c r="AQ234" i="41"/>
  <c r="BW233" i="41"/>
  <c r="AP234" i="41"/>
  <c r="BF233" i="41"/>
  <c r="BV233" i="41"/>
  <c r="BY236" i="41"/>
  <c r="AS237" i="41"/>
  <c r="BI236" i="41"/>
  <c r="AT236" i="41"/>
  <c r="BZ235" i="41"/>
  <c r="BJ235" i="41"/>
  <c r="BO234" i="41"/>
  <c r="AI235" i="41"/>
  <c r="AY234" i="41"/>
  <c r="BE236" i="41"/>
  <c r="BU236" i="41"/>
  <c r="AO237" i="41"/>
  <c r="BH233" i="41"/>
  <c r="AR234" i="41"/>
  <c r="BX233" i="41"/>
  <c r="AG234" i="41"/>
  <c r="AW233" i="41"/>
  <c r="BM233" i="41"/>
  <c r="BR233" i="40"/>
  <c r="AL234" i="40"/>
  <c r="BB233" i="40"/>
  <c r="BT233" i="40"/>
  <c r="AN234" i="40"/>
  <c r="BD233" i="40"/>
  <c r="BK233" i="40"/>
  <c r="CA233" i="40"/>
  <c r="AU234" i="40"/>
  <c r="AJ234" i="40"/>
  <c r="AZ233" i="40"/>
  <c r="BP233" i="40"/>
  <c r="BQ235" i="40"/>
  <c r="BA235" i="40"/>
  <c r="AK236" i="40"/>
  <c r="BY233" i="40"/>
  <c r="AS234" i="40"/>
  <c r="BI233" i="40"/>
  <c r="BW235" i="40"/>
  <c r="BG235" i="40"/>
  <c r="AQ236" i="40"/>
  <c r="AX233" i="40"/>
  <c r="AH234" i="40"/>
  <c r="BN233" i="40"/>
  <c r="AP234" i="40"/>
  <c r="BV233" i="40"/>
  <c r="BF233" i="40"/>
  <c r="AY233" i="40"/>
  <c r="AI234" i="40"/>
  <c r="BO233" i="40"/>
  <c r="BU233" i="40"/>
  <c r="AO234" i="40"/>
  <c r="BE233" i="40"/>
  <c r="BJ234" i="40"/>
  <c r="BZ234" i="40"/>
  <c r="AT235" i="40"/>
  <c r="BC234" i="40"/>
  <c r="BS234" i="40"/>
  <c r="AM235" i="40"/>
  <c r="AU234" i="39"/>
  <c r="BK233" i="39"/>
  <c r="CA233" i="39"/>
  <c r="BB234" i="39"/>
  <c r="AL235" i="39"/>
  <c r="BR234" i="39"/>
  <c r="BE234" i="39"/>
  <c r="BU234" i="39"/>
  <c r="AO235" i="39"/>
  <c r="BT233" i="39"/>
  <c r="BD233" i="39"/>
  <c r="AN234" i="39"/>
  <c r="AG234" i="39"/>
  <c r="BM233" i="39"/>
  <c r="AW233" i="39"/>
  <c r="BA235" i="39"/>
  <c r="AK236" i="39"/>
  <c r="BQ235" i="39"/>
  <c r="BZ235" i="39"/>
  <c r="BJ235" i="39"/>
  <c r="AT236" i="39"/>
  <c r="BL234" i="39"/>
  <c r="AF235" i="39"/>
  <c r="AV234" i="39"/>
  <c r="BX235" i="39"/>
  <c r="BH235" i="39"/>
  <c r="AR236" i="39"/>
  <c r="AZ235" i="39"/>
  <c r="BP235" i="39"/>
  <c r="AJ236" i="39"/>
  <c r="AI234" i="39"/>
  <c r="BO233" i="39"/>
  <c r="AY233" i="39"/>
  <c r="AH234" i="39"/>
  <c r="BN233" i="39"/>
  <c r="AX233" i="39"/>
  <c r="BC234" i="39"/>
  <c r="BS234" i="39"/>
  <c r="AM235" i="39"/>
  <c r="BF234" i="39"/>
  <c r="BV234" i="39"/>
  <c r="AP235" i="39"/>
  <c r="BY234" i="39"/>
  <c r="BI234" i="39"/>
  <c r="AS235" i="39"/>
  <c r="AP234" i="38"/>
  <c r="BF233" i="38"/>
  <c r="BV233" i="38"/>
  <c r="AO234" i="38"/>
  <c r="BE233" i="38"/>
  <c r="BU233" i="38"/>
  <c r="AW233" i="38"/>
  <c r="BM233" i="38"/>
  <c r="AG234" i="38"/>
  <c r="BQ234" i="38"/>
  <c r="AK235" i="38"/>
  <c r="BA234" i="38"/>
  <c r="BS234" i="38"/>
  <c r="BC234" i="38"/>
  <c r="AM235" i="38"/>
  <c r="AV233" i="38"/>
  <c r="AF234" i="38"/>
  <c r="BL233" i="38"/>
  <c r="AU234" i="38"/>
  <c r="BK233" i="38"/>
  <c r="CA233" i="38"/>
  <c r="BB235" i="38"/>
  <c r="BR235" i="38"/>
  <c r="AL236" i="38"/>
  <c r="AJ235" i="38"/>
  <c r="AZ234" i="38"/>
  <c r="BP234" i="38"/>
  <c r="BT234" i="38"/>
  <c r="BD234" i="38"/>
  <c r="AN235" i="38"/>
  <c r="AQ236" i="38"/>
  <c r="BW235" i="38"/>
  <c r="BG235" i="38"/>
  <c r="BO234" i="38"/>
  <c r="AI235" i="38"/>
  <c r="AY234" i="38"/>
  <c r="AH235" i="38"/>
  <c r="BN234" i="38"/>
  <c r="AX234" i="38"/>
  <c r="BH234" i="38"/>
  <c r="BX234" i="38"/>
  <c r="AR235" i="38"/>
  <c r="BJ233" i="37"/>
  <c r="BZ233" i="37"/>
  <c r="AT234" i="37"/>
  <c r="AL234" i="37"/>
  <c r="BB233" i="37"/>
  <c r="BR233" i="37"/>
  <c r="BG233" i="37"/>
  <c r="BW233" i="37"/>
  <c r="AQ234" i="37"/>
  <c r="AU235" i="37"/>
  <c r="BK234" i="37"/>
  <c r="CA234" i="37"/>
  <c r="AI234" i="37"/>
  <c r="AY233" i="37"/>
  <c r="BO233" i="37"/>
  <c r="AN234" i="37"/>
  <c r="BD233" i="37"/>
  <c r="BT233" i="37"/>
  <c r="BI233" i="37"/>
  <c r="BY233" i="37"/>
  <c r="AS234" i="37"/>
  <c r="BF234" i="37"/>
  <c r="BV234" i="37"/>
  <c r="AP235" i="37"/>
  <c r="AJ234" i="37"/>
  <c r="AZ233" i="37"/>
  <c r="BP233" i="37"/>
  <c r="BH235" i="37"/>
  <c r="BX235" i="37"/>
  <c r="AR236" i="37"/>
  <c r="AF235" i="37"/>
  <c r="BL234" i="37"/>
  <c r="AV234" i="37"/>
  <c r="AO234" i="37"/>
  <c r="BU233" i="37"/>
  <c r="BE233" i="37"/>
  <c r="AM234" i="37"/>
  <c r="BC233" i="37"/>
  <c r="BS233" i="37"/>
  <c r="AK234" i="37"/>
  <c r="BA233" i="37"/>
  <c r="BQ233" i="37"/>
  <c r="BT233" i="36"/>
  <c r="AN234" i="36"/>
  <c r="BD233" i="36"/>
  <c r="AY233" i="36"/>
  <c r="BO233" i="36"/>
  <c r="AI234" i="36"/>
  <c r="BM233" i="36"/>
  <c r="AW233" i="36"/>
  <c r="AG234" i="36"/>
  <c r="BK233" i="36"/>
  <c r="AU234" i="36"/>
  <c r="CA233" i="36"/>
  <c r="BV233" i="36"/>
  <c r="AP234" i="36"/>
  <c r="BF233" i="36"/>
  <c r="BS233" i="36"/>
  <c r="AM234" i="36"/>
  <c r="BC233" i="36"/>
  <c r="AT234" i="36"/>
  <c r="BJ233" i="36"/>
  <c r="BZ233" i="36"/>
  <c r="AQ234" i="36"/>
  <c r="BG233" i="36"/>
  <c r="BW233" i="36"/>
  <c r="AL235" i="36"/>
  <c r="BR234" i="36"/>
  <c r="BB234" i="36"/>
  <c r="AJ235" i="36"/>
  <c r="BP234" i="36"/>
  <c r="AZ234" i="36"/>
  <c r="BL233" i="36"/>
  <c r="AV233" i="36"/>
  <c r="AF234" i="36"/>
  <c r="BA235" i="36"/>
  <c r="BQ235" i="36"/>
  <c r="AK236" i="36"/>
  <c r="BX234" i="36"/>
  <c r="AR235" i="36"/>
  <c r="BH234" i="36"/>
  <c r="AS234" i="36"/>
  <c r="BI233" i="36"/>
  <c r="BY233" i="36"/>
  <c r="BN235" i="36"/>
  <c r="AX235" i="36"/>
  <c r="AH236" i="36"/>
  <c r="AO235" i="36"/>
  <c r="BU234" i="36"/>
  <c r="BE234" i="36"/>
  <c r="AW103" i="16"/>
  <c r="BM103" i="16"/>
  <c r="CA231" i="16"/>
  <c r="BK231" i="16"/>
  <c r="BD230" i="16"/>
  <c r="BT230" i="16"/>
  <c r="BE230" i="16"/>
  <c r="BU230" i="16"/>
  <c r="BV231" i="16"/>
  <c r="BF231" i="16"/>
  <c r="BP104" i="16"/>
  <c r="AZ104" i="16"/>
  <c r="BQ103" i="16"/>
  <c r="BA103" i="16"/>
  <c r="BY230" i="16"/>
  <c r="BI230" i="16"/>
  <c r="BX231" i="16"/>
  <c r="BH231" i="16"/>
  <c r="BW230" i="16"/>
  <c r="BG230" i="16"/>
  <c r="BZ231" i="16"/>
  <c r="BJ231" i="16"/>
  <c r="BO104" i="16"/>
  <c r="AY104" i="16"/>
  <c r="BS103" i="16"/>
  <c r="BC103" i="16"/>
  <c r="AX103" i="16"/>
  <c r="BN103" i="16"/>
  <c r="BB103" i="16"/>
  <c r="BR103" i="16"/>
  <c r="BL103" i="16"/>
  <c r="AV103" i="16"/>
  <c r="AR232" i="16"/>
  <c r="AU232" i="16"/>
  <c r="AN231" i="16"/>
  <c r="AT232" i="16"/>
  <c r="AO231" i="16"/>
  <c r="AP232" i="16"/>
  <c r="AQ231" i="16"/>
  <c r="AS231" i="16"/>
  <c r="AH104" i="16"/>
  <c r="AL104" i="16"/>
  <c r="AM104" i="16"/>
  <c r="AF104" i="16"/>
  <c r="AG104" i="16"/>
  <c r="AK104" i="16"/>
  <c r="AJ105" i="16"/>
  <c r="AI105" i="16"/>
  <c r="W89" i="15"/>
  <c r="AE89" i="15" s="1"/>
  <c r="U88" i="15"/>
  <c r="AC88" i="15" s="1"/>
  <c r="R89" i="15"/>
  <c r="Z89" i="15" s="1"/>
  <c r="T89" i="15"/>
  <c r="AB89" i="15" s="1"/>
  <c r="X89" i="15"/>
  <c r="AF89" i="15" s="1"/>
  <c r="V89" i="15"/>
  <c r="AD89" i="15" s="1"/>
  <c r="S88" i="15"/>
  <c r="AA88" i="15" s="1"/>
  <c r="Y89" i="15"/>
  <c r="AG89" i="15" s="1"/>
  <c r="AJ235" i="42" l="1"/>
  <c r="AZ234" i="42"/>
  <c r="BP234" i="42"/>
  <c r="AU235" i="41"/>
  <c r="CA234" i="41"/>
  <c r="BK234" i="41"/>
  <c r="BW235" i="39"/>
  <c r="BG235" i="39"/>
  <c r="AQ236" i="39"/>
  <c r="AF235" i="40"/>
  <c r="BL234" i="40"/>
  <c r="AV234" i="40"/>
  <c r="BT234" i="42"/>
  <c r="BD234" i="42"/>
  <c r="AN235" i="42"/>
  <c r="AG235" i="42"/>
  <c r="AW234" i="42"/>
  <c r="BM234" i="42"/>
  <c r="AU235" i="43"/>
  <c r="CA234" i="43"/>
  <c r="BK234" i="43"/>
  <c r="BI234" i="38"/>
  <c r="BY234" i="38"/>
  <c r="AS235" i="38"/>
  <c r="AT235" i="43"/>
  <c r="BZ234" i="43"/>
  <c r="BJ234" i="43"/>
  <c r="AZ234" i="41"/>
  <c r="BP234" i="41"/>
  <c r="AJ235" i="41"/>
  <c r="BJ234" i="38"/>
  <c r="AT235" i="38"/>
  <c r="BZ234" i="38"/>
  <c r="AW234" i="40"/>
  <c r="AG235" i="40"/>
  <c r="BM234" i="40"/>
  <c r="BI234" i="43"/>
  <c r="BY234" i="43"/>
  <c r="AS235" i="43"/>
  <c r="BB234" i="42"/>
  <c r="BR234" i="42"/>
  <c r="AL235" i="42"/>
  <c r="V132" i="45"/>
  <c r="AD131" i="45"/>
  <c r="BH234" i="40"/>
  <c r="AR235" i="40"/>
  <c r="BX234" i="40"/>
  <c r="BN235" i="37"/>
  <c r="AX235" i="37"/>
  <c r="AH236" i="37"/>
  <c r="AW234" i="37"/>
  <c r="AG235" i="37"/>
  <c r="BM234" i="37"/>
  <c r="U132" i="45"/>
  <c r="AC131" i="45"/>
  <c r="S134" i="45"/>
  <c r="AA133" i="45"/>
  <c r="W134" i="45"/>
  <c r="AE133" i="45"/>
  <c r="X132" i="45"/>
  <c r="AF131" i="45"/>
  <c r="AB134" i="45"/>
  <c r="T135" i="45"/>
  <c r="R134" i="45"/>
  <c r="Z133" i="45"/>
  <c r="Y132" i="45"/>
  <c r="AG131" i="45"/>
  <c r="BM235" i="44"/>
  <c r="AW235" i="44"/>
  <c r="AG236" i="44"/>
  <c r="AM235" i="44"/>
  <c r="BC234" i="44"/>
  <c r="BS234" i="44"/>
  <c r="BU235" i="44"/>
  <c r="AO236" i="44"/>
  <c r="BE235" i="44"/>
  <c r="BG235" i="44"/>
  <c r="AQ236" i="44"/>
  <c r="BW235" i="44"/>
  <c r="BV235" i="44"/>
  <c r="AP236" i="44"/>
  <c r="BF235" i="44"/>
  <c r="AV236" i="44"/>
  <c r="AF237" i="44"/>
  <c r="BL236" i="44"/>
  <c r="AS236" i="44"/>
  <c r="BY235" i="44"/>
  <c r="BI235" i="44"/>
  <c r="BQ236" i="44"/>
  <c r="BA236" i="44"/>
  <c r="AK237" i="44"/>
  <c r="BH234" i="44"/>
  <c r="AR235" i="44"/>
  <c r="BX234" i="44"/>
  <c r="BO234" i="44"/>
  <c r="AI235" i="44"/>
  <c r="AY234" i="44"/>
  <c r="AL238" i="44"/>
  <c r="BB237" i="44"/>
  <c r="BR237" i="44"/>
  <c r="BP234" i="44"/>
  <c r="AZ234" i="44"/>
  <c r="AJ235" i="44"/>
  <c r="BN236" i="44"/>
  <c r="AX236" i="44"/>
  <c r="AH237" i="44"/>
  <c r="AN236" i="44"/>
  <c r="BT235" i="44"/>
  <c r="BD235" i="44"/>
  <c r="AU237" i="44"/>
  <c r="BK236" i="44"/>
  <c r="CA236" i="44"/>
  <c r="BZ234" i="44"/>
  <c r="BJ234" i="44"/>
  <c r="AT235" i="44"/>
  <c r="AF236" i="43"/>
  <c r="AV235" i="43"/>
  <c r="BL235" i="43"/>
  <c r="BE235" i="43"/>
  <c r="BU235" i="43"/>
  <c r="AO236" i="43"/>
  <c r="BW235" i="43"/>
  <c r="BG235" i="43"/>
  <c r="AQ236" i="43"/>
  <c r="BD235" i="43"/>
  <c r="AN236" i="43"/>
  <c r="BT235" i="43"/>
  <c r="BN234" i="43"/>
  <c r="AX234" i="43"/>
  <c r="AH235" i="43"/>
  <c r="AG235" i="43"/>
  <c r="AW234" i="43"/>
  <c r="BM234" i="43"/>
  <c r="BQ235" i="43"/>
  <c r="AK236" i="43"/>
  <c r="BA235" i="43"/>
  <c r="AJ235" i="43"/>
  <c r="AZ234" i="43"/>
  <c r="BP234" i="43"/>
  <c r="AM236" i="43"/>
  <c r="BC235" i="43"/>
  <c r="BS235" i="43"/>
  <c r="BX236" i="43"/>
  <c r="AR237" i="43"/>
  <c r="BH236" i="43"/>
  <c r="AP236" i="43"/>
  <c r="BF235" i="43"/>
  <c r="BV235" i="43"/>
  <c r="BB235" i="43"/>
  <c r="BR235" i="43"/>
  <c r="AL236" i="43"/>
  <c r="AY234" i="43"/>
  <c r="BO234" i="43"/>
  <c r="AI235" i="43"/>
  <c r="AU236" i="42"/>
  <c r="CA235" i="42"/>
  <c r="BK235" i="42"/>
  <c r="BQ235" i="42"/>
  <c r="AK236" i="42"/>
  <c r="BA235" i="42"/>
  <c r="AI235" i="42"/>
  <c r="AY234" i="42"/>
  <c r="BO234" i="42"/>
  <c r="BZ234" i="42"/>
  <c r="AT235" i="42"/>
  <c r="BJ234" i="42"/>
  <c r="AO237" i="42"/>
  <c r="BU236" i="42"/>
  <c r="BE236" i="42"/>
  <c r="AF235" i="42"/>
  <c r="AV234" i="42"/>
  <c r="BL234" i="42"/>
  <c r="BY234" i="42"/>
  <c r="AS235" i="42"/>
  <c r="BI234" i="42"/>
  <c r="BF234" i="42"/>
  <c r="BV234" i="42"/>
  <c r="AP235" i="42"/>
  <c r="BH234" i="42"/>
  <c r="BX234" i="42"/>
  <c r="AR235" i="42"/>
  <c r="AM237" i="42"/>
  <c r="BS236" i="42"/>
  <c r="BC236" i="42"/>
  <c r="BG234" i="42"/>
  <c r="BW234" i="42"/>
  <c r="AQ235" i="42"/>
  <c r="AH237" i="42"/>
  <c r="BN236" i="42"/>
  <c r="AX236" i="42"/>
  <c r="BW234" i="41"/>
  <c r="BG234" i="41"/>
  <c r="AQ235" i="41"/>
  <c r="AF235" i="41"/>
  <c r="AV234" i="41"/>
  <c r="BL234" i="41"/>
  <c r="BO235" i="41"/>
  <c r="AY235" i="41"/>
  <c r="AI236" i="41"/>
  <c r="BT234" i="41"/>
  <c r="BD234" i="41"/>
  <c r="AN235" i="41"/>
  <c r="BN235" i="41"/>
  <c r="AX235" i="41"/>
  <c r="AH236" i="41"/>
  <c r="BC234" i="41"/>
  <c r="BS234" i="41"/>
  <c r="AM235" i="41"/>
  <c r="BB234" i="41"/>
  <c r="BR234" i="41"/>
  <c r="AL235" i="41"/>
  <c r="BZ236" i="41"/>
  <c r="AT237" i="41"/>
  <c r="BJ236" i="41"/>
  <c r="AW234" i="41"/>
  <c r="AG235" i="41"/>
  <c r="BM234" i="41"/>
  <c r="BV234" i="41"/>
  <c r="AP235" i="41"/>
  <c r="BF234" i="41"/>
  <c r="AO238" i="41"/>
  <c r="BU237" i="41"/>
  <c r="BE237" i="41"/>
  <c r="BY237" i="41"/>
  <c r="AS238" i="41"/>
  <c r="BI237" i="41"/>
  <c r="AR235" i="41"/>
  <c r="BH234" i="41"/>
  <c r="BX234" i="41"/>
  <c r="BQ236" i="41"/>
  <c r="AK237" i="41"/>
  <c r="BA236" i="41"/>
  <c r="BA236" i="40"/>
  <c r="AK237" i="40"/>
  <c r="BQ236" i="40"/>
  <c r="BI234" i="40"/>
  <c r="BY234" i="40"/>
  <c r="AS235" i="40"/>
  <c r="BD234" i="40"/>
  <c r="AN235" i="40"/>
  <c r="BT234" i="40"/>
  <c r="BW236" i="40"/>
  <c r="BG236" i="40"/>
  <c r="AQ237" i="40"/>
  <c r="AI235" i="40"/>
  <c r="AY234" i="40"/>
  <c r="BO234" i="40"/>
  <c r="BF234" i="40"/>
  <c r="AP235" i="40"/>
  <c r="BV234" i="40"/>
  <c r="AT236" i="40"/>
  <c r="BZ235" i="40"/>
  <c r="BJ235" i="40"/>
  <c r="BB234" i="40"/>
  <c r="BR234" i="40"/>
  <c r="AL235" i="40"/>
  <c r="BE234" i="40"/>
  <c r="AO235" i="40"/>
  <c r="BU234" i="40"/>
  <c r="AJ235" i="40"/>
  <c r="AZ234" i="40"/>
  <c r="BP234" i="40"/>
  <c r="BK234" i="40"/>
  <c r="CA234" i="40"/>
  <c r="AU235" i="40"/>
  <c r="AH235" i="40"/>
  <c r="AX234" i="40"/>
  <c r="BN234" i="40"/>
  <c r="BC235" i="40"/>
  <c r="BS235" i="40"/>
  <c r="AM236" i="40"/>
  <c r="BM234" i="39"/>
  <c r="AG235" i="39"/>
  <c r="AW234" i="39"/>
  <c r="AI235" i="39"/>
  <c r="BO234" i="39"/>
  <c r="AY234" i="39"/>
  <c r="BP236" i="39"/>
  <c r="AJ237" i="39"/>
  <c r="AZ236" i="39"/>
  <c r="BY235" i="39"/>
  <c r="BI235" i="39"/>
  <c r="AS236" i="39"/>
  <c r="BH236" i="39"/>
  <c r="BX236" i="39"/>
  <c r="AR237" i="39"/>
  <c r="BB235" i="39"/>
  <c r="BR235" i="39"/>
  <c r="AL236" i="39"/>
  <c r="BQ236" i="39"/>
  <c r="BA236" i="39"/>
  <c r="AK237" i="39"/>
  <c r="BZ236" i="39"/>
  <c r="AT237" i="39"/>
  <c r="BJ236" i="39"/>
  <c r="BC235" i="39"/>
  <c r="AM236" i="39"/>
  <c r="BS235" i="39"/>
  <c r="AH235" i="39"/>
  <c r="AX234" i="39"/>
  <c r="BN234" i="39"/>
  <c r="BD234" i="39"/>
  <c r="BT234" i="39"/>
  <c r="AN235" i="39"/>
  <c r="BE235" i="39"/>
  <c r="AO236" i="39"/>
  <c r="BU235" i="39"/>
  <c r="AF236" i="39"/>
  <c r="BL235" i="39"/>
  <c r="AV235" i="39"/>
  <c r="BF235" i="39"/>
  <c r="AP236" i="39"/>
  <c r="BV235" i="39"/>
  <c r="BK234" i="39"/>
  <c r="CA234" i="39"/>
  <c r="AU235" i="39"/>
  <c r="BT235" i="38"/>
  <c r="AN236" i="38"/>
  <c r="BD235" i="38"/>
  <c r="BA235" i="38"/>
  <c r="BQ235" i="38"/>
  <c r="AK236" i="38"/>
  <c r="AG235" i="38"/>
  <c r="BM234" i="38"/>
  <c r="AW234" i="38"/>
  <c r="AR236" i="38"/>
  <c r="BX235" i="38"/>
  <c r="BH235" i="38"/>
  <c r="AL237" i="38"/>
  <c r="BB236" i="38"/>
  <c r="BR236" i="38"/>
  <c r="BU234" i="38"/>
  <c r="BE234" i="38"/>
  <c r="AO235" i="38"/>
  <c r="AX235" i="38"/>
  <c r="BN235" i="38"/>
  <c r="AH236" i="38"/>
  <c r="CA234" i="38"/>
  <c r="AU235" i="38"/>
  <c r="BK234" i="38"/>
  <c r="AY235" i="38"/>
  <c r="BO235" i="38"/>
  <c r="AI236" i="38"/>
  <c r="AF235" i="38"/>
  <c r="AV234" i="38"/>
  <c r="BL234" i="38"/>
  <c r="BS235" i="38"/>
  <c r="AM236" i="38"/>
  <c r="BC235" i="38"/>
  <c r="BW236" i="38"/>
  <c r="AQ237" i="38"/>
  <c r="BG236" i="38"/>
  <c r="AZ235" i="38"/>
  <c r="BP235" i="38"/>
  <c r="AJ236" i="38"/>
  <c r="BV234" i="38"/>
  <c r="BF234" i="38"/>
  <c r="AP235" i="38"/>
  <c r="BH236" i="37"/>
  <c r="BX236" i="37"/>
  <c r="AR237" i="37"/>
  <c r="AJ235" i="37"/>
  <c r="BP234" i="37"/>
  <c r="AZ234" i="37"/>
  <c r="AK235" i="37"/>
  <c r="BQ234" i="37"/>
  <c r="BA234" i="37"/>
  <c r="BZ234" i="37"/>
  <c r="BJ234" i="37"/>
  <c r="AT235" i="37"/>
  <c r="BE234" i="37"/>
  <c r="BU234" i="37"/>
  <c r="AO235" i="37"/>
  <c r="AV235" i="37"/>
  <c r="AF236" i="37"/>
  <c r="BL235" i="37"/>
  <c r="AI235" i="37"/>
  <c r="BO234" i="37"/>
  <c r="AY234" i="37"/>
  <c r="CA235" i="37"/>
  <c r="AU236" i="37"/>
  <c r="BK235" i="37"/>
  <c r="BB234" i="37"/>
  <c r="AL235" i="37"/>
  <c r="BR234" i="37"/>
  <c r="BD234" i="37"/>
  <c r="AN235" i="37"/>
  <c r="BT234" i="37"/>
  <c r="BG234" i="37"/>
  <c r="AQ235" i="37"/>
  <c r="BW234" i="37"/>
  <c r="AP236" i="37"/>
  <c r="BF235" i="37"/>
  <c r="BV235" i="37"/>
  <c r="BI234" i="37"/>
  <c r="AS235" i="37"/>
  <c r="BY234" i="37"/>
  <c r="BC234" i="37"/>
  <c r="AM235" i="37"/>
  <c r="BS234" i="37"/>
  <c r="BE235" i="36"/>
  <c r="BU235" i="36"/>
  <c r="AO236" i="36"/>
  <c r="BI234" i="36"/>
  <c r="AS235" i="36"/>
  <c r="BY234" i="36"/>
  <c r="AT235" i="36"/>
  <c r="BJ234" i="36"/>
  <c r="BZ234" i="36"/>
  <c r="BQ236" i="36"/>
  <c r="AK237" i="36"/>
  <c r="BA236" i="36"/>
  <c r="BL234" i="36"/>
  <c r="AF235" i="36"/>
  <c r="AV234" i="36"/>
  <c r="BM234" i="36"/>
  <c r="AG235" i="36"/>
  <c r="AW234" i="36"/>
  <c r="AI235" i="36"/>
  <c r="AY234" i="36"/>
  <c r="BO234" i="36"/>
  <c r="AX236" i="36"/>
  <c r="AH237" i="36"/>
  <c r="BN236" i="36"/>
  <c r="BR235" i="36"/>
  <c r="BB235" i="36"/>
  <c r="AL236" i="36"/>
  <c r="AQ235" i="36"/>
  <c r="BG234" i="36"/>
  <c r="BW234" i="36"/>
  <c r="BD234" i="36"/>
  <c r="AN235" i="36"/>
  <c r="BT234" i="36"/>
  <c r="BX235" i="36"/>
  <c r="AR236" i="36"/>
  <c r="BH235" i="36"/>
  <c r="BS234" i="36"/>
  <c r="BC234" i="36"/>
  <c r="AM235" i="36"/>
  <c r="BF234" i="36"/>
  <c r="AP235" i="36"/>
  <c r="BV234" i="36"/>
  <c r="BK234" i="36"/>
  <c r="AU235" i="36"/>
  <c r="CA234" i="36"/>
  <c r="BP235" i="36"/>
  <c r="AZ235" i="36"/>
  <c r="AJ236" i="36"/>
  <c r="CA232" i="16"/>
  <c r="BK232" i="16"/>
  <c r="BU231" i="16"/>
  <c r="BE231" i="16"/>
  <c r="BJ232" i="16"/>
  <c r="BZ232" i="16"/>
  <c r="BH232" i="16"/>
  <c r="BX232" i="16"/>
  <c r="AZ105" i="16"/>
  <c r="BP105" i="16"/>
  <c r="BY231" i="16"/>
  <c r="BI231" i="16"/>
  <c r="BD231" i="16"/>
  <c r="BT231" i="16"/>
  <c r="BG231" i="16"/>
  <c r="BW231" i="16"/>
  <c r="BV232" i="16"/>
  <c r="BF232" i="16"/>
  <c r="AY105" i="16"/>
  <c r="BO105" i="16"/>
  <c r="BQ104" i="16"/>
  <c r="BA104" i="16"/>
  <c r="BM104" i="16"/>
  <c r="AW104" i="16"/>
  <c r="BC104" i="16"/>
  <c r="BS104" i="16"/>
  <c r="BB104" i="16"/>
  <c r="BR104" i="16"/>
  <c r="AX104" i="16"/>
  <c r="BN104" i="16"/>
  <c r="BL104" i="16"/>
  <c r="AV104" i="16"/>
  <c r="AQ232" i="16"/>
  <c r="AO232" i="16"/>
  <c r="AT233" i="16"/>
  <c r="AN232" i="16"/>
  <c r="AU233" i="16"/>
  <c r="AS232" i="16"/>
  <c r="AP233" i="16"/>
  <c r="AR233" i="16"/>
  <c r="AF105" i="16"/>
  <c r="AL105" i="16"/>
  <c r="AI106" i="16"/>
  <c r="AJ106" i="16"/>
  <c r="AM105" i="16"/>
  <c r="AK105" i="16"/>
  <c r="AG105" i="16"/>
  <c r="AH105" i="16"/>
  <c r="R90" i="15"/>
  <c r="Z90" i="15" s="1"/>
  <c r="Y90" i="15"/>
  <c r="AG90" i="15" s="1"/>
  <c r="T90" i="15"/>
  <c r="AB90" i="15" s="1"/>
  <c r="S89" i="15"/>
  <c r="AA89" i="15" s="1"/>
  <c r="V90" i="15"/>
  <c r="AD90" i="15" s="1"/>
  <c r="U89" i="15"/>
  <c r="AC89" i="15" s="1"/>
  <c r="X90" i="15"/>
  <c r="AF90" i="15" s="1"/>
  <c r="W90" i="15"/>
  <c r="AE90" i="15" s="1"/>
  <c r="BY235" i="43" l="1"/>
  <c r="AS236" i="43"/>
  <c r="BI235" i="43"/>
  <c r="AU236" i="43"/>
  <c r="CA235" i="43"/>
  <c r="BK235" i="43"/>
  <c r="AW235" i="42"/>
  <c r="BM235" i="42"/>
  <c r="AG236" i="42"/>
  <c r="BM235" i="40"/>
  <c r="AG236" i="40"/>
  <c r="AW235" i="40"/>
  <c r="BT235" i="42"/>
  <c r="AN236" i="42"/>
  <c r="BD235" i="42"/>
  <c r="AC132" i="45"/>
  <c r="U133" i="45"/>
  <c r="AW235" i="37"/>
  <c r="AG236" i="37"/>
  <c r="BM235" i="37"/>
  <c r="AT236" i="38"/>
  <c r="BZ235" i="38"/>
  <c r="BJ235" i="38"/>
  <c r="AJ236" i="41"/>
  <c r="AZ235" i="41"/>
  <c r="BP235" i="41"/>
  <c r="AF236" i="40"/>
  <c r="BL235" i="40"/>
  <c r="AV235" i="40"/>
  <c r="BW236" i="39"/>
  <c r="AQ237" i="39"/>
  <c r="BG236" i="39"/>
  <c r="AT236" i="43"/>
  <c r="BZ235" i="43"/>
  <c r="BJ235" i="43"/>
  <c r="AS236" i="38"/>
  <c r="BY235" i="38"/>
  <c r="BI235" i="38"/>
  <c r="AU236" i="41"/>
  <c r="CA235" i="41"/>
  <c r="BK235" i="41"/>
  <c r="AX236" i="37"/>
  <c r="AH237" i="37"/>
  <c r="BN236" i="37"/>
  <c r="BX235" i="40"/>
  <c r="BH235" i="40"/>
  <c r="AR236" i="40"/>
  <c r="AD132" i="45"/>
  <c r="V133" i="45"/>
  <c r="BR235" i="42"/>
  <c r="AL236" i="42"/>
  <c r="BB235" i="42"/>
  <c r="AZ235" i="42"/>
  <c r="AJ236" i="42"/>
  <c r="BP235" i="42"/>
  <c r="AB135" i="45"/>
  <c r="T136" i="45"/>
  <c r="AG132" i="45"/>
  <c r="Y133" i="45"/>
  <c r="R135" i="45"/>
  <c r="Z134" i="45"/>
  <c r="AE134" i="45"/>
  <c r="W135" i="45"/>
  <c r="X133" i="45"/>
  <c r="AF132" i="45"/>
  <c r="AA134" i="45"/>
  <c r="S135" i="45"/>
  <c r="AZ235" i="44"/>
  <c r="BP235" i="44"/>
  <c r="AJ236" i="44"/>
  <c r="BV236" i="44"/>
  <c r="BF236" i="44"/>
  <c r="AP237" i="44"/>
  <c r="AQ237" i="44"/>
  <c r="BG236" i="44"/>
  <c r="BW236" i="44"/>
  <c r="AL239" i="44"/>
  <c r="BR238" i="44"/>
  <c r="BB238" i="44"/>
  <c r="AY235" i="44"/>
  <c r="BO235" i="44"/>
  <c r="AI236" i="44"/>
  <c r="BT236" i="44"/>
  <c r="AN237" i="44"/>
  <c r="BD236" i="44"/>
  <c r="AK238" i="44"/>
  <c r="BA237" i="44"/>
  <c r="BQ237" i="44"/>
  <c r="BS235" i="44"/>
  <c r="AM236" i="44"/>
  <c r="BC235" i="44"/>
  <c r="AS237" i="44"/>
  <c r="BI236" i="44"/>
  <c r="BY236" i="44"/>
  <c r="BK237" i="44"/>
  <c r="CA237" i="44"/>
  <c r="AU238" i="44"/>
  <c r="BM236" i="44"/>
  <c r="AG237" i="44"/>
  <c r="AW236" i="44"/>
  <c r="BU236" i="44"/>
  <c r="BE236" i="44"/>
  <c r="AO237" i="44"/>
  <c r="BH235" i="44"/>
  <c r="AR236" i="44"/>
  <c r="BX235" i="44"/>
  <c r="AX237" i="44"/>
  <c r="BN237" i="44"/>
  <c r="AH238" i="44"/>
  <c r="BL237" i="44"/>
  <c r="AV237" i="44"/>
  <c r="AF238" i="44"/>
  <c r="BZ235" i="44"/>
  <c r="BJ235" i="44"/>
  <c r="AT236" i="44"/>
  <c r="AP237" i="43"/>
  <c r="BV236" i="43"/>
  <c r="BF236" i="43"/>
  <c r="BH237" i="43"/>
  <c r="AR238" i="43"/>
  <c r="BX237" i="43"/>
  <c r="AN237" i="43"/>
  <c r="BT236" i="43"/>
  <c r="BD236" i="43"/>
  <c r="AZ235" i="43"/>
  <c r="BP235" i="43"/>
  <c r="AJ236" i="43"/>
  <c r="BS236" i="43"/>
  <c r="AM237" i="43"/>
  <c r="BC236" i="43"/>
  <c r="AG236" i="43"/>
  <c r="AW235" i="43"/>
  <c r="BM235" i="43"/>
  <c r="BW236" i="43"/>
  <c r="AQ237" i="43"/>
  <c r="BG236" i="43"/>
  <c r="AO237" i="43"/>
  <c r="BU236" i="43"/>
  <c r="BE236" i="43"/>
  <c r="BB236" i="43"/>
  <c r="BR236" i="43"/>
  <c r="AL237" i="43"/>
  <c r="BQ236" i="43"/>
  <c r="AK237" i="43"/>
  <c r="BA236" i="43"/>
  <c r="BO235" i="43"/>
  <c r="AI236" i="43"/>
  <c r="AY235" i="43"/>
  <c r="AX235" i="43"/>
  <c r="AH236" i="43"/>
  <c r="BN235" i="43"/>
  <c r="AV236" i="43"/>
  <c r="BL236" i="43"/>
  <c r="AF237" i="43"/>
  <c r="AR236" i="42"/>
  <c r="BH235" i="42"/>
  <c r="BX235" i="42"/>
  <c r="BU237" i="42"/>
  <c r="AO238" i="42"/>
  <c r="BE237" i="42"/>
  <c r="AQ236" i="42"/>
  <c r="BG235" i="42"/>
  <c r="BW235" i="42"/>
  <c r="BQ236" i="42"/>
  <c r="BA236" i="42"/>
  <c r="AK237" i="42"/>
  <c r="BL235" i="42"/>
  <c r="AF236" i="42"/>
  <c r="AV235" i="42"/>
  <c r="BJ235" i="42"/>
  <c r="AT236" i="42"/>
  <c r="BZ235" i="42"/>
  <c r="AP236" i="42"/>
  <c r="BF235" i="42"/>
  <c r="BV235" i="42"/>
  <c r="BN237" i="42"/>
  <c r="AH238" i="42"/>
  <c r="AX237" i="42"/>
  <c r="BC237" i="42"/>
  <c r="BS237" i="42"/>
  <c r="AM238" i="42"/>
  <c r="BI235" i="42"/>
  <c r="AS236" i="42"/>
  <c r="BY235" i="42"/>
  <c r="AY235" i="42"/>
  <c r="BO235" i="42"/>
  <c r="AI236" i="42"/>
  <c r="BK236" i="42"/>
  <c r="CA236" i="42"/>
  <c r="AU237" i="42"/>
  <c r="BT235" i="41"/>
  <c r="AN236" i="41"/>
  <c r="BD235" i="41"/>
  <c r="BZ237" i="41"/>
  <c r="BJ237" i="41"/>
  <c r="AT238" i="41"/>
  <c r="BQ237" i="41"/>
  <c r="BA237" i="41"/>
  <c r="AK238" i="41"/>
  <c r="BH235" i="41"/>
  <c r="AR236" i="41"/>
  <c r="BX235" i="41"/>
  <c r="BW235" i="41"/>
  <c r="BG235" i="41"/>
  <c r="AQ236" i="41"/>
  <c r="BU238" i="41"/>
  <c r="BE238" i="41"/>
  <c r="AO239" i="41"/>
  <c r="AX236" i="41"/>
  <c r="AH237" i="41"/>
  <c r="BN236" i="41"/>
  <c r="BM235" i="41"/>
  <c r="AW235" i="41"/>
  <c r="AG236" i="41"/>
  <c r="AL236" i="41"/>
  <c r="BR235" i="41"/>
  <c r="BB235" i="41"/>
  <c r="BV235" i="41"/>
  <c r="BF235" i="41"/>
  <c r="AP236" i="41"/>
  <c r="AY236" i="41"/>
  <c r="AI237" i="41"/>
  <c r="BO236" i="41"/>
  <c r="BL235" i="41"/>
  <c r="AV235" i="41"/>
  <c r="AF236" i="41"/>
  <c r="BI238" i="41"/>
  <c r="BY238" i="41"/>
  <c r="AS239" i="41"/>
  <c r="AM236" i="41"/>
  <c r="BC235" i="41"/>
  <c r="BS235" i="41"/>
  <c r="AZ235" i="40"/>
  <c r="BP235" i="40"/>
  <c r="AJ236" i="40"/>
  <c r="BG237" i="40"/>
  <c r="AQ238" i="40"/>
  <c r="BW237" i="40"/>
  <c r="BD235" i="40"/>
  <c r="BT235" i="40"/>
  <c r="AN236" i="40"/>
  <c r="BY235" i="40"/>
  <c r="BI235" i="40"/>
  <c r="AS236" i="40"/>
  <c r="AY235" i="40"/>
  <c r="AI236" i="40"/>
  <c r="BO235" i="40"/>
  <c r="AT237" i="40"/>
  <c r="BZ236" i="40"/>
  <c r="BJ236" i="40"/>
  <c r="AH236" i="40"/>
  <c r="BN235" i="40"/>
  <c r="AX235" i="40"/>
  <c r="BQ237" i="40"/>
  <c r="AK238" i="40"/>
  <c r="BA237" i="40"/>
  <c r="BE235" i="40"/>
  <c r="BU235" i="40"/>
  <c r="AO236" i="40"/>
  <c r="BB235" i="40"/>
  <c r="BR235" i="40"/>
  <c r="AL236" i="40"/>
  <c r="AM237" i="40"/>
  <c r="BC236" i="40"/>
  <c r="BS236" i="40"/>
  <c r="BV235" i="40"/>
  <c r="BF235" i="40"/>
  <c r="AP236" i="40"/>
  <c r="AU236" i="40"/>
  <c r="CA235" i="40"/>
  <c r="BK235" i="40"/>
  <c r="BY236" i="39"/>
  <c r="AS237" i="39"/>
  <c r="BI236" i="39"/>
  <c r="AO237" i="39"/>
  <c r="BE236" i="39"/>
  <c r="BU236" i="39"/>
  <c r="BV236" i="39"/>
  <c r="BF236" i="39"/>
  <c r="AP237" i="39"/>
  <c r="AK238" i="39"/>
  <c r="BA237" i="39"/>
  <c r="BQ237" i="39"/>
  <c r="AY235" i="39"/>
  <c r="AI236" i="39"/>
  <c r="BO235" i="39"/>
  <c r="BZ237" i="39"/>
  <c r="AT238" i="39"/>
  <c r="BJ237" i="39"/>
  <c r="AV236" i="39"/>
  <c r="AF237" i="39"/>
  <c r="BL236" i="39"/>
  <c r="BH237" i="39"/>
  <c r="AR238" i="39"/>
  <c r="BX237" i="39"/>
  <c r="BD235" i="39"/>
  <c r="AN236" i="39"/>
  <c r="BT235" i="39"/>
  <c r="AH236" i="39"/>
  <c r="AX235" i="39"/>
  <c r="BN235" i="39"/>
  <c r="AU236" i="39"/>
  <c r="CA235" i="39"/>
  <c r="BK235" i="39"/>
  <c r="AG236" i="39"/>
  <c r="AW235" i="39"/>
  <c r="BM235" i="39"/>
  <c r="AM237" i="39"/>
  <c r="BC236" i="39"/>
  <c r="BS236" i="39"/>
  <c r="AJ238" i="39"/>
  <c r="AZ237" i="39"/>
  <c r="BP237" i="39"/>
  <c r="AL237" i="39"/>
  <c r="BB236" i="39"/>
  <c r="BR236" i="39"/>
  <c r="AL238" i="38"/>
  <c r="BR237" i="38"/>
  <c r="BB237" i="38"/>
  <c r="AK237" i="38"/>
  <c r="BA236" i="38"/>
  <c r="BQ236" i="38"/>
  <c r="BC236" i="38"/>
  <c r="AM237" i="38"/>
  <c r="BS236" i="38"/>
  <c r="BV235" i="38"/>
  <c r="BF235" i="38"/>
  <c r="AP236" i="38"/>
  <c r="AW235" i="38"/>
  <c r="AG236" i="38"/>
  <c r="BM235" i="38"/>
  <c r="CA235" i="38"/>
  <c r="BK235" i="38"/>
  <c r="AU236" i="38"/>
  <c r="AV235" i="38"/>
  <c r="AF236" i="38"/>
  <c r="BL235" i="38"/>
  <c r="BP236" i="38"/>
  <c r="AJ237" i="38"/>
  <c r="AZ236" i="38"/>
  <c r="BD236" i="38"/>
  <c r="AN237" i="38"/>
  <c r="BT236" i="38"/>
  <c r="BU235" i="38"/>
  <c r="AO236" i="38"/>
  <c r="BE235" i="38"/>
  <c r="BX236" i="38"/>
  <c r="AR237" i="38"/>
  <c r="BH236" i="38"/>
  <c r="BO236" i="38"/>
  <c r="AI237" i="38"/>
  <c r="AY236" i="38"/>
  <c r="BG237" i="38"/>
  <c r="BW237" i="38"/>
  <c r="AQ238" i="38"/>
  <c r="BN236" i="38"/>
  <c r="AH237" i="38"/>
  <c r="AX236" i="38"/>
  <c r="AP237" i="37"/>
  <c r="BF236" i="37"/>
  <c r="BV236" i="37"/>
  <c r="AN236" i="37"/>
  <c r="BT235" i="37"/>
  <c r="BD235" i="37"/>
  <c r="BR235" i="37"/>
  <c r="AL236" i="37"/>
  <c r="BB235" i="37"/>
  <c r="BE235" i="37"/>
  <c r="AO236" i="37"/>
  <c r="BU235" i="37"/>
  <c r="AK236" i="37"/>
  <c r="BA235" i="37"/>
  <c r="BQ235" i="37"/>
  <c r="AR238" i="37"/>
  <c r="BX237" i="37"/>
  <c r="BH237" i="37"/>
  <c r="AF237" i="37"/>
  <c r="BL236" i="37"/>
  <c r="AV236" i="37"/>
  <c r="BG235" i="37"/>
  <c r="BW235" i="37"/>
  <c r="AQ236" i="37"/>
  <c r="CA236" i="37"/>
  <c r="AU237" i="37"/>
  <c r="BK236" i="37"/>
  <c r="BC235" i="37"/>
  <c r="AM236" i="37"/>
  <c r="BS235" i="37"/>
  <c r="BY235" i="37"/>
  <c r="AS236" i="37"/>
  <c r="BI235" i="37"/>
  <c r="AT236" i="37"/>
  <c r="BZ235" i="37"/>
  <c r="BJ235" i="37"/>
  <c r="BP235" i="37"/>
  <c r="AJ236" i="37"/>
  <c r="AZ235" i="37"/>
  <c r="AI236" i="37"/>
  <c r="AY235" i="37"/>
  <c r="BO235" i="37"/>
  <c r="BC235" i="36"/>
  <c r="BS235" i="36"/>
  <c r="AM236" i="36"/>
  <c r="BO235" i="36"/>
  <c r="AY235" i="36"/>
  <c r="AI236" i="36"/>
  <c r="BD235" i="36"/>
  <c r="BT235" i="36"/>
  <c r="AN236" i="36"/>
  <c r="BM235" i="36"/>
  <c r="AG236" i="36"/>
  <c r="AW235" i="36"/>
  <c r="BP236" i="36"/>
  <c r="AZ236" i="36"/>
  <c r="AJ237" i="36"/>
  <c r="BW235" i="36"/>
  <c r="AQ236" i="36"/>
  <c r="BG235" i="36"/>
  <c r="BR236" i="36"/>
  <c r="BB236" i="36"/>
  <c r="AL237" i="36"/>
  <c r="BZ235" i="36"/>
  <c r="AT236" i="36"/>
  <c r="BJ235" i="36"/>
  <c r="BY235" i="36"/>
  <c r="AS236" i="36"/>
  <c r="BI235" i="36"/>
  <c r="BH236" i="36"/>
  <c r="AR237" i="36"/>
  <c r="BX236" i="36"/>
  <c r="AV235" i="36"/>
  <c r="AF236" i="36"/>
  <c r="BL235" i="36"/>
  <c r="AK238" i="36"/>
  <c r="BA237" i="36"/>
  <c r="BQ237" i="36"/>
  <c r="AU236" i="36"/>
  <c r="BK235" i="36"/>
  <c r="CA235" i="36"/>
  <c r="AH238" i="36"/>
  <c r="AX237" i="36"/>
  <c r="BN237" i="36"/>
  <c r="AO237" i="36"/>
  <c r="BE236" i="36"/>
  <c r="BU236" i="36"/>
  <c r="BF235" i="36"/>
  <c r="BV235" i="36"/>
  <c r="AP236" i="36"/>
  <c r="BI232" i="16"/>
  <c r="BY232" i="16"/>
  <c r="CA233" i="16"/>
  <c r="BK233" i="16"/>
  <c r="BZ233" i="16"/>
  <c r="BJ233" i="16"/>
  <c r="BU232" i="16"/>
  <c r="BE232" i="16"/>
  <c r="AW105" i="16"/>
  <c r="BM105" i="16"/>
  <c r="BQ105" i="16"/>
  <c r="BA105" i="16"/>
  <c r="BF233" i="16"/>
  <c r="BV233" i="16"/>
  <c r="BT232" i="16"/>
  <c r="BD232" i="16"/>
  <c r="BW232" i="16"/>
  <c r="BG232" i="16"/>
  <c r="AX105" i="16"/>
  <c r="BN105" i="16"/>
  <c r="BH233" i="16"/>
  <c r="BX233" i="16"/>
  <c r="BS105" i="16"/>
  <c r="BC105" i="16"/>
  <c r="AZ106" i="16"/>
  <c r="BP106" i="16"/>
  <c r="BO106" i="16"/>
  <c r="AY106" i="16"/>
  <c r="BR105" i="16"/>
  <c r="BB105" i="16"/>
  <c r="AV105" i="16"/>
  <c r="BL105" i="16"/>
  <c r="AP234" i="16"/>
  <c r="AS233" i="16"/>
  <c r="AO233" i="16"/>
  <c r="AU234" i="16"/>
  <c r="AN233" i="16"/>
  <c r="AQ233" i="16"/>
  <c r="AT234" i="16"/>
  <c r="AR234" i="16"/>
  <c r="AH106" i="16"/>
  <c r="AJ107" i="16"/>
  <c r="AG106" i="16"/>
  <c r="AI107" i="16"/>
  <c r="AL106" i="16"/>
  <c r="AF106" i="16"/>
  <c r="AK106" i="16"/>
  <c r="AM106" i="16"/>
  <c r="S90" i="15"/>
  <c r="AA90" i="15" s="1"/>
  <c r="W91" i="15"/>
  <c r="AE91" i="15" s="1"/>
  <c r="X91" i="15"/>
  <c r="AF91" i="15" s="1"/>
  <c r="T91" i="15"/>
  <c r="AB91" i="15" s="1"/>
  <c r="U90" i="15"/>
  <c r="AC90" i="15" s="1"/>
  <c r="Y91" i="15"/>
  <c r="AG91" i="15" s="1"/>
  <c r="R91" i="15"/>
  <c r="Z91" i="15" s="1"/>
  <c r="V91" i="15"/>
  <c r="AD91" i="15" s="1"/>
  <c r="AU237" i="41" l="1"/>
  <c r="BK236" i="41"/>
  <c r="CA236" i="41"/>
  <c r="AG237" i="37"/>
  <c r="AW236" i="37"/>
  <c r="BM236" i="37"/>
  <c r="AC133" i="45"/>
  <c r="U134" i="45"/>
  <c r="AS237" i="38"/>
  <c r="BY236" i="38"/>
  <c r="BI236" i="38"/>
  <c r="BP236" i="42"/>
  <c r="AJ237" i="42"/>
  <c r="AZ236" i="42"/>
  <c r="AN237" i="42"/>
  <c r="BD236" i="42"/>
  <c r="BT236" i="42"/>
  <c r="BZ236" i="43"/>
  <c r="BJ236" i="43"/>
  <c r="AT237" i="43"/>
  <c r="BB236" i="42"/>
  <c r="BR236" i="42"/>
  <c r="AL237" i="42"/>
  <c r="BG237" i="39"/>
  <c r="AQ238" i="39"/>
  <c r="BW237" i="39"/>
  <c r="BM236" i="40"/>
  <c r="AG237" i="40"/>
  <c r="AW236" i="40"/>
  <c r="V134" i="45"/>
  <c r="AD133" i="45"/>
  <c r="AW236" i="42"/>
  <c r="AG237" i="42"/>
  <c r="BM236" i="42"/>
  <c r="AR237" i="40"/>
  <c r="BX236" i="40"/>
  <c r="BH236" i="40"/>
  <c r="AF237" i="40"/>
  <c r="AV236" i="40"/>
  <c r="BL236" i="40"/>
  <c r="AJ237" i="41"/>
  <c r="BP236" i="41"/>
  <c r="AZ236" i="41"/>
  <c r="AU237" i="43"/>
  <c r="CA236" i="43"/>
  <c r="BK236" i="43"/>
  <c r="AH238" i="37"/>
  <c r="AX237" i="37"/>
  <c r="BN237" i="37"/>
  <c r="AS237" i="43"/>
  <c r="BY236" i="43"/>
  <c r="BI236" i="43"/>
  <c r="AT237" i="38"/>
  <c r="BZ236" i="38"/>
  <c r="BJ236" i="38"/>
  <c r="S136" i="45"/>
  <c r="AA135" i="45"/>
  <c r="X134" i="45"/>
  <c r="AF133" i="45"/>
  <c r="AE135" i="45"/>
  <c r="W136" i="45"/>
  <c r="Y134" i="45"/>
  <c r="AG133" i="45"/>
  <c r="R136" i="45"/>
  <c r="Z135" i="45"/>
  <c r="T137" i="45"/>
  <c r="AB136" i="45"/>
  <c r="AY236" i="44"/>
  <c r="BO236" i="44"/>
  <c r="AI237" i="44"/>
  <c r="AW237" i="44"/>
  <c r="BM237" i="44"/>
  <c r="AG238" i="44"/>
  <c r="BL238" i="44"/>
  <c r="AF239" i="44"/>
  <c r="AV238" i="44"/>
  <c r="AS238" i="44"/>
  <c r="BY237" i="44"/>
  <c r="BI237" i="44"/>
  <c r="AR237" i="44"/>
  <c r="BH236" i="44"/>
  <c r="BX236" i="44"/>
  <c r="BB239" i="44"/>
  <c r="BR239" i="44"/>
  <c r="AL240" i="44"/>
  <c r="AT237" i="44"/>
  <c r="BJ236" i="44"/>
  <c r="BZ236" i="44"/>
  <c r="BW237" i="44"/>
  <c r="AQ238" i="44"/>
  <c r="BG237" i="44"/>
  <c r="BS236" i="44"/>
  <c r="BC236" i="44"/>
  <c r="AM237" i="44"/>
  <c r="AZ236" i="44"/>
  <c r="BP236" i="44"/>
  <c r="AJ237" i="44"/>
  <c r="AO238" i="44"/>
  <c r="BU237" i="44"/>
  <c r="BE237" i="44"/>
  <c r="AH239" i="44"/>
  <c r="AX238" i="44"/>
  <c r="BN238" i="44"/>
  <c r="AK239" i="44"/>
  <c r="BA238" i="44"/>
  <c r="BQ238" i="44"/>
  <c r="BT237" i="44"/>
  <c r="BD237" i="44"/>
  <c r="AN238" i="44"/>
  <c r="AU239" i="44"/>
  <c r="BK238" i="44"/>
  <c r="CA238" i="44"/>
  <c r="AP238" i="44"/>
  <c r="BV237" i="44"/>
  <c r="BF237" i="44"/>
  <c r="BQ237" i="43"/>
  <c r="AK238" i="43"/>
  <c r="BA237" i="43"/>
  <c r="AL238" i="43"/>
  <c r="BR237" i="43"/>
  <c r="BB237" i="43"/>
  <c r="AW236" i="43"/>
  <c r="BM236" i="43"/>
  <c r="AG237" i="43"/>
  <c r="AR239" i="43"/>
  <c r="BH238" i="43"/>
  <c r="BX238" i="43"/>
  <c r="AM238" i="43"/>
  <c r="BC237" i="43"/>
  <c r="BS237" i="43"/>
  <c r="BP236" i="43"/>
  <c r="AZ236" i="43"/>
  <c r="AJ237" i="43"/>
  <c r="AN238" i="43"/>
  <c r="BT237" i="43"/>
  <c r="BD237" i="43"/>
  <c r="BN236" i="43"/>
  <c r="AX236" i="43"/>
  <c r="AH237" i="43"/>
  <c r="AF238" i="43"/>
  <c r="AV237" i="43"/>
  <c r="BL237" i="43"/>
  <c r="AQ238" i="43"/>
  <c r="BW237" i="43"/>
  <c r="BG237" i="43"/>
  <c r="BE237" i="43"/>
  <c r="BU237" i="43"/>
  <c r="AO238" i="43"/>
  <c r="BO236" i="43"/>
  <c r="AY236" i="43"/>
  <c r="AI237" i="43"/>
  <c r="AP238" i="43"/>
  <c r="BV237" i="43"/>
  <c r="BF237" i="43"/>
  <c r="BJ236" i="42"/>
  <c r="AT237" i="42"/>
  <c r="BZ236" i="42"/>
  <c r="BI236" i="42"/>
  <c r="AS237" i="42"/>
  <c r="BY236" i="42"/>
  <c r="BA237" i="42"/>
  <c r="BQ237" i="42"/>
  <c r="AK238" i="42"/>
  <c r="AI237" i="42"/>
  <c r="BO236" i="42"/>
  <c r="AY236" i="42"/>
  <c r="BU238" i="42"/>
  <c r="BE238" i="42"/>
  <c r="AO239" i="42"/>
  <c r="AU238" i="42"/>
  <c r="CA237" i="42"/>
  <c r="BK237" i="42"/>
  <c r="BL236" i="42"/>
  <c r="AF237" i="42"/>
  <c r="AV236" i="42"/>
  <c r="AM239" i="42"/>
  <c r="BS238" i="42"/>
  <c r="BC238" i="42"/>
  <c r="BN238" i="42"/>
  <c r="AX238" i="42"/>
  <c r="AH239" i="42"/>
  <c r="AP237" i="42"/>
  <c r="BV236" i="42"/>
  <c r="BF236" i="42"/>
  <c r="BG236" i="42"/>
  <c r="AQ237" i="42"/>
  <c r="BW236" i="42"/>
  <c r="AR237" i="42"/>
  <c r="BH236" i="42"/>
  <c r="BX236" i="42"/>
  <c r="AY237" i="41"/>
  <c r="BO237" i="41"/>
  <c r="AI238" i="41"/>
  <c r="BG236" i="41"/>
  <c r="BW236" i="41"/>
  <c r="AQ237" i="41"/>
  <c r="BX236" i="41"/>
  <c r="AR237" i="41"/>
  <c r="BH236" i="41"/>
  <c r="BR236" i="41"/>
  <c r="BB236" i="41"/>
  <c r="AL237" i="41"/>
  <c r="BF236" i="41"/>
  <c r="BV236" i="41"/>
  <c r="AP237" i="41"/>
  <c r="BA238" i="41"/>
  <c r="AK239" i="41"/>
  <c r="BQ238" i="41"/>
  <c r="BJ238" i="41"/>
  <c r="BZ238" i="41"/>
  <c r="AT239" i="41"/>
  <c r="AW236" i="41"/>
  <c r="AG237" i="41"/>
  <c r="BM236" i="41"/>
  <c r="BS236" i="41"/>
  <c r="AM237" i="41"/>
  <c r="BC236" i="41"/>
  <c r="AS240" i="41"/>
  <c r="BI239" i="41"/>
  <c r="BY239" i="41"/>
  <c r="BD236" i="41"/>
  <c r="BT236" i="41"/>
  <c r="AN237" i="41"/>
  <c r="AX237" i="41"/>
  <c r="BN237" i="41"/>
  <c r="AH238" i="41"/>
  <c r="AV236" i="41"/>
  <c r="AF237" i="41"/>
  <c r="BL236" i="41"/>
  <c r="BU239" i="41"/>
  <c r="BE239" i="41"/>
  <c r="AO240" i="41"/>
  <c r="BO236" i="40"/>
  <c r="AI237" i="40"/>
  <c r="AY236" i="40"/>
  <c r="BY236" i="40"/>
  <c r="AS237" i="40"/>
  <c r="BI236" i="40"/>
  <c r="AQ239" i="40"/>
  <c r="BG238" i="40"/>
  <c r="BW238" i="40"/>
  <c r="BQ238" i="40"/>
  <c r="AK239" i="40"/>
  <c r="BA238" i="40"/>
  <c r="AO237" i="40"/>
  <c r="BE236" i="40"/>
  <c r="BU236" i="40"/>
  <c r="BK236" i="40"/>
  <c r="CA236" i="40"/>
  <c r="AU237" i="40"/>
  <c r="BN236" i="40"/>
  <c r="AX236" i="40"/>
  <c r="AH237" i="40"/>
  <c r="AZ236" i="40"/>
  <c r="AJ237" i="40"/>
  <c r="BP236" i="40"/>
  <c r="BS237" i="40"/>
  <c r="AM238" i="40"/>
  <c r="BC237" i="40"/>
  <c r="BT236" i="40"/>
  <c r="AN237" i="40"/>
  <c r="BD236" i="40"/>
  <c r="BZ237" i="40"/>
  <c r="AT238" i="40"/>
  <c r="BJ237" i="40"/>
  <c r="AL237" i="40"/>
  <c r="BB236" i="40"/>
  <c r="BR236" i="40"/>
  <c r="BV236" i="40"/>
  <c r="AP237" i="40"/>
  <c r="BF236" i="40"/>
  <c r="AF238" i="39"/>
  <c r="BL237" i="39"/>
  <c r="AV237" i="39"/>
  <c r="BO236" i="39"/>
  <c r="AI237" i="39"/>
  <c r="AY236" i="39"/>
  <c r="BA238" i="39"/>
  <c r="AK239" i="39"/>
  <c r="BQ238" i="39"/>
  <c r="BB237" i="39"/>
  <c r="AL238" i="39"/>
  <c r="BR237" i="39"/>
  <c r="BE237" i="39"/>
  <c r="BU237" i="39"/>
  <c r="AO238" i="39"/>
  <c r="CA236" i="39"/>
  <c r="AU237" i="39"/>
  <c r="BK236" i="39"/>
  <c r="BF237" i="39"/>
  <c r="AP238" i="39"/>
  <c r="BV237" i="39"/>
  <c r="BN236" i="39"/>
  <c r="AH237" i="39"/>
  <c r="AX236" i="39"/>
  <c r="AN237" i="39"/>
  <c r="BD236" i="39"/>
  <c r="BT236" i="39"/>
  <c r="AZ238" i="39"/>
  <c r="AJ239" i="39"/>
  <c r="BP238" i="39"/>
  <c r="AR239" i="39"/>
  <c r="BH238" i="39"/>
  <c r="BX238" i="39"/>
  <c r="BC237" i="39"/>
  <c r="AM238" i="39"/>
  <c r="BS237" i="39"/>
  <c r="AW236" i="39"/>
  <c r="AG237" i="39"/>
  <c r="BM236" i="39"/>
  <c r="BI237" i="39"/>
  <c r="BY237" i="39"/>
  <c r="AS238" i="39"/>
  <c r="BZ238" i="39"/>
  <c r="AT239" i="39"/>
  <c r="BJ238" i="39"/>
  <c r="BM236" i="38"/>
  <c r="AW236" i="38"/>
  <c r="AG237" i="38"/>
  <c r="AP237" i="38"/>
  <c r="BF236" i="38"/>
  <c r="BV236" i="38"/>
  <c r="AO237" i="38"/>
  <c r="BE236" i="38"/>
  <c r="BU236" i="38"/>
  <c r="AM238" i="38"/>
  <c r="BS237" i="38"/>
  <c r="BC237" i="38"/>
  <c r="BN237" i="38"/>
  <c r="AX237" i="38"/>
  <c r="AH238" i="38"/>
  <c r="AR238" i="38"/>
  <c r="BX237" i="38"/>
  <c r="BH237" i="38"/>
  <c r="AN238" i="38"/>
  <c r="BT237" i="38"/>
  <c r="BD237" i="38"/>
  <c r="BG238" i="38"/>
  <c r="BW238" i="38"/>
  <c r="AQ239" i="38"/>
  <c r="AU237" i="38"/>
  <c r="BK236" i="38"/>
  <c r="CA236" i="38"/>
  <c r="BP237" i="38"/>
  <c r="AJ238" i="38"/>
  <c r="AZ237" i="38"/>
  <c r="AF237" i="38"/>
  <c r="AV236" i="38"/>
  <c r="BL236" i="38"/>
  <c r="AK238" i="38"/>
  <c r="BQ237" i="38"/>
  <c r="BA237" i="38"/>
  <c r="BO237" i="38"/>
  <c r="AI238" i="38"/>
  <c r="AY237" i="38"/>
  <c r="BR238" i="38"/>
  <c r="AL239" i="38"/>
  <c r="BB238" i="38"/>
  <c r="BH238" i="37"/>
  <c r="BX238" i="37"/>
  <c r="AR239" i="37"/>
  <c r="CA237" i="37"/>
  <c r="BK237" i="37"/>
  <c r="AU238" i="37"/>
  <c r="BB236" i="37"/>
  <c r="BR236" i="37"/>
  <c r="AL237" i="37"/>
  <c r="BW236" i="37"/>
  <c r="AQ237" i="37"/>
  <c r="BG236" i="37"/>
  <c r="BY236" i="37"/>
  <c r="BI236" i="37"/>
  <c r="AS237" i="37"/>
  <c r="BE236" i="37"/>
  <c r="BU236" i="37"/>
  <c r="AO237" i="37"/>
  <c r="BD236" i="37"/>
  <c r="AN237" i="37"/>
  <c r="BT236" i="37"/>
  <c r="AI237" i="37"/>
  <c r="BO236" i="37"/>
  <c r="AY236" i="37"/>
  <c r="BL237" i="37"/>
  <c r="AF238" i="37"/>
  <c r="AV237" i="37"/>
  <c r="BJ236" i="37"/>
  <c r="BZ236" i="37"/>
  <c r="AT237" i="37"/>
  <c r="BA236" i="37"/>
  <c r="BQ236" i="37"/>
  <c r="AK237" i="37"/>
  <c r="BC236" i="37"/>
  <c r="AM237" i="37"/>
  <c r="BS236" i="37"/>
  <c r="BP236" i="37"/>
  <c r="AJ237" i="37"/>
  <c r="AZ236" i="37"/>
  <c r="BV237" i="37"/>
  <c r="BF237" i="37"/>
  <c r="AP238" i="37"/>
  <c r="BW236" i="36"/>
  <c r="BG236" i="36"/>
  <c r="AQ237" i="36"/>
  <c r="BA238" i="36"/>
  <c r="BQ238" i="36"/>
  <c r="AK239" i="36"/>
  <c r="AN237" i="36"/>
  <c r="BD236" i="36"/>
  <c r="BT236" i="36"/>
  <c r="BO236" i="36"/>
  <c r="AY236" i="36"/>
  <c r="AI237" i="36"/>
  <c r="AW236" i="36"/>
  <c r="BM236" i="36"/>
  <c r="AG237" i="36"/>
  <c r="AP237" i="36"/>
  <c r="BF236" i="36"/>
  <c r="BV236" i="36"/>
  <c r="BN238" i="36"/>
  <c r="AX238" i="36"/>
  <c r="AH239" i="36"/>
  <c r="AJ238" i="36"/>
  <c r="AZ237" i="36"/>
  <c r="BP237" i="36"/>
  <c r="AV236" i="36"/>
  <c r="AF237" i="36"/>
  <c r="BL236" i="36"/>
  <c r="BY236" i="36"/>
  <c r="AS237" i="36"/>
  <c r="BI236" i="36"/>
  <c r="CA236" i="36"/>
  <c r="AU237" i="36"/>
  <c r="BK236" i="36"/>
  <c r="BH237" i="36"/>
  <c r="BX237" i="36"/>
  <c r="AR238" i="36"/>
  <c r="BE237" i="36"/>
  <c r="BU237" i="36"/>
  <c r="AO238" i="36"/>
  <c r="BZ236" i="36"/>
  <c r="AT237" i="36"/>
  <c r="BJ236" i="36"/>
  <c r="AM237" i="36"/>
  <c r="BC236" i="36"/>
  <c r="BS236" i="36"/>
  <c r="AL238" i="36"/>
  <c r="BB237" i="36"/>
  <c r="BR237" i="36"/>
  <c r="BI233" i="16"/>
  <c r="BY233" i="16"/>
  <c r="BK234" i="16"/>
  <c r="CA234" i="16"/>
  <c r="BF234" i="16"/>
  <c r="BV234" i="16"/>
  <c r="BC106" i="16"/>
  <c r="BS106" i="16"/>
  <c r="BQ106" i="16"/>
  <c r="BA106" i="16"/>
  <c r="BR106" i="16"/>
  <c r="BB106" i="16"/>
  <c r="BE233" i="16"/>
  <c r="BU233" i="16"/>
  <c r="AZ107" i="16"/>
  <c r="BP107" i="16"/>
  <c r="BX234" i="16"/>
  <c r="BH234" i="16"/>
  <c r="BJ234" i="16"/>
  <c r="BZ234" i="16"/>
  <c r="BG233" i="16"/>
  <c r="BW233" i="16"/>
  <c r="BD233" i="16"/>
  <c r="BT233" i="16"/>
  <c r="AY107" i="16"/>
  <c r="BO107" i="16"/>
  <c r="BM106" i="16"/>
  <c r="AW106" i="16"/>
  <c r="AX106" i="16"/>
  <c r="BN106" i="16"/>
  <c r="AV106" i="16"/>
  <c r="BL106" i="16"/>
  <c r="AQ234" i="16"/>
  <c r="AN234" i="16"/>
  <c r="AU235" i="16"/>
  <c r="AO234" i="16"/>
  <c r="AR235" i="16"/>
  <c r="AS234" i="16"/>
  <c r="AP235" i="16"/>
  <c r="AT235" i="16"/>
  <c r="AM107" i="16"/>
  <c r="AK107" i="16"/>
  <c r="AG107" i="16"/>
  <c r="AF107" i="16"/>
  <c r="AL107" i="16"/>
  <c r="AH107" i="16"/>
  <c r="X92" i="15"/>
  <c r="AF92" i="15" s="1"/>
  <c r="V92" i="15"/>
  <c r="AD92" i="15" s="1"/>
  <c r="T92" i="15"/>
  <c r="AB92" i="15" s="1"/>
  <c r="R92" i="15"/>
  <c r="Z92" i="15" s="1"/>
  <c r="Y92" i="15"/>
  <c r="AG92" i="15" s="1"/>
  <c r="W92" i="15"/>
  <c r="AE92" i="15" s="1"/>
  <c r="S91" i="15"/>
  <c r="AA91" i="15" s="1"/>
  <c r="U91" i="15"/>
  <c r="AC91" i="15" s="1"/>
  <c r="BZ237" i="43" l="1"/>
  <c r="AT238" i="43"/>
  <c r="BJ237" i="43"/>
  <c r="AV237" i="40"/>
  <c r="AF238" i="40"/>
  <c r="BL237" i="40"/>
  <c r="BX237" i="40"/>
  <c r="BH237" i="40"/>
  <c r="AR238" i="40"/>
  <c r="BD237" i="42"/>
  <c r="BT237" i="42"/>
  <c r="AN238" i="42"/>
  <c r="BJ237" i="38"/>
  <c r="AT238" i="38"/>
  <c r="BZ237" i="38"/>
  <c r="AG238" i="42"/>
  <c r="BM237" i="42"/>
  <c r="AW237" i="42"/>
  <c r="BP237" i="42"/>
  <c r="AJ238" i="42"/>
  <c r="AZ237" i="42"/>
  <c r="BY237" i="43"/>
  <c r="BI237" i="43"/>
  <c r="AS238" i="43"/>
  <c r="V135" i="45"/>
  <c r="AD134" i="45"/>
  <c r="BI237" i="38"/>
  <c r="BY237" i="38"/>
  <c r="AS238" i="38"/>
  <c r="AG238" i="40"/>
  <c r="AW237" i="40"/>
  <c r="BM237" i="40"/>
  <c r="AC134" i="45"/>
  <c r="U135" i="45"/>
  <c r="BN238" i="37"/>
  <c r="AH239" i="37"/>
  <c r="AX238" i="37"/>
  <c r="BG238" i="39"/>
  <c r="BW238" i="39"/>
  <c r="AQ239" i="39"/>
  <c r="CA237" i="43"/>
  <c r="AU238" i="43"/>
  <c r="BK237" i="43"/>
  <c r="AG238" i="37"/>
  <c r="AW237" i="37"/>
  <c r="BM237" i="37"/>
  <c r="BB237" i="42"/>
  <c r="BR237" i="42"/>
  <c r="AL238" i="42"/>
  <c r="BP237" i="41"/>
  <c r="AZ237" i="41"/>
  <c r="AJ238" i="41"/>
  <c r="CA237" i="41"/>
  <c r="BK237" i="41"/>
  <c r="AU238" i="41"/>
  <c r="AG134" i="45"/>
  <c r="Y135" i="45"/>
  <c r="T138" i="45"/>
  <c r="AB137" i="45"/>
  <c r="X135" i="45"/>
  <c r="AF134" i="45"/>
  <c r="Z136" i="45"/>
  <c r="R137" i="45"/>
  <c r="W137" i="45"/>
  <c r="AE136" i="45"/>
  <c r="S137" i="45"/>
  <c r="AA136" i="45"/>
  <c r="AL241" i="44"/>
  <c r="BB240" i="44"/>
  <c r="BR240" i="44"/>
  <c r="AH240" i="44"/>
  <c r="BN239" i="44"/>
  <c r="AX239" i="44"/>
  <c r="BX237" i="44"/>
  <c r="AR238" i="44"/>
  <c r="BH237" i="44"/>
  <c r="BU238" i="44"/>
  <c r="AO239" i="44"/>
  <c r="BE238" i="44"/>
  <c r="BC237" i="44"/>
  <c r="AM238" i="44"/>
  <c r="BS237" i="44"/>
  <c r="BV238" i="44"/>
  <c r="AP239" i="44"/>
  <c r="BF238" i="44"/>
  <c r="CA239" i="44"/>
  <c r="BK239" i="44"/>
  <c r="AU240" i="44"/>
  <c r="BW238" i="44"/>
  <c r="BG238" i="44"/>
  <c r="AQ239" i="44"/>
  <c r="AI238" i="44"/>
  <c r="BO237" i="44"/>
  <c r="AY237" i="44"/>
  <c r="BJ237" i="44"/>
  <c r="BZ237" i="44"/>
  <c r="AT238" i="44"/>
  <c r="AK240" i="44"/>
  <c r="BA239" i="44"/>
  <c r="BQ239" i="44"/>
  <c r="BY238" i="44"/>
  <c r="BI238" i="44"/>
  <c r="AS239" i="44"/>
  <c r="AV239" i="44"/>
  <c r="AF240" i="44"/>
  <c r="BL239" i="44"/>
  <c r="AW238" i="44"/>
  <c r="BM238" i="44"/>
  <c r="AG239" i="44"/>
  <c r="BD238" i="44"/>
  <c r="BT238" i="44"/>
  <c r="AN239" i="44"/>
  <c r="AJ238" i="44"/>
  <c r="BP237" i="44"/>
  <c r="AZ237" i="44"/>
  <c r="BP237" i="43"/>
  <c r="AZ237" i="43"/>
  <c r="AJ238" i="43"/>
  <c r="BT238" i="43"/>
  <c r="AN239" i="43"/>
  <c r="BD238" i="43"/>
  <c r="AQ239" i="43"/>
  <c r="BG238" i="43"/>
  <c r="BW238" i="43"/>
  <c r="AX237" i="43"/>
  <c r="AH238" i="43"/>
  <c r="BN237" i="43"/>
  <c r="AY237" i="43"/>
  <c r="BO237" i="43"/>
  <c r="AI238" i="43"/>
  <c r="AM239" i="43"/>
  <c r="BC238" i="43"/>
  <c r="BS238" i="43"/>
  <c r="BM237" i="43"/>
  <c r="AG238" i="43"/>
  <c r="AW237" i="43"/>
  <c r="BR238" i="43"/>
  <c r="BB238" i="43"/>
  <c r="AL239" i="43"/>
  <c r="BH239" i="43"/>
  <c r="BX239" i="43"/>
  <c r="AR240" i="43"/>
  <c r="AP239" i="43"/>
  <c r="BF238" i="43"/>
  <c r="BV238" i="43"/>
  <c r="AF239" i="43"/>
  <c r="BL238" i="43"/>
  <c r="AV238" i="43"/>
  <c r="AO239" i="43"/>
  <c r="BE238" i="43"/>
  <c r="BU238" i="43"/>
  <c r="AK239" i="43"/>
  <c r="BA238" i="43"/>
  <c r="BQ238" i="43"/>
  <c r="BE239" i="42"/>
  <c r="AO240" i="42"/>
  <c r="BU239" i="42"/>
  <c r="AK239" i="42"/>
  <c r="BA238" i="42"/>
  <c r="BQ238" i="42"/>
  <c r="BC239" i="42"/>
  <c r="AM240" i="42"/>
  <c r="BS239" i="42"/>
  <c r="AS238" i="42"/>
  <c r="BI237" i="42"/>
  <c r="BY237" i="42"/>
  <c r="BV237" i="42"/>
  <c r="AP238" i="42"/>
  <c r="BF237" i="42"/>
  <c r="AY237" i="42"/>
  <c r="AI238" i="42"/>
  <c r="BO237" i="42"/>
  <c r="BX237" i="42"/>
  <c r="AR238" i="42"/>
  <c r="BH237" i="42"/>
  <c r="AF238" i="42"/>
  <c r="BL237" i="42"/>
  <c r="AV237" i="42"/>
  <c r="BK238" i="42"/>
  <c r="AU239" i="42"/>
  <c r="CA238" i="42"/>
  <c r="AT238" i="42"/>
  <c r="BZ237" i="42"/>
  <c r="BJ237" i="42"/>
  <c r="AH240" i="42"/>
  <c r="AX239" i="42"/>
  <c r="BN239" i="42"/>
  <c r="BW237" i="42"/>
  <c r="AQ238" i="42"/>
  <c r="BG237" i="42"/>
  <c r="AH239" i="41"/>
  <c r="AX238" i="41"/>
  <c r="BN238" i="41"/>
  <c r="BA239" i="41"/>
  <c r="BQ239" i="41"/>
  <c r="AK240" i="41"/>
  <c r="AP238" i="41"/>
  <c r="BV237" i="41"/>
  <c r="BF237" i="41"/>
  <c r="BR237" i="41"/>
  <c r="BB237" i="41"/>
  <c r="AL238" i="41"/>
  <c r="BE240" i="41"/>
  <c r="AO241" i="41"/>
  <c r="BU240" i="41"/>
  <c r="AT240" i="41"/>
  <c r="BZ239" i="41"/>
  <c r="BJ239" i="41"/>
  <c r="BS237" i="41"/>
  <c r="BC237" i="41"/>
  <c r="AM238" i="41"/>
  <c r="AQ238" i="41"/>
  <c r="BG237" i="41"/>
  <c r="BW237" i="41"/>
  <c r="AI239" i="41"/>
  <c r="AY238" i="41"/>
  <c r="BO238" i="41"/>
  <c r="AN238" i="41"/>
  <c r="BT237" i="41"/>
  <c r="BD237" i="41"/>
  <c r="AW237" i="41"/>
  <c r="BM237" i="41"/>
  <c r="AG238" i="41"/>
  <c r="BY240" i="41"/>
  <c r="BI240" i="41"/>
  <c r="AS241" i="41"/>
  <c r="BX237" i="41"/>
  <c r="AR238" i="41"/>
  <c r="BH237" i="41"/>
  <c r="AV237" i="41"/>
  <c r="BL237" i="41"/>
  <c r="AF238" i="41"/>
  <c r="BR237" i="40"/>
  <c r="AL238" i="40"/>
  <c r="BB237" i="40"/>
  <c r="AT239" i="40"/>
  <c r="BJ238" i="40"/>
  <c r="BZ238" i="40"/>
  <c r="BU237" i="40"/>
  <c r="BE237" i="40"/>
  <c r="AO238" i="40"/>
  <c r="BF237" i="40"/>
  <c r="AP238" i="40"/>
  <c r="BV237" i="40"/>
  <c r="AS238" i="40"/>
  <c r="BI237" i="40"/>
  <c r="BY237" i="40"/>
  <c r="BQ239" i="40"/>
  <c r="BA239" i="40"/>
  <c r="AK240" i="40"/>
  <c r="BP237" i="40"/>
  <c r="AJ238" i="40"/>
  <c r="AZ237" i="40"/>
  <c r="AX237" i="40"/>
  <c r="BN237" i="40"/>
  <c r="AH238" i="40"/>
  <c r="CA237" i="40"/>
  <c r="AU238" i="40"/>
  <c r="BK237" i="40"/>
  <c r="BT237" i="40"/>
  <c r="BD237" i="40"/>
  <c r="AN238" i="40"/>
  <c r="AY237" i="40"/>
  <c r="BO237" i="40"/>
  <c r="AI238" i="40"/>
  <c r="BS238" i="40"/>
  <c r="BC238" i="40"/>
  <c r="AM239" i="40"/>
  <c r="AQ240" i="40"/>
  <c r="BW239" i="40"/>
  <c r="BG239" i="40"/>
  <c r="BJ239" i="39"/>
  <c r="AT240" i="39"/>
  <c r="BZ239" i="39"/>
  <c r="AS239" i="39"/>
  <c r="BI238" i="39"/>
  <c r="BY238" i="39"/>
  <c r="BD237" i="39"/>
  <c r="AN238" i="39"/>
  <c r="BT237" i="39"/>
  <c r="AI238" i="39"/>
  <c r="AY237" i="39"/>
  <c r="BO237" i="39"/>
  <c r="CA237" i="39"/>
  <c r="BK237" i="39"/>
  <c r="AU238" i="39"/>
  <c r="BU238" i="39"/>
  <c r="AO239" i="39"/>
  <c r="BE238" i="39"/>
  <c r="AJ240" i="39"/>
  <c r="BP239" i="39"/>
  <c r="AZ239" i="39"/>
  <c r="AP239" i="39"/>
  <c r="BF238" i="39"/>
  <c r="BV238" i="39"/>
  <c r="BS238" i="39"/>
  <c r="AM239" i="39"/>
  <c r="BC238" i="39"/>
  <c r="AR240" i="39"/>
  <c r="BH239" i="39"/>
  <c r="BX239" i="39"/>
  <c r="AH238" i="39"/>
  <c r="AX237" i="39"/>
  <c r="BN237" i="39"/>
  <c r="BR238" i="39"/>
  <c r="AL239" i="39"/>
  <c r="BB238" i="39"/>
  <c r="AK240" i="39"/>
  <c r="BQ239" i="39"/>
  <c r="BA239" i="39"/>
  <c r="AG238" i="39"/>
  <c r="BM237" i="39"/>
  <c r="AW237" i="39"/>
  <c r="BL238" i="39"/>
  <c r="AF239" i="39"/>
  <c r="AV238" i="39"/>
  <c r="AI239" i="38"/>
  <c r="AY238" i="38"/>
  <c r="BO238" i="38"/>
  <c r="BF237" i="38"/>
  <c r="BV237" i="38"/>
  <c r="AP238" i="38"/>
  <c r="AJ239" i="38"/>
  <c r="BP238" i="38"/>
  <c r="AZ238" i="38"/>
  <c r="BR239" i="38"/>
  <c r="BB239" i="38"/>
  <c r="AL240" i="38"/>
  <c r="AG238" i="38"/>
  <c r="BM237" i="38"/>
  <c r="AW237" i="38"/>
  <c r="BH238" i="38"/>
  <c r="BX238" i="38"/>
  <c r="AR239" i="38"/>
  <c r="BC238" i="38"/>
  <c r="BS238" i="38"/>
  <c r="AM239" i="38"/>
  <c r="BE237" i="38"/>
  <c r="AO238" i="38"/>
  <c r="BU237" i="38"/>
  <c r="BT238" i="38"/>
  <c r="AN239" i="38"/>
  <c r="BD238" i="38"/>
  <c r="AK239" i="38"/>
  <c r="BQ238" i="38"/>
  <c r="BA238" i="38"/>
  <c r="AV237" i="38"/>
  <c r="BL237" i="38"/>
  <c r="AF238" i="38"/>
  <c r="AH239" i="38"/>
  <c r="AX238" i="38"/>
  <c r="BN238" i="38"/>
  <c r="BK237" i="38"/>
  <c r="AU238" i="38"/>
  <c r="CA237" i="38"/>
  <c r="AQ240" i="38"/>
  <c r="BG239" i="38"/>
  <c r="BW239" i="38"/>
  <c r="BL238" i="37"/>
  <c r="AF239" i="37"/>
  <c r="AV238" i="37"/>
  <c r="BT237" i="37"/>
  <c r="BD237" i="37"/>
  <c r="AN238" i="37"/>
  <c r="BX239" i="37"/>
  <c r="BH239" i="37"/>
  <c r="AR240" i="37"/>
  <c r="BE237" i="37"/>
  <c r="AO238" i="37"/>
  <c r="BU237" i="37"/>
  <c r="BA237" i="37"/>
  <c r="AK238" i="37"/>
  <c r="BQ237" i="37"/>
  <c r="AT238" i="37"/>
  <c r="BZ237" i="37"/>
  <c r="BJ237" i="37"/>
  <c r="BG237" i="37"/>
  <c r="BW237" i="37"/>
  <c r="AQ238" i="37"/>
  <c r="BB237" i="37"/>
  <c r="AL238" i="37"/>
  <c r="BR237" i="37"/>
  <c r="BV238" i="37"/>
  <c r="AP239" i="37"/>
  <c r="BF238" i="37"/>
  <c r="AZ237" i="37"/>
  <c r="AJ238" i="37"/>
  <c r="BP237" i="37"/>
  <c r="BC237" i="37"/>
  <c r="AM238" i="37"/>
  <c r="BS237" i="37"/>
  <c r="BY237" i="37"/>
  <c r="AS238" i="37"/>
  <c r="BI237" i="37"/>
  <c r="CA238" i="37"/>
  <c r="BK238" i="37"/>
  <c r="AU239" i="37"/>
  <c r="AY237" i="37"/>
  <c r="AI238" i="37"/>
  <c r="BO237" i="37"/>
  <c r="BU238" i="36"/>
  <c r="AO239" i="36"/>
  <c r="BE238" i="36"/>
  <c r="AI238" i="36"/>
  <c r="AY237" i="36"/>
  <c r="BO237" i="36"/>
  <c r="BI237" i="36"/>
  <c r="BY237" i="36"/>
  <c r="AS238" i="36"/>
  <c r="BB238" i="36"/>
  <c r="BR238" i="36"/>
  <c r="AL239" i="36"/>
  <c r="BF237" i="36"/>
  <c r="BV237" i="36"/>
  <c r="AP238" i="36"/>
  <c r="BQ239" i="36"/>
  <c r="AK240" i="36"/>
  <c r="BA239" i="36"/>
  <c r="AM238" i="36"/>
  <c r="BC237" i="36"/>
  <c r="BS237" i="36"/>
  <c r="AZ238" i="36"/>
  <c r="BP238" i="36"/>
  <c r="AJ239" i="36"/>
  <c r="BX238" i="36"/>
  <c r="AR239" i="36"/>
  <c r="BH238" i="36"/>
  <c r="AG238" i="36"/>
  <c r="AW237" i="36"/>
  <c r="BM237" i="36"/>
  <c r="CA237" i="36"/>
  <c r="AU238" i="36"/>
  <c r="BK237" i="36"/>
  <c r="BD237" i="36"/>
  <c r="BT237" i="36"/>
  <c r="AN238" i="36"/>
  <c r="AF238" i="36"/>
  <c r="AV237" i="36"/>
  <c r="BL237" i="36"/>
  <c r="BG237" i="36"/>
  <c r="BW237" i="36"/>
  <c r="AQ238" i="36"/>
  <c r="BJ237" i="36"/>
  <c r="BZ237" i="36"/>
  <c r="AT238" i="36"/>
  <c r="AX239" i="36"/>
  <c r="AH240" i="36"/>
  <c r="BN239" i="36"/>
  <c r="BJ235" i="16"/>
  <c r="BZ235" i="16"/>
  <c r="BV235" i="16"/>
  <c r="BF235" i="16"/>
  <c r="BI234" i="16"/>
  <c r="BY234" i="16"/>
  <c r="AX107" i="16"/>
  <c r="BN107" i="16"/>
  <c r="BR107" i="16"/>
  <c r="BB107" i="16"/>
  <c r="BX235" i="16"/>
  <c r="BH235" i="16"/>
  <c r="BU234" i="16"/>
  <c r="BE234" i="16"/>
  <c r="BK235" i="16"/>
  <c r="CA235" i="16"/>
  <c r="BW234" i="16"/>
  <c r="BG234" i="16"/>
  <c r="BT234" i="16"/>
  <c r="BD234" i="16"/>
  <c r="BM107" i="16"/>
  <c r="AW107" i="16"/>
  <c r="BQ107" i="16"/>
  <c r="BA107" i="16"/>
  <c r="BS107" i="16"/>
  <c r="BC107" i="16"/>
  <c r="AV107" i="16"/>
  <c r="BL107" i="16"/>
  <c r="AR236" i="16"/>
  <c r="AU236" i="16"/>
  <c r="AO235" i="16"/>
  <c r="AN235" i="16"/>
  <c r="AT236" i="16"/>
  <c r="AS235" i="16"/>
  <c r="AQ235" i="16"/>
  <c r="AP236" i="16"/>
  <c r="U92" i="15"/>
  <c r="AC92" i="15" s="1"/>
  <c r="R93" i="15"/>
  <c r="Z93" i="15" s="1"/>
  <c r="W93" i="15"/>
  <c r="AE93" i="15" s="1"/>
  <c r="V93" i="15"/>
  <c r="AD93" i="15" s="1"/>
  <c r="S92" i="15"/>
  <c r="AA92" i="15" s="1"/>
  <c r="T93" i="15"/>
  <c r="AB93" i="15" s="1"/>
  <c r="Y93" i="15"/>
  <c r="AG93" i="15" s="1"/>
  <c r="X93" i="15"/>
  <c r="AF93" i="15" s="1"/>
  <c r="BG239" i="39" l="1"/>
  <c r="BW239" i="39"/>
  <c r="AQ240" i="39"/>
  <c r="BP238" i="42"/>
  <c r="AZ238" i="42"/>
  <c r="AJ239" i="42"/>
  <c r="AX239" i="37"/>
  <c r="AH240" i="37"/>
  <c r="BN239" i="37"/>
  <c r="BM238" i="42"/>
  <c r="AG239" i="42"/>
  <c r="AW238" i="42"/>
  <c r="AC135" i="45"/>
  <c r="U136" i="45"/>
  <c r="BZ238" i="38"/>
  <c r="AT239" i="38"/>
  <c r="BJ238" i="38"/>
  <c r="AZ238" i="41"/>
  <c r="BP238" i="41"/>
  <c r="AJ239" i="41"/>
  <c r="AN239" i="42"/>
  <c r="BD238" i="42"/>
  <c r="BT238" i="42"/>
  <c r="BM238" i="40"/>
  <c r="AW238" i="40"/>
  <c r="AG239" i="40"/>
  <c r="AL239" i="42"/>
  <c r="BR238" i="42"/>
  <c r="BB238" i="42"/>
  <c r="BI238" i="38"/>
  <c r="BY238" i="38"/>
  <c r="AS239" i="38"/>
  <c r="BH238" i="40"/>
  <c r="AR239" i="40"/>
  <c r="BX238" i="40"/>
  <c r="AD135" i="45"/>
  <c r="V136" i="45"/>
  <c r="AV238" i="40"/>
  <c r="AF239" i="40"/>
  <c r="BL238" i="40"/>
  <c r="BM238" i="37"/>
  <c r="AW238" i="37"/>
  <c r="AG239" i="37"/>
  <c r="AS239" i="43"/>
  <c r="BI238" i="43"/>
  <c r="BY238" i="43"/>
  <c r="BK238" i="43"/>
  <c r="AU239" i="43"/>
  <c r="CA238" i="43"/>
  <c r="AT239" i="43"/>
  <c r="BZ238" i="43"/>
  <c r="BJ238" i="43"/>
  <c r="BK238" i="41"/>
  <c r="CA238" i="41"/>
  <c r="AU239" i="41"/>
  <c r="AA137" i="45"/>
  <c r="S138" i="45"/>
  <c r="W138" i="45"/>
  <c r="AE137" i="45"/>
  <c r="Y136" i="45"/>
  <c r="AG135" i="45"/>
  <c r="Z137" i="45"/>
  <c r="R138" i="45"/>
  <c r="AF135" i="45"/>
  <c r="X136" i="45"/>
  <c r="T139" i="45"/>
  <c r="AB138" i="45"/>
  <c r="AS240" i="44"/>
  <c r="BY239" i="44"/>
  <c r="BI239" i="44"/>
  <c r="BC238" i="44"/>
  <c r="AM239" i="44"/>
  <c r="BS238" i="44"/>
  <c r="BA240" i="44"/>
  <c r="AK241" i="44"/>
  <c r="BQ240" i="44"/>
  <c r="AN240" i="44"/>
  <c r="BD239" i="44"/>
  <c r="BT239" i="44"/>
  <c r="AY238" i="44"/>
  <c r="AI239" i="44"/>
  <c r="BO238" i="44"/>
  <c r="BF239" i="44"/>
  <c r="AP240" i="44"/>
  <c r="BV239" i="44"/>
  <c r="BZ238" i="44"/>
  <c r="AT239" i="44"/>
  <c r="BJ238" i="44"/>
  <c r="BG239" i="44"/>
  <c r="AQ240" i="44"/>
  <c r="BW239" i="44"/>
  <c r="AH241" i="44"/>
  <c r="BN240" i="44"/>
  <c r="AX240" i="44"/>
  <c r="AF241" i="44"/>
  <c r="BL240" i="44"/>
  <c r="AV240" i="44"/>
  <c r="BX238" i="44"/>
  <c r="BH238" i="44"/>
  <c r="AR239" i="44"/>
  <c r="BE239" i="44"/>
  <c r="AO240" i="44"/>
  <c r="BU239" i="44"/>
  <c r="AG240" i="44"/>
  <c r="BM239" i="44"/>
  <c r="AW239" i="44"/>
  <c r="AZ238" i="44"/>
  <c r="AJ239" i="44"/>
  <c r="BP238" i="44"/>
  <c r="CA240" i="44"/>
  <c r="BK240" i="44"/>
  <c r="AU241" i="44"/>
  <c r="BB241" i="44"/>
  <c r="BR241" i="44"/>
  <c r="AL242" i="44"/>
  <c r="BO238" i="43"/>
  <c r="AY238" i="43"/>
  <c r="AI239" i="43"/>
  <c r="AW238" i="43"/>
  <c r="AG239" i="43"/>
  <c r="BM238" i="43"/>
  <c r="BU239" i="43"/>
  <c r="BE239" i="43"/>
  <c r="AO240" i="43"/>
  <c r="BV239" i="43"/>
  <c r="BF239" i="43"/>
  <c r="AP240" i="43"/>
  <c r="BT239" i="43"/>
  <c r="BD239" i="43"/>
  <c r="AN240" i="43"/>
  <c r="AL240" i="43"/>
  <c r="BR239" i="43"/>
  <c r="BB239" i="43"/>
  <c r="BC239" i="43"/>
  <c r="BS239" i="43"/>
  <c r="AM240" i="43"/>
  <c r="BN238" i="43"/>
  <c r="AH239" i="43"/>
  <c r="AX238" i="43"/>
  <c r="BQ239" i="43"/>
  <c r="AK240" i="43"/>
  <c r="BA239" i="43"/>
  <c r="AZ238" i="43"/>
  <c r="AJ239" i="43"/>
  <c r="BP238" i="43"/>
  <c r="BW239" i="43"/>
  <c r="BG239" i="43"/>
  <c r="AQ240" i="43"/>
  <c r="BL239" i="43"/>
  <c r="AV239" i="43"/>
  <c r="AF240" i="43"/>
  <c r="BX240" i="43"/>
  <c r="AR241" i="43"/>
  <c r="BH240" i="43"/>
  <c r="BV238" i="42"/>
  <c r="AP239" i="42"/>
  <c r="BF238" i="42"/>
  <c r="AV238" i="42"/>
  <c r="BL238" i="42"/>
  <c r="AF239" i="42"/>
  <c r="BY238" i="42"/>
  <c r="BI238" i="42"/>
  <c r="AS239" i="42"/>
  <c r="BX238" i="42"/>
  <c r="BH238" i="42"/>
  <c r="AR239" i="42"/>
  <c r="AK240" i="42"/>
  <c r="BA239" i="42"/>
  <c r="BQ239" i="42"/>
  <c r="AX240" i="42"/>
  <c r="AH241" i="42"/>
  <c r="BN240" i="42"/>
  <c r="BO238" i="42"/>
  <c r="AI239" i="42"/>
  <c r="AY238" i="42"/>
  <c r="BS240" i="42"/>
  <c r="AM241" i="42"/>
  <c r="BC240" i="42"/>
  <c r="AO241" i="42"/>
  <c r="BE240" i="42"/>
  <c r="BU240" i="42"/>
  <c r="BZ238" i="42"/>
  <c r="BJ238" i="42"/>
  <c r="AT239" i="42"/>
  <c r="CA239" i="42"/>
  <c r="AU240" i="42"/>
  <c r="BK239" i="42"/>
  <c r="BW238" i="42"/>
  <c r="AQ239" i="42"/>
  <c r="BG238" i="42"/>
  <c r="BZ240" i="41"/>
  <c r="BJ240" i="41"/>
  <c r="AT241" i="41"/>
  <c r="AK241" i="41"/>
  <c r="BA240" i="41"/>
  <c r="BQ240" i="41"/>
  <c r="AG239" i="41"/>
  <c r="AW238" i="41"/>
  <c r="BM238" i="41"/>
  <c r="BY241" i="41"/>
  <c r="BI241" i="41"/>
  <c r="AS242" i="41"/>
  <c r="BE241" i="41"/>
  <c r="BU241" i="41"/>
  <c r="AO242" i="41"/>
  <c r="BB238" i="41"/>
  <c r="AL239" i="41"/>
  <c r="BR238" i="41"/>
  <c r="AF239" i="41"/>
  <c r="AV238" i="41"/>
  <c r="BL238" i="41"/>
  <c r="AI240" i="41"/>
  <c r="BO239" i="41"/>
  <c r="AY239" i="41"/>
  <c r="BG238" i="41"/>
  <c r="BW238" i="41"/>
  <c r="AQ239" i="41"/>
  <c r="AN239" i="41"/>
  <c r="BT238" i="41"/>
  <c r="BD238" i="41"/>
  <c r="BV238" i="41"/>
  <c r="BF238" i="41"/>
  <c r="AP239" i="41"/>
  <c r="BH238" i="41"/>
  <c r="BX238" i="41"/>
  <c r="AR239" i="41"/>
  <c r="BC238" i="41"/>
  <c r="AM239" i="41"/>
  <c r="BS238" i="41"/>
  <c r="AH240" i="41"/>
  <c r="AX239" i="41"/>
  <c r="BN239" i="41"/>
  <c r="AY238" i="40"/>
  <c r="AI239" i="40"/>
  <c r="BO238" i="40"/>
  <c r="AU239" i="40"/>
  <c r="BK238" i="40"/>
  <c r="CA238" i="40"/>
  <c r="AX238" i="40"/>
  <c r="BN238" i="40"/>
  <c r="AH239" i="40"/>
  <c r="BQ240" i="40"/>
  <c r="BA240" i="40"/>
  <c r="AK241" i="40"/>
  <c r="BJ239" i="40"/>
  <c r="AT240" i="40"/>
  <c r="BZ239" i="40"/>
  <c r="BT238" i="40"/>
  <c r="AN239" i="40"/>
  <c r="BD238" i="40"/>
  <c r="BP238" i="40"/>
  <c r="AZ238" i="40"/>
  <c r="AJ239" i="40"/>
  <c r="BW240" i="40"/>
  <c r="AQ241" i="40"/>
  <c r="BG240" i="40"/>
  <c r="BY238" i="40"/>
  <c r="AS239" i="40"/>
  <c r="BI238" i="40"/>
  <c r="BU238" i="40"/>
  <c r="AO239" i="40"/>
  <c r="BE238" i="40"/>
  <c r="BS239" i="40"/>
  <c r="BC239" i="40"/>
  <c r="AM240" i="40"/>
  <c r="BR238" i="40"/>
  <c r="AL239" i="40"/>
  <c r="BB238" i="40"/>
  <c r="AP239" i="40"/>
  <c r="BF238" i="40"/>
  <c r="BV238" i="40"/>
  <c r="BP240" i="39"/>
  <c r="AZ240" i="39"/>
  <c r="AJ241" i="39"/>
  <c r="AO240" i="39"/>
  <c r="BE239" i="39"/>
  <c r="BU239" i="39"/>
  <c r="CA238" i="39"/>
  <c r="AU239" i="39"/>
  <c r="BK238" i="39"/>
  <c r="BX240" i="39"/>
  <c r="AR241" i="39"/>
  <c r="BH240" i="39"/>
  <c r="BL239" i="39"/>
  <c r="AF240" i="39"/>
  <c r="AV239" i="39"/>
  <c r="BI239" i="39"/>
  <c r="AS240" i="39"/>
  <c r="BY239" i="39"/>
  <c r="BA240" i="39"/>
  <c r="BQ240" i="39"/>
  <c r="AK241" i="39"/>
  <c r="BR239" i="39"/>
  <c r="AL240" i="39"/>
  <c r="BB239" i="39"/>
  <c r="AX238" i="39"/>
  <c r="AH239" i="39"/>
  <c r="BN238" i="39"/>
  <c r="AG239" i="39"/>
  <c r="AW238" i="39"/>
  <c r="BM238" i="39"/>
  <c r="AY238" i="39"/>
  <c r="AI239" i="39"/>
  <c r="BO238" i="39"/>
  <c r="BT238" i="39"/>
  <c r="AN239" i="39"/>
  <c r="BD238" i="39"/>
  <c r="AP240" i="39"/>
  <c r="BF239" i="39"/>
  <c r="BV239" i="39"/>
  <c r="AT241" i="39"/>
  <c r="BZ240" i="39"/>
  <c r="BJ240" i="39"/>
  <c r="BS239" i="39"/>
  <c r="BC239" i="39"/>
  <c r="AM240" i="39"/>
  <c r="BB240" i="38"/>
  <c r="AL241" i="38"/>
  <c r="BR240" i="38"/>
  <c r="BT239" i="38"/>
  <c r="BD239" i="38"/>
  <c r="AN240" i="38"/>
  <c r="BW240" i="38"/>
  <c r="AQ241" i="38"/>
  <c r="BG240" i="38"/>
  <c r="AX239" i="38"/>
  <c r="AH240" i="38"/>
  <c r="BN239" i="38"/>
  <c r="AF239" i="38"/>
  <c r="AV238" i="38"/>
  <c r="BL238" i="38"/>
  <c r="AZ239" i="38"/>
  <c r="BP239" i="38"/>
  <c r="AJ240" i="38"/>
  <c r="BF238" i="38"/>
  <c r="BV238" i="38"/>
  <c r="AP239" i="38"/>
  <c r="AG239" i="38"/>
  <c r="AW238" i="38"/>
  <c r="BM238" i="38"/>
  <c r="BA239" i="38"/>
  <c r="BQ239" i="38"/>
  <c r="AK240" i="38"/>
  <c r="BE238" i="38"/>
  <c r="BU238" i="38"/>
  <c r="AO239" i="38"/>
  <c r="BS239" i="38"/>
  <c r="BC239" i="38"/>
  <c r="AM240" i="38"/>
  <c r="CA238" i="38"/>
  <c r="AU239" i="38"/>
  <c r="BK238" i="38"/>
  <c r="AR240" i="38"/>
  <c r="BH239" i="38"/>
  <c r="BX239" i="38"/>
  <c r="AY239" i="38"/>
  <c r="BO239" i="38"/>
  <c r="AI240" i="38"/>
  <c r="BZ238" i="37"/>
  <c r="BJ238" i="37"/>
  <c r="AT239" i="37"/>
  <c r="AY238" i="37"/>
  <c r="BO238" i="37"/>
  <c r="AI239" i="37"/>
  <c r="BD238" i="37"/>
  <c r="BT238" i="37"/>
  <c r="AN239" i="37"/>
  <c r="BC238" i="37"/>
  <c r="BS238" i="37"/>
  <c r="AM239" i="37"/>
  <c r="BA238" i="37"/>
  <c r="BQ238" i="37"/>
  <c r="AK239" i="37"/>
  <c r="AO239" i="37"/>
  <c r="BU238" i="37"/>
  <c r="BE238" i="37"/>
  <c r="BF239" i="37"/>
  <c r="BV239" i="37"/>
  <c r="AP240" i="37"/>
  <c r="BW238" i="37"/>
  <c r="AQ239" i="37"/>
  <c r="BG238" i="37"/>
  <c r="AF240" i="37"/>
  <c r="AV239" i="37"/>
  <c r="BL239" i="37"/>
  <c r="AJ239" i="37"/>
  <c r="AZ238" i="37"/>
  <c r="BP238" i="37"/>
  <c r="BX240" i="37"/>
  <c r="BH240" i="37"/>
  <c r="AR241" i="37"/>
  <c r="AL239" i="37"/>
  <c r="BB238" i="37"/>
  <c r="BR238" i="37"/>
  <c r="CA239" i="37"/>
  <c r="AU240" i="37"/>
  <c r="BK239" i="37"/>
  <c r="BY238" i="37"/>
  <c r="AS239" i="37"/>
  <c r="BI238" i="37"/>
  <c r="BF238" i="36"/>
  <c r="BV238" i="36"/>
  <c r="AP239" i="36"/>
  <c r="BS238" i="36"/>
  <c r="BC238" i="36"/>
  <c r="AM239" i="36"/>
  <c r="BQ240" i="36"/>
  <c r="AK241" i="36"/>
  <c r="BA240" i="36"/>
  <c r="AN239" i="36"/>
  <c r="BT238" i="36"/>
  <c r="BD238" i="36"/>
  <c r="CA238" i="36"/>
  <c r="AU239" i="36"/>
  <c r="BK238" i="36"/>
  <c r="BL238" i="36"/>
  <c r="AV238" i="36"/>
  <c r="AF239" i="36"/>
  <c r="AS239" i="36"/>
  <c r="BI238" i="36"/>
  <c r="BY238" i="36"/>
  <c r="AW238" i="36"/>
  <c r="BM238" i="36"/>
  <c r="AG239" i="36"/>
  <c r="BX239" i="36"/>
  <c r="BH239" i="36"/>
  <c r="AR240" i="36"/>
  <c r="BZ238" i="36"/>
  <c r="AT239" i="36"/>
  <c r="BJ238" i="36"/>
  <c r="AZ239" i="36"/>
  <c r="BP239" i="36"/>
  <c r="AJ240" i="36"/>
  <c r="BU239" i="36"/>
  <c r="AO240" i="36"/>
  <c r="BE239" i="36"/>
  <c r="BR239" i="36"/>
  <c r="BB239" i="36"/>
  <c r="AL240" i="36"/>
  <c r="AH241" i="36"/>
  <c r="AX240" i="36"/>
  <c r="BN240" i="36"/>
  <c r="AY238" i="36"/>
  <c r="BO238" i="36"/>
  <c r="AI239" i="36"/>
  <c r="BG238" i="36"/>
  <c r="BW238" i="36"/>
  <c r="AQ239" i="36"/>
  <c r="BV236" i="16"/>
  <c r="BF236" i="16"/>
  <c r="BG235" i="16"/>
  <c r="BW235" i="16"/>
  <c r="BY235" i="16"/>
  <c r="BI235" i="16"/>
  <c r="BJ236" i="16"/>
  <c r="BZ236" i="16"/>
  <c r="BD235" i="16"/>
  <c r="BT235" i="16"/>
  <c r="BE235" i="16"/>
  <c r="BU235" i="16"/>
  <c r="BK236" i="16"/>
  <c r="CA236" i="16"/>
  <c r="BH236" i="16"/>
  <c r="BX236" i="16"/>
  <c r="AT237" i="16"/>
  <c r="AO236" i="16"/>
  <c r="AS236" i="16"/>
  <c r="AN236" i="16"/>
  <c r="AP237" i="16"/>
  <c r="AQ236" i="16"/>
  <c r="AU237" i="16"/>
  <c r="AR237" i="16"/>
  <c r="X94" i="15"/>
  <c r="AF94" i="15" s="1"/>
  <c r="V94" i="15"/>
  <c r="AD94" i="15" s="1"/>
  <c r="Y94" i="15"/>
  <c r="AG94" i="15" s="1"/>
  <c r="W94" i="15"/>
  <c r="AE94" i="15" s="1"/>
  <c r="T94" i="15"/>
  <c r="AB94" i="15" s="1"/>
  <c r="R94" i="15"/>
  <c r="Z94" i="15" s="1"/>
  <c r="S93" i="15"/>
  <c r="AA93" i="15" s="1"/>
  <c r="U93" i="15"/>
  <c r="AC93" i="15" s="1"/>
  <c r="AJ240" i="41" l="1"/>
  <c r="AZ239" i="41"/>
  <c r="BP239" i="41"/>
  <c r="AV239" i="40"/>
  <c r="AF240" i="40"/>
  <c r="BL239" i="40"/>
  <c r="AD136" i="45"/>
  <c r="V137" i="45"/>
  <c r="BJ239" i="38"/>
  <c r="BZ239" i="38"/>
  <c r="AT240" i="38"/>
  <c r="AU240" i="41"/>
  <c r="BK239" i="41"/>
  <c r="CA239" i="41"/>
  <c r="AR240" i="40"/>
  <c r="BX239" i="40"/>
  <c r="BH239" i="40"/>
  <c r="AC136" i="45"/>
  <c r="U137" i="45"/>
  <c r="AS240" i="38"/>
  <c r="BY239" i="38"/>
  <c r="BI239" i="38"/>
  <c r="AW239" i="42"/>
  <c r="AG240" i="42"/>
  <c r="BM239" i="42"/>
  <c r="AT240" i="43"/>
  <c r="BJ239" i="43"/>
  <c r="BZ239" i="43"/>
  <c r="BK239" i="43"/>
  <c r="AU240" i="43"/>
  <c r="CA239" i="43"/>
  <c r="AX240" i="37"/>
  <c r="AH241" i="37"/>
  <c r="BN240" i="37"/>
  <c r="BB239" i="42"/>
  <c r="AL240" i="42"/>
  <c r="BR239" i="42"/>
  <c r="AG240" i="40"/>
  <c r="BM239" i="40"/>
  <c r="AW239" i="40"/>
  <c r="AJ240" i="42"/>
  <c r="AZ239" i="42"/>
  <c r="BP239" i="42"/>
  <c r="AS240" i="43"/>
  <c r="BY239" i="43"/>
  <c r="BI239" i="43"/>
  <c r="BW240" i="39"/>
  <c r="AQ241" i="39"/>
  <c r="BG240" i="39"/>
  <c r="AW239" i="37"/>
  <c r="AG240" i="37"/>
  <c r="BM239" i="37"/>
  <c r="BD239" i="42"/>
  <c r="AN240" i="42"/>
  <c r="BT239" i="42"/>
  <c r="AB139" i="45"/>
  <c r="T140" i="45"/>
  <c r="X137" i="45"/>
  <c r="AF136" i="45"/>
  <c r="R139" i="45"/>
  <c r="Z138" i="45"/>
  <c r="Y137" i="45"/>
  <c r="AG136" i="45"/>
  <c r="W139" i="45"/>
  <c r="AE138" i="45"/>
  <c r="S139" i="45"/>
  <c r="AA138" i="45"/>
  <c r="BO239" i="44"/>
  <c r="AI240" i="44"/>
  <c r="AY239" i="44"/>
  <c r="AU242" i="44"/>
  <c r="CA241" i="44"/>
  <c r="BK241" i="44"/>
  <c r="AX241" i="44"/>
  <c r="BN241" i="44"/>
  <c r="AH242" i="44"/>
  <c r="AM240" i="44"/>
  <c r="BC239" i="44"/>
  <c r="BS239" i="44"/>
  <c r="BZ239" i="44"/>
  <c r="AT240" i="44"/>
  <c r="BJ239" i="44"/>
  <c r="BD240" i="44"/>
  <c r="AN241" i="44"/>
  <c r="BT240" i="44"/>
  <c r="AV241" i="44"/>
  <c r="BL241" i="44"/>
  <c r="AF242" i="44"/>
  <c r="BG240" i="44"/>
  <c r="BW240" i="44"/>
  <c r="AQ241" i="44"/>
  <c r="BV240" i="44"/>
  <c r="AP241" i="44"/>
  <c r="BF240" i="44"/>
  <c r="AO241" i="44"/>
  <c r="BE240" i="44"/>
  <c r="BU240" i="44"/>
  <c r="BH239" i="44"/>
  <c r="AR240" i="44"/>
  <c r="BX239" i="44"/>
  <c r="BA241" i="44"/>
  <c r="BQ241" i="44"/>
  <c r="AK242" i="44"/>
  <c r="BM240" i="44"/>
  <c r="AG241" i="44"/>
  <c r="AW240" i="44"/>
  <c r="BR242" i="44"/>
  <c r="BB242" i="44"/>
  <c r="AL243" i="44"/>
  <c r="BP239" i="44"/>
  <c r="AJ240" i="44"/>
  <c r="AZ239" i="44"/>
  <c r="BY240" i="44"/>
  <c r="BI240" i="44"/>
  <c r="AS241" i="44"/>
  <c r="BD240" i="43"/>
  <c r="BT240" i="43"/>
  <c r="AN241" i="43"/>
  <c r="BB240" i="43"/>
  <c r="BR240" i="43"/>
  <c r="AL241" i="43"/>
  <c r="BH241" i="43"/>
  <c r="BX241" i="43"/>
  <c r="AR242" i="43"/>
  <c r="AV240" i="43"/>
  <c r="BL240" i="43"/>
  <c r="AF241" i="43"/>
  <c r="AG240" i="43"/>
  <c r="BM239" i="43"/>
  <c r="AW239" i="43"/>
  <c r="BV240" i="43"/>
  <c r="AP241" i="43"/>
  <c r="BF240" i="43"/>
  <c r="BW240" i="43"/>
  <c r="AQ241" i="43"/>
  <c r="BG240" i="43"/>
  <c r="AJ240" i="43"/>
  <c r="BP239" i="43"/>
  <c r="AZ239" i="43"/>
  <c r="BA240" i="43"/>
  <c r="BQ240" i="43"/>
  <c r="AK241" i="43"/>
  <c r="AH240" i="43"/>
  <c r="BN239" i="43"/>
  <c r="AX239" i="43"/>
  <c r="AI240" i="43"/>
  <c r="AY239" i="43"/>
  <c r="BO239" i="43"/>
  <c r="BE240" i="43"/>
  <c r="BU240" i="43"/>
  <c r="AO241" i="43"/>
  <c r="BC240" i="43"/>
  <c r="BS240" i="43"/>
  <c r="AM241" i="43"/>
  <c r="CA240" i="42"/>
  <c r="BK240" i="42"/>
  <c r="AU241" i="42"/>
  <c r="AH242" i="42"/>
  <c r="BN241" i="42"/>
  <c r="AX241" i="42"/>
  <c r="BQ240" i="42"/>
  <c r="AK241" i="42"/>
  <c r="BA240" i="42"/>
  <c r="AO242" i="42"/>
  <c r="BE241" i="42"/>
  <c r="BU241" i="42"/>
  <c r="BY239" i="42"/>
  <c r="AS240" i="42"/>
  <c r="BI239" i="42"/>
  <c r="BH239" i="42"/>
  <c r="BX239" i="42"/>
  <c r="AR240" i="42"/>
  <c r="BZ239" i="42"/>
  <c r="BJ239" i="42"/>
  <c r="AT240" i="42"/>
  <c r="AF240" i="42"/>
  <c r="AV239" i="42"/>
  <c r="BL239" i="42"/>
  <c r="AI240" i="42"/>
  <c r="AY239" i="42"/>
  <c r="BO239" i="42"/>
  <c r="AM242" i="42"/>
  <c r="BC241" i="42"/>
  <c r="BS241" i="42"/>
  <c r="BF239" i="42"/>
  <c r="AP240" i="42"/>
  <c r="BV239" i="42"/>
  <c r="BG239" i="42"/>
  <c r="BW239" i="42"/>
  <c r="AQ240" i="42"/>
  <c r="BT239" i="41"/>
  <c r="BD239" i="41"/>
  <c r="AN240" i="41"/>
  <c r="AG240" i="41"/>
  <c r="BM239" i="41"/>
  <c r="AW239" i="41"/>
  <c r="BI242" i="41"/>
  <c r="BY242" i="41"/>
  <c r="AS243" i="41"/>
  <c r="BN240" i="41"/>
  <c r="AH241" i="41"/>
  <c r="AX240" i="41"/>
  <c r="AK242" i="41"/>
  <c r="BA241" i="41"/>
  <c r="BQ241" i="41"/>
  <c r="BW239" i="41"/>
  <c r="BG239" i="41"/>
  <c r="AQ240" i="41"/>
  <c r="AF240" i="41"/>
  <c r="BL239" i="41"/>
  <c r="AV239" i="41"/>
  <c r="BZ241" i="41"/>
  <c r="BJ241" i="41"/>
  <c r="AT242" i="41"/>
  <c r="BV239" i="41"/>
  <c r="BF239" i="41"/>
  <c r="AP240" i="41"/>
  <c r="BO240" i="41"/>
  <c r="AI241" i="41"/>
  <c r="AY240" i="41"/>
  <c r="AR240" i="41"/>
  <c r="BH239" i="41"/>
  <c r="BX239" i="41"/>
  <c r="BB239" i="41"/>
  <c r="BR239" i="41"/>
  <c r="AL240" i="41"/>
  <c r="AO243" i="41"/>
  <c r="BE242" i="41"/>
  <c r="BU242" i="41"/>
  <c r="BC239" i="41"/>
  <c r="AM240" i="41"/>
  <c r="BS239" i="41"/>
  <c r="BC240" i="40"/>
  <c r="AM241" i="40"/>
  <c r="BS240" i="40"/>
  <c r="AN240" i="40"/>
  <c r="BD239" i="40"/>
  <c r="BT239" i="40"/>
  <c r="AK242" i="40"/>
  <c r="BQ241" i="40"/>
  <c r="BA241" i="40"/>
  <c r="BK239" i="40"/>
  <c r="AU240" i="40"/>
  <c r="CA239" i="40"/>
  <c r="AT241" i="40"/>
  <c r="BJ240" i="40"/>
  <c r="BZ240" i="40"/>
  <c r="BU239" i="40"/>
  <c r="AO240" i="40"/>
  <c r="BE239" i="40"/>
  <c r="AH240" i="40"/>
  <c r="BN239" i="40"/>
  <c r="AX239" i="40"/>
  <c r="AQ242" i="40"/>
  <c r="BG241" i="40"/>
  <c r="BW241" i="40"/>
  <c r="AS240" i="40"/>
  <c r="BY239" i="40"/>
  <c r="BI239" i="40"/>
  <c r="BF239" i="40"/>
  <c r="BV239" i="40"/>
  <c r="AP240" i="40"/>
  <c r="AI240" i="40"/>
  <c r="AY239" i="40"/>
  <c r="BO239" i="40"/>
  <c r="BR239" i="40"/>
  <c r="BB239" i="40"/>
  <c r="AL240" i="40"/>
  <c r="BP239" i="40"/>
  <c r="AZ239" i="40"/>
  <c r="AJ240" i="40"/>
  <c r="BV240" i="39"/>
  <c r="BF240" i="39"/>
  <c r="AP241" i="39"/>
  <c r="AN240" i="39"/>
  <c r="BT239" i="39"/>
  <c r="BD239" i="39"/>
  <c r="BC240" i="39"/>
  <c r="AM241" i="39"/>
  <c r="BS240" i="39"/>
  <c r="AR242" i="39"/>
  <c r="BX241" i="39"/>
  <c r="BH241" i="39"/>
  <c r="BE240" i="39"/>
  <c r="BU240" i="39"/>
  <c r="AO241" i="39"/>
  <c r="BZ241" i="39"/>
  <c r="AT242" i="39"/>
  <c r="BJ241" i="39"/>
  <c r="AV240" i="39"/>
  <c r="AF241" i="39"/>
  <c r="BL240" i="39"/>
  <c r="BM239" i="39"/>
  <c r="AG240" i="39"/>
  <c r="AW239" i="39"/>
  <c r="BB240" i="39"/>
  <c r="AL241" i="39"/>
  <c r="BR240" i="39"/>
  <c r="BP241" i="39"/>
  <c r="AZ241" i="39"/>
  <c r="AJ242" i="39"/>
  <c r="AI240" i="39"/>
  <c r="BO239" i="39"/>
  <c r="AY239" i="39"/>
  <c r="BK239" i="39"/>
  <c r="AU240" i="39"/>
  <c r="CA239" i="39"/>
  <c r="AH240" i="39"/>
  <c r="BN239" i="39"/>
  <c r="AX239" i="39"/>
  <c r="BY240" i="39"/>
  <c r="AS241" i="39"/>
  <c r="BI240" i="39"/>
  <c r="BQ241" i="39"/>
  <c r="BA241" i="39"/>
  <c r="AK242" i="39"/>
  <c r="AG240" i="38"/>
  <c r="AW239" i="38"/>
  <c r="BM239" i="38"/>
  <c r="AP240" i="38"/>
  <c r="BF239" i="38"/>
  <c r="BV239" i="38"/>
  <c r="AJ241" i="38"/>
  <c r="AZ240" i="38"/>
  <c r="BP240" i="38"/>
  <c r="BC240" i="38"/>
  <c r="AM241" i="38"/>
  <c r="BS240" i="38"/>
  <c r="AI241" i="38"/>
  <c r="AY240" i="38"/>
  <c r="BO240" i="38"/>
  <c r="BX240" i="38"/>
  <c r="BH240" i="38"/>
  <c r="AR241" i="38"/>
  <c r="BQ240" i="38"/>
  <c r="AK241" i="38"/>
  <c r="BA240" i="38"/>
  <c r="BD240" i="38"/>
  <c r="BT240" i="38"/>
  <c r="AN241" i="38"/>
  <c r="AF240" i="38"/>
  <c r="BL239" i="38"/>
  <c r="AV239" i="38"/>
  <c r="AH241" i="38"/>
  <c r="AX240" i="38"/>
  <c r="BN240" i="38"/>
  <c r="BE239" i="38"/>
  <c r="AO240" i="38"/>
  <c r="BU239" i="38"/>
  <c r="BW241" i="38"/>
  <c r="AQ242" i="38"/>
  <c r="BG241" i="38"/>
  <c r="BB241" i="38"/>
  <c r="AL242" i="38"/>
  <c r="BR241" i="38"/>
  <c r="CA239" i="38"/>
  <c r="AU240" i="38"/>
  <c r="BK239" i="38"/>
  <c r="BE239" i="37"/>
  <c r="BU239" i="37"/>
  <c r="AO240" i="37"/>
  <c r="BD239" i="37"/>
  <c r="BT239" i="37"/>
  <c r="AN240" i="37"/>
  <c r="BW239" i="37"/>
  <c r="AQ240" i="37"/>
  <c r="BG239" i="37"/>
  <c r="BZ239" i="37"/>
  <c r="BJ239" i="37"/>
  <c r="AT240" i="37"/>
  <c r="BH241" i="37"/>
  <c r="BX241" i="37"/>
  <c r="AR242" i="37"/>
  <c r="BA239" i="37"/>
  <c r="AK240" i="37"/>
  <c r="BQ239" i="37"/>
  <c r="AM240" i="37"/>
  <c r="BC239" i="37"/>
  <c r="BS239" i="37"/>
  <c r="AZ239" i="37"/>
  <c r="AJ240" i="37"/>
  <c r="BP239" i="37"/>
  <c r="BY239" i="37"/>
  <c r="BI239" i="37"/>
  <c r="AS240" i="37"/>
  <c r="BB239" i="37"/>
  <c r="AL240" i="37"/>
  <c r="BR239" i="37"/>
  <c r="AV240" i="37"/>
  <c r="AF241" i="37"/>
  <c r="BL240" i="37"/>
  <c r="AY239" i="37"/>
  <c r="AI240" i="37"/>
  <c r="BO239" i="37"/>
  <c r="AU241" i="37"/>
  <c r="CA240" i="37"/>
  <c r="BK240" i="37"/>
  <c r="AP241" i="37"/>
  <c r="BV240" i="37"/>
  <c r="BF240" i="37"/>
  <c r="AV239" i="36"/>
  <c r="AF240" i="36"/>
  <c r="BL239" i="36"/>
  <c r="AT240" i="36"/>
  <c r="BZ239" i="36"/>
  <c r="BJ239" i="36"/>
  <c r="BN241" i="36"/>
  <c r="AH242" i="36"/>
  <c r="AX241" i="36"/>
  <c r="BP240" i="36"/>
  <c r="AJ241" i="36"/>
  <c r="AZ240" i="36"/>
  <c r="AS240" i="36"/>
  <c r="BY239" i="36"/>
  <c r="BI239" i="36"/>
  <c r="AO241" i="36"/>
  <c r="BE240" i="36"/>
  <c r="BU240" i="36"/>
  <c r="BT239" i="36"/>
  <c r="BD239" i="36"/>
  <c r="AN240" i="36"/>
  <c r="AQ240" i="36"/>
  <c r="BG239" i="36"/>
  <c r="BW239" i="36"/>
  <c r="AK242" i="36"/>
  <c r="BQ241" i="36"/>
  <c r="BA241" i="36"/>
  <c r="AR241" i="36"/>
  <c r="BH240" i="36"/>
  <c r="BX240" i="36"/>
  <c r="BR240" i="36"/>
  <c r="AL241" i="36"/>
  <c r="BB240" i="36"/>
  <c r="AU240" i="36"/>
  <c r="CA239" i="36"/>
  <c r="BK239" i="36"/>
  <c r="BS239" i="36"/>
  <c r="BC239" i="36"/>
  <c r="AM240" i="36"/>
  <c r="AY239" i="36"/>
  <c r="BO239" i="36"/>
  <c r="AI240" i="36"/>
  <c r="AW239" i="36"/>
  <c r="AG240" i="36"/>
  <c r="BM239" i="36"/>
  <c r="AP240" i="36"/>
  <c r="BV239" i="36"/>
  <c r="BF239" i="36"/>
  <c r="BY236" i="16"/>
  <c r="BI236" i="16"/>
  <c r="BU236" i="16"/>
  <c r="BE236" i="16"/>
  <c r="BT236" i="16"/>
  <c r="BD236" i="16"/>
  <c r="BJ237" i="16"/>
  <c r="BZ237" i="16"/>
  <c r="BX237" i="16"/>
  <c r="BH237" i="16"/>
  <c r="BK237" i="16"/>
  <c r="CA237" i="16"/>
  <c r="BG236" i="16"/>
  <c r="BW236" i="16"/>
  <c r="BF237" i="16"/>
  <c r="BV237" i="16"/>
  <c r="AU238" i="16"/>
  <c r="AN237" i="16"/>
  <c r="AS237" i="16"/>
  <c r="AQ237" i="16"/>
  <c r="AP238" i="16"/>
  <c r="AO237" i="16"/>
  <c r="AR238" i="16"/>
  <c r="AT238" i="16"/>
  <c r="S94" i="15"/>
  <c r="AA94" i="15" s="1"/>
  <c r="U94" i="15"/>
  <c r="AC94" i="15" s="1"/>
  <c r="Y95" i="15"/>
  <c r="AG95" i="15" s="1"/>
  <c r="R95" i="15"/>
  <c r="Z95" i="15" s="1"/>
  <c r="V95" i="15"/>
  <c r="AD95" i="15" s="1"/>
  <c r="W95" i="15"/>
  <c r="AE95" i="15" s="1"/>
  <c r="T95" i="15"/>
  <c r="AB95" i="15" s="1"/>
  <c r="X95" i="15"/>
  <c r="AF95" i="15" s="1"/>
  <c r="BI240" i="38" l="1"/>
  <c r="AS241" i="38"/>
  <c r="BY240" i="38"/>
  <c r="AC137" i="45"/>
  <c r="U138" i="45"/>
  <c r="AW240" i="40"/>
  <c r="AG241" i="40"/>
  <c r="BM240" i="40"/>
  <c r="BR240" i="42"/>
  <c r="AL241" i="42"/>
  <c r="BB240" i="42"/>
  <c r="AR241" i="40"/>
  <c r="BH240" i="40"/>
  <c r="BX240" i="40"/>
  <c r="AH242" i="37"/>
  <c r="BN241" i="37"/>
  <c r="AX241" i="37"/>
  <c r="BK240" i="41"/>
  <c r="AU241" i="41"/>
  <c r="CA240" i="41"/>
  <c r="AG241" i="37"/>
  <c r="AW240" i="37"/>
  <c r="BM240" i="37"/>
  <c r="BJ240" i="38"/>
  <c r="AT241" i="38"/>
  <c r="BZ240" i="38"/>
  <c r="AU241" i="43"/>
  <c r="CA240" i="43"/>
  <c r="BK240" i="43"/>
  <c r="BW241" i="39"/>
  <c r="AQ242" i="39"/>
  <c r="BG241" i="39"/>
  <c r="AD137" i="45"/>
  <c r="V138" i="45"/>
  <c r="BT240" i="42"/>
  <c r="AN241" i="42"/>
  <c r="BD240" i="42"/>
  <c r="BZ240" i="43"/>
  <c r="AT241" i="43"/>
  <c r="BJ240" i="43"/>
  <c r="AF241" i="40"/>
  <c r="BL240" i="40"/>
  <c r="AV240" i="40"/>
  <c r="BI240" i="43"/>
  <c r="AS241" i="43"/>
  <c r="BY240" i="43"/>
  <c r="AW240" i="42"/>
  <c r="BM240" i="42"/>
  <c r="AG241" i="42"/>
  <c r="AZ240" i="42"/>
  <c r="AJ241" i="42"/>
  <c r="BP240" i="42"/>
  <c r="AJ241" i="41"/>
  <c r="AZ240" i="41"/>
  <c r="BP240" i="41"/>
  <c r="AA139" i="45"/>
  <c r="S140" i="45"/>
  <c r="W140" i="45"/>
  <c r="AE139" i="45"/>
  <c r="AG137" i="45"/>
  <c r="Y138" i="45"/>
  <c r="Z139" i="45"/>
  <c r="R140" i="45"/>
  <c r="X138" i="45"/>
  <c r="AF137" i="45"/>
  <c r="AB140" i="45"/>
  <c r="T141" i="45"/>
  <c r="BT241" i="44"/>
  <c r="BD241" i="44"/>
  <c r="AN242" i="44"/>
  <c r="BZ240" i="44"/>
  <c r="BJ240" i="44"/>
  <c r="AT241" i="44"/>
  <c r="BH240" i="44"/>
  <c r="AR241" i="44"/>
  <c r="BX240" i="44"/>
  <c r="BU241" i="44"/>
  <c r="BE241" i="44"/>
  <c r="AO242" i="44"/>
  <c r="AZ240" i="44"/>
  <c r="AJ241" i="44"/>
  <c r="BP240" i="44"/>
  <c r="AQ242" i="44"/>
  <c r="BW241" i="44"/>
  <c r="BG241" i="44"/>
  <c r="BK242" i="44"/>
  <c r="CA242" i="44"/>
  <c r="AU243" i="44"/>
  <c r="AX242" i="44"/>
  <c r="AH243" i="44"/>
  <c r="BN242" i="44"/>
  <c r="BQ242" i="44"/>
  <c r="BA242" i="44"/>
  <c r="AK243" i="44"/>
  <c r="BC240" i="44"/>
  <c r="AM241" i="44"/>
  <c r="BS240" i="44"/>
  <c r="AS242" i="44"/>
  <c r="BI241" i="44"/>
  <c r="BY241" i="44"/>
  <c r="BV241" i="44"/>
  <c r="AP242" i="44"/>
  <c r="BF241" i="44"/>
  <c r="AL244" i="44"/>
  <c r="BB243" i="44"/>
  <c r="BR243" i="44"/>
  <c r="AY240" i="44"/>
  <c r="AI241" i="44"/>
  <c r="BO240" i="44"/>
  <c r="AW241" i="44"/>
  <c r="BM241" i="44"/>
  <c r="AG242" i="44"/>
  <c r="BL242" i="44"/>
  <c r="AV242" i="44"/>
  <c r="AF243" i="44"/>
  <c r="AV241" i="43"/>
  <c r="AF242" i="43"/>
  <c r="BL241" i="43"/>
  <c r="AL242" i="43"/>
  <c r="BB241" i="43"/>
  <c r="BR241" i="43"/>
  <c r="AO242" i="43"/>
  <c r="BU241" i="43"/>
  <c r="BE241" i="43"/>
  <c r="AY240" i="43"/>
  <c r="AI241" i="43"/>
  <c r="BO240" i="43"/>
  <c r="AH241" i="43"/>
  <c r="BN240" i="43"/>
  <c r="AX240" i="43"/>
  <c r="BG241" i="43"/>
  <c r="BW241" i="43"/>
  <c r="AQ242" i="43"/>
  <c r="AN242" i="43"/>
  <c r="BT241" i="43"/>
  <c r="BD241" i="43"/>
  <c r="BA241" i="43"/>
  <c r="BQ241" i="43"/>
  <c r="AK242" i="43"/>
  <c r="AM242" i="43"/>
  <c r="BS241" i="43"/>
  <c r="BC241" i="43"/>
  <c r="BM240" i="43"/>
  <c r="AG241" i="43"/>
  <c r="AW240" i="43"/>
  <c r="BH242" i="43"/>
  <c r="BX242" i="43"/>
  <c r="AR243" i="43"/>
  <c r="AJ241" i="43"/>
  <c r="BP240" i="43"/>
  <c r="AZ240" i="43"/>
  <c r="BV241" i="43"/>
  <c r="AP242" i="43"/>
  <c r="BF241" i="43"/>
  <c r="AY240" i="42"/>
  <c r="BO240" i="42"/>
  <c r="AI241" i="42"/>
  <c r="BU242" i="42"/>
  <c r="AO243" i="42"/>
  <c r="BE242" i="42"/>
  <c r="BQ241" i="42"/>
  <c r="BA241" i="42"/>
  <c r="AK242" i="42"/>
  <c r="BC242" i="42"/>
  <c r="BS242" i="42"/>
  <c r="AM243" i="42"/>
  <c r="AR241" i="42"/>
  <c r="BH240" i="42"/>
  <c r="BX240" i="42"/>
  <c r="BN242" i="42"/>
  <c r="AX242" i="42"/>
  <c r="AH243" i="42"/>
  <c r="AF241" i="42"/>
  <c r="BL240" i="42"/>
  <c r="AV240" i="42"/>
  <c r="BK241" i="42"/>
  <c r="CA241" i="42"/>
  <c r="AU242" i="42"/>
  <c r="BI240" i="42"/>
  <c r="BY240" i="42"/>
  <c r="AS241" i="42"/>
  <c r="AQ241" i="42"/>
  <c r="BG240" i="42"/>
  <c r="BW240" i="42"/>
  <c r="BJ240" i="42"/>
  <c r="BZ240" i="42"/>
  <c r="AT241" i="42"/>
  <c r="AP241" i="42"/>
  <c r="BV240" i="42"/>
  <c r="BF240" i="42"/>
  <c r="AH242" i="41"/>
  <c r="AX241" i="41"/>
  <c r="BN241" i="41"/>
  <c r="BQ242" i="41"/>
  <c r="AK243" i="41"/>
  <c r="BA242" i="41"/>
  <c r="AS244" i="41"/>
  <c r="BY243" i="41"/>
  <c r="BI243" i="41"/>
  <c r="AM241" i="41"/>
  <c r="BC240" i="41"/>
  <c r="BS240" i="41"/>
  <c r="BJ242" i="41"/>
  <c r="AT243" i="41"/>
  <c r="BZ242" i="41"/>
  <c r="BO241" i="41"/>
  <c r="AY241" i="41"/>
  <c r="AI242" i="41"/>
  <c r="BF240" i="41"/>
  <c r="AP241" i="41"/>
  <c r="BV240" i="41"/>
  <c r="AO244" i="41"/>
  <c r="BU243" i="41"/>
  <c r="BE243" i="41"/>
  <c r="AL241" i="41"/>
  <c r="BB240" i="41"/>
  <c r="BR240" i="41"/>
  <c r="BL240" i="41"/>
  <c r="AF241" i="41"/>
  <c r="AV240" i="41"/>
  <c r="AR241" i="41"/>
  <c r="BH240" i="41"/>
  <c r="BX240" i="41"/>
  <c r="BM240" i="41"/>
  <c r="AG241" i="41"/>
  <c r="AW240" i="41"/>
  <c r="BD240" i="41"/>
  <c r="BT240" i="41"/>
  <c r="AN241" i="41"/>
  <c r="BG240" i="41"/>
  <c r="AQ241" i="41"/>
  <c r="BW240" i="41"/>
  <c r="BN240" i="40"/>
  <c r="AX240" i="40"/>
  <c r="AH241" i="40"/>
  <c r="BO240" i="40"/>
  <c r="AY240" i="40"/>
  <c r="AI241" i="40"/>
  <c r="BG242" i="40"/>
  <c r="BW242" i="40"/>
  <c r="AQ243" i="40"/>
  <c r="AN241" i="40"/>
  <c r="BT240" i="40"/>
  <c r="BD240" i="40"/>
  <c r="AU241" i="40"/>
  <c r="BK240" i="40"/>
  <c r="CA240" i="40"/>
  <c r="AS241" i="40"/>
  <c r="BI240" i="40"/>
  <c r="BY240" i="40"/>
  <c r="BJ241" i="40"/>
  <c r="AT242" i="40"/>
  <c r="BZ241" i="40"/>
  <c r="AM242" i="40"/>
  <c r="BS241" i="40"/>
  <c r="BC241" i="40"/>
  <c r="BV240" i="40"/>
  <c r="AP241" i="40"/>
  <c r="BF240" i="40"/>
  <c r="BP240" i="40"/>
  <c r="AZ240" i="40"/>
  <c r="AJ241" i="40"/>
  <c r="AK243" i="40"/>
  <c r="BQ242" i="40"/>
  <c r="BA242" i="40"/>
  <c r="AO241" i="40"/>
  <c r="BU240" i="40"/>
  <c r="BE240" i="40"/>
  <c r="BB240" i="40"/>
  <c r="BR240" i="40"/>
  <c r="AL241" i="40"/>
  <c r="BJ242" i="39"/>
  <c r="AT243" i="39"/>
  <c r="BZ242" i="39"/>
  <c r="AO242" i="39"/>
  <c r="BU241" i="39"/>
  <c r="BE241" i="39"/>
  <c r="AI241" i="39"/>
  <c r="BO240" i="39"/>
  <c r="AY240" i="39"/>
  <c r="AV241" i="39"/>
  <c r="AF242" i="39"/>
  <c r="BL241" i="39"/>
  <c r="BD240" i="39"/>
  <c r="AN241" i="39"/>
  <c r="BT240" i="39"/>
  <c r="BH242" i="39"/>
  <c r="AR243" i="39"/>
  <c r="BX242" i="39"/>
  <c r="BC241" i="39"/>
  <c r="BS241" i="39"/>
  <c r="AM242" i="39"/>
  <c r="BM240" i="39"/>
  <c r="AW240" i="39"/>
  <c r="AG241" i="39"/>
  <c r="AP242" i="39"/>
  <c r="BV241" i="39"/>
  <c r="BF241" i="39"/>
  <c r="BN240" i="39"/>
  <c r="AX240" i="39"/>
  <c r="AH241" i="39"/>
  <c r="BR241" i="39"/>
  <c r="BB241" i="39"/>
  <c r="AL242" i="39"/>
  <c r="AU241" i="39"/>
  <c r="CA240" i="39"/>
  <c r="BK240" i="39"/>
  <c r="AJ243" i="39"/>
  <c r="BP242" i="39"/>
  <c r="AZ242" i="39"/>
  <c r="AK243" i="39"/>
  <c r="BA242" i="39"/>
  <c r="BQ242" i="39"/>
  <c r="BY241" i="39"/>
  <c r="BI241" i="39"/>
  <c r="AS242" i="39"/>
  <c r="BX241" i="38"/>
  <c r="BH241" i="38"/>
  <c r="AR242" i="38"/>
  <c r="BC241" i="38"/>
  <c r="AM242" i="38"/>
  <c r="BS241" i="38"/>
  <c r="BE240" i="38"/>
  <c r="BU240" i="38"/>
  <c r="AO241" i="38"/>
  <c r="BK240" i="38"/>
  <c r="CA240" i="38"/>
  <c r="AU241" i="38"/>
  <c r="BA241" i="38"/>
  <c r="AK242" i="38"/>
  <c r="BQ241" i="38"/>
  <c r="AY241" i="38"/>
  <c r="BO241" i="38"/>
  <c r="AI242" i="38"/>
  <c r="AX241" i="38"/>
  <c r="AH242" i="38"/>
  <c r="BN241" i="38"/>
  <c r="BL240" i="38"/>
  <c r="AF241" i="38"/>
  <c r="AV240" i="38"/>
  <c r="AZ241" i="38"/>
  <c r="AJ242" i="38"/>
  <c r="BP241" i="38"/>
  <c r="AL243" i="38"/>
  <c r="BB242" i="38"/>
  <c r="BR242" i="38"/>
  <c r="BV240" i="38"/>
  <c r="AP241" i="38"/>
  <c r="BF240" i="38"/>
  <c r="BW242" i="38"/>
  <c r="AQ243" i="38"/>
  <c r="BG242" i="38"/>
  <c r="BD241" i="38"/>
  <c r="AN242" i="38"/>
  <c r="BT241" i="38"/>
  <c r="AG241" i="38"/>
  <c r="BM240" i="38"/>
  <c r="AW240" i="38"/>
  <c r="AF242" i="37"/>
  <c r="AV241" i="37"/>
  <c r="BL241" i="37"/>
  <c r="AR243" i="37"/>
  <c r="BX242" i="37"/>
  <c r="BH242" i="37"/>
  <c r="BZ240" i="37"/>
  <c r="BJ240" i="37"/>
  <c r="AT241" i="37"/>
  <c r="AU242" i="37"/>
  <c r="BK241" i="37"/>
  <c r="CA241" i="37"/>
  <c r="BU240" i="37"/>
  <c r="BE240" i="37"/>
  <c r="AO241" i="37"/>
  <c r="BC240" i="37"/>
  <c r="BS240" i="37"/>
  <c r="AM241" i="37"/>
  <c r="BA240" i="37"/>
  <c r="BQ240" i="37"/>
  <c r="AK241" i="37"/>
  <c r="BY240" i="37"/>
  <c r="BI240" i="37"/>
  <c r="AS241" i="37"/>
  <c r="BR240" i="37"/>
  <c r="BB240" i="37"/>
  <c r="AL241" i="37"/>
  <c r="BW240" i="37"/>
  <c r="BG240" i="37"/>
  <c r="AQ241" i="37"/>
  <c r="BV241" i="37"/>
  <c r="AP242" i="37"/>
  <c r="BF241" i="37"/>
  <c r="AN241" i="37"/>
  <c r="BT240" i="37"/>
  <c r="BD240" i="37"/>
  <c r="BP240" i="37"/>
  <c r="AZ240" i="37"/>
  <c r="AJ241" i="37"/>
  <c r="AY240" i="37"/>
  <c r="BO240" i="37"/>
  <c r="AI241" i="37"/>
  <c r="AM241" i="36"/>
  <c r="BC240" i="36"/>
  <c r="BS240" i="36"/>
  <c r="AO242" i="36"/>
  <c r="BU241" i="36"/>
  <c r="BE241" i="36"/>
  <c r="BK240" i="36"/>
  <c r="AU241" i="36"/>
  <c r="CA240" i="36"/>
  <c r="BI240" i="36"/>
  <c r="AS241" i="36"/>
  <c r="BY240" i="36"/>
  <c r="AR242" i="36"/>
  <c r="BH241" i="36"/>
  <c r="BX241" i="36"/>
  <c r="AZ241" i="36"/>
  <c r="AJ242" i="36"/>
  <c r="BP241" i="36"/>
  <c r="BM240" i="36"/>
  <c r="AG241" i="36"/>
  <c r="AW240" i="36"/>
  <c r="BN242" i="36"/>
  <c r="AH243" i="36"/>
  <c r="AX242" i="36"/>
  <c r="AI241" i="36"/>
  <c r="BO240" i="36"/>
  <c r="AY240" i="36"/>
  <c r="AQ241" i="36"/>
  <c r="BW240" i="36"/>
  <c r="BG240" i="36"/>
  <c r="AV240" i="36"/>
  <c r="AF241" i="36"/>
  <c r="BL240" i="36"/>
  <c r="BB241" i="36"/>
  <c r="BR241" i="36"/>
  <c r="AL242" i="36"/>
  <c r="AP241" i="36"/>
  <c r="BF240" i="36"/>
  <c r="BV240" i="36"/>
  <c r="AK243" i="36"/>
  <c r="BQ242" i="36"/>
  <c r="BA242" i="36"/>
  <c r="BJ240" i="36"/>
  <c r="AT241" i="36"/>
  <c r="BZ240" i="36"/>
  <c r="AN241" i="36"/>
  <c r="BD240" i="36"/>
  <c r="BT240" i="36"/>
  <c r="BG237" i="16"/>
  <c r="BW237" i="16"/>
  <c r="BY237" i="16"/>
  <c r="BI237" i="16"/>
  <c r="BT237" i="16"/>
  <c r="BD237" i="16"/>
  <c r="AZ111" i="16"/>
  <c r="BP111" i="16"/>
  <c r="CA238" i="16"/>
  <c r="BK238" i="16"/>
  <c r="BO111" i="16"/>
  <c r="AY111" i="16"/>
  <c r="BJ238" i="16"/>
  <c r="BZ238" i="16"/>
  <c r="BX238" i="16"/>
  <c r="BH238" i="16"/>
  <c r="BU237" i="16"/>
  <c r="BE237" i="16"/>
  <c r="BV238" i="16"/>
  <c r="BF238" i="16"/>
  <c r="AQ238" i="16"/>
  <c r="AO238" i="16"/>
  <c r="AP239" i="16"/>
  <c r="AS238" i="16"/>
  <c r="AN238" i="16"/>
  <c r="AT239" i="16"/>
  <c r="AU239" i="16"/>
  <c r="AR239" i="16"/>
  <c r="V96" i="15"/>
  <c r="AD96" i="15" s="1"/>
  <c r="X96" i="15"/>
  <c r="AF96" i="15" s="1"/>
  <c r="R96" i="15"/>
  <c r="Z96" i="15" s="1"/>
  <c r="T96" i="15"/>
  <c r="AB96" i="15" s="1"/>
  <c r="Y96" i="15"/>
  <c r="AG96" i="15" s="1"/>
  <c r="W96" i="15"/>
  <c r="AE96" i="15" s="1"/>
  <c r="U95" i="15"/>
  <c r="AC95" i="15" s="1"/>
  <c r="S95" i="15"/>
  <c r="AA95" i="15" s="1"/>
  <c r="BZ241" i="43" l="1"/>
  <c r="AT242" i="43"/>
  <c r="BJ241" i="43"/>
  <c r="BK241" i="41"/>
  <c r="AU242" i="41"/>
  <c r="CA241" i="41"/>
  <c r="BD241" i="42"/>
  <c r="BT241" i="42"/>
  <c r="AN242" i="42"/>
  <c r="AX242" i="37"/>
  <c r="AH243" i="37"/>
  <c r="BN242" i="37"/>
  <c r="AD138" i="45"/>
  <c r="V139" i="45"/>
  <c r="BP241" i="41"/>
  <c r="AJ242" i="41"/>
  <c r="AZ241" i="41"/>
  <c r="AR242" i="40"/>
  <c r="BX241" i="40"/>
  <c r="BH241" i="40"/>
  <c r="BP241" i="42"/>
  <c r="AZ241" i="42"/>
  <c r="AJ242" i="42"/>
  <c r="BG242" i="39"/>
  <c r="AQ243" i="39"/>
  <c r="BW242" i="39"/>
  <c r="BR241" i="42"/>
  <c r="AL242" i="42"/>
  <c r="BB241" i="42"/>
  <c r="AG242" i="42"/>
  <c r="BM241" i="42"/>
  <c r="AW241" i="42"/>
  <c r="CA241" i="43"/>
  <c r="AU242" i="43"/>
  <c r="BK241" i="43"/>
  <c r="AG242" i="40"/>
  <c r="BM241" i="40"/>
  <c r="AW241" i="40"/>
  <c r="BI241" i="43"/>
  <c r="AS242" i="43"/>
  <c r="BY241" i="43"/>
  <c r="BJ241" i="38"/>
  <c r="AT242" i="38"/>
  <c r="BZ241" i="38"/>
  <c r="U139" i="45"/>
  <c r="AC138" i="45"/>
  <c r="BY241" i="38"/>
  <c r="AS242" i="38"/>
  <c r="BI241" i="38"/>
  <c r="BL241" i="40"/>
  <c r="AF242" i="40"/>
  <c r="AV241" i="40"/>
  <c r="AW241" i="37"/>
  <c r="AG242" i="37"/>
  <c r="BM241" i="37"/>
  <c r="X139" i="45"/>
  <c r="AF138" i="45"/>
  <c r="T142" i="45"/>
  <c r="AB141" i="45"/>
  <c r="Z140" i="45"/>
  <c r="R141" i="45"/>
  <c r="AG138" i="45"/>
  <c r="Y139" i="45"/>
  <c r="AE140" i="45"/>
  <c r="W141" i="45"/>
  <c r="AA140" i="45"/>
  <c r="S141" i="45"/>
  <c r="AZ241" i="44"/>
  <c r="BP241" i="44"/>
  <c r="AJ242" i="44"/>
  <c r="AL245" i="44"/>
  <c r="BR244" i="44"/>
  <c r="BB244" i="44"/>
  <c r="AP243" i="44"/>
  <c r="BF242" i="44"/>
  <c r="BV242" i="44"/>
  <c r="AS243" i="44"/>
  <c r="BY242" i="44"/>
  <c r="BI242" i="44"/>
  <c r="BS241" i="44"/>
  <c r="BC241" i="44"/>
  <c r="AM242" i="44"/>
  <c r="AW242" i="44"/>
  <c r="AG243" i="44"/>
  <c r="BM242" i="44"/>
  <c r="BL243" i="44"/>
  <c r="AV243" i="44"/>
  <c r="AF244" i="44"/>
  <c r="AK244" i="44"/>
  <c r="BQ243" i="44"/>
  <c r="BA243" i="44"/>
  <c r="BN243" i="44"/>
  <c r="AH244" i="44"/>
  <c r="AX243" i="44"/>
  <c r="BT242" i="44"/>
  <c r="AN243" i="44"/>
  <c r="BD242" i="44"/>
  <c r="AQ243" i="44"/>
  <c r="BW242" i="44"/>
  <c r="BG242" i="44"/>
  <c r="AT242" i="44"/>
  <c r="BJ241" i="44"/>
  <c r="BZ241" i="44"/>
  <c r="AO243" i="44"/>
  <c r="BE242" i="44"/>
  <c r="BU242" i="44"/>
  <c r="AR242" i="44"/>
  <c r="BX241" i="44"/>
  <c r="BH241" i="44"/>
  <c r="AY241" i="44"/>
  <c r="BO241" i="44"/>
  <c r="AI242" i="44"/>
  <c r="AU244" i="44"/>
  <c r="BK243" i="44"/>
  <c r="CA243" i="44"/>
  <c r="AG242" i="43"/>
  <c r="BM241" i="43"/>
  <c r="AW241" i="43"/>
  <c r="BO241" i="43"/>
  <c r="AI242" i="43"/>
  <c r="AY241" i="43"/>
  <c r="BR242" i="43"/>
  <c r="BB242" i="43"/>
  <c r="AL243" i="43"/>
  <c r="BD242" i="43"/>
  <c r="BT242" i="43"/>
  <c r="AN243" i="43"/>
  <c r="AF243" i="43"/>
  <c r="BL242" i="43"/>
  <c r="AV242" i="43"/>
  <c r="BN241" i="43"/>
  <c r="AH242" i="43"/>
  <c r="AX241" i="43"/>
  <c r="BP241" i="43"/>
  <c r="AZ241" i="43"/>
  <c r="AJ242" i="43"/>
  <c r="BA242" i="43"/>
  <c r="BQ242" i="43"/>
  <c r="AK243" i="43"/>
  <c r="BE242" i="43"/>
  <c r="BU242" i="43"/>
  <c r="AO243" i="43"/>
  <c r="AR244" i="43"/>
  <c r="BX243" i="43"/>
  <c r="BH243" i="43"/>
  <c r="AM243" i="43"/>
  <c r="BC242" i="43"/>
  <c r="BS242" i="43"/>
  <c r="BF242" i="43"/>
  <c r="AP243" i="43"/>
  <c r="BV242" i="43"/>
  <c r="BG242" i="43"/>
  <c r="BW242" i="43"/>
  <c r="AQ243" i="43"/>
  <c r="AR242" i="42"/>
  <c r="BH241" i="42"/>
  <c r="BX241" i="42"/>
  <c r="BA242" i="42"/>
  <c r="BQ242" i="42"/>
  <c r="AK243" i="42"/>
  <c r="BU243" i="42"/>
  <c r="BE243" i="42"/>
  <c r="AO244" i="42"/>
  <c r="AI242" i="42"/>
  <c r="BO241" i="42"/>
  <c r="AY241" i="42"/>
  <c r="BF241" i="42"/>
  <c r="AP242" i="42"/>
  <c r="BV241" i="42"/>
  <c r="BG241" i="42"/>
  <c r="AQ242" i="42"/>
  <c r="BW241" i="42"/>
  <c r="AM244" i="42"/>
  <c r="BS243" i="42"/>
  <c r="BC243" i="42"/>
  <c r="AU243" i="42"/>
  <c r="CA242" i="42"/>
  <c r="BK242" i="42"/>
  <c r="BJ241" i="42"/>
  <c r="AT242" i="42"/>
  <c r="BZ241" i="42"/>
  <c r="BL241" i="42"/>
  <c r="AF242" i="42"/>
  <c r="AV241" i="42"/>
  <c r="BI241" i="42"/>
  <c r="AS242" i="42"/>
  <c r="BY241" i="42"/>
  <c r="BN243" i="42"/>
  <c r="AX243" i="42"/>
  <c r="AH244" i="42"/>
  <c r="BX241" i="41"/>
  <c r="BH241" i="41"/>
  <c r="AR242" i="41"/>
  <c r="BL241" i="41"/>
  <c r="AV241" i="41"/>
  <c r="AF242" i="41"/>
  <c r="AM242" i="41"/>
  <c r="BS241" i="41"/>
  <c r="BC241" i="41"/>
  <c r="BG241" i="41"/>
  <c r="AQ242" i="41"/>
  <c r="BW241" i="41"/>
  <c r="BY244" i="41"/>
  <c r="AS245" i="41"/>
  <c r="BI244" i="41"/>
  <c r="BD241" i="41"/>
  <c r="BT241" i="41"/>
  <c r="AN242" i="41"/>
  <c r="AK244" i="41"/>
  <c r="BQ243" i="41"/>
  <c r="BA243" i="41"/>
  <c r="BF241" i="41"/>
  <c r="AP242" i="41"/>
  <c r="BV241" i="41"/>
  <c r="AY242" i="41"/>
  <c r="AI243" i="41"/>
  <c r="BO242" i="41"/>
  <c r="AT244" i="41"/>
  <c r="BJ243" i="41"/>
  <c r="BZ243" i="41"/>
  <c r="AL242" i="41"/>
  <c r="BB241" i="41"/>
  <c r="BR241" i="41"/>
  <c r="BE244" i="41"/>
  <c r="BU244" i="41"/>
  <c r="AO245" i="41"/>
  <c r="BM241" i="41"/>
  <c r="AW241" i="41"/>
  <c r="AG242" i="41"/>
  <c r="AH243" i="41"/>
  <c r="AX242" i="41"/>
  <c r="BN242" i="41"/>
  <c r="BI241" i="40"/>
  <c r="AS242" i="40"/>
  <c r="BY241" i="40"/>
  <c r="BK241" i="40"/>
  <c r="AU242" i="40"/>
  <c r="CA241" i="40"/>
  <c r="BS242" i="40"/>
  <c r="BC242" i="40"/>
  <c r="AM243" i="40"/>
  <c r="AP242" i="40"/>
  <c r="BV241" i="40"/>
  <c r="BF241" i="40"/>
  <c r="BT241" i="40"/>
  <c r="AN242" i="40"/>
  <c r="BD241" i="40"/>
  <c r="AL242" i="40"/>
  <c r="BR241" i="40"/>
  <c r="BB241" i="40"/>
  <c r="AJ242" i="40"/>
  <c r="AZ241" i="40"/>
  <c r="BP241" i="40"/>
  <c r="AO242" i="40"/>
  <c r="BU241" i="40"/>
  <c r="BE241" i="40"/>
  <c r="BN241" i="40"/>
  <c r="AH242" i="40"/>
  <c r="AX241" i="40"/>
  <c r="BO241" i="40"/>
  <c r="AI242" i="40"/>
  <c r="AY241" i="40"/>
  <c r="BA243" i="40"/>
  <c r="BQ243" i="40"/>
  <c r="AK244" i="40"/>
  <c r="AQ244" i="40"/>
  <c r="BG243" i="40"/>
  <c r="BW243" i="40"/>
  <c r="BZ242" i="40"/>
  <c r="AT243" i="40"/>
  <c r="BJ242" i="40"/>
  <c r="BH243" i="39"/>
  <c r="BX243" i="39"/>
  <c r="AR244" i="39"/>
  <c r="AN242" i="39"/>
  <c r="BD241" i="39"/>
  <c r="BT241" i="39"/>
  <c r="AW241" i="39"/>
  <c r="AG242" i="39"/>
  <c r="BM241" i="39"/>
  <c r="AO243" i="39"/>
  <c r="BE242" i="39"/>
  <c r="BU242" i="39"/>
  <c r="AZ243" i="39"/>
  <c r="BP243" i="39"/>
  <c r="AJ244" i="39"/>
  <c r="AX241" i="39"/>
  <c r="AH242" i="39"/>
  <c r="BN241" i="39"/>
  <c r="BA243" i="39"/>
  <c r="BQ243" i="39"/>
  <c r="AK244" i="39"/>
  <c r="BO241" i="39"/>
  <c r="AY241" i="39"/>
  <c r="AI242" i="39"/>
  <c r="BF242" i="39"/>
  <c r="BV242" i="39"/>
  <c r="AP243" i="39"/>
  <c r="BZ243" i="39"/>
  <c r="AT244" i="39"/>
  <c r="BJ243" i="39"/>
  <c r="AU242" i="39"/>
  <c r="CA241" i="39"/>
  <c r="BK241" i="39"/>
  <c r="AL243" i="39"/>
  <c r="BB242" i="39"/>
  <c r="BR242" i="39"/>
  <c r="BL242" i="39"/>
  <c r="AF243" i="39"/>
  <c r="AV242" i="39"/>
  <c r="BI242" i="39"/>
  <c r="BY242" i="39"/>
  <c r="AS243" i="39"/>
  <c r="AM243" i="39"/>
  <c r="BC242" i="39"/>
  <c r="BS242" i="39"/>
  <c r="BE241" i="38"/>
  <c r="BU241" i="38"/>
  <c r="AO242" i="38"/>
  <c r="BV241" i="38"/>
  <c r="BF241" i="38"/>
  <c r="AP242" i="38"/>
  <c r="BN242" i="38"/>
  <c r="AX242" i="38"/>
  <c r="AH243" i="38"/>
  <c r="BX242" i="38"/>
  <c r="AR243" i="38"/>
  <c r="BH242" i="38"/>
  <c r="AK243" i="38"/>
  <c r="BA242" i="38"/>
  <c r="BQ242" i="38"/>
  <c r="AU242" i="38"/>
  <c r="CA241" i="38"/>
  <c r="BK241" i="38"/>
  <c r="BP242" i="38"/>
  <c r="AZ242" i="38"/>
  <c r="AJ243" i="38"/>
  <c r="AG242" i="38"/>
  <c r="AW241" i="38"/>
  <c r="BM241" i="38"/>
  <c r="AM243" i="38"/>
  <c r="BC242" i="38"/>
  <c r="BS242" i="38"/>
  <c r="BB243" i="38"/>
  <c r="AL244" i="38"/>
  <c r="BR243" i="38"/>
  <c r="AF242" i="38"/>
  <c r="AV241" i="38"/>
  <c r="BL241" i="38"/>
  <c r="AN243" i="38"/>
  <c r="BD242" i="38"/>
  <c r="BT242" i="38"/>
  <c r="BG243" i="38"/>
  <c r="AQ244" i="38"/>
  <c r="BW243" i="38"/>
  <c r="BO242" i="38"/>
  <c r="AY242" i="38"/>
  <c r="AI243" i="38"/>
  <c r="BV242" i="37"/>
  <c r="AP243" i="37"/>
  <c r="BF242" i="37"/>
  <c r="BT241" i="37"/>
  <c r="AN242" i="37"/>
  <c r="BD241" i="37"/>
  <c r="BU241" i="37"/>
  <c r="AO242" i="37"/>
  <c r="BE241" i="37"/>
  <c r="AS242" i="37"/>
  <c r="BI241" i="37"/>
  <c r="BY241" i="37"/>
  <c r="BJ241" i="37"/>
  <c r="AT242" i="37"/>
  <c r="BZ241" i="37"/>
  <c r="AY241" i="37"/>
  <c r="AI242" i="37"/>
  <c r="BO241" i="37"/>
  <c r="AZ241" i="37"/>
  <c r="AJ242" i="37"/>
  <c r="BP241" i="37"/>
  <c r="BS241" i="37"/>
  <c r="AM242" i="37"/>
  <c r="BC241" i="37"/>
  <c r="BR241" i="37"/>
  <c r="AL242" i="37"/>
  <c r="BB241" i="37"/>
  <c r="AU243" i="37"/>
  <c r="CA242" i="37"/>
  <c r="BK242" i="37"/>
  <c r="AR244" i="37"/>
  <c r="BX243" i="37"/>
  <c r="BH243" i="37"/>
  <c r="BW241" i="37"/>
  <c r="AQ242" i="37"/>
  <c r="BG241" i="37"/>
  <c r="BA241" i="37"/>
  <c r="AK242" i="37"/>
  <c r="BQ241" i="37"/>
  <c r="AV242" i="37"/>
  <c r="AF243" i="37"/>
  <c r="BL242" i="37"/>
  <c r="AJ243" i="36"/>
  <c r="BP242" i="36"/>
  <c r="AZ242" i="36"/>
  <c r="AS242" i="36"/>
  <c r="BI241" i="36"/>
  <c r="BY241" i="36"/>
  <c r="BW241" i="36"/>
  <c r="BG241" i="36"/>
  <c r="AQ242" i="36"/>
  <c r="BQ243" i="36"/>
  <c r="BA243" i="36"/>
  <c r="AK244" i="36"/>
  <c r="AL243" i="36"/>
  <c r="BR242" i="36"/>
  <c r="BB242" i="36"/>
  <c r="BL241" i="36"/>
  <c r="AV241" i="36"/>
  <c r="AF242" i="36"/>
  <c r="AU242" i="36"/>
  <c r="BK241" i="36"/>
  <c r="CA241" i="36"/>
  <c r="BT241" i="36"/>
  <c r="AN242" i="36"/>
  <c r="BD241" i="36"/>
  <c r="BO241" i="36"/>
  <c r="AI242" i="36"/>
  <c r="AY241" i="36"/>
  <c r="BN243" i="36"/>
  <c r="AH244" i="36"/>
  <c r="AX243" i="36"/>
  <c r="BM241" i="36"/>
  <c r="AW241" i="36"/>
  <c r="AG242" i="36"/>
  <c r="AR243" i="36"/>
  <c r="BX242" i="36"/>
  <c r="BH242" i="36"/>
  <c r="AT242" i="36"/>
  <c r="BJ241" i="36"/>
  <c r="BZ241" i="36"/>
  <c r="AO243" i="36"/>
  <c r="BU242" i="36"/>
  <c r="BE242" i="36"/>
  <c r="BV241" i="36"/>
  <c r="AP242" i="36"/>
  <c r="BF241" i="36"/>
  <c r="BC241" i="36"/>
  <c r="AM242" i="36"/>
  <c r="BS241" i="36"/>
  <c r="BM111" i="16"/>
  <c r="AW111" i="16"/>
  <c r="BH239" i="16"/>
  <c r="BX239" i="16"/>
  <c r="BK239" i="16"/>
  <c r="CA239" i="16"/>
  <c r="BT238" i="16"/>
  <c r="BD238" i="16"/>
  <c r="BP112" i="16"/>
  <c r="AZ112" i="16"/>
  <c r="BO112" i="16"/>
  <c r="AY112" i="16"/>
  <c r="BC111" i="16"/>
  <c r="BS111" i="16"/>
  <c r="BN111" i="16"/>
  <c r="AX111" i="16"/>
  <c r="BJ239" i="16"/>
  <c r="BZ239" i="16"/>
  <c r="BY238" i="16"/>
  <c r="BI238" i="16"/>
  <c r="BU238" i="16"/>
  <c r="BE238" i="16"/>
  <c r="BL111" i="16"/>
  <c r="AV111" i="16"/>
  <c r="BQ111" i="16"/>
  <c r="BA111" i="16"/>
  <c r="BB111" i="16"/>
  <c r="BR111" i="16"/>
  <c r="BV239" i="16"/>
  <c r="BF239" i="16"/>
  <c r="BW238" i="16"/>
  <c r="BG238" i="16"/>
  <c r="AT240" i="16"/>
  <c r="AO239" i="16"/>
  <c r="AN239" i="16"/>
  <c r="AP240" i="16"/>
  <c r="AS239" i="16"/>
  <c r="AR240" i="16"/>
  <c r="AU240" i="16"/>
  <c r="AQ239" i="16"/>
  <c r="S96" i="15"/>
  <c r="AA96" i="15" s="1"/>
  <c r="U96" i="15"/>
  <c r="AC96" i="15" s="1"/>
  <c r="T97" i="15"/>
  <c r="AB97" i="15" s="1"/>
  <c r="R97" i="15"/>
  <c r="Z97" i="15" s="1"/>
  <c r="W97" i="15"/>
  <c r="AE97" i="15" s="1"/>
  <c r="X97" i="15"/>
  <c r="AF97" i="15" s="1"/>
  <c r="Y97" i="15"/>
  <c r="AG97" i="15" s="1"/>
  <c r="V97" i="15"/>
  <c r="AD97" i="15" s="1"/>
  <c r="AS243" i="43" l="1"/>
  <c r="BY242" i="43"/>
  <c r="BI242" i="43"/>
  <c r="BH242" i="40"/>
  <c r="AR243" i="40"/>
  <c r="BX242" i="40"/>
  <c r="AW242" i="40"/>
  <c r="AG243" i="40"/>
  <c r="BM242" i="40"/>
  <c r="BP242" i="41"/>
  <c r="AZ242" i="41"/>
  <c r="AJ243" i="41"/>
  <c r="AW242" i="37"/>
  <c r="AG243" i="37"/>
  <c r="BM242" i="37"/>
  <c r="AU243" i="43"/>
  <c r="BK242" i="43"/>
  <c r="CA242" i="43"/>
  <c r="V140" i="45"/>
  <c r="AD139" i="45"/>
  <c r="BL242" i="40"/>
  <c r="AV242" i="40"/>
  <c r="AF243" i="40"/>
  <c r="AX243" i="37"/>
  <c r="AH244" i="37"/>
  <c r="BN243" i="37"/>
  <c r="AW242" i="42"/>
  <c r="AG243" i="42"/>
  <c r="BM242" i="42"/>
  <c r="BD242" i="42"/>
  <c r="BT242" i="42"/>
  <c r="AN243" i="42"/>
  <c r="BY242" i="38"/>
  <c r="AS243" i="38"/>
  <c r="BI242" i="38"/>
  <c r="BB242" i="42"/>
  <c r="AL243" i="42"/>
  <c r="BR242" i="42"/>
  <c r="U140" i="45"/>
  <c r="AC139" i="45"/>
  <c r="BG243" i="39"/>
  <c r="AQ244" i="39"/>
  <c r="BW243" i="39"/>
  <c r="BK242" i="41"/>
  <c r="AU243" i="41"/>
  <c r="CA242" i="41"/>
  <c r="BZ242" i="38"/>
  <c r="AT243" i="38"/>
  <c r="BJ242" i="38"/>
  <c r="BP242" i="42"/>
  <c r="AZ242" i="42"/>
  <c r="AJ243" i="42"/>
  <c r="BZ242" i="43"/>
  <c r="BJ242" i="43"/>
  <c r="AT243" i="43"/>
  <c r="S142" i="45"/>
  <c r="AA141" i="45"/>
  <c r="W142" i="45"/>
  <c r="AE141" i="45"/>
  <c r="Y140" i="45"/>
  <c r="AG139" i="45"/>
  <c r="AB142" i="45"/>
  <c r="T143" i="45"/>
  <c r="R142" i="45"/>
  <c r="Z141" i="45"/>
  <c r="X140" i="45"/>
  <c r="AF139" i="45"/>
  <c r="AT243" i="44"/>
  <c r="BZ242" i="44"/>
  <c r="BJ242" i="44"/>
  <c r="BM243" i="44"/>
  <c r="AG244" i="44"/>
  <c r="AW243" i="44"/>
  <c r="BS242" i="44"/>
  <c r="BC242" i="44"/>
  <c r="AM243" i="44"/>
  <c r="AP244" i="44"/>
  <c r="BV243" i="44"/>
  <c r="BF243" i="44"/>
  <c r="AI243" i="44"/>
  <c r="AY242" i="44"/>
  <c r="BO242" i="44"/>
  <c r="BW243" i="44"/>
  <c r="AQ244" i="44"/>
  <c r="BG243" i="44"/>
  <c r="BB245" i="44"/>
  <c r="AL246" i="44"/>
  <c r="BR245" i="44"/>
  <c r="AR243" i="44"/>
  <c r="BX242" i="44"/>
  <c r="BH242" i="44"/>
  <c r="AJ243" i="44"/>
  <c r="BP242" i="44"/>
  <c r="AZ242" i="44"/>
  <c r="AO244" i="44"/>
  <c r="BU243" i="44"/>
  <c r="BE243" i="44"/>
  <c r="AS244" i="44"/>
  <c r="BI243" i="44"/>
  <c r="BY243" i="44"/>
  <c r="BD243" i="44"/>
  <c r="AN244" i="44"/>
  <c r="BT243" i="44"/>
  <c r="BK244" i="44"/>
  <c r="CA244" i="44"/>
  <c r="AU245" i="44"/>
  <c r="AK245" i="44"/>
  <c r="BQ244" i="44"/>
  <c r="BA244" i="44"/>
  <c r="AH245" i="44"/>
  <c r="BN244" i="44"/>
  <c r="AX244" i="44"/>
  <c r="AV244" i="44"/>
  <c r="BL244" i="44"/>
  <c r="AF245" i="44"/>
  <c r="AV243" i="43"/>
  <c r="AF244" i="43"/>
  <c r="BL243" i="43"/>
  <c r="AI243" i="43"/>
  <c r="BO242" i="43"/>
  <c r="AY242" i="43"/>
  <c r="BR243" i="43"/>
  <c r="BB243" i="43"/>
  <c r="AL244" i="43"/>
  <c r="AP244" i="43"/>
  <c r="BF243" i="43"/>
  <c r="BV243" i="43"/>
  <c r="AZ242" i="43"/>
  <c r="BP242" i="43"/>
  <c r="AJ243" i="43"/>
  <c r="AX242" i="43"/>
  <c r="BN242" i="43"/>
  <c r="AH243" i="43"/>
  <c r="BX244" i="43"/>
  <c r="AR245" i="43"/>
  <c r="BH244" i="43"/>
  <c r="AQ244" i="43"/>
  <c r="BG243" i="43"/>
  <c r="BW243" i="43"/>
  <c r="BA243" i="43"/>
  <c r="BQ243" i="43"/>
  <c r="AK244" i="43"/>
  <c r="BS243" i="43"/>
  <c r="AM244" i="43"/>
  <c r="BC243" i="43"/>
  <c r="BT243" i="43"/>
  <c r="AN244" i="43"/>
  <c r="BD243" i="43"/>
  <c r="AO244" i="43"/>
  <c r="BE243" i="43"/>
  <c r="BU243" i="43"/>
  <c r="AG243" i="43"/>
  <c r="AW242" i="43"/>
  <c r="BM242" i="43"/>
  <c r="AV242" i="42"/>
  <c r="AF243" i="42"/>
  <c r="BL242" i="42"/>
  <c r="AT243" i="42"/>
  <c r="BZ242" i="42"/>
  <c r="BJ242" i="42"/>
  <c r="AY242" i="42"/>
  <c r="AI243" i="42"/>
  <c r="BO242" i="42"/>
  <c r="BK243" i="42"/>
  <c r="CA243" i="42"/>
  <c r="AU244" i="42"/>
  <c r="AK244" i="42"/>
  <c r="BA243" i="42"/>
  <c r="BQ243" i="42"/>
  <c r="AM245" i="42"/>
  <c r="BC244" i="42"/>
  <c r="BS244" i="42"/>
  <c r="BW242" i="42"/>
  <c r="AQ243" i="42"/>
  <c r="BG242" i="42"/>
  <c r="BV242" i="42"/>
  <c r="BF242" i="42"/>
  <c r="AP243" i="42"/>
  <c r="AO245" i="42"/>
  <c r="BE244" i="42"/>
  <c r="BU244" i="42"/>
  <c r="BN244" i="42"/>
  <c r="AH245" i="42"/>
  <c r="AX244" i="42"/>
  <c r="AS243" i="42"/>
  <c r="BI242" i="42"/>
  <c r="BY242" i="42"/>
  <c r="BX242" i="42"/>
  <c r="AR243" i="42"/>
  <c r="BH242" i="42"/>
  <c r="BR242" i="41"/>
  <c r="AL243" i="41"/>
  <c r="BB242" i="41"/>
  <c r="AP243" i="41"/>
  <c r="BF242" i="41"/>
  <c r="BV242" i="41"/>
  <c r="AS246" i="41"/>
  <c r="BY245" i="41"/>
  <c r="BI245" i="41"/>
  <c r="BZ244" i="41"/>
  <c r="AT245" i="41"/>
  <c r="BJ244" i="41"/>
  <c r="AQ243" i="41"/>
  <c r="BG242" i="41"/>
  <c r="BW242" i="41"/>
  <c r="BS242" i="41"/>
  <c r="AM243" i="41"/>
  <c r="BC242" i="41"/>
  <c r="BN243" i="41"/>
  <c r="AX243" i="41"/>
  <c r="AH244" i="41"/>
  <c r="AR243" i="41"/>
  <c r="BH242" i="41"/>
  <c r="BX242" i="41"/>
  <c r="AV242" i="41"/>
  <c r="BL242" i="41"/>
  <c r="AF243" i="41"/>
  <c r="AW242" i="41"/>
  <c r="AG243" i="41"/>
  <c r="BM242" i="41"/>
  <c r="BU245" i="41"/>
  <c r="AO246" i="41"/>
  <c r="BE245" i="41"/>
  <c r="BA244" i="41"/>
  <c r="BQ244" i="41"/>
  <c r="AK245" i="41"/>
  <c r="AI244" i="41"/>
  <c r="BO243" i="41"/>
  <c r="AY243" i="41"/>
  <c r="AN243" i="41"/>
  <c r="BD242" i="41"/>
  <c r="BT242" i="41"/>
  <c r="BR242" i="40"/>
  <c r="BB242" i="40"/>
  <c r="AL243" i="40"/>
  <c r="BT242" i="40"/>
  <c r="BD242" i="40"/>
  <c r="AN243" i="40"/>
  <c r="BU242" i="40"/>
  <c r="AO243" i="40"/>
  <c r="BE242" i="40"/>
  <c r="CA242" i="40"/>
  <c r="BK242" i="40"/>
  <c r="AU243" i="40"/>
  <c r="BS243" i="40"/>
  <c r="BC243" i="40"/>
  <c r="AM244" i="40"/>
  <c r="BW244" i="40"/>
  <c r="BG244" i="40"/>
  <c r="AQ245" i="40"/>
  <c r="AH243" i="40"/>
  <c r="AX242" i="40"/>
  <c r="BN242" i="40"/>
  <c r="BA244" i="40"/>
  <c r="AK245" i="40"/>
  <c r="BQ244" i="40"/>
  <c r="BP242" i="40"/>
  <c r="AZ242" i="40"/>
  <c r="AJ243" i="40"/>
  <c r="BI242" i="40"/>
  <c r="AS243" i="40"/>
  <c r="BY242" i="40"/>
  <c r="AI243" i="40"/>
  <c r="BO242" i="40"/>
  <c r="AY242" i="40"/>
  <c r="BF242" i="40"/>
  <c r="BV242" i="40"/>
  <c r="AP243" i="40"/>
  <c r="BZ243" i="40"/>
  <c r="BJ243" i="40"/>
  <c r="AT244" i="40"/>
  <c r="BC243" i="39"/>
  <c r="BS243" i="39"/>
  <c r="AM244" i="39"/>
  <c r="BB243" i="39"/>
  <c r="AL244" i="39"/>
  <c r="BR243" i="39"/>
  <c r="BK242" i="39"/>
  <c r="CA242" i="39"/>
  <c r="AU243" i="39"/>
  <c r="BM242" i="39"/>
  <c r="AG243" i="39"/>
  <c r="AW242" i="39"/>
  <c r="AZ244" i="39"/>
  <c r="BP244" i="39"/>
  <c r="AJ245" i="39"/>
  <c r="BE243" i="39"/>
  <c r="AO244" i="39"/>
  <c r="BU243" i="39"/>
  <c r="BF243" i="39"/>
  <c r="AP244" i="39"/>
  <c r="BV243" i="39"/>
  <c r="BO242" i="39"/>
  <c r="AI243" i="39"/>
  <c r="AY242" i="39"/>
  <c r="BA244" i="39"/>
  <c r="BQ244" i="39"/>
  <c r="AK245" i="39"/>
  <c r="BX244" i="39"/>
  <c r="BH244" i="39"/>
  <c r="AR245" i="39"/>
  <c r="AH243" i="39"/>
  <c r="AX242" i="39"/>
  <c r="BN242" i="39"/>
  <c r="BY243" i="39"/>
  <c r="AS244" i="39"/>
  <c r="BI243" i="39"/>
  <c r="AT245" i="39"/>
  <c r="BZ244" i="39"/>
  <c r="BJ244" i="39"/>
  <c r="AN243" i="39"/>
  <c r="BD242" i="39"/>
  <c r="BT242" i="39"/>
  <c r="AF244" i="39"/>
  <c r="BL243" i="39"/>
  <c r="AV243" i="39"/>
  <c r="AV242" i="38"/>
  <c r="AF243" i="38"/>
  <c r="BL242" i="38"/>
  <c r="BC243" i="38"/>
  <c r="AM244" i="38"/>
  <c r="BS243" i="38"/>
  <c r="AL245" i="38"/>
  <c r="BB244" i="38"/>
  <c r="BR244" i="38"/>
  <c r="BH243" i="38"/>
  <c r="BX243" i="38"/>
  <c r="AR244" i="38"/>
  <c r="AH244" i="38"/>
  <c r="AX243" i="38"/>
  <c r="BN243" i="38"/>
  <c r="AI244" i="38"/>
  <c r="BO243" i="38"/>
  <c r="AY243" i="38"/>
  <c r="BM242" i="38"/>
  <c r="AW242" i="38"/>
  <c r="AG243" i="38"/>
  <c r="BU242" i="38"/>
  <c r="AO243" i="38"/>
  <c r="BE242" i="38"/>
  <c r="CA242" i="38"/>
  <c r="AU243" i="38"/>
  <c r="BK242" i="38"/>
  <c r="BA243" i="38"/>
  <c r="BQ243" i="38"/>
  <c r="AK244" i="38"/>
  <c r="BV242" i="38"/>
  <c r="AP243" i="38"/>
  <c r="BF242" i="38"/>
  <c r="AZ243" i="38"/>
  <c r="BP243" i="38"/>
  <c r="AJ244" i="38"/>
  <c r="AN244" i="38"/>
  <c r="BT243" i="38"/>
  <c r="BD243" i="38"/>
  <c r="BG244" i="38"/>
  <c r="AQ245" i="38"/>
  <c r="BW244" i="38"/>
  <c r="AQ243" i="37"/>
  <c r="BW242" i="37"/>
  <c r="BG242" i="37"/>
  <c r="AY242" i="37"/>
  <c r="AI243" i="37"/>
  <c r="BO242" i="37"/>
  <c r="BK243" i="37"/>
  <c r="AU244" i="37"/>
  <c r="CA243" i="37"/>
  <c r="BL243" i="37"/>
  <c r="AV243" i="37"/>
  <c r="AF244" i="37"/>
  <c r="BS242" i="37"/>
  <c r="AM243" i="37"/>
  <c r="BC242" i="37"/>
  <c r="BX244" i="37"/>
  <c r="BH244" i="37"/>
  <c r="AR245" i="37"/>
  <c r="BU242" i="37"/>
  <c r="AO243" i="37"/>
  <c r="BE242" i="37"/>
  <c r="BB242" i="37"/>
  <c r="BR242" i="37"/>
  <c r="AL243" i="37"/>
  <c r="BQ242" i="37"/>
  <c r="BA242" i="37"/>
  <c r="AK243" i="37"/>
  <c r="BV243" i="37"/>
  <c r="BF243" i="37"/>
  <c r="AP244" i="37"/>
  <c r="AZ242" i="37"/>
  <c r="BP242" i="37"/>
  <c r="AJ243" i="37"/>
  <c r="AT243" i="37"/>
  <c r="BZ242" i="37"/>
  <c r="BJ242" i="37"/>
  <c r="BY242" i="37"/>
  <c r="AS243" i="37"/>
  <c r="BI242" i="37"/>
  <c r="BT242" i="37"/>
  <c r="AN243" i="37"/>
  <c r="BD242" i="37"/>
  <c r="BK242" i="36"/>
  <c r="CA242" i="36"/>
  <c r="AU243" i="36"/>
  <c r="AT243" i="36"/>
  <c r="BZ242" i="36"/>
  <c r="BJ242" i="36"/>
  <c r="BM242" i="36"/>
  <c r="AG243" i="36"/>
  <c r="AW242" i="36"/>
  <c r="AX244" i="36"/>
  <c r="BN244" i="36"/>
  <c r="AH245" i="36"/>
  <c r="BX243" i="36"/>
  <c r="AR244" i="36"/>
  <c r="BH243" i="36"/>
  <c r="AQ243" i="36"/>
  <c r="BW242" i="36"/>
  <c r="BG242" i="36"/>
  <c r="BE243" i="36"/>
  <c r="AO244" i="36"/>
  <c r="BU243" i="36"/>
  <c r="BR243" i="36"/>
  <c r="AL244" i="36"/>
  <c r="BB243" i="36"/>
  <c r="AM243" i="36"/>
  <c r="BC242" i="36"/>
  <c r="BS242" i="36"/>
  <c r="BL242" i="36"/>
  <c r="AF243" i="36"/>
  <c r="AV242" i="36"/>
  <c r="BQ244" i="36"/>
  <c r="AK245" i="36"/>
  <c r="BA244" i="36"/>
  <c r="BO242" i="36"/>
  <c r="AI243" i="36"/>
  <c r="AY242" i="36"/>
  <c r="AP243" i="36"/>
  <c r="BV242" i="36"/>
  <c r="BF242" i="36"/>
  <c r="AS243" i="36"/>
  <c r="BI242" i="36"/>
  <c r="BY242" i="36"/>
  <c r="BD242" i="36"/>
  <c r="AN243" i="36"/>
  <c r="BT242" i="36"/>
  <c r="BP243" i="36"/>
  <c r="AJ244" i="36"/>
  <c r="AZ243" i="36"/>
  <c r="BV240" i="16"/>
  <c r="BF240" i="16"/>
  <c r="BS112" i="16"/>
  <c r="BC112" i="16"/>
  <c r="BU239" i="16"/>
  <c r="BE239" i="16"/>
  <c r="BW239" i="16"/>
  <c r="BG239" i="16"/>
  <c r="BH240" i="16"/>
  <c r="BX240" i="16"/>
  <c r="BT239" i="16"/>
  <c r="BD239" i="16"/>
  <c r="BJ240" i="16"/>
  <c r="BZ240" i="16"/>
  <c r="AX112" i="16"/>
  <c r="BN112" i="16"/>
  <c r="BM112" i="16"/>
  <c r="AW112" i="16"/>
  <c r="BB112" i="16"/>
  <c r="BR112" i="16"/>
  <c r="CA240" i="16"/>
  <c r="BK240" i="16"/>
  <c r="BI239" i="16"/>
  <c r="BY239" i="16"/>
  <c r="BL112" i="16"/>
  <c r="AV112" i="16"/>
  <c r="BQ112" i="16"/>
  <c r="BA112" i="16"/>
  <c r="BP113" i="16"/>
  <c r="AZ113" i="16"/>
  <c r="AY113" i="16"/>
  <c r="BO113" i="16"/>
  <c r="AS240" i="16"/>
  <c r="AQ240" i="16"/>
  <c r="AR241" i="16"/>
  <c r="AP241" i="16"/>
  <c r="AN240" i="16"/>
  <c r="AO240" i="16"/>
  <c r="AU241" i="16"/>
  <c r="AT241" i="16"/>
  <c r="V98" i="15"/>
  <c r="AD98" i="15" s="1"/>
  <c r="Y98" i="15"/>
  <c r="AG98" i="15" s="1"/>
  <c r="T98" i="15"/>
  <c r="AB98" i="15" s="1"/>
  <c r="X98" i="15"/>
  <c r="AF98" i="15" s="1"/>
  <c r="U97" i="15"/>
  <c r="AC97" i="15" s="1"/>
  <c r="R98" i="15"/>
  <c r="Z98" i="15" s="1"/>
  <c r="W98" i="15"/>
  <c r="AE98" i="15" s="1"/>
  <c r="S97" i="15"/>
  <c r="AA97" i="15" s="1"/>
  <c r="AC140" i="45" l="1"/>
  <c r="U141" i="45"/>
  <c r="AD140" i="45"/>
  <c r="V141" i="45"/>
  <c r="BB243" i="42"/>
  <c r="AL244" i="42"/>
  <c r="BR243" i="42"/>
  <c r="AW243" i="37"/>
  <c r="BM243" i="37"/>
  <c r="AG244" i="37"/>
  <c r="AT244" i="43"/>
  <c r="BZ243" i="43"/>
  <c r="BJ243" i="43"/>
  <c r="AS244" i="38"/>
  <c r="BY243" i="38"/>
  <c r="BI243" i="38"/>
  <c r="AJ244" i="42"/>
  <c r="BP243" i="42"/>
  <c r="AZ243" i="42"/>
  <c r="AN244" i="42"/>
  <c r="BT243" i="42"/>
  <c r="BD243" i="42"/>
  <c r="BP243" i="41"/>
  <c r="AZ243" i="41"/>
  <c r="AJ244" i="41"/>
  <c r="BZ243" i="38"/>
  <c r="AT244" i="38"/>
  <c r="BJ243" i="38"/>
  <c r="BM243" i="42"/>
  <c r="AG244" i="42"/>
  <c r="AW243" i="42"/>
  <c r="AW243" i="40"/>
  <c r="AG244" i="40"/>
  <c r="BM243" i="40"/>
  <c r="AU244" i="41"/>
  <c r="BK243" i="41"/>
  <c r="CA243" i="41"/>
  <c r="AX244" i="37"/>
  <c r="BN244" i="37"/>
  <c r="AH245" i="37"/>
  <c r="BX243" i="40"/>
  <c r="AR244" i="40"/>
  <c r="BH243" i="40"/>
  <c r="AF244" i="40"/>
  <c r="AV243" i="40"/>
  <c r="BL243" i="40"/>
  <c r="BG244" i="39"/>
  <c r="AQ245" i="39"/>
  <c r="BW244" i="39"/>
  <c r="AU244" i="43"/>
  <c r="CA243" i="43"/>
  <c r="BK243" i="43"/>
  <c r="BI243" i="43"/>
  <c r="BY243" i="43"/>
  <c r="AS244" i="43"/>
  <c r="AF140" i="45"/>
  <c r="X141" i="45"/>
  <c r="AG140" i="45"/>
  <c r="Y141" i="45"/>
  <c r="W143" i="45"/>
  <c r="AE142" i="45"/>
  <c r="Z142" i="45"/>
  <c r="R143" i="45"/>
  <c r="T144" i="45"/>
  <c r="AB143" i="45"/>
  <c r="AA142" i="45"/>
  <c r="S143" i="45"/>
  <c r="BB246" i="44"/>
  <c r="AL247" i="44"/>
  <c r="BR246" i="44"/>
  <c r="AN245" i="44"/>
  <c r="BT244" i="44"/>
  <c r="BD244" i="44"/>
  <c r="BV244" i="44"/>
  <c r="AP245" i="44"/>
  <c r="BF244" i="44"/>
  <c r="BP243" i="44"/>
  <c r="AJ244" i="44"/>
  <c r="AZ243" i="44"/>
  <c r="AW244" i="44"/>
  <c r="BM244" i="44"/>
  <c r="AG245" i="44"/>
  <c r="BW244" i="44"/>
  <c r="AQ245" i="44"/>
  <c r="BG244" i="44"/>
  <c r="BI244" i="44"/>
  <c r="BY244" i="44"/>
  <c r="AS245" i="44"/>
  <c r="AF246" i="44"/>
  <c r="BL245" i="44"/>
  <c r="AV245" i="44"/>
  <c r="BA245" i="44"/>
  <c r="AK246" i="44"/>
  <c r="BQ245" i="44"/>
  <c r="BO243" i="44"/>
  <c r="AI244" i="44"/>
  <c r="AY243" i="44"/>
  <c r="BC243" i="44"/>
  <c r="AM244" i="44"/>
  <c r="BS243" i="44"/>
  <c r="AH246" i="44"/>
  <c r="BN245" i="44"/>
  <c r="AX245" i="44"/>
  <c r="BX243" i="44"/>
  <c r="AR244" i="44"/>
  <c r="BH243" i="44"/>
  <c r="CA245" i="44"/>
  <c r="BK245" i="44"/>
  <c r="AU246" i="44"/>
  <c r="BU244" i="44"/>
  <c r="AO245" i="44"/>
  <c r="BE244" i="44"/>
  <c r="AT244" i="44"/>
  <c r="BJ243" i="44"/>
  <c r="BZ243" i="44"/>
  <c r="BD244" i="43"/>
  <c r="AN245" i="43"/>
  <c r="BT244" i="43"/>
  <c r="AZ243" i="43"/>
  <c r="BP243" i="43"/>
  <c r="AJ244" i="43"/>
  <c r="AL245" i="43"/>
  <c r="BB244" i="43"/>
  <c r="BR244" i="43"/>
  <c r="BW244" i="43"/>
  <c r="AQ245" i="43"/>
  <c r="BG244" i="43"/>
  <c r="BF244" i="43"/>
  <c r="BV244" i="43"/>
  <c r="AP245" i="43"/>
  <c r="AX243" i="43"/>
  <c r="BN243" i="43"/>
  <c r="AH244" i="43"/>
  <c r="AY243" i="43"/>
  <c r="AI244" i="43"/>
  <c r="BO243" i="43"/>
  <c r="BU244" i="43"/>
  <c r="AO245" i="43"/>
  <c r="BE244" i="43"/>
  <c r="AM245" i="43"/>
  <c r="BS244" i="43"/>
  <c r="BC244" i="43"/>
  <c r="AG244" i="43"/>
  <c r="AW243" i="43"/>
  <c r="BM243" i="43"/>
  <c r="AK245" i="43"/>
  <c r="BA244" i="43"/>
  <c r="BQ244" i="43"/>
  <c r="BL244" i="43"/>
  <c r="AF245" i="43"/>
  <c r="AV244" i="43"/>
  <c r="BH245" i="43"/>
  <c r="BX245" i="43"/>
  <c r="AR246" i="43"/>
  <c r="AH246" i="42"/>
  <c r="BN245" i="42"/>
  <c r="AX245" i="42"/>
  <c r="AK245" i="42"/>
  <c r="BQ244" i="42"/>
  <c r="BA244" i="42"/>
  <c r="BX243" i="42"/>
  <c r="AR244" i="42"/>
  <c r="BH243" i="42"/>
  <c r="BW243" i="42"/>
  <c r="AQ244" i="42"/>
  <c r="BG243" i="42"/>
  <c r="AT244" i="42"/>
  <c r="BZ243" i="42"/>
  <c r="BJ243" i="42"/>
  <c r="BV243" i="42"/>
  <c r="BF243" i="42"/>
  <c r="AP244" i="42"/>
  <c r="BO243" i="42"/>
  <c r="AI244" i="42"/>
  <c r="AY243" i="42"/>
  <c r="BY243" i="42"/>
  <c r="BI243" i="42"/>
  <c r="AS244" i="42"/>
  <c r="AM246" i="42"/>
  <c r="BC245" i="42"/>
  <c r="BS245" i="42"/>
  <c r="AV243" i="42"/>
  <c r="AF244" i="42"/>
  <c r="BL243" i="42"/>
  <c r="BE245" i="42"/>
  <c r="AO246" i="42"/>
  <c r="BU245" i="42"/>
  <c r="CA244" i="42"/>
  <c r="BK244" i="42"/>
  <c r="AU245" i="42"/>
  <c r="BO244" i="41"/>
  <c r="AY244" i="41"/>
  <c r="AI245" i="41"/>
  <c r="BC243" i="41"/>
  <c r="AM244" i="41"/>
  <c r="BS243" i="41"/>
  <c r="BD243" i="41"/>
  <c r="AN244" i="41"/>
  <c r="BT243" i="41"/>
  <c r="BM243" i="41"/>
  <c r="AW243" i="41"/>
  <c r="AG244" i="41"/>
  <c r="AO247" i="41"/>
  <c r="BE246" i="41"/>
  <c r="BU246" i="41"/>
  <c r="BA245" i="41"/>
  <c r="AK246" i="41"/>
  <c r="BQ245" i="41"/>
  <c r="BZ245" i="41"/>
  <c r="AT246" i="41"/>
  <c r="BJ245" i="41"/>
  <c r="AS247" i="41"/>
  <c r="BI246" i="41"/>
  <c r="BY246" i="41"/>
  <c r="AQ244" i="41"/>
  <c r="BW243" i="41"/>
  <c r="BG243" i="41"/>
  <c r="BL243" i="41"/>
  <c r="AF244" i="41"/>
  <c r="AV243" i="41"/>
  <c r="BV243" i="41"/>
  <c r="AP244" i="41"/>
  <c r="BF243" i="41"/>
  <c r="AR244" i="41"/>
  <c r="BH243" i="41"/>
  <c r="BX243" i="41"/>
  <c r="BB243" i="41"/>
  <c r="AL244" i="41"/>
  <c r="BR243" i="41"/>
  <c r="BN244" i="41"/>
  <c r="AX244" i="41"/>
  <c r="AH245" i="41"/>
  <c r="AY243" i="40"/>
  <c r="BO243" i="40"/>
  <c r="AI244" i="40"/>
  <c r="AZ243" i="40"/>
  <c r="BP243" i="40"/>
  <c r="AJ244" i="40"/>
  <c r="BE243" i="40"/>
  <c r="BU243" i="40"/>
  <c r="AO244" i="40"/>
  <c r="BC244" i="40"/>
  <c r="AM245" i="40"/>
  <c r="BS244" i="40"/>
  <c r="CA243" i="40"/>
  <c r="BK243" i="40"/>
  <c r="AU244" i="40"/>
  <c r="AX243" i="40"/>
  <c r="BN243" i="40"/>
  <c r="AH244" i="40"/>
  <c r="BR243" i="40"/>
  <c r="BB243" i="40"/>
  <c r="AL244" i="40"/>
  <c r="BD243" i="40"/>
  <c r="BT243" i="40"/>
  <c r="AN244" i="40"/>
  <c r="AP244" i="40"/>
  <c r="BV243" i="40"/>
  <c r="BF243" i="40"/>
  <c r="BY243" i="40"/>
  <c r="BI243" i="40"/>
  <c r="AS244" i="40"/>
  <c r="AK246" i="40"/>
  <c r="BA245" i="40"/>
  <c r="BQ245" i="40"/>
  <c r="BJ244" i="40"/>
  <c r="BZ244" i="40"/>
  <c r="AT245" i="40"/>
  <c r="BW245" i="40"/>
  <c r="BG245" i="40"/>
  <c r="AQ246" i="40"/>
  <c r="BP245" i="39"/>
  <c r="AJ246" i="39"/>
  <c r="AZ245" i="39"/>
  <c r="AR246" i="39"/>
  <c r="BX245" i="39"/>
  <c r="BH245" i="39"/>
  <c r="BB244" i="39"/>
  <c r="BR244" i="39"/>
  <c r="AL245" i="39"/>
  <c r="BU244" i="39"/>
  <c r="BE244" i="39"/>
  <c r="AO245" i="39"/>
  <c r="AG244" i="39"/>
  <c r="BM243" i="39"/>
  <c r="AW243" i="39"/>
  <c r="CA243" i="39"/>
  <c r="BK243" i="39"/>
  <c r="AU244" i="39"/>
  <c r="BJ245" i="39"/>
  <c r="AT246" i="39"/>
  <c r="BZ245" i="39"/>
  <c r="AS245" i="39"/>
  <c r="BY244" i="39"/>
  <c r="BI244" i="39"/>
  <c r="BD243" i="39"/>
  <c r="AN244" i="39"/>
  <c r="BT243" i="39"/>
  <c r="BO243" i="39"/>
  <c r="AY243" i="39"/>
  <c r="AI244" i="39"/>
  <c r="BS244" i="39"/>
  <c r="BC244" i="39"/>
  <c r="AM245" i="39"/>
  <c r="AP245" i="39"/>
  <c r="BV244" i="39"/>
  <c r="BF244" i="39"/>
  <c r="BN243" i="39"/>
  <c r="AH244" i="39"/>
  <c r="AX243" i="39"/>
  <c r="BQ245" i="39"/>
  <c r="AK246" i="39"/>
  <c r="BA245" i="39"/>
  <c r="AV244" i="39"/>
  <c r="AF245" i="39"/>
  <c r="BL244" i="39"/>
  <c r="BH244" i="38"/>
  <c r="AR245" i="38"/>
  <c r="BX244" i="38"/>
  <c r="CA243" i="38"/>
  <c r="BK243" i="38"/>
  <c r="AU244" i="38"/>
  <c r="BS244" i="38"/>
  <c r="AM245" i="38"/>
  <c r="BC244" i="38"/>
  <c r="BF243" i="38"/>
  <c r="BV243" i="38"/>
  <c r="AP244" i="38"/>
  <c r="AK245" i="38"/>
  <c r="BQ244" i="38"/>
  <c r="BA244" i="38"/>
  <c r="AG244" i="38"/>
  <c r="AW243" i="38"/>
  <c r="BM243" i="38"/>
  <c r="BN244" i="38"/>
  <c r="AX244" i="38"/>
  <c r="AH245" i="38"/>
  <c r="BR245" i="38"/>
  <c r="AL246" i="38"/>
  <c r="BB245" i="38"/>
  <c r="BE243" i="38"/>
  <c r="BU243" i="38"/>
  <c r="AO244" i="38"/>
  <c r="BT244" i="38"/>
  <c r="BD244" i="38"/>
  <c r="AN245" i="38"/>
  <c r="AY244" i="38"/>
  <c r="AI245" i="38"/>
  <c r="BO244" i="38"/>
  <c r="AQ246" i="38"/>
  <c r="BG245" i="38"/>
  <c r="BW245" i="38"/>
  <c r="AZ244" i="38"/>
  <c r="AJ245" i="38"/>
  <c r="BP244" i="38"/>
  <c r="AF244" i="38"/>
  <c r="BL243" i="38"/>
  <c r="AV243" i="38"/>
  <c r="BS243" i="37"/>
  <c r="AM244" i="37"/>
  <c r="BC243" i="37"/>
  <c r="AU245" i="37"/>
  <c r="CA244" i="37"/>
  <c r="BK244" i="37"/>
  <c r="AR246" i="37"/>
  <c r="BH245" i="37"/>
  <c r="BX245" i="37"/>
  <c r="BQ243" i="37"/>
  <c r="AK244" i="37"/>
  <c r="BA243" i="37"/>
  <c r="BT243" i="37"/>
  <c r="BD243" i="37"/>
  <c r="AN244" i="37"/>
  <c r="AI244" i="37"/>
  <c r="AY243" i="37"/>
  <c r="BO243" i="37"/>
  <c r="BU243" i="37"/>
  <c r="BE243" i="37"/>
  <c r="AO244" i="37"/>
  <c r="BJ243" i="37"/>
  <c r="BZ243" i="37"/>
  <c r="AT244" i="37"/>
  <c r="AJ244" i="37"/>
  <c r="BP243" i="37"/>
  <c r="AZ243" i="37"/>
  <c r="BI243" i="37"/>
  <c r="BY243" i="37"/>
  <c r="AS244" i="37"/>
  <c r="BF244" i="37"/>
  <c r="AP245" i="37"/>
  <c r="BV244" i="37"/>
  <c r="AF245" i="37"/>
  <c r="AV244" i="37"/>
  <c r="BL244" i="37"/>
  <c r="AL244" i="37"/>
  <c r="BB243" i="37"/>
  <c r="BR243" i="37"/>
  <c r="AQ244" i="37"/>
  <c r="BW243" i="37"/>
  <c r="BG243" i="37"/>
  <c r="BY243" i="36"/>
  <c r="AS244" i="36"/>
  <c r="BI243" i="36"/>
  <c r="BH244" i="36"/>
  <c r="AR245" i="36"/>
  <c r="BX244" i="36"/>
  <c r="AH246" i="36"/>
  <c r="AX245" i="36"/>
  <c r="BN245" i="36"/>
  <c r="CA243" i="36"/>
  <c r="BK243" i="36"/>
  <c r="AU244" i="36"/>
  <c r="BO243" i="36"/>
  <c r="AI244" i="36"/>
  <c r="AY243" i="36"/>
  <c r="BM243" i="36"/>
  <c r="AG244" i="36"/>
  <c r="AW243" i="36"/>
  <c r="BP244" i="36"/>
  <c r="AJ245" i="36"/>
  <c r="AZ244" i="36"/>
  <c r="BS243" i="36"/>
  <c r="AM244" i="36"/>
  <c r="BC243" i="36"/>
  <c r="AO245" i="36"/>
  <c r="BU244" i="36"/>
  <c r="BE244" i="36"/>
  <c r="BF243" i="36"/>
  <c r="BV243" i="36"/>
  <c r="AP244" i="36"/>
  <c r="BG243" i="36"/>
  <c r="AQ244" i="36"/>
  <c r="BW243" i="36"/>
  <c r="BQ245" i="36"/>
  <c r="BA245" i="36"/>
  <c r="AK246" i="36"/>
  <c r="AF244" i="36"/>
  <c r="AV243" i="36"/>
  <c r="BL243" i="36"/>
  <c r="BD243" i="36"/>
  <c r="BT243" i="36"/>
  <c r="AN244" i="36"/>
  <c r="BZ243" i="36"/>
  <c r="AT244" i="36"/>
  <c r="BJ243" i="36"/>
  <c r="BR244" i="36"/>
  <c r="AL245" i="36"/>
  <c r="BB244" i="36"/>
  <c r="BU240" i="16"/>
  <c r="BE240" i="16"/>
  <c r="BI240" i="16"/>
  <c r="BY240" i="16"/>
  <c r="BX241" i="16"/>
  <c r="BH241" i="16"/>
  <c r="BG240" i="16"/>
  <c r="BW240" i="16"/>
  <c r="BR113" i="16"/>
  <c r="BB113" i="16"/>
  <c r="AX113" i="16"/>
  <c r="BN113" i="16"/>
  <c r="AZ114" i="16"/>
  <c r="BP114" i="16"/>
  <c r="BZ241" i="16"/>
  <c r="BJ241" i="16"/>
  <c r="BF241" i="16"/>
  <c r="BV241" i="16"/>
  <c r="AW113" i="16"/>
  <c r="BM113" i="16"/>
  <c r="AV113" i="16"/>
  <c r="BL113" i="16"/>
  <c r="BK241" i="16"/>
  <c r="CA241" i="16"/>
  <c r="BT240" i="16"/>
  <c r="BD240" i="16"/>
  <c r="BA113" i="16"/>
  <c r="BQ113" i="16"/>
  <c r="AY114" i="16"/>
  <c r="BO114" i="16"/>
  <c r="BS113" i="16"/>
  <c r="BC113" i="16"/>
  <c r="AU242" i="16"/>
  <c r="AO241" i="16"/>
  <c r="AN241" i="16"/>
  <c r="AP242" i="16"/>
  <c r="AQ241" i="16"/>
  <c r="AR242" i="16"/>
  <c r="AT242" i="16"/>
  <c r="AS241" i="16"/>
  <c r="X99" i="15"/>
  <c r="AF99" i="15" s="1"/>
  <c r="W99" i="15"/>
  <c r="AE99" i="15" s="1"/>
  <c r="T99" i="15"/>
  <c r="AB99" i="15" s="1"/>
  <c r="R99" i="15"/>
  <c r="Z99" i="15" s="1"/>
  <c r="Y99" i="15"/>
  <c r="AG99" i="15" s="1"/>
  <c r="S98" i="15"/>
  <c r="AA98" i="15" s="1"/>
  <c r="U98" i="15"/>
  <c r="AC98" i="15" s="1"/>
  <c r="V99" i="15"/>
  <c r="AD99" i="15" s="1"/>
  <c r="AX245" i="37" l="1"/>
  <c r="AH246" i="37"/>
  <c r="BN245" i="37"/>
  <c r="AN245" i="42"/>
  <c r="BD244" i="42"/>
  <c r="BT244" i="42"/>
  <c r="BP244" i="42"/>
  <c r="AJ245" i="42"/>
  <c r="AZ244" i="42"/>
  <c r="BI244" i="43"/>
  <c r="AS245" i="43"/>
  <c r="BY244" i="43"/>
  <c r="CA244" i="41"/>
  <c r="AU245" i="41"/>
  <c r="BK244" i="41"/>
  <c r="BY244" i="38"/>
  <c r="AS245" i="38"/>
  <c r="BI244" i="38"/>
  <c r="AG245" i="40"/>
  <c r="AW244" i="40"/>
  <c r="BM244" i="40"/>
  <c r="BZ244" i="43"/>
  <c r="AT245" i="43"/>
  <c r="BJ244" i="43"/>
  <c r="CA244" i="43"/>
  <c r="BK244" i="43"/>
  <c r="AU245" i="43"/>
  <c r="AG245" i="42"/>
  <c r="BM244" i="42"/>
  <c r="AW244" i="42"/>
  <c r="AG245" i="37"/>
  <c r="AW244" i="37"/>
  <c r="BM244" i="37"/>
  <c r="BG245" i="39"/>
  <c r="AQ246" i="39"/>
  <c r="BW245" i="39"/>
  <c r="BJ244" i="38"/>
  <c r="AT245" i="38"/>
  <c r="BZ244" i="38"/>
  <c r="BB244" i="42"/>
  <c r="AL245" i="42"/>
  <c r="BR244" i="42"/>
  <c r="AZ244" i="41"/>
  <c r="AJ245" i="41"/>
  <c r="BP244" i="41"/>
  <c r="AV244" i="40"/>
  <c r="BL244" i="40"/>
  <c r="AF245" i="40"/>
  <c r="V142" i="45"/>
  <c r="AD141" i="45"/>
  <c r="BX244" i="40"/>
  <c r="AR245" i="40"/>
  <c r="BH244" i="40"/>
  <c r="U142" i="45"/>
  <c r="AC141" i="45"/>
  <c r="AB144" i="45"/>
  <c r="T145" i="45"/>
  <c r="S144" i="45"/>
  <c r="AA143" i="45"/>
  <c r="Z143" i="45"/>
  <c r="R144" i="45"/>
  <c r="AF141" i="45"/>
  <c r="X142" i="45"/>
  <c r="W144" i="45"/>
  <c r="AE143" i="45"/>
  <c r="AG141" i="45"/>
  <c r="Y142" i="45"/>
  <c r="BG245" i="44"/>
  <c r="AQ246" i="44"/>
  <c r="BW245" i="44"/>
  <c r="AG246" i="44"/>
  <c r="BM245" i="44"/>
  <c r="AW245" i="44"/>
  <c r="AM245" i="44"/>
  <c r="BS244" i="44"/>
  <c r="BC244" i="44"/>
  <c r="BH244" i="44"/>
  <c r="BX244" i="44"/>
  <c r="AR245" i="44"/>
  <c r="BN246" i="44"/>
  <c r="AH247" i="44"/>
  <c r="AX246" i="44"/>
  <c r="BJ244" i="44"/>
  <c r="BZ244" i="44"/>
  <c r="AT245" i="44"/>
  <c r="BQ246" i="44"/>
  <c r="BA246" i="44"/>
  <c r="AK247" i="44"/>
  <c r="BP244" i="44"/>
  <c r="AJ245" i="44"/>
  <c r="AZ244" i="44"/>
  <c r="BO244" i="44"/>
  <c r="AI245" i="44"/>
  <c r="AY244" i="44"/>
  <c r="BD245" i="44"/>
  <c r="AN246" i="44"/>
  <c r="BT245" i="44"/>
  <c r="BF245" i="44"/>
  <c r="BV245" i="44"/>
  <c r="AP246" i="44"/>
  <c r="CA246" i="44"/>
  <c r="AU247" i="44"/>
  <c r="BK246" i="44"/>
  <c r="AF247" i="44"/>
  <c r="BL246" i="44"/>
  <c r="AV246" i="44"/>
  <c r="BB247" i="44"/>
  <c r="AL248" i="44"/>
  <c r="BR247" i="44"/>
  <c r="BE245" i="44"/>
  <c r="AO246" i="44"/>
  <c r="BU245" i="44"/>
  <c r="BI245" i="44"/>
  <c r="AS246" i="44"/>
  <c r="BY245" i="44"/>
  <c r="AJ245" i="43"/>
  <c r="AZ244" i="43"/>
  <c r="BP244" i="43"/>
  <c r="BQ245" i="43"/>
  <c r="BA245" i="43"/>
  <c r="AK246" i="43"/>
  <c r="BS245" i="43"/>
  <c r="AM246" i="43"/>
  <c r="BC245" i="43"/>
  <c r="BR245" i="43"/>
  <c r="AL246" i="43"/>
  <c r="BB245" i="43"/>
  <c r="AH245" i="43"/>
  <c r="AX244" i="43"/>
  <c r="BN244" i="43"/>
  <c r="AF246" i="43"/>
  <c r="BL245" i="43"/>
  <c r="AV245" i="43"/>
  <c r="BG245" i="43"/>
  <c r="BW245" i="43"/>
  <c r="AQ246" i="43"/>
  <c r="AO246" i="43"/>
  <c r="BU245" i="43"/>
  <c r="BE245" i="43"/>
  <c r="BM244" i="43"/>
  <c r="AG245" i="43"/>
  <c r="AW244" i="43"/>
  <c r="AY244" i="43"/>
  <c r="AI245" i="43"/>
  <c r="BO244" i="43"/>
  <c r="BX246" i="43"/>
  <c r="BH246" i="43"/>
  <c r="AR247" i="43"/>
  <c r="BT245" i="43"/>
  <c r="AN246" i="43"/>
  <c r="BD245" i="43"/>
  <c r="AP246" i="43"/>
  <c r="BF245" i="43"/>
  <c r="BV245" i="43"/>
  <c r="BG244" i="42"/>
  <c r="AQ245" i="42"/>
  <c r="BW244" i="42"/>
  <c r="BI244" i="42"/>
  <c r="AS245" i="42"/>
  <c r="BY244" i="42"/>
  <c r="CA245" i="42"/>
  <c r="BK245" i="42"/>
  <c r="AU246" i="42"/>
  <c r="BO244" i="42"/>
  <c r="AI245" i="42"/>
  <c r="AY244" i="42"/>
  <c r="BA245" i="42"/>
  <c r="AK246" i="42"/>
  <c r="BQ245" i="42"/>
  <c r="BS246" i="42"/>
  <c r="AM247" i="42"/>
  <c r="BC246" i="42"/>
  <c r="BF244" i="42"/>
  <c r="AP245" i="42"/>
  <c r="BV244" i="42"/>
  <c r="BH244" i="42"/>
  <c r="AR245" i="42"/>
  <c r="BX244" i="42"/>
  <c r="BJ244" i="42"/>
  <c r="AT245" i="42"/>
  <c r="BZ244" i="42"/>
  <c r="AO247" i="42"/>
  <c r="BE246" i="42"/>
  <c r="BU246" i="42"/>
  <c r="AV244" i="42"/>
  <c r="AF245" i="42"/>
  <c r="BL244" i="42"/>
  <c r="AX246" i="42"/>
  <c r="AH247" i="42"/>
  <c r="BN246" i="42"/>
  <c r="BQ246" i="41"/>
  <c r="AK247" i="41"/>
  <c r="BA246" i="41"/>
  <c r="AR245" i="41"/>
  <c r="BH244" i="41"/>
  <c r="BX244" i="41"/>
  <c r="BF244" i="41"/>
  <c r="BV244" i="41"/>
  <c r="AP245" i="41"/>
  <c r="AO248" i="41"/>
  <c r="BU247" i="41"/>
  <c r="BE247" i="41"/>
  <c r="AF245" i="41"/>
  <c r="BL244" i="41"/>
  <c r="AV244" i="41"/>
  <c r="BM244" i="41"/>
  <c r="AW244" i="41"/>
  <c r="AG245" i="41"/>
  <c r="BG244" i="41"/>
  <c r="AQ245" i="41"/>
  <c r="BW244" i="41"/>
  <c r="AY245" i="41"/>
  <c r="AI246" i="41"/>
  <c r="BO245" i="41"/>
  <c r="BJ246" i="41"/>
  <c r="AT247" i="41"/>
  <c r="BZ246" i="41"/>
  <c r="AX245" i="41"/>
  <c r="AH246" i="41"/>
  <c r="BN245" i="41"/>
  <c r="BS244" i="41"/>
  <c r="BC244" i="41"/>
  <c r="AM245" i="41"/>
  <c r="BI247" i="41"/>
  <c r="BY247" i="41"/>
  <c r="AS248" i="41"/>
  <c r="BD244" i="41"/>
  <c r="BT244" i="41"/>
  <c r="AN245" i="41"/>
  <c r="AL245" i="41"/>
  <c r="BR244" i="41"/>
  <c r="BB244" i="41"/>
  <c r="BQ246" i="40"/>
  <c r="BA246" i="40"/>
  <c r="AK247" i="40"/>
  <c r="BY244" i="40"/>
  <c r="BI244" i="40"/>
  <c r="AS245" i="40"/>
  <c r="BD244" i="40"/>
  <c r="AN245" i="40"/>
  <c r="BT244" i="40"/>
  <c r="AT246" i="40"/>
  <c r="BJ245" i="40"/>
  <c r="BZ245" i="40"/>
  <c r="BK244" i="40"/>
  <c r="AU245" i="40"/>
  <c r="CA244" i="40"/>
  <c r="BE244" i="40"/>
  <c r="AO245" i="40"/>
  <c r="BU244" i="40"/>
  <c r="BB244" i="40"/>
  <c r="AL245" i="40"/>
  <c r="BR244" i="40"/>
  <c r="BC245" i="40"/>
  <c r="BS245" i="40"/>
  <c r="AM246" i="40"/>
  <c r="AZ244" i="40"/>
  <c r="AJ245" i="40"/>
  <c r="BP244" i="40"/>
  <c r="AI245" i="40"/>
  <c r="AY244" i="40"/>
  <c r="BO244" i="40"/>
  <c r="BV244" i="40"/>
  <c r="BF244" i="40"/>
  <c r="AP245" i="40"/>
  <c r="AQ247" i="40"/>
  <c r="BG246" i="40"/>
  <c r="BW246" i="40"/>
  <c r="AH245" i="40"/>
  <c r="AX244" i="40"/>
  <c r="BN244" i="40"/>
  <c r="AT247" i="39"/>
  <c r="BZ246" i="39"/>
  <c r="BJ246" i="39"/>
  <c r="AU245" i="39"/>
  <c r="CA244" i="39"/>
  <c r="BK244" i="39"/>
  <c r="AO246" i="39"/>
  <c r="BE245" i="39"/>
  <c r="BU245" i="39"/>
  <c r="AR247" i="39"/>
  <c r="BX246" i="39"/>
  <c r="BH246" i="39"/>
  <c r="BV245" i="39"/>
  <c r="AP246" i="39"/>
  <c r="BF245" i="39"/>
  <c r="BR245" i="39"/>
  <c r="AL246" i="39"/>
  <c r="BB245" i="39"/>
  <c r="BT244" i="39"/>
  <c r="AN245" i="39"/>
  <c r="BD244" i="39"/>
  <c r="BS245" i="39"/>
  <c r="AM246" i="39"/>
  <c r="BC245" i="39"/>
  <c r="AV245" i="39"/>
  <c r="AF246" i="39"/>
  <c r="BL245" i="39"/>
  <c r="BI245" i="39"/>
  <c r="AS246" i="39"/>
  <c r="BY245" i="39"/>
  <c r="BP246" i="39"/>
  <c r="AZ246" i="39"/>
  <c r="AJ247" i="39"/>
  <c r="AW244" i="39"/>
  <c r="AG245" i="39"/>
  <c r="BM244" i="39"/>
  <c r="AY244" i="39"/>
  <c r="BO244" i="39"/>
  <c r="AI245" i="39"/>
  <c r="BA246" i="39"/>
  <c r="BQ246" i="39"/>
  <c r="AK247" i="39"/>
  <c r="AX244" i="39"/>
  <c r="AH245" i="39"/>
  <c r="BN244" i="39"/>
  <c r="BM244" i="38"/>
  <c r="AW244" i="38"/>
  <c r="AG245" i="38"/>
  <c r="BW246" i="38"/>
  <c r="BG246" i="38"/>
  <c r="AQ247" i="38"/>
  <c r="BO245" i="38"/>
  <c r="AY245" i="38"/>
  <c r="AI246" i="38"/>
  <c r="BU244" i="38"/>
  <c r="BE244" i="38"/>
  <c r="AO245" i="38"/>
  <c r="BS245" i="38"/>
  <c r="BC245" i="38"/>
  <c r="AM246" i="38"/>
  <c r="AF245" i="38"/>
  <c r="AV244" i="38"/>
  <c r="BL244" i="38"/>
  <c r="BR246" i="38"/>
  <c r="AL247" i="38"/>
  <c r="BB246" i="38"/>
  <c r="BV244" i="38"/>
  <c r="BF244" i="38"/>
  <c r="AP245" i="38"/>
  <c r="AU245" i="38"/>
  <c r="CA244" i="38"/>
  <c r="BK244" i="38"/>
  <c r="AR246" i="38"/>
  <c r="BH245" i="38"/>
  <c r="BX245" i="38"/>
  <c r="BQ245" i="38"/>
  <c r="AK246" i="38"/>
  <c r="BA245" i="38"/>
  <c r="AN246" i="38"/>
  <c r="BT245" i="38"/>
  <c r="BD245" i="38"/>
  <c r="BP245" i="38"/>
  <c r="AJ246" i="38"/>
  <c r="AZ245" i="38"/>
  <c r="BN245" i="38"/>
  <c r="AX245" i="38"/>
  <c r="AH246" i="38"/>
  <c r="AV245" i="37"/>
  <c r="BL245" i="37"/>
  <c r="AF246" i="37"/>
  <c r="AP246" i="37"/>
  <c r="BF245" i="37"/>
  <c r="BV245" i="37"/>
  <c r="BH246" i="37"/>
  <c r="AR247" i="37"/>
  <c r="BX246" i="37"/>
  <c r="BZ244" i="37"/>
  <c r="AT245" i="37"/>
  <c r="BJ244" i="37"/>
  <c r="AO245" i="37"/>
  <c r="BU244" i="37"/>
  <c r="BE244" i="37"/>
  <c r="BY244" i="37"/>
  <c r="BI244" i="37"/>
  <c r="AS245" i="37"/>
  <c r="BB244" i="37"/>
  <c r="AL245" i="37"/>
  <c r="BR244" i="37"/>
  <c r="BA244" i="37"/>
  <c r="AK245" i="37"/>
  <c r="BQ244" i="37"/>
  <c r="BO244" i="37"/>
  <c r="AY244" i="37"/>
  <c r="AI245" i="37"/>
  <c r="BC244" i="37"/>
  <c r="AM245" i="37"/>
  <c r="BS244" i="37"/>
  <c r="AZ244" i="37"/>
  <c r="AJ245" i="37"/>
  <c r="BP244" i="37"/>
  <c r="BK245" i="37"/>
  <c r="CA245" i="37"/>
  <c r="AU246" i="37"/>
  <c r="BW244" i="37"/>
  <c r="BG244" i="37"/>
  <c r="AQ245" i="37"/>
  <c r="BD244" i="37"/>
  <c r="AN245" i="37"/>
  <c r="BT244" i="37"/>
  <c r="AW244" i="36"/>
  <c r="BM244" i="36"/>
  <c r="AG245" i="36"/>
  <c r="AY244" i="36"/>
  <c r="BO244" i="36"/>
  <c r="AI245" i="36"/>
  <c r="AP245" i="36"/>
  <c r="BV244" i="36"/>
  <c r="BF244" i="36"/>
  <c r="AX246" i="36"/>
  <c r="BN246" i="36"/>
  <c r="AH247" i="36"/>
  <c r="BH245" i="36"/>
  <c r="BX245" i="36"/>
  <c r="AR246" i="36"/>
  <c r="BS244" i="36"/>
  <c r="AM245" i="36"/>
  <c r="BC244" i="36"/>
  <c r="BP245" i="36"/>
  <c r="AZ245" i="36"/>
  <c r="AJ246" i="36"/>
  <c r="BA246" i="36"/>
  <c r="BQ246" i="36"/>
  <c r="AK247" i="36"/>
  <c r="AU245" i="36"/>
  <c r="CA244" i="36"/>
  <c r="BK244" i="36"/>
  <c r="AN245" i="36"/>
  <c r="BT244" i="36"/>
  <c r="BD244" i="36"/>
  <c r="AS245" i="36"/>
  <c r="BY244" i="36"/>
  <c r="BI244" i="36"/>
  <c r="AV244" i="36"/>
  <c r="BL244" i="36"/>
  <c r="AF245" i="36"/>
  <c r="AQ245" i="36"/>
  <c r="BG244" i="36"/>
  <c r="BW244" i="36"/>
  <c r="BR245" i="36"/>
  <c r="BB245" i="36"/>
  <c r="AL246" i="36"/>
  <c r="BU245" i="36"/>
  <c r="AO246" i="36"/>
  <c r="BE245" i="36"/>
  <c r="AT245" i="36"/>
  <c r="BZ244" i="36"/>
  <c r="BJ244" i="36"/>
  <c r="BZ242" i="16"/>
  <c r="BJ242" i="16"/>
  <c r="BG241" i="16"/>
  <c r="BW241" i="16"/>
  <c r="BF242" i="16"/>
  <c r="BV242" i="16"/>
  <c r="BD241" i="16"/>
  <c r="BT241" i="16"/>
  <c r="AZ115" i="16"/>
  <c r="BP115" i="16"/>
  <c r="BY241" i="16"/>
  <c r="BI241" i="16"/>
  <c r="BE241" i="16"/>
  <c r="BU241" i="16"/>
  <c r="CA242" i="16"/>
  <c r="BK242" i="16"/>
  <c r="BR114" i="16"/>
  <c r="BB114" i="16"/>
  <c r="BX242" i="16"/>
  <c r="BH242" i="16"/>
  <c r="AX114" i="16"/>
  <c r="BN114" i="16"/>
  <c r="BA114" i="16"/>
  <c r="BQ114" i="16"/>
  <c r="BS114" i="16"/>
  <c r="BC114" i="16"/>
  <c r="BO115" i="16"/>
  <c r="AY115" i="16"/>
  <c r="AV114" i="16"/>
  <c r="BL114" i="16"/>
  <c r="AW114" i="16"/>
  <c r="BM114" i="16"/>
  <c r="AP243" i="16"/>
  <c r="AT243" i="16"/>
  <c r="AQ242" i="16"/>
  <c r="AN242" i="16"/>
  <c r="AR243" i="16"/>
  <c r="AO242" i="16"/>
  <c r="AS242" i="16"/>
  <c r="AU243" i="16"/>
  <c r="V100" i="15"/>
  <c r="AD100" i="15" s="1"/>
  <c r="R100" i="15"/>
  <c r="Z100" i="15" s="1"/>
  <c r="U99" i="15"/>
  <c r="AC99" i="15" s="1"/>
  <c r="T100" i="15"/>
  <c r="AB100" i="15" s="1"/>
  <c r="S99" i="15"/>
  <c r="AA99" i="15" s="1"/>
  <c r="W100" i="15"/>
  <c r="AE100" i="15" s="1"/>
  <c r="X100" i="15"/>
  <c r="AF100" i="15" s="1"/>
  <c r="Y100" i="15"/>
  <c r="AG100" i="15" s="1"/>
  <c r="AW245" i="40" l="1"/>
  <c r="BM245" i="40"/>
  <c r="AG246" i="40"/>
  <c r="BZ245" i="38"/>
  <c r="AT246" i="38"/>
  <c r="BJ245" i="38"/>
  <c r="BY245" i="38"/>
  <c r="AS246" i="38"/>
  <c r="BI245" i="38"/>
  <c r="BG246" i="39"/>
  <c r="BW246" i="39"/>
  <c r="AQ247" i="39"/>
  <c r="BK245" i="41"/>
  <c r="AU246" i="41"/>
  <c r="CA245" i="41"/>
  <c r="BM245" i="37"/>
  <c r="AG246" i="37"/>
  <c r="AW245" i="37"/>
  <c r="BI245" i="43"/>
  <c r="BY245" i="43"/>
  <c r="AS246" i="43"/>
  <c r="AC142" i="45"/>
  <c r="U143" i="45"/>
  <c r="V143" i="45"/>
  <c r="AD142" i="45"/>
  <c r="BL245" i="40"/>
  <c r="AV245" i="40"/>
  <c r="AF246" i="40"/>
  <c r="BM245" i="42"/>
  <c r="AW245" i="42"/>
  <c r="AG246" i="42"/>
  <c r="BP245" i="42"/>
  <c r="AJ246" i="42"/>
  <c r="AZ245" i="42"/>
  <c r="CA245" i="43"/>
  <c r="AU246" i="43"/>
  <c r="BK245" i="43"/>
  <c r="BH245" i="40"/>
  <c r="AR246" i="40"/>
  <c r="BX245" i="40"/>
  <c r="AZ245" i="41"/>
  <c r="AJ246" i="41"/>
  <c r="BP245" i="41"/>
  <c r="AN246" i="42"/>
  <c r="BD245" i="42"/>
  <c r="BT245" i="42"/>
  <c r="BZ245" i="43"/>
  <c r="AT246" i="43"/>
  <c r="BJ245" i="43"/>
  <c r="AX246" i="37"/>
  <c r="AH247" i="37"/>
  <c r="BN246" i="37"/>
  <c r="BR245" i="42"/>
  <c r="BB245" i="42"/>
  <c r="AL246" i="42"/>
  <c r="AA144" i="45"/>
  <c r="S145" i="45"/>
  <c r="AE144" i="45"/>
  <c r="W145" i="45"/>
  <c r="Z144" i="45"/>
  <c r="R145" i="45"/>
  <c r="Y143" i="45"/>
  <c r="AG142" i="45"/>
  <c r="X143" i="45"/>
  <c r="AF142" i="45"/>
  <c r="T146" i="45"/>
  <c r="AB145" i="45"/>
  <c r="BJ245" i="44"/>
  <c r="BZ245" i="44"/>
  <c r="AT246" i="44"/>
  <c r="BH245" i="44"/>
  <c r="BX245" i="44"/>
  <c r="AR246" i="44"/>
  <c r="BY246" i="44"/>
  <c r="AS247" i="44"/>
  <c r="BI246" i="44"/>
  <c r="BC245" i="44"/>
  <c r="AM246" i="44"/>
  <c r="BS245" i="44"/>
  <c r="BT246" i="44"/>
  <c r="BD246" i="44"/>
  <c r="AN247" i="44"/>
  <c r="AI246" i="44"/>
  <c r="AY245" i="44"/>
  <c r="BO245" i="44"/>
  <c r="BE246" i="44"/>
  <c r="AO247" i="44"/>
  <c r="BU246" i="44"/>
  <c r="AJ246" i="44"/>
  <c r="AZ245" i="44"/>
  <c r="BP245" i="44"/>
  <c r="BK247" i="44"/>
  <c r="AU248" i="44"/>
  <c r="CA247" i="44"/>
  <c r="BF246" i="44"/>
  <c r="AP247" i="44"/>
  <c r="BV246" i="44"/>
  <c r="BM246" i="44"/>
  <c r="AG247" i="44"/>
  <c r="AW246" i="44"/>
  <c r="AQ247" i="44"/>
  <c r="BG246" i="44"/>
  <c r="BW246" i="44"/>
  <c r="BL247" i="44"/>
  <c r="AF248" i="44"/>
  <c r="AV247" i="44"/>
  <c r="AX247" i="44"/>
  <c r="BN247" i="44"/>
  <c r="AH248" i="44"/>
  <c r="BR248" i="44"/>
  <c r="AL249" i="44"/>
  <c r="BB248" i="44"/>
  <c r="BA247" i="44"/>
  <c r="AK248" i="44"/>
  <c r="BQ247" i="44"/>
  <c r="BL246" i="43"/>
  <c r="AF247" i="43"/>
  <c r="AV246" i="43"/>
  <c r="BB246" i="43"/>
  <c r="AL247" i="43"/>
  <c r="BR246" i="43"/>
  <c r="AX245" i="43"/>
  <c r="AH246" i="43"/>
  <c r="BN245" i="43"/>
  <c r="BX247" i="43"/>
  <c r="AR248" i="43"/>
  <c r="BH247" i="43"/>
  <c r="BC246" i="43"/>
  <c r="AM247" i="43"/>
  <c r="BS246" i="43"/>
  <c r="AY245" i="43"/>
  <c r="BO245" i="43"/>
  <c r="AI246" i="43"/>
  <c r="BG246" i="43"/>
  <c r="AQ247" i="43"/>
  <c r="BW246" i="43"/>
  <c r="AP247" i="43"/>
  <c r="BF246" i="43"/>
  <c r="BV246" i="43"/>
  <c r="AW245" i="43"/>
  <c r="AG246" i="43"/>
  <c r="BM245" i="43"/>
  <c r="AO247" i="43"/>
  <c r="BE246" i="43"/>
  <c r="BU246" i="43"/>
  <c r="AK247" i="43"/>
  <c r="BA246" i="43"/>
  <c r="BQ246" i="43"/>
  <c r="BD246" i="43"/>
  <c r="AN247" i="43"/>
  <c r="BT246" i="43"/>
  <c r="BP245" i="43"/>
  <c r="AZ245" i="43"/>
  <c r="AJ246" i="43"/>
  <c r="AI246" i="42"/>
  <c r="BO245" i="42"/>
  <c r="AY245" i="42"/>
  <c r="BF245" i="42"/>
  <c r="BV245" i="42"/>
  <c r="AP246" i="42"/>
  <c r="BY245" i="42"/>
  <c r="BI245" i="42"/>
  <c r="AS246" i="42"/>
  <c r="BQ246" i="42"/>
  <c r="AK247" i="42"/>
  <c r="BA246" i="42"/>
  <c r="BZ245" i="42"/>
  <c r="BJ245" i="42"/>
  <c r="AT246" i="42"/>
  <c r="BH245" i="42"/>
  <c r="AR246" i="42"/>
  <c r="BX245" i="42"/>
  <c r="BE247" i="42"/>
  <c r="AO248" i="42"/>
  <c r="BU247" i="42"/>
  <c r="BG245" i="42"/>
  <c r="BW245" i="42"/>
  <c r="AQ246" i="42"/>
  <c r="BK246" i="42"/>
  <c r="AU247" i="42"/>
  <c r="CA246" i="42"/>
  <c r="AH248" i="42"/>
  <c r="BN247" i="42"/>
  <c r="AX247" i="42"/>
  <c r="BC247" i="42"/>
  <c r="AM248" i="42"/>
  <c r="BS247" i="42"/>
  <c r="AF246" i="42"/>
  <c r="BL245" i="42"/>
  <c r="AV245" i="42"/>
  <c r="BE248" i="41"/>
  <c r="AO249" i="41"/>
  <c r="BU248" i="41"/>
  <c r="BB245" i="41"/>
  <c r="AL246" i="41"/>
  <c r="BR245" i="41"/>
  <c r="AR246" i="41"/>
  <c r="BH245" i="41"/>
  <c r="BX245" i="41"/>
  <c r="BZ247" i="41"/>
  <c r="BJ247" i="41"/>
  <c r="AT248" i="41"/>
  <c r="AY246" i="41"/>
  <c r="BO246" i="41"/>
  <c r="AI247" i="41"/>
  <c r="AQ246" i="41"/>
  <c r="BG245" i="41"/>
  <c r="BW245" i="41"/>
  <c r="AX246" i="41"/>
  <c r="BN246" i="41"/>
  <c r="AH247" i="41"/>
  <c r="BF245" i="41"/>
  <c r="BV245" i="41"/>
  <c r="AP246" i="41"/>
  <c r="AK248" i="41"/>
  <c r="BQ247" i="41"/>
  <c r="BA247" i="41"/>
  <c r="AS249" i="41"/>
  <c r="BI248" i="41"/>
  <c r="BY248" i="41"/>
  <c r="BS245" i="41"/>
  <c r="BC245" i="41"/>
  <c r="AM246" i="41"/>
  <c r="AF246" i="41"/>
  <c r="AV245" i="41"/>
  <c r="BL245" i="41"/>
  <c r="BT245" i="41"/>
  <c r="BD245" i="41"/>
  <c r="AN246" i="41"/>
  <c r="AG246" i="41"/>
  <c r="AW245" i="41"/>
  <c r="BM245" i="41"/>
  <c r="BU245" i="40"/>
  <c r="BE245" i="40"/>
  <c r="AO246" i="40"/>
  <c r="AM247" i="40"/>
  <c r="BS246" i="40"/>
  <c r="BC246" i="40"/>
  <c r="BD245" i="40"/>
  <c r="AN246" i="40"/>
  <c r="BT245" i="40"/>
  <c r="BG247" i="40"/>
  <c r="AQ248" i="40"/>
  <c r="BW247" i="40"/>
  <c r="BB245" i="40"/>
  <c r="BR245" i="40"/>
  <c r="AL246" i="40"/>
  <c r="BQ247" i="40"/>
  <c r="BA247" i="40"/>
  <c r="AK248" i="40"/>
  <c r="AY245" i="40"/>
  <c r="AI246" i="40"/>
  <c r="BO245" i="40"/>
  <c r="AT247" i="40"/>
  <c r="BJ246" i="40"/>
  <c r="BZ246" i="40"/>
  <c r="AH246" i="40"/>
  <c r="AX245" i="40"/>
  <c r="BN245" i="40"/>
  <c r="BV245" i="40"/>
  <c r="BF245" i="40"/>
  <c r="AP246" i="40"/>
  <c r="AU246" i="40"/>
  <c r="CA245" i="40"/>
  <c r="BK245" i="40"/>
  <c r="AJ246" i="40"/>
  <c r="AZ245" i="40"/>
  <c r="BP245" i="40"/>
  <c r="AS246" i="40"/>
  <c r="BI245" i="40"/>
  <c r="BY245" i="40"/>
  <c r="BB246" i="39"/>
  <c r="BR246" i="39"/>
  <c r="AL247" i="39"/>
  <c r="AR248" i="39"/>
  <c r="BH247" i="39"/>
  <c r="BX247" i="39"/>
  <c r="BT245" i="39"/>
  <c r="BD245" i="39"/>
  <c r="AN246" i="39"/>
  <c r="AG246" i="39"/>
  <c r="AW245" i="39"/>
  <c r="BM245" i="39"/>
  <c r="BP247" i="39"/>
  <c r="AZ247" i="39"/>
  <c r="AJ248" i="39"/>
  <c r="BK245" i="39"/>
  <c r="AU246" i="39"/>
  <c r="CA245" i="39"/>
  <c r="AK248" i="39"/>
  <c r="BQ247" i="39"/>
  <c r="BA247" i="39"/>
  <c r="BC246" i="39"/>
  <c r="BS246" i="39"/>
  <c r="AM247" i="39"/>
  <c r="BV246" i="39"/>
  <c r="AP247" i="39"/>
  <c r="BF246" i="39"/>
  <c r="AH246" i="39"/>
  <c r="AX245" i="39"/>
  <c r="BN245" i="39"/>
  <c r="AI246" i="39"/>
  <c r="BO245" i="39"/>
  <c r="AY245" i="39"/>
  <c r="AS247" i="39"/>
  <c r="BY246" i="39"/>
  <c r="BI246" i="39"/>
  <c r="BU246" i="39"/>
  <c r="AO247" i="39"/>
  <c r="BE246" i="39"/>
  <c r="BL246" i="39"/>
  <c r="AV246" i="39"/>
  <c r="AF247" i="39"/>
  <c r="AT248" i="39"/>
  <c r="BJ247" i="39"/>
  <c r="BZ247" i="39"/>
  <c r="BE245" i="38"/>
  <c r="AO246" i="38"/>
  <c r="BU245" i="38"/>
  <c r="AM247" i="38"/>
  <c r="BS246" i="38"/>
  <c r="BC246" i="38"/>
  <c r="AL248" i="38"/>
  <c r="BB247" i="38"/>
  <c r="BR247" i="38"/>
  <c r="BM245" i="38"/>
  <c r="AW245" i="38"/>
  <c r="AG246" i="38"/>
  <c r="AR247" i="38"/>
  <c r="BX246" i="38"/>
  <c r="BH246" i="38"/>
  <c r="AI247" i="38"/>
  <c r="BO246" i="38"/>
  <c r="AY246" i="38"/>
  <c r="AX246" i="38"/>
  <c r="BN246" i="38"/>
  <c r="AH247" i="38"/>
  <c r="BF245" i="38"/>
  <c r="AP246" i="38"/>
  <c r="BV245" i="38"/>
  <c r="BG247" i="38"/>
  <c r="AQ248" i="38"/>
  <c r="BW247" i="38"/>
  <c r="AV245" i="38"/>
  <c r="BL245" i="38"/>
  <c r="AF246" i="38"/>
  <c r="AN247" i="38"/>
  <c r="BT246" i="38"/>
  <c r="BD246" i="38"/>
  <c r="BQ246" i="38"/>
  <c r="AK247" i="38"/>
  <c r="BA246" i="38"/>
  <c r="AU246" i="38"/>
  <c r="BK245" i="38"/>
  <c r="CA245" i="38"/>
  <c r="BP246" i="38"/>
  <c r="AJ247" i="38"/>
  <c r="AZ246" i="38"/>
  <c r="AM246" i="37"/>
  <c r="BC245" i="37"/>
  <c r="BS245" i="37"/>
  <c r="BO245" i="37"/>
  <c r="AI246" i="37"/>
  <c r="AY245" i="37"/>
  <c r="AT246" i="37"/>
  <c r="BZ245" i="37"/>
  <c r="BJ245" i="37"/>
  <c r="AO246" i="37"/>
  <c r="BE245" i="37"/>
  <c r="BU245" i="37"/>
  <c r="AF247" i="37"/>
  <c r="BL246" i="37"/>
  <c r="AV246" i="37"/>
  <c r="AK246" i="37"/>
  <c r="BA245" i="37"/>
  <c r="BQ245" i="37"/>
  <c r="AR248" i="37"/>
  <c r="BX247" i="37"/>
  <c r="BH247" i="37"/>
  <c r="AN246" i="37"/>
  <c r="BD245" i="37"/>
  <c r="BT245" i="37"/>
  <c r="AQ246" i="37"/>
  <c r="BG245" i="37"/>
  <c r="BW245" i="37"/>
  <c r="CA246" i="37"/>
  <c r="AU247" i="37"/>
  <c r="BK246" i="37"/>
  <c r="BP245" i="37"/>
  <c r="AJ246" i="37"/>
  <c r="AZ245" i="37"/>
  <c r="BR245" i="37"/>
  <c r="AL246" i="37"/>
  <c r="BB245" i="37"/>
  <c r="AP247" i="37"/>
  <c r="BF246" i="37"/>
  <c r="BV246" i="37"/>
  <c r="AS246" i="37"/>
  <c r="BY245" i="37"/>
  <c r="BI245" i="37"/>
  <c r="BW245" i="36"/>
  <c r="AQ246" i="36"/>
  <c r="BG245" i="36"/>
  <c r="AR247" i="36"/>
  <c r="BX246" i="36"/>
  <c r="BH246" i="36"/>
  <c r="BT245" i="36"/>
  <c r="AN246" i="36"/>
  <c r="BD245" i="36"/>
  <c r="BV245" i="36"/>
  <c r="AP246" i="36"/>
  <c r="BF245" i="36"/>
  <c r="BJ245" i="36"/>
  <c r="BZ245" i="36"/>
  <c r="AT246" i="36"/>
  <c r="AG246" i="36"/>
  <c r="AW245" i="36"/>
  <c r="BM245" i="36"/>
  <c r="BS245" i="36"/>
  <c r="BC245" i="36"/>
  <c r="AM246" i="36"/>
  <c r="AF246" i="36"/>
  <c r="AV245" i="36"/>
  <c r="BL245" i="36"/>
  <c r="BN247" i="36"/>
  <c r="AX247" i="36"/>
  <c r="AH248" i="36"/>
  <c r="BI245" i="36"/>
  <c r="AS246" i="36"/>
  <c r="BY245" i="36"/>
  <c r="AI246" i="36"/>
  <c r="BO245" i="36"/>
  <c r="AY245" i="36"/>
  <c r="BK245" i="36"/>
  <c r="AU246" i="36"/>
  <c r="CA245" i="36"/>
  <c r="BU246" i="36"/>
  <c r="BE246" i="36"/>
  <c r="AO247" i="36"/>
  <c r="AK248" i="36"/>
  <c r="BA247" i="36"/>
  <c r="BQ247" i="36"/>
  <c r="BB246" i="36"/>
  <c r="BR246" i="36"/>
  <c r="AL247" i="36"/>
  <c r="AZ246" i="36"/>
  <c r="BP246" i="36"/>
  <c r="AJ247" i="36"/>
  <c r="BY242" i="16"/>
  <c r="BI242" i="16"/>
  <c r="BD242" i="16"/>
  <c r="BT242" i="16"/>
  <c r="AV115" i="16"/>
  <c r="BL115" i="16"/>
  <c r="BS115" i="16"/>
  <c r="BC115" i="16"/>
  <c r="CA243" i="16"/>
  <c r="BK243" i="16"/>
  <c r="BE242" i="16"/>
  <c r="BU242" i="16"/>
  <c r="BX243" i="16"/>
  <c r="BH243" i="16"/>
  <c r="BB115" i="16"/>
  <c r="BR115" i="16"/>
  <c r="BQ115" i="16"/>
  <c r="BA115" i="16"/>
  <c r="BW242" i="16"/>
  <c r="BG242" i="16"/>
  <c r="BZ243" i="16"/>
  <c r="BJ243" i="16"/>
  <c r="BV243" i="16"/>
  <c r="BF243" i="16"/>
  <c r="BM115" i="16"/>
  <c r="AW115" i="16"/>
  <c r="BP116" i="16"/>
  <c r="AZ116" i="16"/>
  <c r="BN115" i="16"/>
  <c r="AX115" i="16"/>
  <c r="BO116" i="16"/>
  <c r="AY116" i="16"/>
  <c r="AR244" i="16"/>
  <c r="AQ243" i="16"/>
  <c r="AN243" i="16"/>
  <c r="AT244" i="16"/>
  <c r="AS243" i="16"/>
  <c r="AO243" i="16"/>
  <c r="AU244" i="16"/>
  <c r="AP244" i="16"/>
  <c r="Y101" i="15"/>
  <c r="AG101" i="15" s="1"/>
  <c r="T101" i="15"/>
  <c r="AB101" i="15" s="1"/>
  <c r="X101" i="15"/>
  <c r="AF101" i="15" s="1"/>
  <c r="U100" i="15"/>
  <c r="AC100" i="15" s="1"/>
  <c r="W101" i="15"/>
  <c r="AE101" i="15" s="1"/>
  <c r="R101" i="15"/>
  <c r="Z101" i="15" s="1"/>
  <c r="S100" i="15"/>
  <c r="AA100" i="15" s="1"/>
  <c r="V101" i="15"/>
  <c r="AD101" i="15" s="1"/>
  <c r="AR247" i="40" l="1"/>
  <c r="BX246" i="40"/>
  <c r="BH246" i="40"/>
  <c r="CA246" i="41"/>
  <c r="AU247" i="41"/>
  <c r="BK246" i="41"/>
  <c r="AZ246" i="42"/>
  <c r="AJ247" i="42"/>
  <c r="BP246" i="42"/>
  <c r="AQ248" i="39"/>
  <c r="BW247" i="39"/>
  <c r="BG247" i="39"/>
  <c r="AH248" i="37"/>
  <c r="BN247" i="37"/>
  <c r="AX247" i="37"/>
  <c r="BM246" i="42"/>
  <c r="AG247" i="42"/>
  <c r="AW246" i="42"/>
  <c r="AS247" i="38"/>
  <c r="BY246" i="38"/>
  <c r="BI246" i="38"/>
  <c r="CA246" i="43"/>
  <c r="AU247" i="43"/>
  <c r="BK246" i="43"/>
  <c r="BJ246" i="43"/>
  <c r="BZ246" i="43"/>
  <c r="AT247" i="43"/>
  <c r="AV246" i="40"/>
  <c r="BL246" i="40"/>
  <c r="AF247" i="40"/>
  <c r="BJ246" i="38"/>
  <c r="AT247" i="38"/>
  <c r="BZ246" i="38"/>
  <c r="BT246" i="42"/>
  <c r="BD246" i="42"/>
  <c r="AN247" i="42"/>
  <c r="V144" i="45"/>
  <c r="AD143" i="45"/>
  <c r="U144" i="45"/>
  <c r="AC143" i="45"/>
  <c r="AW246" i="40"/>
  <c r="BM246" i="40"/>
  <c r="AG247" i="40"/>
  <c r="BP246" i="41"/>
  <c r="AJ247" i="41"/>
  <c r="AZ246" i="41"/>
  <c r="AG247" i="37"/>
  <c r="BM246" i="37"/>
  <c r="AW246" i="37"/>
  <c r="BR246" i="42"/>
  <c r="AL247" i="42"/>
  <c r="BB246" i="42"/>
  <c r="BI246" i="43"/>
  <c r="BY246" i="43"/>
  <c r="AS247" i="43"/>
  <c r="X144" i="45"/>
  <c r="AF143" i="45"/>
  <c r="T147" i="45"/>
  <c r="AB146" i="45"/>
  <c r="AE145" i="45"/>
  <c r="W146" i="45"/>
  <c r="AG143" i="45"/>
  <c r="Y144" i="45"/>
  <c r="Z145" i="45"/>
  <c r="R146" i="45"/>
  <c r="AA145" i="45"/>
  <c r="S146" i="45"/>
  <c r="AY246" i="44"/>
  <c r="BO246" i="44"/>
  <c r="AI247" i="44"/>
  <c r="AG248" i="44"/>
  <c r="AW247" i="44"/>
  <c r="BM247" i="44"/>
  <c r="BQ248" i="44"/>
  <c r="AK249" i="44"/>
  <c r="BA248" i="44"/>
  <c r="AR247" i="44"/>
  <c r="BX246" i="44"/>
  <c r="BH246" i="44"/>
  <c r="BR249" i="44"/>
  <c r="AL250" i="44"/>
  <c r="BB249" i="44"/>
  <c r="AV248" i="44"/>
  <c r="AF249" i="44"/>
  <c r="BL248" i="44"/>
  <c r="BW247" i="44"/>
  <c r="BG247" i="44"/>
  <c r="AQ248" i="44"/>
  <c r="BS246" i="44"/>
  <c r="BC246" i="44"/>
  <c r="AM247" i="44"/>
  <c r="BV247" i="44"/>
  <c r="AP248" i="44"/>
  <c r="BF247" i="44"/>
  <c r="AU249" i="44"/>
  <c r="CA248" i="44"/>
  <c r="BK248" i="44"/>
  <c r="BZ246" i="44"/>
  <c r="AT247" i="44"/>
  <c r="BJ246" i="44"/>
  <c r="BT247" i="44"/>
  <c r="BD247" i="44"/>
  <c r="AN248" i="44"/>
  <c r="AX248" i="44"/>
  <c r="AH249" i="44"/>
  <c r="BN248" i="44"/>
  <c r="AZ246" i="44"/>
  <c r="BP246" i="44"/>
  <c r="AJ247" i="44"/>
  <c r="BU247" i="44"/>
  <c r="BE247" i="44"/>
  <c r="AO248" i="44"/>
  <c r="BY247" i="44"/>
  <c r="BI247" i="44"/>
  <c r="AS248" i="44"/>
  <c r="BA247" i="43"/>
  <c r="AK248" i="43"/>
  <c r="BQ247" i="43"/>
  <c r="AR249" i="43"/>
  <c r="BX248" i="43"/>
  <c r="BH248" i="43"/>
  <c r="AG247" i="43"/>
  <c r="BM246" i="43"/>
  <c r="AW246" i="43"/>
  <c r="BB247" i="43"/>
  <c r="BR247" i="43"/>
  <c r="AL248" i="43"/>
  <c r="BP246" i="43"/>
  <c r="AZ246" i="43"/>
  <c r="AJ247" i="43"/>
  <c r="BT247" i="43"/>
  <c r="AN248" i="43"/>
  <c r="BD247" i="43"/>
  <c r="AI247" i="43"/>
  <c r="AY246" i="43"/>
  <c r="BO246" i="43"/>
  <c r="BV247" i="43"/>
  <c r="BF247" i="43"/>
  <c r="AP248" i="43"/>
  <c r="AM248" i="43"/>
  <c r="BC247" i="43"/>
  <c r="BS247" i="43"/>
  <c r="AH247" i="43"/>
  <c r="AX246" i="43"/>
  <c r="BN246" i="43"/>
  <c r="BW247" i="43"/>
  <c r="BG247" i="43"/>
  <c r="AQ248" i="43"/>
  <c r="AF248" i="43"/>
  <c r="BL247" i="43"/>
  <c r="AV247" i="43"/>
  <c r="BU247" i="43"/>
  <c r="BE247" i="43"/>
  <c r="AO248" i="43"/>
  <c r="AR247" i="42"/>
  <c r="BH246" i="42"/>
  <c r="BX246" i="42"/>
  <c r="BK247" i="42"/>
  <c r="CA247" i="42"/>
  <c r="AU248" i="42"/>
  <c r="AQ247" i="42"/>
  <c r="BG246" i="42"/>
  <c r="BW246" i="42"/>
  <c r="BN248" i="42"/>
  <c r="AX248" i="42"/>
  <c r="AH249" i="42"/>
  <c r="AP247" i="42"/>
  <c r="BF246" i="42"/>
  <c r="BV246" i="42"/>
  <c r="BC248" i="42"/>
  <c r="AM249" i="42"/>
  <c r="BS248" i="42"/>
  <c r="BJ246" i="42"/>
  <c r="BZ246" i="42"/>
  <c r="AT247" i="42"/>
  <c r="BQ247" i="42"/>
  <c r="BA247" i="42"/>
  <c r="AK248" i="42"/>
  <c r="AS247" i="42"/>
  <c r="BI246" i="42"/>
  <c r="BY246" i="42"/>
  <c r="BU248" i="42"/>
  <c r="AO249" i="42"/>
  <c r="BE248" i="42"/>
  <c r="BL246" i="42"/>
  <c r="AV246" i="42"/>
  <c r="AF247" i="42"/>
  <c r="AY246" i="42"/>
  <c r="AI247" i="42"/>
  <c r="BO246" i="42"/>
  <c r="AP247" i="41"/>
  <c r="BF246" i="41"/>
  <c r="BV246" i="41"/>
  <c r="AQ247" i="41"/>
  <c r="BG246" i="41"/>
  <c r="BW246" i="41"/>
  <c r="AS250" i="41"/>
  <c r="BI249" i="41"/>
  <c r="BY249" i="41"/>
  <c r="AV246" i="41"/>
  <c r="BL246" i="41"/>
  <c r="AF247" i="41"/>
  <c r="BO247" i="41"/>
  <c r="AI248" i="41"/>
  <c r="AY247" i="41"/>
  <c r="BZ248" i="41"/>
  <c r="BJ248" i="41"/>
  <c r="AT249" i="41"/>
  <c r="BR246" i="41"/>
  <c r="AL247" i="41"/>
  <c r="BB246" i="41"/>
  <c r="BN247" i="41"/>
  <c r="AH248" i="41"/>
  <c r="AX247" i="41"/>
  <c r="AN247" i="41"/>
  <c r="BD246" i="41"/>
  <c r="BT246" i="41"/>
  <c r="BU249" i="41"/>
  <c r="AO250" i="41"/>
  <c r="BE249" i="41"/>
  <c r="BS246" i="41"/>
  <c r="AM247" i="41"/>
  <c r="BC246" i="41"/>
  <c r="AK249" i="41"/>
  <c r="BQ248" i="41"/>
  <c r="BA248" i="41"/>
  <c r="AR247" i="41"/>
  <c r="BH246" i="41"/>
  <c r="BX246" i="41"/>
  <c r="AW246" i="41"/>
  <c r="AG247" i="41"/>
  <c r="BM246" i="41"/>
  <c r="AQ249" i="40"/>
  <c r="BW248" i="40"/>
  <c r="BG248" i="40"/>
  <c r="AN247" i="40"/>
  <c r="BT246" i="40"/>
  <c r="BD246" i="40"/>
  <c r="AP247" i="40"/>
  <c r="BF246" i="40"/>
  <c r="BV246" i="40"/>
  <c r="AK249" i="40"/>
  <c r="BA248" i="40"/>
  <c r="BQ248" i="40"/>
  <c r="BN246" i="40"/>
  <c r="AX246" i="40"/>
  <c r="AH247" i="40"/>
  <c r="BZ247" i="40"/>
  <c r="AT248" i="40"/>
  <c r="BJ247" i="40"/>
  <c r="AM248" i="40"/>
  <c r="BS247" i="40"/>
  <c r="BC247" i="40"/>
  <c r="AS247" i="40"/>
  <c r="BI246" i="40"/>
  <c r="BY246" i="40"/>
  <c r="BP246" i="40"/>
  <c r="AJ247" i="40"/>
  <c r="AZ246" i="40"/>
  <c r="AO247" i="40"/>
  <c r="BU246" i="40"/>
  <c r="BE246" i="40"/>
  <c r="BK246" i="40"/>
  <c r="AU247" i="40"/>
  <c r="CA246" i="40"/>
  <c r="BO246" i="40"/>
  <c r="AI247" i="40"/>
  <c r="AY246" i="40"/>
  <c r="AL247" i="40"/>
  <c r="BR246" i="40"/>
  <c r="BB246" i="40"/>
  <c r="BQ248" i="39"/>
  <c r="BA248" i="39"/>
  <c r="AK249" i="39"/>
  <c r="AU247" i="39"/>
  <c r="BK246" i="39"/>
  <c r="CA246" i="39"/>
  <c r="AS248" i="39"/>
  <c r="BI247" i="39"/>
  <c r="BY247" i="39"/>
  <c r="BP248" i="39"/>
  <c r="AJ249" i="39"/>
  <c r="AZ248" i="39"/>
  <c r="AM248" i="39"/>
  <c r="BS247" i="39"/>
  <c r="BC247" i="39"/>
  <c r="AR249" i="39"/>
  <c r="BH248" i="39"/>
  <c r="BX248" i="39"/>
  <c r="BO246" i="39"/>
  <c r="AY246" i="39"/>
  <c r="AI247" i="39"/>
  <c r="AP248" i="39"/>
  <c r="BF247" i="39"/>
  <c r="BV247" i="39"/>
  <c r="AL248" i="39"/>
  <c r="BR247" i="39"/>
  <c r="BB247" i="39"/>
  <c r="BT246" i="39"/>
  <c r="AN247" i="39"/>
  <c r="BD246" i="39"/>
  <c r="BZ248" i="39"/>
  <c r="BJ248" i="39"/>
  <c r="AT249" i="39"/>
  <c r="BM246" i="39"/>
  <c r="AW246" i="39"/>
  <c r="AG247" i="39"/>
  <c r="BN246" i="39"/>
  <c r="AX246" i="39"/>
  <c r="AH247" i="39"/>
  <c r="AV247" i="39"/>
  <c r="BL247" i="39"/>
  <c r="AF248" i="39"/>
  <c r="AO248" i="39"/>
  <c r="BU247" i="39"/>
  <c r="BE247" i="39"/>
  <c r="BG248" i="38"/>
  <c r="BW248" i="38"/>
  <c r="AQ249" i="38"/>
  <c r="AM248" i="38"/>
  <c r="BS247" i="38"/>
  <c r="BC247" i="38"/>
  <c r="AP247" i="38"/>
  <c r="BV246" i="38"/>
  <c r="BF246" i="38"/>
  <c r="AN248" i="38"/>
  <c r="BT247" i="38"/>
  <c r="BD247" i="38"/>
  <c r="AH248" i="38"/>
  <c r="AX247" i="38"/>
  <c r="BN247" i="38"/>
  <c r="BK246" i="38"/>
  <c r="AU247" i="38"/>
  <c r="CA246" i="38"/>
  <c r="BH247" i="38"/>
  <c r="BX247" i="38"/>
  <c r="AR248" i="38"/>
  <c r="BB248" i="38"/>
  <c r="AL249" i="38"/>
  <c r="BR248" i="38"/>
  <c r="AI248" i="38"/>
  <c r="AY247" i="38"/>
  <c r="BO247" i="38"/>
  <c r="AO247" i="38"/>
  <c r="BU246" i="38"/>
  <c r="BE246" i="38"/>
  <c r="AW246" i="38"/>
  <c r="BM246" i="38"/>
  <c r="AG247" i="38"/>
  <c r="BL246" i="38"/>
  <c r="AF247" i="38"/>
  <c r="AV246" i="38"/>
  <c r="AJ248" i="38"/>
  <c r="AZ247" i="38"/>
  <c r="BP247" i="38"/>
  <c r="AK248" i="38"/>
  <c r="BA247" i="38"/>
  <c r="BQ247" i="38"/>
  <c r="BQ246" i="37"/>
  <c r="BA246" i="37"/>
  <c r="AK247" i="37"/>
  <c r="BL247" i="37"/>
  <c r="AV247" i="37"/>
  <c r="AF248" i="37"/>
  <c r="CA247" i="37"/>
  <c r="BK247" i="37"/>
  <c r="AU248" i="37"/>
  <c r="BJ246" i="37"/>
  <c r="AT247" i="37"/>
  <c r="BZ246" i="37"/>
  <c r="BO246" i="37"/>
  <c r="AY246" i="37"/>
  <c r="AI247" i="37"/>
  <c r="BV247" i="37"/>
  <c r="AP248" i="37"/>
  <c r="BF247" i="37"/>
  <c r="AO247" i="37"/>
  <c r="BU246" i="37"/>
  <c r="BE246" i="37"/>
  <c r="AS247" i="37"/>
  <c r="BI246" i="37"/>
  <c r="BY246" i="37"/>
  <c r="BX248" i="37"/>
  <c r="BH248" i="37"/>
  <c r="AR249" i="37"/>
  <c r="BP246" i="37"/>
  <c r="AZ246" i="37"/>
  <c r="AJ247" i="37"/>
  <c r="BG246" i="37"/>
  <c r="AQ247" i="37"/>
  <c r="BW246" i="37"/>
  <c r="AN247" i="37"/>
  <c r="BT246" i="37"/>
  <c r="BD246" i="37"/>
  <c r="BS246" i="37"/>
  <c r="BC246" i="37"/>
  <c r="AM247" i="37"/>
  <c r="BR246" i="37"/>
  <c r="BB246" i="37"/>
  <c r="AL247" i="37"/>
  <c r="BU247" i="36"/>
  <c r="AO248" i="36"/>
  <c r="BE247" i="36"/>
  <c r="AU247" i="36"/>
  <c r="BK246" i="36"/>
  <c r="CA246" i="36"/>
  <c r="BV246" i="36"/>
  <c r="AP247" i="36"/>
  <c r="BF246" i="36"/>
  <c r="AT247" i="36"/>
  <c r="BZ246" i="36"/>
  <c r="BJ246" i="36"/>
  <c r="BO246" i="36"/>
  <c r="AY246" i="36"/>
  <c r="AI247" i="36"/>
  <c r="AK249" i="36"/>
  <c r="BA248" i="36"/>
  <c r="BQ248" i="36"/>
  <c r="AW246" i="36"/>
  <c r="BM246" i="36"/>
  <c r="AG247" i="36"/>
  <c r="AS247" i="36"/>
  <c r="BY246" i="36"/>
  <c r="BI246" i="36"/>
  <c r="AH249" i="36"/>
  <c r="AX248" i="36"/>
  <c r="BN248" i="36"/>
  <c r="AL248" i="36"/>
  <c r="BB247" i="36"/>
  <c r="BR247" i="36"/>
  <c r="AV246" i="36"/>
  <c r="BL246" i="36"/>
  <c r="AF247" i="36"/>
  <c r="BW246" i="36"/>
  <c r="AQ247" i="36"/>
  <c r="BG246" i="36"/>
  <c r="AZ247" i="36"/>
  <c r="AJ248" i="36"/>
  <c r="BP247" i="36"/>
  <c r="BT246" i="36"/>
  <c r="AN247" i="36"/>
  <c r="BD246" i="36"/>
  <c r="BX247" i="36"/>
  <c r="BH247" i="36"/>
  <c r="AR248" i="36"/>
  <c r="BC246" i="36"/>
  <c r="BS246" i="36"/>
  <c r="AM247" i="36"/>
  <c r="BT243" i="16"/>
  <c r="BD243" i="16"/>
  <c r="BW243" i="16"/>
  <c r="BG243" i="16"/>
  <c r="AY117" i="16"/>
  <c r="BO117" i="16"/>
  <c r="BC116" i="16"/>
  <c r="BS116" i="16"/>
  <c r="BV244" i="16"/>
  <c r="BF244" i="16"/>
  <c r="BK244" i="16"/>
  <c r="CA244" i="16"/>
  <c r="BU243" i="16"/>
  <c r="BE243" i="16"/>
  <c r="BY243" i="16"/>
  <c r="BI243" i="16"/>
  <c r="BH244" i="16"/>
  <c r="BX244" i="16"/>
  <c r="AV116" i="16"/>
  <c r="BL116" i="16"/>
  <c r="BA116" i="16"/>
  <c r="BQ116" i="16"/>
  <c r="BJ244" i="16"/>
  <c r="BZ244" i="16"/>
  <c r="BB116" i="16"/>
  <c r="BR116" i="16"/>
  <c r="BN116" i="16"/>
  <c r="AX116" i="16"/>
  <c r="AZ117" i="16"/>
  <c r="BP117" i="16"/>
  <c r="AW116" i="16"/>
  <c r="BM116" i="16"/>
  <c r="AT245" i="16"/>
  <c r="AO244" i="16"/>
  <c r="AS244" i="16"/>
  <c r="AN244" i="16"/>
  <c r="AQ244" i="16"/>
  <c r="AP245" i="16"/>
  <c r="AR245" i="16"/>
  <c r="AU245" i="16"/>
  <c r="U101" i="15"/>
  <c r="AC101" i="15" s="1"/>
  <c r="S101" i="15"/>
  <c r="AA101" i="15" s="1"/>
  <c r="X102" i="15"/>
  <c r="AF102" i="15" s="1"/>
  <c r="R102" i="15"/>
  <c r="Z102" i="15" s="1"/>
  <c r="T102" i="15"/>
  <c r="AB102" i="15" s="1"/>
  <c r="V102" i="15"/>
  <c r="AD102" i="15" s="1"/>
  <c r="W102" i="15"/>
  <c r="AE102" i="15" s="1"/>
  <c r="Y102" i="15"/>
  <c r="AG102" i="15" s="1"/>
  <c r="U145" i="45" l="1"/>
  <c r="AC144" i="45"/>
  <c r="AS248" i="38"/>
  <c r="BI247" i="38"/>
  <c r="BY247" i="38"/>
  <c r="AD144" i="45"/>
  <c r="V145" i="45"/>
  <c r="AG248" i="42"/>
  <c r="AW247" i="42"/>
  <c r="BM247" i="42"/>
  <c r="AS248" i="43"/>
  <c r="BI247" i="43"/>
  <c r="BY247" i="43"/>
  <c r="BN248" i="37"/>
  <c r="AH249" i="37"/>
  <c r="AX248" i="37"/>
  <c r="BJ247" i="38"/>
  <c r="BZ247" i="38"/>
  <c r="AT248" i="38"/>
  <c r="BB247" i="42"/>
  <c r="AL248" i="42"/>
  <c r="BR247" i="42"/>
  <c r="BL247" i="40"/>
  <c r="AF248" i="40"/>
  <c r="AV247" i="40"/>
  <c r="BG248" i="39"/>
  <c r="AQ249" i="39"/>
  <c r="BW248" i="39"/>
  <c r="AZ247" i="42"/>
  <c r="AJ248" i="42"/>
  <c r="BP247" i="42"/>
  <c r="BM247" i="37"/>
  <c r="AW247" i="37"/>
  <c r="AG248" i="37"/>
  <c r="AT248" i="43"/>
  <c r="BJ247" i="43"/>
  <c r="BZ247" i="43"/>
  <c r="AJ248" i="41"/>
  <c r="BP247" i="41"/>
  <c r="AZ247" i="41"/>
  <c r="CA247" i="41"/>
  <c r="AU248" i="41"/>
  <c r="BK247" i="41"/>
  <c r="BT247" i="42"/>
  <c r="AN248" i="42"/>
  <c r="BD247" i="42"/>
  <c r="AG248" i="40"/>
  <c r="BM247" i="40"/>
  <c r="AW247" i="40"/>
  <c r="AU248" i="43"/>
  <c r="CA247" i="43"/>
  <c r="BK247" i="43"/>
  <c r="BX247" i="40"/>
  <c r="BH247" i="40"/>
  <c r="AR248" i="40"/>
  <c r="AB147" i="45"/>
  <c r="T148" i="45"/>
  <c r="S147" i="45"/>
  <c r="AA146" i="45"/>
  <c r="Z146" i="45"/>
  <c r="R147" i="45"/>
  <c r="AG144" i="45"/>
  <c r="Y145" i="45"/>
  <c r="W147" i="45"/>
  <c r="AE146" i="45"/>
  <c r="AF144" i="45"/>
  <c r="X145" i="45"/>
  <c r="BN249" i="44"/>
  <c r="AH250" i="44"/>
  <c r="AX249" i="44"/>
  <c r="AT248" i="44"/>
  <c r="BZ247" i="44"/>
  <c r="BJ247" i="44"/>
  <c r="AL251" i="44"/>
  <c r="BB250" i="44"/>
  <c r="BR250" i="44"/>
  <c r="BX247" i="44"/>
  <c r="BH247" i="44"/>
  <c r="AR248" i="44"/>
  <c r="BQ249" i="44"/>
  <c r="BA249" i="44"/>
  <c r="AK250" i="44"/>
  <c r="BC247" i="44"/>
  <c r="BS247" i="44"/>
  <c r="AM248" i="44"/>
  <c r="AW248" i="44"/>
  <c r="AG249" i="44"/>
  <c r="BM248" i="44"/>
  <c r="AV249" i="44"/>
  <c r="BL249" i="44"/>
  <c r="AF250" i="44"/>
  <c r="AP249" i="44"/>
  <c r="BF248" i="44"/>
  <c r="BV248" i="44"/>
  <c r="AO249" i="44"/>
  <c r="BU248" i="44"/>
  <c r="BE248" i="44"/>
  <c r="AI248" i="44"/>
  <c r="AY247" i="44"/>
  <c r="BO247" i="44"/>
  <c r="AS249" i="44"/>
  <c r="BI248" i="44"/>
  <c r="BY248" i="44"/>
  <c r="AJ248" i="44"/>
  <c r="AZ247" i="44"/>
  <c r="BP247" i="44"/>
  <c r="BD248" i="44"/>
  <c r="BT248" i="44"/>
  <c r="AN249" i="44"/>
  <c r="CA249" i="44"/>
  <c r="AU250" i="44"/>
  <c r="BK249" i="44"/>
  <c r="BW248" i="44"/>
  <c r="AQ249" i="44"/>
  <c r="BG248" i="44"/>
  <c r="BS248" i="43"/>
  <c r="AM249" i="43"/>
  <c r="BC248" i="43"/>
  <c r="BV248" i="43"/>
  <c r="BF248" i="43"/>
  <c r="AP249" i="43"/>
  <c r="AW247" i="43"/>
  <c r="BM247" i="43"/>
  <c r="AG248" i="43"/>
  <c r="AY247" i="43"/>
  <c r="BO247" i="43"/>
  <c r="AI248" i="43"/>
  <c r="AL249" i="43"/>
  <c r="BR248" i="43"/>
  <c r="BB248" i="43"/>
  <c r="BX249" i="43"/>
  <c r="AR250" i="43"/>
  <c r="BH249" i="43"/>
  <c r="AV248" i="43"/>
  <c r="BL248" i="43"/>
  <c r="AF249" i="43"/>
  <c r="BT248" i="43"/>
  <c r="BD248" i="43"/>
  <c r="AN249" i="43"/>
  <c r="AQ249" i="43"/>
  <c r="BW248" i="43"/>
  <c r="BG248" i="43"/>
  <c r="AK249" i="43"/>
  <c r="BA248" i="43"/>
  <c r="BQ248" i="43"/>
  <c r="AX247" i="43"/>
  <c r="BN247" i="43"/>
  <c r="AH248" i="43"/>
  <c r="AO249" i="43"/>
  <c r="BE248" i="43"/>
  <c r="BU248" i="43"/>
  <c r="AZ247" i="43"/>
  <c r="BP247" i="43"/>
  <c r="AJ248" i="43"/>
  <c r="BN249" i="42"/>
  <c r="AH250" i="42"/>
  <c r="AX249" i="42"/>
  <c r="AQ248" i="42"/>
  <c r="BG247" i="42"/>
  <c r="BW247" i="42"/>
  <c r="BL247" i="42"/>
  <c r="AV247" i="42"/>
  <c r="AF248" i="42"/>
  <c r="AP248" i="42"/>
  <c r="BV247" i="42"/>
  <c r="BF247" i="42"/>
  <c r="BI247" i="42"/>
  <c r="AS248" i="42"/>
  <c r="BY247" i="42"/>
  <c r="BA248" i="42"/>
  <c r="BQ248" i="42"/>
  <c r="AK249" i="42"/>
  <c r="BJ247" i="42"/>
  <c r="BZ247" i="42"/>
  <c r="AT248" i="42"/>
  <c r="AI248" i="42"/>
  <c r="BO247" i="42"/>
  <c r="AY247" i="42"/>
  <c r="AM250" i="42"/>
  <c r="BS249" i="42"/>
  <c r="BC249" i="42"/>
  <c r="AU249" i="42"/>
  <c r="BK248" i="42"/>
  <c r="CA248" i="42"/>
  <c r="BU249" i="42"/>
  <c r="AO250" i="42"/>
  <c r="BE249" i="42"/>
  <c r="AR248" i="42"/>
  <c r="BH247" i="42"/>
  <c r="BX247" i="42"/>
  <c r="BS247" i="41"/>
  <c r="BC247" i="41"/>
  <c r="AM248" i="41"/>
  <c r="BE250" i="41"/>
  <c r="AO251" i="41"/>
  <c r="BU250" i="41"/>
  <c r="AI249" i="41"/>
  <c r="BO248" i="41"/>
  <c r="AY248" i="41"/>
  <c r="AS251" i="41"/>
  <c r="BI250" i="41"/>
  <c r="BY250" i="41"/>
  <c r="AQ248" i="41"/>
  <c r="BW247" i="41"/>
  <c r="BG247" i="41"/>
  <c r="AX248" i="41"/>
  <c r="BN248" i="41"/>
  <c r="AH249" i="41"/>
  <c r="BR247" i="41"/>
  <c r="BB247" i="41"/>
  <c r="AL248" i="41"/>
  <c r="BH247" i="41"/>
  <c r="BX247" i="41"/>
  <c r="AR248" i="41"/>
  <c r="AN248" i="41"/>
  <c r="BD247" i="41"/>
  <c r="BT247" i="41"/>
  <c r="BQ249" i="41"/>
  <c r="AK250" i="41"/>
  <c r="BA249" i="41"/>
  <c r="BL247" i="41"/>
  <c r="AV247" i="41"/>
  <c r="AF248" i="41"/>
  <c r="BM247" i="41"/>
  <c r="AG248" i="41"/>
  <c r="AW247" i="41"/>
  <c r="BJ249" i="41"/>
  <c r="AT250" i="41"/>
  <c r="BZ249" i="41"/>
  <c r="BF247" i="41"/>
  <c r="AP248" i="41"/>
  <c r="BV247" i="41"/>
  <c r="BF247" i="40"/>
  <c r="AP248" i="40"/>
  <c r="BV247" i="40"/>
  <c r="CA247" i="40"/>
  <c r="AU248" i="40"/>
  <c r="BK247" i="40"/>
  <c r="AK250" i="40"/>
  <c r="BQ249" i="40"/>
  <c r="BA249" i="40"/>
  <c r="BD247" i="40"/>
  <c r="AN248" i="40"/>
  <c r="BT247" i="40"/>
  <c r="BW249" i="40"/>
  <c r="BG249" i="40"/>
  <c r="AQ250" i="40"/>
  <c r="AO248" i="40"/>
  <c r="BE247" i="40"/>
  <c r="BU247" i="40"/>
  <c r="BP247" i="40"/>
  <c r="AZ247" i="40"/>
  <c r="AJ248" i="40"/>
  <c r="AL248" i="40"/>
  <c r="BR247" i="40"/>
  <c r="BB247" i="40"/>
  <c r="BS248" i="40"/>
  <c r="AM249" i="40"/>
  <c r="BC248" i="40"/>
  <c r="AT249" i="40"/>
  <c r="BJ248" i="40"/>
  <c r="BZ248" i="40"/>
  <c r="AS248" i="40"/>
  <c r="BI247" i="40"/>
  <c r="BY247" i="40"/>
  <c r="BO247" i="40"/>
  <c r="AY247" i="40"/>
  <c r="AI248" i="40"/>
  <c r="BN247" i="40"/>
  <c r="AX247" i="40"/>
  <c r="AH248" i="40"/>
  <c r="BS248" i="39"/>
  <c r="BC248" i="39"/>
  <c r="AM249" i="39"/>
  <c r="BM247" i="39"/>
  <c r="AG248" i="39"/>
  <c r="AW247" i="39"/>
  <c r="AT250" i="39"/>
  <c r="BJ249" i="39"/>
  <c r="BZ249" i="39"/>
  <c r="CA247" i="39"/>
  <c r="BK247" i="39"/>
  <c r="AU248" i="39"/>
  <c r="BQ249" i="39"/>
  <c r="BA249" i="39"/>
  <c r="AK250" i="39"/>
  <c r="AR250" i="39"/>
  <c r="BH249" i="39"/>
  <c r="BX249" i="39"/>
  <c r="BY248" i="39"/>
  <c r="AS249" i="39"/>
  <c r="BI248" i="39"/>
  <c r="BE248" i="39"/>
  <c r="AO249" i="39"/>
  <c r="BU248" i="39"/>
  <c r="BL248" i="39"/>
  <c r="AF249" i="39"/>
  <c r="AV248" i="39"/>
  <c r="BN247" i="39"/>
  <c r="AH248" i="39"/>
  <c r="AX247" i="39"/>
  <c r="BF248" i="39"/>
  <c r="AP249" i="39"/>
  <c r="BV248" i="39"/>
  <c r="BP249" i="39"/>
  <c r="AJ250" i="39"/>
  <c r="AZ249" i="39"/>
  <c r="BT247" i="39"/>
  <c r="BD247" i="39"/>
  <c r="AN248" i="39"/>
  <c r="BR248" i="39"/>
  <c r="BB248" i="39"/>
  <c r="AL249" i="39"/>
  <c r="BO247" i="39"/>
  <c r="AI248" i="39"/>
  <c r="AY247" i="39"/>
  <c r="AG248" i="38"/>
  <c r="AW247" i="38"/>
  <c r="BM247" i="38"/>
  <c r="AN249" i="38"/>
  <c r="BD248" i="38"/>
  <c r="BT248" i="38"/>
  <c r="BA248" i="38"/>
  <c r="BQ248" i="38"/>
  <c r="AK249" i="38"/>
  <c r="BH248" i="38"/>
  <c r="BX248" i="38"/>
  <c r="AR249" i="38"/>
  <c r="AM249" i="38"/>
  <c r="BS248" i="38"/>
  <c r="BC248" i="38"/>
  <c r="BK247" i="38"/>
  <c r="CA247" i="38"/>
  <c r="AU248" i="38"/>
  <c r="AL250" i="38"/>
  <c r="BB249" i="38"/>
  <c r="BR249" i="38"/>
  <c r="AJ249" i="38"/>
  <c r="AZ248" i="38"/>
  <c r="BP248" i="38"/>
  <c r="BW249" i="38"/>
  <c r="BG249" i="38"/>
  <c r="AQ250" i="38"/>
  <c r="AH249" i="38"/>
  <c r="AX248" i="38"/>
  <c r="BN248" i="38"/>
  <c r="AO248" i="38"/>
  <c r="BU247" i="38"/>
  <c r="BE247" i="38"/>
  <c r="BV247" i="38"/>
  <c r="AP248" i="38"/>
  <c r="BF247" i="38"/>
  <c r="BO248" i="38"/>
  <c r="AY248" i="38"/>
  <c r="AI249" i="38"/>
  <c r="BL247" i="38"/>
  <c r="AV247" i="38"/>
  <c r="AF248" i="38"/>
  <c r="AQ248" i="37"/>
  <c r="BW247" i="37"/>
  <c r="BG247" i="37"/>
  <c r="AY247" i="37"/>
  <c r="BO247" i="37"/>
  <c r="AI248" i="37"/>
  <c r="AT248" i="37"/>
  <c r="BZ247" i="37"/>
  <c r="BJ247" i="37"/>
  <c r="AU249" i="37"/>
  <c r="BK248" i="37"/>
  <c r="CA248" i="37"/>
  <c r="BA247" i="37"/>
  <c r="BQ247" i="37"/>
  <c r="AK248" i="37"/>
  <c r="BT247" i="37"/>
  <c r="AN248" i="37"/>
  <c r="BD247" i="37"/>
  <c r="AZ247" i="37"/>
  <c r="BP247" i="37"/>
  <c r="AJ248" i="37"/>
  <c r="BH249" i="37"/>
  <c r="AR250" i="37"/>
  <c r="BX249" i="37"/>
  <c r="BB247" i="37"/>
  <c r="BR247" i="37"/>
  <c r="AL248" i="37"/>
  <c r="BL248" i="37"/>
  <c r="AV248" i="37"/>
  <c r="AF249" i="37"/>
  <c r="BS247" i="37"/>
  <c r="BC247" i="37"/>
  <c r="AM248" i="37"/>
  <c r="BU247" i="37"/>
  <c r="AO248" i="37"/>
  <c r="BE247" i="37"/>
  <c r="AP249" i="37"/>
  <c r="BF248" i="37"/>
  <c r="BV248" i="37"/>
  <c r="AS248" i="37"/>
  <c r="BY247" i="37"/>
  <c r="BI247" i="37"/>
  <c r="BA249" i="36"/>
  <c r="BQ249" i="36"/>
  <c r="AK250" i="36"/>
  <c r="BB248" i="36"/>
  <c r="AL249" i="36"/>
  <c r="BR248" i="36"/>
  <c r="BW247" i="36"/>
  <c r="BG247" i="36"/>
  <c r="AQ248" i="36"/>
  <c r="AI248" i="36"/>
  <c r="BO247" i="36"/>
  <c r="AY247" i="36"/>
  <c r="BL247" i="36"/>
  <c r="AV247" i="36"/>
  <c r="AF248" i="36"/>
  <c r="BZ247" i="36"/>
  <c r="BJ247" i="36"/>
  <c r="AT248" i="36"/>
  <c r="BV247" i="36"/>
  <c r="AP248" i="36"/>
  <c r="BF247" i="36"/>
  <c r="BN249" i="36"/>
  <c r="AX249" i="36"/>
  <c r="AH250" i="36"/>
  <c r="BY247" i="36"/>
  <c r="BI247" i="36"/>
  <c r="AS248" i="36"/>
  <c r="BE248" i="36"/>
  <c r="AO249" i="36"/>
  <c r="BU248" i="36"/>
  <c r="AJ249" i="36"/>
  <c r="AZ248" i="36"/>
  <c r="BP248" i="36"/>
  <c r="AM248" i="36"/>
  <c r="BS247" i="36"/>
  <c r="BC247" i="36"/>
  <c r="BH248" i="36"/>
  <c r="AR249" i="36"/>
  <c r="BX248" i="36"/>
  <c r="BK247" i="36"/>
  <c r="CA247" i="36"/>
  <c r="AU248" i="36"/>
  <c r="AN248" i="36"/>
  <c r="BT247" i="36"/>
  <c r="BD247" i="36"/>
  <c r="BM247" i="36"/>
  <c r="AW247" i="36"/>
  <c r="AG248" i="36"/>
  <c r="BK245" i="16"/>
  <c r="CA245" i="16"/>
  <c r="BH245" i="16"/>
  <c r="BX245" i="16"/>
  <c r="BG244" i="16"/>
  <c r="BW244" i="16"/>
  <c r="BI244" i="16"/>
  <c r="BY244" i="16"/>
  <c r="BZ245" i="16"/>
  <c r="BJ245" i="16"/>
  <c r="AZ118" i="16"/>
  <c r="BP118" i="16"/>
  <c r="BF245" i="16"/>
  <c r="BV245" i="16"/>
  <c r="BD244" i="16"/>
  <c r="BT244" i="16"/>
  <c r="BE244" i="16"/>
  <c r="BU244" i="16"/>
  <c r="AV117" i="16"/>
  <c r="BL117" i="16"/>
  <c r="AW117" i="16"/>
  <c r="BM117" i="16"/>
  <c r="BS117" i="16"/>
  <c r="BC117" i="16"/>
  <c r="AY118" i="16"/>
  <c r="BO118" i="16"/>
  <c r="AX117" i="16"/>
  <c r="BN117" i="16"/>
  <c r="BB117" i="16"/>
  <c r="BR117" i="16"/>
  <c r="BQ117" i="16"/>
  <c r="BA117" i="16"/>
  <c r="AR246" i="16"/>
  <c r="AP246" i="16"/>
  <c r="AN245" i="16"/>
  <c r="AS245" i="16"/>
  <c r="AQ245" i="16"/>
  <c r="AO245" i="16"/>
  <c r="AU246" i="16"/>
  <c r="AT246" i="16"/>
  <c r="Y103" i="15"/>
  <c r="AG103" i="15" s="1"/>
  <c r="R103" i="15"/>
  <c r="Z103" i="15" s="1"/>
  <c r="W103" i="15"/>
  <c r="AE103" i="15" s="1"/>
  <c r="X103" i="15"/>
  <c r="AF103" i="15" s="1"/>
  <c r="V103" i="15"/>
  <c r="AD103" i="15" s="1"/>
  <c r="S102" i="15"/>
  <c r="AA102" i="15" s="1"/>
  <c r="T103" i="15"/>
  <c r="AB103" i="15" s="1"/>
  <c r="U102" i="15"/>
  <c r="AC102" i="15" s="1"/>
  <c r="BJ248" i="38" l="1"/>
  <c r="AT249" i="38"/>
  <c r="BZ248" i="38"/>
  <c r="AZ248" i="41"/>
  <c r="BP248" i="41"/>
  <c r="AJ249" i="41"/>
  <c r="BX248" i="40"/>
  <c r="AR249" i="40"/>
  <c r="BH248" i="40"/>
  <c r="BJ248" i="43"/>
  <c r="AT249" i="43"/>
  <c r="BZ248" i="43"/>
  <c r="AH250" i="37"/>
  <c r="BN249" i="37"/>
  <c r="AX249" i="37"/>
  <c r="BM248" i="37"/>
  <c r="AG249" i="37"/>
  <c r="AW248" i="37"/>
  <c r="AS249" i="43"/>
  <c r="BI248" i="43"/>
  <c r="BY248" i="43"/>
  <c r="BK248" i="43"/>
  <c r="CA248" i="43"/>
  <c r="AU249" i="43"/>
  <c r="BP248" i="42"/>
  <c r="AZ248" i="42"/>
  <c r="AJ249" i="42"/>
  <c r="AG249" i="42"/>
  <c r="AW248" i="42"/>
  <c r="BM248" i="42"/>
  <c r="AW248" i="40"/>
  <c r="AG249" i="40"/>
  <c r="BM248" i="40"/>
  <c r="AQ250" i="39"/>
  <c r="BG249" i="39"/>
  <c r="BW249" i="39"/>
  <c r="V146" i="45"/>
  <c r="AD145" i="45"/>
  <c r="BD248" i="42"/>
  <c r="AN249" i="42"/>
  <c r="BT248" i="42"/>
  <c r="BL248" i="40"/>
  <c r="AV248" i="40"/>
  <c r="AF249" i="40"/>
  <c r="BY248" i="38"/>
  <c r="AS249" i="38"/>
  <c r="BI248" i="38"/>
  <c r="CA248" i="41"/>
  <c r="AU249" i="41"/>
  <c r="BK248" i="41"/>
  <c r="BB248" i="42"/>
  <c r="AL249" i="42"/>
  <c r="BR248" i="42"/>
  <c r="U146" i="45"/>
  <c r="AC145" i="45"/>
  <c r="AF145" i="45"/>
  <c r="X146" i="45"/>
  <c r="AA147" i="45"/>
  <c r="S148" i="45"/>
  <c r="Y146" i="45"/>
  <c r="AG145" i="45"/>
  <c r="Z147" i="45"/>
  <c r="R148" i="45"/>
  <c r="AB148" i="45"/>
  <c r="T149" i="45"/>
  <c r="W148" i="45"/>
  <c r="AE147" i="45"/>
  <c r="BM249" i="44"/>
  <c r="AW249" i="44"/>
  <c r="AG250" i="44"/>
  <c r="BC248" i="44"/>
  <c r="BS248" i="44"/>
  <c r="AM249" i="44"/>
  <c r="BX248" i="44"/>
  <c r="AR249" i="44"/>
  <c r="BH248" i="44"/>
  <c r="AS250" i="44"/>
  <c r="BI249" i="44"/>
  <c r="BY249" i="44"/>
  <c r="BR251" i="44"/>
  <c r="AL252" i="44"/>
  <c r="BB251" i="44"/>
  <c r="AP250" i="44"/>
  <c r="BV249" i="44"/>
  <c r="BF249" i="44"/>
  <c r="CA250" i="44"/>
  <c r="BK250" i="44"/>
  <c r="AU251" i="44"/>
  <c r="AK251" i="44"/>
  <c r="BA250" i="44"/>
  <c r="BQ250" i="44"/>
  <c r="AY248" i="44"/>
  <c r="AI249" i="44"/>
  <c r="BO248" i="44"/>
  <c r="AF251" i="44"/>
  <c r="BL250" i="44"/>
  <c r="AV250" i="44"/>
  <c r="AN250" i="44"/>
  <c r="BT249" i="44"/>
  <c r="BD249" i="44"/>
  <c r="BN250" i="44"/>
  <c r="AH251" i="44"/>
  <c r="AX250" i="44"/>
  <c r="BP248" i="44"/>
  <c r="AZ248" i="44"/>
  <c r="AJ249" i="44"/>
  <c r="AO250" i="44"/>
  <c r="BU249" i="44"/>
  <c r="BE249" i="44"/>
  <c r="AQ250" i="44"/>
  <c r="BW249" i="44"/>
  <c r="BG249" i="44"/>
  <c r="AT249" i="44"/>
  <c r="BJ248" i="44"/>
  <c r="BZ248" i="44"/>
  <c r="BQ249" i="43"/>
  <c r="BA249" i="43"/>
  <c r="AK250" i="43"/>
  <c r="BO248" i="43"/>
  <c r="AI249" i="43"/>
  <c r="AY248" i="43"/>
  <c r="AQ250" i="43"/>
  <c r="BW249" i="43"/>
  <c r="BG249" i="43"/>
  <c r="AN250" i="43"/>
  <c r="BT249" i="43"/>
  <c r="BD249" i="43"/>
  <c r="BF249" i="43"/>
  <c r="AP250" i="43"/>
  <c r="BV249" i="43"/>
  <c r="BE249" i="43"/>
  <c r="AO250" i="43"/>
  <c r="BU249" i="43"/>
  <c r="AR251" i="43"/>
  <c r="BX250" i="43"/>
  <c r="BH250" i="43"/>
  <c r="AL250" i="43"/>
  <c r="BR249" i="43"/>
  <c r="BB249" i="43"/>
  <c r="BN248" i="43"/>
  <c r="AX248" i="43"/>
  <c r="AH249" i="43"/>
  <c r="BS249" i="43"/>
  <c r="AM250" i="43"/>
  <c r="BC249" i="43"/>
  <c r="BM248" i="43"/>
  <c r="AW248" i="43"/>
  <c r="AG249" i="43"/>
  <c r="AJ249" i="43"/>
  <c r="AZ248" i="43"/>
  <c r="BP248" i="43"/>
  <c r="AV249" i="43"/>
  <c r="AF250" i="43"/>
  <c r="BL249" i="43"/>
  <c r="BV248" i="42"/>
  <c r="AP249" i="42"/>
  <c r="BF248" i="42"/>
  <c r="BN250" i="42"/>
  <c r="AH251" i="42"/>
  <c r="AX250" i="42"/>
  <c r="BL248" i="42"/>
  <c r="AV248" i="42"/>
  <c r="AF249" i="42"/>
  <c r="AT249" i="42"/>
  <c r="BJ248" i="42"/>
  <c r="BZ248" i="42"/>
  <c r="AU250" i="42"/>
  <c r="CA249" i="42"/>
  <c r="BK249" i="42"/>
  <c r="BW248" i="42"/>
  <c r="AQ249" i="42"/>
  <c r="BG248" i="42"/>
  <c r="BO248" i="42"/>
  <c r="AI249" i="42"/>
  <c r="AY248" i="42"/>
  <c r="BX248" i="42"/>
  <c r="AR249" i="42"/>
  <c r="BH248" i="42"/>
  <c r="AS249" i="42"/>
  <c r="BI248" i="42"/>
  <c r="BY248" i="42"/>
  <c r="BS250" i="42"/>
  <c r="AM251" i="42"/>
  <c r="BC250" i="42"/>
  <c r="AK250" i="42"/>
  <c r="BA249" i="42"/>
  <c r="BQ249" i="42"/>
  <c r="BE250" i="42"/>
  <c r="BU250" i="42"/>
  <c r="AO251" i="42"/>
  <c r="BL248" i="41"/>
  <c r="AF249" i="41"/>
  <c r="AV248" i="41"/>
  <c r="BU251" i="41"/>
  <c r="BE251" i="41"/>
  <c r="AO252" i="41"/>
  <c r="BG248" i="41"/>
  <c r="AQ249" i="41"/>
  <c r="BW248" i="41"/>
  <c r="BR248" i="41"/>
  <c r="AL249" i="41"/>
  <c r="BB248" i="41"/>
  <c r="AH250" i="41"/>
  <c r="BN249" i="41"/>
  <c r="AX249" i="41"/>
  <c r="AN249" i="41"/>
  <c r="BD248" i="41"/>
  <c r="BT248" i="41"/>
  <c r="AY249" i="41"/>
  <c r="BO249" i="41"/>
  <c r="AI250" i="41"/>
  <c r="AM249" i="41"/>
  <c r="BC248" i="41"/>
  <c r="BS248" i="41"/>
  <c r="BH248" i="41"/>
  <c r="AR249" i="41"/>
  <c r="BX248" i="41"/>
  <c r="AP249" i="41"/>
  <c r="BF248" i="41"/>
  <c r="BV248" i="41"/>
  <c r="AT251" i="41"/>
  <c r="BJ250" i="41"/>
  <c r="BZ250" i="41"/>
  <c r="AK251" i="41"/>
  <c r="BQ250" i="41"/>
  <c r="BA250" i="41"/>
  <c r="BI251" i="41"/>
  <c r="AS252" i="41"/>
  <c r="BY251" i="41"/>
  <c r="BM248" i="41"/>
  <c r="AW248" i="41"/>
  <c r="AG249" i="41"/>
  <c r="BW250" i="40"/>
  <c r="BG250" i="40"/>
  <c r="AQ251" i="40"/>
  <c r="BK248" i="40"/>
  <c r="AU249" i="40"/>
  <c r="CA248" i="40"/>
  <c r="AY248" i="40"/>
  <c r="AI249" i="40"/>
  <c r="BO248" i="40"/>
  <c r="BR248" i="40"/>
  <c r="AL249" i="40"/>
  <c r="BB248" i="40"/>
  <c r="BT248" i="40"/>
  <c r="BD248" i="40"/>
  <c r="AN249" i="40"/>
  <c r="BJ249" i="40"/>
  <c r="BZ249" i="40"/>
  <c r="AT250" i="40"/>
  <c r="BP248" i="40"/>
  <c r="AZ248" i="40"/>
  <c r="AJ249" i="40"/>
  <c r="BI248" i="40"/>
  <c r="AS249" i="40"/>
  <c r="BY248" i="40"/>
  <c r="BS249" i="40"/>
  <c r="BC249" i="40"/>
  <c r="AM250" i="40"/>
  <c r="AP249" i="40"/>
  <c r="BV248" i="40"/>
  <c r="BF248" i="40"/>
  <c r="BU248" i="40"/>
  <c r="BE248" i="40"/>
  <c r="AO249" i="40"/>
  <c r="AK251" i="40"/>
  <c r="BQ250" i="40"/>
  <c r="BA250" i="40"/>
  <c r="AX248" i="40"/>
  <c r="AH249" i="40"/>
  <c r="BN248" i="40"/>
  <c r="AP250" i="39"/>
  <c r="BF249" i="39"/>
  <c r="BV249" i="39"/>
  <c r="BM248" i="39"/>
  <c r="AG249" i="39"/>
  <c r="AW248" i="39"/>
  <c r="AV249" i="39"/>
  <c r="BL249" i="39"/>
  <c r="AF250" i="39"/>
  <c r="BH250" i="39"/>
  <c r="AR251" i="39"/>
  <c r="BX250" i="39"/>
  <c r="BP250" i="39"/>
  <c r="AZ250" i="39"/>
  <c r="AJ251" i="39"/>
  <c r="CA248" i="39"/>
  <c r="BK248" i="39"/>
  <c r="AU249" i="39"/>
  <c r="AS250" i="39"/>
  <c r="BY249" i="39"/>
  <c r="BI249" i="39"/>
  <c r="BS249" i="39"/>
  <c r="BC249" i="39"/>
  <c r="AM250" i="39"/>
  <c r="BQ250" i="39"/>
  <c r="BA250" i="39"/>
  <c r="AK251" i="39"/>
  <c r="BN248" i="39"/>
  <c r="AH249" i="39"/>
  <c r="AX248" i="39"/>
  <c r="BO248" i="39"/>
  <c r="AY248" i="39"/>
  <c r="AI249" i="39"/>
  <c r="AO250" i="39"/>
  <c r="BE249" i="39"/>
  <c r="BU249" i="39"/>
  <c r="AN249" i="39"/>
  <c r="BD248" i="39"/>
  <c r="BT248" i="39"/>
  <c r="BJ250" i="39"/>
  <c r="AT251" i="39"/>
  <c r="BZ250" i="39"/>
  <c r="BR249" i="39"/>
  <c r="BB249" i="39"/>
  <c r="AL250" i="39"/>
  <c r="BW250" i="38"/>
  <c r="AQ251" i="38"/>
  <c r="BG250" i="38"/>
  <c r="BU248" i="38"/>
  <c r="BE248" i="38"/>
  <c r="AO249" i="38"/>
  <c r="BX249" i="38"/>
  <c r="AR250" i="38"/>
  <c r="BH249" i="38"/>
  <c r="BD249" i="38"/>
  <c r="AN250" i="38"/>
  <c r="BT249" i="38"/>
  <c r="BO249" i="38"/>
  <c r="AI250" i="38"/>
  <c r="AY249" i="38"/>
  <c r="BC249" i="38"/>
  <c r="AM250" i="38"/>
  <c r="BS249" i="38"/>
  <c r="AF249" i="38"/>
  <c r="AV248" i="38"/>
  <c r="BL248" i="38"/>
  <c r="BR250" i="38"/>
  <c r="BB250" i="38"/>
  <c r="AL251" i="38"/>
  <c r="BN249" i="38"/>
  <c r="AX249" i="38"/>
  <c r="AH250" i="38"/>
  <c r="AK250" i="38"/>
  <c r="BA249" i="38"/>
  <c r="BQ249" i="38"/>
  <c r="BP249" i="38"/>
  <c r="AZ249" i="38"/>
  <c r="AJ250" i="38"/>
  <c r="BV248" i="38"/>
  <c r="BF248" i="38"/>
  <c r="AP249" i="38"/>
  <c r="CA248" i="38"/>
  <c r="BK248" i="38"/>
  <c r="AU249" i="38"/>
  <c r="AG249" i="38"/>
  <c r="BM248" i="38"/>
  <c r="AW248" i="38"/>
  <c r="AK249" i="37"/>
  <c r="BQ248" i="37"/>
  <c r="BA248" i="37"/>
  <c r="AV249" i="37"/>
  <c r="AF250" i="37"/>
  <c r="BL249" i="37"/>
  <c r="BD248" i="37"/>
  <c r="AN249" i="37"/>
  <c r="BT248" i="37"/>
  <c r="CA249" i="37"/>
  <c r="AU250" i="37"/>
  <c r="BK249" i="37"/>
  <c r="AL249" i="37"/>
  <c r="BR248" i="37"/>
  <c r="BB248" i="37"/>
  <c r="BO248" i="37"/>
  <c r="AI249" i="37"/>
  <c r="AY248" i="37"/>
  <c r="BI248" i="37"/>
  <c r="BY248" i="37"/>
  <c r="AS249" i="37"/>
  <c r="BH250" i="37"/>
  <c r="BX250" i="37"/>
  <c r="AR251" i="37"/>
  <c r="AO249" i="37"/>
  <c r="BE248" i="37"/>
  <c r="BU248" i="37"/>
  <c r="AM249" i="37"/>
  <c r="BS248" i="37"/>
  <c r="BC248" i="37"/>
  <c r="AT249" i="37"/>
  <c r="BJ248" i="37"/>
  <c r="BZ248" i="37"/>
  <c r="BF249" i="37"/>
  <c r="BV249" i="37"/>
  <c r="AP250" i="37"/>
  <c r="AJ249" i="37"/>
  <c r="BP248" i="37"/>
  <c r="AZ248" i="37"/>
  <c r="AQ249" i="37"/>
  <c r="BG248" i="37"/>
  <c r="BW248" i="37"/>
  <c r="BC248" i="36"/>
  <c r="AM249" i="36"/>
  <c r="BS248" i="36"/>
  <c r="AI249" i="36"/>
  <c r="BO248" i="36"/>
  <c r="AY248" i="36"/>
  <c r="BV248" i="36"/>
  <c r="AP249" i="36"/>
  <c r="BF248" i="36"/>
  <c r="AT249" i="36"/>
  <c r="BJ248" i="36"/>
  <c r="BZ248" i="36"/>
  <c r="BE249" i="36"/>
  <c r="AO250" i="36"/>
  <c r="BU249" i="36"/>
  <c r="BD248" i="36"/>
  <c r="AN249" i="36"/>
  <c r="BT248" i="36"/>
  <c r="BA250" i="36"/>
  <c r="BQ250" i="36"/>
  <c r="AK251" i="36"/>
  <c r="AR250" i="36"/>
  <c r="BH249" i="36"/>
  <c r="BX249" i="36"/>
  <c r="AZ249" i="36"/>
  <c r="BP249" i="36"/>
  <c r="AJ250" i="36"/>
  <c r="BW248" i="36"/>
  <c r="BG248" i="36"/>
  <c r="AQ249" i="36"/>
  <c r="AG249" i="36"/>
  <c r="BM248" i="36"/>
  <c r="AW248" i="36"/>
  <c r="BN250" i="36"/>
  <c r="AX250" i="36"/>
  <c r="AH251" i="36"/>
  <c r="AU249" i="36"/>
  <c r="BK248" i="36"/>
  <c r="CA248" i="36"/>
  <c r="AF249" i="36"/>
  <c r="BL248" i="36"/>
  <c r="AV248" i="36"/>
  <c r="BI248" i="36"/>
  <c r="AS249" i="36"/>
  <c r="BY248" i="36"/>
  <c r="AL250" i="36"/>
  <c r="BB249" i="36"/>
  <c r="BR249" i="36"/>
  <c r="BF246" i="16"/>
  <c r="BV246" i="16"/>
  <c r="BZ246" i="16"/>
  <c r="BJ246" i="16"/>
  <c r="BE245" i="16"/>
  <c r="BU245" i="16"/>
  <c r="AW118" i="16"/>
  <c r="BM118" i="16"/>
  <c r="BS118" i="16"/>
  <c r="BC118" i="16"/>
  <c r="CA246" i="16"/>
  <c r="BK246" i="16"/>
  <c r="BG245" i="16"/>
  <c r="BW245" i="16"/>
  <c r="BD245" i="16"/>
  <c r="BT245" i="16"/>
  <c r="AY119" i="16"/>
  <c r="BO119" i="16"/>
  <c r="BA118" i="16"/>
  <c r="BQ118" i="16"/>
  <c r="AV118" i="16"/>
  <c r="BL118" i="16"/>
  <c r="BI245" i="16"/>
  <c r="BY245" i="16"/>
  <c r="BX246" i="16"/>
  <c r="BH246" i="16"/>
  <c r="BR118" i="16"/>
  <c r="BB118" i="16"/>
  <c r="AZ119" i="16"/>
  <c r="BP119" i="16"/>
  <c r="AX118" i="16"/>
  <c r="BN118" i="16"/>
  <c r="AU247" i="16"/>
  <c r="AO246" i="16"/>
  <c r="AS246" i="16"/>
  <c r="AQ246" i="16"/>
  <c r="AN246" i="16"/>
  <c r="AT247" i="16"/>
  <c r="AP247" i="16"/>
  <c r="AR247" i="16"/>
  <c r="U103" i="15"/>
  <c r="AC103" i="15" s="1"/>
  <c r="T104" i="15"/>
  <c r="AB104" i="15" s="1"/>
  <c r="W104" i="15"/>
  <c r="AE104" i="15" s="1"/>
  <c r="S103" i="15"/>
  <c r="AA103" i="15" s="1"/>
  <c r="R104" i="15"/>
  <c r="Z104" i="15" s="1"/>
  <c r="X104" i="15"/>
  <c r="AF104" i="15" s="1"/>
  <c r="V104" i="15"/>
  <c r="AD104" i="15" s="1"/>
  <c r="Y104" i="15"/>
  <c r="AG104" i="15" s="1"/>
  <c r="AN250" i="42" l="1"/>
  <c r="BT249" i="42"/>
  <c r="BD249" i="42"/>
  <c r="AS250" i="43"/>
  <c r="BY249" i="43"/>
  <c r="BI249" i="43"/>
  <c r="V147" i="45"/>
  <c r="AD146" i="45"/>
  <c r="AG250" i="37"/>
  <c r="AW249" i="37"/>
  <c r="BM249" i="37"/>
  <c r="U147" i="45"/>
  <c r="AC146" i="45"/>
  <c r="BG250" i="39"/>
  <c r="AQ251" i="39"/>
  <c r="BW250" i="39"/>
  <c r="AX250" i="37"/>
  <c r="BN250" i="37"/>
  <c r="AH251" i="37"/>
  <c r="AL250" i="42"/>
  <c r="BR249" i="42"/>
  <c r="BB249" i="42"/>
  <c r="AG250" i="40"/>
  <c r="AW249" i="40"/>
  <c r="BM249" i="40"/>
  <c r="BZ249" i="43"/>
  <c r="BJ249" i="43"/>
  <c r="AT250" i="43"/>
  <c r="BK249" i="41"/>
  <c r="CA249" i="41"/>
  <c r="AU250" i="41"/>
  <c r="AW249" i="42"/>
  <c r="AG250" i="42"/>
  <c r="BM249" i="42"/>
  <c r="BH249" i="40"/>
  <c r="BX249" i="40"/>
  <c r="AR250" i="40"/>
  <c r="BP249" i="42"/>
  <c r="AZ249" i="42"/>
  <c r="AJ250" i="42"/>
  <c r="AS250" i="38"/>
  <c r="BI249" i="38"/>
  <c r="BY249" i="38"/>
  <c r="AZ249" i="41"/>
  <c r="AJ250" i="41"/>
  <c r="BP249" i="41"/>
  <c r="AF250" i="40"/>
  <c r="BL249" i="40"/>
  <c r="AV249" i="40"/>
  <c r="AU250" i="43"/>
  <c r="CA249" i="43"/>
  <c r="BK249" i="43"/>
  <c r="BZ249" i="38"/>
  <c r="AT250" i="38"/>
  <c r="BJ249" i="38"/>
  <c r="AE148" i="45"/>
  <c r="W149" i="45"/>
  <c r="R149" i="45"/>
  <c r="Z148" i="45"/>
  <c r="AG146" i="45"/>
  <c r="Y147" i="45"/>
  <c r="AF146" i="45"/>
  <c r="X147" i="45"/>
  <c r="AB149" i="45"/>
  <c r="T150" i="45"/>
  <c r="S149" i="45"/>
  <c r="AA148" i="45"/>
  <c r="AX251" i="44"/>
  <c r="BN251" i="44"/>
  <c r="AH252" i="44"/>
  <c r="BY250" i="44"/>
  <c r="AS251" i="44"/>
  <c r="BI250" i="44"/>
  <c r="AV251" i="44"/>
  <c r="BL251" i="44"/>
  <c r="AF252" i="44"/>
  <c r="AR250" i="44"/>
  <c r="BX249" i="44"/>
  <c r="BH249" i="44"/>
  <c r="BP249" i="44"/>
  <c r="AZ249" i="44"/>
  <c r="AJ250" i="44"/>
  <c r="AP251" i="44"/>
  <c r="BV250" i="44"/>
  <c r="BF250" i="44"/>
  <c r="BR252" i="44"/>
  <c r="BB252" i="44"/>
  <c r="AL253" i="44"/>
  <c r="AN251" i="44"/>
  <c r="BT250" i="44"/>
  <c r="BD250" i="44"/>
  <c r="AT250" i="44"/>
  <c r="BZ249" i="44"/>
  <c r="BJ249" i="44"/>
  <c r="BG250" i="44"/>
  <c r="AQ251" i="44"/>
  <c r="BW250" i="44"/>
  <c r="BM250" i="44"/>
  <c r="AG251" i="44"/>
  <c r="AW250" i="44"/>
  <c r="AO251" i="44"/>
  <c r="BU250" i="44"/>
  <c r="BE250" i="44"/>
  <c r="BO249" i="44"/>
  <c r="AY249" i="44"/>
  <c r="AI250" i="44"/>
  <c r="BQ251" i="44"/>
  <c r="AK252" i="44"/>
  <c r="BA251" i="44"/>
  <c r="AM250" i="44"/>
  <c r="BS249" i="44"/>
  <c r="BC249" i="44"/>
  <c r="AU252" i="44"/>
  <c r="BK251" i="44"/>
  <c r="CA251" i="44"/>
  <c r="BS250" i="43"/>
  <c r="AM251" i="43"/>
  <c r="BC250" i="43"/>
  <c r="BT250" i="43"/>
  <c r="AN251" i="43"/>
  <c r="BD250" i="43"/>
  <c r="AR252" i="43"/>
  <c r="BX251" i="43"/>
  <c r="BH251" i="43"/>
  <c r="BN249" i="43"/>
  <c r="AH250" i="43"/>
  <c r="AX249" i="43"/>
  <c r="BW250" i="43"/>
  <c r="BG250" i="43"/>
  <c r="AQ251" i="43"/>
  <c r="AL251" i="43"/>
  <c r="BR250" i="43"/>
  <c r="BB250" i="43"/>
  <c r="AK251" i="43"/>
  <c r="BQ250" i="43"/>
  <c r="BA250" i="43"/>
  <c r="BP249" i="43"/>
  <c r="AZ249" i="43"/>
  <c r="AJ250" i="43"/>
  <c r="AO251" i="43"/>
  <c r="BU250" i="43"/>
  <c r="BE250" i="43"/>
  <c r="BF250" i="43"/>
  <c r="AP251" i="43"/>
  <c r="BV250" i="43"/>
  <c r="BM249" i="43"/>
  <c r="AW249" i="43"/>
  <c r="AG250" i="43"/>
  <c r="BO249" i="43"/>
  <c r="AY249" i="43"/>
  <c r="AI250" i="43"/>
  <c r="BL250" i="43"/>
  <c r="AF251" i="43"/>
  <c r="AV250" i="43"/>
  <c r="BS251" i="42"/>
  <c r="AM252" i="42"/>
  <c r="BC251" i="42"/>
  <c r="AT250" i="42"/>
  <c r="BZ249" i="42"/>
  <c r="BJ249" i="42"/>
  <c r="BO249" i="42"/>
  <c r="AI250" i="42"/>
  <c r="AY249" i="42"/>
  <c r="AX251" i="42"/>
  <c r="AH252" i="42"/>
  <c r="BN251" i="42"/>
  <c r="AQ250" i="42"/>
  <c r="BW249" i="42"/>
  <c r="BG249" i="42"/>
  <c r="CA250" i="42"/>
  <c r="AU251" i="42"/>
  <c r="BK250" i="42"/>
  <c r="AR250" i="42"/>
  <c r="BX249" i="42"/>
  <c r="BH249" i="42"/>
  <c r="BU251" i="42"/>
  <c r="AO252" i="42"/>
  <c r="BE251" i="42"/>
  <c r="AP250" i="42"/>
  <c r="BV249" i="42"/>
  <c r="BF249" i="42"/>
  <c r="BQ250" i="42"/>
  <c r="AK251" i="42"/>
  <c r="BA250" i="42"/>
  <c r="AS250" i="42"/>
  <c r="BY249" i="42"/>
  <c r="BI249" i="42"/>
  <c r="AV249" i="42"/>
  <c r="BL249" i="42"/>
  <c r="AF250" i="42"/>
  <c r="AK252" i="41"/>
  <c r="BA251" i="41"/>
  <c r="BQ251" i="41"/>
  <c r="AR250" i="41"/>
  <c r="BX249" i="41"/>
  <c r="BH249" i="41"/>
  <c r="BU252" i="41"/>
  <c r="BE252" i="41"/>
  <c r="AO253" i="41"/>
  <c r="BT249" i="41"/>
  <c r="AN250" i="41"/>
  <c r="BD249" i="41"/>
  <c r="BR249" i="41"/>
  <c r="BB249" i="41"/>
  <c r="AL250" i="41"/>
  <c r="AP250" i="41"/>
  <c r="BF249" i="41"/>
  <c r="BV249" i="41"/>
  <c r="BM249" i="41"/>
  <c r="AG250" i="41"/>
  <c r="AW249" i="41"/>
  <c r="AT252" i="41"/>
  <c r="BJ251" i="41"/>
  <c r="BZ251" i="41"/>
  <c r="BS249" i="41"/>
  <c r="AM250" i="41"/>
  <c r="BC249" i="41"/>
  <c r="BL249" i="41"/>
  <c r="AF250" i="41"/>
  <c r="AV249" i="41"/>
  <c r="BN250" i="41"/>
  <c r="AH251" i="41"/>
  <c r="AX250" i="41"/>
  <c r="AQ250" i="41"/>
  <c r="BW249" i="41"/>
  <c r="BG249" i="41"/>
  <c r="BY252" i="41"/>
  <c r="BI252" i="41"/>
  <c r="AS253" i="41"/>
  <c r="BO250" i="41"/>
  <c r="AI251" i="41"/>
  <c r="AY250" i="41"/>
  <c r="BK249" i="40"/>
  <c r="CA249" i="40"/>
  <c r="AU250" i="40"/>
  <c r="BD249" i="40"/>
  <c r="BT249" i="40"/>
  <c r="AN250" i="40"/>
  <c r="BY249" i="40"/>
  <c r="BI249" i="40"/>
  <c r="AS250" i="40"/>
  <c r="AZ249" i="40"/>
  <c r="AJ250" i="40"/>
  <c r="BP249" i="40"/>
  <c r="AI250" i="40"/>
  <c r="AY249" i="40"/>
  <c r="BO249" i="40"/>
  <c r="BQ251" i="40"/>
  <c r="BA251" i="40"/>
  <c r="AK252" i="40"/>
  <c r="BG251" i="40"/>
  <c r="AQ252" i="40"/>
  <c r="BW251" i="40"/>
  <c r="BF249" i="40"/>
  <c r="BV249" i="40"/>
  <c r="AP250" i="40"/>
  <c r="BE249" i="40"/>
  <c r="BU249" i="40"/>
  <c r="AO250" i="40"/>
  <c r="BC250" i="40"/>
  <c r="AM251" i="40"/>
  <c r="BS250" i="40"/>
  <c r="BR249" i="40"/>
  <c r="AL250" i="40"/>
  <c r="BB249" i="40"/>
  <c r="AH250" i="40"/>
  <c r="AX249" i="40"/>
  <c r="BN249" i="40"/>
  <c r="AT251" i="40"/>
  <c r="BJ250" i="40"/>
  <c r="BZ250" i="40"/>
  <c r="AN250" i="39"/>
  <c r="BT249" i="39"/>
  <c r="BD249" i="39"/>
  <c r="AY249" i="39"/>
  <c r="BO249" i="39"/>
  <c r="AI250" i="39"/>
  <c r="BX251" i="39"/>
  <c r="BH251" i="39"/>
  <c r="AR252" i="39"/>
  <c r="AX249" i="39"/>
  <c r="BN249" i="39"/>
  <c r="AH250" i="39"/>
  <c r="AW249" i="39"/>
  <c r="BM249" i="39"/>
  <c r="AG250" i="39"/>
  <c r="AF251" i="39"/>
  <c r="AV250" i="39"/>
  <c r="BL250" i="39"/>
  <c r="BU250" i="39"/>
  <c r="AO251" i="39"/>
  <c r="BE250" i="39"/>
  <c r="BR250" i="39"/>
  <c r="BB250" i="39"/>
  <c r="AL251" i="39"/>
  <c r="BS250" i="39"/>
  <c r="BC250" i="39"/>
  <c r="AM251" i="39"/>
  <c r="BA251" i="39"/>
  <c r="BQ251" i="39"/>
  <c r="AK252" i="39"/>
  <c r="BZ251" i="39"/>
  <c r="AT252" i="39"/>
  <c r="BJ251" i="39"/>
  <c r="BI250" i="39"/>
  <c r="AS251" i="39"/>
  <c r="BY250" i="39"/>
  <c r="AZ251" i="39"/>
  <c r="AJ252" i="39"/>
  <c r="BP251" i="39"/>
  <c r="AU250" i="39"/>
  <c r="BK249" i="39"/>
  <c r="CA249" i="39"/>
  <c r="BV250" i="39"/>
  <c r="AP251" i="39"/>
  <c r="BF250" i="39"/>
  <c r="BS250" i="38"/>
  <c r="BC250" i="38"/>
  <c r="AM251" i="38"/>
  <c r="AY250" i="38"/>
  <c r="AI251" i="38"/>
  <c r="BO250" i="38"/>
  <c r="BT250" i="38"/>
  <c r="BD250" i="38"/>
  <c r="AN251" i="38"/>
  <c r="BA250" i="38"/>
  <c r="AK251" i="38"/>
  <c r="BQ250" i="38"/>
  <c r="BR251" i="38"/>
  <c r="BB251" i="38"/>
  <c r="AL252" i="38"/>
  <c r="BX250" i="38"/>
  <c r="AR251" i="38"/>
  <c r="BH250" i="38"/>
  <c r="AZ250" i="38"/>
  <c r="BP250" i="38"/>
  <c r="AJ251" i="38"/>
  <c r="BM249" i="38"/>
  <c r="AW249" i="38"/>
  <c r="AG250" i="38"/>
  <c r="BL249" i="38"/>
  <c r="AF250" i="38"/>
  <c r="AV249" i="38"/>
  <c r="AO250" i="38"/>
  <c r="BU249" i="38"/>
  <c r="BE249" i="38"/>
  <c r="AP250" i="38"/>
  <c r="BF249" i="38"/>
  <c r="BV249" i="38"/>
  <c r="BW251" i="38"/>
  <c r="AQ252" i="38"/>
  <c r="BG251" i="38"/>
  <c r="AX250" i="38"/>
  <c r="AH251" i="38"/>
  <c r="BN250" i="38"/>
  <c r="AU250" i="38"/>
  <c r="BK249" i="38"/>
  <c r="CA249" i="38"/>
  <c r="BO249" i="37"/>
  <c r="AI250" i="37"/>
  <c r="AY249" i="37"/>
  <c r="AU251" i="37"/>
  <c r="CA250" i="37"/>
  <c r="BK250" i="37"/>
  <c r="AR252" i="37"/>
  <c r="BH251" i="37"/>
  <c r="BX251" i="37"/>
  <c r="AN250" i="37"/>
  <c r="BT249" i="37"/>
  <c r="BD249" i="37"/>
  <c r="BU249" i="37"/>
  <c r="BE249" i="37"/>
  <c r="AO250" i="37"/>
  <c r="BR249" i="37"/>
  <c r="AL250" i="37"/>
  <c r="BB249" i="37"/>
  <c r="BJ249" i="37"/>
  <c r="AT250" i="37"/>
  <c r="BZ249" i="37"/>
  <c r="BV250" i="37"/>
  <c r="BF250" i="37"/>
  <c r="AP251" i="37"/>
  <c r="BS249" i="37"/>
  <c r="BC249" i="37"/>
  <c r="AM250" i="37"/>
  <c r="BG249" i="37"/>
  <c r="BW249" i="37"/>
  <c r="AQ250" i="37"/>
  <c r="AF251" i="37"/>
  <c r="AV250" i="37"/>
  <c r="BL250" i="37"/>
  <c r="BP249" i="37"/>
  <c r="AJ250" i="37"/>
  <c r="AZ249" i="37"/>
  <c r="BI249" i="37"/>
  <c r="AS250" i="37"/>
  <c r="BY249" i="37"/>
  <c r="BQ249" i="37"/>
  <c r="AK250" i="37"/>
  <c r="BA249" i="37"/>
  <c r="BD249" i="36"/>
  <c r="AN250" i="36"/>
  <c r="BT249" i="36"/>
  <c r="BU250" i="36"/>
  <c r="BE250" i="36"/>
  <c r="AO251" i="36"/>
  <c r="AQ250" i="36"/>
  <c r="BG249" i="36"/>
  <c r="BW249" i="36"/>
  <c r="BF249" i="36"/>
  <c r="AP250" i="36"/>
  <c r="BV249" i="36"/>
  <c r="AZ250" i="36"/>
  <c r="BP250" i="36"/>
  <c r="AJ251" i="36"/>
  <c r="AF250" i="36"/>
  <c r="BL249" i="36"/>
  <c r="AV249" i="36"/>
  <c r="CA249" i="36"/>
  <c r="BK249" i="36"/>
  <c r="AU250" i="36"/>
  <c r="AX251" i="36"/>
  <c r="BN251" i="36"/>
  <c r="AH252" i="36"/>
  <c r="BM249" i="36"/>
  <c r="AG250" i="36"/>
  <c r="AW249" i="36"/>
  <c r="BZ249" i="36"/>
  <c r="BJ249" i="36"/>
  <c r="AT250" i="36"/>
  <c r="BB250" i="36"/>
  <c r="BR250" i="36"/>
  <c r="AL251" i="36"/>
  <c r="BY249" i="36"/>
  <c r="AS250" i="36"/>
  <c r="BI249" i="36"/>
  <c r="BO249" i="36"/>
  <c r="AY249" i="36"/>
  <c r="AI250" i="36"/>
  <c r="BX250" i="36"/>
  <c r="AR251" i="36"/>
  <c r="BH250" i="36"/>
  <c r="AM250" i="36"/>
  <c r="BC249" i="36"/>
  <c r="BS249" i="36"/>
  <c r="BQ251" i="36"/>
  <c r="BA251" i="36"/>
  <c r="AK252" i="36"/>
  <c r="BA119" i="16"/>
  <c r="BQ119" i="16"/>
  <c r="BH247" i="16"/>
  <c r="BX247" i="16"/>
  <c r="BJ247" i="16"/>
  <c r="BZ247" i="16"/>
  <c r="BD246" i="16"/>
  <c r="BT246" i="16"/>
  <c r="BE246" i="16"/>
  <c r="BU246" i="16"/>
  <c r="BO120" i="16"/>
  <c r="AY120" i="16"/>
  <c r="BS119" i="16"/>
  <c r="BC119" i="16"/>
  <c r="BK247" i="16"/>
  <c r="CA247" i="16"/>
  <c r="AX119" i="16"/>
  <c r="BN119" i="16"/>
  <c r="AV119" i="16"/>
  <c r="BL119" i="16"/>
  <c r="BV247" i="16"/>
  <c r="BF247" i="16"/>
  <c r="BW246" i="16"/>
  <c r="BG246" i="16"/>
  <c r="BY246" i="16"/>
  <c r="BI246" i="16"/>
  <c r="BB119" i="16"/>
  <c r="BR119" i="16"/>
  <c r="AW119" i="16"/>
  <c r="BM119" i="16"/>
  <c r="AZ120" i="16"/>
  <c r="BP120" i="16"/>
  <c r="AT248" i="16"/>
  <c r="AN247" i="16"/>
  <c r="AQ247" i="16"/>
  <c r="AS247" i="16"/>
  <c r="AO247" i="16"/>
  <c r="AR248" i="16"/>
  <c r="AP248" i="16"/>
  <c r="AU248" i="16"/>
  <c r="AI121" i="16"/>
  <c r="AJ121" i="16"/>
  <c r="V105" i="15"/>
  <c r="AD105" i="15" s="1"/>
  <c r="Y105" i="15"/>
  <c r="AG105" i="15" s="1"/>
  <c r="S104" i="15"/>
  <c r="AA104" i="15" s="1"/>
  <c r="W105" i="15"/>
  <c r="AE105" i="15" s="1"/>
  <c r="X105" i="15"/>
  <c r="AF105" i="15" s="1"/>
  <c r="T105" i="15"/>
  <c r="AB105" i="15" s="1"/>
  <c r="R105" i="15"/>
  <c r="Z105" i="15" s="1"/>
  <c r="U104" i="15"/>
  <c r="AC104" i="15" s="1"/>
  <c r="BP250" i="42" l="1"/>
  <c r="AJ251" i="42"/>
  <c r="AZ250" i="42"/>
  <c r="BR250" i="42"/>
  <c r="AL251" i="42"/>
  <c r="BB250" i="42"/>
  <c r="AX251" i="37"/>
  <c r="AH252" i="37"/>
  <c r="BN251" i="37"/>
  <c r="BH250" i="40"/>
  <c r="BX250" i="40"/>
  <c r="AR251" i="40"/>
  <c r="BW251" i="39"/>
  <c r="AQ252" i="39"/>
  <c r="BG251" i="39"/>
  <c r="BZ250" i="38"/>
  <c r="BJ250" i="38"/>
  <c r="AT251" i="38"/>
  <c r="AW250" i="42"/>
  <c r="BM250" i="42"/>
  <c r="AG251" i="42"/>
  <c r="U148" i="45"/>
  <c r="AC147" i="45"/>
  <c r="AU251" i="41"/>
  <c r="BK250" i="41"/>
  <c r="CA250" i="41"/>
  <c r="BK250" i="43"/>
  <c r="AU251" i="43"/>
  <c r="CA250" i="43"/>
  <c r="AG251" i="37"/>
  <c r="AW250" i="37"/>
  <c r="BM250" i="37"/>
  <c r="AT251" i="43"/>
  <c r="BJ250" i="43"/>
  <c r="BZ250" i="43"/>
  <c r="AV250" i="40"/>
  <c r="AF251" i="40"/>
  <c r="BL250" i="40"/>
  <c r="V148" i="45"/>
  <c r="AD147" i="45"/>
  <c r="AJ251" i="41"/>
  <c r="BP250" i="41"/>
  <c r="AZ250" i="41"/>
  <c r="AS251" i="43"/>
  <c r="BI250" i="43"/>
  <c r="BY250" i="43"/>
  <c r="AW250" i="40"/>
  <c r="AG251" i="40"/>
  <c r="BM250" i="40"/>
  <c r="BY250" i="38"/>
  <c r="BI250" i="38"/>
  <c r="AS251" i="38"/>
  <c r="BT250" i="42"/>
  <c r="BD250" i="42"/>
  <c r="AN251" i="42"/>
  <c r="AA149" i="45"/>
  <c r="S150" i="45"/>
  <c r="X148" i="45"/>
  <c r="AF147" i="45"/>
  <c r="AB150" i="45"/>
  <c r="T151" i="45"/>
  <c r="R150" i="45"/>
  <c r="Z149" i="45"/>
  <c r="Y148" i="45"/>
  <c r="AG147" i="45"/>
  <c r="W150" i="45"/>
  <c r="AE149" i="45"/>
  <c r="AW251" i="44"/>
  <c r="BM251" i="44"/>
  <c r="AG252" i="44"/>
  <c r="AP252" i="44"/>
  <c r="BV251" i="44"/>
  <c r="BF251" i="44"/>
  <c r="AJ251" i="44"/>
  <c r="AZ250" i="44"/>
  <c r="BP250" i="44"/>
  <c r="BH250" i="44"/>
  <c r="BX250" i="44"/>
  <c r="AR251" i="44"/>
  <c r="AQ252" i="44"/>
  <c r="BW251" i="44"/>
  <c r="BG251" i="44"/>
  <c r="BL252" i="44"/>
  <c r="AF253" i="44"/>
  <c r="AV252" i="44"/>
  <c r="BJ250" i="44"/>
  <c r="BZ250" i="44"/>
  <c r="AT251" i="44"/>
  <c r="AM251" i="44"/>
  <c r="BS250" i="44"/>
  <c r="BC250" i="44"/>
  <c r="AH253" i="44"/>
  <c r="BN252" i="44"/>
  <c r="AX252" i="44"/>
  <c r="AI251" i="44"/>
  <c r="AY250" i="44"/>
  <c r="BO250" i="44"/>
  <c r="AO252" i="44"/>
  <c r="BU251" i="44"/>
  <c r="BE251" i="44"/>
  <c r="AS252" i="44"/>
  <c r="BI251" i="44"/>
  <c r="BY251" i="44"/>
  <c r="BT251" i="44"/>
  <c r="AN252" i="44"/>
  <c r="BD251" i="44"/>
  <c r="BK252" i="44"/>
  <c r="AU253" i="44"/>
  <c r="CA252" i="44"/>
  <c r="BQ252" i="44"/>
  <c r="BA252" i="44"/>
  <c r="AK253" i="44"/>
  <c r="BB253" i="44"/>
  <c r="BR253" i="44"/>
  <c r="AL254" i="44"/>
  <c r="BM250" i="43"/>
  <c r="AW250" i="43"/>
  <c r="AG251" i="43"/>
  <c r="AY250" i="43"/>
  <c r="AI251" i="43"/>
  <c r="BO250" i="43"/>
  <c r="AK252" i="43"/>
  <c r="BA251" i="43"/>
  <c r="BQ251" i="43"/>
  <c r="AN252" i="43"/>
  <c r="BD251" i="43"/>
  <c r="BT251" i="43"/>
  <c r="BE251" i="43"/>
  <c r="AO252" i="43"/>
  <c r="BU251" i="43"/>
  <c r="AZ250" i="43"/>
  <c r="BP250" i="43"/>
  <c r="AJ251" i="43"/>
  <c r="AP252" i="43"/>
  <c r="BV251" i="43"/>
  <c r="BF251" i="43"/>
  <c r="BH252" i="43"/>
  <c r="AR253" i="43"/>
  <c r="BX252" i="43"/>
  <c r="AL252" i="43"/>
  <c r="BB251" i="43"/>
  <c r="BR251" i="43"/>
  <c r="AM252" i="43"/>
  <c r="BC251" i="43"/>
  <c r="BS251" i="43"/>
  <c r="AX250" i="43"/>
  <c r="BN250" i="43"/>
  <c r="AH251" i="43"/>
  <c r="BL251" i="43"/>
  <c r="AF252" i="43"/>
  <c r="AV251" i="43"/>
  <c r="BW251" i="43"/>
  <c r="AQ252" i="43"/>
  <c r="BG251" i="43"/>
  <c r="BN252" i="42"/>
  <c r="AH253" i="42"/>
  <c r="AX252" i="42"/>
  <c r="BA251" i="42"/>
  <c r="BQ251" i="42"/>
  <c r="AK252" i="42"/>
  <c r="BF250" i="42"/>
  <c r="AP251" i="42"/>
  <c r="BV250" i="42"/>
  <c r="BZ250" i="42"/>
  <c r="AT251" i="42"/>
  <c r="BJ250" i="42"/>
  <c r="AU252" i="42"/>
  <c r="CA251" i="42"/>
  <c r="BK251" i="42"/>
  <c r="BO250" i="42"/>
  <c r="AI251" i="42"/>
  <c r="AY250" i="42"/>
  <c r="AF251" i="42"/>
  <c r="AV250" i="42"/>
  <c r="BL250" i="42"/>
  <c r="AM253" i="42"/>
  <c r="BS252" i="42"/>
  <c r="BC252" i="42"/>
  <c r="BG250" i="42"/>
  <c r="AQ251" i="42"/>
  <c r="BW250" i="42"/>
  <c r="BY250" i="42"/>
  <c r="AS251" i="42"/>
  <c r="BI250" i="42"/>
  <c r="BE252" i="42"/>
  <c r="BU252" i="42"/>
  <c r="AO253" i="42"/>
  <c r="BH250" i="42"/>
  <c r="AR251" i="42"/>
  <c r="BX250" i="42"/>
  <c r="AN251" i="41"/>
  <c r="BT250" i="41"/>
  <c r="BD250" i="41"/>
  <c r="BG250" i="41"/>
  <c r="BW250" i="41"/>
  <c r="AQ251" i="41"/>
  <c r="BI253" i="41"/>
  <c r="BY253" i="41"/>
  <c r="AS254" i="41"/>
  <c r="AO254" i="41"/>
  <c r="BU253" i="41"/>
  <c r="BE253" i="41"/>
  <c r="AY251" i="41"/>
  <c r="AI252" i="41"/>
  <c r="BO251" i="41"/>
  <c r="BV250" i="41"/>
  <c r="AP251" i="41"/>
  <c r="BF250" i="41"/>
  <c r="BN251" i="41"/>
  <c r="AH252" i="41"/>
  <c r="AX251" i="41"/>
  <c r="BL250" i="41"/>
  <c r="AF251" i="41"/>
  <c r="AV250" i="41"/>
  <c r="AM251" i="41"/>
  <c r="BS250" i="41"/>
  <c r="BC250" i="41"/>
  <c r="BH250" i="41"/>
  <c r="AR251" i="41"/>
  <c r="BX250" i="41"/>
  <c r="BZ252" i="41"/>
  <c r="AT253" i="41"/>
  <c r="BJ252" i="41"/>
  <c r="BM250" i="41"/>
  <c r="AG251" i="41"/>
  <c r="AW250" i="41"/>
  <c r="BB250" i="41"/>
  <c r="AL251" i="41"/>
  <c r="BR250" i="41"/>
  <c r="BA252" i="41"/>
  <c r="BQ252" i="41"/>
  <c r="AK253" i="41"/>
  <c r="BI250" i="40"/>
  <c r="AS251" i="40"/>
  <c r="BY250" i="40"/>
  <c r="AZ250" i="40"/>
  <c r="BP250" i="40"/>
  <c r="AJ251" i="40"/>
  <c r="BA252" i="40"/>
  <c r="AK253" i="40"/>
  <c r="BQ252" i="40"/>
  <c r="AI251" i="40"/>
  <c r="AY250" i="40"/>
  <c r="BO250" i="40"/>
  <c r="AX250" i="40"/>
  <c r="AH251" i="40"/>
  <c r="BN250" i="40"/>
  <c r="AU251" i="40"/>
  <c r="CA250" i="40"/>
  <c r="BK250" i="40"/>
  <c r="AM252" i="40"/>
  <c r="BC251" i="40"/>
  <c r="BS251" i="40"/>
  <c r="BE250" i="40"/>
  <c r="BU250" i="40"/>
  <c r="AO251" i="40"/>
  <c r="BV250" i="40"/>
  <c r="AP251" i="40"/>
  <c r="BF250" i="40"/>
  <c r="BJ251" i="40"/>
  <c r="BZ251" i="40"/>
  <c r="AT252" i="40"/>
  <c r="AN251" i="40"/>
  <c r="BD250" i="40"/>
  <c r="BT250" i="40"/>
  <c r="BG252" i="40"/>
  <c r="AQ253" i="40"/>
  <c r="BW252" i="40"/>
  <c r="BB250" i="40"/>
  <c r="BR250" i="40"/>
  <c r="AL251" i="40"/>
  <c r="BU251" i="39"/>
  <c r="AO252" i="39"/>
  <c r="BE251" i="39"/>
  <c r="BQ252" i="39"/>
  <c r="BA252" i="39"/>
  <c r="AK253" i="39"/>
  <c r="AG251" i="39"/>
  <c r="BM250" i="39"/>
  <c r="AW250" i="39"/>
  <c r="AH251" i="39"/>
  <c r="BN250" i="39"/>
  <c r="AX250" i="39"/>
  <c r="AR253" i="39"/>
  <c r="BX252" i="39"/>
  <c r="BH252" i="39"/>
  <c r="BB251" i="39"/>
  <c r="BR251" i="39"/>
  <c r="AL252" i="39"/>
  <c r="BY251" i="39"/>
  <c r="AS252" i="39"/>
  <c r="BI251" i="39"/>
  <c r="AV251" i="39"/>
  <c r="AF252" i="39"/>
  <c r="BL251" i="39"/>
  <c r="BV251" i="39"/>
  <c r="AP252" i="39"/>
  <c r="BF251" i="39"/>
  <c r="BK250" i="39"/>
  <c r="AU251" i="39"/>
  <c r="CA250" i="39"/>
  <c r="AI251" i="39"/>
  <c r="BO250" i="39"/>
  <c r="AY250" i="39"/>
  <c r="BZ252" i="39"/>
  <c r="AT253" i="39"/>
  <c r="BJ252" i="39"/>
  <c r="BC251" i="39"/>
  <c r="BS251" i="39"/>
  <c r="AM252" i="39"/>
  <c r="BP252" i="39"/>
  <c r="AZ252" i="39"/>
  <c r="AJ253" i="39"/>
  <c r="BT250" i="39"/>
  <c r="AN251" i="39"/>
  <c r="BD250" i="39"/>
  <c r="BF250" i="38"/>
  <c r="BV250" i="38"/>
  <c r="AP251" i="38"/>
  <c r="AN252" i="38"/>
  <c r="BD251" i="38"/>
  <c r="BT251" i="38"/>
  <c r="BO251" i="38"/>
  <c r="AY251" i="38"/>
  <c r="AI252" i="38"/>
  <c r="AW250" i="38"/>
  <c r="AG251" i="38"/>
  <c r="BM250" i="38"/>
  <c r="BQ251" i="38"/>
  <c r="BA251" i="38"/>
  <c r="AK252" i="38"/>
  <c r="AM252" i="38"/>
  <c r="BC251" i="38"/>
  <c r="BS251" i="38"/>
  <c r="BB252" i="38"/>
  <c r="BR252" i="38"/>
  <c r="AL253" i="38"/>
  <c r="BP251" i="38"/>
  <c r="AZ251" i="38"/>
  <c r="AJ252" i="38"/>
  <c r="BX251" i="38"/>
  <c r="AR252" i="38"/>
  <c r="BH251" i="38"/>
  <c r="BE250" i="38"/>
  <c r="BU250" i="38"/>
  <c r="AO251" i="38"/>
  <c r="AF251" i="38"/>
  <c r="AV250" i="38"/>
  <c r="BL250" i="38"/>
  <c r="AU251" i="38"/>
  <c r="CA250" i="38"/>
  <c r="BK250" i="38"/>
  <c r="AX251" i="38"/>
  <c r="AH252" i="38"/>
  <c r="BN251" i="38"/>
  <c r="BG252" i="38"/>
  <c r="BW252" i="38"/>
  <c r="AQ253" i="38"/>
  <c r="AV251" i="37"/>
  <c r="BL251" i="37"/>
  <c r="AF252" i="37"/>
  <c r="BC250" i="37"/>
  <c r="AM251" i="37"/>
  <c r="BS250" i="37"/>
  <c r="BK251" i="37"/>
  <c r="AU252" i="37"/>
  <c r="CA251" i="37"/>
  <c r="BW250" i="37"/>
  <c r="BG250" i="37"/>
  <c r="AQ251" i="37"/>
  <c r="AN251" i="37"/>
  <c r="BD250" i="37"/>
  <c r="BT250" i="37"/>
  <c r="AP252" i="37"/>
  <c r="BF251" i="37"/>
  <c r="BV251" i="37"/>
  <c r="AY250" i="37"/>
  <c r="AI251" i="37"/>
  <c r="BO250" i="37"/>
  <c r="BB250" i="37"/>
  <c r="AL251" i="37"/>
  <c r="BR250" i="37"/>
  <c r="BU250" i="37"/>
  <c r="BE250" i="37"/>
  <c r="AO251" i="37"/>
  <c r="BH252" i="37"/>
  <c r="AR253" i="37"/>
  <c r="BX252" i="37"/>
  <c r="BA250" i="37"/>
  <c r="AK251" i="37"/>
  <c r="BQ250" i="37"/>
  <c r="BI250" i="37"/>
  <c r="AS251" i="37"/>
  <c r="BY250" i="37"/>
  <c r="AT251" i="37"/>
  <c r="BZ250" i="37"/>
  <c r="BJ250" i="37"/>
  <c r="AZ250" i="37"/>
  <c r="AJ251" i="37"/>
  <c r="BP250" i="37"/>
  <c r="AY250" i="36"/>
  <c r="BO250" i="36"/>
  <c r="AI251" i="36"/>
  <c r="AV250" i="36"/>
  <c r="BL250" i="36"/>
  <c r="AF251" i="36"/>
  <c r="BG250" i="36"/>
  <c r="BW250" i="36"/>
  <c r="AQ251" i="36"/>
  <c r="AH253" i="36"/>
  <c r="BN252" i="36"/>
  <c r="AX252" i="36"/>
  <c r="BI250" i="36"/>
  <c r="AS251" i="36"/>
  <c r="BY250" i="36"/>
  <c r="BZ250" i="36"/>
  <c r="AT251" i="36"/>
  <c r="BJ250" i="36"/>
  <c r="BQ252" i="36"/>
  <c r="AK253" i="36"/>
  <c r="BA252" i="36"/>
  <c r="BU251" i="36"/>
  <c r="BE251" i="36"/>
  <c r="AO252" i="36"/>
  <c r="AZ251" i="36"/>
  <c r="BP251" i="36"/>
  <c r="AJ252" i="36"/>
  <c r="BS250" i="36"/>
  <c r="AM251" i="36"/>
  <c r="BC250" i="36"/>
  <c r="BD250" i="36"/>
  <c r="AN251" i="36"/>
  <c r="BT250" i="36"/>
  <c r="BR251" i="36"/>
  <c r="BB251" i="36"/>
  <c r="AL252" i="36"/>
  <c r="BF250" i="36"/>
  <c r="BV250" i="36"/>
  <c r="AP251" i="36"/>
  <c r="AW250" i="36"/>
  <c r="BM250" i="36"/>
  <c r="AG251" i="36"/>
  <c r="BX251" i="36"/>
  <c r="BH251" i="36"/>
  <c r="AR252" i="36"/>
  <c r="CA250" i="36"/>
  <c r="AU251" i="36"/>
  <c r="BK250" i="36"/>
  <c r="BK248" i="16"/>
  <c r="CA248" i="16"/>
  <c r="BV248" i="16"/>
  <c r="BF248" i="16"/>
  <c r="BH248" i="16"/>
  <c r="BX248" i="16"/>
  <c r="BU247" i="16"/>
  <c r="BE247" i="16"/>
  <c r="BY247" i="16"/>
  <c r="BI247" i="16"/>
  <c r="AV120" i="16"/>
  <c r="BL120" i="16"/>
  <c r="BR120" i="16"/>
  <c r="BB120" i="16"/>
  <c r="BW247" i="16"/>
  <c r="BG247" i="16"/>
  <c r="BN120" i="16"/>
  <c r="AX120" i="16"/>
  <c r="AZ121" i="16"/>
  <c r="BP121" i="16"/>
  <c r="BT247" i="16"/>
  <c r="BD247" i="16"/>
  <c r="BJ248" i="16"/>
  <c r="BZ248" i="16"/>
  <c r="BS120" i="16"/>
  <c r="BC120" i="16"/>
  <c r="BA120" i="16"/>
  <c r="BQ120" i="16"/>
  <c r="BM120" i="16"/>
  <c r="AW120" i="16"/>
  <c r="AY121" i="16"/>
  <c r="BO121" i="16"/>
  <c r="AS248" i="16"/>
  <c r="AQ248" i="16"/>
  <c r="AO248" i="16"/>
  <c r="AU249" i="16"/>
  <c r="AP249" i="16"/>
  <c r="AR249" i="16"/>
  <c r="AN248" i="16"/>
  <c r="AT249" i="16"/>
  <c r="AK121" i="16"/>
  <c r="AG121" i="16"/>
  <c r="AL121" i="16"/>
  <c r="AM121" i="16"/>
  <c r="AF121" i="16"/>
  <c r="AH121" i="16"/>
  <c r="U105" i="15"/>
  <c r="AC105" i="15" s="1"/>
  <c r="S105" i="15"/>
  <c r="AA105" i="15" s="1"/>
  <c r="T106" i="15"/>
  <c r="AB106" i="15" s="1"/>
  <c r="Y106" i="15"/>
  <c r="AG106" i="15" s="1"/>
  <c r="W106" i="15"/>
  <c r="AE106" i="15" s="1"/>
  <c r="R106" i="15"/>
  <c r="Z106" i="15" s="1"/>
  <c r="X106" i="15"/>
  <c r="AF106" i="15" s="1"/>
  <c r="V106" i="15"/>
  <c r="AD106" i="15" s="1"/>
  <c r="AD148" i="45" l="1"/>
  <c r="V149" i="45"/>
  <c r="BZ251" i="38"/>
  <c r="AT252" i="38"/>
  <c r="BJ251" i="38"/>
  <c r="BL251" i="40"/>
  <c r="AF252" i="40"/>
  <c r="AV251" i="40"/>
  <c r="AN252" i="42"/>
  <c r="BD251" i="42"/>
  <c r="BT251" i="42"/>
  <c r="BW252" i="39"/>
  <c r="AQ253" i="39"/>
  <c r="BG252" i="39"/>
  <c r="AT252" i="43"/>
  <c r="BJ251" i="43"/>
  <c r="BZ251" i="43"/>
  <c r="BY251" i="38"/>
  <c r="AS252" i="38"/>
  <c r="BI251" i="38"/>
  <c r="AR252" i="40"/>
  <c r="BH251" i="40"/>
  <c r="BX251" i="40"/>
  <c r="AW251" i="37"/>
  <c r="AG252" i="37"/>
  <c r="BM251" i="37"/>
  <c r="AG252" i="40"/>
  <c r="BM251" i="40"/>
  <c r="AW251" i="40"/>
  <c r="BK251" i="43"/>
  <c r="CA251" i="43"/>
  <c r="AU252" i="43"/>
  <c r="AX252" i="37"/>
  <c r="BN252" i="37"/>
  <c r="AH253" i="37"/>
  <c r="BB251" i="42"/>
  <c r="AL252" i="42"/>
  <c r="BR251" i="42"/>
  <c r="BY251" i="43"/>
  <c r="AS252" i="43"/>
  <c r="BI251" i="43"/>
  <c r="CA251" i="41"/>
  <c r="BK251" i="41"/>
  <c r="AU252" i="41"/>
  <c r="U149" i="45"/>
  <c r="AC148" i="45"/>
  <c r="AZ251" i="42"/>
  <c r="AJ252" i="42"/>
  <c r="BP251" i="42"/>
  <c r="AJ252" i="41"/>
  <c r="BP251" i="41"/>
  <c r="AZ251" i="41"/>
  <c r="AW251" i="42"/>
  <c r="BM251" i="42"/>
  <c r="AG252" i="42"/>
  <c r="AG148" i="45"/>
  <c r="Y149" i="45"/>
  <c r="AF148" i="45"/>
  <c r="X149" i="45"/>
  <c r="AE150" i="45"/>
  <c r="W151" i="45"/>
  <c r="T152" i="45"/>
  <c r="AB151" i="45"/>
  <c r="AA150" i="45"/>
  <c r="S151" i="45"/>
  <c r="Z150" i="45"/>
  <c r="R151" i="45"/>
  <c r="AR252" i="44"/>
  <c r="BX251" i="44"/>
  <c r="BH251" i="44"/>
  <c r="BE252" i="44"/>
  <c r="AO253" i="44"/>
  <c r="BU252" i="44"/>
  <c r="BA253" i="44"/>
  <c r="AK254" i="44"/>
  <c r="BQ253" i="44"/>
  <c r="AG253" i="44"/>
  <c r="BM252" i="44"/>
  <c r="AW252" i="44"/>
  <c r="BT252" i="44"/>
  <c r="BD252" i="44"/>
  <c r="AN253" i="44"/>
  <c r="BI252" i="44"/>
  <c r="AS253" i="44"/>
  <c r="BY252" i="44"/>
  <c r="AL255" i="44"/>
  <c r="BB254" i="44"/>
  <c r="BR254" i="44"/>
  <c r="AZ251" i="44"/>
  <c r="BP251" i="44"/>
  <c r="AJ252" i="44"/>
  <c r="BS251" i="44"/>
  <c r="AM252" i="44"/>
  <c r="BC251" i="44"/>
  <c r="AV253" i="44"/>
  <c r="AF254" i="44"/>
  <c r="BL253" i="44"/>
  <c r="AQ253" i="44"/>
  <c r="BW252" i="44"/>
  <c r="BG252" i="44"/>
  <c r="AY251" i="44"/>
  <c r="BO251" i="44"/>
  <c r="AI252" i="44"/>
  <c r="AH254" i="44"/>
  <c r="AX253" i="44"/>
  <c r="BN253" i="44"/>
  <c r="AP253" i="44"/>
  <c r="BV252" i="44"/>
  <c r="BF252" i="44"/>
  <c r="AU254" i="44"/>
  <c r="CA253" i="44"/>
  <c r="BK253" i="44"/>
  <c r="AT252" i="44"/>
  <c r="BJ251" i="44"/>
  <c r="BZ251" i="44"/>
  <c r="BQ252" i="43"/>
  <c r="BA252" i="43"/>
  <c r="AK253" i="43"/>
  <c r="AI252" i="43"/>
  <c r="AY251" i="43"/>
  <c r="BO251" i="43"/>
  <c r="AO253" i="43"/>
  <c r="BU252" i="43"/>
  <c r="BE252" i="43"/>
  <c r="AF253" i="43"/>
  <c r="BL252" i="43"/>
  <c r="AV252" i="43"/>
  <c r="BM251" i="43"/>
  <c r="AG252" i="43"/>
  <c r="AW251" i="43"/>
  <c r="BS252" i="43"/>
  <c r="BC252" i="43"/>
  <c r="AM253" i="43"/>
  <c r="AN253" i="43"/>
  <c r="BT252" i="43"/>
  <c r="BD252" i="43"/>
  <c r="BG252" i="43"/>
  <c r="AQ253" i="43"/>
  <c r="BW252" i="43"/>
  <c r="BX253" i="43"/>
  <c r="AR254" i="43"/>
  <c r="BH253" i="43"/>
  <c r="BN251" i="43"/>
  <c r="AH252" i="43"/>
  <c r="AX251" i="43"/>
  <c r="AP253" i="43"/>
  <c r="BF252" i="43"/>
  <c r="BV252" i="43"/>
  <c r="BR252" i="43"/>
  <c r="BB252" i="43"/>
  <c r="AL253" i="43"/>
  <c r="AZ251" i="43"/>
  <c r="AJ252" i="43"/>
  <c r="BP251" i="43"/>
  <c r="BS253" i="42"/>
  <c r="AM254" i="42"/>
  <c r="BC253" i="42"/>
  <c r="AT252" i="42"/>
  <c r="BZ251" i="42"/>
  <c r="BJ251" i="42"/>
  <c r="AV251" i="42"/>
  <c r="BL251" i="42"/>
  <c r="AF252" i="42"/>
  <c r="AR252" i="42"/>
  <c r="BX251" i="42"/>
  <c r="BH251" i="42"/>
  <c r="AY251" i="42"/>
  <c r="AI252" i="42"/>
  <c r="BO251" i="42"/>
  <c r="BE253" i="42"/>
  <c r="AO254" i="42"/>
  <c r="BU253" i="42"/>
  <c r="AU253" i="42"/>
  <c r="CA252" i="42"/>
  <c r="BK252" i="42"/>
  <c r="BN253" i="42"/>
  <c r="AH254" i="42"/>
  <c r="AX253" i="42"/>
  <c r="AQ252" i="42"/>
  <c r="BG251" i="42"/>
  <c r="BW251" i="42"/>
  <c r="BV251" i="42"/>
  <c r="BF251" i="42"/>
  <c r="AP252" i="42"/>
  <c r="AK253" i="42"/>
  <c r="BQ252" i="42"/>
  <c r="BA252" i="42"/>
  <c r="AS252" i="42"/>
  <c r="BY251" i="42"/>
  <c r="BI251" i="42"/>
  <c r="BF251" i="41"/>
  <c r="BV251" i="41"/>
  <c r="AP252" i="41"/>
  <c r="AT254" i="41"/>
  <c r="BJ253" i="41"/>
  <c r="BZ253" i="41"/>
  <c r="AO255" i="41"/>
  <c r="BU254" i="41"/>
  <c r="BE254" i="41"/>
  <c r="AL252" i="41"/>
  <c r="BR251" i="41"/>
  <c r="BB251" i="41"/>
  <c r="BI254" i="41"/>
  <c r="AS255" i="41"/>
  <c r="BY254" i="41"/>
  <c r="BQ253" i="41"/>
  <c r="AK254" i="41"/>
  <c r="BA253" i="41"/>
  <c r="AF252" i="41"/>
  <c r="AV251" i="41"/>
  <c r="BL251" i="41"/>
  <c r="AX252" i="41"/>
  <c r="BN252" i="41"/>
  <c r="AH253" i="41"/>
  <c r="BH251" i="41"/>
  <c r="BX251" i="41"/>
  <c r="AR252" i="41"/>
  <c r="BS251" i="41"/>
  <c r="AM252" i="41"/>
  <c r="BC251" i="41"/>
  <c r="BG251" i="41"/>
  <c r="AQ252" i="41"/>
  <c r="BW251" i="41"/>
  <c r="AY252" i="41"/>
  <c r="BO252" i="41"/>
  <c r="AI253" i="41"/>
  <c r="AG252" i="41"/>
  <c r="AW251" i="41"/>
  <c r="BM251" i="41"/>
  <c r="BT251" i="41"/>
  <c r="BD251" i="41"/>
  <c r="AN252" i="41"/>
  <c r="BN251" i="40"/>
  <c r="AH252" i="40"/>
  <c r="AX251" i="40"/>
  <c r="BF251" i="40"/>
  <c r="AP252" i="40"/>
  <c r="BV251" i="40"/>
  <c r="AO252" i="40"/>
  <c r="BE251" i="40"/>
  <c r="BU251" i="40"/>
  <c r="BC252" i="40"/>
  <c r="BS252" i="40"/>
  <c r="AM253" i="40"/>
  <c r="BO251" i="40"/>
  <c r="AY251" i="40"/>
  <c r="AI252" i="40"/>
  <c r="AQ254" i="40"/>
  <c r="BW253" i="40"/>
  <c r="BG253" i="40"/>
  <c r="BZ252" i="40"/>
  <c r="AT253" i="40"/>
  <c r="BJ252" i="40"/>
  <c r="BD251" i="40"/>
  <c r="AN252" i="40"/>
  <c r="BT251" i="40"/>
  <c r="AL252" i="40"/>
  <c r="BB251" i="40"/>
  <c r="BR251" i="40"/>
  <c r="BP251" i="40"/>
  <c r="AZ251" i="40"/>
  <c r="AJ252" i="40"/>
  <c r="CA251" i="40"/>
  <c r="AU252" i="40"/>
  <c r="BK251" i="40"/>
  <c r="AS252" i="40"/>
  <c r="BI251" i="40"/>
  <c r="BY251" i="40"/>
  <c r="BA253" i="40"/>
  <c r="AK254" i="40"/>
  <c r="BQ253" i="40"/>
  <c r="AS253" i="39"/>
  <c r="BY252" i="39"/>
  <c r="BI252" i="39"/>
  <c r="AR254" i="39"/>
  <c r="BH253" i="39"/>
  <c r="BX253" i="39"/>
  <c r="AX251" i="39"/>
  <c r="BN251" i="39"/>
  <c r="AH252" i="39"/>
  <c r="BD251" i="39"/>
  <c r="BT251" i="39"/>
  <c r="AN252" i="39"/>
  <c r="AK254" i="39"/>
  <c r="BQ253" i="39"/>
  <c r="BA253" i="39"/>
  <c r="AJ254" i="39"/>
  <c r="AZ253" i="39"/>
  <c r="BP253" i="39"/>
  <c r="AV252" i="39"/>
  <c r="AF253" i="39"/>
  <c r="BL252" i="39"/>
  <c r="BJ253" i="39"/>
  <c r="AT254" i="39"/>
  <c r="BZ253" i="39"/>
  <c r="BC252" i="39"/>
  <c r="BS252" i="39"/>
  <c r="AM253" i="39"/>
  <c r="AO253" i="39"/>
  <c r="BE252" i="39"/>
  <c r="BU252" i="39"/>
  <c r="BR252" i="39"/>
  <c r="BB252" i="39"/>
  <c r="AL253" i="39"/>
  <c r="AI252" i="39"/>
  <c r="BO251" i="39"/>
  <c r="AY251" i="39"/>
  <c r="BK251" i="39"/>
  <c r="AU252" i="39"/>
  <c r="CA251" i="39"/>
  <c r="AW251" i="39"/>
  <c r="AG252" i="39"/>
  <c r="BM251" i="39"/>
  <c r="AP253" i="39"/>
  <c r="BV252" i="39"/>
  <c r="BF252" i="39"/>
  <c r="AV251" i="38"/>
  <c r="AF252" i="38"/>
  <c r="BL251" i="38"/>
  <c r="AY252" i="38"/>
  <c r="AI253" i="38"/>
  <c r="BO252" i="38"/>
  <c r="BB253" i="38"/>
  <c r="AL254" i="38"/>
  <c r="BR253" i="38"/>
  <c r="AO252" i="38"/>
  <c r="BE251" i="38"/>
  <c r="BU251" i="38"/>
  <c r="BH252" i="38"/>
  <c r="BX252" i="38"/>
  <c r="AR253" i="38"/>
  <c r="BT252" i="38"/>
  <c r="AN253" i="38"/>
  <c r="BD252" i="38"/>
  <c r="AP252" i="38"/>
  <c r="BF251" i="38"/>
  <c r="BV251" i="38"/>
  <c r="AW251" i="38"/>
  <c r="AG252" i="38"/>
  <c r="BM251" i="38"/>
  <c r="AZ252" i="38"/>
  <c r="BP252" i="38"/>
  <c r="AJ253" i="38"/>
  <c r="AU252" i="38"/>
  <c r="CA251" i="38"/>
  <c r="BK251" i="38"/>
  <c r="AQ254" i="38"/>
  <c r="BG253" i="38"/>
  <c r="BW253" i="38"/>
  <c r="AH253" i="38"/>
  <c r="BN252" i="38"/>
  <c r="AX252" i="38"/>
  <c r="BS252" i="38"/>
  <c r="AM253" i="38"/>
  <c r="BC252" i="38"/>
  <c r="BA252" i="38"/>
  <c r="AK253" i="38"/>
  <c r="BQ252" i="38"/>
  <c r="AQ252" i="37"/>
  <c r="BG251" i="37"/>
  <c r="BW251" i="37"/>
  <c r="BK252" i="37"/>
  <c r="CA252" i="37"/>
  <c r="AU253" i="37"/>
  <c r="AZ251" i="37"/>
  <c r="BP251" i="37"/>
  <c r="AJ252" i="37"/>
  <c r="AT252" i="37"/>
  <c r="BJ251" i="37"/>
  <c r="BZ251" i="37"/>
  <c r="BO251" i="37"/>
  <c r="AI252" i="37"/>
  <c r="AY251" i="37"/>
  <c r="BL252" i="37"/>
  <c r="AF253" i="37"/>
  <c r="AV252" i="37"/>
  <c r="BQ251" i="37"/>
  <c r="BA251" i="37"/>
  <c r="AK252" i="37"/>
  <c r="AO252" i="37"/>
  <c r="BE251" i="37"/>
  <c r="BU251" i="37"/>
  <c r="BS251" i="37"/>
  <c r="BC251" i="37"/>
  <c r="AM252" i="37"/>
  <c r="AP253" i="37"/>
  <c r="BF252" i="37"/>
  <c r="BV252" i="37"/>
  <c r="BT251" i="37"/>
  <c r="AN252" i="37"/>
  <c r="BD251" i="37"/>
  <c r="BX253" i="37"/>
  <c r="AR254" i="37"/>
  <c r="BH253" i="37"/>
  <c r="BR251" i="37"/>
  <c r="BB251" i="37"/>
  <c r="AL252" i="37"/>
  <c r="AS252" i="37"/>
  <c r="BI251" i="37"/>
  <c r="BY251" i="37"/>
  <c r="AT252" i="36"/>
  <c r="BZ251" i="36"/>
  <c r="BJ251" i="36"/>
  <c r="BT251" i="36"/>
  <c r="AN252" i="36"/>
  <c r="BD251" i="36"/>
  <c r="AQ252" i="36"/>
  <c r="BW251" i="36"/>
  <c r="BG251" i="36"/>
  <c r="AS252" i="36"/>
  <c r="BY251" i="36"/>
  <c r="BI251" i="36"/>
  <c r="BS251" i="36"/>
  <c r="BC251" i="36"/>
  <c r="AM252" i="36"/>
  <c r="BP252" i="36"/>
  <c r="AJ253" i="36"/>
  <c r="AZ252" i="36"/>
  <c r="AV251" i="36"/>
  <c r="AF252" i="36"/>
  <c r="BL251" i="36"/>
  <c r="AR253" i="36"/>
  <c r="BH252" i="36"/>
  <c r="BX252" i="36"/>
  <c r="AY251" i="36"/>
  <c r="BO251" i="36"/>
  <c r="AI252" i="36"/>
  <c r="AK254" i="36"/>
  <c r="BQ253" i="36"/>
  <c r="BA253" i="36"/>
  <c r="AP252" i="36"/>
  <c r="BV251" i="36"/>
  <c r="BF251" i="36"/>
  <c r="BR252" i="36"/>
  <c r="AL253" i="36"/>
  <c r="BB252" i="36"/>
  <c r="BN253" i="36"/>
  <c r="AX253" i="36"/>
  <c r="AH254" i="36"/>
  <c r="AU252" i="36"/>
  <c r="CA251" i="36"/>
  <c r="BK251" i="36"/>
  <c r="AO253" i="36"/>
  <c r="BE252" i="36"/>
  <c r="BU252" i="36"/>
  <c r="AW251" i="36"/>
  <c r="AG252" i="36"/>
  <c r="BM251" i="36"/>
  <c r="BT248" i="16"/>
  <c r="BD248" i="16"/>
  <c r="BY248" i="16"/>
  <c r="BI248" i="16"/>
  <c r="CA249" i="16"/>
  <c r="BK249" i="16"/>
  <c r="BG248" i="16"/>
  <c r="BW248" i="16"/>
  <c r="AX121" i="16"/>
  <c r="BN121" i="16"/>
  <c r="BB121" i="16"/>
  <c r="BR121" i="16"/>
  <c r="BJ249" i="16"/>
  <c r="BZ249" i="16"/>
  <c r="BH249" i="16"/>
  <c r="BX249" i="16"/>
  <c r="BU248" i="16"/>
  <c r="BE248" i="16"/>
  <c r="BO122" i="16"/>
  <c r="AY122" i="16"/>
  <c r="BP122" i="16"/>
  <c r="AZ122" i="16"/>
  <c r="BL121" i="16"/>
  <c r="AV121" i="16"/>
  <c r="BV249" i="16"/>
  <c r="BF249" i="16"/>
  <c r="BC121" i="16"/>
  <c r="BS121" i="16"/>
  <c r="BM121" i="16"/>
  <c r="AW121" i="16"/>
  <c r="BA121" i="16"/>
  <c r="BQ121" i="16"/>
  <c r="AR250" i="16"/>
  <c r="AU250" i="16"/>
  <c r="AO249" i="16"/>
  <c r="AP250" i="16"/>
  <c r="AT250" i="16"/>
  <c r="AQ249" i="16"/>
  <c r="AN249" i="16"/>
  <c r="AS249" i="16"/>
  <c r="V107" i="15"/>
  <c r="AD107" i="15" s="1"/>
  <c r="X107" i="15"/>
  <c r="AF107" i="15" s="1"/>
  <c r="T107" i="15"/>
  <c r="AB107" i="15" s="1"/>
  <c r="R107" i="15"/>
  <c r="Z107" i="15" s="1"/>
  <c r="S106" i="15"/>
  <c r="AA106" i="15" s="1"/>
  <c r="Y107" i="15"/>
  <c r="AG107" i="15" s="1"/>
  <c r="W107" i="15"/>
  <c r="AE107" i="15" s="1"/>
  <c r="U106" i="15"/>
  <c r="AC106" i="15" s="1"/>
  <c r="BI252" i="43" l="1"/>
  <c r="BY252" i="43"/>
  <c r="AS253" i="43"/>
  <c r="BI252" i="38"/>
  <c r="BY252" i="38"/>
  <c r="AS253" i="38"/>
  <c r="BR252" i="42"/>
  <c r="AL253" i="42"/>
  <c r="BB252" i="42"/>
  <c r="AT253" i="43"/>
  <c r="BJ252" i="43"/>
  <c r="BZ252" i="43"/>
  <c r="AQ254" i="39"/>
  <c r="BW253" i="39"/>
  <c r="BG253" i="39"/>
  <c r="BN253" i="37"/>
  <c r="AX253" i="37"/>
  <c r="AH254" i="37"/>
  <c r="AU253" i="43"/>
  <c r="CA252" i="43"/>
  <c r="BK252" i="43"/>
  <c r="AZ252" i="41"/>
  <c r="AJ253" i="41"/>
  <c r="BP252" i="41"/>
  <c r="BM252" i="42"/>
  <c r="AW252" i="42"/>
  <c r="AG253" i="42"/>
  <c r="BT252" i="42"/>
  <c r="AN253" i="42"/>
  <c r="BD252" i="42"/>
  <c r="AJ253" i="42"/>
  <c r="BP252" i="42"/>
  <c r="AZ252" i="42"/>
  <c r="AW252" i="40"/>
  <c r="AG253" i="40"/>
  <c r="BM252" i="40"/>
  <c r="AV252" i="40"/>
  <c r="AF253" i="40"/>
  <c r="BL252" i="40"/>
  <c r="BM252" i="37"/>
  <c r="AG253" i="37"/>
  <c r="AW252" i="37"/>
  <c r="AU253" i="41"/>
  <c r="CA252" i="41"/>
  <c r="BK252" i="41"/>
  <c r="AT253" i="38"/>
  <c r="BJ252" i="38"/>
  <c r="BZ252" i="38"/>
  <c r="V150" i="45"/>
  <c r="AD149" i="45"/>
  <c r="U150" i="45"/>
  <c r="AC149" i="45"/>
  <c r="BH252" i="40"/>
  <c r="AR253" i="40"/>
  <c r="BX252" i="40"/>
  <c r="T153" i="45"/>
  <c r="AB152" i="45"/>
  <c r="S152" i="45"/>
  <c r="AA151" i="45"/>
  <c r="W152" i="45"/>
  <c r="AE151" i="45"/>
  <c r="R152" i="45"/>
  <c r="Z151" i="45"/>
  <c r="AG149" i="45"/>
  <c r="Y150" i="45"/>
  <c r="X150" i="45"/>
  <c r="AF149" i="45"/>
  <c r="BV253" i="44"/>
  <c r="AP254" i="44"/>
  <c r="BF253" i="44"/>
  <c r="AI253" i="44"/>
  <c r="BO252" i="44"/>
  <c r="AY252" i="44"/>
  <c r="AW253" i="44"/>
  <c r="AG254" i="44"/>
  <c r="BM253" i="44"/>
  <c r="AK255" i="44"/>
  <c r="BA254" i="44"/>
  <c r="BQ254" i="44"/>
  <c r="AV254" i="44"/>
  <c r="BL254" i="44"/>
  <c r="AF255" i="44"/>
  <c r="BJ252" i="44"/>
  <c r="AT253" i="44"/>
  <c r="BZ252" i="44"/>
  <c r="CA254" i="44"/>
  <c r="BK254" i="44"/>
  <c r="AU255" i="44"/>
  <c r="BN254" i="44"/>
  <c r="AH255" i="44"/>
  <c r="AX254" i="44"/>
  <c r="BD253" i="44"/>
  <c r="BT253" i="44"/>
  <c r="AN254" i="44"/>
  <c r="BW253" i="44"/>
  <c r="AQ254" i="44"/>
  <c r="BG253" i="44"/>
  <c r="BU253" i="44"/>
  <c r="AO254" i="44"/>
  <c r="BE253" i="44"/>
  <c r="AJ253" i="44"/>
  <c r="BP252" i="44"/>
  <c r="AZ252" i="44"/>
  <c r="AL256" i="44"/>
  <c r="BB255" i="44"/>
  <c r="BR255" i="44"/>
  <c r="AS254" i="44"/>
  <c r="BY253" i="44"/>
  <c r="BI253" i="44"/>
  <c r="BS252" i="44"/>
  <c r="BC252" i="44"/>
  <c r="AM253" i="44"/>
  <c r="BH252" i="44"/>
  <c r="AR253" i="44"/>
  <c r="BX252" i="44"/>
  <c r="AW252" i="43"/>
  <c r="AG253" i="43"/>
  <c r="BM252" i="43"/>
  <c r="BX254" i="43"/>
  <c r="AR255" i="43"/>
  <c r="BH254" i="43"/>
  <c r="BO252" i="43"/>
  <c r="AI253" i="43"/>
  <c r="AY252" i="43"/>
  <c r="BD253" i="43"/>
  <c r="BT253" i="43"/>
  <c r="AN254" i="43"/>
  <c r="BV253" i="43"/>
  <c r="BF253" i="43"/>
  <c r="AP254" i="43"/>
  <c r="AF254" i="43"/>
  <c r="AV253" i="43"/>
  <c r="BL253" i="43"/>
  <c r="BW253" i="43"/>
  <c r="BG253" i="43"/>
  <c r="AQ254" i="43"/>
  <c r="BC253" i="43"/>
  <c r="AM254" i="43"/>
  <c r="BS253" i="43"/>
  <c r="BU253" i="43"/>
  <c r="BE253" i="43"/>
  <c r="AO254" i="43"/>
  <c r="BP252" i="43"/>
  <c r="AZ252" i="43"/>
  <c r="AJ253" i="43"/>
  <c r="BN252" i="43"/>
  <c r="AH253" i="43"/>
  <c r="AX252" i="43"/>
  <c r="BA253" i="43"/>
  <c r="BQ253" i="43"/>
  <c r="AK254" i="43"/>
  <c r="BB253" i="43"/>
  <c r="AL254" i="43"/>
  <c r="BR253" i="43"/>
  <c r="BW252" i="42"/>
  <c r="AQ253" i="42"/>
  <c r="BG252" i="42"/>
  <c r="CA253" i="42"/>
  <c r="AU254" i="42"/>
  <c r="BK253" i="42"/>
  <c r="AT253" i="42"/>
  <c r="BZ252" i="42"/>
  <c r="BJ252" i="42"/>
  <c r="AS253" i="42"/>
  <c r="BY252" i="42"/>
  <c r="BI252" i="42"/>
  <c r="BQ253" i="42"/>
  <c r="AK254" i="42"/>
  <c r="BA253" i="42"/>
  <c r="AV252" i="42"/>
  <c r="AF253" i="42"/>
  <c r="BL252" i="42"/>
  <c r="BO252" i="42"/>
  <c r="AI253" i="42"/>
  <c r="AY252" i="42"/>
  <c r="BF252" i="42"/>
  <c r="AP253" i="42"/>
  <c r="BV252" i="42"/>
  <c r="AR253" i="42"/>
  <c r="BH252" i="42"/>
  <c r="BX252" i="42"/>
  <c r="AX254" i="42"/>
  <c r="BN254" i="42"/>
  <c r="AH255" i="42"/>
  <c r="AO255" i="42"/>
  <c r="BU254" i="42"/>
  <c r="BE254" i="42"/>
  <c r="BS254" i="42"/>
  <c r="AM255" i="42"/>
  <c r="BC254" i="42"/>
  <c r="BQ254" i="41"/>
  <c r="BA254" i="41"/>
  <c r="AK255" i="41"/>
  <c r="AS256" i="41"/>
  <c r="BY255" i="41"/>
  <c r="BI255" i="41"/>
  <c r="BW252" i="41"/>
  <c r="BG252" i="41"/>
  <c r="AQ253" i="41"/>
  <c r="BC252" i="41"/>
  <c r="BS252" i="41"/>
  <c r="AM253" i="41"/>
  <c r="BU255" i="41"/>
  <c r="BE255" i="41"/>
  <c r="AO256" i="41"/>
  <c r="BJ254" i="41"/>
  <c r="AT255" i="41"/>
  <c r="BZ254" i="41"/>
  <c r="AY253" i="41"/>
  <c r="AI254" i="41"/>
  <c r="BO253" i="41"/>
  <c r="BB252" i="41"/>
  <c r="BR252" i="41"/>
  <c r="AL253" i="41"/>
  <c r="AG253" i="41"/>
  <c r="AW252" i="41"/>
  <c r="BM252" i="41"/>
  <c r="BF252" i="41"/>
  <c r="BV252" i="41"/>
  <c r="AP253" i="41"/>
  <c r="AX253" i="41"/>
  <c r="BN253" i="41"/>
  <c r="AH254" i="41"/>
  <c r="AF253" i="41"/>
  <c r="AV252" i="41"/>
  <c r="BL252" i="41"/>
  <c r="BX252" i="41"/>
  <c r="BH252" i="41"/>
  <c r="AR253" i="41"/>
  <c r="BD252" i="41"/>
  <c r="AN253" i="41"/>
  <c r="BT252" i="41"/>
  <c r="CA252" i="40"/>
  <c r="AU253" i="40"/>
  <c r="BK252" i="40"/>
  <c r="BY252" i="40"/>
  <c r="AS253" i="40"/>
  <c r="BI252" i="40"/>
  <c r="BS253" i="40"/>
  <c r="BC253" i="40"/>
  <c r="AM254" i="40"/>
  <c r="BE252" i="40"/>
  <c r="BU252" i="40"/>
  <c r="AO253" i="40"/>
  <c r="BF252" i="40"/>
  <c r="BV252" i="40"/>
  <c r="AP253" i="40"/>
  <c r="AH253" i="40"/>
  <c r="AX252" i="40"/>
  <c r="BN252" i="40"/>
  <c r="BT252" i="40"/>
  <c r="AN253" i="40"/>
  <c r="BD252" i="40"/>
  <c r="BB252" i="40"/>
  <c r="BR252" i="40"/>
  <c r="AL253" i="40"/>
  <c r="BZ253" i="40"/>
  <c r="AT254" i="40"/>
  <c r="BJ253" i="40"/>
  <c r="BO252" i="40"/>
  <c r="AY252" i="40"/>
  <c r="AI253" i="40"/>
  <c r="BP252" i="40"/>
  <c r="AZ252" i="40"/>
  <c r="AJ253" i="40"/>
  <c r="BA254" i="40"/>
  <c r="BQ254" i="40"/>
  <c r="AK255" i="40"/>
  <c r="BW254" i="40"/>
  <c r="AQ255" i="40"/>
  <c r="BG254" i="40"/>
  <c r="AY252" i="39"/>
  <c r="AI253" i="39"/>
  <c r="BO252" i="39"/>
  <c r="AO254" i="39"/>
  <c r="BE253" i="39"/>
  <c r="BU253" i="39"/>
  <c r="AX252" i="39"/>
  <c r="AH253" i="39"/>
  <c r="BN252" i="39"/>
  <c r="BH254" i="39"/>
  <c r="AR255" i="39"/>
  <c r="BX254" i="39"/>
  <c r="AL254" i="39"/>
  <c r="BR253" i="39"/>
  <c r="BB253" i="39"/>
  <c r="BT252" i="39"/>
  <c r="BD252" i="39"/>
  <c r="AN253" i="39"/>
  <c r="BZ254" i="39"/>
  <c r="BJ254" i="39"/>
  <c r="AT255" i="39"/>
  <c r="BL253" i="39"/>
  <c r="AV253" i="39"/>
  <c r="AF254" i="39"/>
  <c r="AJ255" i="39"/>
  <c r="BP254" i="39"/>
  <c r="AZ254" i="39"/>
  <c r="AM254" i="39"/>
  <c r="BS253" i="39"/>
  <c r="BC253" i="39"/>
  <c r="BQ254" i="39"/>
  <c r="BA254" i="39"/>
  <c r="AK255" i="39"/>
  <c r="AP254" i="39"/>
  <c r="BF253" i="39"/>
  <c r="BV253" i="39"/>
  <c r="AW252" i="39"/>
  <c r="AG253" i="39"/>
  <c r="BM252" i="39"/>
  <c r="AU253" i="39"/>
  <c r="CA252" i="39"/>
  <c r="BK252" i="39"/>
  <c r="BI253" i="39"/>
  <c r="AS254" i="39"/>
  <c r="BY253" i="39"/>
  <c r="BU252" i="38"/>
  <c r="BE252" i="38"/>
  <c r="AO253" i="38"/>
  <c r="AZ253" i="38"/>
  <c r="AJ254" i="38"/>
  <c r="BP253" i="38"/>
  <c r="AF253" i="38"/>
  <c r="BL252" i="38"/>
  <c r="AV252" i="38"/>
  <c r="BW254" i="38"/>
  <c r="BG254" i="38"/>
  <c r="AQ255" i="38"/>
  <c r="AL255" i="38"/>
  <c r="BR254" i="38"/>
  <c r="BB254" i="38"/>
  <c r="AH254" i="38"/>
  <c r="AX253" i="38"/>
  <c r="BN253" i="38"/>
  <c r="BA253" i="38"/>
  <c r="BQ253" i="38"/>
  <c r="AK254" i="38"/>
  <c r="AG253" i="38"/>
  <c r="BM252" i="38"/>
  <c r="AW252" i="38"/>
  <c r="BT253" i="38"/>
  <c r="BD253" i="38"/>
  <c r="AN254" i="38"/>
  <c r="AR254" i="38"/>
  <c r="BH253" i="38"/>
  <c r="BX253" i="38"/>
  <c r="CA252" i="38"/>
  <c r="BK252" i="38"/>
  <c r="AU253" i="38"/>
  <c r="AY253" i="38"/>
  <c r="BO253" i="38"/>
  <c r="AI254" i="38"/>
  <c r="BV252" i="38"/>
  <c r="AP253" i="38"/>
  <c r="BF252" i="38"/>
  <c r="BS253" i="38"/>
  <c r="BC253" i="38"/>
  <c r="AM254" i="38"/>
  <c r="AF254" i="37"/>
  <c r="BL253" i="37"/>
  <c r="AV253" i="37"/>
  <c r="AM253" i="37"/>
  <c r="BC252" i="37"/>
  <c r="BS252" i="37"/>
  <c r="BJ252" i="37"/>
  <c r="BZ252" i="37"/>
  <c r="AT253" i="37"/>
  <c r="BI252" i="37"/>
  <c r="BY252" i="37"/>
  <c r="AS253" i="37"/>
  <c r="CA253" i="37"/>
  <c r="BK253" i="37"/>
  <c r="AU254" i="37"/>
  <c r="AL253" i="37"/>
  <c r="BB252" i="37"/>
  <c r="BR252" i="37"/>
  <c r="AO253" i="37"/>
  <c r="BE252" i="37"/>
  <c r="BU252" i="37"/>
  <c r="AK253" i="37"/>
  <c r="BA252" i="37"/>
  <c r="BQ252" i="37"/>
  <c r="AN253" i="37"/>
  <c r="BD252" i="37"/>
  <c r="BT252" i="37"/>
  <c r="AI253" i="37"/>
  <c r="AY252" i="37"/>
  <c r="BO252" i="37"/>
  <c r="AJ253" i="37"/>
  <c r="AZ252" i="37"/>
  <c r="BP252" i="37"/>
  <c r="BF253" i="37"/>
  <c r="AP254" i="37"/>
  <c r="BV253" i="37"/>
  <c r="AR255" i="37"/>
  <c r="BH254" i="37"/>
  <c r="BX254" i="37"/>
  <c r="BG252" i="37"/>
  <c r="AQ253" i="37"/>
  <c r="BW252" i="37"/>
  <c r="BK252" i="36"/>
  <c r="AU253" i="36"/>
  <c r="CA252" i="36"/>
  <c r="BN254" i="36"/>
  <c r="AX254" i="36"/>
  <c r="AH255" i="36"/>
  <c r="BP253" i="36"/>
  <c r="AZ253" i="36"/>
  <c r="AJ254" i="36"/>
  <c r="AM253" i="36"/>
  <c r="BC252" i="36"/>
  <c r="BS252" i="36"/>
  <c r="BM252" i="36"/>
  <c r="AG253" i="36"/>
  <c r="AW252" i="36"/>
  <c r="BB253" i="36"/>
  <c r="AL254" i="36"/>
  <c r="BR253" i="36"/>
  <c r="AP253" i="36"/>
  <c r="BF252" i="36"/>
  <c r="BV252" i="36"/>
  <c r="BI252" i="36"/>
  <c r="AS253" i="36"/>
  <c r="BY252" i="36"/>
  <c r="AI253" i="36"/>
  <c r="BO252" i="36"/>
  <c r="AY252" i="36"/>
  <c r="BD252" i="36"/>
  <c r="BT252" i="36"/>
  <c r="AN253" i="36"/>
  <c r="AO254" i="36"/>
  <c r="BU253" i="36"/>
  <c r="BE253" i="36"/>
  <c r="AR254" i="36"/>
  <c r="BH253" i="36"/>
  <c r="BX253" i="36"/>
  <c r="AV252" i="36"/>
  <c r="AF253" i="36"/>
  <c r="BL252" i="36"/>
  <c r="BQ254" i="36"/>
  <c r="AK255" i="36"/>
  <c r="BA254" i="36"/>
  <c r="AQ253" i="36"/>
  <c r="BG252" i="36"/>
  <c r="BW252" i="36"/>
  <c r="BJ252" i="36"/>
  <c r="AT253" i="36"/>
  <c r="BZ252" i="36"/>
  <c r="BI249" i="16"/>
  <c r="BY249" i="16"/>
  <c r="BK250" i="16"/>
  <c r="CA250" i="16"/>
  <c r="BX250" i="16"/>
  <c r="BH250" i="16"/>
  <c r="BU249" i="16"/>
  <c r="BE249" i="16"/>
  <c r="BM122" i="16"/>
  <c r="AW122" i="16"/>
  <c r="BP123" i="16"/>
  <c r="AZ123" i="16"/>
  <c r="BD249" i="16"/>
  <c r="BT249" i="16"/>
  <c r="BV250" i="16"/>
  <c r="BF250" i="16"/>
  <c r="BQ122" i="16"/>
  <c r="BA122" i="16"/>
  <c r="BW249" i="16"/>
  <c r="BG249" i="16"/>
  <c r="BJ250" i="16"/>
  <c r="BZ250" i="16"/>
  <c r="AV122" i="16"/>
  <c r="BL122" i="16"/>
  <c r="AX122" i="16"/>
  <c r="BN122" i="16"/>
  <c r="BR122" i="16"/>
  <c r="BB122" i="16"/>
  <c r="AY123" i="16"/>
  <c r="BO123" i="16"/>
  <c r="BS122" i="16"/>
  <c r="BC122" i="16"/>
  <c r="AN250" i="16"/>
  <c r="AQ250" i="16"/>
  <c r="AP251" i="16"/>
  <c r="AO250" i="16"/>
  <c r="AT251" i="16"/>
  <c r="AU251" i="16"/>
  <c r="AS250" i="16"/>
  <c r="AR251" i="16"/>
  <c r="R108" i="15"/>
  <c r="Z108" i="15" s="1"/>
  <c r="T108" i="15"/>
  <c r="AB108" i="15" s="1"/>
  <c r="Y108" i="15"/>
  <c r="AG108" i="15" s="1"/>
  <c r="X108" i="15"/>
  <c r="AF108" i="15" s="1"/>
  <c r="U107" i="15"/>
  <c r="AC107" i="15" s="1"/>
  <c r="W108" i="15"/>
  <c r="AE108" i="15" s="1"/>
  <c r="S107" i="15"/>
  <c r="AA107" i="15" s="1"/>
  <c r="V108" i="15"/>
  <c r="AD108" i="15" s="1"/>
  <c r="AU254" i="43" l="1"/>
  <c r="BK253" i="43"/>
  <c r="CA253" i="43"/>
  <c r="AV253" i="40"/>
  <c r="BL253" i="40"/>
  <c r="AF254" i="40"/>
  <c r="AH255" i="37"/>
  <c r="AX254" i="37"/>
  <c r="BN254" i="37"/>
  <c r="AG254" i="40"/>
  <c r="BM253" i="40"/>
  <c r="AW253" i="40"/>
  <c r="AR254" i="40"/>
  <c r="BX253" i="40"/>
  <c r="BH253" i="40"/>
  <c r="AQ255" i="39"/>
  <c r="BG254" i="39"/>
  <c r="BW254" i="39"/>
  <c r="AC150" i="45"/>
  <c r="U151" i="45"/>
  <c r="AJ254" i="42"/>
  <c r="BP253" i="42"/>
  <c r="AZ253" i="42"/>
  <c r="BZ253" i="43"/>
  <c r="BJ253" i="43"/>
  <c r="AT254" i="43"/>
  <c r="AD150" i="45"/>
  <c r="V151" i="45"/>
  <c r="BT253" i="42"/>
  <c r="BD253" i="42"/>
  <c r="AN254" i="42"/>
  <c r="BR253" i="42"/>
  <c r="BB253" i="42"/>
  <c r="AL254" i="42"/>
  <c r="AW253" i="42"/>
  <c r="AG254" i="42"/>
  <c r="BM253" i="42"/>
  <c r="BZ253" i="38"/>
  <c r="BJ253" i="38"/>
  <c r="AT254" i="38"/>
  <c r="BI253" i="38"/>
  <c r="AS254" i="38"/>
  <c r="BY253" i="38"/>
  <c r="AU254" i="41"/>
  <c r="BK253" i="41"/>
  <c r="CA253" i="41"/>
  <c r="BP253" i="41"/>
  <c r="AJ254" i="41"/>
  <c r="AZ253" i="41"/>
  <c r="AS254" i="43"/>
  <c r="BI253" i="43"/>
  <c r="BY253" i="43"/>
  <c r="BM253" i="37"/>
  <c r="AW253" i="37"/>
  <c r="AG254" i="37"/>
  <c r="AF150" i="45"/>
  <c r="X151" i="45"/>
  <c r="W153" i="45"/>
  <c r="AE152" i="45"/>
  <c r="S153" i="45"/>
  <c r="AA152" i="45"/>
  <c r="Y151" i="45"/>
  <c r="AG150" i="45"/>
  <c r="R153" i="45"/>
  <c r="Z152" i="45"/>
  <c r="T154" i="45"/>
  <c r="AB153" i="45"/>
  <c r="AZ253" i="44"/>
  <c r="AJ254" i="44"/>
  <c r="BP253" i="44"/>
  <c r="AO255" i="44"/>
  <c r="BU254" i="44"/>
  <c r="BE254" i="44"/>
  <c r="AK256" i="44"/>
  <c r="BA255" i="44"/>
  <c r="BQ255" i="44"/>
  <c r="BM254" i="44"/>
  <c r="AG255" i="44"/>
  <c r="AW254" i="44"/>
  <c r="BX253" i="44"/>
  <c r="AR254" i="44"/>
  <c r="BH253" i="44"/>
  <c r="BC253" i="44"/>
  <c r="BS253" i="44"/>
  <c r="AM254" i="44"/>
  <c r="AX255" i="44"/>
  <c r="AH256" i="44"/>
  <c r="BN255" i="44"/>
  <c r="BY254" i="44"/>
  <c r="AS255" i="44"/>
  <c r="BI254" i="44"/>
  <c r="AT254" i="44"/>
  <c r="BZ253" i="44"/>
  <c r="BJ253" i="44"/>
  <c r="AF256" i="44"/>
  <c r="BL255" i="44"/>
  <c r="AV255" i="44"/>
  <c r="AQ255" i="44"/>
  <c r="BW254" i="44"/>
  <c r="BG254" i="44"/>
  <c r="AN255" i="44"/>
  <c r="BD254" i="44"/>
  <c r="BT254" i="44"/>
  <c r="AI254" i="44"/>
  <c r="BO253" i="44"/>
  <c r="AY253" i="44"/>
  <c r="AP255" i="44"/>
  <c r="BV254" i="44"/>
  <c r="BF254" i="44"/>
  <c r="BB256" i="44"/>
  <c r="AL257" i="44"/>
  <c r="BR256" i="44"/>
  <c r="CA255" i="44"/>
  <c r="BK255" i="44"/>
  <c r="AU256" i="44"/>
  <c r="AV254" i="43"/>
  <c r="AF255" i="43"/>
  <c r="BL254" i="43"/>
  <c r="AH254" i="43"/>
  <c r="BN253" i="43"/>
  <c r="AX253" i="43"/>
  <c r="BV254" i="43"/>
  <c r="AP255" i="43"/>
  <c r="BF254" i="43"/>
  <c r="AR256" i="43"/>
  <c r="BX255" i="43"/>
  <c r="BH255" i="43"/>
  <c r="BB254" i="43"/>
  <c r="BR254" i="43"/>
  <c r="AL255" i="43"/>
  <c r="BW254" i="43"/>
  <c r="BG254" i="43"/>
  <c r="AQ255" i="43"/>
  <c r="BT254" i="43"/>
  <c r="BD254" i="43"/>
  <c r="AN255" i="43"/>
  <c r="BP253" i="43"/>
  <c r="AZ253" i="43"/>
  <c r="AJ254" i="43"/>
  <c r="BU254" i="43"/>
  <c r="AO255" i="43"/>
  <c r="BE254" i="43"/>
  <c r="BO253" i="43"/>
  <c r="AI254" i="43"/>
  <c r="AY253" i="43"/>
  <c r="BS254" i="43"/>
  <c r="AM255" i="43"/>
  <c r="BC254" i="43"/>
  <c r="BA254" i="43"/>
  <c r="BQ254" i="43"/>
  <c r="AK255" i="43"/>
  <c r="AG254" i="43"/>
  <c r="AW253" i="43"/>
  <c r="BM253" i="43"/>
  <c r="BZ253" i="42"/>
  <c r="BJ253" i="42"/>
  <c r="AT254" i="42"/>
  <c r="BF253" i="42"/>
  <c r="AP254" i="42"/>
  <c r="BV253" i="42"/>
  <c r="BY253" i="42"/>
  <c r="AS254" i="42"/>
  <c r="BI253" i="42"/>
  <c r="BL253" i="42"/>
  <c r="AV253" i="42"/>
  <c r="AF254" i="42"/>
  <c r="AO256" i="42"/>
  <c r="BE255" i="42"/>
  <c r="BU255" i="42"/>
  <c r="BQ254" i="42"/>
  <c r="BA254" i="42"/>
  <c r="AK255" i="42"/>
  <c r="AR254" i="42"/>
  <c r="BX253" i="42"/>
  <c r="BH253" i="42"/>
  <c r="AH256" i="42"/>
  <c r="BN255" i="42"/>
  <c r="AX255" i="42"/>
  <c r="BG253" i="42"/>
  <c r="AQ254" i="42"/>
  <c r="BW253" i="42"/>
  <c r="BO253" i="42"/>
  <c r="AI254" i="42"/>
  <c r="AY253" i="42"/>
  <c r="CA254" i="42"/>
  <c r="BK254" i="42"/>
  <c r="AU255" i="42"/>
  <c r="AM256" i="42"/>
  <c r="BC255" i="42"/>
  <c r="BS255" i="42"/>
  <c r="BO254" i="41"/>
  <c r="AY254" i="41"/>
  <c r="AI255" i="41"/>
  <c r="AT256" i="41"/>
  <c r="BZ255" i="41"/>
  <c r="BJ255" i="41"/>
  <c r="AO257" i="41"/>
  <c r="BE256" i="41"/>
  <c r="BU256" i="41"/>
  <c r="BS253" i="41"/>
  <c r="BC253" i="41"/>
  <c r="AM254" i="41"/>
  <c r="BG253" i="41"/>
  <c r="BW253" i="41"/>
  <c r="AQ254" i="41"/>
  <c r="AH255" i="41"/>
  <c r="BN254" i="41"/>
  <c r="AX254" i="41"/>
  <c r="AP254" i="41"/>
  <c r="BV253" i="41"/>
  <c r="BF253" i="41"/>
  <c r="AW253" i="41"/>
  <c r="BM253" i="41"/>
  <c r="AG254" i="41"/>
  <c r="AN254" i="41"/>
  <c r="BT253" i="41"/>
  <c r="BD253" i="41"/>
  <c r="BR253" i="41"/>
  <c r="AL254" i="41"/>
  <c r="BB253" i="41"/>
  <c r="AS257" i="41"/>
  <c r="BY256" i="41"/>
  <c r="BI256" i="41"/>
  <c r="BA255" i="41"/>
  <c r="BQ255" i="41"/>
  <c r="AK256" i="41"/>
  <c r="AV253" i="41"/>
  <c r="AF254" i="41"/>
  <c r="BL253" i="41"/>
  <c r="BH253" i="41"/>
  <c r="AR254" i="41"/>
  <c r="BX253" i="41"/>
  <c r="AX253" i="40"/>
  <c r="BN253" i="40"/>
  <c r="AH254" i="40"/>
  <c r="BY253" i="40"/>
  <c r="AS254" i="40"/>
  <c r="BI253" i="40"/>
  <c r="BE253" i="40"/>
  <c r="BU253" i="40"/>
  <c r="AO254" i="40"/>
  <c r="AY253" i="40"/>
  <c r="AI254" i="40"/>
  <c r="BO253" i="40"/>
  <c r="BR253" i="40"/>
  <c r="AL254" i="40"/>
  <c r="BB253" i="40"/>
  <c r="BD253" i="40"/>
  <c r="AN254" i="40"/>
  <c r="BT253" i="40"/>
  <c r="AP254" i="40"/>
  <c r="BV253" i="40"/>
  <c r="BF253" i="40"/>
  <c r="BC254" i="40"/>
  <c r="AM255" i="40"/>
  <c r="BS254" i="40"/>
  <c r="CA253" i="40"/>
  <c r="AU254" i="40"/>
  <c r="BK253" i="40"/>
  <c r="BW255" i="40"/>
  <c r="BG255" i="40"/>
  <c r="AQ256" i="40"/>
  <c r="BA255" i="40"/>
  <c r="BQ255" i="40"/>
  <c r="AK256" i="40"/>
  <c r="AJ254" i="40"/>
  <c r="AZ253" i="40"/>
  <c r="BP253" i="40"/>
  <c r="BJ254" i="40"/>
  <c r="BZ254" i="40"/>
  <c r="AT255" i="40"/>
  <c r="BR254" i="39"/>
  <c r="BB254" i="39"/>
  <c r="AL255" i="39"/>
  <c r="BN253" i="39"/>
  <c r="AH254" i="39"/>
  <c r="AX253" i="39"/>
  <c r="BF254" i="39"/>
  <c r="AP255" i="39"/>
  <c r="BV254" i="39"/>
  <c r="BX255" i="39"/>
  <c r="AR256" i="39"/>
  <c r="BH255" i="39"/>
  <c r="BS254" i="39"/>
  <c r="BC254" i="39"/>
  <c r="AM255" i="39"/>
  <c r="BE254" i="39"/>
  <c r="BU254" i="39"/>
  <c r="AO255" i="39"/>
  <c r="BZ255" i="39"/>
  <c r="BJ255" i="39"/>
  <c r="AT256" i="39"/>
  <c r="BI254" i="39"/>
  <c r="AS255" i="39"/>
  <c r="BY254" i="39"/>
  <c r="BK253" i="39"/>
  <c r="AU254" i="39"/>
  <c r="CA253" i="39"/>
  <c r="AF255" i="39"/>
  <c r="AV254" i="39"/>
  <c r="BL254" i="39"/>
  <c r="BO253" i="39"/>
  <c r="AI254" i="39"/>
  <c r="AY253" i="39"/>
  <c r="BA255" i="39"/>
  <c r="AK256" i="39"/>
  <c r="BQ255" i="39"/>
  <c r="AJ256" i="39"/>
  <c r="AZ255" i="39"/>
  <c r="BP255" i="39"/>
  <c r="BM253" i="39"/>
  <c r="AW253" i="39"/>
  <c r="AG254" i="39"/>
  <c r="AN254" i="39"/>
  <c r="BD253" i="39"/>
  <c r="BT253" i="39"/>
  <c r="AL256" i="38"/>
  <c r="BB255" i="38"/>
  <c r="BR255" i="38"/>
  <c r="CA253" i="38"/>
  <c r="AU254" i="38"/>
  <c r="BK253" i="38"/>
  <c r="BH254" i="38"/>
  <c r="AR255" i="38"/>
  <c r="BX254" i="38"/>
  <c r="BD254" i="38"/>
  <c r="BT254" i="38"/>
  <c r="AN255" i="38"/>
  <c r="BU253" i="38"/>
  <c r="BE253" i="38"/>
  <c r="AO254" i="38"/>
  <c r="AI255" i="38"/>
  <c r="BO254" i="38"/>
  <c r="AY254" i="38"/>
  <c r="AF254" i="38"/>
  <c r="AV253" i="38"/>
  <c r="BL253" i="38"/>
  <c r="BC254" i="38"/>
  <c r="BS254" i="38"/>
  <c r="AM255" i="38"/>
  <c r="AG254" i="38"/>
  <c r="BM253" i="38"/>
  <c r="AW253" i="38"/>
  <c r="BV253" i="38"/>
  <c r="BF253" i="38"/>
  <c r="AP254" i="38"/>
  <c r="BN254" i="38"/>
  <c r="AH255" i="38"/>
  <c r="AX254" i="38"/>
  <c r="BG255" i="38"/>
  <c r="AQ256" i="38"/>
  <c r="BW255" i="38"/>
  <c r="AJ255" i="38"/>
  <c r="BP254" i="38"/>
  <c r="AZ254" i="38"/>
  <c r="AK255" i="38"/>
  <c r="BQ254" i="38"/>
  <c r="BA254" i="38"/>
  <c r="BO253" i="37"/>
  <c r="AY253" i="37"/>
  <c r="AI254" i="37"/>
  <c r="BR253" i="37"/>
  <c r="AL254" i="37"/>
  <c r="BB253" i="37"/>
  <c r="BZ253" i="37"/>
  <c r="AT254" i="37"/>
  <c r="BJ253" i="37"/>
  <c r="BD253" i="37"/>
  <c r="AN254" i="37"/>
  <c r="BT253" i="37"/>
  <c r="BQ253" i="37"/>
  <c r="AK254" i="37"/>
  <c r="BA253" i="37"/>
  <c r="BH255" i="37"/>
  <c r="BX255" i="37"/>
  <c r="AR256" i="37"/>
  <c r="BE253" i="37"/>
  <c r="AO254" i="37"/>
  <c r="BU253" i="37"/>
  <c r="AU255" i="37"/>
  <c r="BK254" i="37"/>
  <c r="CA254" i="37"/>
  <c r="BP253" i="37"/>
  <c r="AZ253" i="37"/>
  <c r="AJ254" i="37"/>
  <c r="BY253" i="37"/>
  <c r="AS254" i="37"/>
  <c r="BI253" i="37"/>
  <c r="BG253" i="37"/>
  <c r="AQ254" i="37"/>
  <c r="BW253" i="37"/>
  <c r="BC253" i="37"/>
  <c r="BS253" i="37"/>
  <c r="AM254" i="37"/>
  <c r="BV254" i="37"/>
  <c r="BF254" i="37"/>
  <c r="AP255" i="37"/>
  <c r="AV254" i="37"/>
  <c r="BL254" i="37"/>
  <c r="AF255" i="37"/>
  <c r="BV253" i="36"/>
  <c r="AP254" i="36"/>
  <c r="BF253" i="36"/>
  <c r="AL255" i="36"/>
  <c r="BR254" i="36"/>
  <c r="BB254" i="36"/>
  <c r="AN254" i="36"/>
  <c r="BT253" i="36"/>
  <c r="BD253" i="36"/>
  <c r="AT254" i="36"/>
  <c r="BJ253" i="36"/>
  <c r="BZ253" i="36"/>
  <c r="BP254" i="36"/>
  <c r="AJ255" i="36"/>
  <c r="AZ254" i="36"/>
  <c r="BM253" i="36"/>
  <c r="AG254" i="36"/>
  <c r="AW253" i="36"/>
  <c r="AO255" i="36"/>
  <c r="BU254" i="36"/>
  <c r="BE254" i="36"/>
  <c r="BW253" i="36"/>
  <c r="AQ254" i="36"/>
  <c r="BG253" i="36"/>
  <c r="AU254" i="36"/>
  <c r="BK253" i="36"/>
  <c r="CA253" i="36"/>
  <c r="BL253" i="36"/>
  <c r="AV253" i="36"/>
  <c r="AF254" i="36"/>
  <c r="BH254" i="36"/>
  <c r="BX254" i="36"/>
  <c r="AR255" i="36"/>
  <c r="BC253" i="36"/>
  <c r="AM254" i="36"/>
  <c r="BS253" i="36"/>
  <c r="AH256" i="36"/>
  <c r="AX255" i="36"/>
  <c r="BN255" i="36"/>
  <c r="BO253" i="36"/>
  <c r="AY253" i="36"/>
  <c r="AI254" i="36"/>
  <c r="AS254" i="36"/>
  <c r="BI253" i="36"/>
  <c r="BY253" i="36"/>
  <c r="AK256" i="36"/>
  <c r="BA255" i="36"/>
  <c r="BQ255" i="36"/>
  <c r="BU250" i="16"/>
  <c r="BE250" i="16"/>
  <c r="BI250" i="16"/>
  <c r="BY250" i="16"/>
  <c r="BK251" i="16"/>
  <c r="CA251" i="16"/>
  <c r="BZ251" i="16"/>
  <c r="BJ251" i="16"/>
  <c r="BN123" i="16"/>
  <c r="AX123" i="16"/>
  <c r="BS123" i="16"/>
  <c r="BC123" i="16"/>
  <c r="BX251" i="16"/>
  <c r="BH251" i="16"/>
  <c r="BF251" i="16"/>
  <c r="BV251" i="16"/>
  <c r="AW123" i="16"/>
  <c r="BM123" i="16"/>
  <c r="BG250" i="16"/>
  <c r="BW250" i="16"/>
  <c r="BT250" i="16"/>
  <c r="BD250" i="16"/>
  <c r="BP124" i="16"/>
  <c r="AZ124" i="16"/>
  <c r="AV123" i="16"/>
  <c r="BL123" i="16"/>
  <c r="BA123" i="16"/>
  <c r="BQ123" i="16"/>
  <c r="BO124" i="16"/>
  <c r="AY124" i="16"/>
  <c r="BR123" i="16"/>
  <c r="BB123" i="16"/>
  <c r="AU252" i="16"/>
  <c r="AT252" i="16"/>
  <c r="AP252" i="16"/>
  <c r="AS251" i="16"/>
  <c r="AO251" i="16"/>
  <c r="AQ251" i="16"/>
  <c r="AR252" i="16"/>
  <c r="AN251" i="16"/>
  <c r="V109" i="15"/>
  <c r="AD109" i="15" s="1"/>
  <c r="S108" i="15"/>
  <c r="AA108" i="15" s="1"/>
  <c r="Y109" i="15"/>
  <c r="AG109" i="15" s="1"/>
  <c r="X109" i="15"/>
  <c r="AF109" i="15" s="1"/>
  <c r="W109" i="15"/>
  <c r="AE109" i="15" s="1"/>
  <c r="T109" i="15"/>
  <c r="AB109" i="15" s="1"/>
  <c r="U108" i="15"/>
  <c r="AC108" i="15" s="1"/>
  <c r="R109" i="15"/>
  <c r="Z109" i="15" s="1"/>
  <c r="AT255" i="38" l="1"/>
  <c r="BZ254" i="38"/>
  <c r="BJ254" i="38"/>
  <c r="AC151" i="45"/>
  <c r="U152" i="45"/>
  <c r="AQ256" i="39"/>
  <c r="BW255" i="39"/>
  <c r="BG255" i="39"/>
  <c r="BM254" i="37"/>
  <c r="AW254" i="37"/>
  <c r="AG255" i="37"/>
  <c r="AR255" i="40"/>
  <c r="BX254" i="40"/>
  <c r="BH254" i="40"/>
  <c r="BR254" i="42"/>
  <c r="AL255" i="42"/>
  <c r="BB254" i="42"/>
  <c r="BT254" i="42"/>
  <c r="AN255" i="42"/>
  <c r="BD254" i="42"/>
  <c r="BM254" i="42"/>
  <c r="AW254" i="42"/>
  <c r="AG255" i="42"/>
  <c r="AS255" i="43"/>
  <c r="BI254" i="43"/>
  <c r="BY254" i="43"/>
  <c r="BM254" i="40"/>
  <c r="AW254" i="40"/>
  <c r="AG255" i="40"/>
  <c r="AX255" i="37"/>
  <c r="BN255" i="37"/>
  <c r="AH256" i="37"/>
  <c r="BJ254" i="43"/>
  <c r="BZ254" i="43"/>
  <c r="AT255" i="43"/>
  <c r="BL254" i="40"/>
  <c r="AF255" i="40"/>
  <c r="AV254" i="40"/>
  <c r="CA254" i="41"/>
  <c r="BK254" i="41"/>
  <c r="AU255" i="41"/>
  <c r="BP254" i="41"/>
  <c r="AZ254" i="41"/>
  <c r="AJ255" i="41"/>
  <c r="AD151" i="45"/>
  <c r="V152" i="45"/>
  <c r="BY254" i="38"/>
  <c r="BI254" i="38"/>
  <c r="AS255" i="38"/>
  <c r="BP254" i="42"/>
  <c r="AZ254" i="42"/>
  <c r="AJ255" i="42"/>
  <c r="AU255" i="43"/>
  <c r="CA254" i="43"/>
  <c r="BK254" i="43"/>
  <c r="AB154" i="45"/>
  <c r="T155" i="45"/>
  <c r="R154" i="45"/>
  <c r="Z153" i="45"/>
  <c r="S154" i="45"/>
  <c r="AA153" i="45"/>
  <c r="AG151" i="45"/>
  <c r="Y152" i="45"/>
  <c r="AF151" i="45"/>
  <c r="X152" i="45"/>
  <c r="AE153" i="45"/>
  <c r="W154" i="45"/>
  <c r="BF255" i="44"/>
  <c r="AP256" i="44"/>
  <c r="BV255" i="44"/>
  <c r="AM255" i="44"/>
  <c r="BC254" i="44"/>
  <c r="BS254" i="44"/>
  <c r="AG256" i="44"/>
  <c r="AW255" i="44"/>
  <c r="BM255" i="44"/>
  <c r="AR255" i="44"/>
  <c r="BX254" i="44"/>
  <c r="BH254" i="44"/>
  <c r="BG255" i="44"/>
  <c r="AQ256" i="44"/>
  <c r="BW255" i="44"/>
  <c r="BL256" i="44"/>
  <c r="AF257" i="44"/>
  <c r="AV256" i="44"/>
  <c r="BZ254" i="44"/>
  <c r="BJ254" i="44"/>
  <c r="AT255" i="44"/>
  <c r="BR257" i="44"/>
  <c r="AL258" i="44"/>
  <c r="BB257" i="44"/>
  <c r="BY255" i="44"/>
  <c r="BI255" i="44"/>
  <c r="AS256" i="44"/>
  <c r="AX256" i="44"/>
  <c r="BN256" i="44"/>
  <c r="AH257" i="44"/>
  <c r="BD255" i="44"/>
  <c r="AN256" i="44"/>
  <c r="BT255" i="44"/>
  <c r="BA256" i="44"/>
  <c r="AK257" i="44"/>
  <c r="BQ256" i="44"/>
  <c r="BE255" i="44"/>
  <c r="AO256" i="44"/>
  <c r="BU255" i="44"/>
  <c r="BP254" i="44"/>
  <c r="AJ255" i="44"/>
  <c r="AZ254" i="44"/>
  <c r="BO254" i="44"/>
  <c r="AI255" i="44"/>
  <c r="AY254" i="44"/>
  <c r="CA256" i="44"/>
  <c r="AU257" i="44"/>
  <c r="BK256" i="44"/>
  <c r="BS255" i="43"/>
  <c r="BC255" i="43"/>
  <c r="AM256" i="43"/>
  <c r="BR255" i="43"/>
  <c r="BB255" i="43"/>
  <c r="AL256" i="43"/>
  <c r="BD255" i="43"/>
  <c r="BT255" i="43"/>
  <c r="AN256" i="43"/>
  <c r="AX254" i="43"/>
  <c r="BN254" i="43"/>
  <c r="AH255" i="43"/>
  <c r="AY254" i="43"/>
  <c r="BO254" i="43"/>
  <c r="AI255" i="43"/>
  <c r="AO256" i="43"/>
  <c r="BU255" i="43"/>
  <c r="BE255" i="43"/>
  <c r="AW254" i="43"/>
  <c r="AG255" i="43"/>
  <c r="BM254" i="43"/>
  <c r="AJ255" i="43"/>
  <c r="BP254" i="43"/>
  <c r="AZ254" i="43"/>
  <c r="AP256" i="43"/>
  <c r="BV255" i="43"/>
  <c r="BF255" i="43"/>
  <c r="BA255" i="43"/>
  <c r="AK256" i="43"/>
  <c r="BQ255" i="43"/>
  <c r="AV255" i="43"/>
  <c r="AF256" i="43"/>
  <c r="BL255" i="43"/>
  <c r="AR257" i="43"/>
  <c r="BH256" i="43"/>
  <c r="BX256" i="43"/>
  <c r="AQ256" i="43"/>
  <c r="BW255" i="43"/>
  <c r="BG255" i="43"/>
  <c r="BU256" i="42"/>
  <c r="AO257" i="42"/>
  <c r="BE256" i="42"/>
  <c r="AF255" i="42"/>
  <c r="AV254" i="42"/>
  <c r="BL254" i="42"/>
  <c r="AP255" i="42"/>
  <c r="BF254" i="42"/>
  <c r="BV254" i="42"/>
  <c r="BC256" i="42"/>
  <c r="AM257" i="42"/>
  <c r="BS256" i="42"/>
  <c r="AT255" i="42"/>
  <c r="BZ254" i="42"/>
  <c r="BJ254" i="42"/>
  <c r="AY254" i="42"/>
  <c r="BO254" i="42"/>
  <c r="AI255" i="42"/>
  <c r="AQ255" i="42"/>
  <c r="BW254" i="42"/>
  <c r="BG254" i="42"/>
  <c r="AS255" i="42"/>
  <c r="BY254" i="42"/>
  <c r="BI254" i="42"/>
  <c r="BK255" i="42"/>
  <c r="AU256" i="42"/>
  <c r="CA255" i="42"/>
  <c r="AR255" i="42"/>
  <c r="BH254" i="42"/>
  <c r="BX254" i="42"/>
  <c r="BN256" i="42"/>
  <c r="AX256" i="42"/>
  <c r="AH257" i="42"/>
  <c r="BQ255" i="42"/>
  <c r="BA255" i="42"/>
  <c r="AK256" i="42"/>
  <c r="BR254" i="41"/>
  <c r="AL255" i="41"/>
  <c r="BB254" i="41"/>
  <c r="AX255" i="41"/>
  <c r="AH256" i="41"/>
  <c r="BN255" i="41"/>
  <c r="BT254" i="41"/>
  <c r="AN255" i="41"/>
  <c r="BD254" i="41"/>
  <c r="BH254" i="41"/>
  <c r="AR255" i="41"/>
  <c r="BX254" i="41"/>
  <c r="AF255" i="41"/>
  <c r="AV254" i="41"/>
  <c r="BL254" i="41"/>
  <c r="AT257" i="41"/>
  <c r="BZ256" i="41"/>
  <c r="BJ256" i="41"/>
  <c r="BG254" i="41"/>
  <c r="BW254" i="41"/>
  <c r="AQ255" i="41"/>
  <c r="AS258" i="41"/>
  <c r="BI257" i="41"/>
  <c r="BY257" i="41"/>
  <c r="BS254" i="41"/>
  <c r="AM255" i="41"/>
  <c r="BC254" i="41"/>
  <c r="AG255" i="41"/>
  <c r="AW254" i="41"/>
  <c r="BM254" i="41"/>
  <c r="BO255" i="41"/>
  <c r="AY255" i="41"/>
  <c r="AI256" i="41"/>
  <c r="AK257" i="41"/>
  <c r="BQ256" i="41"/>
  <c r="BA256" i="41"/>
  <c r="BV254" i="41"/>
  <c r="AP255" i="41"/>
  <c r="BF254" i="41"/>
  <c r="BU257" i="41"/>
  <c r="BE257" i="41"/>
  <c r="AO258" i="41"/>
  <c r="BF254" i="40"/>
  <c r="AP255" i="40"/>
  <c r="BV254" i="40"/>
  <c r="AQ257" i="40"/>
  <c r="BG256" i="40"/>
  <c r="BW256" i="40"/>
  <c r="AN255" i="40"/>
  <c r="BT254" i="40"/>
  <c r="BD254" i="40"/>
  <c r="BB254" i="40"/>
  <c r="BR254" i="40"/>
  <c r="AL255" i="40"/>
  <c r="BY254" i="40"/>
  <c r="AS255" i="40"/>
  <c r="BI254" i="40"/>
  <c r="AI255" i="40"/>
  <c r="BO254" i="40"/>
  <c r="AY254" i="40"/>
  <c r="BE254" i="40"/>
  <c r="BU254" i="40"/>
  <c r="AO255" i="40"/>
  <c r="BK254" i="40"/>
  <c r="CA254" i="40"/>
  <c r="AU255" i="40"/>
  <c r="AZ254" i="40"/>
  <c r="BP254" i="40"/>
  <c r="AJ255" i="40"/>
  <c r="BC255" i="40"/>
  <c r="BS255" i="40"/>
  <c r="AM256" i="40"/>
  <c r="AH255" i="40"/>
  <c r="BN254" i="40"/>
  <c r="AX254" i="40"/>
  <c r="BQ256" i="40"/>
  <c r="BA256" i="40"/>
  <c r="AK257" i="40"/>
  <c r="BZ255" i="40"/>
  <c r="BJ255" i="40"/>
  <c r="AT256" i="40"/>
  <c r="AP256" i="39"/>
  <c r="BF255" i="39"/>
  <c r="BV255" i="39"/>
  <c r="BA256" i="39"/>
  <c r="BQ256" i="39"/>
  <c r="AK257" i="39"/>
  <c r="BD254" i="39"/>
  <c r="AN255" i="39"/>
  <c r="BT254" i="39"/>
  <c r="AG255" i="39"/>
  <c r="AW254" i="39"/>
  <c r="BM254" i="39"/>
  <c r="BR255" i="39"/>
  <c r="BB255" i="39"/>
  <c r="AL256" i="39"/>
  <c r="AI255" i="39"/>
  <c r="BO254" i="39"/>
  <c r="AY254" i="39"/>
  <c r="AF256" i="39"/>
  <c r="AV255" i="39"/>
  <c r="BL255" i="39"/>
  <c r="CA254" i="39"/>
  <c r="AU255" i="39"/>
  <c r="BK254" i="39"/>
  <c r="AH255" i="39"/>
  <c r="AX254" i="39"/>
  <c r="BN254" i="39"/>
  <c r="AZ256" i="39"/>
  <c r="AJ257" i="39"/>
  <c r="BP256" i="39"/>
  <c r="BE255" i="39"/>
  <c r="AO256" i="39"/>
  <c r="BU255" i="39"/>
  <c r="BS255" i="39"/>
  <c r="BC255" i="39"/>
  <c r="AM256" i="39"/>
  <c r="BX256" i="39"/>
  <c r="AR257" i="39"/>
  <c r="BH256" i="39"/>
  <c r="BY255" i="39"/>
  <c r="AS256" i="39"/>
  <c r="BI255" i="39"/>
  <c r="BJ256" i="39"/>
  <c r="AT257" i="39"/>
  <c r="BZ256" i="39"/>
  <c r="AY255" i="38"/>
  <c r="AI256" i="38"/>
  <c r="BO255" i="38"/>
  <c r="BM254" i="38"/>
  <c r="AG255" i="38"/>
  <c r="AW254" i="38"/>
  <c r="BK254" i="38"/>
  <c r="CA254" i="38"/>
  <c r="AU255" i="38"/>
  <c r="BL254" i="38"/>
  <c r="AF255" i="38"/>
  <c r="AV254" i="38"/>
  <c r="BD255" i="38"/>
  <c r="AN256" i="38"/>
  <c r="BT255" i="38"/>
  <c r="BF254" i="38"/>
  <c r="AP255" i="38"/>
  <c r="BV254" i="38"/>
  <c r="BX255" i="38"/>
  <c r="BH255" i="38"/>
  <c r="AR256" i="38"/>
  <c r="AQ257" i="38"/>
  <c r="BW256" i="38"/>
  <c r="BG256" i="38"/>
  <c r="AJ256" i="38"/>
  <c r="AZ255" i="38"/>
  <c r="BP255" i="38"/>
  <c r="BE254" i="38"/>
  <c r="BU254" i="38"/>
  <c r="AO255" i="38"/>
  <c r="AK256" i="38"/>
  <c r="BA255" i="38"/>
  <c r="BQ255" i="38"/>
  <c r="BC255" i="38"/>
  <c r="AM256" i="38"/>
  <c r="BS255" i="38"/>
  <c r="AX255" i="38"/>
  <c r="BN255" i="38"/>
  <c r="AH256" i="38"/>
  <c r="BR256" i="38"/>
  <c r="BB256" i="38"/>
  <c r="AL257" i="38"/>
  <c r="BU254" i="37"/>
  <c r="BE254" i="37"/>
  <c r="AO255" i="37"/>
  <c r="AR257" i="37"/>
  <c r="BH256" i="37"/>
  <c r="BX256" i="37"/>
  <c r="AS255" i="37"/>
  <c r="BI254" i="37"/>
  <c r="BY254" i="37"/>
  <c r="AY254" i="37"/>
  <c r="BO254" i="37"/>
  <c r="AI255" i="37"/>
  <c r="BA254" i="37"/>
  <c r="BQ254" i="37"/>
  <c r="AK255" i="37"/>
  <c r="BV255" i="37"/>
  <c r="AP256" i="37"/>
  <c r="BF255" i="37"/>
  <c r="BS254" i="37"/>
  <c r="AM255" i="37"/>
  <c r="BC254" i="37"/>
  <c r="AU256" i="37"/>
  <c r="BK255" i="37"/>
  <c r="CA255" i="37"/>
  <c r="AQ255" i="37"/>
  <c r="BG254" i="37"/>
  <c r="BW254" i="37"/>
  <c r="AN255" i="37"/>
  <c r="BT254" i="37"/>
  <c r="BD254" i="37"/>
  <c r="AF256" i="37"/>
  <c r="BL255" i="37"/>
  <c r="AV255" i="37"/>
  <c r="AT255" i="37"/>
  <c r="BJ254" i="37"/>
  <c r="BZ254" i="37"/>
  <c r="BP254" i="37"/>
  <c r="AZ254" i="37"/>
  <c r="AJ255" i="37"/>
  <c r="BR254" i="37"/>
  <c r="AL255" i="37"/>
  <c r="BB254" i="37"/>
  <c r="AO256" i="36"/>
  <c r="BU255" i="36"/>
  <c r="BE255" i="36"/>
  <c r="AX256" i="36"/>
  <c r="BN256" i="36"/>
  <c r="AH257" i="36"/>
  <c r="AM255" i="36"/>
  <c r="BS254" i="36"/>
  <c r="BC254" i="36"/>
  <c r="AJ256" i="36"/>
  <c r="BP255" i="36"/>
  <c r="AZ255" i="36"/>
  <c r="AV254" i="36"/>
  <c r="AF255" i="36"/>
  <c r="BL254" i="36"/>
  <c r="BK254" i="36"/>
  <c r="CA254" i="36"/>
  <c r="AU255" i="36"/>
  <c r="AW254" i="36"/>
  <c r="AG255" i="36"/>
  <c r="BM254" i="36"/>
  <c r="BJ254" i="36"/>
  <c r="BZ254" i="36"/>
  <c r="AT255" i="36"/>
  <c r="BI254" i="36"/>
  <c r="BY254" i="36"/>
  <c r="AS255" i="36"/>
  <c r="AI255" i="36"/>
  <c r="BO254" i="36"/>
  <c r="AY254" i="36"/>
  <c r="AP255" i="36"/>
  <c r="BV254" i="36"/>
  <c r="BF254" i="36"/>
  <c r="BH255" i="36"/>
  <c r="BX255" i="36"/>
  <c r="AR256" i="36"/>
  <c r="BT254" i="36"/>
  <c r="BD254" i="36"/>
  <c r="AN255" i="36"/>
  <c r="BQ256" i="36"/>
  <c r="AK257" i="36"/>
  <c r="BA256" i="36"/>
  <c r="AL256" i="36"/>
  <c r="BB255" i="36"/>
  <c r="BR255" i="36"/>
  <c r="BW254" i="36"/>
  <c r="BG254" i="36"/>
  <c r="AQ255" i="36"/>
  <c r="BH252" i="16"/>
  <c r="BX252" i="16"/>
  <c r="BG251" i="16"/>
  <c r="BW251" i="16"/>
  <c r="BE251" i="16"/>
  <c r="BU251" i="16"/>
  <c r="BV252" i="16"/>
  <c r="BF252" i="16"/>
  <c r="BO125" i="16"/>
  <c r="AY125" i="16"/>
  <c r="BN124" i="16"/>
  <c r="AX124" i="16"/>
  <c r="BZ252" i="16"/>
  <c r="BJ252" i="16"/>
  <c r="CA252" i="16"/>
  <c r="BK252" i="16"/>
  <c r="BC124" i="16"/>
  <c r="BS124" i="16"/>
  <c r="BD251" i="16"/>
  <c r="BT251" i="16"/>
  <c r="BY251" i="16"/>
  <c r="BI251" i="16"/>
  <c r="BQ124" i="16"/>
  <c r="BA124" i="16"/>
  <c r="BP125" i="16"/>
  <c r="AZ125" i="16"/>
  <c r="BR124" i="16"/>
  <c r="BB124" i="16"/>
  <c r="BM124" i="16"/>
  <c r="AW124" i="16"/>
  <c r="BL124" i="16"/>
  <c r="AV124" i="16"/>
  <c r="AO252" i="16"/>
  <c r="AS252" i="16"/>
  <c r="AP253" i="16"/>
  <c r="AR253" i="16"/>
  <c r="AQ252" i="16"/>
  <c r="AT253" i="16"/>
  <c r="AN252" i="16"/>
  <c r="AU253" i="16"/>
  <c r="R110" i="15"/>
  <c r="Z110" i="15" s="1"/>
  <c r="V110" i="15"/>
  <c r="Y110" i="15"/>
  <c r="AG110" i="15" s="1"/>
  <c r="W110" i="15"/>
  <c r="AE110" i="15" s="1"/>
  <c r="X110" i="15"/>
  <c r="AF110" i="15" s="1"/>
  <c r="U109" i="15"/>
  <c r="AC109" i="15" s="1"/>
  <c r="T110" i="15"/>
  <c r="AB110" i="15" s="1"/>
  <c r="S109" i="15"/>
  <c r="AA109" i="15" s="1"/>
  <c r="BT255" i="42" l="1"/>
  <c r="BD255" i="42"/>
  <c r="AN256" i="42"/>
  <c r="AF256" i="40"/>
  <c r="BL255" i="40"/>
  <c r="AV255" i="40"/>
  <c r="AL256" i="42"/>
  <c r="BR255" i="42"/>
  <c r="BB255" i="42"/>
  <c r="AT256" i="43"/>
  <c r="BJ255" i="43"/>
  <c r="BZ255" i="43"/>
  <c r="AU256" i="43"/>
  <c r="CA255" i="43"/>
  <c r="BK255" i="43"/>
  <c r="AJ256" i="42"/>
  <c r="AZ255" i="42"/>
  <c r="BP255" i="42"/>
  <c r="AH257" i="37"/>
  <c r="AX256" i="37"/>
  <c r="BN256" i="37"/>
  <c r="BH255" i="40"/>
  <c r="AR256" i="40"/>
  <c r="BX255" i="40"/>
  <c r="BM255" i="37"/>
  <c r="AW255" i="37"/>
  <c r="AG256" i="37"/>
  <c r="AG256" i="40"/>
  <c r="BM255" i="40"/>
  <c r="AW255" i="40"/>
  <c r="AD152" i="45"/>
  <c r="V153" i="45"/>
  <c r="BG256" i="39"/>
  <c r="BW256" i="39"/>
  <c r="AQ257" i="39"/>
  <c r="AC152" i="45"/>
  <c r="U153" i="45"/>
  <c r="AZ255" i="41"/>
  <c r="AJ256" i="41"/>
  <c r="BP255" i="41"/>
  <c r="BY255" i="43"/>
  <c r="BI255" i="43"/>
  <c r="AS256" i="43"/>
  <c r="BY255" i="38"/>
  <c r="AS256" i="38"/>
  <c r="BI255" i="38"/>
  <c r="AG256" i="42"/>
  <c r="AW255" i="42"/>
  <c r="BM255" i="42"/>
  <c r="AU256" i="41"/>
  <c r="CA255" i="41"/>
  <c r="BK255" i="41"/>
  <c r="BZ255" i="38"/>
  <c r="BJ255" i="38"/>
  <c r="AT256" i="38"/>
  <c r="W155" i="45"/>
  <c r="AE154" i="45"/>
  <c r="Y153" i="45"/>
  <c r="AG152" i="45"/>
  <c r="AA154" i="45"/>
  <c r="S155" i="45"/>
  <c r="Z154" i="45"/>
  <c r="R155" i="45"/>
  <c r="T156" i="45"/>
  <c r="AB155" i="45"/>
  <c r="X153" i="45"/>
  <c r="AF152" i="45"/>
  <c r="BU256" i="44"/>
  <c r="BE256" i="44"/>
  <c r="AO257" i="44"/>
  <c r="BT256" i="44"/>
  <c r="BD256" i="44"/>
  <c r="AN257" i="44"/>
  <c r="BN257" i="44"/>
  <c r="AX257" i="44"/>
  <c r="AH258" i="44"/>
  <c r="BH255" i="44"/>
  <c r="AR256" i="44"/>
  <c r="BX255" i="44"/>
  <c r="BO255" i="44"/>
  <c r="AY255" i="44"/>
  <c r="AI256" i="44"/>
  <c r="AM256" i="44"/>
  <c r="BC255" i="44"/>
  <c r="BS255" i="44"/>
  <c r="BQ257" i="44"/>
  <c r="BA257" i="44"/>
  <c r="AK258" i="44"/>
  <c r="CA257" i="44"/>
  <c r="BK257" i="44"/>
  <c r="AU258" i="44"/>
  <c r="AL259" i="44"/>
  <c r="BB258" i="44"/>
  <c r="BR258" i="44"/>
  <c r="AV257" i="44"/>
  <c r="BL257" i="44"/>
  <c r="AF258" i="44"/>
  <c r="BM256" i="44"/>
  <c r="AG257" i="44"/>
  <c r="AW256" i="44"/>
  <c r="BV256" i="44"/>
  <c r="AP257" i="44"/>
  <c r="BF256" i="44"/>
  <c r="BG256" i="44"/>
  <c r="BW256" i="44"/>
  <c r="AQ257" i="44"/>
  <c r="AS257" i="44"/>
  <c r="BI256" i="44"/>
  <c r="BY256" i="44"/>
  <c r="AZ255" i="44"/>
  <c r="AJ256" i="44"/>
  <c r="BP255" i="44"/>
  <c r="BZ255" i="44"/>
  <c r="BJ255" i="44"/>
  <c r="AT256" i="44"/>
  <c r="AK257" i="43"/>
  <c r="BQ256" i="43"/>
  <c r="BA256" i="43"/>
  <c r="AX255" i="43"/>
  <c r="AH256" i="43"/>
  <c r="BN255" i="43"/>
  <c r="BP255" i="43"/>
  <c r="AZ255" i="43"/>
  <c r="AJ256" i="43"/>
  <c r="AW255" i="43"/>
  <c r="AG256" i="43"/>
  <c r="BM255" i="43"/>
  <c r="AP257" i="43"/>
  <c r="BV256" i="43"/>
  <c r="BF256" i="43"/>
  <c r="BX257" i="43"/>
  <c r="BH257" i="43"/>
  <c r="AR258" i="43"/>
  <c r="AM257" i="43"/>
  <c r="BS256" i="43"/>
  <c r="BC256" i="43"/>
  <c r="AN257" i="43"/>
  <c r="BT256" i="43"/>
  <c r="BD256" i="43"/>
  <c r="AL257" i="43"/>
  <c r="BR256" i="43"/>
  <c r="BB256" i="43"/>
  <c r="BU256" i="43"/>
  <c r="AO257" i="43"/>
  <c r="BE256" i="43"/>
  <c r="BW256" i="43"/>
  <c r="AQ257" i="43"/>
  <c r="BG256" i="43"/>
  <c r="AF257" i="43"/>
  <c r="BL256" i="43"/>
  <c r="AV256" i="43"/>
  <c r="AY255" i="43"/>
  <c r="BO255" i="43"/>
  <c r="AI256" i="43"/>
  <c r="BJ255" i="42"/>
  <c r="AT256" i="42"/>
  <c r="BZ255" i="42"/>
  <c r="AU257" i="42"/>
  <c r="BK256" i="42"/>
  <c r="CA256" i="42"/>
  <c r="AM258" i="42"/>
  <c r="BC257" i="42"/>
  <c r="BS257" i="42"/>
  <c r="AP256" i="42"/>
  <c r="BF255" i="42"/>
  <c r="BV255" i="42"/>
  <c r="BI255" i="42"/>
  <c r="AS256" i="42"/>
  <c r="BY255" i="42"/>
  <c r="BA256" i="42"/>
  <c r="BQ256" i="42"/>
  <c r="AK257" i="42"/>
  <c r="AR256" i="42"/>
  <c r="BH255" i="42"/>
  <c r="BX255" i="42"/>
  <c r="AI256" i="42"/>
  <c r="BO255" i="42"/>
  <c r="AY255" i="42"/>
  <c r="BN257" i="42"/>
  <c r="AH258" i="42"/>
  <c r="AX257" i="42"/>
  <c r="AO258" i="42"/>
  <c r="BU257" i="42"/>
  <c r="BE257" i="42"/>
  <c r="AV255" i="42"/>
  <c r="BL255" i="42"/>
  <c r="AF256" i="42"/>
  <c r="AQ256" i="42"/>
  <c r="BG255" i="42"/>
  <c r="BW255" i="42"/>
  <c r="AI257" i="41"/>
  <c r="BO256" i="41"/>
  <c r="AY256" i="41"/>
  <c r="AR256" i="41"/>
  <c r="BX255" i="41"/>
  <c r="BH255" i="41"/>
  <c r="BN256" i="41"/>
  <c r="AH257" i="41"/>
  <c r="AX256" i="41"/>
  <c r="BQ257" i="41"/>
  <c r="AK258" i="41"/>
  <c r="BA257" i="41"/>
  <c r="AF256" i="41"/>
  <c r="AV255" i="41"/>
  <c r="BL255" i="41"/>
  <c r="BU258" i="41"/>
  <c r="AO259" i="41"/>
  <c r="BE258" i="41"/>
  <c r="BZ257" i="41"/>
  <c r="AT258" i="41"/>
  <c r="BJ257" i="41"/>
  <c r="BT255" i="41"/>
  <c r="BD255" i="41"/>
  <c r="AN256" i="41"/>
  <c r="AG256" i="41"/>
  <c r="AW255" i="41"/>
  <c r="BM255" i="41"/>
  <c r="BI258" i="41"/>
  <c r="AS259" i="41"/>
  <c r="BY258" i="41"/>
  <c r="BB255" i="41"/>
  <c r="BR255" i="41"/>
  <c r="AL256" i="41"/>
  <c r="BS255" i="41"/>
  <c r="BC255" i="41"/>
  <c r="AM256" i="41"/>
  <c r="BV255" i="41"/>
  <c r="AP256" i="41"/>
  <c r="BF255" i="41"/>
  <c r="AQ256" i="41"/>
  <c r="BW255" i="41"/>
  <c r="BG255" i="41"/>
  <c r="AY255" i="40"/>
  <c r="BO255" i="40"/>
  <c r="AI256" i="40"/>
  <c r="BY255" i="40"/>
  <c r="BI255" i="40"/>
  <c r="AS256" i="40"/>
  <c r="CA255" i="40"/>
  <c r="BK255" i="40"/>
  <c r="AU256" i="40"/>
  <c r="BD255" i="40"/>
  <c r="BT255" i="40"/>
  <c r="AN256" i="40"/>
  <c r="BU255" i="40"/>
  <c r="BE255" i="40"/>
  <c r="AO256" i="40"/>
  <c r="BG257" i="40"/>
  <c r="AQ258" i="40"/>
  <c r="BW257" i="40"/>
  <c r="BB255" i="40"/>
  <c r="BR255" i="40"/>
  <c r="AL256" i="40"/>
  <c r="BZ256" i="40"/>
  <c r="AT257" i="40"/>
  <c r="BJ256" i="40"/>
  <c r="AX255" i="40"/>
  <c r="AH256" i="40"/>
  <c r="BN255" i="40"/>
  <c r="AK258" i="40"/>
  <c r="BA257" i="40"/>
  <c r="BQ257" i="40"/>
  <c r="BV255" i="40"/>
  <c r="BF255" i="40"/>
  <c r="AP256" i="40"/>
  <c r="BC256" i="40"/>
  <c r="AM257" i="40"/>
  <c r="BS256" i="40"/>
  <c r="AZ255" i="40"/>
  <c r="BP255" i="40"/>
  <c r="AJ256" i="40"/>
  <c r="AT258" i="39"/>
  <c r="BZ257" i="39"/>
  <c r="BJ257" i="39"/>
  <c r="BC256" i="39"/>
  <c r="AM257" i="39"/>
  <c r="BS256" i="39"/>
  <c r="BD255" i="39"/>
  <c r="AN256" i="39"/>
  <c r="BT255" i="39"/>
  <c r="AW255" i="39"/>
  <c r="AG256" i="39"/>
  <c r="BM255" i="39"/>
  <c r="AX255" i="39"/>
  <c r="AH256" i="39"/>
  <c r="BN255" i="39"/>
  <c r="AY255" i="39"/>
  <c r="AI256" i="39"/>
  <c r="BO255" i="39"/>
  <c r="BU256" i="39"/>
  <c r="AO257" i="39"/>
  <c r="BE256" i="39"/>
  <c r="BP257" i="39"/>
  <c r="AJ258" i="39"/>
  <c r="AZ257" i="39"/>
  <c r="CA255" i="39"/>
  <c r="BK255" i="39"/>
  <c r="AU256" i="39"/>
  <c r="BI256" i="39"/>
  <c r="BY256" i="39"/>
  <c r="AS257" i="39"/>
  <c r="BL256" i="39"/>
  <c r="AF257" i="39"/>
  <c r="AV256" i="39"/>
  <c r="BB256" i="39"/>
  <c r="BR256" i="39"/>
  <c r="AL257" i="39"/>
  <c r="BQ257" i="39"/>
  <c r="AK258" i="39"/>
  <c r="BA257" i="39"/>
  <c r="BX257" i="39"/>
  <c r="BH257" i="39"/>
  <c r="AR258" i="39"/>
  <c r="BV256" i="39"/>
  <c r="AP257" i="39"/>
  <c r="BF256" i="39"/>
  <c r="BT256" i="38"/>
  <c r="AN257" i="38"/>
  <c r="BD256" i="38"/>
  <c r="BM255" i="38"/>
  <c r="AG256" i="38"/>
  <c r="AW255" i="38"/>
  <c r="BE255" i="38"/>
  <c r="AO256" i="38"/>
  <c r="BU255" i="38"/>
  <c r="AL258" i="38"/>
  <c r="BR257" i="38"/>
  <c r="BB257" i="38"/>
  <c r="AY256" i="38"/>
  <c r="BO256" i="38"/>
  <c r="AI257" i="38"/>
  <c r="BS256" i="38"/>
  <c r="AM257" i="38"/>
  <c r="BC256" i="38"/>
  <c r="AV255" i="38"/>
  <c r="BL255" i="38"/>
  <c r="AF256" i="38"/>
  <c r="CA255" i="38"/>
  <c r="BK255" i="38"/>
  <c r="AU256" i="38"/>
  <c r="AZ256" i="38"/>
  <c r="BP256" i="38"/>
  <c r="AJ257" i="38"/>
  <c r="AX256" i="38"/>
  <c r="AH257" i="38"/>
  <c r="BN256" i="38"/>
  <c r="BF255" i="38"/>
  <c r="AP256" i="38"/>
  <c r="BV255" i="38"/>
  <c r="BQ256" i="38"/>
  <c r="BA256" i="38"/>
  <c r="AK257" i="38"/>
  <c r="AQ258" i="38"/>
  <c r="BW257" i="38"/>
  <c r="BG257" i="38"/>
  <c r="AR257" i="38"/>
  <c r="BX256" i="38"/>
  <c r="BH256" i="38"/>
  <c r="BO255" i="37"/>
  <c r="AY255" i="37"/>
  <c r="AI256" i="37"/>
  <c r="AF257" i="37"/>
  <c r="BL256" i="37"/>
  <c r="AV256" i="37"/>
  <c r="AL256" i="37"/>
  <c r="BR255" i="37"/>
  <c r="BB255" i="37"/>
  <c r="BF256" i="37"/>
  <c r="AP257" i="37"/>
  <c r="BV256" i="37"/>
  <c r="AO256" i="37"/>
  <c r="BU255" i="37"/>
  <c r="BE255" i="37"/>
  <c r="BW255" i="37"/>
  <c r="AQ256" i="37"/>
  <c r="BG255" i="37"/>
  <c r="BY255" i="37"/>
  <c r="AS256" i="37"/>
  <c r="BI255" i="37"/>
  <c r="AM256" i="37"/>
  <c r="BS255" i="37"/>
  <c r="BC255" i="37"/>
  <c r="BP255" i="37"/>
  <c r="AZ255" i="37"/>
  <c r="AJ256" i="37"/>
  <c r="AT256" i="37"/>
  <c r="BJ255" i="37"/>
  <c r="BZ255" i="37"/>
  <c r="AN256" i="37"/>
  <c r="BT255" i="37"/>
  <c r="BD255" i="37"/>
  <c r="CA256" i="37"/>
  <c r="AU257" i="37"/>
  <c r="BK256" i="37"/>
  <c r="AR258" i="37"/>
  <c r="BX257" i="37"/>
  <c r="BH257" i="37"/>
  <c r="BQ255" i="37"/>
  <c r="BA255" i="37"/>
  <c r="AK256" i="37"/>
  <c r="AN256" i="36"/>
  <c r="BD255" i="36"/>
  <c r="BT255" i="36"/>
  <c r="AI256" i="36"/>
  <c r="AY255" i="36"/>
  <c r="BO255" i="36"/>
  <c r="AM256" i="36"/>
  <c r="BC255" i="36"/>
  <c r="BS255" i="36"/>
  <c r="AG256" i="36"/>
  <c r="AW255" i="36"/>
  <c r="BM255" i="36"/>
  <c r="BH256" i="36"/>
  <c r="AR257" i="36"/>
  <c r="BX256" i="36"/>
  <c r="BP256" i="36"/>
  <c r="AJ257" i="36"/>
  <c r="AZ256" i="36"/>
  <c r="AH258" i="36"/>
  <c r="BN257" i="36"/>
  <c r="AX257" i="36"/>
  <c r="BZ255" i="36"/>
  <c r="BJ255" i="36"/>
  <c r="AT256" i="36"/>
  <c r="BR256" i="36"/>
  <c r="AL257" i="36"/>
  <c r="BB256" i="36"/>
  <c r="BK255" i="36"/>
  <c r="CA255" i="36"/>
  <c r="AU256" i="36"/>
  <c r="BL255" i="36"/>
  <c r="AF256" i="36"/>
  <c r="AV255" i="36"/>
  <c r="BF255" i="36"/>
  <c r="AP256" i="36"/>
  <c r="BV255" i="36"/>
  <c r="BG255" i="36"/>
  <c r="AQ256" i="36"/>
  <c r="BW255" i="36"/>
  <c r="BY255" i="36"/>
  <c r="BI255" i="36"/>
  <c r="AS256" i="36"/>
  <c r="BA257" i="36"/>
  <c r="AK258" i="36"/>
  <c r="BQ257" i="36"/>
  <c r="AO257" i="36"/>
  <c r="BU256" i="36"/>
  <c r="BE256" i="36"/>
  <c r="AD110" i="15"/>
  <c r="BI252" i="16"/>
  <c r="BY252" i="16"/>
  <c r="BE252" i="16"/>
  <c r="BU252" i="16"/>
  <c r="BP126" i="16"/>
  <c r="AZ126" i="16"/>
  <c r="AW125" i="16"/>
  <c r="BM125" i="16"/>
  <c r="BK253" i="16"/>
  <c r="CA253" i="16"/>
  <c r="BD252" i="16"/>
  <c r="BT252" i="16"/>
  <c r="BZ253" i="16"/>
  <c r="BJ253" i="16"/>
  <c r="BG252" i="16"/>
  <c r="BW252" i="16"/>
  <c r="BH253" i="16"/>
  <c r="BX253" i="16"/>
  <c r="BQ125" i="16"/>
  <c r="BA125" i="16"/>
  <c r="BV253" i="16"/>
  <c r="BF253" i="16"/>
  <c r="BC125" i="16"/>
  <c r="BS125" i="16"/>
  <c r="BL125" i="16"/>
  <c r="AV125" i="16"/>
  <c r="BO126" i="16"/>
  <c r="AY126" i="16"/>
  <c r="BR125" i="16"/>
  <c r="BB125" i="16"/>
  <c r="BN125" i="16"/>
  <c r="AX125" i="16"/>
  <c r="AT254" i="16"/>
  <c r="AQ253" i="16"/>
  <c r="AR254" i="16"/>
  <c r="AU254" i="16"/>
  <c r="AN253" i="16"/>
  <c r="AP254" i="16"/>
  <c r="AS253" i="16"/>
  <c r="AO253" i="16"/>
  <c r="R111" i="15"/>
  <c r="Z111" i="15" s="1"/>
  <c r="T111" i="15"/>
  <c r="AB111" i="15" s="1"/>
  <c r="X111" i="15"/>
  <c r="AF111" i="15" s="1"/>
  <c r="S110" i="15"/>
  <c r="AA110" i="15" s="1"/>
  <c r="W111" i="15"/>
  <c r="AE111" i="15" s="1"/>
  <c r="Y111" i="15"/>
  <c r="AG111" i="15" s="1"/>
  <c r="U110" i="15"/>
  <c r="AC110" i="15" s="1"/>
  <c r="V111" i="15"/>
  <c r="AD111" i="15" s="1"/>
  <c r="BP256" i="41" l="1"/>
  <c r="AJ257" i="41"/>
  <c r="AZ256" i="41"/>
  <c r="BN257" i="37"/>
  <c r="AH258" i="37"/>
  <c r="AX257" i="37"/>
  <c r="BP256" i="42"/>
  <c r="AZ256" i="42"/>
  <c r="AJ257" i="42"/>
  <c r="BJ256" i="38"/>
  <c r="BZ256" i="38"/>
  <c r="AT257" i="38"/>
  <c r="BG257" i="39"/>
  <c r="BW257" i="39"/>
  <c r="AQ258" i="39"/>
  <c r="U154" i="45"/>
  <c r="AC153" i="45"/>
  <c r="BK256" i="43"/>
  <c r="CA256" i="43"/>
  <c r="AU257" i="43"/>
  <c r="AD153" i="45"/>
  <c r="V154" i="45"/>
  <c r="BK256" i="41"/>
  <c r="CA256" i="41"/>
  <c r="AU257" i="41"/>
  <c r="BZ256" i="43"/>
  <c r="BJ256" i="43"/>
  <c r="AT257" i="43"/>
  <c r="AW256" i="40"/>
  <c r="BM256" i="40"/>
  <c r="AG257" i="40"/>
  <c r="AW256" i="37"/>
  <c r="BM256" i="37"/>
  <c r="AG257" i="37"/>
  <c r="BB256" i="42"/>
  <c r="BR256" i="42"/>
  <c r="AL257" i="42"/>
  <c r="BM256" i="42"/>
  <c r="AW256" i="42"/>
  <c r="AG257" i="42"/>
  <c r="AV256" i="40"/>
  <c r="AF257" i="40"/>
  <c r="BL256" i="40"/>
  <c r="AS257" i="43"/>
  <c r="BI256" i="43"/>
  <c r="BY256" i="43"/>
  <c r="BH256" i="40"/>
  <c r="AR257" i="40"/>
  <c r="BX256" i="40"/>
  <c r="AN257" i="42"/>
  <c r="BT256" i="42"/>
  <c r="BD256" i="42"/>
  <c r="BI256" i="38"/>
  <c r="BY256" i="38"/>
  <c r="AS257" i="38"/>
  <c r="X154" i="45"/>
  <c r="AF153" i="45"/>
  <c r="R156" i="45"/>
  <c r="Z155" i="45"/>
  <c r="T157" i="45"/>
  <c r="AB156" i="45"/>
  <c r="S156" i="45"/>
  <c r="AA155" i="45"/>
  <c r="Y154" i="45"/>
  <c r="AG153" i="45"/>
  <c r="AE155" i="45"/>
  <c r="W156" i="45"/>
  <c r="AP258" i="44"/>
  <c r="BV257" i="44"/>
  <c r="BF257" i="44"/>
  <c r="BM257" i="44"/>
  <c r="AW257" i="44"/>
  <c r="AG258" i="44"/>
  <c r="BL258" i="44"/>
  <c r="AV258" i="44"/>
  <c r="AF259" i="44"/>
  <c r="AT257" i="44"/>
  <c r="BZ256" i="44"/>
  <c r="BJ256" i="44"/>
  <c r="AN258" i="44"/>
  <c r="BT257" i="44"/>
  <c r="BD257" i="44"/>
  <c r="AZ256" i="44"/>
  <c r="BP256" i="44"/>
  <c r="AJ257" i="44"/>
  <c r="BK258" i="44"/>
  <c r="AU259" i="44"/>
  <c r="CA258" i="44"/>
  <c r="AQ258" i="44"/>
  <c r="BW257" i="44"/>
  <c r="BG257" i="44"/>
  <c r="AY256" i="44"/>
  <c r="BO256" i="44"/>
  <c r="AI257" i="44"/>
  <c r="BU257" i="44"/>
  <c r="AO258" i="44"/>
  <c r="BE257" i="44"/>
  <c r="AS258" i="44"/>
  <c r="BY257" i="44"/>
  <c r="BI257" i="44"/>
  <c r="BR259" i="44"/>
  <c r="BB259" i="44"/>
  <c r="AL260" i="44"/>
  <c r="BS256" i="44"/>
  <c r="BC256" i="44"/>
  <c r="AM257" i="44"/>
  <c r="AR257" i="44"/>
  <c r="BH256" i="44"/>
  <c r="BX256" i="44"/>
  <c r="BN258" i="44"/>
  <c r="AH259" i="44"/>
  <c r="AX258" i="44"/>
  <c r="AK259" i="44"/>
  <c r="BQ258" i="44"/>
  <c r="BA258" i="44"/>
  <c r="BM256" i="43"/>
  <c r="AW256" i="43"/>
  <c r="AG257" i="43"/>
  <c r="BP256" i="43"/>
  <c r="AJ257" i="43"/>
  <c r="AZ256" i="43"/>
  <c r="BS257" i="43"/>
  <c r="BC257" i="43"/>
  <c r="AM258" i="43"/>
  <c r="AH257" i="43"/>
  <c r="BN256" i="43"/>
  <c r="AX256" i="43"/>
  <c r="BB257" i="43"/>
  <c r="AL258" i="43"/>
  <c r="BR257" i="43"/>
  <c r="AR259" i="43"/>
  <c r="BH258" i="43"/>
  <c r="BX258" i="43"/>
  <c r="BV257" i="43"/>
  <c r="AP258" i="43"/>
  <c r="BF257" i="43"/>
  <c r="BL257" i="43"/>
  <c r="AF258" i="43"/>
  <c r="AV257" i="43"/>
  <c r="BU257" i="43"/>
  <c r="AO258" i="43"/>
  <c r="BE257" i="43"/>
  <c r="AN258" i="43"/>
  <c r="BT257" i="43"/>
  <c r="BD257" i="43"/>
  <c r="AI257" i="43"/>
  <c r="AY256" i="43"/>
  <c r="BO256" i="43"/>
  <c r="AQ258" i="43"/>
  <c r="BW257" i="43"/>
  <c r="BG257" i="43"/>
  <c r="BA257" i="43"/>
  <c r="AK258" i="43"/>
  <c r="BQ257" i="43"/>
  <c r="AR257" i="42"/>
  <c r="BX256" i="42"/>
  <c r="BH256" i="42"/>
  <c r="AS257" i="42"/>
  <c r="BY256" i="42"/>
  <c r="BI256" i="42"/>
  <c r="BN258" i="42"/>
  <c r="AX258" i="42"/>
  <c r="AH259" i="42"/>
  <c r="BQ257" i="42"/>
  <c r="BA257" i="42"/>
  <c r="AK258" i="42"/>
  <c r="BO256" i="42"/>
  <c r="AI257" i="42"/>
  <c r="AY256" i="42"/>
  <c r="AM259" i="42"/>
  <c r="BS258" i="42"/>
  <c r="BC258" i="42"/>
  <c r="BW256" i="42"/>
  <c r="AQ257" i="42"/>
  <c r="BG256" i="42"/>
  <c r="BL256" i="42"/>
  <c r="AV256" i="42"/>
  <c r="AF257" i="42"/>
  <c r="BU258" i="42"/>
  <c r="BE258" i="42"/>
  <c r="AO259" i="42"/>
  <c r="BV256" i="42"/>
  <c r="AP257" i="42"/>
  <c r="BF256" i="42"/>
  <c r="AU258" i="42"/>
  <c r="BK257" i="42"/>
  <c r="CA257" i="42"/>
  <c r="AT257" i="42"/>
  <c r="BZ256" i="42"/>
  <c r="BJ256" i="42"/>
  <c r="BL256" i="41"/>
  <c r="AV256" i="41"/>
  <c r="AF257" i="41"/>
  <c r="BN257" i="41"/>
  <c r="AH258" i="41"/>
  <c r="AX257" i="41"/>
  <c r="AQ257" i="41"/>
  <c r="BG256" i="41"/>
  <c r="BW256" i="41"/>
  <c r="AP257" i="41"/>
  <c r="BF256" i="41"/>
  <c r="BV256" i="41"/>
  <c r="AN257" i="41"/>
  <c r="BT256" i="41"/>
  <c r="BD256" i="41"/>
  <c r="AR257" i="41"/>
  <c r="BH256" i="41"/>
  <c r="BX256" i="41"/>
  <c r="BE259" i="41"/>
  <c r="BU259" i="41"/>
  <c r="AO260" i="41"/>
  <c r="BY259" i="41"/>
  <c r="AS260" i="41"/>
  <c r="BI259" i="41"/>
  <c r="BM256" i="41"/>
  <c r="AG257" i="41"/>
  <c r="AW256" i="41"/>
  <c r="BJ258" i="41"/>
  <c r="AT259" i="41"/>
  <c r="BZ258" i="41"/>
  <c r="AL257" i="41"/>
  <c r="BR256" i="41"/>
  <c r="BB256" i="41"/>
  <c r="AK259" i="41"/>
  <c r="BA258" i="41"/>
  <c r="BQ258" i="41"/>
  <c r="BS256" i="41"/>
  <c r="AM257" i="41"/>
  <c r="BC256" i="41"/>
  <c r="BO257" i="41"/>
  <c r="AI258" i="41"/>
  <c r="AY257" i="41"/>
  <c r="BT256" i="40"/>
  <c r="BD256" i="40"/>
  <c r="AN257" i="40"/>
  <c r="AX256" i="40"/>
  <c r="BN256" i="40"/>
  <c r="AH257" i="40"/>
  <c r="AM258" i="40"/>
  <c r="BC257" i="40"/>
  <c r="BS257" i="40"/>
  <c r="AZ256" i="40"/>
  <c r="AJ257" i="40"/>
  <c r="BP256" i="40"/>
  <c r="BR256" i="40"/>
  <c r="AL257" i="40"/>
  <c r="BB256" i="40"/>
  <c r="BW258" i="40"/>
  <c r="BG258" i="40"/>
  <c r="AQ259" i="40"/>
  <c r="AY256" i="40"/>
  <c r="AI257" i="40"/>
  <c r="BO256" i="40"/>
  <c r="CA256" i="40"/>
  <c r="BK256" i="40"/>
  <c r="AU257" i="40"/>
  <c r="AS257" i="40"/>
  <c r="BI256" i="40"/>
  <c r="BY256" i="40"/>
  <c r="AP257" i="40"/>
  <c r="BF256" i="40"/>
  <c r="BV256" i="40"/>
  <c r="AK259" i="40"/>
  <c r="BA258" i="40"/>
  <c r="BQ258" i="40"/>
  <c r="BJ257" i="40"/>
  <c r="AT258" i="40"/>
  <c r="BZ257" i="40"/>
  <c r="BE256" i="40"/>
  <c r="AO257" i="40"/>
  <c r="BU256" i="40"/>
  <c r="AH257" i="39"/>
  <c r="AX256" i="39"/>
  <c r="BN256" i="39"/>
  <c r="BS257" i="39"/>
  <c r="BC257" i="39"/>
  <c r="AM258" i="39"/>
  <c r="BB257" i="39"/>
  <c r="BR257" i="39"/>
  <c r="AL258" i="39"/>
  <c r="BM256" i="39"/>
  <c r="AG257" i="39"/>
  <c r="AW256" i="39"/>
  <c r="BT256" i="39"/>
  <c r="AN257" i="39"/>
  <c r="BD256" i="39"/>
  <c r="BU257" i="39"/>
  <c r="AO258" i="39"/>
  <c r="BE257" i="39"/>
  <c r="AV257" i="39"/>
  <c r="AF258" i="39"/>
  <c r="BL257" i="39"/>
  <c r="BK256" i="39"/>
  <c r="AU257" i="39"/>
  <c r="CA256" i="39"/>
  <c r="BV257" i="39"/>
  <c r="BF257" i="39"/>
  <c r="AP258" i="39"/>
  <c r="AZ258" i="39"/>
  <c r="BP258" i="39"/>
  <c r="AJ259" i="39"/>
  <c r="BX258" i="39"/>
  <c r="AR259" i="39"/>
  <c r="BH258" i="39"/>
  <c r="AI257" i="39"/>
  <c r="AY256" i="39"/>
  <c r="BO256" i="39"/>
  <c r="AS258" i="39"/>
  <c r="BY257" i="39"/>
  <c r="BI257" i="39"/>
  <c r="AK259" i="39"/>
  <c r="BQ258" i="39"/>
  <c r="BA258" i="39"/>
  <c r="AT259" i="39"/>
  <c r="BZ258" i="39"/>
  <c r="BJ258" i="39"/>
  <c r="BP257" i="38"/>
  <c r="AZ257" i="38"/>
  <c r="AJ258" i="38"/>
  <c r="AW256" i="38"/>
  <c r="BM256" i="38"/>
  <c r="AG257" i="38"/>
  <c r="AP257" i="38"/>
  <c r="BV256" i="38"/>
  <c r="BF256" i="38"/>
  <c r="BN257" i="38"/>
  <c r="AX257" i="38"/>
  <c r="AH258" i="38"/>
  <c r="AM258" i="38"/>
  <c r="BS257" i="38"/>
  <c r="BC257" i="38"/>
  <c r="BO257" i="38"/>
  <c r="AI258" i="38"/>
  <c r="AY257" i="38"/>
  <c r="BK256" i="38"/>
  <c r="AU257" i="38"/>
  <c r="CA256" i="38"/>
  <c r="AR258" i="38"/>
  <c r="BH257" i="38"/>
  <c r="BX257" i="38"/>
  <c r="BE256" i="38"/>
  <c r="BU256" i="38"/>
  <c r="AO257" i="38"/>
  <c r="AN258" i="38"/>
  <c r="BT257" i="38"/>
  <c r="BD257" i="38"/>
  <c r="BW258" i="38"/>
  <c r="AQ259" i="38"/>
  <c r="BG258" i="38"/>
  <c r="BQ257" i="38"/>
  <c r="AK258" i="38"/>
  <c r="BA257" i="38"/>
  <c r="AL259" i="38"/>
  <c r="BB258" i="38"/>
  <c r="BR258" i="38"/>
  <c r="BL256" i="38"/>
  <c r="AV256" i="38"/>
  <c r="AF257" i="38"/>
  <c r="BI256" i="37"/>
  <c r="BY256" i="37"/>
  <c r="AS257" i="37"/>
  <c r="BT256" i="37"/>
  <c r="BD256" i="37"/>
  <c r="AN257" i="37"/>
  <c r="AZ256" i="37"/>
  <c r="AJ257" i="37"/>
  <c r="BP256" i="37"/>
  <c r="BG256" i="37"/>
  <c r="BW256" i="37"/>
  <c r="AQ257" i="37"/>
  <c r="AP258" i="37"/>
  <c r="BF257" i="37"/>
  <c r="BV257" i="37"/>
  <c r="AI257" i="37"/>
  <c r="AY256" i="37"/>
  <c r="BO256" i="37"/>
  <c r="BA256" i="37"/>
  <c r="AK257" i="37"/>
  <c r="BQ256" i="37"/>
  <c r="BB256" i="37"/>
  <c r="AL257" i="37"/>
  <c r="BR256" i="37"/>
  <c r="BC256" i="37"/>
  <c r="BS256" i="37"/>
  <c r="AM257" i="37"/>
  <c r="BH258" i="37"/>
  <c r="BX258" i="37"/>
  <c r="AR259" i="37"/>
  <c r="BE256" i="37"/>
  <c r="AO257" i="37"/>
  <c r="BU256" i="37"/>
  <c r="BJ256" i="37"/>
  <c r="BZ256" i="37"/>
  <c r="AT257" i="37"/>
  <c r="BL257" i="37"/>
  <c r="AF258" i="37"/>
  <c r="AV257" i="37"/>
  <c r="CA257" i="37"/>
  <c r="AU258" i="37"/>
  <c r="BK257" i="37"/>
  <c r="AF257" i="36"/>
  <c r="BL256" i="36"/>
  <c r="AV256" i="36"/>
  <c r="BO256" i="36"/>
  <c r="AI257" i="36"/>
  <c r="AY256" i="36"/>
  <c r="AR258" i="36"/>
  <c r="BH257" i="36"/>
  <c r="BX257" i="36"/>
  <c r="AX258" i="36"/>
  <c r="AH259" i="36"/>
  <c r="BN258" i="36"/>
  <c r="AZ257" i="36"/>
  <c r="AJ258" i="36"/>
  <c r="BP257" i="36"/>
  <c r="AP257" i="36"/>
  <c r="BF256" i="36"/>
  <c r="BV256" i="36"/>
  <c r="AW256" i="36"/>
  <c r="AG257" i="36"/>
  <c r="BM256" i="36"/>
  <c r="BB257" i="36"/>
  <c r="AL258" i="36"/>
  <c r="BR257" i="36"/>
  <c r="BA258" i="36"/>
  <c r="BQ258" i="36"/>
  <c r="AK259" i="36"/>
  <c r="BI256" i="36"/>
  <c r="AS257" i="36"/>
  <c r="BY256" i="36"/>
  <c r="BG256" i="36"/>
  <c r="AQ257" i="36"/>
  <c r="BW256" i="36"/>
  <c r="BK256" i="36"/>
  <c r="AU257" i="36"/>
  <c r="CA256" i="36"/>
  <c r="AM257" i="36"/>
  <c r="BS256" i="36"/>
  <c r="BC256" i="36"/>
  <c r="AO258" i="36"/>
  <c r="BE257" i="36"/>
  <c r="BU257" i="36"/>
  <c r="BJ256" i="36"/>
  <c r="BZ256" i="36"/>
  <c r="AT257" i="36"/>
  <c r="AN257" i="36"/>
  <c r="BT256" i="36"/>
  <c r="BD256" i="36"/>
  <c r="BI253" i="16"/>
  <c r="BY253" i="16"/>
  <c r="BF254" i="16"/>
  <c r="BV254" i="16"/>
  <c r="BU253" i="16"/>
  <c r="BE253" i="16"/>
  <c r="AX126" i="16"/>
  <c r="BN126" i="16"/>
  <c r="AW126" i="16"/>
  <c r="BM126" i="16"/>
  <c r="BT253" i="16"/>
  <c r="BD253" i="16"/>
  <c r="BH254" i="16"/>
  <c r="BX254" i="16"/>
  <c r="AV126" i="16"/>
  <c r="BL126" i="16"/>
  <c r="BC126" i="16"/>
  <c r="BS126" i="16"/>
  <c r="BK254" i="16"/>
  <c r="CA254" i="16"/>
  <c r="BW253" i="16"/>
  <c r="BG253" i="16"/>
  <c r="BJ254" i="16"/>
  <c r="BZ254" i="16"/>
  <c r="BB126" i="16"/>
  <c r="BR126" i="16"/>
  <c r="AZ127" i="16"/>
  <c r="BP127" i="16"/>
  <c r="AY127" i="16"/>
  <c r="BO127" i="16"/>
  <c r="BQ126" i="16"/>
  <c r="BA126" i="16"/>
  <c r="AS254" i="16"/>
  <c r="AP255" i="16"/>
  <c r="AN254" i="16"/>
  <c r="AR255" i="16"/>
  <c r="AQ254" i="16"/>
  <c r="AU255" i="16"/>
  <c r="AT255" i="16"/>
  <c r="AO254" i="16"/>
  <c r="W112" i="15"/>
  <c r="AE112" i="15" s="1"/>
  <c r="U111" i="15"/>
  <c r="AC111" i="15" s="1"/>
  <c r="V112" i="15"/>
  <c r="S111" i="15"/>
  <c r="AA111" i="15" s="1"/>
  <c r="X112" i="15"/>
  <c r="AF112" i="15" s="1"/>
  <c r="Y112" i="15"/>
  <c r="AG112" i="15" s="1"/>
  <c r="T112" i="15"/>
  <c r="AB112" i="15" s="1"/>
  <c r="R112" i="15"/>
  <c r="Z112" i="15" s="1"/>
  <c r="BM257" i="42" l="1"/>
  <c r="AW257" i="42"/>
  <c r="AG258" i="42"/>
  <c r="BK257" i="43"/>
  <c r="CA257" i="43"/>
  <c r="AU258" i="43"/>
  <c r="BB257" i="42"/>
  <c r="AL258" i="42"/>
  <c r="BR257" i="42"/>
  <c r="U155" i="45"/>
  <c r="AC154" i="45"/>
  <c r="AS258" i="38"/>
  <c r="BI257" i="38"/>
  <c r="BY257" i="38"/>
  <c r="BW258" i="39"/>
  <c r="AQ259" i="39"/>
  <c r="BG258" i="39"/>
  <c r="AG258" i="37"/>
  <c r="BM257" i="37"/>
  <c r="AW257" i="37"/>
  <c r="AT258" i="38"/>
  <c r="BZ257" i="38"/>
  <c r="BJ257" i="38"/>
  <c r="BM257" i="40"/>
  <c r="AW257" i="40"/>
  <c r="AG258" i="40"/>
  <c r="BT257" i="42"/>
  <c r="AN258" i="42"/>
  <c r="BD257" i="42"/>
  <c r="AZ257" i="42"/>
  <c r="BP257" i="42"/>
  <c r="AJ258" i="42"/>
  <c r="BH257" i="40"/>
  <c r="AR258" i="40"/>
  <c r="BX257" i="40"/>
  <c r="BZ257" i="43"/>
  <c r="BJ257" i="43"/>
  <c r="AT258" i="43"/>
  <c r="CA257" i="41"/>
  <c r="AU258" i="41"/>
  <c r="BK257" i="41"/>
  <c r="BN258" i="37"/>
  <c r="AX258" i="37"/>
  <c r="AH259" i="37"/>
  <c r="BY257" i="43"/>
  <c r="BI257" i="43"/>
  <c r="AS258" i="43"/>
  <c r="BL257" i="40"/>
  <c r="AF258" i="40"/>
  <c r="AV257" i="40"/>
  <c r="V155" i="45"/>
  <c r="AD154" i="45"/>
  <c r="AJ258" i="41"/>
  <c r="AZ257" i="41"/>
  <c r="BP257" i="41"/>
  <c r="Y155" i="45"/>
  <c r="AG154" i="45"/>
  <c r="W157" i="45"/>
  <c r="AE156" i="45"/>
  <c r="R157" i="45"/>
  <c r="Z156" i="45"/>
  <c r="X155" i="45"/>
  <c r="AF154" i="45"/>
  <c r="T158" i="45"/>
  <c r="AB157" i="45"/>
  <c r="S157" i="45"/>
  <c r="AA156" i="45"/>
  <c r="BP257" i="44"/>
  <c r="AZ257" i="44"/>
  <c r="AJ258" i="44"/>
  <c r="BK259" i="44"/>
  <c r="AU260" i="44"/>
  <c r="CA259" i="44"/>
  <c r="BB260" i="44"/>
  <c r="AL261" i="44"/>
  <c r="BR260" i="44"/>
  <c r="BI258" i="44"/>
  <c r="BY258" i="44"/>
  <c r="AS259" i="44"/>
  <c r="BM258" i="44"/>
  <c r="AG259" i="44"/>
  <c r="AW258" i="44"/>
  <c r="AH260" i="44"/>
  <c r="AX259" i="44"/>
  <c r="BN259" i="44"/>
  <c r="AO259" i="44"/>
  <c r="BE258" i="44"/>
  <c r="BU258" i="44"/>
  <c r="AR258" i="44"/>
  <c r="BX257" i="44"/>
  <c r="BH257" i="44"/>
  <c r="BZ257" i="44"/>
  <c r="AT258" i="44"/>
  <c r="BJ257" i="44"/>
  <c r="AY257" i="44"/>
  <c r="BO257" i="44"/>
  <c r="AI258" i="44"/>
  <c r="AK260" i="44"/>
  <c r="BQ259" i="44"/>
  <c r="BA259" i="44"/>
  <c r="AQ259" i="44"/>
  <c r="BG258" i="44"/>
  <c r="BW258" i="44"/>
  <c r="BS257" i="44"/>
  <c r="AM258" i="44"/>
  <c r="BC257" i="44"/>
  <c r="AN259" i="44"/>
  <c r="BD258" i="44"/>
  <c r="BT258" i="44"/>
  <c r="AF260" i="44"/>
  <c r="BL259" i="44"/>
  <c r="AV259" i="44"/>
  <c r="BF258" i="44"/>
  <c r="AP259" i="44"/>
  <c r="BV258" i="44"/>
  <c r="AR260" i="43"/>
  <c r="BX259" i="43"/>
  <c r="BH259" i="43"/>
  <c r="BR258" i="43"/>
  <c r="AL259" i="43"/>
  <c r="BB258" i="43"/>
  <c r="BD258" i="43"/>
  <c r="AN259" i="43"/>
  <c r="BT258" i="43"/>
  <c r="AQ259" i="43"/>
  <c r="BG258" i="43"/>
  <c r="BW258" i="43"/>
  <c r="BC258" i="43"/>
  <c r="AM259" i="43"/>
  <c r="BS258" i="43"/>
  <c r="AX257" i="43"/>
  <c r="AH258" i="43"/>
  <c r="BN257" i="43"/>
  <c r="AV258" i="43"/>
  <c r="BL258" i="43"/>
  <c r="AF259" i="43"/>
  <c r="BQ258" i="43"/>
  <c r="AK259" i="43"/>
  <c r="BA258" i="43"/>
  <c r="AP259" i="43"/>
  <c r="BF258" i="43"/>
  <c r="BV258" i="43"/>
  <c r="AO259" i="43"/>
  <c r="BE258" i="43"/>
  <c r="BU258" i="43"/>
  <c r="AZ257" i="43"/>
  <c r="AJ258" i="43"/>
  <c r="BP257" i="43"/>
  <c r="AI258" i="43"/>
  <c r="AY257" i="43"/>
  <c r="BO257" i="43"/>
  <c r="AW257" i="43"/>
  <c r="AG258" i="43"/>
  <c r="BM257" i="43"/>
  <c r="AK259" i="42"/>
  <c r="BQ258" i="42"/>
  <c r="BA258" i="42"/>
  <c r="AQ258" i="42"/>
  <c r="BW257" i="42"/>
  <c r="BG257" i="42"/>
  <c r="AT258" i="42"/>
  <c r="BJ257" i="42"/>
  <c r="BZ257" i="42"/>
  <c r="BK258" i="42"/>
  <c r="AU259" i="42"/>
  <c r="CA258" i="42"/>
  <c r="BS259" i="42"/>
  <c r="BC259" i="42"/>
  <c r="AM260" i="42"/>
  <c r="BO257" i="42"/>
  <c r="AI258" i="42"/>
  <c r="AY257" i="42"/>
  <c r="AH260" i="42"/>
  <c r="BN259" i="42"/>
  <c r="AX259" i="42"/>
  <c r="AS258" i="42"/>
  <c r="BY257" i="42"/>
  <c r="BI257" i="42"/>
  <c r="AP258" i="42"/>
  <c r="BF257" i="42"/>
  <c r="BV257" i="42"/>
  <c r="BU259" i="42"/>
  <c r="AO260" i="42"/>
  <c r="BE259" i="42"/>
  <c r="BL257" i="42"/>
  <c r="AF258" i="42"/>
  <c r="AV257" i="42"/>
  <c r="AR258" i="42"/>
  <c r="BX257" i="42"/>
  <c r="BH257" i="42"/>
  <c r="AI259" i="41"/>
  <c r="BO258" i="41"/>
  <c r="AY258" i="41"/>
  <c r="AH259" i="41"/>
  <c r="AX258" i="41"/>
  <c r="BN258" i="41"/>
  <c r="BD257" i="41"/>
  <c r="BT257" i="41"/>
  <c r="AN258" i="41"/>
  <c r="BF257" i="41"/>
  <c r="BV257" i="41"/>
  <c r="AP258" i="41"/>
  <c r="AS261" i="41"/>
  <c r="BI260" i="41"/>
  <c r="BY260" i="41"/>
  <c r="AF258" i="41"/>
  <c r="AV257" i="41"/>
  <c r="BL257" i="41"/>
  <c r="BA259" i="41"/>
  <c r="BQ259" i="41"/>
  <c r="AK260" i="41"/>
  <c r="AG258" i="41"/>
  <c r="BM257" i="41"/>
  <c r="AW257" i="41"/>
  <c r="AR258" i="41"/>
  <c r="BH257" i="41"/>
  <c r="BX257" i="41"/>
  <c r="BR257" i="41"/>
  <c r="BB257" i="41"/>
  <c r="AL258" i="41"/>
  <c r="AT260" i="41"/>
  <c r="BZ259" i="41"/>
  <c r="BJ259" i="41"/>
  <c r="AQ258" i="41"/>
  <c r="BW257" i="41"/>
  <c r="BG257" i="41"/>
  <c r="BS257" i="41"/>
  <c r="AM258" i="41"/>
  <c r="BC257" i="41"/>
  <c r="AO261" i="41"/>
  <c r="BE260" i="41"/>
  <c r="BU260" i="41"/>
  <c r="AL258" i="40"/>
  <c r="BB257" i="40"/>
  <c r="BR257" i="40"/>
  <c r="BV257" i="40"/>
  <c r="BF257" i="40"/>
  <c r="AP258" i="40"/>
  <c r="AS258" i="40"/>
  <c r="BI257" i="40"/>
  <c r="BY257" i="40"/>
  <c r="BQ259" i="40"/>
  <c r="BA259" i="40"/>
  <c r="AK260" i="40"/>
  <c r="BU257" i="40"/>
  <c r="BE257" i="40"/>
  <c r="AO258" i="40"/>
  <c r="AQ260" i="40"/>
  <c r="BG259" i="40"/>
  <c r="BW259" i="40"/>
  <c r="AH258" i="40"/>
  <c r="BN257" i="40"/>
  <c r="AX257" i="40"/>
  <c r="BP257" i="40"/>
  <c r="AJ258" i="40"/>
  <c r="AZ257" i="40"/>
  <c r="BK257" i="40"/>
  <c r="CA257" i="40"/>
  <c r="AU258" i="40"/>
  <c r="BD257" i="40"/>
  <c r="BT257" i="40"/>
  <c r="AN258" i="40"/>
  <c r="BC258" i="40"/>
  <c r="AM259" i="40"/>
  <c r="BS258" i="40"/>
  <c r="AI258" i="40"/>
  <c r="BO257" i="40"/>
  <c r="AY257" i="40"/>
  <c r="BJ258" i="40"/>
  <c r="AT259" i="40"/>
  <c r="BZ258" i="40"/>
  <c r="BI258" i="39"/>
  <c r="BY258" i="39"/>
  <c r="AS259" i="39"/>
  <c r="BO257" i="39"/>
  <c r="AI258" i="39"/>
  <c r="AY257" i="39"/>
  <c r="BX259" i="39"/>
  <c r="BH259" i="39"/>
  <c r="AR260" i="39"/>
  <c r="BP259" i="39"/>
  <c r="AZ259" i="39"/>
  <c r="AJ260" i="39"/>
  <c r="AU258" i="39"/>
  <c r="CA257" i="39"/>
  <c r="BK257" i="39"/>
  <c r="BQ259" i="39"/>
  <c r="AK260" i="39"/>
  <c r="BA259" i="39"/>
  <c r="AV258" i="39"/>
  <c r="AF259" i="39"/>
  <c r="BL258" i="39"/>
  <c r="BT257" i="39"/>
  <c r="BD257" i="39"/>
  <c r="AN258" i="39"/>
  <c r="AW257" i="39"/>
  <c r="AG258" i="39"/>
  <c r="BM257" i="39"/>
  <c r="BR258" i="39"/>
  <c r="BB258" i="39"/>
  <c r="AL259" i="39"/>
  <c r="BV258" i="39"/>
  <c r="AP259" i="39"/>
  <c r="BF258" i="39"/>
  <c r="BZ259" i="39"/>
  <c r="BJ259" i="39"/>
  <c r="AT260" i="39"/>
  <c r="BU258" i="39"/>
  <c r="AO259" i="39"/>
  <c r="BE258" i="39"/>
  <c r="BS258" i="39"/>
  <c r="BC258" i="39"/>
  <c r="AM259" i="39"/>
  <c r="AX257" i="39"/>
  <c r="AH258" i="39"/>
  <c r="BN257" i="39"/>
  <c r="BT258" i="38"/>
  <c r="BD258" i="38"/>
  <c r="AN259" i="38"/>
  <c r="BU257" i="38"/>
  <c r="AO258" i="38"/>
  <c r="BE257" i="38"/>
  <c r="AU258" i="38"/>
  <c r="CA257" i="38"/>
  <c r="BK257" i="38"/>
  <c r="AI259" i="38"/>
  <c r="AY258" i="38"/>
  <c r="BO258" i="38"/>
  <c r="BL257" i="38"/>
  <c r="AV257" i="38"/>
  <c r="AF258" i="38"/>
  <c r="BG259" i="38"/>
  <c r="AQ260" i="38"/>
  <c r="BW259" i="38"/>
  <c r="AM259" i="38"/>
  <c r="BS258" i="38"/>
  <c r="BC258" i="38"/>
  <c r="AP258" i="38"/>
  <c r="BF257" i="38"/>
  <c r="BV257" i="38"/>
  <c r="AL260" i="38"/>
  <c r="BB259" i="38"/>
  <c r="BR259" i="38"/>
  <c r="AJ259" i="38"/>
  <c r="AZ258" i="38"/>
  <c r="BP258" i="38"/>
  <c r="BH258" i="38"/>
  <c r="BX258" i="38"/>
  <c r="AR259" i="38"/>
  <c r="AH259" i="38"/>
  <c r="AX258" i="38"/>
  <c r="BN258" i="38"/>
  <c r="AW257" i="38"/>
  <c r="BM257" i="38"/>
  <c r="AG258" i="38"/>
  <c r="AK259" i="38"/>
  <c r="BA258" i="38"/>
  <c r="BQ258" i="38"/>
  <c r="AI258" i="37"/>
  <c r="AY257" i="37"/>
  <c r="BO257" i="37"/>
  <c r="AJ258" i="37"/>
  <c r="AZ257" i="37"/>
  <c r="BP257" i="37"/>
  <c r="BE257" i="37"/>
  <c r="AO258" i="37"/>
  <c r="BU257" i="37"/>
  <c r="BC257" i="37"/>
  <c r="AM258" i="37"/>
  <c r="BS257" i="37"/>
  <c r="BL258" i="37"/>
  <c r="AF259" i="37"/>
  <c r="AV258" i="37"/>
  <c r="BA257" i="37"/>
  <c r="AK258" i="37"/>
  <c r="BQ257" i="37"/>
  <c r="BY257" i="37"/>
  <c r="BI257" i="37"/>
  <c r="AS258" i="37"/>
  <c r="BV258" i="37"/>
  <c r="BF258" i="37"/>
  <c r="AP259" i="37"/>
  <c r="BZ257" i="37"/>
  <c r="AT258" i="37"/>
  <c r="BJ257" i="37"/>
  <c r="BG257" i="37"/>
  <c r="BW257" i="37"/>
  <c r="AQ258" i="37"/>
  <c r="BX259" i="37"/>
  <c r="BH259" i="37"/>
  <c r="AR260" i="37"/>
  <c r="BT257" i="37"/>
  <c r="BD257" i="37"/>
  <c r="AN258" i="37"/>
  <c r="AU259" i="37"/>
  <c r="CA258" i="37"/>
  <c r="BK258" i="37"/>
  <c r="BR257" i="37"/>
  <c r="AL258" i="37"/>
  <c r="BB257" i="37"/>
  <c r="BM257" i="36"/>
  <c r="AG258" i="36"/>
  <c r="AW257" i="36"/>
  <c r="AZ258" i="36"/>
  <c r="BP258" i="36"/>
  <c r="AJ259" i="36"/>
  <c r="AQ258" i="36"/>
  <c r="BG257" i="36"/>
  <c r="BW257" i="36"/>
  <c r="BU258" i="36"/>
  <c r="BE258" i="36"/>
  <c r="AO259" i="36"/>
  <c r="BS257" i="36"/>
  <c r="BC257" i="36"/>
  <c r="AM258" i="36"/>
  <c r="AP258" i="36"/>
  <c r="BF257" i="36"/>
  <c r="BV257" i="36"/>
  <c r="BI257" i="36"/>
  <c r="BY257" i="36"/>
  <c r="AS258" i="36"/>
  <c r="BX258" i="36"/>
  <c r="AR259" i="36"/>
  <c r="BH258" i="36"/>
  <c r="BA259" i="36"/>
  <c r="BQ259" i="36"/>
  <c r="AK260" i="36"/>
  <c r="AN258" i="36"/>
  <c r="BT257" i="36"/>
  <c r="BD257" i="36"/>
  <c r="AI258" i="36"/>
  <c r="AY257" i="36"/>
  <c r="BO257" i="36"/>
  <c r="BK257" i="36"/>
  <c r="CA257" i="36"/>
  <c r="AU258" i="36"/>
  <c r="AX259" i="36"/>
  <c r="AH260" i="36"/>
  <c r="BN259" i="36"/>
  <c r="BJ257" i="36"/>
  <c r="BZ257" i="36"/>
  <c r="AT258" i="36"/>
  <c r="BR258" i="36"/>
  <c r="BB258" i="36"/>
  <c r="AL259" i="36"/>
  <c r="BL257" i="36"/>
  <c r="AV257" i="36"/>
  <c r="AF258" i="36"/>
  <c r="AD112" i="15"/>
  <c r="BE254" i="16"/>
  <c r="BU254" i="16"/>
  <c r="BK255" i="16"/>
  <c r="CA255" i="16"/>
  <c r="BG254" i="16"/>
  <c r="BW254" i="16"/>
  <c r="BH255" i="16"/>
  <c r="BX255" i="16"/>
  <c r="BF255" i="16"/>
  <c r="BV255" i="16"/>
  <c r="BT254" i="16"/>
  <c r="BD254" i="16"/>
  <c r="BI254" i="16"/>
  <c r="BY254" i="16"/>
  <c r="BJ255" i="16"/>
  <c r="BZ255" i="16"/>
  <c r="AX127" i="16"/>
  <c r="BN127" i="16"/>
  <c r="BR127" i="16"/>
  <c r="BB127" i="16"/>
  <c r="AV127" i="16"/>
  <c r="BL127" i="16"/>
  <c r="AY128" i="16"/>
  <c r="BO128" i="16"/>
  <c r="BC127" i="16"/>
  <c r="BS127" i="16"/>
  <c r="BQ127" i="16"/>
  <c r="BA127" i="16"/>
  <c r="BP128" i="16"/>
  <c r="AZ128" i="16"/>
  <c r="BM127" i="16"/>
  <c r="AW127" i="16"/>
  <c r="AT256" i="16"/>
  <c r="AU256" i="16"/>
  <c r="AR256" i="16"/>
  <c r="AN255" i="16"/>
  <c r="AQ255" i="16"/>
  <c r="AP256" i="16"/>
  <c r="AO255" i="16"/>
  <c r="AS255" i="16"/>
  <c r="W113" i="15"/>
  <c r="AE113" i="15" s="1"/>
  <c r="T113" i="15"/>
  <c r="AB113" i="15" s="1"/>
  <c r="X113" i="15"/>
  <c r="AF113" i="15" s="1"/>
  <c r="R113" i="15"/>
  <c r="Z113" i="15" s="1"/>
  <c r="S112" i="15"/>
  <c r="AA112" i="15" s="1"/>
  <c r="V113" i="15"/>
  <c r="AD113" i="15" s="1"/>
  <c r="Y113" i="15"/>
  <c r="AG113" i="15" s="1"/>
  <c r="U112" i="15"/>
  <c r="AC112" i="15" s="1"/>
  <c r="BK258" i="41" l="1"/>
  <c r="AU259" i="41"/>
  <c r="CA258" i="41"/>
  <c r="AT259" i="43"/>
  <c r="BZ258" i="43"/>
  <c r="BJ258" i="43"/>
  <c r="BM258" i="37"/>
  <c r="AG259" i="37"/>
  <c r="AW258" i="37"/>
  <c r="BW259" i="39"/>
  <c r="AQ260" i="39"/>
  <c r="BG259" i="39"/>
  <c r="BH258" i="40"/>
  <c r="AR259" i="40"/>
  <c r="BX258" i="40"/>
  <c r="AZ258" i="41"/>
  <c r="AJ259" i="41"/>
  <c r="BP258" i="41"/>
  <c r="AS259" i="38"/>
  <c r="BI258" i="38"/>
  <c r="BY258" i="38"/>
  <c r="AJ259" i="42"/>
  <c r="BP258" i="42"/>
  <c r="AZ258" i="42"/>
  <c r="AD155" i="45"/>
  <c r="V156" i="45"/>
  <c r="AC155" i="45"/>
  <c r="U156" i="45"/>
  <c r="BL258" i="40"/>
  <c r="AV258" i="40"/>
  <c r="AF259" i="40"/>
  <c r="BT258" i="42"/>
  <c r="BD258" i="42"/>
  <c r="AN259" i="42"/>
  <c r="AL259" i="42"/>
  <c r="BR258" i="42"/>
  <c r="BB258" i="42"/>
  <c r="BY258" i="43"/>
  <c r="BI258" i="43"/>
  <c r="AS259" i="43"/>
  <c r="AG259" i="40"/>
  <c r="BM258" i="40"/>
  <c r="AW258" i="40"/>
  <c r="AU259" i="43"/>
  <c r="CA258" i="43"/>
  <c r="BK258" i="43"/>
  <c r="AH260" i="37"/>
  <c r="AX259" i="37"/>
  <c r="BN259" i="37"/>
  <c r="AG259" i="42"/>
  <c r="AW258" i="42"/>
  <c r="BM258" i="42"/>
  <c r="BJ258" i="38"/>
  <c r="BZ258" i="38"/>
  <c r="AT259" i="38"/>
  <c r="AF155" i="45"/>
  <c r="X156" i="45"/>
  <c r="AA157" i="45"/>
  <c r="S158" i="45"/>
  <c r="W158" i="45"/>
  <c r="AE157" i="45"/>
  <c r="AG155" i="45"/>
  <c r="Y156" i="45"/>
  <c r="AB158" i="45"/>
  <c r="T159" i="45"/>
  <c r="R158" i="45"/>
  <c r="Z157" i="45"/>
  <c r="BE259" i="44"/>
  <c r="AO260" i="44"/>
  <c r="BU259" i="44"/>
  <c r="BY259" i="44"/>
  <c r="BI259" i="44"/>
  <c r="AS260" i="44"/>
  <c r="BO258" i="44"/>
  <c r="AI259" i="44"/>
  <c r="AY258" i="44"/>
  <c r="AF261" i="44"/>
  <c r="AV260" i="44"/>
  <c r="BL260" i="44"/>
  <c r="AJ259" i="44"/>
  <c r="BP258" i="44"/>
  <c r="AZ258" i="44"/>
  <c r="AG260" i="44"/>
  <c r="BM259" i="44"/>
  <c r="AW259" i="44"/>
  <c r="BQ260" i="44"/>
  <c r="BA260" i="44"/>
  <c r="AK261" i="44"/>
  <c r="BB261" i="44"/>
  <c r="AL262" i="44"/>
  <c r="BR261" i="44"/>
  <c r="BF259" i="44"/>
  <c r="AP260" i="44"/>
  <c r="BV259" i="44"/>
  <c r="AR259" i="44"/>
  <c r="BH258" i="44"/>
  <c r="BX258" i="44"/>
  <c r="BT259" i="44"/>
  <c r="BD259" i="44"/>
  <c r="AN260" i="44"/>
  <c r="AM259" i="44"/>
  <c r="BC258" i="44"/>
  <c r="BS258" i="44"/>
  <c r="AH261" i="44"/>
  <c r="AX260" i="44"/>
  <c r="BN260" i="44"/>
  <c r="BG259" i="44"/>
  <c r="AQ260" i="44"/>
  <c r="BW259" i="44"/>
  <c r="BJ258" i="44"/>
  <c r="AT259" i="44"/>
  <c r="BZ258" i="44"/>
  <c r="AU261" i="44"/>
  <c r="CA260" i="44"/>
  <c r="BK260" i="44"/>
  <c r="BR259" i="43"/>
  <c r="BB259" i="43"/>
  <c r="AL260" i="43"/>
  <c r="BC259" i="43"/>
  <c r="BS259" i="43"/>
  <c r="AM260" i="43"/>
  <c r="BL259" i="43"/>
  <c r="AF260" i="43"/>
  <c r="AV259" i="43"/>
  <c r="AN260" i="43"/>
  <c r="BD259" i="43"/>
  <c r="BT259" i="43"/>
  <c r="AI259" i="43"/>
  <c r="AY258" i="43"/>
  <c r="BO258" i="43"/>
  <c r="AX258" i="43"/>
  <c r="AH259" i="43"/>
  <c r="BN258" i="43"/>
  <c r="AJ259" i="43"/>
  <c r="BP258" i="43"/>
  <c r="AZ258" i="43"/>
  <c r="BW259" i="43"/>
  <c r="AQ260" i="43"/>
  <c r="BG259" i="43"/>
  <c r="BU259" i="43"/>
  <c r="BE259" i="43"/>
  <c r="AO260" i="43"/>
  <c r="AP260" i="43"/>
  <c r="BV259" i="43"/>
  <c r="BF259" i="43"/>
  <c r="AW258" i="43"/>
  <c r="BM258" i="43"/>
  <c r="AG259" i="43"/>
  <c r="AK260" i="43"/>
  <c r="BQ259" i="43"/>
  <c r="BA259" i="43"/>
  <c r="AR261" i="43"/>
  <c r="BX260" i="43"/>
  <c r="BH260" i="43"/>
  <c r="BI258" i="42"/>
  <c r="AS259" i="42"/>
  <c r="BY258" i="42"/>
  <c r="CA259" i="42"/>
  <c r="BK259" i="42"/>
  <c r="AU260" i="42"/>
  <c r="BV258" i="42"/>
  <c r="BF258" i="42"/>
  <c r="AP259" i="42"/>
  <c r="BJ258" i="42"/>
  <c r="AT259" i="42"/>
  <c r="BZ258" i="42"/>
  <c r="BO258" i="42"/>
  <c r="AY258" i="42"/>
  <c r="AI259" i="42"/>
  <c r="BL258" i="42"/>
  <c r="AV258" i="42"/>
  <c r="AF259" i="42"/>
  <c r="BG258" i="42"/>
  <c r="BW258" i="42"/>
  <c r="AQ259" i="42"/>
  <c r="AX260" i="42"/>
  <c r="BN260" i="42"/>
  <c r="AH261" i="42"/>
  <c r="BX258" i="42"/>
  <c r="BH258" i="42"/>
  <c r="AR259" i="42"/>
  <c r="BC260" i="42"/>
  <c r="BS260" i="42"/>
  <c r="AM261" i="42"/>
  <c r="BE260" i="42"/>
  <c r="AO261" i="42"/>
  <c r="BU260" i="42"/>
  <c r="BA259" i="42"/>
  <c r="AK260" i="42"/>
  <c r="BQ259" i="42"/>
  <c r="BI261" i="41"/>
  <c r="AS262" i="41"/>
  <c r="BY261" i="41"/>
  <c r="BB258" i="41"/>
  <c r="BR258" i="41"/>
  <c r="AL259" i="41"/>
  <c r="BV258" i="41"/>
  <c r="AP259" i="41"/>
  <c r="BF258" i="41"/>
  <c r="BM258" i="41"/>
  <c r="AW258" i="41"/>
  <c r="AG259" i="41"/>
  <c r="BQ260" i="41"/>
  <c r="BA260" i="41"/>
  <c r="AK261" i="41"/>
  <c r="AO262" i="41"/>
  <c r="BU261" i="41"/>
  <c r="BE261" i="41"/>
  <c r="BS258" i="41"/>
  <c r="AM259" i="41"/>
  <c r="BC258" i="41"/>
  <c r="AX259" i="41"/>
  <c r="AH260" i="41"/>
  <c r="BN259" i="41"/>
  <c r="BW258" i="41"/>
  <c r="BG258" i="41"/>
  <c r="AQ259" i="41"/>
  <c r="AT261" i="41"/>
  <c r="BJ260" i="41"/>
  <c r="BZ260" i="41"/>
  <c r="BX258" i="41"/>
  <c r="BH258" i="41"/>
  <c r="AR259" i="41"/>
  <c r="BT258" i="41"/>
  <c r="AN259" i="41"/>
  <c r="BD258" i="41"/>
  <c r="AV258" i="41"/>
  <c r="AF259" i="41"/>
  <c r="BL258" i="41"/>
  <c r="AY259" i="41"/>
  <c r="BO259" i="41"/>
  <c r="AI260" i="41"/>
  <c r="BQ260" i="40"/>
  <c r="BA260" i="40"/>
  <c r="AK261" i="40"/>
  <c r="CA258" i="40"/>
  <c r="BK258" i="40"/>
  <c r="AU259" i="40"/>
  <c r="AO259" i="40"/>
  <c r="BE258" i="40"/>
  <c r="BU258" i="40"/>
  <c r="AT260" i="40"/>
  <c r="BZ259" i="40"/>
  <c r="BJ259" i="40"/>
  <c r="BW260" i="40"/>
  <c r="AQ261" i="40"/>
  <c r="BG260" i="40"/>
  <c r="BS259" i="40"/>
  <c r="BC259" i="40"/>
  <c r="AM260" i="40"/>
  <c r="AN259" i="40"/>
  <c r="BD258" i="40"/>
  <c r="BT258" i="40"/>
  <c r="AZ258" i="40"/>
  <c r="AJ259" i="40"/>
  <c r="BP258" i="40"/>
  <c r="AI259" i="40"/>
  <c r="BO258" i="40"/>
  <c r="AY258" i="40"/>
  <c r="BI258" i="40"/>
  <c r="BY258" i="40"/>
  <c r="AS259" i="40"/>
  <c r="AH259" i="40"/>
  <c r="AX258" i="40"/>
  <c r="BN258" i="40"/>
  <c r="BF258" i="40"/>
  <c r="AP259" i="40"/>
  <c r="BV258" i="40"/>
  <c r="BB258" i="40"/>
  <c r="BR258" i="40"/>
  <c r="AL259" i="40"/>
  <c r="BQ260" i="39"/>
  <c r="AK261" i="39"/>
  <c r="BA260" i="39"/>
  <c r="AZ260" i="39"/>
  <c r="BP260" i="39"/>
  <c r="AJ261" i="39"/>
  <c r="AL260" i="39"/>
  <c r="BR259" i="39"/>
  <c r="BB259" i="39"/>
  <c r="AX258" i="39"/>
  <c r="BN258" i="39"/>
  <c r="AH259" i="39"/>
  <c r="AP260" i="39"/>
  <c r="BV259" i="39"/>
  <c r="BF259" i="39"/>
  <c r="BC259" i="39"/>
  <c r="BS259" i="39"/>
  <c r="AM260" i="39"/>
  <c r="AV259" i="39"/>
  <c r="AF260" i="39"/>
  <c r="BL259" i="39"/>
  <c r="BY259" i="39"/>
  <c r="BI259" i="39"/>
  <c r="AS260" i="39"/>
  <c r="BZ260" i="39"/>
  <c r="BJ260" i="39"/>
  <c r="AT261" i="39"/>
  <c r="BK258" i="39"/>
  <c r="AU259" i="39"/>
  <c r="CA258" i="39"/>
  <c r="BX260" i="39"/>
  <c r="BH260" i="39"/>
  <c r="AR261" i="39"/>
  <c r="BM258" i="39"/>
  <c r="AW258" i="39"/>
  <c r="AG259" i="39"/>
  <c r="BT258" i="39"/>
  <c r="AN259" i="39"/>
  <c r="BD258" i="39"/>
  <c r="AI259" i="39"/>
  <c r="AY258" i="39"/>
  <c r="BO258" i="39"/>
  <c r="BE259" i="39"/>
  <c r="AO260" i="39"/>
  <c r="BU259" i="39"/>
  <c r="BL258" i="38"/>
  <c r="AV258" i="38"/>
  <c r="AF259" i="38"/>
  <c r="BB260" i="38"/>
  <c r="AL261" i="38"/>
  <c r="BR260" i="38"/>
  <c r="BU258" i="38"/>
  <c r="AO259" i="38"/>
  <c r="BE258" i="38"/>
  <c r="BH259" i="38"/>
  <c r="AR260" i="38"/>
  <c r="BX259" i="38"/>
  <c r="AI260" i="38"/>
  <c r="BO259" i="38"/>
  <c r="AY259" i="38"/>
  <c r="BD259" i="38"/>
  <c r="AN260" i="38"/>
  <c r="BT259" i="38"/>
  <c r="AM260" i="38"/>
  <c r="BC259" i="38"/>
  <c r="BS259" i="38"/>
  <c r="AQ261" i="38"/>
  <c r="BG260" i="38"/>
  <c r="BW260" i="38"/>
  <c r="AJ260" i="38"/>
  <c r="AZ259" i="38"/>
  <c r="BP259" i="38"/>
  <c r="BV258" i="38"/>
  <c r="AP259" i="38"/>
  <c r="BF258" i="38"/>
  <c r="AH260" i="38"/>
  <c r="BN259" i="38"/>
  <c r="AX259" i="38"/>
  <c r="BK258" i="38"/>
  <c r="CA258" i="38"/>
  <c r="AU259" i="38"/>
  <c r="AK260" i="38"/>
  <c r="BA259" i="38"/>
  <c r="BQ259" i="38"/>
  <c r="BM258" i="38"/>
  <c r="AW258" i="38"/>
  <c r="AG259" i="38"/>
  <c r="BH260" i="37"/>
  <c r="BX260" i="37"/>
  <c r="AR261" i="37"/>
  <c r="AF260" i="37"/>
  <c r="AV259" i="37"/>
  <c r="BL259" i="37"/>
  <c r="BW258" i="37"/>
  <c r="BG258" i="37"/>
  <c r="AQ259" i="37"/>
  <c r="BB258" i="37"/>
  <c r="BR258" i="37"/>
  <c r="AL259" i="37"/>
  <c r="BV259" i="37"/>
  <c r="BF259" i="37"/>
  <c r="AP260" i="37"/>
  <c r="CA259" i="37"/>
  <c r="BK259" i="37"/>
  <c r="AU260" i="37"/>
  <c r="BA258" i="37"/>
  <c r="BQ258" i="37"/>
  <c r="AK259" i="37"/>
  <c r="BS258" i="37"/>
  <c r="BC258" i="37"/>
  <c r="AM259" i="37"/>
  <c r="AJ259" i="37"/>
  <c r="AZ258" i="37"/>
  <c r="BP258" i="37"/>
  <c r="BT258" i="37"/>
  <c r="BD258" i="37"/>
  <c r="AN259" i="37"/>
  <c r="BJ258" i="37"/>
  <c r="AT259" i="37"/>
  <c r="BZ258" i="37"/>
  <c r="BU258" i="37"/>
  <c r="BE258" i="37"/>
  <c r="AO259" i="37"/>
  <c r="BY258" i="37"/>
  <c r="AS259" i="37"/>
  <c r="BI258" i="37"/>
  <c r="AI259" i="37"/>
  <c r="AY258" i="37"/>
  <c r="BO258" i="37"/>
  <c r="AX260" i="36"/>
  <c r="AH261" i="36"/>
  <c r="BN260" i="36"/>
  <c r="BK258" i="36"/>
  <c r="AU259" i="36"/>
  <c r="CA258" i="36"/>
  <c r="BD258" i="36"/>
  <c r="BT258" i="36"/>
  <c r="AN259" i="36"/>
  <c r="AK261" i="36"/>
  <c r="BA260" i="36"/>
  <c r="BQ260" i="36"/>
  <c r="BC258" i="36"/>
  <c r="BS258" i="36"/>
  <c r="AM259" i="36"/>
  <c r="BV258" i="36"/>
  <c r="BF258" i="36"/>
  <c r="AP259" i="36"/>
  <c r="BU259" i="36"/>
  <c r="BE259" i="36"/>
  <c r="AO260" i="36"/>
  <c r="AI259" i="36"/>
  <c r="AY258" i="36"/>
  <c r="BO258" i="36"/>
  <c r="AZ259" i="36"/>
  <c r="AJ260" i="36"/>
  <c r="BP259" i="36"/>
  <c r="BR259" i="36"/>
  <c r="BB259" i="36"/>
  <c r="AL260" i="36"/>
  <c r="BZ258" i="36"/>
  <c r="AT259" i="36"/>
  <c r="BJ258" i="36"/>
  <c r="BM258" i="36"/>
  <c r="AW258" i="36"/>
  <c r="AG259" i="36"/>
  <c r="AF259" i="36"/>
  <c r="AV258" i="36"/>
  <c r="BL258" i="36"/>
  <c r="BW258" i="36"/>
  <c r="BG258" i="36"/>
  <c r="AQ259" i="36"/>
  <c r="AR260" i="36"/>
  <c r="BX259" i="36"/>
  <c r="BH259" i="36"/>
  <c r="BY258" i="36"/>
  <c r="AS259" i="36"/>
  <c r="BI258" i="36"/>
  <c r="BG255" i="16"/>
  <c r="BW255" i="16"/>
  <c r="BD255" i="16"/>
  <c r="BT255" i="16"/>
  <c r="BX256" i="16"/>
  <c r="BH256" i="16"/>
  <c r="BS128" i="16"/>
  <c r="BC128" i="16"/>
  <c r="CA256" i="16"/>
  <c r="BK256" i="16"/>
  <c r="BJ256" i="16"/>
  <c r="BZ256" i="16"/>
  <c r="BA128" i="16"/>
  <c r="BQ128" i="16"/>
  <c r="AW128" i="16"/>
  <c r="BM128" i="16"/>
  <c r="BR128" i="16"/>
  <c r="BB128" i="16"/>
  <c r="BO129" i="16"/>
  <c r="AY129" i="16"/>
  <c r="BI255" i="16"/>
  <c r="BY255" i="16"/>
  <c r="BF256" i="16"/>
  <c r="BV256" i="16"/>
  <c r="BP129" i="16"/>
  <c r="AZ129" i="16"/>
  <c r="BE255" i="16"/>
  <c r="BU255" i="16"/>
  <c r="BN128" i="16"/>
  <c r="AX128" i="16"/>
  <c r="AV128" i="16"/>
  <c r="BL128" i="16"/>
  <c r="AP257" i="16"/>
  <c r="AN256" i="16"/>
  <c r="AR257" i="16"/>
  <c r="AQ256" i="16"/>
  <c r="AU257" i="16"/>
  <c r="AS256" i="16"/>
  <c r="AT257" i="16"/>
  <c r="AO256" i="16"/>
  <c r="S113" i="15"/>
  <c r="AA113" i="15" s="1"/>
  <c r="U113" i="15"/>
  <c r="AC113" i="15" s="1"/>
  <c r="R114" i="15"/>
  <c r="Z114" i="15" s="1"/>
  <c r="Y114" i="15"/>
  <c r="AG114" i="15" s="1"/>
  <c r="X114" i="15"/>
  <c r="AF114" i="15" s="1"/>
  <c r="V114" i="15"/>
  <c r="T114" i="15"/>
  <c r="AB114" i="15" s="1"/>
  <c r="W114" i="15"/>
  <c r="AE114" i="15" s="1"/>
  <c r="AS260" i="43" l="1"/>
  <c r="BY259" i="43"/>
  <c r="BI259" i="43"/>
  <c r="AW259" i="42"/>
  <c r="BM259" i="42"/>
  <c r="AG260" i="42"/>
  <c r="BY259" i="38"/>
  <c r="BI259" i="38"/>
  <c r="AS260" i="38"/>
  <c r="AT260" i="38"/>
  <c r="BJ259" i="38"/>
  <c r="BZ259" i="38"/>
  <c r="BB259" i="42"/>
  <c r="AL260" i="42"/>
  <c r="BR259" i="42"/>
  <c r="BD259" i="42"/>
  <c r="AN260" i="42"/>
  <c r="BT259" i="42"/>
  <c r="AR260" i="40"/>
  <c r="BX259" i="40"/>
  <c r="BH259" i="40"/>
  <c r="AF260" i="40"/>
  <c r="BL259" i="40"/>
  <c r="AV259" i="40"/>
  <c r="BW260" i="39"/>
  <c r="BG260" i="39"/>
  <c r="AQ261" i="39"/>
  <c r="AZ259" i="41"/>
  <c r="BP259" i="41"/>
  <c r="AJ260" i="41"/>
  <c r="AW259" i="37"/>
  <c r="BM259" i="37"/>
  <c r="AG260" i="37"/>
  <c r="BN260" i="37"/>
  <c r="AH261" i="37"/>
  <c r="AX260" i="37"/>
  <c r="V157" i="45"/>
  <c r="AD156" i="45"/>
  <c r="CA259" i="43"/>
  <c r="AU260" i="43"/>
  <c r="BK259" i="43"/>
  <c r="BZ259" i="43"/>
  <c r="BJ259" i="43"/>
  <c r="AT260" i="43"/>
  <c r="AC156" i="45"/>
  <c r="U157" i="45"/>
  <c r="AZ259" i="42"/>
  <c r="BP259" i="42"/>
  <c r="AJ260" i="42"/>
  <c r="AU260" i="41"/>
  <c r="CA259" i="41"/>
  <c r="BK259" i="41"/>
  <c r="AW259" i="40"/>
  <c r="BM259" i="40"/>
  <c r="AG260" i="40"/>
  <c r="R159" i="45"/>
  <c r="Z158" i="45"/>
  <c r="AA158" i="45"/>
  <c r="S159" i="45"/>
  <c r="AG156" i="45"/>
  <c r="Y157" i="45"/>
  <c r="X157" i="45"/>
  <c r="AF156" i="45"/>
  <c r="AB159" i="45"/>
  <c r="T160" i="45"/>
  <c r="AE158" i="45"/>
  <c r="W159" i="45"/>
  <c r="AH262" i="44"/>
  <c r="BN261" i="44"/>
  <c r="AX261" i="44"/>
  <c r="BD260" i="44"/>
  <c r="AN261" i="44"/>
  <c r="BT260" i="44"/>
  <c r="AJ260" i="44"/>
  <c r="BP259" i="44"/>
  <c r="AZ259" i="44"/>
  <c r="BS259" i="44"/>
  <c r="BC259" i="44"/>
  <c r="AM260" i="44"/>
  <c r="BH259" i="44"/>
  <c r="AR260" i="44"/>
  <c r="BX259" i="44"/>
  <c r="BY260" i="44"/>
  <c r="AS261" i="44"/>
  <c r="BI260" i="44"/>
  <c r="BJ259" i="44"/>
  <c r="AT260" i="44"/>
  <c r="BZ259" i="44"/>
  <c r="BV260" i="44"/>
  <c r="BF260" i="44"/>
  <c r="AP261" i="44"/>
  <c r="BB262" i="44"/>
  <c r="BR262" i="44"/>
  <c r="AL263" i="44"/>
  <c r="CA261" i="44"/>
  <c r="AU262" i="44"/>
  <c r="BK261" i="44"/>
  <c r="AO261" i="44"/>
  <c r="BE260" i="44"/>
  <c r="BU260" i="44"/>
  <c r="AW260" i="44"/>
  <c r="AG261" i="44"/>
  <c r="BM260" i="44"/>
  <c r="AV261" i="44"/>
  <c r="AF262" i="44"/>
  <c r="BL261" i="44"/>
  <c r="AI260" i="44"/>
  <c r="BO259" i="44"/>
  <c r="AY259" i="44"/>
  <c r="BW260" i="44"/>
  <c r="BG260" i="44"/>
  <c r="AQ261" i="44"/>
  <c r="BQ261" i="44"/>
  <c r="AK262" i="44"/>
  <c r="BA261" i="44"/>
  <c r="BO259" i="43"/>
  <c r="AY259" i="43"/>
  <c r="AI260" i="43"/>
  <c r="AF261" i="43"/>
  <c r="BL260" i="43"/>
  <c r="AV260" i="43"/>
  <c r="BE260" i="43"/>
  <c r="AO261" i="43"/>
  <c r="BU260" i="43"/>
  <c r="BF260" i="43"/>
  <c r="BV260" i="43"/>
  <c r="AP261" i="43"/>
  <c r="BG260" i="43"/>
  <c r="BW260" i="43"/>
  <c r="AQ261" i="43"/>
  <c r="BQ260" i="43"/>
  <c r="BA260" i="43"/>
  <c r="AK261" i="43"/>
  <c r="AX259" i="43"/>
  <c r="BN259" i="43"/>
  <c r="AH260" i="43"/>
  <c r="AM261" i="43"/>
  <c r="BC260" i="43"/>
  <c r="BS260" i="43"/>
  <c r="BH261" i="43"/>
  <c r="AR262" i="43"/>
  <c r="BX261" i="43"/>
  <c r="BM259" i="43"/>
  <c r="AG260" i="43"/>
  <c r="AW259" i="43"/>
  <c r="AJ260" i="43"/>
  <c r="BP259" i="43"/>
  <c r="AZ259" i="43"/>
  <c r="BT260" i="43"/>
  <c r="BD260" i="43"/>
  <c r="AN261" i="43"/>
  <c r="AL261" i="43"/>
  <c r="BR260" i="43"/>
  <c r="BB260" i="43"/>
  <c r="BZ259" i="42"/>
  <c r="BJ259" i="42"/>
  <c r="AT260" i="42"/>
  <c r="BG259" i="42"/>
  <c r="BW259" i="42"/>
  <c r="AQ260" i="42"/>
  <c r="BX259" i="42"/>
  <c r="BH259" i="42"/>
  <c r="AR260" i="42"/>
  <c r="AX261" i="42"/>
  <c r="BN261" i="42"/>
  <c r="AH262" i="42"/>
  <c r="AK261" i="42"/>
  <c r="BA260" i="42"/>
  <c r="BQ260" i="42"/>
  <c r="AV259" i="42"/>
  <c r="AF260" i="42"/>
  <c r="BL259" i="42"/>
  <c r="CA260" i="42"/>
  <c r="AU261" i="42"/>
  <c r="BK260" i="42"/>
  <c r="AS260" i="42"/>
  <c r="BI259" i="42"/>
  <c r="BY259" i="42"/>
  <c r="AM262" i="42"/>
  <c r="BC261" i="42"/>
  <c r="BS261" i="42"/>
  <c r="BV259" i="42"/>
  <c r="AP260" i="42"/>
  <c r="BF259" i="42"/>
  <c r="AI260" i="42"/>
  <c r="AY259" i="42"/>
  <c r="BO259" i="42"/>
  <c r="BE261" i="42"/>
  <c r="BU261" i="42"/>
  <c r="AO262" i="42"/>
  <c r="BJ261" i="41"/>
  <c r="BZ261" i="41"/>
  <c r="AT262" i="41"/>
  <c r="AR260" i="41"/>
  <c r="BX259" i="41"/>
  <c r="BH259" i="41"/>
  <c r="AV259" i="41"/>
  <c r="AF260" i="41"/>
  <c r="BL259" i="41"/>
  <c r="BC259" i="41"/>
  <c r="BS259" i="41"/>
  <c r="AM260" i="41"/>
  <c r="BU262" i="41"/>
  <c r="BE262" i="41"/>
  <c r="AO263" i="41"/>
  <c r="AW259" i="41"/>
  <c r="BM259" i="41"/>
  <c r="AG260" i="41"/>
  <c r="BW259" i="41"/>
  <c r="BG259" i="41"/>
  <c r="AQ260" i="41"/>
  <c r="BV259" i="41"/>
  <c r="BF259" i="41"/>
  <c r="AP260" i="41"/>
  <c r="BR259" i="41"/>
  <c r="BB259" i="41"/>
  <c r="AL260" i="41"/>
  <c r="BA261" i="41"/>
  <c r="BQ261" i="41"/>
  <c r="AK262" i="41"/>
  <c r="BO260" i="41"/>
  <c r="AI261" i="41"/>
  <c r="AY260" i="41"/>
  <c r="BN260" i="41"/>
  <c r="AH261" i="41"/>
  <c r="AX260" i="41"/>
  <c r="AS263" i="41"/>
  <c r="BI262" i="41"/>
  <c r="BY262" i="41"/>
  <c r="BT259" i="41"/>
  <c r="BD259" i="41"/>
  <c r="AN260" i="41"/>
  <c r="BN259" i="40"/>
  <c r="AH260" i="40"/>
  <c r="AX259" i="40"/>
  <c r="BE259" i="40"/>
  <c r="BU259" i="40"/>
  <c r="AO260" i="40"/>
  <c r="BD259" i="40"/>
  <c r="BT259" i="40"/>
  <c r="AN260" i="40"/>
  <c r="AQ262" i="40"/>
  <c r="BG261" i="40"/>
  <c r="BW261" i="40"/>
  <c r="BZ260" i="40"/>
  <c r="BJ260" i="40"/>
  <c r="AT261" i="40"/>
  <c r="AZ259" i="40"/>
  <c r="BP259" i="40"/>
  <c r="AJ260" i="40"/>
  <c r="BF259" i="40"/>
  <c r="BV259" i="40"/>
  <c r="AP260" i="40"/>
  <c r="BS260" i="40"/>
  <c r="AM261" i="40"/>
  <c r="BC260" i="40"/>
  <c r="AY259" i="40"/>
  <c r="BO259" i="40"/>
  <c r="AI260" i="40"/>
  <c r="BY259" i="40"/>
  <c r="AS260" i="40"/>
  <c r="BI259" i="40"/>
  <c r="AK262" i="40"/>
  <c r="BA261" i="40"/>
  <c r="BQ261" i="40"/>
  <c r="CA259" i="40"/>
  <c r="AU260" i="40"/>
  <c r="BK259" i="40"/>
  <c r="BR259" i="40"/>
  <c r="BB259" i="40"/>
  <c r="AL260" i="40"/>
  <c r="AW259" i="39"/>
  <c r="AG260" i="39"/>
  <c r="BM259" i="39"/>
  <c r="AL261" i="39"/>
  <c r="BB260" i="39"/>
  <c r="BR260" i="39"/>
  <c r="AX259" i="39"/>
  <c r="AH260" i="39"/>
  <c r="BN259" i="39"/>
  <c r="AU260" i="39"/>
  <c r="CA259" i="39"/>
  <c r="BK259" i="39"/>
  <c r="AJ262" i="39"/>
  <c r="BP261" i="39"/>
  <c r="AZ261" i="39"/>
  <c r="BY260" i="39"/>
  <c r="BI260" i="39"/>
  <c r="AS261" i="39"/>
  <c r="AY259" i="39"/>
  <c r="AI260" i="39"/>
  <c r="BO259" i="39"/>
  <c r="BL260" i="39"/>
  <c r="AF261" i="39"/>
  <c r="AV260" i="39"/>
  <c r="BH261" i="39"/>
  <c r="AR262" i="39"/>
  <c r="BX261" i="39"/>
  <c r="BJ261" i="39"/>
  <c r="BZ261" i="39"/>
  <c r="AT262" i="39"/>
  <c r="AO261" i="39"/>
  <c r="BE260" i="39"/>
  <c r="BU260" i="39"/>
  <c r="AK262" i="39"/>
  <c r="BA261" i="39"/>
  <c r="BQ261" i="39"/>
  <c r="BF260" i="39"/>
  <c r="AP261" i="39"/>
  <c r="BV260" i="39"/>
  <c r="BT259" i="39"/>
  <c r="AN260" i="39"/>
  <c r="BD259" i="39"/>
  <c r="AM261" i="39"/>
  <c r="BC260" i="39"/>
  <c r="BS260" i="39"/>
  <c r="AY260" i="38"/>
  <c r="AI261" i="38"/>
  <c r="BO260" i="38"/>
  <c r="AX260" i="38"/>
  <c r="AH261" i="38"/>
  <c r="BN260" i="38"/>
  <c r="AZ260" i="38"/>
  <c r="AJ261" i="38"/>
  <c r="BP260" i="38"/>
  <c r="BR261" i="38"/>
  <c r="BB261" i="38"/>
  <c r="AL262" i="38"/>
  <c r="BQ260" i="38"/>
  <c r="AK261" i="38"/>
  <c r="BA260" i="38"/>
  <c r="CA259" i="38"/>
  <c r="AU260" i="38"/>
  <c r="BK259" i="38"/>
  <c r="BE259" i="38"/>
  <c r="AO260" i="38"/>
  <c r="BU259" i="38"/>
  <c r="BD260" i="38"/>
  <c r="AN261" i="38"/>
  <c r="BT260" i="38"/>
  <c r="BF259" i="38"/>
  <c r="AP260" i="38"/>
  <c r="BV259" i="38"/>
  <c r="AG260" i="38"/>
  <c r="BM259" i="38"/>
  <c r="AW259" i="38"/>
  <c r="BC260" i="38"/>
  <c r="AM261" i="38"/>
  <c r="BS260" i="38"/>
  <c r="BX260" i="38"/>
  <c r="AR261" i="38"/>
  <c r="BH260" i="38"/>
  <c r="BW261" i="38"/>
  <c r="AQ262" i="38"/>
  <c r="BG261" i="38"/>
  <c r="AF260" i="38"/>
  <c r="BL259" i="38"/>
  <c r="AV259" i="38"/>
  <c r="BB259" i="37"/>
  <c r="AL260" i="37"/>
  <c r="BR259" i="37"/>
  <c r="AZ259" i="37"/>
  <c r="AJ260" i="37"/>
  <c r="BP259" i="37"/>
  <c r="BA259" i="37"/>
  <c r="AK260" i="37"/>
  <c r="BQ259" i="37"/>
  <c r="BF260" i="37"/>
  <c r="AP261" i="37"/>
  <c r="BV260" i="37"/>
  <c r="BW259" i="37"/>
  <c r="AQ260" i="37"/>
  <c r="BG259" i="37"/>
  <c r="BH261" i="37"/>
  <c r="AR262" i="37"/>
  <c r="BX261" i="37"/>
  <c r="BC259" i="37"/>
  <c r="BS259" i="37"/>
  <c r="AM260" i="37"/>
  <c r="AY259" i="37"/>
  <c r="AI260" i="37"/>
  <c r="BO259" i="37"/>
  <c r="AT260" i="37"/>
  <c r="BZ259" i="37"/>
  <c r="BJ259" i="37"/>
  <c r="BD259" i="37"/>
  <c r="BT259" i="37"/>
  <c r="AN260" i="37"/>
  <c r="BY259" i="37"/>
  <c r="BI259" i="37"/>
  <c r="AS260" i="37"/>
  <c r="AV260" i="37"/>
  <c r="BL260" i="37"/>
  <c r="AF261" i="37"/>
  <c r="BU259" i="37"/>
  <c r="BE259" i="37"/>
  <c r="AO260" i="37"/>
  <c r="CA260" i="37"/>
  <c r="AU261" i="37"/>
  <c r="BK260" i="37"/>
  <c r="BV259" i="36"/>
  <c r="AP260" i="36"/>
  <c r="BF259" i="36"/>
  <c r="BQ261" i="36"/>
  <c r="BA261" i="36"/>
  <c r="AK262" i="36"/>
  <c r="AZ260" i="36"/>
  <c r="AJ261" i="36"/>
  <c r="BP260" i="36"/>
  <c r="AW259" i="36"/>
  <c r="AG260" i="36"/>
  <c r="BM259" i="36"/>
  <c r="BC259" i="36"/>
  <c r="BS259" i="36"/>
  <c r="AM260" i="36"/>
  <c r="BW259" i="36"/>
  <c r="AQ260" i="36"/>
  <c r="BG259" i="36"/>
  <c r="AY259" i="36"/>
  <c r="AI260" i="36"/>
  <c r="BO259" i="36"/>
  <c r="AX261" i="36"/>
  <c r="AH262" i="36"/>
  <c r="BN261" i="36"/>
  <c r="AV259" i="36"/>
  <c r="BL259" i="36"/>
  <c r="AF260" i="36"/>
  <c r="BJ259" i="36"/>
  <c r="AT260" i="36"/>
  <c r="BZ259" i="36"/>
  <c r="AL261" i="36"/>
  <c r="BB260" i="36"/>
  <c r="BR260" i="36"/>
  <c r="BD259" i="36"/>
  <c r="AN260" i="36"/>
  <c r="BT259" i="36"/>
  <c r="BY259" i="36"/>
  <c r="BI259" i="36"/>
  <c r="AS260" i="36"/>
  <c r="AU260" i="36"/>
  <c r="BK259" i="36"/>
  <c r="CA259" i="36"/>
  <c r="AR261" i="36"/>
  <c r="BH260" i="36"/>
  <c r="BX260" i="36"/>
  <c r="BU260" i="36"/>
  <c r="BE260" i="36"/>
  <c r="AO261" i="36"/>
  <c r="AD114" i="15"/>
  <c r="BE256" i="16"/>
  <c r="BU256" i="16"/>
  <c r="BW256" i="16"/>
  <c r="BG256" i="16"/>
  <c r="BH257" i="16"/>
  <c r="BX257" i="16"/>
  <c r="BD256" i="16"/>
  <c r="BT256" i="16"/>
  <c r="BF257" i="16"/>
  <c r="BV257" i="16"/>
  <c r="BJ257" i="16"/>
  <c r="BZ257" i="16"/>
  <c r="BY256" i="16"/>
  <c r="BI256" i="16"/>
  <c r="BK257" i="16"/>
  <c r="CA257" i="16"/>
  <c r="BL129" i="16"/>
  <c r="AV129" i="16"/>
  <c r="BO130" i="16"/>
  <c r="AY130" i="16"/>
  <c r="BB129" i="16"/>
  <c r="BR129" i="16"/>
  <c r="AZ130" i="16"/>
  <c r="BP130" i="16"/>
  <c r="BC129" i="16"/>
  <c r="BS129" i="16"/>
  <c r="BA129" i="16"/>
  <c r="BQ129" i="16"/>
  <c r="BN129" i="16"/>
  <c r="AX129" i="16"/>
  <c r="BM129" i="16"/>
  <c r="AW129" i="16"/>
  <c r="AU258" i="16"/>
  <c r="AT258" i="16"/>
  <c r="AQ257" i="16"/>
  <c r="AS257" i="16"/>
  <c r="AR258" i="16"/>
  <c r="AN257" i="16"/>
  <c r="AP258" i="16"/>
  <c r="AO257" i="16"/>
  <c r="S114" i="15"/>
  <c r="AA114" i="15" s="1"/>
  <c r="T115" i="15"/>
  <c r="AB115" i="15" s="1"/>
  <c r="X115" i="15"/>
  <c r="AF115" i="15" s="1"/>
  <c r="W115" i="15"/>
  <c r="AE115" i="15" s="1"/>
  <c r="Y115" i="15"/>
  <c r="AG115" i="15" s="1"/>
  <c r="R115" i="15"/>
  <c r="Z115" i="15" s="1"/>
  <c r="V115" i="15"/>
  <c r="AD115" i="15" s="1"/>
  <c r="U114" i="15"/>
  <c r="AC114" i="15" s="1"/>
  <c r="BK260" i="43" l="1"/>
  <c r="AU261" i="43"/>
  <c r="CA260" i="43"/>
  <c r="BX260" i="40"/>
  <c r="AR261" i="40"/>
  <c r="BH260" i="40"/>
  <c r="AD157" i="45"/>
  <c r="V158" i="45"/>
  <c r="BT260" i="42"/>
  <c r="AN261" i="42"/>
  <c r="BD260" i="42"/>
  <c r="BM260" i="40"/>
  <c r="AG261" i="40"/>
  <c r="AW260" i="40"/>
  <c r="AH262" i="37"/>
  <c r="BN261" i="37"/>
  <c r="AX261" i="37"/>
  <c r="BB260" i="42"/>
  <c r="AL261" i="42"/>
  <c r="BR260" i="42"/>
  <c r="AW260" i="37"/>
  <c r="AG261" i="37"/>
  <c r="BM260" i="37"/>
  <c r="AU261" i="41"/>
  <c r="BK260" i="41"/>
  <c r="CA260" i="41"/>
  <c r="BP260" i="41"/>
  <c r="AZ260" i="41"/>
  <c r="AJ261" i="41"/>
  <c r="BJ260" i="38"/>
  <c r="AT261" i="38"/>
  <c r="BZ260" i="38"/>
  <c r="BP260" i="42"/>
  <c r="AZ260" i="42"/>
  <c r="AJ261" i="42"/>
  <c r="BI260" i="38"/>
  <c r="BY260" i="38"/>
  <c r="AS261" i="38"/>
  <c r="AQ262" i="39"/>
  <c r="BW261" i="39"/>
  <c r="BG261" i="39"/>
  <c r="U158" i="45"/>
  <c r="AC157" i="45"/>
  <c r="BM260" i="42"/>
  <c r="AG261" i="42"/>
  <c r="AW260" i="42"/>
  <c r="BZ260" i="43"/>
  <c r="AT261" i="43"/>
  <c r="BJ260" i="43"/>
  <c r="AV260" i="40"/>
  <c r="BL260" i="40"/>
  <c r="AF261" i="40"/>
  <c r="BY260" i="43"/>
  <c r="BI260" i="43"/>
  <c r="AS261" i="43"/>
  <c r="AA159" i="45"/>
  <c r="S160" i="45"/>
  <c r="Y158" i="45"/>
  <c r="AG157" i="45"/>
  <c r="W160" i="45"/>
  <c r="AE159" i="45"/>
  <c r="T161" i="45"/>
  <c r="AB160" i="45"/>
  <c r="X158" i="45"/>
  <c r="AF157" i="45"/>
  <c r="R160" i="45"/>
  <c r="Z159" i="45"/>
  <c r="AM261" i="44"/>
  <c r="BS260" i="44"/>
  <c r="BC260" i="44"/>
  <c r="BK262" i="44"/>
  <c r="CA262" i="44"/>
  <c r="AU263" i="44"/>
  <c r="BI261" i="44"/>
  <c r="BY261" i="44"/>
  <c r="AS262" i="44"/>
  <c r="BB263" i="44"/>
  <c r="BR263" i="44"/>
  <c r="AL264" i="44"/>
  <c r="AP262" i="44"/>
  <c r="BF261" i="44"/>
  <c r="BV261" i="44"/>
  <c r="AG262" i="44"/>
  <c r="BM261" i="44"/>
  <c r="AW261" i="44"/>
  <c r="BA262" i="44"/>
  <c r="AK263" i="44"/>
  <c r="BQ262" i="44"/>
  <c r="BD261" i="44"/>
  <c r="BT261" i="44"/>
  <c r="AN262" i="44"/>
  <c r="AI261" i="44"/>
  <c r="AY260" i="44"/>
  <c r="BO260" i="44"/>
  <c r="AF263" i="44"/>
  <c r="AV262" i="44"/>
  <c r="BL262" i="44"/>
  <c r="AJ261" i="44"/>
  <c r="BP260" i="44"/>
  <c r="AZ260" i="44"/>
  <c r="BZ260" i="44"/>
  <c r="AT261" i="44"/>
  <c r="BJ260" i="44"/>
  <c r="BH260" i="44"/>
  <c r="AR261" i="44"/>
  <c r="BX260" i="44"/>
  <c r="AO262" i="44"/>
  <c r="BE261" i="44"/>
  <c r="BU261" i="44"/>
  <c r="BW261" i="44"/>
  <c r="AQ262" i="44"/>
  <c r="BG261" i="44"/>
  <c r="AH263" i="44"/>
  <c r="BN262" i="44"/>
  <c r="AX262" i="44"/>
  <c r="BM260" i="43"/>
  <c r="AW260" i="43"/>
  <c r="AG261" i="43"/>
  <c r="BG261" i="43"/>
  <c r="AQ262" i="43"/>
  <c r="BW261" i="43"/>
  <c r="BP260" i="43"/>
  <c r="AJ261" i="43"/>
  <c r="AZ260" i="43"/>
  <c r="BF261" i="43"/>
  <c r="AP262" i="43"/>
  <c r="BV261" i="43"/>
  <c r="BT261" i="43"/>
  <c r="AN262" i="43"/>
  <c r="BD261" i="43"/>
  <c r="AF262" i="43"/>
  <c r="BL261" i="43"/>
  <c r="AV261" i="43"/>
  <c r="BU261" i="43"/>
  <c r="BE261" i="43"/>
  <c r="AO262" i="43"/>
  <c r="BO260" i="43"/>
  <c r="AY260" i="43"/>
  <c r="AI261" i="43"/>
  <c r="BX262" i="43"/>
  <c r="BH262" i="43"/>
  <c r="AR263" i="43"/>
  <c r="AM262" i="43"/>
  <c r="BS261" i="43"/>
  <c r="BC261" i="43"/>
  <c r="AX260" i="43"/>
  <c r="BN260" i="43"/>
  <c r="AH261" i="43"/>
  <c r="BR261" i="43"/>
  <c r="AL262" i="43"/>
  <c r="BB261" i="43"/>
  <c r="BQ261" i="43"/>
  <c r="AK262" i="43"/>
  <c r="BA261" i="43"/>
  <c r="BA261" i="42"/>
  <c r="AK262" i="42"/>
  <c r="BQ261" i="42"/>
  <c r="BS262" i="42"/>
  <c r="BC262" i="42"/>
  <c r="AM263" i="42"/>
  <c r="AO263" i="42"/>
  <c r="BU262" i="42"/>
  <c r="BE262" i="42"/>
  <c r="AY260" i="42"/>
  <c r="BO260" i="42"/>
  <c r="AI261" i="42"/>
  <c r="AU262" i="42"/>
  <c r="BK261" i="42"/>
  <c r="CA261" i="42"/>
  <c r="BZ260" i="42"/>
  <c r="BJ260" i="42"/>
  <c r="AT261" i="42"/>
  <c r="AP261" i="42"/>
  <c r="BV260" i="42"/>
  <c r="BF260" i="42"/>
  <c r="AX262" i="42"/>
  <c r="AH263" i="42"/>
  <c r="BN262" i="42"/>
  <c r="BX260" i="42"/>
  <c r="AR261" i="42"/>
  <c r="BH260" i="42"/>
  <c r="AV260" i="42"/>
  <c r="AF261" i="42"/>
  <c r="BL260" i="42"/>
  <c r="BY260" i="42"/>
  <c r="BI260" i="42"/>
  <c r="AS261" i="42"/>
  <c r="BW260" i="42"/>
  <c r="BG260" i="42"/>
  <c r="AQ261" i="42"/>
  <c r="BO261" i="41"/>
  <c r="AI262" i="41"/>
  <c r="AY261" i="41"/>
  <c r="AM261" i="41"/>
  <c r="BS260" i="41"/>
  <c r="BC260" i="41"/>
  <c r="BR260" i="41"/>
  <c r="BB260" i="41"/>
  <c r="AL261" i="41"/>
  <c r="AW260" i="41"/>
  <c r="AG261" i="41"/>
  <c r="BM260" i="41"/>
  <c r="AR261" i="41"/>
  <c r="BH260" i="41"/>
  <c r="BX260" i="41"/>
  <c r="BA262" i="41"/>
  <c r="AK263" i="41"/>
  <c r="BQ262" i="41"/>
  <c r="AP261" i="41"/>
  <c r="BF260" i="41"/>
  <c r="BV260" i="41"/>
  <c r="AQ261" i="41"/>
  <c r="BG260" i="41"/>
  <c r="BW260" i="41"/>
  <c r="BY263" i="41"/>
  <c r="BI263" i="41"/>
  <c r="AS264" i="41"/>
  <c r="BJ262" i="41"/>
  <c r="AT263" i="41"/>
  <c r="BZ262" i="41"/>
  <c r="BE263" i="41"/>
  <c r="AO264" i="41"/>
  <c r="BU263" i="41"/>
  <c r="AF261" i="41"/>
  <c r="AV260" i="41"/>
  <c r="BL260" i="41"/>
  <c r="BD260" i="41"/>
  <c r="AN261" i="41"/>
  <c r="BT260" i="41"/>
  <c r="BN261" i="41"/>
  <c r="AX261" i="41"/>
  <c r="AH262" i="41"/>
  <c r="BJ261" i="40"/>
  <c r="AT262" i="40"/>
  <c r="BZ261" i="40"/>
  <c r="AS261" i="40"/>
  <c r="BY260" i="40"/>
  <c r="BI260" i="40"/>
  <c r="AN261" i="40"/>
  <c r="BD260" i="40"/>
  <c r="BT260" i="40"/>
  <c r="BK260" i="40"/>
  <c r="AU261" i="40"/>
  <c r="CA260" i="40"/>
  <c r="BV260" i="40"/>
  <c r="AP261" i="40"/>
  <c r="BF260" i="40"/>
  <c r="BA262" i="40"/>
  <c r="BQ262" i="40"/>
  <c r="AK263" i="40"/>
  <c r="BO260" i="40"/>
  <c r="AI261" i="40"/>
  <c r="AY260" i="40"/>
  <c r="BB260" i="40"/>
  <c r="BR260" i="40"/>
  <c r="AL261" i="40"/>
  <c r="AX260" i="40"/>
  <c r="BN260" i="40"/>
  <c r="AH261" i="40"/>
  <c r="AQ263" i="40"/>
  <c r="BW262" i="40"/>
  <c r="BG262" i="40"/>
  <c r="AO261" i="40"/>
  <c r="BU260" i="40"/>
  <c r="BE260" i="40"/>
  <c r="BS261" i="40"/>
  <c r="BC261" i="40"/>
  <c r="AM262" i="40"/>
  <c r="BP260" i="40"/>
  <c r="AJ261" i="40"/>
  <c r="AZ260" i="40"/>
  <c r="BA262" i="39"/>
  <c r="BQ262" i="39"/>
  <c r="AK263" i="39"/>
  <c r="BK260" i="39"/>
  <c r="CA260" i="39"/>
  <c r="AU261" i="39"/>
  <c r="BN260" i="39"/>
  <c r="AX260" i="39"/>
  <c r="AH261" i="39"/>
  <c r="AR263" i="39"/>
  <c r="BX262" i="39"/>
  <c r="BH262" i="39"/>
  <c r="AL262" i="39"/>
  <c r="BB261" i="39"/>
  <c r="BR261" i="39"/>
  <c r="AF262" i="39"/>
  <c r="AV261" i="39"/>
  <c r="BL261" i="39"/>
  <c r="BO260" i="39"/>
  <c r="AY260" i="39"/>
  <c r="AI261" i="39"/>
  <c r="AZ262" i="39"/>
  <c r="BP262" i="39"/>
  <c r="AJ263" i="39"/>
  <c r="BE261" i="39"/>
  <c r="AO262" i="39"/>
  <c r="BU261" i="39"/>
  <c r="AM262" i="39"/>
  <c r="BC261" i="39"/>
  <c r="BS261" i="39"/>
  <c r="AW260" i="39"/>
  <c r="BM260" i="39"/>
  <c r="AG261" i="39"/>
  <c r="BZ262" i="39"/>
  <c r="BJ262" i="39"/>
  <c r="AT263" i="39"/>
  <c r="AN261" i="39"/>
  <c r="BT260" i="39"/>
  <c r="BD260" i="39"/>
  <c r="AP262" i="39"/>
  <c r="BF261" i="39"/>
  <c r="BV261" i="39"/>
  <c r="BI261" i="39"/>
  <c r="BY261" i="39"/>
  <c r="AS262" i="39"/>
  <c r="BA261" i="38"/>
  <c r="BQ261" i="38"/>
  <c r="AK262" i="38"/>
  <c r="BS261" i="38"/>
  <c r="BC261" i="38"/>
  <c r="AM262" i="38"/>
  <c r="AX261" i="38"/>
  <c r="BN261" i="38"/>
  <c r="AH262" i="38"/>
  <c r="CA260" i="38"/>
  <c r="BK260" i="38"/>
  <c r="AU261" i="38"/>
  <c r="AP261" i="38"/>
  <c r="BF260" i="38"/>
  <c r="BV260" i="38"/>
  <c r="BR262" i="38"/>
  <c r="BB262" i="38"/>
  <c r="AL263" i="38"/>
  <c r="AZ261" i="38"/>
  <c r="BP261" i="38"/>
  <c r="AJ262" i="38"/>
  <c r="BL260" i="38"/>
  <c r="AV260" i="38"/>
  <c r="AF261" i="38"/>
  <c r="AO261" i="38"/>
  <c r="BU260" i="38"/>
  <c r="BE260" i="38"/>
  <c r="BX261" i="38"/>
  <c r="AR262" i="38"/>
  <c r="BH261" i="38"/>
  <c r="AW260" i="38"/>
  <c r="BM260" i="38"/>
  <c r="AG261" i="38"/>
  <c r="AN262" i="38"/>
  <c r="BT261" i="38"/>
  <c r="BD261" i="38"/>
  <c r="BO261" i="38"/>
  <c r="AY261" i="38"/>
  <c r="AI262" i="38"/>
  <c r="AQ263" i="38"/>
  <c r="BG262" i="38"/>
  <c r="BW262" i="38"/>
  <c r="BY260" i="37"/>
  <c r="BI260" i="37"/>
  <c r="AS261" i="37"/>
  <c r="BF261" i="37"/>
  <c r="AP262" i="37"/>
  <c r="BV261" i="37"/>
  <c r="AI261" i="37"/>
  <c r="BO260" i="37"/>
  <c r="AY260" i="37"/>
  <c r="BG260" i="37"/>
  <c r="BW260" i="37"/>
  <c r="AQ261" i="37"/>
  <c r="BJ260" i="37"/>
  <c r="BZ260" i="37"/>
  <c r="AT261" i="37"/>
  <c r="BP260" i="37"/>
  <c r="AJ261" i="37"/>
  <c r="AZ260" i="37"/>
  <c r="BC260" i="37"/>
  <c r="BS260" i="37"/>
  <c r="AM261" i="37"/>
  <c r="AO261" i="37"/>
  <c r="BE260" i="37"/>
  <c r="BU260" i="37"/>
  <c r="AR263" i="37"/>
  <c r="BX262" i="37"/>
  <c r="BH262" i="37"/>
  <c r="AN261" i="37"/>
  <c r="BD260" i="37"/>
  <c r="BT260" i="37"/>
  <c r="AL261" i="37"/>
  <c r="BB260" i="37"/>
  <c r="BR260" i="37"/>
  <c r="AF262" i="37"/>
  <c r="BL261" i="37"/>
  <c r="AV261" i="37"/>
  <c r="BQ260" i="37"/>
  <c r="BA260" i="37"/>
  <c r="AK261" i="37"/>
  <c r="BK261" i="37"/>
  <c r="CA261" i="37"/>
  <c r="AU262" i="37"/>
  <c r="BO260" i="36"/>
  <c r="AY260" i="36"/>
  <c r="AI261" i="36"/>
  <c r="AS261" i="36"/>
  <c r="BI260" i="36"/>
  <c r="BY260" i="36"/>
  <c r="AM261" i="36"/>
  <c r="BS260" i="36"/>
  <c r="BC260" i="36"/>
  <c r="BR261" i="36"/>
  <c r="BB261" i="36"/>
  <c r="AL262" i="36"/>
  <c r="BP261" i="36"/>
  <c r="AZ261" i="36"/>
  <c r="AJ262" i="36"/>
  <c r="AU261" i="36"/>
  <c r="BK260" i="36"/>
  <c r="CA260" i="36"/>
  <c r="BU261" i="36"/>
  <c r="BE261" i="36"/>
  <c r="AO262" i="36"/>
  <c r="BH261" i="36"/>
  <c r="BX261" i="36"/>
  <c r="AR262" i="36"/>
  <c r="BV260" i="36"/>
  <c r="AP261" i="36"/>
  <c r="BF260" i="36"/>
  <c r="BW260" i="36"/>
  <c r="AQ261" i="36"/>
  <c r="BG260" i="36"/>
  <c r="BT260" i="36"/>
  <c r="AN261" i="36"/>
  <c r="BD260" i="36"/>
  <c r="BM260" i="36"/>
  <c r="AW260" i="36"/>
  <c r="AG261" i="36"/>
  <c r="BJ260" i="36"/>
  <c r="BZ260" i="36"/>
  <c r="AT261" i="36"/>
  <c r="BL260" i="36"/>
  <c r="AV260" i="36"/>
  <c r="AF261" i="36"/>
  <c r="BA262" i="36"/>
  <c r="BQ262" i="36"/>
  <c r="AK263" i="36"/>
  <c r="AH263" i="36"/>
  <c r="AX262" i="36"/>
  <c r="BN262" i="36"/>
  <c r="BE257" i="16"/>
  <c r="BU257" i="16"/>
  <c r="AW130" i="16"/>
  <c r="BM130" i="16"/>
  <c r="BG257" i="16"/>
  <c r="BW257" i="16"/>
  <c r="AY131" i="16"/>
  <c r="BO131" i="16"/>
  <c r="BF258" i="16"/>
  <c r="BV258" i="16"/>
  <c r="BT257" i="16"/>
  <c r="BD257" i="16"/>
  <c r="BH258" i="16"/>
  <c r="BX258" i="16"/>
  <c r="BI257" i="16"/>
  <c r="BY257" i="16"/>
  <c r="CA258" i="16"/>
  <c r="BK258" i="16"/>
  <c r="AZ131" i="16"/>
  <c r="BP131" i="16"/>
  <c r="BZ258" i="16"/>
  <c r="BJ258" i="16"/>
  <c r="BR130" i="16"/>
  <c r="BB130" i="16"/>
  <c r="BN130" i="16"/>
  <c r="AX130" i="16"/>
  <c r="BL130" i="16"/>
  <c r="AV130" i="16"/>
  <c r="BC130" i="16"/>
  <c r="BS130" i="16"/>
  <c r="BQ130" i="16"/>
  <c r="BA130" i="16"/>
  <c r="AP259" i="16"/>
  <c r="AR259" i="16"/>
  <c r="AQ258" i="16"/>
  <c r="AO258" i="16"/>
  <c r="AN258" i="16"/>
  <c r="AS258" i="16"/>
  <c r="AT259" i="16"/>
  <c r="AU259" i="16"/>
  <c r="AJ132" i="16"/>
  <c r="AI132" i="16"/>
  <c r="V116" i="15"/>
  <c r="U115" i="15"/>
  <c r="AC115" i="15" s="1"/>
  <c r="W116" i="15"/>
  <c r="AE116" i="15" s="1"/>
  <c r="X116" i="15"/>
  <c r="AF116" i="15" s="1"/>
  <c r="R116" i="15"/>
  <c r="Z116" i="15" s="1"/>
  <c r="T116" i="15"/>
  <c r="AB116" i="15" s="1"/>
  <c r="Y116" i="15"/>
  <c r="AG116" i="15" s="1"/>
  <c r="S115" i="15"/>
  <c r="AA115" i="15" s="1"/>
  <c r="AQ263" i="39" l="1"/>
  <c r="BG262" i="39"/>
  <c r="BW262" i="39"/>
  <c r="BB261" i="42"/>
  <c r="AL262" i="42"/>
  <c r="BR261" i="42"/>
  <c r="BI261" i="38"/>
  <c r="BY261" i="38"/>
  <c r="AS262" i="38"/>
  <c r="AS262" i="43"/>
  <c r="BI261" i="43"/>
  <c r="BY261" i="43"/>
  <c r="AZ261" i="42"/>
  <c r="AJ262" i="42"/>
  <c r="BP261" i="42"/>
  <c r="BN262" i="37"/>
  <c r="AX262" i="37"/>
  <c r="AH263" i="37"/>
  <c r="AG262" i="40"/>
  <c r="AW261" i="40"/>
  <c r="BM261" i="40"/>
  <c r="AV261" i="40"/>
  <c r="BL261" i="40"/>
  <c r="AF262" i="40"/>
  <c r="AT262" i="38"/>
  <c r="BZ261" i="38"/>
  <c r="BJ261" i="38"/>
  <c r="BT261" i="42"/>
  <c r="AN262" i="42"/>
  <c r="BD261" i="42"/>
  <c r="AZ261" i="41"/>
  <c r="AJ262" i="41"/>
  <c r="BP261" i="41"/>
  <c r="AT262" i="43"/>
  <c r="BJ261" i="43"/>
  <c r="BZ261" i="43"/>
  <c r="V159" i="45"/>
  <c r="AD158" i="45"/>
  <c r="BH261" i="40"/>
  <c r="BX261" i="40"/>
  <c r="AR262" i="40"/>
  <c r="CA261" i="41"/>
  <c r="BK261" i="41"/>
  <c r="AU262" i="41"/>
  <c r="AW261" i="42"/>
  <c r="BM261" i="42"/>
  <c r="AG262" i="42"/>
  <c r="AC158" i="45"/>
  <c r="U159" i="45"/>
  <c r="AG262" i="37"/>
  <c r="AW261" i="37"/>
  <c r="BM261" i="37"/>
  <c r="CA261" i="43"/>
  <c r="AU262" i="43"/>
  <c r="BK261" i="43"/>
  <c r="R161" i="45"/>
  <c r="Z160" i="45"/>
  <c r="T162" i="45"/>
  <c r="AB161" i="45"/>
  <c r="AE160" i="45"/>
  <c r="W161" i="45"/>
  <c r="AF158" i="45"/>
  <c r="X159" i="45"/>
  <c r="AG158" i="45"/>
  <c r="Y159" i="45"/>
  <c r="S161" i="45"/>
  <c r="AA160" i="45"/>
  <c r="BZ261" i="44"/>
  <c r="AT262" i="44"/>
  <c r="BJ261" i="44"/>
  <c r="BV262" i="44"/>
  <c r="BF262" i="44"/>
  <c r="AP263" i="44"/>
  <c r="AW262" i="44"/>
  <c r="AG263" i="44"/>
  <c r="BM262" i="44"/>
  <c r="BB264" i="44"/>
  <c r="BR264" i="44"/>
  <c r="AL265" i="44"/>
  <c r="BP261" i="44"/>
  <c r="AJ262" i="44"/>
  <c r="AZ261" i="44"/>
  <c r="BX261" i="44"/>
  <c r="AR262" i="44"/>
  <c r="BH261" i="44"/>
  <c r="CA263" i="44"/>
  <c r="BK263" i="44"/>
  <c r="AU264" i="44"/>
  <c r="BW262" i="44"/>
  <c r="BG262" i="44"/>
  <c r="AQ263" i="44"/>
  <c r="BD262" i="44"/>
  <c r="BT262" i="44"/>
  <c r="AN263" i="44"/>
  <c r="AS263" i="44"/>
  <c r="BY262" i="44"/>
  <c r="BI262" i="44"/>
  <c r="BN263" i="44"/>
  <c r="AH264" i="44"/>
  <c r="AX263" i="44"/>
  <c r="AK264" i="44"/>
  <c r="BA263" i="44"/>
  <c r="BQ263" i="44"/>
  <c r="BO261" i="44"/>
  <c r="AI262" i="44"/>
  <c r="AY261" i="44"/>
  <c r="BU262" i="44"/>
  <c r="BE262" i="44"/>
  <c r="AO263" i="44"/>
  <c r="AF264" i="44"/>
  <c r="BL263" i="44"/>
  <c r="AV263" i="44"/>
  <c r="BC261" i="44"/>
  <c r="AM262" i="44"/>
  <c r="BS261" i="44"/>
  <c r="BS262" i="43"/>
  <c r="AM263" i="43"/>
  <c r="BC262" i="43"/>
  <c r="AN263" i="43"/>
  <c r="BT262" i="43"/>
  <c r="BD262" i="43"/>
  <c r="AQ263" i="43"/>
  <c r="BW262" i="43"/>
  <c r="BG262" i="43"/>
  <c r="BB262" i="43"/>
  <c r="BR262" i="43"/>
  <c r="AL263" i="43"/>
  <c r="BU262" i="43"/>
  <c r="AO263" i="43"/>
  <c r="BE262" i="43"/>
  <c r="BV262" i="43"/>
  <c r="BF262" i="43"/>
  <c r="AP263" i="43"/>
  <c r="AG262" i="43"/>
  <c r="AW261" i="43"/>
  <c r="BM261" i="43"/>
  <c r="AV262" i="43"/>
  <c r="BL262" i="43"/>
  <c r="AF263" i="43"/>
  <c r="BH263" i="43"/>
  <c r="AR264" i="43"/>
  <c r="BX263" i="43"/>
  <c r="AZ261" i="43"/>
  <c r="BP261" i="43"/>
  <c r="AJ262" i="43"/>
  <c r="BQ262" i="43"/>
  <c r="BA262" i="43"/>
  <c r="AK263" i="43"/>
  <c r="AX261" i="43"/>
  <c r="BN261" i="43"/>
  <c r="AH262" i="43"/>
  <c r="AY261" i="43"/>
  <c r="AI262" i="43"/>
  <c r="BO261" i="43"/>
  <c r="AF262" i="42"/>
  <c r="BL261" i="42"/>
  <c r="AV261" i="42"/>
  <c r="AO264" i="42"/>
  <c r="BU263" i="42"/>
  <c r="BE263" i="42"/>
  <c r="BH261" i="42"/>
  <c r="AR262" i="42"/>
  <c r="BX261" i="42"/>
  <c r="AU263" i="42"/>
  <c r="BK262" i="42"/>
  <c r="CA262" i="42"/>
  <c r="BC263" i="42"/>
  <c r="BS263" i="42"/>
  <c r="AM264" i="42"/>
  <c r="BW261" i="42"/>
  <c r="BG261" i="42"/>
  <c r="AQ262" i="42"/>
  <c r="BV261" i="42"/>
  <c r="BF261" i="42"/>
  <c r="AP262" i="42"/>
  <c r="BQ262" i="42"/>
  <c r="BA262" i="42"/>
  <c r="AK263" i="42"/>
  <c r="BY261" i="42"/>
  <c r="BI261" i="42"/>
  <c r="AS262" i="42"/>
  <c r="AY261" i="42"/>
  <c r="AI262" i="42"/>
  <c r="BO261" i="42"/>
  <c r="BN263" i="42"/>
  <c r="AX263" i="42"/>
  <c r="AH264" i="42"/>
  <c r="AT262" i="42"/>
  <c r="BJ261" i="42"/>
  <c r="BZ261" i="42"/>
  <c r="AR262" i="41"/>
  <c r="BH261" i="41"/>
  <c r="BX261" i="41"/>
  <c r="AG262" i="41"/>
  <c r="BM261" i="41"/>
  <c r="AW261" i="41"/>
  <c r="BZ263" i="41"/>
  <c r="BJ263" i="41"/>
  <c r="AT264" i="41"/>
  <c r="AL262" i="41"/>
  <c r="BB261" i="41"/>
  <c r="BR261" i="41"/>
  <c r="AH263" i="41"/>
  <c r="BN262" i="41"/>
  <c r="AX262" i="41"/>
  <c r="BG261" i="41"/>
  <c r="AQ262" i="41"/>
  <c r="BW261" i="41"/>
  <c r="BL261" i="41"/>
  <c r="AF262" i="41"/>
  <c r="AV261" i="41"/>
  <c r="BE264" i="41"/>
  <c r="BU264" i="41"/>
  <c r="AO265" i="41"/>
  <c r="AM262" i="41"/>
  <c r="BC261" i="41"/>
  <c r="BS261" i="41"/>
  <c r="AK264" i="41"/>
  <c r="BA263" i="41"/>
  <c r="BQ263" i="41"/>
  <c r="BY264" i="41"/>
  <c r="BI264" i="41"/>
  <c r="AS265" i="41"/>
  <c r="AP262" i="41"/>
  <c r="BF261" i="41"/>
  <c r="BV261" i="41"/>
  <c r="AY262" i="41"/>
  <c r="AI263" i="41"/>
  <c r="BO262" i="41"/>
  <c r="AN262" i="41"/>
  <c r="BT261" i="41"/>
  <c r="BD261" i="41"/>
  <c r="AO262" i="40"/>
  <c r="BE261" i="40"/>
  <c r="BU261" i="40"/>
  <c r="AH262" i="40"/>
  <c r="AX261" i="40"/>
  <c r="BN261" i="40"/>
  <c r="AQ264" i="40"/>
  <c r="BW263" i="40"/>
  <c r="BG263" i="40"/>
  <c r="AJ262" i="40"/>
  <c r="AZ261" i="40"/>
  <c r="BP261" i="40"/>
  <c r="BC262" i="40"/>
  <c r="BS262" i="40"/>
  <c r="AM263" i="40"/>
  <c r="BI261" i="40"/>
  <c r="BY261" i="40"/>
  <c r="AS262" i="40"/>
  <c r="AU262" i="40"/>
  <c r="CA261" i="40"/>
  <c r="BK261" i="40"/>
  <c r="BB261" i="40"/>
  <c r="AL262" i="40"/>
  <c r="BR261" i="40"/>
  <c r="AI262" i="40"/>
  <c r="BO261" i="40"/>
  <c r="AY261" i="40"/>
  <c r="AT263" i="40"/>
  <c r="BJ262" i="40"/>
  <c r="BZ262" i="40"/>
  <c r="AP262" i="40"/>
  <c r="BV261" i="40"/>
  <c r="BF261" i="40"/>
  <c r="BT261" i="40"/>
  <c r="AN262" i="40"/>
  <c r="BD261" i="40"/>
  <c r="AK264" i="40"/>
  <c r="BQ263" i="40"/>
  <c r="BA263" i="40"/>
  <c r="AF263" i="39"/>
  <c r="BL262" i="39"/>
  <c r="AV262" i="39"/>
  <c r="BR262" i="39"/>
  <c r="BB262" i="39"/>
  <c r="AL263" i="39"/>
  <c r="BX263" i="39"/>
  <c r="BH263" i="39"/>
  <c r="AR264" i="39"/>
  <c r="BD261" i="39"/>
  <c r="AN262" i="39"/>
  <c r="BT261" i="39"/>
  <c r="AG262" i="39"/>
  <c r="AW261" i="39"/>
  <c r="BM261" i="39"/>
  <c r="AH262" i="39"/>
  <c r="AX261" i="39"/>
  <c r="BN261" i="39"/>
  <c r="AI262" i="39"/>
  <c r="AY261" i="39"/>
  <c r="BO261" i="39"/>
  <c r="BS262" i="39"/>
  <c r="AM263" i="39"/>
  <c r="BC262" i="39"/>
  <c r="CA261" i="39"/>
  <c r="BK261" i="39"/>
  <c r="AU262" i="39"/>
  <c r="BF262" i="39"/>
  <c r="AP263" i="39"/>
  <c r="BV262" i="39"/>
  <c r="AK264" i="39"/>
  <c r="BA263" i="39"/>
  <c r="BQ263" i="39"/>
  <c r="AT264" i="39"/>
  <c r="BJ263" i="39"/>
  <c r="BZ263" i="39"/>
  <c r="BU262" i="39"/>
  <c r="BE262" i="39"/>
  <c r="AO263" i="39"/>
  <c r="AZ263" i="39"/>
  <c r="BP263" i="39"/>
  <c r="AJ264" i="39"/>
  <c r="AS263" i="39"/>
  <c r="BI262" i="39"/>
  <c r="BY262" i="39"/>
  <c r="BV261" i="38"/>
  <c r="AP262" i="38"/>
  <c r="BF261" i="38"/>
  <c r="BU261" i="38"/>
  <c r="BE261" i="38"/>
  <c r="AO262" i="38"/>
  <c r="BL261" i="38"/>
  <c r="AF262" i="38"/>
  <c r="AV261" i="38"/>
  <c r="BG263" i="38"/>
  <c r="BW263" i="38"/>
  <c r="AQ264" i="38"/>
  <c r="AU262" i="38"/>
  <c r="CA261" i="38"/>
  <c r="BK261" i="38"/>
  <c r="BA262" i="38"/>
  <c r="BQ262" i="38"/>
  <c r="AK263" i="38"/>
  <c r="AG262" i="38"/>
  <c r="BM261" i="38"/>
  <c r="AW261" i="38"/>
  <c r="AR263" i="38"/>
  <c r="BH262" i="38"/>
  <c r="BX262" i="38"/>
  <c r="AH263" i="38"/>
  <c r="AX262" i="38"/>
  <c r="BN262" i="38"/>
  <c r="BS262" i="38"/>
  <c r="AM263" i="38"/>
  <c r="BC262" i="38"/>
  <c r="BP262" i="38"/>
  <c r="AZ262" i="38"/>
  <c r="AJ263" i="38"/>
  <c r="AN263" i="38"/>
  <c r="BD262" i="38"/>
  <c r="BT262" i="38"/>
  <c r="AY262" i="38"/>
  <c r="AI263" i="38"/>
  <c r="BO262" i="38"/>
  <c r="AL264" i="38"/>
  <c r="BB263" i="38"/>
  <c r="BR263" i="38"/>
  <c r="BW261" i="37"/>
  <c r="BG261" i="37"/>
  <c r="AQ262" i="37"/>
  <c r="AN262" i="37"/>
  <c r="BD261" i="37"/>
  <c r="BT261" i="37"/>
  <c r="AU263" i="37"/>
  <c r="BK262" i="37"/>
  <c r="CA262" i="37"/>
  <c r="BB261" i="37"/>
  <c r="AL262" i="37"/>
  <c r="BR261" i="37"/>
  <c r="AP263" i="37"/>
  <c r="BV262" i="37"/>
  <c r="BF262" i="37"/>
  <c r="AK262" i="37"/>
  <c r="BA261" i="37"/>
  <c r="BQ261" i="37"/>
  <c r="BI261" i="37"/>
  <c r="BY261" i="37"/>
  <c r="AS262" i="37"/>
  <c r="BL262" i="37"/>
  <c r="AV262" i="37"/>
  <c r="AF263" i="37"/>
  <c r="BZ261" i="37"/>
  <c r="BJ261" i="37"/>
  <c r="AT262" i="37"/>
  <c r="BX263" i="37"/>
  <c r="BH263" i="37"/>
  <c r="AR264" i="37"/>
  <c r="AO262" i="37"/>
  <c r="BE261" i="37"/>
  <c r="BU261" i="37"/>
  <c r="AM262" i="37"/>
  <c r="BC261" i="37"/>
  <c r="BS261" i="37"/>
  <c r="AZ261" i="37"/>
  <c r="AJ262" i="37"/>
  <c r="BP261" i="37"/>
  <c r="AY261" i="37"/>
  <c r="AI262" i="37"/>
  <c r="BO261" i="37"/>
  <c r="AT262" i="36"/>
  <c r="BZ261" i="36"/>
  <c r="BJ261" i="36"/>
  <c r="AG262" i="36"/>
  <c r="AW261" i="36"/>
  <c r="BM261" i="36"/>
  <c r="BS261" i="36"/>
  <c r="BC261" i="36"/>
  <c r="AM262" i="36"/>
  <c r="AS262" i="36"/>
  <c r="BY261" i="36"/>
  <c r="BI261" i="36"/>
  <c r="CA261" i="36"/>
  <c r="AU262" i="36"/>
  <c r="BK261" i="36"/>
  <c r="AX263" i="36"/>
  <c r="AH264" i="36"/>
  <c r="BN263" i="36"/>
  <c r="AY261" i="36"/>
  <c r="BO261" i="36"/>
  <c r="AI262" i="36"/>
  <c r="BP262" i="36"/>
  <c r="AJ263" i="36"/>
  <c r="AZ262" i="36"/>
  <c r="BT261" i="36"/>
  <c r="BD261" i="36"/>
  <c r="AN262" i="36"/>
  <c r="BF261" i="36"/>
  <c r="BV261" i="36"/>
  <c r="AP262" i="36"/>
  <c r="AF262" i="36"/>
  <c r="AV261" i="36"/>
  <c r="BL261" i="36"/>
  <c r="BB262" i="36"/>
  <c r="BR262" i="36"/>
  <c r="AL263" i="36"/>
  <c r="BG261" i="36"/>
  <c r="BW261" i="36"/>
  <c r="AQ262" i="36"/>
  <c r="BQ263" i="36"/>
  <c r="AK264" i="36"/>
  <c r="BA263" i="36"/>
  <c r="AR263" i="36"/>
  <c r="BH262" i="36"/>
  <c r="BX262" i="36"/>
  <c r="BE262" i="36"/>
  <c r="AO263" i="36"/>
  <c r="BU262" i="36"/>
  <c r="AD116" i="15"/>
  <c r="CA259" i="16"/>
  <c r="BK259" i="16"/>
  <c r="BI258" i="16"/>
  <c r="BY258" i="16"/>
  <c r="BB131" i="16"/>
  <c r="BR131" i="16"/>
  <c r="BC131" i="16"/>
  <c r="BS131" i="16"/>
  <c r="BA131" i="16"/>
  <c r="BQ131" i="16"/>
  <c r="BZ259" i="16"/>
  <c r="BJ259" i="16"/>
  <c r="BD258" i="16"/>
  <c r="BT258" i="16"/>
  <c r="BG258" i="16"/>
  <c r="BW258" i="16"/>
  <c r="BU258" i="16"/>
  <c r="BE258" i="16"/>
  <c r="BX259" i="16"/>
  <c r="BH259" i="16"/>
  <c r="BV259" i="16"/>
  <c r="BF259" i="16"/>
  <c r="BL131" i="16"/>
  <c r="AV131" i="16"/>
  <c r="BM131" i="16"/>
  <c r="AW131" i="16"/>
  <c r="BO132" i="16"/>
  <c r="AY132" i="16"/>
  <c r="AX131" i="16"/>
  <c r="BN131" i="16"/>
  <c r="BP132" i="16"/>
  <c r="AZ132" i="16"/>
  <c r="AO259" i="16"/>
  <c r="AQ259" i="16"/>
  <c r="AN259" i="16"/>
  <c r="AR260" i="16"/>
  <c r="AP260" i="16"/>
  <c r="AS259" i="16"/>
  <c r="AU260" i="16"/>
  <c r="AT260" i="16"/>
  <c r="AM132" i="16"/>
  <c r="AH132" i="16"/>
  <c r="AL132" i="16"/>
  <c r="AG132" i="16"/>
  <c r="AF132" i="16"/>
  <c r="AK132" i="16"/>
  <c r="V117" i="15"/>
  <c r="AD117" i="15" s="1"/>
  <c r="Y117" i="15"/>
  <c r="AG117" i="15" s="1"/>
  <c r="R117" i="15"/>
  <c r="Z117" i="15" s="1"/>
  <c r="S116" i="15"/>
  <c r="AA116" i="15" s="1"/>
  <c r="X117" i="15"/>
  <c r="AF117" i="15" s="1"/>
  <c r="W117" i="15"/>
  <c r="AE117" i="15" s="1"/>
  <c r="T117" i="15"/>
  <c r="AB117" i="15" s="1"/>
  <c r="U116" i="15"/>
  <c r="AC116" i="15" s="1"/>
  <c r="BM262" i="40" l="1"/>
  <c r="AG263" i="40"/>
  <c r="AW262" i="40"/>
  <c r="BN263" i="37"/>
  <c r="AX263" i="37"/>
  <c r="AH264" i="37"/>
  <c r="AD159" i="45"/>
  <c r="V160" i="45"/>
  <c r="AU263" i="43"/>
  <c r="CA262" i="43"/>
  <c r="BK262" i="43"/>
  <c r="AT263" i="43"/>
  <c r="BJ262" i="43"/>
  <c r="BZ262" i="43"/>
  <c r="AZ262" i="42"/>
  <c r="BP262" i="42"/>
  <c r="AJ263" i="42"/>
  <c r="AZ262" i="41"/>
  <c r="BP262" i="41"/>
  <c r="AJ263" i="41"/>
  <c r="BM262" i="37"/>
  <c r="AW262" i="37"/>
  <c r="AG263" i="37"/>
  <c r="BY262" i="43"/>
  <c r="AS263" i="43"/>
  <c r="BI262" i="43"/>
  <c r="AC159" i="45"/>
  <c r="U160" i="45"/>
  <c r="BT262" i="42"/>
  <c r="AN263" i="42"/>
  <c r="BD262" i="42"/>
  <c r="AS263" i="38"/>
  <c r="BI262" i="38"/>
  <c r="BY262" i="38"/>
  <c r="AW262" i="42"/>
  <c r="BM262" i="42"/>
  <c r="AG263" i="42"/>
  <c r="BJ262" i="38"/>
  <c r="AT263" i="38"/>
  <c r="BZ262" i="38"/>
  <c r="BB262" i="42"/>
  <c r="AL263" i="42"/>
  <c r="BR262" i="42"/>
  <c r="BK262" i="41"/>
  <c r="AU263" i="41"/>
  <c r="CA262" i="41"/>
  <c r="BL262" i="40"/>
  <c r="AF263" i="40"/>
  <c r="AV262" i="40"/>
  <c r="BX262" i="40"/>
  <c r="AR263" i="40"/>
  <c r="BH262" i="40"/>
  <c r="BW263" i="39"/>
  <c r="AQ264" i="39"/>
  <c r="BG263" i="39"/>
  <c r="Y160" i="45"/>
  <c r="AG159" i="45"/>
  <c r="S162" i="45"/>
  <c r="AA161" i="45"/>
  <c r="W162" i="45"/>
  <c r="AE161" i="45"/>
  <c r="T163" i="45"/>
  <c r="AB162" i="45"/>
  <c r="X160" i="45"/>
  <c r="AF159" i="45"/>
  <c r="Z161" i="45"/>
  <c r="R162" i="45"/>
  <c r="BX262" i="44"/>
  <c r="AR263" i="44"/>
  <c r="BH262" i="44"/>
  <c r="AL266" i="44"/>
  <c r="BB265" i="44"/>
  <c r="BR265" i="44"/>
  <c r="AI263" i="44"/>
  <c r="AY262" i="44"/>
  <c r="BO262" i="44"/>
  <c r="BA264" i="44"/>
  <c r="AK265" i="44"/>
  <c r="BQ264" i="44"/>
  <c r="BD263" i="44"/>
  <c r="AN264" i="44"/>
  <c r="BT263" i="44"/>
  <c r="BV263" i="44"/>
  <c r="AP264" i="44"/>
  <c r="BF263" i="44"/>
  <c r="BW263" i="44"/>
  <c r="AQ264" i="44"/>
  <c r="BG263" i="44"/>
  <c r="AJ263" i="44"/>
  <c r="AZ262" i="44"/>
  <c r="BP262" i="44"/>
  <c r="BY263" i="44"/>
  <c r="AS264" i="44"/>
  <c r="BI263" i="44"/>
  <c r="BC262" i="44"/>
  <c r="BS262" i="44"/>
  <c r="AM263" i="44"/>
  <c r="AF265" i="44"/>
  <c r="BL264" i="44"/>
  <c r="AV264" i="44"/>
  <c r="AX264" i="44"/>
  <c r="AH265" i="44"/>
  <c r="BN264" i="44"/>
  <c r="BM263" i="44"/>
  <c r="AG264" i="44"/>
  <c r="AW263" i="44"/>
  <c r="BE263" i="44"/>
  <c r="BU263" i="44"/>
  <c r="AO264" i="44"/>
  <c r="BJ262" i="44"/>
  <c r="BZ262" i="44"/>
  <c r="AT263" i="44"/>
  <c r="CA264" i="44"/>
  <c r="BK264" i="44"/>
  <c r="AU265" i="44"/>
  <c r="BN262" i="43"/>
  <c r="AH263" i="43"/>
  <c r="AX262" i="43"/>
  <c r="BG263" i="43"/>
  <c r="AQ264" i="43"/>
  <c r="BW263" i="43"/>
  <c r="BT263" i="43"/>
  <c r="BD263" i="43"/>
  <c r="AN264" i="43"/>
  <c r="BM262" i="43"/>
  <c r="AW262" i="43"/>
  <c r="AG263" i="43"/>
  <c r="AY262" i="43"/>
  <c r="BO262" i="43"/>
  <c r="AI263" i="43"/>
  <c r="BX264" i="43"/>
  <c r="BH264" i="43"/>
  <c r="AR265" i="43"/>
  <c r="BU263" i="43"/>
  <c r="BE263" i="43"/>
  <c r="AO264" i="43"/>
  <c r="BQ263" i="43"/>
  <c r="BA263" i="43"/>
  <c r="AK264" i="43"/>
  <c r="AM264" i="43"/>
  <c r="BS263" i="43"/>
  <c r="BC263" i="43"/>
  <c r="BP262" i="43"/>
  <c r="AZ262" i="43"/>
  <c r="AJ263" i="43"/>
  <c r="AV263" i="43"/>
  <c r="AF264" i="43"/>
  <c r="BL263" i="43"/>
  <c r="AP264" i="43"/>
  <c r="BV263" i="43"/>
  <c r="BF263" i="43"/>
  <c r="AL264" i="43"/>
  <c r="BB263" i="43"/>
  <c r="BR263" i="43"/>
  <c r="AS263" i="42"/>
  <c r="BY262" i="42"/>
  <c r="BI262" i="42"/>
  <c r="BK263" i="42"/>
  <c r="AU264" i="42"/>
  <c r="CA263" i="42"/>
  <c r="AT263" i="42"/>
  <c r="BJ262" i="42"/>
  <c r="BZ262" i="42"/>
  <c r="BQ263" i="42"/>
  <c r="BA263" i="42"/>
  <c r="AK264" i="42"/>
  <c r="AP263" i="42"/>
  <c r="BF262" i="42"/>
  <c r="BV262" i="42"/>
  <c r="AR263" i="42"/>
  <c r="BH262" i="42"/>
  <c r="BX262" i="42"/>
  <c r="AQ263" i="42"/>
  <c r="BW262" i="42"/>
  <c r="BG262" i="42"/>
  <c r="AX264" i="42"/>
  <c r="AH265" i="42"/>
  <c r="BN264" i="42"/>
  <c r="BU264" i="42"/>
  <c r="AO265" i="42"/>
  <c r="BE264" i="42"/>
  <c r="AM265" i="42"/>
  <c r="BC264" i="42"/>
  <c r="BS264" i="42"/>
  <c r="AY262" i="42"/>
  <c r="AI263" i="42"/>
  <c r="BO262" i="42"/>
  <c r="AV262" i="42"/>
  <c r="BL262" i="42"/>
  <c r="AF263" i="42"/>
  <c r="AQ263" i="41"/>
  <c r="BG262" i="41"/>
  <c r="BW262" i="41"/>
  <c r="AS266" i="41"/>
  <c r="BI265" i="41"/>
  <c r="BY265" i="41"/>
  <c r="AP263" i="41"/>
  <c r="BF262" i="41"/>
  <c r="BV262" i="41"/>
  <c r="AX263" i="41"/>
  <c r="BN263" i="41"/>
  <c r="AH264" i="41"/>
  <c r="BT262" i="41"/>
  <c r="AN263" i="41"/>
  <c r="BD262" i="41"/>
  <c r="BM262" i="41"/>
  <c r="AG263" i="41"/>
  <c r="AW262" i="41"/>
  <c r="BL262" i="41"/>
  <c r="AV262" i="41"/>
  <c r="AF263" i="41"/>
  <c r="BA264" i="41"/>
  <c r="AK265" i="41"/>
  <c r="BQ264" i="41"/>
  <c r="BS262" i="41"/>
  <c r="BC262" i="41"/>
  <c r="AM263" i="41"/>
  <c r="BR262" i="41"/>
  <c r="BB262" i="41"/>
  <c r="AL263" i="41"/>
  <c r="BZ264" i="41"/>
  <c r="BJ264" i="41"/>
  <c r="AT265" i="41"/>
  <c r="AO266" i="41"/>
  <c r="BU265" i="41"/>
  <c r="BE265" i="41"/>
  <c r="AI264" i="41"/>
  <c r="AY263" i="41"/>
  <c r="BO263" i="41"/>
  <c r="BH262" i="41"/>
  <c r="AR263" i="41"/>
  <c r="BX262" i="41"/>
  <c r="BK262" i="40"/>
  <c r="AU263" i="40"/>
  <c r="CA262" i="40"/>
  <c r="BS263" i="40"/>
  <c r="AM264" i="40"/>
  <c r="BC263" i="40"/>
  <c r="AP263" i="40"/>
  <c r="BV262" i="40"/>
  <c r="BF262" i="40"/>
  <c r="BZ263" i="40"/>
  <c r="BJ263" i="40"/>
  <c r="AT264" i="40"/>
  <c r="BO262" i="40"/>
  <c r="AY262" i="40"/>
  <c r="AI263" i="40"/>
  <c r="AQ265" i="40"/>
  <c r="BG264" i="40"/>
  <c r="BW264" i="40"/>
  <c r="AK265" i="40"/>
  <c r="BA264" i="40"/>
  <c r="BQ264" i="40"/>
  <c r="BD262" i="40"/>
  <c r="AN263" i="40"/>
  <c r="BT262" i="40"/>
  <c r="BR262" i="40"/>
  <c r="AL263" i="40"/>
  <c r="BB262" i="40"/>
  <c r="AS263" i="40"/>
  <c r="BY262" i="40"/>
  <c r="BI262" i="40"/>
  <c r="BP262" i="40"/>
  <c r="AZ262" i="40"/>
  <c r="AJ263" i="40"/>
  <c r="BN262" i="40"/>
  <c r="AH263" i="40"/>
  <c r="AX262" i="40"/>
  <c r="BU262" i="40"/>
  <c r="BE262" i="40"/>
  <c r="AO263" i="40"/>
  <c r="AY262" i="39"/>
  <c r="AI263" i="39"/>
  <c r="BO262" i="39"/>
  <c r="BA264" i="39"/>
  <c r="AK265" i="39"/>
  <c r="BQ264" i="39"/>
  <c r="BV263" i="39"/>
  <c r="BF263" i="39"/>
  <c r="AP264" i="39"/>
  <c r="AZ264" i="39"/>
  <c r="AJ265" i="39"/>
  <c r="BP264" i="39"/>
  <c r="BB263" i="39"/>
  <c r="BR263" i="39"/>
  <c r="AL264" i="39"/>
  <c r="BC263" i="39"/>
  <c r="BS263" i="39"/>
  <c r="AM264" i="39"/>
  <c r="BN262" i="39"/>
  <c r="AH263" i="39"/>
  <c r="AX262" i="39"/>
  <c r="BY263" i="39"/>
  <c r="AS264" i="39"/>
  <c r="BI263" i="39"/>
  <c r="BE263" i="39"/>
  <c r="AO264" i="39"/>
  <c r="BU263" i="39"/>
  <c r="AT265" i="39"/>
  <c r="BZ264" i="39"/>
  <c r="BJ264" i="39"/>
  <c r="AG263" i="39"/>
  <c r="BM262" i="39"/>
  <c r="AW262" i="39"/>
  <c r="BD262" i="39"/>
  <c r="AN263" i="39"/>
  <c r="BT262" i="39"/>
  <c r="AR265" i="39"/>
  <c r="BX264" i="39"/>
  <c r="BH264" i="39"/>
  <c r="CA262" i="39"/>
  <c r="BK262" i="39"/>
  <c r="AU263" i="39"/>
  <c r="BL263" i="39"/>
  <c r="AV263" i="39"/>
  <c r="AF264" i="39"/>
  <c r="CA262" i="38"/>
  <c r="AU263" i="38"/>
  <c r="BK262" i="38"/>
  <c r="BN263" i="38"/>
  <c r="AH264" i="38"/>
  <c r="AX263" i="38"/>
  <c r="AN264" i="38"/>
  <c r="BD263" i="38"/>
  <c r="BT263" i="38"/>
  <c r="BC263" i="38"/>
  <c r="AM264" i="38"/>
  <c r="BS263" i="38"/>
  <c r="BR264" i="38"/>
  <c r="AL265" i="38"/>
  <c r="BB264" i="38"/>
  <c r="BU262" i="38"/>
  <c r="AO263" i="38"/>
  <c r="BE262" i="38"/>
  <c r="BX263" i="38"/>
  <c r="BH263" i="38"/>
  <c r="AR264" i="38"/>
  <c r="BP263" i="38"/>
  <c r="AJ264" i="38"/>
  <c r="AZ263" i="38"/>
  <c r="AW262" i="38"/>
  <c r="BM262" i="38"/>
  <c r="AG263" i="38"/>
  <c r="AP263" i="38"/>
  <c r="BF262" i="38"/>
  <c r="BV262" i="38"/>
  <c r="AQ265" i="38"/>
  <c r="BG264" i="38"/>
  <c r="BW264" i="38"/>
  <c r="AV262" i="38"/>
  <c r="AF263" i="38"/>
  <c r="BL262" i="38"/>
  <c r="BO263" i="38"/>
  <c r="AI264" i="38"/>
  <c r="AY263" i="38"/>
  <c r="AK264" i="38"/>
  <c r="BA263" i="38"/>
  <c r="BQ263" i="38"/>
  <c r="BU262" i="37"/>
  <c r="AO263" i="37"/>
  <c r="BE262" i="37"/>
  <c r="AS263" i="37"/>
  <c r="BY262" i="37"/>
  <c r="BI262" i="37"/>
  <c r="BL263" i="37"/>
  <c r="AV263" i="37"/>
  <c r="AF264" i="37"/>
  <c r="AY262" i="37"/>
  <c r="BO262" i="37"/>
  <c r="AI263" i="37"/>
  <c r="BZ262" i="37"/>
  <c r="AT263" i="37"/>
  <c r="BJ262" i="37"/>
  <c r="BT262" i="37"/>
  <c r="BD262" i="37"/>
  <c r="AN263" i="37"/>
  <c r="AQ263" i="37"/>
  <c r="BG262" i="37"/>
  <c r="BW262" i="37"/>
  <c r="BV263" i="37"/>
  <c r="BF263" i="37"/>
  <c r="AP264" i="37"/>
  <c r="BX264" i="37"/>
  <c r="BH264" i="37"/>
  <c r="AR265" i="37"/>
  <c r="BR262" i="37"/>
  <c r="BB262" i="37"/>
  <c r="AL263" i="37"/>
  <c r="CA263" i="37"/>
  <c r="AU264" i="37"/>
  <c r="BK263" i="37"/>
  <c r="AZ262" i="37"/>
  <c r="BP262" i="37"/>
  <c r="AJ263" i="37"/>
  <c r="BA262" i="37"/>
  <c r="BQ262" i="37"/>
  <c r="AK263" i="37"/>
  <c r="BC262" i="37"/>
  <c r="BS262" i="37"/>
  <c r="AM263" i="37"/>
  <c r="BS262" i="36"/>
  <c r="BC262" i="36"/>
  <c r="AM263" i="36"/>
  <c r="BM262" i="36"/>
  <c r="AW262" i="36"/>
  <c r="AG263" i="36"/>
  <c r="AQ263" i="36"/>
  <c r="BW262" i="36"/>
  <c r="BG262" i="36"/>
  <c r="BR263" i="36"/>
  <c r="AL264" i="36"/>
  <c r="BB263" i="36"/>
  <c r="AV262" i="36"/>
  <c r="BL262" i="36"/>
  <c r="AF263" i="36"/>
  <c r="AX264" i="36"/>
  <c r="AH265" i="36"/>
  <c r="BN264" i="36"/>
  <c r="BV262" i="36"/>
  <c r="BF262" i="36"/>
  <c r="AP263" i="36"/>
  <c r="AR264" i="36"/>
  <c r="BH263" i="36"/>
  <c r="BX263" i="36"/>
  <c r="AU263" i="36"/>
  <c r="BK262" i="36"/>
  <c r="CA262" i="36"/>
  <c r="AS263" i="36"/>
  <c r="BI262" i="36"/>
  <c r="BY262" i="36"/>
  <c r="AO264" i="36"/>
  <c r="BE263" i="36"/>
  <c r="BU263" i="36"/>
  <c r="BT262" i="36"/>
  <c r="BD262" i="36"/>
  <c r="AN263" i="36"/>
  <c r="BP263" i="36"/>
  <c r="AJ264" i="36"/>
  <c r="AZ263" i="36"/>
  <c r="BQ264" i="36"/>
  <c r="AK265" i="36"/>
  <c r="BA264" i="36"/>
  <c r="AY262" i="36"/>
  <c r="AI263" i="36"/>
  <c r="BO262" i="36"/>
  <c r="AT263" i="36"/>
  <c r="BJ262" i="36"/>
  <c r="BZ262" i="36"/>
  <c r="BI259" i="16"/>
  <c r="BY259" i="16"/>
  <c r="BW259" i="16"/>
  <c r="BG259" i="16"/>
  <c r="BE259" i="16"/>
  <c r="BU259" i="16"/>
  <c r="CA260" i="16"/>
  <c r="BK260" i="16"/>
  <c r="BV260" i="16"/>
  <c r="BF260" i="16"/>
  <c r="BQ132" i="16"/>
  <c r="BA132" i="16"/>
  <c r="AV132" i="16"/>
  <c r="BL132" i="16"/>
  <c r="BO133" i="16"/>
  <c r="AY133" i="16"/>
  <c r="BN132" i="16"/>
  <c r="AX132" i="16"/>
  <c r="BZ260" i="16"/>
  <c r="BJ260" i="16"/>
  <c r="BH260" i="16"/>
  <c r="BX260" i="16"/>
  <c r="BD259" i="16"/>
  <c r="BT259" i="16"/>
  <c r="BP133" i="16"/>
  <c r="AZ133" i="16"/>
  <c r="BM132" i="16"/>
  <c r="AW132" i="16"/>
  <c r="BB132" i="16"/>
  <c r="BR132" i="16"/>
  <c r="BS132" i="16"/>
  <c r="BC132" i="16"/>
  <c r="AN260" i="16"/>
  <c r="AS260" i="16"/>
  <c r="AQ260" i="16"/>
  <c r="AU261" i="16"/>
  <c r="AP261" i="16"/>
  <c r="AR261" i="16"/>
  <c r="AT261" i="16"/>
  <c r="AO260" i="16"/>
  <c r="X118" i="15"/>
  <c r="AF118" i="15" s="1"/>
  <c r="U117" i="15"/>
  <c r="AC117" i="15" s="1"/>
  <c r="S117" i="15"/>
  <c r="AA117" i="15" s="1"/>
  <c r="T118" i="15"/>
  <c r="AB118" i="15" s="1"/>
  <c r="R118" i="15"/>
  <c r="Z118" i="15" s="1"/>
  <c r="W118" i="15"/>
  <c r="AE118" i="15" s="1"/>
  <c r="Y118" i="15"/>
  <c r="AG118" i="15" s="1"/>
  <c r="V118" i="15"/>
  <c r="AD118" i="15" s="1"/>
  <c r="AZ263" i="41" l="1"/>
  <c r="AJ264" i="41"/>
  <c r="BP263" i="41"/>
  <c r="AT264" i="38"/>
  <c r="BZ263" i="38"/>
  <c r="BJ263" i="38"/>
  <c r="AG264" i="42"/>
  <c r="AW263" i="42"/>
  <c r="BM263" i="42"/>
  <c r="AJ264" i="42"/>
  <c r="BP263" i="42"/>
  <c r="AZ263" i="42"/>
  <c r="BW264" i="39"/>
  <c r="AQ265" i="39"/>
  <c r="BG264" i="39"/>
  <c r="BY263" i="38"/>
  <c r="BI263" i="38"/>
  <c r="AS264" i="38"/>
  <c r="AT264" i="43"/>
  <c r="BZ263" i="43"/>
  <c r="BJ263" i="43"/>
  <c r="BX263" i="40"/>
  <c r="BH263" i="40"/>
  <c r="AR264" i="40"/>
  <c r="BD263" i="42"/>
  <c r="AN264" i="42"/>
  <c r="BT263" i="42"/>
  <c r="BK263" i="43"/>
  <c r="CA263" i="43"/>
  <c r="AU264" i="43"/>
  <c r="AV263" i="40"/>
  <c r="BL263" i="40"/>
  <c r="AF264" i="40"/>
  <c r="U161" i="45"/>
  <c r="AC160" i="45"/>
  <c r="V161" i="45"/>
  <c r="AD160" i="45"/>
  <c r="AH265" i="37"/>
  <c r="AX264" i="37"/>
  <c r="BN264" i="37"/>
  <c r="AU264" i="41"/>
  <c r="BK263" i="41"/>
  <c r="CA263" i="41"/>
  <c r="BY263" i="43"/>
  <c r="BI263" i="43"/>
  <c r="AS264" i="43"/>
  <c r="BM263" i="37"/>
  <c r="AG264" i="37"/>
  <c r="AW263" i="37"/>
  <c r="BB263" i="42"/>
  <c r="AL264" i="42"/>
  <c r="BR263" i="42"/>
  <c r="BM263" i="40"/>
  <c r="AG264" i="40"/>
  <c r="AW263" i="40"/>
  <c r="R163" i="45"/>
  <c r="Z162" i="45"/>
  <c r="T164" i="45"/>
  <c r="AB163" i="45"/>
  <c r="AF160" i="45"/>
  <c r="X161" i="45"/>
  <c r="W163" i="45"/>
  <c r="AE162" i="45"/>
  <c r="AA162" i="45"/>
  <c r="S163" i="45"/>
  <c r="Y161" i="45"/>
  <c r="AG160" i="45"/>
  <c r="BN265" i="44"/>
  <c r="AX265" i="44"/>
  <c r="AH266" i="44"/>
  <c r="BQ265" i="44"/>
  <c r="BA265" i="44"/>
  <c r="AK266" i="44"/>
  <c r="BC263" i="44"/>
  <c r="BS263" i="44"/>
  <c r="AM264" i="44"/>
  <c r="BT264" i="44"/>
  <c r="BD264" i="44"/>
  <c r="AN265" i="44"/>
  <c r="BW264" i="44"/>
  <c r="AQ265" i="44"/>
  <c r="BG264" i="44"/>
  <c r="AU266" i="44"/>
  <c r="BK265" i="44"/>
  <c r="CA265" i="44"/>
  <c r="BY264" i="44"/>
  <c r="AS265" i="44"/>
  <c r="BI264" i="44"/>
  <c r="BR266" i="44"/>
  <c r="BB266" i="44"/>
  <c r="AL267" i="44"/>
  <c r="BV264" i="44"/>
  <c r="BF264" i="44"/>
  <c r="AP265" i="44"/>
  <c r="AY263" i="44"/>
  <c r="BO263" i="44"/>
  <c r="AI264" i="44"/>
  <c r="BZ263" i="44"/>
  <c r="AT264" i="44"/>
  <c r="BJ263" i="44"/>
  <c r="BE264" i="44"/>
  <c r="BU264" i="44"/>
  <c r="AO265" i="44"/>
  <c r="AZ263" i="44"/>
  <c r="BP263" i="44"/>
  <c r="AJ264" i="44"/>
  <c r="BX263" i="44"/>
  <c r="AR264" i="44"/>
  <c r="BH263" i="44"/>
  <c r="AW264" i="44"/>
  <c r="AG265" i="44"/>
  <c r="BM264" i="44"/>
  <c r="AV265" i="44"/>
  <c r="BL265" i="44"/>
  <c r="AF266" i="44"/>
  <c r="BD264" i="43"/>
  <c r="BT264" i="43"/>
  <c r="AN265" i="43"/>
  <c r="BC264" i="43"/>
  <c r="BS264" i="43"/>
  <c r="AM265" i="43"/>
  <c r="AZ263" i="43"/>
  <c r="AJ264" i="43"/>
  <c r="BP263" i="43"/>
  <c r="AR266" i="43"/>
  <c r="BX265" i="43"/>
  <c r="BH265" i="43"/>
  <c r="AI264" i="43"/>
  <c r="AY263" i="43"/>
  <c r="BO263" i="43"/>
  <c r="AK265" i="43"/>
  <c r="BQ264" i="43"/>
  <c r="BA264" i="43"/>
  <c r="BV264" i="43"/>
  <c r="AP265" i="43"/>
  <c r="BF264" i="43"/>
  <c r="BW264" i="43"/>
  <c r="AQ265" i="43"/>
  <c r="BG264" i="43"/>
  <c r="BU264" i="43"/>
  <c r="AO265" i="43"/>
  <c r="BE264" i="43"/>
  <c r="AH264" i="43"/>
  <c r="AX263" i="43"/>
  <c r="BN263" i="43"/>
  <c r="BB264" i="43"/>
  <c r="BR264" i="43"/>
  <c r="AL265" i="43"/>
  <c r="AV264" i="43"/>
  <c r="AF265" i="43"/>
  <c r="BL264" i="43"/>
  <c r="AG264" i="43"/>
  <c r="AW263" i="43"/>
  <c r="BM263" i="43"/>
  <c r="AO266" i="42"/>
  <c r="BE265" i="42"/>
  <c r="BU265" i="42"/>
  <c r="BJ263" i="42"/>
  <c r="AT264" i="42"/>
  <c r="BZ263" i="42"/>
  <c r="BH263" i="42"/>
  <c r="BX263" i="42"/>
  <c r="AR264" i="42"/>
  <c r="BK264" i="42"/>
  <c r="CA264" i="42"/>
  <c r="AU265" i="42"/>
  <c r="AH266" i="42"/>
  <c r="AX265" i="42"/>
  <c r="BN265" i="42"/>
  <c r="AQ264" i="42"/>
  <c r="BW263" i="42"/>
  <c r="BG263" i="42"/>
  <c r="BL263" i="42"/>
  <c r="AV263" i="42"/>
  <c r="AF264" i="42"/>
  <c r="AP264" i="42"/>
  <c r="BV263" i="42"/>
  <c r="BF263" i="42"/>
  <c r="BA264" i="42"/>
  <c r="AK265" i="42"/>
  <c r="BQ264" i="42"/>
  <c r="AM266" i="42"/>
  <c r="BS265" i="42"/>
  <c r="BC265" i="42"/>
  <c r="BO263" i="42"/>
  <c r="AY263" i="42"/>
  <c r="AI264" i="42"/>
  <c r="BI263" i="42"/>
  <c r="AS264" i="42"/>
  <c r="BY263" i="42"/>
  <c r="BM263" i="41"/>
  <c r="AG264" i="41"/>
  <c r="AW263" i="41"/>
  <c r="AX264" i="41"/>
  <c r="AH265" i="41"/>
  <c r="BN264" i="41"/>
  <c r="BQ265" i="41"/>
  <c r="BA265" i="41"/>
  <c r="AK266" i="41"/>
  <c r="BC263" i="41"/>
  <c r="AM264" i="41"/>
  <c r="BS263" i="41"/>
  <c r="BF263" i="41"/>
  <c r="BV263" i="41"/>
  <c r="AP264" i="41"/>
  <c r="AF264" i="41"/>
  <c r="AV263" i="41"/>
  <c r="BL263" i="41"/>
  <c r="BI266" i="41"/>
  <c r="AS267" i="41"/>
  <c r="BY266" i="41"/>
  <c r="AT266" i="41"/>
  <c r="BJ265" i="41"/>
  <c r="BZ265" i="41"/>
  <c r="BD263" i="41"/>
  <c r="AN264" i="41"/>
  <c r="BT263" i="41"/>
  <c r="BO264" i="41"/>
  <c r="AI265" i="41"/>
  <c r="AY264" i="41"/>
  <c r="BU266" i="41"/>
  <c r="BE266" i="41"/>
  <c r="AO267" i="41"/>
  <c r="BX263" i="41"/>
  <c r="BH263" i="41"/>
  <c r="AR264" i="41"/>
  <c r="BB263" i="41"/>
  <c r="AL264" i="41"/>
  <c r="BR263" i="41"/>
  <c r="BG263" i="41"/>
  <c r="BW263" i="41"/>
  <c r="AQ264" i="41"/>
  <c r="BP263" i="40"/>
  <c r="AJ264" i="40"/>
  <c r="AZ263" i="40"/>
  <c r="BE263" i="40"/>
  <c r="BU263" i="40"/>
  <c r="AO264" i="40"/>
  <c r="BG265" i="40"/>
  <c r="BW265" i="40"/>
  <c r="AQ266" i="40"/>
  <c r="BO263" i="40"/>
  <c r="AI264" i="40"/>
  <c r="AY263" i="40"/>
  <c r="BJ264" i="40"/>
  <c r="AT265" i="40"/>
  <c r="BZ264" i="40"/>
  <c r="AP264" i="40"/>
  <c r="BV263" i="40"/>
  <c r="BF263" i="40"/>
  <c r="BT263" i="40"/>
  <c r="AN264" i="40"/>
  <c r="BD263" i="40"/>
  <c r="BQ265" i="40"/>
  <c r="AK266" i="40"/>
  <c r="BA265" i="40"/>
  <c r="AU264" i="40"/>
  <c r="BK263" i="40"/>
  <c r="CA263" i="40"/>
  <c r="BI263" i="40"/>
  <c r="BY263" i="40"/>
  <c r="AS264" i="40"/>
  <c r="BR263" i="40"/>
  <c r="AL264" i="40"/>
  <c r="BB263" i="40"/>
  <c r="BS264" i="40"/>
  <c r="AM265" i="40"/>
  <c r="BC264" i="40"/>
  <c r="AX263" i="40"/>
  <c r="AH264" i="40"/>
  <c r="BN263" i="40"/>
  <c r="BT263" i="39"/>
  <c r="BD263" i="39"/>
  <c r="AN264" i="39"/>
  <c r="AR266" i="39"/>
  <c r="BX265" i="39"/>
  <c r="BH265" i="39"/>
  <c r="BP265" i="39"/>
  <c r="AJ266" i="39"/>
  <c r="AZ265" i="39"/>
  <c r="AI264" i="39"/>
  <c r="BO263" i="39"/>
  <c r="AY263" i="39"/>
  <c r="BR264" i="39"/>
  <c r="BB264" i="39"/>
  <c r="AL265" i="39"/>
  <c r="BM263" i="39"/>
  <c r="AW263" i="39"/>
  <c r="AG264" i="39"/>
  <c r="AP265" i="39"/>
  <c r="BF264" i="39"/>
  <c r="BV264" i="39"/>
  <c r="BE264" i="39"/>
  <c r="BU264" i="39"/>
  <c r="AO265" i="39"/>
  <c r="BY264" i="39"/>
  <c r="AS265" i="39"/>
  <c r="BI264" i="39"/>
  <c r="BK263" i="39"/>
  <c r="AU264" i="39"/>
  <c r="CA263" i="39"/>
  <c r="BN263" i="39"/>
  <c r="AH264" i="39"/>
  <c r="AX263" i="39"/>
  <c r="AV264" i="39"/>
  <c r="AF265" i="39"/>
  <c r="BL264" i="39"/>
  <c r="BZ265" i="39"/>
  <c r="BJ265" i="39"/>
  <c r="AT266" i="39"/>
  <c r="BQ265" i="39"/>
  <c r="AK266" i="39"/>
  <c r="BA265" i="39"/>
  <c r="BC264" i="39"/>
  <c r="BS264" i="39"/>
  <c r="AM265" i="39"/>
  <c r="BN264" i="38"/>
  <c r="AH265" i="38"/>
  <c r="AX264" i="38"/>
  <c r="BG265" i="38"/>
  <c r="AQ266" i="38"/>
  <c r="BW265" i="38"/>
  <c r="AO264" i="38"/>
  <c r="BE263" i="38"/>
  <c r="BU263" i="38"/>
  <c r="BM263" i="38"/>
  <c r="AW263" i="38"/>
  <c r="AG264" i="38"/>
  <c r="AJ265" i="38"/>
  <c r="BP264" i="38"/>
  <c r="AZ264" i="38"/>
  <c r="BB265" i="38"/>
  <c r="AL266" i="38"/>
  <c r="BR265" i="38"/>
  <c r="AK265" i="38"/>
  <c r="BQ264" i="38"/>
  <c r="BA264" i="38"/>
  <c r="AI265" i="38"/>
  <c r="BO264" i="38"/>
  <c r="AY264" i="38"/>
  <c r="CA263" i="38"/>
  <c r="BK263" i="38"/>
  <c r="AU264" i="38"/>
  <c r="AP264" i="38"/>
  <c r="BF263" i="38"/>
  <c r="BV263" i="38"/>
  <c r="BS264" i="38"/>
  <c r="BC264" i="38"/>
  <c r="AM265" i="38"/>
  <c r="BT264" i="38"/>
  <c r="BD264" i="38"/>
  <c r="AN265" i="38"/>
  <c r="BL263" i="38"/>
  <c r="AF264" i="38"/>
  <c r="AV263" i="38"/>
  <c r="AR265" i="38"/>
  <c r="BH264" i="38"/>
  <c r="BX264" i="38"/>
  <c r="AY263" i="37"/>
  <c r="BO263" i="37"/>
  <c r="AI264" i="37"/>
  <c r="AF265" i="37"/>
  <c r="BL264" i="37"/>
  <c r="AV264" i="37"/>
  <c r="BI263" i="37"/>
  <c r="BY263" i="37"/>
  <c r="AS264" i="37"/>
  <c r="BJ263" i="37"/>
  <c r="BZ263" i="37"/>
  <c r="AT264" i="37"/>
  <c r="BB263" i="37"/>
  <c r="BR263" i="37"/>
  <c r="AL264" i="37"/>
  <c r="BV264" i="37"/>
  <c r="BF264" i="37"/>
  <c r="AP265" i="37"/>
  <c r="BC263" i="37"/>
  <c r="BS263" i="37"/>
  <c r="AM264" i="37"/>
  <c r="BW263" i="37"/>
  <c r="BG263" i="37"/>
  <c r="AQ264" i="37"/>
  <c r="BD263" i="37"/>
  <c r="BT263" i="37"/>
  <c r="AN264" i="37"/>
  <c r="AJ264" i="37"/>
  <c r="AZ263" i="37"/>
  <c r="BP263" i="37"/>
  <c r="BU263" i="37"/>
  <c r="BE263" i="37"/>
  <c r="AO264" i="37"/>
  <c r="CA264" i="37"/>
  <c r="BK264" i="37"/>
  <c r="AU265" i="37"/>
  <c r="BX265" i="37"/>
  <c r="BH265" i="37"/>
  <c r="AR266" i="37"/>
  <c r="AK264" i="37"/>
  <c r="BA263" i="37"/>
  <c r="BQ263" i="37"/>
  <c r="BR264" i="36"/>
  <c r="BB264" i="36"/>
  <c r="AL265" i="36"/>
  <c r="AJ265" i="36"/>
  <c r="BP264" i="36"/>
  <c r="AZ264" i="36"/>
  <c r="AV263" i="36"/>
  <c r="BL263" i="36"/>
  <c r="AF264" i="36"/>
  <c r="AQ264" i="36"/>
  <c r="BG263" i="36"/>
  <c r="BW263" i="36"/>
  <c r="AT264" i="36"/>
  <c r="BJ263" i="36"/>
  <c r="BZ263" i="36"/>
  <c r="BS263" i="36"/>
  <c r="AM264" i="36"/>
  <c r="BC263" i="36"/>
  <c r="BN265" i="36"/>
  <c r="AX265" i="36"/>
  <c r="AH266" i="36"/>
  <c r="BT263" i="36"/>
  <c r="BD263" i="36"/>
  <c r="AN264" i="36"/>
  <c r="BU264" i="36"/>
  <c r="BE264" i="36"/>
  <c r="AO265" i="36"/>
  <c r="AS264" i="36"/>
  <c r="BI263" i="36"/>
  <c r="BY263" i="36"/>
  <c r="AI264" i="36"/>
  <c r="BO263" i="36"/>
  <c r="AY263" i="36"/>
  <c r="AR265" i="36"/>
  <c r="BX264" i="36"/>
  <c r="BH264" i="36"/>
  <c r="AW263" i="36"/>
  <c r="BM263" i="36"/>
  <c r="AG264" i="36"/>
  <c r="BK263" i="36"/>
  <c r="AU264" i="36"/>
  <c r="CA263" i="36"/>
  <c r="BQ265" i="36"/>
  <c r="AK266" i="36"/>
  <c r="BA265" i="36"/>
  <c r="AP264" i="36"/>
  <c r="BF263" i="36"/>
  <c r="BV263" i="36"/>
  <c r="BX261" i="16"/>
  <c r="BH261" i="16"/>
  <c r="BV261" i="16"/>
  <c r="BF261" i="16"/>
  <c r="BG260" i="16"/>
  <c r="BW260" i="16"/>
  <c r="BD260" i="16"/>
  <c r="BT260" i="16"/>
  <c r="BI260" i="16"/>
  <c r="BY260" i="16"/>
  <c r="BR133" i="16"/>
  <c r="BB133" i="16"/>
  <c r="AW133" i="16"/>
  <c r="BM133" i="16"/>
  <c r="BE260" i="16"/>
  <c r="BU260" i="16"/>
  <c r="BZ261" i="16"/>
  <c r="BJ261" i="16"/>
  <c r="CA261" i="16"/>
  <c r="BK261" i="16"/>
  <c r="BC133" i="16"/>
  <c r="BS133" i="16"/>
  <c r="BL133" i="16"/>
  <c r="AV133" i="16"/>
  <c r="BO134" i="16"/>
  <c r="AY134" i="16"/>
  <c r="BN133" i="16"/>
  <c r="AX133" i="16"/>
  <c r="BQ133" i="16"/>
  <c r="BA133" i="16"/>
  <c r="AZ134" i="16"/>
  <c r="BP134" i="16"/>
  <c r="AP262" i="16"/>
  <c r="AR262" i="16"/>
  <c r="AU262" i="16"/>
  <c r="AQ261" i="16"/>
  <c r="AS261" i="16"/>
  <c r="AO261" i="16"/>
  <c r="AN261" i="16"/>
  <c r="AT262" i="16"/>
  <c r="X119" i="15"/>
  <c r="AF119" i="15" s="1"/>
  <c r="S118" i="15"/>
  <c r="AA118" i="15" s="1"/>
  <c r="R119" i="15"/>
  <c r="Z119" i="15" s="1"/>
  <c r="V119" i="15"/>
  <c r="AD119" i="15" s="1"/>
  <c r="T119" i="15"/>
  <c r="AB119" i="15" s="1"/>
  <c r="Y119" i="15"/>
  <c r="AG119" i="15" s="1"/>
  <c r="W119" i="15"/>
  <c r="AE119" i="15" s="1"/>
  <c r="U118" i="15"/>
  <c r="AC118" i="15" s="1"/>
  <c r="BJ264" i="43" l="1"/>
  <c r="BZ264" i="43"/>
  <c r="AT265" i="43"/>
  <c r="BN265" i="37"/>
  <c r="AH266" i="37"/>
  <c r="AX265" i="37"/>
  <c r="AS265" i="38"/>
  <c r="BY264" i="38"/>
  <c r="BI264" i="38"/>
  <c r="V162" i="45"/>
  <c r="AD161" i="45"/>
  <c r="BM264" i="40"/>
  <c r="AW264" i="40"/>
  <c r="AG265" i="40"/>
  <c r="AQ266" i="39"/>
  <c r="BG265" i="39"/>
  <c r="BW265" i="39"/>
  <c r="BL264" i="40"/>
  <c r="AV264" i="40"/>
  <c r="AF265" i="40"/>
  <c r="AC161" i="45"/>
  <c r="U162" i="45"/>
  <c r="AL265" i="42"/>
  <c r="BB264" i="42"/>
  <c r="BR264" i="42"/>
  <c r="BK264" i="43"/>
  <c r="CA264" i="43"/>
  <c r="AU265" i="43"/>
  <c r="AJ265" i="42"/>
  <c r="AZ264" i="42"/>
  <c r="BP264" i="42"/>
  <c r="AG265" i="37"/>
  <c r="BM264" i="37"/>
  <c r="AW264" i="37"/>
  <c r="AG265" i="42"/>
  <c r="AW264" i="42"/>
  <c r="BM264" i="42"/>
  <c r="BY264" i="43"/>
  <c r="BI264" i="43"/>
  <c r="AS265" i="43"/>
  <c r="BD264" i="42"/>
  <c r="AN265" i="42"/>
  <c r="BT264" i="42"/>
  <c r="AR265" i="40"/>
  <c r="BX264" i="40"/>
  <c r="BH264" i="40"/>
  <c r="BZ264" i="38"/>
  <c r="BJ264" i="38"/>
  <c r="AT265" i="38"/>
  <c r="AZ264" i="41"/>
  <c r="AJ265" i="41"/>
  <c r="BP264" i="41"/>
  <c r="AU265" i="41"/>
  <c r="CA264" i="41"/>
  <c r="BK264" i="41"/>
  <c r="AG161" i="45"/>
  <c r="Y162" i="45"/>
  <c r="AA163" i="45"/>
  <c r="S164" i="45"/>
  <c r="AF161" i="45"/>
  <c r="X162" i="45"/>
  <c r="AB164" i="45"/>
  <c r="T165" i="45"/>
  <c r="W164" i="45"/>
  <c r="AE163" i="45"/>
  <c r="Z163" i="45"/>
  <c r="R164" i="45"/>
  <c r="AZ264" i="44"/>
  <c r="AJ265" i="44"/>
  <c r="BP264" i="44"/>
  <c r="AN266" i="44"/>
  <c r="BD265" i="44"/>
  <c r="BT265" i="44"/>
  <c r="AU267" i="44"/>
  <c r="CA266" i="44"/>
  <c r="BK266" i="44"/>
  <c r="BS264" i="44"/>
  <c r="BC264" i="44"/>
  <c r="AM265" i="44"/>
  <c r="AY264" i="44"/>
  <c r="AI265" i="44"/>
  <c r="BO264" i="44"/>
  <c r="AO266" i="44"/>
  <c r="BU265" i="44"/>
  <c r="BE265" i="44"/>
  <c r="BW265" i="44"/>
  <c r="AQ266" i="44"/>
  <c r="BG265" i="44"/>
  <c r="BV265" i="44"/>
  <c r="AP266" i="44"/>
  <c r="BF265" i="44"/>
  <c r="BQ266" i="44"/>
  <c r="BA266" i="44"/>
  <c r="AK267" i="44"/>
  <c r="AW265" i="44"/>
  <c r="BM265" i="44"/>
  <c r="AG266" i="44"/>
  <c r="BB267" i="44"/>
  <c r="BR267" i="44"/>
  <c r="AL268" i="44"/>
  <c r="BZ264" i="44"/>
  <c r="BJ264" i="44"/>
  <c r="AT265" i="44"/>
  <c r="AF267" i="44"/>
  <c r="AV266" i="44"/>
  <c r="BL266" i="44"/>
  <c r="AH267" i="44"/>
  <c r="AX266" i="44"/>
  <c r="BN266" i="44"/>
  <c r="BY265" i="44"/>
  <c r="AS266" i="44"/>
  <c r="BI265" i="44"/>
  <c r="AR265" i="44"/>
  <c r="BX264" i="44"/>
  <c r="BH264" i="44"/>
  <c r="BX266" i="43"/>
  <c r="AR267" i="43"/>
  <c r="BH266" i="43"/>
  <c r="BR265" i="43"/>
  <c r="BB265" i="43"/>
  <c r="AL266" i="43"/>
  <c r="BA265" i="43"/>
  <c r="BQ265" i="43"/>
  <c r="AK266" i="43"/>
  <c r="AI265" i="43"/>
  <c r="BO264" i="43"/>
  <c r="AY264" i="43"/>
  <c r="AQ266" i="43"/>
  <c r="BW265" i="43"/>
  <c r="BG265" i="43"/>
  <c r="AW264" i="43"/>
  <c r="AG265" i="43"/>
  <c r="BM264" i="43"/>
  <c r="AP266" i="43"/>
  <c r="BV265" i="43"/>
  <c r="BF265" i="43"/>
  <c r="BT265" i="43"/>
  <c r="AN266" i="43"/>
  <c r="BD265" i="43"/>
  <c r="AX264" i="43"/>
  <c r="BN264" i="43"/>
  <c r="AH265" i="43"/>
  <c r="AJ265" i="43"/>
  <c r="BP264" i="43"/>
  <c r="AZ264" i="43"/>
  <c r="BE265" i="43"/>
  <c r="AO266" i="43"/>
  <c r="BU265" i="43"/>
  <c r="AM266" i="43"/>
  <c r="BS265" i="43"/>
  <c r="BC265" i="43"/>
  <c r="BL265" i="43"/>
  <c r="AF266" i="43"/>
  <c r="AV265" i="43"/>
  <c r="BC266" i="42"/>
  <c r="AM267" i="42"/>
  <c r="BS266" i="42"/>
  <c r="AP265" i="42"/>
  <c r="BF264" i="42"/>
  <c r="BV264" i="42"/>
  <c r="BN266" i="42"/>
  <c r="AX266" i="42"/>
  <c r="AH267" i="42"/>
  <c r="BX264" i="42"/>
  <c r="BH264" i="42"/>
  <c r="AR265" i="42"/>
  <c r="BL264" i="42"/>
  <c r="AF265" i="42"/>
  <c r="AV264" i="42"/>
  <c r="AK266" i="42"/>
  <c r="BQ265" i="42"/>
  <c r="BA265" i="42"/>
  <c r="BJ264" i="42"/>
  <c r="BZ264" i="42"/>
  <c r="AT265" i="42"/>
  <c r="AY264" i="42"/>
  <c r="AI265" i="42"/>
  <c r="BO264" i="42"/>
  <c r="BG264" i="42"/>
  <c r="BW264" i="42"/>
  <c r="AQ265" i="42"/>
  <c r="BK265" i="42"/>
  <c r="AU266" i="42"/>
  <c r="CA265" i="42"/>
  <c r="AS265" i="42"/>
  <c r="BY264" i="42"/>
  <c r="BI264" i="42"/>
  <c r="BE266" i="42"/>
  <c r="AO267" i="42"/>
  <c r="BU266" i="42"/>
  <c r="AS268" i="41"/>
  <c r="BI267" i="41"/>
  <c r="BY267" i="41"/>
  <c r="BC264" i="41"/>
  <c r="AM265" i="41"/>
  <c r="BS264" i="41"/>
  <c r="BL264" i="41"/>
  <c r="AF265" i="41"/>
  <c r="AV264" i="41"/>
  <c r="BD264" i="41"/>
  <c r="BT264" i="41"/>
  <c r="AN265" i="41"/>
  <c r="BQ266" i="41"/>
  <c r="AK267" i="41"/>
  <c r="BA266" i="41"/>
  <c r="BW264" i="41"/>
  <c r="BG264" i="41"/>
  <c r="AQ265" i="41"/>
  <c r="BV264" i="41"/>
  <c r="BF264" i="41"/>
  <c r="AP265" i="41"/>
  <c r="BU267" i="41"/>
  <c r="AO268" i="41"/>
  <c r="BE267" i="41"/>
  <c r="BO265" i="41"/>
  <c r="AY265" i="41"/>
  <c r="AI266" i="41"/>
  <c r="BZ266" i="41"/>
  <c r="BJ266" i="41"/>
  <c r="AT267" i="41"/>
  <c r="BM264" i="41"/>
  <c r="AG265" i="41"/>
  <c r="AW264" i="41"/>
  <c r="BX264" i="41"/>
  <c r="BH264" i="41"/>
  <c r="AR265" i="41"/>
  <c r="AX265" i="41"/>
  <c r="BN265" i="41"/>
  <c r="AH266" i="41"/>
  <c r="BB264" i="41"/>
  <c r="AL265" i="41"/>
  <c r="BR264" i="41"/>
  <c r="BK264" i="40"/>
  <c r="AU265" i="40"/>
  <c r="CA264" i="40"/>
  <c r="BY264" i="40"/>
  <c r="AS265" i="40"/>
  <c r="BI264" i="40"/>
  <c r="BZ265" i="40"/>
  <c r="AT266" i="40"/>
  <c r="BJ265" i="40"/>
  <c r="AP265" i="40"/>
  <c r="BF264" i="40"/>
  <c r="BV264" i="40"/>
  <c r="BO264" i="40"/>
  <c r="AY264" i="40"/>
  <c r="AI265" i="40"/>
  <c r="BA266" i="40"/>
  <c r="AK267" i="40"/>
  <c r="BQ266" i="40"/>
  <c r="BW266" i="40"/>
  <c r="AQ267" i="40"/>
  <c r="BG266" i="40"/>
  <c r="BT264" i="40"/>
  <c r="AN265" i="40"/>
  <c r="BD264" i="40"/>
  <c r="BE264" i="40"/>
  <c r="AO265" i="40"/>
  <c r="BU264" i="40"/>
  <c r="BS265" i="40"/>
  <c r="AM266" i="40"/>
  <c r="BC265" i="40"/>
  <c r="AJ265" i="40"/>
  <c r="AZ264" i="40"/>
  <c r="BP264" i="40"/>
  <c r="AH265" i="40"/>
  <c r="AX264" i="40"/>
  <c r="BN264" i="40"/>
  <c r="AL265" i="40"/>
  <c r="BB264" i="40"/>
  <c r="BR264" i="40"/>
  <c r="AP266" i="39"/>
  <c r="BF265" i="39"/>
  <c r="BV265" i="39"/>
  <c r="BR265" i="39"/>
  <c r="BB265" i="39"/>
  <c r="AL266" i="39"/>
  <c r="AW264" i="39"/>
  <c r="AG265" i="39"/>
  <c r="BM264" i="39"/>
  <c r="AO266" i="39"/>
  <c r="BE265" i="39"/>
  <c r="BU265" i="39"/>
  <c r="AR267" i="39"/>
  <c r="BH266" i="39"/>
  <c r="BX266" i="39"/>
  <c r="AX264" i="39"/>
  <c r="BN264" i="39"/>
  <c r="AH265" i="39"/>
  <c r="AY264" i="39"/>
  <c r="AI265" i="39"/>
  <c r="BO264" i="39"/>
  <c r="AU265" i="39"/>
  <c r="CA264" i="39"/>
  <c r="BK264" i="39"/>
  <c r="BT264" i="39"/>
  <c r="AN265" i="39"/>
  <c r="BD264" i="39"/>
  <c r="BP266" i="39"/>
  <c r="AJ267" i="39"/>
  <c r="AZ266" i="39"/>
  <c r="AT267" i="39"/>
  <c r="BJ266" i="39"/>
  <c r="BZ266" i="39"/>
  <c r="AV265" i="39"/>
  <c r="BL265" i="39"/>
  <c r="AF266" i="39"/>
  <c r="AS266" i="39"/>
  <c r="BY265" i="39"/>
  <c r="BI265" i="39"/>
  <c r="AM266" i="39"/>
  <c r="BS265" i="39"/>
  <c r="BC265" i="39"/>
  <c r="BQ266" i="39"/>
  <c r="AK267" i="39"/>
  <c r="BA266" i="39"/>
  <c r="BB266" i="38"/>
  <c r="AL267" i="38"/>
  <c r="BR266" i="38"/>
  <c r="BT265" i="38"/>
  <c r="AN266" i="38"/>
  <c r="BD265" i="38"/>
  <c r="BS265" i="38"/>
  <c r="BC265" i="38"/>
  <c r="AM266" i="38"/>
  <c r="AI266" i="38"/>
  <c r="AY265" i="38"/>
  <c r="BO265" i="38"/>
  <c r="AZ265" i="38"/>
  <c r="BP265" i="38"/>
  <c r="AJ266" i="38"/>
  <c r="AW264" i="38"/>
  <c r="BM264" i="38"/>
  <c r="AG265" i="38"/>
  <c r="BK264" i="38"/>
  <c r="AU265" i="38"/>
  <c r="CA264" i="38"/>
  <c r="BL264" i="38"/>
  <c r="AV264" i="38"/>
  <c r="AF265" i="38"/>
  <c r="BQ265" i="38"/>
  <c r="AK266" i="38"/>
  <c r="BA265" i="38"/>
  <c r="AH266" i="38"/>
  <c r="AX265" i="38"/>
  <c r="BN265" i="38"/>
  <c r="BF264" i="38"/>
  <c r="AP265" i="38"/>
  <c r="BV264" i="38"/>
  <c r="BE264" i="38"/>
  <c r="AO265" i="38"/>
  <c r="BU264" i="38"/>
  <c r="BH265" i="38"/>
  <c r="AR266" i="38"/>
  <c r="BX265" i="38"/>
  <c r="BG266" i="38"/>
  <c r="BW266" i="38"/>
  <c r="AQ267" i="38"/>
  <c r="BE264" i="37"/>
  <c r="BU264" i="37"/>
  <c r="AO265" i="37"/>
  <c r="BD264" i="37"/>
  <c r="AN265" i="37"/>
  <c r="BT264" i="37"/>
  <c r="AT265" i="37"/>
  <c r="BJ264" i="37"/>
  <c r="BZ264" i="37"/>
  <c r="AZ264" i="37"/>
  <c r="AJ265" i="37"/>
  <c r="BP264" i="37"/>
  <c r="BC264" i="37"/>
  <c r="AM265" i="37"/>
  <c r="BS264" i="37"/>
  <c r="BH266" i="37"/>
  <c r="AR267" i="37"/>
  <c r="BX266" i="37"/>
  <c r="AI265" i="37"/>
  <c r="AY264" i="37"/>
  <c r="BO264" i="37"/>
  <c r="BY264" i="37"/>
  <c r="AS265" i="37"/>
  <c r="BI264" i="37"/>
  <c r="AP266" i="37"/>
  <c r="BF265" i="37"/>
  <c r="BV265" i="37"/>
  <c r="CA265" i="37"/>
  <c r="AU266" i="37"/>
  <c r="BK265" i="37"/>
  <c r="BG264" i="37"/>
  <c r="AQ265" i="37"/>
  <c r="BW264" i="37"/>
  <c r="AV265" i="37"/>
  <c r="AF266" i="37"/>
  <c r="BL265" i="37"/>
  <c r="BA264" i="37"/>
  <c r="AK265" i="37"/>
  <c r="BQ264" i="37"/>
  <c r="BB264" i="37"/>
  <c r="AL265" i="37"/>
  <c r="BR264" i="37"/>
  <c r="AW264" i="36"/>
  <c r="AG265" i="36"/>
  <c r="BM264" i="36"/>
  <c r="BC264" i="36"/>
  <c r="BS264" i="36"/>
  <c r="AM265" i="36"/>
  <c r="AI265" i="36"/>
  <c r="BO264" i="36"/>
  <c r="AY264" i="36"/>
  <c r="BW264" i="36"/>
  <c r="AQ265" i="36"/>
  <c r="BG264" i="36"/>
  <c r="AL266" i="36"/>
  <c r="BB265" i="36"/>
  <c r="BR265" i="36"/>
  <c r="AR266" i="36"/>
  <c r="BH265" i="36"/>
  <c r="BX265" i="36"/>
  <c r="BJ264" i="36"/>
  <c r="BZ264" i="36"/>
  <c r="AT265" i="36"/>
  <c r="AS265" i="36"/>
  <c r="BY264" i="36"/>
  <c r="BI264" i="36"/>
  <c r="AP265" i="36"/>
  <c r="BV264" i="36"/>
  <c r="BF264" i="36"/>
  <c r="BQ266" i="36"/>
  <c r="BA266" i="36"/>
  <c r="AK267" i="36"/>
  <c r="BP265" i="36"/>
  <c r="AJ266" i="36"/>
  <c r="AZ265" i="36"/>
  <c r="AV264" i="36"/>
  <c r="AF265" i="36"/>
  <c r="BL264" i="36"/>
  <c r="BE265" i="36"/>
  <c r="AO266" i="36"/>
  <c r="BU265" i="36"/>
  <c r="AN265" i="36"/>
  <c r="BT264" i="36"/>
  <c r="BD264" i="36"/>
  <c r="AU265" i="36"/>
  <c r="BK264" i="36"/>
  <c r="CA264" i="36"/>
  <c r="AX266" i="36"/>
  <c r="BN266" i="36"/>
  <c r="AH267" i="36"/>
  <c r="BE261" i="16"/>
  <c r="BU261" i="16"/>
  <c r="BH262" i="16"/>
  <c r="BX262" i="16"/>
  <c r="BF262" i="16"/>
  <c r="BV262" i="16"/>
  <c r="BR134" i="16"/>
  <c r="BB134" i="16"/>
  <c r="AW134" i="16"/>
  <c r="BM134" i="16"/>
  <c r="BT261" i="16"/>
  <c r="BD261" i="16"/>
  <c r="AZ135" i="16"/>
  <c r="BP135" i="16"/>
  <c r="BO135" i="16"/>
  <c r="AY135" i="16"/>
  <c r="BJ262" i="16"/>
  <c r="BZ262" i="16"/>
  <c r="BY261" i="16"/>
  <c r="BI261" i="16"/>
  <c r="BW261" i="16"/>
  <c r="BG261" i="16"/>
  <c r="BK262" i="16"/>
  <c r="CA262" i="16"/>
  <c r="BS134" i="16"/>
  <c r="BC134" i="16"/>
  <c r="AV134" i="16"/>
  <c r="BL134" i="16"/>
  <c r="BN134" i="16"/>
  <c r="AX134" i="16"/>
  <c r="BQ134" i="16"/>
  <c r="BA134" i="16"/>
  <c r="AN262" i="16"/>
  <c r="AO262" i="16"/>
  <c r="AU263" i="16"/>
  <c r="AS262" i="16"/>
  <c r="AQ262" i="16"/>
  <c r="AR263" i="16"/>
  <c r="AT263" i="16"/>
  <c r="AP263" i="16"/>
  <c r="T120" i="15"/>
  <c r="AB120" i="15" s="1"/>
  <c r="W120" i="15"/>
  <c r="AE120" i="15" s="1"/>
  <c r="U119" i="15"/>
  <c r="AC119" i="15" s="1"/>
  <c r="V120" i="15"/>
  <c r="AD120" i="15" s="1"/>
  <c r="R120" i="15"/>
  <c r="Z120" i="15" s="1"/>
  <c r="Y120" i="15"/>
  <c r="AG120" i="15" s="1"/>
  <c r="S119" i="15"/>
  <c r="AA119" i="15" s="1"/>
  <c r="X120" i="15"/>
  <c r="AF120" i="15" s="1"/>
  <c r="BY265" i="43" l="1"/>
  <c r="AS266" i="43"/>
  <c r="BI265" i="43"/>
  <c r="AV265" i="40"/>
  <c r="BL265" i="40"/>
  <c r="AF266" i="40"/>
  <c r="AG266" i="42"/>
  <c r="AW265" i="42"/>
  <c r="BM265" i="42"/>
  <c r="BG266" i="39"/>
  <c r="AQ267" i="39"/>
  <c r="BW266" i="39"/>
  <c r="AW265" i="40"/>
  <c r="BM265" i="40"/>
  <c r="AG266" i="40"/>
  <c r="AU266" i="41"/>
  <c r="BK265" i="41"/>
  <c r="CA265" i="41"/>
  <c r="AW265" i="37"/>
  <c r="BM265" i="37"/>
  <c r="AG266" i="37"/>
  <c r="AZ265" i="41"/>
  <c r="BP265" i="41"/>
  <c r="AJ266" i="41"/>
  <c r="AD162" i="45"/>
  <c r="V163" i="45"/>
  <c r="BZ265" i="38"/>
  <c r="BJ265" i="38"/>
  <c r="AT266" i="38"/>
  <c r="BP265" i="42"/>
  <c r="AZ265" i="42"/>
  <c r="AJ266" i="42"/>
  <c r="BK265" i="43"/>
  <c r="AU266" i="43"/>
  <c r="CA265" i="43"/>
  <c r="AS266" i="38"/>
  <c r="BI265" i="38"/>
  <c r="BY265" i="38"/>
  <c r="AH267" i="37"/>
  <c r="BN266" i="37"/>
  <c r="AX266" i="37"/>
  <c r="BH265" i="40"/>
  <c r="AR266" i="40"/>
  <c r="BX265" i="40"/>
  <c r="BR265" i="42"/>
  <c r="BB265" i="42"/>
  <c r="AL266" i="42"/>
  <c r="AT266" i="43"/>
  <c r="BZ265" i="43"/>
  <c r="BJ265" i="43"/>
  <c r="BD265" i="42"/>
  <c r="BT265" i="42"/>
  <c r="AN266" i="42"/>
  <c r="AC162" i="45"/>
  <c r="U163" i="45"/>
  <c r="R165" i="45"/>
  <c r="Z164" i="45"/>
  <c r="AA164" i="45"/>
  <c r="S165" i="45"/>
  <c r="AE164" i="45"/>
  <c r="W165" i="45"/>
  <c r="AB165" i="45"/>
  <c r="T166" i="45"/>
  <c r="X163" i="45"/>
  <c r="AF162" i="45"/>
  <c r="Y163" i="45"/>
  <c r="AG162" i="45"/>
  <c r="AV267" i="44"/>
  <c r="AF268" i="44"/>
  <c r="BL267" i="44"/>
  <c r="BR268" i="44"/>
  <c r="BB268" i="44"/>
  <c r="AL269" i="44"/>
  <c r="AM266" i="44"/>
  <c r="BC265" i="44"/>
  <c r="BS265" i="44"/>
  <c r="BJ265" i="44"/>
  <c r="AT266" i="44"/>
  <c r="BZ265" i="44"/>
  <c r="AY265" i="44"/>
  <c r="AI266" i="44"/>
  <c r="BO265" i="44"/>
  <c r="AX267" i="44"/>
  <c r="AH268" i="44"/>
  <c r="BN267" i="44"/>
  <c r="BU266" i="44"/>
  <c r="AO267" i="44"/>
  <c r="BE266" i="44"/>
  <c r="BI266" i="44"/>
  <c r="BY266" i="44"/>
  <c r="AS267" i="44"/>
  <c r="BT266" i="44"/>
  <c r="AN267" i="44"/>
  <c r="BD266" i="44"/>
  <c r="BV266" i="44"/>
  <c r="AP267" i="44"/>
  <c r="BF266" i="44"/>
  <c r="BG266" i="44"/>
  <c r="BW266" i="44"/>
  <c r="AQ267" i="44"/>
  <c r="AG267" i="44"/>
  <c r="AW266" i="44"/>
  <c r="BM266" i="44"/>
  <c r="AU268" i="44"/>
  <c r="BK267" i="44"/>
  <c r="CA267" i="44"/>
  <c r="AZ265" i="44"/>
  <c r="AJ266" i="44"/>
  <c r="BP265" i="44"/>
  <c r="BA267" i="44"/>
  <c r="BQ267" i="44"/>
  <c r="AK268" i="44"/>
  <c r="BX265" i="44"/>
  <c r="AR266" i="44"/>
  <c r="BH265" i="44"/>
  <c r="AO267" i="43"/>
  <c r="BE266" i="43"/>
  <c r="BU266" i="43"/>
  <c r="AK267" i="43"/>
  <c r="BA266" i="43"/>
  <c r="BQ266" i="43"/>
  <c r="BO265" i="43"/>
  <c r="AY265" i="43"/>
  <c r="AI266" i="43"/>
  <c r="BG266" i="43"/>
  <c r="AQ267" i="43"/>
  <c r="BW266" i="43"/>
  <c r="AX265" i="43"/>
  <c r="BN265" i="43"/>
  <c r="AH266" i="43"/>
  <c r="BL266" i="43"/>
  <c r="AV266" i="43"/>
  <c r="AF267" i="43"/>
  <c r="AL267" i="43"/>
  <c r="BB266" i="43"/>
  <c r="BR266" i="43"/>
  <c r="BT266" i="43"/>
  <c r="BD266" i="43"/>
  <c r="AN267" i="43"/>
  <c r="BF266" i="43"/>
  <c r="BV266" i="43"/>
  <c r="AP267" i="43"/>
  <c r="BC266" i="43"/>
  <c r="AM267" i="43"/>
  <c r="BS266" i="43"/>
  <c r="AW265" i="43"/>
  <c r="BM265" i="43"/>
  <c r="AG266" i="43"/>
  <c r="AZ265" i="43"/>
  <c r="BP265" i="43"/>
  <c r="AJ266" i="43"/>
  <c r="AR268" i="43"/>
  <c r="BH267" i="43"/>
  <c r="BX267" i="43"/>
  <c r="BH265" i="42"/>
  <c r="AR266" i="42"/>
  <c r="BX265" i="42"/>
  <c r="BG265" i="42"/>
  <c r="AQ266" i="42"/>
  <c r="BW265" i="42"/>
  <c r="AH268" i="42"/>
  <c r="AX267" i="42"/>
  <c r="BN267" i="42"/>
  <c r="CA266" i="42"/>
  <c r="AU267" i="42"/>
  <c r="BK266" i="42"/>
  <c r="AI266" i="42"/>
  <c r="AY265" i="42"/>
  <c r="BO265" i="42"/>
  <c r="BI265" i="42"/>
  <c r="AS266" i="42"/>
  <c r="BY265" i="42"/>
  <c r="BC267" i="42"/>
  <c r="BS267" i="42"/>
  <c r="AM268" i="42"/>
  <c r="BJ265" i="42"/>
  <c r="AT266" i="42"/>
  <c r="BZ265" i="42"/>
  <c r="AO268" i="42"/>
  <c r="BU267" i="42"/>
  <c r="BE267" i="42"/>
  <c r="BQ266" i="42"/>
  <c r="BA266" i="42"/>
  <c r="AK267" i="42"/>
  <c r="BF265" i="42"/>
  <c r="AP266" i="42"/>
  <c r="BV265" i="42"/>
  <c r="AV265" i="42"/>
  <c r="AF266" i="42"/>
  <c r="BL265" i="42"/>
  <c r="BL265" i="41"/>
  <c r="AF266" i="41"/>
  <c r="AV265" i="41"/>
  <c r="AO269" i="41"/>
  <c r="BE268" i="41"/>
  <c r="BU268" i="41"/>
  <c r="AR266" i="41"/>
  <c r="BH265" i="41"/>
  <c r="BX265" i="41"/>
  <c r="BA267" i="41"/>
  <c r="BQ267" i="41"/>
  <c r="AK268" i="41"/>
  <c r="BT265" i="41"/>
  <c r="AN266" i="41"/>
  <c r="BD265" i="41"/>
  <c r="AL266" i="41"/>
  <c r="BR265" i="41"/>
  <c r="BB265" i="41"/>
  <c r="BV265" i="41"/>
  <c r="AP266" i="41"/>
  <c r="BF265" i="41"/>
  <c r="AI267" i="41"/>
  <c r="AY266" i="41"/>
  <c r="BO266" i="41"/>
  <c r="AW265" i="41"/>
  <c r="BM265" i="41"/>
  <c r="AG266" i="41"/>
  <c r="BZ267" i="41"/>
  <c r="BJ267" i="41"/>
  <c r="AT268" i="41"/>
  <c r="AM266" i="41"/>
  <c r="BC265" i="41"/>
  <c r="BS265" i="41"/>
  <c r="AH267" i="41"/>
  <c r="AX266" i="41"/>
  <c r="BN266" i="41"/>
  <c r="BW265" i="41"/>
  <c r="AQ266" i="41"/>
  <c r="BG265" i="41"/>
  <c r="BI268" i="41"/>
  <c r="AS269" i="41"/>
  <c r="BY268" i="41"/>
  <c r="AQ268" i="40"/>
  <c r="BW267" i="40"/>
  <c r="BG267" i="40"/>
  <c r="AO266" i="40"/>
  <c r="BE265" i="40"/>
  <c r="BU265" i="40"/>
  <c r="BF265" i="40"/>
  <c r="AP266" i="40"/>
  <c r="BV265" i="40"/>
  <c r="BA267" i="40"/>
  <c r="BQ267" i="40"/>
  <c r="AK268" i="40"/>
  <c r="BO265" i="40"/>
  <c r="AY265" i="40"/>
  <c r="AI266" i="40"/>
  <c r="AT267" i="40"/>
  <c r="BZ266" i="40"/>
  <c r="BJ266" i="40"/>
  <c r="BY265" i="40"/>
  <c r="AS266" i="40"/>
  <c r="BI265" i="40"/>
  <c r="AX265" i="40"/>
  <c r="AH266" i="40"/>
  <c r="BN265" i="40"/>
  <c r="AJ266" i="40"/>
  <c r="BP265" i="40"/>
  <c r="AZ265" i="40"/>
  <c r="AM267" i="40"/>
  <c r="BC266" i="40"/>
  <c r="BS266" i="40"/>
  <c r="BR265" i="40"/>
  <c r="AL266" i="40"/>
  <c r="BB265" i="40"/>
  <c r="CA265" i="40"/>
  <c r="BK265" i="40"/>
  <c r="AU266" i="40"/>
  <c r="BT265" i="40"/>
  <c r="AN266" i="40"/>
  <c r="BD265" i="40"/>
  <c r="BJ267" i="39"/>
  <c r="AT268" i="39"/>
  <c r="BZ267" i="39"/>
  <c r="CA265" i="39"/>
  <c r="BK265" i="39"/>
  <c r="AU266" i="39"/>
  <c r="BL266" i="39"/>
  <c r="AV266" i="39"/>
  <c r="AF267" i="39"/>
  <c r="AJ268" i="39"/>
  <c r="BP267" i="39"/>
  <c r="AZ267" i="39"/>
  <c r="BI266" i="39"/>
  <c r="AS267" i="39"/>
  <c r="BY266" i="39"/>
  <c r="AO267" i="39"/>
  <c r="BU266" i="39"/>
  <c r="BE266" i="39"/>
  <c r="BD265" i="39"/>
  <c r="BT265" i="39"/>
  <c r="AN266" i="39"/>
  <c r="AM267" i="39"/>
  <c r="BS266" i="39"/>
  <c r="BC266" i="39"/>
  <c r="BO265" i="39"/>
  <c r="AI266" i="39"/>
  <c r="AY265" i="39"/>
  <c r="BA267" i="39"/>
  <c r="AK268" i="39"/>
  <c r="BQ267" i="39"/>
  <c r="AL267" i="39"/>
  <c r="BR266" i="39"/>
  <c r="BB266" i="39"/>
  <c r="BH267" i="39"/>
  <c r="AR268" i="39"/>
  <c r="BX267" i="39"/>
  <c r="AW265" i="39"/>
  <c r="AG266" i="39"/>
  <c r="BM265" i="39"/>
  <c r="BN265" i="39"/>
  <c r="AH266" i="39"/>
  <c r="AX265" i="39"/>
  <c r="BF266" i="39"/>
  <c r="BV266" i="39"/>
  <c r="AP267" i="39"/>
  <c r="AO266" i="38"/>
  <c r="BE265" i="38"/>
  <c r="BU265" i="38"/>
  <c r="BD266" i="38"/>
  <c r="BT266" i="38"/>
  <c r="AN267" i="38"/>
  <c r="AI267" i="38"/>
  <c r="AY266" i="38"/>
  <c r="BO266" i="38"/>
  <c r="BA266" i="38"/>
  <c r="AK267" i="38"/>
  <c r="BQ266" i="38"/>
  <c r="AH267" i="38"/>
  <c r="AX266" i="38"/>
  <c r="BN266" i="38"/>
  <c r="CA265" i="38"/>
  <c r="BK265" i="38"/>
  <c r="AU266" i="38"/>
  <c r="AZ266" i="38"/>
  <c r="AJ267" i="38"/>
  <c r="BP266" i="38"/>
  <c r="BF265" i="38"/>
  <c r="BV265" i="38"/>
  <c r="AP266" i="38"/>
  <c r="BC266" i="38"/>
  <c r="AM267" i="38"/>
  <c r="BS266" i="38"/>
  <c r="BR267" i="38"/>
  <c r="BB267" i="38"/>
  <c r="AL268" i="38"/>
  <c r="BL265" i="38"/>
  <c r="AF266" i="38"/>
  <c r="AV265" i="38"/>
  <c r="AQ268" i="38"/>
  <c r="BW267" i="38"/>
  <c r="BG267" i="38"/>
  <c r="BH266" i="38"/>
  <c r="AR267" i="38"/>
  <c r="BX266" i="38"/>
  <c r="AW265" i="38"/>
  <c r="AG266" i="38"/>
  <c r="BM265" i="38"/>
  <c r="BY265" i="37"/>
  <c r="BI265" i="37"/>
  <c r="AS266" i="37"/>
  <c r="AN266" i="37"/>
  <c r="BD265" i="37"/>
  <c r="BT265" i="37"/>
  <c r="AY265" i="37"/>
  <c r="AI266" i="37"/>
  <c r="BO265" i="37"/>
  <c r="BP265" i="37"/>
  <c r="AZ265" i="37"/>
  <c r="AJ266" i="37"/>
  <c r="AL266" i="37"/>
  <c r="BR265" i="37"/>
  <c r="BB265" i="37"/>
  <c r="AR268" i="37"/>
  <c r="BH267" i="37"/>
  <c r="BX267" i="37"/>
  <c r="AO266" i="37"/>
  <c r="BE265" i="37"/>
  <c r="BU265" i="37"/>
  <c r="BW265" i="37"/>
  <c r="BG265" i="37"/>
  <c r="AQ266" i="37"/>
  <c r="BQ265" i="37"/>
  <c r="AK266" i="37"/>
  <c r="BA265" i="37"/>
  <c r="BC265" i="37"/>
  <c r="BS265" i="37"/>
  <c r="AM266" i="37"/>
  <c r="CA266" i="37"/>
  <c r="BK266" i="37"/>
  <c r="AU267" i="37"/>
  <c r="BZ265" i="37"/>
  <c r="AT266" i="37"/>
  <c r="BJ265" i="37"/>
  <c r="BF266" i="37"/>
  <c r="AP267" i="37"/>
  <c r="BV266" i="37"/>
  <c r="AF267" i="37"/>
  <c r="BL266" i="37"/>
  <c r="AV266" i="37"/>
  <c r="AO267" i="36"/>
  <c r="BU266" i="36"/>
  <c r="BE266" i="36"/>
  <c r="AK268" i="36"/>
  <c r="BQ267" i="36"/>
  <c r="BA267" i="36"/>
  <c r="AR267" i="36"/>
  <c r="BH266" i="36"/>
  <c r="BX266" i="36"/>
  <c r="BL265" i="36"/>
  <c r="AF266" i="36"/>
  <c r="AV265" i="36"/>
  <c r="BR266" i="36"/>
  <c r="BB266" i="36"/>
  <c r="AL267" i="36"/>
  <c r="BP266" i="36"/>
  <c r="AJ267" i="36"/>
  <c r="AZ266" i="36"/>
  <c r="AQ266" i="36"/>
  <c r="BG265" i="36"/>
  <c r="BW265" i="36"/>
  <c r="BN267" i="36"/>
  <c r="AH268" i="36"/>
  <c r="AX267" i="36"/>
  <c r="BO265" i="36"/>
  <c r="AI266" i="36"/>
  <c r="AY265" i="36"/>
  <c r="AM266" i="36"/>
  <c r="BC265" i="36"/>
  <c r="BS265" i="36"/>
  <c r="BK265" i="36"/>
  <c r="AU266" i="36"/>
  <c r="CA265" i="36"/>
  <c r="BY265" i="36"/>
  <c r="BI265" i="36"/>
  <c r="AS266" i="36"/>
  <c r="BM265" i="36"/>
  <c r="AG266" i="36"/>
  <c r="AW265" i="36"/>
  <c r="BD265" i="36"/>
  <c r="AN266" i="36"/>
  <c r="BT265" i="36"/>
  <c r="AP266" i="36"/>
  <c r="BF265" i="36"/>
  <c r="BV265" i="36"/>
  <c r="BZ265" i="36"/>
  <c r="BJ265" i="36"/>
  <c r="AT266" i="36"/>
  <c r="BA135" i="16"/>
  <c r="BQ135" i="16"/>
  <c r="BY262" i="16"/>
  <c r="BI262" i="16"/>
  <c r="CA263" i="16"/>
  <c r="BK263" i="16"/>
  <c r="BE262" i="16"/>
  <c r="BU262" i="16"/>
  <c r="BD262" i="16"/>
  <c r="BT262" i="16"/>
  <c r="BN135" i="16"/>
  <c r="AX135" i="16"/>
  <c r="BV263" i="16"/>
  <c r="BF263" i="16"/>
  <c r="BJ263" i="16"/>
  <c r="BZ263" i="16"/>
  <c r="BH263" i="16"/>
  <c r="BX263" i="16"/>
  <c r="BG262" i="16"/>
  <c r="BW262" i="16"/>
  <c r="BL135" i="16"/>
  <c r="AV135" i="16"/>
  <c r="BM135" i="16"/>
  <c r="AW135" i="16"/>
  <c r="BC135" i="16"/>
  <c r="BS135" i="16"/>
  <c r="BO136" i="16"/>
  <c r="AY136" i="16"/>
  <c r="BR135" i="16"/>
  <c r="BB135" i="16"/>
  <c r="BP136" i="16"/>
  <c r="AZ136" i="16"/>
  <c r="AS263" i="16"/>
  <c r="AT264" i="16"/>
  <c r="AR264" i="16"/>
  <c r="AQ263" i="16"/>
  <c r="AU264" i="16"/>
  <c r="AP264" i="16"/>
  <c r="AO263" i="16"/>
  <c r="AN263" i="16"/>
  <c r="T121" i="15"/>
  <c r="AB121" i="15" s="1"/>
  <c r="X121" i="15"/>
  <c r="AF121" i="15" s="1"/>
  <c r="V121" i="15"/>
  <c r="AD121" i="15" s="1"/>
  <c r="S120" i="15"/>
  <c r="AA120" i="15" s="1"/>
  <c r="U120" i="15"/>
  <c r="AC120" i="15" s="1"/>
  <c r="Y121" i="15"/>
  <c r="AG121" i="15" s="1"/>
  <c r="W121" i="15"/>
  <c r="AE121" i="15" s="1"/>
  <c r="R121" i="15"/>
  <c r="Z121" i="15" s="1"/>
  <c r="AX267" i="37" l="1"/>
  <c r="BN267" i="37"/>
  <c r="AH268" i="37"/>
  <c r="CA266" i="41"/>
  <c r="AU267" i="41"/>
  <c r="BK266" i="41"/>
  <c r="U164" i="45"/>
  <c r="AC163" i="45"/>
  <c r="BM266" i="40"/>
  <c r="AG267" i="40"/>
  <c r="AW266" i="40"/>
  <c r="CA266" i="43"/>
  <c r="BK266" i="43"/>
  <c r="AU267" i="43"/>
  <c r="AN267" i="42"/>
  <c r="BT266" i="42"/>
  <c r="BD266" i="42"/>
  <c r="BI266" i="38"/>
  <c r="AS267" i="38"/>
  <c r="BY266" i="38"/>
  <c r="AZ266" i="42"/>
  <c r="AJ267" i="42"/>
  <c r="BP266" i="42"/>
  <c r="AQ268" i="39"/>
  <c r="BW267" i="39"/>
  <c r="BG267" i="39"/>
  <c r="AG267" i="42"/>
  <c r="AW266" i="42"/>
  <c r="BM266" i="42"/>
  <c r="V164" i="45"/>
  <c r="AD163" i="45"/>
  <c r="AF267" i="40"/>
  <c r="BL266" i="40"/>
  <c r="AV266" i="40"/>
  <c r="BP266" i="41"/>
  <c r="AJ267" i="41"/>
  <c r="AZ266" i="41"/>
  <c r="AR267" i="40"/>
  <c r="BX266" i="40"/>
  <c r="BH266" i="40"/>
  <c r="BJ266" i="43"/>
  <c r="BZ266" i="43"/>
  <c r="AT267" i="43"/>
  <c r="BI266" i="43"/>
  <c r="AS267" i="43"/>
  <c r="BY266" i="43"/>
  <c r="BZ266" i="38"/>
  <c r="AT267" i="38"/>
  <c r="BJ266" i="38"/>
  <c r="BB266" i="42"/>
  <c r="BR266" i="42"/>
  <c r="AL267" i="42"/>
  <c r="AG267" i="37"/>
  <c r="BM266" i="37"/>
  <c r="AW266" i="37"/>
  <c r="AG163" i="45"/>
  <c r="Y164" i="45"/>
  <c r="AF163" i="45"/>
  <c r="X164" i="45"/>
  <c r="AA165" i="45"/>
  <c r="S166" i="45"/>
  <c r="T167" i="45"/>
  <c r="AB166" i="45"/>
  <c r="AE165" i="45"/>
  <c r="W166" i="45"/>
  <c r="Z165" i="45"/>
  <c r="R166" i="45"/>
  <c r="AU269" i="44"/>
  <c r="CA268" i="44"/>
  <c r="BK268" i="44"/>
  <c r="BW267" i="44"/>
  <c r="BG267" i="44"/>
  <c r="AQ268" i="44"/>
  <c r="AX268" i="44"/>
  <c r="BN268" i="44"/>
  <c r="AH269" i="44"/>
  <c r="AY266" i="44"/>
  <c r="AI267" i="44"/>
  <c r="BO266" i="44"/>
  <c r="AT267" i="44"/>
  <c r="BZ266" i="44"/>
  <c r="BJ266" i="44"/>
  <c r="BV267" i="44"/>
  <c r="BF267" i="44"/>
  <c r="AP268" i="44"/>
  <c r="BS266" i="44"/>
  <c r="BC266" i="44"/>
  <c r="AM267" i="44"/>
  <c r="BT267" i="44"/>
  <c r="AN268" i="44"/>
  <c r="BD267" i="44"/>
  <c r="AS268" i="44"/>
  <c r="BI267" i="44"/>
  <c r="BY267" i="44"/>
  <c r="BU267" i="44"/>
  <c r="AO268" i="44"/>
  <c r="BE267" i="44"/>
  <c r="BH266" i="44"/>
  <c r="BX266" i="44"/>
  <c r="AR267" i="44"/>
  <c r="BR269" i="44"/>
  <c r="AL270" i="44"/>
  <c r="BB269" i="44"/>
  <c r="AK269" i="44"/>
  <c r="BQ268" i="44"/>
  <c r="BA268" i="44"/>
  <c r="AV268" i="44"/>
  <c r="AF269" i="44"/>
  <c r="BL268" i="44"/>
  <c r="AW267" i="44"/>
  <c r="AG268" i="44"/>
  <c r="BM267" i="44"/>
  <c r="AZ266" i="44"/>
  <c r="AJ267" i="44"/>
  <c r="BP266" i="44"/>
  <c r="AH267" i="43"/>
  <c r="AX266" i="43"/>
  <c r="BN266" i="43"/>
  <c r="AY266" i="43"/>
  <c r="AI267" i="43"/>
  <c r="BO266" i="43"/>
  <c r="BA267" i="43"/>
  <c r="AK268" i="43"/>
  <c r="BQ267" i="43"/>
  <c r="BM266" i="43"/>
  <c r="AG267" i="43"/>
  <c r="AW266" i="43"/>
  <c r="AQ268" i="43"/>
  <c r="BG267" i="43"/>
  <c r="BW267" i="43"/>
  <c r="BT267" i="43"/>
  <c r="BD267" i="43"/>
  <c r="AN268" i="43"/>
  <c r="BH268" i="43"/>
  <c r="AR269" i="43"/>
  <c r="BX268" i="43"/>
  <c r="AZ266" i="43"/>
  <c r="BP266" i="43"/>
  <c r="AJ267" i="43"/>
  <c r="BB267" i="43"/>
  <c r="BR267" i="43"/>
  <c r="AL268" i="43"/>
  <c r="BS267" i="43"/>
  <c r="AM268" i="43"/>
  <c r="BC267" i="43"/>
  <c r="BF267" i="43"/>
  <c r="AP268" i="43"/>
  <c r="BV267" i="43"/>
  <c r="AF268" i="43"/>
  <c r="BL267" i="43"/>
  <c r="AV267" i="43"/>
  <c r="BU267" i="43"/>
  <c r="AO268" i="43"/>
  <c r="BE267" i="43"/>
  <c r="AX268" i="42"/>
  <c r="AH269" i="42"/>
  <c r="BN268" i="42"/>
  <c r="BZ266" i="42"/>
  <c r="AT267" i="42"/>
  <c r="BJ266" i="42"/>
  <c r="CA267" i="42"/>
  <c r="AU268" i="42"/>
  <c r="BK267" i="42"/>
  <c r="BU268" i="42"/>
  <c r="BE268" i="42"/>
  <c r="AO269" i="42"/>
  <c r="BF266" i="42"/>
  <c r="AP267" i="42"/>
  <c r="BV266" i="42"/>
  <c r="BQ267" i="42"/>
  <c r="BA267" i="42"/>
  <c r="AK268" i="42"/>
  <c r="BY266" i="42"/>
  <c r="AS267" i="42"/>
  <c r="BI266" i="42"/>
  <c r="BO266" i="42"/>
  <c r="AY266" i="42"/>
  <c r="AI267" i="42"/>
  <c r="BS268" i="42"/>
  <c r="BC268" i="42"/>
  <c r="AM269" i="42"/>
  <c r="AQ267" i="42"/>
  <c r="BG266" i="42"/>
  <c r="BW266" i="42"/>
  <c r="BH266" i="42"/>
  <c r="BX266" i="42"/>
  <c r="AR267" i="42"/>
  <c r="AF267" i="42"/>
  <c r="AV266" i="42"/>
  <c r="BL266" i="42"/>
  <c r="AP267" i="41"/>
  <c r="BV266" i="41"/>
  <c r="BF266" i="41"/>
  <c r="BJ268" i="41"/>
  <c r="AT269" i="41"/>
  <c r="BZ268" i="41"/>
  <c r="AK269" i="41"/>
  <c r="BA268" i="41"/>
  <c r="BQ268" i="41"/>
  <c r="AG267" i="41"/>
  <c r="AW266" i="41"/>
  <c r="BM266" i="41"/>
  <c r="BG266" i="41"/>
  <c r="AQ267" i="41"/>
  <c r="BW266" i="41"/>
  <c r="BT266" i="41"/>
  <c r="BD266" i="41"/>
  <c r="AN267" i="41"/>
  <c r="AR267" i="41"/>
  <c r="BX266" i="41"/>
  <c r="BH266" i="41"/>
  <c r="BE269" i="41"/>
  <c r="BU269" i="41"/>
  <c r="AO270" i="41"/>
  <c r="BS266" i="41"/>
  <c r="BC266" i="41"/>
  <c r="AM267" i="41"/>
  <c r="BR266" i="41"/>
  <c r="BB266" i="41"/>
  <c r="AL267" i="41"/>
  <c r="AV266" i="41"/>
  <c r="AF267" i="41"/>
  <c r="BL266" i="41"/>
  <c r="BN267" i="41"/>
  <c r="AX267" i="41"/>
  <c r="AH268" i="41"/>
  <c r="AY267" i="41"/>
  <c r="BO267" i="41"/>
  <c r="AI268" i="41"/>
  <c r="BY269" i="41"/>
  <c r="BI269" i="41"/>
  <c r="AS270" i="41"/>
  <c r="BI266" i="40"/>
  <c r="AS267" i="40"/>
  <c r="BY266" i="40"/>
  <c r="BU266" i="40"/>
  <c r="BE266" i="40"/>
  <c r="AO267" i="40"/>
  <c r="BJ267" i="40"/>
  <c r="AT268" i="40"/>
  <c r="BZ267" i="40"/>
  <c r="AK269" i="40"/>
  <c r="BA268" i="40"/>
  <c r="BQ268" i="40"/>
  <c r="BN266" i="40"/>
  <c r="AH267" i="40"/>
  <c r="AX266" i="40"/>
  <c r="AU267" i="40"/>
  <c r="CA266" i="40"/>
  <c r="BK266" i="40"/>
  <c r="AY266" i="40"/>
  <c r="BO266" i="40"/>
  <c r="AI267" i="40"/>
  <c r="AM268" i="40"/>
  <c r="BS267" i="40"/>
  <c r="BC267" i="40"/>
  <c r="BT266" i="40"/>
  <c r="BD266" i="40"/>
  <c r="AN267" i="40"/>
  <c r="AL267" i="40"/>
  <c r="BR266" i="40"/>
  <c r="BB266" i="40"/>
  <c r="BV266" i="40"/>
  <c r="AP267" i="40"/>
  <c r="BF266" i="40"/>
  <c r="AZ266" i="40"/>
  <c r="BP266" i="40"/>
  <c r="AJ267" i="40"/>
  <c r="BG268" i="40"/>
  <c r="AQ269" i="40"/>
  <c r="BW268" i="40"/>
  <c r="BU267" i="39"/>
  <c r="BE267" i="39"/>
  <c r="AO268" i="39"/>
  <c r="AS268" i="39"/>
  <c r="BI267" i="39"/>
  <c r="BY267" i="39"/>
  <c r="BS267" i="39"/>
  <c r="BC267" i="39"/>
  <c r="AM268" i="39"/>
  <c r="CA266" i="39"/>
  <c r="AU267" i="39"/>
  <c r="BK266" i="39"/>
  <c r="BV267" i="39"/>
  <c r="BF267" i="39"/>
  <c r="AP268" i="39"/>
  <c r="BX268" i="39"/>
  <c r="BH268" i="39"/>
  <c r="AR269" i="39"/>
  <c r="AK269" i="39"/>
  <c r="BA268" i="39"/>
  <c r="BQ268" i="39"/>
  <c r="AJ269" i="39"/>
  <c r="AZ268" i="39"/>
  <c r="BP268" i="39"/>
  <c r="AN267" i="39"/>
  <c r="BT266" i="39"/>
  <c r="BD266" i="39"/>
  <c r="BZ268" i="39"/>
  <c r="BJ268" i="39"/>
  <c r="AT269" i="39"/>
  <c r="BR267" i="39"/>
  <c r="BB267" i="39"/>
  <c r="AL268" i="39"/>
  <c r="AV267" i="39"/>
  <c r="AF268" i="39"/>
  <c r="BL267" i="39"/>
  <c r="BO266" i="39"/>
  <c r="AI267" i="39"/>
  <c r="AY266" i="39"/>
  <c r="BN266" i="39"/>
  <c r="AH267" i="39"/>
  <c r="AX266" i="39"/>
  <c r="AG267" i="39"/>
  <c r="BM266" i="39"/>
  <c r="AW266" i="39"/>
  <c r="BF266" i="38"/>
  <c r="BV266" i="38"/>
  <c r="AP267" i="38"/>
  <c r="BO267" i="38"/>
  <c r="AY267" i="38"/>
  <c r="AI268" i="38"/>
  <c r="AG267" i="38"/>
  <c r="BM266" i="38"/>
  <c r="AW266" i="38"/>
  <c r="BW268" i="38"/>
  <c r="BG268" i="38"/>
  <c r="AQ269" i="38"/>
  <c r="AF267" i="38"/>
  <c r="BL266" i="38"/>
  <c r="AV266" i="38"/>
  <c r="AX267" i="38"/>
  <c r="BN267" i="38"/>
  <c r="AH268" i="38"/>
  <c r="BA267" i="38"/>
  <c r="BQ267" i="38"/>
  <c r="AK268" i="38"/>
  <c r="BD267" i="38"/>
  <c r="BT267" i="38"/>
  <c r="AN268" i="38"/>
  <c r="AR268" i="38"/>
  <c r="BH267" i="38"/>
  <c r="BX267" i="38"/>
  <c r="BB268" i="38"/>
  <c r="AL269" i="38"/>
  <c r="BR268" i="38"/>
  <c r="BS267" i="38"/>
  <c r="BC267" i="38"/>
  <c r="AM268" i="38"/>
  <c r="AZ267" i="38"/>
  <c r="BP267" i="38"/>
  <c r="AJ268" i="38"/>
  <c r="CA266" i="38"/>
  <c r="BK266" i="38"/>
  <c r="AU267" i="38"/>
  <c r="BE266" i="38"/>
  <c r="BU266" i="38"/>
  <c r="AO267" i="38"/>
  <c r="BB266" i="37"/>
  <c r="BR266" i="37"/>
  <c r="AL267" i="37"/>
  <c r="AN267" i="37"/>
  <c r="BD266" i="37"/>
  <c r="BT266" i="37"/>
  <c r="AM267" i="37"/>
  <c r="BC266" i="37"/>
  <c r="BS266" i="37"/>
  <c r="AF268" i="37"/>
  <c r="BL267" i="37"/>
  <c r="AV267" i="37"/>
  <c r="BI266" i="37"/>
  <c r="BY266" i="37"/>
  <c r="AS267" i="37"/>
  <c r="CA267" i="37"/>
  <c r="BK267" i="37"/>
  <c r="AU268" i="37"/>
  <c r="BA266" i="37"/>
  <c r="BQ266" i="37"/>
  <c r="AK267" i="37"/>
  <c r="BO266" i="37"/>
  <c r="AY266" i="37"/>
  <c r="AI267" i="37"/>
  <c r="BV267" i="37"/>
  <c r="AP268" i="37"/>
  <c r="BF267" i="37"/>
  <c r="BX268" i="37"/>
  <c r="BH268" i="37"/>
  <c r="AR269" i="37"/>
  <c r="AZ266" i="37"/>
  <c r="BP266" i="37"/>
  <c r="AJ267" i="37"/>
  <c r="BG266" i="37"/>
  <c r="AQ267" i="37"/>
  <c r="BW266" i="37"/>
  <c r="BE266" i="37"/>
  <c r="AO267" i="37"/>
  <c r="BU266" i="37"/>
  <c r="BJ266" i="37"/>
  <c r="BZ266" i="37"/>
  <c r="AT267" i="37"/>
  <c r="BG266" i="36"/>
  <c r="AQ267" i="36"/>
  <c r="BW266" i="36"/>
  <c r="AJ268" i="36"/>
  <c r="AZ267" i="36"/>
  <c r="BP267" i="36"/>
  <c r="BM266" i="36"/>
  <c r="AW266" i="36"/>
  <c r="AG267" i="36"/>
  <c r="AS267" i="36"/>
  <c r="BI266" i="36"/>
  <c r="BY266" i="36"/>
  <c r="AL268" i="36"/>
  <c r="BR267" i="36"/>
  <c r="BB267" i="36"/>
  <c r="CA266" i="36"/>
  <c r="AU267" i="36"/>
  <c r="BK266" i="36"/>
  <c r="BL266" i="36"/>
  <c r="AV266" i="36"/>
  <c r="AF267" i="36"/>
  <c r="AT267" i="36"/>
  <c r="BJ266" i="36"/>
  <c r="BZ266" i="36"/>
  <c r="AR268" i="36"/>
  <c r="BX267" i="36"/>
  <c r="BH267" i="36"/>
  <c r="AY266" i="36"/>
  <c r="BO266" i="36"/>
  <c r="AI267" i="36"/>
  <c r="BQ268" i="36"/>
  <c r="AK269" i="36"/>
  <c r="BA268" i="36"/>
  <c r="AP267" i="36"/>
  <c r="BF266" i="36"/>
  <c r="BV266" i="36"/>
  <c r="AX268" i="36"/>
  <c r="AH269" i="36"/>
  <c r="BN268" i="36"/>
  <c r="BS266" i="36"/>
  <c r="BC266" i="36"/>
  <c r="AM267" i="36"/>
  <c r="BT266" i="36"/>
  <c r="AN267" i="36"/>
  <c r="BD266" i="36"/>
  <c r="BU267" i="36"/>
  <c r="AO268" i="36"/>
  <c r="BE267" i="36"/>
  <c r="BX264" i="16"/>
  <c r="BH264" i="16"/>
  <c r="BW263" i="16"/>
  <c r="BG263" i="16"/>
  <c r="AZ137" i="16"/>
  <c r="BP137" i="16"/>
  <c r="BS136" i="16"/>
  <c r="BC136" i="16"/>
  <c r="BR136" i="16"/>
  <c r="BB136" i="16"/>
  <c r="BD263" i="16"/>
  <c r="BT263" i="16"/>
  <c r="BV264" i="16"/>
  <c r="BF264" i="16"/>
  <c r="BI263" i="16"/>
  <c r="BY263" i="16"/>
  <c r="BO137" i="16"/>
  <c r="AY137" i="16"/>
  <c r="BQ136" i="16"/>
  <c r="BA136" i="16"/>
  <c r="BM136" i="16"/>
  <c r="AW136" i="16"/>
  <c r="BU263" i="16"/>
  <c r="BE263" i="16"/>
  <c r="CA264" i="16"/>
  <c r="BK264" i="16"/>
  <c r="BZ264" i="16"/>
  <c r="BJ264" i="16"/>
  <c r="BN136" i="16"/>
  <c r="AX136" i="16"/>
  <c r="AV136" i="16"/>
  <c r="BL136" i="16"/>
  <c r="AU265" i="16"/>
  <c r="AQ264" i="16"/>
  <c r="AO264" i="16"/>
  <c r="AP265" i="16"/>
  <c r="AR265" i="16"/>
  <c r="AT265" i="16"/>
  <c r="AN264" i="16"/>
  <c r="AS264" i="16"/>
  <c r="U121" i="15"/>
  <c r="AC121" i="15" s="1"/>
  <c r="V122" i="15"/>
  <c r="AD122" i="15" s="1"/>
  <c r="R122" i="15"/>
  <c r="Z122" i="15" s="1"/>
  <c r="S121" i="15"/>
  <c r="AA121" i="15" s="1"/>
  <c r="W122" i="15"/>
  <c r="AE122" i="15" s="1"/>
  <c r="Y122" i="15"/>
  <c r="AG122" i="15" s="1"/>
  <c r="X122" i="15"/>
  <c r="AF122" i="15" s="1"/>
  <c r="T122" i="15"/>
  <c r="AB122" i="15" s="1"/>
  <c r="AZ267" i="41" l="1"/>
  <c r="BP267" i="41"/>
  <c r="AJ268" i="41"/>
  <c r="AS268" i="38"/>
  <c r="BI267" i="38"/>
  <c r="BY267" i="38"/>
  <c r="BH267" i="40"/>
  <c r="BX267" i="40"/>
  <c r="AR268" i="40"/>
  <c r="BT267" i="42"/>
  <c r="BD267" i="42"/>
  <c r="AN268" i="42"/>
  <c r="CA267" i="43"/>
  <c r="BK267" i="43"/>
  <c r="AU268" i="43"/>
  <c r="AG268" i="37"/>
  <c r="AW267" i="37"/>
  <c r="BM267" i="37"/>
  <c r="BB267" i="42"/>
  <c r="BR267" i="42"/>
  <c r="AL268" i="42"/>
  <c r="BL267" i="40"/>
  <c r="AV267" i="40"/>
  <c r="AF268" i="40"/>
  <c r="V165" i="45"/>
  <c r="AD164" i="45"/>
  <c r="AW267" i="40"/>
  <c r="AG268" i="40"/>
  <c r="BM267" i="40"/>
  <c r="BZ267" i="38"/>
  <c r="AT268" i="38"/>
  <c r="BJ267" i="38"/>
  <c r="AG268" i="42"/>
  <c r="BM267" i="42"/>
  <c r="AW267" i="42"/>
  <c r="AC164" i="45"/>
  <c r="U165" i="45"/>
  <c r="AS268" i="43"/>
  <c r="BY267" i="43"/>
  <c r="BI267" i="43"/>
  <c r="AU268" i="41"/>
  <c r="CA267" i="41"/>
  <c r="BK267" i="41"/>
  <c r="AQ269" i="39"/>
  <c r="BG268" i="39"/>
  <c r="BW268" i="39"/>
  <c r="AT268" i="43"/>
  <c r="BZ267" i="43"/>
  <c r="BJ267" i="43"/>
  <c r="AH269" i="37"/>
  <c r="AX268" i="37"/>
  <c r="BN268" i="37"/>
  <c r="AZ267" i="42"/>
  <c r="AJ268" i="42"/>
  <c r="BP267" i="42"/>
  <c r="AE166" i="45"/>
  <c r="W167" i="45"/>
  <c r="X165" i="45"/>
  <c r="AF164" i="45"/>
  <c r="R167" i="45"/>
  <c r="Z166" i="45"/>
  <c r="AB167" i="45"/>
  <c r="T168" i="45"/>
  <c r="S167" i="45"/>
  <c r="AA166" i="45"/>
  <c r="Y165" i="45"/>
  <c r="AG164" i="45"/>
  <c r="BX267" i="44"/>
  <c r="AR268" i="44"/>
  <c r="BH267" i="44"/>
  <c r="AT268" i="44"/>
  <c r="BZ267" i="44"/>
  <c r="BJ267" i="44"/>
  <c r="AI268" i="44"/>
  <c r="BO267" i="44"/>
  <c r="AY267" i="44"/>
  <c r="AP269" i="44"/>
  <c r="BV268" i="44"/>
  <c r="BF268" i="44"/>
  <c r="BU268" i="44"/>
  <c r="BE268" i="44"/>
  <c r="AO269" i="44"/>
  <c r="AQ269" i="44"/>
  <c r="BW268" i="44"/>
  <c r="BG268" i="44"/>
  <c r="BM268" i="44"/>
  <c r="AW268" i="44"/>
  <c r="AG269" i="44"/>
  <c r="AJ268" i="44"/>
  <c r="BP267" i="44"/>
  <c r="AZ267" i="44"/>
  <c r="BT268" i="44"/>
  <c r="BD268" i="44"/>
  <c r="AN269" i="44"/>
  <c r="AK270" i="44"/>
  <c r="BQ269" i="44"/>
  <c r="BA269" i="44"/>
  <c r="BR270" i="44"/>
  <c r="BB270" i="44"/>
  <c r="AL271" i="44"/>
  <c r="AH270" i="44"/>
  <c r="BN269" i="44"/>
  <c r="AX269" i="44"/>
  <c r="AS269" i="44"/>
  <c r="BY268" i="44"/>
  <c r="BI268" i="44"/>
  <c r="BL269" i="44"/>
  <c r="AV269" i="44"/>
  <c r="AF270" i="44"/>
  <c r="BC267" i="44"/>
  <c r="BS267" i="44"/>
  <c r="AM268" i="44"/>
  <c r="BK269" i="44"/>
  <c r="AU270" i="44"/>
  <c r="CA269" i="44"/>
  <c r="BA268" i="43"/>
  <c r="AK269" i="43"/>
  <c r="BQ268" i="43"/>
  <c r="AG268" i="43"/>
  <c r="AW267" i="43"/>
  <c r="BM267" i="43"/>
  <c r="AY267" i="43"/>
  <c r="AI268" i="43"/>
  <c r="BO267" i="43"/>
  <c r="BU268" i="43"/>
  <c r="BE268" i="43"/>
  <c r="AO269" i="43"/>
  <c r="BN267" i="43"/>
  <c r="AX267" i="43"/>
  <c r="AH268" i="43"/>
  <c r="BR268" i="43"/>
  <c r="AL269" i="43"/>
  <c r="BB268" i="43"/>
  <c r="BX269" i="43"/>
  <c r="AR270" i="43"/>
  <c r="BH269" i="43"/>
  <c r="BD268" i="43"/>
  <c r="BT268" i="43"/>
  <c r="AN269" i="43"/>
  <c r="AF269" i="43"/>
  <c r="BL268" i="43"/>
  <c r="AV268" i="43"/>
  <c r="AQ269" i="43"/>
  <c r="BG268" i="43"/>
  <c r="BW268" i="43"/>
  <c r="BC268" i="43"/>
  <c r="BS268" i="43"/>
  <c r="AM269" i="43"/>
  <c r="AZ267" i="43"/>
  <c r="AJ268" i="43"/>
  <c r="BP267" i="43"/>
  <c r="BV268" i="43"/>
  <c r="AP269" i="43"/>
  <c r="BF268" i="43"/>
  <c r="BW267" i="42"/>
  <c r="BG267" i="42"/>
  <c r="AQ268" i="42"/>
  <c r="BU269" i="42"/>
  <c r="AO270" i="42"/>
  <c r="BE269" i="42"/>
  <c r="AY267" i="42"/>
  <c r="AI268" i="42"/>
  <c r="BO267" i="42"/>
  <c r="BV267" i="42"/>
  <c r="BF267" i="42"/>
  <c r="AP268" i="42"/>
  <c r="BZ267" i="42"/>
  <c r="AT268" i="42"/>
  <c r="BJ267" i="42"/>
  <c r="AU269" i="42"/>
  <c r="BK268" i="42"/>
  <c r="CA268" i="42"/>
  <c r="AX269" i="42"/>
  <c r="AH270" i="42"/>
  <c r="BN269" i="42"/>
  <c r="BS269" i="42"/>
  <c r="BC269" i="42"/>
  <c r="AM270" i="42"/>
  <c r="AV267" i="42"/>
  <c r="BL267" i="42"/>
  <c r="AF268" i="42"/>
  <c r="AR268" i="42"/>
  <c r="BX267" i="42"/>
  <c r="BH267" i="42"/>
  <c r="BY267" i="42"/>
  <c r="AS268" i="42"/>
  <c r="BI267" i="42"/>
  <c r="AK269" i="42"/>
  <c r="BQ268" i="42"/>
  <c r="BA268" i="42"/>
  <c r="BQ269" i="41"/>
  <c r="BA269" i="41"/>
  <c r="AK270" i="41"/>
  <c r="AH269" i="41"/>
  <c r="AX268" i="41"/>
  <c r="BN268" i="41"/>
  <c r="BM267" i="41"/>
  <c r="AG268" i="41"/>
  <c r="AW267" i="41"/>
  <c r="AQ268" i="41"/>
  <c r="BW267" i="41"/>
  <c r="BG267" i="41"/>
  <c r="BS267" i="41"/>
  <c r="AM268" i="41"/>
  <c r="BC267" i="41"/>
  <c r="BY270" i="41"/>
  <c r="AS271" i="41"/>
  <c r="BI270" i="41"/>
  <c r="AI269" i="41"/>
  <c r="AY268" i="41"/>
  <c r="BO268" i="41"/>
  <c r="BX267" i="41"/>
  <c r="BH267" i="41"/>
  <c r="AR268" i="41"/>
  <c r="BL267" i="41"/>
  <c r="AF268" i="41"/>
  <c r="AV267" i="41"/>
  <c r="AL268" i="41"/>
  <c r="BB267" i="41"/>
  <c r="BR267" i="41"/>
  <c r="AT270" i="41"/>
  <c r="BZ269" i="41"/>
  <c r="BJ269" i="41"/>
  <c r="AO271" i="41"/>
  <c r="BE270" i="41"/>
  <c r="BU270" i="41"/>
  <c r="AN268" i="41"/>
  <c r="BT267" i="41"/>
  <c r="BD267" i="41"/>
  <c r="BV267" i="41"/>
  <c r="BF267" i="41"/>
  <c r="AP268" i="41"/>
  <c r="AL268" i="40"/>
  <c r="BR267" i="40"/>
  <c r="BB267" i="40"/>
  <c r="BJ268" i="40"/>
  <c r="BZ268" i="40"/>
  <c r="AT269" i="40"/>
  <c r="BC268" i="40"/>
  <c r="AM269" i="40"/>
  <c r="BS268" i="40"/>
  <c r="BW269" i="40"/>
  <c r="AQ270" i="40"/>
  <c r="BG269" i="40"/>
  <c r="BU267" i="40"/>
  <c r="AO268" i="40"/>
  <c r="BE267" i="40"/>
  <c r="BP267" i="40"/>
  <c r="AZ267" i="40"/>
  <c r="AJ268" i="40"/>
  <c r="BA269" i="40"/>
  <c r="AK270" i="40"/>
  <c r="BQ269" i="40"/>
  <c r="BO267" i="40"/>
  <c r="AY267" i="40"/>
  <c r="AI268" i="40"/>
  <c r="AU268" i="40"/>
  <c r="BK267" i="40"/>
  <c r="CA267" i="40"/>
  <c r="AS268" i="40"/>
  <c r="BY267" i="40"/>
  <c r="BI267" i="40"/>
  <c r="AN268" i="40"/>
  <c r="BT267" i="40"/>
  <c r="BD267" i="40"/>
  <c r="BN267" i="40"/>
  <c r="AX267" i="40"/>
  <c r="AH268" i="40"/>
  <c r="BF267" i="40"/>
  <c r="BV267" i="40"/>
  <c r="AP268" i="40"/>
  <c r="AL269" i="39"/>
  <c r="BR268" i="39"/>
  <c r="BB268" i="39"/>
  <c r="BK267" i="39"/>
  <c r="AU268" i="39"/>
  <c r="CA267" i="39"/>
  <c r="AF269" i="39"/>
  <c r="AV268" i="39"/>
  <c r="BL268" i="39"/>
  <c r="BY268" i="39"/>
  <c r="BI268" i="39"/>
  <c r="AS269" i="39"/>
  <c r="BF268" i="39"/>
  <c r="AP269" i="39"/>
  <c r="BV268" i="39"/>
  <c r="AM269" i="39"/>
  <c r="BS268" i="39"/>
  <c r="BC268" i="39"/>
  <c r="BE268" i="39"/>
  <c r="AO269" i="39"/>
  <c r="BU268" i="39"/>
  <c r="BZ269" i="39"/>
  <c r="BJ269" i="39"/>
  <c r="AT270" i="39"/>
  <c r="BT267" i="39"/>
  <c r="BD267" i="39"/>
  <c r="AN268" i="39"/>
  <c r="AH268" i="39"/>
  <c r="BN267" i="39"/>
  <c r="AX267" i="39"/>
  <c r="BQ269" i="39"/>
  <c r="AK270" i="39"/>
  <c r="BA269" i="39"/>
  <c r="BM267" i="39"/>
  <c r="AW267" i="39"/>
  <c r="AG268" i="39"/>
  <c r="AJ270" i="39"/>
  <c r="BP269" i="39"/>
  <c r="AZ269" i="39"/>
  <c r="AY267" i="39"/>
  <c r="AI268" i="39"/>
  <c r="BO267" i="39"/>
  <c r="BH269" i="39"/>
  <c r="AR270" i="39"/>
  <c r="BX269" i="39"/>
  <c r="BB269" i="38"/>
  <c r="AL270" i="38"/>
  <c r="BR269" i="38"/>
  <c r="BD268" i="38"/>
  <c r="BT268" i="38"/>
  <c r="AN269" i="38"/>
  <c r="BU267" i="38"/>
  <c r="BE267" i="38"/>
  <c r="AO268" i="38"/>
  <c r="AM269" i="38"/>
  <c r="BC268" i="38"/>
  <c r="BS268" i="38"/>
  <c r="BW269" i="38"/>
  <c r="BG269" i="38"/>
  <c r="AQ270" i="38"/>
  <c r="AG268" i="38"/>
  <c r="BM267" i="38"/>
  <c r="AW267" i="38"/>
  <c r="AK269" i="38"/>
  <c r="BA268" i="38"/>
  <c r="BQ268" i="38"/>
  <c r="AU268" i="38"/>
  <c r="CA267" i="38"/>
  <c r="BK267" i="38"/>
  <c r="BX268" i="38"/>
  <c r="AR269" i="38"/>
  <c r="BH268" i="38"/>
  <c r="BN268" i="38"/>
  <c r="AX268" i="38"/>
  <c r="AH269" i="38"/>
  <c r="BP268" i="38"/>
  <c r="AZ268" i="38"/>
  <c r="AJ269" i="38"/>
  <c r="AF268" i="38"/>
  <c r="BL267" i="38"/>
  <c r="AV267" i="38"/>
  <c r="AY268" i="38"/>
  <c r="BO268" i="38"/>
  <c r="AI269" i="38"/>
  <c r="BV267" i="38"/>
  <c r="BF267" i="38"/>
  <c r="AP268" i="38"/>
  <c r="AZ267" i="37"/>
  <c r="BP267" i="37"/>
  <c r="AJ268" i="37"/>
  <c r="BX269" i="37"/>
  <c r="BH269" i="37"/>
  <c r="AR270" i="37"/>
  <c r="BF268" i="37"/>
  <c r="AP269" i="37"/>
  <c r="BV268" i="37"/>
  <c r="BU267" i="37"/>
  <c r="AO268" i="37"/>
  <c r="BE267" i="37"/>
  <c r="BL268" i="37"/>
  <c r="AF269" i="37"/>
  <c r="AV268" i="37"/>
  <c r="AT268" i="37"/>
  <c r="BJ267" i="37"/>
  <c r="BZ267" i="37"/>
  <c r="BS267" i="37"/>
  <c r="BC267" i="37"/>
  <c r="AM268" i="37"/>
  <c r="BB267" i="37"/>
  <c r="BR267" i="37"/>
  <c r="AL268" i="37"/>
  <c r="AS268" i="37"/>
  <c r="BI267" i="37"/>
  <c r="BY267" i="37"/>
  <c r="AY267" i="37"/>
  <c r="BO267" i="37"/>
  <c r="AI268" i="37"/>
  <c r="BA267" i="37"/>
  <c r="BQ267" i="37"/>
  <c r="AK268" i="37"/>
  <c r="BT267" i="37"/>
  <c r="BD267" i="37"/>
  <c r="AN268" i="37"/>
  <c r="AQ268" i="37"/>
  <c r="BW267" i="37"/>
  <c r="BG267" i="37"/>
  <c r="BK268" i="37"/>
  <c r="AU269" i="37"/>
  <c r="CA268" i="37"/>
  <c r="AH270" i="36"/>
  <c r="AX269" i="36"/>
  <c r="BN269" i="36"/>
  <c r="BK267" i="36"/>
  <c r="AU268" i="36"/>
  <c r="CA267" i="36"/>
  <c r="AP268" i="36"/>
  <c r="BV267" i="36"/>
  <c r="BF267" i="36"/>
  <c r="BR268" i="36"/>
  <c r="AL269" i="36"/>
  <c r="BB268" i="36"/>
  <c r="BT267" i="36"/>
  <c r="AN268" i="36"/>
  <c r="BD267" i="36"/>
  <c r="BI267" i="36"/>
  <c r="BY267" i="36"/>
  <c r="AS268" i="36"/>
  <c r="BS267" i="36"/>
  <c r="AM268" i="36"/>
  <c r="BC267" i="36"/>
  <c r="BZ267" i="36"/>
  <c r="BJ267" i="36"/>
  <c r="AT268" i="36"/>
  <c r="AQ268" i="36"/>
  <c r="BG267" i="36"/>
  <c r="BW267" i="36"/>
  <c r="BA269" i="36"/>
  <c r="BQ269" i="36"/>
  <c r="AK270" i="36"/>
  <c r="AY267" i="36"/>
  <c r="AI268" i="36"/>
  <c r="BO267" i="36"/>
  <c r="BM267" i="36"/>
  <c r="AG268" i="36"/>
  <c r="AW267" i="36"/>
  <c r="BE268" i="36"/>
  <c r="BU268" i="36"/>
  <c r="AO269" i="36"/>
  <c r="BH268" i="36"/>
  <c r="BX268" i="36"/>
  <c r="AR269" i="36"/>
  <c r="BP268" i="36"/>
  <c r="AJ269" i="36"/>
  <c r="AZ268" i="36"/>
  <c r="BL267" i="36"/>
  <c r="AV267" i="36"/>
  <c r="AF268" i="36"/>
  <c r="BD264" i="16"/>
  <c r="BT264" i="16"/>
  <c r="BZ265" i="16"/>
  <c r="BJ265" i="16"/>
  <c r="BX265" i="16"/>
  <c r="BH265" i="16"/>
  <c r="BV265" i="16"/>
  <c r="BF265" i="16"/>
  <c r="BG264" i="16"/>
  <c r="BW264" i="16"/>
  <c r="BI264" i="16"/>
  <c r="BY264" i="16"/>
  <c r="BK265" i="16"/>
  <c r="CA265" i="16"/>
  <c r="BB137" i="16"/>
  <c r="BR137" i="16"/>
  <c r="BP138" i="16"/>
  <c r="AZ138" i="16"/>
  <c r="BA137" i="16"/>
  <c r="BQ137" i="16"/>
  <c r="BE264" i="16"/>
  <c r="BU264" i="16"/>
  <c r="BM137" i="16"/>
  <c r="AW137" i="16"/>
  <c r="BL137" i="16"/>
  <c r="AV137" i="16"/>
  <c r="BO138" i="16"/>
  <c r="AY138" i="16"/>
  <c r="BC137" i="16"/>
  <c r="BS137" i="16"/>
  <c r="BN137" i="16"/>
  <c r="AX137" i="16"/>
  <c r="AN265" i="16"/>
  <c r="AR266" i="16"/>
  <c r="AP266" i="16"/>
  <c r="AT266" i="16"/>
  <c r="AQ265" i="16"/>
  <c r="AO265" i="16"/>
  <c r="AU266" i="16"/>
  <c r="AS265" i="16"/>
  <c r="U122" i="15"/>
  <c r="AC122" i="15" s="1"/>
  <c r="X123" i="15"/>
  <c r="AF123" i="15" s="1"/>
  <c r="W123" i="15"/>
  <c r="AE123" i="15" s="1"/>
  <c r="T123" i="15"/>
  <c r="AB123" i="15" s="1"/>
  <c r="S122" i="15"/>
  <c r="AA122" i="15" s="1"/>
  <c r="R123" i="15"/>
  <c r="Z123" i="15" s="1"/>
  <c r="Y123" i="15"/>
  <c r="AG123" i="15" s="1"/>
  <c r="V123" i="15"/>
  <c r="AD123" i="15" s="1"/>
  <c r="AS269" i="43" l="1"/>
  <c r="BY268" i="43"/>
  <c r="BI268" i="43"/>
  <c r="BM268" i="37"/>
  <c r="AG269" i="37"/>
  <c r="AW268" i="37"/>
  <c r="BK268" i="43"/>
  <c r="AU269" i="43"/>
  <c r="CA268" i="43"/>
  <c r="AJ269" i="42"/>
  <c r="BP268" i="42"/>
  <c r="AZ268" i="42"/>
  <c r="AG269" i="42"/>
  <c r="AW268" i="42"/>
  <c r="BM268" i="42"/>
  <c r="BT268" i="42"/>
  <c r="BD268" i="42"/>
  <c r="AN269" i="42"/>
  <c r="BJ268" i="38"/>
  <c r="AT269" i="38"/>
  <c r="BZ268" i="38"/>
  <c r="AX269" i="37"/>
  <c r="BN269" i="37"/>
  <c r="AH270" i="37"/>
  <c r="BH268" i="40"/>
  <c r="AR269" i="40"/>
  <c r="BX268" i="40"/>
  <c r="BM268" i="40"/>
  <c r="AW268" i="40"/>
  <c r="AG269" i="40"/>
  <c r="BZ268" i="43"/>
  <c r="AT269" i="43"/>
  <c r="BJ268" i="43"/>
  <c r="V166" i="45"/>
  <c r="AD165" i="45"/>
  <c r="BW269" i="39"/>
  <c r="BG269" i="39"/>
  <c r="AQ270" i="39"/>
  <c r="AF269" i="40"/>
  <c r="BL268" i="40"/>
  <c r="AV268" i="40"/>
  <c r="BI268" i="38"/>
  <c r="BY268" i="38"/>
  <c r="AS269" i="38"/>
  <c r="AJ269" i="41"/>
  <c r="AZ268" i="41"/>
  <c r="BP268" i="41"/>
  <c r="AC165" i="45"/>
  <c r="U166" i="45"/>
  <c r="CA268" i="41"/>
  <c r="BK268" i="41"/>
  <c r="AU269" i="41"/>
  <c r="BR268" i="42"/>
  <c r="AL269" i="42"/>
  <c r="BB268" i="42"/>
  <c r="Z167" i="45"/>
  <c r="R168" i="45"/>
  <c r="Y166" i="45"/>
  <c r="AG165" i="45"/>
  <c r="AF165" i="45"/>
  <c r="X166" i="45"/>
  <c r="AB168" i="45"/>
  <c r="T169" i="45"/>
  <c r="W168" i="45"/>
  <c r="AE167" i="45"/>
  <c r="AA167" i="45"/>
  <c r="S168" i="45"/>
  <c r="AQ270" i="44"/>
  <c r="BW269" i="44"/>
  <c r="BG269" i="44"/>
  <c r="BN270" i="44"/>
  <c r="AH271" i="44"/>
  <c r="AX270" i="44"/>
  <c r="BF269" i="44"/>
  <c r="BV269" i="44"/>
  <c r="AP270" i="44"/>
  <c r="AY268" i="44"/>
  <c r="BO268" i="44"/>
  <c r="AI269" i="44"/>
  <c r="CA270" i="44"/>
  <c r="BK270" i="44"/>
  <c r="AU271" i="44"/>
  <c r="AT269" i="44"/>
  <c r="BZ268" i="44"/>
  <c r="BJ268" i="44"/>
  <c r="BY269" i="44"/>
  <c r="AS270" i="44"/>
  <c r="BI269" i="44"/>
  <c r="BE269" i="44"/>
  <c r="BU269" i="44"/>
  <c r="AO270" i="44"/>
  <c r="BT269" i="44"/>
  <c r="AN270" i="44"/>
  <c r="BD269" i="44"/>
  <c r="BB271" i="44"/>
  <c r="AL272" i="44"/>
  <c r="BR271" i="44"/>
  <c r="BQ270" i="44"/>
  <c r="AK271" i="44"/>
  <c r="BA270" i="44"/>
  <c r="BS268" i="44"/>
  <c r="BC268" i="44"/>
  <c r="AM269" i="44"/>
  <c r="BL270" i="44"/>
  <c r="AF271" i="44"/>
  <c r="AV270" i="44"/>
  <c r="BP268" i="44"/>
  <c r="AZ268" i="44"/>
  <c r="AJ269" i="44"/>
  <c r="BX268" i="44"/>
  <c r="AR269" i="44"/>
  <c r="BH268" i="44"/>
  <c r="AW269" i="44"/>
  <c r="BM269" i="44"/>
  <c r="AG270" i="44"/>
  <c r="AH269" i="43"/>
  <c r="AX268" i="43"/>
  <c r="BN268" i="43"/>
  <c r="AG269" i="43"/>
  <c r="BM268" i="43"/>
  <c r="AW268" i="43"/>
  <c r="AO270" i="43"/>
  <c r="BE269" i="43"/>
  <c r="BU269" i="43"/>
  <c r="AF270" i="43"/>
  <c r="AV269" i="43"/>
  <c r="BL269" i="43"/>
  <c r="AZ268" i="43"/>
  <c r="BP268" i="43"/>
  <c r="AJ269" i="43"/>
  <c r="AN270" i="43"/>
  <c r="BT269" i="43"/>
  <c r="BD269" i="43"/>
  <c r="BB269" i="43"/>
  <c r="BR269" i="43"/>
  <c r="AL270" i="43"/>
  <c r="AI269" i="43"/>
  <c r="BO268" i="43"/>
  <c r="AY268" i="43"/>
  <c r="BH270" i="43"/>
  <c r="BX270" i="43"/>
  <c r="AR271" i="43"/>
  <c r="BC269" i="43"/>
  <c r="AM270" i="43"/>
  <c r="BS269" i="43"/>
  <c r="AK270" i="43"/>
  <c r="BA269" i="43"/>
  <c r="BQ269" i="43"/>
  <c r="BW269" i="43"/>
  <c r="BG269" i="43"/>
  <c r="AQ270" i="43"/>
  <c r="BF269" i="43"/>
  <c r="BV269" i="43"/>
  <c r="AP270" i="43"/>
  <c r="AU270" i="42"/>
  <c r="BK269" i="42"/>
  <c r="CA269" i="42"/>
  <c r="BE270" i="42"/>
  <c r="BU270" i="42"/>
  <c r="AO271" i="42"/>
  <c r="AR269" i="42"/>
  <c r="BX268" i="42"/>
  <c r="BH268" i="42"/>
  <c r="BV268" i="42"/>
  <c r="BF268" i="42"/>
  <c r="AP269" i="42"/>
  <c r="BS270" i="42"/>
  <c r="BC270" i="42"/>
  <c r="AM271" i="42"/>
  <c r="AX270" i="42"/>
  <c r="AH271" i="42"/>
  <c r="BN270" i="42"/>
  <c r="BA269" i="42"/>
  <c r="BQ269" i="42"/>
  <c r="AK270" i="42"/>
  <c r="AQ269" i="42"/>
  <c r="BW268" i="42"/>
  <c r="BG268" i="42"/>
  <c r="BL268" i="42"/>
  <c r="AV268" i="42"/>
  <c r="AF269" i="42"/>
  <c r="AY268" i="42"/>
  <c r="AI269" i="42"/>
  <c r="BO268" i="42"/>
  <c r="AT269" i="42"/>
  <c r="BJ268" i="42"/>
  <c r="BZ268" i="42"/>
  <c r="BI268" i="42"/>
  <c r="AS269" i="42"/>
  <c r="BY268" i="42"/>
  <c r="AL269" i="41"/>
  <c r="BB268" i="41"/>
  <c r="BR268" i="41"/>
  <c r="AH270" i="41"/>
  <c r="BN269" i="41"/>
  <c r="AX269" i="41"/>
  <c r="BI271" i="41"/>
  <c r="BY271" i="41"/>
  <c r="AS272" i="41"/>
  <c r="AM269" i="41"/>
  <c r="BC268" i="41"/>
  <c r="BS268" i="41"/>
  <c r="AQ269" i="41"/>
  <c r="BG268" i="41"/>
  <c r="BW268" i="41"/>
  <c r="BL268" i="41"/>
  <c r="AF269" i="41"/>
  <c r="AV268" i="41"/>
  <c r="BH268" i="41"/>
  <c r="AR269" i="41"/>
  <c r="BX268" i="41"/>
  <c r="BZ270" i="41"/>
  <c r="AT271" i="41"/>
  <c r="BJ270" i="41"/>
  <c r="AN269" i="41"/>
  <c r="BD268" i="41"/>
  <c r="BT268" i="41"/>
  <c r="BQ270" i="41"/>
  <c r="AK271" i="41"/>
  <c r="BA270" i="41"/>
  <c r="BU271" i="41"/>
  <c r="BE271" i="41"/>
  <c r="AO272" i="41"/>
  <c r="BM268" i="41"/>
  <c r="AG269" i="41"/>
  <c r="AW268" i="41"/>
  <c r="AI270" i="41"/>
  <c r="BO269" i="41"/>
  <c r="AY269" i="41"/>
  <c r="AP269" i="41"/>
  <c r="BF268" i="41"/>
  <c r="BV268" i="41"/>
  <c r="BT268" i="40"/>
  <c r="BD268" i="40"/>
  <c r="AN269" i="40"/>
  <c r="BI268" i="40"/>
  <c r="AS269" i="40"/>
  <c r="BY268" i="40"/>
  <c r="AI269" i="40"/>
  <c r="AY268" i="40"/>
  <c r="BO268" i="40"/>
  <c r="BC269" i="40"/>
  <c r="BS269" i="40"/>
  <c r="AM270" i="40"/>
  <c r="BQ270" i="40"/>
  <c r="AK271" i="40"/>
  <c r="BA270" i="40"/>
  <c r="AZ268" i="40"/>
  <c r="BP268" i="40"/>
  <c r="AJ269" i="40"/>
  <c r="CA268" i="40"/>
  <c r="BK268" i="40"/>
  <c r="AU269" i="40"/>
  <c r="AO269" i="40"/>
  <c r="BE268" i="40"/>
  <c r="BU268" i="40"/>
  <c r="BV268" i="40"/>
  <c r="AP269" i="40"/>
  <c r="BF268" i="40"/>
  <c r="AQ271" i="40"/>
  <c r="BG270" i="40"/>
  <c r="BW270" i="40"/>
  <c r="BZ269" i="40"/>
  <c r="BJ269" i="40"/>
  <c r="AT270" i="40"/>
  <c r="AH269" i="40"/>
  <c r="BN268" i="40"/>
  <c r="AX268" i="40"/>
  <c r="BB268" i="40"/>
  <c r="AL269" i="40"/>
  <c r="BR268" i="40"/>
  <c r="AJ271" i="39"/>
  <c r="AZ270" i="39"/>
  <c r="BP270" i="39"/>
  <c r="BM268" i="39"/>
  <c r="AG269" i="39"/>
  <c r="AW268" i="39"/>
  <c r="BF269" i="39"/>
  <c r="AP270" i="39"/>
  <c r="BV269" i="39"/>
  <c r="BK268" i="39"/>
  <c r="CA268" i="39"/>
  <c r="AU269" i="39"/>
  <c r="BZ270" i="39"/>
  <c r="BJ270" i="39"/>
  <c r="AT271" i="39"/>
  <c r="BQ270" i="39"/>
  <c r="AK271" i="39"/>
  <c r="BA270" i="39"/>
  <c r="BN268" i="39"/>
  <c r="AH269" i="39"/>
  <c r="AX268" i="39"/>
  <c r="BH270" i="39"/>
  <c r="AR271" i="39"/>
  <c r="BX270" i="39"/>
  <c r="BE269" i="39"/>
  <c r="AO270" i="39"/>
  <c r="BU269" i="39"/>
  <c r="BC269" i="39"/>
  <c r="BS269" i="39"/>
  <c r="AM270" i="39"/>
  <c r="AF270" i="39"/>
  <c r="BL269" i="39"/>
  <c r="AV269" i="39"/>
  <c r="BY269" i="39"/>
  <c r="AS270" i="39"/>
  <c r="BI269" i="39"/>
  <c r="BD268" i="39"/>
  <c r="AN269" i="39"/>
  <c r="BT268" i="39"/>
  <c r="AI269" i="39"/>
  <c r="AY268" i="39"/>
  <c r="BO268" i="39"/>
  <c r="BB269" i="39"/>
  <c r="BR269" i="39"/>
  <c r="AL270" i="39"/>
  <c r="AV268" i="38"/>
  <c r="BL268" i="38"/>
  <c r="AF269" i="38"/>
  <c r="BH269" i="38"/>
  <c r="BX269" i="38"/>
  <c r="AR270" i="38"/>
  <c r="BB270" i="38"/>
  <c r="BR270" i="38"/>
  <c r="AL271" i="38"/>
  <c r="BW270" i="38"/>
  <c r="AQ271" i="38"/>
  <c r="BG270" i="38"/>
  <c r="AO269" i="38"/>
  <c r="BU268" i="38"/>
  <c r="BE268" i="38"/>
  <c r="AN270" i="38"/>
  <c r="BD269" i="38"/>
  <c r="BT269" i="38"/>
  <c r="BM268" i="38"/>
  <c r="AW268" i="38"/>
  <c r="AG269" i="38"/>
  <c r="AI270" i="38"/>
  <c r="AY269" i="38"/>
  <c r="BO269" i="38"/>
  <c r="AZ269" i="38"/>
  <c r="AJ270" i="38"/>
  <c r="BP269" i="38"/>
  <c r="AH270" i="38"/>
  <c r="BN269" i="38"/>
  <c r="AX269" i="38"/>
  <c r="BA269" i="38"/>
  <c r="AK270" i="38"/>
  <c r="BQ269" i="38"/>
  <c r="AM270" i="38"/>
  <c r="BC269" i="38"/>
  <c r="BS269" i="38"/>
  <c r="BV268" i="38"/>
  <c r="BF268" i="38"/>
  <c r="AP269" i="38"/>
  <c r="CA268" i="38"/>
  <c r="BK268" i="38"/>
  <c r="AU269" i="38"/>
  <c r="AK269" i="37"/>
  <c r="BQ268" i="37"/>
  <c r="BA268" i="37"/>
  <c r="BL269" i="37"/>
  <c r="AV269" i="37"/>
  <c r="AF270" i="37"/>
  <c r="AI269" i="37"/>
  <c r="AY268" i="37"/>
  <c r="BO268" i="37"/>
  <c r="BE268" i="37"/>
  <c r="AO269" i="37"/>
  <c r="BU268" i="37"/>
  <c r="AL269" i="37"/>
  <c r="BR268" i="37"/>
  <c r="BB268" i="37"/>
  <c r="AM269" i="37"/>
  <c r="BS268" i="37"/>
  <c r="BC268" i="37"/>
  <c r="BJ268" i="37"/>
  <c r="BZ268" i="37"/>
  <c r="AT269" i="37"/>
  <c r="BH270" i="37"/>
  <c r="BX270" i="37"/>
  <c r="AR271" i="37"/>
  <c r="AJ269" i="37"/>
  <c r="AZ268" i="37"/>
  <c r="BP268" i="37"/>
  <c r="BF269" i="37"/>
  <c r="BV269" i="37"/>
  <c r="AP270" i="37"/>
  <c r="BD268" i="37"/>
  <c r="AN269" i="37"/>
  <c r="BT268" i="37"/>
  <c r="BI268" i="37"/>
  <c r="BY268" i="37"/>
  <c r="AS269" i="37"/>
  <c r="AU270" i="37"/>
  <c r="BK269" i="37"/>
  <c r="CA269" i="37"/>
  <c r="BW268" i="37"/>
  <c r="BG268" i="37"/>
  <c r="AQ269" i="37"/>
  <c r="BS268" i="36"/>
  <c r="BC268" i="36"/>
  <c r="AM269" i="36"/>
  <c r="BY268" i="36"/>
  <c r="AS269" i="36"/>
  <c r="BI268" i="36"/>
  <c r="BT268" i="36"/>
  <c r="BD268" i="36"/>
  <c r="AN269" i="36"/>
  <c r="BU269" i="36"/>
  <c r="BE269" i="36"/>
  <c r="AO270" i="36"/>
  <c r="AG269" i="36"/>
  <c r="AW268" i="36"/>
  <c r="BM268" i="36"/>
  <c r="BB269" i="36"/>
  <c r="AL270" i="36"/>
  <c r="BR269" i="36"/>
  <c r="BQ270" i="36"/>
  <c r="AK271" i="36"/>
  <c r="BA270" i="36"/>
  <c r="AF269" i="36"/>
  <c r="AV268" i="36"/>
  <c r="BL268" i="36"/>
  <c r="BF268" i="36"/>
  <c r="BV268" i="36"/>
  <c r="AP269" i="36"/>
  <c r="BK268" i="36"/>
  <c r="CA268" i="36"/>
  <c r="AU269" i="36"/>
  <c r="BZ268" i="36"/>
  <c r="BJ268" i="36"/>
  <c r="AT269" i="36"/>
  <c r="BX269" i="36"/>
  <c r="BH269" i="36"/>
  <c r="AR270" i="36"/>
  <c r="AI269" i="36"/>
  <c r="BO268" i="36"/>
  <c r="AY268" i="36"/>
  <c r="BG268" i="36"/>
  <c r="BW268" i="36"/>
  <c r="AQ269" i="36"/>
  <c r="AZ269" i="36"/>
  <c r="BP269" i="36"/>
  <c r="AJ270" i="36"/>
  <c r="BN270" i="36"/>
  <c r="AH271" i="36"/>
  <c r="AX270" i="36"/>
  <c r="BW265" i="16"/>
  <c r="BG265" i="16"/>
  <c r="BY265" i="16"/>
  <c r="BI265" i="16"/>
  <c r="BJ266" i="16"/>
  <c r="BZ266" i="16"/>
  <c r="BN138" i="16"/>
  <c r="AX138" i="16"/>
  <c r="BQ138" i="16"/>
  <c r="BA138" i="16"/>
  <c r="BK266" i="16"/>
  <c r="CA266" i="16"/>
  <c r="BU265" i="16"/>
  <c r="BE265" i="16"/>
  <c r="BV266" i="16"/>
  <c r="BF266" i="16"/>
  <c r="BM138" i="16"/>
  <c r="AW138" i="16"/>
  <c r="BR138" i="16"/>
  <c r="BB138" i="16"/>
  <c r="BL138" i="16"/>
  <c r="AV138" i="16"/>
  <c r="BH266" i="16"/>
  <c r="BX266" i="16"/>
  <c r="BT265" i="16"/>
  <c r="BD265" i="16"/>
  <c r="AZ139" i="16"/>
  <c r="BP139" i="16"/>
  <c r="AY139" i="16"/>
  <c r="BO139" i="16"/>
  <c r="BC138" i="16"/>
  <c r="BS138" i="16"/>
  <c r="AO266" i="16"/>
  <c r="AU267" i="16"/>
  <c r="AQ266" i="16"/>
  <c r="AP267" i="16"/>
  <c r="AR267" i="16"/>
  <c r="AT267" i="16"/>
  <c r="AS266" i="16"/>
  <c r="AN266" i="16"/>
  <c r="V124" i="15"/>
  <c r="AD124" i="15" s="1"/>
  <c r="T124" i="15"/>
  <c r="AB124" i="15" s="1"/>
  <c r="Y124" i="15"/>
  <c r="AG124" i="15" s="1"/>
  <c r="W124" i="15"/>
  <c r="AE124" i="15" s="1"/>
  <c r="R124" i="15"/>
  <c r="Z124" i="15" s="1"/>
  <c r="X124" i="15"/>
  <c r="AF124" i="15" s="1"/>
  <c r="S123" i="15"/>
  <c r="AA123" i="15" s="1"/>
  <c r="U123" i="15"/>
  <c r="AC123" i="15" s="1"/>
  <c r="BJ269" i="38" l="1"/>
  <c r="BZ269" i="38"/>
  <c r="AT270" i="38"/>
  <c r="AF270" i="40"/>
  <c r="AV269" i="40"/>
  <c r="BL269" i="40"/>
  <c r="BW270" i="39"/>
  <c r="AQ271" i="39"/>
  <c r="BG270" i="39"/>
  <c r="AN270" i="42"/>
  <c r="BT269" i="42"/>
  <c r="BD269" i="42"/>
  <c r="BM269" i="42"/>
  <c r="AG270" i="42"/>
  <c r="AW269" i="42"/>
  <c r="BK269" i="41"/>
  <c r="CA269" i="41"/>
  <c r="AU270" i="41"/>
  <c r="BJ269" i="43"/>
  <c r="BZ269" i="43"/>
  <c r="AT270" i="43"/>
  <c r="BR269" i="42"/>
  <c r="BB269" i="42"/>
  <c r="AL270" i="42"/>
  <c r="AG270" i="40"/>
  <c r="AW269" i="40"/>
  <c r="BM269" i="40"/>
  <c r="BP269" i="42"/>
  <c r="AZ269" i="42"/>
  <c r="AJ270" i="42"/>
  <c r="AD166" i="45"/>
  <c r="V167" i="45"/>
  <c r="AC166" i="45"/>
  <c r="U167" i="45"/>
  <c r="AU270" i="43"/>
  <c r="CA269" i="43"/>
  <c r="BK269" i="43"/>
  <c r="AR270" i="40"/>
  <c r="BX269" i="40"/>
  <c r="BH269" i="40"/>
  <c r="AJ270" i="41"/>
  <c r="BP269" i="41"/>
  <c r="AZ269" i="41"/>
  <c r="BM269" i="37"/>
  <c r="AG270" i="37"/>
  <c r="AW269" i="37"/>
  <c r="BY269" i="38"/>
  <c r="AS270" i="38"/>
  <c r="BI269" i="38"/>
  <c r="AX270" i="37"/>
  <c r="BN270" i="37"/>
  <c r="AH271" i="37"/>
  <c r="AS270" i="43"/>
  <c r="BY269" i="43"/>
  <c r="BI269" i="43"/>
  <c r="AA168" i="45"/>
  <c r="S169" i="45"/>
  <c r="W169" i="45"/>
  <c r="AE168" i="45"/>
  <c r="AG166" i="45"/>
  <c r="Y167" i="45"/>
  <c r="AB169" i="45"/>
  <c r="T170" i="45"/>
  <c r="AF166" i="45"/>
  <c r="X167" i="45"/>
  <c r="Z168" i="45"/>
  <c r="R169" i="45"/>
  <c r="AU272" i="44"/>
  <c r="CA271" i="44"/>
  <c r="BK271" i="44"/>
  <c r="AF272" i="44"/>
  <c r="AV271" i="44"/>
  <c r="BL271" i="44"/>
  <c r="AT270" i="44"/>
  <c r="BJ269" i="44"/>
  <c r="BZ269" i="44"/>
  <c r="AS271" i="44"/>
  <c r="BI270" i="44"/>
  <c r="BY270" i="44"/>
  <c r="BQ271" i="44"/>
  <c r="AK272" i="44"/>
  <c r="BA271" i="44"/>
  <c r="AR270" i="44"/>
  <c r="BX269" i="44"/>
  <c r="BH269" i="44"/>
  <c r="AO271" i="44"/>
  <c r="BE270" i="44"/>
  <c r="BU270" i="44"/>
  <c r="BS269" i="44"/>
  <c r="AM270" i="44"/>
  <c r="BC269" i="44"/>
  <c r="AI270" i="44"/>
  <c r="BO269" i="44"/>
  <c r="AY269" i="44"/>
  <c r="AL273" i="44"/>
  <c r="BR272" i="44"/>
  <c r="BB272" i="44"/>
  <c r="AW270" i="44"/>
  <c r="BM270" i="44"/>
  <c r="AG271" i="44"/>
  <c r="BN271" i="44"/>
  <c r="AH272" i="44"/>
  <c r="AX271" i="44"/>
  <c r="AJ270" i="44"/>
  <c r="BP269" i="44"/>
  <c r="AZ269" i="44"/>
  <c r="BF270" i="44"/>
  <c r="AP271" i="44"/>
  <c r="BV270" i="44"/>
  <c r="BT270" i="44"/>
  <c r="AN271" i="44"/>
  <c r="BD270" i="44"/>
  <c r="AQ271" i="44"/>
  <c r="BG270" i="44"/>
  <c r="BW270" i="44"/>
  <c r="AM271" i="43"/>
  <c r="BS270" i="43"/>
  <c r="BC270" i="43"/>
  <c r="AH270" i="43"/>
  <c r="AX269" i="43"/>
  <c r="BN269" i="43"/>
  <c r="AQ271" i="43"/>
  <c r="BG270" i="43"/>
  <c r="BW270" i="43"/>
  <c r="BT270" i="43"/>
  <c r="AN271" i="43"/>
  <c r="BD270" i="43"/>
  <c r="BE270" i="43"/>
  <c r="BU270" i="43"/>
  <c r="AO271" i="43"/>
  <c r="BP269" i="43"/>
  <c r="AJ270" i="43"/>
  <c r="AZ269" i="43"/>
  <c r="AK271" i="43"/>
  <c r="BQ270" i="43"/>
  <c r="BA270" i="43"/>
  <c r="AG270" i="43"/>
  <c r="AW269" i="43"/>
  <c r="BM269" i="43"/>
  <c r="BF270" i="43"/>
  <c r="BV270" i="43"/>
  <c r="AP271" i="43"/>
  <c r="BL270" i="43"/>
  <c r="AV270" i="43"/>
  <c r="AF271" i="43"/>
  <c r="BX271" i="43"/>
  <c r="BH271" i="43"/>
  <c r="AR272" i="43"/>
  <c r="BR270" i="43"/>
  <c r="BB270" i="43"/>
  <c r="AL271" i="43"/>
  <c r="BO269" i="43"/>
  <c r="AI270" i="43"/>
  <c r="AY269" i="43"/>
  <c r="AV269" i="42"/>
  <c r="BL269" i="42"/>
  <c r="AF270" i="42"/>
  <c r="BE271" i="42"/>
  <c r="BU271" i="42"/>
  <c r="AO272" i="42"/>
  <c r="AH272" i="42"/>
  <c r="BN271" i="42"/>
  <c r="AX271" i="42"/>
  <c r="AU271" i="42"/>
  <c r="CA270" i="42"/>
  <c r="BK270" i="42"/>
  <c r="AK271" i="42"/>
  <c r="BQ270" i="42"/>
  <c r="BA270" i="42"/>
  <c r="BX269" i="42"/>
  <c r="AR270" i="42"/>
  <c r="BH269" i="42"/>
  <c r="AS270" i="42"/>
  <c r="BY269" i="42"/>
  <c r="BI269" i="42"/>
  <c r="BZ269" i="42"/>
  <c r="AT270" i="42"/>
  <c r="BJ269" i="42"/>
  <c r="AM272" i="42"/>
  <c r="BC271" i="42"/>
  <c r="BS271" i="42"/>
  <c r="AQ270" i="42"/>
  <c r="BW269" i="42"/>
  <c r="BG269" i="42"/>
  <c r="AY269" i="42"/>
  <c r="AI270" i="42"/>
  <c r="BO269" i="42"/>
  <c r="BF269" i="42"/>
  <c r="AP270" i="42"/>
  <c r="BV269" i="42"/>
  <c r="AF270" i="41"/>
  <c r="AV269" i="41"/>
  <c r="BL269" i="41"/>
  <c r="BH269" i="41"/>
  <c r="AR270" i="41"/>
  <c r="BX269" i="41"/>
  <c r="BW269" i="41"/>
  <c r="BG269" i="41"/>
  <c r="AQ270" i="41"/>
  <c r="BC269" i="41"/>
  <c r="BS269" i="41"/>
  <c r="AM270" i="41"/>
  <c r="AT272" i="41"/>
  <c r="BZ271" i="41"/>
  <c r="BJ271" i="41"/>
  <c r="BN270" i="41"/>
  <c r="AH271" i="41"/>
  <c r="AX270" i="41"/>
  <c r="BA271" i="41"/>
  <c r="AK272" i="41"/>
  <c r="BQ271" i="41"/>
  <c r="BT269" i="41"/>
  <c r="AN270" i="41"/>
  <c r="BD269" i="41"/>
  <c r="BF269" i="41"/>
  <c r="BV269" i="41"/>
  <c r="AP270" i="41"/>
  <c r="BO270" i="41"/>
  <c r="AI271" i="41"/>
  <c r="AY270" i="41"/>
  <c r="AS273" i="41"/>
  <c r="BI272" i="41"/>
  <c r="BY272" i="41"/>
  <c r="AG270" i="41"/>
  <c r="AW269" i="41"/>
  <c r="BM269" i="41"/>
  <c r="BU272" i="41"/>
  <c r="AO273" i="41"/>
  <c r="BE272" i="41"/>
  <c r="AL270" i="41"/>
  <c r="BB269" i="41"/>
  <c r="BR269" i="41"/>
  <c r="AK272" i="40"/>
  <c r="BQ271" i="40"/>
  <c r="BA271" i="40"/>
  <c r="BS270" i="40"/>
  <c r="AM271" i="40"/>
  <c r="BC270" i="40"/>
  <c r="BE269" i="40"/>
  <c r="AO270" i="40"/>
  <c r="BU269" i="40"/>
  <c r="BP269" i="40"/>
  <c r="AZ269" i="40"/>
  <c r="AJ270" i="40"/>
  <c r="BW271" i="40"/>
  <c r="AQ272" i="40"/>
  <c r="BG271" i="40"/>
  <c r="BV269" i="40"/>
  <c r="AP270" i="40"/>
  <c r="BF269" i="40"/>
  <c r="BB269" i="40"/>
  <c r="AL270" i="40"/>
  <c r="BR269" i="40"/>
  <c r="AX269" i="40"/>
  <c r="BN269" i="40"/>
  <c r="AH270" i="40"/>
  <c r="AU270" i="40"/>
  <c r="CA269" i="40"/>
  <c r="BK269" i="40"/>
  <c r="BJ270" i="40"/>
  <c r="AT271" i="40"/>
  <c r="BZ270" i="40"/>
  <c r="AY269" i="40"/>
  <c r="BO269" i="40"/>
  <c r="AI270" i="40"/>
  <c r="BY269" i="40"/>
  <c r="BI269" i="40"/>
  <c r="AS270" i="40"/>
  <c r="BD269" i="40"/>
  <c r="BT269" i="40"/>
  <c r="AN270" i="40"/>
  <c r="AH270" i="39"/>
  <c r="BN269" i="39"/>
  <c r="AX269" i="39"/>
  <c r="BY270" i="39"/>
  <c r="BI270" i="39"/>
  <c r="AS271" i="39"/>
  <c r="BJ271" i="39"/>
  <c r="BZ271" i="39"/>
  <c r="AT272" i="39"/>
  <c r="AM271" i="39"/>
  <c r="BC270" i="39"/>
  <c r="BS270" i="39"/>
  <c r="AP271" i="39"/>
  <c r="BF270" i="39"/>
  <c r="BV270" i="39"/>
  <c r="AG270" i="39"/>
  <c r="BM269" i="39"/>
  <c r="AW269" i="39"/>
  <c r="BA271" i="39"/>
  <c r="AK272" i="39"/>
  <c r="BQ271" i="39"/>
  <c r="AI270" i="39"/>
  <c r="BO269" i="39"/>
  <c r="AY269" i="39"/>
  <c r="BX271" i="39"/>
  <c r="BH271" i="39"/>
  <c r="AR272" i="39"/>
  <c r="AF271" i="39"/>
  <c r="BL270" i="39"/>
  <c r="AV270" i="39"/>
  <c r="AU270" i="39"/>
  <c r="BK269" i="39"/>
  <c r="CA269" i="39"/>
  <c r="AO271" i="39"/>
  <c r="BE270" i="39"/>
  <c r="BU270" i="39"/>
  <c r="BR270" i="39"/>
  <c r="BB270" i="39"/>
  <c r="AL271" i="39"/>
  <c r="BD269" i="39"/>
  <c r="BT269" i="39"/>
  <c r="AN270" i="39"/>
  <c r="AZ271" i="39"/>
  <c r="AJ272" i="39"/>
  <c r="BP271" i="39"/>
  <c r="AX270" i="38"/>
  <c r="BN270" i="38"/>
  <c r="AH271" i="38"/>
  <c r="AG270" i="38"/>
  <c r="BM269" i="38"/>
  <c r="AW269" i="38"/>
  <c r="BS270" i="38"/>
  <c r="AM271" i="38"/>
  <c r="BC270" i="38"/>
  <c r="BE269" i="38"/>
  <c r="BU269" i="38"/>
  <c r="AO270" i="38"/>
  <c r="AL272" i="38"/>
  <c r="BR271" i="38"/>
  <c r="BB271" i="38"/>
  <c r="AZ270" i="38"/>
  <c r="BP270" i="38"/>
  <c r="AJ271" i="38"/>
  <c r="CA269" i="38"/>
  <c r="BK269" i="38"/>
  <c r="AU270" i="38"/>
  <c r="BV269" i="38"/>
  <c r="BF269" i="38"/>
  <c r="AP270" i="38"/>
  <c r="AF270" i="38"/>
  <c r="BL269" i="38"/>
  <c r="AV269" i="38"/>
  <c r="BD270" i="38"/>
  <c r="BT270" i="38"/>
  <c r="AN271" i="38"/>
  <c r="BW271" i="38"/>
  <c r="BG271" i="38"/>
  <c r="AQ272" i="38"/>
  <c r="BX270" i="38"/>
  <c r="AR271" i="38"/>
  <c r="BH270" i="38"/>
  <c r="BQ270" i="38"/>
  <c r="BA270" i="38"/>
  <c r="AK271" i="38"/>
  <c r="AY270" i="38"/>
  <c r="BO270" i="38"/>
  <c r="AI271" i="38"/>
  <c r="BW269" i="37"/>
  <c r="BG269" i="37"/>
  <c r="AQ270" i="37"/>
  <c r="AY269" i="37"/>
  <c r="AI270" i="37"/>
  <c r="BO269" i="37"/>
  <c r="BH271" i="37"/>
  <c r="BX271" i="37"/>
  <c r="AR272" i="37"/>
  <c r="BC269" i="37"/>
  <c r="AM270" i="37"/>
  <c r="BS269" i="37"/>
  <c r="AP271" i="37"/>
  <c r="BF270" i="37"/>
  <c r="BV270" i="37"/>
  <c r="AV270" i="37"/>
  <c r="BL270" i="37"/>
  <c r="AF271" i="37"/>
  <c r="AZ269" i="37"/>
  <c r="AJ270" i="37"/>
  <c r="BP269" i="37"/>
  <c r="BB269" i="37"/>
  <c r="AL270" i="37"/>
  <c r="BR269" i="37"/>
  <c r="BD269" i="37"/>
  <c r="AN270" i="37"/>
  <c r="BT269" i="37"/>
  <c r="BY269" i="37"/>
  <c r="AS270" i="37"/>
  <c r="BI269" i="37"/>
  <c r="BE269" i="37"/>
  <c r="BU269" i="37"/>
  <c r="AO270" i="37"/>
  <c r="AU271" i="37"/>
  <c r="BK270" i="37"/>
  <c r="CA270" i="37"/>
  <c r="BZ269" i="37"/>
  <c r="AT270" i="37"/>
  <c r="BJ269" i="37"/>
  <c r="BA269" i="37"/>
  <c r="AK270" i="37"/>
  <c r="BQ269" i="37"/>
  <c r="BH270" i="36"/>
  <c r="AR271" i="36"/>
  <c r="BX270" i="36"/>
  <c r="AG270" i="36"/>
  <c r="AW269" i="36"/>
  <c r="BM269" i="36"/>
  <c r="BV269" i="36"/>
  <c r="BF269" i="36"/>
  <c r="AP270" i="36"/>
  <c r="AK272" i="36"/>
  <c r="BA271" i="36"/>
  <c r="BQ271" i="36"/>
  <c r="AY269" i="36"/>
  <c r="AI270" i="36"/>
  <c r="BO269" i="36"/>
  <c r="AO271" i="36"/>
  <c r="BE270" i="36"/>
  <c r="BU270" i="36"/>
  <c r="BT269" i="36"/>
  <c r="BD269" i="36"/>
  <c r="AN270" i="36"/>
  <c r="BC269" i="36"/>
  <c r="AM270" i="36"/>
  <c r="BS269" i="36"/>
  <c r="BR270" i="36"/>
  <c r="AL271" i="36"/>
  <c r="BB270" i="36"/>
  <c r="AT270" i="36"/>
  <c r="BZ269" i="36"/>
  <c r="BJ269" i="36"/>
  <c r="BP270" i="36"/>
  <c r="AJ271" i="36"/>
  <c r="AZ270" i="36"/>
  <c r="AS270" i="36"/>
  <c r="BI269" i="36"/>
  <c r="BY269" i="36"/>
  <c r="BW269" i="36"/>
  <c r="BG269" i="36"/>
  <c r="AQ270" i="36"/>
  <c r="AF270" i="36"/>
  <c r="AV269" i="36"/>
  <c r="BL269" i="36"/>
  <c r="AU270" i="36"/>
  <c r="CA269" i="36"/>
  <c r="BK269" i="36"/>
  <c r="AH272" i="36"/>
  <c r="BN271" i="36"/>
  <c r="AX271" i="36"/>
  <c r="BJ267" i="16"/>
  <c r="BZ267" i="16"/>
  <c r="BW266" i="16"/>
  <c r="BG266" i="16"/>
  <c r="BT266" i="16"/>
  <c r="BD266" i="16"/>
  <c r="AW139" i="16"/>
  <c r="BM139" i="16"/>
  <c r="BY266" i="16"/>
  <c r="BI266" i="16"/>
  <c r="BH267" i="16"/>
  <c r="BX267" i="16"/>
  <c r="BC139" i="16"/>
  <c r="BS139" i="16"/>
  <c r="CA267" i="16"/>
  <c r="BK267" i="16"/>
  <c r="BP140" i="16"/>
  <c r="AZ140" i="16"/>
  <c r="BA139" i="16"/>
  <c r="BQ139" i="16"/>
  <c r="AX139" i="16"/>
  <c r="BN139" i="16"/>
  <c r="BV267" i="16"/>
  <c r="BF267" i="16"/>
  <c r="BU266" i="16"/>
  <c r="BE266" i="16"/>
  <c r="BB139" i="16"/>
  <c r="BR139" i="16"/>
  <c r="BL139" i="16"/>
  <c r="AV139" i="16"/>
  <c r="BO140" i="16"/>
  <c r="AY140" i="16"/>
  <c r="AS267" i="16"/>
  <c r="AP268" i="16"/>
  <c r="AR268" i="16"/>
  <c r="AT268" i="16"/>
  <c r="AQ267" i="16"/>
  <c r="AN267" i="16"/>
  <c r="AU268" i="16"/>
  <c r="AO267" i="16"/>
  <c r="U124" i="15"/>
  <c r="AC124" i="15" s="1"/>
  <c r="W125" i="15"/>
  <c r="AE125" i="15" s="1"/>
  <c r="S124" i="15"/>
  <c r="AA124" i="15" s="1"/>
  <c r="Y125" i="15"/>
  <c r="AG125" i="15" s="1"/>
  <c r="X125" i="15"/>
  <c r="AF125" i="15" s="1"/>
  <c r="T125" i="15"/>
  <c r="AB125" i="15" s="1"/>
  <c r="R125" i="15"/>
  <c r="Z125" i="15" s="1"/>
  <c r="V125" i="15"/>
  <c r="AD125" i="15" s="1"/>
  <c r="AS271" i="38" l="1"/>
  <c r="BI270" i="38"/>
  <c r="BY270" i="38"/>
  <c r="BH270" i="40"/>
  <c r="AR271" i="40"/>
  <c r="BX270" i="40"/>
  <c r="CA270" i="41"/>
  <c r="AU271" i="41"/>
  <c r="BK270" i="41"/>
  <c r="BK270" i="43"/>
  <c r="CA270" i="43"/>
  <c r="AU271" i="43"/>
  <c r="BM270" i="42"/>
  <c r="AW270" i="42"/>
  <c r="AG271" i="42"/>
  <c r="AC167" i="45"/>
  <c r="U168" i="45"/>
  <c r="BI270" i="43"/>
  <c r="BY270" i="43"/>
  <c r="AS271" i="43"/>
  <c r="AX271" i="37"/>
  <c r="BN271" i="37"/>
  <c r="AH272" i="37"/>
  <c r="V168" i="45"/>
  <c r="AD167" i="45"/>
  <c r="BP270" i="42"/>
  <c r="AZ270" i="42"/>
  <c r="AJ271" i="42"/>
  <c r="AN271" i="42"/>
  <c r="BT270" i="42"/>
  <c r="BD270" i="42"/>
  <c r="BG271" i="39"/>
  <c r="BW271" i="39"/>
  <c r="AQ272" i="39"/>
  <c r="BM270" i="37"/>
  <c r="AG271" i="37"/>
  <c r="AW270" i="37"/>
  <c r="AG271" i="40"/>
  <c r="BM270" i="40"/>
  <c r="AW270" i="40"/>
  <c r="BR270" i="42"/>
  <c r="BB270" i="42"/>
  <c r="AL271" i="42"/>
  <c r="AF271" i="40"/>
  <c r="AV270" i="40"/>
  <c r="BL270" i="40"/>
  <c r="BZ270" i="38"/>
  <c r="AT271" i="38"/>
  <c r="BJ270" i="38"/>
  <c r="AZ270" i="41"/>
  <c r="BP270" i="41"/>
  <c r="AJ271" i="41"/>
  <c r="BZ270" i="43"/>
  <c r="BJ270" i="43"/>
  <c r="AT271" i="43"/>
  <c r="X168" i="45"/>
  <c r="AF167" i="45"/>
  <c r="R170" i="45"/>
  <c r="Z169" i="45"/>
  <c r="AE169" i="45"/>
  <c r="W170" i="45"/>
  <c r="AA169" i="45"/>
  <c r="S170" i="45"/>
  <c r="T171" i="45"/>
  <c r="AB170" i="45"/>
  <c r="Y168" i="45"/>
  <c r="AG167" i="45"/>
  <c r="BP270" i="44"/>
  <c r="AJ271" i="44"/>
  <c r="AZ270" i="44"/>
  <c r="BN272" i="44"/>
  <c r="AX272" i="44"/>
  <c r="AH273" i="44"/>
  <c r="AG272" i="44"/>
  <c r="BM271" i="44"/>
  <c r="AW271" i="44"/>
  <c r="BT271" i="44"/>
  <c r="AN272" i="44"/>
  <c r="BD271" i="44"/>
  <c r="BL272" i="44"/>
  <c r="AV272" i="44"/>
  <c r="AF273" i="44"/>
  <c r="AL274" i="44"/>
  <c r="BB273" i="44"/>
  <c r="BR273" i="44"/>
  <c r="AQ272" i="44"/>
  <c r="BG271" i="44"/>
  <c r="BW271" i="44"/>
  <c r="BS270" i="44"/>
  <c r="BC270" i="44"/>
  <c r="AM271" i="44"/>
  <c r="BU271" i="44"/>
  <c r="AO272" i="44"/>
  <c r="BE271" i="44"/>
  <c r="BA272" i="44"/>
  <c r="BQ272" i="44"/>
  <c r="AK273" i="44"/>
  <c r="BZ270" i="44"/>
  <c r="AT271" i="44"/>
  <c r="BJ270" i="44"/>
  <c r="AR271" i="44"/>
  <c r="BH270" i="44"/>
  <c r="BX270" i="44"/>
  <c r="BI271" i="44"/>
  <c r="AS272" i="44"/>
  <c r="BY271" i="44"/>
  <c r="BO270" i="44"/>
  <c r="AI271" i="44"/>
  <c r="AY270" i="44"/>
  <c r="AP272" i="44"/>
  <c r="BF271" i="44"/>
  <c r="BV271" i="44"/>
  <c r="BK272" i="44"/>
  <c r="AU273" i="44"/>
  <c r="CA272" i="44"/>
  <c r="BV271" i="43"/>
  <c r="BF271" i="43"/>
  <c r="AP272" i="43"/>
  <c r="AH271" i="43"/>
  <c r="BN270" i="43"/>
  <c r="AX270" i="43"/>
  <c r="AK272" i="43"/>
  <c r="BA271" i="43"/>
  <c r="BQ271" i="43"/>
  <c r="BG271" i="43"/>
  <c r="BW271" i="43"/>
  <c r="AQ272" i="43"/>
  <c r="BO270" i="43"/>
  <c r="AI271" i="43"/>
  <c r="AY270" i="43"/>
  <c r="AR273" i="43"/>
  <c r="BH272" i="43"/>
  <c r="BX272" i="43"/>
  <c r="AW270" i="43"/>
  <c r="AG271" i="43"/>
  <c r="BM270" i="43"/>
  <c r="AJ271" i="43"/>
  <c r="BP270" i="43"/>
  <c r="AZ270" i="43"/>
  <c r="BL271" i="43"/>
  <c r="AV271" i="43"/>
  <c r="AF272" i="43"/>
  <c r="BD271" i="43"/>
  <c r="BT271" i="43"/>
  <c r="AN272" i="43"/>
  <c r="AL272" i="43"/>
  <c r="BB271" i="43"/>
  <c r="BR271" i="43"/>
  <c r="BU271" i="43"/>
  <c r="AO272" i="43"/>
  <c r="BE271" i="43"/>
  <c r="BC271" i="43"/>
  <c r="AM272" i="43"/>
  <c r="BS271" i="43"/>
  <c r="BW270" i="42"/>
  <c r="AQ271" i="42"/>
  <c r="BG270" i="42"/>
  <c r="AO273" i="42"/>
  <c r="BE272" i="42"/>
  <c r="BU272" i="42"/>
  <c r="AP271" i="42"/>
  <c r="BV270" i="42"/>
  <c r="BF270" i="42"/>
  <c r="BO270" i="42"/>
  <c r="AY270" i="42"/>
  <c r="AI271" i="42"/>
  <c r="BQ271" i="42"/>
  <c r="AK272" i="42"/>
  <c r="BA271" i="42"/>
  <c r="BK271" i="42"/>
  <c r="AU272" i="42"/>
  <c r="CA271" i="42"/>
  <c r="AT271" i="42"/>
  <c r="BZ270" i="42"/>
  <c r="BJ270" i="42"/>
  <c r="BN272" i="42"/>
  <c r="AX272" i="42"/>
  <c r="AH273" i="42"/>
  <c r="AS271" i="42"/>
  <c r="BY270" i="42"/>
  <c r="BI270" i="42"/>
  <c r="AV270" i="42"/>
  <c r="AF271" i="42"/>
  <c r="BL270" i="42"/>
  <c r="BS272" i="42"/>
  <c r="AM273" i="42"/>
  <c r="BC272" i="42"/>
  <c r="AR271" i="42"/>
  <c r="BX270" i="42"/>
  <c r="BH270" i="42"/>
  <c r="AS274" i="41"/>
  <c r="BI273" i="41"/>
  <c r="BY273" i="41"/>
  <c r="BX270" i="41"/>
  <c r="AR271" i="41"/>
  <c r="BH270" i="41"/>
  <c r="AX271" i="41"/>
  <c r="AH272" i="41"/>
  <c r="BN271" i="41"/>
  <c r="AM271" i="41"/>
  <c r="BC270" i="41"/>
  <c r="BS270" i="41"/>
  <c r="BW270" i="41"/>
  <c r="AQ271" i="41"/>
  <c r="BG270" i="41"/>
  <c r="AW270" i="41"/>
  <c r="BM270" i="41"/>
  <c r="AG271" i="41"/>
  <c r="AY271" i="41"/>
  <c r="AI272" i="41"/>
  <c r="BO271" i="41"/>
  <c r="BB270" i="41"/>
  <c r="BR270" i="41"/>
  <c r="AL271" i="41"/>
  <c r="BD270" i="41"/>
  <c r="BT270" i="41"/>
  <c r="AN271" i="41"/>
  <c r="BA272" i="41"/>
  <c r="BQ272" i="41"/>
  <c r="AK273" i="41"/>
  <c r="BV270" i="41"/>
  <c r="AP271" i="41"/>
  <c r="BF270" i="41"/>
  <c r="AT273" i="41"/>
  <c r="BJ272" i="41"/>
  <c r="BZ272" i="41"/>
  <c r="AO274" i="41"/>
  <c r="BU273" i="41"/>
  <c r="BE273" i="41"/>
  <c r="AV270" i="41"/>
  <c r="BL270" i="41"/>
  <c r="AF271" i="41"/>
  <c r="AP271" i="40"/>
  <c r="BF270" i="40"/>
  <c r="BV270" i="40"/>
  <c r="BG272" i="40"/>
  <c r="AQ273" i="40"/>
  <c r="BW272" i="40"/>
  <c r="AO271" i="40"/>
  <c r="BE270" i="40"/>
  <c r="BU270" i="40"/>
  <c r="AX270" i="40"/>
  <c r="AH271" i="40"/>
  <c r="BN270" i="40"/>
  <c r="AS271" i="40"/>
  <c r="BY270" i="40"/>
  <c r="BI270" i="40"/>
  <c r="AM272" i="40"/>
  <c r="BS271" i="40"/>
  <c r="BC271" i="40"/>
  <c r="AT272" i="40"/>
  <c r="BZ271" i="40"/>
  <c r="BJ271" i="40"/>
  <c r="BK270" i="40"/>
  <c r="AU271" i="40"/>
  <c r="CA270" i="40"/>
  <c r="BT270" i="40"/>
  <c r="AN271" i="40"/>
  <c r="BD270" i="40"/>
  <c r="BR270" i="40"/>
  <c r="AL271" i="40"/>
  <c r="BB270" i="40"/>
  <c r="BP270" i="40"/>
  <c r="AJ271" i="40"/>
  <c r="AZ270" i="40"/>
  <c r="AY270" i="40"/>
  <c r="AI271" i="40"/>
  <c r="BO270" i="40"/>
  <c r="BA272" i="40"/>
  <c r="BQ272" i="40"/>
  <c r="AK273" i="40"/>
  <c r="BE271" i="39"/>
  <c r="AO272" i="39"/>
  <c r="BU271" i="39"/>
  <c r="AF272" i="39"/>
  <c r="BL271" i="39"/>
  <c r="AV271" i="39"/>
  <c r="CA270" i="39"/>
  <c r="BK270" i="39"/>
  <c r="AU271" i="39"/>
  <c r="AT273" i="39"/>
  <c r="BZ272" i="39"/>
  <c r="BJ272" i="39"/>
  <c r="BD270" i="39"/>
  <c r="BT270" i="39"/>
  <c r="AN271" i="39"/>
  <c r="BA272" i="39"/>
  <c r="AK273" i="39"/>
  <c r="BQ272" i="39"/>
  <c r="AW270" i="39"/>
  <c r="AG271" i="39"/>
  <c r="BM270" i="39"/>
  <c r="BC271" i="39"/>
  <c r="AM272" i="39"/>
  <c r="BS271" i="39"/>
  <c r="AR273" i="39"/>
  <c r="BX272" i="39"/>
  <c r="BH272" i="39"/>
  <c r="AZ272" i="39"/>
  <c r="AJ273" i="39"/>
  <c r="BP272" i="39"/>
  <c r="BI271" i="39"/>
  <c r="BY271" i="39"/>
  <c r="AS272" i="39"/>
  <c r="BB271" i="39"/>
  <c r="AL272" i="39"/>
  <c r="BR271" i="39"/>
  <c r="BF271" i="39"/>
  <c r="BV271" i="39"/>
  <c r="AP272" i="39"/>
  <c r="BO270" i="39"/>
  <c r="AI271" i="39"/>
  <c r="AY270" i="39"/>
  <c r="AX270" i="39"/>
  <c r="BN270" i="39"/>
  <c r="AH271" i="39"/>
  <c r="AY271" i="38"/>
  <c r="AI272" i="38"/>
  <c r="BO271" i="38"/>
  <c r="AO271" i="38"/>
  <c r="BU270" i="38"/>
  <c r="BE270" i="38"/>
  <c r="AR272" i="38"/>
  <c r="BX271" i="38"/>
  <c r="BH271" i="38"/>
  <c r="BW272" i="38"/>
  <c r="BG272" i="38"/>
  <c r="AQ273" i="38"/>
  <c r="BS271" i="38"/>
  <c r="AM272" i="38"/>
  <c r="BC271" i="38"/>
  <c r="AX271" i="38"/>
  <c r="AH272" i="38"/>
  <c r="BN271" i="38"/>
  <c r="AL273" i="38"/>
  <c r="BR272" i="38"/>
  <c r="BB272" i="38"/>
  <c r="AN272" i="38"/>
  <c r="BD271" i="38"/>
  <c r="BT271" i="38"/>
  <c r="AW270" i="38"/>
  <c r="BM270" i="38"/>
  <c r="AG271" i="38"/>
  <c r="AU271" i="38"/>
  <c r="BK270" i="38"/>
  <c r="CA270" i="38"/>
  <c r="BQ271" i="38"/>
  <c r="BA271" i="38"/>
  <c r="AK272" i="38"/>
  <c r="BL270" i="38"/>
  <c r="AF271" i="38"/>
  <c r="AV270" i="38"/>
  <c r="BV270" i="38"/>
  <c r="AP271" i="38"/>
  <c r="BF270" i="38"/>
  <c r="AZ271" i="38"/>
  <c r="AJ272" i="38"/>
  <c r="BP271" i="38"/>
  <c r="BP270" i="37"/>
  <c r="AZ270" i="37"/>
  <c r="AJ271" i="37"/>
  <c r="AF272" i="37"/>
  <c r="AV271" i="37"/>
  <c r="BL271" i="37"/>
  <c r="BF271" i="37"/>
  <c r="BV271" i="37"/>
  <c r="AP272" i="37"/>
  <c r="AR273" i="37"/>
  <c r="BH272" i="37"/>
  <c r="BX272" i="37"/>
  <c r="CA271" i="37"/>
  <c r="AU272" i="37"/>
  <c r="BK271" i="37"/>
  <c r="BY270" i="37"/>
  <c r="BI270" i="37"/>
  <c r="AS271" i="37"/>
  <c r="AM271" i="37"/>
  <c r="BS270" i="37"/>
  <c r="BC270" i="37"/>
  <c r="AN271" i="37"/>
  <c r="BT270" i="37"/>
  <c r="BD270" i="37"/>
  <c r="BR270" i="37"/>
  <c r="AL271" i="37"/>
  <c r="BB270" i="37"/>
  <c r="BO270" i="37"/>
  <c r="AY270" i="37"/>
  <c r="AI271" i="37"/>
  <c r="BW270" i="37"/>
  <c r="BG270" i="37"/>
  <c r="AQ271" i="37"/>
  <c r="AO271" i="37"/>
  <c r="BE270" i="37"/>
  <c r="BU270" i="37"/>
  <c r="BQ270" i="37"/>
  <c r="AK271" i="37"/>
  <c r="BA270" i="37"/>
  <c r="BZ270" i="37"/>
  <c r="BJ270" i="37"/>
  <c r="AT271" i="37"/>
  <c r="AQ271" i="36"/>
  <c r="BG270" i="36"/>
  <c r="BW270" i="36"/>
  <c r="AO272" i="36"/>
  <c r="BE271" i="36"/>
  <c r="BU271" i="36"/>
  <c r="AJ272" i="36"/>
  <c r="BP271" i="36"/>
  <c r="AZ271" i="36"/>
  <c r="AV270" i="36"/>
  <c r="BL270" i="36"/>
  <c r="AF271" i="36"/>
  <c r="AS271" i="36"/>
  <c r="BY270" i="36"/>
  <c r="BI270" i="36"/>
  <c r="BA272" i="36"/>
  <c r="BQ272" i="36"/>
  <c r="AK273" i="36"/>
  <c r="AP271" i="36"/>
  <c r="BF270" i="36"/>
  <c r="BV270" i="36"/>
  <c r="BJ270" i="36"/>
  <c r="BZ270" i="36"/>
  <c r="AT271" i="36"/>
  <c r="BB271" i="36"/>
  <c r="AL272" i="36"/>
  <c r="BR271" i="36"/>
  <c r="AW270" i="36"/>
  <c r="AG271" i="36"/>
  <c r="BM270" i="36"/>
  <c r="BK270" i="36"/>
  <c r="CA270" i="36"/>
  <c r="AU271" i="36"/>
  <c r="BH271" i="36"/>
  <c r="AR272" i="36"/>
  <c r="BX271" i="36"/>
  <c r="BO270" i="36"/>
  <c r="AI271" i="36"/>
  <c r="AY270" i="36"/>
  <c r="BN272" i="36"/>
  <c r="AX272" i="36"/>
  <c r="AH273" i="36"/>
  <c r="AM271" i="36"/>
  <c r="BS270" i="36"/>
  <c r="BC270" i="36"/>
  <c r="AN271" i="36"/>
  <c r="BD270" i="36"/>
  <c r="BT270" i="36"/>
  <c r="BE267" i="16"/>
  <c r="BU267" i="16"/>
  <c r="BW267" i="16"/>
  <c r="BG267" i="16"/>
  <c r="BZ268" i="16"/>
  <c r="BJ268" i="16"/>
  <c r="BV268" i="16"/>
  <c r="BF268" i="16"/>
  <c r="BD267" i="16"/>
  <c r="BT267" i="16"/>
  <c r="AY141" i="16"/>
  <c r="BO141" i="16"/>
  <c r="AZ141" i="16"/>
  <c r="BP141" i="16"/>
  <c r="BB140" i="16"/>
  <c r="BR140" i="16"/>
  <c r="BK268" i="16"/>
  <c r="CA268" i="16"/>
  <c r="BC140" i="16"/>
  <c r="BS140" i="16"/>
  <c r="BL140" i="16"/>
  <c r="AV140" i="16"/>
  <c r="BQ140" i="16"/>
  <c r="BA140" i="16"/>
  <c r="BX268" i="16"/>
  <c r="BH268" i="16"/>
  <c r="BI267" i="16"/>
  <c r="BY267" i="16"/>
  <c r="BN140" i="16"/>
  <c r="AX140" i="16"/>
  <c r="BM140" i="16"/>
  <c r="AW140" i="16"/>
  <c r="AN268" i="16"/>
  <c r="AT269" i="16"/>
  <c r="AO268" i="16"/>
  <c r="AQ268" i="16"/>
  <c r="AR269" i="16"/>
  <c r="AP269" i="16"/>
  <c r="AS268" i="16"/>
  <c r="AU269" i="16"/>
  <c r="U125" i="15"/>
  <c r="AC125" i="15" s="1"/>
  <c r="X126" i="15"/>
  <c r="AF126" i="15" s="1"/>
  <c r="V126" i="15"/>
  <c r="AD126" i="15" s="1"/>
  <c r="Y126" i="15"/>
  <c r="AG126" i="15" s="1"/>
  <c r="R126" i="15"/>
  <c r="Z126" i="15" s="1"/>
  <c r="S125" i="15"/>
  <c r="AA125" i="15" s="1"/>
  <c r="T126" i="15"/>
  <c r="AB126" i="15" s="1"/>
  <c r="W126" i="15"/>
  <c r="AE126" i="15" s="1"/>
  <c r="BY271" i="43" l="1"/>
  <c r="BI271" i="43"/>
  <c r="AS272" i="43"/>
  <c r="AG272" i="40"/>
  <c r="BM271" i="40"/>
  <c r="AW271" i="40"/>
  <c r="AC168" i="45"/>
  <c r="U169" i="45"/>
  <c r="AW271" i="37"/>
  <c r="BM271" i="37"/>
  <c r="AG272" i="37"/>
  <c r="BJ271" i="43"/>
  <c r="AT272" i="43"/>
  <c r="BZ271" i="43"/>
  <c r="AW271" i="42"/>
  <c r="AG272" i="42"/>
  <c r="BM271" i="42"/>
  <c r="AQ273" i="39"/>
  <c r="BG272" i="39"/>
  <c r="BW272" i="39"/>
  <c r="AZ271" i="41"/>
  <c r="AJ272" i="41"/>
  <c r="BP271" i="41"/>
  <c r="CA271" i="43"/>
  <c r="BK271" i="43"/>
  <c r="AU272" i="43"/>
  <c r="BD271" i="42"/>
  <c r="BT271" i="42"/>
  <c r="AN272" i="42"/>
  <c r="AT272" i="38"/>
  <c r="BZ271" i="38"/>
  <c r="BJ271" i="38"/>
  <c r="AJ272" i="42"/>
  <c r="BP271" i="42"/>
  <c r="AZ271" i="42"/>
  <c r="CA271" i="41"/>
  <c r="AU272" i="41"/>
  <c r="BK271" i="41"/>
  <c r="BX271" i="40"/>
  <c r="BH271" i="40"/>
  <c r="AR272" i="40"/>
  <c r="BL271" i="40"/>
  <c r="AF272" i="40"/>
  <c r="AV271" i="40"/>
  <c r="AD168" i="45"/>
  <c r="V169" i="45"/>
  <c r="AL272" i="42"/>
  <c r="BB271" i="42"/>
  <c r="BR271" i="42"/>
  <c r="AX272" i="37"/>
  <c r="BN272" i="37"/>
  <c r="AH273" i="37"/>
  <c r="BY271" i="38"/>
  <c r="AS272" i="38"/>
  <c r="BI271" i="38"/>
  <c r="Y169" i="45"/>
  <c r="AG168" i="45"/>
  <c r="T172" i="45"/>
  <c r="AB171" i="45"/>
  <c r="S171" i="45"/>
  <c r="AA170" i="45"/>
  <c r="R171" i="45"/>
  <c r="Z170" i="45"/>
  <c r="AE170" i="45"/>
  <c r="W171" i="45"/>
  <c r="X169" i="45"/>
  <c r="AF168" i="45"/>
  <c r="BL273" i="44"/>
  <c r="AF274" i="44"/>
  <c r="AV273" i="44"/>
  <c r="AR272" i="44"/>
  <c r="BH271" i="44"/>
  <c r="BX271" i="44"/>
  <c r="AQ273" i="44"/>
  <c r="BW272" i="44"/>
  <c r="BG272" i="44"/>
  <c r="BK273" i="44"/>
  <c r="CA273" i="44"/>
  <c r="AU274" i="44"/>
  <c r="AH274" i="44"/>
  <c r="BN273" i="44"/>
  <c r="AX273" i="44"/>
  <c r="BC271" i="44"/>
  <c r="AM272" i="44"/>
  <c r="BS271" i="44"/>
  <c r="AT272" i="44"/>
  <c r="BJ271" i="44"/>
  <c r="BZ271" i="44"/>
  <c r="AP273" i="44"/>
  <c r="BV272" i="44"/>
  <c r="BF272" i="44"/>
  <c r="AS273" i="44"/>
  <c r="BI272" i="44"/>
  <c r="BY272" i="44"/>
  <c r="BB274" i="44"/>
  <c r="AL275" i="44"/>
  <c r="BR274" i="44"/>
  <c r="AN273" i="44"/>
  <c r="BT272" i="44"/>
  <c r="BD272" i="44"/>
  <c r="BU272" i="44"/>
  <c r="AO273" i="44"/>
  <c r="BE272" i="44"/>
  <c r="AZ271" i="44"/>
  <c r="BP271" i="44"/>
  <c r="AJ272" i="44"/>
  <c r="AK274" i="44"/>
  <c r="BA273" i="44"/>
  <c r="BQ273" i="44"/>
  <c r="BM272" i="44"/>
  <c r="AW272" i="44"/>
  <c r="AG273" i="44"/>
  <c r="AY271" i="44"/>
  <c r="BO271" i="44"/>
  <c r="AI272" i="44"/>
  <c r="AQ273" i="43"/>
  <c r="BW272" i="43"/>
  <c r="BG272" i="43"/>
  <c r="AY271" i="43"/>
  <c r="AI272" i="43"/>
  <c r="BO271" i="43"/>
  <c r="BL272" i="43"/>
  <c r="AF273" i="43"/>
  <c r="AV272" i="43"/>
  <c r="AX271" i="43"/>
  <c r="AH272" i="43"/>
  <c r="BN271" i="43"/>
  <c r="BU272" i="43"/>
  <c r="BE272" i="43"/>
  <c r="AO273" i="43"/>
  <c r="BT272" i="43"/>
  <c r="BD272" i="43"/>
  <c r="AN273" i="43"/>
  <c r="BR272" i="43"/>
  <c r="AL273" i="43"/>
  <c r="BB272" i="43"/>
  <c r="AK273" i="43"/>
  <c r="BQ272" i="43"/>
  <c r="BA272" i="43"/>
  <c r="AJ272" i="43"/>
  <c r="AZ271" i="43"/>
  <c r="BP271" i="43"/>
  <c r="BF272" i="43"/>
  <c r="BV272" i="43"/>
  <c r="AP273" i="43"/>
  <c r="AR274" i="43"/>
  <c r="BX273" i="43"/>
  <c r="BH273" i="43"/>
  <c r="BS272" i="43"/>
  <c r="AM273" i="43"/>
  <c r="BC272" i="43"/>
  <c r="AW271" i="43"/>
  <c r="BM271" i="43"/>
  <c r="AG272" i="43"/>
  <c r="AF272" i="42"/>
  <c r="BL271" i="42"/>
  <c r="AV271" i="42"/>
  <c r="BY271" i="42"/>
  <c r="AS272" i="42"/>
  <c r="BI271" i="42"/>
  <c r="BN273" i="42"/>
  <c r="AX273" i="42"/>
  <c r="AH274" i="42"/>
  <c r="BJ271" i="42"/>
  <c r="AT272" i="42"/>
  <c r="BZ271" i="42"/>
  <c r="AM274" i="42"/>
  <c r="BC273" i="42"/>
  <c r="BS273" i="42"/>
  <c r="BO271" i="42"/>
  <c r="AY271" i="42"/>
  <c r="AI272" i="42"/>
  <c r="AP272" i="42"/>
  <c r="BF271" i="42"/>
  <c r="BV271" i="42"/>
  <c r="BQ272" i="42"/>
  <c r="AK273" i="42"/>
  <c r="BA272" i="42"/>
  <c r="BK272" i="42"/>
  <c r="AU273" i="42"/>
  <c r="CA272" i="42"/>
  <c r="AQ272" i="42"/>
  <c r="BG271" i="42"/>
  <c r="BW271" i="42"/>
  <c r="AO274" i="42"/>
  <c r="BE273" i="42"/>
  <c r="BU273" i="42"/>
  <c r="BH271" i="42"/>
  <c r="AR272" i="42"/>
  <c r="BX271" i="42"/>
  <c r="AT274" i="41"/>
  <c r="BJ273" i="41"/>
  <c r="BZ273" i="41"/>
  <c r="BG271" i="41"/>
  <c r="BW271" i="41"/>
  <c r="AQ272" i="41"/>
  <c r="AK274" i="41"/>
  <c r="BQ273" i="41"/>
  <c r="BA273" i="41"/>
  <c r="BV271" i="41"/>
  <c r="BF271" i="41"/>
  <c r="AP272" i="41"/>
  <c r="BT271" i="41"/>
  <c r="BD271" i="41"/>
  <c r="AN272" i="41"/>
  <c r="BB271" i="41"/>
  <c r="AL272" i="41"/>
  <c r="BR271" i="41"/>
  <c r="BH271" i="41"/>
  <c r="AR272" i="41"/>
  <c r="BX271" i="41"/>
  <c r="BE274" i="41"/>
  <c r="BU274" i="41"/>
  <c r="AO275" i="41"/>
  <c r="BC271" i="41"/>
  <c r="AM272" i="41"/>
  <c r="BS271" i="41"/>
  <c r="BN272" i="41"/>
  <c r="AX272" i="41"/>
  <c r="AH273" i="41"/>
  <c r="AV271" i="41"/>
  <c r="AF272" i="41"/>
  <c r="BL271" i="41"/>
  <c r="AY272" i="41"/>
  <c r="BO272" i="41"/>
  <c r="AI273" i="41"/>
  <c r="AG272" i="41"/>
  <c r="AW271" i="41"/>
  <c r="BM271" i="41"/>
  <c r="BY274" i="41"/>
  <c r="BI274" i="41"/>
  <c r="AS275" i="41"/>
  <c r="AK274" i="40"/>
  <c r="BA273" i="40"/>
  <c r="BQ273" i="40"/>
  <c r="BZ272" i="40"/>
  <c r="AT273" i="40"/>
  <c r="BJ272" i="40"/>
  <c r="BW273" i="40"/>
  <c r="BG273" i="40"/>
  <c r="AQ274" i="40"/>
  <c r="BN271" i="40"/>
  <c r="AX271" i="40"/>
  <c r="AH272" i="40"/>
  <c r="BU271" i="40"/>
  <c r="AO272" i="40"/>
  <c r="BE271" i="40"/>
  <c r="BI271" i="40"/>
  <c r="BY271" i="40"/>
  <c r="AS272" i="40"/>
  <c r="BS272" i="40"/>
  <c r="BC272" i="40"/>
  <c r="AM273" i="40"/>
  <c r="AL272" i="40"/>
  <c r="BR271" i="40"/>
  <c r="BB271" i="40"/>
  <c r="AN272" i="40"/>
  <c r="BT271" i="40"/>
  <c r="BD271" i="40"/>
  <c r="BK271" i="40"/>
  <c r="AU272" i="40"/>
  <c r="CA271" i="40"/>
  <c r="AI272" i="40"/>
  <c r="AY271" i="40"/>
  <c r="BO271" i="40"/>
  <c r="AJ272" i="40"/>
  <c r="BP271" i="40"/>
  <c r="AZ271" i="40"/>
  <c r="AP272" i="40"/>
  <c r="BF271" i="40"/>
  <c r="BV271" i="40"/>
  <c r="BD271" i="39"/>
  <c r="AN272" i="39"/>
  <c r="BT271" i="39"/>
  <c r="AS273" i="39"/>
  <c r="BY272" i="39"/>
  <c r="BI272" i="39"/>
  <c r="AF273" i="39"/>
  <c r="BL272" i="39"/>
  <c r="AV272" i="39"/>
  <c r="CA271" i="39"/>
  <c r="AU272" i="39"/>
  <c r="BK271" i="39"/>
  <c r="AH272" i="39"/>
  <c r="AX271" i="39"/>
  <c r="BN271" i="39"/>
  <c r="AG272" i="39"/>
  <c r="BM271" i="39"/>
  <c r="AW271" i="39"/>
  <c r="AK274" i="39"/>
  <c r="BQ273" i="39"/>
  <c r="BA273" i="39"/>
  <c r="BB272" i="39"/>
  <c r="AL273" i="39"/>
  <c r="BR272" i="39"/>
  <c r="AJ274" i="39"/>
  <c r="AZ273" i="39"/>
  <c r="BP273" i="39"/>
  <c r="BX273" i="39"/>
  <c r="BH273" i="39"/>
  <c r="AR274" i="39"/>
  <c r="BS272" i="39"/>
  <c r="BC272" i="39"/>
  <c r="AM273" i="39"/>
  <c r="BV272" i="39"/>
  <c r="AP273" i="39"/>
  <c r="BF272" i="39"/>
  <c r="BU272" i="39"/>
  <c r="BE272" i="39"/>
  <c r="AO273" i="39"/>
  <c r="BZ273" i="39"/>
  <c r="AT274" i="39"/>
  <c r="BJ273" i="39"/>
  <c r="AY271" i="39"/>
  <c r="AI272" i="39"/>
  <c r="BO271" i="39"/>
  <c r="BH272" i="38"/>
  <c r="AR273" i="38"/>
  <c r="BX272" i="38"/>
  <c r="BU271" i="38"/>
  <c r="AO272" i="38"/>
  <c r="BE271" i="38"/>
  <c r="BR273" i="38"/>
  <c r="AL274" i="38"/>
  <c r="BB273" i="38"/>
  <c r="AX272" i="38"/>
  <c r="AH273" i="38"/>
  <c r="BN272" i="38"/>
  <c r="CA271" i="38"/>
  <c r="BK271" i="38"/>
  <c r="AU272" i="38"/>
  <c r="AG272" i="38"/>
  <c r="AW271" i="38"/>
  <c r="BM271" i="38"/>
  <c r="AV271" i="38"/>
  <c r="AF272" i="38"/>
  <c r="BL271" i="38"/>
  <c r="BG273" i="38"/>
  <c r="BW273" i="38"/>
  <c r="AQ274" i="38"/>
  <c r="AJ273" i="38"/>
  <c r="AZ272" i="38"/>
  <c r="BP272" i="38"/>
  <c r="BT272" i="38"/>
  <c r="AN273" i="38"/>
  <c r="BD272" i="38"/>
  <c r="AY272" i="38"/>
  <c r="AI273" i="38"/>
  <c r="BO272" i="38"/>
  <c r="AP272" i="38"/>
  <c r="BV271" i="38"/>
  <c r="BF271" i="38"/>
  <c r="BS272" i="38"/>
  <c r="AM273" i="38"/>
  <c r="BC272" i="38"/>
  <c r="BA272" i="38"/>
  <c r="AK273" i="38"/>
  <c r="BQ272" i="38"/>
  <c r="BE271" i="37"/>
  <c r="BU271" i="37"/>
  <c r="AO272" i="37"/>
  <c r="BX273" i="37"/>
  <c r="AR274" i="37"/>
  <c r="BH273" i="37"/>
  <c r="BB271" i="37"/>
  <c r="BR271" i="37"/>
  <c r="AL272" i="37"/>
  <c r="BG271" i="37"/>
  <c r="BW271" i="37"/>
  <c r="AQ272" i="37"/>
  <c r="BO271" i="37"/>
  <c r="AI272" i="37"/>
  <c r="AY271" i="37"/>
  <c r="BD271" i="37"/>
  <c r="BT271" i="37"/>
  <c r="AN272" i="37"/>
  <c r="BP271" i="37"/>
  <c r="AJ272" i="37"/>
  <c r="AZ271" i="37"/>
  <c r="AU273" i="37"/>
  <c r="BK272" i="37"/>
  <c r="CA272" i="37"/>
  <c r="BV272" i="37"/>
  <c r="AP273" i="37"/>
  <c r="BF272" i="37"/>
  <c r="BJ271" i="37"/>
  <c r="BZ271" i="37"/>
  <c r="AT272" i="37"/>
  <c r="BC271" i="37"/>
  <c r="BS271" i="37"/>
  <c r="AM272" i="37"/>
  <c r="AV272" i="37"/>
  <c r="BL272" i="37"/>
  <c r="AF273" i="37"/>
  <c r="BA271" i="37"/>
  <c r="BQ271" i="37"/>
  <c r="AK272" i="37"/>
  <c r="BI271" i="37"/>
  <c r="BY271" i="37"/>
  <c r="AS272" i="37"/>
  <c r="BL271" i="36"/>
  <c r="AF272" i="36"/>
  <c r="AV271" i="36"/>
  <c r="BB272" i="36"/>
  <c r="AL273" i="36"/>
  <c r="BR272" i="36"/>
  <c r="BQ273" i="36"/>
  <c r="AK274" i="36"/>
  <c r="BA273" i="36"/>
  <c r="BP272" i="36"/>
  <c r="AZ272" i="36"/>
  <c r="AJ273" i="36"/>
  <c r="AI272" i="36"/>
  <c r="BO271" i="36"/>
  <c r="AY271" i="36"/>
  <c r="BX272" i="36"/>
  <c r="AR273" i="36"/>
  <c r="BH272" i="36"/>
  <c r="CA271" i="36"/>
  <c r="BK271" i="36"/>
  <c r="AU272" i="36"/>
  <c r="BJ271" i="36"/>
  <c r="AT272" i="36"/>
  <c r="BZ271" i="36"/>
  <c r="AP272" i="36"/>
  <c r="BF271" i="36"/>
  <c r="BV271" i="36"/>
  <c r="BI271" i="36"/>
  <c r="AS272" i="36"/>
  <c r="BY271" i="36"/>
  <c r="BM271" i="36"/>
  <c r="AG272" i="36"/>
  <c r="AW271" i="36"/>
  <c r="AN272" i="36"/>
  <c r="BD271" i="36"/>
  <c r="BT271" i="36"/>
  <c r="BE272" i="36"/>
  <c r="BU272" i="36"/>
  <c r="AO273" i="36"/>
  <c r="BC271" i="36"/>
  <c r="AM272" i="36"/>
  <c r="BS271" i="36"/>
  <c r="AX273" i="36"/>
  <c r="AH274" i="36"/>
  <c r="BN273" i="36"/>
  <c r="BG271" i="36"/>
  <c r="AQ272" i="36"/>
  <c r="BW271" i="36"/>
  <c r="BY268" i="16"/>
  <c r="BI268" i="16"/>
  <c r="BW268" i="16"/>
  <c r="BG268" i="16"/>
  <c r="BV269" i="16"/>
  <c r="BF269" i="16"/>
  <c r="BE268" i="16"/>
  <c r="BU268" i="16"/>
  <c r="BT268" i="16"/>
  <c r="BD268" i="16"/>
  <c r="AY142" i="16"/>
  <c r="BO142" i="16"/>
  <c r="CA269" i="16"/>
  <c r="BK269" i="16"/>
  <c r="BJ269" i="16"/>
  <c r="BZ269" i="16"/>
  <c r="AV141" i="16"/>
  <c r="BL141" i="16"/>
  <c r="BA141" i="16"/>
  <c r="BQ141" i="16"/>
  <c r="BH269" i="16"/>
  <c r="BX269" i="16"/>
  <c r="AW141" i="16"/>
  <c r="BM141" i="16"/>
  <c r="BP142" i="16"/>
  <c r="AZ142" i="16"/>
  <c r="AX141" i="16"/>
  <c r="BN141" i="16"/>
  <c r="BB141" i="16"/>
  <c r="BR141" i="16"/>
  <c r="BC141" i="16"/>
  <c r="BS141" i="16"/>
  <c r="AP270" i="16"/>
  <c r="AS269" i="16"/>
  <c r="AQ269" i="16"/>
  <c r="AR270" i="16"/>
  <c r="AO269" i="16"/>
  <c r="AT270" i="16"/>
  <c r="AU270" i="16"/>
  <c r="AN269" i="16"/>
  <c r="W127" i="15"/>
  <c r="AE127" i="15" s="1"/>
  <c r="T127" i="15"/>
  <c r="AB127" i="15" s="1"/>
  <c r="Y127" i="15"/>
  <c r="AG127" i="15" s="1"/>
  <c r="V127" i="15"/>
  <c r="AD127" i="15" s="1"/>
  <c r="S126" i="15"/>
  <c r="AA126" i="15" s="1"/>
  <c r="X127" i="15"/>
  <c r="AF127" i="15" s="1"/>
  <c r="R127" i="15"/>
  <c r="Z127" i="15" s="1"/>
  <c r="U126" i="15"/>
  <c r="AC126" i="15" s="1"/>
  <c r="BB272" i="42" l="1"/>
  <c r="BR272" i="42"/>
  <c r="AL273" i="42"/>
  <c r="BW273" i="39"/>
  <c r="BG273" i="39"/>
  <c r="AQ274" i="39"/>
  <c r="CA272" i="41"/>
  <c r="AU273" i="41"/>
  <c r="BK272" i="41"/>
  <c r="AW272" i="42"/>
  <c r="BM272" i="42"/>
  <c r="AG273" i="42"/>
  <c r="AZ272" i="42"/>
  <c r="BP272" i="42"/>
  <c r="AJ273" i="42"/>
  <c r="BJ272" i="43"/>
  <c r="BZ272" i="43"/>
  <c r="AT273" i="43"/>
  <c r="BY272" i="38"/>
  <c r="BI272" i="38"/>
  <c r="AS273" i="38"/>
  <c r="BN273" i="37"/>
  <c r="AH274" i="37"/>
  <c r="AX273" i="37"/>
  <c r="AW272" i="37"/>
  <c r="AG273" i="37"/>
  <c r="BM272" i="37"/>
  <c r="BJ272" i="38"/>
  <c r="BZ272" i="38"/>
  <c r="AT273" i="38"/>
  <c r="BD272" i="42"/>
  <c r="BT272" i="42"/>
  <c r="AN273" i="42"/>
  <c r="U170" i="45"/>
  <c r="AC169" i="45"/>
  <c r="V170" i="45"/>
  <c r="AD169" i="45"/>
  <c r="CA272" i="43"/>
  <c r="BK272" i="43"/>
  <c r="AU273" i="43"/>
  <c r="AG273" i="40"/>
  <c r="BM272" i="40"/>
  <c r="AW272" i="40"/>
  <c r="AV272" i="40"/>
  <c r="BL272" i="40"/>
  <c r="AF273" i="40"/>
  <c r="BI272" i="43"/>
  <c r="BY272" i="43"/>
  <c r="AS273" i="43"/>
  <c r="BP272" i="41"/>
  <c r="AZ272" i="41"/>
  <c r="AJ273" i="41"/>
  <c r="BH272" i="40"/>
  <c r="AR273" i="40"/>
  <c r="BX272" i="40"/>
  <c r="AE171" i="45"/>
  <c r="W172" i="45"/>
  <c r="Z171" i="45"/>
  <c r="R172" i="45"/>
  <c r="S172" i="45"/>
  <c r="AA171" i="45"/>
  <c r="AB172" i="45"/>
  <c r="T173" i="45"/>
  <c r="AF169" i="45"/>
  <c r="X170" i="45"/>
  <c r="Y170" i="45"/>
  <c r="AG169" i="45"/>
  <c r="AO274" i="44"/>
  <c r="BU273" i="44"/>
  <c r="BE273" i="44"/>
  <c r="BN274" i="44"/>
  <c r="AH275" i="44"/>
  <c r="AX274" i="44"/>
  <c r="BP272" i="44"/>
  <c r="AZ272" i="44"/>
  <c r="AJ273" i="44"/>
  <c r="AR273" i="44"/>
  <c r="BX272" i="44"/>
  <c r="BH272" i="44"/>
  <c r="AN274" i="44"/>
  <c r="BT273" i="44"/>
  <c r="BD273" i="44"/>
  <c r="BR275" i="44"/>
  <c r="AL276" i="44"/>
  <c r="BB275" i="44"/>
  <c r="BO272" i="44"/>
  <c r="AY272" i="44"/>
  <c r="AI273" i="44"/>
  <c r="BM273" i="44"/>
  <c r="AG274" i="44"/>
  <c r="AW273" i="44"/>
  <c r="AK275" i="44"/>
  <c r="BQ274" i="44"/>
  <c r="BA274" i="44"/>
  <c r="BK274" i="44"/>
  <c r="AU275" i="44"/>
  <c r="CA274" i="44"/>
  <c r="AQ274" i="44"/>
  <c r="BW273" i="44"/>
  <c r="BG273" i="44"/>
  <c r="AP274" i="44"/>
  <c r="BV273" i="44"/>
  <c r="BF273" i="44"/>
  <c r="BL274" i="44"/>
  <c r="AF275" i="44"/>
  <c r="AV274" i="44"/>
  <c r="BJ272" i="44"/>
  <c r="AT273" i="44"/>
  <c r="BZ272" i="44"/>
  <c r="AM273" i="44"/>
  <c r="BS272" i="44"/>
  <c r="BC272" i="44"/>
  <c r="BI273" i="44"/>
  <c r="BY273" i="44"/>
  <c r="AS274" i="44"/>
  <c r="AN274" i="43"/>
  <c r="BD273" i="43"/>
  <c r="BT273" i="43"/>
  <c r="BL273" i="43"/>
  <c r="AF274" i="43"/>
  <c r="AV273" i="43"/>
  <c r="AW272" i="43"/>
  <c r="BM272" i="43"/>
  <c r="AG273" i="43"/>
  <c r="BQ273" i="43"/>
  <c r="AK274" i="43"/>
  <c r="BA273" i="43"/>
  <c r="AY272" i="43"/>
  <c r="AI273" i="43"/>
  <c r="BO272" i="43"/>
  <c r="AL274" i="43"/>
  <c r="BB273" i="43"/>
  <c r="BR273" i="43"/>
  <c r="BU273" i="43"/>
  <c r="AO274" i="43"/>
  <c r="BE273" i="43"/>
  <c r="BH274" i="43"/>
  <c r="BX274" i="43"/>
  <c r="AR275" i="43"/>
  <c r="AJ273" i="43"/>
  <c r="BP272" i="43"/>
  <c r="AZ272" i="43"/>
  <c r="AP274" i="43"/>
  <c r="BF273" i="43"/>
  <c r="BV273" i="43"/>
  <c r="AX272" i="43"/>
  <c r="AH273" i="43"/>
  <c r="BN272" i="43"/>
  <c r="AM274" i="43"/>
  <c r="BC273" i="43"/>
  <c r="BS273" i="43"/>
  <c r="AQ274" i="43"/>
  <c r="BW273" i="43"/>
  <c r="BG273" i="43"/>
  <c r="AM275" i="42"/>
  <c r="BS274" i="42"/>
  <c r="BC274" i="42"/>
  <c r="BQ273" i="42"/>
  <c r="BA273" i="42"/>
  <c r="AK274" i="42"/>
  <c r="AR273" i="42"/>
  <c r="BX272" i="42"/>
  <c r="BH272" i="42"/>
  <c r="BN274" i="42"/>
  <c r="AX274" i="42"/>
  <c r="AH275" i="42"/>
  <c r="BU274" i="42"/>
  <c r="AO275" i="42"/>
  <c r="BE274" i="42"/>
  <c r="AQ273" i="42"/>
  <c r="BG272" i="42"/>
  <c r="BW272" i="42"/>
  <c r="CA273" i="42"/>
  <c r="AU274" i="42"/>
  <c r="BK273" i="42"/>
  <c r="BV272" i="42"/>
  <c r="AP273" i="42"/>
  <c r="BF272" i="42"/>
  <c r="AT273" i="42"/>
  <c r="BZ272" i="42"/>
  <c r="BJ272" i="42"/>
  <c r="AS273" i="42"/>
  <c r="BY272" i="42"/>
  <c r="BI272" i="42"/>
  <c r="BO272" i="42"/>
  <c r="AY272" i="42"/>
  <c r="AI273" i="42"/>
  <c r="BL272" i="42"/>
  <c r="AV272" i="42"/>
  <c r="AF273" i="42"/>
  <c r="BR272" i="41"/>
  <c r="AL273" i="41"/>
  <c r="BB272" i="41"/>
  <c r="BT272" i="41"/>
  <c r="AN273" i="41"/>
  <c r="BD272" i="41"/>
  <c r="AR273" i="41"/>
  <c r="BH272" i="41"/>
  <c r="BX272" i="41"/>
  <c r="AW272" i="41"/>
  <c r="BM272" i="41"/>
  <c r="AG273" i="41"/>
  <c r="BN273" i="41"/>
  <c r="AX273" i="41"/>
  <c r="AH274" i="41"/>
  <c r="AO276" i="41"/>
  <c r="BE275" i="41"/>
  <c r="BU275" i="41"/>
  <c r="AP273" i="41"/>
  <c r="BV272" i="41"/>
  <c r="BF272" i="41"/>
  <c r="AQ273" i="41"/>
  <c r="BW272" i="41"/>
  <c r="BG272" i="41"/>
  <c r="BI275" i="41"/>
  <c r="BY275" i="41"/>
  <c r="AS276" i="41"/>
  <c r="AK275" i="41"/>
  <c r="BQ274" i="41"/>
  <c r="BA274" i="41"/>
  <c r="BS272" i="41"/>
  <c r="AM273" i="41"/>
  <c r="BC272" i="41"/>
  <c r="AI274" i="41"/>
  <c r="BO273" i="41"/>
  <c r="AY273" i="41"/>
  <c r="AV272" i="41"/>
  <c r="BL272" i="41"/>
  <c r="AF273" i="41"/>
  <c r="BJ274" i="41"/>
  <c r="BZ274" i="41"/>
  <c r="AT275" i="41"/>
  <c r="BN272" i="40"/>
  <c r="AH273" i="40"/>
  <c r="AX272" i="40"/>
  <c r="BG274" i="40"/>
  <c r="AQ275" i="40"/>
  <c r="BW274" i="40"/>
  <c r="AT274" i="40"/>
  <c r="BZ273" i="40"/>
  <c r="BJ273" i="40"/>
  <c r="BO272" i="40"/>
  <c r="AY272" i="40"/>
  <c r="AI273" i="40"/>
  <c r="AS273" i="40"/>
  <c r="BI272" i="40"/>
  <c r="BY272" i="40"/>
  <c r="BQ274" i="40"/>
  <c r="BA274" i="40"/>
  <c r="AK275" i="40"/>
  <c r="CA272" i="40"/>
  <c r="AU273" i="40"/>
  <c r="BK272" i="40"/>
  <c r="BT272" i="40"/>
  <c r="BD272" i="40"/>
  <c r="AN273" i="40"/>
  <c r="BR272" i="40"/>
  <c r="BB272" i="40"/>
  <c r="AL273" i="40"/>
  <c r="BC273" i="40"/>
  <c r="AM274" i="40"/>
  <c r="BS273" i="40"/>
  <c r="BP272" i="40"/>
  <c r="AZ272" i="40"/>
  <c r="AJ273" i="40"/>
  <c r="BU272" i="40"/>
  <c r="BE272" i="40"/>
  <c r="AO273" i="40"/>
  <c r="BF272" i="40"/>
  <c r="AP273" i="40"/>
  <c r="BV272" i="40"/>
  <c r="AG273" i="39"/>
  <c r="BM272" i="39"/>
  <c r="AW272" i="39"/>
  <c r="BC273" i="39"/>
  <c r="AM274" i="39"/>
  <c r="BS273" i="39"/>
  <c r="CA272" i="39"/>
  <c r="AU273" i="39"/>
  <c r="BK272" i="39"/>
  <c r="BL273" i="39"/>
  <c r="AF274" i="39"/>
  <c r="AV273" i="39"/>
  <c r="AY272" i="39"/>
  <c r="BO272" i="39"/>
  <c r="AI273" i="39"/>
  <c r="BY273" i="39"/>
  <c r="BI273" i="39"/>
  <c r="AS274" i="39"/>
  <c r="AP274" i="39"/>
  <c r="BV273" i="39"/>
  <c r="BF273" i="39"/>
  <c r="AL274" i="39"/>
  <c r="BB273" i="39"/>
  <c r="BR273" i="39"/>
  <c r="BE273" i="39"/>
  <c r="AO274" i="39"/>
  <c r="BU273" i="39"/>
  <c r="AK275" i="39"/>
  <c r="BQ274" i="39"/>
  <c r="BA274" i="39"/>
  <c r="BT272" i="39"/>
  <c r="BD272" i="39"/>
  <c r="AN273" i="39"/>
  <c r="BN272" i="39"/>
  <c r="AH273" i="39"/>
  <c r="AX272" i="39"/>
  <c r="BX274" i="39"/>
  <c r="BH274" i="39"/>
  <c r="AR275" i="39"/>
  <c r="AJ275" i="39"/>
  <c r="BP274" i="39"/>
  <c r="AZ274" i="39"/>
  <c r="BZ274" i="39"/>
  <c r="AT275" i="39"/>
  <c r="BJ274" i="39"/>
  <c r="AV272" i="38"/>
  <c r="AF273" i="38"/>
  <c r="BL272" i="38"/>
  <c r="BS273" i="38"/>
  <c r="AM274" i="38"/>
  <c r="BC273" i="38"/>
  <c r="BM272" i="38"/>
  <c r="AW272" i="38"/>
  <c r="AG273" i="38"/>
  <c r="BT273" i="38"/>
  <c r="AN274" i="38"/>
  <c r="BD273" i="38"/>
  <c r="AX273" i="38"/>
  <c r="BN273" i="38"/>
  <c r="AH274" i="38"/>
  <c r="BU272" i="38"/>
  <c r="AO273" i="38"/>
  <c r="BE272" i="38"/>
  <c r="BV272" i="38"/>
  <c r="BF272" i="38"/>
  <c r="AP273" i="38"/>
  <c r="BO273" i="38"/>
  <c r="AI274" i="38"/>
  <c r="AY273" i="38"/>
  <c r="BR274" i="38"/>
  <c r="BB274" i="38"/>
  <c r="AL275" i="38"/>
  <c r="BP273" i="38"/>
  <c r="AZ273" i="38"/>
  <c r="AJ274" i="38"/>
  <c r="BW274" i="38"/>
  <c r="AQ275" i="38"/>
  <c r="BG274" i="38"/>
  <c r="BX273" i="38"/>
  <c r="AR274" i="38"/>
  <c r="BH273" i="38"/>
  <c r="BK272" i="38"/>
  <c r="AU273" i="38"/>
  <c r="CA272" i="38"/>
  <c r="AK274" i="38"/>
  <c r="BQ273" i="38"/>
  <c r="BA273" i="38"/>
  <c r="AY272" i="37"/>
  <c r="AI273" i="37"/>
  <c r="BO272" i="37"/>
  <c r="AZ272" i="37"/>
  <c r="AJ273" i="37"/>
  <c r="BP272" i="37"/>
  <c r="BT272" i="37"/>
  <c r="BD272" i="37"/>
  <c r="AN273" i="37"/>
  <c r="AT273" i="37"/>
  <c r="BJ272" i="37"/>
  <c r="BZ272" i="37"/>
  <c r="AS273" i="37"/>
  <c r="BI272" i="37"/>
  <c r="BY272" i="37"/>
  <c r="BU272" i="37"/>
  <c r="AO273" i="37"/>
  <c r="BE272" i="37"/>
  <c r="BB272" i="37"/>
  <c r="BR272" i="37"/>
  <c r="AL273" i="37"/>
  <c r="BX274" i="37"/>
  <c r="BH274" i="37"/>
  <c r="AR275" i="37"/>
  <c r="BL273" i="37"/>
  <c r="AV273" i="37"/>
  <c r="AF274" i="37"/>
  <c r="BK273" i="37"/>
  <c r="AU274" i="37"/>
  <c r="CA273" i="37"/>
  <c r="BS272" i="37"/>
  <c r="BC272" i="37"/>
  <c r="AM273" i="37"/>
  <c r="AQ273" i="37"/>
  <c r="BG272" i="37"/>
  <c r="BW272" i="37"/>
  <c r="BF273" i="37"/>
  <c r="AP274" i="37"/>
  <c r="BV273" i="37"/>
  <c r="BA272" i="37"/>
  <c r="BQ272" i="37"/>
  <c r="AK273" i="37"/>
  <c r="AZ273" i="36"/>
  <c r="BP273" i="36"/>
  <c r="AJ274" i="36"/>
  <c r="AR274" i="36"/>
  <c r="BH273" i="36"/>
  <c r="BX273" i="36"/>
  <c r="BM272" i="36"/>
  <c r="AW272" i="36"/>
  <c r="AG273" i="36"/>
  <c r="BY272" i="36"/>
  <c r="AS273" i="36"/>
  <c r="BI272" i="36"/>
  <c r="AK275" i="36"/>
  <c r="BQ274" i="36"/>
  <c r="BA274" i="36"/>
  <c r="AQ273" i="36"/>
  <c r="BW272" i="36"/>
  <c r="BG272" i="36"/>
  <c r="BR273" i="36"/>
  <c r="AL274" i="36"/>
  <c r="BB273" i="36"/>
  <c r="BN274" i="36"/>
  <c r="AX274" i="36"/>
  <c r="AH275" i="36"/>
  <c r="BZ272" i="36"/>
  <c r="AT273" i="36"/>
  <c r="BJ272" i="36"/>
  <c r="BU273" i="36"/>
  <c r="AO274" i="36"/>
  <c r="BE273" i="36"/>
  <c r="BD272" i="36"/>
  <c r="AN273" i="36"/>
  <c r="BT272" i="36"/>
  <c r="AY272" i="36"/>
  <c r="BO272" i="36"/>
  <c r="AI273" i="36"/>
  <c r="BF272" i="36"/>
  <c r="AP273" i="36"/>
  <c r="BV272" i="36"/>
  <c r="AF273" i="36"/>
  <c r="AV272" i="36"/>
  <c r="BL272" i="36"/>
  <c r="BS272" i="36"/>
  <c r="BC272" i="36"/>
  <c r="AM273" i="36"/>
  <c r="CA272" i="36"/>
  <c r="AU273" i="36"/>
  <c r="BK272" i="36"/>
  <c r="BK270" i="16"/>
  <c r="CA270" i="16"/>
  <c r="BD269" i="16"/>
  <c r="BT269" i="16"/>
  <c r="BJ270" i="16"/>
  <c r="BZ270" i="16"/>
  <c r="BE269" i="16"/>
  <c r="BU269" i="16"/>
  <c r="BG269" i="16"/>
  <c r="BW269" i="16"/>
  <c r="BL142" i="16"/>
  <c r="AV142" i="16"/>
  <c r="BP143" i="16"/>
  <c r="AZ143" i="16"/>
  <c r="BF270" i="16"/>
  <c r="BV270" i="16"/>
  <c r="BQ142" i="16"/>
  <c r="BA142" i="16"/>
  <c r="BH270" i="16"/>
  <c r="BX270" i="16"/>
  <c r="BY269" i="16"/>
  <c r="BI269" i="16"/>
  <c r="AY143" i="16"/>
  <c r="BO143" i="16"/>
  <c r="BS142" i="16"/>
  <c r="BC142" i="16"/>
  <c r="BB142" i="16"/>
  <c r="BR142" i="16"/>
  <c r="BM142" i="16"/>
  <c r="AW142" i="16"/>
  <c r="AX142" i="16"/>
  <c r="BN142" i="16"/>
  <c r="AO270" i="16"/>
  <c r="AR271" i="16"/>
  <c r="AQ270" i="16"/>
  <c r="AU271" i="16"/>
  <c r="AT271" i="16"/>
  <c r="AS270" i="16"/>
  <c r="AN270" i="16"/>
  <c r="AP271" i="16"/>
  <c r="W128" i="15"/>
  <c r="AE128" i="15" s="1"/>
  <c r="S127" i="15"/>
  <c r="AA127" i="15" s="1"/>
  <c r="U127" i="15"/>
  <c r="AC127" i="15" s="1"/>
  <c r="V128" i="15"/>
  <c r="AD128" i="15" s="1"/>
  <c r="R128" i="15"/>
  <c r="Z128" i="15" s="1"/>
  <c r="Y128" i="15"/>
  <c r="AG128" i="15" s="1"/>
  <c r="X128" i="15"/>
  <c r="AF128" i="15" s="1"/>
  <c r="T128" i="15"/>
  <c r="AB128" i="15" s="1"/>
  <c r="BK273" i="43" l="1"/>
  <c r="AU274" i="43"/>
  <c r="CA273" i="43"/>
  <c r="AT274" i="43"/>
  <c r="BJ273" i="43"/>
  <c r="BZ273" i="43"/>
  <c r="V171" i="45"/>
  <c r="AD170" i="45"/>
  <c r="AJ274" i="42"/>
  <c r="BP273" i="42"/>
  <c r="AZ273" i="42"/>
  <c r="BX273" i="40"/>
  <c r="AR274" i="40"/>
  <c r="BH273" i="40"/>
  <c r="U171" i="45"/>
  <c r="AC170" i="45"/>
  <c r="BD273" i="42"/>
  <c r="AN274" i="42"/>
  <c r="BT273" i="42"/>
  <c r="BP273" i="41"/>
  <c r="AJ274" i="41"/>
  <c r="AZ273" i="41"/>
  <c r="AG274" i="42"/>
  <c r="AW273" i="42"/>
  <c r="BM273" i="42"/>
  <c r="BJ273" i="38"/>
  <c r="AT274" i="38"/>
  <c r="BZ273" i="38"/>
  <c r="BI273" i="43"/>
  <c r="AS274" i="43"/>
  <c r="BY273" i="43"/>
  <c r="BK273" i="41"/>
  <c r="CA273" i="41"/>
  <c r="AU274" i="41"/>
  <c r="AF274" i="40"/>
  <c r="BL273" i="40"/>
  <c r="AV273" i="40"/>
  <c r="BM273" i="37"/>
  <c r="AG274" i="37"/>
  <c r="AW273" i="37"/>
  <c r="BW274" i="39"/>
  <c r="BG274" i="39"/>
  <c r="AQ275" i="39"/>
  <c r="BN274" i="37"/>
  <c r="AX274" i="37"/>
  <c r="AH275" i="37"/>
  <c r="BB273" i="42"/>
  <c r="AL274" i="42"/>
  <c r="BR273" i="42"/>
  <c r="BM273" i="40"/>
  <c r="AW273" i="40"/>
  <c r="AG274" i="40"/>
  <c r="AS274" i="38"/>
  <c r="BY273" i="38"/>
  <c r="BI273" i="38"/>
  <c r="AB173" i="45"/>
  <c r="T174" i="45"/>
  <c r="AG170" i="45"/>
  <c r="Y171" i="45"/>
  <c r="AA172" i="45"/>
  <c r="S173" i="45"/>
  <c r="Z172" i="45"/>
  <c r="R173" i="45"/>
  <c r="AF170" i="45"/>
  <c r="X171" i="45"/>
  <c r="W173" i="45"/>
  <c r="AE172" i="45"/>
  <c r="AN275" i="44"/>
  <c r="BT274" i="44"/>
  <c r="BD274" i="44"/>
  <c r="BV274" i="44"/>
  <c r="BF274" i="44"/>
  <c r="AP275" i="44"/>
  <c r="AL277" i="44"/>
  <c r="BR276" i="44"/>
  <c r="BB276" i="44"/>
  <c r="BP273" i="44"/>
  <c r="AZ273" i="44"/>
  <c r="AJ274" i="44"/>
  <c r="AX275" i="44"/>
  <c r="BN275" i="44"/>
  <c r="AH276" i="44"/>
  <c r="AM274" i="44"/>
  <c r="BS273" i="44"/>
  <c r="BC273" i="44"/>
  <c r="BM274" i="44"/>
  <c r="AG275" i="44"/>
  <c r="AW274" i="44"/>
  <c r="BH273" i="44"/>
  <c r="AR274" i="44"/>
  <c r="BX273" i="44"/>
  <c r="AV275" i="44"/>
  <c r="BL275" i="44"/>
  <c r="AF276" i="44"/>
  <c r="BW274" i="44"/>
  <c r="BG274" i="44"/>
  <c r="AQ275" i="44"/>
  <c r="BK275" i="44"/>
  <c r="CA275" i="44"/>
  <c r="AU276" i="44"/>
  <c r="BY274" i="44"/>
  <c r="BI274" i="44"/>
  <c r="AS275" i="44"/>
  <c r="BQ275" i="44"/>
  <c r="AK276" i="44"/>
  <c r="BA275" i="44"/>
  <c r="BZ273" i="44"/>
  <c r="AT274" i="44"/>
  <c r="BJ273" i="44"/>
  <c r="BO273" i="44"/>
  <c r="AI274" i="44"/>
  <c r="AY273" i="44"/>
  <c r="BE274" i="44"/>
  <c r="AO275" i="44"/>
  <c r="BU274" i="44"/>
  <c r="BN273" i="43"/>
  <c r="AH274" i="43"/>
  <c r="AX273" i="43"/>
  <c r="AZ273" i="43"/>
  <c r="BP273" i="43"/>
  <c r="AJ274" i="43"/>
  <c r="AR276" i="43"/>
  <c r="BH275" i="43"/>
  <c r="BX275" i="43"/>
  <c r="BA274" i="43"/>
  <c r="AK275" i="43"/>
  <c r="BQ274" i="43"/>
  <c r="BM273" i="43"/>
  <c r="AG274" i="43"/>
  <c r="AW273" i="43"/>
  <c r="AN275" i="43"/>
  <c r="BD274" i="43"/>
  <c r="BT274" i="43"/>
  <c r="AI274" i="43"/>
  <c r="BO273" i="43"/>
  <c r="AY273" i="43"/>
  <c r="BC274" i="43"/>
  <c r="BS274" i="43"/>
  <c r="AM275" i="43"/>
  <c r="AO275" i="43"/>
  <c r="BU274" i="43"/>
  <c r="BE274" i="43"/>
  <c r="BW274" i="43"/>
  <c r="BG274" i="43"/>
  <c r="AQ275" i="43"/>
  <c r="BB274" i="43"/>
  <c r="BR274" i="43"/>
  <c r="AL275" i="43"/>
  <c r="AP275" i="43"/>
  <c r="BV274" i="43"/>
  <c r="BF274" i="43"/>
  <c r="AF275" i="43"/>
  <c r="BL274" i="43"/>
  <c r="AV274" i="43"/>
  <c r="BA274" i="42"/>
  <c r="AK275" i="42"/>
  <c r="BQ274" i="42"/>
  <c r="BO273" i="42"/>
  <c r="AY273" i="42"/>
  <c r="AI274" i="42"/>
  <c r="BI273" i="42"/>
  <c r="BY273" i="42"/>
  <c r="AS274" i="42"/>
  <c r="AR274" i="42"/>
  <c r="BX273" i="42"/>
  <c r="BH273" i="42"/>
  <c r="AP274" i="42"/>
  <c r="BF273" i="42"/>
  <c r="BV273" i="42"/>
  <c r="AU275" i="42"/>
  <c r="BK274" i="42"/>
  <c r="CA274" i="42"/>
  <c r="BL273" i="42"/>
  <c r="AV273" i="42"/>
  <c r="AF274" i="42"/>
  <c r="AO276" i="42"/>
  <c r="BU275" i="42"/>
  <c r="BE275" i="42"/>
  <c r="AX275" i="42"/>
  <c r="BN275" i="42"/>
  <c r="AH276" i="42"/>
  <c r="BZ273" i="42"/>
  <c r="AT274" i="42"/>
  <c r="BJ273" i="42"/>
  <c r="AQ274" i="42"/>
  <c r="BW273" i="42"/>
  <c r="BG273" i="42"/>
  <c r="AM276" i="42"/>
  <c r="BS275" i="42"/>
  <c r="BC275" i="42"/>
  <c r="BI276" i="41"/>
  <c r="BY276" i="41"/>
  <c r="AS277" i="41"/>
  <c r="AX274" i="41"/>
  <c r="AH275" i="41"/>
  <c r="BN274" i="41"/>
  <c r="AR274" i="41"/>
  <c r="BH273" i="41"/>
  <c r="BX273" i="41"/>
  <c r="BE276" i="41"/>
  <c r="AO277" i="41"/>
  <c r="BU276" i="41"/>
  <c r="AY274" i="41"/>
  <c r="AI275" i="41"/>
  <c r="BO274" i="41"/>
  <c r="BS273" i="41"/>
  <c r="AM274" i="41"/>
  <c r="BC273" i="41"/>
  <c r="BQ275" i="41"/>
  <c r="AK276" i="41"/>
  <c r="BA275" i="41"/>
  <c r="AT276" i="41"/>
  <c r="BZ275" i="41"/>
  <c r="BJ275" i="41"/>
  <c r="AQ274" i="41"/>
  <c r="BG273" i="41"/>
  <c r="BW273" i="41"/>
  <c r="BL273" i="41"/>
  <c r="AF274" i="41"/>
  <c r="AV273" i="41"/>
  <c r="AP274" i="41"/>
  <c r="BF273" i="41"/>
  <c r="BV273" i="41"/>
  <c r="BR273" i="41"/>
  <c r="AL274" i="41"/>
  <c r="BB273" i="41"/>
  <c r="BM273" i="41"/>
  <c r="AW273" i="41"/>
  <c r="AG274" i="41"/>
  <c r="AN274" i="41"/>
  <c r="BT273" i="41"/>
  <c r="BD273" i="41"/>
  <c r="AS274" i="40"/>
  <c r="BY273" i="40"/>
  <c r="BI273" i="40"/>
  <c r="AY273" i="40"/>
  <c r="AI274" i="40"/>
  <c r="BO273" i="40"/>
  <c r="BG275" i="40"/>
  <c r="BW275" i="40"/>
  <c r="AQ276" i="40"/>
  <c r="AM275" i="40"/>
  <c r="BC274" i="40"/>
  <c r="BS274" i="40"/>
  <c r="BJ274" i="40"/>
  <c r="AT275" i="40"/>
  <c r="BZ274" i="40"/>
  <c r="BV273" i="40"/>
  <c r="BF273" i="40"/>
  <c r="AP274" i="40"/>
  <c r="AZ273" i="40"/>
  <c r="BP273" i="40"/>
  <c r="AJ274" i="40"/>
  <c r="BB273" i="40"/>
  <c r="BR273" i="40"/>
  <c r="AL274" i="40"/>
  <c r="AU274" i="40"/>
  <c r="CA273" i="40"/>
  <c r="BK273" i="40"/>
  <c r="BU273" i="40"/>
  <c r="BE273" i="40"/>
  <c r="AO274" i="40"/>
  <c r="AX273" i="40"/>
  <c r="AH274" i="40"/>
  <c r="BN273" i="40"/>
  <c r="BT273" i="40"/>
  <c r="BD273" i="40"/>
  <c r="AN274" i="40"/>
  <c r="BQ275" i="40"/>
  <c r="BA275" i="40"/>
  <c r="AK276" i="40"/>
  <c r="BH275" i="39"/>
  <c r="BX275" i="39"/>
  <c r="AR276" i="39"/>
  <c r="BN273" i="39"/>
  <c r="AH274" i="39"/>
  <c r="AX273" i="39"/>
  <c r="BQ275" i="39"/>
  <c r="AK276" i="39"/>
  <c r="BA275" i="39"/>
  <c r="BC274" i="39"/>
  <c r="AM275" i="39"/>
  <c r="BS274" i="39"/>
  <c r="BD273" i="39"/>
  <c r="AN274" i="39"/>
  <c r="BT273" i="39"/>
  <c r="BZ275" i="39"/>
  <c r="BJ275" i="39"/>
  <c r="AT276" i="39"/>
  <c r="BF274" i="39"/>
  <c r="BV274" i="39"/>
  <c r="AP275" i="39"/>
  <c r="AI274" i="39"/>
  <c r="AY273" i="39"/>
  <c r="BO273" i="39"/>
  <c r="BL274" i="39"/>
  <c r="AF275" i="39"/>
  <c r="AV274" i="39"/>
  <c r="BK273" i="39"/>
  <c r="CA273" i="39"/>
  <c r="AU274" i="39"/>
  <c r="BE274" i="39"/>
  <c r="BU274" i="39"/>
  <c r="AO275" i="39"/>
  <c r="BP275" i="39"/>
  <c r="AJ276" i="39"/>
  <c r="AZ275" i="39"/>
  <c r="BY274" i="39"/>
  <c r="BI274" i="39"/>
  <c r="AS275" i="39"/>
  <c r="BB274" i="39"/>
  <c r="AL275" i="39"/>
  <c r="BR274" i="39"/>
  <c r="BM273" i="39"/>
  <c r="AG274" i="39"/>
  <c r="AW273" i="39"/>
  <c r="AX274" i="38"/>
  <c r="AH275" i="38"/>
  <c r="BN274" i="38"/>
  <c r="BT274" i="38"/>
  <c r="AN275" i="38"/>
  <c r="BD274" i="38"/>
  <c r="BS274" i="38"/>
  <c r="BC274" i="38"/>
  <c r="AM275" i="38"/>
  <c r="BE273" i="38"/>
  <c r="BU273" i="38"/>
  <c r="AO274" i="38"/>
  <c r="AJ275" i="38"/>
  <c r="AZ274" i="38"/>
  <c r="BP274" i="38"/>
  <c r="AL276" i="38"/>
  <c r="BB275" i="38"/>
  <c r="BR275" i="38"/>
  <c r="BA274" i="38"/>
  <c r="BQ274" i="38"/>
  <c r="AK275" i="38"/>
  <c r="BM273" i="38"/>
  <c r="AW273" i="38"/>
  <c r="AG274" i="38"/>
  <c r="AU274" i="38"/>
  <c r="BK273" i="38"/>
  <c r="CA273" i="38"/>
  <c r="AF274" i="38"/>
  <c r="AV273" i="38"/>
  <c r="BL273" i="38"/>
  <c r="BW275" i="38"/>
  <c r="AQ276" i="38"/>
  <c r="BG275" i="38"/>
  <c r="AY274" i="38"/>
  <c r="AI275" i="38"/>
  <c r="BO274" i="38"/>
  <c r="BV273" i="38"/>
  <c r="AP274" i="38"/>
  <c r="BF273" i="38"/>
  <c r="AR275" i="38"/>
  <c r="BH274" i="38"/>
  <c r="BX274" i="38"/>
  <c r="BW273" i="37"/>
  <c r="AQ274" i="37"/>
  <c r="BG273" i="37"/>
  <c r="BD273" i="37"/>
  <c r="AN274" i="37"/>
  <c r="BT273" i="37"/>
  <c r="AJ274" i="37"/>
  <c r="BP273" i="37"/>
  <c r="AZ273" i="37"/>
  <c r="AR276" i="37"/>
  <c r="BH275" i="37"/>
  <c r="BX275" i="37"/>
  <c r="BU273" i="37"/>
  <c r="BE273" i="37"/>
  <c r="AO274" i="37"/>
  <c r="BI273" i="37"/>
  <c r="AS274" i="37"/>
  <c r="BY273" i="37"/>
  <c r="BJ273" i="37"/>
  <c r="AT274" i="37"/>
  <c r="BZ273" i="37"/>
  <c r="AU275" i="37"/>
  <c r="CA274" i="37"/>
  <c r="BK274" i="37"/>
  <c r="AK274" i="37"/>
  <c r="BQ273" i="37"/>
  <c r="BA273" i="37"/>
  <c r="AL274" i="37"/>
  <c r="BR273" i="37"/>
  <c r="BB273" i="37"/>
  <c r="AI274" i="37"/>
  <c r="BO273" i="37"/>
  <c r="AY273" i="37"/>
  <c r="BC273" i="37"/>
  <c r="AM274" i="37"/>
  <c r="BS273" i="37"/>
  <c r="AF275" i="37"/>
  <c r="AV274" i="37"/>
  <c r="BL274" i="37"/>
  <c r="BF274" i="37"/>
  <c r="BV274" i="37"/>
  <c r="AP275" i="37"/>
  <c r="AL275" i="36"/>
  <c r="BR274" i="36"/>
  <c r="BB274" i="36"/>
  <c r="BA275" i="36"/>
  <c r="AK276" i="36"/>
  <c r="BQ275" i="36"/>
  <c r="AS274" i="36"/>
  <c r="BI273" i="36"/>
  <c r="BY273" i="36"/>
  <c r="AW273" i="36"/>
  <c r="AG274" i="36"/>
  <c r="BM273" i="36"/>
  <c r="BX274" i="36"/>
  <c r="BH274" i="36"/>
  <c r="AR275" i="36"/>
  <c r="AV273" i="36"/>
  <c r="AF274" i="36"/>
  <c r="BL273" i="36"/>
  <c r="AQ274" i="36"/>
  <c r="BW273" i="36"/>
  <c r="BG273" i="36"/>
  <c r="AZ274" i="36"/>
  <c r="AJ275" i="36"/>
  <c r="BP274" i="36"/>
  <c r="BV273" i="36"/>
  <c r="AP274" i="36"/>
  <c r="BF273" i="36"/>
  <c r="AI274" i="36"/>
  <c r="AY273" i="36"/>
  <c r="BO273" i="36"/>
  <c r="BT273" i="36"/>
  <c r="AN274" i="36"/>
  <c r="BD273" i="36"/>
  <c r="BU274" i="36"/>
  <c r="AO275" i="36"/>
  <c r="BE274" i="36"/>
  <c r="AT274" i="36"/>
  <c r="BZ273" i="36"/>
  <c r="BJ273" i="36"/>
  <c r="AH276" i="36"/>
  <c r="BN275" i="36"/>
  <c r="AX275" i="36"/>
  <c r="BK273" i="36"/>
  <c r="AU274" i="36"/>
  <c r="CA273" i="36"/>
  <c r="BS273" i="36"/>
  <c r="AM274" i="36"/>
  <c r="BC273" i="36"/>
  <c r="BF271" i="16"/>
  <c r="BV271" i="16"/>
  <c r="BI270" i="16"/>
  <c r="BY270" i="16"/>
  <c r="BK271" i="16"/>
  <c r="CA271" i="16"/>
  <c r="BP144" i="16"/>
  <c r="AZ144" i="16"/>
  <c r="BG270" i="16"/>
  <c r="BW270" i="16"/>
  <c r="AX143" i="16"/>
  <c r="BN143" i="16"/>
  <c r="BS143" i="16"/>
  <c r="BC143" i="16"/>
  <c r="BD270" i="16"/>
  <c r="BT270" i="16"/>
  <c r="BX271" i="16"/>
  <c r="BH271" i="16"/>
  <c r="AW143" i="16"/>
  <c r="BM143" i="16"/>
  <c r="AV143" i="16"/>
  <c r="BL143" i="16"/>
  <c r="BR143" i="16"/>
  <c r="BB143" i="16"/>
  <c r="BZ271" i="16"/>
  <c r="BJ271" i="16"/>
  <c r="BE270" i="16"/>
  <c r="BU270" i="16"/>
  <c r="BQ143" i="16"/>
  <c r="BA143" i="16"/>
  <c r="BO144" i="16"/>
  <c r="AY144" i="16"/>
  <c r="AU272" i="16"/>
  <c r="AS271" i="16"/>
  <c r="AT272" i="16"/>
  <c r="AQ271" i="16"/>
  <c r="AR272" i="16"/>
  <c r="AO271" i="16"/>
  <c r="AP272" i="16"/>
  <c r="AN271" i="16"/>
  <c r="T129" i="15"/>
  <c r="AB129" i="15" s="1"/>
  <c r="V129" i="15"/>
  <c r="AD129" i="15" s="1"/>
  <c r="X129" i="15"/>
  <c r="AF129" i="15" s="1"/>
  <c r="U128" i="15"/>
  <c r="AC128" i="15" s="1"/>
  <c r="Y129" i="15"/>
  <c r="AG129" i="15" s="1"/>
  <c r="S128" i="15"/>
  <c r="AA128" i="15" s="1"/>
  <c r="R129" i="15"/>
  <c r="Z129" i="15" s="1"/>
  <c r="W129" i="15"/>
  <c r="AE129" i="15" s="1"/>
  <c r="BM274" i="37" l="1"/>
  <c r="AG275" i="37"/>
  <c r="AW274" i="37"/>
  <c r="AN275" i="42"/>
  <c r="BT274" i="42"/>
  <c r="BD274" i="42"/>
  <c r="U172" i="45"/>
  <c r="AC171" i="45"/>
  <c r="AF275" i="40"/>
  <c r="BL274" i="40"/>
  <c r="AV274" i="40"/>
  <c r="AU275" i="41"/>
  <c r="BK274" i="41"/>
  <c r="CA274" i="41"/>
  <c r="BY274" i="38"/>
  <c r="AS275" i="38"/>
  <c r="BI274" i="38"/>
  <c r="BX274" i="40"/>
  <c r="BH274" i="40"/>
  <c r="AR275" i="40"/>
  <c r="BM274" i="40"/>
  <c r="AG275" i="40"/>
  <c r="AW274" i="40"/>
  <c r="BI274" i="43"/>
  <c r="BY274" i="43"/>
  <c r="AS275" i="43"/>
  <c r="AZ274" i="42"/>
  <c r="AJ275" i="42"/>
  <c r="BP274" i="42"/>
  <c r="AL275" i="42"/>
  <c r="BB274" i="42"/>
  <c r="BR274" i="42"/>
  <c r="AD171" i="45"/>
  <c r="V172" i="45"/>
  <c r="AX275" i="37"/>
  <c r="BN275" i="37"/>
  <c r="AH276" i="37"/>
  <c r="AT275" i="38"/>
  <c r="BZ274" i="38"/>
  <c r="BJ274" i="38"/>
  <c r="BZ274" i="43"/>
  <c r="BJ274" i="43"/>
  <c r="AT275" i="43"/>
  <c r="BG275" i="39"/>
  <c r="BW275" i="39"/>
  <c r="AQ276" i="39"/>
  <c r="BM274" i="42"/>
  <c r="AW274" i="42"/>
  <c r="AG275" i="42"/>
  <c r="CA274" i="43"/>
  <c r="BK274" i="43"/>
  <c r="AU275" i="43"/>
  <c r="AJ275" i="41"/>
  <c r="BP274" i="41"/>
  <c r="AZ274" i="41"/>
  <c r="AF171" i="45"/>
  <c r="X172" i="45"/>
  <c r="AG171" i="45"/>
  <c r="Y172" i="45"/>
  <c r="W174" i="45"/>
  <c r="AE173" i="45"/>
  <c r="R174" i="45"/>
  <c r="Z173" i="45"/>
  <c r="AA173" i="45"/>
  <c r="S174" i="45"/>
  <c r="AB174" i="45"/>
  <c r="T175" i="45"/>
  <c r="BK276" i="44"/>
  <c r="AU277" i="44"/>
  <c r="CA276" i="44"/>
  <c r="BP274" i="44"/>
  <c r="AZ274" i="44"/>
  <c r="AJ275" i="44"/>
  <c r="BL276" i="44"/>
  <c r="AV276" i="44"/>
  <c r="AF277" i="44"/>
  <c r="BO274" i="44"/>
  <c r="AI275" i="44"/>
  <c r="AY274" i="44"/>
  <c r="BC274" i="44"/>
  <c r="AM275" i="44"/>
  <c r="BS274" i="44"/>
  <c r="BX274" i="44"/>
  <c r="BH274" i="44"/>
  <c r="AR275" i="44"/>
  <c r="AW275" i="44"/>
  <c r="BM275" i="44"/>
  <c r="AG276" i="44"/>
  <c r="AK277" i="44"/>
  <c r="BQ276" i="44"/>
  <c r="BA276" i="44"/>
  <c r="BI275" i="44"/>
  <c r="BY275" i="44"/>
  <c r="AS276" i="44"/>
  <c r="AQ276" i="44"/>
  <c r="BW275" i="44"/>
  <c r="BG275" i="44"/>
  <c r="AL278" i="44"/>
  <c r="BB277" i="44"/>
  <c r="BR277" i="44"/>
  <c r="AH277" i="44"/>
  <c r="BN276" i="44"/>
  <c r="AX276" i="44"/>
  <c r="AO276" i="44"/>
  <c r="BU275" i="44"/>
  <c r="BE275" i="44"/>
  <c r="BV275" i="44"/>
  <c r="AP276" i="44"/>
  <c r="BF275" i="44"/>
  <c r="BJ274" i="44"/>
  <c r="AT275" i="44"/>
  <c r="BZ274" i="44"/>
  <c r="BT275" i="44"/>
  <c r="AN276" i="44"/>
  <c r="BD275" i="44"/>
  <c r="AG275" i="43"/>
  <c r="BM274" i="43"/>
  <c r="AW274" i="43"/>
  <c r="BV275" i="43"/>
  <c r="AP276" i="43"/>
  <c r="BF275" i="43"/>
  <c r="BA275" i="43"/>
  <c r="AK276" i="43"/>
  <c r="BQ275" i="43"/>
  <c r="AM276" i="43"/>
  <c r="BC275" i="43"/>
  <c r="BS275" i="43"/>
  <c r="BL275" i="43"/>
  <c r="AF276" i="43"/>
  <c r="AV275" i="43"/>
  <c r="BB275" i="43"/>
  <c r="AL276" i="43"/>
  <c r="BR275" i="43"/>
  <c r="BE275" i="43"/>
  <c r="AO276" i="43"/>
  <c r="BU275" i="43"/>
  <c r="AZ274" i="43"/>
  <c r="AJ275" i="43"/>
  <c r="BP274" i="43"/>
  <c r="BW275" i="43"/>
  <c r="AQ276" i="43"/>
  <c r="BG275" i="43"/>
  <c r="BX276" i="43"/>
  <c r="AR277" i="43"/>
  <c r="BH276" i="43"/>
  <c r="BN274" i="43"/>
  <c r="AH275" i="43"/>
  <c r="AX274" i="43"/>
  <c r="BO274" i="43"/>
  <c r="AI275" i="43"/>
  <c r="AY274" i="43"/>
  <c r="BD275" i="43"/>
  <c r="BT275" i="43"/>
  <c r="AN276" i="43"/>
  <c r="BF274" i="42"/>
  <c r="AP275" i="42"/>
  <c r="BV274" i="42"/>
  <c r="BX274" i="42"/>
  <c r="AR275" i="42"/>
  <c r="BH274" i="42"/>
  <c r="BO274" i="42"/>
  <c r="AY274" i="42"/>
  <c r="AI275" i="42"/>
  <c r="AK276" i="42"/>
  <c r="BA275" i="42"/>
  <c r="BQ275" i="42"/>
  <c r="BE276" i="42"/>
  <c r="AO277" i="42"/>
  <c r="BU276" i="42"/>
  <c r="BL274" i="42"/>
  <c r="AV274" i="42"/>
  <c r="AF275" i="42"/>
  <c r="BZ274" i="42"/>
  <c r="AT275" i="42"/>
  <c r="BJ274" i="42"/>
  <c r="AM277" i="42"/>
  <c r="BS276" i="42"/>
  <c r="BC276" i="42"/>
  <c r="AQ275" i="42"/>
  <c r="BG274" i="42"/>
  <c r="BW274" i="42"/>
  <c r="AS275" i="42"/>
  <c r="BI274" i="42"/>
  <c r="BY274" i="42"/>
  <c r="AH277" i="42"/>
  <c r="BN276" i="42"/>
  <c r="AX276" i="42"/>
  <c r="BK275" i="42"/>
  <c r="AU276" i="42"/>
  <c r="CA275" i="42"/>
  <c r="BZ276" i="41"/>
  <c r="BJ276" i="41"/>
  <c r="AT277" i="41"/>
  <c r="AH276" i="41"/>
  <c r="BN275" i="41"/>
  <c r="AX275" i="41"/>
  <c r="BO275" i="41"/>
  <c r="AI276" i="41"/>
  <c r="AY275" i="41"/>
  <c r="BL274" i="41"/>
  <c r="AV274" i="41"/>
  <c r="AF275" i="41"/>
  <c r="BX274" i="41"/>
  <c r="BH274" i="41"/>
  <c r="AR275" i="41"/>
  <c r="BT274" i="41"/>
  <c r="AN275" i="41"/>
  <c r="BD274" i="41"/>
  <c r="BA276" i="41"/>
  <c r="AK277" i="41"/>
  <c r="BQ276" i="41"/>
  <c r="AS278" i="41"/>
  <c r="BY277" i="41"/>
  <c r="BI277" i="41"/>
  <c r="BW274" i="41"/>
  <c r="AQ275" i="41"/>
  <c r="BG274" i="41"/>
  <c r="BV274" i="41"/>
  <c r="BF274" i="41"/>
  <c r="AP275" i="41"/>
  <c r="BC274" i="41"/>
  <c r="AM275" i="41"/>
  <c r="BS274" i="41"/>
  <c r="BU277" i="41"/>
  <c r="AO278" i="41"/>
  <c r="BE277" i="41"/>
  <c r="BM274" i="41"/>
  <c r="AW274" i="41"/>
  <c r="AG275" i="41"/>
  <c r="AL275" i="41"/>
  <c r="BR274" i="41"/>
  <c r="BB274" i="41"/>
  <c r="AP275" i="40"/>
  <c r="BV274" i="40"/>
  <c r="BF274" i="40"/>
  <c r="BN274" i="40"/>
  <c r="AH275" i="40"/>
  <c r="AX274" i="40"/>
  <c r="BK274" i="40"/>
  <c r="AU275" i="40"/>
  <c r="CA274" i="40"/>
  <c r="AN275" i="40"/>
  <c r="BD274" i="40"/>
  <c r="BT274" i="40"/>
  <c r="BO274" i="40"/>
  <c r="AY274" i="40"/>
  <c r="AI275" i="40"/>
  <c r="AK277" i="40"/>
  <c r="BA276" i="40"/>
  <c r="BQ276" i="40"/>
  <c r="BB274" i="40"/>
  <c r="AL275" i="40"/>
  <c r="BR274" i="40"/>
  <c r="BP274" i="40"/>
  <c r="AZ274" i="40"/>
  <c r="AJ275" i="40"/>
  <c r="BW276" i="40"/>
  <c r="AQ277" i="40"/>
  <c r="BG276" i="40"/>
  <c r="BE274" i="40"/>
  <c r="AO275" i="40"/>
  <c r="BU274" i="40"/>
  <c r="BJ275" i="40"/>
  <c r="BZ275" i="40"/>
  <c r="AT276" i="40"/>
  <c r="AM276" i="40"/>
  <c r="BC275" i="40"/>
  <c r="BS275" i="40"/>
  <c r="BY274" i="40"/>
  <c r="BI274" i="40"/>
  <c r="AS275" i="40"/>
  <c r="BI275" i="39"/>
  <c r="BY275" i="39"/>
  <c r="AS276" i="39"/>
  <c r="BJ276" i="39"/>
  <c r="AT277" i="39"/>
  <c r="BZ276" i="39"/>
  <c r="BD274" i="39"/>
  <c r="BT274" i="39"/>
  <c r="AN275" i="39"/>
  <c r="AH275" i="39"/>
  <c r="BN274" i="39"/>
  <c r="AX274" i="39"/>
  <c r="AO276" i="39"/>
  <c r="BU275" i="39"/>
  <c r="BE275" i="39"/>
  <c r="BM274" i="39"/>
  <c r="AW274" i="39"/>
  <c r="AG275" i="39"/>
  <c r="AV275" i="39"/>
  <c r="AF276" i="39"/>
  <c r="BL275" i="39"/>
  <c r="BH276" i="39"/>
  <c r="AR277" i="39"/>
  <c r="BX276" i="39"/>
  <c r="AU275" i="39"/>
  <c r="BK274" i="39"/>
  <c r="CA274" i="39"/>
  <c r="BQ276" i="39"/>
  <c r="BA276" i="39"/>
  <c r="AK277" i="39"/>
  <c r="BR275" i="39"/>
  <c r="BB275" i="39"/>
  <c r="AL276" i="39"/>
  <c r="AI275" i="39"/>
  <c r="BO274" i="39"/>
  <c r="AY274" i="39"/>
  <c r="BP276" i="39"/>
  <c r="AZ276" i="39"/>
  <c r="AJ277" i="39"/>
  <c r="AM276" i="39"/>
  <c r="BS275" i="39"/>
  <c r="BC275" i="39"/>
  <c r="AP276" i="39"/>
  <c r="BF275" i="39"/>
  <c r="BV275" i="39"/>
  <c r="BG276" i="38"/>
  <c r="AQ277" i="38"/>
  <c r="BW276" i="38"/>
  <c r="AM276" i="38"/>
  <c r="BC275" i="38"/>
  <c r="BS275" i="38"/>
  <c r="AN276" i="38"/>
  <c r="BD275" i="38"/>
  <c r="BT275" i="38"/>
  <c r="BE274" i="38"/>
  <c r="BU274" i="38"/>
  <c r="AO275" i="38"/>
  <c r="BQ275" i="38"/>
  <c r="BA275" i="38"/>
  <c r="AK276" i="38"/>
  <c r="AU275" i="38"/>
  <c r="BK274" i="38"/>
  <c r="CA274" i="38"/>
  <c r="AV274" i="38"/>
  <c r="BL274" i="38"/>
  <c r="AF275" i="38"/>
  <c r="BX275" i="38"/>
  <c r="AR276" i="38"/>
  <c r="BH275" i="38"/>
  <c r="BV274" i="38"/>
  <c r="AP275" i="38"/>
  <c r="BF274" i="38"/>
  <c r="BB276" i="38"/>
  <c r="AL277" i="38"/>
  <c r="BR276" i="38"/>
  <c r="BN275" i="38"/>
  <c r="AX275" i="38"/>
  <c r="AH276" i="38"/>
  <c r="BP275" i="38"/>
  <c r="AZ275" i="38"/>
  <c r="AJ276" i="38"/>
  <c r="AG275" i="38"/>
  <c r="AW274" i="38"/>
  <c r="BM274" i="38"/>
  <c r="BO275" i="38"/>
  <c r="AY275" i="38"/>
  <c r="AI276" i="38"/>
  <c r="BZ274" i="37"/>
  <c r="AT275" i="37"/>
  <c r="BJ274" i="37"/>
  <c r="BC274" i="37"/>
  <c r="BS274" i="37"/>
  <c r="AM275" i="37"/>
  <c r="BH276" i="37"/>
  <c r="AR277" i="37"/>
  <c r="BX276" i="37"/>
  <c r="AP276" i="37"/>
  <c r="BF275" i="37"/>
  <c r="BV275" i="37"/>
  <c r="AZ274" i="37"/>
  <c r="BP274" i="37"/>
  <c r="AJ275" i="37"/>
  <c r="BA274" i="37"/>
  <c r="BQ274" i="37"/>
  <c r="AK275" i="37"/>
  <c r="BY274" i="37"/>
  <c r="AS275" i="37"/>
  <c r="BI274" i="37"/>
  <c r="AY274" i="37"/>
  <c r="BO274" i="37"/>
  <c r="AI275" i="37"/>
  <c r="CA275" i="37"/>
  <c r="BK275" i="37"/>
  <c r="AU276" i="37"/>
  <c r="BW274" i="37"/>
  <c r="AQ275" i="37"/>
  <c r="BG274" i="37"/>
  <c r="AV275" i="37"/>
  <c r="BL275" i="37"/>
  <c r="AF276" i="37"/>
  <c r="BE274" i="37"/>
  <c r="BU274" i="37"/>
  <c r="AO275" i="37"/>
  <c r="BB274" i="37"/>
  <c r="BR274" i="37"/>
  <c r="AL275" i="37"/>
  <c r="BD274" i="37"/>
  <c r="BT274" i="37"/>
  <c r="AN275" i="37"/>
  <c r="BW274" i="36"/>
  <c r="BG274" i="36"/>
  <c r="AQ275" i="36"/>
  <c r="BZ274" i="36"/>
  <c r="BJ274" i="36"/>
  <c r="AT275" i="36"/>
  <c r="BM274" i="36"/>
  <c r="AW274" i="36"/>
  <c r="AG275" i="36"/>
  <c r="BE275" i="36"/>
  <c r="BU275" i="36"/>
  <c r="AO276" i="36"/>
  <c r="BC274" i="36"/>
  <c r="AM275" i="36"/>
  <c r="BS274" i="36"/>
  <c r="BL274" i="36"/>
  <c r="AF275" i="36"/>
  <c r="AV274" i="36"/>
  <c r="BH275" i="36"/>
  <c r="BX275" i="36"/>
  <c r="AR276" i="36"/>
  <c r="AN275" i="36"/>
  <c r="BT274" i="36"/>
  <c r="BD274" i="36"/>
  <c r="BY274" i="36"/>
  <c r="BI274" i="36"/>
  <c r="AS275" i="36"/>
  <c r="AH277" i="36"/>
  <c r="BN276" i="36"/>
  <c r="AX276" i="36"/>
  <c r="BO274" i="36"/>
  <c r="AY274" i="36"/>
  <c r="AI275" i="36"/>
  <c r="BV274" i="36"/>
  <c r="AP275" i="36"/>
  <c r="BF274" i="36"/>
  <c r="BA276" i="36"/>
  <c r="AK277" i="36"/>
  <c r="BQ276" i="36"/>
  <c r="AU275" i="36"/>
  <c r="CA274" i="36"/>
  <c r="BK274" i="36"/>
  <c r="AJ276" i="36"/>
  <c r="AZ275" i="36"/>
  <c r="BP275" i="36"/>
  <c r="BB275" i="36"/>
  <c r="BR275" i="36"/>
  <c r="AL276" i="36"/>
  <c r="BX272" i="16"/>
  <c r="BH272" i="16"/>
  <c r="BJ272" i="16"/>
  <c r="BZ272" i="16"/>
  <c r="BY271" i="16"/>
  <c r="BI271" i="16"/>
  <c r="AV144" i="16"/>
  <c r="BL144" i="16"/>
  <c r="BP145" i="16"/>
  <c r="AZ145" i="16"/>
  <c r="BK272" i="16"/>
  <c r="CA272" i="16"/>
  <c r="BT271" i="16"/>
  <c r="BD271" i="16"/>
  <c r="BV272" i="16"/>
  <c r="BF272" i="16"/>
  <c r="BU271" i="16"/>
  <c r="BE271" i="16"/>
  <c r="BW271" i="16"/>
  <c r="BG271" i="16"/>
  <c r="AX144" i="16"/>
  <c r="BN144" i="16"/>
  <c r="BQ144" i="16"/>
  <c r="BA144" i="16"/>
  <c r="BR144" i="16"/>
  <c r="BB144" i="16"/>
  <c r="BO145" i="16"/>
  <c r="AY145" i="16"/>
  <c r="BS144" i="16"/>
  <c r="BC144" i="16"/>
  <c r="AW144" i="16"/>
  <c r="BM144" i="16"/>
  <c r="AR273" i="16"/>
  <c r="AT273" i="16"/>
  <c r="AO272" i="16"/>
  <c r="AQ272" i="16"/>
  <c r="AS272" i="16"/>
  <c r="AN272" i="16"/>
  <c r="AP273" i="16"/>
  <c r="AU273" i="16"/>
  <c r="Y130" i="15"/>
  <c r="AG130" i="15" s="1"/>
  <c r="W130" i="15"/>
  <c r="AE130" i="15" s="1"/>
  <c r="U129" i="15"/>
  <c r="AC129" i="15" s="1"/>
  <c r="R130" i="15"/>
  <c r="Z130" i="15" s="1"/>
  <c r="X130" i="15"/>
  <c r="AF130" i="15" s="1"/>
  <c r="V130" i="15"/>
  <c r="AD130" i="15" s="1"/>
  <c r="S129" i="15"/>
  <c r="AA129" i="15" s="1"/>
  <c r="T130" i="15"/>
  <c r="AB130" i="15" s="1"/>
  <c r="BX275" i="40" l="1"/>
  <c r="AR276" i="40"/>
  <c r="BH275" i="40"/>
  <c r="AT276" i="38"/>
  <c r="BJ275" i="38"/>
  <c r="BZ275" i="38"/>
  <c r="AH277" i="37"/>
  <c r="BN276" i="37"/>
  <c r="AX276" i="37"/>
  <c r="BY275" i="38"/>
  <c r="BI275" i="38"/>
  <c r="AS276" i="38"/>
  <c r="AD172" i="45"/>
  <c r="V173" i="45"/>
  <c r="AJ276" i="41"/>
  <c r="BP275" i="41"/>
  <c r="AZ275" i="41"/>
  <c r="BK275" i="43"/>
  <c r="AU276" i="43"/>
  <c r="CA275" i="43"/>
  <c r="AU276" i="41"/>
  <c r="BK275" i="41"/>
  <c r="CA275" i="41"/>
  <c r="BR275" i="42"/>
  <c r="AL276" i="42"/>
  <c r="BB275" i="42"/>
  <c r="BM275" i="42"/>
  <c r="AW275" i="42"/>
  <c r="AG276" i="42"/>
  <c r="AF276" i="40"/>
  <c r="AV275" i="40"/>
  <c r="BL275" i="40"/>
  <c r="BP275" i="42"/>
  <c r="AZ275" i="42"/>
  <c r="AJ276" i="42"/>
  <c r="AC172" i="45"/>
  <c r="U173" i="45"/>
  <c r="BW276" i="39"/>
  <c r="BG276" i="39"/>
  <c r="AQ277" i="39"/>
  <c r="BI275" i="43"/>
  <c r="BY275" i="43"/>
  <c r="AS276" i="43"/>
  <c r="AN276" i="42"/>
  <c r="BT275" i="42"/>
  <c r="BD275" i="42"/>
  <c r="BJ275" i="43"/>
  <c r="AT276" i="43"/>
  <c r="BZ275" i="43"/>
  <c r="AW275" i="40"/>
  <c r="BM275" i="40"/>
  <c r="AG276" i="40"/>
  <c r="AW275" i="37"/>
  <c r="BM275" i="37"/>
  <c r="AG276" i="37"/>
  <c r="R175" i="45"/>
  <c r="Z174" i="45"/>
  <c r="Y173" i="45"/>
  <c r="AG172" i="45"/>
  <c r="X173" i="45"/>
  <c r="AF172" i="45"/>
  <c r="W175" i="45"/>
  <c r="AE174" i="45"/>
  <c r="T176" i="45"/>
  <c r="AB175" i="45"/>
  <c r="AA174" i="45"/>
  <c r="S175" i="45"/>
  <c r="AI276" i="44"/>
  <c r="AY275" i="44"/>
  <c r="BO275" i="44"/>
  <c r="BB278" i="44"/>
  <c r="AL279" i="44"/>
  <c r="BR278" i="44"/>
  <c r="AF278" i="44"/>
  <c r="AV277" i="44"/>
  <c r="BL277" i="44"/>
  <c r="AJ276" i="44"/>
  <c r="AZ275" i="44"/>
  <c r="BP275" i="44"/>
  <c r="BJ275" i="44"/>
  <c r="BZ275" i="44"/>
  <c r="AT276" i="44"/>
  <c r="BE276" i="44"/>
  <c r="BU276" i="44"/>
  <c r="AO277" i="44"/>
  <c r="BI276" i="44"/>
  <c r="AS277" i="44"/>
  <c r="BY276" i="44"/>
  <c r="AR276" i="44"/>
  <c r="BH275" i="44"/>
  <c r="BX275" i="44"/>
  <c r="AH278" i="44"/>
  <c r="BN277" i="44"/>
  <c r="AX277" i="44"/>
  <c r="BA277" i="44"/>
  <c r="AK278" i="44"/>
  <c r="BQ277" i="44"/>
  <c r="CA277" i="44"/>
  <c r="BK277" i="44"/>
  <c r="AU278" i="44"/>
  <c r="BS275" i="44"/>
  <c r="AM276" i="44"/>
  <c r="BC275" i="44"/>
  <c r="BG276" i="44"/>
  <c r="AQ277" i="44"/>
  <c r="BW276" i="44"/>
  <c r="AN277" i="44"/>
  <c r="BD276" i="44"/>
  <c r="BT276" i="44"/>
  <c r="BF276" i="44"/>
  <c r="BV276" i="44"/>
  <c r="AP277" i="44"/>
  <c r="AG277" i="44"/>
  <c r="BM276" i="44"/>
  <c r="AW276" i="44"/>
  <c r="BC276" i="43"/>
  <c r="BS276" i="43"/>
  <c r="AM277" i="43"/>
  <c r="AP277" i="43"/>
  <c r="BF276" i="43"/>
  <c r="BV276" i="43"/>
  <c r="BR276" i="43"/>
  <c r="AL277" i="43"/>
  <c r="BB276" i="43"/>
  <c r="BO275" i="43"/>
  <c r="AI276" i="43"/>
  <c r="AY275" i="43"/>
  <c r="AV276" i="43"/>
  <c r="BL276" i="43"/>
  <c r="AF277" i="43"/>
  <c r="BQ276" i="43"/>
  <c r="BA276" i="43"/>
  <c r="AK277" i="43"/>
  <c r="AO277" i="43"/>
  <c r="BE276" i="43"/>
  <c r="BU276" i="43"/>
  <c r="BG276" i="43"/>
  <c r="AQ277" i="43"/>
  <c r="BW276" i="43"/>
  <c r="AN277" i="43"/>
  <c r="BD276" i="43"/>
  <c r="BT276" i="43"/>
  <c r="BP275" i="43"/>
  <c r="AJ276" i="43"/>
  <c r="AZ275" i="43"/>
  <c r="AR278" i="43"/>
  <c r="BH277" i="43"/>
  <c r="BX277" i="43"/>
  <c r="AH276" i="43"/>
  <c r="BN275" i="43"/>
  <c r="AX275" i="43"/>
  <c r="BM275" i="43"/>
  <c r="AW275" i="43"/>
  <c r="AG276" i="43"/>
  <c r="AV275" i="42"/>
  <c r="BL275" i="42"/>
  <c r="AF276" i="42"/>
  <c r="BJ275" i="42"/>
  <c r="AT276" i="42"/>
  <c r="BZ275" i="42"/>
  <c r="AS276" i="42"/>
  <c r="BY275" i="42"/>
  <c r="BI275" i="42"/>
  <c r="AM278" i="42"/>
  <c r="BS277" i="42"/>
  <c r="BC277" i="42"/>
  <c r="BH275" i="42"/>
  <c r="BX275" i="42"/>
  <c r="AR276" i="42"/>
  <c r="AO278" i="42"/>
  <c r="BE277" i="42"/>
  <c r="BU277" i="42"/>
  <c r="BK276" i="42"/>
  <c r="CA276" i="42"/>
  <c r="AU277" i="42"/>
  <c r="BO275" i="42"/>
  <c r="AY275" i="42"/>
  <c r="AI276" i="42"/>
  <c r="AP276" i="42"/>
  <c r="BV275" i="42"/>
  <c r="BF275" i="42"/>
  <c r="BN277" i="42"/>
  <c r="AX277" i="42"/>
  <c r="AH278" i="42"/>
  <c r="BA276" i="42"/>
  <c r="AK277" i="42"/>
  <c r="BQ276" i="42"/>
  <c r="AQ276" i="42"/>
  <c r="BG275" i="42"/>
  <c r="BW275" i="42"/>
  <c r="BA277" i="41"/>
  <c r="BQ277" i="41"/>
  <c r="AK278" i="41"/>
  <c r="BU278" i="41"/>
  <c r="AO279" i="41"/>
  <c r="BE278" i="41"/>
  <c r="AN276" i="41"/>
  <c r="BD275" i="41"/>
  <c r="BT275" i="41"/>
  <c r="AM276" i="41"/>
  <c r="BC275" i="41"/>
  <c r="BS275" i="41"/>
  <c r="BF275" i="41"/>
  <c r="BV275" i="41"/>
  <c r="AP276" i="41"/>
  <c r="BH275" i="41"/>
  <c r="BX275" i="41"/>
  <c r="AR276" i="41"/>
  <c r="AF276" i="41"/>
  <c r="BL275" i="41"/>
  <c r="AV275" i="41"/>
  <c r="AL276" i="41"/>
  <c r="BB275" i="41"/>
  <c r="BR275" i="41"/>
  <c r="BZ277" i="41"/>
  <c r="AT278" i="41"/>
  <c r="BJ277" i="41"/>
  <c r="BG275" i="41"/>
  <c r="BW275" i="41"/>
  <c r="AQ276" i="41"/>
  <c r="BO276" i="41"/>
  <c r="AY276" i="41"/>
  <c r="AI277" i="41"/>
  <c r="AW275" i="41"/>
  <c r="AG276" i="41"/>
  <c r="BM275" i="41"/>
  <c r="AS279" i="41"/>
  <c r="BI278" i="41"/>
  <c r="BY278" i="41"/>
  <c r="BN276" i="41"/>
  <c r="AX276" i="41"/>
  <c r="AH277" i="41"/>
  <c r="BA277" i="40"/>
  <c r="BQ277" i="40"/>
  <c r="AK278" i="40"/>
  <c r="AH276" i="40"/>
  <c r="AX275" i="40"/>
  <c r="BN275" i="40"/>
  <c r="BZ276" i="40"/>
  <c r="AT277" i="40"/>
  <c r="BJ276" i="40"/>
  <c r="AJ276" i="40"/>
  <c r="AZ275" i="40"/>
  <c r="BP275" i="40"/>
  <c r="AI276" i="40"/>
  <c r="AY275" i="40"/>
  <c r="BO275" i="40"/>
  <c r="BK275" i="40"/>
  <c r="CA275" i="40"/>
  <c r="AU276" i="40"/>
  <c r="BC276" i="40"/>
  <c r="AM277" i="40"/>
  <c r="BS276" i="40"/>
  <c r="BB275" i="40"/>
  <c r="AL276" i="40"/>
  <c r="BR275" i="40"/>
  <c r="AO276" i="40"/>
  <c r="BU275" i="40"/>
  <c r="BE275" i="40"/>
  <c r="AN276" i="40"/>
  <c r="BT275" i="40"/>
  <c r="BD275" i="40"/>
  <c r="AQ278" i="40"/>
  <c r="BW277" i="40"/>
  <c r="BG277" i="40"/>
  <c r="BI275" i="40"/>
  <c r="BY275" i="40"/>
  <c r="AS276" i="40"/>
  <c r="BF275" i="40"/>
  <c r="AP276" i="40"/>
  <c r="BV275" i="40"/>
  <c r="BA277" i="39"/>
  <c r="BQ277" i="39"/>
  <c r="AK278" i="39"/>
  <c r="CA275" i="39"/>
  <c r="BK275" i="39"/>
  <c r="AU276" i="39"/>
  <c r="AT278" i="39"/>
  <c r="BJ277" i="39"/>
  <c r="BZ277" i="39"/>
  <c r="AF277" i="39"/>
  <c r="BL276" i="39"/>
  <c r="AV276" i="39"/>
  <c r="AO277" i="39"/>
  <c r="BE276" i="39"/>
  <c r="BU276" i="39"/>
  <c r="AZ277" i="39"/>
  <c r="BP277" i="39"/>
  <c r="AJ278" i="39"/>
  <c r="AN276" i="39"/>
  <c r="BT275" i="39"/>
  <c r="BD275" i="39"/>
  <c r="AR278" i="39"/>
  <c r="BX277" i="39"/>
  <c r="BH277" i="39"/>
  <c r="BI276" i="39"/>
  <c r="AS277" i="39"/>
  <c r="BY276" i="39"/>
  <c r="AM277" i="39"/>
  <c r="BC276" i="39"/>
  <c r="BS276" i="39"/>
  <c r="AW275" i="39"/>
  <c r="BM275" i="39"/>
  <c r="AG276" i="39"/>
  <c r="BO275" i="39"/>
  <c r="AI276" i="39"/>
  <c r="AY275" i="39"/>
  <c r="AX275" i="39"/>
  <c r="AH276" i="39"/>
  <c r="BN275" i="39"/>
  <c r="AL277" i="39"/>
  <c r="BR276" i="39"/>
  <c r="BB276" i="39"/>
  <c r="BF276" i="39"/>
  <c r="AP277" i="39"/>
  <c r="BV276" i="39"/>
  <c r="AO276" i="38"/>
  <c r="BE275" i="38"/>
  <c r="BU275" i="38"/>
  <c r="BH276" i="38"/>
  <c r="BX276" i="38"/>
  <c r="AR277" i="38"/>
  <c r="AI277" i="38"/>
  <c r="AY276" i="38"/>
  <c r="BO276" i="38"/>
  <c r="AM277" i="38"/>
  <c r="BC276" i="38"/>
  <c r="BS276" i="38"/>
  <c r="AV275" i="38"/>
  <c r="BL275" i="38"/>
  <c r="AF276" i="38"/>
  <c r="BB277" i="38"/>
  <c r="AL278" i="38"/>
  <c r="BR277" i="38"/>
  <c r="AN277" i="38"/>
  <c r="BD276" i="38"/>
  <c r="BT276" i="38"/>
  <c r="BW277" i="38"/>
  <c r="BG277" i="38"/>
  <c r="AQ278" i="38"/>
  <c r="AH277" i="38"/>
  <c r="AX276" i="38"/>
  <c r="BN276" i="38"/>
  <c r="AP276" i="38"/>
  <c r="BV275" i="38"/>
  <c r="BF275" i="38"/>
  <c r="AW275" i="38"/>
  <c r="BM275" i="38"/>
  <c r="AG276" i="38"/>
  <c r="AJ277" i="38"/>
  <c r="AZ276" i="38"/>
  <c r="BP276" i="38"/>
  <c r="BK275" i="38"/>
  <c r="AU276" i="38"/>
  <c r="CA275" i="38"/>
  <c r="BA276" i="38"/>
  <c r="AK277" i="38"/>
  <c r="BQ276" i="38"/>
  <c r="AO276" i="37"/>
  <c r="BE275" i="37"/>
  <c r="BU275" i="37"/>
  <c r="BQ275" i="37"/>
  <c r="AK276" i="37"/>
  <c r="BA275" i="37"/>
  <c r="BF276" i="37"/>
  <c r="BV276" i="37"/>
  <c r="AP277" i="37"/>
  <c r="BO275" i="37"/>
  <c r="AI276" i="37"/>
  <c r="AY275" i="37"/>
  <c r="BP275" i="37"/>
  <c r="AJ276" i="37"/>
  <c r="AZ275" i="37"/>
  <c r="AN276" i="37"/>
  <c r="BD275" i="37"/>
  <c r="BT275" i="37"/>
  <c r="CA276" i="37"/>
  <c r="AU277" i="37"/>
  <c r="BK276" i="37"/>
  <c r="AM276" i="37"/>
  <c r="BC275" i="37"/>
  <c r="BS275" i="37"/>
  <c r="BR275" i="37"/>
  <c r="AL276" i="37"/>
  <c r="BB275" i="37"/>
  <c r="AT276" i="37"/>
  <c r="BJ275" i="37"/>
  <c r="BZ275" i="37"/>
  <c r="AS276" i="37"/>
  <c r="BI275" i="37"/>
  <c r="BY275" i="37"/>
  <c r="AF277" i="37"/>
  <c r="AV276" i="37"/>
  <c r="BL276" i="37"/>
  <c r="AQ276" i="37"/>
  <c r="BG275" i="37"/>
  <c r="BW275" i="37"/>
  <c r="AR278" i="37"/>
  <c r="BX277" i="37"/>
  <c r="BH277" i="37"/>
  <c r="BA277" i="36"/>
  <c r="BQ277" i="36"/>
  <c r="AK278" i="36"/>
  <c r="AM276" i="36"/>
  <c r="BC275" i="36"/>
  <c r="BS275" i="36"/>
  <c r="BB276" i="36"/>
  <c r="AL277" i="36"/>
  <c r="BR276" i="36"/>
  <c r="AF276" i="36"/>
  <c r="BL275" i="36"/>
  <c r="AV275" i="36"/>
  <c r="BO275" i="36"/>
  <c r="AI276" i="36"/>
  <c r="AY275" i="36"/>
  <c r="AG276" i="36"/>
  <c r="BM275" i="36"/>
  <c r="AW275" i="36"/>
  <c r="AZ276" i="36"/>
  <c r="AJ277" i="36"/>
  <c r="BP276" i="36"/>
  <c r="BG275" i="36"/>
  <c r="AQ276" i="36"/>
  <c r="BW275" i="36"/>
  <c r="BU276" i="36"/>
  <c r="AO277" i="36"/>
  <c r="BE276" i="36"/>
  <c r="BT275" i="36"/>
  <c r="BD275" i="36"/>
  <c r="AN276" i="36"/>
  <c r="CA275" i="36"/>
  <c r="AU276" i="36"/>
  <c r="BK275" i="36"/>
  <c r="BF275" i="36"/>
  <c r="BV275" i="36"/>
  <c r="AP276" i="36"/>
  <c r="BN277" i="36"/>
  <c r="AX277" i="36"/>
  <c r="AH278" i="36"/>
  <c r="BI275" i="36"/>
  <c r="BY275" i="36"/>
  <c r="AS276" i="36"/>
  <c r="BZ275" i="36"/>
  <c r="AT276" i="36"/>
  <c r="BJ275" i="36"/>
  <c r="BX276" i="36"/>
  <c r="BH276" i="36"/>
  <c r="AR277" i="36"/>
  <c r="BT272" i="16"/>
  <c r="BD272" i="16"/>
  <c r="BJ273" i="16"/>
  <c r="BZ273" i="16"/>
  <c r="BH273" i="16"/>
  <c r="BX273" i="16"/>
  <c r="BK273" i="16"/>
  <c r="CA273" i="16"/>
  <c r="BF273" i="16"/>
  <c r="BV273" i="16"/>
  <c r="BI272" i="16"/>
  <c r="BY272" i="16"/>
  <c r="BG272" i="16"/>
  <c r="BW272" i="16"/>
  <c r="BN145" i="16"/>
  <c r="AX145" i="16"/>
  <c r="BL145" i="16"/>
  <c r="AV145" i="16"/>
  <c r="BS145" i="16"/>
  <c r="BC145" i="16"/>
  <c r="AZ146" i="16"/>
  <c r="BP146" i="16"/>
  <c r="BU272" i="16"/>
  <c r="BE272" i="16"/>
  <c r="BQ145" i="16"/>
  <c r="BA145" i="16"/>
  <c r="BM145" i="16"/>
  <c r="AW145" i="16"/>
  <c r="BR145" i="16"/>
  <c r="BB145" i="16"/>
  <c r="BO146" i="16"/>
  <c r="AY146" i="16"/>
  <c r="AS273" i="16"/>
  <c r="AN273" i="16"/>
  <c r="AQ273" i="16"/>
  <c r="AP274" i="16"/>
  <c r="AO273" i="16"/>
  <c r="AT274" i="16"/>
  <c r="AU274" i="16"/>
  <c r="AR274" i="16"/>
  <c r="T131" i="15"/>
  <c r="AB131" i="15" s="1"/>
  <c r="S130" i="15"/>
  <c r="AA130" i="15" s="1"/>
  <c r="R131" i="15"/>
  <c r="Z131" i="15" s="1"/>
  <c r="U130" i="15"/>
  <c r="AC130" i="15" s="1"/>
  <c r="V131" i="15"/>
  <c r="AD131" i="15" s="1"/>
  <c r="W131" i="15"/>
  <c r="AE131" i="15" s="1"/>
  <c r="X131" i="15"/>
  <c r="AF131" i="15" s="1"/>
  <c r="Y131" i="15"/>
  <c r="AG131" i="15" s="1"/>
  <c r="AQ278" i="39" l="1"/>
  <c r="BW277" i="39"/>
  <c r="BG277" i="39"/>
  <c r="CA276" i="43"/>
  <c r="AU277" i="43"/>
  <c r="BK276" i="43"/>
  <c r="AC173" i="45"/>
  <c r="U174" i="45"/>
  <c r="AG277" i="37"/>
  <c r="AW276" i="37"/>
  <c r="BM276" i="37"/>
  <c r="AJ277" i="42"/>
  <c r="AZ276" i="42"/>
  <c r="BP276" i="42"/>
  <c r="AZ276" i="41"/>
  <c r="AJ277" i="41"/>
  <c r="BP276" i="41"/>
  <c r="V174" i="45"/>
  <c r="AD173" i="45"/>
  <c r="BL276" i="40"/>
  <c r="AF277" i="40"/>
  <c r="AV276" i="40"/>
  <c r="AW276" i="40"/>
  <c r="AG277" i="40"/>
  <c r="BM276" i="40"/>
  <c r="BI276" i="38"/>
  <c r="AS277" i="38"/>
  <c r="BY276" i="38"/>
  <c r="AG277" i="42"/>
  <c r="AW276" i="42"/>
  <c r="BM276" i="42"/>
  <c r="AT277" i="43"/>
  <c r="BZ276" i="43"/>
  <c r="BJ276" i="43"/>
  <c r="AX277" i="37"/>
  <c r="AH278" i="37"/>
  <c r="BN277" i="37"/>
  <c r="BR276" i="42"/>
  <c r="AL277" i="42"/>
  <c r="BB276" i="42"/>
  <c r="AN277" i="42"/>
  <c r="BD276" i="42"/>
  <c r="BT276" i="42"/>
  <c r="BJ276" i="38"/>
  <c r="BZ276" i="38"/>
  <c r="AT277" i="38"/>
  <c r="AS277" i="43"/>
  <c r="BY276" i="43"/>
  <c r="BI276" i="43"/>
  <c r="BX276" i="40"/>
  <c r="BH276" i="40"/>
  <c r="AR277" i="40"/>
  <c r="BK276" i="41"/>
  <c r="AU277" i="41"/>
  <c r="CA276" i="41"/>
  <c r="AA175" i="45"/>
  <c r="S176" i="45"/>
  <c r="T177" i="45"/>
  <c r="AB176" i="45"/>
  <c r="AF173" i="45"/>
  <c r="X174" i="45"/>
  <c r="AG173" i="45"/>
  <c r="Y174" i="45"/>
  <c r="AE175" i="45"/>
  <c r="W176" i="45"/>
  <c r="R176" i="45"/>
  <c r="Z175" i="45"/>
  <c r="BJ276" i="44"/>
  <c r="AT277" i="44"/>
  <c r="BZ276" i="44"/>
  <c r="AU279" i="44"/>
  <c r="BK278" i="44"/>
  <c r="CA278" i="44"/>
  <c r="AJ277" i="44"/>
  <c r="BP276" i="44"/>
  <c r="AZ276" i="44"/>
  <c r="AK279" i="44"/>
  <c r="BA278" i="44"/>
  <c r="BQ278" i="44"/>
  <c r="AS278" i="44"/>
  <c r="BI277" i="44"/>
  <c r="BY277" i="44"/>
  <c r="AM277" i="44"/>
  <c r="BS276" i="44"/>
  <c r="BC276" i="44"/>
  <c r="BG277" i="44"/>
  <c r="BW277" i="44"/>
  <c r="AQ278" i="44"/>
  <c r="BF277" i="44"/>
  <c r="BV277" i="44"/>
  <c r="AP278" i="44"/>
  <c r="BT277" i="44"/>
  <c r="BD277" i="44"/>
  <c r="AN278" i="44"/>
  <c r="BU277" i="44"/>
  <c r="BE277" i="44"/>
  <c r="AO278" i="44"/>
  <c r="AF279" i="44"/>
  <c r="BL278" i="44"/>
  <c r="AV278" i="44"/>
  <c r="AL280" i="44"/>
  <c r="BR279" i="44"/>
  <c r="BB279" i="44"/>
  <c r="BH276" i="44"/>
  <c r="AR277" i="44"/>
  <c r="BX276" i="44"/>
  <c r="BM277" i="44"/>
  <c r="AG278" i="44"/>
  <c r="AW277" i="44"/>
  <c r="AH279" i="44"/>
  <c r="AX278" i="44"/>
  <c r="BN278" i="44"/>
  <c r="AI277" i="44"/>
  <c r="BO276" i="44"/>
  <c r="AY276" i="44"/>
  <c r="BR277" i="43"/>
  <c r="AL278" i="43"/>
  <c r="BB277" i="43"/>
  <c r="BV277" i="43"/>
  <c r="BF277" i="43"/>
  <c r="AP278" i="43"/>
  <c r="AQ278" i="43"/>
  <c r="BW277" i="43"/>
  <c r="BG277" i="43"/>
  <c r="BU277" i="43"/>
  <c r="BE277" i="43"/>
  <c r="AO278" i="43"/>
  <c r="BM276" i="43"/>
  <c r="AW276" i="43"/>
  <c r="AG277" i="43"/>
  <c r="BQ277" i="43"/>
  <c r="BA277" i="43"/>
  <c r="AK278" i="43"/>
  <c r="AR279" i="43"/>
  <c r="BH278" i="43"/>
  <c r="BX278" i="43"/>
  <c r="BS277" i="43"/>
  <c r="BC277" i="43"/>
  <c r="AM278" i="43"/>
  <c r="BN276" i="43"/>
  <c r="AH277" i="43"/>
  <c r="AX276" i="43"/>
  <c r="BP276" i="43"/>
  <c r="AJ277" i="43"/>
  <c r="AZ276" i="43"/>
  <c r="BO276" i="43"/>
  <c r="AI277" i="43"/>
  <c r="AY276" i="43"/>
  <c r="BT277" i="43"/>
  <c r="BD277" i="43"/>
  <c r="AN278" i="43"/>
  <c r="AF278" i="43"/>
  <c r="AV277" i="43"/>
  <c r="BL277" i="43"/>
  <c r="AI277" i="42"/>
  <c r="AY276" i="42"/>
  <c r="BO276" i="42"/>
  <c r="BY276" i="42"/>
  <c r="BI276" i="42"/>
  <c r="AS277" i="42"/>
  <c r="BJ276" i="42"/>
  <c r="BZ276" i="42"/>
  <c r="AT277" i="42"/>
  <c r="AP277" i="42"/>
  <c r="BF276" i="42"/>
  <c r="BV276" i="42"/>
  <c r="AQ277" i="42"/>
  <c r="BG276" i="42"/>
  <c r="BW276" i="42"/>
  <c r="BQ277" i="42"/>
  <c r="AK278" i="42"/>
  <c r="BA277" i="42"/>
  <c r="BK277" i="42"/>
  <c r="AU278" i="42"/>
  <c r="CA277" i="42"/>
  <c r="AO279" i="42"/>
  <c r="BU278" i="42"/>
  <c r="BE278" i="42"/>
  <c r="AF277" i="42"/>
  <c r="BL276" i="42"/>
  <c r="AV276" i="42"/>
  <c r="BH276" i="42"/>
  <c r="AR277" i="42"/>
  <c r="BX276" i="42"/>
  <c r="AM279" i="42"/>
  <c r="BC278" i="42"/>
  <c r="BS278" i="42"/>
  <c r="BN278" i="42"/>
  <c r="AX278" i="42"/>
  <c r="AH279" i="42"/>
  <c r="BX276" i="41"/>
  <c r="AR277" i="41"/>
  <c r="BH276" i="41"/>
  <c r="AX277" i="41"/>
  <c r="BN277" i="41"/>
  <c r="AH278" i="41"/>
  <c r="AF277" i="41"/>
  <c r="BL276" i="41"/>
  <c r="AV276" i="41"/>
  <c r="AY277" i="41"/>
  <c r="BO277" i="41"/>
  <c r="AI278" i="41"/>
  <c r="BC276" i="41"/>
  <c r="AM277" i="41"/>
  <c r="BS276" i="41"/>
  <c r="BD276" i="41"/>
  <c r="AN277" i="41"/>
  <c r="BT276" i="41"/>
  <c r="BY279" i="41"/>
  <c r="BI279" i="41"/>
  <c r="AS280" i="41"/>
  <c r="AK279" i="41"/>
  <c r="BA278" i="41"/>
  <c r="BQ278" i="41"/>
  <c r="AP277" i="41"/>
  <c r="BV276" i="41"/>
  <c r="BF276" i="41"/>
  <c r="BE279" i="41"/>
  <c r="AO280" i="41"/>
  <c r="BU279" i="41"/>
  <c r="BG276" i="41"/>
  <c r="AQ277" i="41"/>
  <c r="BW276" i="41"/>
  <c r="AT279" i="41"/>
  <c r="BZ278" i="41"/>
  <c r="BJ278" i="41"/>
  <c r="BB276" i="41"/>
  <c r="AL277" i="41"/>
  <c r="BR276" i="41"/>
  <c r="AG277" i="41"/>
  <c r="BM276" i="41"/>
  <c r="AW276" i="41"/>
  <c r="BN276" i="40"/>
  <c r="AH277" i="40"/>
  <c r="AX276" i="40"/>
  <c r="BW278" i="40"/>
  <c r="BG278" i="40"/>
  <c r="AQ279" i="40"/>
  <c r="AP277" i="40"/>
  <c r="BF276" i="40"/>
  <c r="BV276" i="40"/>
  <c r="BS277" i="40"/>
  <c r="AM278" i="40"/>
  <c r="BC277" i="40"/>
  <c r="AK279" i="40"/>
  <c r="BQ278" i="40"/>
  <c r="BA278" i="40"/>
  <c r="AJ277" i="40"/>
  <c r="BP276" i="40"/>
  <c r="AZ276" i="40"/>
  <c r="AT278" i="40"/>
  <c r="BZ277" i="40"/>
  <c r="BJ277" i="40"/>
  <c r="BI276" i="40"/>
  <c r="BY276" i="40"/>
  <c r="AS277" i="40"/>
  <c r="BO276" i="40"/>
  <c r="AI277" i="40"/>
  <c r="AY276" i="40"/>
  <c r="BD276" i="40"/>
  <c r="AN277" i="40"/>
  <c r="BT276" i="40"/>
  <c r="BE276" i="40"/>
  <c r="AO277" i="40"/>
  <c r="BU276" i="40"/>
  <c r="BB276" i="40"/>
  <c r="AL277" i="40"/>
  <c r="BR276" i="40"/>
  <c r="AU277" i="40"/>
  <c r="BK276" i="40"/>
  <c r="CA276" i="40"/>
  <c r="BO276" i="39"/>
  <c r="AY276" i="39"/>
  <c r="AI277" i="39"/>
  <c r="AG277" i="39"/>
  <c r="BM276" i="39"/>
  <c r="AW276" i="39"/>
  <c r="AJ279" i="39"/>
  <c r="BP278" i="39"/>
  <c r="AZ278" i="39"/>
  <c r="BU277" i="39"/>
  <c r="AO278" i="39"/>
  <c r="BE277" i="39"/>
  <c r="AS278" i="39"/>
  <c r="BY277" i="39"/>
  <c r="BI277" i="39"/>
  <c r="BS277" i="39"/>
  <c r="AM278" i="39"/>
  <c r="BC277" i="39"/>
  <c r="BJ278" i="39"/>
  <c r="AT279" i="39"/>
  <c r="BZ278" i="39"/>
  <c r="CA276" i="39"/>
  <c r="BK276" i="39"/>
  <c r="AU277" i="39"/>
  <c r="AK279" i="39"/>
  <c r="BQ278" i="39"/>
  <c r="BA278" i="39"/>
  <c r="AN277" i="39"/>
  <c r="BD276" i="39"/>
  <c r="BT276" i="39"/>
  <c r="BL277" i="39"/>
  <c r="AF278" i="39"/>
  <c r="AV277" i="39"/>
  <c r="BV277" i="39"/>
  <c r="BF277" i="39"/>
  <c r="AP278" i="39"/>
  <c r="AR279" i="39"/>
  <c r="BX278" i="39"/>
  <c r="BH278" i="39"/>
  <c r="BB277" i="39"/>
  <c r="AL278" i="39"/>
  <c r="BR277" i="39"/>
  <c r="AH277" i="39"/>
  <c r="BN276" i="39"/>
  <c r="AX276" i="39"/>
  <c r="AG277" i="38"/>
  <c r="AW276" i="38"/>
  <c r="BM276" i="38"/>
  <c r="AJ278" i="38"/>
  <c r="BP277" i="38"/>
  <c r="AZ277" i="38"/>
  <c r="AF277" i="38"/>
  <c r="AV276" i="38"/>
  <c r="BL276" i="38"/>
  <c r="BC277" i="38"/>
  <c r="BS277" i="38"/>
  <c r="AM278" i="38"/>
  <c r="BD277" i="38"/>
  <c r="BT277" i="38"/>
  <c r="AN278" i="38"/>
  <c r="AP277" i="38"/>
  <c r="BV276" i="38"/>
  <c r="BF276" i="38"/>
  <c r="AI278" i="38"/>
  <c r="BO277" i="38"/>
  <c r="AY277" i="38"/>
  <c r="BN277" i="38"/>
  <c r="AH278" i="38"/>
  <c r="AX277" i="38"/>
  <c r="BK276" i="38"/>
  <c r="CA276" i="38"/>
  <c r="AU277" i="38"/>
  <c r="BR278" i="38"/>
  <c r="AL279" i="38"/>
  <c r="BB278" i="38"/>
  <c r="BA277" i="38"/>
  <c r="AK278" i="38"/>
  <c r="BQ277" i="38"/>
  <c r="BX277" i="38"/>
  <c r="BH277" i="38"/>
  <c r="AR278" i="38"/>
  <c r="AQ279" i="38"/>
  <c r="BW278" i="38"/>
  <c r="BG278" i="38"/>
  <c r="AO277" i="38"/>
  <c r="BU276" i="38"/>
  <c r="BE276" i="38"/>
  <c r="BP276" i="37"/>
  <c r="AZ276" i="37"/>
  <c r="AJ277" i="37"/>
  <c r="BJ276" i="37"/>
  <c r="BZ276" i="37"/>
  <c r="AT277" i="37"/>
  <c r="BB276" i="37"/>
  <c r="AL277" i="37"/>
  <c r="BR276" i="37"/>
  <c r="BV277" i="37"/>
  <c r="AP278" i="37"/>
  <c r="BF277" i="37"/>
  <c r="BA276" i="37"/>
  <c r="AK277" i="37"/>
  <c r="BQ276" i="37"/>
  <c r="BK277" i="37"/>
  <c r="AU278" i="37"/>
  <c r="CA277" i="37"/>
  <c r="BL277" i="37"/>
  <c r="AF278" i="37"/>
  <c r="AV277" i="37"/>
  <c r="BD276" i="37"/>
  <c r="AN277" i="37"/>
  <c r="BT276" i="37"/>
  <c r="BO276" i="37"/>
  <c r="AI277" i="37"/>
  <c r="AY276" i="37"/>
  <c r="BG276" i="37"/>
  <c r="AQ277" i="37"/>
  <c r="BW276" i="37"/>
  <c r="BI276" i="37"/>
  <c r="BY276" i="37"/>
  <c r="AS277" i="37"/>
  <c r="BS276" i="37"/>
  <c r="BC276" i="37"/>
  <c r="AM277" i="37"/>
  <c r="AR279" i="37"/>
  <c r="BH278" i="37"/>
  <c r="BX278" i="37"/>
  <c r="BE276" i="37"/>
  <c r="BU276" i="37"/>
  <c r="AO277" i="37"/>
  <c r="BN278" i="36"/>
  <c r="AX278" i="36"/>
  <c r="AH279" i="36"/>
  <c r="AG277" i="36"/>
  <c r="BM276" i="36"/>
  <c r="AW276" i="36"/>
  <c r="BO276" i="36"/>
  <c r="AI277" i="36"/>
  <c r="AY276" i="36"/>
  <c r="BT276" i="36"/>
  <c r="AN277" i="36"/>
  <c r="BD276" i="36"/>
  <c r="AT277" i="36"/>
  <c r="BJ276" i="36"/>
  <c r="BZ276" i="36"/>
  <c r="AR278" i="36"/>
  <c r="BX277" i="36"/>
  <c r="BH277" i="36"/>
  <c r="BG276" i="36"/>
  <c r="BW276" i="36"/>
  <c r="AQ277" i="36"/>
  <c r="AK279" i="36"/>
  <c r="BQ278" i="36"/>
  <c r="BA278" i="36"/>
  <c r="BV276" i="36"/>
  <c r="BF276" i="36"/>
  <c r="AP277" i="36"/>
  <c r="BI276" i="36"/>
  <c r="BY276" i="36"/>
  <c r="AS277" i="36"/>
  <c r="BP277" i="36"/>
  <c r="AJ278" i="36"/>
  <c r="AZ277" i="36"/>
  <c r="CA276" i="36"/>
  <c r="AU277" i="36"/>
  <c r="BK276" i="36"/>
  <c r="AV276" i="36"/>
  <c r="AF277" i="36"/>
  <c r="BL276" i="36"/>
  <c r="BR277" i="36"/>
  <c r="AL278" i="36"/>
  <c r="BB277" i="36"/>
  <c r="BU277" i="36"/>
  <c r="AO278" i="36"/>
  <c r="BE277" i="36"/>
  <c r="BC276" i="36"/>
  <c r="AM277" i="36"/>
  <c r="BS276" i="36"/>
  <c r="BZ274" i="16"/>
  <c r="BJ274" i="16"/>
  <c r="BU273" i="16"/>
  <c r="BE273" i="16"/>
  <c r="BV274" i="16"/>
  <c r="BF274" i="16"/>
  <c r="BT273" i="16"/>
  <c r="BD273" i="16"/>
  <c r="AY147" i="16"/>
  <c r="BO147" i="16"/>
  <c r="BX274" i="16"/>
  <c r="BH274" i="16"/>
  <c r="BK274" i="16"/>
  <c r="CA274" i="16"/>
  <c r="BG273" i="16"/>
  <c r="BW273" i="16"/>
  <c r="BB146" i="16"/>
  <c r="BR146" i="16"/>
  <c r="BY273" i="16"/>
  <c r="BI273" i="16"/>
  <c r="BN146" i="16"/>
  <c r="AX146" i="16"/>
  <c r="AZ147" i="16"/>
  <c r="BP147" i="16"/>
  <c r="BA146" i="16"/>
  <c r="BQ146" i="16"/>
  <c r="BL146" i="16"/>
  <c r="AV146" i="16"/>
  <c r="BM146" i="16"/>
  <c r="AW146" i="16"/>
  <c r="BC146" i="16"/>
  <c r="BS146" i="16"/>
  <c r="AU275" i="16"/>
  <c r="AP275" i="16"/>
  <c r="AQ274" i="16"/>
  <c r="AT275" i="16"/>
  <c r="AO274" i="16"/>
  <c r="AN274" i="16"/>
  <c r="AR275" i="16"/>
  <c r="AS274" i="16"/>
  <c r="V132" i="15"/>
  <c r="AD132" i="15" s="1"/>
  <c r="R132" i="15"/>
  <c r="Z132" i="15" s="1"/>
  <c r="T132" i="15"/>
  <c r="AB132" i="15" s="1"/>
  <c r="U131" i="15"/>
  <c r="AC131" i="15" s="1"/>
  <c r="Y132" i="15"/>
  <c r="AG132" i="15" s="1"/>
  <c r="X132" i="15"/>
  <c r="AF132" i="15" s="1"/>
  <c r="W132" i="15"/>
  <c r="AE132" i="15" s="1"/>
  <c r="S131" i="15"/>
  <c r="AA131" i="15" s="1"/>
  <c r="BB277" i="42" l="1"/>
  <c r="AL278" i="42"/>
  <c r="BR277" i="42"/>
  <c r="AZ277" i="41"/>
  <c r="BP277" i="41"/>
  <c r="AJ278" i="41"/>
  <c r="AD174" i="45"/>
  <c r="V175" i="45"/>
  <c r="AW277" i="42"/>
  <c r="BM277" i="42"/>
  <c r="AG278" i="42"/>
  <c r="BM277" i="37"/>
  <c r="AG278" i="37"/>
  <c r="AW277" i="37"/>
  <c r="AS278" i="43"/>
  <c r="BI277" i="43"/>
  <c r="BY277" i="43"/>
  <c r="BY277" i="38"/>
  <c r="BI277" i="38"/>
  <c r="AS278" i="38"/>
  <c r="CA277" i="41"/>
  <c r="AU278" i="41"/>
  <c r="BK277" i="41"/>
  <c r="BZ277" i="43"/>
  <c r="BJ277" i="43"/>
  <c r="AT278" i="43"/>
  <c r="U175" i="45"/>
  <c r="AC174" i="45"/>
  <c r="BJ277" i="38"/>
  <c r="BZ277" i="38"/>
  <c r="AT278" i="38"/>
  <c r="AX278" i="37"/>
  <c r="BN278" i="37"/>
  <c r="AH279" i="37"/>
  <c r="AU278" i="43"/>
  <c r="CA277" i="43"/>
  <c r="BK277" i="43"/>
  <c r="AJ278" i="42"/>
  <c r="AZ277" i="42"/>
  <c r="BP277" i="42"/>
  <c r="AW277" i="40"/>
  <c r="AG278" i="40"/>
  <c r="BM277" i="40"/>
  <c r="BX277" i="40"/>
  <c r="BH277" i="40"/>
  <c r="AR278" i="40"/>
  <c r="BT277" i="42"/>
  <c r="AN278" i="42"/>
  <c r="BD277" i="42"/>
  <c r="AV277" i="40"/>
  <c r="BL277" i="40"/>
  <c r="AF278" i="40"/>
  <c r="AQ279" i="39"/>
  <c r="BG278" i="39"/>
  <c r="BW278" i="39"/>
  <c r="Z176" i="45"/>
  <c r="R177" i="45"/>
  <c r="T178" i="45"/>
  <c r="AB177" i="45"/>
  <c r="AE176" i="45"/>
  <c r="W177" i="45"/>
  <c r="AG174" i="45"/>
  <c r="Y175" i="45"/>
  <c r="X175" i="45"/>
  <c r="AF174" i="45"/>
  <c r="S177" i="45"/>
  <c r="AA176" i="45"/>
  <c r="BI278" i="44"/>
  <c r="AS279" i="44"/>
  <c r="BY278" i="44"/>
  <c r="BC277" i="44"/>
  <c r="AM278" i="44"/>
  <c r="BS277" i="44"/>
  <c r="AK280" i="44"/>
  <c r="BQ279" i="44"/>
  <c r="BA279" i="44"/>
  <c r="BU278" i="44"/>
  <c r="BE278" i="44"/>
  <c r="AO279" i="44"/>
  <c r="BH277" i="44"/>
  <c r="BX277" i="44"/>
  <c r="AR278" i="44"/>
  <c r="AF280" i="44"/>
  <c r="AV279" i="44"/>
  <c r="BL279" i="44"/>
  <c r="BV278" i="44"/>
  <c r="BF278" i="44"/>
  <c r="AP279" i="44"/>
  <c r="CA279" i="44"/>
  <c r="AU280" i="44"/>
  <c r="BK279" i="44"/>
  <c r="BD278" i="44"/>
  <c r="AN279" i="44"/>
  <c r="BT278" i="44"/>
  <c r="AI278" i="44"/>
  <c r="AY277" i="44"/>
  <c r="BO277" i="44"/>
  <c r="AH280" i="44"/>
  <c r="AX279" i="44"/>
  <c r="BN279" i="44"/>
  <c r="BB280" i="44"/>
  <c r="AL281" i="44"/>
  <c r="BR280" i="44"/>
  <c r="AJ278" i="44"/>
  <c r="AZ277" i="44"/>
  <c r="BP277" i="44"/>
  <c r="BJ277" i="44"/>
  <c r="AT278" i="44"/>
  <c r="BZ277" i="44"/>
  <c r="BM278" i="44"/>
  <c r="AG279" i="44"/>
  <c r="AW278" i="44"/>
  <c r="BG278" i="44"/>
  <c r="AQ279" i="44"/>
  <c r="BW278" i="44"/>
  <c r="AY277" i="43"/>
  <c r="AI278" i="43"/>
  <c r="BO277" i="43"/>
  <c r="BQ278" i="43"/>
  <c r="BA278" i="43"/>
  <c r="AK279" i="43"/>
  <c r="AW277" i="43"/>
  <c r="AG278" i="43"/>
  <c r="BM277" i="43"/>
  <c r="BG278" i="43"/>
  <c r="AQ279" i="43"/>
  <c r="BW278" i="43"/>
  <c r="BE278" i="43"/>
  <c r="BU278" i="43"/>
  <c r="AO279" i="43"/>
  <c r="BS278" i="43"/>
  <c r="BC278" i="43"/>
  <c r="AM279" i="43"/>
  <c r="AJ278" i="43"/>
  <c r="BP277" i="43"/>
  <c r="AZ277" i="43"/>
  <c r="BF278" i="43"/>
  <c r="AP279" i="43"/>
  <c r="BV278" i="43"/>
  <c r="BD278" i="43"/>
  <c r="BT278" i="43"/>
  <c r="AN279" i="43"/>
  <c r="AR280" i="43"/>
  <c r="BX279" i="43"/>
  <c r="BH279" i="43"/>
  <c r="AL279" i="43"/>
  <c r="BR278" i="43"/>
  <c r="BB278" i="43"/>
  <c r="AX277" i="43"/>
  <c r="BN277" i="43"/>
  <c r="AH278" i="43"/>
  <c r="AV278" i="43"/>
  <c r="BL278" i="43"/>
  <c r="AF279" i="43"/>
  <c r="BL277" i="42"/>
  <c r="AF278" i="42"/>
  <c r="AV277" i="42"/>
  <c r="BV277" i="42"/>
  <c r="AP278" i="42"/>
  <c r="BF277" i="42"/>
  <c r="BO277" i="42"/>
  <c r="AI278" i="42"/>
  <c r="AY277" i="42"/>
  <c r="AM280" i="42"/>
  <c r="BC279" i="42"/>
  <c r="BS279" i="42"/>
  <c r="AR278" i="42"/>
  <c r="BH277" i="42"/>
  <c r="BX277" i="42"/>
  <c r="AT278" i="42"/>
  <c r="BJ277" i="42"/>
  <c r="BZ277" i="42"/>
  <c r="BI277" i="42"/>
  <c r="AS278" i="42"/>
  <c r="BY277" i="42"/>
  <c r="AX279" i="42"/>
  <c r="BN279" i="42"/>
  <c r="AH280" i="42"/>
  <c r="AQ278" i="42"/>
  <c r="BG277" i="42"/>
  <c r="BW277" i="42"/>
  <c r="BU279" i="42"/>
  <c r="AO280" i="42"/>
  <c r="BE279" i="42"/>
  <c r="BK278" i="42"/>
  <c r="AU279" i="42"/>
  <c r="CA278" i="42"/>
  <c r="AK279" i="42"/>
  <c r="BA278" i="42"/>
  <c r="BQ278" i="42"/>
  <c r="BV277" i="41"/>
  <c r="AP278" i="41"/>
  <c r="BF277" i="41"/>
  <c r="AG278" i="41"/>
  <c r="BM277" i="41"/>
  <c r="AW277" i="41"/>
  <c r="AX278" i="41"/>
  <c r="AH279" i="41"/>
  <c r="BN278" i="41"/>
  <c r="BS277" i="41"/>
  <c r="BC277" i="41"/>
  <c r="AM278" i="41"/>
  <c r="BT277" i="41"/>
  <c r="AN278" i="41"/>
  <c r="BD277" i="41"/>
  <c r="AI279" i="41"/>
  <c r="AY278" i="41"/>
  <c r="BO278" i="41"/>
  <c r="AF278" i="41"/>
  <c r="BL277" i="41"/>
  <c r="AV277" i="41"/>
  <c r="BQ279" i="41"/>
  <c r="AK280" i="41"/>
  <c r="BA279" i="41"/>
  <c r="BB277" i="41"/>
  <c r="BR277" i="41"/>
  <c r="AL278" i="41"/>
  <c r="BI280" i="41"/>
  <c r="AS281" i="41"/>
  <c r="BY280" i="41"/>
  <c r="BX277" i="41"/>
  <c r="AR278" i="41"/>
  <c r="BH277" i="41"/>
  <c r="BZ279" i="41"/>
  <c r="AT280" i="41"/>
  <c r="BJ279" i="41"/>
  <c r="AQ278" i="41"/>
  <c r="BW277" i="41"/>
  <c r="BG277" i="41"/>
  <c r="AO281" i="41"/>
  <c r="BU280" i="41"/>
  <c r="BE280" i="41"/>
  <c r="BA279" i="40"/>
  <c r="BQ279" i="40"/>
  <c r="AK280" i="40"/>
  <c r="BU277" i="40"/>
  <c r="AO278" i="40"/>
  <c r="BE277" i="40"/>
  <c r="AP278" i="40"/>
  <c r="BV277" i="40"/>
  <c r="BF277" i="40"/>
  <c r="BG279" i="40"/>
  <c r="AQ280" i="40"/>
  <c r="BW279" i="40"/>
  <c r="BR277" i="40"/>
  <c r="AL278" i="40"/>
  <c r="BB277" i="40"/>
  <c r="AM279" i="40"/>
  <c r="BS278" i="40"/>
  <c r="BC278" i="40"/>
  <c r="BT277" i="40"/>
  <c r="AN278" i="40"/>
  <c r="BD277" i="40"/>
  <c r="BK277" i="40"/>
  <c r="CA277" i="40"/>
  <c r="AU278" i="40"/>
  <c r="AT279" i="40"/>
  <c r="BJ278" i="40"/>
  <c r="BZ278" i="40"/>
  <c r="BP277" i="40"/>
  <c r="AZ277" i="40"/>
  <c r="AJ278" i="40"/>
  <c r="AX277" i="40"/>
  <c r="AH278" i="40"/>
  <c r="BN277" i="40"/>
  <c r="AY277" i="40"/>
  <c r="BO277" i="40"/>
  <c r="AI278" i="40"/>
  <c r="AS278" i="40"/>
  <c r="BI277" i="40"/>
  <c r="BY277" i="40"/>
  <c r="BZ279" i="39"/>
  <c r="AT280" i="39"/>
  <c r="BJ279" i="39"/>
  <c r="AM279" i="39"/>
  <c r="BC278" i="39"/>
  <c r="BS278" i="39"/>
  <c r="AS279" i="39"/>
  <c r="BY278" i="39"/>
  <c r="BI278" i="39"/>
  <c r="BP279" i="39"/>
  <c r="AJ280" i="39"/>
  <c r="AZ279" i="39"/>
  <c r="AL279" i="39"/>
  <c r="BB278" i="39"/>
  <c r="BR278" i="39"/>
  <c r="BK277" i="39"/>
  <c r="CA277" i="39"/>
  <c r="AU278" i="39"/>
  <c r="BM277" i="39"/>
  <c r="AG278" i="39"/>
  <c r="AW277" i="39"/>
  <c r="AP279" i="39"/>
  <c r="BF278" i="39"/>
  <c r="BV278" i="39"/>
  <c r="BL278" i="39"/>
  <c r="AV278" i="39"/>
  <c r="AF279" i="39"/>
  <c r="BT277" i="39"/>
  <c r="AN278" i="39"/>
  <c r="BD277" i="39"/>
  <c r="AY277" i="39"/>
  <c r="BO277" i="39"/>
  <c r="AI278" i="39"/>
  <c r="BX279" i="39"/>
  <c r="AR280" i="39"/>
  <c r="BH279" i="39"/>
  <c r="BN277" i="39"/>
  <c r="AX277" i="39"/>
  <c r="AH278" i="39"/>
  <c r="AO279" i="39"/>
  <c r="BE278" i="39"/>
  <c r="BU278" i="39"/>
  <c r="BA279" i="39"/>
  <c r="BQ279" i="39"/>
  <c r="AK280" i="39"/>
  <c r="AK279" i="38"/>
  <c r="BQ278" i="38"/>
  <c r="BA278" i="38"/>
  <c r="AY278" i="38"/>
  <c r="AI279" i="38"/>
  <c r="BO278" i="38"/>
  <c r="BS278" i="38"/>
  <c r="AM279" i="38"/>
  <c r="BC278" i="38"/>
  <c r="AL280" i="38"/>
  <c r="BR279" i="38"/>
  <c r="BB279" i="38"/>
  <c r="CA277" i="38"/>
  <c r="BK277" i="38"/>
  <c r="AU278" i="38"/>
  <c r="AF278" i="38"/>
  <c r="BL277" i="38"/>
  <c r="AV277" i="38"/>
  <c r="AJ279" i="38"/>
  <c r="AZ278" i="38"/>
  <c r="BP278" i="38"/>
  <c r="AX278" i="38"/>
  <c r="AH279" i="38"/>
  <c r="BN278" i="38"/>
  <c r="AR279" i="38"/>
  <c r="BH278" i="38"/>
  <c r="BX278" i="38"/>
  <c r="BF277" i="38"/>
  <c r="BV277" i="38"/>
  <c r="AP278" i="38"/>
  <c r="BU277" i="38"/>
  <c r="BE277" i="38"/>
  <c r="AO278" i="38"/>
  <c r="BG279" i="38"/>
  <c r="AQ280" i="38"/>
  <c r="BW279" i="38"/>
  <c r="BT278" i="38"/>
  <c r="AN279" i="38"/>
  <c r="BD278" i="38"/>
  <c r="AG278" i="38"/>
  <c r="BM277" i="38"/>
  <c r="AW277" i="38"/>
  <c r="BA277" i="37"/>
  <c r="BQ277" i="37"/>
  <c r="AK278" i="37"/>
  <c r="BK278" i="37"/>
  <c r="CA278" i="37"/>
  <c r="AU279" i="37"/>
  <c r="AY277" i="37"/>
  <c r="AI278" i="37"/>
  <c r="BO277" i="37"/>
  <c r="BU277" i="37"/>
  <c r="AO278" i="37"/>
  <c r="BE277" i="37"/>
  <c r="BT277" i="37"/>
  <c r="BD277" i="37"/>
  <c r="AN278" i="37"/>
  <c r="BL278" i="37"/>
  <c r="AF279" i="37"/>
  <c r="AV278" i="37"/>
  <c r="AQ278" i="37"/>
  <c r="BW277" i="37"/>
  <c r="BG277" i="37"/>
  <c r="AT278" i="37"/>
  <c r="BZ277" i="37"/>
  <c r="BJ277" i="37"/>
  <c r="BS277" i="37"/>
  <c r="BC277" i="37"/>
  <c r="AM278" i="37"/>
  <c r="AS278" i="37"/>
  <c r="BY277" i="37"/>
  <c r="BI277" i="37"/>
  <c r="AP279" i="37"/>
  <c r="BF278" i="37"/>
  <c r="BV278" i="37"/>
  <c r="BB277" i="37"/>
  <c r="BR277" i="37"/>
  <c r="AL278" i="37"/>
  <c r="AZ277" i="37"/>
  <c r="BP277" i="37"/>
  <c r="AJ278" i="37"/>
  <c r="BX279" i="37"/>
  <c r="AR280" i="37"/>
  <c r="BH279" i="37"/>
  <c r="AT278" i="36"/>
  <c r="BJ277" i="36"/>
  <c r="BZ277" i="36"/>
  <c r="BT277" i="36"/>
  <c r="AN278" i="36"/>
  <c r="BD277" i="36"/>
  <c r="AS278" i="36"/>
  <c r="BI277" i="36"/>
  <c r="BY277" i="36"/>
  <c r="AO279" i="36"/>
  <c r="BU278" i="36"/>
  <c r="BE278" i="36"/>
  <c r="AW277" i="36"/>
  <c r="BM277" i="36"/>
  <c r="AG278" i="36"/>
  <c r="AV277" i="36"/>
  <c r="BL277" i="36"/>
  <c r="AF278" i="36"/>
  <c r="AR279" i="36"/>
  <c r="BX278" i="36"/>
  <c r="BH278" i="36"/>
  <c r="AU278" i="36"/>
  <c r="BK277" i="36"/>
  <c r="CA277" i="36"/>
  <c r="BS277" i="36"/>
  <c r="AM278" i="36"/>
  <c r="BC277" i="36"/>
  <c r="AX279" i="36"/>
  <c r="BN279" i="36"/>
  <c r="AH280" i="36"/>
  <c r="BP278" i="36"/>
  <c r="AJ279" i="36"/>
  <c r="AZ278" i="36"/>
  <c r="AY277" i="36"/>
  <c r="BO277" i="36"/>
  <c r="AI278" i="36"/>
  <c r="AP278" i="36"/>
  <c r="BV277" i="36"/>
  <c r="BF277" i="36"/>
  <c r="AK280" i="36"/>
  <c r="BA279" i="36"/>
  <c r="BQ279" i="36"/>
  <c r="AL279" i="36"/>
  <c r="BB278" i="36"/>
  <c r="BR278" i="36"/>
  <c r="AQ278" i="36"/>
  <c r="BG277" i="36"/>
  <c r="BW277" i="36"/>
  <c r="BG274" i="16"/>
  <c r="BW274" i="16"/>
  <c r="BX275" i="16"/>
  <c r="BH275" i="16"/>
  <c r="BT274" i="16"/>
  <c r="BD274" i="16"/>
  <c r="BK275" i="16"/>
  <c r="CA275" i="16"/>
  <c r="BY274" i="16"/>
  <c r="BI274" i="16"/>
  <c r="BV275" i="16"/>
  <c r="BF275" i="16"/>
  <c r="BB147" i="16"/>
  <c r="BR147" i="16"/>
  <c r="BP148" i="16"/>
  <c r="AZ148" i="16"/>
  <c r="BO148" i="16"/>
  <c r="AY148" i="16"/>
  <c r="BE274" i="16"/>
  <c r="BU274" i="16"/>
  <c r="BZ275" i="16"/>
  <c r="BJ275" i="16"/>
  <c r="BN147" i="16"/>
  <c r="AX147" i="16"/>
  <c r="BS147" i="16"/>
  <c r="BC147" i="16"/>
  <c r="BL147" i="16"/>
  <c r="AV147" i="16"/>
  <c r="BM147" i="16"/>
  <c r="AW147" i="16"/>
  <c r="BA147" i="16"/>
  <c r="BQ147" i="16"/>
  <c r="AQ275" i="16"/>
  <c r="AT276" i="16"/>
  <c r="AR276" i="16"/>
  <c r="AN275" i="16"/>
  <c r="AO275" i="16"/>
  <c r="AP276" i="16"/>
  <c r="AS275" i="16"/>
  <c r="AU276" i="16"/>
  <c r="AJ149" i="16"/>
  <c r="AI149" i="16"/>
  <c r="S132" i="15"/>
  <c r="AA132" i="15" s="1"/>
  <c r="T133" i="15"/>
  <c r="AB133" i="15" s="1"/>
  <c r="U132" i="15"/>
  <c r="AC132" i="15" s="1"/>
  <c r="W133" i="15"/>
  <c r="AE133" i="15" s="1"/>
  <c r="X133" i="15"/>
  <c r="AF133" i="15" s="1"/>
  <c r="R133" i="15"/>
  <c r="Z133" i="15" s="1"/>
  <c r="V133" i="15"/>
  <c r="AD133" i="15" s="1"/>
  <c r="Y133" i="15"/>
  <c r="AG133" i="15" s="1"/>
  <c r="AS279" i="38" l="1"/>
  <c r="BI278" i="38"/>
  <c r="BY278" i="38"/>
  <c r="AJ279" i="42"/>
  <c r="AZ278" i="42"/>
  <c r="BP278" i="42"/>
  <c r="CA278" i="43"/>
  <c r="BK278" i="43"/>
  <c r="AU279" i="43"/>
  <c r="BY278" i="43"/>
  <c r="AS279" i="43"/>
  <c r="BI278" i="43"/>
  <c r="BW279" i="39"/>
  <c r="AQ280" i="39"/>
  <c r="BG279" i="39"/>
  <c r="AW278" i="37"/>
  <c r="AG279" i="37"/>
  <c r="BM278" i="37"/>
  <c r="AF279" i="40"/>
  <c r="BL278" i="40"/>
  <c r="AV278" i="40"/>
  <c r="BN279" i="37"/>
  <c r="AX279" i="37"/>
  <c r="AH280" i="37"/>
  <c r="BJ278" i="38"/>
  <c r="AT279" i="38"/>
  <c r="BZ278" i="38"/>
  <c r="AG279" i="42"/>
  <c r="BM278" i="42"/>
  <c r="AW278" i="42"/>
  <c r="AC175" i="45"/>
  <c r="U176" i="45"/>
  <c r="AN279" i="42"/>
  <c r="BT278" i="42"/>
  <c r="BD278" i="42"/>
  <c r="AD175" i="45"/>
  <c r="V176" i="45"/>
  <c r="AR279" i="40"/>
  <c r="BH278" i="40"/>
  <c r="BX278" i="40"/>
  <c r="BZ278" i="43"/>
  <c r="AT279" i="43"/>
  <c r="BJ278" i="43"/>
  <c r="AZ278" i="41"/>
  <c r="AJ279" i="41"/>
  <c r="BP278" i="41"/>
  <c r="BM278" i="40"/>
  <c r="AW278" i="40"/>
  <c r="AG279" i="40"/>
  <c r="CA278" i="41"/>
  <c r="BK278" i="41"/>
  <c r="AU279" i="41"/>
  <c r="BR278" i="42"/>
  <c r="BB278" i="42"/>
  <c r="AL279" i="42"/>
  <c r="Y176" i="45"/>
  <c r="AG175" i="45"/>
  <c r="AB178" i="45"/>
  <c r="T179" i="45"/>
  <c r="S178" i="45"/>
  <c r="AA177" i="45"/>
  <c r="AF175" i="45"/>
  <c r="X176" i="45"/>
  <c r="W178" i="45"/>
  <c r="AE177" i="45"/>
  <c r="R178" i="45"/>
  <c r="Z177" i="45"/>
  <c r="AZ278" i="44"/>
  <c r="AJ279" i="44"/>
  <c r="BP278" i="44"/>
  <c r="BB281" i="44"/>
  <c r="BR281" i="44"/>
  <c r="AL282" i="44"/>
  <c r="BH278" i="44"/>
  <c r="AR279" i="44"/>
  <c r="BX278" i="44"/>
  <c r="AF281" i="44"/>
  <c r="BL280" i="44"/>
  <c r="AV280" i="44"/>
  <c r="AG280" i="44"/>
  <c r="AW279" i="44"/>
  <c r="BM279" i="44"/>
  <c r="AH281" i="44"/>
  <c r="BN280" i="44"/>
  <c r="AX280" i="44"/>
  <c r="AI279" i="44"/>
  <c r="AY278" i="44"/>
  <c r="BO278" i="44"/>
  <c r="BG279" i="44"/>
  <c r="BW279" i="44"/>
  <c r="AQ280" i="44"/>
  <c r="CA280" i="44"/>
  <c r="BK280" i="44"/>
  <c r="AU281" i="44"/>
  <c r="AN280" i="44"/>
  <c r="BD279" i="44"/>
  <c r="BT279" i="44"/>
  <c r="BY279" i="44"/>
  <c r="AS280" i="44"/>
  <c r="BI279" i="44"/>
  <c r="BE279" i="44"/>
  <c r="AO280" i="44"/>
  <c r="BU279" i="44"/>
  <c r="BQ280" i="44"/>
  <c r="BA280" i="44"/>
  <c r="AK281" i="44"/>
  <c r="BC278" i="44"/>
  <c r="AM279" i="44"/>
  <c r="BS278" i="44"/>
  <c r="AT279" i="44"/>
  <c r="BJ278" i="44"/>
  <c r="BZ278" i="44"/>
  <c r="BF279" i="44"/>
  <c r="BV279" i="44"/>
  <c r="AP280" i="44"/>
  <c r="BR279" i="43"/>
  <c r="BB279" i="43"/>
  <c r="AL280" i="43"/>
  <c r="BV279" i="43"/>
  <c r="BF279" i="43"/>
  <c r="AP280" i="43"/>
  <c r="BX280" i="43"/>
  <c r="AR281" i="43"/>
  <c r="BH280" i="43"/>
  <c r="BN278" i="43"/>
  <c r="AX278" i="43"/>
  <c r="AH279" i="43"/>
  <c r="BT279" i="43"/>
  <c r="AN280" i="43"/>
  <c r="BD279" i="43"/>
  <c r="BW279" i="43"/>
  <c r="BG279" i="43"/>
  <c r="AQ280" i="43"/>
  <c r="AF280" i="43"/>
  <c r="AV279" i="43"/>
  <c r="BL279" i="43"/>
  <c r="BC279" i="43"/>
  <c r="BS279" i="43"/>
  <c r="AM280" i="43"/>
  <c r="BM278" i="43"/>
  <c r="AW278" i="43"/>
  <c r="AG279" i="43"/>
  <c r="AI279" i="43"/>
  <c r="BO278" i="43"/>
  <c r="AY278" i="43"/>
  <c r="AZ278" i="43"/>
  <c r="AJ279" i="43"/>
  <c r="BP278" i="43"/>
  <c r="BA279" i="43"/>
  <c r="AK280" i="43"/>
  <c r="BQ279" i="43"/>
  <c r="BU279" i="43"/>
  <c r="AO280" i="43"/>
  <c r="BE279" i="43"/>
  <c r="BC280" i="42"/>
  <c r="AM281" i="42"/>
  <c r="BS280" i="42"/>
  <c r="AX280" i="42"/>
  <c r="BN280" i="42"/>
  <c r="AH281" i="42"/>
  <c r="BO278" i="42"/>
  <c r="AY278" i="42"/>
  <c r="AI279" i="42"/>
  <c r="BI278" i="42"/>
  <c r="AS279" i="42"/>
  <c r="BY278" i="42"/>
  <c r="BJ278" i="42"/>
  <c r="AT279" i="42"/>
  <c r="BZ278" i="42"/>
  <c r="BL278" i="42"/>
  <c r="AF279" i="42"/>
  <c r="AV278" i="42"/>
  <c r="BG278" i="42"/>
  <c r="BW278" i="42"/>
  <c r="AQ279" i="42"/>
  <c r="BV278" i="42"/>
  <c r="BF278" i="42"/>
  <c r="AP279" i="42"/>
  <c r="AO281" i="42"/>
  <c r="BU280" i="42"/>
  <c r="BE280" i="42"/>
  <c r="BA279" i="42"/>
  <c r="AK280" i="42"/>
  <c r="BQ279" i="42"/>
  <c r="BH278" i="42"/>
  <c r="AR279" i="42"/>
  <c r="BX278" i="42"/>
  <c r="BK279" i="42"/>
  <c r="AU280" i="42"/>
  <c r="CA279" i="42"/>
  <c r="BT278" i="41"/>
  <c r="BD278" i="41"/>
  <c r="AN279" i="41"/>
  <c r="AR279" i="41"/>
  <c r="BH278" i="41"/>
  <c r="BX278" i="41"/>
  <c r="BN279" i="41"/>
  <c r="AH280" i="41"/>
  <c r="AX279" i="41"/>
  <c r="BQ280" i="41"/>
  <c r="AK281" i="41"/>
  <c r="BA280" i="41"/>
  <c r="BS278" i="41"/>
  <c r="BC278" i="41"/>
  <c r="AM279" i="41"/>
  <c r="BI281" i="41"/>
  <c r="AS282" i="41"/>
  <c r="BY281" i="41"/>
  <c r="AQ279" i="41"/>
  <c r="BG278" i="41"/>
  <c r="BW278" i="41"/>
  <c r="BM278" i="41"/>
  <c r="AW278" i="41"/>
  <c r="AG279" i="41"/>
  <c r="BU281" i="41"/>
  <c r="BE281" i="41"/>
  <c r="AO282" i="41"/>
  <c r="AP279" i="41"/>
  <c r="BF278" i="41"/>
  <c r="BV278" i="41"/>
  <c r="BO279" i="41"/>
  <c r="AI280" i="41"/>
  <c r="AY279" i="41"/>
  <c r="BR278" i="41"/>
  <c r="BB278" i="41"/>
  <c r="AL279" i="41"/>
  <c r="AV278" i="41"/>
  <c r="AF279" i="41"/>
  <c r="BL278" i="41"/>
  <c r="BJ280" i="41"/>
  <c r="AT281" i="41"/>
  <c r="BZ280" i="41"/>
  <c r="BW280" i="40"/>
  <c r="BG280" i="40"/>
  <c r="AQ281" i="40"/>
  <c r="BU278" i="40"/>
  <c r="BE278" i="40"/>
  <c r="AO279" i="40"/>
  <c r="AL279" i="40"/>
  <c r="BR278" i="40"/>
  <c r="BB278" i="40"/>
  <c r="BV278" i="40"/>
  <c r="BF278" i="40"/>
  <c r="AP279" i="40"/>
  <c r="AS279" i="40"/>
  <c r="BI278" i="40"/>
  <c r="BY278" i="40"/>
  <c r="BQ280" i="40"/>
  <c r="BA280" i="40"/>
  <c r="AK281" i="40"/>
  <c r="BK278" i="40"/>
  <c r="AU279" i="40"/>
  <c r="CA278" i="40"/>
  <c r="BS279" i="40"/>
  <c r="BC279" i="40"/>
  <c r="AM280" i="40"/>
  <c r="AJ279" i="40"/>
  <c r="BP278" i="40"/>
  <c r="AZ278" i="40"/>
  <c r="BZ279" i="40"/>
  <c r="BJ279" i="40"/>
  <c r="AT280" i="40"/>
  <c r="AN279" i="40"/>
  <c r="BT278" i="40"/>
  <c r="BD278" i="40"/>
  <c r="BO278" i="40"/>
  <c r="AY278" i="40"/>
  <c r="AI279" i="40"/>
  <c r="BN278" i="40"/>
  <c r="AX278" i="40"/>
  <c r="AH279" i="40"/>
  <c r="BM278" i="39"/>
  <c r="AW278" i="39"/>
  <c r="AG279" i="39"/>
  <c r="BK278" i="39"/>
  <c r="AU279" i="39"/>
  <c r="CA278" i="39"/>
  <c r="BP280" i="39"/>
  <c r="AZ280" i="39"/>
  <c r="AJ281" i="39"/>
  <c r="AF280" i="39"/>
  <c r="AV279" i="39"/>
  <c r="BL279" i="39"/>
  <c r="BC279" i="39"/>
  <c r="AM280" i="39"/>
  <c r="BS279" i="39"/>
  <c r="BE279" i="39"/>
  <c r="BU279" i="39"/>
  <c r="AO280" i="39"/>
  <c r="BX280" i="39"/>
  <c r="BH280" i="39"/>
  <c r="AR281" i="39"/>
  <c r="AI279" i="39"/>
  <c r="BO278" i="39"/>
  <c r="AY278" i="39"/>
  <c r="BY279" i="39"/>
  <c r="AS280" i="39"/>
  <c r="BI279" i="39"/>
  <c r="BQ280" i="39"/>
  <c r="AK281" i="39"/>
  <c r="BA280" i="39"/>
  <c r="BN278" i="39"/>
  <c r="AX278" i="39"/>
  <c r="AH279" i="39"/>
  <c r="BR279" i="39"/>
  <c r="AL280" i="39"/>
  <c r="BB279" i="39"/>
  <c r="AN279" i="39"/>
  <c r="BD278" i="39"/>
  <c r="BT278" i="39"/>
  <c r="BF279" i="39"/>
  <c r="BV279" i="39"/>
  <c r="AP280" i="39"/>
  <c r="BJ280" i="39"/>
  <c r="AT281" i="39"/>
  <c r="BZ280" i="39"/>
  <c r="AP279" i="38"/>
  <c r="BV278" i="38"/>
  <c r="BF278" i="38"/>
  <c r="BN279" i="38"/>
  <c r="AH280" i="38"/>
  <c r="AX279" i="38"/>
  <c r="BO279" i="38"/>
  <c r="AI280" i="38"/>
  <c r="AY279" i="38"/>
  <c r="BT279" i="38"/>
  <c r="BD279" i="38"/>
  <c r="AN280" i="38"/>
  <c r="AM280" i="38"/>
  <c r="BS279" i="38"/>
  <c r="BC279" i="38"/>
  <c r="BM278" i="38"/>
  <c r="AW278" i="38"/>
  <c r="AG279" i="38"/>
  <c r="BR280" i="38"/>
  <c r="BB280" i="38"/>
  <c r="AL281" i="38"/>
  <c r="AV278" i="38"/>
  <c r="AF279" i="38"/>
  <c r="BL278" i="38"/>
  <c r="AO279" i="38"/>
  <c r="BU278" i="38"/>
  <c r="BE278" i="38"/>
  <c r="AR280" i="38"/>
  <c r="BH279" i="38"/>
  <c r="BX279" i="38"/>
  <c r="AJ280" i="38"/>
  <c r="BP279" i="38"/>
  <c r="AZ279" i="38"/>
  <c r="BG280" i="38"/>
  <c r="BW280" i="38"/>
  <c r="AQ281" i="38"/>
  <c r="BK278" i="38"/>
  <c r="AU279" i="38"/>
  <c r="CA278" i="38"/>
  <c r="AK280" i="38"/>
  <c r="BQ279" i="38"/>
  <c r="BA279" i="38"/>
  <c r="BL279" i="37"/>
  <c r="AF280" i="37"/>
  <c r="AV279" i="37"/>
  <c r="BI278" i="37"/>
  <c r="BY278" i="37"/>
  <c r="AS279" i="37"/>
  <c r="BX280" i="37"/>
  <c r="BH280" i="37"/>
  <c r="AR281" i="37"/>
  <c r="AU280" i="37"/>
  <c r="BK279" i="37"/>
  <c r="CA279" i="37"/>
  <c r="AJ279" i="37"/>
  <c r="AZ278" i="37"/>
  <c r="BP278" i="37"/>
  <c r="AK279" i="37"/>
  <c r="BA278" i="37"/>
  <c r="BQ278" i="37"/>
  <c r="AN279" i="37"/>
  <c r="BD278" i="37"/>
  <c r="BT278" i="37"/>
  <c r="BF279" i="37"/>
  <c r="BV279" i="37"/>
  <c r="AP280" i="37"/>
  <c r="AL279" i="37"/>
  <c r="BB278" i="37"/>
  <c r="BR278" i="37"/>
  <c r="BJ278" i="37"/>
  <c r="AT279" i="37"/>
  <c r="BZ278" i="37"/>
  <c r="AQ279" i="37"/>
  <c r="BG278" i="37"/>
  <c r="BW278" i="37"/>
  <c r="AO279" i="37"/>
  <c r="BE278" i="37"/>
  <c r="BU278" i="37"/>
  <c r="AI279" i="37"/>
  <c r="AY278" i="37"/>
  <c r="BO278" i="37"/>
  <c r="AM279" i="37"/>
  <c r="BC278" i="37"/>
  <c r="BS278" i="37"/>
  <c r="AV278" i="36"/>
  <c r="BL278" i="36"/>
  <c r="AF279" i="36"/>
  <c r="AJ280" i="36"/>
  <c r="AZ279" i="36"/>
  <c r="BP279" i="36"/>
  <c r="BQ280" i="36"/>
  <c r="BA280" i="36"/>
  <c r="AK281" i="36"/>
  <c r="AQ279" i="36"/>
  <c r="BW278" i="36"/>
  <c r="BG278" i="36"/>
  <c r="AI279" i="36"/>
  <c r="BO278" i="36"/>
  <c r="AY278" i="36"/>
  <c r="BE279" i="36"/>
  <c r="BU279" i="36"/>
  <c r="AO280" i="36"/>
  <c r="BI278" i="36"/>
  <c r="BY278" i="36"/>
  <c r="AS279" i="36"/>
  <c r="AL280" i="36"/>
  <c r="BR279" i="36"/>
  <c r="BB279" i="36"/>
  <c r="BK278" i="36"/>
  <c r="CA278" i="36"/>
  <c r="AU279" i="36"/>
  <c r="BH279" i="36"/>
  <c r="AR280" i="36"/>
  <c r="BX279" i="36"/>
  <c r="AP279" i="36"/>
  <c r="BV278" i="36"/>
  <c r="BF278" i="36"/>
  <c r="BM278" i="36"/>
  <c r="AW278" i="36"/>
  <c r="AG279" i="36"/>
  <c r="AH281" i="36"/>
  <c r="BN280" i="36"/>
  <c r="AX280" i="36"/>
  <c r="AM279" i="36"/>
  <c r="BC278" i="36"/>
  <c r="BS278" i="36"/>
  <c r="AN279" i="36"/>
  <c r="BT278" i="36"/>
  <c r="BD278" i="36"/>
  <c r="BZ278" i="36"/>
  <c r="BJ278" i="36"/>
  <c r="AT279" i="36"/>
  <c r="CA276" i="16"/>
  <c r="BK276" i="16"/>
  <c r="BI275" i="16"/>
  <c r="BY275" i="16"/>
  <c r="BH276" i="16"/>
  <c r="BX276" i="16"/>
  <c r="BW275" i="16"/>
  <c r="BG275" i="16"/>
  <c r="AX148" i="16"/>
  <c r="BN148" i="16"/>
  <c r="BQ148" i="16"/>
  <c r="BA148" i="16"/>
  <c r="BU275" i="16"/>
  <c r="BE275" i="16"/>
  <c r="AV148" i="16"/>
  <c r="BL148" i="16"/>
  <c r="BR148" i="16"/>
  <c r="BB148" i="16"/>
  <c r="BV276" i="16"/>
  <c r="BF276" i="16"/>
  <c r="BT275" i="16"/>
  <c r="BD275" i="16"/>
  <c r="BZ276" i="16"/>
  <c r="BJ276" i="16"/>
  <c r="BO149" i="16"/>
  <c r="AY149" i="16"/>
  <c r="AW148" i="16"/>
  <c r="BM148" i="16"/>
  <c r="BP149" i="16"/>
  <c r="AZ149" i="16"/>
  <c r="BS148" i="16"/>
  <c r="BC148" i="16"/>
  <c r="AS276" i="16"/>
  <c r="AO276" i="16"/>
  <c r="AN276" i="16"/>
  <c r="AR277" i="16"/>
  <c r="AP277" i="16"/>
  <c r="AT277" i="16"/>
  <c r="AU277" i="16"/>
  <c r="AQ276" i="16"/>
  <c r="AG149" i="16"/>
  <c r="AH149" i="16"/>
  <c r="AL149" i="16"/>
  <c r="AF149" i="16"/>
  <c r="AK149" i="16"/>
  <c r="AM149" i="16"/>
  <c r="V134" i="15"/>
  <c r="AD134" i="15" s="1"/>
  <c r="Y134" i="15"/>
  <c r="AG134" i="15" s="1"/>
  <c r="W134" i="15"/>
  <c r="AE134" i="15" s="1"/>
  <c r="U133" i="15"/>
  <c r="AC133" i="15" s="1"/>
  <c r="T134" i="15"/>
  <c r="AB134" i="15" s="1"/>
  <c r="R134" i="15"/>
  <c r="Z134" i="15" s="1"/>
  <c r="X134" i="15"/>
  <c r="AF134" i="15" s="1"/>
  <c r="S133" i="15"/>
  <c r="AA133" i="15" s="1"/>
  <c r="AV279" i="40" l="1"/>
  <c r="AF280" i="40"/>
  <c r="BL279" i="40"/>
  <c r="BM279" i="40"/>
  <c r="AW279" i="40"/>
  <c r="AG280" i="40"/>
  <c r="BH279" i="40"/>
  <c r="BX279" i="40"/>
  <c r="AR280" i="40"/>
  <c r="BR279" i="42"/>
  <c r="AL280" i="42"/>
  <c r="BB279" i="42"/>
  <c r="AG280" i="37"/>
  <c r="AW279" i="37"/>
  <c r="BM279" i="37"/>
  <c r="BW280" i="39"/>
  <c r="BG280" i="39"/>
  <c r="AQ281" i="39"/>
  <c r="AN280" i="42"/>
  <c r="BD279" i="42"/>
  <c r="BT279" i="42"/>
  <c r="AD176" i="45"/>
  <c r="V177" i="45"/>
  <c r="AU280" i="41"/>
  <c r="BK279" i="41"/>
  <c r="CA279" i="41"/>
  <c r="AC176" i="45"/>
  <c r="U177" i="45"/>
  <c r="AS280" i="43"/>
  <c r="BY279" i="43"/>
  <c r="BI279" i="43"/>
  <c r="CA279" i="43"/>
  <c r="BK279" i="43"/>
  <c r="AU280" i="43"/>
  <c r="AW279" i="42"/>
  <c r="AG280" i="42"/>
  <c r="BM279" i="42"/>
  <c r="AT280" i="38"/>
  <c r="BZ279" i="38"/>
  <c r="BJ279" i="38"/>
  <c r="BP279" i="41"/>
  <c r="AJ280" i="41"/>
  <c r="AZ279" i="41"/>
  <c r="AX280" i="37"/>
  <c r="BN280" i="37"/>
  <c r="AH281" i="37"/>
  <c r="BP279" i="42"/>
  <c r="AZ279" i="42"/>
  <c r="AJ280" i="42"/>
  <c r="BZ279" i="43"/>
  <c r="BJ279" i="43"/>
  <c r="AT280" i="43"/>
  <c r="BY279" i="38"/>
  <c r="AS280" i="38"/>
  <c r="BI279" i="38"/>
  <c r="Z178" i="45"/>
  <c r="R179" i="45"/>
  <c r="AE178" i="45"/>
  <c r="W179" i="45"/>
  <c r="AA178" i="45"/>
  <c r="S179" i="45"/>
  <c r="AB179" i="45"/>
  <c r="T180" i="45"/>
  <c r="AF176" i="45"/>
  <c r="X177" i="45"/>
  <c r="AG176" i="45"/>
  <c r="Y177" i="45"/>
  <c r="BA281" i="44"/>
  <c r="BQ281" i="44"/>
  <c r="AK282" i="44"/>
  <c r="AW280" i="44"/>
  <c r="AG281" i="44"/>
  <c r="BM280" i="44"/>
  <c r="BO279" i="44"/>
  <c r="AI280" i="44"/>
  <c r="AY279" i="44"/>
  <c r="AH282" i="44"/>
  <c r="BN281" i="44"/>
  <c r="AX281" i="44"/>
  <c r="AF282" i="44"/>
  <c r="AV281" i="44"/>
  <c r="BL281" i="44"/>
  <c r="BH279" i="44"/>
  <c r="AR280" i="44"/>
  <c r="BX279" i="44"/>
  <c r="BR282" i="44"/>
  <c r="BB282" i="44"/>
  <c r="AL283" i="44"/>
  <c r="AQ281" i="44"/>
  <c r="BG280" i="44"/>
  <c r="BW280" i="44"/>
  <c r="BF280" i="44"/>
  <c r="AP281" i="44"/>
  <c r="BV280" i="44"/>
  <c r="AT280" i="44"/>
  <c r="BZ279" i="44"/>
  <c r="BJ279" i="44"/>
  <c r="AO281" i="44"/>
  <c r="BE280" i="44"/>
  <c r="BU280" i="44"/>
  <c r="BP279" i="44"/>
  <c r="AZ279" i="44"/>
  <c r="AJ280" i="44"/>
  <c r="BI280" i="44"/>
  <c r="BY280" i="44"/>
  <c r="AS281" i="44"/>
  <c r="BD280" i="44"/>
  <c r="AN281" i="44"/>
  <c r="BT280" i="44"/>
  <c r="CA281" i="44"/>
  <c r="BK281" i="44"/>
  <c r="AU282" i="44"/>
  <c r="BC279" i="44"/>
  <c r="BS279" i="44"/>
  <c r="AM280" i="44"/>
  <c r="AY279" i="43"/>
  <c r="AI280" i="43"/>
  <c r="BO279" i="43"/>
  <c r="AG280" i="43"/>
  <c r="AW279" i="43"/>
  <c r="BM279" i="43"/>
  <c r="AM281" i="43"/>
  <c r="BS280" i="43"/>
  <c r="BC280" i="43"/>
  <c r="AX279" i="43"/>
  <c r="BN279" i="43"/>
  <c r="AH280" i="43"/>
  <c r="BV280" i="43"/>
  <c r="AP281" i="43"/>
  <c r="BF280" i="43"/>
  <c r="BA280" i="43"/>
  <c r="AK281" i="43"/>
  <c r="BQ280" i="43"/>
  <c r="AN281" i="43"/>
  <c r="BT280" i="43"/>
  <c r="BD280" i="43"/>
  <c r="BH281" i="43"/>
  <c r="BX281" i="43"/>
  <c r="AR282" i="43"/>
  <c r="BU280" i="43"/>
  <c r="AO281" i="43"/>
  <c r="BE280" i="43"/>
  <c r="AL281" i="43"/>
  <c r="BR280" i="43"/>
  <c r="BB280" i="43"/>
  <c r="BL280" i="43"/>
  <c r="AV280" i="43"/>
  <c r="AF281" i="43"/>
  <c r="AZ279" i="43"/>
  <c r="AJ280" i="43"/>
  <c r="BP279" i="43"/>
  <c r="BW280" i="43"/>
  <c r="AQ281" i="43"/>
  <c r="BG280" i="43"/>
  <c r="BL279" i="42"/>
  <c r="AV279" i="42"/>
  <c r="AF280" i="42"/>
  <c r="BZ279" i="42"/>
  <c r="BJ279" i="42"/>
  <c r="AT280" i="42"/>
  <c r="AS280" i="42"/>
  <c r="BY279" i="42"/>
  <c r="BI279" i="42"/>
  <c r="BF279" i="42"/>
  <c r="AP280" i="42"/>
  <c r="BV279" i="42"/>
  <c r="BX279" i="42"/>
  <c r="AR280" i="42"/>
  <c r="BH279" i="42"/>
  <c r="AQ280" i="42"/>
  <c r="BG279" i="42"/>
  <c r="BW279" i="42"/>
  <c r="AY279" i="42"/>
  <c r="AI280" i="42"/>
  <c r="BO279" i="42"/>
  <c r="BK280" i="42"/>
  <c r="CA280" i="42"/>
  <c r="AU281" i="42"/>
  <c r="BC281" i="42"/>
  <c r="AM282" i="42"/>
  <c r="BS281" i="42"/>
  <c r="AK281" i="42"/>
  <c r="BQ280" i="42"/>
  <c r="BA280" i="42"/>
  <c r="BE281" i="42"/>
  <c r="AO282" i="42"/>
  <c r="BU281" i="42"/>
  <c r="AH282" i="42"/>
  <c r="BN281" i="42"/>
  <c r="AX281" i="42"/>
  <c r="AK282" i="41"/>
  <c r="BA281" i="41"/>
  <c r="BQ281" i="41"/>
  <c r="BN280" i="41"/>
  <c r="AX280" i="41"/>
  <c r="AH281" i="41"/>
  <c r="AS283" i="41"/>
  <c r="BY282" i="41"/>
  <c r="BI282" i="41"/>
  <c r="BC279" i="41"/>
  <c r="AM280" i="41"/>
  <c r="BS279" i="41"/>
  <c r="BH279" i="41"/>
  <c r="BX279" i="41"/>
  <c r="AR280" i="41"/>
  <c r="BU282" i="41"/>
  <c r="BE282" i="41"/>
  <c r="AO283" i="41"/>
  <c r="AN280" i="41"/>
  <c r="BT279" i="41"/>
  <c r="BD279" i="41"/>
  <c r="AP280" i="41"/>
  <c r="BF279" i="41"/>
  <c r="BV279" i="41"/>
  <c r="BJ281" i="41"/>
  <c r="AT282" i="41"/>
  <c r="BZ281" i="41"/>
  <c r="BW279" i="41"/>
  <c r="AQ280" i="41"/>
  <c r="BG279" i="41"/>
  <c r="AL280" i="41"/>
  <c r="BR279" i="41"/>
  <c r="BB279" i="41"/>
  <c r="BO280" i="41"/>
  <c r="AY280" i="41"/>
  <c r="AI281" i="41"/>
  <c r="AG280" i="41"/>
  <c r="AW279" i="41"/>
  <c r="BM279" i="41"/>
  <c r="AF280" i="41"/>
  <c r="AV279" i="41"/>
  <c r="BL279" i="41"/>
  <c r="BT279" i="40"/>
  <c r="BD279" i="40"/>
  <c r="AN280" i="40"/>
  <c r="AY279" i="40"/>
  <c r="BO279" i="40"/>
  <c r="AI280" i="40"/>
  <c r="BY279" i="40"/>
  <c r="BI279" i="40"/>
  <c r="AS280" i="40"/>
  <c r="BR279" i="40"/>
  <c r="BB279" i="40"/>
  <c r="AL280" i="40"/>
  <c r="BQ281" i="40"/>
  <c r="BA281" i="40"/>
  <c r="AK282" i="40"/>
  <c r="BC280" i="40"/>
  <c r="BS280" i="40"/>
  <c r="AM281" i="40"/>
  <c r="AQ282" i="40"/>
  <c r="BG281" i="40"/>
  <c r="BW281" i="40"/>
  <c r="AT281" i="40"/>
  <c r="BZ280" i="40"/>
  <c r="BJ280" i="40"/>
  <c r="CA279" i="40"/>
  <c r="AU280" i="40"/>
  <c r="BK279" i="40"/>
  <c r="AH280" i="40"/>
  <c r="BN279" i="40"/>
  <c r="AX279" i="40"/>
  <c r="BF279" i="40"/>
  <c r="AP280" i="40"/>
  <c r="BV279" i="40"/>
  <c r="AZ279" i="40"/>
  <c r="BP279" i="40"/>
  <c r="AJ280" i="40"/>
  <c r="BE279" i="40"/>
  <c r="AO280" i="40"/>
  <c r="BU279" i="40"/>
  <c r="BD279" i="39"/>
  <c r="BT279" i="39"/>
  <c r="AN280" i="39"/>
  <c r="AM281" i="39"/>
  <c r="BS280" i="39"/>
  <c r="BC280" i="39"/>
  <c r="AV280" i="39"/>
  <c r="BL280" i="39"/>
  <c r="AF281" i="39"/>
  <c r="BY280" i="39"/>
  <c r="BI280" i="39"/>
  <c r="AS281" i="39"/>
  <c r="AP281" i="39"/>
  <c r="BV280" i="39"/>
  <c r="BF280" i="39"/>
  <c r="BO279" i="39"/>
  <c r="AY279" i="39"/>
  <c r="AI280" i="39"/>
  <c r="AU280" i="39"/>
  <c r="CA279" i="39"/>
  <c r="BK279" i="39"/>
  <c r="BR280" i="39"/>
  <c r="AL281" i="39"/>
  <c r="BB280" i="39"/>
  <c r="AJ282" i="39"/>
  <c r="AZ281" i="39"/>
  <c r="BP281" i="39"/>
  <c r="AX279" i="39"/>
  <c r="AH280" i="39"/>
  <c r="BN279" i="39"/>
  <c r="AG280" i="39"/>
  <c r="AW279" i="39"/>
  <c r="BM279" i="39"/>
  <c r="BJ281" i="39"/>
  <c r="BZ281" i="39"/>
  <c r="AT282" i="39"/>
  <c r="BH281" i="39"/>
  <c r="BX281" i="39"/>
  <c r="AR282" i="39"/>
  <c r="BA281" i="39"/>
  <c r="AK282" i="39"/>
  <c r="BQ281" i="39"/>
  <c r="AO281" i="39"/>
  <c r="BU280" i="39"/>
  <c r="BE280" i="39"/>
  <c r="AZ280" i="38"/>
  <c r="AJ281" i="38"/>
  <c r="BP280" i="38"/>
  <c r="BH280" i="38"/>
  <c r="AR281" i="38"/>
  <c r="BX280" i="38"/>
  <c r="BT280" i="38"/>
  <c r="BD280" i="38"/>
  <c r="AN281" i="38"/>
  <c r="AY280" i="38"/>
  <c r="AI281" i="38"/>
  <c r="BO280" i="38"/>
  <c r="BV279" i="38"/>
  <c r="BF279" i="38"/>
  <c r="AP280" i="38"/>
  <c r="BS280" i="38"/>
  <c r="BC280" i="38"/>
  <c r="AM281" i="38"/>
  <c r="AX280" i="38"/>
  <c r="BN280" i="38"/>
  <c r="AH281" i="38"/>
  <c r="BB281" i="38"/>
  <c r="BR281" i="38"/>
  <c r="AL282" i="38"/>
  <c r="BQ280" i="38"/>
  <c r="BA280" i="38"/>
  <c r="AK281" i="38"/>
  <c r="BM279" i="38"/>
  <c r="AG280" i="38"/>
  <c r="AW279" i="38"/>
  <c r="BW281" i="38"/>
  <c r="AQ282" i="38"/>
  <c r="BG281" i="38"/>
  <c r="BE279" i="38"/>
  <c r="BU279" i="38"/>
  <c r="AO280" i="38"/>
  <c r="BL279" i="38"/>
  <c r="AF280" i="38"/>
  <c r="AV279" i="38"/>
  <c r="BK279" i="38"/>
  <c r="AU280" i="38"/>
  <c r="CA279" i="38"/>
  <c r="BZ279" i="37"/>
  <c r="AT280" i="37"/>
  <c r="BJ279" i="37"/>
  <c r="BE279" i="37"/>
  <c r="BU279" i="37"/>
  <c r="AO280" i="37"/>
  <c r="AZ279" i="37"/>
  <c r="BP279" i="37"/>
  <c r="AJ280" i="37"/>
  <c r="BW279" i="37"/>
  <c r="AQ280" i="37"/>
  <c r="BG279" i="37"/>
  <c r="BH281" i="37"/>
  <c r="AR282" i="37"/>
  <c r="BX281" i="37"/>
  <c r="BB279" i="37"/>
  <c r="BR279" i="37"/>
  <c r="AL280" i="37"/>
  <c r="AP281" i="37"/>
  <c r="BV280" i="37"/>
  <c r="BF280" i="37"/>
  <c r="BY279" i="37"/>
  <c r="AS280" i="37"/>
  <c r="BI279" i="37"/>
  <c r="BC279" i="37"/>
  <c r="BS279" i="37"/>
  <c r="AM280" i="37"/>
  <c r="BD279" i="37"/>
  <c r="BT279" i="37"/>
  <c r="AN280" i="37"/>
  <c r="AY279" i="37"/>
  <c r="BO279" i="37"/>
  <c r="AI280" i="37"/>
  <c r="BA279" i="37"/>
  <c r="BQ279" i="37"/>
  <c r="AK280" i="37"/>
  <c r="AU281" i="37"/>
  <c r="CA280" i="37"/>
  <c r="BK280" i="37"/>
  <c r="AV280" i="37"/>
  <c r="AF281" i="37"/>
  <c r="BL280" i="37"/>
  <c r="BW279" i="36"/>
  <c r="BG279" i="36"/>
  <c r="AQ280" i="36"/>
  <c r="BJ279" i="36"/>
  <c r="BZ279" i="36"/>
  <c r="AT280" i="36"/>
  <c r="BN281" i="36"/>
  <c r="AX281" i="36"/>
  <c r="AH282" i="36"/>
  <c r="BV279" i="36"/>
  <c r="BF279" i="36"/>
  <c r="AP280" i="36"/>
  <c r="BH280" i="36"/>
  <c r="BX280" i="36"/>
  <c r="AR281" i="36"/>
  <c r="BL279" i="36"/>
  <c r="AF280" i="36"/>
  <c r="AV279" i="36"/>
  <c r="BC279" i="36"/>
  <c r="AM280" i="36"/>
  <c r="BS279" i="36"/>
  <c r="AU280" i="36"/>
  <c r="BK279" i="36"/>
  <c r="CA279" i="36"/>
  <c r="AL281" i="36"/>
  <c r="BR280" i="36"/>
  <c r="BB280" i="36"/>
  <c r="AO281" i="36"/>
  <c r="BE280" i="36"/>
  <c r="BU280" i="36"/>
  <c r="BM279" i="36"/>
  <c r="AG280" i="36"/>
  <c r="AW279" i="36"/>
  <c r="AY279" i="36"/>
  <c r="BO279" i="36"/>
  <c r="AI280" i="36"/>
  <c r="BQ281" i="36"/>
  <c r="AK282" i="36"/>
  <c r="BA281" i="36"/>
  <c r="BP280" i="36"/>
  <c r="AZ280" i="36"/>
  <c r="AJ281" i="36"/>
  <c r="BT279" i="36"/>
  <c r="BD279" i="36"/>
  <c r="AN280" i="36"/>
  <c r="BY279" i="36"/>
  <c r="BI279" i="36"/>
  <c r="AS280" i="36"/>
  <c r="BU276" i="16"/>
  <c r="BE276" i="16"/>
  <c r="BS149" i="16"/>
  <c r="BC149" i="16"/>
  <c r="CA277" i="16"/>
  <c r="BK277" i="16"/>
  <c r="BJ277" i="16"/>
  <c r="BZ277" i="16"/>
  <c r="BD276" i="16"/>
  <c r="BT276" i="16"/>
  <c r="BQ149" i="16"/>
  <c r="BA149" i="16"/>
  <c r="BN149" i="16"/>
  <c r="AX149" i="16"/>
  <c r="BG276" i="16"/>
  <c r="BW276" i="16"/>
  <c r="BV277" i="16"/>
  <c r="BF277" i="16"/>
  <c r="BI276" i="16"/>
  <c r="BY276" i="16"/>
  <c r="BL149" i="16"/>
  <c r="AV149" i="16"/>
  <c r="BO150" i="16"/>
  <c r="AY150" i="16"/>
  <c r="BX277" i="16"/>
  <c r="BH277" i="16"/>
  <c r="BR149" i="16"/>
  <c r="BB149" i="16"/>
  <c r="BP150" i="16"/>
  <c r="AZ150" i="16"/>
  <c r="BM149" i="16"/>
  <c r="AW149" i="16"/>
  <c r="AU278" i="16"/>
  <c r="AP278" i="16"/>
  <c r="AR278" i="16"/>
  <c r="AN277" i="16"/>
  <c r="AT278" i="16"/>
  <c r="AO277" i="16"/>
  <c r="AQ277" i="16"/>
  <c r="AS277" i="16"/>
  <c r="U134" i="15"/>
  <c r="AC134" i="15" s="1"/>
  <c r="S134" i="15"/>
  <c r="AA134" i="15" s="1"/>
  <c r="X135" i="15"/>
  <c r="AF135" i="15" s="1"/>
  <c r="W135" i="15"/>
  <c r="AE135" i="15" s="1"/>
  <c r="R135" i="15"/>
  <c r="Z135" i="15" s="1"/>
  <c r="Y135" i="15"/>
  <c r="AG135" i="15" s="1"/>
  <c r="T135" i="15"/>
  <c r="AB135" i="15" s="1"/>
  <c r="V135" i="15"/>
  <c r="AD135" i="15" s="1"/>
  <c r="BD280" i="42" l="1"/>
  <c r="AN281" i="42"/>
  <c r="BT280" i="42"/>
  <c r="BJ280" i="38"/>
  <c r="AT281" i="38"/>
  <c r="BZ280" i="38"/>
  <c r="BG281" i="39"/>
  <c r="BW281" i="39"/>
  <c r="AQ282" i="39"/>
  <c r="BM280" i="42"/>
  <c r="AW280" i="42"/>
  <c r="AG281" i="42"/>
  <c r="BI280" i="38"/>
  <c r="BY280" i="38"/>
  <c r="AS281" i="38"/>
  <c r="AU281" i="43"/>
  <c r="CA280" i="43"/>
  <c r="BK280" i="43"/>
  <c r="AW280" i="37"/>
  <c r="BM280" i="37"/>
  <c r="AG281" i="37"/>
  <c r="BJ280" i="43"/>
  <c r="BZ280" i="43"/>
  <c r="AT281" i="43"/>
  <c r="AL281" i="42"/>
  <c r="BB280" i="42"/>
  <c r="BR280" i="42"/>
  <c r="BP280" i="42"/>
  <c r="AZ280" i="42"/>
  <c r="AJ281" i="42"/>
  <c r="BY280" i="43"/>
  <c r="AS281" i="43"/>
  <c r="BI280" i="43"/>
  <c r="BH280" i="40"/>
  <c r="BX280" i="40"/>
  <c r="AR281" i="40"/>
  <c r="U178" i="45"/>
  <c r="AC177" i="45"/>
  <c r="AX281" i="37"/>
  <c r="BN281" i="37"/>
  <c r="AH282" i="37"/>
  <c r="AG281" i="40"/>
  <c r="AW280" i="40"/>
  <c r="BM280" i="40"/>
  <c r="BK280" i="41"/>
  <c r="AU281" i="41"/>
  <c r="CA280" i="41"/>
  <c r="V178" i="45"/>
  <c r="AD177" i="45"/>
  <c r="AJ281" i="41"/>
  <c r="BP280" i="41"/>
  <c r="AZ280" i="41"/>
  <c r="AF281" i="40"/>
  <c r="AV280" i="40"/>
  <c r="BL280" i="40"/>
  <c r="Y178" i="45"/>
  <c r="AG177" i="45"/>
  <c r="X178" i="45"/>
  <c r="AF177" i="45"/>
  <c r="AA179" i="45"/>
  <c r="S180" i="45"/>
  <c r="Z179" i="45"/>
  <c r="R180" i="45"/>
  <c r="AB180" i="45"/>
  <c r="T181" i="45"/>
  <c r="W180" i="45"/>
  <c r="AE179" i="45"/>
  <c r="AF283" i="44"/>
  <c r="AV282" i="44"/>
  <c r="BL282" i="44"/>
  <c r="AZ280" i="44"/>
  <c r="AJ281" i="44"/>
  <c r="BP280" i="44"/>
  <c r="AX282" i="44"/>
  <c r="BN282" i="44"/>
  <c r="AH283" i="44"/>
  <c r="BE281" i="44"/>
  <c r="BU281" i="44"/>
  <c r="AO282" i="44"/>
  <c r="AR281" i="44"/>
  <c r="BH280" i="44"/>
  <c r="BX280" i="44"/>
  <c r="BJ280" i="44"/>
  <c r="BZ280" i="44"/>
  <c r="AT281" i="44"/>
  <c r="BA282" i="44"/>
  <c r="AK283" i="44"/>
  <c r="BQ282" i="44"/>
  <c r="AI281" i="44"/>
  <c r="BO280" i="44"/>
  <c r="AY280" i="44"/>
  <c r="AG282" i="44"/>
  <c r="BM281" i="44"/>
  <c r="AW281" i="44"/>
  <c r="BW281" i="44"/>
  <c r="BG281" i="44"/>
  <c r="AQ282" i="44"/>
  <c r="BI281" i="44"/>
  <c r="BY281" i="44"/>
  <c r="AS282" i="44"/>
  <c r="BC280" i="44"/>
  <c r="AM281" i="44"/>
  <c r="BS280" i="44"/>
  <c r="BF281" i="44"/>
  <c r="BV281" i="44"/>
  <c r="AP282" i="44"/>
  <c r="CA282" i="44"/>
  <c r="BK282" i="44"/>
  <c r="AU283" i="44"/>
  <c r="BD281" i="44"/>
  <c r="BT281" i="44"/>
  <c r="AN282" i="44"/>
  <c r="AL284" i="44"/>
  <c r="BB283" i="44"/>
  <c r="BR283" i="44"/>
  <c r="BN280" i="43"/>
  <c r="AX280" i="43"/>
  <c r="AH281" i="43"/>
  <c r="BM280" i="43"/>
  <c r="AW280" i="43"/>
  <c r="AG281" i="43"/>
  <c r="BB281" i="43"/>
  <c r="AL282" i="43"/>
  <c r="BR281" i="43"/>
  <c r="AZ280" i="43"/>
  <c r="BP280" i="43"/>
  <c r="AJ281" i="43"/>
  <c r="AM282" i="43"/>
  <c r="BC281" i="43"/>
  <c r="BS281" i="43"/>
  <c r="BT281" i="43"/>
  <c r="AN282" i="43"/>
  <c r="BD281" i="43"/>
  <c r="BV281" i="43"/>
  <c r="BF281" i="43"/>
  <c r="AP282" i="43"/>
  <c r="AO282" i="43"/>
  <c r="BU281" i="43"/>
  <c r="BE281" i="43"/>
  <c r="BX282" i="43"/>
  <c r="BH282" i="43"/>
  <c r="AR283" i="43"/>
  <c r="BG281" i="43"/>
  <c r="BW281" i="43"/>
  <c r="AQ282" i="43"/>
  <c r="BL281" i="43"/>
  <c r="AV281" i="43"/>
  <c r="AF282" i="43"/>
  <c r="BO280" i="43"/>
  <c r="AY280" i="43"/>
  <c r="AI281" i="43"/>
  <c r="BQ281" i="43"/>
  <c r="BA281" i="43"/>
  <c r="AK282" i="43"/>
  <c r="AP281" i="42"/>
  <c r="BV280" i="42"/>
  <c r="BF280" i="42"/>
  <c r="CA281" i="42"/>
  <c r="BK281" i="42"/>
  <c r="AU282" i="42"/>
  <c r="AO283" i="42"/>
  <c r="BU282" i="42"/>
  <c r="BE282" i="42"/>
  <c r="AQ281" i="42"/>
  <c r="BW280" i="42"/>
  <c r="BG280" i="42"/>
  <c r="BQ281" i="42"/>
  <c r="BA281" i="42"/>
  <c r="AK282" i="42"/>
  <c r="BS282" i="42"/>
  <c r="AM283" i="42"/>
  <c r="BC282" i="42"/>
  <c r="AS281" i="42"/>
  <c r="BI280" i="42"/>
  <c r="BY280" i="42"/>
  <c r="BN282" i="42"/>
  <c r="AH283" i="42"/>
  <c r="AX282" i="42"/>
  <c r="BO280" i="42"/>
  <c r="AI281" i="42"/>
  <c r="AY280" i="42"/>
  <c r="AV280" i="42"/>
  <c r="BL280" i="42"/>
  <c r="AF281" i="42"/>
  <c r="AR281" i="42"/>
  <c r="BH280" i="42"/>
  <c r="BX280" i="42"/>
  <c r="BJ280" i="42"/>
  <c r="AT281" i="42"/>
  <c r="BZ280" i="42"/>
  <c r="AL281" i="41"/>
  <c r="BR280" i="41"/>
  <c r="BB280" i="41"/>
  <c r="BY283" i="41"/>
  <c r="AS284" i="41"/>
  <c r="BI283" i="41"/>
  <c r="AH282" i="41"/>
  <c r="AX281" i="41"/>
  <c r="BN281" i="41"/>
  <c r="BE283" i="41"/>
  <c r="BU283" i="41"/>
  <c r="AO284" i="41"/>
  <c r="AM281" i="41"/>
  <c r="BS280" i="41"/>
  <c r="BC280" i="41"/>
  <c r="AN281" i="41"/>
  <c r="BT280" i="41"/>
  <c r="BD280" i="41"/>
  <c r="AW280" i="41"/>
  <c r="BM280" i="41"/>
  <c r="AG281" i="41"/>
  <c r="BV280" i="41"/>
  <c r="AP281" i="41"/>
  <c r="BF280" i="41"/>
  <c r="AI282" i="41"/>
  <c r="AY281" i="41"/>
  <c r="BO281" i="41"/>
  <c r="BW280" i="41"/>
  <c r="BG280" i="41"/>
  <c r="AQ281" i="41"/>
  <c r="AT283" i="41"/>
  <c r="BZ282" i="41"/>
  <c r="BJ282" i="41"/>
  <c r="BL280" i="41"/>
  <c r="AV280" i="41"/>
  <c r="AF281" i="41"/>
  <c r="BH280" i="41"/>
  <c r="AR281" i="41"/>
  <c r="BX280" i="41"/>
  <c r="BA282" i="41"/>
  <c r="AK283" i="41"/>
  <c r="BQ282" i="41"/>
  <c r="AU281" i="40"/>
  <c r="CA280" i="40"/>
  <c r="BK280" i="40"/>
  <c r="AO281" i="40"/>
  <c r="BU280" i="40"/>
  <c r="BE280" i="40"/>
  <c r="BY280" i="40"/>
  <c r="AS281" i="40"/>
  <c r="BI280" i="40"/>
  <c r="AI281" i="40"/>
  <c r="BO280" i="40"/>
  <c r="AY280" i="40"/>
  <c r="AM282" i="40"/>
  <c r="BC281" i="40"/>
  <c r="BS281" i="40"/>
  <c r="BB280" i="40"/>
  <c r="AL281" i="40"/>
  <c r="BR280" i="40"/>
  <c r="BJ281" i="40"/>
  <c r="AT282" i="40"/>
  <c r="BZ281" i="40"/>
  <c r="BT280" i="40"/>
  <c r="AN281" i="40"/>
  <c r="BD280" i="40"/>
  <c r="BG282" i="40"/>
  <c r="AQ283" i="40"/>
  <c r="BW282" i="40"/>
  <c r="AZ280" i="40"/>
  <c r="AJ281" i="40"/>
  <c r="BP280" i="40"/>
  <c r="AX280" i="40"/>
  <c r="AH281" i="40"/>
  <c r="BN280" i="40"/>
  <c r="BV280" i="40"/>
  <c r="BF280" i="40"/>
  <c r="AP281" i="40"/>
  <c r="BA282" i="40"/>
  <c r="AK283" i="40"/>
  <c r="BQ282" i="40"/>
  <c r="BO280" i="39"/>
  <c r="AY280" i="39"/>
  <c r="AI281" i="39"/>
  <c r="AT283" i="39"/>
  <c r="BZ282" i="39"/>
  <c r="BJ282" i="39"/>
  <c r="BV281" i="39"/>
  <c r="AP282" i="39"/>
  <c r="BF281" i="39"/>
  <c r="AF282" i="39"/>
  <c r="AV281" i="39"/>
  <c r="BL281" i="39"/>
  <c r="AM282" i="39"/>
  <c r="BC281" i="39"/>
  <c r="BS281" i="39"/>
  <c r="AW280" i="39"/>
  <c r="BM280" i="39"/>
  <c r="AG281" i="39"/>
  <c r="BI281" i="39"/>
  <c r="BY281" i="39"/>
  <c r="AS282" i="39"/>
  <c r="AX280" i="39"/>
  <c r="AH281" i="39"/>
  <c r="BN280" i="39"/>
  <c r="BE281" i="39"/>
  <c r="BU281" i="39"/>
  <c r="AO282" i="39"/>
  <c r="BB281" i="39"/>
  <c r="AL282" i="39"/>
  <c r="BR281" i="39"/>
  <c r="AN281" i="39"/>
  <c r="BT280" i="39"/>
  <c r="BD280" i="39"/>
  <c r="BA282" i="39"/>
  <c r="BQ282" i="39"/>
  <c r="AK283" i="39"/>
  <c r="AR283" i="39"/>
  <c r="BH282" i="39"/>
  <c r="BX282" i="39"/>
  <c r="AU281" i="39"/>
  <c r="BK280" i="39"/>
  <c r="CA280" i="39"/>
  <c r="AZ282" i="39"/>
  <c r="AJ283" i="39"/>
  <c r="BP282" i="39"/>
  <c r="AW280" i="38"/>
  <c r="AG281" i="38"/>
  <c r="BM280" i="38"/>
  <c r="BA281" i="38"/>
  <c r="BQ281" i="38"/>
  <c r="AK282" i="38"/>
  <c r="BX281" i="38"/>
  <c r="BH281" i="38"/>
  <c r="AR282" i="38"/>
  <c r="BG282" i="38"/>
  <c r="AQ283" i="38"/>
  <c r="BW282" i="38"/>
  <c r="BT281" i="38"/>
  <c r="BD281" i="38"/>
  <c r="AN282" i="38"/>
  <c r="AX281" i="38"/>
  <c r="BN281" i="38"/>
  <c r="AH282" i="38"/>
  <c r="BF280" i="38"/>
  <c r="AP281" i="38"/>
  <c r="BV280" i="38"/>
  <c r="AY281" i="38"/>
  <c r="BO281" i="38"/>
  <c r="AI282" i="38"/>
  <c r="BB282" i="38"/>
  <c r="BR282" i="38"/>
  <c r="AL283" i="38"/>
  <c r="CA280" i="38"/>
  <c r="AU281" i="38"/>
  <c r="BK280" i="38"/>
  <c r="AF281" i="38"/>
  <c r="BL280" i="38"/>
  <c r="AV280" i="38"/>
  <c r="AO281" i="38"/>
  <c r="BE280" i="38"/>
  <c r="BU280" i="38"/>
  <c r="AZ281" i="38"/>
  <c r="BP281" i="38"/>
  <c r="AJ282" i="38"/>
  <c r="BS281" i="38"/>
  <c r="BC281" i="38"/>
  <c r="AM282" i="38"/>
  <c r="AR283" i="37"/>
  <c r="BX282" i="37"/>
  <c r="BH282" i="37"/>
  <c r="BO280" i="37"/>
  <c r="AI281" i="37"/>
  <c r="AY280" i="37"/>
  <c r="BW280" i="37"/>
  <c r="BG280" i="37"/>
  <c r="AQ281" i="37"/>
  <c r="BP280" i="37"/>
  <c r="AZ280" i="37"/>
  <c r="AJ281" i="37"/>
  <c r="AM281" i="37"/>
  <c r="BC280" i="37"/>
  <c r="BS280" i="37"/>
  <c r="BR280" i="37"/>
  <c r="AL281" i="37"/>
  <c r="BB280" i="37"/>
  <c r="AN281" i="37"/>
  <c r="BD280" i="37"/>
  <c r="BT280" i="37"/>
  <c r="BQ280" i="37"/>
  <c r="AK281" i="37"/>
  <c r="BA280" i="37"/>
  <c r="BJ280" i="37"/>
  <c r="BZ280" i="37"/>
  <c r="AT281" i="37"/>
  <c r="BF281" i="37"/>
  <c r="AP282" i="37"/>
  <c r="BV281" i="37"/>
  <c r="CA281" i="37"/>
  <c r="BK281" i="37"/>
  <c r="AU282" i="37"/>
  <c r="AO281" i="37"/>
  <c r="BU280" i="37"/>
  <c r="BE280" i="37"/>
  <c r="AF282" i="37"/>
  <c r="AV281" i="37"/>
  <c r="BL281" i="37"/>
  <c r="BI280" i="37"/>
  <c r="AS281" i="37"/>
  <c r="BY280" i="37"/>
  <c r="BF280" i="36"/>
  <c r="AP281" i="36"/>
  <c r="BV280" i="36"/>
  <c r="AW280" i="36"/>
  <c r="AG281" i="36"/>
  <c r="BM280" i="36"/>
  <c r="AX282" i="36"/>
  <c r="BN282" i="36"/>
  <c r="AH283" i="36"/>
  <c r="BB281" i="36"/>
  <c r="AL282" i="36"/>
  <c r="BR281" i="36"/>
  <c r="BG280" i="36"/>
  <c r="AQ281" i="36"/>
  <c r="BW280" i="36"/>
  <c r="AF281" i="36"/>
  <c r="BL280" i="36"/>
  <c r="AV280" i="36"/>
  <c r="BX281" i="36"/>
  <c r="AR282" i="36"/>
  <c r="BH281" i="36"/>
  <c r="BI280" i="36"/>
  <c r="AS281" i="36"/>
  <c r="BY280" i="36"/>
  <c r="BJ280" i="36"/>
  <c r="BZ280" i="36"/>
  <c r="AT281" i="36"/>
  <c r="AN281" i="36"/>
  <c r="BD280" i="36"/>
  <c r="BT280" i="36"/>
  <c r="BP281" i="36"/>
  <c r="AJ282" i="36"/>
  <c r="AZ281" i="36"/>
  <c r="BK280" i="36"/>
  <c r="AU281" i="36"/>
  <c r="CA280" i="36"/>
  <c r="AM281" i="36"/>
  <c r="BC280" i="36"/>
  <c r="BS280" i="36"/>
  <c r="BA282" i="36"/>
  <c r="AK283" i="36"/>
  <c r="BQ282" i="36"/>
  <c r="BO280" i="36"/>
  <c r="AI281" i="36"/>
  <c r="AY280" i="36"/>
  <c r="BE281" i="36"/>
  <c r="AO282" i="36"/>
  <c r="BU281" i="36"/>
  <c r="BI277" i="16"/>
  <c r="BY277" i="16"/>
  <c r="BW277" i="16"/>
  <c r="BG277" i="16"/>
  <c r="BJ278" i="16"/>
  <c r="BZ278" i="16"/>
  <c r="BF278" i="16"/>
  <c r="BV278" i="16"/>
  <c r="BO151" i="16"/>
  <c r="AY151" i="16"/>
  <c r="BX278" i="16"/>
  <c r="BH278" i="16"/>
  <c r="CA278" i="16"/>
  <c r="BK278" i="16"/>
  <c r="BR150" i="16"/>
  <c r="BB150" i="16"/>
  <c r="BU277" i="16"/>
  <c r="BE277" i="16"/>
  <c r="BT277" i="16"/>
  <c r="BD277" i="16"/>
  <c r="BL150" i="16"/>
  <c r="AV150" i="16"/>
  <c r="BN150" i="16"/>
  <c r="AX150" i="16"/>
  <c r="BQ150" i="16"/>
  <c r="BA150" i="16"/>
  <c r="BM150" i="16"/>
  <c r="AW150" i="16"/>
  <c r="AZ151" i="16"/>
  <c r="BP151" i="16"/>
  <c r="BC150" i="16"/>
  <c r="BS150" i="16"/>
  <c r="AO278" i="16"/>
  <c r="AT279" i="16"/>
  <c r="AQ278" i="16"/>
  <c r="AN278" i="16"/>
  <c r="AR279" i="16"/>
  <c r="AP279" i="16"/>
  <c r="AU279" i="16"/>
  <c r="AS278" i="16"/>
  <c r="AI152" i="16"/>
  <c r="AJ152" i="16"/>
  <c r="V136" i="15"/>
  <c r="AD136" i="15" s="1"/>
  <c r="W136" i="15"/>
  <c r="AE136" i="15" s="1"/>
  <c r="T136" i="15"/>
  <c r="AB136" i="15" s="1"/>
  <c r="X136" i="15"/>
  <c r="AF136" i="15" s="1"/>
  <c r="Y136" i="15"/>
  <c r="AG136" i="15" s="1"/>
  <c r="S135" i="15"/>
  <c r="AA135" i="15" s="1"/>
  <c r="U135" i="15"/>
  <c r="AC135" i="15" s="1"/>
  <c r="R136" i="15"/>
  <c r="Z136" i="15" s="1"/>
  <c r="AC178" i="45" l="1"/>
  <c r="U179" i="45"/>
  <c r="BH281" i="40"/>
  <c r="AR282" i="40"/>
  <c r="BX281" i="40"/>
  <c r="CA281" i="43"/>
  <c r="BK281" i="43"/>
  <c r="AU282" i="43"/>
  <c r="AS282" i="38"/>
  <c r="BY281" i="38"/>
  <c r="BI281" i="38"/>
  <c r="BL281" i="40"/>
  <c r="AV281" i="40"/>
  <c r="AF282" i="40"/>
  <c r="BI281" i="43"/>
  <c r="BY281" i="43"/>
  <c r="AS282" i="43"/>
  <c r="BM281" i="42"/>
  <c r="AW281" i="42"/>
  <c r="AG282" i="42"/>
  <c r="AJ282" i="41"/>
  <c r="AZ281" i="41"/>
  <c r="BP281" i="41"/>
  <c r="BP281" i="42"/>
  <c r="AZ281" i="42"/>
  <c r="AJ282" i="42"/>
  <c r="BG282" i="39"/>
  <c r="BW282" i="39"/>
  <c r="AQ283" i="39"/>
  <c r="V179" i="45"/>
  <c r="AD178" i="45"/>
  <c r="CA281" i="41"/>
  <c r="BK281" i="41"/>
  <c r="AU282" i="41"/>
  <c r="BB281" i="42"/>
  <c r="AL282" i="42"/>
  <c r="BR281" i="42"/>
  <c r="AT282" i="38"/>
  <c r="BZ281" i="38"/>
  <c r="BJ281" i="38"/>
  <c r="AT282" i="43"/>
  <c r="BJ281" i="43"/>
  <c r="BZ281" i="43"/>
  <c r="AG282" i="40"/>
  <c r="AW281" i="40"/>
  <c r="BM281" i="40"/>
  <c r="BD281" i="42"/>
  <c r="AN282" i="42"/>
  <c r="BT281" i="42"/>
  <c r="AH283" i="37"/>
  <c r="BN282" i="37"/>
  <c r="AX282" i="37"/>
  <c r="AW281" i="37"/>
  <c r="AG282" i="37"/>
  <c r="BM281" i="37"/>
  <c r="AE180" i="45"/>
  <c r="W181" i="45"/>
  <c r="S181" i="45"/>
  <c r="AA180" i="45"/>
  <c r="T182" i="45"/>
  <c r="AB181" i="45"/>
  <c r="R181" i="45"/>
  <c r="Z180" i="45"/>
  <c r="X179" i="45"/>
  <c r="AF178" i="45"/>
  <c r="Y179" i="45"/>
  <c r="AG178" i="45"/>
  <c r="BZ281" i="44"/>
  <c r="BJ281" i="44"/>
  <c r="AT282" i="44"/>
  <c r="AS283" i="44"/>
  <c r="BY282" i="44"/>
  <c r="BI282" i="44"/>
  <c r="BX281" i="44"/>
  <c r="AR282" i="44"/>
  <c r="BH281" i="44"/>
  <c r="BU282" i="44"/>
  <c r="BE282" i="44"/>
  <c r="AO283" i="44"/>
  <c r="BN283" i="44"/>
  <c r="AH284" i="44"/>
  <c r="AX283" i="44"/>
  <c r="AQ283" i="44"/>
  <c r="BG282" i="44"/>
  <c r="BW282" i="44"/>
  <c r="BF282" i="44"/>
  <c r="AP283" i="44"/>
  <c r="BV282" i="44"/>
  <c r="BC281" i="44"/>
  <c r="BS281" i="44"/>
  <c r="AM282" i="44"/>
  <c r="BD282" i="44"/>
  <c r="AN283" i="44"/>
  <c r="BT282" i="44"/>
  <c r="AZ281" i="44"/>
  <c r="BP281" i="44"/>
  <c r="AJ282" i="44"/>
  <c r="CA283" i="44"/>
  <c r="BK283" i="44"/>
  <c r="AU284" i="44"/>
  <c r="AI282" i="44"/>
  <c r="BO281" i="44"/>
  <c r="AY281" i="44"/>
  <c r="AK284" i="44"/>
  <c r="BA283" i="44"/>
  <c r="BQ283" i="44"/>
  <c r="AL285" i="44"/>
  <c r="BB284" i="44"/>
  <c r="BR284" i="44"/>
  <c r="AW282" i="44"/>
  <c r="BM282" i="44"/>
  <c r="AG283" i="44"/>
  <c r="BL283" i="44"/>
  <c r="AV283" i="44"/>
  <c r="AF284" i="44"/>
  <c r="BS282" i="43"/>
  <c r="BC282" i="43"/>
  <c r="AM283" i="43"/>
  <c r="BX283" i="43"/>
  <c r="AR284" i="43"/>
  <c r="BH283" i="43"/>
  <c r="AN283" i="43"/>
  <c r="BD282" i="43"/>
  <c r="BT282" i="43"/>
  <c r="BP281" i="43"/>
  <c r="AZ281" i="43"/>
  <c r="AJ282" i="43"/>
  <c r="BA282" i="43"/>
  <c r="BQ282" i="43"/>
  <c r="AK283" i="43"/>
  <c r="AV282" i="43"/>
  <c r="BL282" i="43"/>
  <c r="AF283" i="43"/>
  <c r="AQ283" i="43"/>
  <c r="BW282" i="43"/>
  <c r="BG282" i="43"/>
  <c r="BV282" i="43"/>
  <c r="AP283" i="43"/>
  <c r="BF282" i="43"/>
  <c r="AH282" i="43"/>
  <c r="AX281" i="43"/>
  <c r="BN281" i="43"/>
  <c r="BB282" i="43"/>
  <c r="AL283" i="43"/>
  <c r="BR282" i="43"/>
  <c r="AY281" i="43"/>
  <c r="BO281" i="43"/>
  <c r="AI282" i="43"/>
  <c r="AO283" i="43"/>
  <c r="BE282" i="43"/>
  <c r="BU282" i="43"/>
  <c r="AG282" i="43"/>
  <c r="BM281" i="43"/>
  <c r="AW281" i="43"/>
  <c r="BQ282" i="42"/>
  <c r="BA282" i="42"/>
  <c r="AK283" i="42"/>
  <c r="AQ282" i="42"/>
  <c r="BW281" i="42"/>
  <c r="BG281" i="42"/>
  <c r="AU283" i="42"/>
  <c r="CA282" i="42"/>
  <c r="BK282" i="42"/>
  <c r="BY281" i="42"/>
  <c r="AS282" i="42"/>
  <c r="BI281" i="42"/>
  <c r="AF282" i="42"/>
  <c r="BL281" i="42"/>
  <c r="AV281" i="42"/>
  <c r="BO281" i="42"/>
  <c r="AY281" i="42"/>
  <c r="AI282" i="42"/>
  <c r="BN283" i="42"/>
  <c r="AH284" i="42"/>
  <c r="AX283" i="42"/>
  <c r="BJ281" i="42"/>
  <c r="BZ281" i="42"/>
  <c r="AT282" i="42"/>
  <c r="BH281" i="42"/>
  <c r="BX281" i="42"/>
  <c r="AR282" i="42"/>
  <c r="BU283" i="42"/>
  <c r="BE283" i="42"/>
  <c r="AO284" i="42"/>
  <c r="BS283" i="42"/>
  <c r="BC283" i="42"/>
  <c r="AM284" i="42"/>
  <c r="AP282" i="42"/>
  <c r="BV281" i="42"/>
  <c r="BF281" i="42"/>
  <c r="BG281" i="41"/>
  <c r="BW281" i="41"/>
  <c r="AQ282" i="41"/>
  <c r="BF281" i="41"/>
  <c r="BV281" i="41"/>
  <c r="AP282" i="41"/>
  <c r="BC281" i="41"/>
  <c r="AM282" i="41"/>
  <c r="BS281" i="41"/>
  <c r="AH283" i="41"/>
  <c r="AX282" i="41"/>
  <c r="BN282" i="41"/>
  <c r="BH281" i="41"/>
  <c r="AR282" i="41"/>
  <c r="BX281" i="41"/>
  <c r="AG282" i="41"/>
  <c r="AW281" i="41"/>
  <c r="BM281" i="41"/>
  <c r="BB281" i="41"/>
  <c r="AL282" i="41"/>
  <c r="BR281" i="41"/>
  <c r="BT281" i="41"/>
  <c r="BD281" i="41"/>
  <c r="AN282" i="41"/>
  <c r="AY282" i="41"/>
  <c r="AI283" i="41"/>
  <c r="BO282" i="41"/>
  <c r="BZ283" i="41"/>
  <c r="AT284" i="41"/>
  <c r="BJ283" i="41"/>
  <c r="BE284" i="41"/>
  <c r="BU284" i="41"/>
  <c r="AO285" i="41"/>
  <c r="AV281" i="41"/>
  <c r="BL281" i="41"/>
  <c r="AF282" i="41"/>
  <c r="BY284" i="41"/>
  <c r="BI284" i="41"/>
  <c r="AS285" i="41"/>
  <c r="AK284" i="41"/>
  <c r="BA283" i="41"/>
  <c r="BQ283" i="41"/>
  <c r="AN282" i="40"/>
  <c r="BD281" i="40"/>
  <c r="BT281" i="40"/>
  <c r="BP281" i="40"/>
  <c r="AJ282" i="40"/>
  <c r="AZ281" i="40"/>
  <c r="BO281" i="40"/>
  <c r="AY281" i="40"/>
  <c r="AI282" i="40"/>
  <c r="AO282" i="40"/>
  <c r="BE281" i="40"/>
  <c r="BU281" i="40"/>
  <c r="BI281" i="40"/>
  <c r="AS282" i="40"/>
  <c r="BY281" i="40"/>
  <c r="AK284" i="40"/>
  <c r="BA283" i="40"/>
  <c r="BQ283" i="40"/>
  <c r="BJ282" i="40"/>
  <c r="AT283" i="40"/>
  <c r="BZ282" i="40"/>
  <c r="BR281" i="40"/>
  <c r="AL282" i="40"/>
  <c r="BB281" i="40"/>
  <c r="AQ284" i="40"/>
  <c r="BW283" i="40"/>
  <c r="BG283" i="40"/>
  <c r="AM283" i="40"/>
  <c r="BC282" i="40"/>
  <c r="BS282" i="40"/>
  <c r="AP282" i="40"/>
  <c r="BF281" i="40"/>
  <c r="BV281" i="40"/>
  <c r="AH282" i="40"/>
  <c r="BN281" i="40"/>
  <c r="AX281" i="40"/>
  <c r="CA281" i="40"/>
  <c r="BK281" i="40"/>
  <c r="AU282" i="40"/>
  <c r="AR284" i="39"/>
  <c r="BH283" i="39"/>
  <c r="BX283" i="39"/>
  <c r="BJ283" i="39"/>
  <c r="BZ283" i="39"/>
  <c r="AT284" i="39"/>
  <c r="AK284" i="39"/>
  <c r="BA283" i="39"/>
  <c r="BQ283" i="39"/>
  <c r="AN282" i="39"/>
  <c r="BT281" i="39"/>
  <c r="BD281" i="39"/>
  <c r="CA281" i="39"/>
  <c r="BK281" i="39"/>
  <c r="AU282" i="39"/>
  <c r="AI282" i="39"/>
  <c r="AY281" i="39"/>
  <c r="BO281" i="39"/>
  <c r="AG282" i="39"/>
  <c r="BM281" i="39"/>
  <c r="AW281" i="39"/>
  <c r="BS282" i="39"/>
  <c r="BC282" i="39"/>
  <c r="AM283" i="39"/>
  <c r="BU282" i="39"/>
  <c r="AO283" i="39"/>
  <c r="BE282" i="39"/>
  <c r="BV282" i="39"/>
  <c r="BF282" i="39"/>
  <c r="AP283" i="39"/>
  <c r="BB282" i="39"/>
  <c r="AL283" i="39"/>
  <c r="BR282" i="39"/>
  <c r="BL282" i="39"/>
  <c r="AF283" i="39"/>
  <c r="AV282" i="39"/>
  <c r="AJ284" i="39"/>
  <c r="BP283" i="39"/>
  <c r="AZ283" i="39"/>
  <c r="AH282" i="39"/>
  <c r="AX281" i="39"/>
  <c r="BN281" i="39"/>
  <c r="AS283" i="39"/>
  <c r="BI282" i="39"/>
  <c r="BY282" i="39"/>
  <c r="BH282" i="38"/>
  <c r="AR283" i="38"/>
  <c r="BX282" i="38"/>
  <c r="AU282" i="38"/>
  <c r="CA281" i="38"/>
  <c r="BK281" i="38"/>
  <c r="AL284" i="38"/>
  <c r="BR283" i="38"/>
  <c r="BB283" i="38"/>
  <c r="BG283" i="38"/>
  <c r="BW283" i="38"/>
  <c r="AQ284" i="38"/>
  <c r="AV281" i="38"/>
  <c r="AF282" i="38"/>
  <c r="BL281" i="38"/>
  <c r="BO282" i="38"/>
  <c r="AI283" i="38"/>
  <c r="AY282" i="38"/>
  <c r="BV281" i="38"/>
  <c r="AP282" i="38"/>
  <c r="BF281" i="38"/>
  <c r="BP282" i="38"/>
  <c r="AJ283" i="38"/>
  <c r="AZ282" i="38"/>
  <c r="AM283" i="38"/>
  <c r="BC282" i="38"/>
  <c r="BS282" i="38"/>
  <c r="BN282" i="38"/>
  <c r="AH283" i="38"/>
  <c r="AX282" i="38"/>
  <c r="AG282" i="38"/>
  <c r="AW281" i="38"/>
  <c r="BM281" i="38"/>
  <c r="BU281" i="38"/>
  <c r="BE281" i="38"/>
  <c r="AO282" i="38"/>
  <c r="BA282" i="38"/>
  <c r="BQ282" i="38"/>
  <c r="AK283" i="38"/>
  <c r="AN283" i="38"/>
  <c r="BD282" i="38"/>
  <c r="BT282" i="38"/>
  <c r="AN282" i="37"/>
  <c r="BD281" i="37"/>
  <c r="BT281" i="37"/>
  <c r="BV282" i="37"/>
  <c r="AP283" i="37"/>
  <c r="BF282" i="37"/>
  <c r="BG281" i="37"/>
  <c r="BW281" i="37"/>
  <c r="AQ282" i="37"/>
  <c r="BL282" i="37"/>
  <c r="AV282" i="37"/>
  <c r="AF283" i="37"/>
  <c r="BE281" i="37"/>
  <c r="AO282" i="37"/>
  <c r="BU281" i="37"/>
  <c r="AM282" i="37"/>
  <c r="BC281" i="37"/>
  <c r="BS281" i="37"/>
  <c r="BJ281" i="37"/>
  <c r="BZ281" i="37"/>
  <c r="AT282" i="37"/>
  <c r="BI281" i="37"/>
  <c r="BY281" i="37"/>
  <c r="AS282" i="37"/>
  <c r="AL282" i="37"/>
  <c r="BB281" i="37"/>
  <c r="BR281" i="37"/>
  <c r="AU283" i="37"/>
  <c r="BK282" i="37"/>
  <c r="CA282" i="37"/>
  <c r="AJ282" i="37"/>
  <c r="AZ281" i="37"/>
  <c r="BP281" i="37"/>
  <c r="AK282" i="37"/>
  <c r="BA281" i="37"/>
  <c r="BQ281" i="37"/>
  <c r="AI282" i="37"/>
  <c r="AY281" i="37"/>
  <c r="BO281" i="37"/>
  <c r="BH283" i="37"/>
  <c r="AR284" i="37"/>
  <c r="BX283" i="37"/>
  <c r="AF282" i="36"/>
  <c r="AV281" i="36"/>
  <c r="BL281" i="36"/>
  <c r="AZ282" i="36"/>
  <c r="BP282" i="36"/>
  <c r="AJ283" i="36"/>
  <c r="BX282" i="36"/>
  <c r="BH282" i="36"/>
  <c r="AR283" i="36"/>
  <c r="BB282" i="36"/>
  <c r="BR282" i="36"/>
  <c r="AL283" i="36"/>
  <c r="BC281" i="36"/>
  <c r="AM282" i="36"/>
  <c r="BS281" i="36"/>
  <c r="BD281" i="36"/>
  <c r="AN282" i="36"/>
  <c r="BT281" i="36"/>
  <c r="BU282" i="36"/>
  <c r="BE282" i="36"/>
  <c r="AO283" i="36"/>
  <c r="BZ281" i="36"/>
  <c r="AT282" i="36"/>
  <c r="BJ281" i="36"/>
  <c r="AP282" i="36"/>
  <c r="BF281" i="36"/>
  <c r="BV281" i="36"/>
  <c r="CA281" i="36"/>
  <c r="AU282" i="36"/>
  <c r="BK281" i="36"/>
  <c r="BG281" i="36"/>
  <c r="BW281" i="36"/>
  <c r="AQ282" i="36"/>
  <c r="AX283" i="36"/>
  <c r="AH284" i="36"/>
  <c r="BN283" i="36"/>
  <c r="AG282" i="36"/>
  <c r="AW281" i="36"/>
  <c r="BM281" i="36"/>
  <c r="BO281" i="36"/>
  <c r="AI282" i="36"/>
  <c r="AY281" i="36"/>
  <c r="BI281" i="36"/>
  <c r="BY281" i="36"/>
  <c r="AS282" i="36"/>
  <c r="AK284" i="36"/>
  <c r="BA283" i="36"/>
  <c r="BQ283" i="36"/>
  <c r="BV279" i="16"/>
  <c r="BF279" i="16"/>
  <c r="BA151" i="16"/>
  <c r="BQ151" i="16"/>
  <c r="BB151" i="16"/>
  <c r="BR151" i="16"/>
  <c r="BI278" i="16"/>
  <c r="BY278" i="16"/>
  <c r="CA279" i="16"/>
  <c r="BK279" i="16"/>
  <c r="BX279" i="16"/>
  <c r="BH279" i="16"/>
  <c r="BT278" i="16"/>
  <c r="BD278" i="16"/>
  <c r="BJ279" i="16"/>
  <c r="BZ279" i="16"/>
  <c r="BG278" i="16"/>
  <c r="BW278" i="16"/>
  <c r="BU278" i="16"/>
  <c r="BE278" i="16"/>
  <c r="BN151" i="16"/>
  <c r="AX151" i="16"/>
  <c r="BS151" i="16"/>
  <c r="BC151" i="16"/>
  <c r="BP152" i="16"/>
  <c r="AZ152" i="16"/>
  <c r="AV151" i="16"/>
  <c r="BL151" i="16"/>
  <c r="BO152" i="16"/>
  <c r="AY152" i="16"/>
  <c r="AW151" i="16"/>
  <c r="BM151" i="16"/>
  <c r="AR280" i="16"/>
  <c r="AP280" i="16"/>
  <c r="AN279" i="16"/>
  <c r="AQ279" i="16"/>
  <c r="AT280" i="16"/>
  <c r="AS279" i="16"/>
  <c r="AU280" i="16"/>
  <c r="AO279" i="16"/>
  <c r="AK152" i="16"/>
  <c r="AH152" i="16"/>
  <c r="AM152" i="16"/>
  <c r="AG152" i="16"/>
  <c r="AF152" i="16"/>
  <c r="AL152" i="16"/>
  <c r="R137" i="15"/>
  <c r="Z137" i="15" s="1"/>
  <c r="X137" i="15"/>
  <c r="AF137" i="15" s="1"/>
  <c r="U136" i="15"/>
  <c r="AC136" i="15" s="1"/>
  <c r="T137" i="15"/>
  <c r="AB137" i="15" s="1"/>
  <c r="S136" i="15"/>
  <c r="AA136" i="15" s="1"/>
  <c r="W137" i="15"/>
  <c r="AE137" i="15" s="1"/>
  <c r="V137" i="15"/>
  <c r="AD137" i="15" s="1"/>
  <c r="Y137" i="15"/>
  <c r="AG137" i="15" s="1"/>
  <c r="AW282" i="42" l="1"/>
  <c r="BM282" i="42"/>
  <c r="AG283" i="42"/>
  <c r="BZ282" i="38"/>
  <c r="BJ282" i="38"/>
  <c r="AT283" i="38"/>
  <c r="BY282" i="43"/>
  <c r="AS283" i="43"/>
  <c r="BI282" i="43"/>
  <c r="BB282" i="42"/>
  <c r="BR282" i="42"/>
  <c r="AL283" i="42"/>
  <c r="AW282" i="37"/>
  <c r="AG283" i="37"/>
  <c r="BM282" i="37"/>
  <c r="CA282" i="41"/>
  <c r="AU283" i="41"/>
  <c r="BK282" i="41"/>
  <c r="BL282" i="40"/>
  <c r="AF283" i="40"/>
  <c r="AV282" i="40"/>
  <c r="BN283" i="37"/>
  <c r="AH284" i="37"/>
  <c r="AX283" i="37"/>
  <c r="V180" i="45"/>
  <c r="AD179" i="45"/>
  <c r="AQ284" i="39"/>
  <c r="BW283" i="39"/>
  <c r="BG283" i="39"/>
  <c r="AS283" i="38"/>
  <c r="BY282" i="38"/>
  <c r="BI282" i="38"/>
  <c r="CA282" i="43"/>
  <c r="BK282" i="43"/>
  <c r="AU283" i="43"/>
  <c r="BT282" i="42"/>
  <c r="AN283" i="42"/>
  <c r="BD282" i="42"/>
  <c r="AZ282" i="42"/>
  <c r="BP282" i="42"/>
  <c r="AJ283" i="42"/>
  <c r="BM282" i="40"/>
  <c r="AG283" i="40"/>
  <c r="AW282" i="40"/>
  <c r="BH282" i="40"/>
  <c r="BX282" i="40"/>
  <c r="AR283" i="40"/>
  <c r="U180" i="45"/>
  <c r="AC179" i="45"/>
  <c r="BJ282" i="43"/>
  <c r="BZ282" i="43"/>
  <c r="AT283" i="43"/>
  <c r="AZ282" i="41"/>
  <c r="AJ283" i="41"/>
  <c r="BP282" i="41"/>
  <c r="AG179" i="45"/>
  <c r="Y180" i="45"/>
  <c r="T183" i="45"/>
  <c r="AB182" i="45"/>
  <c r="X180" i="45"/>
  <c r="AF179" i="45"/>
  <c r="Z181" i="45"/>
  <c r="R182" i="45"/>
  <c r="S182" i="45"/>
  <c r="AA181" i="45"/>
  <c r="W182" i="45"/>
  <c r="AE181" i="45"/>
  <c r="BB285" i="44"/>
  <c r="AL286" i="44"/>
  <c r="BR285" i="44"/>
  <c r="AH285" i="44"/>
  <c r="AX284" i="44"/>
  <c r="BN284" i="44"/>
  <c r="BK284" i="44"/>
  <c r="AU285" i="44"/>
  <c r="CA284" i="44"/>
  <c r="BW283" i="44"/>
  <c r="BG283" i="44"/>
  <c r="AQ284" i="44"/>
  <c r="BE283" i="44"/>
  <c r="AO284" i="44"/>
  <c r="BU283" i="44"/>
  <c r="AK285" i="44"/>
  <c r="BA284" i="44"/>
  <c r="BQ284" i="44"/>
  <c r="AZ282" i="44"/>
  <c r="AJ283" i="44"/>
  <c r="BP282" i="44"/>
  <c r="AF285" i="44"/>
  <c r="BL284" i="44"/>
  <c r="AV284" i="44"/>
  <c r="BS282" i="44"/>
  <c r="BC282" i="44"/>
  <c r="AM283" i="44"/>
  <c r="BY283" i="44"/>
  <c r="BI283" i="44"/>
  <c r="AS284" i="44"/>
  <c r="AR283" i="44"/>
  <c r="BX282" i="44"/>
  <c r="BH282" i="44"/>
  <c r="BZ282" i="44"/>
  <c r="AT283" i="44"/>
  <c r="BJ282" i="44"/>
  <c r="BF283" i="44"/>
  <c r="AP284" i="44"/>
  <c r="BV283" i="44"/>
  <c r="AY282" i="44"/>
  <c r="BO282" i="44"/>
  <c r="AI283" i="44"/>
  <c r="BT283" i="44"/>
  <c r="BD283" i="44"/>
  <c r="AN284" i="44"/>
  <c r="BM283" i="44"/>
  <c r="AW283" i="44"/>
  <c r="AG284" i="44"/>
  <c r="AQ284" i="43"/>
  <c r="BW283" i="43"/>
  <c r="BG283" i="43"/>
  <c r="BR283" i="43"/>
  <c r="BB283" i="43"/>
  <c r="AL284" i="43"/>
  <c r="AV283" i="43"/>
  <c r="AF284" i="43"/>
  <c r="BL283" i="43"/>
  <c r="AZ282" i="43"/>
  <c r="BP282" i="43"/>
  <c r="AJ283" i="43"/>
  <c r="BD283" i="43"/>
  <c r="AN284" i="43"/>
  <c r="BT283" i="43"/>
  <c r="AR285" i="43"/>
  <c r="BH284" i="43"/>
  <c r="BX284" i="43"/>
  <c r="BQ283" i="43"/>
  <c r="BA283" i="43"/>
  <c r="AK284" i="43"/>
  <c r="AX282" i="43"/>
  <c r="BN282" i="43"/>
  <c r="AH283" i="43"/>
  <c r="BU283" i="43"/>
  <c r="BE283" i="43"/>
  <c r="AO284" i="43"/>
  <c r="AP284" i="43"/>
  <c r="BV283" i="43"/>
  <c r="BF283" i="43"/>
  <c r="BC283" i="43"/>
  <c r="BS283" i="43"/>
  <c r="AM284" i="43"/>
  <c r="AY282" i="43"/>
  <c r="AI283" i="43"/>
  <c r="BO282" i="43"/>
  <c r="AG283" i="43"/>
  <c r="AW282" i="43"/>
  <c r="BM282" i="43"/>
  <c r="BO282" i="42"/>
  <c r="AI283" i="42"/>
  <c r="AY282" i="42"/>
  <c r="AH285" i="42"/>
  <c r="AX284" i="42"/>
  <c r="BN284" i="42"/>
  <c r="BU284" i="42"/>
  <c r="AO285" i="42"/>
  <c r="BE284" i="42"/>
  <c r="AV282" i="42"/>
  <c r="BL282" i="42"/>
  <c r="AF283" i="42"/>
  <c r="AR283" i="42"/>
  <c r="BX282" i="42"/>
  <c r="BH282" i="42"/>
  <c r="BS284" i="42"/>
  <c r="BC284" i="42"/>
  <c r="AM285" i="42"/>
  <c r="AT283" i="42"/>
  <c r="BZ282" i="42"/>
  <c r="BJ282" i="42"/>
  <c r="BW282" i="42"/>
  <c r="BG282" i="42"/>
  <c r="AQ283" i="42"/>
  <c r="AU284" i="42"/>
  <c r="BK283" i="42"/>
  <c r="CA283" i="42"/>
  <c r="BV282" i="42"/>
  <c r="AP283" i="42"/>
  <c r="BF282" i="42"/>
  <c r="BQ283" i="42"/>
  <c r="AK284" i="42"/>
  <c r="BA283" i="42"/>
  <c r="AS283" i="42"/>
  <c r="BY282" i="42"/>
  <c r="BI282" i="42"/>
  <c r="BX282" i="41"/>
  <c r="BH282" i="41"/>
  <c r="AR283" i="41"/>
  <c r="BF282" i="41"/>
  <c r="BV282" i="41"/>
  <c r="AP283" i="41"/>
  <c r="AI284" i="41"/>
  <c r="BO283" i="41"/>
  <c r="AY283" i="41"/>
  <c r="BD282" i="41"/>
  <c r="BT282" i="41"/>
  <c r="AN283" i="41"/>
  <c r="AF283" i="41"/>
  <c r="AV282" i="41"/>
  <c r="BL282" i="41"/>
  <c r="BZ284" i="41"/>
  <c r="BJ284" i="41"/>
  <c r="AT285" i="41"/>
  <c r="BA284" i="41"/>
  <c r="BQ284" i="41"/>
  <c r="AK285" i="41"/>
  <c r="BY285" i="41"/>
  <c r="AS286" i="41"/>
  <c r="BI285" i="41"/>
  <c r="BB282" i="41"/>
  <c r="BR282" i="41"/>
  <c r="AL283" i="41"/>
  <c r="AQ283" i="41"/>
  <c r="BG282" i="41"/>
  <c r="BW282" i="41"/>
  <c r="BN283" i="41"/>
  <c r="AX283" i="41"/>
  <c r="AH284" i="41"/>
  <c r="BS282" i="41"/>
  <c r="BC282" i="41"/>
  <c r="AM283" i="41"/>
  <c r="AG283" i="41"/>
  <c r="AW282" i="41"/>
  <c r="BM282" i="41"/>
  <c r="AO286" i="41"/>
  <c r="BE285" i="41"/>
  <c r="BU285" i="41"/>
  <c r="AQ285" i="40"/>
  <c r="BG284" i="40"/>
  <c r="BW284" i="40"/>
  <c r="AJ283" i="40"/>
  <c r="BP282" i="40"/>
  <c r="AZ282" i="40"/>
  <c r="BA284" i="40"/>
  <c r="AK285" i="40"/>
  <c r="BQ284" i="40"/>
  <c r="AI283" i="40"/>
  <c r="BO282" i="40"/>
  <c r="AY282" i="40"/>
  <c r="BK282" i="40"/>
  <c r="AU283" i="40"/>
  <c r="CA282" i="40"/>
  <c r="AH283" i="40"/>
  <c r="AX282" i="40"/>
  <c r="BN282" i="40"/>
  <c r="BZ283" i="40"/>
  <c r="AT284" i="40"/>
  <c r="BJ283" i="40"/>
  <c r="BF282" i="40"/>
  <c r="AP283" i="40"/>
  <c r="BV282" i="40"/>
  <c r="BU282" i="40"/>
  <c r="BE282" i="40"/>
  <c r="AO283" i="40"/>
  <c r="BC283" i="40"/>
  <c r="BS283" i="40"/>
  <c r="AM284" i="40"/>
  <c r="AL283" i="40"/>
  <c r="BB282" i="40"/>
  <c r="BR282" i="40"/>
  <c r="AS283" i="40"/>
  <c r="BI282" i="40"/>
  <c r="BY282" i="40"/>
  <c r="AN283" i="40"/>
  <c r="BD282" i="40"/>
  <c r="BT282" i="40"/>
  <c r="AW282" i="39"/>
  <c r="BM282" i="39"/>
  <c r="AG283" i="39"/>
  <c r="AY282" i="39"/>
  <c r="AI283" i="39"/>
  <c r="BO282" i="39"/>
  <c r="BT282" i="39"/>
  <c r="BD282" i="39"/>
  <c r="AN283" i="39"/>
  <c r="BL283" i="39"/>
  <c r="AF284" i="39"/>
  <c r="AV283" i="39"/>
  <c r="BA284" i="39"/>
  <c r="BQ284" i="39"/>
  <c r="AK285" i="39"/>
  <c r="BK282" i="39"/>
  <c r="CA282" i="39"/>
  <c r="AU283" i="39"/>
  <c r="BZ284" i="39"/>
  <c r="AT285" i="39"/>
  <c r="BJ284" i="39"/>
  <c r="BN282" i="39"/>
  <c r="AH283" i="39"/>
  <c r="AX282" i="39"/>
  <c r="BP284" i="39"/>
  <c r="AJ285" i="39"/>
  <c r="AZ284" i="39"/>
  <c r="AL284" i="39"/>
  <c r="BB283" i="39"/>
  <c r="BR283" i="39"/>
  <c r="AP284" i="39"/>
  <c r="BV283" i="39"/>
  <c r="BF283" i="39"/>
  <c r="BU283" i="39"/>
  <c r="AO284" i="39"/>
  <c r="BE283" i="39"/>
  <c r="BI283" i="39"/>
  <c r="AS284" i="39"/>
  <c r="BY283" i="39"/>
  <c r="AM284" i="39"/>
  <c r="BS283" i="39"/>
  <c r="BC283" i="39"/>
  <c r="BX284" i="39"/>
  <c r="AR285" i="39"/>
  <c r="BH284" i="39"/>
  <c r="BU282" i="38"/>
  <c r="AO283" i="38"/>
  <c r="BE282" i="38"/>
  <c r="AH284" i="38"/>
  <c r="BN283" i="38"/>
  <c r="AX283" i="38"/>
  <c r="AI284" i="38"/>
  <c r="AY283" i="38"/>
  <c r="BO283" i="38"/>
  <c r="CA282" i="38"/>
  <c r="AU283" i="38"/>
  <c r="BK282" i="38"/>
  <c r="AV282" i="38"/>
  <c r="AF283" i="38"/>
  <c r="BL282" i="38"/>
  <c r="BW284" i="38"/>
  <c r="AQ285" i="38"/>
  <c r="BG284" i="38"/>
  <c r="BB284" i="38"/>
  <c r="BR284" i="38"/>
  <c r="AL285" i="38"/>
  <c r="AJ284" i="38"/>
  <c r="BP283" i="38"/>
  <c r="AZ283" i="38"/>
  <c r="AM284" i="38"/>
  <c r="BS283" i="38"/>
  <c r="BC283" i="38"/>
  <c r="AK284" i="38"/>
  <c r="BQ283" i="38"/>
  <c r="BA283" i="38"/>
  <c r="BH283" i="38"/>
  <c r="BX283" i="38"/>
  <c r="AR284" i="38"/>
  <c r="AP283" i="38"/>
  <c r="BF282" i="38"/>
  <c r="BV282" i="38"/>
  <c r="AG283" i="38"/>
  <c r="BM282" i="38"/>
  <c r="AW282" i="38"/>
  <c r="AN284" i="38"/>
  <c r="BD283" i="38"/>
  <c r="BT283" i="38"/>
  <c r="BU282" i="37"/>
  <c r="AO283" i="37"/>
  <c r="BE282" i="37"/>
  <c r="BB282" i="37"/>
  <c r="BR282" i="37"/>
  <c r="AL283" i="37"/>
  <c r="AY282" i="37"/>
  <c r="BO282" i="37"/>
  <c r="AI283" i="37"/>
  <c r="BA282" i="37"/>
  <c r="BQ282" i="37"/>
  <c r="AK283" i="37"/>
  <c r="BL283" i="37"/>
  <c r="AV283" i="37"/>
  <c r="AF284" i="37"/>
  <c r="AQ283" i="37"/>
  <c r="BW282" i="37"/>
  <c r="BG282" i="37"/>
  <c r="AS283" i="37"/>
  <c r="BI282" i="37"/>
  <c r="BY282" i="37"/>
  <c r="AZ282" i="37"/>
  <c r="BP282" i="37"/>
  <c r="AJ283" i="37"/>
  <c r="BS282" i="37"/>
  <c r="AM283" i="37"/>
  <c r="BC282" i="37"/>
  <c r="BK283" i="37"/>
  <c r="AU284" i="37"/>
  <c r="CA283" i="37"/>
  <c r="BX284" i="37"/>
  <c r="BH284" i="37"/>
  <c r="AR285" i="37"/>
  <c r="BV283" i="37"/>
  <c r="BF283" i="37"/>
  <c r="AP284" i="37"/>
  <c r="AT283" i="37"/>
  <c r="BJ282" i="37"/>
  <c r="BZ282" i="37"/>
  <c r="BT282" i="37"/>
  <c r="AN283" i="37"/>
  <c r="BD282" i="37"/>
  <c r="BN284" i="36"/>
  <c r="AX284" i="36"/>
  <c r="AH285" i="36"/>
  <c r="CA282" i="36"/>
  <c r="AU283" i="36"/>
  <c r="BK282" i="36"/>
  <c r="BT282" i="36"/>
  <c r="AN283" i="36"/>
  <c r="BD282" i="36"/>
  <c r="AQ283" i="36"/>
  <c r="BW282" i="36"/>
  <c r="BG282" i="36"/>
  <c r="BQ284" i="36"/>
  <c r="BA284" i="36"/>
  <c r="AK285" i="36"/>
  <c r="AS283" i="36"/>
  <c r="BY282" i="36"/>
  <c r="BI282" i="36"/>
  <c r="BM282" i="36"/>
  <c r="AW282" i="36"/>
  <c r="AG283" i="36"/>
  <c r="BS282" i="36"/>
  <c r="BC282" i="36"/>
  <c r="AM283" i="36"/>
  <c r="BR283" i="36"/>
  <c r="BB283" i="36"/>
  <c r="AL284" i="36"/>
  <c r="AR284" i="36"/>
  <c r="BH283" i="36"/>
  <c r="BX283" i="36"/>
  <c r="BV282" i="36"/>
  <c r="BF282" i="36"/>
  <c r="AP283" i="36"/>
  <c r="AJ284" i="36"/>
  <c r="AZ283" i="36"/>
  <c r="BP283" i="36"/>
  <c r="BZ282" i="36"/>
  <c r="BJ282" i="36"/>
  <c r="AT283" i="36"/>
  <c r="AY282" i="36"/>
  <c r="BO282" i="36"/>
  <c r="AI283" i="36"/>
  <c r="BU283" i="36"/>
  <c r="BE283" i="36"/>
  <c r="AO284" i="36"/>
  <c r="BL282" i="36"/>
  <c r="AV282" i="36"/>
  <c r="AF283" i="36"/>
  <c r="BW279" i="16"/>
  <c r="BG279" i="16"/>
  <c r="BL152" i="16"/>
  <c r="AV152" i="16"/>
  <c r="BE279" i="16"/>
  <c r="BU279" i="16"/>
  <c r="BK280" i="16"/>
  <c r="CA280" i="16"/>
  <c r="BY279" i="16"/>
  <c r="BI279" i="16"/>
  <c r="BJ280" i="16"/>
  <c r="BZ280" i="16"/>
  <c r="BT279" i="16"/>
  <c r="BD279" i="16"/>
  <c r="BM152" i="16"/>
  <c r="AW152" i="16"/>
  <c r="BP153" i="16"/>
  <c r="AZ153" i="16"/>
  <c r="BC152" i="16"/>
  <c r="BS152" i="16"/>
  <c r="AX152" i="16"/>
  <c r="BN152" i="16"/>
  <c r="BV280" i="16"/>
  <c r="BF280" i="16"/>
  <c r="BH280" i="16"/>
  <c r="BX280" i="16"/>
  <c r="BR152" i="16"/>
  <c r="BB152" i="16"/>
  <c r="BO153" i="16"/>
  <c r="AY153" i="16"/>
  <c r="BQ152" i="16"/>
  <c r="BA152" i="16"/>
  <c r="AU281" i="16"/>
  <c r="AT281" i="16"/>
  <c r="AS280" i="16"/>
  <c r="AN280" i="16"/>
  <c r="AQ280" i="16"/>
  <c r="AP281" i="16"/>
  <c r="AO280" i="16"/>
  <c r="AR281" i="16"/>
  <c r="AI154" i="16"/>
  <c r="AJ154" i="16"/>
  <c r="T138" i="15"/>
  <c r="AB138" i="15" s="1"/>
  <c r="Y138" i="15"/>
  <c r="AG138" i="15" s="1"/>
  <c r="V138" i="15"/>
  <c r="AD138" i="15" s="1"/>
  <c r="U137" i="15"/>
  <c r="AC137" i="15" s="1"/>
  <c r="W138" i="15"/>
  <c r="AE138" i="15" s="1"/>
  <c r="X138" i="15"/>
  <c r="AF138" i="15" s="1"/>
  <c r="S137" i="15"/>
  <c r="AA137" i="15" s="1"/>
  <c r="R138" i="15"/>
  <c r="Z138" i="15" s="1"/>
  <c r="AU284" i="41" l="1"/>
  <c r="CA283" i="41"/>
  <c r="BK283" i="41"/>
  <c r="BL283" i="40"/>
  <c r="AV283" i="40"/>
  <c r="AF284" i="40"/>
  <c r="BK283" i="43"/>
  <c r="CA283" i="43"/>
  <c r="AU284" i="43"/>
  <c r="BP283" i="41"/>
  <c r="AZ283" i="41"/>
  <c r="AJ284" i="41"/>
  <c r="BM283" i="37"/>
  <c r="AG284" i="37"/>
  <c r="AW283" i="37"/>
  <c r="BZ283" i="43"/>
  <c r="BJ283" i="43"/>
  <c r="AT284" i="43"/>
  <c r="AL284" i="42"/>
  <c r="BR283" i="42"/>
  <c r="BB283" i="42"/>
  <c r="BI283" i="38"/>
  <c r="BY283" i="38"/>
  <c r="AS284" i="38"/>
  <c r="AS284" i="43"/>
  <c r="BY283" i="43"/>
  <c r="BI283" i="43"/>
  <c r="AC180" i="45"/>
  <c r="U181" i="45"/>
  <c r="BH283" i="40"/>
  <c r="BX283" i="40"/>
  <c r="AR284" i="40"/>
  <c r="BW284" i="39"/>
  <c r="BG284" i="39"/>
  <c r="AQ285" i="39"/>
  <c r="AT284" i="38"/>
  <c r="BJ283" i="38"/>
  <c r="BZ283" i="38"/>
  <c r="V181" i="45"/>
  <c r="AD180" i="45"/>
  <c r="BT283" i="42"/>
  <c r="BD283" i="42"/>
  <c r="AN284" i="42"/>
  <c r="BM283" i="40"/>
  <c r="AG284" i="40"/>
  <c r="AW283" i="40"/>
  <c r="BN284" i="37"/>
  <c r="AH285" i="37"/>
  <c r="AX284" i="37"/>
  <c r="BM283" i="42"/>
  <c r="AG284" i="42"/>
  <c r="AW283" i="42"/>
  <c r="BP283" i="42"/>
  <c r="AJ284" i="42"/>
  <c r="AZ283" i="42"/>
  <c r="W183" i="45"/>
  <c r="AE182" i="45"/>
  <c r="S183" i="45"/>
  <c r="AA182" i="45"/>
  <c r="AB183" i="45"/>
  <c r="T184" i="45"/>
  <c r="Z182" i="45"/>
  <c r="R183" i="45"/>
  <c r="AF180" i="45"/>
  <c r="X181" i="45"/>
  <c r="AG180" i="45"/>
  <c r="Y181" i="45"/>
  <c r="BF284" i="44"/>
  <c r="AP285" i="44"/>
  <c r="BV284" i="44"/>
  <c r="BJ283" i="44"/>
  <c r="BZ283" i="44"/>
  <c r="AT284" i="44"/>
  <c r="BG284" i="44"/>
  <c r="AQ285" i="44"/>
  <c r="BW284" i="44"/>
  <c r="AZ283" i="44"/>
  <c r="BP283" i="44"/>
  <c r="AJ284" i="44"/>
  <c r="BE284" i="44"/>
  <c r="AO285" i="44"/>
  <c r="BU284" i="44"/>
  <c r="AU286" i="44"/>
  <c r="BK285" i="44"/>
  <c r="CA285" i="44"/>
  <c r="BQ285" i="44"/>
  <c r="BA285" i="44"/>
  <c r="AK286" i="44"/>
  <c r="AG285" i="44"/>
  <c r="BM284" i="44"/>
  <c r="AW284" i="44"/>
  <c r="BY284" i="44"/>
  <c r="BI284" i="44"/>
  <c r="AS285" i="44"/>
  <c r="AM284" i="44"/>
  <c r="BC283" i="44"/>
  <c r="BS283" i="44"/>
  <c r="AX285" i="44"/>
  <c r="BN285" i="44"/>
  <c r="AH286" i="44"/>
  <c r="AI284" i="44"/>
  <c r="AY283" i="44"/>
  <c r="BO283" i="44"/>
  <c r="AF286" i="44"/>
  <c r="BL285" i="44"/>
  <c r="AV285" i="44"/>
  <c r="AL287" i="44"/>
  <c r="BR286" i="44"/>
  <c r="BB286" i="44"/>
  <c r="BX283" i="44"/>
  <c r="BH283" i="44"/>
  <c r="AR284" i="44"/>
  <c r="BD284" i="44"/>
  <c r="AN285" i="44"/>
  <c r="BT284" i="44"/>
  <c r="BC284" i="43"/>
  <c r="BS284" i="43"/>
  <c r="AM285" i="43"/>
  <c r="AZ283" i="43"/>
  <c r="AJ284" i="43"/>
  <c r="BP283" i="43"/>
  <c r="BX285" i="43"/>
  <c r="AR286" i="43"/>
  <c r="BH285" i="43"/>
  <c r="AK285" i="43"/>
  <c r="BA284" i="43"/>
  <c r="BQ284" i="43"/>
  <c r="AP285" i="43"/>
  <c r="BF284" i="43"/>
  <c r="BV284" i="43"/>
  <c r="BB284" i="43"/>
  <c r="AL285" i="43"/>
  <c r="BR284" i="43"/>
  <c r="BD284" i="43"/>
  <c r="BT284" i="43"/>
  <c r="AN285" i="43"/>
  <c r="BE284" i="43"/>
  <c r="BU284" i="43"/>
  <c r="AO285" i="43"/>
  <c r="BL284" i="43"/>
  <c r="AF285" i="43"/>
  <c r="AV284" i="43"/>
  <c r="AX283" i="43"/>
  <c r="AH284" i="43"/>
  <c r="BN283" i="43"/>
  <c r="AW283" i="43"/>
  <c r="BM283" i="43"/>
  <c r="AG284" i="43"/>
  <c r="AI284" i="43"/>
  <c r="AY283" i="43"/>
  <c r="BO283" i="43"/>
  <c r="BW284" i="43"/>
  <c r="AQ285" i="43"/>
  <c r="BG284" i="43"/>
  <c r="BL283" i="42"/>
  <c r="AF284" i="42"/>
  <c r="AV283" i="42"/>
  <c r="BH283" i="42"/>
  <c r="AR284" i="42"/>
  <c r="BX283" i="42"/>
  <c r="CA284" i="42"/>
  <c r="AU285" i="42"/>
  <c r="BK284" i="42"/>
  <c r="AT284" i="42"/>
  <c r="BZ283" i="42"/>
  <c r="BJ283" i="42"/>
  <c r="BA284" i="42"/>
  <c r="AK285" i="42"/>
  <c r="BQ284" i="42"/>
  <c r="BC285" i="42"/>
  <c r="AM286" i="42"/>
  <c r="BS285" i="42"/>
  <c r="AX285" i="42"/>
  <c r="BN285" i="42"/>
  <c r="AH286" i="42"/>
  <c r="BG283" i="42"/>
  <c r="AQ284" i="42"/>
  <c r="BW283" i="42"/>
  <c r="BI283" i="42"/>
  <c r="AS284" i="42"/>
  <c r="BY283" i="42"/>
  <c r="BO283" i="42"/>
  <c r="AI284" i="42"/>
  <c r="AY283" i="42"/>
  <c r="AO286" i="42"/>
  <c r="BU285" i="42"/>
  <c r="BE285" i="42"/>
  <c r="BF283" i="42"/>
  <c r="AP284" i="42"/>
  <c r="BV283" i="42"/>
  <c r="BC283" i="41"/>
  <c r="BS283" i="41"/>
  <c r="AM284" i="41"/>
  <c r="BD283" i="41"/>
  <c r="BT283" i="41"/>
  <c r="AN284" i="41"/>
  <c r="AY284" i="41"/>
  <c r="BO284" i="41"/>
  <c r="AI285" i="41"/>
  <c r="AX284" i="41"/>
  <c r="BN284" i="41"/>
  <c r="AH285" i="41"/>
  <c r="AL284" i="41"/>
  <c r="BB283" i="41"/>
  <c r="BR283" i="41"/>
  <c r="BU286" i="41"/>
  <c r="AO287" i="41"/>
  <c r="BE286" i="41"/>
  <c r="BI286" i="41"/>
  <c r="BY286" i="41"/>
  <c r="AS287" i="41"/>
  <c r="BL283" i="41"/>
  <c r="AV283" i="41"/>
  <c r="AF284" i="41"/>
  <c r="BM283" i="41"/>
  <c r="AW283" i="41"/>
  <c r="AG284" i="41"/>
  <c r="BX283" i="41"/>
  <c r="AR284" i="41"/>
  <c r="BH283" i="41"/>
  <c r="AQ284" i="41"/>
  <c r="BG283" i="41"/>
  <c r="BW283" i="41"/>
  <c r="BF283" i="41"/>
  <c r="AP284" i="41"/>
  <c r="BV283" i="41"/>
  <c r="BQ285" i="41"/>
  <c r="BA285" i="41"/>
  <c r="AK286" i="41"/>
  <c r="BZ285" i="41"/>
  <c r="AT286" i="41"/>
  <c r="BJ285" i="41"/>
  <c r="BN283" i="40"/>
  <c r="AX283" i="40"/>
  <c r="AH284" i="40"/>
  <c r="BS284" i="40"/>
  <c r="AM285" i="40"/>
  <c r="BC284" i="40"/>
  <c r="AZ283" i="40"/>
  <c r="BP283" i="40"/>
  <c r="AJ284" i="40"/>
  <c r="BW285" i="40"/>
  <c r="AQ286" i="40"/>
  <c r="BG285" i="40"/>
  <c r="BE283" i="40"/>
  <c r="AO284" i="40"/>
  <c r="BU283" i="40"/>
  <c r="AT285" i="40"/>
  <c r="BZ284" i="40"/>
  <c r="BJ284" i="40"/>
  <c r="CA283" i="40"/>
  <c r="AU284" i="40"/>
  <c r="BK283" i="40"/>
  <c r="AY283" i="40"/>
  <c r="BO283" i="40"/>
  <c r="AI284" i="40"/>
  <c r="BF283" i="40"/>
  <c r="AP284" i="40"/>
  <c r="BV283" i="40"/>
  <c r="BY283" i="40"/>
  <c r="AS284" i="40"/>
  <c r="BI283" i="40"/>
  <c r="BR283" i="40"/>
  <c r="AL284" i="40"/>
  <c r="BB283" i="40"/>
  <c r="BQ285" i="40"/>
  <c r="AK286" i="40"/>
  <c r="BA285" i="40"/>
  <c r="BD283" i="40"/>
  <c r="BT283" i="40"/>
  <c r="AN284" i="40"/>
  <c r="BQ285" i="39"/>
  <c r="AK286" i="39"/>
  <c r="BA285" i="39"/>
  <c r="BF284" i="39"/>
  <c r="BV284" i="39"/>
  <c r="AP285" i="39"/>
  <c r="AI284" i="39"/>
  <c r="BO283" i="39"/>
  <c r="AY283" i="39"/>
  <c r="BE284" i="39"/>
  <c r="BU284" i="39"/>
  <c r="AO285" i="39"/>
  <c r="BR284" i="39"/>
  <c r="AL285" i="39"/>
  <c r="BB284" i="39"/>
  <c r="BX285" i="39"/>
  <c r="AR286" i="39"/>
  <c r="BH285" i="39"/>
  <c r="BN283" i="39"/>
  <c r="AH284" i="39"/>
  <c r="AX283" i="39"/>
  <c r="BC284" i="39"/>
  <c r="BS284" i="39"/>
  <c r="AM285" i="39"/>
  <c r="AT286" i="39"/>
  <c r="BZ285" i="39"/>
  <c r="BJ285" i="39"/>
  <c r="BM283" i="39"/>
  <c r="AG284" i="39"/>
  <c r="AW283" i="39"/>
  <c r="BP285" i="39"/>
  <c r="AZ285" i="39"/>
  <c r="AJ286" i="39"/>
  <c r="BL284" i="39"/>
  <c r="AF285" i="39"/>
  <c r="AV284" i="39"/>
  <c r="BT283" i="39"/>
  <c r="BD283" i="39"/>
  <c r="AN284" i="39"/>
  <c r="BY284" i="39"/>
  <c r="AS285" i="39"/>
  <c r="BI284" i="39"/>
  <c r="BK283" i="39"/>
  <c r="CA283" i="39"/>
  <c r="AU284" i="39"/>
  <c r="AF284" i="38"/>
  <c r="AV283" i="38"/>
  <c r="BL283" i="38"/>
  <c r="AQ286" i="38"/>
  <c r="BG285" i="38"/>
  <c r="BW285" i="38"/>
  <c r="BR285" i="38"/>
  <c r="BB285" i="38"/>
  <c r="AL286" i="38"/>
  <c r="BN284" i="38"/>
  <c r="AX284" i="38"/>
  <c r="AH285" i="38"/>
  <c r="BK283" i="38"/>
  <c r="CA283" i="38"/>
  <c r="AU284" i="38"/>
  <c r="BM283" i="38"/>
  <c r="AG284" i="38"/>
  <c r="AW283" i="38"/>
  <c r="BX284" i="38"/>
  <c r="BH284" i="38"/>
  <c r="AR285" i="38"/>
  <c r="BQ284" i="38"/>
  <c r="AK285" i="38"/>
  <c r="BA284" i="38"/>
  <c r="BC284" i="38"/>
  <c r="BS284" i="38"/>
  <c r="AM285" i="38"/>
  <c r="AI285" i="38"/>
  <c r="BO284" i="38"/>
  <c r="AY284" i="38"/>
  <c r="BD284" i="38"/>
  <c r="AN285" i="38"/>
  <c r="BT284" i="38"/>
  <c r="BP284" i="38"/>
  <c r="AJ285" i="38"/>
  <c r="AZ284" i="38"/>
  <c r="AO284" i="38"/>
  <c r="BE283" i="38"/>
  <c r="BU283" i="38"/>
  <c r="BF283" i="38"/>
  <c r="BV283" i="38"/>
  <c r="AP284" i="38"/>
  <c r="AR286" i="37"/>
  <c r="BH285" i="37"/>
  <c r="BX285" i="37"/>
  <c r="BG283" i="37"/>
  <c r="AQ284" i="37"/>
  <c r="BW283" i="37"/>
  <c r="AK284" i="37"/>
  <c r="BA283" i="37"/>
  <c r="BQ283" i="37"/>
  <c r="BS283" i="37"/>
  <c r="BC283" i="37"/>
  <c r="AM284" i="37"/>
  <c r="AJ284" i="37"/>
  <c r="AZ283" i="37"/>
  <c r="BP283" i="37"/>
  <c r="AV284" i="37"/>
  <c r="AF285" i="37"/>
  <c r="BL284" i="37"/>
  <c r="AU285" i="37"/>
  <c r="CA284" i="37"/>
  <c r="BK284" i="37"/>
  <c r="AI284" i="37"/>
  <c r="AY283" i="37"/>
  <c r="BO283" i="37"/>
  <c r="AL284" i="37"/>
  <c r="BB283" i="37"/>
  <c r="BR283" i="37"/>
  <c r="BJ283" i="37"/>
  <c r="AT284" i="37"/>
  <c r="BZ283" i="37"/>
  <c r="BF284" i="37"/>
  <c r="BV284" i="37"/>
  <c r="AP285" i="37"/>
  <c r="BI283" i="37"/>
  <c r="AS284" i="37"/>
  <c r="BY283" i="37"/>
  <c r="BU283" i="37"/>
  <c r="BE283" i="37"/>
  <c r="AO284" i="37"/>
  <c r="BT283" i="37"/>
  <c r="BD283" i="37"/>
  <c r="AN284" i="37"/>
  <c r="AQ284" i="36"/>
  <c r="BG283" i="36"/>
  <c r="BW283" i="36"/>
  <c r="AR285" i="36"/>
  <c r="BH284" i="36"/>
  <c r="BX284" i="36"/>
  <c r="BR284" i="36"/>
  <c r="BB284" i="36"/>
  <c r="AL285" i="36"/>
  <c r="AT284" i="36"/>
  <c r="BJ283" i="36"/>
  <c r="BZ283" i="36"/>
  <c r="BQ285" i="36"/>
  <c r="AK286" i="36"/>
  <c r="BA285" i="36"/>
  <c r="BP284" i="36"/>
  <c r="AZ284" i="36"/>
  <c r="AJ285" i="36"/>
  <c r="AP284" i="36"/>
  <c r="BF283" i="36"/>
  <c r="BV283" i="36"/>
  <c r="AV283" i="36"/>
  <c r="AF284" i="36"/>
  <c r="BL283" i="36"/>
  <c r="AX285" i="36"/>
  <c r="BN285" i="36"/>
  <c r="AH286" i="36"/>
  <c r="AI284" i="36"/>
  <c r="AY283" i="36"/>
  <c r="BO283" i="36"/>
  <c r="AS284" i="36"/>
  <c r="BI283" i="36"/>
  <c r="BY283" i="36"/>
  <c r="BT283" i="36"/>
  <c r="BD283" i="36"/>
  <c r="AN284" i="36"/>
  <c r="BE284" i="36"/>
  <c r="AO285" i="36"/>
  <c r="BU284" i="36"/>
  <c r="BK283" i="36"/>
  <c r="AU284" i="36"/>
  <c r="CA283" i="36"/>
  <c r="BS283" i="36"/>
  <c r="BC283" i="36"/>
  <c r="AM284" i="36"/>
  <c r="BM283" i="36"/>
  <c r="AW283" i="36"/>
  <c r="AG284" i="36"/>
  <c r="BX281" i="16"/>
  <c r="BH281" i="16"/>
  <c r="BW280" i="16"/>
  <c r="BG280" i="16"/>
  <c r="BI280" i="16"/>
  <c r="BY280" i="16"/>
  <c r="BK281" i="16"/>
  <c r="CA281" i="16"/>
  <c r="BE280" i="16"/>
  <c r="BU280" i="16"/>
  <c r="BT280" i="16"/>
  <c r="BD280" i="16"/>
  <c r="BZ281" i="16"/>
  <c r="BJ281" i="16"/>
  <c r="BQ153" i="16"/>
  <c r="BA153" i="16"/>
  <c r="AW153" i="16"/>
  <c r="BM153" i="16"/>
  <c r="AY154" i="16"/>
  <c r="BO154" i="16"/>
  <c r="AX153" i="16"/>
  <c r="BN153" i="16"/>
  <c r="BF281" i="16"/>
  <c r="BV281" i="16"/>
  <c r="AZ154" i="16"/>
  <c r="BP154" i="16"/>
  <c r="AV153" i="16"/>
  <c r="BL153" i="16"/>
  <c r="BR153" i="16"/>
  <c r="BB153" i="16"/>
  <c r="BC153" i="16"/>
  <c r="BS153" i="16"/>
  <c r="AQ281" i="16"/>
  <c r="AN281" i="16"/>
  <c r="AR282" i="16"/>
  <c r="AO281" i="16"/>
  <c r="AP282" i="16"/>
  <c r="AS281" i="16"/>
  <c r="AT282" i="16"/>
  <c r="AU282" i="16"/>
  <c r="AH154" i="16"/>
  <c r="AG154" i="16"/>
  <c r="AK154" i="16"/>
  <c r="AF154" i="16"/>
  <c r="AM154" i="16"/>
  <c r="AL154" i="16"/>
  <c r="R139" i="15"/>
  <c r="Z139" i="15" s="1"/>
  <c r="U138" i="15"/>
  <c r="AC138" i="15" s="1"/>
  <c r="V139" i="15"/>
  <c r="AD139" i="15" s="1"/>
  <c r="S138" i="15"/>
  <c r="AA138" i="15" s="1"/>
  <c r="X139" i="15"/>
  <c r="AF139" i="15" s="1"/>
  <c r="Y139" i="15"/>
  <c r="AG139" i="15" s="1"/>
  <c r="T139" i="15"/>
  <c r="AB139" i="15" s="1"/>
  <c r="W139" i="15"/>
  <c r="AE139" i="15" s="1"/>
  <c r="V182" i="45" l="1"/>
  <c r="AD181" i="45"/>
  <c r="BR284" i="42"/>
  <c r="BB284" i="42"/>
  <c r="AL285" i="42"/>
  <c r="BZ284" i="43"/>
  <c r="AT285" i="43"/>
  <c r="BJ284" i="43"/>
  <c r="BZ284" i="38"/>
  <c r="BJ284" i="38"/>
  <c r="AT285" i="38"/>
  <c r="AQ286" i="39"/>
  <c r="BW285" i="39"/>
  <c r="BG285" i="39"/>
  <c r="BP284" i="42"/>
  <c r="AJ285" i="42"/>
  <c r="AZ284" i="42"/>
  <c r="AG285" i="37"/>
  <c r="AW284" i="37"/>
  <c r="BM284" i="37"/>
  <c r="BX284" i="40"/>
  <c r="BH284" i="40"/>
  <c r="AR285" i="40"/>
  <c r="AJ285" i="41"/>
  <c r="AZ284" i="41"/>
  <c r="BP284" i="41"/>
  <c r="AG285" i="42"/>
  <c r="BM284" i="42"/>
  <c r="AW284" i="42"/>
  <c r="U182" i="45"/>
  <c r="AC181" i="45"/>
  <c r="AU285" i="43"/>
  <c r="BK284" i="43"/>
  <c r="CA284" i="43"/>
  <c r="AX285" i="37"/>
  <c r="BN285" i="37"/>
  <c r="AH286" i="37"/>
  <c r="AV284" i="40"/>
  <c r="BL284" i="40"/>
  <c r="AF285" i="40"/>
  <c r="AW284" i="40"/>
  <c r="BM284" i="40"/>
  <c r="AG285" i="40"/>
  <c r="AS285" i="43"/>
  <c r="BY284" i="43"/>
  <c r="BI284" i="43"/>
  <c r="BY284" i="38"/>
  <c r="BI284" i="38"/>
  <c r="AS285" i="38"/>
  <c r="BD284" i="42"/>
  <c r="BT284" i="42"/>
  <c r="AN285" i="42"/>
  <c r="BK284" i="41"/>
  <c r="AU285" i="41"/>
  <c r="CA284" i="41"/>
  <c r="X182" i="45"/>
  <c r="AF181" i="45"/>
  <c r="Y182" i="45"/>
  <c r="AG181" i="45"/>
  <c r="Z183" i="45"/>
  <c r="R184" i="45"/>
  <c r="AA183" i="45"/>
  <c r="S184" i="45"/>
  <c r="AB184" i="45"/>
  <c r="T185" i="45"/>
  <c r="AE183" i="45"/>
  <c r="W184" i="45"/>
  <c r="AO286" i="44"/>
  <c r="BE285" i="44"/>
  <c r="BU285" i="44"/>
  <c r="AJ285" i="44"/>
  <c r="AZ284" i="44"/>
  <c r="BP284" i="44"/>
  <c r="BW285" i="44"/>
  <c r="BG285" i="44"/>
  <c r="AQ286" i="44"/>
  <c r="BT285" i="44"/>
  <c r="AN286" i="44"/>
  <c r="BD285" i="44"/>
  <c r="AV286" i="44"/>
  <c r="BL286" i="44"/>
  <c r="AF287" i="44"/>
  <c r="BN286" i="44"/>
  <c r="AH287" i="44"/>
  <c r="AX286" i="44"/>
  <c r="BC284" i="44"/>
  <c r="AM285" i="44"/>
  <c r="BS284" i="44"/>
  <c r="BR287" i="44"/>
  <c r="BB287" i="44"/>
  <c r="AL288" i="44"/>
  <c r="AS286" i="44"/>
  <c r="BI285" i="44"/>
  <c r="BY285" i="44"/>
  <c r="BZ284" i="44"/>
  <c r="AT285" i="44"/>
  <c r="BJ284" i="44"/>
  <c r="BH284" i="44"/>
  <c r="BX284" i="44"/>
  <c r="AR285" i="44"/>
  <c r="AW285" i="44"/>
  <c r="AG286" i="44"/>
  <c r="BM285" i="44"/>
  <c r="BV285" i="44"/>
  <c r="BF285" i="44"/>
  <c r="AP286" i="44"/>
  <c r="AU287" i="44"/>
  <c r="BK286" i="44"/>
  <c r="CA286" i="44"/>
  <c r="AI285" i="44"/>
  <c r="AY284" i="44"/>
  <c r="BO284" i="44"/>
  <c r="BQ286" i="44"/>
  <c r="BA286" i="44"/>
  <c r="AK287" i="44"/>
  <c r="AX284" i="43"/>
  <c r="AH285" i="43"/>
  <c r="BN284" i="43"/>
  <c r="AK286" i="43"/>
  <c r="BA285" i="43"/>
  <c r="BQ285" i="43"/>
  <c r="AJ285" i="43"/>
  <c r="BP284" i="43"/>
  <c r="AZ284" i="43"/>
  <c r="AF286" i="43"/>
  <c r="BL285" i="43"/>
  <c r="AV285" i="43"/>
  <c r="BD285" i="43"/>
  <c r="BT285" i="43"/>
  <c r="AN286" i="43"/>
  <c r="BE285" i="43"/>
  <c r="BU285" i="43"/>
  <c r="AO286" i="43"/>
  <c r="AI285" i="43"/>
  <c r="AY284" i="43"/>
  <c r="BO284" i="43"/>
  <c r="AM286" i="43"/>
  <c r="BC285" i="43"/>
  <c r="BS285" i="43"/>
  <c r="AL286" i="43"/>
  <c r="BB285" i="43"/>
  <c r="BR285" i="43"/>
  <c r="AG285" i="43"/>
  <c r="BM284" i="43"/>
  <c r="AW284" i="43"/>
  <c r="BF285" i="43"/>
  <c r="BV285" i="43"/>
  <c r="AP286" i="43"/>
  <c r="BH286" i="43"/>
  <c r="AR287" i="43"/>
  <c r="BX286" i="43"/>
  <c r="BG285" i="43"/>
  <c r="BW285" i="43"/>
  <c r="AQ286" i="43"/>
  <c r="BZ284" i="42"/>
  <c r="AT285" i="42"/>
  <c r="BJ284" i="42"/>
  <c r="AV284" i="42"/>
  <c r="AF285" i="42"/>
  <c r="BL284" i="42"/>
  <c r="BK285" i="42"/>
  <c r="AU286" i="42"/>
  <c r="CA285" i="42"/>
  <c r="AH287" i="42"/>
  <c r="AX286" i="42"/>
  <c r="BN286" i="42"/>
  <c r="BX284" i="42"/>
  <c r="AR285" i="42"/>
  <c r="BH284" i="42"/>
  <c r="BE286" i="42"/>
  <c r="AO287" i="42"/>
  <c r="BU286" i="42"/>
  <c r="BS286" i="42"/>
  <c r="BC286" i="42"/>
  <c r="AM287" i="42"/>
  <c r="BF284" i="42"/>
  <c r="BV284" i="42"/>
  <c r="AP285" i="42"/>
  <c r="BW284" i="42"/>
  <c r="BG284" i="42"/>
  <c r="AQ285" i="42"/>
  <c r="AK286" i="42"/>
  <c r="BA285" i="42"/>
  <c r="BQ285" i="42"/>
  <c r="AS285" i="42"/>
  <c r="BI284" i="42"/>
  <c r="BY284" i="42"/>
  <c r="AY284" i="42"/>
  <c r="AI285" i="42"/>
  <c r="BO284" i="42"/>
  <c r="BF284" i="41"/>
  <c r="BV284" i="41"/>
  <c r="AP285" i="41"/>
  <c r="BW284" i="41"/>
  <c r="AQ285" i="41"/>
  <c r="BG284" i="41"/>
  <c r="AX285" i="41"/>
  <c r="AH286" i="41"/>
  <c r="BN285" i="41"/>
  <c r="BO285" i="41"/>
  <c r="AI286" i="41"/>
  <c r="AY285" i="41"/>
  <c r="BC284" i="41"/>
  <c r="BS284" i="41"/>
  <c r="AM285" i="41"/>
  <c r="BU287" i="41"/>
  <c r="BE287" i="41"/>
  <c r="AO288" i="41"/>
  <c r="BB284" i="41"/>
  <c r="BR284" i="41"/>
  <c r="AL285" i="41"/>
  <c r="AW284" i="41"/>
  <c r="BM284" i="41"/>
  <c r="AG285" i="41"/>
  <c r="BJ286" i="41"/>
  <c r="BZ286" i="41"/>
  <c r="AT287" i="41"/>
  <c r="BA286" i="41"/>
  <c r="BQ286" i="41"/>
  <c r="AK287" i="41"/>
  <c r="BX284" i="41"/>
  <c r="AR285" i="41"/>
  <c r="BH284" i="41"/>
  <c r="AF285" i="41"/>
  <c r="AV284" i="41"/>
  <c r="BL284" i="41"/>
  <c r="BT284" i="41"/>
  <c r="BD284" i="41"/>
  <c r="AN285" i="41"/>
  <c r="AS288" i="41"/>
  <c r="BY287" i="41"/>
  <c r="BI287" i="41"/>
  <c r="BT284" i="40"/>
  <c r="AN285" i="40"/>
  <c r="BD284" i="40"/>
  <c r="BE284" i="40"/>
  <c r="BU284" i="40"/>
  <c r="AO285" i="40"/>
  <c r="BY284" i="40"/>
  <c r="AS285" i="40"/>
  <c r="BI284" i="40"/>
  <c r="AX284" i="40"/>
  <c r="BN284" i="40"/>
  <c r="AH285" i="40"/>
  <c r="BG286" i="40"/>
  <c r="BW286" i="40"/>
  <c r="AQ287" i="40"/>
  <c r="AP285" i="40"/>
  <c r="BV284" i="40"/>
  <c r="BF284" i="40"/>
  <c r="AY284" i="40"/>
  <c r="BO284" i="40"/>
  <c r="AI285" i="40"/>
  <c r="AM286" i="40"/>
  <c r="BC285" i="40"/>
  <c r="BS285" i="40"/>
  <c r="BQ286" i="40"/>
  <c r="AK287" i="40"/>
  <c r="BA286" i="40"/>
  <c r="AT286" i="40"/>
  <c r="BZ285" i="40"/>
  <c r="BJ285" i="40"/>
  <c r="AZ284" i="40"/>
  <c r="BP284" i="40"/>
  <c r="AJ285" i="40"/>
  <c r="AU285" i="40"/>
  <c r="CA284" i="40"/>
  <c r="BK284" i="40"/>
  <c r="BR284" i="40"/>
  <c r="AL285" i="40"/>
  <c r="BB284" i="40"/>
  <c r="BJ286" i="39"/>
  <c r="BZ286" i="39"/>
  <c r="AT287" i="39"/>
  <c r="AM286" i="39"/>
  <c r="BC285" i="39"/>
  <c r="BS285" i="39"/>
  <c r="AV285" i="39"/>
  <c r="BL285" i="39"/>
  <c r="AF286" i="39"/>
  <c r="BN284" i="39"/>
  <c r="AH285" i="39"/>
  <c r="AX284" i="39"/>
  <c r="BH286" i="39"/>
  <c r="BX286" i="39"/>
  <c r="AR287" i="39"/>
  <c r="BR285" i="39"/>
  <c r="AL286" i="39"/>
  <c r="BB285" i="39"/>
  <c r="AO286" i="39"/>
  <c r="BE285" i="39"/>
  <c r="BU285" i="39"/>
  <c r="AU285" i="39"/>
  <c r="CA284" i="39"/>
  <c r="BK284" i="39"/>
  <c r="BO284" i="39"/>
  <c r="AY284" i="39"/>
  <c r="AI285" i="39"/>
  <c r="AP286" i="39"/>
  <c r="BV285" i="39"/>
  <c r="BF285" i="39"/>
  <c r="BD284" i="39"/>
  <c r="BT284" i="39"/>
  <c r="AN285" i="39"/>
  <c r="BA286" i="39"/>
  <c r="BQ286" i="39"/>
  <c r="AK287" i="39"/>
  <c r="AJ287" i="39"/>
  <c r="AZ286" i="39"/>
  <c r="BP286" i="39"/>
  <c r="BM284" i="39"/>
  <c r="AG285" i="39"/>
  <c r="AW284" i="39"/>
  <c r="BY285" i="39"/>
  <c r="AS286" i="39"/>
  <c r="BI285" i="39"/>
  <c r="BT285" i="38"/>
  <c r="AN286" i="38"/>
  <c r="BD285" i="38"/>
  <c r="AY285" i="38"/>
  <c r="BO285" i="38"/>
  <c r="AI286" i="38"/>
  <c r="BS285" i="38"/>
  <c r="AM286" i="38"/>
  <c r="BC285" i="38"/>
  <c r="BW286" i="38"/>
  <c r="BG286" i="38"/>
  <c r="AQ287" i="38"/>
  <c r="BQ285" i="38"/>
  <c r="AK286" i="38"/>
  <c r="BA285" i="38"/>
  <c r="BE284" i="38"/>
  <c r="AO285" i="38"/>
  <c r="BU284" i="38"/>
  <c r="CA284" i="38"/>
  <c r="BK284" i="38"/>
  <c r="AU285" i="38"/>
  <c r="AX285" i="38"/>
  <c r="BN285" i="38"/>
  <c r="AH286" i="38"/>
  <c r="AL287" i="38"/>
  <c r="BB286" i="38"/>
  <c r="BR286" i="38"/>
  <c r="BF284" i="38"/>
  <c r="AP285" i="38"/>
  <c r="BV284" i="38"/>
  <c r="BM284" i="38"/>
  <c r="AG285" i="38"/>
  <c r="AW284" i="38"/>
  <c r="AZ285" i="38"/>
  <c r="BP285" i="38"/>
  <c r="AJ286" i="38"/>
  <c r="AR286" i="38"/>
  <c r="BH285" i="38"/>
  <c r="BX285" i="38"/>
  <c r="BL284" i="38"/>
  <c r="AF285" i="38"/>
  <c r="AV284" i="38"/>
  <c r="AJ285" i="37"/>
  <c r="AZ284" i="37"/>
  <c r="BP284" i="37"/>
  <c r="BB284" i="37"/>
  <c r="AL285" i="37"/>
  <c r="BR284" i="37"/>
  <c r="BD284" i="37"/>
  <c r="AN285" i="37"/>
  <c r="BT284" i="37"/>
  <c r="AU286" i="37"/>
  <c r="BK285" i="37"/>
  <c r="CA285" i="37"/>
  <c r="AV285" i="37"/>
  <c r="BL285" i="37"/>
  <c r="AF286" i="37"/>
  <c r="AP286" i="37"/>
  <c r="BV285" i="37"/>
  <c r="BF285" i="37"/>
  <c r="BZ284" i="37"/>
  <c r="AT285" i="37"/>
  <c r="BJ284" i="37"/>
  <c r="BW284" i="37"/>
  <c r="BG284" i="37"/>
  <c r="AQ285" i="37"/>
  <c r="BC284" i="37"/>
  <c r="AM285" i="37"/>
  <c r="BS284" i="37"/>
  <c r="AI285" i="37"/>
  <c r="AY284" i="37"/>
  <c r="BO284" i="37"/>
  <c r="BA284" i="37"/>
  <c r="AK285" i="37"/>
  <c r="BQ284" i="37"/>
  <c r="BE284" i="37"/>
  <c r="BU284" i="37"/>
  <c r="AO285" i="37"/>
  <c r="BY284" i="37"/>
  <c r="AS285" i="37"/>
  <c r="BI284" i="37"/>
  <c r="BH286" i="37"/>
  <c r="AR287" i="37"/>
  <c r="BX286" i="37"/>
  <c r="AN285" i="36"/>
  <c r="BD284" i="36"/>
  <c r="BT284" i="36"/>
  <c r="AO286" i="36"/>
  <c r="BU285" i="36"/>
  <c r="BE285" i="36"/>
  <c r="BY284" i="36"/>
  <c r="AS285" i="36"/>
  <c r="BI284" i="36"/>
  <c r="BZ284" i="36"/>
  <c r="AT285" i="36"/>
  <c r="BJ284" i="36"/>
  <c r="AH287" i="36"/>
  <c r="BN286" i="36"/>
  <c r="AX286" i="36"/>
  <c r="AV284" i="36"/>
  <c r="AF285" i="36"/>
  <c r="BL284" i="36"/>
  <c r="AP285" i="36"/>
  <c r="BF284" i="36"/>
  <c r="BV284" i="36"/>
  <c r="AG285" i="36"/>
  <c r="BM284" i="36"/>
  <c r="AW284" i="36"/>
  <c r="BC284" i="36"/>
  <c r="AM285" i="36"/>
  <c r="BS284" i="36"/>
  <c r="BP285" i="36"/>
  <c r="AJ286" i="36"/>
  <c r="AZ285" i="36"/>
  <c r="BQ286" i="36"/>
  <c r="BA286" i="36"/>
  <c r="AK287" i="36"/>
  <c r="BR285" i="36"/>
  <c r="AL286" i="36"/>
  <c r="BB285" i="36"/>
  <c r="BO284" i="36"/>
  <c r="AY284" i="36"/>
  <c r="AI285" i="36"/>
  <c r="BX285" i="36"/>
  <c r="BH285" i="36"/>
  <c r="AR286" i="36"/>
  <c r="AU285" i="36"/>
  <c r="BK284" i="36"/>
  <c r="CA284" i="36"/>
  <c r="BW284" i="36"/>
  <c r="AQ285" i="36"/>
  <c r="BG284" i="36"/>
  <c r="BX282" i="16"/>
  <c r="BH282" i="16"/>
  <c r="AZ155" i="16"/>
  <c r="BP155" i="16"/>
  <c r="BZ282" i="16"/>
  <c r="BJ282" i="16"/>
  <c r="BY281" i="16"/>
  <c r="BI281" i="16"/>
  <c r="BE281" i="16"/>
  <c r="BU281" i="16"/>
  <c r="BC154" i="16"/>
  <c r="BS154" i="16"/>
  <c r="BK282" i="16"/>
  <c r="CA282" i="16"/>
  <c r="BF282" i="16"/>
  <c r="BV282" i="16"/>
  <c r="BD281" i="16"/>
  <c r="BT281" i="16"/>
  <c r="BB154" i="16"/>
  <c r="BR154" i="16"/>
  <c r="BG281" i="16"/>
  <c r="BW281" i="16"/>
  <c r="AY155" i="16"/>
  <c r="BO155" i="16"/>
  <c r="BL154" i="16"/>
  <c r="AV154" i="16"/>
  <c r="BA154" i="16"/>
  <c r="BQ154" i="16"/>
  <c r="BM154" i="16"/>
  <c r="AW154" i="16"/>
  <c r="BN154" i="16"/>
  <c r="AX154" i="16"/>
  <c r="AT283" i="16"/>
  <c r="AS282" i="16"/>
  <c r="AO282" i="16"/>
  <c r="AR283" i="16"/>
  <c r="AP283" i="16"/>
  <c r="AN282" i="16"/>
  <c r="AU283" i="16"/>
  <c r="AQ282" i="16"/>
  <c r="AJ156" i="16"/>
  <c r="AI156" i="16"/>
  <c r="W140" i="15"/>
  <c r="AE140" i="15" s="1"/>
  <c r="S139" i="15"/>
  <c r="AA139" i="15" s="1"/>
  <c r="T140" i="15"/>
  <c r="AB140" i="15" s="1"/>
  <c r="V140" i="15"/>
  <c r="AD140" i="15" s="1"/>
  <c r="U139" i="15"/>
  <c r="AC139" i="15" s="1"/>
  <c r="Y140" i="15"/>
  <c r="AG140" i="15" s="1"/>
  <c r="X140" i="15"/>
  <c r="AF140" i="15" s="1"/>
  <c r="R140" i="15"/>
  <c r="Z140" i="15" s="1"/>
  <c r="AV285" i="40" l="1"/>
  <c r="BL285" i="40"/>
  <c r="AF286" i="40"/>
  <c r="AW285" i="37"/>
  <c r="BM285" i="37"/>
  <c r="AG286" i="37"/>
  <c r="AX286" i="37"/>
  <c r="BN286" i="37"/>
  <c r="AH287" i="37"/>
  <c r="BP285" i="42"/>
  <c r="AJ286" i="42"/>
  <c r="AZ285" i="42"/>
  <c r="CA285" i="41"/>
  <c r="AU286" i="41"/>
  <c r="BK285" i="41"/>
  <c r="AN286" i="42"/>
  <c r="BT285" i="42"/>
  <c r="BD285" i="42"/>
  <c r="CA285" i="43"/>
  <c r="BK285" i="43"/>
  <c r="AU286" i="43"/>
  <c r="BG286" i="39"/>
  <c r="BW286" i="39"/>
  <c r="AQ287" i="39"/>
  <c r="AT286" i="38"/>
  <c r="BZ285" i="38"/>
  <c r="BJ285" i="38"/>
  <c r="U183" i="45"/>
  <c r="AC182" i="45"/>
  <c r="AS286" i="38"/>
  <c r="BY285" i="38"/>
  <c r="BI285" i="38"/>
  <c r="BM285" i="42"/>
  <c r="AW285" i="42"/>
  <c r="AG286" i="42"/>
  <c r="BZ285" i="43"/>
  <c r="BJ285" i="43"/>
  <c r="AT286" i="43"/>
  <c r="BR285" i="42"/>
  <c r="BB285" i="42"/>
  <c r="AL286" i="42"/>
  <c r="BY285" i="43"/>
  <c r="BI285" i="43"/>
  <c r="AS286" i="43"/>
  <c r="BP285" i="41"/>
  <c r="AJ286" i="41"/>
  <c r="AZ285" i="41"/>
  <c r="AW285" i="40"/>
  <c r="BM285" i="40"/>
  <c r="AG286" i="40"/>
  <c r="BX285" i="40"/>
  <c r="BH285" i="40"/>
  <c r="AR286" i="40"/>
  <c r="V183" i="45"/>
  <c r="AD182" i="45"/>
  <c r="T186" i="45"/>
  <c r="AB185" i="45"/>
  <c r="AA184" i="45"/>
  <c r="S185" i="45"/>
  <c r="R185" i="45"/>
  <c r="Z184" i="45"/>
  <c r="AE184" i="45"/>
  <c r="W185" i="45"/>
  <c r="Y183" i="45"/>
  <c r="AG182" i="45"/>
  <c r="X183" i="45"/>
  <c r="AF182" i="45"/>
  <c r="AF288" i="44"/>
  <c r="BL287" i="44"/>
  <c r="AV287" i="44"/>
  <c r="BK287" i="44"/>
  <c r="AU288" i="44"/>
  <c r="CA287" i="44"/>
  <c r="BT286" i="44"/>
  <c r="BD286" i="44"/>
  <c r="AN287" i="44"/>
  <c r="AQ287" i="44"/>
  <c r="BG286" i="44"/>
  <c r="BW286" i="44"/>
  <c r="BI286" i="44"/>
  <c r="AS287" i="44"/>
  <c r="BY286" i="44"/>
  <c r="AG287" i="44"/>
  <c r="BM286" i="44"/>
  <c r="AW286" i="44"/>
  <c r="BA287" i="44"/>
  <c r="BQ287" i="44"/>
  <c r="AK288" i="44"/>
  <c r="BB288" i="44"/>
  <c r="BR288" i="44"/>
  <c r="AJ286" i="44"/>
  <c r="AZ285" i="44"/>
  <c r="BP285" i="44"/>
  <c r="BS285" i="44"/>
  <c r="AM286" i="44"/>
  <c r="BC285" i="44"/>
  <c r="BJ285" i="44"/>
  <c r="BZ285" i="44"/>
  <c r="AT286" i="44"/>
  <c r="AY285" i="44"/>
  <c r="AI286" i="44"/>
  <c r="BO285" i="44"/>
  <c r="AP287" i="44"/>
  <c r="BF286" i="44"/>
  <c r="BV286" i="44"/>
  <c r="AR286" i="44"/>
  <c r="BH285" i="44"/>
  <c r="BX285" i="44"/>
  <c r="AX287" i="44"/>
  <c r="AH288" i="44"/>
  <c r="BN287" i="44"/>
  <c r="AO287" i="44"/>
  <c r="BU286" i="44"/>
  <c r="BE286" i="44"/>
  <c r="BT286" i="43"/>
  <c r="BD286" i="43"/>
  <c r="AN287" i="43"/>
  <c r="BP285" i="43"/>
  <c r="AJ286" i="43"/>
  <c r="AZ285" i="43"/>
  <c r="BO285" i="43"/>
  <c r="AI286" i="43"/>
  <c r="AY285" i="43"/>
  <c r="BU286" i="43"/>
  <c r="BE286" i="43"/>
  <c r="AO287" i="43"/>
  <c r="AR288" i="43"/>
  <c r="BX287" i="43"/>
  <c r="BH287" i="43"/>
  <c r="AK287" i="43"/>
  <c r="BQ286" i="43"/>
  <c r="BA286" i="43"/>
  <c r="BL286" i="43"/>
  <c r="AV286" i="43"/>
  <c r="AF287" i="43"/>
  <c r="BG286" i="43"/>
  <c r="BW286" i="43"/>
  <c r="AQ287" i="43"/>
  <c r="BF286" i="43"/>
  <c r="BV286" i="43"/>
  <c r="AP287" i="43"/>
  <c r="AH286" i="43"/>
  <c r="BN285" i="43"/>
  <c r="AX285" i="43"/>
  <c r="BM285" i="43"/>
  <c r="AG286" i="43"/>
  <c r="AW285" i="43"/>
  <c r="BR286" i="43"/>
  <c r="AL287" i="43"/>
  <c r="BB286" i="43"/>
  <c r="AM287" i="43"/>
  <c r="BS286" i="43"/>
  <c r="BC286" i="43"/>
  <c r="BX285" i="42"/>
  <c r="BH285" i="42"/>
  <c r="AR286" i="42"/>
  <c r="AY285" i="42"/>
  <c r="BO285" i="42"/>
  <c r="AI286" i="42"/>
  <c r="BJ285" i="42"/>
  <c r="AT286" i="42"/>
  <c r="BZ285" i="42"/>
  <c r="BW285" i="42"/>
  <c r="AQ286" i="42"/>
  <c r="BG285" i="42"/>
  <c r="AX287" i="42"/>
  <c r="BN287" i="42"/>
  <c r="AH288" i="42"/>
  <c r="AV285" i="42"/>
  <c r="BL285" i="42"/>
  <c r="AF286" i="42"/>
  <c r="AO288" i="42"/>
  <c r="BE287" i="42"/>
  <c r="BU287" i="42"/>
  <c r="BC287" i="42"/>
  <c r="BS287" i="42"/>
  <c r="AM288" i="42"/>
  <c r="BA286" i="42"/>
  <c r="AK287" i="42"/>
  <c r="BQ286" i="42"/>
  <c r="AP286" i="42"/>
  <c r="BV285" i="42"/>
  <c r="BF285" i="42"/>
  <c r="BY285" i="42"/>
  <c r="BI285" i="42"/>
  <c r="AS286" i="42"/>
  <c r="CA286" i="42"/>
  <c r="BK286" i="42"/>
  <c r="AU287" i="42"/>
  <c r="AT288" i="41"/>
  <c r="BJ287" i="41"/>
  <c r="BZ287" i="41"/>
  <c r="BI288" i="41"/>
  <c r="BY288" i="41"/>
  <c r="AW285" i="41"/>
  <c r="AG286" i="41"/>
  <c r="BM285" i="41"/>
  <c r="AN286" i="41"/>
  <c r="BD285" i="41"/>
  <c r="BT285" i="41"/>
  <c r="AQ286" i="41"/>
  <c r="BG285" i="41"/>
  <c r="BW285" i="41"/>
  <c r="AV285" i="41"/>
  <c r="AF286" i="41"/>
  <c r="BL285" i="41"/>
  <c r="AR286" i="41"/>
  <c r="BH285" i="41"/>
  <c r="BX285" i="41"/>
  <c r="AP286" i="41"/>
  <c r="BF285" i="41"/>
  <c r="BV285" i="41"/>
  <c r="AM286" i="41"/>
  <c r="BC285" i="41"/>
  <c r="BS285" i="41"/>
  <c r="BR285" i="41"/>
  <c r="BB285" i="41"/>
  <c r="AL286" i="41"/>
  <c r="BA287" i="41"/>
  <c r="AK288" i="41"/>
  <c r="BQ287" i="41"/>
  <c r="AI287" i="41"/>
  <c r="BO286" i="41"/>
  <c r="AY286" i="41"/>
  <c r="AH287" i="41"/>
  <c r="BN286" i="41"/>
  <c r="AX286" i="41"/>
  <c r="BE288" i="41"/>
  <c r="BU288" i="41"/>
  <c r="AM287" i="40"/>
  <c r="BS286" i="40"/>
  <c r="BC286" i="40"/>
  <c r="AN286" i="40"/>
  <c r="BT285" i="40"/>
  <c r="BD285" i="40"/>
  <c r="BN285" i="40"/>
  <c r="AX285" i="40"/>
  <c r="AH286" i="40"/>
  <c r="BO285" i="40"/>
  <c r="AI286" i="40"/>
  <c r="AY285" i="40"/>
  <c r="CA285" i="40"/>
  <c r="AU286" i="40"/>
  <c r="BK285" i="40"/>
  <c r="AO286" i="40"/>
  <c r="BU285" i="40"/>
  <c r="BE285" i="40"/>
  <c r="AL286" i="40"/>
  <c r="BB285" i="40"/>
  <c r="BR285" i="40"/>
  <c r="AJ286" i="40"/>
  <c r="AZ285" i="40"/>
  <c r="BP285" i="40"/>
  <c r="BV285" i="40"/>
  <c r="AP286" i="40"/>
  <c r="BF285" i="40"/>
  <c r="BJ286" i="40"/>
  <c r="AT287" i="40"/>
  <c r="BZ286" i="40"/>
  <c r="BA287" i="40"/>
  <c r="BQ287" i="40"/>
  <c r="AK288" i="40"/>
  <c r="AS286" i="40"/>
  <c r="BY285" i="40"/>
  <c r="BI285" i="40"/>
  <c r="BW287" i="40"/>
  <c r="BG287" i="40"/>
  <c r="AQ288" i="40"/>
  <c r="BB286" i="39"/>
  <c r="BR286" i="39"/>
  <c r="AL287" i="39"/>
  <c r="AX285" i="39"/>
  <c r="BN285" i="39"/>
  <c r="AH286" i="39"/>
  <c r="AN286" i="39"/>
  <c r="BD285" i="39"/>
  <c r="BT285" i="39"/>
  <c r="AP287" i="39"/>
  <c r="BV286" i="39"/>
  <c r="BF286" i="39"/>
  <c r="AF287" i="39"/>
  <c r="BL286" i="39"/>
  <c r="AV286" i="39"/>
  <c r="BS286" i="39"/>
  <c r="BC286" i="39"/>
  <c r="AM287" i="39"/>
  <c r="AZ287" i="39"/>
  <c r="AJ288" i="39"/>
  <c r="BP287" i="39"/>
  <c r="BA287" i="39"/>
  <c r="BQ287" i="39"/>
  <c r="AK288" i="39"/>
  <c r="AR288" i="39"/>
  <c r="BH287" i="39"/>
  <c r="BX287" i="39"/>
  <c r="AT288" i="39"/>
  <c r="BJ287" i="39"/>
  <c r="BZ287" i="39"/>
  <c r="BO285" i="39"/>
  <c r="AY285" i="39"/>
  <c r="AI286" i="39"/>
  <c r="BK285" i="39"/>
  <c r="AU286" i="39"/>
  <c r="CA285" i="39"/>
  <c r="BE286" i="39"/>
  <c r="BU286" i="39"/>
  <c r="AO287" i="39"/>
  <c r="BI286" i="39"/>
  <c r="BY286" i="39"/>
  <c r="AS287" i="39"/>
  <c r="AW285" i="39"/>
  <c r="BM285" i="39"/>
  <c r="AG286" i="39"/>
  <c r="BO286" i="38"/>
  <c r="AY286" i="38"/>
  <c r="AI287" i="38"/>
  <c r="AO286" i="38"/>
  <c r="BU285" i="38"/>
  <c r="BE285" i="38"/>
  <c r="BG287" i="38"/>
  <c r="BW287" i="38"/>
  <c r="AQ288" i="38"/>
  <c r="AM287" i="38"/>
  <c r="BC286" i="38"/>
  <c r="BS286" i="38"/>
  <c r="AZ286" i="38"/>
  <c r="BP286" i="38"/>
  <c r="AJ287" i="38"/>
  <c r="AU286" i="38"/>
  <c r="CA285" i="38"/>
  <c r="BK285" i="38"/>
  <c r="AW285" i="38"/>
  <c r="BM285" i="38"/>
  <c r="AG286" i="38"/>
  <c r="AL288" i="38"/>
  <c r="BB287" i="38"/>
  <c r="BR287" i="38"/>
  <c r="BH286" i="38"/>
  <c r="AR287" i="38"/>
  <c r="BX286" i="38"/>
  <c r="AK287" i="38"/>
  <c r="BA286" i="38"/>
  <c r="BQ286" i="38"/>
  <c r="BN286" i="38"/>
  <c r="AX286" i="38"/>
  <c r="AH287" i="38"/>
  <c r="AN287" i="38"/>
  <c r="BT286" i="38"/>
  <c r="BD286" i="38"/>
  <c r="BF285" i="38"/>
  <c r="AP286" i="38"/>
  <c r="BV285" i="38"/>
  <c r="AV285" i="38"/>
  <c r="AF286" i="38"/>
  <c r="BL285" i="38"/>
  <c r="CA286" i="37"/>
  <c r="AU287" i="37"/>
  <c r="BK286" i="37"/>
  <c r="AN286" i="37"/>
  <c r="BD285" i="37"/>
  <c r="BT285" i="37"/>
  <c r="BQ285" i="37"/>
  <c r="AK286" i="37"/>
  <c r="BA285" i="37"/>
  <c r="AS286" i="37"/>
  <c r="BI285" i="37"/>
  <c r="BY285" i="37"/>
  <c r="AT286" i="37"/>
  <c r="BJ285" i="37"/>
  <c r="BZ285" i="37"/>
  <c r="BF286" i="37"/>
  <c r="AP287" i="37"/>
  <c r="BV286" i="37"/>
  <c r="BR285" i="37"/>
  <c r="AL286" i="37"/>
  <c r="BB285" i="37"/>
  <c r="AR288" i="37"/>
  <c r="BH287" i="37"/>
  <c r="BX287" i="37"/>
  <c r="AO286" i="37"/>
  <c r="BU285" i="37"/>
  <c r="BE285" i="37"/>
  <c r="AF287" i="37"/>
  <c r="BL286" i="37"/>
  <c r="AV286" i="37"/>
  <c r="BO285" i="37"/>
  <c r="AY285" i="37"/>
  <c r="AI286" i="37"/>
  <c r="AM286" i="37"/>
  <c r="BS285" i="37"/>
  <c r="BC285" i="37"/>
  <c r="AQ286" i="37"/>
  <c r="BG285" i="37"/>
  <c r="BW285" i="37"/>
  <c r="BP285" i="37"/>
  <c r="AZ285" i="37"/>
  <c r="AJ286" i="37"/>
  <c r="BA287" i="36"/>
  <c r="BQ287" i="36"/>
  <c r="AK288" i="36"/>
  <c r="AV285" i="36"/>
  <c r="BL285" i="36"/>
  <c r="AF286" i="36"/>
  <c r="BR286" i="36"/>
  <c r="BB286" i="36"/>
  <c r="AL287" i="36"/>
  <c r="AZ286" i="36"/>
  <c r="BP286" i="36"/>
  <c r="AJ287" i="36"/>
  <c r="BW285" i="36"/>
  <c r="BG285" i="36"/>
  <c r="AQ286" i="36"/>
  <c r="AP286" i="36"/>
  <c r="BF285" i="36"/>
  <c r="BV285" i="36"/>
  <c r="AT286" i="36"/>
  <c r="BZ285" i="36"/>
  <c r="BJ285" i="36"/>
  <c r="AS286" i="36"/>
  <c r="BY285" i="36"/>
  <c r="BI285" i="36"/>
  <c r="AM286" i="36"/>
  <c r="BS285" i="36"/>
  <c r="BC285" i="36"/>
  <c r="AO287" i="36"/>
  <c r="BE286" i="36"/>
  <c r="BU286" i="36"/>
  <c r="AU286" i="36"/>
  <c r="BK285" i="36"/>
  <c r="CA285" i="36"/>
  <c r="BH286" i="36"/>
  <c r="AR287" i="36"/>
  <c r="BX286" i="36"/>
  <c r="AW285" i="36"/>
  <c r="BM285" i="36"/>
  <c r="AG286" i="36"/>
  <c r="BO285" i="36"/>
  <c r="AI286" i="36"/>
  <c r="AY285" i="36"/>
  <c r="AX287" i="36"/>
  <c r="BN287" i="36"/>
  <c r="AH288" i="36"/>
  <c r="AN286" i="36"/>
  <c r="BT285" i="36"/>
  <c r="BD285" i="36"/>
  <c r="BG282" i="16"/>
  <c r="BW282" i="16"/>
  <c r="CA283" i="16"/>
  <c r="BK283" i="16"/>
  <c r="BE282" i="16"/>
  <c r="BU282" i="16"/>
  <c r="BZ283" i="16"/>
  <c r="BJ283" i="16"/>
  <c r="BF283" i="16"/>
  <c r="BV283" i="16"/>
  <c r="BX283" i="16"/>
  <c r="BH283" i="16"/>
  <c r="BI282" i="16"/>
  <c r="BY282" i="16"/>
  <c r="AY156" i="16"/>
  <c r="BO156" i="16"/>
  <c r="BM155" i="16"/>
  <c r="AW155" i="16"/>
  <c r="BB155" i="16"/>
  <c r="BR155" i="16"/>
  <c r="BD282" i="16"/>
  <c r="BT282" i="16"/>
  <c r="BS155" i="16"/>
  <c r="BC155" i="16"/>
  <c r="BL155" i="16"/>
  <c r="AV155" i="16"/>
  <c r="BN155" i="16"/>
  <c r="AX155" i="16"/>
  <c r="BQ155" i="16"/>
  <c r="BA155" i="16"/>
  <c r="AZ156" i="16"/>
  <c r="BP156" i="16"/>
  <c r="AU284" i="16"/>
  <c r="AO283" i="16"/>
  <c r="AP284" i="16"/>
  <c r="AN283" i="16"/>
  <c r="AR284" i="16"/>
  <c r="AS283" i="16"/>
  <c r="AQ283" i="16"/>
  <c r="AT284" i="16"/>
  <c r="AH156" i="16"/>
  <c r="AG156" i="16"/>
  <c r="AM156" i="16"/>
  <c r="AF156" i="16"/>
  <c r="AK156" i="16"/>
  <c r="AL156" i="16"/>
  <c r="V141" i="15"/>
  <c r="AD141" i="15" s="1"/>
  <c r="R141" i="15"/>
  <c r="Z141" i="15" s="1"/>
  <c r="T141" i="15"/>
  <c r="AB141" i="15" s="1"/>
  <c r="X141" i="15"/>
  <c r="AF141" i="15" s="1"/>
  <c r="Y141" i="15"/>
  <c r="AG141" i="15" s="1"/>
  <c r="S140" i="15"/>
  <c r="AA140" i="15" s="1"/>
  <c r="U140" i="15"/>
  <c r="AC140" i="15" s="1"/>
  <c r="W141" i="15"/>
  <c r="AE141" i="15" s="1"/>
  <c r="AT287" i="43" l="1"/>
  <c r="BZ286" i="43"/>
  <c r="BJ286" i="43"/>
  <c r="BD286" i="42"/>
  <c r="BT286" i="42"/>
  <c r="AN287" i="42"/>
  <c r="AW286" i="42"/>
  <c r="AG287" i="42"/>
  <c r="BM286" i="42"/>
  <c r="AD183" i="45"/>
  <c r="V184" i="45"/>
  <c r="BK286" i="41"/>
  <c r="AU287" i="41"/>
  <c r="CA286" i="41"/>
  <c r="BH286" i="40"/>
  <c r="BX286" i="40"/>
  <c r="AR287" i="40"/>
  <c r="AZ286" i="42"/>
  <c r="AJ287" i="42"/>
  <c r="BP286" i="42"/>
  <c r="BM286" i="40"/>
  <c r="AG287" i="40"/>
  <c r="AW286" i="40"/>
  <c r="BI286" i="38"/>
  <c r="AS287" i="38"/>
  <c r="BY286" i="38"/>
  <c r="BN287" i="37"/>
  <c r="AX287" i="37"/>
  <c r="AH288" i="37"/>
  <c r="AC183" i="45"/>
  <c r="U184" i="45"/>
  <c r="AJ287" i="41"/>
  <c r="BP286" i="41"/>
  <c r="AZ286" i="41"/>
  <c r="AG287" i="37"/>
  <c r="AW286" i="37"/>
  <c r="BM286" i="37"/>
  <c r="BJ286" i="38"/>
  <c r="BZ286" i="38"/>
  <c r="AT287" i="38"/>
  <c r="AS287" i="43"/>
  <c r="BI286" i="43"/>
  <c r="BY286" i="43"/>
  <c r="BW287" i="39"/>
  <c r="AQ288" i="39"/>
  <c r="BG287" i="39"/>
  <c r="AF287" i="40"/>
  <c r="AV286" i="40"/>
  <c r="BL286" i="40"/>
  <c r="AL287" i="42"/>
  <c r="BB286" i="42"/>
  <c r="BR286" i="42"/>
  <c r="CA286" i="43"/>
  <c r="AU287" i="43"/>
  <c r="BK286" i="43"/>
  <c r="Y184" i="45"/>
  <c r="AG183" i="45"/>
  <c r="R186" i="45"/>
  <c r="Z185" i="45"/>
  <c r="AE185" i="45"/>
  <c r="W186" i="45"/>
  <c r="X184" i="45"/>
  <c r="AF183" i="45"/>
  <c r="S186" i="45"/>
  <c r="AA185" i="45"/>
  <c r="T187" i="45"/>
  <c r="AB186" i="45"/>
  <c r="AP288" i="44"/>
  <c r="BF287" i="44"/>
  <c r="BV287" i="44"/>
  <c r="AS288" i="44"/>
  <c r="BI287" i="44"/>
  <c r="BY287" i="44"/>
  <c r="BU287" i="44"/>
  <c r="AO288" i="44"/>
  <c r="BE287" i="44"/>
  <c r="CA288" i="44"/>
  <c r="BK288" i="44"/>
  <c r="BP286" i="44"/>
  <c r="AZ286" i="44"/>
  <c r="AJ287" i="44"/>
  <c r="BT287" i="44"/>
  <c r="BD287" i="44"/>
  <c r="AN288" i="44"/>
  <c r="AX288" i="44"/>
  <c r="BN288" i="44"/>
  <c r="BR291" i="44"/>
  <c r="BR292" i="44"/>
  <c r="BR294" i="44"/>
  <c r="BR293" i="44"/>
  <c r="BR290" i="44"/>
  <c r="BR289" i="44"/>
  <c r="AR287" i="44"/>
  <c r="BH286" i="44"/>
  <c r="BX286" i="44"/>
  <c r="AT287" i="44"/>
  <c r="BJ286" i="44"/>
  <c r="BZ286" i="44"/>
  <c r="BG287" i="44"/>
  <c r="AQ288" i="44"/>
  <c r="BW287" i="44"/>
  <c r="AM287" i="44"/>
  <c r="BS286" i="44"/>
  <c r="BC286" i="44"/>
  <c r="BB293" i="44"/>
  <c r="BB294" i="44"/>
  <c r="BB292" i="44"/>
  <c r="BB290" i="44"/>
  <c r="BB289" i="44"/>
  <c r="BB291" i="44"/>
  <c r="AG288" i="44"/>
  <c r="BM287" i="44"/>
  <c r="AW287" i="44"/>
  <c r="BO286" i="44"/>
  <c r="AY286" i="44"/>
  <c r="AI287" i="44"/>
  <c r="BA288" i="44"/>
  <c r="BQ288" i="44"/>
  <c r="AV288" i="44"/>
  <c r="BL288" i="44"/>
  <c r="AK288" i="43"/>
  <c r="BQ287" i="43"/>
  <c r="BA287" i="43"/>
  <c r="AO288" i="43"/>
  <c r="BE287" i="43"/>
  <c r="BU287" i="43"/>
  <c r="BH288" i="43"/>
  <c r="BX288" i="43"/>
  <c r="BB287" i="43"/>
  <c r="AL288" i="43"/>
  <c r="BR287" i="43"/>
  <c r="AV287" i="43"/>
  <c r="AF288" i="43"/>
  <c r="BL287" i="43"/>
  <c r="AY286" i="43"/>
  <c r="AI287" i="43"/>
  <c r="BO286" i="43"/>
  <c r="AZ286" i="43"/>
  <c r="AJ287" i="43"/>
  <c r="BP286" i="43"/>
  <c r="AQ288" i="43"/>
  <c r="BG287" i="43"/>
  <c r="BW287" i="43"/>
  <c r="BS287" i="43"/>
  <c r="AM288" i="43"/>
  <c r="BC287" i="43"/>
  <c r="AN288" i="43"/>
  <c r="BD287" i="43"/>
  <c r="BT287" i="43"/>
  <c r="BV287" i="43"/>
  <c r="BF287" i="43"/>
  <c r="AP288" i="43"/>
  <c r="AH287" i="43"/>
  <c r="BN286" i="43"/>
  <c r="AX286" i="43"/>
  <c r="AG287" i="43"/>
  <c r="AW286" i="43"/>
  <c r="BM286" i="43"/>
  <c r="AF287" i="42"/>
  <c r="AV286" i="42"/>
  <c r="BL286" i="42"/>
  <c r="BY286" i="42"/>
  <c r="BI286" i="42"/>
  <c r="AS287" i="42"/>
  <c r="BN288" i="42"/>
  <c r="AX288" i="42"/>
  <c r="BJ286" i="42"/>
  <c r="BZ286" i="42"/>
  <c r="AT287" i="42"/>
  <c r="BE288" i="42"/>
  <c r="BU288" i="42"/>
  <c r="BV286" i="42"/>
  <c r="AP287" i="42"/>
  <c r="BF286" i="42"/>
  <c r="BQ287" i="42"/>
  <c r="BA287" i="42"/>
  <c r="AK288" i="42"/>
  <c r="CA287" i="42"/>
  <c r="BK287" i="42"/>
  <c r="AU288" i="42"/>
  <c r="BC288" i="42"/>
  <c r="BS288" i="42"/>
  <c r="BH286" i="42"/>
  <c r="BX286" i="42"/>
  <c r="AR287" i="42"/>
  <c r="BW286" i="42"/>
  <c r="AQ287" i="42"/>
  <c r="BG286" i="42"/>
  <c r="AY286" i="42"/>
  <c r="AI287" i="42"/>
  <c r="BO286" i="42"/>
  <c r="AY287" i="41"/>
  <c r="AI288" i="41"/>
  <c r="BO287" i="41"/>
  <c r="BQ288" i="41"/>
  <c r="BA288" i="41"/>
  <c r="BB286" i="41"/>
  <c r="BR286" i="41"/>
  <c r="AL287" i="41"/>
  <c r="AG287" i="41"/>
  <c r="AW286" i="41"/>
  <c r="BM286" i="41"/>
  <c r="BU294" i="41"/>
  <c r="BU293" i="41"/>
  <c r="BU292" i="41"/>
  <c r="BU290" i="41"/>
  <c r="BU289" i="41"/>
  <c r="BU291" i="41"/>
  <c r="BD286" i="41"/>
  <c r="BT286" i="41"/>
  <c r="AN287" i="41"/>
  <c r="AF287" i="41"/>
  <c r="BL286" i="41"/>
  <c r="AV286" i="41"/>
  <c r="BY290" i="41"/>
  <c r="BY291" i="41"/>
  <c r="BY293" i="41"/>
  <c r="BY289" i="41"/>
  <c r="BY292" i="41"/>
  <c r="BY294" i="41"/>
  <c r="BG286" i="41"/>
  <c r="BW286" i="41"/>
  <c r="AQ287" i="41"/>
  <c r="BC286" i="41"/>
  <c r="BS286" i="41"/>
  <c r="AM287" i="41"/>
  <c r="BE292" i="41"/>
  <c r="BE294" i="41"/>
  <c r="BE293" i="41"/>
  <c r="BE289" i="41"/>
  <c r="BE290" i="41"/>
  <c r="BE291" i="41"/>
  <c r="BI294" i="41"/>
  <c r="BI292" i="41"/>
  <c r="BI289" i="41"/>
  <c r="BI291" i="41"/>
  <c r="BI293" i="41"/>
  <c r="BI290" i="41"/>
  <c r="AH288" i="41"/>
  <c r="AX287" i="41"/>
  <c r="BN287" i="41"/>
  <c r="BV286" i="41"/>
  <c r="AP287" i="41"/>
  <c r="BF286" i="41"/>
  <c r="BH286" i="41"/>
  <c r="BX286" i="41"/>
  <c r="AR287" i="41"/>
  <c r="BJ288" i="41"/>
  <c r="BZ288" i="41"/>
  <c r="AH287" i="40"/>
  <c r="AX286" i="40"/>
  <c r="BN286" i="40"/>
  <c r="BC287" i="40"/>
  <c r="AM288" i="40"/>
  <c r="BS287" i="40"/>
  <c r="BI286" i="40"/>
  <c r="BY286" i="40"/>
  <c r="AS287" i="40"/>
  <c r="BQ288" i="40"/>
  <c r="BA288" i="40"/>
  <c r="AZ286" i="40"/>
  <c r="BP286" i="40"/>
  <c r="AJ287" i="40"/>
  <c r="BG288" i="40"/>
  <c r="BW288" i="40"/>
  <c r="AL287" i="40"/>
  <c r="BR286" i="40"/>
  <c r="BB286" i="40"/>
  <c r="BE286" i="40"/>
  <c r="AO287" i="40"/>
  <c r="BU286" i="40"/>
  <c r="CA286" i="40"/>
  <c r="AU287" i="40"/>
  <c r="BK286" i="40"/>
  <c r="AI287" i="40"/>
  <c r="AY286" i="40"/>
  <c r="BO286" i="40"/>
  <c r="AT288" i="40"/>
  <c r="BZ287" i="40"/>
  <c r="BJ287" i="40"/>
  <c r="BD286" i="40"/>
  <c r="AN287" i="40"/>
  <c r="BT286" i="40"/>
  <c r="BF286" i="40"/>
  <c r="BV286" i="40"/>
  <c r="AP287" i="40"/>
  <c r="CA286" i="39"/>
  <c r="BK286" i="39"/>
  <c r="AU287" i="39"/>
  <c r="AI287" i="39"/>
  <c r="AY286" i="39"/>
  <c r="BO286" i="39"/>
  <c r="AH287" i="39"/>
  <c r="BN286" i="39"/>
  <c r="AX286" i="39"/>
  <c r="BV287" i="39"/>
  <c r="BF287" i="39"/>
  <c r="AP288" i="39"/>
  <c r="BJ288" i="39"/>
  <c r="BZ288" i="39"/>
  <c r="AG287" i="39"/>
  <c r="BM286" i="39"/>
  <c r="AW286" i="39"/>
  <c r="BT286" i="39"/>
  <c r="BD286" i="39"/>
  <c r="AN287" i="39"/>
  <c r="BH288" i="39"/>
  <c r="BX288" i="39"/>
  <c r="BQ288" i="39"/>
  <c r="BA288" i="39"/>
  <c r="BB287" i="39"/>
  <c r="AL288" i="39"/>
  <c r="BR287" i="39"/>
  <c r="BS287" i="39"/>
  <c r="BC287" i="39"/>
  <c r="AM288" i="39"/>
  <c r="BL287" i="39"/>
  <c r="AF288" i="39"/>
  <c r="AV287" i="39"/>
  <c r="AS288" i="39"/>
  <c r="BI287" i="39"/>
  <c r="BY287" i="39"/>
  <c r="BP288" i="39"/>
  <c r="AZ288" i="39"/>
  <c r="BU287" i="39"/>
  <c r="AO288" i="39"/>
  <c r="BE287" i="39"/>
  <c r="BK286" i="38"/>
  <c r="AU287" i="38"/>
  <c r="CA286" i="38"/>
  <c r="BC287" i="38"/>
  <c r="AM288" i="38"/>
  <c r="BS287" i="38"/>
  <c r="BW288" i="38"/>
  <c r="BG288" i="38"/>
  <c r="BU286" i="38"/>
  <c r="BE286" i="38"/>
  <c r="AO287" i="38"/>
  <c r="AZ287" i="38"/>
  <c r="AJ288" i="38"/>
  <c r="BP287" i="38"/>
  <c r="BH287" i="38"/>
  <c r="BX287" i="38"/>
  <c r="AR288" i="38"/>
  <c r="BV286" i="38"/>
  <c r="AP287" i="38"/>
  <c r="BF286" i="38"/>
  <c r="AY287" i="38"/>
  <c r="AI288" i="38"/>
  <c r="BO287" i="38"/>
  <c r="BD287" i="38"/>
  <c r="AN288" i="38"/>
  <c r="BT287" i="38"/>
  <c r="BL286" i="38"/>
  <c r="AV286" i="38"/>
  <c r="AF287" i="38"/>
  <c r="BB288" i="38"/>
  <c r="BR288" i="38"/>
  <c r="AH288" i="38"/>
  <c r="AX287" i="38"/>
  <c r="BN287" i="38"/>
  <c r="BA287" i="38"/>
  <c r="AK288" i="38"/>
  <c r="BQ287" i="38"/>
  <c r="AG287" i="38"/>
  <c r="BM286" i="38"/>
  <c r="AW286" i="38"/>
  <c r="BQ286" i="37"/>
  <c r="BA286" i="37"/>
  <c r="AK287" i="37"/>
  <c r="BJ286" i="37"/>
  <c r="BZ286" i="37"/>
  <c r="AT287" i="37"/>
  <c r="BI286" i="37"/>
  <c r="BY286" i="37"/>
  <c r="AS287" i="37"/>
  <c r="AF288" i="37"/>
  <c r="AV287" i="37"/>
  <c r="BL287" i="37"/>
  <c r="AZ286" i="37"/>
  <c r="BP286" i="37"/>
  <c r="AJ287" i="37"/>
  <c r="BR286" i="37"/>
  <c r="BB286" i="37"/>
  <c r="AL287" i="37"/>
  <c r="BS286" i="37"/>
  <c r="BC286" i="37"/>
  <c r="AM287" i="37"/>
  <c r="AY286" i="37"/>
  <c r="BO286" i="37"/>
  <c r="AI287" i="37"/>
  <c r="BT286" i="37"/>
  <c r="BD286" i="37"/>
  <c r="AN287" i="37"/>
  <c r="BG286" i="37"/>
  <c r="AQ287" i="37"/>
  <c r="BW286" i="37"/>
  <c r="BV287" i="37"/>
  <c r="AP288" i="37"/>
  <c r="BF287" i="37"/>
  <c r="CA287" i="37"/>
  <c r="BK287" i="37"/>
  <c r="AU288" i="37"/>
  <c r="BE286" i="37"/>
  <c r="AO287" i="37"/>
  <c r="BU286" i="37"/>
  <c r="BH288" i="37"/>
  <c r="BX288" i="37"/>
  <c r="AG287" i="36"/>
  <c r="BM286" i="36"/>
  <c r="AW286" i="36"/>
  <c r="BG286" i="36"/>
  <c r="AQ287" i="36"/>
  <c r="BW286" i="36"/>
  <c r="BU287" i="36"/>
  <c r="AO288" i="36"/>
  <c r="BE287" i="36"/>
  <c r="AF287" i="36"/>
  <c r="AV286" i="36"/>
  <c r="BL286" i="36"/>
  <c r="BQ288" i="36"/>
  <c r="BA288" i="36"/>
  <c r="AP287" i="36"/>
  <c r="BF286" i="36"/>
  <c r="BV286" i="36"/>
  <c r="AZ287" i="36"/>
  <c r="BP287" i="36"/>
  <c r="AJ288" i="36"/>
  <c r="CA286" i="36"/>
  <c r="AU287" i="36"/>
  <c r="BK286" i="36"/>
  <c r="BB287" i="36"/>
  <c r="BR287" i="36"/>
  <c r="AL288" i="36"/>
  <c r="BT286" i="36"/>
  <c r="AN287" i="36"/>
  <c r="BD286" i="36"/>
  <c r="BI286" i="36"/>
  <c r="AS287" i="36"/>
  <c r="BY286" i="36"/>
  <c r="BJ286" i="36"/>
  <c r="AT287" i="36"/>
  <c r="BZ286" i="36"/>
  <c r="AR288" i="36"/>
  <c r="BX287" i="36"/>
  <c r="BH287" i="36"/>
  <c r="BN288" i="36"/>
  <c r="AX288" i="36"/>
  <c r="BS286" i="36"/>
  <c r="AM287" i="36"/>
  <c r="BC286" i="36"/>
  <c r="BO286" i="36"/>
  <c r="AY286" i="36"/>
  <c r="AI287" i="36"/>
  <c r="BZ284" i="16"/>
  <c r="BJ284" i="16"/>
  <c r="BX284" i="16"/>
  <c r="BH284" i="16"/>
  <c r="BV284" i="16"/>
  <c r="BF284" i="16"/>
  <c r="BE283" i="16"/>
  <c r="BU283" i="16"/>
  <c r="BB156" i="16"/>
  <c r="BR156" i="16"/>
  <c r="AZ157" i="16"/>
  <c r="BP157" i="16"/>
  <c r="CA284" i="16"/>
  <c r="BK284" i="16"/>
  <c r="BA156" i="16"/>
  <c r="BQ156" i="16"/>
  <c r="BL156" i="16"/>
  <c r="AV156" i="16"/>
  <c r="BG283" i="16"/>
  <c r="BW283" i="16"/>
  <c r="BY283" i="16"/>
  <c r="BI283" i="16"/>
  <c r="BD283" i="16"/>
  <c r="BT283" i="16"/>
  <c r="BO157" i="16"/>
  <c r="AY157" i="16"/>
  <c r="BC156" i="16"/>
  <c r="BS156" i="16"/>
  <c r="BM156" i="16"/>
  <c r="AW156" i="16"/>
  <c r="BN156" i="16"/>
  <c r="AX156" i="16"/>
  <c r="AS284" i="16"/>
  <c r="AN284" i="16"/>
  <c r="AR285" i="16"/>
  <c r="AU285" i="16"/>
  <c r="AQ284" i="16"/>
  <c r="AP285" i="16"/>
  <c r="AO284" i="16"/>
  <c r="AT285" i="16"/>
  <c r="AI158" i="16"/>
  <c r="AJ158" i="16"/>
  <c r="W142" i="15"/>
  <c r="AE142" i="15" s="1"/>
  <c r="X142" i="15"/>
  <c r="AF142" i="15" s="1"/>
  <c r="U141" i="15"/>
  <c r="AC141" i="15" s="1"/>
  <c r="T142" i="15"/>
  <c r="AB142" i="15" s="1"/>
  <c r="S141" i="15"/>
  <c r="AA141" i="15" s="1"/>
  <c r="R142" i="15"/>
  <c r="Z142" i="15" s="1"/>
  <c r="V142" i="15"/>
  <c r="AD142" i="15" s="1"/>
  <c r="Y142" i="15"/>
  <c r="AG142" i="15" s="1"/>
  <c r="AZ287" i="42" l="1"/>
  <c r="BP287" i="42"/>
  <c r="AJ288" i="42"/>
  <c r="AW287" i="37"/>
  <c r="BM287" i="37"/>
  <c r="AG288" i="37"/>
  <c r="BK287" i="43"/>
  <c r="AU288" i="43"/>
  <c r="CA287" i="43"/>
  <c r="AU288" i="41"/>
  <c r="CA287" i="41"/>
  <c r="BK287" i="41"/>
  <c r="BX287" i="40"/>
  <c r="AR288" i="40"/>
  <c r="BH287" i="40"/>
  <c r="AZ287" i="41"/>
  <c r="AJ288" i="41"/>
  <c r="BP287" i="41"/>
  <c r="AC184" i="45"/>
  <c r="U185" i="45"/>
  <c r="V185" i="45"/>
  <c r="AD184" i="45"/>
  <c r="BB287" i="42"/>
  <c r="BR287" i="42"/>
  <c r="AL288" i="42"/>
  <c r="BN288" i="37"/>
  <c r="AX288" i="37"/>
  <c r="AW287" i="42"/>
  <c r="AG288" i="42"/>
  <c r="BM287" i="42"/>
  <c r="BL287" i="40"/>
  <c r="AF288" i="40"/>
  <c r="AV287" i="40"/>
  <c r="AN288" i="42"/>
  <c r="BT287" i="42"/>
  <c r="BD287" i="42"/>
  <c r="BW288" i="39"/>
  <c r="BG288" i="39"/>
  <c r="BY287" i="38"/>
  <c r="AS288" i="38"/>
  <c r="BI287" i="38"/>
  <c r="AT288" i="38"/>
  <c r="BJ287" i="38"/>
  <c r="BZ287" i="38"/>
  <c r="BM287" i="40"/>
  <c r="AW287" i="40"/>
  <c r="AG288" i="40"/>
  <c r="BI287" i="43"/>
  <c r="AS288" i="43"/>
  <c r="BY287" i="43"/>
  <c r="AT288" i="43"/>
  <c r="BZ287" i="43"/>
  <c r="BJ287" i="43"/>
  <c r="AF184" i="45"/>
  <c r="X185" i="45"/>
  <c r="T188" i="45"/>
  <c r="AB187" i="45"/>
  <c r="S187" i="45"/>
  <c r="AA186" i="45"/>
  <c r="AE186" i="45"/>
  <c r="W187" i="45"/>
  <c r="Z186" i="45"/>
  <c r="R187" i="45"/>
  <c r="Y185" i="45"/>
  <c r="AG184" i="45"/>
  <c r="AX294" i="44"/>
  <c r="AX291" i="44"/>
  <c r="AX293" i="44"/>
  <c r="AX289" i="44"/>
  <c r="AX292" i="44"/>
  <c r="AX290" i="44"/>
  <c r="BN293" i="44"/>
  <c r="BN292" i="44"/>
  <c r="BN290" i="44"/>
  <c r="BN291" i="44"/>
  <c r="BN289" i="44"/>
  <c r="BN294" i="44"/>
  <c r="BD288" i="44"/>
  <c r="BT288" i="44"/>
  <c r="BS287" i="44"/>
  <c r="BC287" i="44"/>
  <c r="AM288" i="44"/>
  <c r="AJ288" i="44"/>
  <c r="BP287" i="44"/>
  <c r="AZ287" i="44"/>
  <c r="BL290" i="44"/>
  <c r="BL294" i="44"/>
  <c r="BL293" i="44"/>
  <c r="BL289" i="44"/>
  <c r="BL291" i="44"/>
  <c r="BL292" i="44"/>
  <c r="BW288" i="44"/>
  <c r="BG288" i="44"/>
  <c r="AV290" i="44"/>
  <c r="AV292" i="44"/>
  <c r="AV291" i="44"/>
  <c r="AV293" i="44"/>
  <c r="AV289" i="44"/>
  <c r="AV294" i="44"/>
  <c r="BQ289" i="44"/>
  <c r="BQ293" i="44"/>
  <c r="BQ290" i="44"/>
  <c r="BQ294" i="44"/>
  <c r="BQ292" i="44"/>
  <c r="BQ291" i="44"/>
  <c r="BK292" i="44"/>
  <c r="BK294" i="44"/>
  <c r="BK290" i="44"/>
  <c r="BK293" i="44"/>
  <c r="BK289" i="44"/>
  <c r="BK291" i="44"/>
  <c r="CA294" i="44"/>
  <c r="CA293" i="44"/>
  <c r="CA291" i="44"/>
  <c r="CA289" i="44"/>
  <c r="CA292" i="44"/>
  <c r="CA290" i="44"/>
  <c r="BA294" i="44"/>
  <c r="BA293" i="44"/>
  <c r="BA290" i="44"/>
  <c r="BA289" i="44"/>
  <c r="BA291" i="44"/>
  <c r="BA292" i="44"/>
  <c r="BE288" i="44"/>
  <c r="BU288" i="44"/>
  <c r="AI288" i="44"/>
  <c r="AY287" i="44"/>
  <c r="BO287" i="44"/>
  <c r="BJ287" i="44"/>
  <c r="AT288" i="44"/>
  <c r="BZ287" i="44"/>
  <c r="BH287" i="44"/>
  <c r="AR288" i="44"/>
  <c r="BX287" i="44"/>
  <c r="BM288" i="44"/>
  <c r="AW288" i="44"/>
  <c r="BY288" i="44"/>
  <c r="BI288" i="44"/>
  <c r="BV288" i="44"/>
  <c r="BF288" i="44"/>
  <c r="BV288" i="43"/>
  <c r="BF288" i="43"/>
  <c r="BD288" i="43"/>
  <c r="BT288" i="43"/>
  <c r="BH289" i="43"/>
  <c r="BH293" i="43"/>
  <c r="BH291" i="43"/>
  <c r="BH292" i="43"/>
  <c r="BH294" i="43"/>
  <c r="BH290" i="43"/>
  <c r="AJ288" i="43"/>
  <c r="AZ287" i="43"/>
  <c r="BP287" i="43"/>
  <c r="BB288" i="43"/>
  <c r="BR288" i="43"/>
  <c r="BU288" i="43"/>
  <c r="BE288" i="43"/>
  <c r="BN287" i="43"/>
  <c r="AH288" i="43"/>
  <c r="AX287" i="43"/>
  <c r="BX291" i="43"/>
  <c r="BX294" i="43"/>
  <c r="BX292" i="43"/>
  <c r="BX290" i="43"/>
  <c r="BX293" i="43"/>
  <c r="BX289" i="43"/>
  <c r="BL288" i="43"/>
  <c r="AV288" i="43"/>
  <c r="BW288" i="43"/>
  <c r="BG288" i="43"/>
  <c r="AW287" i="43"/>
  <c r="AG288" i="43"/>
  <c r="BM287" i="43"/>
  <c r="AY287" i="43"/>
  <c r="BO287" i="43"/>
  <c r="AI288" i="43"/>
  <c r="BC288" i="43"/>
  <c r="BS288" i="43"/>
  <c r="BQ288" i="43"/>
  <c r="BA288" i="43"/>
  <c r="BE292" i="42"/>
  <c r="BE293" i="42"/>
  <c r="BE290" i="42"/>
  <c r="BE291" i="42"/>
  <c r="BE294" i="42"/>
  <c r="BE289" i="42"/>
  <c r="AR288" i="42"/>
  <c r="BX287" i="42"/>
  <c r="BH287" i="42"/>
  <c r="BV287" i="42"/>
  <c r="BF287" i="42"/>
  <c r="AP288" i="42"/>
  <c r="BU294" i="42"/>
  <c r="BU293" i="42"/>
  <c r="BU290" i="42"/>
  <c r="BU292" i="42"/>
  <c r="BU289" i="42"/>
  <c r="BU291" i="42"/>
  <c r="BI287" i="42"/>
  <c r="BY287" i="42"/>
  <c r="AS288" i="42"/>
  <c r="BO287" i="42"/>
  <c r="AI288" i="42"/>
  <c r="AY287" i="42"/>
  <c r="AX292" i="42"/>
  <c r="AX291" i="42"/>
  <c r="AX293" i="42"/>
  <c r="AX294" i="42"/>
  <c r="AX290" i="42"/>
  <c r="AX289" i="42"/>
  <c r="BW287" i="42"/>
  <c r="BG287" i="42"/>
  <c r="AQ288" i="42"/>
  <c r="BN292" i="42"/>
  <c r="BN294" i="42"/>
  <c r="BN291" i="42"/>
  <c r="BN290" i="42"/>
  <c r="BN293" i="42"/>
  <c r="BN289" i="42"/>
  <c r="CA288" i="42"/>
  <c r="BK288" i="42"/>
  <c r="BA288" i="42"/>
  <c r="BQ288" i="42"/>
  <c r="BC291" i="42"/>
  <c r="BC294" i="42"/>
  <c r="BC292" i="42"/>
  <c r="BC289" i="42"/>
  <c r="BC293" i="42"/>
  <c r="BC290" i="42"/>
  <c r="AT288" i="42"/>
  <c r="BZ287" i="42"/>
  <c r="BJ287" i="42"/>
  <c r="BS291" i="42"/>
  <c r="BS294" i="42"/>
  <c r="BS292" i="42"/>
  <c r="BS290" i="42"/>
  <c r="BS289" i="42"/>
  <c r="BS293" i="42"/>
  <c r="AV287" i="42"/>
  <c r="AF288" i="42"/>
  <c r="BL287" i="42"/>
  <c r="BS287" i="41"/>
  <c r="AM288" i="41"/>
  <c r="BC287" i="41"/>
  <c r="AR288" i="41"/>
  <c r="BH287" i="41"/>
  <c r="BX287" i="41"/>
  <c r="BT287" i="41"/>
  <c r="AN288" i="41"/>
  <c r="BD287" i="41"/>
  <c r="BB287" i="41"/>
  <c r="AL288" i="41"/>
  <c r="BR287" i="41"/>
  <c r="BA290" i="41"/>
  <c r="BA291" i="41"/>
  <c r="BA289" i="41"/>
  <c r="BA292" i="41"/>
  <c r="BA294" i="41"/>
  <c r="BA293" i="41"/>
  <c r="AG288" i="41"/>
  <c r="AW287" i="41"/>
  <c r="BM287" i="41"/>
  <c r="BQ290" i="41"/>
  <c r="BQ291" i="41"/>
  <c r="BQ293" i="41"/>
  <c r="BQ289" i="41"/>
  <c r="BQ294" i="41"/>
  <c r="BQ292" i="41"/>
  <c r="BN288" i="41"/>
  <c r="AX288" i="41"/>
  <c r="BZ294" i="41"/>
  <c r="BZ289" i="41"/>
  <c r="BZ290" i="41"/>
  <c r="BZ292" i="41"/>
  <c r="BZ293" i="41"/>
  <c r="BZ291" i="41"/>
  <c r="AY288" i="41"/>
  <c r="BO288" i="41"/>
  <c r="BV287" i="41"/>
  <c r="BF287" i="41"/>
  <c r="AP288" i="41"/>
  <c r="AQ288" i="41"/>
  <c r="BG287" i="41"/>
  <c r="BW287" i="41"/>
  <c r="BJ294" i="41"/>
  <c r="BJ289" i="41"/>
  <c r="BJ292" i="41"/>
  <c r="BJ291" i="41"/>
  <c r="BJ290" i="41"/>
  <c r="BJ293" i="41"/>
  <c r="BL287" i="41"/>
  <c r="AF288" i="41"/>
  <c r="AV287" i="41"/>
  <c r="AI288" i="40"/>
  <c r="AY287" i="40"/>
  <c r="BO287" i="40"/>
  <c r="BU287" i="40"/>
  <c r="AO288" i="40"/>
  <c r="BE287" i="40"/>
  <c r="BD287" i="40"/>
  <c r="AN288" i="40"/>
  <c r="BT287" i="40"/>
  <c r="BS288" i="40"/>
  <c r="BC288" i="40"/>
  <c r="AZ287" i="40"/>
  <c r="AJ288" i="40"/>
  <c r="BP287" i="40"/>
  <c r="BB287" i="40"/>
  <c r="BR287" i="40"/>
  <c r="AL288" i="40"/>
  <c r="BQ293" i="40"/>
  <c r="BQ290" i="40"/>
  <c r="BQ294" i="40"/>
  <c r="BQ292" i="40"/>
  <c r="BQ291" i="40"/>
  <c r="BQ289" i="40"/>
  <c r="AS288" i="40"/>
  <c r="BY287" i="40"/>
  <c r="BI287" i="40"/>
  <c r="BW289" i="40"/>
  <c r="BW292" i="40"/>
  <c r="BW291" i="40"/>
  <c r="BW293" i="40"/>
  <c r="BW294" i="40"/>
  <c r="BW290" i="40"/>
  <c r="BA289" i="40"/>
  <c r="BA294" i="40"/>
  <c r="BA292" i="40"/>
  <c r="BA291" i="40"/>
  <c r="BA290" i="40"/>
  <c r="BA293" i="40"/>
  <c r="AU288" i="40"/>
  <c r="BK287" i="40"/>
  <c r="CA287" i="40"/>
  <c r="BV287" i="40"/>
  <c r="BF287" i="40"/>
  <c r="AP288" i="40"/>
  <c r="BZ288" i="40"/>
  <c r="BJ288" i="40"/>
  <c r="BG292" i="40"/>
  <c r="BG289" i="40"/>
  <c r="BG293" i="40"/>
  <c r="BG290" i="40"/>
  <c r="BG294" i="40"/>
  <c r="BG291" i="40"/>
  <c r="AH288" i="40"/>
  <c r="AX287" i="40"/>
  <c r="BN287" i="40"/>
  <c r="BE288" i="39"/>
  <c r="BU288" i="39"/>
  <c r="BT287" i="39"/>
  <c r="BD287" i="39"/>
  <c r="AN288" i="39"/>
  <c r="BP290" i="39"/>
  <c r="BP291" i="39"/>
  <c r="BP294" i="39"/>
  <c r="BP293" i="39"/>
  <c r="BP289" i="39"/>
  <c r="BP292" i="39"/>
  <c r="AZ292" i="39"/>
  <c r="AZ290" i="39"/>
  <c r="AZ294" i="39"/>
  <c r="AZ291" i="39"/>
  <c r="AZ293" i="39"/>
  <c r="AZ289" i="39"/>
  <c r="BV288" i="39"/>
  <c r="BF288" i="39"/>
  <c r="BA291" i="39"/>
  <c r="BA294" i="39"/>
  <c r="BA292" i="39"/>
  <c r="BA290" i="39"/>
  <c r="BA293" i="39"/>
  <c r="BA289" i="39"/>
  <c r="BX289" i="39"/>
  <c r="BX294" i="39"/>
  <c r="BX290" i="39"/>
  <c r="BX291" i="39"/>
  <c r="BX293" i="39"/>
  <c r="BX292" i="39"/>
  <c r="AY287" i="39"/>
  <c r="AI288" i="39"/>
  <c r="BO287" i="39"/>
  <c r="BZ294" i="39"/>
  <c r="BZ290" i="39"/>
  <c r="BZ293" i="39"/>
  <c r="BZ289" i="39"/>
  <c r="BZ292" i="39"/>
  <c r="BZ291" i="39"/>
  <c r="BQ293" i="39"/>
  <c r="BQ291" i="39"/>
  <c r="BQ290" i="39"/>
  <c r="BQ294" i="39"/>
  <c r="BQ289" i="39"/>
  <c r="BQ292" i="39"/>
  <c r="BK287" i="39"/>
  <c r="AU288" i="39"/>
  <c r="CA287" i="39"/>
  <c r="BN287" i="39"/>
  <c r="AX287" i="39"/>
  <c r="AH288" i="39"/>
  <c r="BI288" i="39"/>
  <c r="BY288" i="39"/>
  <c r="BL288" i="39"/>
  <c r="AV288" i="39"/>
  <c r="BC288" i="39"/>
  <c r="BS288" i="39"/>
  <c r="BJ290" i="39"/>
  <c r="BJ292" i="39"/>
  <c r="BJ289" i="39"/>
  <c r="BJ294" i="39"/>
  <c r="BJ291" i="39"/>
  <c r="BJ293" i="39"/>
  <c r="BB288" i="39"/>
  <c r="BR288" i="39"/>
  <c r="BH293" i="39"/>
  <c r="BH290" i="39"/>
  <c r="BH294" i="39"/>
  <c r="BH291" i="39"/>
  <c r="BH292" i="39"/>
  <c r="BH289" i="39"/>
  <c r="AW287" i="39"/>
  <c r="BM287" i="39"/>
  <c r="AG288" i="39"/>
  <c r="BU287" i="38"/>
  <c r="AO288" i="38"/>
  <c r="BE287" i="38"/>
  <c r="AG288" i="38"/>
  <c r="AW287" i="38"/>
  <c r="BM287" i="38"/>
  <c r="BG294" i="38"/>
  <c r="BG289" i="38"/>
  <c r="BG292" i="38"/>
  <c r="BG293" i="38"/>
  <c r="BG291" i="38"/>
  <c r="BG290" i="38"/>
  <c r="BW290" i="38"/>
  <c r="BW291" i="38"/>
  <c r="BW289" i="38"/>
  <c r="BW293" i="38"/>
  <c r="BW294" i="38"/>
  <c r="BW292" i="38"/>
  <c r="BD288" i="38"/>
  <c r="BT288" i="38"/>
  <c r="BA288" i="38"/>
  <c r="BQ288" i="38"/>
  <c r="BO288" i="38"/>
  <c r="AY288" i="38"/>
  <c r="BX288" i="38"/>
  <c r="BH288" i="38"/>
  <c r="BC288" i="38"/>
  <c r="BS288" i="38"/>
  <c r="AF288" i="38"/>
  <c r="AV287" i="38"/>
  <c r="BL287" i="38"/>
  <c r="BF287" i="38"/>
  <c r="AP288" i="38"/>
  <c r="BV287" i="38"/>
  <c r="BB293" i="38"/>
  <c r="BB294" i="38"/>
  <c r="BB291" i="38"/>
  <c r="BB290" i="38"/>
  <c r="BB292" i="38"/>
  <c r="BB289" i="38"/>
  <c r="CA287" i="38"/>
  <c r="BK287" i="38"/>
  <c r="AU288" i="38"/>
  <c r="BN288" i="38"/>
  <c r="AX288" i="38"/>
  <c r="BR291" i="38"/>
  <c r="BR289" i="38"/>
  <c r="BR292" i="38"/>
  <c r="BR293" i="38"/>
  <c r="BR294" i="38"/>
  <c r="BR290" i="38"/>
  <c r="AZ288" i="38"/>
  <c r="BP288" i="38"/>
  <c r="BU287" i="37"/>
  <c r="AO288" i="37"/>
  <c r="BE287" i="37"/>
  <c r="AY287" i="37"/>
  <c r="AI288" i="37"/>
  <c r="BO287" i="37"/>
  <c r="AT288" i="37"/>
  <c r="BZ287" i="37"/>
  <c r="BJ287" i="37"/>
  <c r="BK288" i="37"/>
  <c r="CA288" i="37"/>
  <c r="BS287" i="37"/>
  <c r="BC287" i="37"/>
  <c r="AM288" i="37"/>
  <c r="BA287" i="37"/>
  <c r="BQ287" i="37"/>
  <c r="AK288" i="37"/>
  <c r="BF288" i="37"/>
  <c r="BV288" i="37"/>
  <c r="BB287" i="37"/>
  <c r="BR287" i="37"/>
  <c r="AL288" i="37"/>
  <c r="BL288" i="37"/>
  <c r="AV288" i="37"/>
  <c r="AQ288" i="37"/>
  <c r="BG287" i="37"/>
  <c r="BW287" i="37"/>
  <c r="AZ287" i="37"/>
  <c r="AJ288" i="37"/>
  <c r="BP287" i="37"/>
  <c r="AS288" i="37"/>
  <c r="BY287" i="37"/>
  <c r="BI287" i="37"/>
  <c r="BX292" i="37"/>
  <c r="BX289" i="37"/>
  <c r="BX290" i="37"/>
  <c r="BX293" i="37"/>
  <c r="BX291" i="37"/>
  <c r="BX294" i="37"/>
  <c r="BH291" i="37"/>
  <c r="BH294" i="37"/>
  <c r="BH290" i="37"/>
  <c r="BH289" i="37"/>
  <c r="BH293" i="37"/>
  <c r="BH292" i="37"/>
  <c r="BT287" i="37"/>
  <c r="BD287" i="37"/>
  <c r="AN288" i="37"/>
  <c r="AZ288" i="36"/>
  <c r="BP288" i="36"/>
  <c r="BX288" i="36"/>
  <c r="BH288" i="36"/>
  <c r="BA293" i="36"/>
  <c r="BA294" i="36"/>
  <c r="BA292" i="36"/>
  <c r="BA291" i="36"/>
  <c r="BA289" i="36"/>
  <c r="BA290" i="36"/>
  <c r="AS288" i="36"/>
  <c r="BY287" i="36"/>
  <c r="BI287" i="36"/>
  <c r="AV287" i="36"/>
  <c r="BL287" i="36"/>
  <c r="AF288" i="36"/>
  <c r="BT287" i="36"/>
  <c r="AN288" i="36"/>
  <c r="BD287" i="36"/>
  <c r="BN289" i="36"/>
  <c r="BN291" i="36"/>
  <c r="BN292" i="36"/>
  <c r="BN293" i="36"/>
  <c r="BN294" i="36"/>
  <c r="BN290" i="36"/>
  <c r="BV287" i="36"/>
  <c r="BF287" i="36"/>
  <c r="AP288" i="36"/>
  <c r="BQ294" i="36"/>
  <c r="BQ293" i="36"/>
  <c r="BQ291" i="36"/>
  <c r="BQ289" i="36"/>
  <c r="BQ292" i="36"/>
  <c r="BQ290" i="36"/>
  <c r="BU288" i="36"/>
  <c r="BE288" i="36"/>
  <c r="AX289" i="36"/>
  <c r="AX294" i="36"/>
  <c r="AX290" i="36"/>
  <c r="AX292" i="36"/>
  <c r="AX291" i="36"/>
  <c r="AX293" i="36"/>
  <c r="AT288" i="36"/>
  <c r="BZ287" i="36"/>
  <c r="BJ287" i="36"/>
  <c r="AY287" i="36"/>
  <c r="BO287" i="36"/>
  <c r="AI288" i="36"/>
  <c r="BR288" i="36"/>
  <c r="BB288" i="36"/>
  <c r="BS287" i="36"/>
  <c r="AM288" i="36"/>
  <c r="BC287" i="36"/>
  <c r="CA287" i="36"/>
  <c r="BK287" i="36"/>
  <c r="AU288" i="36"/>
  <c r="AQ288" i="36"/>
  <c r="BW287" i="36"/>
  <c r="BG287" i="36"/>
  <c r="BM287" i="36"/>
  <c r="AW287" i="36"/>
  <c r="AG288" i="36"/>
  <c r="BT284" i="16"/>
  <c r="BD284" i="16"/>
  <c r="CA285" i="16"/>
  <c r="BK285" i="16"/>
  <c r="BL157" i="16"/>
  <c r="AV157" i="16"/>
  <c r="BC157" i="16"/>
  <c r="BS157" i="16"/>
  <c r="BA157" i="16"/>
  <c r="BQ157" i="16"/>
  <c r="BP158" i="16"/>
  <c r="AZ158" i="16"/>
  <c r="BJ285" i="16"/>
  <c r="BZ285" i="16"/>
  <c r="BU284" i="16"/>
  <c r="BE284" i="16"/>
  <c r="BV285" i="16"/>
  <c r="BF285" i="16"/>
  <c r="BW284" i="16"/>
  <c r="BG284" i="16"/>
  <c r="BH285" i="16"/>
  <c r="BX285" i="16"/>
  <c r="BY284" i="16"/>
  <c r="BI284" i="16"/>
  <c r="BB157" i="16"/>
  <c r="BR157" i="16"/>
  <c r="BM157" i="16"/>
  <c r="AW157" i="16"/>
  <c r="BN157" i="16"/>
  <c r="AX157" i="16"/>
  <c r="AY158" i="16"/>
  <c r="BO158" i="16"/>
  <c r="AO285" i="16"/>
  <c r="AP286" i="16"/>
  <c r="AQ285" i="16"/>
  <c r="AU286" i="16"/>
  <c r="AR286" i="16"/>
  <c r="AN285" i="16"/>
  <c r="AT286" i="16"/>
  <c r="AS285" i="16"/>
  <c r="AG158" i="16"/>
  <c r="AJ159" i="16"/>
  <c r="AF158" i="16"/>
  <c r="AH158" i="16"/>
  <c r="AK158" i="16"/>
  <c r="AL158" i="16"/>
  <c r="AM158" i="16"/>
  <c r="AI159" i="16"/>
  <c r="Y143" i="15"/>
  <c r="AG143" i="15" s="1"/>
  <c r="U142" i="15"/>
  <c r="AC142" i="15" s="1"/>
  <c r="R143" i="15"/>
  <c r="Z143" i="15" s="1"/>
  <c r="T143" i="15"/>
  <c r="AB143" i="15" s="1"/>
  <c r="V143" i="15"/>
  <c r="AD143" i="15" s="1"/>
  <c r="X143" i="15"/>
  <c r="AF143" i="15" s="1"/>
  <c r="S142" i="15"/>
  <c r="AA142" i="15" s="1"/>
  <c r="W143" i="15"/>
  <c r="AE143" i="15" s="1"/>
  <c r="BJ288" i="43" l="1"/>
  <c r="BZ288" i="43"/>
  <c r="BZ294" i="43" s="1"/>
  <c r="AZ288" i="41"/>
  <c r="AZ290" i="41" s="1"/>
  <c r="BP288" i="41"/>
  <c r="BP291" i="41" s="1"/>
  <c r="BH288" i="40"/>
  <c r="BH290" i="40" s="1"/>
  <c r="BX288" i="40"/>
  <c r="BX293" i="40" s="1"/>
  <c r="BX289" i="40"/>
  <c r="CA288" i="41"/>
  <c r="CA291" i="41" s="1"/>
  <c r="BK288" i="41"/>
  <c r="BK292" i="41" s="1"/>
  <c r="BM288" i="40"/>
  <c r="BM294" i="40" s="1"/>
  <c r="AW288" i="40"/>
  <c r="AW290" i="40" s="1"/>
  <c r="AW288" i="42"/>
  <c r="BM288" i="42"/>
  <c r="BK288" i="43"/>
  <c r="CA288" i="43"/>
  <c r="AX290" i="37"/>
  <c r="AX289" i="37"/>
  <c r="AX294" i="37"/>
  <c r="AX292" i="37"/>
  <c r="AX291" i="37"/>
  <c r="AX293" i="37"/>
  <c r="AZ292" i="41"/>
  <c r="BN293" i="37"/>
  <c r="BN292" i="37"/>
  <c r="BN290" i="37"/>
  <c r="BN291" i="37"/>
  <c r="BN294" i="37"/>
  <c r="BN289" i="37"/>
  <c r="AW288" i="37"/>
  <c r="BM288" i="37"/>
  <c r="BZ288" i="38"/>
  <c r="BJ288" i="38"/>
  <c r="BB288" i="42"/>
  <c r="BR288" i="42"/>
  <c r="AZ288" i="42"/>
  <c r="BP288" i="42"/>
  <c r="BY288" i="38"/>
  <c r="BY289" i="38" s="1"/>
  <c r="BI288" i="38"/>
  <c r="BI290" i="38" s="1"/>
  <c r="BP293" i="41"/>
  <c r="V186" i="45"/>
  <c r="AD185" i="45"/>
  <c r="BI288" i="43"/>
  <c r="BI289" i="43" s="1"/>
  <c r="BY288" i="43"/>
  <c r="BY294" i="43" s="1"/>
  <c r="BG291" i="39"/>
  <c r="BG290" i="39"/>
  <c r="BG294" i="39"/>
  <c r="BG292" i="39"/>
  <c r="BG293" i="39"/>
  <c r="BG289" i="39"/>
  <c r="AC185" i="45"/>
  <c r="U186" i="45"/>
  <c r="BD288" i="42"/>
  <c r="BD291" i="42" s="1"/>
  <c r="BT288" i="42"/>
  <c r="BT292" i="42" s="1"/>
  <c r="AV288" i="40"/>
  <c r="AV289" i="40" s="1"/>
  <c r="BL288" i="40"/>
  <c r="BL290" i="40" s="1"/>
  <c r="BW289" i="39"/>
  <c r="BW294" i="39"/>
  <c r="BW290" i="39"/>
  <c r="BW293" i="39"/>
  <c r="BW291" i="39"/>
  <c r="BW292" i="39"/>
  <c r="BH294" i="40"/>
  <c r="S188" i="45"/>
  <c r="AA187" i="45"/>
  <c r="T189" i="45"/>
  <c r="AB188" i="45"/>
  <c r="R188" i="45"/>
  <c r="Z187" i="45"/>
  <c r="W188" i="45"/>
  <c r="AE187" i="45"/>
  <c r="AF185" i="45"/>
  <c r="X186" i="45"/>
  <c r="Y186" i="45"/>
  <c r="AG185" i="45"/>
  <c r="BS288" i="44"/>
  <c r="BC288" i="44"/>
  <c r="BF290" i="44"/>
  <c r="BF294" i="44"/>
  <c r="BF293" i="44"/>
  <c r="BF292" i="44"/>
  <c r="BF289" i="44"/>
  <c r="BF291" i="44"/>
  <c r="BD291" i="44"/>
  <c r="BD294" i="44"/>
  <c r="BD290" i="44"/>
  <c r="BD289" i="44"/>
  <c r="BD292" i="44"/>
  <c r="BD293" i="44"/>
  <c r="BE292" i="44"/>
  <c r="BE293" i="44"/>
  <c r="BE294" i="44"/>
  <c r="BE290" i="44"/>
  <c r="BE289" i="44"/>
  <c r="BE291" i="44"/>
  <c r="BV290" i="44"/>
  <c r="BV291" i="44"/>
  <c r="BV289" i="44"/>
  <c r="BV292" i="44"/>
  <c r="BV294" i="44"/>
  <c r="BV293" i="44"/>
  <c r="BG294" i="44"/>
  <c r="BG291" i="44"/>
  <c r="BG289" i="44"/>
  <c r="BG292" i="44"/>
  <c r="BG293" i="44"/>
  <c r="BG290" i="44"/>
  <c r="BW293" i="44"/>
  <c r="BW290" i="44"/>
  <c r="BW289" i="44"/>
  <c r="BW292" i="44"/>
  <c r="BW291" i="44"/>
  <c r="BW294" i="44"/>
  <c r="BZ288" i="44"/>
  <c r="BJ288" i="44"/>
  <c r="BT290" i="44"/>
  <c r="BT293" i="44"/>
  <c r="BT294" i="44"/>
  <c r="BT292" i="44"/>
  <c r="BT291" i="44"/>
  <c r="BT289" i="44"/>
  <c r="BY294" i="44"/>
  <c r="BY292" i="44"/>
  <c r="BY293" i="44"/>
  <c r="BY290" i="44"/>
  <c r="BY289" i="44"/>
  <c r="BY291" i="44"/>
  <c r="BM291" i="44"/>
  <c r="BM289" i="44"/>
  <c r="BM292" i="44"/>
  <c r="BM294" i="44"/>
  <c r="BM290" i="44"/>
  <c r="BM293" i="44"/>
  <c r="BX288" i="44"/>
  <c r="BH288" i="44"/>
  <c r="AW289" i="44"/>
  <c r="AW291" i="44"/>
  <c r="AW293" i="44"/>
  <c r="AW294" i="44"/>
  <c r="AW292" i="44"/>
  <c r="AW290" i="44"/>
  <c r="BU294" i="44"/>
  <c r="BU291" i="44"/>
  <c r="BU289" i="44"/>
  <c r="BU290" i="44"/>
  <c r="BU293" i="44"/>
  <c r="BU292" i="44"/>
  <c r="AZ288" i="44"/>
  <c r="BP288" i="44"/>
  <c r="BI294" i="44"/>
  <c r="BI292" i="44"/>
  <c r="BI293" i="44"/>
  <c r="BI291" i="44"/>
  <c r="BI290" i="44"/>
  <c r="BI289" i="44"/>
  <c r="AY288" i="44"/>
  <c r="BO288" i="44"/>
  <c r="BW293" i="43"/>
  <c r="BW292" i="43"/>
  <c r="BW290" i="43"/>
  <c r="BW289" i="43"/>
  <c r="BW294" i="43"/>
  <c r="BW291" i="43"/>
  <c r="AV292" i="43"/>
  <c r="AV291" i="43"/>
  <c r="AV290" i="43"/>
  <c r="AV289" i="43"/>
  <c r="AV294" i="43"/>
  <c r="AV293" i="43"/>
  <c r="BG292" i="43"/>
  <c r="BG290" i="43"/>
  <c r="BG293" i="43"/>
  <c r="BG289" i="43"/>
  <c r="BG291" i="43"/>
  <c r="BG294" i="43"/>
  <c r="BS290" i="43"/>
  <c r="BS292" i="43"/>
  <c r="BS294" i="43"/>
  <c r="BS293" i="43"/>
  <c r="BS291" i="43"/>
  <c r="BS289" i="43"/>
  <c r="BB293" i="43"/>
  <c r="BB289" i="43"/>
  <c r="BB294" i="43"/>
  <c r="BB291" i="43"/>
  <c r="BB292" i="43"/>
  <c r="BB290" i="43"/>
  <c r="BQ292" i="43"/>
  <c r="BQ290" i="43"/>
  <c r="BQ294" i="43"/>
  <c r="BQ289" i="43"/>
  <c r="BQ293" i="43"/>
  <c r="BQ291" i="43"/>
  <c r="BD293" i="43"/>
  <c r="BD290" i="43"/>
  <c r="BD291" i="43"/>
  <c r="BD294" i="43"/>
  <c r="BD289" i="43"/>
  <c r="BD292" i="43"/>
  <c r="BN288" i="43"/>
  <c r="AX288" i="43"/>
  <c r="BP288" i="43"/>
  <c r="AZ288" i="43"/>
  <c r="BT293" i="43"/>
  <c r="BT289" i="43"/>
  <c r="BT290" i="43"/>
  <c r="BT292" i="43"/>
  <c r="BT291" i="43"/>
  <c r="BT294" i="43"/>
  <c r="BC292" i="43"/>
  <c r="BC291" i="43"/>
  <c r="BC290" i="43"/>
  <c r="BC294" i="43"/>
  <c r="BC293" i="43"/>
  <c r="BC289" i="43"/>
  <c r="AY288" i="43"/>
  <c r="BO288" i="43"/>
  <c r="BM288" i="43"/>
  <c r="AW288" i="43"/>
  <c r="BF291" i="43"/>
  <c r="BF293" i="43"/>
  <c r="BF290" i="43"/>
  <c r="BF289" i="43"/>
  <c r="BF292" i="43"/>
  <c r="BF294" i="43"/>
  <c r="BU293" i="43"/>
  <c r="BU291" i="43"/>
  <c r="BU289" i="43"/>
  <c r="BU292" i="43"/>
  <c r="BU290" i="43"/>
  <c r="BU294" i="43"/>
  <c r="BL292" i="43"/>
  <c r="BL290" i="43"/>
  <c r="BL291" i="43"/>
  <c r="BL294" i="43"/>
  <c r="BL293" i="43"/>
  <c r="BL289" i="43"/>
  <c r="BA294" i="43"/>
  <c r="BA293" i="43"/>
  <c r="BA290" i="43"/>
  <c r="BA289" i="43"/>
  <c r="BA291" i="43"/>
  <c r="BA292" i="43"/>
  <c r="BR290" i="43"/>
  <c r="BR289" i="43"/>
  <c r="BR293" i="43"/>
  <c r="BR294" i="43"/>
  <c r="BR291" i="43"/>
  <c r="BR292" i="43"/>
  <c r="BE293" i="43"/>
  <c r="BE294" i="43"/>
  <c r="BE291" i="43"/>
  <c r="BE289" i="43"/>
  <c r="BE292" i="43"/>
  <c r="BE290" i="43"/>
  <c r="BV294" i="43"/>
  <c r="BV289" i="43"/>
  <c r="BV293" i="43"/>
  <c r="BV291" i="43"/>
  <c r="BV290" i="43"/>
  <c r="BV292" i="43"/>
  <c r="BZ288" i="42"/>
  <c r="BJ288" i="42"/>
  <c r="AY288" i="42"/>
  <c r="BO288" i="42"/>
  <c r="BQ292" i="42"/>
  <c r="BQ289" i="42"/>
  <c r="BQ290" i="42"/>
  <c r="BQ291" i="42"/>
  <c r="BQ293" i="42"/>
  <c r="BQ294" i="42"/>
  <c r="BA292" i="42"/>
  <c r="BA289" i="42"/>
  <c r="BA291" i="42"/>
  <c r="BA290" i="42"/>
  <c r="BA294" i="42"/>
  <c r="BA293" i="42"/>
  <c r="BK294" i="42"/>
  <c r="BK293" i="42"/>
  <c r="BK289" i="42"/>
  <c r="BK291" i="42"/>
  <c r="BK290" i="42"/>
  <c r="BK292" i="42"/>
  <c r="BW288" i="42"/>
  <c r="BG288" i="42"/>
  <c r="BH288" i="42"/>
  <c r="BX288" i="42"/>
  <c r="CA294" i="42"/>
  <c r="CA290" i="42"/>
  <c r="CA292" i="42"/>
  <c r="CA293" i="42"/>
  <c r="CA291" i="42"/>
  <c r="CA289" i="42"/>
  <c r="BV288" i="42"/>
  <c r="BF288" i="42"/>
  <c r="BL288" i="42"/>
  <c r="AV288" i="42"/>
  <c r="BI288" i="42"/>
  <c r="BY288" i="42"/>
  <c r="AY289" i="41"/>
  <c r="AY294" i="41"/>
  <c r="AY292" i="41"/>
  <c r="AY291" i="41"/>
  <c r="AY290" i="41"/>
  <c r="AY293" i="41"/>
  <c r="BN293" i="41"/>
  <c r="BN290" i="41"/>
  <c r="BN291" i="41"/>
  <c r="BN289" i="41"/>
  <c r="BN294" i="41"/>
  <c r="BN292" i="41"/>
  <c r="BL288" i="41"/>
  <c r="AV288" i="41"/>
  <c r="BS288" i="41"/>
  <c r="BC288" i="41"/>
  <c r="BG288" i="41"/>
  <c r="BW288" i="41"/>
  <c r="BR288" i="41"/>
  <c r="BB288" i="41"/>
  <c r="BF288" i="41"/>
  <c r="BV288" i="41"/>
  <c r="BH288" i="41"/>
  <c r="BX288" i="41"/>
  <c r="AX290" i="41"/>
  <c r="AX289" i="41"/>
  <c r="AX291" i="41"/>
  <c r="AX293" i="41"/>
  <c r="AX294" i="41"/>
  <c r="AX292" i="41"/>
  <c r="BT288" i="41"/>
  <c r="BD288" i="41"/>
  <c r="BM288" i="41"/>
  <c r="AW288" i="41"/>
  <c r="BO291" i="41"/>
  <c r="BO294" i="41"/>
  <c r="BO289" i="41"/>
  <c r="BO290" i="41"/>
  <c r="BO293" i="41"/>
  <c r="BO292" i="41"/>
  <c r="BP288" i="40"/>
  <c r="AZ288" i="40"/>
  <c r="BJ290" i="40"/>
  <c r="BJ294" i="40"/>
  <c r="BJ289" i="40"/>
  <c r="BJ293" i="40"/>
  <c r="BJ292" i="40"/>
  <c r="BJ291" i="40"/>
  <c r="BZ289" i="40"/>
  <c r="BZ290" i="40"/>
  <c r="BZ292" i="40"/>
  <c r="BZ291" i="40"/>
  <c r="BZ293" i="40"/>
  <c r="BZ294" i="40"/>
  <c r="BR288" i="40"/>
  <c r="BB288" i="40"/>
  <c r="BI288" i="40"/>
  <c r="BY288" i="40"/>
  <c r="AX288" i="40"/>
  <c r="BN288" i="40"/>
  <c r="BC293" i="40"/>
  <c r="BC291" i="40"/>
  <c r="BC290" i="40"/>
  <c r="BC294" i="40"/>
  <c r="BC292" i="40"/>
  <c r="BC289" i="40"/>
  <c r="BV288" i="40"/>
  <c r="BF288" i="40"/>
  <c r="BS291" i="40"/>
  <c r="BS292" i="40"/>
  <c r="BS289" i="40"/>
  <c r="BS293" i="40"/>
  <c r="BS294" i="40"/>
  <c r="BS290" i="40"/>
  <c r="BT288" i="40"/>
  <c r="BD288" i="40"/>
  <c r="CA288" i="40"/>
  <c r="BK288" i="40"/>
  <c r="BU288" i="40"/>
  <c r="BE288" i="40"/>
  <c r="BO288" i="40"/>
  <c r="AY288" i="40"/>
  <c r="BI294" i="39"/>
  <c r="BI291" i="39"/>
  <c r="BI293" i="39"/>
  <c r="BI292" i="39"/>
  <c r="BI289" i="39"/>
  <c r="BI290" i="39"/>
  <c r="BO288" i="39"/>
  <c r="AY288" i="39"/>
  <c r="BS289" i="39"/>
  <c r="BS290" i="39"/>
  <c r="BS291" i="39"/>
  <c r="BS294" i="39"/>
  <c r="BS292" i="39"/>
  <c r="BS293" i="39"/>
  <c r="AV294" i="39"/>
  <c r="AV289" i="39"/>
  <c r="AV292" i="39"/>
  <c r="AV290" i="39"/>
  <c r="AV291" i="39"/>
  <c r="AV293" i="39"/>
  <c r="BN288" i="39"/>
  <c r="AX288" i="39"/>
  <c r="BB293" i="39"/>
  <c r="BB294" i="39"/>
  <c r="BB292" i="39"/>
  <c r="BB290" i="39"/>
  <c r="BB289" i="39"/>
  <c r="BB291" i="39"/>
  <c r="BD288" i="39"/>
  <c r="BT288" i="39"/>
  <c r="BM288" i="39"/>
  <c r="AW288" i="39"/>
  <c r="BL289" i="39"/>
  <c r="BL292" i="39"/>
  <c r="BL294" i="39"/>
  <c r="BL291" i="39"/>
  <c r="BL293" i="39"/>
  <c r="BL290" i="39"/>
  <c r="BY292" i="39"/>
  <c r="BY289" i="39"/>
  <c r="BY294" i="39"/>
  <c r="BY291" i="39"/>
  <c r="BY290" i="39"/>
  <c r="BY293" i="39"/>
  <c r="BK288" i="39"/>
  <c r="CA288" i="39"/>
  <c r="BR290" i="39"/>
  <c r="BR294" i="39"/>
  <c r="BR292" i="39"/>
  <c r="BR289" i="39"/>
  <c r="BR293" i="39"/>
  <c r="BR291" i="39"/>
  <c r="BF290" i="39"/>
  <c r="BF294" i="39"/>
  <c r="BF289" i="39"/>
  <c r="BF292" i="39"/>
  <c r="BF291" i="39"/>
  <c r="BF293" i="39"/>
  <c r="BU291" i="39"/>
  <c r="BU290" i="39"/>
  <c r="BU292" i="39"/>
  <c r="BU293" i="39"/>
  <c r="BU294" i="39"/>
  <c r="BU289" i="39"/>
  <c r="BV292" i="39"/>
  <c r="BV289" i="39"/>
  <c r="BV294" i="39"/>
  <c r="BV293" i="39"/>
  <c r="BV291" i="39"/>
  <c r="BV290" i="39"/>
  <c r="BC294" i="39"/>
  <c r="BC289" i="39"/>
  <c r="BC290" i="39"/>
  <c r="BC292" i="39"/>
  <c r="BC291" i="39"/>
  <c r="BC293" i="39"/>
  <c r="BE290" i="39"/>
  <c r="BE294" i="39"/>
  <c r="BE289" i="39"/>
  <c r="BE292" i="39"/>
  <c r="BE293" i="39"/>
  <c r="BE291" i="39"/>
  <c r="BT289" i="38"/>
  <c r="BT293" i="38"/>
  <c r="BT291" i="38"/>
  <c r="BT292" i="38"/>
  <c r="BT290" i="38"/>
  <c r="BT294" i="38"/>
  <c r="BA291" i="38"/>
  <c r="BA294" i="38"/>
  <c r="BA290" i="38"/>
  <c r="BA292" i="38"/>
  <c r="BA293" i="38"/>
  <c r="BA289" i="38"/>
  <c r="BS290" i="38"/>
  <c r="BS293" i="38"/>
  <c r="BS294" i="38"/>
  <c r="BS289" i="38"/>
  <c r="BS291" i="38"/>
  <c r="BS292" i="38"/>
  <c r="BH294" i="38"/>
  <c r="BH289" i="38"/>
  <c r="BH292" i="38"/>
  <c r="BH291" i="38"/>
  <c r="BH290" i="38"/>
  <c r="BH293" i="38"/>
  <c r="AX292" i="38"/>
  <c r="AX290" i="38"/>
  <c r="AX293" i="38"/>
  <c r="AX289" i="38"/>
  <c r="AX294" i="38"/>
  <c r="AX291" i="38"/>
  <c r="BX289" i="38"/>
  <c r="BX290" i="38"/>
  <c r="BX294" i="38"/>
  <c r="BX293" i="38"/>
  <c r="BX292" i="38"/>
  <c r="BX291" i="38"/>
  <c r="BN293" i="38"/>
  <c r="BN289" i="38"/>
  <c r="BN292" i="38"/>
  <c r="BN294" i="38"/>
  <c r="BN291" i="38"/>
  <c r="BN290" i="38"/>
  <c r="AY293" i="38"/>
  <c r="AY290" i="38"/>
  <c r="AY292" i="38"/>
  <c r="AY294" i="38"/>
  <c r="AY291" i="38"/>
  <c r="AY289" i="38"/>
  <c r="CA288" i="38"/>
  <c r="BK288" i="38"/>
  <c r="BO290" i="38"/>
  <c r="BO292" i="38"/>
  <c r="BO294" i="38"/>
  <c r="BO291" i="38"/>
  <c r="BO293" i="38"/>
  <c r="BO289" i="38"/>
  <c r="BP289" i="38"/>
  <c r="BP292" i="38"/>
  <c r="BP293" i="38"/>
  <c r="BP291" i="38"/>
  <c r="BP294" i="38"/>
  <c r="BP290" i="38"/>
  <c r="BV288" i="38"/>
  <c r="BF288" i="38"/>
  <c r="BD289" i="38"/>
  <c r="BD290" i="38"/>
  <c r="BD293" i="38"/>
  <c r="BD292" i="38"/>
  <c r="BD294" i="38"/>
  <c r="BD291" i="38"/>
  <c r="BM288" i="38"/>
  <c r="AW288" i="38"/>
  <c r="AZ289" i="38"/>
  <c r="AZ293" i="38"/>
  <c r="AZ292" i="38"/>
  <c r="AZ294" i="38"/>
  <c r="AZ291" i="38"/>
  <c r="AZ290" i="38"/>
  <c r="BC293" i="38"/>
  <c r="BC291" i="38"/>
  <c r="BC289" i="38"/>
  <c r="BC290" i="38"/>
  <c r="BC292" i="38"/>
  <c r="BC294" i="38"/>
  <c r="BU288" i="38"/>
  <c r="BE288" i="38"/>
  <c r="BQ292" i="38"/>
  <c r="BQ291" i="38"/>
  <c r="BQ290" i="38"/>
  <c r="BQ293" i="38"/>
  <c r="BQ294" i="38"/>
  <c r="BQ289" i="38"/>
  <c r="BL288" i="38"/>
  <c r="AV288" i="38"/>
  <c r="BV293" i="37"/>
  <c r="BV294" i="37"/>
  <c r="BV291" i="37"/>
  <c r="BV292" i="37"/>
  <c r="BV290" i="37"/>
  <c r="BV289" i="37"/>
  <c r="BF289" i="37"/>
  <c r="BF294" i="37"/>
  <c r="BF290" i="37"/>
  <c r="BF292" i="37"/>
  <c r="BF293" i="37"/>
  <c r="BF291" i="37"/>
  <c r="BQ288" i="37"/>
  <c r="BA288" i="37"/>
  <c r="AV294" i="37"/>
  <c r="AV291" i="37"/>
  <c r="AV293" i="37"/>
  <c r="AV290" i="37"/>
  <c r="AV289" i="37"/>
  <c r="AV292" i="37"/>
  <c r="BG288" i="37"/>
  <c r="BW288" i="37"/>
  <c r="CA290" i="37"/>
  <c r="CA292" i="37"/>
  <c r="CA291" i="37"/>
  <c r="CA289" i="37"/>
  <c r="CA293" i="37"/>
  <c r="CA294" i="37"/>
  <c r="BK289" i="37"/>
  <c r="BK293" i="37"/>
  <c r="BK292" i="37"/>
  <c r="BK291" i="37"/>
  <c r="BK290" i="37"/>
  <c r="BK294" i="37"/>
  <c r="AY288" i="37"/>
  <c r="BO288" i="37"/>
  <c r="AZ288" i="37"/>
  <c r="BP288" i="37"/>
  <c r="BS288" i="37"/>
  <c r="BC288" i="37"/>
  <c r="BI288" i="37"/>
  <c r="BY288" i="37"/>
  <c r="BT288" i="37"/>
  <c r="BD288" i="37"/>
  <c r="BJ288" i="37"/>
  <c r="BZ288" i="37"/>
  <c r="BB288" i="37"/>
  <c r="BR288" i="37"/>
  <c r="BE288" i="37"/>
  <c r="BU288" i="37"/>
  <c r="BL290" i="37"/>
  <c r="BL291" i="37"/>
  <c r="BL294" i="37"/>
  <c r="BL293" i="37"/>
  <c r="BL289" i="37"/>
  <c r="BL292" i="37"/>
  <c r="BL288" i="36"/>
  <c r="AV288" i="36"/>
  <c r="BU293" i="36"/>
  <c r="BU290" i="36"/>
  <c r="BU292" i="36"/>
  <c r="BU294" i="36"/>
  <c r="BU291" i="36"/>
  <c r="BU289" i="36"/>
  <c r="BC288" i="36"/>
  <c r="BS288" i="36"/>
  <c r="BE292" i="36"/>
  <c r="BE293" i="36"/>
  <c r="BE294" i="36"/>
  <c r="BE289" i="36"/>
  <c r="BE290" i="36"/>
  <c r="BE291" i="36"/>
  <c r="AY288" i="36"/>
  <c r="BO288" i="36"/>
  <c r="BV288" i="36"/>
  <c r="BF288" i="36"/>
  <c r="BH290" i="36"/>
  <c r="BH293" i="36"/>
  <c r="BH294" i="36"/>
  <c r="BH289" i="36"/>
  <c r="BH292" i="36"/>
  <c r="BH291" i="36"/>
  <c r="BR290" i="36"/>
  <c r="BR292" i="36"/>
  <c r="BR291" i="36"/>
  <c r="BR289" i="36"/>
  <c r="BR293" i="36"/>
  <c r="BR294" i="36"/>
  <c r="BZ288" i="36"/>
  <c r="BJ288" i="36"/>
  <c r="BX292" i="36"/>
  <c r="BX289" i="36"/>
  <c r="BX291" i="36"/>
  <c r="BX290" i="36"/>
  <c r="BX293" i="36"/>
  <c r="BX294" i="36"/>
  <c r="BY288" i="36"/>
  <c r="BI288" i="36"/>
  <c r="BB290" i="36"/>
  <c r="BB291" i="36"/>
  <c r="BB292" i="36"/>
  <c r="BB289" i="36"/>
  <c r="BB293" i="36"/>
  <c r="BB294" i="36"/>
  <c r="BM288" i="36"/>
  <c r="AW288" i="36"/>
  <c r="BP292" i="36"/>
  <c r="BP290" i="36"/>
  <c r="BP291" i="36"/>
  <c r="BP289" i="36"/>
  <c r="BP293" i="36"/>
  <c r="BP294" i="36"/>
  <c r="BD288" i="36"/>
  <c r="BT288" i="36"/>
  <c r="BW288" i="36"/>
  <c r="BG288" i="36"/>
  <c r="BK288" i="36"/>
  <c r="CA288" i="36"/>
  <c r="AZ293" i="36"/>
  <c r="AZ290" i="36"/>
  <c r="AZ289" i="36"/>
  <c r="AZ292" i="36"/>
  <c r="AZ294" i="36"/>
  <c r="AZ291" i="36"/>
  <c r="BR158" i="16"/>
  <c r="BB158" i="16"/>
  <c r="BI285" i="16"/>
  <c r="BY285" i="16"/>
  <c r="BT285" i="16"/>
  <c r="BD285" i="16"/>
  <c r="BW285" i="16"/>
  <c r="BG285" i="16"/>
  <c r="BU285" i="16"/>
  <c r="BE285" i="16"/>
  <c r="BO159" i="16"/>
  <c r="AY159" i="16"/>
  <c r="BQ158" i="16"/>
  <c r="BA158" i="16"/>
  <c r="BP159" i="16"/>
  <c r="AZ159" i="16"/>
  <c r="BJ286" i="16"/>
  <c r="BZ286" i="16"/>
  <c r="BH286" i="16"/>
  <c r="BX286" i="16"/>
  <c r="BK286" i="16"/>
  <c r="CA286" i="16"/>
  <c r="BV286" i="16"/>
  <c r="BF286" i="16"/>
  <c r="BC158" i="16"/>
  <c r="BS158" i="16"/>
  <c r="AX158" i="16"/>
  <c r="BN158" i="16"/>
  <c r="AV158" i="16"/>
  <c r="BL158" i="16"/>
  <c r="AW158" i="16"/>
  <c r="BM158" i="16"/>
  <c r="AN286" i="16"/>
  <c r="AU287" i="16"/>
  <c r="AR287" i="16"/>
  <c r="AQ286" i="16"/>
  <c r="AP287" i="16"/>
  <c r="AS286" i="16"/>
  <c r="AO286" i="16"/>
  <c r="AT287" i="16"/>
  <c r="AH159" i="16"/>
  <c r="AL159" i="16"/>
  <c r="AM159" i="16"/>
  <c r="AJ160" i="16"/>
  <c r="AK159" i="16"/>
  <c r="AG159" i="16"/>
  <c r="AI160" i="16"/>
  <c r="AF159" i="16"/>
  <c r="X144" i="15"/>
  <c r="AF144" i="15" s="1"/>
  <c r="T144" i="15"/>
  <c r="AB144" i="15" s="1"/>
  <c r="W144" i="15"/>
  <c r="AE144" i="15" s="1"/>
  <c r="S143" i="15"/>
  <c r="AA143" i="15" s="1"/>
  <c r="R144" i="15"/>
  <c r="Z144" i="15" s="1"/>
  <c r="U143" i="15"/>
  <c r="AC143" i="15" s="1"/>
  <c r="V144" i="15"/>
  <c r="AD144" i="15" s="1"/>
  <c r="Y144" i="15"/>
  <c r="AG144" i="15" s="1"/>
  <c r="BL291" i="40" l="1"/>
  <c r="BD289" i="42"/>
  <c r="BL293" i="40"/>
  <c r="BZ290" i="43"/>
  <c r="BL289" i="40"/>
  <c r="BL294" i="40"/>
  <c r="BD290" i="42"/>
  <c r="BX290" i="40"/>
  <c r="AZ289" i="41"/>
  <c r="BT289" i="42"/>
  <c r="BD292" i="42"/>
  <c r="BZ292" i="43"/>
  <c r="BZ289" i="43"/>
  <c r="BZ291" i="43"/>
  <c r="BZ293" i="43"/>
  <c r="BI290" i="43"/>
  <c r="BY289" i="43"/>
  <c r="BH291" i="40"/>
  <c r="BH289" i="40"/>
  <c r="BH292" i="40"/>
  <c r="BH293" i="40"/>
  <c r="BY293" i="43"/>
  <c r="BX292" i="40"/>
  <c r="AW293" i="40"/>
  <c r="BI291" i="43"/>
  <c r="BX294" i="40"/>
  <c r="BI292" i="43"/>
  <c r="BI294" i="43"/>
  <c r="BY292" i="43"/>
  <c r="BR293" i="42"/>
  <c r="BR290" i="42"/>
  <c r="BR289" i="42"/>
  <c r="BR291" i="42"/>
  <c r="BR294" i="42"/>
  <c r="BR292" i="42"/>
  <c r="AW289" i="40"/>
  <c r="AW292" i="40"/>
  <c r="AW291" i="40"/>
  <c r="AW294" i="40"/>
  <c r="BJ290" i="38"/>
  <c r="BJ293" i="38"/>
  <c r="BJ289" i="38"/>
  <c r="BJ291" i="38"/>
  <c r="BJ292" i="38"/>
  <c r="BJ294" i="38"/>
  <c r="BK293" i="41"/>
  <c r="BK291" i="41"/>
  <c r="BK290" i="41"/>
  <c r="BM290" i="40"/>
  <c r="BP290" i="42"/>
  <c r="BP289" i="42"/>
  <c r="BP291" i="42"/>
  <c r="BP294" i="42"/>
  <c r="BP292" i="42"/>
  <c r="BP293" i="42"/>
  <c r="BZ294" i="38"/>
  <c r="BZ291" i="38"/>
  <c r="BZ289" i="38"/>
  <c r="BZ293" i="38"/>
  <c r="BZ290" i="38"/>
  <c r="BZ292" i="38"/>
  <c r="CA290" i="41"/>
  <c r="CA294" i="41"/>
  <c r="CA292" i="41"/>
  <c r="CA289" i="41"/>
  <c r="CA293" i="41"/>
  <c r="BB290" i="42"/>
  <c r="BB294" i="42"/>
  <c r="BB293" i="42"/>
  <c r="BB291" i="42"/>
  <c r="BB289" i="42"/>
  <c r="BB292" i="42"/>
  <c r="BI292" i="38"/>
  <c r="BD293" i="42"/>
  <c r="AZ291" i="41"/>
  <c r="BK289" i="41"/>
  <c r="AZ289" i="42"/>
  <c r="AZ290" i="42"/>
  <c r="AZ294" i="42"/>
  <c r="AZ292" i="42"/>
  <c r="AZ293" i="42"/>
  <c r="AZ291" i="42"/>
  <c r="BI289" i="38"/>
  <c r="AZ294" i="41"/>
  <c r="CA293" i="43"/>
  <c r="CA289" i="43"/>
  <c r="CA290" i="43"/>
  <c r="CA292" i="43"/>
  <c r="CA294" i="43"/>
  <c r="CA291" i="43"/>
  <c r="AV290" i="40"/>
  <c r="BI293" i="43"/>
  <c r="BP294" i="41"/>
  <c r="BP290" i="41"/>
  <c r="BP289" i="41"/>
  <c r="BI294" i="38"/>
  <c r="BM293" i="37"/>
  <c r="BM294" i="37"/>
  <c r="BM289" i="37"/>
  <c r="BM291" i="37"/>
  <c r="BM292" i="37"/>
  <c r="BM290" i="37"/>
  <c r="BK293" i="43"/>
  <c r="BK289" i="43"/>
  <c r="BK292" i="43"/>
  <c r="BK291" i="43"/>
  <c r="BK294" i="43"/>
  <c r="BK290" i="43"/>
  <c r="AV291" i="40"/>
  <c r="BP292" i="41"/>
  <c r="AD186" i="45"/>
  <c r="V187" i="45"/>
  <c r="BI293" i="38"/>
  <c r="AW290" i="37"/>
  <c r="AW289" i="37"/>
  <c r="AW293" i="37"/>
  <c r="AW291" i="37"/>
  <c r="AW292" i="37"/>
  <c r="AW294" i="37"/>
  <c r="AV293" i="40"/>
  <c r="BT294" i="42"/>
  <c r="BT290" i="42"/>
  <c r="BT291" i="42"/>
  <c r="BT293" i="42"/>
  <c r="BY291" i="38"/>
  <c r="BI291" i="38"/>
  <c r="AZ293" i="41"/>
  <c r="AV294" i="40"/>
  <c r="BD294" i="42"/>
  <c r="BY294" i="38"/>
  <c r="BM292" i="42"/>
  <c r="BM293" i="42"/>
  <c r="BM289" i="42"/>
  <c r="BM294" i="42"/>
  <c r="BM291" i="42"/>
  <c r="BM290" i="42"/>
  <c r="AV292" i="40"/>
  <c r="BM292" i="40"/>
  <c r="BM291" i="40"/>
  <c r="BM293" i="40"/>
  <c r="BM289" i="40"/>
  <c r="AC186" i="45"/>
  <c r="U187" i="45"/>
  <c r="BY293" i="38"/>
  <c r="BY290" i="43"/>
  <c r="AW291" i="42"/>
  <c r="AW293" i="42"/>
  <c r="AW289" i="42"/>
  <c r="AW290" i="42"/>
  <c r="AW292" i="42"/>
  <c r="AW294" i="42"/>
  <c r="BY291" i="43"/>
  <c r="BJ291" i="43"/>
  <c r="BJ294" i="43"/>
  <c r="BJ290" i="43"/>
  <c r="BJ292" i="43"/>
  <c r="BJ293" i="43"/>
  <c r="BJ289" i="43"/>
  <c r="BY290" i="38"/>
  <c r="BK294" i="41"/>
  <c r="BY292" i="38"/>
  <c r="BL292" i="40"/>
  <c r="BX291" i="40"/>
  <c r="X187" i="45"/>
  <c r="AF186" i="45"/>
  <c r="Y187" i="45"/>
  <c r="AG186" i="45"/>
  <c r="Z188" i="45"/>
  <c r="R189" i="45"/>
  <c r="AB189" i="45"/>
  <c r="T190" i="45"/>
  <c r="AE188" i="45"/>
  <c r="W189" i="45"/>
  <c r="AA188" i="45"/>
  <c r="S189" i="45"/>
  <c r="BZ289" i="44"/>
  <c r="BZ294" i="44"/>
  <c r="BZ293" i="44"/>
  <c r="BZ291" i="44"/>
  <c r="BZ292" i="44"/>
  <c r="BZ290" i="44"/>
  <c r="BP293" i="44"/>
  <c r="BP291" i="44"/>
  <c r="BP289" i="44"/>
  <c r="BP292" i="44"/>
  <c r="BP294" i="44"/>
  <c r="BP290" i="44"/>
  <c r="BJ291" i="44"/>
  <c r="BJ289" i="44"/>
  <c r="BJ292" i="44"/>
  <c r="BJ293" i="44"/>
  <c r="BJ294" i="44"/>
  <c r="BJ290" i="44"/>
  <c r="AZ294" i="44"/>
  <c r="AZ290" i="44"/>
  <c r="AZ292" i="44"/>
  <c r="AZ291" i="44"/>
  <c r="AZ289" i="44"/>
  <c r="AZ293" i="44"/>
  <c r="BH292" i="44"/>
  <c r="BH290" i="44"/>
  <c r="BH291" i="44"/>
  <c r="BH289" i="44"/>
  <c r="BH294" i="44"/>
  <c r="BH293" i="44"/>
  <c r="BX294" i="44"/>
  <c r="BX291" i="44"/>
  <c r="BX293" i="44"/>
  <c r="BX290" i="44"/>
  <c r="BX289" i="44"/>
  <c r="BX292" i="44"/>
  <c r="BO293" i="44"/>
  <c r="BO290" i="44"/>
  <c r="BO292" i="44"/>
  <c r="BO289" i="44"/>
  <c r="BO294" i="44"/>
  <c r="BO291" i="44"/>
  <c r="BC289" i="44"/>
  <c r="BC294" i="44"/>
  <c r="BC291" i="44"/>
  <c r="BC292" i="44"/>
  <c r="BC290" i="44"/>
  <c r="BC293" i="44"/>
  <c r="AY293" i="44"/>
  <c r="AY290" i="44"/>
  <c r="AY294" i="44"/>
  <c r="AY291" i="44"/>
  <c r="AY289" i="44"/>
  <c r="AY292" i="44"/>
  <c r="BS294" i="44"/>
  <c r="BS289" i="44"/>
  <c r="BS291" i="44"/>
  <c r="BS292" i="44"/>
  <c r="BS290" i="44"/>
  <c r="BS293" i="44"/>
  <c r="AZ289" i="43"/>
  <c r="AZ292" i="43"/>
  <c r="AZ291" i="43"/>
  <c r="AZ294" i="43"/>
  <c r="AZ290" i="43"/>
  <c r="AZ293" i="43"/>
  <c r="BP293" i="43"/>
  <c r="BP289" i="43"/>
  <c r="BP291" i="43"/>
  <c r="BP292" i="43"/>
  <c r="BP294" i="43"/>
  <c r="BP290" i="43"/>
  <c r="AY291" i="43"/>
  <c r="AY289" i="43"/>
  <c r="AY290" i="43"/>
  <c r="AY293" i="43"/>
  <c r="AY294" i="43"/>
  <c r="AY292" i="43"/>
  <c r="AX292" i="43"/>
  <c r="AX290" i="43"/>
  <c r="AX289" i="43"/>
  <c r="AX291" i="43"/>
  <c r="AX294" i="43"/>
  <c r="AX293" i="43"/>
  <c r="BO289" i="43"/>
  <c r="BO293" i="43"/>
  <c r="BO294" i="43"/>
  <c r="BO291" i="43"/>
  <c r="BO290" i="43"/>
  <c r="BO292" i="43"/>
  <c r="BN291" i="43"/>
  <c r="BN294" i="43"/>
  <c r="BN292" i="43"/>
  <c r="BN289" i="43"/>
  <c r="BN290" i="43"/>
  <c r="BN293" i="43"/>
  <c r="AW292" i="43"/>
  <c r="AW294" i="43"/>
  <c r="AW293" i="43"/>
  <c r="AW291" i="43"/>
  <c r="AW289" i="43"/>
  <c r="AW290" i="43"/>
  <c r="BM294" i="43"/>
  <c r="BM291" i="43"/>
  <c r="BM289" i="43"/>
  <c r="BM293" i="43"/>
  <c r="BM290" i="43"/>
  <c r="BM292" i="43"/>
  <c r="AV290" i="42"/>
  <c r="AV294" i="42"/>
  <c r="AV291" i="42"/>
  <c r="AV289" i="42"/>
  <c r="AV292" i="42"/>
  <c r="AV293" i="42"/>
  <c r="BY291" i="42"/>
  <c r="BY292" i="42"/>
  <c r="BY289" i="42"/>
  <c r="BY293" i="42"/>
  <c r="BY294" i="42"/>
  <c r="BY290" i="42"/>
  <c r="BI291" i="42"/>
  <c r="BI290" i="42"/>
  <c r="BI289" i="42"/>
  <c r="BI293" i="42"/>
  <c r="BI294" i="42"/>
  <c r="BI292" i="42"/>
  <c r="BX292" i="42"/>
  <c r="BX294" i="42"/>
  <c r="BX290" i="42"/>
  <c r="BX293" i="42"/>
  <c r="BX291" i="42"/>
  <c r="BX289" i="42"/>
  <c r="BG289" i="42"/>
  <c r="BG290" i="42"/>
  <c r="BG292" i="42"/>
  <c r="BG294" i="42"/>
  <c r="BG291" i="42"/>
  <c r="BG293" i="42"/>
  <c r="BO294" i="42"/>
  <c r="BO292" i="42"/>
  <c r="BO291" i="42"/>
  <c r="BO289" i="42"/>
  <c r="BO290" i="42"/>
  <c r="BO293" i="42"/>
  <c r="BH293" i="42"/>
  <c r="BH294" i="42"/>
  <c r="BH291" i="42"/>
  <c r="BH292" i="42"/>
  <c r="BH289" i="42"/>
  <c r="BH290" i="42"/>
  <c r="BW290" i="42"/>
  <c r="BW294" i="42"/>
  <c r="BW293" i="42"/>
  <c r="BW291" i="42"/>
  <c r="BW289" i="42"/>
  <c r="BW292" i="42"/>
  <c r="AY290" i="42"/>
  <c r="AY291" i="42"/>
  <c r="AY294" i="42"/>
  <c r="AY292" i="42"/>
  <c r="AY293" i="42"/>
  <c r="AY289" i="42"/>
  <c r="BJ290" i="42"/>
  <c r="BJ293" i="42"/>
  <c r="BJ289" i="42"/>
  <c r="BJ291" i="42"/>
  <c r="BJ294" i="42"/>
  <c r="BJ292" i="42"/>
  <c r="BL293" i="42"/>
  <c r="BL291" i="42"/>
  <c r="BL294" i="42"/>
  <c r="BL289" i="42"/>
  <c r="BL290" i="42"/>
  <c r="BL292" i="42"/>
  <c r="BF289" i="42"/>
  <c r="BF293" i="42"/>
  <c r="BF294" i="42"/>
  <c r="BF292" i="42"/>
  <c r="BF291" i="42"/>
  <c r="BF290" i="42"/>
  <c r="BV292" i="42"/>
  <c r="BV291" i="42"/>
  <c r="BV293" i="42"/>
  <c r="BV294" i="42"/>
  <c r="BV290" i="42"/>
  <c r="BV289" i="42"/>
  <c r="BZ290" i="42"/>
  <c r="BZ292" i="42"/>
  <c r="BZ289" i="42"/>
  <c r="BZ293" i="42"/>
  <c r="BZ294" i="42"/>
  <c r="BZ291" i="42"/>
  <c r="BR291" i="41"/>
  <c r="BR292" i="41"/>
  <c r="BR289" i="41"/>
  <c r="BR293" i="41"/>
  <c r="BR290" i="41"/>
  <c r="BR294" i="41"/>
  <c r="BW292" i="41"/>
  <c r="BW293" i="41"/>
  <c r="BW291" i="41"/>
  <c r="BW290" i="41"/>
  <c r="BW289" i="41"/>
  <c r="BW294" i="41"/>
  <c r="BT294" i="41"/>
  <c r="BT292" i="41"/>
  <c r="BT289" i="41"/>
  <c r="BT290" i="41"/>
  <c r="BT291" i="41"/>
  <c r="BT293" i="41"/>
  <c r="BS290" i="41"/>
  <c r="BS289" i="41"/>
  <c r="BS291" i="41"/>
  <c r="BS292" i="41"/>
  <c r="BS293" i="41"/>
  <c r="BS294" i="41"/>
  <c r="BL289" i="41"/>
  <c r="BL291" i="41"/>
  <c r="BL292" i="41"/>
  <c r="BL293" i="41"/>
  <c r="BL290" i="41"/>
  <c r="BL294" i="41"/>
  <c r="BX292" i="41"/>
  <c r="BX289" i="41"/>
  <c r="BX294" i="41"/>
  <c r="BX293" i="41"/>
  <c r="BX291" i="41"/>
  <c r="BX290" i="41"/>
  <c r="AW291" i="41"/>
  <c r="AW290" i="41"/>
  <c r="AW289" i="41"/>
  <c r="AW293" i="41"/>
  <c r="AW294" i="41"/>
  <c r="AW292" i="41"/>
  <c r="BM289" i="41"/>
  <c r="BM293" i="41"/>
  <c r="BM292" i="41"/>
  <c r="BM291" i="41"/>
  <c r="BM294" i="41"/>
  <c r="BM290" i="41"/>
  <c r="BH290" i="41"/>
  <c r="BH293" i="41"/>
  <c r="BH291" i="41"/>
  <c r="BH294" i="41"/>
  <c r="BH289" i="41"/>
  <c r="BH292" i="41"/>
  <c r="BG289" i="41"/>
  <c r="BG293" i="41"/>
  <c r="BG291" i="41"/>
  <c r="BG290" i="41"/>
  <c r="BG294" i="41"/>
  <c r="BG292" i="41"/>
  <c r="BV292" i="41"/>
  <c r="BV291" i="41"/>
  <c r="BV293" i="41"/>
  <c r="BV294" i="41"/>
  <c r="BV289" i="41"/>
  <c r="BV290" i="41"/>
  <c r="BB293" i="41"/>
  <c r="BB291" i="41"/>
  <c r="BB294" i="41"/>
  <c r="BB292" i="41"/>
  <c r="BB290" i="41"/>
  <c r="BB289" i="41"/>
  <c r="BC292" i="41"/>
  <c r="BC289" i="41"/>
  <c r="BC290" i="41"/>
  <c r="BC293" i="41"/>
  <c r="BC294" i="41"/>
  <c r="BC291" i="41"/>
  <c r="AV290" i="41"/>
  <c r="AV291" i="41"/>
  <c r="AV294" i="41"/>
  <c r="AV293" i="41"/>
  <c r="AV292" i="41"/>
  <c r="AV289" i="41"/>
  <c r="BD292" i="41"/>
  <c r="BD294" i="41"/>
  <c r="BD293" i="41"/>
  <c r="BD290" i="41"/>
  <c r="BD291" i="41"/>
  <c r="BD289" i="41"/>
  <c r="BF293" i="41"/>
  <c r="BF291" i="41"/>
  <c r="BF290" i="41"/>
  <c r="BF289" i="41"/>
  <c r="BF292" i="41"/>
  <c r="BF294" i="41"/>
  <c r="BT290" i="40"/>
  <c r="BT292" i="40"/>
  <c r="BT291" i="40"/>
  <c r="BT289" i="40"/>
  <c r="BT294" i="40"/>
  <c r="BT293" i="40"/>
  <c r="BR294" i="40"/>
  <c r="BR290" i="40"/>
  <c r="BR293" i="40"/>
  <c r="BR289" i="40"/>
  <c r="BR291" i="40"/>
  <c r="BR292" i="40"/>
  <c r="BE290" i="40"/>
  <c r="BE294" i="40"/>
  <c r="BE293" i="40"/>
  <c r="BE291" i="40"/>
  <c r="BE292" i="40"/>
  <c r="BE289" i="40"/>
  <c r="BN292" i="40"/>
  <c r="BN291" i="40"/>
  <c r="BN293" i="40"/>
  <c r="BN289" i="40"/>
  <c r="BN294" i="40"/>
  <c r="BN290" i="40"/>
  <c r="BU294" i="40"/>
  <c r="BU291" i="40"/>
  <c r="BU293" i="40"/>
  <c r="BU289" i="40"/>
  <c r="BU292" i="40"/>
  <c r="BU290" i="40"/>
  <c r="AX291" i="40"/>
  <c r="AX289" i="40"/>
  <c r="AX290" i="40"/>
  <c r="AX294" i="40"/>
  <c r="AX292" i="40"/>
  <c r="AX293" i="40"/>
  <c r="BK294" i="40"/>
  <c r="BK293" i="40"/>
  <c r="BK289" i="40"/>
  <c r="BK291" i="40"/>
  <c r="BK290" i="40"/>
  <c r="BK292" i="40"/>
  <c r="BY290" i="40"/>
  <c r="BY294" i="40"/>
  <c r="BY289" i="40"/>
  <c r="BY292" i="40"/>
  <c r="BY291" i="40"/>
  <c r="BY293" i="40"/>
  <c r="BF289" i="40"/>
  <c r="BF290" i="40"/>
  <c r="BF294" i="40"/>
  <c r="BF293" i="40"/>
  <c r="BF292" i="40"/>
  <c r="BF291" i="40"/>
  <c r="CA293" i="40"/>
  <c r="CA289" i="40"/>
  <c r="CA290" i="40"/>
  <c r="CA292" i="40"/>
  <c r="CA291" i="40"/>
  <c r="CA294" i="40"/>
  <c r="BB293" i="40"/>
  <c r="BB290" i="40"/>
  <c r="BB292" i="40"/>
  <c r="BB289" i="40"/>
  <c r="BB291" i="40"/>
  <c r="BB294" i="40"/>
  <c r="BV293" i="40"/>
  <c r="BV294" i="40"/>
  <c r="BV289" i="40"/>
  <c r="BV291" i="40"/>
  <c r="BV290" i="40"/>
  <c r="BV292" i="40"/>
  <c r="AY289" i="40"/>
  <c r="AY290" i="40"/>
  <c r="AY293" i="40"/>
  <c r="AY291" i="40"/>
  <c r="AY294" i="40"/>
  <c r="AY292" i="40"/>
  <c r="AZ290" i="40"/>
  <c r="AZ289" i="40"/>
  <c r="AZ293" i="40"/>
  <c r="AZ291" i="40"/>
  <c r="AZ294" i="40"/>
  <c r="AZ292" i="40"/>
  <c r="BI294" i="40"/>
  <c r="BI290" i="40"/>
  <c r="BI293" i="40"/>
  <c r="BI292" i="40"/>
  <c r="BI291" i="40"/>
  <c r="BI289" i="40"/>
  <c r="BD294" i="40"/>
  <c r="BD291" i="40"/>
  <c r="BD290" i="40"/>
  <c r="BD289" i="40"/>
  <c r="BD292" i="40"/>
  <c r="BD293" i="40"/>
  <c r="BO292" i="40"/>
  <c r="BO294" i="40"/>
  <c r="BO289" i="40"/>
  <c r="BO290" i="40"/>
  <c r="BO293" i="40"/>
  <c r="BO291" i="40"/>
  <c r="BP289" i="40"/>
  <c r="BP293" i="40"/>
  <c r="BP291" i="40"/>
  <c r="BP292" i="40"/>
  <c r="BP294" i="40"/>
  <c r="BP290" i="40"/>
  <c r="AW293" i="39"/>
  <c r="AW290" i="39"/>
  <c r="AW289" i="39"/>
  <c r="AW291" i="39"/>
  <c r="AW292" i="39"/>
  <c r="AW294" i="39"/>
  <c r="BM289" i="39"/>
  <c r="BM294" i="39"/>
  <c r="BM291" i="39"/>
  <c r="BM293" i="39"/>
  <c r="BM290" i="39"/>
  <c r="BM292" i="39"/>
  <c r="BT289" i="39"/>
  <c r="BT290" i="39"/>
  <c r="BT292" i="39"/>
  <c r="BT293" i="39"/>
  <c r="BT291" i="39"/>
  <c r="BT294" i="39"/>
  <c r="AY293" i="39"/>
  <c r="AY290" i="39"/>
  <c r="AY292" i="39"/>
  <c r="AY291" i="39"/>
  <c r="AY294" i="39"/>
  <c r="AY289" i="39"/>
  <c r="BD291" i="39"/>
  <c r="BD290" i="39"/>
  <c r="BD289" i="39"/>
  <c r="BD293" i="39"/>
  <c r="BD292" i="39"/>
  <c r="BD294" i="39"/>
  <c r="BO292" i="39"/>
  <c r="BO289" i="39"/>
  <c r="BO293" i="39"/>
  <c r="BO290" i="39"/>
  <c r="BO291" i="39"/>
  <c r="BO294" i="39"/>
  <c r="CA291" i="39"/>
  <c r="CA292" i="39"/>
  <c r="CA293" i="39"/>
  <c r="CA289" i="39"/>
  <c r="CA290" i="39"/>
  <c r="CA294" i="39"/>
  <c r="BK290" i="39"/>
  <c r="BK293" i="39"/>
  <c r="BK294" i="39"/>
  <c r="BK291" i="39"/>
  <c r="BK292" i="39"/>
  <c r="BK289" i="39"/>
  <c r="AX291" i="39"/>
  <c r="AX293" i="39"/>
  <c r="AX292" i="39"/>
  <c r="AX290" i="39"/>
  <c r="AX289" i="39"/>
  <c r="AX294" i="39"/>
  <c r="BN289" i="39"/>
  <c r="BN290" i="39"/>
  <c r="BN293" i="39"/>
  <c r="BN292" i="39"/>
  <c r="BN291" i="39"/>
  <c r="BN294" i="39"/>
  <c r="AW293" i="38"/>
  <c r="AW294" i="38"/>
  <c r="AW291" i="38"/>
  <c r="AW292" i="38"/>
  <c r="AW290" i="38"/>
  <c r="AW289" i="38"/>
  <c r="BL293" i="38"/>
  <c r="BL289" i="38"/>
  <c r="BL292" i="38"/>
  <c r="BL291" i="38"/>
  <c r="BL290" i="38"/>
  <c r="BL294" i="38"/>
  <c r="AV292" i="38"/>
  <c r="AV294" i="38"/>
  <c r="AV291" i="38"/>
  <c r="AV290" i="38"/>
  <c r="AV293" i="38"/>
  <c r="AV289" i="38"/>
  <c r="BE291" i="38"/>
  <c r="BE294" i="38"/>
  <c r="BE290" i="38"/>
  <c r="BE289" i="38"/>
  <c r="BE293" i="38"/>
  <c r="BE292" i="38"/>
  <c r="BK290" i="38"/>
  <c r="BK294" i="38"/>
  <c r="BK293" i="38"/>
  <c r="BK289" i="38"/>
  <c r="BK292" i="38"/>
  <c r="BK291" i="38"/>
  <c r="CA291" i="38"/>
  <c r="CA294" i="38"/>
  <c r="CA290" i="38"/>
  <c r="CA292" i="38"/>
  <c r="CA289" i="38"/>
  <c r="CA293" i="38"/>
  <c r="BU290" i="38"/>
  <c r="BU291" i="38"/>
  <c r="BU293" i="38"/>
  <c r="BU289" i="38"/>
  <c r="BU292" i="38"/>
  <c r="BU294" i="38"/>
  <c r="BF294" i="38"/>
  <c r="BF292" i="38"/>
  <c r="BF290" i="38"/>
  <c r="BF289" i="38"/>
  <c r="BF293" i="38"/>
  <c r="BF291" i="38"/>
  <c r="BV292" i="38"/>
  <c r="BV290" i="38"/>
  <c r="BV294" i="38"/>
  <c r="BV291" i="38"/>
  <c r="BV293" i="38"/>
  <c r="BV289" i="38"/>
  <c r="BM291" i="38"/>
  <c r="BM290" i="38"/>
  <c r="BM292" i="38"/>
  <c r="BM293" i="38"/>
  <c r="BM294" i="38"/>
  <c r="BM289" i="38"/>
  <c r="BP294" i="37"/>
  <c r="BP293" i="37"/>
  <c r="BP291" i="37"/>
  <c r="BP290" i="37"/>
  <c r="BP289" i="37"/>
  <c r="BP292" i="37"/>
  <c r="AY289" i="37"/>
  <c r="AY290" i="37"/>
  <c r="AY292" i="37"/>
  <c r="AY293" i="37"/>
  <c r="AY291" i="37"/>
  <c r="AY294" i="37"/>
  <c r="BE294" i="37"/>
  <c r="BE291" i="37"/>
  <c r="BE290" i="37"/>
  <c r="BE289" i="37"/>
  <c r="BE293" i="37"/>
  <c r="BE292" i="37"/>
  <c r="BC289" i="37"/>
  <c r="BC293" i="37"/>
  <c r="BC290" i="37"/>
  <c r="BC292" i="37"/>
  <c r="BC294" i="37"/>
  <c r="BC291" i="37"/>
  <c r="BO291" i="37"/>
  <c r="BO290" i="37"/>
  <c r="BO294" i="37"/>
  <c r="BO292" i="37"/>
  <c r="BO293" i="37"/>
  <c r="BO289" i="37"/>
  <c r="BQ292" i="37"/>
  <c r="BQ290" i="37"/>
  <c r="BQ291" i="37"/>
  <c r="BQ289" i="37"/>
  <c r="BQ294" i="37"/>
  <c r="BQ293" i="37"/>
  <c r="BZ293" i="37"/>
  <c r="BZ294" i="37"/>
  <c r="BZ289" i="37"/>
  <c r="BZ291" i="37"/>
  <c r="BZ292" i="37"/>
  <c r="BZ290" i="37"/>
  <c r="BS293" i="37"/>
  <c r="BS292" i="37"/>
  <c r="BS289" i="37"/>
  <c r="BS291" i="37"/>
  <c r="BS290" i="37"/>
  <c r="BS294" i="37"/>
  <c r="AZ294" i="37"/>
  <c r="AZ293" i="37"/>
  <c r="AZ292" i="37"/>
  <c r="AZ290" i="37"/>
  <c r="AZ291" i="37"/>
  <c r="AZ289" i="37"/>
  <c r="BA289" i="37"/>
  <c r="BA290" i="37"/>
  <c r="BA292" i="37"/>
  <c r="BA291" i="37"/>
  <c r="BA294" i="37"/>
  <c r="BA293" i="37"/>
  <c r="BR294" i="37"/>
  <c r="BR291" i="37"/>
  <c r="BR293" i="37"/>
  <c r="BR292" i="37"/>
  <c r="BR290" i="37"/>
  <c r="BR289" i="37"/>
  <c r="BJ289" i="37"/>
  <c r="BJ290" i="37"/>
  <c r="BJ292" i="37"/>
  <c r="BJ293" i="37"/>
  <c r="BJ294" i="37"/>
  <c r="BJ291" i="37"/>
  <c r="BD291" i="37"/>
  <c r="BD292" i="37"/>
  <c r="BD290" i="37"/>
  <c r="BD289" i="37"/>
  <c r="BD293" i="37"/>
  <c r="BD294" i="37"/>
  <c r="BY290" i="37"/>
  <c r="BY292" i="37"/>
  <c r="BY294" i="37"/>
  <c r="BY289" i="37"/>
  <c r="BY291" i="37"/>
  <c r="BY293" i="37"/>
  <c r="BW290" i="37"/>
  <c r="BW289" i="37"/>
  <c r="BW291" i="37"/>
  <c r="BW293" i="37"/>
  <c r="BW294" i="37"/>
  <c r="BW292" i="37"/>
  <c r="BU293" i="37"/>
  <c r="BU290" i="37"/>
  <c r="BU291" i="37"/>
  <c r="BU292" i="37"/>
  <c r="BU294" i="37"/>
  <c r="BU289" i="37"/>
  <c r="BB289" i="37"/>
  <c r="BB291" i="37"/>
  <c r="BB292" i="37"/>
  <c r="BB293" i="37"/>
  <c r="BB294" i="37"/>
  <c r="BB290" i="37"/>
  <c r="BT291" i="37"/>
  <c r="BT293" i="37"/>
  <c r="BT289" i="37"/>
  <c r="BT294" i="37"/>
  <c r="BT292" i="37"/>
  <c r="BT290" i="37"/>
  <c r="BI293" i="37"/>
  <c r="BI294" i="37"/>
  <c r="BI291" i="37"/>
  <c r="BI289" i="37"/>
  <c r="BI290" i="37"/>
  <c r="BI292" i="37"/>
  <c r="BG293" i="37"/>
  <c r="BG291" i="37"/>
  <c r="BG294" i="37"/>
  <c r="BG290" i="37"/>
  <c r="BG289" i="37"/>
  <c r="BG292" i="37"/>
  <c r="BZ290" i="36"/>
  <c r="BZ291" i="36"/>
  <c r="BZ294" i="36"/>
  <c r="BZ289" i="36"/>
  <c r="BZ293" i="36"/>
  <c r="BZ292" i="36"/>
  <c r="BC292" i="36"/>
  <c r="BC293" i="36"/>
  <c r="BC291" i="36"/>
  <c r="BC294" i="36"/>
  <c r="BC289" i="36"/>
  <c r="BC290" i="36"/>
  <c r="BF293" i="36"/>
  <c r="BF289" i="36"/>
  <c r="BF292" i="36"/>
  <c r="BF291" i="36"/>
  <c r="BF290" i="36"/>
  <c r="BF294" i="36"/>
  <c r="AY290" i="36"/>
  <c r="AY294" i="36"/>
  <c r="AY289" i="36"/>
  <c r="AY291" i="36"/>
  <c r="AY293" i="36"/>
  <c r="AY292" i="36"/>
  <c r="BM289" i="36"/>
  <c r="BM292" i="36"/>
  <c r="BM293" i="36"/>
  <c r="BM290" i="36"/>
  <c r="BM294" i="36"/>
  <c r="BM291" i="36"/>
  <c r="BG291" i="36"/>
  <c r="BG292" i="36"/>
  <c r="BG294" i="36"/>
  <c r="BG293" i="36"/>
  <c r="BG289" i="36"/>
  <c r="BG290" i="36"/>
  <c r="BW290" i="36"/>
  <c r="BW292" i="36"/>
  <c r="BW293" i="36"/>
  <c r="BW289" i="36"/>
  <c r="BW294" i="36"/>
  <c r="BW291" i="36"/>
  <c r="BS294" i="36"/>
  <c r="BS291" i="36"/>
  <c r="BS290" i="36"/>
  <c r="BS293" i="36"/>
  <c r="BS292" i="36"/>
  <c r="BS289" i="36"/>
  <c r="BV294" i="36"/>
  <c r="BV289" i="36"/>
  <c r="BV290" i="36"/>
  <c r="BV291" i="36"/>
  <c r="BV293" i="36"/>
  <c r="BV292" i="36"/>
  <c r="BT293" i="36"/>
  <c r="BT290" i="36"/>
  <c r="BT291" i="36"/>
  <c r="BT294" i="36"/>
  <c r="BT292" i="36"/>
  <c r="BT289" i="36"/>
  <c r="BJ292" i="36"/>
  <c r="BJ294" i="36"/>
  <c r="BJ291" i="36"/>
  <c r="BJ290" i="36"/>
  <c r="BJ289" i="36"/>
  <c r="BJ293" i="36"/>
  <c r="CA294" i="36"/>
  <c r="CA289" i="36"/>
  <c r="CA292" i="36"/>
  <c r="CA293" i="36"/>
  <c r="CA290" i="36"/>
  <c r="CA291" i="36"/>
  <c r="BI294" i="36"/>
  <c r="BI290" i="36"/>
  <c r="BI289" i="36"/>
  <c r="BI292" i="36"/>
  <c r="BI293" i="36"/>
  <c r="BI291" i="36"/>
  <c r="AV290" i="36"/>
  <c r="AV294" i="36"/>
  <c r="AV292" i="36"/>
  <c r="AV289" i="36"/>
  <c r="AV293" i="36"/>
  <c r="AV291" i="36"/>
  <c r="BO291" i="36"/>
  <c r="BO293" i="36"/>
  <c r="BO289" i="36"/>
  <c r="BO292" i="36"/>
  <c r="BO290" i="36"/>
  <c r="BO294" i="36"/>
  <c r="BD293" i="36"/>
  <c r="BD292" i="36"/>
  <c r="BD290" i="36"/>
  <c r="BD291" i="36"/>
  <c r="BD294" i="36"/>
  <c r="BD289" i="36"/>
  <c r="AW291" i="36"/>
  <c r="AW289" i="36"/>
  <c r="AW293" i="36"/>
  <c r="AW292" i="36"/>
  <c r="AW290" i="36"/>
  <c r="AW294" i="36"/>
  <c r="BK290" i="36"/>
  <c r="BK294" i="36"/>
  <c r="BK292" i="36"/>
  <c r="BK289" i="36"/>
  <c r="BK291" i="36"/>
  <c r="BK293" i="36"/>
  <c r="BY294" i="36"/>
  <c r="BY292" i="36"/>
  <c r="BY293" i="36"/>
  <c r="BY289" i="36"/>
  <c r="BY290" i="36"/>
  <c r="BY291" i="36"/>
  <c r="BL293" i="36"/>
  <c r="BL294" i="36"/>
  <c r="BL291" i="36"/>
  <c r="BL292" i="36"/>
  <c r="BL289" i="36"/>
  <c r="BL290" i="36"/>
  <c r="BU286" i="16"/>
  <c r="BE286" i="16"/>
  <c r="BF287" i="16"/>
  <c r="BV287" i="16"/>
  <c r="BK287" i="16"/>
  <c r="CA287" i="16"/>
  <c r="BT286" i="16"/>
  <c r="BD286" i="16"/>
  <c r="BY286" i="16"/>
  <c r="BI286" i="16"/>
  <c r="BG286" i="16"/>
  <c r="BW286" i="16"/>
  <c r="AV159" i="16"/>
  <c r="BL159" i="16"/>
  <c r="AY160" i="16"/>
  <c r="BO160" i="16"/>
  <c r="BQ159" i="16"/>
  <c r="BA159" i="16"/>
  <c r="BB159" i="16"/>
  <c r="BR159" i="16"/>
  <c r="BJ287" i="16"/>
  <c r="BZ287" i="16"/>
  <c r="BX287" i="16"/>
  <c r="BH287" i="16"/>
  <c r="BM159" i="16"/>
  <c r="AW159" i="16"/>
  <c r="AZ160" i="16"/>
  <c r="BP160" i="16"/>
  <c r="BC159" i="16"/>
  <c r="BS159" i="16"/>
  <c r="AX159" i="16"/>
  <c r="BN159" i="16"/>
  <c r="AO287" i="16"/>
  <c r="AS287" i="16"/>
  <c r="AP288" i="16"/>
  <c r="AQ287" i="16"/>
  <c r="AR288" i="16"/>
  <c r="AU288" i="16"/>
  <c r="AN287" i="16"/>
  <c r="AT288" i="16"/>
  <c r="AM160" i="16"/>
  <c r="AF160" i="16"/>
  <c r="AJ161" i="16"/>
  <c r="AH160" i="16"/>
  <c r="AG160" i="16"/>
  <c r="AI161" i="16"/>
  <c r="AL160" i="16"/>
  <c r="AK160" i="16"/>
  <c r="U144" i="15"/>
  <c r="AC144" i="15" s="1"/>
  <c r="Y145" i="15"/>
  <c r="AG145" i="15" s="1"/>
  <c r="S144" i="15"/>
  <c r="AA144" i="15" s="1"/>
  <c r="V145" i="15"/>
  <c r="AD145" i="15" s="1"/>
  <c r="W145" i="15"/>
  <c r="AE145" i="15" s="1"/>
  <c r="T145" i="15"/>
  <c r="AB145" i="15" s="1"/>
  <c r="R145" i="15"/>
  <c r="Z145" i="15" s="1"/>
  <c r="X145" i="15"/>
  <c r="AF145" i="15" s="1"/>
  <c r="U188" i="45" l="1"/>
  <c r="AC187" i="45"/>
  <c r="AD187" i="45"/>
  <c r="V188" i="45"/>
  <c r="R190" i="45"/>
  <c r="Z189" i="45"/>
  <c r="Y188" i="45"/>
  <c r="AG187" i="45"/>
  <c r="AE189" i="45"/>
  <c r="W190" i="45"/>
  <c r="AB190" i="45"/>
  <c r="T191" i="45"/>
  <c r="AA189" i="45"/>
  <c r="S190" i="45"/>
  <c r="X188" i="45"/>
  <c r="AF187" i="45"/>
  <c r="CA288" i="16"/>
  <c r="CA289" i="16" s="1"/>
  <c r="BK288" i="16"/>
  <c r="BK289" i="16" s="1"/>
  <c r="BJ288" i="16"/>
  <c r="BJ289" i="16" s="1"/>
  <c r="BZ288" i="16"/>
  <c r="BZ289" i="16" s="1"/>
  <c r="BD287" i="16"/>
  <c r="BT287" i="16"/>
  <c r="BE287" i="16"/>
  <c r="BU287" i="16"/>
  <c r="BR160" i="16"/>
  <c r="BB160" i="16"/>
  <c r="BM160" i="16"/>
  <c r="AW160" i="16"/>
  <c r="AZ161" i="16"/>
  <c r="BP161" i="16"/>
  <c r="BG287" i="16"/>
  <c r="BW287" i="16"/>
  <c r="BN160" i="16"/>
  <c r="AX160" i="16"/>
  <c r="BL160" i="16"/>
  <c r="AV160" i="16"/>
  <c r="BX288" i="16"/>
  <c r="BX289" i="16" s="1"/>
  <c r="BH288" i="16"/>
  <c r="BH289" i="16" s="1"/>
  <c r="BV288" i="16"/>
  <c r="BV289" i="16" s="1"/>
  <c r="BF288" i="16"/>
  <c r="BF289" i="16" s="1"/>
  <c r="BI287" i="16"/>
  <c r="BY287" i="16"/>
  <c r="BQ160" i="16"/>
  <c r="BA160" i="16"/>
  <c r="AY161" i="16"/>
  <c r="BO161" i="16"/>
  <c r="BC160" i="16"/>
  <c r="BS160" i="16"/>
  <c r="AQ288" i="16"/>
  <c r="AS288" i="16"/>
  <c r="AO288" i="16"/>
  <c r="AN288" i="16"/>
  <c r="AJ162" i="16"/>
  <c r="AF161" i="16"/>
  <c r="AI162" i="16"/>
  <c r="AM161" i="16"/>
  <c r="AH161" i="16"/>
  <c r="AL161" i="16"/>
  <c r="AG161" i="16"/>
  <c r="AK161" i="16"/>
  <c r="V146" i="15"/>
  <c r="AD146" i="15" s="1"/>
  <c r="X146" i="15"/>
  <c r="AF146" i="15" s="1"/>
  <c r="R146" i="15"/>
  <c r="Z146" i="15" s="1"/>
  <c r="S145" i="15"/>
  <c r="AA145" i="15" s="1"/>
  <c r="T146" i="15"/>
  <c r="AB146" i="15" s="1"/>
  <c r="Y146" i="15"/>
  <c r="AG146" i="15" s="1"/>
  <c r="U145" i="15"/>
  <c r="AC145" i="15" s="1"/>
  <c r="W146" i="15"/>
  <c r="AE146" i="15" s="1"/>
  <c r="AD188" i="45" l="1"/>
  <c r="V189" i="45"/>
  <c r="U189" i="45"/>
  <c r="AC188" i="45"/>
  <c r="AF188" i="45"/>
  <c r="X189" i="45"/>
  <c r="AE190" i="45"/>
  <c r="W191" i="45"/>
  <c r="AA190" i="45"/>
  <c r="S191" i="45"/>
  <c r="T192" i="45"/>
  <c r="AB191" i="45"/>
  <c r="Y189" i="45"/>
  <c r="AG188" i="45"/>
  <c r="Z190" i="45"/>
  <c r="R191" i="45"/>
  <c r="BY288" i="16"/>
  <c r="BY289" i="16" s="1"/>
  <c r="BI288" i="16"/>
  <c r="BI289" i="16" s="1"/>
  <c r="BA161" i="16"/>
  <c r="BQ161" i="16"/>
  <c r="BB161" i="16"/>
  <c r="BR161" i="16"/>
  <c r="BC161" i="16"/>
  <c r="BS161" i="16"/>
  <c r="AY162" i="16"/>
  <c r="BO162" i="16"/>
  <c r="BG288" i="16"/>
  <c r="BG289" i="16" s="1"/>
  <c r="BW288" i="16"/>
  <c r="BW289" i="16" s="1"/>
  <c r="AW161" i="16"/>
  <c r="BM161" i="16"/>
  <c r="AX161" i="16"/>
  <c r="BN161" i="16"/>
  <c r="AV161" i="16"/>
  <c r="BL161" i="16"/>
  <c r="BP162" i="16"/>
  <c r="AZ162" i="16"/>
  <c r="BD288" i="16"/>
  <c r="BD289" i="16" s="1"/>
  <c r="BT288" i="16"/>
  <c r="BT289" i="16" s="1"/>
  <c r="BE288" i="16"/>
  <c r="BE289" i="16" s="1"/>
  <c r="BU288" i="16"/>
  <c r="BU289" i="16" s="1"/>
  <c r="BZ292" i="16"/>
  <c r="BZ290" i="16"/>
  <c r="BZ293" i="16"/>
  <c r="BZ294" i="16"/>
  <c r="BZ291" i="16"/>
  <c r="BH294" i="16"/>
  <c r="BH293" i="16"/>
  <c r="BH290" i="16"/>
  <c r="BH292" i="16"/>
  <c r="BH291" i="16"/>
  <c r="BV294" i="16"/>
  <c r="BV293" i="16"/>
  <c r="BV291" i="16"/>
  <c r="BV292" i="16"/>
  <c r="BV290" i="16"/>
  <c r="BJ293" i="16"/>
  <c r="BJ292" i="16"/>
  <c r="BJ291" i="16"/>
  <c r="BJ290" i="16"/>
  <c r="BJ294" i="16"/>
  <c r="BF294" i="16"/>
  <c r="BF293" i="16"/>
  <c r="BF291" i="16"/>
  <c r="BF292" i="16"/>
  <c r="BF290" i="16"/>
  <c r="BX293" i="16"/>
  <c r="BX291" i="16"/>
  <c r="BX294" i="16"/>
  <c r="BX292" i="16"/>
  <c r="BX290" i="16"/>
  <c r="BK290" i="16"/>
  <c r="BK292" i="16"/>
  <c r="BK291" i="16"/>
  <c r="BK294" i="16"/>
  <c r="BK293" i="16"/>
  <c r="CA290" i="16"/>
  <c r="CA294" i="16"/>
  <c r="CA292" i="16"/>
  <c r="CA291" i="16"/>
  <c r="CA293" i="16"/>
  <c r="AM162" i="16"/>
  <c r="AI163" i="16"/>
  <c r="AK162" i="16"/>
  <c r="AG162" i="16"/>
  <c r="AL162" i="16"/>
  <c r="AF162" i="16"/>
  <c r="AH162" i="16"/>
  <c r="AJ163" i="16"/>
  <c r="T147" i="15"/>
  <c r="AB147" i="15" s="1"/>
  <c r="W147" i="15"/>
  <c r="AE147" i="15" s="1"/>
  <c r="S146" i="15"/>
  <c r="AA146" i="15" s="1"/>
  <c r="U146" i="15"/>
  <c r="AC146" i="15" s="1"/>
  <c r="R147" i="15"/>
  <c r="Z147" i="15" s="1"/>
  <c r="Y147" i="15"/>
  <c r="AG147" i="15" s="1"/>
  <c r="X147" i="15"/>
  <c r="AF147" i="15" s="1"/>
  <c r="V147" i="15"/>
  <c r="AD147" i="15" s="1"/>
  <c r="U190" i="45" l="1"/>
  <c r="AC189" i="45"/>
  <c r="AD189" i="45"/>
  <c r="V190" i="45"/>
  <c r="T193" i="45"/>
  <c r="AB192" i="45"/>
  <c r="S192" i="45"/>
  <c r="AA191" i="45"/>
  <c r="W192" i="45"/>
  <c r="AE191" i="45"/>
  <c r="R192" i="45"/>
  <c r="Z191" i="45"/>
  <c r="Y190" i="45"/>
  <c r="AG189" i="45"/>
  <c r="AF189" i="45"/>
  <c r="X190" i="45"/>
  <c r="BS162" i="16"/>
  <c r="BC162" i="16"/>
  <c r="AV162" i="16"/>
  <c r="BL162" i="16"/>
  <c r="BB162" i="16"/>
  <c r="BR162" i="16"/>
  <c r="BP163" i="16"/>
  <c r="AZ163" i="16"/>
  <c r="AX162" i="16"/>
  <c r="BN162" i="16"/>
  <c r="AY163" i="16"/>
  <c r="BO163" i="16"/>
  <c r="BM162" i="16"/>
  <c r="AW162" i="16"/>
  <c r="BA162" i="16"/>
  <c r="BQ162" i="16"/>
  <c r="BY292" i="16"/>
  <c r="BY291" i="16"/>
  <c r="BY293" i="16"/>
  <c r="BY294" i="16"/>
  <c r="BY290" i="16"/>
  <c r="BI293" i="16"/>
  <c r="BI294" i="16"/>
  <c r="BI290" i="16"/>
  <c r="BI291" i="16"/>
  <c r="BI292" i="16"/>
  <c r="BW292" i="16"/>
  <c r="BW290" i="16"/>
  <c r="BW291" i="16"/>
  <c r="BW293" i="16"/>
  <c r="BW294" i="16"/>
  <c r="BE291" i="16"/>
  <c r="BE290" i="16"/>
  <c r="BE294" i="16"/>
  <c r="BE293" i="16"/>
  <c r="BE292" i="16"/>
  <c r="BU291" i="16"/>
  <c r="BU294" i="16"/>
  <c r="BU293" i="16"/>
  <c r="BU292" i="16"/>
  <c r="BU290" i="16"/>
  <c r="BG290" i="16"/>
  <c r="BG292" i="16"/>
  <c r="BG291" i="16"/>
  <c r="BG294" i="16"/>
  <c r="BG293" i="16"/>
  <c r="BT291" i="16"/>
  <c r="BT292" i="16"/>
  <c r="BT294" i="16"/>
  <c r="BT293" i="16"/>
  <c r="BT290" i="16"/>
  <c r="BD292" i="16"/>
  <c r="BD293" i="16"/>
  <c r="BD294" i="16"/>
  <c r="BD291" i="16"/>
  <c r="BD290" i="16"/>
  <c r="AJ164" i="16"/>
  <c r="AK163" i="16"/>
  <c r="AI164" i="16"/>
  <c r="AG163" i="16"/>
  <c r="AM163" i="16"/>
  <c r="AH163" i="16"/>
  <c r="AF163" i="16"/>
  <c r="AL163" i="16"/>
  <c r="V148" i="15"/>
  <c r="AD148" i="15" s="1"/>
  <c r="U147" i="15"/>
  <c r="AC147" i="15" s="1"/>
  <c r="X148" i="15"/>
  <c r="AF148" i="15" s="1"/>
  <c r="S147" i="15"/>
  <c r="AA147" i="15" s="1"/>
  <c r="Y148" i="15"/>
  <c r="AG148" i="15" s="1"/>
  <c r="W148" i="15"/>
  <c r="AE148" i="15" s="1"/>
  <c r="T148" i="15"/>
  <c r="AB148" i="15" s="1"/>
  <c r="R148" i="15"/>
  <c r="Z148" i="15" s="1"/>
  <c r="V191" i="45" l="1"/>
  <c r="AD190" i="45"/>
  <c r="U191" i="45"/>
  <c r="AC190" i="45"/>
  <c r="R193" i="45"/>
  <c r="Z192" i="45"/>
  <c r="AF190" i="45"/>
  <c r="X191" i="45"/>
  <c r="Y191" i="45"/>
  <c r="AG190" i="45"/>
  <c r="S193" i="45"/>
  <c r="AA192" i="45"/>
  <c r="W193" i="45"/>
  <c r="AE192" i="45"/>
  <c r="T194" i="45"/>
  <c r="AB193" i="45"/>
  <c r="AW163" i="16"/>
  <c r="BM163" i="16"/>
  <c r="AZ164" i="16"/>
  <c r="BP164" i="16"/>
  <c r="BQ163" i="16"/>
  <c r="BA163" i="16"/>
  <c r="AY164" i="16"/>
  <c r="BO164" i="16"/>
  <c r="BR163" i="16"/>
  <c r="BB163" i="16"/>
  <c r="AV163" i="16"/>
  <c r="BL163" i="16"/>
  <c r="AX163" i="16"/>
  <c r="BN163" i="16"/>
  <c r="BC163" i="16"/>
  <c r="BS163" i="16"/>
  <c r="AI165" i="16"/>
  <c r="AG164" i="16"/>
  <c r="AL164" i="16"/>
  <c r="AF164" i="16"/>
  <c r="AH164" i="16"/>
  <c r="AM164" i="16"/>
  <c r="AJ165" i="16"/>
  <c r="AK164" i="16"/>
  <c r="R149" i="15"/>
  <c r="Z149" i="15" s="1"/>
  <c r="U148" i="15"/>
  <c r="AC148" i="15" s="1"/>
  <c r="S148" i="15"/>
  <c r="AA148" i="15" s="1"/>
  <c r="T149" i="15"/>
  <c r="AB149" i="15" s="1"/>
  <c r="X149" i="15"/>
  <c r="AF149" i="15" s="1"/>
  <c r="W149" i="15"/>
  <c r="AE149" i="15" s="1"/>
  <c r="V149" i="15"/>
  <c r="AD149" i="15" s="1"/>
  <c r="Y149" i="15"/>
  <c r="AG149" i="15" s="1"/>
  <c r="U192" i="45" l="1"/>
  <c r="AC191" i="45"/>
  <c r="AD191" i="45"/>
  <c r="V192" i="45"/>
  <c r="AB194" i="45"/>
  <c r="T195" i="45"/>
  <c r="W194" i="45"/>
  <c r="AE193" i="45"/>
  <c r="AG191" i="45"/>
  <c r="Y192" i="45"/>
  <c r="S194" i="45"/>
  <c r="AA193" i="45"/>
  <c r="AF191" i="45"/>
  <c r="X192" i="45"/>
  <c r="Z193" i="45"/>
  <c r="R194" i="45"/>
  <c r="BB164" i="16"/>
  <c r="BR164" i="16"/>
  <c r="BM164" i="16"/>
  <c r="AW164" i="16"/>
  <c r="AV164" i="16"/>
  <c r="BL164" i="16"/>
  <c r="AY165" i="16"/>
  <c r="BO165" i="16"/>
  <c r="BA164" i="16"/>
  <c r="BQ164" i="16"/>
  <c r="AZ165" i="16"/>
  <c r="BP165" i="16"/>
  <c r="BC164" i="16"/>
  <c r="BS164" i="16"/>
  <c r="BN164" i="16"/>
  <c r="AX164" i="16"/>
  <c r="AF165" i="16"/>
  <c r="AL165" i="16"/>
  <c r="AK165" i="16"/>
  <c r="AJ166" i="16"/>
  <c r="AM165" i="16"/>
  <c r="AI166" i="16"/>
  <c r="AG165" i="16"/>
  <c r="AH165" i="16"/>
  <c r="Y150" i="15"/>
  <c r="AG150" i="15" s="1"/>
  <c r="U149" i="15"/>
  <c r="AC149" i="15" s="1"/>
  <c r="T150" i="15"/>
  <c r="AB150" i="15" s="1"/>
  <c r="V150" i="15"/>
  <c r="AD150" i="15" s="1"/>
  <c r="S149" i="15"/>
  <c r="AA149" i="15" s="1"/>
  <c r="W150" i="15"/>
  <c r="AE150" i="15" s="1"/>
  <c r="X150" i="15"/>
  <c r="AF150" i="15" s="1"/>
  <c r="R150" i="15"/>
  <c r="Z150" i="15" s="1"/>
  <c r="V193" i="45" l="1"/>
  <c r="AD192" i="45"/>
  <c r="U193" i="45"/>
  <c r="AC192" i="45"/>
  <c r="X193" i="45"/>
  <c r="AF192" i="45"/>
  <c r="AA194" i="45"/>
  <c r="S195" i="45"/>
  <c r="AE194" i="45"/>
  <c r="W195" i="45"/>
  <c r="T196" i="45"/>
  <c r="AB195" i="45"/>
  <c r="Z194" i="45"/>
  <c r="R195" i="45"/>
  <c r="Y193" i="45"/>
  <c r="AG192" i="45"/>
  <c r="AZ166" i="16"/>
  <c r="BP166" i="16"/>
  <c r="BQ165" i="16"/>
  <c r="BA165" i="16"/>
  <c r="BL165" i="16"/>
  <c r="AV165" i="16"/>
  <c r="BB165" i="16"/>
  <c r="BR165" i="16"/>
  <c r="BN165" i="16"/>
  <c r="AX165" i="16"/>
  <c r="BM165" i="16"/>
  <c r="AW165" i="16"/>
  <c r="BO166" i="16"/>
  <c r="AY166" i="16"/>
  <c r="BC165" i="16"/>
  <c r="BS165" i="16"/>
  <c r="AI167" i="16"/>
  <c r="AH166" i="16"/>
  <c r="AJ167" i="16"/>
  <c r="AF166" i="16"/>
  <c r="AG166" i="16"/>
  <c r="AL166" i="16"/>
  <c r="AK166" i="16"/>
  <c r="AM166" i="16"/>
  <c r="R151" i="15"/>
  <c r="Z151" i="15" s="1"/>
  <c r="V151" i="15"/>
  <c r="AD151" i="15" s="1"/>
  <c r="X151" i="15"/>
  <c r="AF151" i="15" s="1"/>
  <c r="T151" i="15"/>
  <c r="AB151" i="15" s="1"/>
  <c r="U150" i="15"/>
  <c r="AC150" i="15" s="1"/>
  <c r="W151" i="15"/>
  <c r="AE151" i="15" s="1"/>
  <c r="S150" i="15"/>
  <c r="AA150" i="15" s="1"/>
  <c r="Y151" i="15"/>
  <c r="AG151" i="15" s="1"/>
  <c r="AC193" i="45" l="1"/>
  <c r="U194" i="45"/>
  <c r="V194" i="45"/>
  <c r="AD193" i="45"/>
  <c r="Y194" i="45"/>
  <c r="AG193" i="45"/>
  <c r="T197" i="45"/>
  <c r="AB196" i="45"/>
  <c r="R196" i="45"/>
  <c r="Z195" i="45"/>
  <c r="AE195" i="45"/>
  <c r="W196" i="45"/>
  <c r="S196" i="45"/>
  <c r="AA195" i="45"/>
  <c r="X194" i="45"/>
  <c r="AF193" i="45"/>
  <c r="AX166" i="16"/>
  <c r="BN166" i="16"/>
  <c r="AZ167" i="16"/>
  <c r="BP167" i="16"/>
  <c r="AY167" i="16"/>
  <c r="BO167" i="16"/>
  <c r="BC166" i="16"/>
  <c r="BS166" i="16"/>
  <c r="BL166" i="16"/>
  <c r="AV166" i="16"/>
  <c r="BA166" i="16"/>
  <c r="BQ166" i="16"/>
  <c r="BB166" i="16"/>
  <c r="BR166" i="16"/>
  <c r="AW166" i="16"/>
  <c r="BM166" i="16"/>
  <c r="AK167" i="16"/>
  <c r="AM167" i="16"/>
  <c r="AH167" i="16"/>
  <c r="AF167" i="16"/>
  <c r="AL167" i="16"/>
  <c r="AJ168" i="16"/>
  <c r="AG167" i="16"/>
  <c r="AI168" i="16"/>
  <c r="S151" i="15"/>
  <c r="AA151" i="15" s="1"/>
  <c r="W152" i="15"/>
  <c r="AE152" i="15" s="1"/>
  <c r="Y152" i="15"/>
  <c r="AG152" i="15" s="1"/>
  <c r="T152" i="15"/>
  <c r="AB152" i="15" s="1"/>
  <c r="X152" i="15"/>
  <c r="AF152" i="15" s="1"/>
  <c r="V152" i="15"/>
  <c r="AD152" i="15" s="1"/>
  <c r="U151" i="15"/>
  <c r="AC151" i="15" s="1"/>
  <c r="R152" i="15"/>
  <c r="Z152" i="15" s="1"/>
  <c r="AC194" i="45" l="1"/>
  <c r="U195" i="45"/>
  <c r="AD194" i="45"/>
  <c r="V195" i="45"/>
  <c r="AE196" i="45"/>
  <c r="W197" i="45"/>
  <c r="Z196" i="45"/>
  <c r="R197" i="45"/>
  <c r="AB197" i="45"/>
  <c r="T198" i="45"/>
  <c r="AF194" i="45"/>
  <c r="X195" i="45"/>
  <c r="S197" i="45"/>
  <c r="AA196" i="45"/>
  <c r="AG194" i="45"/>
  <c r="Y195" i="45"/>
  <c r="BA167" i="16"/>
  <c r="BQ167" i="16"/>
  <c r="BM167" i="16"/>
  <c r="AW167" i="16"/>
  <c r="BL167" i="16"/>
  <c r="AV167" i="16"/>
  <c r="AX167" i="16"/>
  <c r="BN167" i="16"/>
  <c r="BC167" i="16"/>
  <c r="BS167" i="16"/>
  <c r="AY168" i="16"/>
  <c r="BO168" i="16"/>
  <c r="BP168" i="16"/>
  <c r="AZ168" i="16"/>
  <c r="BR167" i="16"/>
  <c r="BB167" i="16"/>
  <c r="AG168" i="16"/>
  <c r="AI169" i="16"/>
  <c r="AM168" i="16"/>
  <c r="AK168" i="16"/>
  <c r="AJ169" i="16"/>
  <c r="AF168" i="16"/>
  <c r="AH168" i="16"/>
  <c r="AL168" i="16"/>
  <c r="R153" i="15"/>
  <c r="Z153" i="15" s="1"/>
  <c r="T153" i="15"/>
  <c r="AB153" i="15" s="1"/>
  <c r="U152" i="15"/>
  <c r="AC152" i="15" s="1"/>
  <c r="Y153" i="15"/>
  <c r="AG153" i="15" s="1"/>
  <c r="V153" i="15"/>
  <c r="AD153" i="15" s="1"/>
  <c r="W153" i="15"/>
  <c r="AE153" i="15" s="1"/>
  <c r="X153" i="15"/>
  <c r="AF153" i="15" s="1"/>
  <c r="S152" i="15"/>
  <c r="AA152" i="15" s="1"/>
  <c r="V196" i="45" l="1"/>
  <c r="AD195" i="45"/>
  <c r="AC195" i="45"/>
  <c r="U196" i="45"/>
  <c r="Y196" i="45"/>
  <c r="AG195" i="45"/>
  <c r="AB198" i="45"/>
  <c r="T199" i="45"/>
  <c r="Z197" i="45"/>
  <c r="R198" i="45"/>
  <c r="W198" i="45"/>
  <c r="AE197" i="45"/>
  <c r="AA197" i="45"/>
  <c r="S198" i="45"/>
  <c r="AF195" i="45"/>
  <c r="X196" i="45"/>
  <c r="AW168" i="16"/>
  <c r="BM168" i="16"/>
  <c r="BC168" i="16"/>
  <c r="BS168" i="16"/>
  <c r="BQ168" i="16"/>
  <c r="BA168" i="16"/>
  <c r="AY169" i="16"/>
  <c r="BO169" i="16"/>
  <c r="BR168" i="16"/>
  <c r="BB168" i="16"/>
  <c r="AX168" i="16"/>
  <c r="BN168" i="16"/>
  <c r="AV168" i="16"/>
  <c r="BL168" i="16"/>
  <c r="AZ169" i="16"/>
  <c r="BP169" i="16"/>
  <c r="AM169" i="16"/>
  <c r="AI170" i="16"/>
  <c r="AK169" i="16"/>
  <c r="AG169" i="16"/>
  <c r="AL169" i="16"/>
  <c r="AH169" i="16"/>
  <c r="AF169" i="16"/>
  <c r="AJ170" i="16"/>
  <c r="S153" i="15"/>
  <c r="AA153" i="15" s="1"/>
  <c r="Y154" i="15"/>
  <c r="AG154" i="15" s="1"/>
  <c r="X154" i="15"/>
  <c r="AF154" i="15" s="1"/>
  <c r="U153" i="15"/>
  <c r="AC153" i="15" s="1"/>
  <c r="W154" i="15"/>
  <c r="AE154" i="15" s="1"/>
  <c r="T154" i="15"/>
  <c r="AB154" i="15" s="1"/>
  <c r="V154" i="15"/>
  <c r="AD154" i="15" s="1"/>
  <c r="R154" i="15"/>
  <c r="Z154" i="15" s="1"/>
  <c r="AC196" i="45" l="1"/>
  <c r="U197" i="45"/>
  <c r="AD196" i="45"/>
  <c r="V197" i="45"/>
  <c r="AF196" i="45"/>
  <c r="X197" i="45"/>
  <c r="AA198" i="45"/>
  <c r="S199" i="45"/>
  <c r="W199" i="45"/>
  <c r="AE198" i="45"/>
  <c r="R199" i="45"/>
  <c r="Z198" i="45"/>
  <c r="AB199" i="45"/>
  <c r="AB201" i="45" s="1"/>
  <c r="T200" i="45"/>
  <c r="AB200" i="45" s="1"/>
  <c r="Y197" i="45"/>
  <c r="AG196" i="45"/>
  <c r="BQ169" i="16"/>
  <c r="BA169" i="16"/>
  <c r="BS169" i="16"/>
  <c r="BC169" i="16"/>
  <c r="BO170" i="16"/>
  <c r="AY170" i="16"/>
  <c r="AW169" i="16"/>
  <c r="BM169" i="16"/>
  <c r="BP170" i="16"/>
  <c r="AZ170" i="16"/>
  <c r="AV169" i="16"/>
  <c r="BL169" i="16"/>
  <c r="AX169" i="16"/>
  <c r="BN169" i="16"/>
  <c r="BB169" i="16"/>
  <c r="BR169" i="16"/>
  <c r="AG170" i="16"/>
  <c r="AI171" i="16"/>
  <c r="AJ171" i="16"/>
  <c r="AF170" i="16"/>
  <c r="AH170" i="16"/>
  <c r="AK170" i="16"/>
  <c r="AL170" i="16"/>
  <c r="AM170" i="16"/>
  <c r="U154" i="15"/>
  <c r="AC154" i="15" s="1"/>
  <c r="V155" i="15"/>
  <c r="AD155" i="15" s="1"/>
  <c r="X155" i="15"/>
  <c r="AF155" i="15" s="1"/>
  <c r="T155" i="15"/>
  <c r="AB155" i="15" s="1"/>
  <c r="R155" i="15"/>
  <c r="Z155" i="15" s="1"/>
  <c r="Y155" i="15"/>
  <c r="AG155" i="15" s="1"/>
  <c r="W155" i="15"/>
  <c r="AE155" i="15" s="1"/>
  <c r="S154" i="15"/>
  <c r="AA154" i="15" s="1"/>
  <c r="V198" i="45" l="1"/>
  <c r="AD197" i="45"/>
  <c r="AC197" i="45"/>
  <c r="U198" i="45"/>
  <c r="AB203" i="45"/>
  <c r="AB206" i="45"/>
  <c r="AB205" i="45"/>
  <c r="AB202" i="45"/>
  <c r="AB204" i="45"/>
  <c r="AG197" i="45"/>
  <c r="Y198" i="45"/>
  <c r="Z199" i="45"/>
  <c r="R200" i="45"/>
  <c r="Z200" i="45" s="1"/>
  <c r="AA199" i="45"/>
  <c r="AA201" i="45" s="1"/>
  <c r="S200" i="45"/>
  <c r="AA200" i="45" s="1"/>
  <c r="X198" i="45"/>
  <c r="AF197" i="45"/>
  <c r="W200" i="45"/>
  <c r="AE200" i="45" s="1"/>
  <c r="AE199" i="45"/>
  <c r="AE201" i="45" s="1"/>
  <c r="AZ171" i="16"/>
  <c r="BP171" i="16"/>
  <c r="BL170" i="16"/>
  <c r="AV170" i="16"/>
  <c r="BB170" i="16"/>
  <c r="BR170" i="16"/>
  <c r="AY171" i="16"/>
  <c r="BO171" i="16"/>
  <c r="BC170" i="16"/>
  <c r="BS170" i="16"/>
  <c r="BM170" i="16"/>
  <c r="AW170" i="16"/>
  <c r="BQ170" i="16"/>
  <c r="BA170" i="16"/>
  <c r="BN170" i="16"/>
  <c r="AX170" i="16"/>
  <c r="AM171" i="16"/>
  <c r="AJ172" i="16"/>
  <c r="AK171" i="16"/>
  <c r="AG171" i="16"/>
  <c r="AF171" i="16"/>
  <c r="AL171" i="16"/>
  <c r="AI172" i="16"/>
  <c r="AH171" i="16"/>
  <c r="T156" i="15"/>
  <c r="AB156" i="15" s="1"/>
  <c r="S155" i="15"/>
  <c r="AA155" i="15" s="1"/>
  <c r="W156" i="15"/>
  <c r="AE156" i="15" s="1"/>
  <c r="X156" i="15"/>
  <c r="AF156" i="15" s="1"/>
  <c r="Y156" i="15"/>
  <c r="AG156" i="15" s="1"/>
  <c r="V156" i="15"/>
  <c r="AD156" i="15" s="1"/>
  <c r="R156" i="15"/>
  <c r="Z156" i="15" s="1"/>
  <c r="U155" i="15"/>
  <c r="AC155" i="15" s="1"/>
  <c r="U199" i="45" l="1"/>
  <c r="AC198" i="45"/>
  <c r="V199" i="45"/>
  <c r="AD198" i="45"/>
  <c r="Z206" i="45"/>
  <c r="Z204" i="45"/>
  <c r="Z203" i="45"/>
  <c r="Z201" i="45"/>
  <c r="Z202" i="45"/>
  <c r="Z205" i="45"/>
  <c r="AE205" i="45"/>
  <c r="AE202" i="45"/>
  <c r="AE204" i="45"/>
  <c r="AE206" i="45"/>
  <c r="AE203" i="45"/>
  <c r="AF198" i="45"/>
  <c r="X199" i="45"/>
  <c r="AG198" i="45"/>
  <c r="Y199" i="45"/>
  <c r="AA204" i="45"/>
  <c r="AA202" i="45"/>
  <c r="AA203" i="45"/>
  <c r="AA206" i="45"/>
  <c r="AA205" i="45"/>
  <c r="AW171" i="16"/>
  <c r="BM171" i="16"/>
  <c r="BS171" i="16"/>
  <c r="BC171" i="16"/>
  <c r="AY172" i="16"/>
  <c r="BO172" i="16"/>
  <c r="BA171" i="16"/>
  <c r="BQ171" i="16"/>
  <c r="BN171" i="16"/>
  <c r="AX171" i="16"/>
  <c r="AZ172" i="16"/>
  <c r="BP172" i="16"/>
  <c r="BB171" i="16"/>
  <c r="BR171" i="16"/>
  <c r="AV171" i="16"/>
  <c r="BL171" i="16"/>
  <c r="AJ173" i="16"/>
  <c r="AG172" i="16"/>
  <c r="AL172" i="16"/>
  <c r="AM172" i="16"/>
  <c r="AH172" i="16"/>
  <c r="AK172" i="16"/>
  <c r="AI173" i="16"/>
  <c r="AF172" i="16"/>
  <c r="X157" i="15"/>
  <c r="AF157" i="15" s="1"/>
  <c r="W157" i="15"/>
  <c r="AE157" i="15" s="1"/>
  <c r="U156" i="15"/>
  <c r="AC156" i="15" s="1"/>
  <c r="R157" i="15"/>
  <c r="Z157" i="15" s="1"/>
  <c r="V157" i="15"/>
  <c r="AD157" i="15" s="1"/>
  <c r="S156" i="15"/>
  <c r="AA156" i="15" s="1"/>
  <c r="Y157" i="15"/>
  <c r="AG157" i="15" s="1"/>
  <c r="T157" i="15"/>
  <c r="AB157" i="15" s="1"/>
  <c r="AD206" i="45" l="1"/>
  <c r="V200" i="45"/>
  <c r="AD200" i="45" s="1"/>
  <c r="AD199" i="45"/>
  <c r="AD201" i="45" s="1"/>
  <c r="AC199" i="45"/>
  <c r="AC201" i="45" s="1"/>
  <c r="U200" i="45"/>
  <c r="AC200" i="45" s="1"/>
  <c r="Y200" i="45"/>
  <c r="AG200" i="45" s="1"/>
  <c r="AG199" i="45"/>
  <c r="AG201" i="45" s="1"/>
  <c r="X200" i="45"/>
  <c r="AF200" i="45" s="1"/>
  <c r="AF199" i="45"/>
  <c r="AF201" i="45" s="1"/>
  <c r="BS172" i="16"/>
  <c r="BC172" i="16"/>
  <c r="BP173" i="16"/>
  <c r="AZ173" i="16"/>
  <c r="BM172" i="16"/>
  <c r="AW172" i="16"/>
  <c r="BB172" i="16"/>
  <c r="BR172" i="16"/>
  <c r="AV172" i="16"/>
  <c r="BL172" i="16"/>
  <c r="BO173" i="16"/>
  <c r="AY173" i="16"/>
  <c r="BA172" i="16"/>
  <c r="BQ172" i="16"/>
  <c r="AX172" i="16"/>
  <c r="BN172" i="16"/>
  <c r="AF173" i="16"/>
  <c r="AM173" i="16"/>
  <c r="AI174" i="16"/>
  <c r="AL173" i="16"/>
  <c r="AK173" i="16"/>
  <c r="AG173" i="16"/>
  <c r="AH173" i="16"/>
  <c r="AJ174" i="16"/>
  <c r="R158" i="15"/>
  <c r="Z158" i="15" s="1"/>
  <c r="U157" i="15"/>
  <c r="AC157" i="15" s="1"/>
  <c r="T158" i="15"/>
  <c r="AB158" i="15" s="1"/>
  <c r="Y158" i="15"/>
  <c r="AG158" i="15" s="1"/>
  <c r="S157" i="15"/>
  <c r="AA157" i="15" s="1"/>
  <c r="W158" i="15"/>
  <c r="AE158" i="15" s="1"/>
  <c r="V158" i="15"/>
  <c r="AD158" i="15" s="1"/>
  <c r="X158" i="15"/>
  <c r="AF158" i="15" s="1"/>
  <c r="AC206" i="45" l="1"/>
  <c r="AC203" i="45"/>
  <c r="AD205" i="45"/>
  <c r="AC205" i="45"/>
  <c r="AD202" i="45"/>
  <c r="AC204" i="45"/>
  <c r="AD203" i="45"/>
  <c r="AC202" i="45"/>
  <c r="AD204" i="45"/>
  <c r="AF204" i="45"/>
  <c r="AF203" i="45"/>
  <c r="AF202" i="45"/>
  <c r="AF206" i="45"/>
  <c r="AF205" i="45"/>
  <c r="AG202" i="45"/>
  <c r="AG205" i="45"/>
  <c r="AG204" i="45"/>
  <c r="AG203" i="45"/>
  <c r="AG206" i="45"/>
  <c r="AY174" i="16"/>
  <c r="BO174" i="16"/>
  <c r="AV173" i="16"/>
  <c r="BL173" i="16"/>
  <c r="AX173" i="16"/>
  <c r="BN173" i="16"/>
  <c r="BR173" i="16"/>
  <c r="BB173" i="16"/>
  <c r="AZ174" i="16"/>
  <c r="BP174" i="16"/>
  <c r="BS173" i="16"/>
  <c r="BC173" i="16"/>
  <c r="AW173" i="16"/>
  <c r="BM173" i="16"/>
  <c r="BQ173" i="16"/>
  <c r="BA173" i="16"/>
  <c r="AH174" i="16"/>
  <c r="AL174" i="16"/>
  <c r="AJ175" i="16"/>
  <c r="AM174" i="16"/>
  <c r="AI175" i="16"/>
  <c r="AF174" i="16"/>
  <c r="AG174" i="16"/>
  <c r="AK174" i="16"/>
  <c r="T159" i="15"/>
  <c r="AB159" i="15" s="1"/>
  <c r="Y159" i="15"/>
  <c r="AG159" i="15" s="1"/>
  <c r="X159" i="15"/>
  <c r="AF159" i="15" s="1"/>
  <c r="V159" i="15"/>
  <c r="AD159" i="15" s="1"/>
  <c r="W159" i="15"/>
  <c r="AE159" i="15" s="1"/>
  <c r="U158" i="15"/>
  <c r="AC158" i="15" s="1"/>
  <c r="S158" i="15"/>
  <c r="AA158" i="15" s="1"/>
  <c r="R159" i="15"/>
  <c r="Z159" i="15" s="1"/>
  <c r="BB174" i="16" l="1"/>
  <c r="BR174" i="16"/>
  <c r="BC174" i="16"/>
  <c r="BS174" i="16"/>
  <c r="AX174" i="16"/>
  <c r="BN174" i="16"/>
  <c r="BM174" i="16"/>
  <c r="AW174" i="16"/>
  <c r="AZ175" i="16"/>
  <c r="BP175" i="16"/>
  <c r="BA174" i="16"/>
  <c r="BQ174" i="16"/>
  <c r="BL174" i="16"/>
  <c r="AV174" i="16"/>
  <c r="BO175" i="16"/>
  <c r="AY175" i="16"/>
  <c r="AM175" i="16"/>
  <c r="AG175" i="16"/>
  <c r="AK175" i="16"/>
  <c r="AF175" i="16"/>
  <c r="AJ176" i="16"/>
  <c r="AL175" i="16"/>
  <c r="AI176" i="16"/>
  <c r="AH175" i="16"/>
  <c r="V160" i="15"/>
  <c r="AD160" i="15" s="1"/>
  <c r="R160" i="15"/>
  <c r="Z160" i="15" s="1"/>
  <c r="S159" i="15"/>
  <c r="AA159" i="15" s="1"/>
  <c r="X160" i="15"/>
  <c r="AF160" i="15" s="1"/>
  <c r="U159" i="15"/>
  <c r="AC159" i="15" s="1"/>
  <c r="Y160" i="15"/>
  <c r="AG160" i="15" s="1"/>
  <c r="W160" i="15"/>
  <c r="AE160" i="15" s="1"/>
  <c r="T160" i="15"/>
  <c r="AB160" i="15" s="1"/>
  <c r="BL175" i="16" l="1"/>
  <c r="AV175" i="16"/>
  <c r="BQ175" i="16"/>
  <c r="BA175" i="16"/>
  <c r="BC175" i="16"/>
  <c r="BS175" i="16"/>
  <c r="BO176" i="16"/>
  <c r="AY176" i="16"/>
  <c r="BM175" i="16"/>
  <c r="AW175" i="16"/>
  <c r="BN175" i="16"/>
  <c r="AX175" i="16"/>
  <c r="BB175" i="16"/>
  <c r="BR175" i="16"/>
  <c r="AZ176" i="16"/>
  <c r="BP176" i="16"/>
  <c r="AF176" i="16"/>
  <c r="AK176" i="16"/>
  <c r="AL176" i="16"/>
  <c r="AJ177" i="16"/>
  <c r="AM176" i="16"/>
  <c r="AH176" i="16"/>
  <c r="AI177" i="16"/>
  <c r="AG176" i="16"/>
  <c r="T161" i="15"/>
  <c r="AB161" i="15" s="1"/>
  <c r="X161" i="15"/>
  <c r="AF161" i="15" s="1"/>
  <c r="W161" i="15"/>
  <c r="AE161" i="15" s="1"/>
  <c r="S160" i="15"/>
  <c r="AA160" i="15" s="1"/>
  <c r="Y161" i="15"/>
  <c r="AG161" i="15" s="1"/>
  <c r="R161" i="15"/>
  <c r="Z161" i="15" s="1"/>
  <c r="U160" i="15"/>
  <c r="AC160" i="15" s="1"/>
  <c r="V161" i="15"/>
  <c r="AD161" i="15" s="1"/>
  <c r="BO177" i="16" l="1"/>
  <c r="AY177" i="16"/>
  <c r="BB176" i="16"/>
  <c r="BR176" i="16"/>
  <c r="AV176" i="16"/>
  <c r="BL176" i="16"/>
  <c r="AW176" i="16"/>
  <c r="BM176" i="16"/>
  <c r="BP177" i="16"/>
  <c r="AZ177" i="16"/>
  <c r="BA176" i="16"/>
  <c r="BQ176" i="16"/>
  <c r="BN176" i="16"/>
  <c r="AX176" i="16"/>
  <c r="BS176" i="16"/>
  <c r="BC176" i="16"/>
  <c r="AI178" i="16"/>
  <c r="AJ178" i="16"/>
  <c r="AG177" i="16"/>
  <c r="AL177" i="16"/>
  <c r="AH177" i="16"/>
  <c r="AK177" i="16"/>
  <c r="AF177" i="16"/>
  <c r="AM177" i="16"/>
  <c r="U161" i="15"/>
  <c r="AC161" i="15" s="1"/>
  <c r="W162" i="15"/>
  <c r="AE162" i="15" s="1"/>
  <c r="R162" i="15"/>
  <c r="Z162" i="15" s="1"/>
  <c r="X162" i="15"/>
  <c r="AF162" i="15" s="1"/>
  <c r="V162" i="15"/>
  <c r="AD162" i="15" s="1"/>
  <c r="S161" i="15"/>
  <c r="AA161" i="15" s="1"/>
  <c r="Y162" i="15"/>
  <c r="AG162" i="15" s="1"/>
  <c r="T162" i="15"/>
  <c r="AB162" i="15" s="1"/>
  <c r="AY178" i="16" l="1"/>
  <c r="BO178" i="16"/>
  <c r="BR177" i="16"/>
  <c r="BB177" i="16"/>
  <c r="BM177" i="16"/>
  <c r="AW177" i="16"/>
  <c r="BP178" i="16"/>
  <c r="AZ178" i="16"/>
  <c r="BS177" i="16"/>
  <c r="BC177" i="16"/>
  <c r="BL177" i="16"/>
  <c r="AV177" i="16"/>
  <c r="BQ177" i="16"/>
  <c r="BA177" i="16"/>
  <c r="BN177" i="16"/>
  <c r="AX177" i="16"/>
  <c r="AL178" i="16"/>
  <c r="AJ179" i="16"/>
  <c r="AM178" i="16"/>
  <c r="AG178" i="16"/>
  <c r="AF178" i="16"/>
  <c r="AK178" i="16"/>
  <c r="AH178" i="16"/>
  <c r="AI179" i="16"/>
  <c r="W163" i="15"/>
  <c r="AE163" i="15" s="1"/>
  <c r="T163" i="15"/>
  <c r="AB163" i="15" s="1"/>
  <c r="X163" i="15"/>
  <c r="AF163" i="15" s="1"/>
  <c r="Y163" i="15"/>
  <c r="AG163" i="15" s="1"/>
  <c r="R163" i="15"/>
  <c r="Z163" i="15" s="1"/>
  <c r="S162" i="15"/>
  <c r="AA162" i="15" s="1"/>
  <c r="V163" i="15"/>
  <c r="AD163" i="15" s="1"/>
  <c r="U162" i="15"/>
  <c r="AC162" i="15" s="1"/>
  <c r="AW178" i="16" l="1"/>
  <c r="BM178" i="16"/>
  <c r="BR178" i="16"/>
  <c r="BB178" i="16"/>
  <c r="BS178" i="16"/>
  <c r="BC178" i="16"/>
  <c r="AZ179" i="16"/>
  <c r="BP179" i="16"/>
  <c r="AY179" i="16"/>
  <c r="BO179" i="16"/>
  <c r="AX178" i="16"/>
  <c r="BN178" i="16"/>
  <c r="BQ178" i="16"/>
  <c r="BA178" i="16"/>
  <c r="AV178" i="16"/>
  <c r="BL178" i="16"/>
  <c r="AG179" i="16"/>
  <c r="AM179" i="16"/>
  <c r="AH179" i="16"/>
  <c r="AK179" i="16"/>
  <c r="AL179" i="16"/>
  <c r="AI180" i="16"/>
  <c r="AJ180" i="16"/>
  <c r="AF179" i="16"/>
  <c r="V164" i="15"/>
  <c r="AD164" i="15" s="1"/>
  <c r="U163" i="15"/>
  <c r="AC163" i="15" s="1"/>
  <c r="Y164" i="15"/>
  <c r="AG164" i="15" s="1"/>
  <c r="X164" i="15"/>
  <c r="AF164" i="15" s="1"/>
  <c r="S163" i="15"/>
  <c r="AA163" i="15" s="1"/>
  <c r="T164" i="15"/>
  <c r="AB164" i="15" s="1"/>
  <c r="R164" i="15"/>
  <c r="Z164" i="15" s="1"/>
  <c r="W164" i="15"/>
  <c r="AE164" i="15" s="1"/>
  <c r="BA179" i="16" l="1"/>
  <c r="BQ179" i="16"/>
  <c r="AX179" i="16"/>
  <c r="BN179" i="16"/>
  <c r="BM179" i="16"/>
  <c r="AW179" i="16"/>
  <c r="BS179" i="16"/>
  <c r="BC179" i="16"/>
  <c r="BL179" i="16"/>
  <c r="AV179" i="16"/>
  <c r="AZ180" i="16"/>
  <c r="BP180" i="16"/>
  <c r="AY180" i="16"/>
  <c r="BO180" i="16"/>
  <c r="BB179" i="16"/>
  <c r="BR179" i="16"/>
  <c r="AK180" i="16"/>
  <c r="AH180" i="16"/>
  <c r="AL180" i="16"/>
  <c r="AG180" i="16"/>
  <c r="AF180" i="16"/>
  <c r="AJ181" i="16"/>
  <c r="AM180" i="16"/>
  <c r="AI181" i="16"/>
  <c r="U164" i="15"/>
  <c r="AC164" i="15" s="1"/>
  <c r="W165" i="15"/>
  <c r="AE165" i="15" s="1"/>
  <c r="X165" i="15"/>
  <c r="AF165" i="15" s="1"/>
  <c r="R165" i="15"/>
  <c r="Z165" i="15" s="1"/>
  <c r="Y165" i="15"/>
  <c r="AG165" i="15" s="1"/>
  <c r="T165" i="15"/>
  <c r="AB165" i="15" s="1"/>
  <c r="S164" i="15"/>
  <c r="AA164" i="15" s="1"/>
  <c r="V165" i="15"/>
  <c r="AD165" i="15" s="1"/>
  <c r="BB180" i="16" l="1"/>
  <c r="BR180" i="16"/>
  <c r="BN180" i="16"/>
  <c r="AX180" i="16"/>
  <c r="BQ180" i="16"/>
  <c r="BA180" i="16"/>
  <c r="BM180" i="16"/>
  <c r="AW180" i="16"/>
  <c r="AY181" i="16"/>
  <c r="BO181" i="16"/>
  <c r="BS180" i="16"/>
  <c r="BC180" i="16"/>
  <c r="AZ181" i="16"/>
  <c r="BP181" i="16"/>
  <c r="BL180" i="16"/>
  <c r="AV180" i="16"/>
  <c r="AI182" i="16"/>
  <c r="AM181" i="16"/>
  <c r="AJ182" i="16"/>
  <c r="AK181" i="16"/>
  <c r="AG181" i="16"/>
  <c r="AL181" i="16"/>
  <c r="AH181" i="16"/>
  <c r="AF181" i="16"/>
  <c r="V166" i="15"/>
  <c r="AD166" i="15" s="1"/>
  <c r="S165" i="15"/>
  <c r="AA165" i="15" s="1"/>
  <c r="X166" i="15"/>
  <c r="AF166" i="15" s="1"/>
  <c r="R166" i="15"/>
  <c r="Z166" i="15" s="1"/>
  <c r="T166" i="15"/>
  <c r="AB166" i="15" s="1"/>
  <c r="W166" i="15"/>
  <c r="AE166" i="15" s="1"/>
  <c r="Y166" i="15"/>
  <c r="AG166" i="15" s="1"/>
  <c r="U165" i="15"/>
  <c r="AC165" i="15" s="1"/>
  <c r="BA181" i="16" l="1"/>
  <c r="BQ181" i="16"/>
  <c r="BC181" i="16"/>
  <c r="BS181" i="16"/>
  <c r="AZ182" i="16"/>
  <c r="BP182" i="16"/>
  <c r="AY182" i="16"/>
  <c r="BO182" i="16"/>
  <c r="BL181" i="16"/>
  <c r="AV181" i="16"/>
  <c r="BN181" i="16"/>
  <c r="AX181" i="16"/>
  <c r="BB181" i="16"/>
  <c r="BR181" i="16"/>
  <c r="BM181" i="16"/>
  <c r="AW181" i="16"/>
  <c r="AJ183" i="16"/>
  <c r="AH182" i="16"/>
  <c r="AK182" i="16"/>
  <c r="AF182" i="16"/>
  <c r="AM182" i="16"/>
  <c r="AL182" i="16"/>
  <c r="AG182" i="16"/>
  <c r="AI183" i="16"/>
  <c r="R167" i="15"/>
  <c r="Z167" i="15" s="1"/>
  <c r="U166" i="15"/>
  <c r="AC166" i="15" s="1"/>
  <c r="Y167" i="15"/>
  <c r="AG167" i="15" s="1"/>
  <c r="X167" i="15"/>
  <c r="AF167" i="15" s="1"/>
  <c r="W167" i="15"/>
  <c r="AE167" i="15" s="1"/>
  <c r="S166" i="15"/>
  <c r="AA166" i="15" s="1"/>
  <c r="T167" i="15"/>
  <c r="AB167" i="15" s="1"/>
  <c r="V167" i="15"/>
  <c r="AD167" i="15" s="1"/>
  <c r="BA182" i="16" l="1"/>
  <c r="BQ182" i="16"/>
  <c r="AX182" i="16"/>
  <c r="BN182" i="16"/>
  <c r="BP183" i="16"/>
  <c r="AZ183" i="16"/>
  <c r="AY183" i="16"/>
  <c r="BO183" i="16"/>
  <c r="BL182" i="16"/>
  <c r="AV182" i="16"/>
  <c r="BM182" i="16"/>
  <c r="AW182" i="16"/>
  <c r="BB182" i="16"/>
  <c r="BR182" i="16"/>
  <c r="BC182" i="16"/>
  <c r="BS182" i="16"/>
  <c r="AI184" i="16"/>
  <c r="AG183" i="16"/>
  <c r="AL183" i="16"/>
  <c r="AM183" i="16"/>
  <c r="AJ184" i="16"/>
  <c r="AF183" i="16"/>
  <c r="AK183" i="16"/>
  <c r="AH183" i="16"/>
  <c r="V168" i="15"/>
  <c r="AD168" i="15" s="1"/>
  <c r="X168" i="15"/>
  <c r="AF168" i="15" s="1"/>
  <c r="T168" i="15"/>
  <c r="AB168" i="15" s="1"/>
  <c r="Y168" i="15"/>
  <c r="AG168" i="15" s="1"/>
  <c r="S167" i="15"/>
  <c r="AA167" i="15" s="1"/>
  <c r="U167" i="15"/>
  <c r="AC167" i="15" s="1"/>
  <c r="W168" i="15"/>
  <c r="AE168" i="15" s="1"/>
  <c r="R168" i="15"/>
  <c r="Z168" i="15" s="1"/>
  <c r="BC183" i="16" l="1"/>
  <c r="BS183" i="16"/>
  <c r="AW183" i="16"/>
  <c r="BM183" i="16"/>
  <c r="BR183" i="16"/>
  <c r="BB183" i="16"/>
  <c r="AY184" i="16"/>
  <c r="BO184" i="16"/>
  <c r="AX183" i="16"/>
  <c r="BN183" i="16"/>
  <c r="BQ183" i="16"/>
  <c r="BA183" i="16"/>
  <c r="AV183" i="16"/>
  <c r="BL183" i="16"/>
  <c r="AZ184" i="16"/>
  <c r="BP184" i="16"/>
  <c r="AH184" i="16"/>
  <c r="AL184" i="16"/>
  <c r="AM184" i="16"/>
  <c r="AG184" i="16"/>
  <c r="AK184" i="16"/>
  <c r="AF184" i="16"/>
  <c r="AJ185" i="16"/>
  <c r="AI185" i="16"/>
  <c r="Y169" i="15"/>
  <c r="AG169" i="15" s="1"/>
  <c r="R169" i="15"/>
  <c r="Z169" i="15" s="1"/>
  <c r="W169" i="15"/>
  <c r="AE169" i="15" s="1"/>
  <c r="T169" i="15"/>
  <c r="AB169" i="15" s="1"/>
  <c r="U168" i="15"/>
  <c r="AC168" i="15" s="1"/>
  <c r="X169" i="15"/>
  <c r="AF169" i="15" s="1"/>
  <c r="S168" i="15"/>
  <c r="AA168" i="15" s="1"/>
  <c r="V169" i="15"/>
  <c r="AD169" i="15" s="1"/>
  <c r="BM184" i="16" l="1"/>
  <c r="AW184" i="16"/>
  <c r="BS184" i="16"/>
  <c r="BC184" i="16"/>
  <c r="BN184" i="16"/>
  <c r="AX184" i="16"/>
  <c r="BR184" i="16"/>
  <c r="BB184" i="16"/>
  <c r="AY185" i="16"/>
  <c r="BO185" i="16"/>
  <c r="AZ185" i="16"/>
  <c r="BP185" i="16"/>
  <c r="BL184" i="16"/>
  <c r="AV184" i="16"/>
  <c r="BQ184" i="16"/>
  <c r="BA184" i="16"/>
  <c r="AG185" i="16"/>
  <c r="AM185" i="16"/>
  <c r="AH185" i="16"/>
  <c r="AI186" i="16"/>
  <c r="AL185" i="16"/>
  <c r="AJ186" i="16"/>
  <c r="AF185" i="16"/>
  <c r="AK185" i="16"/>
  <c r="T170" i="15"/>
  <c r="AB170" i="15" s="1"/>
  <c r="W170" i="15"/>
  <c r="AE170" i="15" s="1"/>
  <c r="V170" i="15"/>
  <c r="AD170" i="15" s="1"/>
  <c r="S169" i="15"/>
  <c r="AA169" i="15" s="1"/>
  <c r="X170" i="15"/>
  <c r="AF170" i="15" s="1"/>
  <c r="R170" i="15"/>
  <c r="Z170" i="15" s="1"/>
  <c r="U169" i="15"/>
  <c r="AC169" i="15" s="1"/>
  <c r="Y170" i="15"/>
  <c r="AG170" i="15" s="1"/>
  <c r="BN185" i="16" l="1"/>
  <c r="AX185" i="16"/>
  <c r="BM185" i="16"/>
  <c r="AW185" i="16"/>
  <c r="AY186" i="16"/>
  <c r="BO186" i="16"/>
  <c r="BC185" i="16"/>
  <c r="BS185" i="16"/>
  <c r="BQ185" i="16"/>
  <c r="BA185" i="16"/>
  <c r="BL185" i="16"/>
  <c r="AV185" i="16"/>
  <c r="AZ186" i="16"/>
  <c r="BP186" i="16"/>
  <c r="BR185" i="16"/>
  <c r="BB185" i="16"/>
  <c r="AJ187" i="16"/>
  <c r="AK186" i="16"/>
  <c r="AI187" i="16"/>
  <c r="AF186" i="16"/>
  <c r="AM186" i="16"/>
  <c r="AG186" i="16"/>
  <c r="AH186" i="16"/>
  <c r="AL186" i="16"/>
  <c r="S170" i="15"/>
  <c r="AA170" i="15" s="1"/>
  <c r="V171" i="15"/>
  <c r="AD171" i="15" s="1"/>
  <c r="Y171" i="15"/>
  <c r="AG171" i="15" s="1"/>
  <c r="U170" i="15"/>
  <c r="AC170" i="15" s="1"/>
  <c r="R171" i="15"/>
  <c r="Z171" i="15" s="1"/>
  <c r="W171" i="15"/>
  <c r="AE171" i="15" s="1"/>
  <c r="X171" i="15"/>
  <c r="AF171" i="15" s="1"/>
  <c r="T171" i="15"/>
  <c r="AB171" i="15" s="1"/>
  <c r="BP187" i="16" l="1"/>
  <c r="AZ187" i="16"/>
  <c r="AV186" i="16"/>
  <c r="BL186" i="16"/>
  <c r="AY187" i="16"/>
  <c r="BO187" i="16"/>
  <c r="BA186" i="16"/>
  <c r="BQ186" i="16"/>
  <c r="BB186" i="16"/>
  <c r="BR186" i="16"/>
  <c r="BN186" i="16"/>
  <c r="AX186" i="16"/>
  <c r="BM186" i="16"/>
  <c r="AW186" i="16"/>
  <c r="BS186" i="16"/>
  <c r="BC186" i="16"/>
  <c r="AH187" i="16"/>
  <c r="AL187" i="16"/>
  <c r="AF187" i="16"/>
  <c r="AJ188" i="16"/>
  <c r="AI188" i="16"/>
  <c r="AK187" i="16"/>
  <c r="AG187" i="16"/>
  <c r="AM187" i="16"/>
  <c r="X172" i="15"/>
  <c r="AF172" i="15" s="1"/>
  <c r="T172" i="15"/>
  <c r="AB172" i="15" s="1"/>
  <c r="U171" i="15"/>
  <c r="AC171" i="15" s="1"/>
  <c r="Y172" i="15"/>
  <c r="AG172" i="15" s="1"/>
  <c r="W172" i="15"/>
  <c r="AE172" i="15" s="1"/>
  <c r="V172" i="15"/>
  <c r="AD172" i="15" s="1"/>
  <c r="R172" i="15"/>
  <c r="Z172" i="15" s="1"/>
  <c r="S171" i="15"/>
  <c r="AA171" i="15" s="1"/>
  <c r="BP188" i="16" l="1"/>
  <c r="AZ188" i="16"/>
  <c r="BB187" i="16"/>
  <c r="BR187" i="16"/>
  <c r="AX187" i="16"/>
  <c r="BN187" i="16"/>
  <c r="BC187" i="16"/>
  <c r="BS187" i="16"/>
  <c r="BM187" i="16"/>
  <c r="AW187" i="16"/>
  <c r="BA187" i="16"/>
  <c r="BQ187" i="16"/>
  <c r="BL187" i="16"/>
  <c r="AV187" i="16"/>
  <c r="AY188" i="16"/>
  <c r="BO188" i="16"/>
  <c r="AF188" i="16"/>
  <c r="AJ189" i="16"/>
  <c r="AM188" i="16"/>
  <c r="AG188" i="16"/>
  <c r="AI189" i="16"/>
  <c r="AH188" i="16"/>
  <c r="AK188" i="16"/>
  <c r="AL188" i="16"/>
  <c r="Y173" i="15"/>
  <c r="AG173" i="15" s="1"/>
  <c r="S172" i="15"/>
  <c r="AA172" i="15" s="1"/>
  <c r="R173" i="15"/>
  <c r="Z173" i="15" s="1"/>
  <c r="U172" i="15"/>
  <c r="AC172" i="15" s="1"/>
  <c r="V173" i="15"/>
  <c r="AD173" i="15" s="1"/>
  <c r="T173" i="15"/>
  <c r="AB173" i="15" s="1"/>
  <c r="W173" i="15"/>
  <c r="AE173" i="15" s="1"/>
  <c r="X173" i="15"/>
  <c r="AF173" i="15" s="1"/>
  <c r="AW188" i="16" l="1"/>
  <c r="BM188" i="16"/>
  <c r="AV188" i="16"/>
  <c r="BL188" i="16"/>
  <c r="BC188" i="16"/>
  <c r="BS188" i="16"/>
  <c r="BP189" i="16"/>
  <c r="AZ189" i="16"/>
  <c r="BR188" i="16"/>
  <c r="BB188" i="16"/>
  <c r="BQ188" i="16"/>
  <c r="BA188" i="16"/>
  <c r="AX188" i="16"/>
  <c r="BN188" i="16"/>
  <c r="AY189" i="16"/>
  <c r="BO189" i="16"/>
  <c r="AG189" i="16"/>
  <c r="AL189" i="16"/>
  <c r="AK189" i="16"/>
  <c r="AJ190" i="16"/>
  <c r="AM189" i="16"/>
  <c r="AF189" i="16"/>
  <c r="AH189" i="16"/>
  <c r="AI190" i="16"/>
  <c r="U173" i="15"/>
  <c r="AC173" i="15" s="1"/>
  <c r="W174" i="15"/>
  <c r="AE174" i="15" s="1"/>
  <c r="T174" i="15"/>
  <c r="AB174" i="15" s="1"/>
  <c r="X174" i="15"/>
  <c r="AF174" i="15" s="1"/>
  <c r="R174" i="15"/>
  <c r="Z174" i="15" s="1"/>
  <c r="S173" i="15"/>
  <c r="AA173" i="15" s="1"/>
  <c r="V174" i="15"/>
  <c r="AD174" i="15" s="1"/>
  <c r="Y174" i="15"/>
  <c r="AG174" i="15" s="1"/>
  <c r="BP190" i="16" l="1"/>
  <c r="AZ190" i="16"/>
  <c r="BR189" i="16"/>
  <c r="BB189" i="16"/>
  <c r="BQ189" i="16"/>
  <c r="BA189" i="16"/>
  <c r="BL189" i="16"/>
  <c r="AV189" i="16"/>
  <c r="AW189" i="16"/>
  <c r="BM189" i="16"/>
  <c r="BO190" i="16"/>
  <c r="AY190" i="16"/>
  <c r="BN189" i="16"/>
  <c r="AX189" i="16"/>
  <c r="BS189" i="16"/>
  <c r="BC189" i="16"/>
  <c r="AJ191" i="16"/>
  <c r="AI191" i="16"/>
  <c r="AK190" i="16"/>
  <c r="AG190" i="16"/>
  <c r="AF190" i="16"/>
  <c r="AH190" i="16"/>
  <c r="AL190" i="16"/>
  <c r="AM190" i="16"/>
  <c r="X175" i="15"/>
  <c r="AF175" i="15" s="1"/>
  <c r="V175" i="15"/>
  <c r="AD175" i="15" s="1"/>
  <c r="T175" i="15"/>
  <c r="AB175" i="15" s="1"/>
  <c r="S174" i="15"/>
  <c r="AA174" i="15" s="1"/>
  <c r="Y175" i="15"/>
  <c r="AG175" i="15" s="1"/>
  <c r="W175" i="15"/>
  <c r="AE175" i="15" s="1"/>
  <c r="R175" i="15"/>
  <c r="Z175" i="15" s="1"/>
  <c r="U174" i="15"/>
  <c r="AC174" i="15" s="1"/>
  <c r="AY191" i="16" l="1"/>
  <c r="BO191" i="16"/>
  <c r="BM190" i="16"/>
  <c r="AW190" i="16"/>
  <c r="BA190" i="16"/>
  <c r="BQ190" i="16"/>
  <c r="AZ191" i="16"/>
  <c r="BP191" i="16"/>
  <c r="BS190" i="16"/>
  <c r="BC190" i="16"/>
  <c r="BR190" i="16"/>
  <c r="BB190" i="16"/>
  <c r="BN190" i="16"/>
  <c r="AX190" i="16"/>
  <c r="BL190" i="16"/>
  <c r="AV190" i="16"/>
  <c r="AG191" i="16"/>
  <c r="AI192" i="16"/>
  <c r="AM191" i="16"/>
  <c r="AK191" i="16"/>
  <c r="AJ192" i="16"/>
  <c r="AH191" i="16"/>
  <c r="AL191" i="16"/>
  <c r="AF191" i="16"/>
  <c r="S175" i="15"/>
  <c r="AA175" i="15" s="1"/>
  <c r="U175" i="15"/>
  <c r="AC175" i="15" s="1"/>
  <c r="R176" i="15"/>
  <c r="Z176" i="15" s="1"/>
  <c r="T176" i="15"/>
  <c r="AB176" i="15" s="1"/>
  <c r="W176" i="15"/>
  <c r="AE176" i="15" s="1"/>
  <c r="V176" i="15"/>
  <c r="AD176" i="15" s="1"/>
  <c r="Y176" i="15"/>
  <c r="AG176" i="15" s="1"/>
  <c r="X176" i="15"/>
  <c r="AF176" i="15" s="1"/>
  <c r="BC191" i="16" l="1"/>
  <c r="BS191" i="16"/>
  <c r="BM191" i="16"/>
  <c r="AW191" i="16"/>
  <c r="BA191" i="16"/>
  <c r="BQ191" i="16"/>
  <c r="BO192" i="16"/>
  <c r="AY192" i="16"/>
  <c r="BL191" i="16"/>
  <c r="AV191" i="16"/>
  <c r="BB191" i="16"/>
  <c r="BR191" i="16"/>
  <c r="AX191" i="16"/>
  <c r="BN191" i="16"/>
  <c r="BP192" i="16"/>
  <c r="AZ192" i="16"/>
  <c r="AL192" i="16"/>
  <c r="AI193" i="16"/>
  <c r="AK192" i="16"/>
  <c r="AM192" i="16"/>
  <c r="AF192" i="16"/>
  <c r="AH192" i="16"/>
  <c r="AJ193" i="16"/>
  <c r="AG192" i="16"/>
  <c r="T177" i="15"/>
  <c r="AB177" i="15" s="1"/>
  <c r="X177" i="15"/>
  <c r="AF177" i="15" s="1"/>
  <c r="Y177" i="15"/>
  <c r="AG177" i="15" s="1"/>
  <c r="R177" i="15"/>
  <c r="Z177" i="15" s="1"/>
  <c r="V177" i="15"/>
  <c r="AD177" i="15" s="1"/>
  <c r="U176" i="15"/>
  <c r="AC176" i="15" s="1"/>
  <c r="W177" i="15"/>
  <c r="AE177" i="15" s="1"/>
  <c r="S176" i="15"/>
  <c r="AA176" i="15" s="1"/>
  <c r="BR192" i="16" l="1"/>
  <c r="BB192" i="16"/>
  <c r="BS192" i="16"/>
  <c r="BC192" i="16"/>
  <c r="BQ192" i="16"/>
  <c r="BA192" i="16"/>
  <c r="BO193" i="16"/>
  <c r="AY193" i="16"/>
  <c r="BM192" i="16"/>
  <c r="AW192" i="16"/>
  <c r="BP193" i="16"/>
  <c r="AZ193" i="16"/>
  <c r="BN192" i="16"/>
  <c r="AX192" i="16"/>
  <c r="BL192" i="16"/>
  <c r="AV192" i="16"/>
  <c r="AH193" i="16"/>
  <c r="AL193" i="16"/>
  <c r="AM193" i="16"/>
  <c r="AG193" i="16"/>
  <c r="AJ194" i="16"/>
  <c r="AK193" i="16"/>
  <c r="AI194" i="16"/>
  <c r="AF193" i="16"/>
  <c r="Y178" i="15"/>
  <c r="AG178" i="15" s="1"/>
  <c r="S177" i="15"/>
  <c r="AA177" i="15" s="1"/>
  <c r="R178" i="15"/>
  <c r="Z178" i="15" s="1"/>
  <c r="W178" i="15"/>
  <c r="AE178" i="15" s="1"/>
  <c r="U177" i="15"/>
  <c r="AC177" i="15" s="1"/>
  <c r="X178" i="15"/>
  <c r="AF178" i="15" s="1"/>
  <c r="V178" i="15"/>
  <c r="AD178" i="15" s="1"/>
  <c r="T178" i="15"/>
  <c r="AB178" i="15" s="1"/>
  <c r="AY194" i="16" l="1"/>
  <c r="BO194" i="16"/>
  <c r="AZ194" i="16"/>
  <c r="BP194" i="16"/>
  <c r="AW193" i="16"/>
  <c r="BM193" i="16"/>
  <c r="BS193" i="16"/>
  <c r="BC193" i="16"/>
  <c r="BR193" i="16"/>
  <c r="BB193" i="16"/>
  <c r="AX193" i="16"/>
  <c r="BN193" i="16"/>
  <c r="AV193" i="16"/>
  <c r="BL193" i="16"/>
  <c r="BQ193" i="16"/>
  <c r="BA193" i="16"/>
  <c r="AM194" i="16"/>
  <c r="AG194" i="16"/>
  <c r="AF194" i="16"/>
  <c r="AL194" i="16"/>
  <c r="AI195" i="16"/>
  <c r="AJ195" i="16"/>
  <c r="AK194" i="16"/>
  <c r="AH194" i="16"/>
  <c r="T179" i="15"/>
  <c r="AB179" i="15" s="1"/>
  <c r="W179" i="15"/>
  <c r="AE179" i="15" s="1"/>
  <c r="V179" i="15"/>
  <c r="AD179" i="15" s="1"/>
  <c r="X179" i="15"/>
  <c r="AF179" i="15" s="1"/>
  <c r="S178" i="15"/>
  <c r="AA178" i="15" s="1"/>
  <c r="R179" i="15"/>
  <c r="Z179" i="15" s="1"/>
  <c r="U178" i="15"/>
  <c r="AC178" i="15" s="1"/>
  <c r="Y179" i="15"/>
  <c r="AG179" i="15" s="1"/>
  <c r="BS194" i="16" l="1"/>
  <c r="BC194" i="16"/>
  <c r="BR194" i="16"/>
  <c r="BB194" i="16"/>
  <c r="BL194" i="16"/>
  <c r="AV194" i="16"/>
  <c r="AW194" i="16"/>
  <c r="BM194" i="16"/>
  <c r="AX194" i="16"/>
  <c r="BN194" i="16"/>
  <c r="BP195" i="16"/>
  <c r="AZ195" i="16"/>
  <c r="BQ194" i="16"/>
  <c r="BA194" i="16"/>
  <c r="BO195" i="16"/>
  <c r="AY195" i="16"/>
  <c r="AK195" i="16"/>
  <c r="AL195" i="16"/>
  <c r="AJ196" i="16"/>
  <c r="AF195" i="16"/>
  <c r="AG195" i="16"/>
  <c r="AM195" i="16"/>
  <c r="AH195" i="16"/>
  <c r="AI196" i="16"/>
  <c r="X180" i="15"/>
  <c r="AF180" i="15" s="1"/>
  <c r="V180" i="15"/>
  <c r="AD180" i="15" s="1"/>
  <c r="Y180" i="15"/>
  <c r="AG180" i="15" s="1"/>
  <c r="U179" i="15"/>
  <c r="AC179" i="15" s="1"/>
  <c r="R180" i="15"/>
  <c r="Z180" i="15" s="1"/>
  <c r="W180" i="15"/>
  <c r="AE180" i="15" s="1"/>
  <c r="S179" i="15"/>
  <c r="AA179" i="15" s="1"/>
  <c r="T180" i="15"/>
  <c r="AB180" i="15" s="1"/>
  <c r="AZ196" i="16" l="1"/>
  <c r="BP196" i="16"/>
  <c r="BA195" i="16"/>
  <c r="BQ195" i="16"/>
  <c r="AY196" i="16"/>
  <c r="BO196" i="16"/>
  <c r="BL195" i="16"/>
  <c r="AV195" i="16"/>
  <c r="BB195" i="16"/>
  <c r="BR195" i="16"/>
  <c r="BN195" i="16"/>
  <c r="AX195" i="16"/>
  <c r="BC195" i="16"/>
  <c r="BS195" i="16"/>
  <c r="BM195" i="16"/>
  <c r="AW195" i="16"/>
  <c r="AI197" i="16"/>
  <c r="AF196" i="16"/>
  <c r="AL196" i="16"/>
  <c r="AK196" i="16"/>
  <c r="AH196" i="16"/>
  <c r="AM196" i="16"/>
  <c r="AG196" i="16"/>
  <c r="AJ197" i="16"/>
  <c r="T181" i="15"/>
  <c r="AB181" i="15" s="1"/>
  <c r="U180" i="15"/>
  <c r="AC180" i="15" s="1"/>
  <c r="S180" i="15"/>
  <c r="AA180" i="15" s="1"/>
  <c r="Y181" i="15"/>
  <c r="AG181" i="15" s="1"/>
  <c r="V181" i="15"/>
  <c r="AD181" i="15" s="1"/>
  <c r="W181" i="15"/>
  <c r="AE181" i="15" s="1"/>
  <c r="R181" i="15"/>
  <c r="Z181" i="15" s="1"/>
  <c r="X181" i="15"/>
  <c r="AF181" i="15" s="1"/>
  <c r="BB196" i="16" l="1"/>
  <c r="BR196" i="16"/>
  <c r="BA196" i="16"/>
  <c r="BQ196" i="16"/>
  <c r="AY197" i="16"/>
  <c r="BO197" i="16"/>
  <c r="AV196" i="16"/>
  <c r="BL196" i="16"/>
  <c r="AZ197" i="16"/>
  <c r="BP197" i="16"/>
  <c r="AW196" i="16"/>
  <c r="BM196" i="16"/>
  <c r="BC196" i="16"/>
  <c r="BS196" i="16"/>
  <c r="AX196" i="16"/>
  <c r="BN196" i="16"/>
  <c r="AK197" i="16"/>
  <c r="AI198" i="16"/>
  <c r="AJ198" i="16"/>
  <c r="AG197" i="16"/>
  <c r="AM197" i="16"/>
  <c r="AL197" i="16"/>
  <c r="AF197" i="16"/>
  <c r="AH197" i="16"/>
  <c r="X182" i="15"/>
  <c r="AF182" i="15" s="1"/>
  <c r="R182" i="15"/>
  <c r="Z182" i="15" s="1"/>
  <c r="S181" i="15"/>
  <c r="AA181" i="15" s="1"/>
  <c r="W182" i="15"/>
  <c r="AE182" i="15" s="1"/>
  <c r="Y182" i="15"/>
  <c r="AG182" i="15" s="1"/>
  <c r="U181" i="15"/>
  <c r="AC181" i="15" s="1"/>
  <c r="V182" i="15"/>
  <c r="AD182" i="15" s="1"/>
  <c r="T182" i="15"/>
  <c r="AB182" i="15" s="1"/>
  <c r="BA197" i="16" l="1"/>
  <c r="BQ197" i="16"/>
  <c r="AW197" i="16"/>
  <c r="BM197" i="16"/>
  <c r="BO198" i="16"/>
  <c r="AY198" i="16"/>
  <c r="AV197" i="16"/>
  <c r="BL197" i="16"/>
  <c r="BP198" i="16"/>
  <c r="AZ198" i="16"/>
  <c r="AX197" i="16"/>
  <c r="BN197" i="16"/>
  <c r="BR197" i="16"/>
  <c r="BB197" i="16"/>
  <c r="BS197" i="16"/>
  <c r="BC197" i="16"/>
  <c r="AF198" i="16"/>
  <c r="AI199" i="16"/>
  <c r="AM198" i="16"/>
  <c r="AL198" i="16"/>
  <c r="AH198" i="16"/>
  <c r="AG198" i="16"/>
  <c r="AJ199" i="16"/>
  <c r="AK198" i="16"/>
  <c r="T183" i="15"/>
  <c r="AB183" i="15" s="1"/>
  <c r="V183" i="15"/>
  <c r="AD183" i="15" s="1"/>
  <c r="S182" i="15"/>
  <c r="AA182" i="15" s="1"/>
  <c r="U182" i="15"/>
  <c r="AC182" i="15" s="1"/>
  <c r="R183" i="15"/>
  <c r="Z183" i="15" s="1"/>
  <c r="W183" i="15"/>
  <c r="AE183" i="15" s="1"/>
  <c r="Y183" i="15"/>
  <c r="AG183" i="15" s="1"/>
  <c r="X183" i="15"/>
  <c r="AF183" i="15" s="1"/>
  <c r="BO199" i="16" l="1"/>
  <c r="AY199" i="16"/>
  <c r="BR198" i="16"/>
  <c r="BB198" i="16"/>
  <c r="BS198" i="16"/>
  <c r="BC198" i="16"/>
  <c r="AV198" i="16"/>
  <c r="BL198" i="16"/>
  <c r="BQ198" i="16"/>
  <c r="BA198" i="16"/>
  <c r="AZ199" i="16"/>
  <c r="BP199" i="16"/>
  <c r="AW198" i="16"/>
  <c r="BM198" i="16"/>
  <c r="AX198" i="16"/>
  <c r="BN198" i="16"/>
  <c r="AK199" i="16"/>
  <c r="AL199" i="16"/>
  <c r="AM199" i="16"/>
  <c r="AH199" i="16"/>
  <c r="AJ200" i="16"/>
  <c r="AG199" i="16"/>
  <c r="AI200" i="16"/>
  <c r="AF199" i="16"/>
  <c r="X184" i="15"/>
  <c r="AF184" i="15" s="1"/>
  <c r="U183" i="15"/>
  <c r="AC183" i="15" s="1"/>
  <c r="Y184" i="15"/>
  <c r="AG184" i="15" s="1"/>
  <c r="S183" i="15"/>
  <c r="AA183" i="15" s="1"/>
  <c r="W184" i="15"/>
  <c r="AE184" i="15" s="1"/>
  <c r="V184" i="15"/>
  <c r="AD184" i="15" s="1"/>
  <c r="R184" i="15"/>
  <c r="Z184" i="15" s="1"/>
  <c r="T184" i="15"/>
  <c r="AB184" i="15" s="1"/>
  <c r="BC199" i="16" l="1"/>
  <c r="BS199" i="16"/>
  <c r="BA199" i="16"/>
  <c r="BQ199" i="16"/>
  <c r="BM199" i="16"/>
  <c r="AW199" i="16"/>
  <c r="BN199" i="16"/>
  <c r="AX199" i="16"/>
  <c r="BB199" i="16"/>
  <c r="BR199" i="16"/>
  <c r="BL199" i="16"/>
  <c r="AV199" i="16"/>
  <c r="AY200" i="16"/>
  <c r="BO200" i="16"/>
  <c r="AZ200" i="16"/>
  <c r="BP200" i="16"/>
  <c r="AM200" i="16"/>
  <c r="AH200" i="16"/>
  <c r="AL200" i="16"/>
  <c r="AK200" i="16"/>
  <c r="AF200" i="16"/>
  <c r="AI201" i="16"/>
  <c r="AG200" i="16"/>
  <c r="AJ201" i="16"/>
  <c r="T185" i="15"/>
  <c r="AB185" i="15" s="1"/>
  <c r="Y185" i="15"/>
  <c r="AG185" i="15" s="1"/>
  <c r="S184" i="15"/>
  <c r="AA184" i="15" s="1"/>
  <c r="R185" i="15"/>
  <c r="Z185" i="15" s="1"/>
  <c r="V185" i="15"/>
  <c r="AD185" i="15" s="1"/>
  <c r="U184" i="15"/>
  <c r="AC184" i="15" s="1"/>
  <c r="W185" i="15"/>
  <c r="AE185" i="15" s="1"/>
  <c r="X185" i="15"/>
  <c r="AF185" i="15" s="1"/>
  <c r="BR200" i="16" l="1"/>
  <c r="BB200" i="16"/>
  <c r="BA200" i="16"/>
  <c r="BQ200" i="16"/>
  <c r="BN200" i="16"/>
  <c r="AX200" i="16"/>
  <c r="BS200" i="16"/>
  <c r="BC200" i="16"/>
  <c r="AZ201" i="16"/>
  <c r="BP201" i="16"/>
  <c r="BM200" i="16"/>
  <c r="AW200" i="16"/>
  <c r="AY201" i="16"/>
  <c r="BO201" i="16"/>
  <c r="BL200" i="16"/>
  <c r="AV200" i="16"/>
  <c r="AJ202" i="16"/>
  <c r="AK201" i="16"/>
  <c r="AL201" i="16"/>
  <c r="AG201" i="16"/>
  <c r="AH201" i="16"/>
  <c r="AI202" i="16"/>
  <c r="AF201" i="16"/>
  <c r="AM201" i="16"/>
  <c r="R186" i="15"/>
  <c r="Z186" i="15" s="1"/>
  <c r="W186" i="15"/>
  <c r="AE186" i="15" s="1"/>
  <c r="S185" i="15"/>
  <c r="AA185" i="15" s="1"/>
  <c r="Y186" i="15"/>
  <c r="AG186" i="15" s="1"/>
  <c r="X186" i="15"/>
  <c r="AF186" i="15" s="1"/>
  <c r="U185" i="15"/>
  <c r="AC185" i="15" s="1"/>
  <c r="V186" i="15"/>
  <c r="AD186" i="15" s="1"/>
  <c r="T186" i="15"/>
  <c r="AB186" i="15" s="1"/>
  <c r="AW201" i="16" l="1"/>
  <c r="BM201" i="16"/>
  <c r="BB201" i="16"/>
  <c r="BR201" i="16"/>
  <c r="BA201" i="16"/>
  <c r="BQ201" i="16"/>
  <c r="AZ202" i="16"/>
  <c r="BP202" i="16"/>
  <c r="BC201" i="16"/>
  <c r="BS201" i="16"/>
  <c r="BL201" i="16"/>
  <c r="AV201" i="16"/>
  <c r="AY202" i="16"/>
  <c r="BO202" i="16"/>
  <c r="AX201" i="16"/>
  <c r="BN201" i="16"/>
  <c r="AK202" i="16"/>
  <c r="AM202" i="16"/>
  <c r="AG202" i="16"/>
  <c r="AF202" i="16"/>
  <c r="AL202" i="16"/>
  <c r="AI203" i="16"/>
  <c r="AH202" i="16"/>
  <c r="AJ203" i="16"/>
  <c r="T187" i="15"/>
  <c r="AB187" i="15" s="1"/>
  <c r="V187" i="15"/>
  <c r="AD187" i="15" s="1"/>
  <c r="Y187" i="15"/>
  <c r="AG187" i="15" s="1"/>
  <c r="S186" i="15"/>
  <c r="AA186" i="15" s="1"/>
  <c r="U186" i="15"/>
  <c r="AC186" i="15" s="1"/>
  <c r="W187" i="15"/>
  <c r="AE187" i="15" s="1"/>
  <c r="X187" i="15"/>
  <c r="AF187" i="15" s="1"/>
  <c r="R187" i="15"/>
  <c r="Z187" i="15" s="1"/>
  <c r="AW202" i="16" l="1"/>
  <c r="BM202" i="16"/>
  <c r="AV202" i="16"/>
  <c r="BL202" i="16"/>
  <c r="BS202" i="16"/>
  <c r="BC202" i="16"/>
  <c r="BA202" i="16"/>
  <c r="BQ202" i="16"/>
  <c r="BP203" i="16"/>
  <c r="AZ203" i="16"/>
  <c r="BO203" i="16"/>
  <c r="AY203" i="16"/>
  <c r="AX202" i="16"/>
  <c r="BN202" i="16"/>
  <c r="BB202" i="16"/>
  <c r="BR202" i="16"/>
  <c r="AJ204" i="16"/>
  <c r="AF203" i="16"/>
  <c r="AH203" i="16"/>
  <c r="AK203" i="16"/>
  <c r="AM203" i="16"/>
  <c r="AI204" i="16"/>
  <c r="AG203" i="16"/>
  <c r="AL203" i="16"/>
  <c r="R188" i="15"/>
  <c r="Z188" i="15" s="1"/>
  <c r="S187" i="15"/>
  <c r="AA187" i="15" s="1"/>
  <c r="X188" i="15"/>
  <c r="AF188" i="15" s="1"/>
  <c r="Y188" i="15"/>
  <c r="AG188" i="15" s="1"/>
  <c r="W188" i="15"/>
  <c r="AE188" i="15" s="1"/>
  <c r="V188" i="15"/>
  <c r="AD188" i="15" s="1"/>
  <c r="U187" i="15"/>
  <c r="AC187" i="15" s="1"/>
  <c r="T188" i="15"/>
  <c r="AB188" i="15" s="1"/>
  <c r="BN203" i="16" l="1"/>
  <c r="AX203" i="16"/>
  <c r="AV203" i="16"/>
  <c r="BL203" i="16"/>
  <c r="BB203" i="16"/>
  <c r="BR203" i="16"/>
  <c r="BA203" i="16"/>
  <c r="BQ203" i="16"/>
  <c r="BP204" i="16"/>
  <c r="AZ204" i="16"/>
  <c r="AW203" i="16"/>
  <c r="BM203" i="16"/>
  <c r="AY204" i="16"/>
  <c r="BO204" i="16"/>
  <c r="BS203" i="16"/>
  <c r="BC203" i="16"/>
  <c r="AK204" i="16"/>
  <c r="AG204" i="16"/>
  <c r="AL204" i="16"/>
  <c r="AH204" i="16"/>
  <c r="AF204" i="16"/>
  <c r="AJ205" i="16"/>
  <c r="AI205" i="16"/>
  <c r="AM204" i="16"/>
  <c r="T189" i="15"/>
  <c r="AB189" i="15" s="1"/>
  <c r="Y189" i="15"/>
  <c r="AG189" i="15" s="1"/>
  <c r="U188" i="15"/>
  <c r="AC188" i="15" s="1"/>
  <c r="X189" i="15"/>
  <c r="AF189" i="15" s="1"/>
  <c r="V189" i="15"/>
  <c r="AD189" i="15" s="1"/>
  <c r="S188" i="15"/>
  <c r="AA188" i="15" s="1"/>
  <c r="W189" i="15"/>
  <c r="AE189" i="15" s="1"/>
  <c r="R189" i="15"/>
  <c r="Z189" i="15" s="1"/>
  <c r="AW204" i="16" l="1"/>
  <c r="BM204" i="16"/>
  <c r="BR204" i="16"/>
  <c r="BB204" i="16"/>
  <c r="BQ204" i="16"/>
  <c r="BA204" i="16"/>
  <c r="AX204" i="16"/>
  <c r="BN204" i="16"/>
  <c r="BC204" i="16"/>
  <c r="BS204" i="16"/>
  <c r="AY205" i="16"/>
  <c r="BO205" i="16"/>
  <c r="AZ205" i="16"/>
  <c r="BP205" i="16"/>
  <c r="AV204" i="16"/>
  <c r="BL204" i="16"/>
  <c r="AI206" i="16"/>
  <c r="AM205" i="16"/>
  <c r="AL205" i="16"/>
  <c r="AG205" i="16"/>
  <c r="AK205" i="16"/>
  <c r="AH205" i="16"/>
  <c r="AJ206" i="16"/>
  <c r="AF205" i="16"/>
  <c r="R190" i="15"/>
  <c r="Z190" i="15" s="1"/>
  <c r="W190" i="15"/>
  <c r="AE190" i="15" s="1"/>
  <c r="Y190" i="15"/>
  <c r="AG190" i="15" s="1"/>
  <c r="X190" i="15"/>
  <c r="AF190" i="15" s="1"/>
  <c r="U189" i="15"/>
  <c r="AC189" i="15" s="1"/>
  <c r="S189" i="15"/>
  <c r="AA189" i="15" s="1"/>
  <c r="V190" i="15"/>
  <c r="AD190" i="15" s="1"/>
  <c r="T190" i="15"/>
  <c r="AB190" i="15" s="1"/>
  <c r="AW205" i="16" l="1"/>
  <c r="BM205" i="16"/>
  <c r="BS205" i="16"/>
  <c r="BC205" i="16"/>
  <c r="BO206" i="16"/>
  <c r="AY206" i="16"/>
  <c r="BB205" i="16"/>
  <c r="BR205" i="16"/>
  <c r="AV205" i="16"/>
  <c r="BL205" i="16"/>
  <c r="AZ206" i="16"/>
  <c r="BP206" i="16"/>
  <c r="AX205" i="16"/>
  <c r="BN205" i="16"/>
  <c r="BA205" i="16"/>
  <c r="BQ205" i="16"/>
  <c r="AM206" i="16"/>
  <c r="AG206" i="16"/>
  <c r="AJ207" i="16"/>
  <c r="AK206" i="16"/>
  <c r="AI207" i="16"/>
  <c r="AF206" i="16"/>
  <c r="AL206" i="16"/>
  <c r="AH206" i="16"/>
  <c r="Y191" i="15"/>
  <c r="AG191" i="15" s="1"/>
  <c r="W191" i="15"/>
  <c r="AE191" i="15" s="1"/>
  <c r="T191" i="15"/>
  <c r="AB191" i="15" s="1"/>
  <c r="X191" i="15"/>
  <c r="AF191" i="15" s="1"/>
  <c r="V191" i="15"/>
  <c r="AD191" i="15" s="1"/>
  <c r="S190" i="15"/>
  <c r="AA190" i="15" s="1"/>
  <c r="U190" i="15"/>
  <c r="AC190" i="15" s="1"/>
  <c r="R191" i="15"/>
  <c r="Z191" i="15" s="1"/>
  <c r="AZ207" i="16" l="1"/>
  <c r="BP207" i="16"/>
  <c r="BM206" i="16"/>
  <c r="AW206" i="16"/>
  <c r="BC206" i="16"/>
  <c r="BS206" i="16"/>
  <c r="BQ206" i="16"/>
  <c r="BA206" i="16"/>
  <c r="BN206" i="16"/>
  <c r="AX206" i="16"/>
  <c r="BR206" i="16"/>
  <c r="BB206" i="16"/>
  <c r="BL206" i="16"/>
  <c r="AV206" i="16"/>
  <c r="BO207" i="16"/>
  <c r="AY207" i="16"/>
  <c r="AK207" i="16"/>
  <c r="AG207" i="16"/>
  <c r="AJ208" i="16"/>
  <c r="AM207" i="16"/>
  <c r="AF207" i="16"/>
  <c r="AH207" i="16"/>
  <c r="AL207" i="16"/>
  <c r="AI208" i="16"/>
  <c r="R192" i="15"/>
  <c r="Z192" i="15" s="1"/>
  <c r="T192" i="15"/>
  <c r="AB192" i="15" s="1"/>
  <c r="X192" i="15"/>
  <c r="AF192" i="15" s="1"/>
  <c r="S191" i="15"/>
  <c r="AA191" i="15" s="1"/>
  <c r="W192" i="15"/>
  <c r="AE192" i="15" s="1"/>
  <c r="U191" i="15"/>
  <c r="AC191" i="15" s="1"/>
  <c r="V192" i="15"/>
  <c r="AD192" i="15" s="1"/>
  <c r="Y192" i="15"/>
  <c r="AG192" i="15" s="1"/>
  <c r="BM207" i="16" l="1"/>
  <c r="AW207" i="16"/>
  <c r="BA207" i="16"/>
  <c r="BQ207" i="16"/>
  <c r="BS207" i="16"/>
  <c r="BC207" i="16"/>
  <c r="BB207" i="16"/>
  <c r="BR207" i="16"/>
  <c r="AZ208" i="16"/>
  <c r="BP208" i="16"/>
  <c r="AY208" i="16"/>
  <c r="BO208" i="16"/>
  <c r="AX207" i="16"/>
  <c r="BN207" i="16"/>
  <c r="AV207" i="16"/>
  <c r="BL207" i="16"/>
  <c r="AL208" i="16"/>
  <c r="AJ209" i="16"/>
  <c r="AM208" i="16"/>
  <c r="AI209" i="16"/>
  <c r="AH208" i="16"/>
  <c r="AG208" i="16"/>
  <c r="AF208" i="16"/>
  <c r="AK208" i="16"/>
  <c r="S192" i="15"/>
  <c r="AA192" i="15" s="1"/>
  <c r="Y193" i="15"/>
  <c r="AG193" i="15" s="1"/>
  <c r="V193" i="15"/>
  <c r="AD193" i="15" s="1"/>
  <c r="X193" i="15"/>
  <c r="AF193" i="15" s="1"/>
  <c r="U192" i="15"/>
  <c r="AC192" i="15" s="1"/>
  <c r="T193" i="15"/>
  <c r="AB193" i="15" s="1"/>
  <c r="W193" i="15"/>
  <c r="AE193" i="15" s="1"/>
  <c r="R193" i="15"/>
  <c r="Z193" i="15" s="1"/>
  <c r="BP209" i="16" l="1"/>
  <c r="AZ209" i="16"/>
  <c r="BS208" i="16"/>
  <c r="BC208" i="16"/>
  <c r="BR208" i="16"/>
  <c r="BB208" i="16"/>
  <c r="BO209" i="16"/>
  <c r="AY209" i="16"/>
  <c r="BQ208" i="16"/>
  <c r="BA208" i="16"/>
  <c r="AV208" i="16"/>
  <c r="BL208" i="16"/>
  <c r="AW208" i="16"/>
  <c r="BM208" i="16"/>
  <c r="BN208" i="16"/>
  <c r="AX208" i="16"/>
  <c r="AI210" i="16"/>
  <c r="AK209" i="16"/>
  <c r="AM209" i="16"/>
  <c r="AF209" i="16"/>
  <c r="AJ210" i="16"/>
  <c r="AG209" i="16"/>
  <c r="AH209" i="16"/>
  <c r="AL209" i="16"/>
  <c r="R194" i="15"/>
  <c r="Z194" i="15" s="1"/>
  <c r="X194" i="15"/>
  <c r="AF194" i="15" s="1"/>
  <c r="W194" i="15"/>
  <c r="AE194" i="15" s="1"/>
  <c r="V194" i="15"/>
  <c r="AD194" i="15" s="1"/>
  <c r="T194" i="15"/>
  <c r="AB194" i="15" s="1"/>
  <c r="Y194" i="15"/>
  <c r="AG194" i="15" s="1"/>
  <c r="U193" i="15"/>
  <c r="AC193" i="15" s="1"/>
  <c r="S193" i="15"/>
  <c r="AA193" i="15" s="1"/>
  <c r="AV209" i="16" l="1"/>
  <c r="BL209" i="16"/>
  <c r="BQ209" i="16"/>
  <c r="BA209" i="16"/>
  <c r="BS209" i="16"/>
  <c r="BC209" i="16"/>
  <c r="BO210" i="16"/>
  <c r="AY210" i="16"/>
  <c r="BR209" i="16"/>
  <c r="BB209" i="16"/>
  <c r="AX209" i="16"/>
  <c r="BN209" i="16"/>
  <c r="AW209" i="16"/>
  <c r="BM209" i="16"/>
  <c r="AZ210" i="16"/>
  <c r="BP210" i="16"/>
  <c r="AF210" i="16"/>
  <c r="AL210" i="16"/>
  <c r="AH210" i="16"/>
  <c r="AK210" i="16"/>
  <c r="AM210" i="16"/>
  <c r="AG210" i="16"/>
  <c r="AJ211" i="16"/>
  <c r="AI211" i="16"/>
  <c r="V195" i="15"/>
  <c r="AD195" i="15" s="1"/>
  <c r="Y195" i="15"/>
  <c r="AG195" i="15" s="1"/>
  <c r="X195" i="15"/>
  <c r="AF195" i="15" s="1"/>
  <c r="S194" i="15"/>
  <c r="AA194" i="15" s="1"/>
  <c r="U194" i="15"/>
  <c r="AC194" i="15" s="1"/>
  <c r="W195" i="15"/>
  <c r="AE195" i="15" s="1"/>
  <c r="T195" i="15"/>
  <c r="AB195" i="15" s="1"/>
  <c r="R195" i="15"/>
  <c r="Z195" i="15" s="1"/>
  <c r="BA210" i="16" l="1"/>
  <c r="BQ210" i="16"/>
  <c r="AV210" i="16"/>
  <c r="BL210" i="16"/>
  <c r="BN210" i="16"/>
  <c r="AX210" i="16"/>
  <c r="BB210" i="16"/>
  <c r="BR210" i="16"/>
  <c r="AY211" i="16"/>
  <c r="BO211" i="16"/>
  <c r="AZ211" i="16"/>
  <c r="BP211" i="16"/>
  <c r="BM210" i="16"/>
  <c r="AW210" i="16"/>
  <c r="BS210" i="16"/>
  <c r="BC210" i="16"/>
  <c r="AL211" i="16"/>
  <c r="AK211" i="16"/>
  <c r="AF211" i="16"/>
  <c r="AI212" i="16"/>
  <c r="AJ212" i="16"/>
  <c r="AH211" i="16"/>
  <c r="AG211" i="16"/>
  <c r="AM211" i="16"/>
  <c r="R196" i="15"/>
  <c r="Z196" i="15" s="1"/>
  <c r="S195" i="15"/>
  <c r="AA195" i="15" s="1"/>
  <c r="X196" i="15"/>
  <c r="AF196" i="15" s="1"/>
  <c r="T196" i="15"/>
  <c r="AB196" i="15" s="1"/>
  <c r="W196" i="15"/>
  <c r="AE196" i="15" s="1"/>
  <c r="Y196" i="15"/>
  <c r="AG196" i="15" s="1"/>
  <c r="U195" i="15"/>
  <c r="AC195" i="15" s="1"/>
  <c r="V196" i="15"/>
  <c r="AD196" i="15" s="1"/>
  <c r="BR211" i="16" l="1"/>
  <c r="BB211" i="16"/>
  <c r="AY212" i="16"/>
  <c r="BO212" i="16"/>
  <c r="BL211" i="16"/>
  <c r="AV211" i="16"/>
  <c r="BQ211" i="16"/>
  <c r="BA211" i="16"/>
  <c r="BS211" i="16"/>
  <c r="BC211" i="16"/>
  <c r="BM211" i="16"/>
  <c r="AW211" i="16"/>
  <c r="BN211" i="16"/>
  <c r="AX211" i="16"/>
  <c r="AZ212" i="16"/>
  <c r="BP212" i="16"/>
  <c r="AI213" i="16"/>
  <c r="AM212" i="16"/>
  <c r="AG212" i="16"/>
  <c r="AH212" i="16"/>
  <c r="AK212" i="16"/>
  <c r="AF212" i="16"/>
  <c r="AJ213" i="16"/>
  <c r="AL212" i="16"/>
  <c r="V197" i="15"/>
  <c r="AD197" i="15" s="1"/>
  <c r="T197" i="15"/>
  <c r="AB197" i="15" s="1"/>
  <c r="U196" i="15"/>
  <c r="AC196" i="15" s="1"/>
  <c r="X197" i="15"/>
  <c r="AF197" i="15" s="1"/>
  <c r="Y197" i="15"/>
  <c r="AG197" i="15" s="1"/>
  <c r="S196" i="15"/>
  <c r="AA196" i="15" s="1"/>
  <c r="W197" i="15"/>
  <c r="AE197" i="15" s="1"/>
  <c r="R197" i="15"/>
  <c r="Z197" i="15" s="1"/>
  <c r="BN212" i="16" l="1"/>
  <c r="AX212" i="16"/>
  <c r="BM212" i="16"/>
  <c r="AW212" i="16"/>
  <c r="BC212" i="16"/>
  <c r="BS212" i="16"/>
  <c r="AZ213" i="16"/>
  <c r="BP213" i="16"/>
  <c r="AV212" i="16"/>
  <c r="BL212" i="16"/>
  <c r="AY213" i="16"/>
  <c r="BO213" i="16"/>
  <c r="BB212" i="16"/>
  <c r="BR212" i="16"/>
  <c r="BA212" i="16"/>
  <c r="BQ212" i="16"/>
  <c r="AM213" i="16"/>
  <c r="AJ214" i="16"/>
  <c r="AH213" i="16"/>
  <c r="AL213" i="16"/>
  <c r="AG213" i="16"/>
  <c r="AF213" i="16"/>
  <c r="AK213" i="16"/>
  <c r="AI214" i="16"/>
  <c r="R198" i="15"/>
  <c r="Z198" i="15" s="1"/>
  <c r="W198" i="15"/>
  <c r="AE198" i="15" s="1"/>
  <c r="X198" i="15"/>
  <c r="AF198" i="15" s="1"/>
  <c r="U197" i="15"/>
  <c r="AC197" i="15" s="1"/>
  <c r="S197" i="15"/>
  <c r="AA197" i="15" s="1"/>
  <c r="T198" i="15"/>
  <c r="AB198" i="15" s="1"/>
  <c r="Y198" i="15"/>
  <c r="AG198" i="15" s="1"/>
  <c r="V198" i="15"/>
  <c r="AD198" i="15" s="1"/>
  <c r="AX213" i="16" l="1"/>
  <c r="BN213" i="16"/>
  <c r="BB213" i="16"/>
  <c r="BR213" i="16"/>
  <c r="BC213" i="16"/>
  <c r="BS213" i="16"/>
  <c r="BP214" i="16"/>
  <c r="AZ214" i="16"/>
  <c r="BO214" i="16"/>
  <c r="AY214" i="16"/>
  <c r="BA213" i="16"/>
  <c r="BQ213" i="16"/>
  <c r="BL213" i="16"/>
  <c r="AV213" i="16"/>
  <c r="BM213" i="16"/>
  <c r="AW213" i="16"/>
  <c r="AH214" i="16"/>
  <c r="AG214" i="16"/>
  <c r="AM214" i="16"/>
  <c r="AI215" i="16"/>
  <c r="AL214" i="16"/>
  <c r="AK214" i="16"/>
  <c r="AF214" i="16"/>
  <c r="AJ215" i="16"/>
  <c r="V199" i="15"/>
  <c r="U198" i="15"/>
  <c r="AC198" i="15" s="1"/>
  <c r="X199" i="15"/>
  <c r="Y199" i="15"/>
  <c r="T199" i="15"/>
  <c r="W199" i="15"/>
  <c r="S198" i="15"/>
  <c r="AA198" i="15" s="1"/>
  <c r="R199" i="15"/>
  <c r="Z199" i="15" s="1"/>
  <c r="AY215" i="16" l="1"/>
  <c r="BO215" i="16"/>
  <c r="BN214" i="16"/>
  <c r="AX214" i="16"/>
  <c r="AG201" i="15"/>
  <c r="AG199" i="15"/>
  <c r="AW214" i="16"/>
  <c r="BM214" i="16"/>
  <c r="AV214" i="16"/>
  <c r="BL214" i="16"/>
  <c r="AE201" i="15"/>
  <c r="AE199" i="15"/>
  <c r="AF199" i="15"/>
  <c r="AF201" i="15" s="1"/>
  <c r="BS214" i="16"/>
  <c r="BC214" i="16"/>
  <c r="AB201" i="15"/>
  <c r="AB199" i="15"/>
  <c r="AD199" i="15"/>
  <c r="AD201" i="15" s="1"/>
  <c r="AZ215" i="16"/>
  <c r="BP215" i="16"/>
  <c r="BQ214" i="16"/>
  <c r="BA214" i="16"/>
  <c r="BB214" i="16"/>
  <c r="BR214" i="16"/>
  <c r="AM215" i="16"/>
  <c r="AI216" i="16"/>
  <c r="AJ216" i="16"/>
  <c r="AG215" i="16"/>
  <c r="AH215" i="16"/>
  <c r="AF215" i="16"/>
  <c r="AK215" i="16"/>
  <c r="AL215" i="16"/>
  <c r="R200" i="15"/>
  <c r="Z200" i="15" s="1"/>
  <c r="Y200" i="15"/>
  <c r="AG200" i="15" s="1"/>
  <c r="S199" i="15"/>
  <c r="X200" i="15"/>
  <c r="AF200" i="15" s="1"/>
  <c r="W200" i="15"/>
  <c r="AE200" i="15" s="1"/>
  <c r="U199" i="15"/>
  <c r="T200" i="15"/>
  <c r="AB200" i="15" s="1"/>
  <c r="V200" i="15"/>
  <c r="AD200" i="15" l="1"/>
  <c r="AC199" i="15"/>
  <c r="AC201" i="15" s="1"/>
  <c r="AA199" i="15"/>
  <c r="AA201" i="15" s="1"/>
  <c r="BB215" i="16"/>
  <c r="BR215" i="16"/>
  <c r="BQ215" i="16"/>
  <c r="BA215" i="16"/>
  <c r="BP216" i="16"/>
  <c r="AZ216" i="16"/>
  <c r="AY216" i="16"/>
  <c r="BO216" i="16"/>
  <c r="BC215" i="16"/>
  <c r="BS215" i="16"/>
  <c r="AV215" i="16"/>
  <c r="BL215" i="16"/>
  <c r="BN215" i="16"/>
  <c r="AX215" i="16"/>
  <c r="BM215" i="16"/>
  <c r="AW215" i="16"/>
  <c r="AD206" i="15"/>
  <c r="AD203" i="15"/>
  <c r="AD205" i="15"/>
  <c r="AD202" i="15"/>
  <c r="AD204" i="15"/>
  <c r="AB204" i="15"/>
  <c r="AB203" i="15"/>
  <c r="AB205" i="15"/>
  <c r="AB206" i="15"/>
  <c r="AB202" i="15"/>
  <c r="AE206" i="15"/>
  <c r="AE205" i="15"/>
  <c r="AE202" i="15"/>
  <c r="AE204" i="15"/>
  <c r="AE203" i="15"/>
  <c r="AG206" i="15"/>
  <c r="AG205" i="15"/>
  <c r="AG202" i="15"/>
  <c r="AG203" i="15"/>
  <c r="AG204" i="15"/>
  <c r="AF206" i="15"/>
  <c r="AF204" i="15"/>
  <c r="AF203" i="15"/>
  <c r="AF205" i="15"/>
  <c r="AF202" i="15"/>
  <c r="Z204" i="15"/>
  <c r="Z205" i="15"/>
  <c r="Z201" i="15"/>
  <c r="Z203" i="15"/>
  <c r="Z206" i="15"/>
  <c r="Z202" i="15"/>
  <c r="AG216" i="16"/>
  <c r="AI217" i="16"/>
  <c r="AL216" i="16"/>
  <c r="AF216" i="16"/>
  <c r="AM216" i="16"/>
  <c r="AJ217" i="16"/>
  <c r="AH216" i="16"/>
  <c r="AK216" i="16"/>
  <c r="S200" i="15"/>
  <c r="AA200" i="15" s="1"/>
  <c r="U200" i="15"/>
  <c r="AC200" i="15" s="1"/>
  <c r="BN216" i="16" l="1"/>
  <c r="AX216" i="16"/>
  <c r="AZ217" i="16"/>
  <c r="BP217" i="16"/>
  <c r="BC216" i="16"/>
  <c r="BS216" i="16"/>
  <c r="BM216" i="16"/>
  <c r="AW216" i="16"/>
  <c r="BQ216" i="16"/>
  <c r="BA216" i="16"/>
  <c r="BL216" i="16"/>
  <c r="AV216" i="16"/>
  <c r="BR216" i="16"/>
  <c r="BB216" i="16"/>
  <c r="AY217" i="16"/>
  <c r="BO217" i="16"/>
  <c r="AC204" i="15"/>
  <c r="AC202" i="15"/>
  <c r="AC206" i="15"/>
  <c r="AC203" i="15"/>
  <c r="AC205" i="15"/>
  <c r="AA204" i="15"/>
  <c r="AA203" i="15"/>
  <c r="AA206" i="15"/>
  <c r="AA205" i="15"/>
  <c r="AA202" i="15"/>
  <c r="AF217" i="16"/>
  <c r="AK217" i="16"/>
  <c r="AH217" i="16"/>
  <c r="AL217" i="16"/>
  <c r="AJ218" i="16"/>
  <c r="AI218" i="16"/>
  <c r="AM217" i="16"/>
  <c r="AG217" i="16"/>
  <c r="AY218" i="16" l="1"/>
  <c r="BO218" i="16"/>
  <c r="BN217" i="16"/>
  <c r="AX217" i="16"/>
  <c r="BB217" i="16"/>
  <c r="BR217" i="16"/>
  <c r="BA217" i="16"/>
  <c r="BQ217" i="16"/>
  <c r="BL217" i="16"/>
  <c r="AV217" i="16"/>
  <c r="AW217" i="16"/>
  <c r="BM217" i="16"/>
  <c r="BC217" i="16"/>
  <c r="BS217" i="16"/>
  <c r="BP218" i="16"/>
  <c r="AZ218" i="16"/>
  <c r="AG218" i="16"/>
  <c r="AM218" i="16"/>
  <c r="AI219" i="16"/>
  <c r="AL218" i="16"/>
  <c r="AK218" i="16"/>
  <c r="AH218" i="16"/>
  <c r="AJ219" i="16"/>
  <c r="AF218" i="16"/>
  <c r="BS218" i="16" l="1"/>
  <c r="BC218" i="16"/>
  <c r="BR218" i="16"/>
  <c r="BB218" i="16"/>
  <c r="AW218" i="16"/>
  <c r="BM218" i="16"/>
  <c r="BO219" i="16"/>
  <c r="AY219" i="16"/>
  <c r="AV218" i="16"/>
  <c r="BL218" i="16"/>
  <c r="BP219" i="16"/>
  <c r="AZ219" i="16"/>
  <c r="AX218" i="16"/>
  <c r="BN218" i="16"/>
  <c r="BA218" i="16"/>
  <c r="BQ218" i="16"/>
  <c r="AL219" i="16"/>
  <c r="AI220" i="16"/>
  <c r="AK219" i="16"/>
  <c r="AG219" i="16"/>
  <c r="AF219" i="16"/>
  <c r="AJ220" i="16"/>
  <c r="AH219" i="16"/>
  <c r="AM219" i="16"/>
  <c r="BQ219" i="16" l="1"/>
  <c r="BA219" i="16"/>
  <c r="AW219" i="16"/>
  <c r="BM219" i="16"/>
  <c r="AY220" i="16"/>
  <c r="BO220" i="16"/>
  <c r="BR219" i="16"/>
  <c r="BB219" i="16"/>
  <c r="BS219" i="16"/>
  <c r="BC219" i="16"/>
  <c r="BN219" i="16"/>
  <c r="AX219" i="16"/>
  <c r="AZ220" i="16"/>
  <c r="BP220" i="16"/>
  <c r="AV219" i="16"/>
  <c r="BL219" i="16"/>
  <c r="AH220" i="16"/>
  <c r="AG220" i="16"/>
  <c r="AM220" i="16"/>
  <c r="AK220" i="16"/>
  <c r="AJ221" i="16"/>
  <c r="AI221" i="16"/>
  <c r="AF220" i="16"/>
  <c r="AL220" i="16"/>
  <c r="BC220" i="16" l="1"/>
  <c r="BS220" i="16"/>
  <c r="BA220" i="16"/>
  <c r="BQ220" i="16"/>
  <c r="BM220" i="16"/>
  <c r="AW220" i="16"/>
  <c r="AX220" i="16"/>
  <c r="BN220" i="16"/>
  <c r="BB220" i="16"/>
  <c r="BR220" i="16"/>
  <c r="BL220" i="16"/>
  <c r="AV220" i="16"/>
  <c r="BO221" i="16"/>
  <c r="AY221" i="16"/>
  <c r="AZ221" i="16"/>
  <c r="BP221" i="16"/>
  <c r="AF221" i="16"/>
  <c r="AL221" i="16"/>
  <c r="AK221" i="16"/>
  <c r="AM221" i="16"/>
  <c r="AI222" i="16"/>
  <c r="AH221" i="16"/>
  <c r="AG221" i="16"/>
  <c r="AJ222" i="16"/>
  <c r="BQ221" i="16" l="1"/>
  <c r="BA221" i="16"/>
  <c r="BL221" i="16"/>
  <c r="AV221" i="16"/>
  <c r="BC221" i="16"/>
  <c r="BS221" i="16"/>
  <c r="BR221" i="16"/>
  <c r="BB221" i="16"/>
  <c r="AZ222" i="16"/>
  <c r="BP222" i="16"/>
  <c r="BM221" i="16"/>
  <c r="AW221" i="16"/>
  <c r="BN221" i="16"/>
  <c r="AX221" i="16"/>
  <c r="BO222" i="16"/>
  <c r="AY222" i="16"/>
  <c r="AJ223" i="16"/>
  <c r="AG222" i="16"/>
  <c r="AL222" i="16"/>
  <c r="AK222" i="16"/>
  <c r="AM222" i="16"/>
  <c r="AH222" i="16"/>
  <c r="AI223" i="16"/>
  <c r="AF222" i="16"/>
  <c r="BA222" i="16" l="1"/>
  <c r="BQ222" i="16"/>
  <c r="BB222" i="16"/>
  <c r="BR222" i="16"/>
  <c r="BM222" i="16"/>
  <c r="AW222" i="16"/>
  <c r="BP223" i="16"/>
  <c r="AZ223" i="16"/>
  <c r="BL222" i="16"/>
  <c r="AV222" i="16"/>
  <c r="BO223" i="16"/>
  <c r="AY223" i="16"/>
  <c r="AX222" i="16"/>
  <c r="BN222" i="16"/>
  <c r="BC222" i="16"/>
  <c r="BS222" i="16"/>
  <c r="AF223" i="16"/>
  <c r="AK223" i="16"/>
  <c r="AL223" i="16"/>
  <c r="AI224" i="16"/>
  <c r="AG223" i="16"/>
  <c r="AH223" i="16"/>
  <c r="AM223" i="16"/>
  <c r="AJ224" i="16"/>
  <c r="AY224" i="16" l="1"/>
  <c r="BO224" i="16"/>
  <c r="BQ223" i="16"/>
  <c r="BA223" i="16"/>
  <c r="BS223" i="16"/>
  <c r="BC223" i="16"/>
  <c r="BB223" i="16"/>
  <c r="BR223" i="16"/>
  <c r="BL223" i="16"/>
  <c r="AV223" i="16"/>
  <c r="BP224" i="16"/>
  <c r="AZ224" i="16"/>
  <c r="BN223" i="16"/>
  <c r="AX223" i="16"/>
  <c r="AW223" i="16"/>
  <c r="BM223" i="16"/>
  <c r="AJ225" i="16"/>
  <c r="AM224" i="16"/>
  <c r="AI225" i="16"/>
  <c r="AF224" i="16"/>
  <c r="AL224" i="16"/>
  <c r="AK224" i="16"/>
  <c r="AH224" i="16"/>
  <c r="AG224" i="16"/>
  <c r="AV224" i="16" l="1"/>
  <c r="BL224" i="16"/>
  <c r="AY225" i="16"/>
  <c r="BO225" i="16"/>
  <c r="BC224" i="16"/>
  <c r="BS224" i="16"/>
  <c r="BP225" i="16"/>
  <c r="AZ225" i="16"/>
  <c r="AW224" i="16"/>
  <c r="BM224" i="16"/>
  <c r="BN224" i="16"/>
  <c r="AX224" i="16"/>
  <c r="BQ224" i="16"/>
  <c r="BA224" i="16"/>
  <c r="BR224" i="16"/>
  <c r="BB224" i="16"/>
  <c r="AH225" i="16"/>
  <c r="AF225" i="16"/>
  <c r="AL225" i="16"/>
  <c r="AI226" i="16"/>
  <c r="AK225" i="16"/>
  <c r="AG225" i="16"/>
  <c r="AM225" i="16"/>
  <c r="AJ226" i="16"/>
  <c r="AZ226" i="16" l="1"/>
  <c r="BP226" i="16"/>
  <c r="AY226" i="16"/>
  <c r="BO226" i="16"/>
  <c r="AV225" i="16"/>
  <c r="BL225" i="16"/>
  <c r="BN225" i="16"/>
  <c r="AX225" i="16"/>
  <c r="BR225" i="16"/>
  <c r="BB225" i="16"/>
  <c r="BC225" i="16"/>
  <c r="BS225" i="16"/>
  <c r="BM225" i="16"/>
  <c r="AW225" i="16"/>
  <c r="BQ225" i="16"/>
  <c r="BA225" i="16"/>
  <c r="AF226" i="16"/>
  <c r="AI227" i="16"/>
  <c r="AM226" i="16"/>
  <c r="AL226" i="16"/>
  <c r="AG226" i="16"/>
  <c r="AJ227" i="16"/>
  <c r="AK226" i="16"/>
  <c r="AH226" i="16"/>
  <c r="BC226" i="16" l="1"/>
  <c r="BS226" i="16"/>
  <c r="AZ227" i="16"/>
  <c r="BP227" i="16"/>
  <c r="BM226" i="16"/>
  <c r="AW226" i="16"/>
  <c r="BB226" i="16"/>
  <c r="BR226" i="16"/>
  <c r="AY227" i="16"/>
  <c r="BO227" i="16"/>
  <c r="BL226" i="16"/>
  <c r="AV226" i="16"/>
  <c r="AX226" i="16"/>
  <c r="BN226" i="16"/>
  <c r="BA226" i="16"/>
  <c r="BQ226" i="16"/>
  <c r="AG227" i="16"/>
  <c r="AK227" i="16"/>
  <c r="AH227" i="16"/>
  <c r="AI228" i="16"/>
  <c r="AF227" i="16"/>
  <c r="AL227" i="16"/>
  <c r="AJ228" i="16"/>
  <c r="AM227" i="16"/>
  <c r="AX227" i="16" l="1"/>
  <c r="BN227" i="16"/>
  <c r="AZ228" i="16"/>
  <c r="BP228" i="16"/>
  <c r="BO228" i="16"/>
  <c r="AY228" i="16"/>
  <c r="BA227" i="16"/>
  <c r="BQ227" i="16"/>
  <c r="AW227" i="16"/>
  <c r="BM227" i="16"/>
  <c r="BS227" i="16"/>
  <c r="BC227" i="16"/>
  <c r="BR227" i="16"/>
  <c r="BB227" i="16"/>
  <c r="AV227" i="16"/>
  <c r="BL227" i="16"/>
  <c r="AI229" i="16"/>
  <c r="AM228" i="16"/>
  <c r="AK228" i="16"/>
  <c r="AJ229" i="16"/>
  <c r="AL228" i="16"/>
  <c r="AF228" i="16"/>
  <c r="AH228" i="16"/>
  <c r="AG228" i="16"/>
  <c r="BP229" i="16" l="1"/>
  <c r="AZ229" i="16"/>
  <c r="BA228" i="16"/>
  <c r="BQ228" i="16"/>
  <c r="BC228" i="16"/>
  <c r="BS228" i="16"/>
  <c r="AY229" i="16"/>
  <c r="BO229" i="16"/>
  <c r="AW228" i="16"/>
  <c r="BM228" i="16"/>
  <c r="AX228" i="16"/>
  <c r="BN228" i="16"/>
  <c r="BL228" i="16"/>
  <c r="AV228" i="16"/>
  <c r="BB228" i="16"/>
  <c r="BR228" i="16"/>
  <c r="AF229" i="16"/>
  <c r="AK229" i="16"/>
  <c r="AH229" i="16"/>
  <c r="AG229" i="16"/>
  <c r="AL229" i="16"/>
  <c r="AJ230" i="16"/>
  <c r="AM229" i="16"/>
  <c r="AI230" i="16"/>
  <c r="BQ229" i="16" l="1"/>
  <c r="BA229" i="16"/>
  <c r="AW229" i="16"/>
  <c r="BM229" i="16"/>
  <c r="AX229" i="16"/>
  <c r="BN229" i="16"/>
  <c r="AV229" i="16"/>
  <c r="BL229" i="16"/>
  <c r="AY230" i="16"/>
  <c r="BO230" i="16"/>
  <c r="BC229" i="16"/>
  <c r="BS229" i="16"/>
  <c r="BP230" i="16"/>
  <c r="AZ230" i="16"/>
  <c r="BB229" i="16"/>
  <c r="BR229" i="16"/>
  <c r="AG230" i="16"/>
  <c r="AF230" i="16"/>
  <c r="AK230" i="16"/>
  <c r="AI231" i="16"/>
  <c r="AJ231" i="16"/>
  <c r="AL230" i="16"/>
  <c r="AM230" i="16"/>
  <c r="AH230" i="16"/>
  <c r="BM230" i="16" l="1"/>
  <c r="AW230" i="16"/>
  <c r="BQ230" i="16"/>
  <c r="BA230" i="16"/>
  <c r="BL230" i="16"/>
  <c r="AV230" i="16"/>
  <c r="BO231" i="16"/>
  <c r="AY231" i="16"/>
  <c r="BN230" i="16"/>
  <c r="AX230" i="16"/>
  <c r="BC230" i="16"/>
  <c r="BS230" i="16"/>
  <c r="BR230" i="16"/>
  <c r="BB230" i="16"/>
  <c r="BP231" i="16"/>
  <c r="AZ231" i="16"/>
  <c r="AK231" i="16"/>
  <c r="AF231" i="16"/>
  <c r="AH231" i="16"/>
  <c r="AJ232" i="16"/>
  <c r="AG231" i="16"/>
  <c r="AI232" i="16"/>
  <c r="AM231" i="16"/>
  <c r="AL231" i="16"/>
  <c r="BA231" i="16" l="1"/>
  <c r="BQ231" i="16"/>
  <c r="AZ232" i="16"/>
  <c r="BP232" i="16"/>
  <c r="BN231" i="16"/>
  <c r="AX231" i="16"/>
  <c r="BL231" i="16"/>
  <c r="AV231" i="16"/>
  <c r="BB231" i="16"/>
  <c r="BR231" i="16"/>
  <c r="BC231" i="16"/>
  <c r="BS231" i="16"/>
  <c r="BO232" i="16"/>
  <c r="AY232" i="16"/>
  <c r="BM231" i="16"/>
  <c r="AW231" i="16"/>
  <c r="AG232" i="16"/>
  <c r="AI233" i="16"/>
  <c r="AL232" i="16"/>
  <c r="AJ233" i="16"/>
  <c r="AH232" i="16"/>
  <c r="AF232" i="16"/>
  <c r="AM232" i="16"/>
  <c r="AK232" i="16"/>
  <c r="BR232" i="16" l="1"/>
  <c r="BB232" i="16"/>
  <c r="BO233" i="16"/>
  <c r="AY233" i="16"/>
  <c r="AW232" i="16"/>
  <c r="BM232" i="16"/>
  <c r="BP233" i="16"/>
  <c r="AZ233" i="16"/>
  <c r="BA232" i="16"/>
  <c r="BQ232" i="16"/>
  <c r="BS232" i="16"/>
  <c r="BC232" i="16"/>
  <c r="AV232" i="16"/>
  <c r="BL232" i="16"/>
  <c r="BN232" i="16"/>
  <c r="AX232" i="16"/>
  <c r="AM233" i="16"/>
  <c r="AL233" i="16"/>
  <c r="AF233" i="16"/>
  <c r="AK233" i="16"/>
  <c r="AI234" i="16"/>
  <c r="AH233" i="16"/>
  <c r="AJ234" i="16"/>
  <c r="AG233" i="16"/>
  <c r="BQ233" i="16" l="1"/>
  <c r="BA233" i="16"/>
  <c r="BB233" i="16"/>
  <c r="BR233" i="16"/>
  <c r="BL233" i="16"/>
  <c r="AV233" i="16"/>
  <c r="BS233" i="16"/>
  <c r="BC233" i="16"/>
  <c r="AW233" i="16"/>
  <c r="BM233" i="16"/>
  <c r="BP234" i="16"/>
  <c r="AZ234" i="16"/>
  <c r="BN233" i="16"/>
  <c r="AX233" i="16"/>
  <c r="BO234" i="16"/>
  <c r="AY234" i="16"/>
  <c r="AJ235" i="16"/>
  <c r="AF234" i="16"/>
  <c r="AL234" i="16"/>
  <c r="AI235" i="16"/>
  <c r="AM234" i="16"/>
  <c r="AG234" i="16"/>
  <c r="AK234" i="16"/>
  <c r="AH234" i="16"/>
  <c r="AV234" i="16" l="1"/>
  <c r="BL234" i="16"/>
  <c r="BO235" i="16"/>
  <c r="AY235" i="16"/>
  <c r="AZ235" i="16"/>
  <c r="BP235" i="16"/>
  <c r="BR234" i="16"/>
  <c r="BB234" i="16"/>
  <c r="AX234" i="16"/>
  <c r="BN234" i="16"/>
  <c r="BQ234" i="16"/>
  <c r="BA234" i="16"/>
  <c r="AW234" i="16"/>
  <c r="BM234" i="16"/>
  <c r="BS234" i="16"/>
  <c r="BC234" i="16"/>
  <c r="AI236" i="16"/>
  <c r="AL235" i="16"/>
  <c r="AH235" i="16"/>
  <c r="AK235" i="16"/>
  <c r="AF235" i="16"/>
  <c r="AG235" i="16"/>
  <c r="AJ236" i="16"/>
  <c r="AM235" i="16"/>
  <c r="BA235" i="16" l="1"/>
  <c r="BQ235" i="16"/>
  <c r="BR235" i="16"/>
  <c r="BB235" i="16"/>
  <c r="BN235" i="16"/>
  <c r="AX235" i="16"/>
  <c r="AY236" i="16"/>
  <c r="BO236" i="16"/>
  <c r="BC235" i="16"/>
  <c r="BS235" i="16"/>
  <c r="AZ236" i="16"/>
  <c r="BP236" i="16"/>
  <c r="BM235" i="16"/>
  <c r="AW235" i="16"/>
  <c r="AV235" i="16"/>
  <c r="BL235" i="16"/>
  <c r="AF236" i="16"/>
  <c r="AL236" i="16"/>
  <c r="AI237" i="16"/>
  <c r="AM236" i="16"/>
  <c r="AG236" i="16"/>
  <c r="AK236" i="16"/>
  <c r="AJ237" i="16"/>
  <c r="AH236" i="16"/>
  <c r="BL236" i="16" l="1"/>
  <c r="AV236" i="16"/>
  <c r="BC236" i="16"/>
  <c r="BS236" i="16"/>
  <c r="AZ237" i="16"/>
  <c r="BP237" i="16"/>
  <c r="BO237" i="16"/>
  <c r="AY237" i="16"/>
  <c r="AX236" i="16"/>
  <c r="BN236" i="16"/>
  <c r="BR236" i="16"/>
  <c r="BB236" i="16"/>
  <c r="BQ236" i="16"/>
  <c r="BA236" i="16"/>
  <c r="BM236" i="16"/>
  <c r="AW236" i="16"/>
  <c r="AI238" i="16"/>
  <c r="AH237" i="16"/>
  <c r="AL237" i="16"/>
  <c r="AM237" i="16"/>
  <c r="AJ238" i="16"/>
  <c r="AK237" i="16"/>
  <c r="AG237" i="16"/>
  <c r="AF237" i="16"/>
  <c r="AY238" i="16" l="1"/>
  <c r="BO238" i="16"/>
  <c r="BB237" i="16"/>
  <c r="BR237" i="16"/>
  <c r="BN237" i="16"/>
  <c r="AX237" i="16"/>
  <c r="BC237" i="16"/>
  <c r="BS237" i="16"/>
  <c r="BL237" i="16"/>
  <c r="AV237" i="16"/>
  <c r="AW237" i="16"/>
  <c r="BM237" i="16"/>
  <c r="BA237" i="16"/>
  <c r="BQ237" i="16"/>
  <c r="AZ238" i="16"/>
  <c r="BP238" i="16"/>
  <c r="AK238" i="16"/>
  <c r="AM238" i="16"/>
  <c r="AL238" i="16"/>
  <c r="AI239" i="16"/>
  <c r="AG238" i="16"/>
  <c r="AH238" i="16"/>
  <c r="AJ239" i="16"/>
  <c r="AF238" i="16"/>
  <c r="BB238" i="16" l="1"/>
  <c r="BR238" i="16"/>
  <c r="BA238" i="16"/>
  <c r="BQ238" i="16"/>
  <c r="BC238" i="16"/>
  <c r="BS238" i="16"/>
  <c r="AY239" i="16"/>
  <c r="BO239" i="16"/>
  <c r="BL238" i="16"/>
  <c r="AV238" i="16"/>
  <c r="AZ239" i="16"/>
  <c r="BP239" i="16"/>
  <c r="AX238" i="16"/>
  <c r="BN238" i="16"/>
  <c r="AW238" i="16"/>
  <c r="BM238" i="16"/>
  <c r="AJ240" i="16"/>
  <c r="AH239" i="16"/>
  <c r="AG239" i="16"/>
  <c r="AM239" i="16"/>
  <c r="AL239" i="16"/>
  <c r="AF239" i="16"/>
  <c r="AI240" i="16"/>
  <c r="AK239" i="16"/>
  <c r="BM239" i="16" l="1"/>
  <c r="AW239" i="16"/>
  <c r="AX239" i="16"/>
  <c r="BN239" i="16"/>
  <c r="BP240" i="16"/>
  <c r="AZ240" i="16"/>
  <c r="BA239" i="16"/>
  <c r="BQ239" i="16"/>
  <c r="BS239" i="16"/>
  <c r="BC239" i="16"/>
  <c r="BO240" i="16"/>
  <c r="AY240" i="16"/>
  <c r="AV239" i="16"/>
  <c r="BL239" i="16"/>
  <c r="BB239" i="16"/>
  <c r="BR239" i="16"/>
  <c r="AF240" i="16"/>
  <c r="AH240" i="16"/>
  <c r="AK240" i="16"/>
  <c r="AJ241" i="16"/>
  <c r="AL240" i="16"/>
  <c r="AM240" i="16"/>
  <c r="AI241" i="16"/>
  <c r="AG240" i="16"/>
  <c r="BQ240" i="16" l="1"/>
  <c r="BA240" i="16"/>
  <c r="AV240" i="16"/>
  <c r="BL240" i="16"/>
  <c r="BP241" i="16"/>
  <c r="AZ241" i="16"/>
  <c r="AX240" i="16"/>
  <c r="BN240" i="16"/>
  <c r="AW240" i="16"/>
  <c r="BM240" i="16"/>
  <c r="BO241" i="16"/>
  <c r="AY241" i="16"/>
  <c r="BS240" i="16"/>
  <c r="BC240" i="16"/>
  <c r="BR240" i="16"/>
  <c r="BB240" i="16"/>
  <c r="AM241" i="16"/>
  <c r="AJ242" i="16"/>
  <c r="AK241" i="16"/>
  <c r="AH241" i="16"/>
  <c r="AF241" i="16"/>
  <c r="AG241" i="16"/>
  <c r="AI242" i="16"/>
  <c r="AL241" i="16"/>
  <c r="BQ241" i="16" l="1"/>
  <c r="BA241" i="16"/>
  <c r="BN241" i="16"/>
  <c r="AX241" i="16"/>
  <c r="AZ242" i="16"/>
  <c r="BP242" i="16"/>
  <c r="BS241" i="16"/>
  <c r="BC241" i="16"/>
  <c r="BR241" i="16"/>
  <c r="BB241" i="16"/>
  <c r="AY242" i="16"/>
  <c r="BO242" i="16"/>
  <c r="BM241" i="16"/>
  <c r="AW241" i="16"/>
  <c r="BL241" i="16"/>
  <c r="AV241" i="16"/>
  <c r="AK242" i="16"/>
  <c r="AH242" i="16"/>
  <c r="AG242" i="16"/>
  <c r="AM242" i="16"/>
  <c r="AL242" i="16"/>
  <c r="AJ243" i="16"/>
  <c r="AI243" i="16"/>
  <c r="AF242" i="16"/>
  <c r="BC242" i="16" l="1"/>
  <c r="BS242" i="16"/>
  <c r="BA242" i="16"/>
  <c r="BQ242" i="16"/>
  <c r="BM242" i="16"/>
  <c r="AW242" i="16"/>
  <c r="BL242" i="16"/>
  <c r="AV242" i="16"/>
  <c r="BN242" i="16"/>
  <c r="AX242" i="16"/>
  <c r="AY243" i="16"/>
  <c r="BO243" i="16"/>
  <c r="AZ243" i="16"/>
  <c r="BP243" i="16"/>
  <c r="BB242" i="16"/>
  <c r="BR242" i="16"/>
  <c r="AH243" i="16"/>
  <c r="AM243" i="16"/>
  <c r="AF243" i="16"/>
  <c r="AK243" i="16"/>
  <c r="AG243" i="16"/>
  <c r="AI244" i="16"/>
  <c r="AJ244" i="16"/>
  <c r="AL243" i="16"/>
  <c r="AV243" i="16" l="1"/>
  <c r="BL243" i="16"/>
  <c r="AX243" i="16"/>
  <c r="BN243" i="16"/>
  <c r="BA243" i="16"/>
  <c r="BQ243" i="16"/>
  <c r="BS243" i="16"/>
  <c r="BC243" i="16"/>
  <c r="BB243" i="16"/>
  <c r="BR243" i="16"/>
  <c r="BP244" i="16"/>
  <c r="AZ244" i="16"/>
  <c r="BO244" i="16"/>
  <c r="AY244" i="16"/>
  <c r="AW243" i="16"/>
  <c r="BM243" i="16"/>
  <c r="AL244" i="16"/>
  <c r="AJ245" i="16"/>
  <c r="AF244" i="16"/>
  <c r="AM244" i="16"/>
  <c r="AG244" i="16"/>
  <c r="AH244" i="16"/>
  <c r="AK244" i="16"/>
  <c r="AI245" i="16"/>
  <c r="BL244" i="16" l="1"/>
  <c r="AV244" i="16"/>
  <c r="BP245" i="16"/>
  <c r="AZ245" i="16"/>
  <c r="BB244" i="16"/>
  <c r="BR244" i="16"/>
  <c r="BC244" i="16"/>
  <c r="BS244" i="16"/>
  <c r="AY245" i="16"/>
  <c r="BO245" i="16"/>
  <c r="BQ244" i="16"/>
  <c r="BA244" i="16"/>
  <c r="BN244" i="16"/>
  <c r="AX244" i="16"/>
  <c r="BM244" i="16"/>
  <c r="AW244" i="16"/>
  <c r="AI246" i="16"/>
  <c r="AM245" i="16"/>
  <c r="AK245" i="16"/>
  <c r="AH245" i="16"/>
  <c r="AL245" i="16"/>
  <c r="AF245" i="16"/>
  <c r="AJ246" i="16"/>
  <c r="AG245" i="16"/>
  <c r="BQ245" i="16" l="1"/>
  <c r="BA245" i="16"/>
  <c r="AX245" i="16"/>
  <c r="BN245" i="16"/>
  <c r="BC245" i="16"/>
  <c r="BS245" i="16"/>
  <c r="AY246" i="16"/>
  <c r="BO246" i="16"/>
  <c r="AW245" i="16"/>
  <c r="BM245" i="16"/>
  <c r="AZ246" i="16"/>
  <c r="BP246" i="16"/>
  <c r="AV245" i="16"/>
  <c r="BL245" i="16"/>
  <c r="BR245" i="16"/>
  <c r="BB245" i="16"/>
  <c r="AG246" i="16"/>
  <c r="AJ247" i="16"/>
  <c r="AH246" i="16"/>
  <c r="AK246" i="16"/>
  <c r="AF246" i="16"/>
  <c r="AI247" i="16"/>
  <c r="AM246" i="16"/>
  <c r="AL246" i="16"/>
  <c r="AX246" i="16" l="1"/>
  <c r="BN246" i="16"/>
  <c r="BQ246" i="16"/>
  <c r="BA246" i="16"/>
  <c r="BP247" i="16"/>
  <c r="AZ247" i="16"/>
  <c r="AW246" i="16"/>
  <c r="BM246" i="16"/>
  <c r="BB246" i="16"/>
  <c r="BR246" i="16"/>
  <c r="BC246" i="16"/>
  <c r="BS246" i="16"/>
  <c r="BO247" i="16"/>
  <c r="AY247" i="16"/>
  <c r="AV246" i="16"/>
  <c r="BL246" i="16"/>
  <c r="AK247" i="16"/>
  <c r="AM247" i="16"/>
  <c r="AL247" i="16"/>
  <c r="AI248" i="16"/>
  <c r="AH247" i="16"/>
  <c r="AJ248" i="16"/>
  <c r="AF247" i="16"/>
  <c r="AG247" i="16"/>
  <c r="BL247" i="16" l="1"/>
  <c r="AV247" i="16"/>
  <c r="AZ248" i="16"/>
  <c r="BP248" i="16"/>
  <c r="AY248" i="16"/>
  <c r="BO248" i="16"/>
  <c r="BR247" i="16"/>
  <c r="BB247" i="16"/>
  <c r="BS247" i="16"/>
  <c r="BC247" i="16"/>
  <c r="BQ247" i="16"/>
  <c r="BA247" i="16"/>
  <c r="BM247" i="16"/>
  <c r="AW247" i="16"/>
  <c r="BN247" i="16"/>
  <c r="AX247" i="16"/>
  <c r="AM248" i="16"/>
  <c r="AF248" i="16"/>
  <c r="AK248" i="16"/>
  <c r="AI249" i="16"/>
  <c r="AJ249" i="16"/>
  <c r="AG248" i="16"/>
  <c r="AL248" i="16"/>
  <c r="AH248" i="16"/>
  <c r="BA248" i="16" l="1"/>
  <c r="BQ248" i="16"/>
  <c r="BN248" i="16"/>
  <c r="AX248" i="16"/>
  <c r="AY249" i="16"/>
  <c r="BO249" i="16"/>
  <c r="BL248" i="16"/>
  <c r="AV248" i="16"/>
  <c r="BS248" i="16"/>
  <c r="BC248" i="16"/>
  <c r="BB248" i="16"/>
  <c r="BR248" i="16"/>
  <c r="BM248" i="16"/>
  <c r="AW248" i="16"/>
  <c r="BP249" i="16"/>
  <c r="AZ249" i="16"/>
  <c r="AH249" i="16"/>
  <c r="AI250" i="16"/>
  <c r="AL249" i="16"/>
  <c r="AF249" i="16"/>
  <c r="AM249" i="16"/>
  <c r="AK249" i="16"/>
  <c r="AG249" i="16"/>
  <c r="AJ250" i="16"/>
  <c r="BL249" i="16" l="1"/>
  <c r="AV249" i="16"/>
  <c r="BR249" i="16"/>
  <c r="BB249" i="16"/>
  <c r="BN249" i="16"/>
  <c r="AX249" i="16"/>
  <c r="BO250" i="16"/>
  <c r="AY250" i="16"/>
  <c r="BP250" i="16"/>
  <c r="AZ250" i="16"/>
  <c r="BM249" i="16"/>
  <c r="AW249" i="16"/>
  <c r="BA249" i="16"/>
  <c r="BQ249" i="16"/>
  <c r="BS249" i="16"/>
  <c r="BC249" i="16"/>
  <c r="AL250" i="16"/>
  <c r="AJ251" i="16"/>
  <c r="AF250" i="16"/>
  <c r="AG250" i="16"/>
  <c r="AI251" i="16"/>
  <c r="AK250" i="16"/>
  <c r="AM250" i="16"/>
  <c r="AH250" i="16"/>
  <c r="AV250" i="16" l="1"/>
  <c r="BL250" i="16"/>
  <c r="AW250" i="16"/>
  <c r="BM250" i="16"/>
  <c r="BR250" i="16"/>
  <c r="BB250" i="16"/>
  <c r="BP251" i="16"/>
  <c r="AZ251" i="16"/>
  <c r="AX250" i="16"/>
  <c r="BN250" i="16"/>
  <c r="BS250" i="16"/>
  <c r="BC250" i="16"/>
  <c r="BQ250" i="16"/>
  <c r="BA250" i="16"/>
  <c r="BO251" i="16"/>
  <c r="AY251" i="16"/>
  <c r="AF251" i="16"/>
  <c r="AG251" i="16"/>
  <c r="AM251" i="16"/>
  <c r="AK251" i="16"/>
  <c r="AL251" i="16"/>
  <c r="AH251" i="16"/>
  <c r="AJ252" i="16"/>
  <c r="AI252" i="16"/>
  <c r="BL251" i="16" l="1"/>
  <c r="AV251" i="16"/>
  <c r="BQ251" i="16"/>
  <c r="BA251" i="16"/>
  <c r="BM251" i="16"/>
  <c r="AW251" i="16"/>
  <c r="BS251" i="16"/>
  <c r="BC251" i="16"/>
  <c r="BO252" i="16"/>
  <c r="AY252" i="16"/>
  <c r="BP252" i="16"/>
  <c r="AZ252" i="16"/>
  <c r="AX251" i="16"/>
  <c r="BN251" i="16"/>
  <c r="BR251" i="16"/>
  <c r="BB251" i="16"/>
  <c r="AI253" i="16"/>
  <c r="AJ253" i="16"/>
  <c r="AH252" i="16"/>
  <c r="AK252" i="16"/>
  <c r="AM252" i="16"/>
  <c r="AG252" i="16"/>
  <c r="AL252" i="16"/>
  <c r="AF252" i="16"/>
  <c r="AY253" i="16" l="1"/>
  <c r="BO253" i="16"/>
  <c r="BB252" i="16"/>
  <c r="BR252" i="16"/>
  <c r="BN252" i="16"/>
  <c r="AX252" i="16"/>
  <c r="BL252" i="16"/>
  <c r="AV252" i="16"/>
  <c r="BQ252" i="16"/>
  <c r="BA252" i="16"/>
  <c r="AZ253" i="16"/>
  <c r="BP253" i="16"/>
  <c r="BM252" i="16"/>
  <c r="AW252" i="16"/>
  <c r="BC252" i="16"/>
  <c r="BS252" i="16"/>
  <c r="AF253" i="16"/>
  <c r="AL253" i="16"/>
  <c r="AG253" i="16"/>
  <c r="AI254" i="16"/>
  <c r="AK253" i="16"/>
  <c r="AH253" i="16"/>
  <c r="AJ254" i="16"/>
  <c r="AM253" i="16"/>
  <c r="BO254" i="16" l="1"/>
  <c r="AY254" i="16"/>
  <c r="BB253" i="16"/>
  <c r="BR253" i="16"/>
  <c r="AV253" i="16"/>
  <c r="BL253" i="16"/>
  <c r="BM253" i="16"/>
  <c r="AW253" i="16"/>
  <c r="BS253" i="16"/>
  <c r="BC253" i="16"/>
  <c r="BP254" i="16"/>
  <c r="AZ254" i="16"/>
  <c r="BN253" i="16"/>
  <c r="AX253" i="16"/>
  <c r="BA253" i="16"/>
  <c r="BQ253" i="16"/>
  <c r="AI255" i="16"/>
  <c r="AG254" i="16"/>
  <c r="AF254" i="16"/>
  <c r="AM254" i="16"/>
  <c r="AJ255" i="16"/>
  <c r="AH254" i="16"/>
  <c r="AL254" i="16"/>
  <c r="AK254" i="16"/>
  <c r="BO255" i="16" l="1"/>
  <c r="AY255" i="16"/>
  <c r="BL254" i="16"/>
  <c r="AV254" i="16"/>
  <c r="BS254" i="16"/>
  <c r="BC254" i="16"/>
  <c r="AW254" i="16"/>
  <c r="BM254" i="16"/>
  <c r="BQ254" i="16"/>
  <c r="BA254" i="16"/>
  <c r="BR254" i="16"/>
  <c r="BB254" i="16"/>
  <c r="BN254" i="16"/>
  <c r="AX254" i="16"/>
  <c r="BP255" i="16"/>
  <c r="AZ255" i="16"/>
  <c r="AK255" i="16"/>
  <c r="AM255" i="16"/>
  <c r="AL255" i="16"/>
  <c r="AF255" i="16"/>
  <c r="AH255" i="16"/>
  <c r="AG255" i="16"/>
  <c r="AJ256" i="16"/>
  <c r="AI256" i="16"/>
  <c r="BS255" i="16" l="1"/>
  <c r="BC255" i="16"/>
  <c r="AV255" i="16"/>
  <c r="BL255" i="16"/>
  <c r="BR255" i="16"/>
  <c r="BB255" i="16"/>
  <c r="BQ255" i="16"/>
  <c r="BA255" i="16"/>
  <c r="AY256" i="16"/>
  <c r="BO256" i="16"/>
  <c r="AZ256" i="16"/>
  <c r="BP256" i="16"/>
  <c r="AW255" i="16"/>
  <c r="BM255" i="16"/>
  <c r="AX255" i="16"/>
  <c r="BN255" i="16"/>
  <c r="AI257" i="16"/>
  <c r="AF256" i="16"/>
  <c r="AJ257" i="16"/>
  <c r="AL256" i="16"/>
  <c r="AG256" i="16"/>
  <c r="AM256" i="16"/>
  <c r="AH256" i="16"/>
  <c r="AK256" i="16"/>
  <c r="BL256" i="16" l="1"/>
  <c r="AV256" i="16"/>
  <c r="BB256" i="16"/>
  <c r="BR256" i="16"/>
  <c r="BO257" i="16"/>
  <c r="AY257" i="16"/>
  <c r="BP257" i="16"/>
  <c r="AZ257" i="16"/>
  <c r="BA256" i="16"/>
  <c r="BQ256" i="16"/>
  <c r="AX256" i="16"/>
  <c r="BN256" i="16"/>
  <c r="BC256" i="16"/>
  <c r="BS256" i="16"/>
  <c r="AW256" i="16"/>
  <c r="BM256" i="16"/>
  <c r="AM257" i="16"/>
  <c r="AI258" i="16"/>
  <c r="AG257" i="16"/>
  <c r="AK257" i="16"/>
  <c r="AL257" i="16"/>
  <c r="AH257" i="16"/>
  <c r="AJ258" i="16"/>
  <c r="AF257" i="16"/>
  <c r="BQ257" i="16" l="1"/>
  <c r="BA257" i="16"/>
  <c r="BM257" i="16"/>
  <c r="AW257" i="16"/>
  <c r="BO258" i="16"/>
  <c r="AY258" i="16"/>
  <c r="BC257" i="16"/>
  <c r="BS257" i="16"/>
  <c r="BL257" i="16"/>
  <c r="AV257" i="16"/>
  <c r="AZ258" i="16"/>
  <c r="BP258" i="16"/>
  <c r="BN257" i="16"/>
  <c r="AX257" i="16"/>
  <c r="BB257" i="16"/>
  <c r="BR257" i="16"/>
  <c r="AK258" i="16"/>
  <c r="AJ259" i="16"/>
  <c r="AG258" i="16"/>
  <c r="AH258" i="16"/>
  <c r="AI259" i="16"/>
  <c r="AL258" i="16"/>
  <c r="AM258" i="16"/>
  <c r="AF258" i="16"/>
  <c r="AW258" i="16" l="1"/>
  <c r="BM258" i="16"/>
  <c r="AV258" i="16"/>
  <c r="BL258" i="16"/>
  <c r="AX258" i="16"/>
  <c r="BN258" i="16"/>
  <c r="BP259" i="16"/>
  <c r="AZ259" i="16"/>
  <c r="BA258" i="16"/>
  <c r="BQ258" i="16"/>
  <c r="BC258" i="16"/>
  <c r="BS258" i="16"/>
  <c r="BB258" i="16"/>
  <c r="BR258" i="16"/>
  <c r="AY259" i="16"/>
  <c r="BO259" i="16"/>
  <c r="AJ260" i="16"/>
  <c r="AL259" i="16"/>
  <c r="AF259" i="16"/>
  <c r="AK259" i="16"/>
  <c r="AI260" i="16"/>
  <c r="AH259" i="16"/>
  <c r="AM259" i="16"/>
  <c r="AG259" i="16"/>
  <c r="BQ259" i="16" l="1"/>
  <c r="BA259" i="16"/>
  <c r="AV259" i="16"/>
  <c r="BL259" i="16"/>
  <c r="AZ260" i="16"/>
  <c r="BP260" i="16"/>
  <c r="BR259" i="16"/>
  <c r="BB259" i="16"/>
  <c r="AW259" i="16"/>
  <c r="BM259" i="16"/>
  <c r="BS259" i="16"/>
  <c r="BC259" i="16"/>
  <c r="AX259" i="16"/>
  <c r="BN259" i="16"/>
  <c r="AY260" i="16"/>
  <c r="BO260" i="16"/>
  <c r="AH260" i="16"/>
  <c r="AL260" i="16"/>
  <c r="AI261" i="16"/>
  <c r="AJ261" i="16"/>
  <c r="AG260" i="16"/>
  <c r="AK260" i="16"/>
  <c r="AM260" i="16"/>
  <c r="AF260" i="16"/>
  <c r="BP261" i="16" l="1"/>
  <c r="AZ261" i="16"/>
  <c r="BO261" i="16"/>
  <c r="AY261" i="16"/>
  <c r="AX260" i="16"/>
  <c r="BN260" i="16"/>
  <c r="BR260" i="16"/>
  <c r="BB260" i="16"/>
  <c r="BL260" i="16"/>
  <c r="AV260" i="16"/>
  <c r="BS260" i="16"/>
  <c r="BC260" i="16"/>
  <c r="BQ260" i="16"/>
  <c r="BA260" i="16"/>
  <c r="AW260" i="16"/>
  <c r="BM260" i="16"/>
  <c r="AJ262" i="16"/>
  <c r="AF261" i="16"/>
  <c r="AL261" i="16"/>
  <c r="AK261" i="16"/>
  <c r="AH261" i="16"/>
  <c r="AG261" i="16"/>
  <c r="AI262" i="16"/>
  <c r="AM261" i="16"/>
  <c r="BL261" i="16" l="1"/>
  <c r="AV261" i="16"/>
  <c r="BO262" i="16"/>
  <c r="AY262" i="16"/>
  <c r="BQ261" i="16"/>
  <c r="BA261" i="16"/>
  <c r="BP262" i="16"/>
  <c r="AZ262" i="16"/>
  <c r="BB261" i="16"/>
  <c r="BR261" i="16"/>
  <c r="BS261" i="16"/>
  <c r="BC261" i="16"/>
  <c r="AW261" i="16"/>
  <c r="BM261" i="16"/>
  <c r="AX261" i="16"/>
  <c r="BN261" i="16"/>
  <c r="AI263" i="16"/>
  <c r="AK262" i="16"/>
  <c r="AL262" i="16"/>
  <c r="AG262" i="16"/>
  <c r="AF262" i="16"/>
  <c r="AM262" i="16"/>
  <c r="AH262" i="16"/>
  <c r="AJ263" i="16"/>
  <c r="BQ262" i="16" l="1"/>
  <c r="BA262" i="16"/>
  <c r="BM262" i="16"/>
  <c r="AW262" i="16"/>
  <c r="BR262" i="16"/>
  <c r="BB262" i="16"/>
  <c r="AY263" i="16"/>
  <c r="BO263" i="16"/>
  <c r="AZ263" i="16"/>
  <c r="BP263" i="16"/>
  <c r="BN262" i="16"/>
  <c r="AX262" i="16"/>
  <c r="BC262" i="16"/>
  <c r="BS262" i="16"/>
  <c r="BL262" i="16"/>
  <c r="AV262" i="16"/>
  <c r="AF263" i="16"/>
  <c r="AH263" i="16"/>
  <c r="AK263" i="16"/>
  <c r="AM263" i="16"/>
  <c r="AL263" i="16"/>
  <c r="AI264" i="16"/>
  <c r="AG263" i="16"/>
  <c r="AJ264" i="16"/>
  <c r="BC263" i="16" l="1"/>
  <c r="BS263" i="16"/>
  <c r="AV263" i="16"/>
  <c r="BL263" i="16"/>
  <c r="AW263" i="16"/>
  <c r="BM263" i="16"/>
  <c r="BN263" i="16"/>
  <c r="AX263" i="16"/>
  <c r="BA263" i="16"/>
  <c r="BQ263" i="16"/>
  <c r="AZ264" i="16"/>
  <c r="BP264" i="16"/>
  <c r="AY264" i="16"/>
  <c r="BO264" i="16"/>
  <c r="BB263" i="16"/>
  <c r="BR263" i="16"/>
  <c r="AJ265" i="16"/>
  <c r="AG264" i="16"/>
  <c r="AM264" i="16"/>
  <c r="AI265" i="16"/>
  <c r="AK264" i="16"/>
  <c r="AL264" i="16"/>
  <c r="AH264" i="16"/>
  <c r="AF264" i="16"/>
  <c r="AY265" i="16" l="1"/>
  <c r="BO265" i="16"/>
  <c r="BC264" i="16"/>
  <c r="BS264" i="16"/>
  <c r="BP265" i="16"/>
  <c r="AZ265" i="16"/>
  <c r="BM264" i="16"/>
  <c r="AW264" i="16"/>
  <c r="BL264" i="16"/>
  <c r="AV264" i="16"/>
  <c r="BN264" i="16"/>
  <c r="AX264" i="16"/>
  <c r="BB264" i="16"/>
  <c r="BR264" i="16"/>
  <c r="BQ264" i="16"/>
  <c r="BA264" i="16"/>
  <c r="AH265" i="16"/>
  <c r="AK265" i="16"/>
  <c r="AG265" i="16"/>
  <c r="AI266" i="16"/>
  <c r="AL265" i="16"/>
  <c r="AM265" i="16"/>
  <c r="AF265" i="16"/>
  <c r="AJ266" i="16"/>
  <c r="BO266" i="16" l="1"/>
  <c r="AY266" i="16"/>
  <c r="AW265" i="16"/>
  <c r="BM265" i="16"/>
  <c r="AX265" i="16"/>
  <c r="BN265" i="16"/>
  <c r="BQ265" i="16"/>
  <c r="BA265" i="16"/>
  <c r="BP266" i="16"/>
  <c r="AZ266" i="16"/>
  <c r="AV265" i="16"/>
  <c r="BL265" i="16"/>
  <c r="BC265" i="16"/>
  <c r="BS265" i="16"/>
  <c r="BB265" i="16"/>
  <c r="BR265" i="16"/>
  <c r="AF266" i="16"/>
  <c r="AI267" i="16"/>
  <c r="AG266" i="16"/>
  <c r="AH266" i="16"/>
  <c r="AJ267" i="16"/>
  <c r="AM266" i="16"/>
  <c r="AK266" i="16"/>
  <c r="AL266" i="16"/>
  <c r="BN266" i="16" l="1"/>
  <c r="AX266" i="16"/>
  <c r="BM266" i="16"/>
  <c r="AW266" i="16"/>
  <c r="BO267" i="16"/>
  <c r="AY267" i="16"/>
  <c r="BL266" i="16"/>
  <c r="AV266" i="16"/>
  <c r="BR266" i="16"/>
  <c r="BB266" i="16"/>
  <c r="BA266" i="16"/>
  <c r="BQ266" i="16"/>
  <c r="BC266" i="16"/>
  <c r="BS266" i="16"/>
  <c r="AZ267" i="16"/>
  <c r="BP267" i="16"/>
  <c r="AH267" i="16"/>
  <c r="AK267" i="16"/>
  <c r="AM267" i="16"/>
  <c r="AL267" i="16"/>
  <c r="AJ268" i="16"/>
  <c r="AF267" i="16"/>
  <c r="AG267" i="16"/>
  <c r="AI268" i="16"/>
  <c r="BB267" i="16" l="1"/>
  <c r="BR267" i="16"/>
  <c r="BC267" i="16"/>
  <c r="BS267" i="16"/>
  <c r="BA267" i="16"/>
  <c r="BQ267" i="16"/>
  <c r="AX267" i="16"/>
  <c r="BN267" i="16"/>
  <c r="AY268" i="16"/>
  <c r="BO268" i="16"/>
  <c r="BM267" i="16"/>
  <c r="AW267" i="16"/>
  <c r="BL267" i="16"/>
  <c r="AV267" i="16"/>
  <c r="BP268" i="16"/>
  <c r="AZ268" i="16"/>
  <c r="AI269" i="16"/>
  <c r="AM268" i="16"/>
  <c r="AL268" i="16"/>
  <c r="AG268" i="16"/>
  <c r="AF268" i="16"/>
  <c r="AK268" i="16"/>
  <c r="AH268" i="16"/>
  <c r="AJ269" i="16"/>
  <c r="BC268" i="16" l="1"/>
  <c r="BS268" i="16"/>
  <c r="AW268" i="16"/>
  <c r="BM268" i="16"/>
  <c r="BB268" i="16"/>
  <c r="BR268" i="16"/>
  <c r="BO269" i="16"/>
  <c r="AY269" i="16"/>
  <c r="AZ269" i="16"/>
  <c r="BP269" i="16"/>
  <c r="AX268" i="16"/>
  <c r="BN268" i="16"/>
  <c r="BQ268" i="16"/>
  <c r="BA268" i="16"/>
  <c r="BL268" i="16"/>
  <c r="AV268" i="16"/>
  <c r="AK269" i="16"/>
  <c r="AG269" i="16"/>
  <c r="AJ270" i="16"/>
  <c r="AH269" i="16"/>
  <c r="AI270" i="16"/>
  <c r="AL269" i="16"/>
  <c r="AM269" i="16"/>
  <c r="AF269" i="16"/>
  <c r="BA269" i="16" l="1"/>
  <c r="BQ269" i="16"/>
  <c r="BM269" i="16"/>
  <c r="AW269" i="16"/>
  <c r="BN269" i="16"/>
  <c r="AX269" i="16"/>
  <c r="BL269" i="16"/>
  <c r="AV269" i="16"/>
  <c r="BP270" i="16"/>
  <c r="AZ270" i="16"/>
  <c r="BS269" i="16"/>
  <c r="BC269" i="16"/>
  <c r="BR269" i="16"/>
  <c r="BB269" i="16"/>
  <c r="BO270" i="16"/>
  <c r="AY270" i="16"/>
  <c r="AJ271" i="16"/>
  <c r="AM270" i="16"/>
  <c r="AH270" i="16"/>
  <c r="AL270" i="16"/>
  <c r="AG270" i="16"/>
  <c r="AF270" i="16"/>
  <c r="AK270" i="16"/>
  <c r="AI271" i="16"/>
  <c r="BC270" i="16" l="1"/>
  <c r="BS270" i="16"/>
  <c r="BN270" i="16"/>
  <c r="AX270" i="16"/>
  <c r="AZ271" i="16"/>
  <c r="BP271" i="16"/>
  <c r="BR270" i="16"/>
  <c r="BB270" i="16"/>
  <c r="AY271" i="16"/>
  <c r="BO271" i="16"/>
  <c r="BQ270" i="16"/>
  <c r="BA270" i="16"/>
  <c r="BL270" i="16"/>
  <c r="AV270" i="16"/>
  <c r="BM270" i="16"/>
  <c r="AW270" i="16"/>
  <c r="AI272" i="16"/>
  <c r="AL271" i="16"/>
  <c r="AK271" i="16"/>
  <c r="AH271" i="16"/>
  <c r="AM271" i="16"/>
  <c r="AF271" i="16"/>
  <c r="AG271" i="16"/>
  <c r="AJ272" i="16"/>
  <c r="BA271" i="16" l="1"/>
  <c r="BQ271" i="16"/>
  <c r="BO272" i="16"/>
  <c r="AY272" i="16"/>
  <c r="AX271" i="16"/>
  <c r="BN271" i="16"/>
  <c r="BB271" i="16"/>
  <c r="BR271" i="16"/>
  <c r="BP272" i="16"/>
  <c r="AZ272" i="16"/>
  <c r="BM271" i="16"/>
  <c r="AW271" i="16"/>
  <c r="AV271" i="16"/>
  <c r="BL271" i="16"/>
  <c r="BC271" i="16"/>
  <c r="BS271" i="16"/>
  <c r="AH272" i="16"/>
  <c r="AJ273" i="16"/>
  <c r="AK272" i="16"/>
  <c r="AL272" i="16"/>
  <c r="AG272" i="16"/>
  <c r="AF272" i="16"/>
  <c r="AM272" i="16"/>
  <c r="AI273" i="16"/>
  <c r="BQ272" i="16" l="1"/>
  <c r="BA272" i="16"/>
  <c r="AY273" i="16"/>
  <c r="BO273" i="16"/>
  <c r="AV272" i="16"/>
  <c r="BL272" i="16"/>
  <c r="BR272" i="16"/>
  <c r="BB272" i="16"/>
  <c r="BP273" i="16"/>
  <c r="AZ273" i="16"/>
  <c r="BN272" i="16"/>
  <c r="AX272" i="16"/>
  <c r="BS272" i="16"/>
  <c r="BC272" i="16"/>
  <c r="AW272" i="16"/>
  <c r="BM272" i="16"/>
  <c r="AI274" i="16"/>
  <c r="AF273" i="16"/>
  <c r="AH273" i="16"/>
  <c r="AK273" i="16"/>
  <c r="AM273" i="16"/>
  <c r="AL273" i="16"/>
  <c r="AJ274" i="16"/>
  <c r="AG273" i="16"/>
  <c r="BQ273" i="16" l="1"/>
  <c r="BA273" i="16"/>
  <c r="AY274" i="16"/>
  <c r="BO274" i="16"/>
  <c r="AV273" i="16"/>
  <c r="BL273" i="16"/>
  <c r="AW273" i="16"/>
  <c r="BM273" i="16"/>
  <c r="BN273" i="16"/>
  <c r="AX273" i="16"/>
  <c r="BP274" i="16"/>
  <c r="AZ274" i="16"/>
  <c r="BR273" i="16"/>
  <c r="BB273" i="16"/>
  <c r="BC273" i="16"/>
  <c r="BS273" i="16"/>
  <c r="AK274" i="16"/>
  <c r="AJ275" i="16"/>
  <c r="AH274" i="16"/>
  <c r="AL274" i="16"/>
  <c r="AF274" i="16"/>
  <c r="AG274" i="16"/>
  <c r="AM274" i="16"/>
  <c r="AI275" i="16"/>
  <c r="BB274" i="16" l="1"/>
  <c r="BR274" i="16"/>
  <c r="BN274" i="16"/>
  <c r="AX274" i="16"/>
  <c r="BP275" i="16"/>
  <c r="AZ275" i="16"/>
  <c r="BA274" i="16"/>
  <c r="BQ274" i="16"/>
  <c r="BO275" i="16"/>
  <c r="AY275" i="16"/>
  <c r="BS274" i="16"/>
  <c r="BC274" i="16"/>
  <c r="AW274" i="16"/>
  <c r="BM274" i="16"/>
  <c r="BL274" i="16"/>
  <c r="AV274" i="16"/>
  <c r="AM275" i="16"/>
  <c r="AK275" i="16"/>
  <c r="AI276" i="16"/>
  <c r="AL275" i="16"/>
  <c r="AH275" i="16"/>
  <c r="AG275" i="16"/>
  <c r="AJ276" i="16"/>
  <c r="AF275" i="16"/>
  <c r="BR275" i="16" l="1"/>
  <c r="BB275" i="16"/>
  <c r="BO276" i="16"/>
  <c r="AY276" i="16"/>
  <c r="BQ275" i="16"/>
  <c r="BA275" i="16"/>
  <c r="BS275" i="16"/>
  <c r="BC275" i="16"/>
  <c r="BL275" i="16"/>
  <c r="AV275" i="16"/>
  <c r="AZ276" i="16"/>
  <c r="BP276" i="16"/>
  <c r="BM275" i="16"/>
  <c r="AW275" i="16"/>
  <c r="AX275" i="16"/>
  <c r="BN275" i="16"/>
  <c r="AI277" i="16"/>
  <c r="AG276" i="16"/>
  <c r="AK276" i="16"/>
  <c r="AF276" i="16"/>
  <c r="AJ277" i="16"/>
  <c r="AH276" i="16"/>
  <c r="AM276" i="16"/>
  <c r="AL276" i="16"/>
  <c r="AV276" i="16" l="1"/>
  <c r="BL276" i="16"/>
  <c r="BA276" i="16"/>
  <c r="BQ276" i="16"/>
  <c r="BM276" i="16"/>
  <c r="AW276" i="16"/>
  <c r="BO277" i="16"/>
  <c r="AY277" i="16"/>
  <c r="BR276" i="16"/>
  <c r="BB276" i="16"/>
  <c r="BC276" i="16"/>
  <c r="BS276" i="16"/>
  <c r="AX276" i="16"/>
  <c r="BN276" i="16"/>
  <c r="AZ277" i="16"/>
  <c r="BP277" i="16"/>
  <c r="AJ278" i="16"/>
  <c r="AG277" i="16"/>
  <c r="AF277" i="16"/>
  <c r="AI278" i="16"/>
  <c r="AL277" i="16"/>
  <c r="AM277" i="16"/>
  <c r="AH277" i="16"/>
  <c r="AK277" i="16"/>
  <c r="BO278" i="16" l="1"/>
  <c r="AY278" i="16"/>
  <c r="AW277" i="16"/>
  <c r="BM277" i="16"/>
  <c r="BP278" i="16"/>
  <c r="AZ278" i="16"/>
  <c r="AV277" i="16"/>
  <c r="BL277" i="16"/>
  <c r="BQ277" i="16"/>
  <c r="BA277" i="16"/>
  <c r="BN277" i="16"/>
  <c r="AX277" i="16"/>
  <c r="BS277" i="16"/>
  <c r="BC277" i="16"/>
  <c r="BR277" i="16"/>
  <c r="BB277" i="16"/>
  <c r="AK278" i="16"/>
  <c r="AI279" i="16"/>
  <c r="AG278" i="16"/>
  <c r="AH278" i="16"/>
  <c r="AJ279" i="16"/>
  <c r="AM278" i="16"/>
  <c r="AF278" i="16"/>
  <c r="AL278" i="16"/>
  <c r="AX278" i="16" l="1"/>
  <c r="BN278" i="16"/>
  <c r="BQ278" i="16"/>
  <c r="BA278" i="16"/>
  <c r="BO279" i="16"/>
  <c r="AY279" i="16"/>
  <c r="AW278" i="16"/>
  <c r="BM278" i="16"/>
  <c r="BR278" i="16"/>
  <c r="BB278" i="16"/>
  <c r="BL278" i="16"/>
  <c r="AV278" i="16"/>
  <c r="BS278" i="16"/>
  <c r="BC278" i="16"/>
  <c r="AZ279" i="16"/>
  <c r="BP279" i="16"/>
  <c r="AJ280" i="16"/>
  <c r="AI280" i="16"/>
  <c r="AH279" i="16"/>
  <c r="AM279" i="16"/>
  <c r="AL279" i="16"/>
  <c r="AG279" i="16"/>
  <c r="AK279" i="16"/>
  <c r="AF279" i="16"/>
  <c r="AY280" i="16" l="1"/>
  <c r="BO280" i="16"/>
  <c r="BS279" i="16"/>
  <c r="BC279" i="16"/>
  <c r="BN279" i="16"/>
  <c r="AX279" i="16"/>
  <c r="BL279" i="16"/>
  <c r="AV279" i="16"/>
  <c r="BA279" i="16"/>
  <c r="BQ279" i="16"/>
  <c r="AZ280" i="16"/>
  <c r="BP280" i="16"/>
  <c r="BM279" i="16"/>
  <c r="AW279" i="16"/>
  <c r="BB279" i="16"/>
  <c r="BR279" i="16"/>
  <c r="AH280" i="16"/>
  <c r="AG280" i="16"/>
  <c r="AK280" i="16"/>
  <c r="AI281" i="16"/>
  <c r="AL280" i="16"/>
  <c r="AM280" i="16"/>
  <c r="AF280" i="16"/>
  <c r="AJ281" i="16"/>
  <c r="AY281" i="16" l="1"/>
  <c r="BO281" i="16"/>
  <c r="BQ280" i="16"/>
  <c r="BA280" i="16"/>
  <c r="BM280" i="16"/>
  <c r="AW280" i="16"/>
  <c r="BN280" i="16"/>
  <c r="AX280" i="16"/>
  <c r="BP281" i="16"/>
  <c r="AZ281" i="16"/>
  <c r="BL280" i="16"/>
  <c r="AV280" i="16"/>
  <c r="BC280" i="16"/>
  <c r="BS280" i="16"/>
  <c r="BB280" i="16"/>
  <c r="BR280" i="16"/>
  <c r="AM281" i="16"/>
  <c r="AK281" i="16"/>
  <c r="AL281" i="16"/>
  <c r="AF281" i="16"/>
  <c r="AI282" i="16"/>
  <c r="AJ282" i="16"/>
  <c r="AG281" i="16"/>
  <c r="AH281" i="16"/>
  <c r="AV281" i="16" l="1"/>
  <c r="BL281" i="16"/>
  <c r="BA281" i="16"/>
  <c r="BQ281" i="16"/>
  <c r="BC281" i="16"/>
  <c r="BS281" i="16"/>
  <c r="BB281" i="16"/>
  <c r="BR281" i="16"/>
  <c r="BN281" i="16"/>
  <c r="AX281" i="16"/>
  <c r="AW281" i="16"/>
  <c r="BM281" i="16"/>
  <c r="BP282" i="16"/>
  <c r="AZ282" i="16"/>
  <c r="AY282" i="16"/>
  <c r="BO282" i="16"/>
  <c r="AG282" i="16"/>
  <c r="AF282" i="16"/>
  <c r="AL282" i="16"/>
  <c r="AK282" i="16"/>
  <c r="AJ283" i="16"/>
  <c r="AH282" i="16"/>
  <c r="AI283" i="16"/>
  <c r="AM282" i="16"/>
  <c r="BA282" i="16" l="1"/>
  <c r="BQ282" i="16"/>
  <c r="BB282" i="16"/>
  <c r="BR282" i="16"/>
  <c r="AW282" i="16"/>
  <c r="BM282" i="16"/>
  <c r="BL282" i="16"/>
  <c r="AV282" i="16"/>
  <c r="BS282" i="16"/>
  <c r="BC282" i="16"/>
  <c r="AY283" i="16"/>
  <c r="BO283" i="16"/>
  <c r="BN282" i="16"/>
  <c r="AX282" i="16"/>
  <c r="BP283" i="16"/>
  <c r="AZ283" i="16"/>
  <c r="AH283" i="16"/>
  <c r="AM283" i="16"/>
  <c r="AL283" i="16"/>
  <c r="AF283" i="16"/>
  <c r="AJ284" i="16"/>
  <c r="AG283" i="16"/>
  <c r="AI284" i="16"/>
  <c r="AK283" i="16"/>
  <c r="AX283" i="16" l="1"/>
  <c r="BN283" i="16"/>
  <c r="BC283" i="16"/>
  <c r="BS283" i="16"/>
  <c r="BR283" i="16"/>
  <c r="BB283" i="16"/>
  <c r="BL283" i="16"/>
  <c r="AV283" i="16"/>
  <c r="BQ283" i="16"/>
  <c r="BA283" i="16"/>
  <c r="BO284" i="16"/>
  <c r="AY284" i="16"/>
  <c r="AW283" i="16"/>
  <c r="BM283" i="16"/>
  <c r="AZ284" i="16"/>
  <c r="BP284" i="16"/>
  <c r="AG284" i="16"/>
  <c r="AF284" i="16"/>
  <c r="AI285" i="16"/>
  <c r="AL284" i="16"/>
  <c r="AM284" i="16"/>
  <c r="AK284" i="16"/>
  <c r="AJ285" i="16"/>
  <c r="AH284" i="16"/>
  <c r="AW284" i="16" l="1"/>
  <c r="BM284" i="16"/>
  <c r="AY285" i="16"/>
  <c r="BO285" i="16"/>
  <c r="BR284" i="16"/>
  <c r="BB284" i="16"/>
  <c r="AV284" i="16"/>
  <c r="BL284" i="16"/>
  <c r="BN284" i="16"/>
  <c r="AX284" i="16"/>
  <c r="BP285" i="16"/>
  <c r="AZ285" i="16"/>
  <c r="BQ284" i="16"/>
  <c r="BA284" i="16"/>
  <c r="BS284" i="16"/>
  <c r="BC284" i="16"/>
  <c r="AI286" i="16"/>
  <c r="AM285" i="16"/>
  <c r="AL285" i="16"/>
  <c r="AH285" i="16"/>
  <c r="AJ286" i="16"/>
  <c r="AK285" i="16"/>
  <c r="AF285" i="16"/>
  <c r="AG285" i="16"/>
  <c r="BN285" i="16" l="1"/>
  <c r="AX285" i="16"/>
  <c r="BR285" i="16"/>
  <c r="BB285" i="16"/>
  <c r="BC285" i="16"/>
  <c r="BS285" i="16"/>
  <c r="AY286" i="16"/>
  <c r="BO286" i="16"/>
  <c r="BM285" i="16"/>
  <c r="AW285" i="16"/>
  <c r="AV285" i="16"/>
  <c r="BL285" i="16"/>
  <c r="BQ285" i="16"/>
  <c r="BA285" i="16"/>
  <c r="BP286" i="16"/>
  <c r="AZ286" i="16"/>
  <c r="AG286" i="16"/>
  <c r="AH286" i="16"/>
  <c r="AF286" i="16"/>
  <c r="AI287" i="16"/>
  <c r="AL286" i="16"/>
  <c r="AM286" i="16"/>
  <c r="AK286" i="16"/>
  <c r="AJ287" i="16"/>
  <c r="AY287" i="16" l="1"/>
  <c r="BO287" i="16"/>
  <c r="AX286" i="16"/>
  <c r="BN286" i="16"/>
  <c r="AV286" i="16"/>
  <c r="BL286" i="16"/>
  <c r="BM286" i="16"/>
  <c r="AW286" i="16"/>
  <c r="BP287" i="16"/>
  <c r="AZ287" i="16"/>
  <c r="BA286" i="16"/>
  <c r="BQ286" i="16"/>
  <c r="BC286" i="16"/>
  <c r="BS286" i="16"/>
  <c r="BB286" i="16"/>
  <c r="BR286" i="16"/>
  <c r="AH287" i="16"/>
  <c r="AK287" i="16"/>
  <c r="AF287" i="16"/>
  <c r="AG287" i="16"/>
  <c r="AI288" i="16"/>
  <c r="AJ288" i="16"/>
  <c r="AM287" i="16"/>
  <c r="AL287" i="16"/>
  <c r="BM287" i="16" l="1"/>
  <c r="AW287" i="16"/>
  <c r="BN287" i="16"/>
  <c r="AX287" i="16"/>
  <c r="BQ287" i="16"/>
  <c r="BA287" i="16"/>
  <c r="BB287" i="16"/>
  <c r="BR287" i="16"/>
  <c r="BS287" i="16"/>
  <c r="BC287" i="16"/>
  <c r="BL287" i="16"/>
  <c r="AV287" i="16"/>
  <c r="AZ288" i="16"/>
  <c r="AZ289" i="16" s="1"/>
  <c r="BP288" i="16"/>
  <c r="BP289" i="16" s="1"/>
  <c r="BO288" i="16"/>
  <c r="AY288" i="16"/>
  <c r="AY289" i="16" s="1"/>
  <c r="AL288" i="16"/>
  <c r="AG288" i="16"/>
  <c r="AM288" i="16"/>
  <c r="AF288" i="16"/>
  <c r="AK288" i="16"/>
  <c r="BO289" i="16"/>
  <c r="AH288" i="16"/>
  <c r="AX288" i="16" l="1"/>
  <c r="BN288" i="16"/>
  <c r="BL288" i="16"/>
  <c r="AV288" i="16"/>
  <c r="BC288" i="16"/>
  <c r="BS288" i="16"/>
  <c r="BM288" i="16"/>
  <c r="BM289" i="16" s="1"/>
  <c r="AW288" i="16"/>
  <c r="AW289" i="16" s="1"/>
  <c r="BB288" i="16"/>
  <c r="BB289" i="16" s="1"/>
  <c r="BR288" i="16"/>
  <c r="BR289" i="16" s="1"/>
  <c r="BA288" i="16"/>
  <c r="BA289" i="16" s="1"/>
  <c r="BQ288" i="16"/>
  <c r="BQ289" i="16" s="1"/>
  <c r="BC289" i="16"/>
  <c r="BS289" i="16"/>
  <c r="BO294" i="16"/>
  <c r="BO293" i="16"/>
  <c r="BO290" i="16"/>
  <c r="BO291" i="16"/>
  <c r="BO292" i="16"/>
  <c r="AY290" i="16"/>
  <c r="AY294" i="16"/>
  <c r="AY291" i="16"/>
  <c r="AY293" i="16"/>
  <c r="AY292" i="16"/>
  <c r="AV289" i="16"/>
  <c r="BL289" i="16"/>
  <c r="AX289" i="16"/>
  <c r="BN289" i="16"/>
  <c r="AZ292" i="16"/>
  <c r="AZ293" i="16"/>
  <c r="AZ291" i="16"/>
  <c r="AZ290" i="16"/>
  <c r="AZ294" i="16"/>
  <c r="BP291" i="16"/>
  <c r="BP290" i="16"/>
  <c r="BP293" i="16"/>
  <c r="BP292" i="16"/>
  <c r="BP294" i="16"/>
  <c r="BA293" i="16" l="1"/>
  <c r="BA294" i="16"/>
  <c r="BA291" i="16"/>
  <c r="BA290" i="16"/>
  <c r="BA292" i="16"/>
  <c r="BB294" i="16"/>
  <c r="BB293" i="16"/>
  <c r="BB290" i="16"/>
  <c r="BB292" i="16"/>
  <c r="BB291" i="16"/>
  <c r="AX293" i="16"/>
  <c r="AX292" i="16"/>
  <c r="AX291" i="16"/>
  <c r="AX294" i="16"/>
  <c r="AX290" i="16"/>
  <c r="BQ293" i="16"/>
  <c r="BQ292" i="16"/>
  <c r="BQ290" i="16"/>
  <c r="BQ291" i="16"/>
  <c r="BQ294" i="16"/>
  <c r="BN292" i="16"/>
  <c r="BN291" i="16"/>
  <c r="BN290" i="16"/>
  <c r="BN293" i="16"/>
  <c r="BN294" i="16"/>
  <c r="BR292" i="16"/>
  <c r="BR291" i="16"/>
  <c r="BR290" i="16"/>
  <c r="BR294" i="16"/>
  <c r="BR293" i="16"/>
  <c r="BL290" i="16"/>
  <c r="BL292" i="16"/>
  <c r="BL294" i="16"/>
  <c r="BL293" i="16"/>
  <c r="BL291" i="16"/>
  <c r="AV290" i="16"/>
  <c r="AV292" i="16"/>
  <c r="AV294" i="16"/>
  <c r="AV293" i="16"/>
  <c r="AV291" i="16"/>
  <c r="AW291" i="16"/>
  <c r="AW292" i="16"/>
  <c r="AW294" i="16"/>
  <c r="AW293" i="16"/>
  <c r="AW290" i="16"/>
  <c r="BS294" i="16"/>
  <c r="BS291" i="16"/>
  <c r="BS293" i="16"/>
  <c r="BS292" i="16"/>
  <c r="BS290" i="16"/>
  <c r="BM292" i="16"/>
  <c r="BM294" i="16"/>
  <c r="BM293" i="16"/>
  <c r="BM290" i="16"/>
  <c r="BM291" i="16"/>
  <c r="BC294" i="16"/>
  <c r="BC292" i="16"/>
  <c r="BC293" i="16"/>
  <c r="BC290" i="16"/>
  <c r="BC291" i="16"/>
  <c r="Z102" i="35" l="1"/>
  <c r="Z103" i="35"/>
  <c r="Z150"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B77" authorId="0" shapeId="0" xr:uid="{B284F0E2-63A8-404B-9969-20FE6A09AEFB}">
      <text>
        <r>
          <rPr>
            <b/>
            <sz val="9"/>
            <color indexed="81"/>
            <rFont val="Tahoma"/>
            <family val="2"/>
          </rPr>
          <t>Uwe Trüggelmann:</t>
        </r>
        <r>
          <rPr>
            <sz val="9"/>
            <color indexed="81"/>
            <rFont val="Tahoma"/>
            <family val="2"/>
          </rPr>
          <t xml:space="preserve">
Percentage of actions maked as "Open" by the auditor in the CAP.</t>
        </r>
      </text>
    </comment>
    <comment ref="B78" authorId="0" shapeId="0" xr:uid="{C370A06A-A656-4346-A3EA-7FD1785B735D}">
      <text>
        <r>
          <rPr>
            <b/>
            <sz val="9"/>
            <color indexed="81"/>
            <rFont val="Tahoma"/>
            <family val="2"/>
          </rPr>
          <t>Uwe Trüggelmann:</t>
        </r>
        <r>
          <rPr>
            <sz val="9"/>
            <color indexed="81"/>
            <rFont val="Tahoma"/>
            <family val="2"/>
          </rPr>
          <t xml:space="preserve">
Percentage of actions maked as "Replaced by new action" by the auditor in the CAP.</t>
        </r>
      </text>
    </comment>
    <comment ref="B105" authorId="0" shapeId="0" xr:uid="{50EB078A-0CFB-4374-86D5-757C75355B29}">
      <text>
        <r>
          <rPr>
            <b/>
            <sz val="9"/>
            <color indexed="81"/>
            <rFont val="Tahoma"/>
            <family val="2"/>
          </rPr>
          <t>Uwe Trüggelmann:</t>
        </r>
        <r>
          <rPr>
            <sz val="9"/>
            <color indexed="81"/>
            <rFont val="Tahoma"/>
            <family val="2"/>
          </rPr>
          <t xml:space="preserve">
Note: Numbers may not always sum up to exactly 100% due to rounding errors.</t>
        </r>
      </text>
    </comment>
    <comment ref="B108" authorId="0" shapeId="0" xr:uid="{E655580F-5B39-496B-8729-A346234541E2}">
      <text>
        <r>
          <rPr>
            <b/>
            <sz val="9"/>
            <color indexed="81"/>
            <rFont val="Tahoma"/>
            <family val="2"/>
          </rPr>
          <t>Uwe Trüggelmann:</t>
        </r>
        <r>
          <rPr>
            <sz val="9"/>
            <color indexed="81"/>
            <rFont val="Tahoma"/>
            <family val="2"/>
          </rPr>
          <t xml:space="preserve">
Note: Numbers may not always sum up to exactly 100% due to rounding errors.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852E8DA2-FA46-4445-961D-F44F73FF5701}">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826A6500-6B14-486C-B0B6-66C5A87D7DDE}">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599DACBC-3DB9-43D6-B04A-CF93E413F15E}">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6A9CC8D8-9130-44FF-A593-0CD3DEE660EB}">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78D90762-5361-4608-BCFB-2223A230B34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5A1D17C1-3796-42BE-AADC-E5FFEBE3667F}">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B3C8914C-0BCD-42EA-BCCD-00F1D8D19F12}">
      <text>
        <r>
          <rPr>
            <b/>
            <sz val="9"/>
            <color indexed="81"/>
            <rFont val="Tahoma"/>
            <family val="2"/>
          </rPr>
          <t>Operational Planning and Control – Process Qualification Report (Nothing)</t>
        </r>
      </text>
    </comment>
    <comment ref="X71" authorId="0" shapeId="0" xr:uid="{7277CB28-905C-4AA9-8C35-57986D96D0B2}">
      <text>
        <r>
          <rPr>
            <b/>
            <sz val="9"/>
            <color indexed="81"/>
            <rFont val="Tahoma"/>
            <family val="2"/>
          </rPr>
          <t>Verify that recent changes or additions to the process were qualified, note which samples checked, reference the report.</t>
        </r>
      </text>
    </comment>
    <comment ref="A72" authorId="0" shapeId="0" xr:uid="{D8C187FD-8DED-4B1A-B064-2B5AE4ABE42F}">
      <text>
        <r>
          <rPr>
            <b/>
            <sz val="9"/>
            <color indexed="81"/>
            <rFont val="Tahoma"/>
            <family val="2"/>
          </rPr>
          <t>Design and Development – Design and Development Planning (ISO only)</t>
        </r>
      </text>
    </comment>
    <comment ref="A73" authorId="0" shapeId="0" xr:uid="{1F8D9F88-4240-44F2-91ED-62D606CD3D5F}">
      <text>
        <r>
          <rPr>
            <b/>
            <sz val="9"/>
            <color indexed="81"/>
            <rFont val="Tahoma"/>
            <family val="2"/>
          </rPr>
          <t>Design and Development – Feasibility Study (Nothing)</t>
        </r>
      </text>
    </comment>
    <comment ref="I73" authorId="0" shapeId="0" xr:uid="{A9E98E6A-C294-4458-83F7-F54B327977BB}">
      <text>
        <r>
          <rPr>
            <b/>
            <sz val="9"/>
            <color indexed="81"/>
            <rFont val="Tahoma"/>
            <family val="2"/>
          </rPr>
          <t>Moved to product specific QMS sections in cqmAP</t>
        </r>
      </text>
    </comment>
    <comment ref="A74" authorId="0" shapeId="0" xr:uid="{B85DB4D1-13F6-40CC-8BE0-7AEAFF9E800A}">
      <text>
        <r>
          <rPr>
            <b/>
            <sz val="9"/>
            <color indexed="81"/>
            <rFont val="Tahoma"/>
            <family val="2"/>
          </rPr>
          <t>Design and Development – Intermediate and Final Design Reviews (Nothing)</t>
        </r>
      </text>
    </comment>
    <comment ref="I74" authorId="0" shapeId="0" xr:uid="{102040C5-676F-49EC-9A25-5235D53D1944}">
      <text>
        <r>
          <rPr>
            <b/>
            <sz val="9"/>
            <color indexed="81"/>
            <rFont val="Tahoma"/>
            <family val="2"/>
          </rPr>
          <t>Moved to product specific QMS sections in cqmAP</t>
        </r>
      </text>
    </comment>
    <comment ref="A75" authorId="0" shapeId="0" xr:uid="{B70F93FC-37FC-4350-A2CC-163D1696B9A6}">
      <text>
        <r>
          <rPr>
            <b/>
            <sz val="9"/>
            <color indexed="81"/>
            <rFont val="Tahoma"/>
            <family val="2"/>
          </rPr>
          <t>Design and Development – Product Qualification Process (Nothing)</t>
        </r>
      </text>
    </comment>
    <comment ref="I75" authorId="0" shapeId="0" xr:uid="{49E421C7-B8BC-4F79-9CBD-D23B3B8CAB61}">
      <text>
        <r>
          <rPr>
            <b/>
            <sz val="9"/>
            <color indexed="81"/>
            <rFont val="Tahoma"/>
            <family val="2"/>
          </rPr>
          <t>Moved to product specific QMS sections in cqmAP</t>
        </r>
      </text>
    </comment>
    <comment ref="A76" authorId="0" shapeId="0" xr:uid="{4B68F15C-4C6A-4068-890B-50478159612D}">
      <text>
        <r>
          <rPr>
            <b/>
            <sz val="9"/>
            <color indexed="81"/>
            <rFont val="Tahoma"/>
            <family val="2"/>
          </rPr>
          <t>Design and Development – Product Qualification Plan (Nothing)</t>
        </r>
      </text>
    </comment>
    <comment ref="A77" authorId="0" shapeId="0" xr:uid="{A06D9450-16A9-47B2-A420-94A0C16B6A5C}">
      <text>
        <r>
          <rPr>
            <b/>
            <sz val="9"/>
            <color indexed="81"/>
            <rFont val="Tahoma"/>
            <family val="2"/>
          </rPr>
          <t>Design and Development – Product Qualification Report (Nothing)</t>
        </r>
      </text>
    </comment>
    <comment ref="A78" authorId="0" shapeId="0" xr:uid="{C5B10AA0-542D-48F7-947A-3D6587781AAB}">
      <text>
        <r>
          <rPr>
            <b/>
            <sz val="9"/>
            <color indexed="81"/>
            <rFont val="Tahoma"/>
            <family val="2"/>
          </rPr>
          <t>Design and Development – Only Produce Qualified Products Using Qualified Processes (Nothing)</t>
        </r>
      </text>
    </comment>
    <comment ref="I78" authorId="0" shapeId="0" xr:uid="{56CCA3A8-3E51-4145-9D98-CCF04D23DEED}">
      <text>
        <r>
          <rPr>
            <b/>
            <sz val="9"/>
            <color indexed="81"/>
            <rFont val="Tahoma"/>
            <family val="2"/>
          </rPr>
          <t>Moved to product specific QMS sections in cqmAP</t>
        </r>
      </text>
    </comment>
    <comment ref="A79" authorId="0" shapeId="0" xr:uid="{B9ACBAFC-DD3B-4A2B-85DB-36A30528133D}">
      <text>
        <r>
          <rPr>
            <b/>
            <sz val="9"/>
            <color indexed="81"/>
            <rFont val="Tahoma"/>
            <family val="2"/>
          </rPr>
          <t>Design and Development – Design and Development Outputs (ISO only)</t>
        </r>
      </text>
    </comment>
    <comment ref="A80" authorId="0" shapeId="0" xr:uid="{D022C6EC-BC6E-47C8-B975-C461505B6C1F}">
      <text>
        <r>
          <rPr>
            <b/>
            <sz val="9"/>
            <color indexed="81"/>
            <rFont val="Tahoma"/>
            <family val="2"/>
          </rPr>
          <t>Design and Development – Product Specification (Nothing)</t>
        </r>
      </text>
    </comment>
    <comment ref="X80" authorId="0" shapeId="0" xr:uid="{B55E31E6-4BFB-46A4-9E83-3DCED52C2F3B}">
      <text>
        <r>
          <rPr>
            <b/>
            <sz val="9"/>
            <color indexed="81"/>
            <rFont val="Tahoma"/>
            <family val="2"/>
          </rPr>
          <t>Verify that the product is fully specified, including orderspecific aspects, eg card construction and artwork for a CB.</t>
        </r>
      </text>
    </comment>
    <comment ref="A81" authorId="0" shapeId="0" xr:uid="{C5E5C865-F034-4279-ACC7-B92E5177DA09}">
      <text>
        <r>
          <rPr>
            <b/>
            <sz val="9"/>
            <color indexed="81"/>
            <rFont val="Tahoma"/>
            <family val="2"/>
          </rPr>
          <t>Design and Development – Product Family Specification (Nothing)</t>
        </r>
      </text>
    </comment>
    <comment ref="X81" authorId="0" shapeId="0" xr:uid="{1D8BB5CB-6A57-49A6-8B8A-5BE8E9384234}">
      <text>
        <r>
          <rPr>
            <b/>
            <sz val="9"/>
            <color indexed="81"/>
            <rFont val="Tahoma"/>
            <family val="2"/>
          </rPr>
          <t>Describe if the vendor uses the concept of product family for qualification or monitoring.</t>
        </r>
      </text>
    </comment>
    <comment ref="A82" authorId="0" shapeId="0" xr:uid="{96BCCB81-1661-48D0-B2C3-302227A91841}">
      <text>
        <r>
          <rPr>
            <b/>
            <sz val="9"/>
            <color indexed="81"/>
            <rFont val="Tahoma"/>
            <family val="2"/>
          </rPr>
          <t>Control of externally provided processes, products and services – Type and extent of control (ISO only)</t>
        </r>
      </text>
    </comment>
    <comment ref="H82" authorId="0" shapeId="0" xr:uid="{05AE7C2D-24D2-4A31-BB54-5FE3933F1C2F}">
      <text>
        <r>
          <rPr>
            <b/>
            <sz val="9"/>
            <color indexed="81"/>
            <rFont val="Tahoma"/>
            <family val="2"/>
          </rPr>
          <t>Moved from QMS section in cqmAP to Product sections.</t>
        </r>
      </text>
    </comment>
    <comment ref="X82" authorId="0" shapeId="0" xr:uid="{FD642390-F5C0-46B3-9AAF-57E670195F68}">
      <text>
        <r>
          <rPr>
            <b/>
            <sz val="9"/>
            <color indexed="81"/>
            <rFont val="Tahoma"/>
            <family val="2"/>
          </rPr>
          <t>Describe the main components subject to IQC beyond just quantity and type, describe the main characteristics checked.</t>
        </r>
      </text>
    </comment>
    <comment ref="A83" authorId="0" shapeId="0" xr:uid="{342CF308-7A5F-41E6-9E8F-046DC3A07E52}">
      <text>
        <r>
          <rPr>
            <b/>
            <sz val="9"/>
            <color indexed="81"/>
            <rFont val="Tahoma"/>
            <family val="2"/>
          </rPr>
          <t>Procured or subcontracted CQM Products and Components – CQM Certification Status (Nothing)</t>
        </r>
      </text>
    </comment>
    <comment ref="X83" authorId="0" shapeId="0" xr:uid="{376DC8D2-E44D-4F6D-8218-F9B43B290FE8}">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715E9D57-29AF-4CDA-A81A-15EFEAF6C5D8}">
      <text>
        <r>
          <rPr>
            <b/>
            <sz val="9"/>
            <color indexed="81"/>
            <rFont val="Tahoma"/>
            <family val="2"/>
          </rPr>
          <t>Control of externally provided processes, products and services - Information for external providers (Nothing)</t>
        </r>
      </text>
    </comment>
    <comment ref="A85" authorId="0" shapeId="0" xr:uid="{F76070FE-85A3-499D-BD64-D42F2F465748}">
      <text>
        <r>
          <rPr>
            <b/>
            <sz val="9"/>
            <color indexed="81"/>
            <rFont val="Tahoma"/>
            <family val="2"/>
          </rPr>
          <t>Subcontracted manufacturing of CQM Components – CQM certified Subcontractors (Nothing)</t>
        </r>
      </text>
    </comment>
    <comment ref="A86" authorId="0" shapeId="0" xr:uid="{E5F54169-67E9-48A7-B578-772C5BCF98B2}">
      <text>
        <r>
          <rPr>
            <b/>
            <sz val="9"/>
            <color indexed="81"/>
            <rFont val="Tahoma"/>
            <family val="2"/>
          </rPr>
          <t>Subcontracted manufacturing of CQM Components – Subcontractors not CQM certified (Nothing)</t>
        </r>
      </text>
    </comment>
    <comment ref="A87" authorId="0" shapeId="0" xr:uid="{E1AF3987-4DDB-4765-8D71-4E905BC3ED0D}">
      <text>
        <r>
          <rPr>
            <b/>
            <sz val="9"/>
            <color indexed="81"/>
            <rFont val="Tahoma"/>
            <family val="2"/>
          </rPr>
          <t>Production and Service Provision – Control of Production and Service Provision, QCP (ISO only)</t>
        </r>
      </text>
    </comment>
    <comment ref="A88" authorId="0" shapeId="0" xr:uid="{CB95EF82-2F12-4AD1-9C11-CCFCD33EB09A}">
      <text>
        <r>
          <rPr>
            <b/>
            <sz val="9"/>
            <color indexed="81"/>
            <rFont val="Tahoma"/>
            <family val="2"/>
          </rPr>
          <t>Production and Service Provision – Product Family Based Sampling (Nothing)</t>
        </r>
      </text>
    </comment>
    <comment ref="A89" authorId="0" shapeId="0" xr:uid="{78E7EF37-EDB0-485B-9650-BA6C30326811}">
      <text>
        <r>
          <rPr>
            <b/>
            <sz val="9"/>
            <color indexed="81"/>
            <rFont val="Tahoma"/>
            <family val="2"/>
          </rPr>
          <t>Production and Service Provision – Product Reliability Monitoring (Nothing)</t>
        </r>
      </text>
    </comment>
    <comment ref="A90" authorId="0" shapeId="0" xr:uid="{59331F47-0872-42C1-A13E-2A6B338E22C1}">
      <text>
        <r>
          <rPr>
            <b/>
            <sz val="9"/>
            <color indexed="81"/>
            <rFont val="Tahoma"/>
            <family val="2"/>
          </rPr>
          <t>Production and Service Provision – Lot Based Production (Nothing)</t>
        </r>
      </text>
    </comment>
    <comment ref="A91" authorId="0" shapeId="0" xr:uid="{AB296712-7799-4E11-A317-13108346DA3E}">
      <text>
        <r>
          <rPr>
            <b/>
            <sz val="9"/>
            <color indexed="81"/>
            <rFont val="Tahoma"/>
            <family val="2"/>
          </rPr>
          <t>Production and Service Provision – Product Traceability (Nothing)</t>
        </r>
      </text>
    </comment>
    <comment ref="A92" authorId="0" shapeId="0" xr:uid="{AB7FDF4F-935E-4AEF-8E85-AE2200346DD4}">
      <text>
        <r>
          <rPr>
            <b/>
            <sz val="9"/>
            <color indexed="81"/>
            <rFont val="Tahoma"/>
            <family val="2"/>
          </rPr>
          <t>Production and Service Provision – Process Traceability (Nothing)</t>
        </r>
      </text>
    </comment>
    <comment ref="A93" authorId="0" shapeId="0" xr:uid="{117EF764-598C-4F1D-A1D1-CA80DEBC16D4}">
      <text>
        <r>
          <rPr>
            <b/>
            <sz val="9"/>
            <color indexed="81"/>
            <rFont val="Tahoma"/>
            <family val="2"/>
          </rPr>
          <t>Production and Service Provision – Compliant Use of Materials and non-CQM Components (Nothing)</t>
        </r>
      </text>
    </comment>
    <comment ref="A94" authorId="0" shapeId="0" xr:uid="{BA26A7AD-5CAE-4EFA-9877-6FCE4729C85F}">
      <text>
        <r>
          <rPr>
            <b/>
            <sz val="9"/>
            <color indexed="81"/>
            <rFont val="Tahoma"/>
            <family val="2"/>
          </rPr>
          <t>Production and Service Provision – Preservation of CQM Product and CQM Components during storage, processing and delivery (Nothing)</t>
        </r>
      </text>
    </comment>
    <comment ref="A95" authorId="0" shapeId="0" xr:uid="{F8CBBC26-B2E1-4A84-A7E7-F267E37DD44D}">
      <text>
        <r>
          <rPr>
            <b/>
            <sz val="9"/>
            <color indexed="81"/>
            <rFont val="Tahoma"/>
            <family val="2"/>
          </rPr>
          <t>Production and Service Provision – Batch Yield Limit (Nothing)</t>
        </r>
      </text>
    </comment>
    <comment ref="H95" authorId="0" shapeId="0" xr:uid="{9EC3B496-41D2-48FB-B849-8E66AC019756}">
      <text>
        <r>
          <rPr>
            <b/>
            <sz val="9"/>
            <color indexed="81"/>
            <rFont val="Tahoma"/>
            <family val="2"/>
          </rPr>
          <t>Split #0703# into #0703# and #0707#</t>
        </r>
      </text>
    </comment>
    <comment ref="X95" authorId="0" shapeId="0" xr:uid="{1D2BF1E9-32E7-49A0-A065-B51CFCC99A78}">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B0B0767F-58D7-4D65-99C6-807A8FDF0238}">
      <text>
        <r>
          <rPr>
            <b/>
            <sz val="9"/>
            <color indexed="81"/>
            <rFont val="Tahoma"/>
            <family val="2"/>
          </rPr>
          <t>Production and Service Provision – Release of Product and Services (Nothing)</t>
        </r>
      </text>
    </comment>
    <comment ref="H96" authorId="0" shapeId="0" xr:uid="{8A783758-F874-4BE5-9357-F0423F16CC3E}">
      <text>
        <r>
          <rPr>
            <b/>
            <sz val="9"/>
            <color indexed="81"/>
            <rFont val="Tahoma"/>
            <family val="2"/>
          </rPr>
          <t>Split into #0703# and #0707#</t>
        </r>
      </text>
    </comment>
    <comment ref="X96" authorId="0" shapeId="0" xr:uid="{E449316D-77D0-4E23-BB4C-057E7D03BFF1}">
      <text>
        <r>
          <rPr>
            <b/>
            <sz val="9"/>
            <color indexed="81"/>
            <rFont val="Tahoma"/>
            <family val="2"/>
          </rPr>
          <t>Describe the FQC if any.</t>
        </r>
      </text>
    </comment>
    <comment ref="A97" authorId="0" shapeId="0" xr:uid="{2553F57D-417F-4F98-AA4A-F0B939D32EFC}">
      <text>
        <r>
          <rPr>
            <b/>
            <sz val="9"/>
            <color indexed="81"/>
            <rFont val="Tahoma"/>
            <family val="2"/>
          </rPr>
          <t>Production and Service Provision – Control of Nonconforming Outputs (ISO)</t>
        </r>
      </text>
    </comment>
    <comment ref="Y109" authorId="0" shapeId="0" xr:uid="{610C0C62-0130-4860-86CB-85361DEB95ED}">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8E6A1522-1381-4E7F-B783-AB88B686F2D6}">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639FD283-10CD-4A73-8EDA-1851FF9AAAD0}">
      <text>
        <r>
          <rPr>
            <b/>
            <sz val="9"/>
            <color indexed="81"/>
            <rFont val="Tahoma"/>
            <family val="2"/>
          </rPr>
          <t>Layout and Printing – Printing according to Card Design Standards</t>
        </r>
      </text>
    </comment>
    <comment ref="X111" authorId="0" shapeId="0" xr:uid="{A1A19496-6FD0-44FB-A0C0-A1B0AA3BF941}">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12" authorId="0" shapeId="0" xr:uid="{98A94BD8-C27B-4C11-8305-96C34D6A671C}">
      <text>
        <r>
          <rPr>
            <b/>
            <sz val="9"/>
            <color indexed="81"/>
            <rFont val="Tahoma"/>
            <family val="2"/>
          </rPr>
          <t>Layout and Printing – Color Reference System	and Printed Color Tolerance</t>
        </r>
      </text>
    </comment>
    <comment ref="A113" authorId="0" shapeId="0" xr:uid="{BCD889E4-1388-4239-AB17-E2299A3F2DDC}">
      <text>
        <r>
          <rPr>
            <b/>
            <sz val="9"/>
            <color indexed="81"/>
            <rFont val="Tahoma"/>
            <family val="2"/>
          </rPr>
          <t>Dynamic Bending Stress [IS7810]</t>
        </r>
      </text>
    </comment>
    <comment ref="A114" authorId="0" shapeId="0" xr:uid="{A7477B74-7C95-4533-B931-489CDF496958}">
      <text>
        <r>
          <rPr>
            <b/>
            <sz val="9"/>
            <color indexed="81"/>
            <rFont val="Tahoma"/>
            <family val="2"/>
          </rPr>
          <t>Functional Verification of Biometric Sensors</t>
        </r>
      </text>
    </comment>
    <comment ref="A115" authorId="0" shapeId="0" xr:uid="{DA67019D-7911-42FF-BFDE-6BBE530B3926}">
      <text>
        <r>
          <rPr>
            <b/>
            <sz val="9"/>
            <color indexed="81"/>
            <rFont val="Tahoma"/>
            <family val="2"/>
          </rPr>
          <t>Functional Verification of Additional Functionality</t>
        </r>
      </text>
    </comment>
    <comment ref="A116" authorId="0" shapeId="0" xr:uid="{5FBFC569-EAC9-4B94-8F81-5F2753DBBE7E}">
      <text>
        <r>
          <rPr>
            <b/>
            <sz val="9"/>
            <color indexed="81"/>
            <rFont val="Tahoma"/>
            <family val="2"/>
          </rPr>
          <t>Personalization Profile (Specification, Change control)</t>
        </r>
      </text>
    </comment>
    <comment ref="A117" authorId="0" shapeId="0" xr:uid="{0F2113A6-9202-4956-823A-D48F0C9CDD5C}">
      <text>
        <r>
          <rPr>
            <b/>
            <sz val="9"/>
            <color indexed="81"/>
            <rFont val="Tahoma"/>
            <family val="2"/>
          </rPr>
          <t>Overall Card Warpage of Personalized ICC</t>
        </r>
      </text>
    </comment>
    <comment ref="A118" authorId="0" shapeId="0" xr:uid="{C8A039D0-310E-4B9E-AF97-BE72B706E63B}">
      <text>
        <r>
          <rPr>
            <b/>
            <sz val="9"/>
            <color indexed="81"/>
            <rFont val="Tahoma"/>
            <family val="2"/>
          </rPr>
          <t>Verification of Consistency</t>
        </r>
      </text>
    </comment>
    <comment ref="H118" authorId="0" shapeId="0" xr:uid="{D214F0BD-75C9-4400-B840-301156DCD83A}">
      <text>
        <r>
          <rPr>
            <b/>
            <sz val="9"/>
            <color indexed="81"/>
            <rFont val="Tahoma"/>
            <family val="2"/>
          </rPr>
          <t>wording improved</t>
        </r>
      </text>
    </comment>
    <comment ref="A120" authorId="0" shapeId="0" xr:uid="{A6A3455E-EAA6-45ED-9A2C-67CDD0E65B2E}">
      <text>
        <r>
          <rPr>
            <b/>
            <sz val="9"/>
            <color indexed="81"/>
            <rFont val="Tahoma"/>
            <family val="2"/>
          </rPr>
          <t>Embossing – Card Dimensions after Embossing [IS7810]</t>
        </r>
      </text>
    </comment>
    <comment ref="A121" authorId="0" shapeId="0" xr:uid="{26CEDA45-7865-4DDA-9C58-E829E0F5FAC4}">
      <text>
        <r>
          <rPr>
            <b/>
            <sz val="9"/>
            <color indexed="81"/>
            <rFont val="Tahoma"/>
            <family val="2"/>
          </rPr>
          <t>Embossing – Location of the Embossed Characters [ISO7811-1, [CDS]]</t>
        </r>
      </text>
    </comment>
    <comment ref="A122" authorId="0" shapeId="0" xr:uid="{5A58A9D5-C684-4A62-9960-265B23BA1BF1}">
      <text>
        <r>
          <rPr>
            <b/>
            <sz val="9"/>
            <color indexed="81"/>
            <rFont val="Tahoma"/>
            <family val="2"/>
          </rPr>
          <t>Embossing – Dimensions of the Embossed Characters [ISO7811-1]</t>
        </r>
      </text>
    </comment>
    <comment ref="A123" authorId="0" shapeId="0" xr:uid="{FF6E7E3B-56D2-409A-B708-97B474E79691}">
      <text>
        <r>
          <rPr>
            <b/>
            <sz val="9"/>
            <color indexed="81"/>
            <rFont val="Tahoma"/>
            <family val="2"/>
          </rPr>
          <t>Embossing – Embossed Character Relief Height [ISO7811-1]</t>
        </r>
      </text>
    </comment>
    <comment ref="A124" authorId="0" shapeId="0" xr:uid="{6F4B41C5-9FBF-459E-A99D-C2249BC91C86}">
      <text>
        <r>
          <rPr>
            <b/>
            <sz val="9"/>
            <color indexed="81"/>
            <rFont val="Tahoma"/>
            <family val="2"/>
          </rPr>
          <t>Embossing – Color of Tipping</t>
        </r>
      </text>
    </comment>
    <comment ref="A125" authorId="0" shapeId="0" xr:uid="{5C2FDDFD-7380-4D10-9E4F-E72173B4F61F}">
      <text>
        <r>
          <rPr>
            <b/>
            <sz val="9"/>
            <color indexed="81"/>
            <rFont val="Tahoma"/>
            <family val="2"/>
          </rPr>
          <t>Embossing – Adhesion of Tipping</t>
        </r>
      </text>
    </comment>
    <comment ref="A126" authorId="0" shapeId="0" xr:uid="{5744E495-3512-4153-AD9B-3A500C1DBD57}">
      <text>
        <r>
          <rPr>
            <b/>
            <sz val="9"/>
            <color indexed="81"/>
            <rFont val="Tahoma"/>
            <family val="2"/>
          </rPr>
          <t>Embossing – Embossed Character Relief Height Retention under Pressure [ISO7811-1]</t>
        </r>
      </text>
    </comment>
    <comment ref="A127" authorId="0" shapeId="0" xr:uid="{7FECEF18-77EB-4DF8-B48A-7379610ED79B}">
      <text>
        <r>
          <rPr>
            <b/>
            <sz val="9"/>
            <color indexed="81"/>
            <rFont val="Tahoma"/>
            <family val="2"/>
          </rPr>
          <t>Embossing – Embossed Character Relief Height Retention under Heat [ISO7811-1]</t>
        </r>
      </text>
    </comment>
    <comment ref="A128" authorId="0" shapeId="0" xr:uid="{6DA2E921-E979-4F5A-A362-948D5D1473AE}">
      <text>
        <r>
          <rPr>
            <b/>
            <sz val="9"/>
            <color indexed="81"/>
            <rFont val="Tahoma"/>
            <family val="2"/>
          </rPr>
          <t>Absence of Residual Stress</t>
        </r>
      </text>
    </comment>
    <comment ref="A130" authorId="0" shapeId="0" xr:uid="{C6F5C4A4-F214-4F32-8B66-B4406D8B62E9}">
      <text>
        <r>
          <rPr>
            <b/>
            <sz val="9"/>
            <color indexed="81"/>
            <rFont val="Tahoma"/>
            <family val="2"/>
          </rPr>
          <t>Indent Printing - Appearance and Intensity</t>
        </r>
      </text>
    </comment>
    <comment ref="A131" authorId="0" shapeId="0" xr:uid="{FE91603A-42ED-448A-8F30-08D725F01A13}">
      <text>
        <r>
          <rPr>
            <b/>
            <sz val="9"/>
            <color indexed="81"/>
            <rFont val="Tahoma"/>
            <family val="2"/>
          </rPr>
          <t>Indent Printing - on the Front of the Card – Conformity to Card Design Standards</t>
        </r>
      </text>
    </comment>
    <comment ref="A132" authorId="0" shapeId="0" xr:uid="{168B1AB6-F947-456C-B448-792A4BE946A7}">
      <text>
        <r>
          <rPr>
            <b/>
            <sz val="9"/>
            <color indexed="81"/>
            <rFont val="Tahoma"/>
            <family val="2"/>
          </rPr>
          <t>Indent Printing - Location of Printed Characters on Signature Panel</t>
        </r>
      </text>
    </comment>
    <comment ref="A133" authorId="0" shapeId="0" xr:uid="{A63E998C-0520-4C92-A253-43C976945E57}">
      <text>
        <r>
          <rPr>
            <b/>
            <sz val="9"/>
            <color indexed="81"/>
            <rFont val="Tahoma"/>
            <family val="2"/>
          </rPr>
          <t>Indent Printing - Color of Printed Characters</t>
        </r>
      </text>
    </comment>
    <comment ref="A134" authorId="0" shapeId="0" xr:uid="{1AAEBF11-60C2-45B5-BA0C-819D57DB7414}">
      <text>
        <r>
          <rPr>
            <b/>
            <sz val="9"/>
            <color indexed="81"/>
            <rFont val="Tahoma"/>
            <family val="2"/>
          </rPr>
          <t>Indent Printing - Integrity of Characters</t>
        </r>
      </text>
    </comment>
    <comment ref="A135" authorId="0" shapeId="0" xr:uid="{87E2957B-C798-4517-863A-8071FA514F06}">
      <text>
        <r>
          <rPr>
            <b/>
            <sz val="9"/>
            <color indexed="81"/>
            <rFont val="Tahoma"/>
            <family val="2"/>
          </rPr>
          <t>Indent Printing - Durability</t>
        </r>
      </text>
    </comment>
    <comment ref="A137" authorId="0" shapeId="0" xr:uid="{2C2A5FC7-A6ED-4E32-9110-E6059A8313FE}">
      <text>
        <r>
          <rPr>
            <b/>
            <sz val="9"/>
            <color indexed="81"/>
            <rFont val="Tahoma"/>
            <family val="2"/>
          </rPr>
          <t>Indent Printing - Appearance and Intensity</t>
        </r>
      </text>
    </comment>
    <comment ref="A138" authorId="0" shapeId="0" xr:uid="{6DA2937C-CA7A-45D3-843A-E752429BA6A2}">
      <text>
        <r>
          <rPr>
            <b/>
            <sz val="9"/>
            <color indexed="81"/>
            <rFont val="Tahoma"/>
            <family val="2"/>
          </rPr>
          <t>Indent Printing - Location of Printed Characters on Signature Panel</t>
        </r>
      </text>
    </comment>
    <comment ref="A139" authorId="0" shapeId="0" xr:uid="{72DCC87E-8ACA-4216-9820-285681F6FAB6}">
      <text>
        <r>
          <rPr>
            <b/>
            <sz val="9"/>
            <color indexed="81"/>
            <rFont val="Tahoma"/>
            <family val="2"/>
          </rPr>
          <t>Indent Printing - Color of Printed Characters</t>
        </r>
      </text>
    </comment>
    <comment ref="A140" authorId="0" shapeId="0" xr:uid="{C22D7445-F85E-46C3-B3D7-770771AE43DA}">
      <text>
        <r>
          <rPr>
            <b/>
            <sz val="9"/>
            <color indexed="81"/>
            <rFont val="Tahoma"/>
            <family val="2"/>
          </rPr>
          <t>Indent Printing - Integrity of Characters</t>
        </r>
      </text>
    </comment>
    <comment ref="A142" authorId="0" shapeId="0" xr:uid="{846C6806-5D46-4216-88CC-34D6EFC6A99B}">
      <text>
        <r>
          <rPr>
            <b/>
            <sz val="9"/>
            <color indexed="81"/>
            <rFont val="Tahoma"/>
            <family val="2"/>
          </rPr>
          <t>Thermal Transfer Printing - Integrity of Characters</t>
        </r>
      </text>
    </comment>
    <comment ref="A143" authorId="0" shapeId="0" xr:uid="{488CF2F9-8B8B-4D26-A645-85731AF1F0D0}">
      <text>
        <r>
          <rPr>
            <b/>
            <sz val="9"/>
            <color indexed="81"/>
            <rFont val="Tahoma"/>
            <family val="2"/>
          </rPr>
          <t>Thermal Transfer Printing - Durability</t>
        </r>
      </text>
    </comment>
    <comment ref="A145" authorId="0" shapeId="0" xr:uid="{436E9224-8F5B-4267-9A88-6921687AF16F}">
      <text>
        <r>
          <rPr>
            <b/>
            <sz val="9"/>
            <color indexed="81"/>
            <rFont val="Tahoma"/>
            <family val="2"/>
          </rPr>
          <t>Laser Engraving – Visual Appearance</t>
        </r>
      </text>
    </comment>
    <comment ref="A146" authorId="0" shapeId="0" xr:uid="{50721CA4-9FAE-4579-92BC-149A72B2F070}">
      <text>
        <r>
          <rPr>
            <b/>
            <sz val="9"/>
            <color indexed="81"/>
            <rFont val="Tahoma"/>
            <family val="2"/>
          </rPr>
          <t>Laser Engraving – Durability</t>
        </r>
      </text>
    </comment>
    <comment ref="A148" authorId="0" shapeId="0" xr:uid="{4C2730C9-C76E-4B60-9D5F-856FCC5FE0FF}">
      <text>
        <r>
          <rPr>
            <b/>
            <sz val="9"/>
            <color indexed="81"/>
            <rFont val="Tahoma"/>
            <family val="2"/>
          </rPr>
          <t>Drop-on-Demand Printing – Visual Appearance</t>
        </r>
      </text>
    </comment>
    <comment ref="A149" authorId="0" shapeId="0" xr:uid="{5B908172-4C18-4A58-B148-99DEB3A66A61}">
      <text>
        <r>
          <rPr>
            <b/>
            <sz val="9"/>
            <color indexed="81"/>
            <rFont val="Tahoma"/>
            <family val="2"/>
          </rPr>
          <t>Drop-on-Demand Printing – Durability</t>
        </r>
      </text>
    </comment>
    <comment ref="A151" authorId="0" shapeId="0" xr:uid="{D3614854-BDC4-4A2A-BF8C-C447C233672B}">
      <text>
        <r>
          <rPr>
            <b/>
            <sz val="9"/>
            <color indexed="81"/>
            <rFont val="Tahoma"/>
            <family val="2"/>
          </rPr>
          <t>Magnetic Encoding Characteristics</t>
        </r>
      </text>
    </comment>
    <comment ref="A152" authorId="0" shapeId="0" xr:uid="{00A52D64-4544-4395-8A07-B46A7AE3EDD8}">
      <text>
        <r>
          <rPr>
            <b/>
            <sz val="9"/>
            <color indexed="81"/>
            <rFont val="Tahoma"/>
            <family val="2"/>
          </rPr>
          <t>Magnetic Encoding Characteristics – Location of Magnetic Tracks</t>
        </r>
      </text>
    </comment>
    <comment ref="A154" authorId="0" shapeId="0" xr:uid="{C71CE542-7A18-4E4B-BC82-CE06331B878D}">
      <text>
        <r>
          <rPr>
            <b/>
            <sz val="9"/>
            <color indexed="81"/>
            <rFont val="Tahoma"/>
            <family val="2"/>
          </rPr>
          <t>Electric Encoding Characteristics</t>
        </r>
      </text>
    </comment>
    <comment ref="A155" authorId="0" shapeId="0" xr:uid="{D899890A-520E-41EB-A214-201BF3CE338B}">
      <text>
        <r>
          <rPr>
            <b/>
            <sz val="9"/>
            <color indexed="81"/>
            <rFont val="Tahoma"/>
            <family val="2"/>
          </rPr>
          <t>Answer-to-Reset – 100% Test</t>
        </r>
      </text>
    </comment>
    <comment ref="A157" authorId="0" shapeId="0" xr:uid="{9157186F-6007-4691-8FCA-C5E91EEE5FBB}">
      <text>
        <r>
          <rPr>
            <b/>
            <sz val="9"/>
            <color indexed="81"/>
            <rFont val="Tahoma"/>
            <family val="2"/>
          </rPr>
          <t>Electromagnetic Encoding Characteristics</t>
        </r>
      </text>
    </comment>
    <comment ref="A158" authorId="0" shapeId="0" xr:uid="{A9835E2F-C9FE-4CFD-9CD7-546718CD51C6}">
      <text>
        <r>
          <rPr>
            <b/>
            <sz val="9"/>
            <color indexed="81"/>
            <rFont val="Tahoma"/>
            <family val="2"/>
          </rPr>
          <t>Risk Management of Co-Existence of Antenna and Mechanical Personalization</t>
        </r>
      </text>
    </comment>
    <comment ref="A159" authorId="0" shapeId="0" xr:uid="{EC8407E1-E38B-4923-8C30-C59784F802A7}">
      <text>
        <r>
          <rPr>
            <b/>
            <sz val="9"/>
            <color indexed="81"/>
            <rFont val="Tahoma"/>
            <family val="2"/>
          </rPr>
          <t>Verification of contactless functionality after Mechanical Personalization – Sampling Test</t>
        </r>
      </text>
    </comment>
    <comment ref="A160" authorId="0" shapeId="0" xr:uid="{75ED318F-2C0D-464D-932E-1971A8FDC0E2}">
      <text>
        <r>
          <rPr>
            <b/>
            <sz val="9"/>
            <color indexed="81"/>
            <rFont val="Tahoma"/>
            <family val="2"/>
          </rPr>
          <t>Verification of contactless functionality after Mechanical Personalization – 100% Test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EFA36B74-53F9-401B-96D5-B38CFA25B6AB}">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0BAC9B84-431F-4479-BB1A-EE125B40C00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B2EA9CE6-86B2-4723-AD71-1FAA53DD0C0B}">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FFF5E831-7D7C-4790-9534-0E0E5E8DB84A}">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5F696E4E-4438-472C-8907-744D6AECF39E}">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21B038CF-D3AF-4A87-BEB9-947E1F267315}">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C93018F5-8790-42CF-9FA1-4354878A8CFA}">
      <text>
        <r>
          <rPr>
            <b/>
            <sz val="9"/>
            <color indexed="81"/>
            <rFont val="Tahoma"/>
            <family val="2"/>
          </rPr>
          <t>Operational Planning and Control – Process Qualification Report (Nothing)</t>
        </r>
      </text>
    </comment>
    <comment ref="X71" authorId="0" shapeId="0" xr:uid="{64A6BAC8-1CD2-4B03-8B91-9B8463F819A0}">
      <text>
        <r>
          <rPr>
            <b/>
            <sz val="9"/>
            <color indexed="81"/>
            <rFont val="Tahoma"/>
            <family val="2"/>
          </rPr>
          <t>Verify that recent changes or additions to the process were qualified, note which samples checked, reference the report.</t>
        </r>
      </text>
    </comment>
    <comment ref="A72" authorId="0" shapeId="0" xr:uid="{1E0E7652-6564-488F-8A19-56F8A3167686}">
      <text>
        <r>
          <rPr>
            <b/>
            <sz val="9"/>
            <color indexed="81"/>
            <rFont val="Tahoma"/>
            <family val="2"/>
          </rPr>
          <t>Design and Development – Design and Development Planning (ISO only)</t>
        </r>
      </text>
    </comment>
    <comment ref="A73" authorId="0" shapeId="0" xr:uid="{868B663A-9F07-4810-B89B-DE5012402A40}">
      <text>
        <r>
          <rPr>
            <b/>
            <sz val="9"/>
            <color indexed="81"/>
            <rFont val="Tahoma"/>
            <family val="2"/>
          </rPr>
          <t>Design and Development – Feasibility Study (Nothing)</t>
        </r>
      </text>
    </comment>
    <comment ref="I73" authorId="0" shapeId="0" xr:uid="{07CA13BA-32A6-4560-BA05-6A7C230EBF02}">
      <text>
        <r>
          <rPr>
            <b/>
            <sz val="9"/>
            <color indexed="81"/>
            <rFont val="Tahoma"/>
            <family val="2"/>
          </rPr>
          <t>Moved to product specific QMS sections in cqmAP</t>
        </r>
      </text>
    </comment>
    <comment ref="A74" authorId="0" shapeId="0" xr:uid="{A8D4E03B-23A4-4B31-80D5-B6B1859785A7}">
      <text>
        <r>
          <rPr>
            <b/>
            <sz val="9"/>
            <color indexed="81"/>
            <rFont val="Tahoma"/>
            <family val="2"/>
          </rPr>
          <t>Design and Development – Intermediate and Final Design Reviews (Nothing)</t>
        </r>
      </text>
    </comment>
    <comment ref="I74" authorId="0" shapeId="0" xr:uid="{427BCA42-F736-4D65-AEA1-3AA7B26FB1F8}">
      <text>
        <r>
          <rPr>
            <b/>
            <sz val="9"/>
            <color indexed="81"/>
            <rFont val="Tahoma"/>
            <family val="2"/>
          </rPr>
          <t>Moved to product specific QMS sections in cqmAP</t>
        </r>
      </text>
    </comment>
    <comment ref="A75" authorId="0" shapeId="0" xr:uid="{255C92EE-5F28-460B-98EB-D61E801A1D46}">
      <text>
        <r>
          <rPr>
            <b/>
            <sz val="9"/>
            <color indexed="81"/>
            <rFont val="Tahoma"/>
            <family val="2"/>
          </rPr>
          <t>Design and Development – Product Qualification Process (Nothing)</t>
        </r>
      </text>
    </comment>
    <comment ref="I75" authorId="0" shapeId="0" xr:uid="{D3446E2C-1EF0-49D6-A3D2-2CDF5210A862}">
      <text>
        <r>
          <rPr>
            <b/>
            <sz val="9"/>
            <color indexed="81"/>
            <rFont val="Tahoma"/>
            <family val="2"/>
          </rPr>
          <t>Moved to product specific QMS sections in cqmAP</t>
        </r>
      </text>
    </comment>
    <comment ref="A76" authorId="0" shapeId="0" xr:uid="{37AB2A42-5BE9-4C20-9FB9-E89FF9AC8798}">
      <text>
        <r>
          <rPr>
            <b/>
            <sz val="9"/>
            <color indexed="81"/>
            <rFont val="Tahoma"/>
            <family val="2"/>
          </rPr>
          <t>Design and Development – Product Qualification Plan (Nothing)</t>
        </r>
      </text>
    </comment>
    <comment ref="A77" authorId="0" shapeId="0" xr:uid="{2FA68ECB-0333-43DE-8905-DA4A28FCB36B}">
      <text>
        <r>
          <rPr>
            <b/>
            <sz val="9"/>
            <color indexed="81"/>
            <rFont val="Tahoma"/>
            <family val="2"/>
          </rPr>
          <t>Design and Development – Product Qualification Report (Nothing)</t>
        </r>
      </text>
    </comment>
    <comment ref="A78" authorId="0" shapeId="0" xr:uid="{941887B2-979F-4B29-9BBD-3C25B70C5DF0}">
      <text>
        <r>
          <rPr>
            <b/>
            <sz val="9"/>
            <color indexed="81"/>
            <rFont val="Tahoma"/>
            <family val="2"/>
          </rPr>
          <t>Design and Development – Only Produce Qualified Products Using Qualified Processes (Nothing)</t>
        </r>
      </text>
    </comment>
    <comment ref="I78" authorId="0" shapeId="0" xr:uid="{968C778F-60FA-4E51-9D57-F691FDFACAE0}">
      <text>
        <r>
          <rPr>
            <b/>
            <sz val="9"/>
            <color indexed="81"/>
            <rFont val="Tahoma"/>
            <family val="2"/>
          </rPr>
          <t>Moved to product specific QMS sections in cqmAP</t>
        </r>
      </text>
    </comment>
    <comment ref="A79" authorId="0" shapeId="0" xr:uid="{3872A0A8-2699-4953-814B-4D232E79AB7A}">
      <text>
        <r>
          <rPr>
            <b/>
            <sz val="9"/>
            <color indexed="81"/>
            <rFont val="Tahoma"/>
            <family val="2"/>
          </rPr>
          <t>Design and Development – Design and Development Outputs (ISO only)</t>
        </r>
      </text>
    </comment>
    <comment ref="A80" authorId="0" shapeId="0" xr:uid="{D2678011-3A52-4207-85E0-72CEA3794D4F}">
      <text>
        <r>
          <rPr>
            <b/>
            <sz val="9"/>
            <color indexed="81"/>
            <rFont val="Tahoma"/>
            <family val="2"/>
          </rPr>
          <t>Design and Development – Product Specification (Nothing)</t>
        </r>
      </text>
    </comment>
    <comment ref="X80" authorId="0" shapeId="0" xr:uid="{213D5383-CC83-40EF-94C1-DB93D7A0A96E}">
      <text>
        <r>
          <rPr>
            <b/>
            <sz val="9"/>
            <color indexed="81"/>
            <rFont val="Tahoma"/>
            <family val="2"/>
          </rPr>
          <t>Verify that the product is fully specified, including orderspecific aspects, eg card construction and artwork for a CB.</t>
        </r>
      </text>
    </comment>
    <comment ref="A81" authorId="0" shapeId="0" xr:uid="{B1ABD7BF-B1E1-4E64-9363-6E17481FFD2C}">
      <text>
        <r>
          <rPr>
            <b/>
            <sz val="9"/>
            <color indexed="81"/>
            <rFont val="Tahoma"/>
            <family val="2"/>
          </rPr>
          <t>Design and Development – Product Family Specification (Nothing)</t>
        </r>
      </text>
    </comment>
    <comment ref="X81" authorId="0" shapeId="0" xr:uid="{B68513EE-DA9E-470A-9277-20CF8BD53FFE}">
      <text>
        <r>
          <rPr>
            <b/>
            <sz val="9"/>
            <color indexed="81"/>
            <rFont val="Tahoma"/>
            <family val="2"/>
          </rPr>
          <t>Describe if the vendor uses the concept of product family for qualification or monitoring.</t>
        </r>
      </text>
    </comment>
    <comment ref="A82" authorId="0" shapeId="0" xr:uid="{C4CB8DDA-B67B-4861-9751-379A95F9F57C}">
      <text>
        <r>
          <rPr>
            <b/>
            <sz val="9"/>
            <color indexed="81"/>
            <rFont val="Tahoma"/>
            <family val="2"/>
          </rPr>
          <t>Control of externally provided processes, products and services – Type and extent of control (ISO only)</t>
        </r>
      </text>
    </comment>
    <comment ref="H82" authorId="0" shapeId="0" xr:uid="{7954C687-0A85-4F63-BF82-6BE70232A07B}">
      <text>
        <r>
          <rPr>
            <b/>
            <sz val="9"/>
            <color indexed="81"/>
            <rFont val="Tahoma"/>
            <family val="2"/>
          </rPr>
          <t>Moved from QMS section in cqmAP to Product sections.</t>
        </r>
      </text>
    </comment>
    <comment ref="X82" authorId="0" shapeId="0" xr:uid="{85314692-3DE9-4004-B41B-0E6C4F9A7150}">
      <text>
        <r>
          <rPr>
            <b/>
            <sz val="9"/>
            <color indexed="81"/>
            <rFont val="Tahoma"/>
            <family val="2"/>
          </rPr>
          <t>Describe the main components subject to IQC beyond just quantity and type, describe the main characteristics checked.</t>
        </r>
      </text>
    </comment>
    <comment ref="A83" authorId="0" shapeId="0" xr:uid="{6458C556-91ED-4B81-948D-98B7CEE536BD}">
      <text>
        <r>
          <rPr>
            <b/>
            <sz val="9"/>
            <color indexed="81"/>
            <rFont val="Tahoma"/>
            <family val="2"/>
          </rPr>
          <t>Procured or subcontracted CQM Products and Components – CQM Certification Status (Nothing)</t>
        </r>
      </text>
    </comment>
    <comment ref="X83" authorId="0" shapeId="0" xr:uid="{6474B959-7A69-4D80-BD90-0652D853DB7F}">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1CD67615-F9F2-4882-9821-60786E761AB9}">
      <text>
        <r>
          <rPr>
            <b/>
            <sz val="9"/>
            <color indexed="81"/>
            <rFont val="Tahoma"/>
            <family val="2"/>
          </rPr>
          <t>Control of externally provided processes, products and services - Information for external providers (Nothing)</t>
        </r>
      </text>
    </comment>
    <comment ref="A85" authorId="0" shapeId="0" xr:uid="{9C84C827-D1AC-48E2-B9B7-48D503B6741E}">
      <text>
        <r>
          <rPr>
            <b/>
            <sz val="9"/>
            <color indexed="81"/>
            <rFont val="Tahoma"/>
            <family val="2"/>
          </rPr>
          <t>Subcontracted manufacturing of CQM Components – CQM certified Subcontractors (Nothing)</t>
        </r>
      </text>
    </comment>
    <comment ref="A86" authorId="0" shapeId="0" xr:uid="{EFFB4BDE-3350-4CA0-9FAA-D45847EE949E}">
      <text>
        <r>
          <rPr>
            <b/>
            <sz val="9"/>
            <color indexed="81"/>
            <rFont val="Tahoma"/>
            <family val="2"/>
          </rPr>
          <t>Subcontracted manufacturing of CQM Components – Subcontractors not CQM certified (Nothing)</t>
        </r>
      </text>
    </comment>
    <comment ref="A87" authorId="0" shapeId="0" xr:uid="{4352C91B-DC15-4F66-A82D-D8FAACFDBF65}">
      <text>
        <r>
          <rPr>
            <b/>
            <sz val="9"/>
            <color indexed="81"/>
            <rFont val="Tahoma"/>
            <family val="2"/>
          </rPr>
          <t>Production and Service Provision – Control of Production and Service Provision, QCP (ISO only)</t>
        </r>
      </text>
    </comment>
    <comment ref="A88" authorId="0" shapeId="0" xr:uid="{A1D871B5-CF9F-4B3D-99AE-2397CCE0AE83}">
      <text>
        <r>
          <rPr>
            <b/>
            <sz val="9"/>
            <color indexed="81"/>
            <rFont val="Tahoma"/>
            <family val="2"/>
          </rPr>
          <t>Production and Service Provision – Product Family Based Sampling (Nothing)</t>
        </r>
      </text>
    </comment>
    <comment ref="A89" authorId="0" shapeId="0" xr:uid="{8F5AA5E6-8A99-40FC-A801-B9DCCD30779F}">
      <text>
        <r>
          <rPr>
            <b/>
            <sz val="9"/>
            <color indexed="81"/>
            <rFont val="Tahoma"/>
            <family val="2"/>
          </rPr>
          <t>Production and Service Provision – Product Reliability Monitoring (Nothing)</t>
        </r>
      </text>
    </comment>
    <comment ref="A90" authorId="0" shapeId="0" xr:uid="{641EE81A-6D6A-4AA2-8690-6AECE16344AB}">
      <text>
        <r>
          <rPr>
            <b/>
            <sz val="9"/>
            <color indexed="81"/>
            <rFont val="Tahoma"/>
            <family val="2"/>
          </rPr>
          <t>Production and Service Provision – Lot Based Production (Nothing)</t>
        </r>
      </text>
    </comment>
    <comment ref="A91" authorId="0" shapeId="0" xr:uid="{D05E85BB-BA03-4DA6-88CA-D15CFFBFBB9E}">
      <text>
        <r>
          <rPr>
            <b/>
            <sz val="9"/>
            <color indexed="81"/>
            <rFont val="Tahoma"/>
            <family val="2"/>
          </rPr>
          <t>Production and Service Provision – Product Traceability (Nothing)</t>
        </r>
      </text>
    </comment>
    <comment ref="A92" authorId="0" shapeId="0" xr:uid="{38A5E52E-C1D7-43A1-89CA-6219ADAD5E7D}">
      <text>
        <r>
          <rPr>
            <b/>
            <sz val="9"/>
            <color indexed="81"/>
            <rFont val="Tahoma"/>
            <family val="2"/>
          </rPr>
          <t>Production and Service Provision – Process Traceability (Nothing)</t>
        </r>
      </text>
    </comment>
    <comment ref="A93" authorId="0" shapeId="0" xr:uid="{3F31743D-1B55-45D1-9EAD-EC1CDEFD1336}">
      <text>
        <r>
          <rPr>
            <b/>
            <sz val="9"/>
            <color indexed="81"/>
            <rFont val="Tahoma"/>
            <family val="2"/>
          </rPr>
          <t>Production and Service Provision – Compliant Use of Materials and non-CQM Components (Nothing)</t>
        </r>
      </text>
    </comment>
    <comment ref="A94" authorId="0" shapeId="0" xr:uid="{7EEF2D0E-CD57-427F-84CB-F8B6DCCE2D31}">
      <text>
        <r>
          <rPr>
            <b/>
            <sz val="9"/>
            <color indexed="81"/>
            <rFont val="Tahoma"/>
            <family val="2"/>
          </rPr>
          <t>Production and Service Provision – Preservation of CQM Product and CQM Components during storage, processing and delivery (Nothing)</t>
        </r>
      </text>
    </comment>
    <comment ref="A95" authorId="0" shapeId="0" xr:uid="{A94C406B-F21D-4DB6-9E93-E1D0F5F7FAF8}">
      <text>
        <r>
          <rPr>
            <b/>
            <sz val="9"/>
            <color indexed="81"/>
            <rFont val="Tahoma"/>
            <family val="2"/>
          </rPr>
          <t>Production and Service Provision – Batch Yield Limit (Nothing)</t>
        </r>
      </text>
    </comment>
    <comment ref="H95" authorId="0" shapeId="0" xr:uid="{1D8AEBD3-F7D0-45D6-9BFA-07BFA8B1DDB2}">
      <text>
        <r>
          <rPr>
            <b/>
            <sz val="9"/>
            <color indexed="81"/>
            <rFont val="Tahoma"/>
            <family val="2"/>
          </rPr>
          <t>Split #0703# into #0703# and #0707#</t>
        </r>
      </text>
    </comment>
    <comment ref="X95" authorId="0" shapeId="0" xr:uid="{B975DC13-A5E8-4592-9B1D-E1C0F2A77BCF}">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584FAFE9-E1F3-4335-A6F8-FCB2D9275213}">
      <text>
        <r>
          <rPr>
            <b/>
            <sz val="9"/>
            <color indexed="81"/>
            <rFont val="Tahoma"/>
            <family val="2"/>
          </rPr>
          <t>Production and Service Provision – Release of Product and Services (Nothing)</t>
        </r>
      </text>
    </comment>
    <comment ref="H96" authorId="0" shapeId="0" xr:uid="{B3652A8B-8D10-472A-A499-5D76DB9FBBEE}">
      <text>
        <r>
          <rPr>
            <b/>
            <sz val="9"/>
            <color indexed="81"/>
            <rFont val="Tahoma"/>
            <family val="2"/>
          </rPr>
          <t>Split into #0703# and #0707#</t>
        </r>
      </text>
    </comment>
    <comment ref="X96" authorId="0" shapeId="0" xr:uid="{5B03F2A8-4861-44C6-AD66-B4C10E82BB0E}">
      <text>
        <r>
          <rPr>
            <b/>
            <sz val="9"/>
            <color indexed="81"/>
            <rFont val="Tahoma"/>
            <family val="2"/>
          </rPr>
          <t>Describe the FQC if any.</t>
        </r>
      </text>
    </comment>
    <comment ref="A97" authorId="0" shapeId="0" xr:uid="{0C90FAC0-C20F-4D2D-B42C-061B4755F05A}">
      <text>
        <r>
          <rPr>
            <b/>
            <sz val="9"/>
            <color indexed="81"/>
            <rFont val="Tahoma"/>
            <family val="2"/>
          </rPr>
          <t>Production and Service Provision – Control of Nonconforming Outputs (ISO)</t>
        </r>
      </text>
    </comment>
    <comment ref="A98" authorId="0" shapeId="0" xr:uid="{27B2588A-C769-49F0-8F73-9CD9D012A69F}">
      <text>
        <r>
          <rPr>
            <b/>
            <sz val="9"/>
            <color indexed="81"/>
            <rFont val="Tahoma"/>
            <family val="2"/>
          </rPr>
          <t>Performance evaluation – Statistical Process Control (Nothing)</t>
        </r>
      </text>
    </comment>
    <comment ref="H98" authorId="0" shapeId="0" xr:uid="{77539CF1-4F73-4D73-816C-AB7DA439BB42}">
      <text>
        <r>
          <rPr>
            <b/>
            <sz val="9"/>
            <color indexed="81"/>
            <rFont val="Tahoma"/>
            <family val="2"/>
          </rPr>
          <t>moved from QMS section in cqmAP to Product sections. No longer applicable for cb, icc, p.</t>
        </r>
      </text>
    </comment>
    <comment ref="X98" authorId="0" shapeId="0" xr:uid="{C8D62E60-D52F-4E88-8D55-B5356C97484D}">
      <text>
        <r>
          <rPr>
            <b/>
            <sz val="9"/>
            <color indexed="81"/>
            <rFont val="Tahoma"/>
            <family val="2"/>
          </rPr>
          <t>Is SPC in place? If so, list some examples where in the process SPC is used, and what SPC techniques are used.</t>
        </r>
      </text>
    </comment>
    <comment ref="A99" authorId="0" shapeId="0" xr:uid="{F1E96ABC-2A95-4E77-BB87-C40FB5F2B8F7}">
      <text>
        <r>
          <rPr>
            <b/>
            <sz val="9"/>
            <color indexed="81"/>
            <rFont val="Tahoma"/>
            <family val="2"/>
          </rPr>
          <t>Performance evaluation – Process Capability (Nothing)</t>
        </r>
      </text>
    </comment>
    <comment ref="H99" authorId="0" shapeId="0" xr:uid="{6BC0EA9D-C47F-4071-9636-E6DC763E7DCF}">
      <text>
        <r>
          <rPr>
            <b/>
            <sz val="9"/>
            <color indexed="81"/>
            <rFont val="Tahoma"/>
            <family val="2"/>
          </rPr>
          <t>ved from QMS section in cqmAP to Product sections. No longer applicable for cb, icc, p.</t>
        </r>
      </text>
    </comment>
    <comment ref="X99" authorId="0" shapeId="0" xr:uid="{1C118663-A45D-42A2-8F74-0503E8624FA9}">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C28CFFAB-B76D-4997-BCAD-A6E02474A97E}">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DEEAB20F-EFF3-4138-A1DF-0277EC340338}">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A085F7A1-CAC8-483C-8379-4552525F014F}">
      <text>
        <r>
          <rPr>
            <b/>
            <sz val="9"/>
            <color indexed="81"/>
            <rFont val="Tahoma"/>
            <family val="2"/>
          </rPr>
          <t>IC Backside Roughness</t>
        </r>
      </text>
    </comment>
    <comment ref="X111" authorId="0" shapeId="0" xr:uid="{A137279C-3B59-4884-81BF-AE1DCAC60EF6}">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2" authorId="0" shapeId="0" xr:uid="{275FAD30-D4F6-4B43-AE1B-A969EF6D5EEB}">
      <text>
        <r>
          <rPr>
            <b/>
            <sz val="9"/>
            <color indexed="81"/>
            <rFont val="Tahoma"/>
            <family val="2"/>
          </rPr>
          <t>IC Visual Aspect – absence of critical defects</t>
        </r>
      </text>
    </comment>
    <comment ref="X112" authorId="0" shapeId="0" xr:uid="{1A2442D7-D399-4E5A-911E-C3EE75C617FD}">
      <text>
        <r>
          <rPr>
            <b/>
            <sz val="9"/>
            <color indexed="81"/>
            <rFont val="Tahoma"/>
            <family val="2"/>
          </rPr>
          <t>Assess if part of process in site, otherwise for iacicm, bsm, iacil, IAC assess that suppliers and subcons conducting backside treatment are required to ensure and verify compliance.</t>
        </r>
      </text>
    </comment>
    <comment ref="A113" authorId="0" shapeId="0" xr:uid="{DDC09383-C627-4FAB-94E5-C6F4B9610D13}">
      <text>
        <r>
          <rPr>
            <b/>
            <sz val="9"/>
            <color indexed="81"/>
            <rFont val="Tahoma"/>
            <family val="2"/>
          </rPr>
          <t>Mechanical Robustness – Flex Stress Robustness</t>
        </r>
      </text>
    </comment>
    <comment ref="I113" authorId="0" shapeId="0" xr:uid="{62B09FF7-C71B-47ED-A339-C42D15B23DC3}">
      <text>
        <r>
          <rPr>
            <b/>
            <sz val="9"/>
            <color indexed="81"/>
            <rFont val="Tahoma"/>
            <family val="2"/>
          </rPr>
          <t>made specifically applicable to wafer backside processing</t>
        </r>
      </text>
    </comment>
    <comment ref="X113" authorId="0" shapeId="0" xr:uid="{784ACF25-08CC-422A-967F-47BE33B44DDA}">
      <text>
        <r>
          <rPr>
            <b/>
            <sz val="9"/>
            <color indexed="81"/>
            <rFont val="Tahoma"/>
            <family val="2"/>
          </rPr>
          <t>Assess if part of process in site, otherwise na</t>
        </r>
      </text>
    </comment>
    <comment ref="A114" authorId="0" shapeId="0" xr:uid="{FB020945-E7A9-4444-804A-ED12D9DF04CD}">
      <text>
        <r>
          <rPr>
            <b/>
            <sz val="9"/>
            <color indexed="81"/>
            <rFont val="Tahoma"/>
            <family val="2"/>
          </rPr>
          <t>ICM - Construction and Specification</t>
        </r>
      </text>
    </comment>
    <comment ref="A115" authorId="0" shapeId="0" xr:uid="{023DB694-8FAC-43D0-8184-F75EB3EE4B15}">
      <text>
        <r>
          <rPr>
            <b/>
            <sz val="9"/>
            <color indexed="81"/>
            <rFont val="Tahoma"/>
            <family val="2"/>
          </rPr>
          <t>ICM and IL - Reference Implementation and Mechanical Robustness</t>
        </r>
      </text>
    </comment>
    <comment ref="A116" authorId="0" shapeId="0" xr:uid="{3CD129A7-BBC7-48C4-AA93-68CB07524453}">
      <text>
        <r>
          <rPr>
            <b/>
            <sz val="9"/>
            <color indexed="81"/>
            <rFont val="Tahoma"/>
            <family val="2"/>
          </rPr>
          <t>Temperature and Humidity Exposure</t>
        </r>
      </text>
    </comment>
    <comment ref="A117" authorId="0" shapeId="0" xr:uid="{C790320C-EF99-430C-AB55-2C2C65A61570}">
      <text>
        <r>
          <rPr>
            <b/>
            <sz val="9"/>
            <color indexed="81"/>
            <rFont val="Tahoma"/>
            <family val="2"/>
          </rPr>
          <t>Temperature Cycling</t>
        </r>
      </text>
    </comment>
    <comment ref="A118" authorId="0" shapeId="0" xr:uid="{817DC9CA-6DDD-440B-8E44-25456BD8A132}">
      <text>
        <r>
          <rPr>
            <b/>
            <sz val="9"/>
            <color indexed="81"/>
            <rFont val="Tahoma"/>
            <family val="2"/>
          </rPr>
          <t>Loading of Software into IC, ICM, IL, or card before personalization</t>
        </r>
      </text>
    </comment>
    <comment ref="A119" authorId="0" shapeId="0" xr:uid="{CD17C3E4-196B-4F17-9A98-DA7B6E7026E6}">
      <text>
        <r>
          <rPr>
            <b/>
            <sz val="9"/>
            <color indexed="81"/>
            <rFont val="Tahoma"/>
            <family val="2"/>
          </rPr>
          <t>Wire Bond Pull Strength</t>
        </r>
      </text>
    </comment>
    <comment ref="A120" authorId="0" shapeId="0" xr:uid="{EFCDA1D6-A331-4115-8F99-584D752F0C2D}">
      <text>
        <r>
          <rPr>
            <b/>
            <sz val="9"/>
            <color indexed="81"/>
            <rFont val="Tahoma"/>
            <family val="2"/>
          </rPr>
          <t>Toxicity, Health and Environment</t>
        </r>
      </text>
    </comment>
    <comment ref="A121" authorId="0" shapeId="0" xr:uid="{6FD99250-E9D6-46BE-9C43-DADACC0CED64}">
      <text>
        <r>
          <rPr>
            <b/>
            <sz val="9"/>
            <color indexed="81"/>
            <rFont val="Tahoma"/>
            <family val="2"/>
          </rPr>
          <t>IAC – Interactive Cards – Requirement to maintain a valid CSI Letter</t>
        </r>
      </text>
    </comment>
    <comment ref="A122" authorId="0" shapeId="0" xr:uid="{19B2CAE8-F2F5-4327-9319-C23BCA05CA25}">
      <text>
        <r>
          <rPr>
            <b/>
            <sz val="9"/>
            <color indexed="81"/>
            <rFont val="Tahoma"/>
            <family val="2"/>
          </rPr>
          <t>Pilot, innovative, and interactive cardholder identification products requirement to undergo CQM Audits depending on annual production volume</t>
        </r>
      </text>
    </comment>
    <comment ref="A123" authorId="0" shapeId="0" xr:uid="{5C823AFE-089F-456F-A4FB-3F68511BCCBB}">
      <text>
        <r>
          <rPr>
            <b/>
            <sz val="9"/>
            <color indexed="81"/>
            <rFont val="Tahoma"/>
            <family val="2"/>
          </rPr>
          <t>Products that are not compliant with applicable CQM requirements – Requirement to maintain a valid CSI Letter</t>
        </r>
      </text>
    </comment>
    <comment ref="A124" authorId="0" shapeId="0" xr:uid="{00F123D8-B277-4D9F-BB48-DDA9BECA48F4}">
      <text>
        <r>
          <rPr>
            <b/>
            <sz val="9"/>
            <color indexed="81"/>
            <rFont val="Tahoma"/>
            <family val="2"/>
          </rPr>
          <t>Functional Verification of Additional Functionality</t>
        </r>
      </text>
    </comment>
    <comment ref="A126" authorId="0" shapeId="0" xr:uid="{CE006C44-09D3-450A-977A-4AE5588ACEFD}">
      <text>
        <r>
          <rPr>
            <b/>
            <sz val="9"/>
            <color indexed="81"/>
            <rFont val="Tahoma"/>
            <family val="2"/>
          </rPr>
          <t>Answer-to-Reset ("ATR")</t>
        </r>
      </text>
    </comment>
    <comment ref="A127" authorId="0" shapeId="0" xr:uid="{37BC85DF-33E1-43CE-BA7D-D1ABF9E8894B}">
      <text>
        <r>
          <rPr>
            <b/>
            <sz val="9"/>
            <color indexed="81"/>
            <rFont val="Tahoma"/>
            <family val="2"/>
          </rPr>
          <t>Surface Profile of Contacts [IS7816-1]</t>
        </r>
      </text>
    </comment>
    <comment ref="A128" authorId="0" shapeId="0" xr:uid="{1B7BEB6C-613B-4AB2-8219-D54A634E8A95}">
      <text>
        <r>
          <rPr>
            <b/>
            <sz val="9"/>
            <color indexed="81"/>
            <rFont val="Tahoma"/>
            <family val="2"/>
          </rPr>
          <t>Electrical Resistance of Contacts – prior to environmental and chemical exposure testing [IS7810]</t>
        </r>
      </text>
    </comment>
    <comment ref="A129" authorId="0" shapeId="0" xr:uid="{2D3518D6-671E-4E24-9D39-3FB0EC16BC95}">
      <text>
        <r>
          <rPr>
            <b/>
            <sz val="9"/>
            <color indexed="81"/>
            <rFont val="Tahoma"/>
            <family val="2"/>
          </rPr>
          <t>Electrical Resistance of Contacts – following exposure to Temperature and Humidity</t>
        </r>
      </text>
    </comment>
    <comment ref="A130" authorId="0" shapeId="0" xr:uid="{CE46E6F1-1375-47C7-B9AD-9640BBD5654F}">
      <text>
        <r>
          <rPr>
            <b/>
            <sz val="9"/>
            <color indexed="81"/>
            <rFont val="Tahoma"/>
            <family val="2"/>
          </rPr>
          <t>Electrical Resistance of Contacts – following exposure to Salt Mist</t>
        </r>
      </text>
    </comment>
    <comment ref="A131" authorId="0" shapeId="0" xr:uid="{91CC9D88-1ADC-49DC-B393-8296429DF37D}">
      <text>
        <r>
          <rPr>
            <b/>
            <sz val="9"/>
            <color indexed="81"/>
            <rFont val="Tahoma"/>
            <family val="2"/>
          </rPr>
          <t>Contact Layout - Minimum Contact Areas</t>
        </r>
      </text>
    </comment>
    <comment ref="A132" authorId="0" shapeId="0" xr:uid="{EA565C4A-23A9-400C-A36D-9882EBD510B5}">
      <text>
        <r>
          <rPr>
            <b/>
            <sz val="9"/>
            <color indexed="81"/>
            <rFont val="Tahoma"/>
            <family val="2"/>
          </rPr>
          <t>Design Rules for the Contact Layout</t>
        </r>
      </text>
    </comment>
    <comment ref="A133" authorId="0" shapeId="0" xr:uid="{94CB1ECC-62B9-4366-AB4E-E5BFF5AC29F2}">
      <text>
        <r>
          <rPr>
            <b/>
            <sz val="9"/>
            <color indexed="81"/>
            <rFont val="Tahoma"/>
            <family val="2"/>
          </rPr>
          <t>Contact Assignment</t>
        </r>
      </text>
    </comment>
    <comment ref="A135" authorId="0" shapeId="0" xr:uid="{E779812F-E89F-4E0D-BD6B-932973B25A79}">
      <text>
        <r>
          <rPr>
            <b/>
            <sz val="9"/>
            <color indexed="81"/>
            <rFont val="Tahoma"/>
            <family val="2"/>
          </rPr>
          <t>Answer-to-Select ("ATS") or Answer-to-reQuest (“ATQ”)</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EC7E04E0-D20E-46AD-87D4-B0CFAF1F0B5D}">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16D617EB-5558-47E7-BAF6-9C8A1A8828A8}">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8A9C75FD-A08B-48AE-8C3A-39F269C4AA32}">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F30E7B65-EFFA-400E-AF03-ACD35893C038}">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3283AE57-66DE-4764-AA53-B8245B86660A}">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11CEFB60-3208-4953-9ADC-F387263A990A}">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995052F5-9490-4896-9E66-8CE2C6A9E59D}">
      <text>
        <r>
          <rPr>
            <b/>
            <sz val="9"/>
            <color indexed="81"/>
            <rFont val="Tahoma"/>
            <family val="2"/>
          </rPr>
          <t>Operational Planning and Control – Process Qualification Report (Nothing)</t>
        </r>
      </text>
    </comment>
    <comment ref="X71" authorId="0" shapeId="0" xr:uid="{24BB4E16-7F8C-410C-AAD2-12E23AB867E4}">
      <text>
        <r>
          <rPr>
            <b/>
            <sz val="9"/>
            <color indexed="81"/>
            <rFont val="Tahoma"/>
            <family val="2"/>
          </rPr>
          <t>Verify that recent changes or additions to the process were qualified, note which samples checked, reference the report.</t>
        </r>
      </text>
    </comment>
    <comment ref="A72" authorId="0" shapeId="0" xr:uid="{0671A152-2520-46D3-8671-69111821A80C}">
      <text>
        <r>
          <rPr>
            <b/>
            <sz val="9"/>
            <color indexed="81"/>
            <rFont val="Tahoma"/>
            <family val="2"/>
          </rPr>
          <t>Design and Development – Design and Development Planning (ISO only)</t>
        </r>
      </text>
    </comment>
    <comment ref="A73" authorId="0" shapeId="0" xr:uid="{0112B657-5BF4-4C5F-8A1F-6485277E7AB5}">
      <text>
        <r>
          <rPr>
            <b/>
            <sz val="9"/>
            <color indexed="81"/>
            <rFont val="Tahoma"/>
            <family val="2"/>
          </rPr>
          <t>Design and Development – Feasibility Study (Nothing)</t>
        </r>
      </text>
    </comment>
    <comment ref="I73" authorId="0" shapeId="0" xr:uid="{16241F8C-008F-4155-8476-50F3A43C561A}">
      <text>
        <r>
          <rPr>
            <b/>
            <sz val="9"/>
            <color indexed="81"/>
            <rFont val="Tahoma"/>
            <family val="2"/>
          </rPr>
          <t>Moved to product specific QMS sections in cqmAP</t>
        </r>
      </text>
    </comment>
    <comment ref="A74" authorId="0" shapeId="0" xr:uid="{B3744C57-DBA4-4195-A0AF-092FC0987422}">
      <text>
        <r>
          <rPr>
            <b/>
            <sz val="9"/>
            <color indexed="81"/>
            <rFont val="Tahoma"/>
            <family val="2"/>
          </rPr>
          <t>Design and Development – Intermediate and Final Design Reviews (Nothing)</t>
        </r>
      </text>
    </comment>
    <comment ref="I74" authorId="0" shapeId="0" xr:uid="{EE6B6A2D-B48B-46EE-A571-B35BEEF166E0}">
      <text>
        <r>
          <rPr>
            <b/>
            <sz val="9"/>
            <color indexed="81"/>
            <rFont val="Tahoma"/>
            <family val="2"/>
          </rPr>
          <t>Moved to product specific QMS sections in cqmAP</t>
        </r>
      </text>
    </comment>
    <comment ref="A75" authorId="0" shapeId="0" xr:uid="{31F26B87-8899-499C-A790-74CC90E13BFD}">
      <text>
        <r>
          <rPr>
            <b/>
            <sz val="9"/>
            <color indexed="81"/>
            <rFont val="Tahoma"/>
            <family val="2"/>
          </rPr>
          <t>Design and Development – Product Qualification Process (Nothing)</t>
        </r>
      </text>
    </comment>
    <comment ref="I75" authorId="0" shapeId="0" xr:uid="{48D4E31A-2BB7-40BB-81D8-647FBD20C8C5}">
      <text>
        <r>
          <rPr>
            <b/>
            <sz val="9"/>
            <color indexed="81"/>
            <rFont val="Tahoma"/>
            <family val="2"/>
          </rPr>
          <t>Moved to product specific QMS sections in cqmAP</t>
        </r>
      </text>
    </comment>
    <comment ref="A76" authorId="0" shapeId="0" xr:uid="{324F24A4-F3E7-4BDE-865D-18B7F6362A3A}">
      <text>
        <r>
          <rPr>
            <b/>
            <sz val="9"/>
            <color indexed="81"/>
            <rFont val="Tahoma"/>
            <family val="2"/>
          </rPr>
          <t>Design and Development – Product Qualification Plan (Nothing)</t>
        </r>
      </text>
    </comment>
    <comment ref="A77" authorId="0" shapeId="0" xr:uid="{BAF5B216-1D77-4D6D-B9B8-1F2015598285}">
      <text>
        <r>
          <rPr>
            <b/>
            <sz val="9"/>
            <color indexed="81"/>
            <rFont val="Tahoma"/>
            <family val="2"/>
          </rPr>
          <t>Design and Development – Product Qualification Report (Nothing)</t>
        </r>
      </text>
    </comment>
    <comment ref="A78" authorId="0" shapeId="0" xr:uid="{32B46F38-7C57-4B72-8BF7-555383B78D84}">
      <text>
        <r>
          <rPr>
            <b/>
            <sz val="9"/>
            <color indexed="81"/>
            <rFont val="Tahoma"/>
            <family val="2"/>
          </rPr>
          <t>Design and Development – Only Produce Qualified Products Using Qualified Processes (Nothing)</t>
        </r>
      </text>
    </comment>
    <comment ref="I78" authorId="0" shapeId="0" xr:uid="{2284BC8F-76AB-47D2-B514-145F8683811B}">
      <text>
        <r>
          <rPr>
            <b/>
            <sz val="9"/>
            <color indexed="81"/>
            <rFont val="Tahoma"/>
            <family val="2"/>
          </rPr>
          <t>Moved to product specific QMS sections in cqmAP</t>
        </r>
      </text>
    </comment>
    <comment ref="A79" authorId="0" shapeId="0" xr:uid="{CA754E0D-278B-4694-B7FE-98EA0086AEC0}">
      <text>
        <r>
          <rPr>
            <b/>
            <sz val="9"/>
            <color indexed="81"/>
            <rFont val="Tahoma"/>
            <family val="2"/>
          </rPr>
          <t>Design and Development – Design and Development Outputs (ISO only)</t>
        </r>
      </text>
    </comment>
    <comment ref="A80" authorId="0" shapeId="0" xr:uid="{68A6AA41-7519-43CC-9AB8-38AB9961DF85}">
      <text>
        <r>
          <rPr>
            <b/>
            <sz val="9"/>
            <color indexed="81"/>
            <rFont val="Tahoma"/>
            <family val="2"/>
          </rPr>
          <t>Design and Development – Product Specification (Nothing)</t>
        </r>
      </text>
    </comment>
    <comment ref="X80" authorId="0" shapeId="0" xr:uid="{50EE7760-7CB8-4ECA-9D11-A21B6E739156}">
      <text>
        <r>
          <rPr>
            <b/>
            <sz val="9"/>
            <color indexed="81"/>
            <rFont val="Tahoma"/>
            <family val="2"/>
          </rPr>
          <t>Verify that the product is fully specified, including orderspecific aspects, eg card construction and artwork for a CB.</t>
        </r>
      </text>
    </comment>
    <comment ref="A81" authorId="0" shapeId="0" xr:uid="{14E61B99-4A67-4633-84C4-5328601EFD01}">
      <text>
        <r>
          <rPr>
            <b/>
            <sz val="9"/>
            <color indexed="81"/>
            <rFont val="Tahoma"/>
            <family val="2"/>
          </rPr>
          <t>Design and Development – Product Family Specification (Nothing)</t>
        </r>
      </text>
    </comment>
    <comment ref="X81" authorId="0" shapeId="0" xr:uid="{B7FD28F1-24B1-4841-B1AE-A6FAAEDDF54C}">
      <text>
        <r>
          <rPr>
            <b/>
            <sz val="9"/>
            <color indexed="81"/>
            <rFont val="Tahoma"/>
            <family val="2"/>
          </rPr>
          <t>Describe if the vendor uses the concept of product family for qualification or monitoring.</t>
        </r>
      </text>
    </comment>
    <comment ref="A82" authorId="0" shapeId="0" xr:uid="{6FF0E6E3-C5F8-4BCC-8D63-2135A877BFBC}">
      <text>
        <r>
          <rPr>
            <b/>
            <sz val="9"/>
            <color indexed="81"/>
            <rFont val="Tahoma"/>
            <family val="2"/>
          </rPr>
          <t>Control of externally provided processes, products and services – Type and extent of control (ISO only)</t>
        </r>
      </text>
    </comment>
    <comment ref="H82" authorId="0" shapeId="0" xr:uid="{BAAD0CF3-6E51-440F-86FE-F06A9CB59B5C}">
      <text>
        <r>
          <rPr>
            <b/>
            <sz val="9"/>
            <color indexed="81"/>
            <rFont val="Tahoma"/>
            <family val="2"/>
          </rPr>
          <t>Moved from QMS section in cqmAP to Product sections.</t>
        </r>
      </text>
    </comment>
    <comment ref="X82" authorId="0" shapeId="0" xr:uid="{9D02143F-A942-4A6E-9EE2-C0383609E26A}">
      <text>
        <r>
          <rPr>
            <b/>
            <sz val="9"/>
            <color indexed="81"/>
            <rFont val="Tahoma"/>
            <family val="2"/>
          </rPr>
          <t>Describe the main components subject to IQC beyond just quantity and type, describe the main characteristics checked.</t>
        </r>
      </text>
    </comment>
    <comment ref="A83" authorId="0" shapeId="0" xr:uid="{A24361DF-F90B-4AAB-A6E2-AE5E5DFE7694}">
      <text>
        <r>
          <rPr>
            <b/>
            <sz val="9"/>
            <color indexed="81"/>
            <rFont val="Tahoma"/>
            <family val="2"/>
          </rPr>
          <t>Procured or subcontracted CQM Products and Components – CQM Certification Status (Nothing)</t>
        </r>
      </text>
    </comment>
    <comment ref="X83" authorId="0" shapeId="0" xr:uid="{E12EB1BE-4A27-4206-9B93-DBC3860BB3C9}">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F9566427-474A-47C9-AE35-9BFA1F4E3712}">
      <text>
        <r>
          <rPr>
            <b/>
            <sz val="9"/>
            <color indexed="81"/>
            <rFont val="Tahoma"/>
            <family val="2"/>
          </rPr>
          <t>Control of externally provided processes, products and services - Information for external providers (Nothing)</t>
        </r>
      </text>
    </comment>
    <comment ref="A85" authorId="0" shapeId="0" xr:uid="{E5CC140C-BA70-4FA8-9A97-9961AE9FE738}">
      <text>
        <r>
          <rPr>
            <b/>
            <sz val="9"/>
            <color indexed="81"/>
            <rFont val="Tahoma"/>
            <family val="2"/>
          </rPr>
          <t>Subcontracted manufacturing of CQM Components – CQM certified Subcontractors (Nothing)</t>
        </r>
      </text>
    </comment>
    <comment ref="A86" authorId="0" shapeId="0" xr:uid="{2CFAABCE-40AE-4BE0-952A-542BE5586D44}">
      <text>
        <r>
          <rPr>
            <b/>
            <sz val="9"/>
            <color indexed="81"/>
            <rFont val="Tahoma"/>
            <family val="2"/>
          </rPr>
          <t>Subcontracted manufacturing of CQM Components – Subcontractors not CQM certified (Nothing)</t>
        </r>
      </text>
    </comment>
    <comment ref="A87" authorId="0" shapeId="0" xr:uid="{D53C5181-8CA2-4581-9582-3E1BCD5D326C}">
      <text>
        <r>
          <rPr>
            <b/>
            <sz val="9"/>
            <color indexed="81"/>
            <rFont val="Tahoma"/>
            <family val="2"/>
          </rPr>
          <t>Production and Service Provision – Control of Production and Service Provision, QCP (ISO only)</t>
        </r>
      </text>
    </comment>
    <comment ref="A88" authorId="0" shapeId="0" xr:uid="{33877F42-7097-4541-9022-4CEE2C5843BC}">
      <text>
        <r>
          <rPr>
            <b/>
            <sz val="9"/>
            <color indexed="81"/>
            <rFont val="Tahoma"/>
            <family val="2"/>
          </rPr>
          <t>Production and Service Provision – Product Family Based Sampling (Nothing)</t>
        </r>
      </text>
    </comment>
    <comment ref="A89" authorId="0" shapeId="0" xr:uid="{9BFB3984-4441-4DBF-81C2-1015F4835D70}">
      <text>
        <r>
          <rPr>
            <b/>
            <sz val="9"/>
            <color indexed="81"/>
            <rFont val="Tahoma"/>
            <family val="2"/>
          </rPr>
          <t>Production and Service Provision – Product Reliability Monitoring (Nothing)</t>
        </r>
      </text>
    </comment>
    <comment ref="A90" authorId="0" shapeId="0" xr:uid="{95C0924C-21E0-48A3-8E02-F00B84CA5C16}">
      <text>
        <r>
          <rPr>
            <b/>
            <sz val="9"/>
            <color indexed="81"/>
            <rFont val="Tahoma"/>
            <family val="2"/>
          </rPr>
          <t>Production and Service Provision – Lot Based Production (Nothing)</t>
        </r>
      </text>
    </comment>
    <comment ref="A91" authorId="0" shapeId="0" xr:uid="{8AB35BCD-B99D-4CB1-A0DD-C65D5026F116}">
      <text>
        <r>
          <rPr>
            <b/>
            <sz val="9"/>
            <color indexed="81"/>
            <rFont val="Tahoma"/>
            <family val="2"/>
          </rPr>
          <t>Production and Service Provision – Product Traceability (Nothing)</t>
        </r>
      </text>
    </comment>
    <comment ref="A92" authorId="0" shapeId="0" xr:uid="{13638EEA-DC39-464E-AFFA-14D2EA4E030F}">
      <text>
        <r>
          <rPr>
            <b/>
            <sz val="9"/>
            <color indexed="81"/>
            <rFont val="Tahoma"/>
            <family val="2"/>
          </rPr>
          <t>Production and Service Provision – Process Traceability (Nothing)</t>
        </r>
      </text>
    </comment>
    <comment ref="A93" authorId="0" shapeId="0" xr:uid="{1F2D6180-B8ED-4592-BBEF-FDCC0937C0F2}">
      <text>
        <r>
          <rPr>
            <b/>
            <sz val="9"/>
            <color indexed="81"/>
            <rFont val="Tahoma"/>
            <family val="2"/>
          </rPr>
          <t>Production and Service Provision – Compliant Use of Materials and non-CQM Components (Nothing)</t>
        </r>
      </text>
    </comment>
    <comment ref="A94" authorId="0" shapeId="0" xr:uid="{016476BE-3E7D-461D-BF65-183F2F4181C3}">
      <text>
        <r>
          <rPr>
            <b/>
            <sz val="9"/>
            <color indexed="81"/>
            <rFont val="Tahoma"/>
            <family val="2"/>
          </rPr>
          <t>Production and Service Provision – Preservation of CQM Product and CQM Components during storage, processing and delivery (Nothing)</t>
        </r>
      </text>
    </comment>
    <comment ref="A95" authorId="0" shapeId="0" xr:uid="{A51A5831-4E79-4A11-ABF9-D00886C5B0F7}">
      <text>
        <r>
          <rPr>
            <b/>
            <sz val="9"/>
            <color indexed="81"/>
            <rFont val="Tahoma"/>
            <family val="2"/>
          </rPr>
          <t>Production and Service Provision – Batch Yield Limit (Nothing)</t>
        </r>
      </text>
    </comment>
    <comment ref="H95" authorId="0" shapeId="0" xr:uid="{B3043E93-C151-434A-ABE1-A26300E1FB17}">
      <text>
        <r>
          <rPr>
            <b/>
            <sz val="9"/>
            <color indexed="81"/>
            <rFont val="Tahoma"/>
            <family val="2"/>
          </rPr>
          <t>Split #0703# into #0703# and #0707#</t>
        </r>
      </text>
    </comment>
    <comment ref="X95" authorId="0" shapeId="0" xr:uid="{B75B7F7F-9CF1-45B3-8497-5F811CF1D44D}">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19F539E4-AA42-4874-82B9-F21D2CC276F1}">
      <text>
        <r>
          <rPr>
            <b/>
            <sz val="9"/>
            <color indexed="81"/>
            <rFont val="Tahoma"/>
            <family val="2"/>
          </rPr>
          <t>Production and Service Provision – Release of Product and Services (Nothing)</t>
        </r>
      </text>
    </comment>
    <comment ref="H96" authorId="0" shapeId="0" xr:uid="{A806AAB9-1D50-49BC-8E7F-614F05A5E90D}">
      <text>
        <r>
          <rPr>
            <b/>
            <sz val="9"/>
            <color indexed="81"/>
            <rFont val="Tahoma"/>
            <family val="2"/>
          </rPr>
          <t>Split into #0703# and #0707#</t>
        </r>
      </text>
    </comment>
    <comment ref="X96" authorId="0" shapeId="0" xr:uid="{430EDE2D-6613-4FD5-AE98-C4591C496874}">
      <text>
        <r>
          <rPr>
            <b/>
            <sz val="9"/>
            <color indexed="81"/>
            <rFont val="Tahoma"/>
            <family val="2"/>
          </rPr>
          <t>Describe the FQC if any.</t>
        </r>
      </text>
    </comment>
    <comment ref="A97" authorId="0" shapeId="0" xr:uid="{EBC0751C-8B1B-4667-935D-D014963CEFF3}">
      <text>
        <r>
          <rPr>
            <b/>
            <sz val="9"/>
            <color indexed="81"/>
            <rFont val="Tahoma"/>
            <family val="2"/>
          </rPr>
          <t>Production and Service Provision – Control of Nonconforming Outputs (ISO)</t>
        </r>
      </text>
    </comment>
    <comment ref="A98" authorId="0" shapeId="0" xr:uid="{057C6D02-F152-4164-BC8F-29DAD2D0F556}">
      <text>
        <r>
          <rPr>
            <b/>
            <sz val="9"/>
            <color indexed="81"/>
            <rFont val="Tahoma"/>
            <family val="2"/>
          </rPr>
          <t>Performance evaluation – Statistical Process Control (Nothing)</t>
        </r>
      </text>
    </comment>
    <comment ref="H98" authorId="0" shapeId="0" xr:uid="{69E734CD-1272-423D-B782-86FFB8C9A0A1}">
      <text>
        <r>
          <rPr>
            <b/>
            <sz val="9"/>
            <color indexed="81"/>
            <rFont val="Tahoma"/>
            <family val="2"/>
          </rPr>
          <t>moved from QMS section in cqmAP to Product sections. No longer applicable for cb, icc, p.</t>
        </r>
      </text>
    </comment>
    <comment ref="X98" authorId="0" shapeId="0" xr:uid="{DDDA77F9-1137-4674-817D-343B3464DC1D}">
      <text>
        <r>
          <rPr>
            <b/>
            <sz val="9"/>
            <color indexed="81"/>
            <rFont val="Tahoma"/>
            <family val="2"/>
          </rPr>
          <t>Is SPC in place? If so, list some examples where in the process SPC is used, and what SPC techniques are used.</t>
        </r>
      </text>
    </comment>
    <comment ref="A99" authorId="0" shapeId="0" xr:uid="{3E42D1F0-9286-471A-B21F-97411DFF14D1}">
      <text>
        <r>
          <rPr>
            <b/>
            <sz val="9"/>
            <color indexed="81"/>
            <rFont val="Tahoma"/>
            <family val="2"/>
          </rPr>
          <t>Performance evaluation – Process Capability (Nothing)</t>
        </r>
      </text>
    </comment>
    <comment ref="H99" authorId="0" shapeId="0" xr:uid="{80ED5303-2CBF-408E-B78A-D5077ACAB36A}">
      <text>
        <r>
          <rPr>
            <b/>
            <sz val="9"/>
            <color indexed="81"/>
            <rFont val="Tahoma"/>
            <family val="2"/>
          </rPr>
          <t>ved from QMS section in cqmAP to Product sections. No longer applicable for cb, icc, p.</t>
        </r>
      </text>
    </comment>
    <comment ref="X99" authorId="0" shapeId="0" xr:uid="{C3A945CF-9AAD-476F-BF59-E09B5A9D97D5}">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BE51E983-F4D8-49F9-94B4-0AAD4D70391B}">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76D8C0AA-AB4B-4314-AC80-B8933EEF16F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5CD33242-345F-4045-A462-8D10B9C0AA0C}">
      <text>
        <r>
          <rPr>
            <b/>
            <sz val="9"/>
            <color indexed="81"/>
            <rFont val="Tahoma"/>
            <family val="2"/>
          </rPr>
          <t>IC Backside Roughness</t>
        </r>
      </text>
    </comment>
    <comment ref="X111" authorId="0" shapeId="0" xr:uid="{00E03191-FDAF-4A76-BAE7-5989930D37C2}">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2" authorId="0" shapeId="0" xr:uid="{87F397EA-DB7E-44BD-8AF1-257EC231BD0B}">
      <text>
        <r>
          <rPr>
            <b/>
            <sz val="9"/>
            <color indexed="81"/>
            <rFont val="Tahoma"/>
            <family val="2"/>
          </rPr>
          <t>IC Visual Aspect – absence of critical defects</t>
        </r>
      </text>
    </comment>
    <comment ref="X112" authorId="0" shapeId="0" xr:uid="{EF7E15E0-C224-4505-8BDA-80E6B11D0FD3}">
      <text>
        <r>
          <rPr>
            <b/>
            <sz val="9"/>
            <color indexed="81"/>
            <rFont val="Tahoma"/>
            <family val="2"/>
          </rPr>
          <t>Assess if part of process in site, otherwise for iacicm, bsm, iacil, IAC assess that suppliers and subcons conducting backside treatment are required to ensure and verify compliance.</t>
        </r>
      </text>
    </comment>
    <comment ref="A113" authorId="0" shapeId="0" xr:uid="{16A0D028-9176-42CD-9ACF-64A44BEB7CFC}">
      <text>
        <r>
          <rPr>
            <b/>
            <sz val="9"/>
            <color indexed="81"/>
            <rFont val="Tahoma"/>
            <family val="2"/>
          </rPr>
          <t>Mechanical Robustness – Flex Stress Robustness</t>
        </r>
      </text>
    </comment>
    <comment ref="I113" authorId="0" shapeId="0" xr:uid="{27B98AAA-F602-4EBF-AE80-0B0B0DEAC66F}">
      <text>
        <r>
          <rPr>
            <b/>
            <sz val="9"/>
            <color indexed="81"/>
            <rFont val="Tahoma"/>
            <family val="2"/>
          </rPr>
          <t>made specifically applicable to wafer backside processing</t>
        </r>
      </text>
    </comment>
    <comment ref="X113" authorId="0" shapeId="0" xr:uid="{B3AC0DF6-F903-4EA2-9A4D-1DD608A0D0B7}">
      <text>
        <r>
          <rPr>
            <b/>
            <sz val="9"/>
            <color indexed="81"/>
            <rFont val="Tahoma"/>
            <family val="2"/>
          </rPr>
          <t>Assess if part of process in site, otherwise na</t>
        </r>
      </text>
    </comment>
    <comment ref="A114" authorId="0" shapeId="0" xr:uid="{880C8757-09BC-4724-9DFF-7E24BDC2DCB4}">
      <text>
        <r>
          <rPr>
            <b/>
            <sz val="9"/>
            <color indexed="81"/>
            <rFont val="Tahoma"/>
            <family val="2"/>
          </rPr>
          <t>ICM - Construction and Specification</t>
        </r>
      </text>
    </comment>
    <comment ref="A115" authorId="0" shapeId="0" xr:uid="{6E2EAF36-EDA9-427C-A1B2-563A52BCD682}">
      <text>
        <r>
          <rPr>
            <b/>
            <sz val="9"/>
            <color indexed="81"/>
            <rFont val="Tahoma"/>
            <family val="2"/>
          </rPr>
          <t>ICM and IL - Reference Implementation and Mechanical Robustness</t>
        </r>
      </text>
    </comment>
    <comment ref="A116" authorId="0" shapeId="0" xr:uid="{2CBCEDC3-9C8E-4423-AA79-96166EBB39E5}">
      <text>
        <r>
          <rPr>
            <b/>
            <sz val="9"/>
            <color indexed="81"/>
            <rFont val="Tahoma"/>
            <family val="2"/>
          </rPr>
          <t>Temperature and Humidity Exposure</t>
        </r>
      </text>
    </comment>
    <comment ref="A117" authorId="0" shapeId="0" xr:uid="{7C31A4E8-A505-439C-9337-69B8E491442A}">
      <text>
        <r>
          <rPr>
            <b/>
            <sz val="9"/>
            <color indexed="81"/>
            <rFont val="Tahoma"/>
            <family val="2"/>
          </rPr>
          <t>Temperature Cycling</t>
        </r>
      </text>
    </comment>
    <comment ref="A118" authorId="0" shapeId="0" xr:uid="{B1F5E506-6E1E-41DC-BAB6-34C523EBAA69}">
      <text>
        <r>
          <rPr>
            <b/>
            <sz val="9"/>
            <color indexed="81"/>
            <rFont val="Tahoma"/>
            <family val="2"/>
          </rPr>
          <t>Loading of Software into IC, ICM, IL, or card before personalization</t>
        </r>
      </text>
    </comment>
    <comment ref="A119" authorId="0" shapeId="0" xr:uid="{5A7807AC-3BE4-43B4-8F91-5ABB07CBBB93}">
      <text>
        <r>
          <rPr>
            <b/>
            <sz val="9"/>
            <color indexed="81"/>
            <rFont val="Tahoma"/>
            <family val="2"/>
          </rPr>
          <t>Toxicity, Health and Environment</t>
        </r>
      </text>
    </comment>
    <comment ref="A120" authorId="0" shapeId="0" xr:uid="{4E010BD0-A8A9-4800-86E2-4667D06D5072}">
      <text>
        <r>
          <rPr>
            <b/>
            <sz val="9"/>
            <color indexed="81"/>
            <rFont val="Tahoma"/>
            <family val="2"/>
          </rPr>
          <t>IAC – Interactive Cards – Requirement to maintain a valid CSI Letter</t>
        </r>
      </text>
    </comment>
    <comment ref="A121" authorId="0" shapeId="0" xr:uid="{FBC8161C-FD75-49AF-AE0B-822EE51EE2AA}">
      <text>
        <r>
          <rPr>
            <b/>
            <sz val="9"/>
            <color indexed="81"/>
            <rFont val="Tahoma"/>
            <family val="2"/>
          </rPr>
          <t>Pilot, innovative, and interactive cardholder identification products requirement to undergo CQM Audits depending on annual production volume</t>
        </r>
      </text>
    </comment>
    <comment ref="A122" authorId="0" shapeId="0" xr:uid="{6D8481F6-8028-4B2B-AA95-DEC386981CA9}">
      <text>
        <r>
          <rPr>
            <b/>
            <sz val="9"/>
            <color indexed="81"/>
            <rFont val="Tahoma"/>
            <family val="2"/>
          </rPr>
          <t>Products that are not compliant with applicable CQM requirements – Requirement to maintain a valid CSI Letter</t>
        </r>
      </text>
    </comment>
    <comment ref="A123" authorId="0" shapeId="0" xr:uid="{1B42C036-B16F-4628-B3F1-CFCF61232BBD}">
      <text>
        <r>
          <rPr>
            <b/>
            <sz val="9"/>
            <color indexed="81"/>
            <rFont val="Tahoma"/>
            <family val="2"/>
          </rPr>
          <t>Wrapping Test Robustness for IAC</t>
        </r>
      </text>
    </comment>
    <comment ref="A124" authorId="0" shapeId="0" xr:uid="{1166942A-94D3-43E0-BC1B-B9A22CC3E150}">
      <text>
        <r>
          <rPr>
            <b/>
            <sz val="9"/>
            <color indexed="81"/>
            <rFont val="Tahoma"/>
            <family val="2"/>
          </rPr>
          <t>Functional Verification of Biometric Sensors</t>
        </r>
      </text>
    </comment>
    <comment ref="A125" authorId="0" shapeId="0" xr:uid="{653662E1-4678-465C-84EA-ED4A6AD49B21}">
      <text>
        <r>
          <rPr>
            <b/>
            <sz val="9"/>
            <color indexed="81"/>
            <rFont val="Tahoma"/>
            <family val="2"/>
          </rPr>
          <t>Functional Verification of Additional Functionality</t>
        </r>
      </text>
    </comment>
    <comment ref="A127" authorId="0" shapeId="0" xr:uid="{91A3F2B1-43F3-468E-9331-CCE4957E7957}">
      <text>
        <r>
          <rPr>
            <b/>
            <sz val="9"/>
            <color indexed="81"/>
            <rFont val="Tahoma"/>
            <family val="2"/>
          </rPr>
          <t>Fingerprint Sensor – Resistance to Scratching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B5A88CD8-4DC4-4821-A2BB-BD35FC25BAF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6E64E615-A099-4559-8262-6524588BC406}">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41AB4BE5-C412-4636-B13E-0E09D671A20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F4BA3935-CF6E-4188-89E3-0CF6C7A15324}">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51E41A2F-D18E-45C7-A3C3-C47C2BD655B2}">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9CCE0540-06A3-48BE-AFB0-98C37226C006}">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AA7D5A06-009C-42E9-AF83-BC2D6C02271A}">
      <text>
        <r>
          <rPr>
            <b/>
            <sz val="9"/>
            <color indexed="81"/>
            <rFont val="Tahoma"/>
            <family val="2"/>
          </rPr>
          <t>Operational Planning and Control – Process Qualification Report (Nothing)</t>
        </r>
      </text>
    </comment>
    <comment ref="X71" authorId="0" shapeId="0" xr:uid="{D9434B66-387C-4D79-B897-09A6276DA2A2}">
      <text>
        <r>
          <rPr>
            <b/>
            <sz val="9"/>
            <color indexed="81"/>
            <rFont val="Tahoma"/>
            <family val="2"/>
          </rPr>
          <t>Verify that recent changes or additions to the process were qualified, note which samples checked, reference the report.</t>
        </r>
      </text>
    </comment>
    <comment ref="A72" authorId="0" shapeId="0" xr:uid="{74223188-67A4-4E85-BC25-8ACF6FE42AB7}">
      <text>
        <r>
          <rPr>
            <b/>
            <sz val="9"/>
            <color indexed="81"/>
            <rFont val="Tahoma"/>
            <family val="2"/>
          </rPr>
          <t>Design and Development – Design and Development Planning (ISO only)</t>
        </r>
      </text>
    </comment>
    <comment ref="A73" authorId="0" shapeId="0" xr:uid="{8370A679-1D7D-466D-9DE6-B6DA0D916497}">
      <text>
        <r>
          <rPr>
            <b/>
            <sz val="9"/>
            <color indexed="81"/>
            <rFont val="Tahoma"/>
            <family val="2"/>
          </rPr>
          <t>Design and Development – Feasibility Study (Nothing)</t>
        </r>
      </text>
    </comment>
    <comment ref="I73" authorId="0" shapeId="0" xr:uid="{CBB983F1-0D07-4EF4-AA9A-3EFB90E9105B}">
      <text>
        <r>
          <rPr>
            <b/>
            <sz val="9"/>
            <color indexed="81"/>
            <rFont val="Tahoma"/>
            <family val="2"/>
          </rPr>
          <t>Moved to product specific QMS sections in cqmAP</t>
        </r>
      </text>
    </comment>
    <comment ref="A74" authorId="0" shapeId="0" xr:uid="{A59D7B02-3939-42B2-BBCB-07118A3839FE}">
      <text>
        <r>
          <rPr>
            <b/>
            <sz val="9"/>
            <color indexed="81"/>
            <rFont val="Tahoma"/>
            <family val="2"/>
          </rPr>
          <t>Design and Development – Intermediate and Final Design Reviews (Nothing)</t>
        </r>
      </text>
    </comment>
    <comment ref="I74" authorId="0" shapeId="0" xr:uid="{8A4132B2-D405-4259-9916-BB574DE00154}">
      <text>
        <r>
          <rPr>
            <b/>
            <sz val="9"/>
            <color indexed="81"/>
            <rFont val="Tahoma"/>
            <family val="2"/>
          </rPr>
          <t>Moved to product specific QMS sections in cqmAP</t>
        </r>
      </text>
    </comment>
    <comment ref="A75" authorId="0" shapeId="0" xr:uid="{F603F936-11F8-4A4D-ABDE-129FB146AB0A}">
      <text>
        <r>
          <rPr>
            <b/>
            <sz val="9"/>
            <color indexed="81"/>
            <rFont val="Tahoma"/>
            <family val="2"/>
          </rPr>
          <t>Design and Development – Product Qualification Process (Nothing)</t>
        </r>
      </text>
    </comment>
    <comment ref="I75" authorId="0" shapeId="0" xr:uid="{02634B65-8BAC-4E4B-B1B6-D30AE58B0290}">
      <text>
        <r>
          <rPr>
            <b/>
            <sz val="9"/>
            <color indexed="81"/>
            <rFont val="Tahoma"/>
            <family val="2"/>
          </rPr>
          <t>Moved to product specific QMS sections in cqmAP</t>
        </r>
      </text>
    </comment>
    <comment ref="A76" authorId="0" shapeId="0" xr:uid="{FE1240C6-B0EA-4674-B5B3-42082159B971}">
      <text>
        <r>
          <rPr>
            <b/>
            <sz val="9"/>
            <color indexed="81"/>
            <rFont val="Tahoma"/>
            <family val="2"/>
          </rPr>
          <t>Design and Development – Product Qualification Plan (Nothing)</t>
        </r>
      </text>
    </comment>
    <comment ref="A77" authorId="0" shapeId="0" xr:uid="{14C3B2CC-3711-402D-B670-0360D6C4FD71}">
      <text>
        <r>
          <rPr>
            <b/>
            <sz val="9"/>
            <color indexed="81"/>
            <rFont val="Tahoma"/>
            <family val="2"/>
          </rPr>
          <t>Design and Development – Product Qualification Report (Nothing)</t>
        </r>
      </text>
    </comment>
    <comment ref="A78" authorId="0" shapeId="0" xr:uid="{9F394C33-5F47-496B-80A5-94D0D9617F35}">
      <text>
        <r>
          <rPr>
            <b/>
            <sz val="9"/>
            <color indexed="81"/>
            <rFont val="Tahoma"/>
            <family val="2"/>
          </rPr>
          <t>Design and Development – Only Produce Qualified Products Using Qualified Processes (Nothing)</t>
        </r>
      </text>
    </comment>
    <comment ref="I78" authorId="0" shapeId="0" xr:uid="{DC9B2980-21DD-45BF-83BE-50CBE5B649A7}">
      <text>
        <r>
          <rPr>
            <b/>
            <sz val="9"/>
            <color indexed="81"/>
            <rFont val="Tahoma"/>
            <family val="2"/>
          </rPr>
          <t>Moved to product specific QMS sections in cqmAP</t>
        </r>
      </text>
    </comment>
    <comment ref="A79" authorId="0" shapeId="0" xr:uid="{61698362-78CE-4A5B-BCD6-33FB12D7575E}">
      <text>
        <r>
          <rPr>
            <b/>
            <sz val="9"/>
            <color indexed="81"/>
            <rFont val="Tahoma"/>
            <family val="2"/>
          </rPr>
          <t>Design and Development – Design and Development Outputs (ISO only)</t>
        </r>
      </text>
    </comment>
    <comment ref="A80" authorId="0" shapeId="0" xr:uid="{507362CB-6167-473C-81AB-9FFDA60A830E}">
      <text>
        <r>
          <rPr>
            <b/>
            <sz val="9"/>
            <color indexed="81"/>
            <rFont val="Tahoma"/>
            <family val="2"/>
          </rPr>
          <t>Design and Development – Product Specification (Nothing)</t>
        </r>
      </text>
    </comment>
    <comment ref="X80" authorId="0" shapeId="0" xr:uid="{5001F30E-23CC-4299-8342-57A2E3D7B53A}">
      <text>
        <r>
          <rPr>
            <b/>
            <sz val="9"/>
            <color indexed="81"/>
            <rFont val="Tahoma"/>
            <family val="2"/>
          </rPr>
          <t>Verify that the product is fully specified, including orderspecific aspects, eg card construction and artwork for a CB.</t>
        </r>
      </text>
    </comment>
    <comment ref="A81" authorId="0" shapeId="0" xr:uid="{5CAAED6E-D3FD-4176-8E4E-313D32BEC446}">
      <text>
        <r>
          <rPr>
            <b/>
            <sz val="9"/>
            <color indexed="81"/>
            <rFont val="Tahoma"/>
            <family val="2"/>
          </rPr>
          <t>Design and Development – Product Family Specification (Nothing)</t>
        </r>
      </text>
    </comment>
    <comment ref="X81" authorId="0" shapeId="0" xr:uid="{D4582F7B-EE57-4329-8330-209B0A6B6F69}">
      <text>
        <r>
          <rPr>
            <b/>
            <sz val="9"/>
            <color indexed="81"/>
            <rFont val="Tahoma"/>
            <family val="2"/>
          </rPr>
          <t>Describe if the vendor uses the concept of product family for qualification or monitoring.</t>
        </r>
      </text>
    </comment>
    <comment ref="A82" authorId="0" shapeId="0" xr:uid="{C03A876C-F5C7-4185-87C2-AF6119BAFA12}">
      <text>
        <r>
          <rPr>
            <b/>
            <sz val="9"/>
            <color indexed="81"/>
            <rFont val="Tahoma"/>
            <family val="2"/>
          </rPr>
          <t>Control of externally provided processes, products and services – Type and extent of control (ISO only)</t>
        </r>
      </text>
    </comment>
    <comment ref="H82" authorId="0" shapeId="0" xr:uid="{675929C4-7227-42E3-B473-EE47BDB3D4A6}">
      <text>
        <r>
          <rPr>
            <b/>
            <sz val="9"/>
            <color indexed="81"/>
            <rFont val="Tahoma"/>
            <family val="2"/>
          </rPr>
          <t>Moved from QMS section in cqmAP to Product sections.</t>
        </r>
      </text>
    </comment>
    <comment ref="X82" authorId="0" shapeId="0" xr:uid="{D9DC5420-6D88-492C-8483-2EA2FB5865CF}">
      <text>
        <r>
          <rPr>
            <b/>
            <sz val="9"/>
            <color indexed="81"/>
            <rFont val="Tahoma"/>
            <family val="2"/>
          </rPr>
          <t>Describe the main components subject to IQC beyond just quantity and type, describe the main characteristics checked.</t>
        </r>
      </text>
    </comment>
    <comment ref="A83" authorId="0" shapeId="0" xr:uid="{7D2BC0D9-F839-49BE-AC33-3F663525E864}">
      <text>
        <r>
          <rPr>
            <b/>
            <sz val="9"/>
            <color indexed="81"/>
            <rFont val="Tahoma"/>
            <family val="2"/>
          </rPr>
          <t>Procured or subcontracted CQM Products and Components – CQM Certification Status (Nothing)</t>
        </r>
      </text>
    </comment>
    <comment ref="X83" authorId="0" shapeId="0" xr:uid="{7E70CC10-6A74-4393-B0E1-87A0BA55A7D9}">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622365BC-87FA-4222-8906-E1A3E1858836}">
      <text>
        <r>
          <rPr>
            <b/>
            <sz val="9"/>
            <color indexed="81"/>
            <rFont val="Tahoma"/>
            <family val="2"/>
          </rPr>
          <t>Control of externally provided processes, products and services - Information for external providers (Nothing)</t>
        </r>
      </text>
    </comment>
    <comment ref="A85" authorId="0" shapeId="0" xr:uid="{11EBC444-15F3-4009-A2A7-1392A04A6BA9}">
      <text>
        <r>
          <rPr>
            <b/>
            <sz val="9"/>
            <color indexed="81"/>
            <rFont val="Tahoma"/>
            <family val="2"/>
          </rPr>
          <t>Subcontracted manufacturing of CQM Components – CQM certified Subcontractors (Nothing)</t>
        </r>
      </text>
    </comment>
    <comment ref="A86" authorId="0" shapeId="0" xr:uid="{74097916-A147-4736-9D9C-E59D75AE84E3}">
      <text>
        <r>
          <rPr>
            <b/>
            <sz val="9"/>
            <color indexed="81"/>
            <rFont val="Tahoma"/>
            <family val="2"/>
          </rPr>
          <t>Subcontracted manufacturing of CQM Components – Subcontractors not CQM certified (Nothing)</t>
        </r>
      </text>
    </comment>
    <comment ref="A87" authorId="0" shapeId="0" xr:uid="{4DDF0894-70D7-47DE-8F31-3A54AB4890BA}">
      <text>
        <r>
          <rPr>
            <b/>
            <sz val="9"/>
            <color indexed="81"/>
            <rFont val="Tahoma"/>
            <family val="2"/>
          </rPr>
          <t>Production and Service Provision – Control of Production and Service Provision, QCP (ISO only)</t>
        </r>
      </text>
    </comment>
    <comment ref="A88" authorId="0" shapeId="0" xr:uid="{EF411764-DA04-4332-AECB-21DD23A4700B}">
      <text>
        <r>
          <rPr>
            <b/>
            <sz val="9"/>
            <color indexed="81"/>
            <rFont val="Tahoma"/>
            <family val="2"/>
          </rPr>
          <t>Production and Service Provision – Product Family Based Sampling (Nothing)</t>
        </r>
      </text>
    </comment>
    <comment ref="A89" authorId="0" shapeId="0" xr:uid="{0EAAFE48-EA6F-46ED-928B-00FF63DA9DD0}">
      <text>
        <r>
          <rPr>
            <b/>
            <sz val="9"/>
            <color indexed="81"/>
            <rFont val="Tahoma"/>
            <family val="2"/>
          </rPr>
          <t>Production and Service Provision – Product Reliability Monitoring (Nothing)</t>
        </r>
      </text>
    </comment>
    <comment ref="A90" authorId="0" shapeId="0" xr:uid="{C3CFFDDB-913A-412B-BD42-D787DA9D8C76}">
      <text>
        <r>
          <rPr>
            <b/>
            <sz val="9"/>
            <color indexed="81"/>
            <rFont val="Tahoma"/>
            <family val="2"/>
          </rPr>
          <t>Production and Service Provision – Lot Based Production (Nothing)</t>
        </r>
      </text>
    </comment>
    <comment ref="A91" authorId="0" shapeId="0" xr:uid="{C3586347-9443-458F-A06F-C7203B2BBFF4}">
      <text>
        <r>
          <rPr>
            <b/>
            <sz val="9"/>
            <color indexed="81"/>
            <rFont val="Tahoma"/>
            <family val="2"/>
          </rPr>
          <t>Production and Service Provision – Product Traceability (Nothing)</t>
        </r>
      </text>
    </comment>
    <comment ref="A92" authorId="0" shapeId="0" xr:uid="{25E83AA0-00D9-4FDF-AF00-D2442A54AACE}">
      <text>
        <r>
          <rPr>
            <b/>
            <sz val="9"/>
            <color indexed="81"/>
            <rFont val="Tahoma"/>
            <family val="2"/>
          </rPr>
          <t>Production and Service Provision – Process Traceability (Nothing)</t>
        </r>
      </text>
    </comment>
    <comment ref="A93" authorId="0" shapeId="0" xr:uid="{2BF53EDB-4BD2-4529-884E-860DCD27C64C}">
      <text>
        <r>
          <rPr>
            <b/>
            <sz val="9"/>
            <color indexed="81"/>
            <rFont val="Tahoma"/>
            <family val="2"/>
          </rPr>
          <t>Production and Service Provision – Compliant Use of Materials and non-CQM Components (Nothing)</t>
        </r>
      </text>
    </comment>
    <comment ref="A94" authorId="0" shapeId="0" xr:uid="{CE2A7547-AC30-4703-8FA7-3E1041B299ED}">
      <text>
        <r>
          <rPr>
            <b/>
            <sz val="9"/>
            <color indexed="81"/>
            <rFont val="Tahoma"/>
            <family val="2"/>
          </rPr>
          <t>Production and Service Provision – Preservation of CQM Product and CQM Components during storage, processing and delivery (Nothing)</t>
        </r>
      </text>
    </comment>
    <comment ref="A95" authorId="0" shapeId="0" xr:uid="{BC15837B-BA27-4060-A6EE-7DE89EA04527}">
      <text>
        <r>
          <rPr>
            <b/>
            <sz val="9"/>
            <color indexed="81"/>
            <rFont val="Tahoma"/>
            <family val="2"/>
          </rPr>
          <t>Production and Service Provision – Batch Yield Limit (Nothing)</t>
        </r>
      </text>
    </comment>
    <comment ref="H95" authorId="0" shapeId="0" xr:uid="{1596CBEE-1BC9-484A-82C6-6D375570C203}">
      <text>
        <r>
          <rPr>
            <b/>
            <sz val="9"/>
            <color indexed="81"/>
            <rFont val="Tahoma"/>
            <family val="2"/>
          </rPr>
          <t>Split #0703# into #0703# and #0707#</t>
        </r>
      </text>
    </comment>
    <comment ref="X95" authorId="0" shapeId="0" xr:uid="{8383448B-175C-401D-8462-A12F39A454CB}">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D01989EB-35EB-451A-9414-8B0298859B38}">
      <text>
        <r>
          <rPr>
            <b/>
            <sz val="9"/>
            <color indexed="81"/>
            <rFont val="Tahoma"/>
            <family val="2"/>
          </rPr>
          <t>Production and Service Provision – Release of Product and Services (Nothing)</t>
        </r>
      </text>
    </comment>
    <comment ref="H96" authorId="0" shapeId="0" xr:uid="{FEBF6F84-5470-44ED-9A5F-5A75572B5912}">
      <text>
        <r>
          <rPr>
            <b/>
            <sz val="9"/>
            <color indexed="81"/>
            <rFont val="Tahoma"/>
            <family val="2"/>
          </rPr>
          <t>Split into #0703# and #0707#</t>
        </r>
      </text>
    </comment>
    <comment ref="X96" authorId="0" shapeId="0" xr:uid="{69720A3C-F975-401F-B383-BFEE88D4DB64}">
      <text>
        <r>
          <rPr>
            <b/>
            <sz val="9"/>
            <color indexed="81"/>
            <rFont val="Tahoma"/>
            <family val="2"/>
          </rPr>
          <t>Describe the FQC if any.</t>
        </r>
      </text>
    </comment>
    <comment ref="A97" authorId="0" shapeId="0" xr:uid="{2C731888-E9B2-4542-A475-B3D1D906AA3A}">
      <text>
        <r>
          <rPr>
            <b/>
            <sz val="9"/>
            <color indexed="81"/>
            <rFont val="Tahoma"/>
            <family val="2"/>
          </rPr>
          <t>Production and Service Provision – Control of Nonconforming Outputs (ISO)</t>
        </r>
      </text>
    </comment>
    <comment ref="A98" authorId="0" shapeId="0" xr:uid="{12E2D851-A07E-4569-956F-16685278DA02}">
      <text>
        <r>
          <rPr>
            <b/>
            <sz val="9"/>
            <color indexed="81"/>
            <rFont val="Tahoma"/>
            <family val="2"/>
          </rPr>
          <t>Performance evaluation – Statistical Process Control (Nothing)</t>
        </r>
      </text>
    </comment>
    <comment ref="H98" authorId="0" shapeId="0" xr:uid="{29E3CB15-5E14-441B-B996-A008F6402F18}">
      <text>
        <r>
          <rPr>
            <b/>
            <sz val="9"/>
            <color indexed="81"/>
            <rFont val="Tahoma"/>
            <family val="2"/>
          </rPr>
          <t>moved from QMS section in cqmAP to Product sections. No longer applicable for cb, icc, p.</t>
        </r>
      </text>
    </comment>
    <comment ref="X98" authorId="0" shapeId="0" xr:uid="{C16123C4-E4DC-4850-ABA6-BDBE83DA954F}">
      <text>
        <r>
          <rPr>
            <b/>
            <sz val="9"/>
            <color indexed="81"/>
            <rFont val="Tahoma"/>
            <family val="2"/>
          </rPr>
          <t>Is SPC in place? If so, list some examples where in the process SPC is used, and what SPC techniques are used.</t>
        </r>
      </text>
    </comment>
    <comment ref="A99" authorId="0" shapeId="0" xr:uid="{0CE247A5-0AA4-4BAC-A327-B5C70D8EC131}">
      <text>
        <r>
          <rPr>
            <b/>
            <sz val="9"/>
            <color indexed="81"/>
            <rFont val="Tahoma"/>
            <family val="2"/>
          </rPr>
          <t>Performance evaluation – Process Capability (Nothing)</t>
        </r>
      </text>
    </comment>
    <comment ref="H99" authorId="0" shapeId="0" xr:uid="{E38509AD-BBEF-423A-B0CC-FBC64E13F0F8}">
      <text>
        <r>
          <rPr>
            <b/>
            <sz val="9"/>
            <color indexed="81"/>
            <rFont val="Tahoma"/>
            <family val="2"/>
          </rPr>
          <t>ved from QMS section in cqmAP to Product sections. No longer applicable for cb, icc, p.</t>
        </r>
      </text>
    </comment>
    <comment ref="X99" authorId="0" shapeId="0" xr:uid="{48E4A46F-EAA0-4F96-8E13-3119292797B9}">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263A9AAF-9321-4627-B479-FE00EFE0FAC8}">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DC299B17-9504-4E3C-8E24-AA9F0978371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F2B72918-9AD8-4081-95C9-A9A7EED0140A}">
      <text>
        <r>
          <rPr>
            <b/>
            <sz val="9"/>
            <color indexed="81"/>
            <rFont val="Tahoma"/>
            <family val="2"/>
          </rPr>
          <t>ICM and IL - Reference Implementation and Mechanical Robustness</t>
        </r>
      </text>
    </comment>
    <comment ref="A112" authorId="0" shapeId="0" xr:uid="{F1D06AD1-9C2C-4FDA-8869-851BA4C95635}">
      <text>
        <r>
          <rPr>
            <b/>
            <sz val="9"/>
            <color indexed="81"/>
            <rFont val="Tahoma"/>
            <family val="2"/>
          </rPr>
          <t>Suitability of the IL,  ICC, and IAC for Visual Personalization</t>
        </r>
      </text>
    </comment>
    <comment ref="A113" authorId="0" shapeId="0" xr:uid="{C0573877-3768-4F04-B1AA-A8471B3668AC}">
      <text>
        <r>
          <rPr>
            <b/>
            <sz val="9"/>
            <color indexed="81"/>
            <rFont val="Tahoma"/>
            <family val="2"/>
          </rPr>
          <t>Toxicity, Health and Environment</t>
        </r>
      </text>
    </comment>
    <comment ref="A114" authorId="0" shapeId="0" xr:uid="{7D5BBD9C-F2D0-4E5F-8F06-62C4C949CF3C}">
      <text>
        <r>
          <rPr>
            <b/>
            <sz val="9"/>
            <color indexed="81"/>
            <rFont val="Tahoma"/>
            <family val="2"/>
          </rPr>
          <t>Suitability for an Identification Notch</t>
        </r>
      </text>
    </comment>
    <comment ref="H114" authorId="0" shapeId="0" xr:uid="{77977C83-1E2F-4724-9FC6-D2FF1A9FCA96}">
      <text>
        <r>
          <rPr>
            <b/>
            <sz val="9"/>
            <color indexed="81"/>
            <rFont val="Tahoma"/>
            <family val="2"/>
          </rPr>
          <t>Major rewrite to accommodate greater tolerance for placing notches defined in CDS</t>
        </r>
      </text>
    </comment>
    <comment ref="A115" authorId="0" shapeId="0" xr:uid="{5E1F2383-69F7-4188-A301-263E26C8FA12}">
      <text>
        <r>
          <rPr>
            <b/>
            <sz val="9"/>
            <color indexed="81"/>
            <rFont val="Tahoma"/>
            <family val="2"/>
          </rPr>
          <t>IAC – Interactive Cards – Requirement to maintain a valid CSI Letter</t>
        </r>
      </text>
    </comment>
    <comment ref="A116" authorId="0" shapeId="0" xr:uid="{6DF1BFC1-53CD-4753-8491-CCDA84038D6B}">
      <text>
        <r>
          <rPr>
            <b/>
            <sz val="9"/>
            <color indexed="81"/>
            <rFont val="Tahoma"/>
            <family val="2"/>
          </rPr>
          <t>Pilot, innovative, and interactive cardholder identification products requirement to undergo CQM Audits depending on annual production volume</t>
        </r>
      </text>
    </comment>
    <comment ref="A117" authorId="0" shapeId="0" xr:uid="{7EEE8DAF-EC83-45BD-B2EF-CE4859102500}">
      <text>
        <r>
          <rPr>
            <b/>
            <sz val="9"/>
            <color indexed="81"/>
            <rFont val="Tahoma"/>
            <family val="2"/>
          </rPr>
          <t>Products that are not compliant with applicable CQM requirements – Requirement to maintain a valid CSI Letter</t>
        </r>
      </text>
    </comment>
    <comment ref="A118" authorId="0" shapeId="0" xr:uid="{00622C90-2299-4667-8E70-DDBE9BA868D3}">
      <text>
        <r>
          <rPr>
            <b/>
            <sz val="9"/>
            <color indexed="81"/>
            <rFont val="Tahoma"/>
            <family val="2"/>
          </rPr>
          <t>Wrapping Test Robustness for IAC</t>
        </r>
      </text>
    </comment>
    <comment ref="A119" authorId="0" shapeId="0" xr:uid="{3561D9B5-9A6B-407F-B9E7-9C8F8FBF792F}">
      <text>
        <r>
          <rPr>
            <b/>
            <sz val="9"/>
            <color indexed="81"/>
            <rFont val="Tahoma"/>
            <family val="2"/>
          </rPr>
          <t>Functional Verification of Biometric Sensors</t>
        </r>
      </text>
    </comment>
    <comment ref="A120" authorId="0" shapeId="0" xr:uid="{D4B03EA8-6465-4D4A-A2BC-59A686CFE382}">
      <text>
        <r>
          <rPr>
            <b/>
            <sz val="9"/>
            <color indexed="81"/>
            <rFont val="Tahoma"/>
            <family val="2"/>
          </rPr>
          <t>Functional Verification of Additional Functionality</t>
        </r>
      </text>
    </comment>
    <comment ref="A121" authorId="0" shapeId="0" xr:uid="{B7206C1A-F546-4BDA-8642-7B5B6A458023}">
      <text>
        <r>
          <rPr>
            <b/>
            <sz val="9"/>
            <color indexed="81"/>
            <rFont val="Tahoma"/>
            <family val="2"/>
          </rPr>
          <t>IL – Construction and Specification</t>
        </r>
      </text>
    </comment>
    <comment ref="A122" authorId="0" shapeId="0" xr:uid="{ECEAB240-7A94-45DE-9D85-0D6C10AE5223}">
      <text>
        <r>
          <rPr>
            <b/>
            <sz val="9"/>
            <color indexed="81"/>
            <rFont val="Tahoma"/>
            <family val="2"/>
          </rPr>
          <t>Inlays and cards containing inlays – Specification of Personalization Restrictions</t>
        </r>
      </text>
    </comment>
    <comment ref="A124" authorId="0" shapeId="0" xr:uid="{A7900160-6766-4DEA-9D08-946614B010B5}">
      <text>
        <r>
          <rPr>
            <b/>
            <sz val="9"/>
            <color indexed="81"/>
            <rFont val="Tahoma"/>
            <family val="2"/>
          </rPr>
          <t>Answer-to-Reset ("ATR")</t>
        </r>
      </text>
    </comment>
    <comment ref="A125" authorId="0" shapeId="0" xr:uid="{2EBDB7AB-9915-4E6A-AF77-5465C47DA8A3}">
      <text>
        <r>
          <rPr>
            <b/>
            <sz val="9"/>
            <color indexed="81"/>
            <rFont val="Tahoma"/>
            <family val="2"/>
          </rPr>
          <t>Surface Profile of Contacts [IS7816-1]</t>
        </r>
      </text>
    </comment>
    <comment ref="A126" authorId="0" shapeId="0" xr:uid="{9F24382E-9006-451A-A326-B811909A968B}">
      <text>
        <r>
          <rPr>
            <b/>
            <sz val="9"/>
            <color indexed="81"/>
            <rFont val="Tahoma"/>
            <family val="2"/>
          </rPr>
          <t>Electrical Resistance of Contacts – prior to environmental and chemical exposure testing [IS7810]</t>
        </r>
      </text>
    </comment>
    <comment ref="A127" authorId="0" shapeId="0" xr:uid="{6A82D6FC-F927-48A7-AFBE-AF06D00805DC}">
      <text>
        <r>
          <rPr>
            <b/>
            <sz val="9"/>
            <color indexed="81"/>
            <rFont val="Tahoma"/>
            <family val="2"/>
          </rPr>
          <t>Electrical Resistance of Contacts – following exposure to Temperature and Humidity</t>
        </r>
      </text>
    </comment>
    <comment ref="A128" authorId="0" shapeId="0" xr:uid="{D8483EC3-40BA-420D-A8A0-1C5CCB1F0A9C}">
      <text>
        <r>
          <rPr>
            <b/>
            <sz val="9"/>
            <color indexed="81"/>
            <rFont val="Tahoma"/>
            <family val="2"/>
          </rPr>
          <t>Electrical Resistance of Contacts – following exposure to Salt Mist</t>
        </r>
      </text>
    </comment>
    <comment ref="A129" authorId="0" shapeId="0" xr:uid="{DEB624CC-0E79-457E-98C2-38455C85B7A4}">
      <text>
        <r>
          <rPr>
            <b/>
            <sz val="9"/>
            <color indexed="81"/>
            <rFont val="Tahoma"/>
            <family val="2"/>
          </rPr>
          <t>Contact Layout - Minimum Contact Areas</t>
        </r>
      </text>
    </comment>
    <comment ref="A130" authorId="0" shapeId="0" xr:uid="{85132CF0-089C-4E2C-94A9-C69AD5389304}">
      <text>
        <r>
          <rPr>
            <b/>
            <sz val="9"/>
            <color indexed="81"/>
            <rFont val="Tahoma"/>
            <family val="2"/>
          </rPr>
          <t>Design Rules for the Contact Layout</t>
        </r>
      </text>
    </comment>
    <comment ref="A131" authorId="0" shapeId="0" xr:uid="{8C594BE1-2EF5-446B-A21B-5034F3DEE1E7}">
      <text>
        <r>
          <rPr>
            <b/>
            <sz val="9"/>
            <color indexed="81"/>
            <rFont val="Tahoma"/>
            <family val="2"/>
          </rPr>
          <t>Contact Assignment</t>
        </r>
      </text>
    </comment>
    <comment ref="A133" authorId="0" shapeId="0" xr:uid="{7F320B78-F788-4D2F-9BBE-9C6B275B378F}">
      <text>
        <r>
          <rPr>
            <b/>
            <sz val="9"/>
            <color indexed="81"/>
            <rFont val="Tahoma"/>
            <family val="2"/>
          </rPr>
          <t>Verification of Antenna Functionality, and Answer-to-Select (“ATS”) or Answer-to-reQuest (“ATQ”)</t>
        </r>
      </text>
    </comment>
    <comment ref="A134" authorId="0" shapeId="0" xr:uid="{64896D7B-8AE3-431A-8F5B-FBA918D5E3E2}">
      <text>
        <r>
          <rPr>
            <b/>
            <sz val="9"/>
            <color indexed="81"/>
            <rFont val="Tahoma"/>
            <family val="2"/>
          </rPr>
          <t>Resonance Frequency</t>
        </r>
      </text>
    </comment>
    <comment ref="A135" authorId="0" shapeId="0" xr:uid="{914840F0-C5C1-463A-B892-570769AEEA74}">
      <text>
        <r>
          <rPr>
            <b/>
            <sz val="9"/>
            <color indexed="81"/>
            <rFont val="Tahoma"/>
            <family val="2"/>
          </rPr>
          <t>Q-Factor</t>
        </r>
      </text>
    </comment>
    <comment ref="A136" authorId="0" shapeId="0" xr:uid="{DCB17BFF-DFB7-4126-BAC4-ADD45FE4A221}">
      <text>
        <r>
          <rPr>
            <b/>
            <sz val="9"/>
            <color indexed="81"/>
            <rFont val="Tahoma"/>
            <family val="2"/>
          </rPr>
          <t>Reading Distance</t>
        </r>
      </text>
    </comment>
    <comment ref="A137" authorId="0" shapeId="0" xr:uid="{B2A9251B-EDC6-4B84-A062-E538CC21FAF8}">
      <text>
        <r>
          <rPr>
            <b/>
            <sz val="9"/>
            <color indexed="81"/>
            <rFont val="Tahoma"/>
            <family val="2"/>
          </rPr>
          <t>IL – Antenna design and electromagnetic performance</t>
        </r>
      </text>
    </comment>
    <comment ref="A138" authorId="0" shapeId="0" xr:uid="{0D89DAE4-5E0C-471E-90C0-60FB70EA254D}">
      <text>
        <r>
          <rPr>
            <b/>
            <sz val="9"/>
            <color indexed="81"/>
            <rFont val="Tahoma"/>
            <family val="2"/>
          </rPr>
          <t>Antenna Location in IL, ICC, and IAC</t>
        </r>
      </text>
    </comment>
    <comment ref="A139" authorId="0" shapeId="0" xr:uid="{FFAE3E32-5725-4672-9413-AFA29B2DA6E8}">
      <text>
        <r>
          <rPr>
            <b/>
            <sz val="9"/>
            <color indexed="81"/>
            <rFont val="Tahoma"/>
            <family val="2"/>
          </rPr>
          <t>Antenna Design – Minimum distance between mechanical personalization areas and the antenna in IL, ICC, IAC</t>
        </r>
      </text>
    </comment>
    <comment ref="H139" authorId="0" shapeId="0" xr:uid="{D15EE2F6-AE11-4E94-882F-78D190D13CDD}">
      <text>
        <r>
          <rPr>
            <b/>
            <sz val="9"/>
            <color indexed="81"/>
            <rFont val="Tahoma"/>
            <family val="2"/>
          </rPr>
          <t>adjustments for IAC and revised wording</t>
        </r>
      </text>
    </comment>
    <comment ref="A140" authorId="0" shapeId="0" xr:uid="{9EC56CB2-F0CC-4F20-9DFA-9CB830B0150B}">
      <text>
        <r>
          <rPr>
            <b/>
            <sz val="9"/>
            <color indexed="81"/>
            <rFont val="Tahoma"/>
            <family val="2"/>
          </rPr>
          <t>Antenna Design non-compliant with #2805# – Card Embossability</t>
        </r>
      </text>
    </comment>
    <comment ref="A142" authorId="0" shapeId="0" xr:uid="{7D90B7BA-9963-45FF-BE44-49AB336D567D}">
      <text>
        <r>
          <rPr>
            <b/>
            <sz val="9"/>
            <color indexed="81"/>
            <rFont val="Tahoma"/>
            <family val="2"/>
          </rPr>
          <t>IL – Antenna design and electromagnetic performance</t>
        </r>
      </text>
    </comment>
    <comment ref="A143" authorId="0" shapeId="0" xr:uid="{CEA775BD-8231-4280-AFDC-C28E8722609E}">
      <text>
        <r>
          <rPr>
            <b/>
            <sz val="9"/>
            <color indexed="81"/>
            <rFont val="Tahoma"/>
            <family val="2"/>
          </rPr>
          <t>IL Thickness</t>
        </r>
      </text>
    </comment>
    <comment ref="A144" authorId="0" shapeId="0" xr:uid="{DE574724-E951-4503-8CB6-22E2DB15BF30}">
      <text>
        <r>
          <rPr>
            <b/>
            <sz val="9"/>
            <color indexed="81"/>
            <rFont val="Tahoma"/>
            <family val="2"/>
          </rPr>
          <t>Antenna Location in IL, ICC, and IAC</t>
        </r>
      </text>
    </comment>
    <comment ref="A145" authorId="0" shapeId="0" xr:uid="{7379E5E6-19F6-4D80-BB75-D584067F9D46}">
      <text>
        <r>
          <rPr>
            <b/>
            <sz val="9"/>
            <color indexed="81"/>
            <rFont val="Tahoma"/>
            <family val="2"/>
          </rPr>
          <t>Antenna Design – Minimum distance between mechanical personalization areas and the antenna in IL, ICC, IAC</t>
        </r>
      </text>
    </comment>
    <comment ref="H145" authorId="0" shapeId="0" xr:uid="{EF7D2359-E513-449F-A4CA-4D266CA69755}">
      <text>
        <r>
          <rPr>
            <b/>
            <sz val="9"/>
            <color indexed="81"/>
            <rFont val="Tahoma"/>
            <family val="2"/>
          </rPr>
          <t>adjustments for IAC and revised wording</t>
        </r>
      </text>
    </comment>
    <comment ref="A146" authorId="0" shapeId="0" xr:uid="{D7190DE0-2F4A-4DA0-ABF3-6CFB9BE49E0A}">
      <text>
        <r>
          <rPr>
            <b/>
            <sz val="9"/>
            <color indexed="81"/>
            <rFont val="Tahoma"/>
            <family val="2"/>
          </rPr>
          <t>Antenna Design non-compliant with #2805# – IL Embossability</t>
        </r>
      </text>
    </comment>
    <comment ref="A148" authorId="0" shapeId="0" xr:uid="{34047677-EB9C-45DD-ACBB-B3717BB5F635}">
      <text>
        <r>
          <rPr>
            <b/>
            <sz val="9"/>
            <color indexed="81"/>
            <rFont val="Tahoma"/>
            <family val="2"/>
          </rPr>
          <t>IC Backside Roughness</t>
        </r>
      </text>
    </comment>
    <comment ref="X148" authorId="0" shapeId="0" xr:uid="{ACCAEC98-0A3F-4D2C-B11B-EBFD2A0244CF}">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49" authorId="0" shapeId="0" xr:uid="{D657C610-1537-4C38-906F-4473B0D71A42}">
      <text>
        <r>
          <rPr>
            <b/>
            <sz val="9"/>
            <color indexed="81"/>
            <rFont val="Tahoma"/>
            <family val="2"/>
          </rPr>
          <t>IC Visual Aspect – absence of critical defects</t>
        </r>
      </text>
    </comment>
    <comment ref="X149" authorId="0" shapeId="0" xr:uid="{9E451483-9E9C-4DBB-876B-55F5C0A8063F}">
      <text>
        <r>
          <rPr>
            <b/>
            <sz val="9"/>
            <color indexed="81"/>
            <rFont val="Tahoma"/>
            <family val="2"/>
          </rPr>
          <t>Assess if part of process in site, otherwise for iacicm, bsm, iacil, IAC assess that suppliers and subcons conducting backside treatment are required to ensure and verify compliance.</t>
        </r>
      </text>
    </comment>
    <comment ref="A150" authorId="0" shapeId="0" xr:uid="{A24F47D5-0331-48B7-917F-F50478D5DB23}">
      <text>
        <r>
          <rPr>
            <b/>
            <sz val="9"/>
            <color indexed="81"/>
            <rFont val="Tahoma"/>
            <family val="2"/>
          </rPr>
          <t>Mechanical Robustness – Flex Stress Robustness</t>
        </r>
      </text>
    </comment>
    <comment ref="I150" authorId="0" shapeId="0" xr:uid="{252C0DC1-320D-41BA-86C1-B63A84A8CBFE}">
      <text>
        <r>
          <rPr>
            <b/>
            <sz val="9"/>
            <color indexed="81"/>
            <rFont val="Tahoma"/>
            <family val="2"/>
          </rPr>
          <t>made specifically applicable to wafer backside processing</t>
        </r>
      </text>
    </comment>
    <comment ref="X150" authorId="0" shapeId="0" xr:uid="{C99D4374-1634-41A6-A5AD-6E37F15EBB45}">
      <text>
        <r>
          <rPr>
            <b/>
            <sz val="9"/>
            <color indexed="81"/>
            <rFont val="Tahoma"/>
            <family val="2"/>
          </rPr>
          <t>Assess if part of process in site, otherwise na</t>
        </r>
      </text>
    </comment>
    <comment ref="A151" authorId="0" shapeId="0" xr:uid="{7459BE7D-C203-492C-9145-331320125CF1}">
      <text>
        <r>
          <rPr>
            <b/>
            <sz val="9"/>
            <color indexed="81"/>
            <rFont val="Tahoma"/>
            <family val="2"/>
          </rPr>
          <t>Wire Bond Pull Strength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37375BCC-1565-4EA4-978A-22274A8C5E33}">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6C1E6943-EA84-4F8B-A7B2-4205BFCC90C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0EF3A82B-B701-4994-915E-0371AD3BB64E}">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2DB95E95-E212-419A-B871-CE646E4B7D91}">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A0519539-FD55-4474-8B45-E826EBCDEFA8}">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A8DBBF16-341C-417E-BF3E-8051E1307A83}">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3A767D23-624D-4762-9126-2CB6E4D41DF9}">
      <text>
        <r>
          <rPr>
            <b/>
            <sz val="9"/>
            <color indexed="81"/>
            <rFont val="Tahoma"/>
            <family val="2"/>
          </rPr>
          <t>Operational Planning and Control – Process Qualification Report (Nothing)</t>
        </r>
      </text>
    </comment>
    <comment ref="X71" authorId="0" shapeId="0" xr:uid="{6E0CE445-FC1E-40F3-A3B3-ED30A3BFB36A}">
      <text>
        <r>
          <rPr>
            <b/>
            <sz val="9"/>
            <color indexed="81"/>
            <rFont val="Tahoma"/>
            <family val="2"/>
          </rPr>
          <t>Verify that recent changes or additions to the process were qualified, note which samples checked, reference the report.</t>
        </r>
      </text>
    </comment>
    <comment ref="A72" authorId="0" shapeId="0" xr:uid="{407A63FD-EF5A-41F5-8E5B-F9040484144D}">
      <text>
        <r>
          <rPr>
            <b/>
            <sz val="9"/>
            <color indexed="81"/>
            <rFont val="Tahoma"/>
            <family val="2"/>
          </rPr>
          <t>Design and Development – Design and Development Planning (ISO only)</t>
        </r>
      </text>
    </comment>
    <comment ref="A73" authorId="0" shapeId="0" xr:uid="{C3696B17-B37F-41BC-9C50-A61C80527B23}">
      <text>
        <r>
          <rPr>
            <b/>
            <sz val="9"/>
            <color indexed="81"/>
            <rFont val="Tahoma"/>
            <family val="2"/>
          </rPr>
          <t>Design and Development – Feasibility Study (Nothing)</t>
        </r>
      </text>
    </comment>
    <comment ref="I73" authorId="0" shapeId="0" xr:uid="{64D3F497-0099-4D47-B295-575905A63C5F}">
      <text>
        <r>
          <rPr>
            <b/>
            <sz val="9"/>
            <color indexed="81"/>
            <rFont val="Tahoma"/>
            <family val="2"/>
          </rPr>
          <t>Moved to product specific QMS sections in cqmAP</t>
        </r>
      </text>
    </comment>
    <comment ref="A74" authorId="0" shapeId="0" xr:uid="{596D1283-5838-447B-BF53-D64DDA19E186}">
      <text>
        <r>
          <rPr>
            <b/>
            <sz val="9"/>
            <color indexed="81"/>
            <rFont val="Tahoma"/>
            <family val="2"/>
          </rPr>
          <t>Design and Development – Intermediate and Final Design Reviews (Nothing)</t>
        </r>
      </text>
    </comment>
    <comment ref="I74" authorId="0" shapeId="0" xr:uid="{5E9997EF-B663-45A7-9A27-BA1238B9C41C}">
      <text>
        <r>
          <rPr>
            <b/>
            <sz val="9"/>
            <color indexed="81"/>
            <rFont val="Tahoma"/>
            <family val="2"/>
          </rPr>
          <t>Moved to product specific QMS sections in cqmAP</t>
        </r>
      </text>
    </comment>
    <comment ref="A75" authorId="0" shapeId="0" xr:uid="{A0F6781A-40DE-4EEE-B0F3-109ECA118B2F}">
      <text>
        <r>
          <rPr>
            <b/>
            <sz val="9"/>
            <color indexed="81"/>
            <rFont val="Tahoma"/>
            <family val="2"/>
          </rPr>
          <t>Design and Development – Product Qualification Process (Nothing)</t>
        </r>
      </text>
    </comment>
    <comment ref="I75" authorId="0" shapeId="0" xr:uid="{488DC7BA-9F19-4E12-B579-EDB9C8790582}">
      <text>
        <r>
          <rPr>
            <b/>
            <sz val="9"/>
            <color indexed="81"/>
            <rFont val="Tahoma"/>
            <family val="2"/>
          </rPr>
          <t>Moved to product specific QMS sections in cqmAP</t>
        </r>
      </text>
    </comment>
    <comment ref="A76" authorId="0" shapeId="0" xr:uid="{1402CBD3-85DD-4CC5-8C1F-E4201EAFC4B3}">
      <text>
        <r>
          <rPr>
            <b/>
            <sz val="9"/>
            <color indexed="81"/>
            <rFont val="Tahoma"/>
            <family val="2"/>
          </rPr>
          <t>Design and Development – Product Qualification Plan (Nothing)</t>
        </r>
      </text>
    </comment>
    <comment ref="A77" authorId="0" shapeId="0" xr:uid="{9CBF45AD-4ED4-483E-B6FC-9D7BF530BF5B}">
      <text>
        <r>
          <rPr>
            <b/>
            <sz val="9"/>
            <color indexed="81"/>
            <rFont val="Tahoma"/>
            <family val="2"/>
          </rPr>
          <t>Design and Development – Product Qualification Report (Nothing)</t>
        </r>
      </text>
    </comment>
    <comment ref="A78" authorId="0" shapeId="0" xr:uid="{D4FEA661-E29E-42D4-A7FF-982A18D5FFA4}">
      <text>
        <r>
          <rPr>
            <b/>
            <sz val="9"/>
            <color indexed="81"/>
            <rFont val="Tahoma"/>
            <family val="2"/>
          </rPr>
          <t>Design and Development – Only Produce Qualified Products Using Qualified Processes (Nothing)</t>
        </r>
      </text>
    </comment>
    <comment ref="I78" authorId="0" shapeId="0" xr:uid="{F6AFA6C6-F070-4290-B44F-9C1F690BE18E}">
      <text>
        <r>
          <rPr>
            <b/>
            <sz val="9"/>
            <color indexed="81"/>
            <rFont val="Tahoma"/>
            <family val="2"/>
          </rPr>
          <t>Moved to product specific QMS sections in cqmAP</t>
        </r>
      </text>
    </comment>
    <comment ref="A79" authorId="0" shapeId="0" xr:uid="{27B90AFE-0C77-4986-9469-91A5077715DD}">
      <text>
        <r>
          <rPr>
            <b/>
            <sz val="9"/>
            <color indexed="81"/>
            <rFont val="Tahoma"/>
            <family val="2"/>
          </rPr>
          <t>Design and Development – Design and Development Outputs (ISO only)</t>
        </r>
      </text>
    </comment>
    <comment ref="A80" authorId="0" shapeId="0" xr:uid="{6F1F74EA-E4A1-428F-8A45-E0496152D5F2}">
      <text>
        <r>
          <rPr>
            <b/>
            <sz val="9"/>
            <color indexed="81"/>
            <rFont val="Tahoma"/>
            <family val="2"/>
          </rPr>
          <t>Design and Development – Product Specification (Nothing)</t>
        </r>
      </text>
    </comment>
    <comment ref="X80" authorId="0" shapeId="0" xr:uid="{99F7BC30-90B4-4213-A727-42A09D405CA7}">
      <text>
        <r>
          <rPr>
            <b/>
            <sz val="9"/>
            <color indexed="81"/>
            <rFont val="Tahoma"/>
            <family val="2"/>
          </rPr>
          <t>Verify that the product is fully specified, including orderspecific aspects, eg card construction and artwork for a CB.</t>
        </r>
      </text>
    </comment>
    <comment ref="A81" authorId="0" shapeId="0" xr:uid="{B89AAEDF-9F74-4758-998D-F8E4E193A7AE}">
      <text>
        <r>
          <rPr>
            <b/>
            <sz val="9"/>
            <color indexed="81"/>
            <rFont val="Tahoma"/>
            <family val="2"/>
          </rPr>
          <t>Design and Development – Product Family Specification (Nothing)</t>
        </r>
      </text>
    </comment>
    <comment ref="X81" authorId="0" shapeId="0" xr:uid="{E2A0EF56-0196-48A7-BD23-C09667065D35}">
      <text>
        <r>
          <rPr>
            <b/>
            <sz val="9"/>
            <color indexed="81"/>
            <rFont val="Tahoma"/>
            <family val="2"/>
          </rPr>
          <t>Describe if the vendor uses the concept of product family for qualification or monitoring.</t>
        </r>
      </text>
    </comment>
    <comment ref="A82" authorId="0" shapeId="0" xr:uid="{DDE056D5-D3A0-4B64-8B7E-8342A5A966AA}">
      <text>
        <r>
          <rPr>
            <b/>
            <sz val="9"/>
            <color indexed="81"/>
            <rFont val="Tahoma"/>
            <family val="2"/>
          </rPr>
          <t>Control of externally provided processes, products and services – Type and extent of control (ISO only)</t>
        </r>
      </text>
    </comment>
    <comment ref="H82" authorId="0" shapeId="0" xr:uid="{7085F57C-D7DE-44FA-8102-8DA704B37D4E}">
      <text>
        <r>
          <rPr>
            <b/>
            <sz val="9"/>
            <color indexed="81"/>
            <rFont val="Tahoma"/>
            <family val="2"/>
          </rPr>
          <t>Moved from QMS section in cqmAP to Product sections.</t>
        </r>
      </text>
    </comment>
    <comment ref="X82" authorId="0" shapeId="0" xr:uid="{3343A065-F93F-44E4-B188-72785EC20D6C}">
      <text>
        <r>
          <rPr>
            <b/>
            <sz val="9"/>
            <color indexed="81"/>
            <rFont val="Tahoma"/>
            <family val="2"/>
          </rPr>
          <t>Describe the main components subject to IQC beyond just quantity and type, describe the main characteristics checked.</t>
        </r>
      </text>
    </comment>
    <comment ref="A83" authorId="0" shapeId="0" xr:uid="{7234AE0E-0F63-4920-A5A5-F4CBF980ED95}">
      <text>
        <r>
          <rPr>
            <b/>
            <sz val="9"/>
            <color indexed="81"/>
            <rFont val="Tahoma"/>
            <family val="2"/>
          </rPr>
          <t>Procured or subcontracted CQM Products and Components – CQM Certification Status (Nothing)</t>
        </r>
      </text>
    </comment>
    <comment ref="X83" authorId="0" shapeId="0" xr:uid="{7FB794FD-7534-4544-9026-258F14B7CAF3}">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D7E8D277-96DA-4C59-9E04-571A974018A2}">
      <text>
        <r>
          <rPr>
            <b/>
            <sz val="9"/>
            <color indexed="81"/>
            <rFont val="Tahoma"/>
            <family val="2"/>
          </rPr>
          <t>Control of externally provided processes, products and services - Information for external providers (Nothing)</t>
        </r>
      </text>
    </comment>
    <comment ref="A85" authorId="0" shapeId="0" xr:uid="{621FF65D-23DC-4259-84F7-5DCEFC8348E9}">
      <text>
        <r>
          <rPr>
            <b/>
            <sz val="9"/>
            <color indexed="81"/>
            <rFont val="Tahoma"/>
            <family val="2"/>
          </rPr>
          <t>Subcontracted manufacturing of CQM Components – CQM certified Subcontractors (Nothing)</t>
        </r>
      </text>
    </comment>
    <comment ref="A86" authorId="0" shapeId="0" xr:uid="{34CB1515-8A29-4B3B-A915-7F083C1D5A8F}">
      <text>
        <r>
          <rPr>
            <b/>
            <sz val="9"/>
            <color indexed="81"/>
            <rFont val="Tahoma"/>
            <family val="2"/>
          </rPr>
          <t>Subcontracted manufacturing of CQM Components – Subcontractors not CQM certified (Nothing)</t>
        </r>
      </text>
    </comment>
    <comment ref="A87" authorId="0" shapeId="0" xr:uid="{E416F782-2111-4CB9-B723-08C873822503}">
      <text>
        <r>
          <rPr>
            <b/>
            <sz val="9"/>
            <color indexed="81"/>
            <rFont val="Tahoma"/>
            <family val="2"/>
          </rPr>
          <t>Production and Service Provision – Control of Production and Service Provision, QCP (ISO only)</t>
        </r>
      </text>
    </comment>
    <comment ref="A88" authorId="0" shapeId="0" xr:uid="{B7F621F9-7914-4085-8471-0660FAA1F26A}">
      <text>
        <r>
          <rPr>
            <b/>
            <sz val="9"/>
            <color indexed="81"/>
            <rFont val="Tahoma"/>
            <family val="2"/>
          </rPr>
          <t>Production and Service Provision – Product Family Based Sampling (Nothing)</t>
        </r>
      </text>
    </comment>
    <comment ref="A89" authorId="0" shapeId="0" xr:uid="{8BB6775A-CFDC-4A6D-8EDA-DA8CDEB5243B}">
      <text>
        <r>
          <rPr>
            <b/>
            <sz val="9"/>
            <color indexed="81"/>
            <rFont val="Tahoma"/>
            <family val="2"/>
          </rPr>
          <t>Production and Service Provision – Product Reliability Monitoring (Nothing)</t>
        </r>
      </text>
    </comment>
    <comment ref="A90" authorId="0" shapeId="0" xr:uid="{E7ACF621-5E8A-4F54-8347-D5001FF46211}">
      <text>
        <r>
          <rPr>
            <b/>
            <sz val="9"/>
            <color indexed="81"/>
            <rFont val="Tahoma"/>
            <family val="2"/>
          </rPr>
          <t>Production and Service Provision – Lot Based Production (Nothing)</t>
        </r>
      </text>
    </comment>
    <comment ref="A91" authorId="0" shapeId="0" xr:uid="{F974FF21-2C9B-4ADA-830F-1B6A55D9F292}">
      <text>
        <r>
          <rPr>
            <b/>
            <sz val="9"/>
            <color indexed="81"/>
            <rFont val="Tahoma"/>
            <family val="2"/>
          </rPr>
          <t>Production and Service Provision – Product Traceability (Nothing)</t>
        </r>
      </text>
    </comment>
    <comment ref="A92" authorId="0" shapeId="0" xr:uid="{0564452F-B659-4502-A697-4D5FF51EC3DB}">
      <text>
        <r>
          <rPr>
            <b/>
            <sz val="9"/>
            <color indexed="81"/>
            <rFont val="Tahoma"/>
            <family val="2"/>
          </rPr>
          <t>Production and Service Provision – Process Traceability (Nothing)</t>
        </r>
      </text>
    </comment>
    <comment ref="A93" authorId="0" shapeId="0" xr:uid="{E265A8B6-46D5-40A3-92E7-F8760ADC3E6F}">
      <text>
        <r>
          <rPr>
            <b/>
            <sz val="9"/>
            <color indexed="81"/>
            <rFont val="Tahoma"/>
            <family val="2"/>
          </rPr>
          <t>Production and Service Provision – Compliant Use of Materials and non-CQM Components (Nothing)</t>
        </r>
      </text>
    </comment>
    <comment ref="A94" authorId="0" shapeId="0" xr:uid="{87C6775B-A29C-4023-9CFD-24C72AA2AD06}">
      <text>
        <r>
          <rPr>
            <b/>
            <sz val="9"/>
            <color indexed="81"/>
            <rFont val="Tahoma"/>
            <family val="2"/>
          </rPr>
          <t>Production and Service Provision – Preservation of CQM Product and CQM Components during storage, processing and delivery (Nothing)</t>
        </r>
      </text>
    </comment>
    <comment ref="A95" authorId="0" shapeId="0" xr:uid="{B1F5293F-939B-44B1-829C-9B60D8A909B9}">
      <text>
        <r>
          <rPr>
            <b/>
            <sz val="9"/>
            <color indexed="81"/>
            <rFont val="Tahoma"/>
            <family val="2"/>
          </rPr>
          <t>Production and Service Provision – Batch Yield Limit (Nothing)</t>
        </r>
      </text>
    </comment>
    <comment ref="H95" authorId="0" shapeId="0" xr:uid="{A3C79179-EABD-44B4-9187-AA0D8A249E11}">
      <text>
        <r>
          <rPr>
            <b/>
            <sz val="9"/>
            <color indexed="81"/>
            <rFont val="Tahoma"/>
            <family val="2"/>
          </rPr>
          <t>Split #0703# into #0703# and #0707#</t>
        </r>
      </text>
    </comment>
    <comment ref="X95" authorId="0" shapeId="0" xr:uid="{E8053B36-78B8-479D-AEE1-F1200C5E10B2}">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50E712D8-3FDC-4431-91B4-69D72E2543CF}">
      <text>
        <r>
          <rPr>
            <b/>
            <sz val="9"/>
            <color indexed="81"/>
            <rFont val="Tahoma"/>
            <family val="2"/>
          </rPr>
          <t>Production and Service Provision – Release of Product and Services (Nothing)</t>
        </r>
      </text>
    </comment>
    <comment ref="H96" authorId="0" shapeId="0" xr:uid="{52AF702E-0F67-4154-82C3-96200801F285}">
      <text>
        <r>
          <rPr>
            <b/>
            <sz val="9"/>
            <color indexed="81"/>
            <rFont val="Tahoma"/>
            <family val="2"/>
          </rPr>
          <t>Split into #0703# and #0707#</t>
        </r>
      </text>
    </comment>
    <comment ref="X96" authorId="0" shapeId="0" xr:uid="{536602BD-668A-4003-A6D2-E5389F0339F6}">
      <text>
        <r>
          <rPr>
            <b/>
            <sz val="9"/>
            <color indexed="81"/>
            <rFont val="Tahoma"/>
            <family val="2"/>
          </rPr>
          <t>Describe the FQC if any.</t>
        </r>
      </text>
    </comment>
    <comment ref="A97" authorId="0" shapeId="0" xr:uid="{E836CF03-8422-497F-ADB4-C6FE23BCA7FF}">
      <text>
        <r>
          <rPr>
            <b/>
            <sz val="9"/>
            <color indexed="81"/>
            <rFont val="Tahoma"/>
            <family val="2"/>
          </rPr>
          <t>Production and Service Provision – Control of Nonconforming Outputs (ISO)</t>
        </r>
      </text>
    </comment>
    <comment ref="A98" authorId="0" shapeId="0" xr:uid="{693C834A-B214-497F-9135-58C14441A964}">
      <text>
        <r>
          <rPr>
            <b/>
            <sz val="9"/>
            <color indexed="81"/>
            <rFont val="Tahoma"/>
            <family val="2"/>
          </rPr>
          <t>Performance evaluation – Statistical Process Control (Nothing)</t>
        </r>
      </text>
    </comment>
    <comment ref="H98" authorId="0" shapeId="0" xr:uid="{FF1598E0-F4DE-4971-B4B5-D7035F09D462}">
      <text>
        <r>
          <rPr>
            <b/>
            <sz val="9"/>
            <color indexed="81"/>
            <rFont val="Tahoma"/>
            <family val="2"/>
          </rPr>
          <t>moved from QMS section in cqmAP to Product sections. No longer applicable for cb, icc, p.</t>
        </r>
      </text>
    </comment>
    <comment ref="X98" authorId="0" shapeId="0" xr:uid="{68A11CD4-7F56-4AF7-9381-1CB910A72792}">
      <text>
        <r>
          <rPr>
            <b/>
            <sz val="9"/>
            <color indexed="81"/>
            <rFont val="Tahoma"/>
            <family val="2"/>
          </rPr>
          <t>Is SPC in place? If so, list some examples where in the process SPC is used, and what SPC techniques are used.</t>
        </r>
      </text>
    </comment>
    <comment ref="A99" authorId="0" shapeId="0" xr:uid="{E7F64DB2-6B7A-4FFE-9717-F1C1310DEEA9}">
      <text>
        <r>
          <rPr>
            <b/>
            <sz val="9"/>
            <color indexed="81"/>
            <rFont val="Tahoma"/>
            <family val="2"/>
          </rPr>
          <t>Performance evaluation – Process Capability (Nothing)</t>
        </r>
      </text>
    </comment>
    <comment ref="H99" authorId="0" shapeId="0" xr:uid="{492FB1B4-B9A8-481E-9DA9-8373DD114670}">
      <text>
        <r>
          <rPr>
            <b/>
            <sz val="9"/>
            <color indexed="81"/>
            <rFont val="Tahoma"/>
            <family val="2"/>
          </rPr>
          <t>ved from QMS section in cqmAP to Product sections. No longer applicable for cb, icc, p.</t>
        </r>
      </text>
    </comment>
    <comment ref="X99" authorId="0" shapeId="0" xr:uid="{C5C0B87B-F409-420F-AC9D-45438AE5DE74}">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FED0DF38-ECC6-4F65-BF63-05A334A1FE94}">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714E1CF0-7206-4361-A3B7-EC402694B415}">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2E186141-C0CF-405A-810A-797FF22E28AA}">
      <text>
        <r>
          <rPr>
            <b/>
            <sz val="9"/>
            <color indexed="81"/>
            <rFont val="Tahoma"/>
            <family val="2"/>
          </rPr>
          <t>Loading of Software into IC, ICM, IL, or card before personalization</t>
        </r>
      </text>
    </comment>
    <comment ref="A112" authorId="0" shapeId="0" xr:uid="{0FAFFA32-885E-43EC-A779-312A5FF7FA8F}">
      <text>
        <r>
          <rPr>
            <b/>
            <sz val="9"/>
            <color indexed="81"/>
            <rFont val="Tahoma"/>
            <family val="2"/>
          </rPr>
          <t>CB, ICC, IAC - Construction and Specification</t>
        </r>
      </text>
    </comment>
    <comment ref="A113" authorId="0" shapeId="0" xr:uid="{3D12F732-7FB7-4307-B272-9A6D03AB1949}">
      <text>
        <r>
          <rPr>
            <b/>
            <sz val="9"/>
            <color indexed="81"/>
            <rFont val="Tahoma"/>
            <family val="2"/>
          </rPr>
          <t>Width and Height [IS7810]</t>
        </r>
      </text>
    </comment>
    <comment ref="A114" authorId="0" shapeId="0" xr:uid="{2D4896A0-5496-42D4-A29D-699A82AEF722}">
      <text>
        <r>
          <rPr>
            <b/>
            <sz val="9"/>
            <color indexed="81"/>
            <rFont val="Tahoma"/>
            <family val="2"/>
          </rPr>
          <t>Thickness outside Contacts, Embossed Areas and Add-on Areas [IS7810]</t>
        </r>
      </text>
    </comment>
    <comment ref="A115" authorId="0" shapeId="0" xr:uid="{1CF48735-C285-43E1-A169-14F7456433F2}">
      <text>
        <r>
          <rPr>
            <b/>
            <sz val="9"/>
            <color indexed="81"/>
            <rFont val="Tahoma"/>
            <family val="2"/>
          </rPr>
          <t>Thickness within Add-on Areas</t>
        </r>
      </text>
    </comment>
    <comment ref="A116" authorId="0" shapeId="0" xr:uid="{2FB76521-4924-4CE8-9B1F-78B9F15E7DB2}">
      <text>
        <r>
          <rPr>
            <b/>
            <sz val="9"/>
            <color indexed="81"/>
            <rFont val="Tahoma"/>
            <family val="2"/>
          </rPr>
          <t>Corners [IS7810]</t>
        </r>
      </text>
    </comment>
    <comment ref="A117" authorId="0" shapeId="0" xr:uid="{470763D4-2DEE-4445-B761-7F4EED21289F}">
      <text>
        <r>
          <rPr>
            <b/>
            <sz val="9"/>
            <color indexed="81"/>
            <rFont val="Tahoma"/>
            <family val="2"/>
          </rPr>
          <t>Card Edges [IS7810]</t>
        </r>
      </text>
    </comment>
    <comment ref="A118" authorId="0" shapeId="0" xr:uid="{F94FB49B-8326-4DD2-AFEB-6897175D43E6}">
      <text>
        <r>
          <rPr>
            <b/>
            <sz val="9"/>
            <color indexed="81"/>
            <rFont val="Tahoma"/>
            <family val="2"/>
          </rPr>
          <t>Overall Card Warpage [IS7810]</t>
        </r>
      </text>
    </comment>
    <comment ref="A119" authorId="0" shapeId="0" xr:uid="{3CA9CD6D-B5A5-4B38-AE81-A983C50989D5}">
      <text>
        <r>
          <rPr>
            <b/>
            <sz val="9"/>
            <color indexed="81"/>
            <rFont val="Tahoma"/>
            <family val="2"/>
          </rPr>
          <t>Opacity of cards with an opaque core [IS7810]</t>
        </r>
      </text>
    </comment>
    <comment ref="A120" authorId="0" shapeId="0" xr:uid="{7ADABDBF-8539-46C6-936F-9DDF09A397C2}">
      <text>
        <r>
          <rPr>
            <b/>
            <sz val="9"/>
            <color indexed="81"/>
            <rFont val="Tahoma"/>
            <family val="2"/>
          </rPr>
          <t>Opacity of cards with a translucent or transparent core [IS7810]</t>
        </r>
      </text>
    </comment>
    <comment ref="A121" authorId="0" shapeId="0" xr:uid="{D323659F-A28F-4E12-939B-7416EFAB1DD2}">
      <text>
        <r>
          <rPr>
            <b/>
            <sz val="9"/>
            <color indexed="81"/>
            <rFont val="Tahoma"/>
            <family val="2"/>
          </rPr>
          <t>Magnetic Stripe – Application Technology</t>
        </r>
      </text>
    </comment>
    <comment ref="A122" authorId="0" shapeId="0" xr:uid="{085CF090-1287-4538-8C52-BE7BC72C9339}">
      <text>
        <r>
          <rPr>
            <b/>
            <sz val="9"/>
            <color indexed="81"/>
            <rFont val="Tahoma"/>
            <family val="2"/>
          </rPr>
          <t>Magnetic Stripe – Location of Magnetic Stripe [ISO7811-6]</t>
        </r>
      </text>
    </comment>
    <comment ref="A123" authorId="0" shapeId="0" xr:uid="{ACC63E06-A609-4CDF-B731-52EDE02EFD53}">
      <text>
        <r>
          <rPr>
            <b/>
            <sz val="9"/>
            <color indexed="81"/>
            <rFont val="Tahoma"/>
            <family val="2"/>
          </rPr>
          <t>Magnetic Stripe – Magnetic Stripe Area Warpage [ISO7811-6]</t>
        </r>
      </text>
    </comment>
    <comment ref="A124" authorId="0" shapeId="0" xr:uid="{9D6AB10C-0DCD-402B-9672-8DDF4B03927F}">
      <text>
        <r>
          <rPr>
            <b/>
            <sz val="9"/>
            <color indexed="81"/>
            <rFont val="Tahoma"/>
            <family val="2"/>
          </rPr>
          <t>Magnetic Stripe – Magnetic Stripe Surface Distortions [ISO7811-6]</t>
        </r>
      </text>
    </comment>
    <comment ref="A125" authorId="0" shapeId="0" xr:uid="{30645511-5876-4D34-8B38-85C06002FF7F}">
      <text>
        <r>
          <rPr>
            <b/>
            <sz val="9"/>
            <color indexed="81"/>
            <rFont val="Tahoma"/>
            <family val="2"/>
          </rPr>
          <t>Magnetic Stripe – Magnetic Stripe Surface Roughness [ISO7811-6]</t>
        </r>
      </text>
    </comment>
    <comment ref="A126" authorId="0" shapeId="0" xr:uid="{4DC34B3D-A52C-4BD5-8385-8D713176D39F}">
      <text>
        <r>
          <rPr>
            <b/>
            <sz val="9"/>
            <color indexed="81"/>
            <rFont val="Tahoma"/>
            <family val="2"/>
          </rPr>
          <t>Height and Surface Profile of the Magnetic Stripe [ISO7811-6]</t>
        </r>
      </text>
    </comment>
    <comment ref="A127" authorId="0" shapeId="0" xr:uid="{A6885374-9841-45A1-BBE8-E8C31911C66E}">
      <text>
        <r>
          <rPr>
            <b/>
            <sz val="9"/>
            <color indexed="81"/>
            <rFont val="Tahoma"/>
            <family val="2"/>
          </rPr>
          <t>Magnetic Stripe – Adhesion of Stripe to Card [ISO7811-6]</t>
        </r>
      </text>
    </comment>
    <comment ref="A128" authorId="0" shapeId="0" xr:uid="{D6CCF42C-230E-46E8-B871-2C94B965338D}">
      <text>
        <r>
          <rPr>
            <b/>
            <sz val="9"/>
            <color indexed="81"/>
            <rFont val="Tahoma"/>
            <family val="2"/>
          </rPr>
          <t>Magnetic Stripe – Wear from Read/Write Head [ISO7811-6]</t>
        </r>
      </text>
    </comment>
    <comment ref="A129" authorId="0" shapeId="0" xr:uid="{0C7DFFC5-1D16-4988-86F8-BB949F0673FC}">
      <text>
        <r>
          <rPr>
            <b/>
            <sz val="9"/>
            <color indexed="81"/>
            <rFont val="Tahoma"/>
            <family val="2"/>
          </rPr>
          <t>Magnetic Stripe – Dynamic Characteristics of a High Coercivity Magnetic Stripe [ISO7811-6]</t>
        </r>
      </text>
    </comment>
    <comment ref="A130" authorId="0" shapeId="0" xr:uid="{D288A510-047C-4D85-BE70-A2A8CF0C3F7C}">
      <text>
        <r>
          <rPr>
            <b/>
            <sz val="9"/>
            <color indexed="81"/>
            <rFont val="Tahoma"/>
            <family val="2"/>
          </rPr>
          <t>Solidity – Peel Strength of the Overlay [IS7810]</t>
        </r>
      </text>
    </comment>
    <comment ref="A131" authorId="0" shapeId="0" xr:uid="{95A6E887-A676-443E-94C0-2A271ED25476}">
      <text>
        <r>
          <rPr>
            <b/>
            <sz val="9"/>
            <color indexed="81"/>
            <rFont val="Tahoma"/>
            <family val="2"/>
          </rPr>
          <t>Solidity – Peel Strength between Core Layers [IS7810]</t>
        </r>
      </text>
    </comment>
    <comment ref="A132" authorId="0" shapeId="0" xr:uid="{98234216-5EC2-44BB-88CE-2CA8C8682E40}">
      <text>
        <r>
          <rPr>
            <b/>
            <sz val="9"/>
            <color indexed="81"/>
            <rFont val="Tahoma"/>
            <family val="2"/>
          </rPr>
          <t>Solidity – Peel Strength of the Overlay after Temperature and Humidity Exposure</t>
        </r>
      </text>
    </comment>
    <comment ref="A133" authorId="0" shapeId="0" xr:uid="{6B2D2063-AF57-406D-BAE6-95A50BF1076F}">
      <text>
        <r>
          <rPr>
            <b/>
            <sz val="9"/>
            <color indexed="81"/>
            <rFont val="Tahoma"/>
            <family val="2"/>
          </rPr>
          <t>Solidity – Resistance to Corner Impact</t>
        </r>
      </text>
    </comment>
    <comment ref="A134" authorId="0" shapeId="0" xr:uid="{C93F5B39-7368-4260-8D2E-C105CC3FA5CE}">
      <text>
        <r>
          <rPr>
            <b/>
            <sz val="9"/>
            <color indexed="81"/>
            <rFont val="Tahoma"/>
            <family val="2"/>
          </rPr>
          <t>Solidity – Resistance to Surface Abrasion</t>
        </r>
      </text>
    </comment>
    <comment ref="A135" authorId="0" shapeId="0" xr:uid="{597B49F9-2347-42EB-B905-9B1C675FFEDC}">
      <text>
        <r>
          <rPr>
            <b/>
            <sz val="9"/>
            <color indexed="81"/>
            <rFont val="Tahoma"/>
            <family val="2"/>
          </rPr>
          <t>Solidity – Adhesion or Blocking [IS7810]</t>
        </r>
      </text>
    </comment>
    <comment ref="A136" authorId="0" shapeId="0" xr:uid="{EBEF19FC-24F1-4771-8F9A-8ADE5AAFAEF1}">
      <text>
        <r>
          <rPr>
            <b/>
            <sz val="9"/>
            <color indexed="81"/>
            <rFont val="Tahoma"/>
            <family val="2"/>
          </rPr>
          <t>Layout and Printing – Printing according to Card Design Standards</t>
        </r>
      </text>
    </comment>
    <comment ref="X136" authorId="0" shapeId="0" xr:uid="{548E1DA7-7F88-4BE5-A569-970B8A55BDC5}">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7" authorId="0" shapeId="0" xr:uid="{913BB57C-DADB-4439-85CC-B97094A3EC13}">
      <text>
        <r>
          <rPr>
            <b/>
            <sz val="9"/>
            <color indexed="81"/>
            <rFont val="Tahoma"/>
            <family val="2"/>
          </rPr>
          <t>Layout and Printing – Color Reference System	and Printed Color Tolerance</t>
        </r>
      </text>
    </comment>
    <comment ref="A138" authorId="0" shapeId="0" xr:uid="{ACDECE56-2248-47D9-9B77-3141F9BE2B64}">
      <text>
        <r>
          <rPr>
            <b/>
            <sz val="9"/>
            <color indexed="81"/>
            <rFont val="Tahoma"/>
            <family val="2"/>
          </rPr>
          <t>Layout and Printing – Printing Registration</t>
        </r>
      </text>
    </comment>
    <comment ref="A139" authorId="0" shapeId="0" xr:uid="{41B8DCBE-A061-4880-9194-1333D7C6E1D6}">
      <text>
        <r>
          <rPr>
            <b/>
            <sz val="9"/>
            <color indexed="81"/>
            <rFont val="Tahoma"/>
            <family val="2"/>
          </rPr>
          <t>Layout and Printing – Printing Defects</t>
        </r>
      </text>
    </comment>
    <comment ref="A140" authorId="0" shapeId="0" xr:uid="{233F2927-5F39-427D-8FAC-5A39B55A8F90}">
      <text>
        <r>
          <rPr>
            <b/>
            <sz val="9"/>
            <color indexed="81"/>
            <rFont val="Tahoma"/>
            <family val="2"/>
          </rPr>
          <t>Layout and Printing – Card Assembly Defects</t>
        </r>
      </text>
    </comment>
    <comment ref="A141" authorId="0" shapeId="0" xr:uid="{FDF6E66D-9576-4E9C-98DE-B7B2EA2E3AF4}">
      <text>
        <r>
          <rPr>
            <b/>
            <sz val="9"/>
            <color indexed="81"/>
            <rFont val="Tahoma"/>
            <family val="2"/>
          </rPr>
          <t>Layout and Printing – UV Printing</t>
        </r>
      </text>
    </comment>
    <comment ref="A142" authorId="0" shapeId="0" xr:uid="{681A4910-75E4-4676-9C15-FF2CF0552927}">
      <text>
        <r>
          <rPr>
            <b/>
            <sz val="9"/>
            <color indexed="81"/>
            <rFont val="Tahoma"/>
            <family val="2"/>
          </rPr>
          <t>Layout and Printing – Printed Security Elements</t>
        </r>
      </text>
    </comment>
    <comment ref="A143" authorId="0" shapeId="0" xr:uid="{55C6740B-B404-4DF8-938C-7E43C12AD1F0}">
      <text>
        <r>
          <rPr>
            <b/>
            <sz val="9"/>
            <color indexed="81"/>
            <rFont val="Tahoma"/>
            <family val="2"/>
          </rPr>
          <t>Hologram (including PBM)</t>
        </r>
      </text>
    </comment>
    <comment ref="A144" authorId="0" shapeId="0" xr:uid="{9D963F67-B9F0-4026-BAF3-93F95903225A}">
      <text>
        <r>
          <rPr>
            <b/>
            <sz val="9"/>
            <color indexed="81"/>
            <rFont val="Tahoma"/>
            <family val="2"/>
          </rPr>
          <t>Signature Panel</t>
        </r>
      </text>
    </comment>
    <comment ref="A145" authorId="0" shapeId="0" xr:uid="{F46F8F83-A1B5-43BA-8212-B464141ED698}">
      <text>
        <r>
          <rPr>
            <b/>
            <sz val="9"/>
            <color indexed="81"/>
            <rFont val="Tahoma"/>
            <family val="2"/>
          </rPr>
          <t>ICC – Surface Stability – Inlay not affecting Visual Aspect of Card</t>
        </r>
      </text>
    </comment>
    <comment ref="A146" authorId="0" shapeId="0" xr:uid="{606C0CEB-5B4B-4D5C-AC1A-EB8FBA05BA03}">
      <text>
        <r>
          <rPr>
            <b/>
            <sz val="9"/>
            <color indexed="81"/>
            <rFont val="Tahoma"/>
            <family val="2"/>
          </rPr>
          <t>Suitability of the IL,  ICC, and IAC for Visual Personalization</t>
        </r>
      </text>
    </comment>
    <comment ref="A147" authorId="0" shapeId="0" xr:uid="{4D712660-55B4-40D1-A261-8C7232C63C29}">
      <text>
        <r>
          <rPr>
            <b/>
            <sz val="9"/>
            <color indexed="81"/>
            <rFont val="Tahoma"/>
            <family val="2"/>
          </rPr>
          <t>Bending Stiffness</t>
        </r>
      </text>
    </comment>
    <comment ref="A148" authorId="0" shapeId="0" xr:uid="{381A3229-B207-4909-9391-69C8B7670054}">
      <text>
        <r>
          <rPr>
            <b/>
            <sz val="9"/>
            <color indexed="81"/>
            <rFont val="Tahoma"/>
            <family val="2"/>
          </rPr>
          <t>Dynamic Bending Stress [IS7810]</t>
        </r>
      </text>
    </comment>
    <comment ref="A149" authorId="0" shapeId="0" xr:uid="{81508239-3B35-4294-8952-EC466E789948}">
      <text>
        <r>
          <rPr>
            <b/>
            <sz val="9"/>
            <color indexed="81"/>
            <rFont val="Tahoma"/>
            <family val="2"/>
          </rPr>
          <t>Dynamic Torsional Stress</t>
        </r>
      </text>
    </comment>
    <comment ref="A150" authorId="0" shapeId="0" xr:uid="{913D554A-0C85-457C-8E7B-EB98DB2D32AF}">
      <text>
        <r>
          <rPr>
            <b/>
            <sz val="9"/>
            <color indexed="81"/>
            <rFont val="Tahoma"/>
            <family val="2"/>
          </rPr>
          <t>Extended Dynamic Torsional Stress</t>
        </r>
      </text>
    </comment>
    <comment ref="I150" authorId="0" shapeId="0" xr:uid="{7654F5E2-1F9A-408E-84FA-6C67DDE05938}">
      <text>
        <r>
          <rPr>
            <b/>
            <sz val="9"/>
            <color indexed="81"/>
            <rFont val="Tahoma"/>
            <family val="2"/>
          </rPr>
          <t>tag changed from #3043# to #3069# as was duplicate</t>
        </r>
      </text>
    </comment>
    <comment ref="A151" authorId="0" shapeId="0" xr:uid="{9E8DDF2B-611F-4B36-B0D5-B281080E2646}">
      <text>
        <r>
          <rPr>
            <b/>
            <sz val="9"/>
            <color indexed="81"/>
            <rFont val="Tahoma"/>
            <family val="2"/>
          </rPr>
          <t>Durability - Temperature and Humidity Exposure</t>
        </r>
      </text>
    </comment>
    <comment ref="A152" authorId="0" shapeId="0" xr:uid="{E8474F09-7CF5-4E2A-B15F-FC5B048502D3}">
      <text>
        <r>
          <rPr>
            <b/>
            <sz val="9"/>
            <color indexed="81"/>
            <rFont val="Tahoma"/>
            <family val="2"/>
          </rPr>
          <t>Resistance to Heat</t>
        </r>
      </text>
    </comment>
    <comment ref="A153" authorId="0" shapeId="0" xr:uid="{A4206A99-DC4D-47A7-85BA-0E8B0E6FB8F7}">
      <text>
        <r>
          <rPr>
            <b/>
            <sz val="9"/>
            <color indexed="81"/>
            <rFont val="Tahoma"/>
            <family val="2"/>
          </rPr>
          <t>Resistance to Chemicals</t>
        </r>
      </text>
    </comment>
    <comment ref="A154" authorId="0" shapeId="0" xr:uid="{E9AF17DB-995F-4B58-BFC6-44C37C3DAD3D}">
      <text>
        <r>
          <rPr>
            <b/>
            <sz val="9"/>
            <color indexed="81"/>
            <rFont val="Tahoma"/>
            <family val="2"/>
          </rPr>
          <t>Extended Short-Term Resistance to Chemicals [IS7810], [ISO7811-6]</t>
        </r>
      </text>
    </comment>
    <comment ref="A155" authorId="0" shapeId="0" xr:uid="{2659779F-C707-4C39-B631-E0354ED4DA50}">
      <text>
        <r>
          <rPr>
            <b/>
            <sz val="9"/>
            <color indexed="81"/>
            <rFont val="Tahoma"/>
            <family val="2"/>
          </rPr>
          <t>Use Conditions</t>
        </r>
      </text>
    </comment>
    <comment ref="A156" authorId="0" shapeId="0" xr:uid="{F7B86052-65DE-4F5E-9936-875DF3DC9B5B}">
      <text>
        <r>
          <rPr>
            <b/>
            <sz val="9"/>
            <color indexed="81"/>
            <rFont val="Tahoma"/>
            <family val="2"/>
          </rPr>
          <t>Toxicity, Health and Environment</t>
        </r>
      </text>
    </comment>
    <comment ref="A157" authorId="0" shapeId="0" xr:uid="{75FFACD3-8B09-433B-9DB5-4E894D740CA8}">
      <text>
        <r>
          <rPr>
            <b/>
            <sz val="9"/>
            <color indexed="81"/>
            <rFont val="Tahoma"/>
            <family val="2"/>
          </rPr>
          <t>ESD Conductivity - ESC</t>
        </r>
      </text>
    </comment>
    <comment ref="A158" authorId="0" shapeId="0" xr:uid="{FA359C34-EFE4-4361-A0C0-F003BA31253F}">
      <text>
        <r>
          <rPr>
            <b/>
            <sz val="9"/>
            <color indexed="81"/>
            <rFont val="Tahoma"/>
            <family val="2"/>
          </rPr>
          <t>Suitability for an Identification Notch</t>
        </r>
      </text>
    </comment>
    <comment ref="H158" authorId="0" shapeId="0" xr:uid="{066D114A-E08E-4C43-84A5-2010C7E35356}">
      <text>
        <r>
          <rPr>
            <b/>
            <sz val="9"/>
            <color indexed="81"/>
            <rFont val="Tahoma"/>
            <family val="2"/>
          </rPr>
          <t>Major rewrite to accommodate greater tolerance for placing notches defined in CDS</t>
        </r>
      </text>
    </comment>
    <comment ref="A159" authorId="0" shapeId="0" xr:uid="{D30370F9-67CB-481D-BC70-26D9B2465027}">
      <text>
        <r>
          <rPr>
            <b/>
            <sz val="9"/>
            <color indexed="81"/>
            <rFont val="Tahoma"/>
            <family val="2"/>
          </rPr>
          <t>IAC – Interactive Cards – Requirement to maintain a valid CSI Letter</t>
        </r>
      </text>
    </comment>
    <comment ref="A160" authorId="0" shapeId="0" xr:uid="{52FB6A85-C683-4689-AFF1-BD5D425DDFB5}">
      <text>
        <r>
          <rPr>
            <b/>
            <sz val="9"/>
            <color indexed="81"/>
            <rFont val="Tahoma"/>
            <family val="2"/>
          </rPr>
          <t>Pilot, innovative, and interactive cardholder identification products requirement to undergo CQM Audits depending on annual production volume</t>
        </r>
      </text>
    </comment>
    <comment ref="A161" authorId="0" shapeId="0" xr:uid="{0F943E61-CD93-4D1B-9784-508938BCEC99}">
      <text>
        <r>
          <rPr>
            <b/>
            <sz val="9"/>
            <color indexed="81"/>
            <rFont val="Tahoma"/>
            <family val="2"/>
          </rPr>
          <t>Products that are not compliant with applicable CQM requirements – Requirement to maintain a valid CSI Letter</t>
        </r>
      </text>
    </comment>
    <comment ref="A162" authorId="0" shapeId="0" xr:uid="{8B3AC72C-A416-482F-BA0D-7C6FC0E7177C}">
      <text>
        <r>
          <rPr>
            <b/>
            <sz val="9"/>
            <color indexed="81"/>
            <rFont val="Tahoma"/>
            <family val="2"/>
          </rPr>
          <t>CB, ICC, and IAC – Requirement to maintain a valid Mastercard Card Vendor Conformity Statement ("CVCS")</t>
        </r>
      </text>
    </comment>
    <comment ref="X162" authorId="0" shapeId="0" xr:uid="{EDBB8359-0C88-4990-AEBF-CE01B1443422}">
      <text>
        <r>
          <rPr>
            <b/>
            <sz val="9"/>
            <color indexed="81"/>
            <rFont val="Tahoma"/>
            <family val="2"/>
          </rPr>
          <t>Verify that the ICC, IAC site is covered by a valid CVCS. Verify that the ICC, IAC vendor produces are covered by a LoA or CCS issued to the Card Vendor or their supplier. For every 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63" authorId="0" shapeId="0" xr:uid="{C05574C8-2D9F-4E1C-8E7F-06D0386CD863}">
      <text>
        <r>
          <rPr>
            <b/>
            <sz val="9"/>
            <color indexed="81"/>
            <rFont val="Tahoma"/>
            <family val="2"/>
          </rPr>
          <t>Card - Construction and Specification</t>
        </r>
      </text>
    </comment>
    <comment ref="A164" authorId="0" shapeId="0" xr:uid="{69F53DC4-53AB-43DD-A83F-B5068BEBFF6F}">
      <text>
        <r>
          <rPr>
            <b/>
            <sz val="9"/>
            <color indexed="81"/>
            <rFont val="Tahoma"/>
            <family val="2"/>
          </rPr>
          <t>Wrapping Test Robustness for IAC</t>
        </r>
      </text>
    </comment>
    <comment ref="A165" authorId="0" shapeId="0" xr:uid="{FEB3C5BC-BB15-4EDB-9070-6C19B286588B}">
      <text>
        <r>
          <rPr>
            <b/>
            <sz val="9"/>
            <color indexed="81"/>
            <rFont val="Tahoma"/>
            <family val="2"/>
          </rPr>
          <t>3 wheel Test Robustness for Interactive Cards (“IAC”) and ICC made without an ICM</t>
        </r>
      </text>
    </comment>
    <comment ref="H165" authorId="0" shapeId="0" xr:uid="{E8A4BAF1-DAD5-4507-BF3C-5E6A181ADE1E}">
      <text>
        <r>
          <rPr>
            <b/>
            <sz val="9"/>
            <color indexed="81"/>
            <rFont val="Tahoma"/>
            <family val="2"/>
          </rPr>
          <t>added clarification regarding re-using sample and validity of results obtained using a force higher than the minimum force.</t>
        </r>
      </text>
    </comment>
    <comment ref="A166" authorId="0" shapeId="0" xr:uid="{FAFF608B-951B-44F6-A074-9490BD7DBB3D}">
      <text>
        <r>
          <rPr>
            <b/>
            <sz val="9"/>
            <color indexed="81"/>
            <rFont val="Tahoma"/>
            <family val="2"/>
          </rPr>
          <t>Functional Verification of Biometric Sensors</t>
        </r>
      </text>
    </comment>
    <comment ref="A167" authorId="0" shapeId="0" xr:uid="{4E69F60F-B09E-429F-9D71-32481A63D671}">
      <text>
        <r>
          <rPr>
            <b/>
            <sz val="9"/>
            <color indexed="81"/>
            <rFont val="Tahoma"/>
            <family val="2"/>
          </rPr>
          <t>Functional Verification of Additional Functionality</t>
        </r>
      </text>
    </comment>
    <comment ref="A168" authorId="0" shapeId="0" xr:uid="{48DE9671-B65F-49F8-9454-0A560C9357E8}">
      <text>
        <r>
          <rPr>
            <b/>
            <sz val="9"/>
            <color indexed="81"/>
            <rFont val="Tahoma"/>
            <family val="2"/>
          </rPr>
          <t>IC Location in IL, ilICC and IAC</t>
        </r>
      </text>
    </comment>
    <comment ref="A169" authorId="0" shapeId="0" xr:uid="{E72035C7-F59B-4474-96C5-1AEA35372B90}">
      <text>
        <r>
          <rPr>
            <b/>
            <sz val="9"/>
            <color indexed="81"/>
            <rFont val="Tahoma"/>
            <family val="2"/>
          </rPr>
          <t>Inlays and cards containing inlays – Specification of Personalization Restrictions</t>
        </r>
      </text>
    </comment>
    <comment ref="A171" authorId="0" shapeId="0" xr:uid="{1A476C82-153E-4BB1-B9F6-9B7636D053CF}">
      <text>
        <r>
          <rPr>
            <b/>
            <sz val="9"/>
            <color indexed="81"/>
            <rFont val="Tahoma"/>
            <family val="2"/>
          </rPr>
          <t>Answer-to-Reset ("ATR")</t>
        </r>
      </text>
    </comment>
    <comment ref="A172" authorId="0" shapeId="0" xr:uid="{3E0237ED-E204-4D6E-B458-B6F6240B582A}">
      <text>
        <r>
          <rPr>
            <b/>
            <sz val="9"/>
            <color indexed="81"/>
            <rFont val="Tahoma"/>
            <family val="2"/>
          </rPr>
          <t>Electrical Resistance of Contacts – prior to environmental and chemical exposure testing [IS7810]</t>
        </r>
      </text>
    </comment>
    <comment ref="A173" authorId="0" shapeId="0" xr:uid="{C85F30EC-B260-43F8-B9EF-F258E3393EE5}">
      <text>
        <r>
          <rPr>
            <b/>
            <sz val="9"/>
            <color indexed="81"/>
            <rFont val="Tahoma"/>
            <family val="2"/>
          </rPr>
          <t>Electrical Resistance of Contacts – following exposure to Temperature and Humidity</t>
        </r>
      </text>
    </comment>
    <comment ref="A174" authorId="0" shapeId="0" xr:uid="{CCEB0311-2F2A-4809-B9E1-8193B8A908EE}">
      <text>
        <r>
          <rPr>
            <b/>
            <sz val="9"/>
            <color indexed="81"/>
            <rFont val="Tahoma"/>
            <family val="2"/>
          </rPr>
          <t>Electrical Resistance of Contacts – following exposure to Salt Mist</t>
        </r>
      </text>
    </comment>
    <comment ref="A175" authorId="0" shapeId="0" xr:uid="{9F3BFCA1-E466-4D03-8803-FECEAA66090E}">
      <text>
        <r>
          <rPr>
            <b/>
            <sz val="9"/>
            <color indexed="81"/>
            <rFont val="Tahoma"/>
            <family val="2"/>
          </rPr>
          <t>Contact Layout - Minimum Contact Areas</t>
        </r>
      </text>
    </comment>
    <comment ref="A176" authorId="0" shapeId="0" xr:uid="{8BDDB0C4-D16D-435D-9091-A34B4BB3D2C7}">
      <text>
        <r>
          <rPr>
            <b/>
            <sz val="9"/>
            <color indexed="81"/>
            <rFont val="Tahoma"/>
            <family val="2"/>
          </rPr>
          <t>Design Rules for the Contact Layout</t>
        </r>
      </text>
    </comment>
    <comment ref="A177" authorId="0" shapeId="0" xr:uid="{D8A3D9DF-9D6F-4612-9573-68A8C1953205}">
      <text>
        <r>
          <rPr>
            <b/>
            <sz val="9"/>
            <color indexed="81"/>
            <rFont val="Tahoma"/>
            <family val="2"/>
          </rPr>
          <t>Contact Assignment</t>
        </r>
      </text>
    </comment>
    <comment ref="A178" authorId="0" shapeId="0" xr:uid="{56D3A03D-CABF-4223-A8F1-5C464BCD05F2}">
      <text>
        <r>
          <rPr>
            <b/>
            <sz val="9"/>
            <color indexed="81"/>
            <rFont val="Tahoma"/>
            <family val="2"/>
          </rPr>
          <t>Relative Height of Contacts</t>
        </r>
      </text>
    </comment>
    <comment ref="A179" authorId="0" shapeId="0" xr:uid="{7CB22290-7F68-498B-A7E9-C86CBF1A239E}">
      <text>
        <r>
          <rPr>
            <b/>
            <sz val="9"/>
            <color indexed="81"/>
            <rFont val="Tahoma"/>
            <family val="2"/>
          </rPr>
          <t>Location of Contacts</t>
        </r>
      </text>
    </comment>
    <comment ref="A181" authorId="0" shapeId="0" xr:uid="{25530156-4A75-42FC-AF52-C50C4E99EA37}">
      <text>
        <r>
          <rPr>
            <b/>
            <sz val="9"/>
            <color indexed="81"/>
            <rFont val="Tahoma"/>
            <family val="2"/>
          </rPr>
          <t>ICC - Metallic Inks and other layers containing metals shall not affect RF Performance</t>
        </r>
      </text>
    </comment>
    <comment ref="A182" authorId="0" shapeId="0" xr:uid="{973F8DA8-E3FF-4F28-8999-B5ED492E8E9A}">
      <text>
        <r>
          <rPr>
            <b/>
            <sz val="9"/>
            <color indexed="81"/>
            <rFont val="Tahoma"/>
            <family val="2"/>
          </rPr>
          <t>Antenna Design and Module Location</t>
        </r>
      </text>
    </comment>
    <comment ref="A183" authorId="0" shapeId="0" xr:uid="{C50430A0-88AA-4F40-B5BF-303506166C77}">
      <text>
        <r>
          <rPr>
            <b/>
            <sz val="9"/>
            <color indexed="81"/>
            <rFont val="Tahoma"/>
            <family val="2"/>
          </rPr>
          <t>Verification of Antenna Functionality, and Answer-to-Select (“ATS”) or Answer-to-reQuest (“ATQ”)</t>
        </r>
      </text>
    </comment>
    <comment ref="A184" authorId="0" shapeId="0" xr:uid="{5B1578EF-508A-4470-9C61-F2A44807D2D3}">
      <text>
        <r>
          <rPr>
            <b/>
            <sz val="9"/>
            <color indexed="81"/>
            <rFont val="Tahoma"/>
            <family val="2"/>
          </rPr>
          <t>Resonance Frequency</t>
        </r>
      </text>
    </comment>
    <comment ref="A185" authorId="0" shapeId="0" xr:uid="{08CB312C-5ECD-4170-BE22-DE3277F21AC0}">
      <text>
        <r>
          <rPr>
            <b/>
            <sz val="9"/>
            <color indexed="81"/>
            <rFont val="Tahoma"/>
            <family val="2"/>
          </rPr>
          <t>Q-Factor</t>
        </r>
      </text>
    </comment>
    <comment ref="A186" authorId="0" shapeId="0" xr:uid="{F8775F30-44E5-4F0C-B47C-66C2D18DCAF5}">
      <text>
        <r>
          <rPr>
            <b/>
            <sz val="9"/>
            <color indexed="81"/>
            <rFont val="Tahoma"/>
            <family val="2"/>
          </rPr>
          <t>Reading Distance</t>
        </r>
      </text>
    </comment>
    <comment ref="A187" authorId="0" shapeId="0" xr:uid="{C9D59EC9-5A13-4C02-A9CF-8C3EA9931704}">
      <text>
        <r>
          <rPr>
            <b/>
            <sz val="9"/>
            <color indexed="81"/>
            <rFont val="Tahoma"/>
            <family val="2"/>
          </rPr>
          <t>IL – Construction and Specification</t>
        </r>
      </text>
    </comment>
    <comment ref="A188" authorId="0" shapeId="0" xr:uid="{6D1F701B-E6FE-471A-9D07-F570B67801A3}">
      <text>
        <r>
          <rPr>
            <b/>
            <sz val="9"/>
            <color indexed="81"/>
            <rFont val="Tahoma"/>
            <family val="2"/>
          </rPr>
          <t>IL – Antenna design and electromagnetic performance</t>
        </r>
      </text>
    </comment>
    <comment ref="A189" authorId="0" shapeId="0" xr:uid="{AD39CC1F-550A-4842-9168-269BBD69AEBA}">
      <text>
        <r>
          <rPr>
            <b/>
            <sz val="9"/>
            <color indexed="81"/>
            <rFont val="Tahoma"/>
            <family val="2"/>
          </rPr>
          <t>Antenna Location in IL, ICC, and IAC</t>
        </r>
      </text>
    </comment>
    <comment ref="A190" authorId="0" shapeId="0" xr:uid="{F19804F3-162B-4B97-86BC-E69CB538DF65}">
      <text>
        <r>
          <rPr>
            <b/>
            <sz val="9"/>
            <color indexed="81"/>
            <rFont val="Tahoma"/>
            <family val="2"/>
          </rPr>
          <t>Antenna Design – Minimum distance between mechanical personalization areas and the antenna in IL, ICC, IAC</t>
        </r>
      </text>
    </comment>
    <comment ref="H190" authorId="0" shapeId="0" xr:uid="{F6B16ADC-426C-4912-B8C1-483AC723BC91}">
      <text>
        <r>
          <rPr>
            <b/>
            <sz val="9"/>
            <color indexed="81"/>
            <rFont val="Tahoma"/>
            <family val="2"/>
          </rPr>
          <t>adjustments for IAC and revised wording</t>
        </r>
      </text>
    </comment>
    <comment ref="A191" authorId="0" shapeId="0" xr:uid="{E170D362-4583-4EAC-945A-EAE83839FC85}">
      <text>
        <r>
          <rPr>
            <b/>
            <sz val="9"/>
            <color indexed="81"/>
            <rFont val="Tahoma"/>
            <family val="2"/>
          </rPr>
          <t>Antenna Design non-compliant with #2805# – Card Embossability</t>
        </r>
      </text>
    </comment>
    <comment ref="A193" authorId="0" shapeId="0" xr:uid="{7A9A5DB7-2D67-4337-ACB3-87A802EF0B28}">
      <text>
        <r>
          <rPr>
            <b/>
            <sz val="9"/>
            <color indexed="81"/>
            <rFont val="Tahoma"/>
            <family val="2"/>
          </rPr>
          <t>Resistance of a Display to Local Impact for Interactive Cards (“IAC”)</t>
        </r>
      </text>
    </comment>
    <comment ref="A195" authorId="0" shapeId="0" xr:uid="{02797647-3BDD-4660-A04E-9F2918EFB234}">
      <text>
        <r>
          <rPr>
            <b/>
            <sz val="9"/>
            <color indexed="81"/>
            <rFont val="Tahoma"/>
            <family val="2"/>
          </rPr>
          <t>Fingerprint Sensor – Pressure Test</t>
        </r>
      </text>
    </comment>
    <comment ref="H195" authorId="0" shapeId="0" xr:uid="{C32D7BF6-B5D8-407B-ABAD-CCC1FFA11039}">
      <text>
        <r>
          <rPr>
            <b/>
            <sz val="9"/>
            <color indexed="81"/>
            <rFont val="Tahoma"/>
            <family val="2"/>
          </rPr>
          <t>reworded to improve understanding</t>
        </r>
      </text>
    </comment>
    <comment ref="A196" authorId="0" shapeId="0" xr:uid="{C706FB16-0A54-4FE5-86F6-5F9BA3D59953}">
      <text>
        <r>
          <rPr>
            <b/>
            <sz val="9"/>
            <color indexed="81"/>
            <rFont val="Tahoma"/>
            <family val="2"/>
          </rPr>
          <t>Fingerprint Sensor – Service Life</t>
        </r>
      </text>
    </comment>
    <comment ref="A197" authorId="0" shapeId="0" xr:uid="{7327C5C5-FBC9-4BF1-B09D-3A42FF2EFC88}">
      <text>
        <r>
          <rPr>
            <b/>
            <sz val="9"/>
            <color indexed="81"/>
            <rFont val="Tahoma"/>
            <family val="2"/>
          </rPr>
          <t>Fingerprint Sensor – Resistance to Abrasion</t>
        </r>
      </text>
    </comment>
    <comment ref="H197" authorId="0" shapeId="0" xr:uid="{4AECC337-F632-43E1-B359-E5720D6DCC83}">
      <text>
        <r>
          <rPr>
            <b/>
            <sz val="9"/>
            <color indexed="81"/>
            <rFont val="Tahoma"/>
            <family val="2"/>
          </rPr>
          <t>Number of abreasion cycles defined as 120</t>
        </r>
      </text>
    </comment>
    <comment ref="A198" authorId="0" shapeId="0" xr:uid="{0D5D74E5-6691-41CB-B40E-4936D29B7867}">
      <text>
        <r>
          <rPr>
            <b/>
            <sz val="9"/>
            <color indexed="81"/>
            <rFont val="Tahoma"/>
            <family val="2"/>
          </rPr>
          <t>Fingerprint Sensor – Resistance to Scratching</t>
        </r>
      </text>
    </comment>
    <comment ref="A200" authorId="0" shapeId="0" xr:uid="{56BAF916-CD68-4B93-91E2-C8FF241104BA}">
      <text>
        <r>
          <rPr>
            <b/>
            <sz val="9"/>
            <color indexed="81"/>
            <rFont val="Tahoma"/>
            <family val="2"/>
          </rPr>
          <t>3 wheel Test Robustness</t>
        </r>
      </text>
    </comment>
    <comment ref="A201" authorId="0" shapeId="0" xr:uid="{6C2F5C59-D5B1-4056-9E4E-C4F44B4D163E}">
      <text>
        <r>
          <rPr>
            <b/>
            <sz val="9"/>
            <color indexed="81"/>
            <rFont val="Tahoma"/>
            <family val="2"/>
          </rPr>
          <t>Wrapping Test Robustness</t>
        </r>
      </text>
    </comment>
    <comment ref="A202" authorId="0" shapeId="0" xr:uid="{B047E778-65D4-464B-A1FE-7DA3E7E0879A}">
      <text>
        <r>
          <rPr>
            <b/>
            <sz val="9"/>
            <color indexed="81"/>
            <rFont val="Tahoma"/>
            <family val="2"/>
          </rPr>
          <t>Solidity – Adhesion of ICM to Card</t>
        </r>
      </text>
    </comment>
    <comment ref="A204" authorId="0" shapeId="0" xr:uid="{B504688D-43A4-4C73-9116-1C83B5DBB126}">
      <text>
        <r>
          <rPr>
            <b/>
            <sz val="9"/>
            <color indexed="81"/>
            <rFont val="Tahoma"/>
            <family val="2"/>
          </rPr>
          <t>IC Backside Roughness</t>
        </r>
      </text>
    </comment>
    <comment ref="X204" authorId="0" shapeId="0" xr:uid="{C956417D-1FD4-4DE8-AF52-28E5C593471E}">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205" authorId="0" shapeId="0" xr:uid="{6FDF1A3E-C038-4CF9-8F61-DA946A5F1BB0}">
      <text>
        <r>
          <rPr>
            <b/>
            <sz val="9"/>
            <color indexed="81"/>
            <rFont val="Tahoma"/>
            <family val="2"/>
          </rPr>
          <t>IC Visual Aspect – absence of critical defects</t>
        </r>
      </text>
    </comment>
    <comment ref="X205" authorId="0" shapeId="0" xr:uid="{2B7CD888-800E-40C5-B5EA-586B30C91DEB}">
      <text>
        <r>
          <rPr>
            <b/>
            <sz val="9"/>
            <color indexed="81"/>
            <rFont val="Tahoma"/>
            <family val="2"/>
          </rPr>
          <t>Assess if part of process in site, otherwise for iacicm, bsm, iacil, IAC assess that suppliers and subcons conducting backside treatment are required to ensure and verify compliance.</t>
        </r>
      </text>
    </comment>
    <comment ref="A206" authorId="0" shapeId="0" xr:uid="{0B35A382-FB01-4496-B588-7584DA165804}">
      <text>
        <r>
          <rPr>
            <b/>
            <sz val="9"/>
            <color indexed="81"/>
            <rFont val="Tahoma"/>
            <family val="2"/>
          </rPr>
          <t>Mechanical Robustness – Flex Stress Robustness</t>
        </r>
      </text>
    </comment>
    <comment ref="I206" authorId="0" shapeId="0" xr:uid="{11065C01-A440-41A7-9A32-118FC1C47C01}">
      <text>
        <r>
          <rPr>
            <b/>
            <sz val="9"/>
            <color indexed="81"/>
            <rFont val="Tahoma"/>
            <family val="2"/>
          </rPr>
          <t>made specifically applicable to wafer backside processing</t>
        </r>
      </text>
    </comment>
    <comment ref="X206" authorId="0" shapeId="0" xr:uid="{768680AE-8D33-4DFF-A955-8E200626D274}">
      <text>
        <r>
          <rPr>
            <b/>
            <sz val="9"/>
            <color indexed="81"/>
            <rFont val="Tahoma"/>
            <family val="2"/>
          </rPr>
          <t>Assess if part of process in site, otherwise na</t>
        </r>
      </text>
    </comment>
    <comment ref="A207" authorId="0" shapeId="0" xr:uid="{05637649-FD2B-4FF1-B442-E8B79D947910}">
      <text>
        <r>
          <rPr>
            <b/>
            <sz val="9"/>
            <color indexed="81"/>
            <rFont val="Tahoma"/>
            <family val="2"/>
          </rPr>
          <t>Wire Bond Pull Strength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C10" authorId="0" shapeId="0" xr:uid="{89AA61A3-7F62-4571-864F-50B199897873}">
      <text>
        <r>
          <rPr>
            <b/>
            <sz val="9"/>
            <color indexed="81"/>
            <rFont val="Tahoma"/>
            <family val="2"/>
          </rPr>
          <t>Uwe Trüggelmann:</t>
        </r>
        <r>
          <rPr>
            <sz val="9"/>
            <color indexed="81"/>
            <rFont val="Tahoma"/>
            <family val="2"/>
          </rPr>
          <t xml:space="preserve">
In this "Product Configuration" table, below in the column "Include [Vendor]" select for each product variant you want included in the audit/certificate "Yes". Do not change any other fields on this page. The corresponding fields in the QMS and Product related tabs will be automatically populated after the audit.</t>
        </r>
      </text>
    </comment>
    <comment ref="B14" authorId="0" shapeId="0" xr:uid="{9A320CEF-77B7-480A-960C-3287ADCFCB86}">
      <text>
        <r>
          <rPr>
            <b/>
            <sz val="9"/>
            <color indexed="81"/>
            <rFont val="Tahoma"/>
            <family val="2"/>
          </rPr>
          <t>Integrated electronic Circuit; typically the secure element containing a version of the MChip application; but the term includes other integrated circuits integrated into the card</t>
        </r>
      </text>
    </comment>
    <comment ref="B15" authorId="0" shapeId="0" xr:uid="{BB017495-7E71-472B-AF9A-415CF81FCF00}">
      <text>
        <r>
          <rPr>
            <b/>
            <sz val="9"/>
            <color indexed="81"/>
            <rFont val="Tahoma"/>
            <family val="2"/>
          </rPr>
          <t>IC with a Contact Interface</t>
        </r>
      </text>
    </comment>
    <comment ref="B16" authorId="0" shapeId="0" xr:uid="{0CB281E8-9661-4D5D-9300-605AE497320E}">
      <text>
        <r>
          <rPr>
            <b/>
            <sz val="9"/>
            <color indexed="81"/>
            <rFont val="Tahoma"/>
            <family val="2"/>
          </rPr>
          <t>IC with a Contactless Interface (Proximity IC)</t>
        </r>
      </text>
    </comment>
    <comment ref="B17" authorId="0" shapeId="0" xr:uid="{3F66AF83-2883-446B-B543-DBC957C28CBF}">
      <text>
        <r>
          <rPr>
            <b/>
            <sz val="9"/>
            <color indexed="81"/>
            <rFont val="Tahoma"/>
            <family val="2"/>
          </rPr>
          <t>Testing IC Wafers</t>
        </r>
      </text>
    </comment>
    <comment ref="B18" authorId="0" shapeId="0" xr:uid="{61210D87-C552-487E-8672-201D360B2232}">
      <text>
        <r>
          <rPr>
            <b/>
            <sz val="9"/>
            <color indexed="81"/>
            <rFont val="Tahoma"/>
            <family val="2"/>
          </rPr>
          <t>Grinding and polishing IC Wafer</t>
        </r>
      </text>
    </comment>
    <comment ref="B19" authorId="0" shapeId="0" xr:uid="{33B0F301-3C1F-4444-8B99-DB17AE2954A4}">
      <text>
        <r>
          <rPr>
            <b/>
            <sz val="9"/>
            <color indexed="81"/>
            <rFont val="Tahoma"/>
            <family val="2"/>
          </rPr>
          <t>Applying a Redistribution Layer to the IC Wafer</t>
        </r>
      </text>
    </comment>
    <comment ref="B20" authorId="0" shapeId="0" xr:uid="{6A951881-53AB-4DB3-962C-9F8EA61F49D2}">
      <text>
        <r>
          <rPr>
            <b/>
            <sz val="9"/>
            <color indexed="81"/>
            <rFont val="Tahoma"/>
            <family val="2"/>
          </rPr>
          <t>Applying Bumps to the IC Wafer</t>
        </r>
      </text>
    </comment>
    <comment ref="B21" authorId="0" shapeId="0" xr:uid="{7F876DF6-7D09-403D-9D05-59C377D06C0D}">
      <text>
        <r>
          <rPr>
            <b/>
            <sz val="9"/>
            <color indexed="81"/>
            <rFont val="Tahoma"/>
            <family val="2"/>
          </rPr>
          <t>Sawing the IC Wafer</t>
        </r>
      </text>
    </comment>
    <comment ref="B22" authorId="0" shapeId="0" xr:uid="{2311053E-B75A-4C3E-80CB-21A7F97FBB48}">
      <text>
        <r>
          <rPr>
            <b/>
            <sz val="9"/>
            <color indexed="81"/>
            <rFont val="Tahoma"/>
            <family val="2"/>
          </rPr>
          <t>Providing own IC as a Component Vendor</t>
        </r>
      </text>
    </comment>
    <comment ref="B23" authorId="0" shapeId="0" xr:uid="{FE5AE4D1-4DB1-4BA2-82B0-400F679FBACB}">
      <text>
        <r>
          <rPr>
            <b/>
            <sz val="9"/>
            <color indexed="81"/>
            <rFont val="Tahoma"/>
            <family val="2"/>
          </rPr>
          <t>Providing IC Manufacturing Services as a Subcontractor</t>
        </r>
      </text>
    </comment>
    <comment ref="B24" authorId="0" shapeId="0" xr:uid="{47434196-5CC3-4A82-B8F4-AA1B00F3299C}">
      <text>
        <r>
          <rPr>
            <b/>
            <sz val="9"/>
            <color indexed="81"/>
            <rFont val="Tahoma"/>
            <family val="2"/>
          </rPr>
          <t>Designing an IC</t>
        </r>
      </text>
    </comment>
    <comment ref="B25" authorId="0" shapeId="0" xr:uid="{B38CDF6F-1B53-4951-87C8-F1BCA0890383}">
      <text>
        <r>
          <rPr>
            <b/>
            <sz val="9"/>
            <color indexed="81"/>
            <rFont val="Tahoma"/>
            <family val="2"/>
          </rPr>
          <t>Qualifying an IC</t>
        </r>
      </text>
    </comment>
    <comment ref="B26" authorId="0" shapeId="0" xr:uid="{975C918D-3ECB-4B5C-91B1-0740385466B9}">
      <text>
        <r>
          <rPr>
            <b/>
            <sz val="9"/>
            <color indexed="81"/>
            <rFont val="Tahoma"/>
            <family val="2"/>
          </rPr>
          <t>Producing or processing IC Wafers</t>
        </r>
      </text>
    </comment>
    <comment ref="B27" authorId="0" shapeId="0" xr:uid="{117E968D-E006-4960-AFE6-C3175F5C6E0E}">
      <text>
        <r>
          <rPr>
            <b/>
            <sz val="9"/>
            <color indexed="81"/>
            <rFont val="Tahoma"/>
            <family val="2"/>
          </rPr>
          <t>Integrated Circuit Card Module – one IC, typically the secure element, packaged into a module, with contacts or connectors for an antenna or both</t>
        </r>
      </text>
    </comment>
    <comment ref="B28" authorId="0" shapeId="0" xr:uid="{479C0920-E75E-4B0D-A72D-90726741EC57}">
      <text>
        <r>
          <rPr>
            <b/>
            <sz val="9"/>
            <color indexed="81"/>
            <rFont val="Tahoma"/>
            <family val="2"/>
          </rPr>
          <t>ICM with a Contact Interface</t>
        </r>
      </text>
    </comment>
    <comment ref="B29" authorId="0" shapeId="0" xr:uid="{31FE7B8B-DF36-445E-86BE-9521AE08273E}">
      <text>
        <r>
          <rPr>
            <b/>
            <sz val="9"/>
            <color indexed="81"/>
            <rFont val="Tahoma"/>
            <family val="2"/>
          </rPr>
          <t>ICM with a Contactless Interface</t>
        </r>
      </text>
    </comment>
    <comment ref="B30" authorId="0" shapeId="0" xr:uid="{06831214-5201-440F-923F-227B02F8C8E3}">
      <text>
        <r>
          <rPr>
            <b/>
            <sz val="9"/>
            <color indexed="81"/>
            <rFont val="Tahoma"/>
            <family val="2"/>
          </rPr>
          <t>ICM including ISO/IEC 14443 Antenna</t>
        </r>
      </text>
    </comment>
    <comment ref="B31" authorId="0" shapeId="0" xr:uid="{F8F1F377-6C2D-4FF8-9547-E487E70B48E5}">
      <text>
        <r>
          <rPr>
            <b/>
            <sz val="9"/>
            <color indexed="81"/>
            <rFont val="Tahoma"/>
            <family val="2"/>
          </rPr>
          <t>Providing own ICM as a Component Vendor</t>
        </r>
      </text>
    </comment>
    <comment ref="B32" authorId="0" shapeId="0" xr:uid="{1600D218-8E8A-4034-83A2-B93C888C02DE}">
      <text>
        <r>
          <rPr>
            <b/>
            <sz val="9"/>
            <color indexed="81"/>
            <rFont val="Tahoma"/>
            <family val="2"/>
          </rPr>
          <t>Providing ICM Manufacturing Services as a Subcontractor</t>
        </r>
      </text>
    </comment>
    <comment ref="B33" authorId="0" shapeId="0" xr:uid="{7CA7C4BB-ADB7-44EE-B7CC-9E71254672A9}">
      <text>
        <r>
          <rPr>
            <b/>
            <sz val="9"/>
            <color indexed="81"/>
            <rFont val="Tahoma"/>
            <family val="2"/>
          </rPr>
          <t>Designing an ICM</t>
        </r>
      </text>
    </comment>
    <comment ref="B34" authorId="0" shapeId="0" xr:uid="{AFEAF103-CEE6-4594-B293-48DE3D31082C}">
      <text>
        <r>
          <rPr>
            <b/>
            <sz val="9"/>
            <color indexed="81"/>
            <rFont val="Tahoma"/>
            <family val="2"/>
          </rPr>
          <t>Qualifying an ICM</t>
        </r>
      </text>
    </comment>
    <comment ref="B35" authorId="0" shapeId="0" xr:uid="{7FEA7F92-891B-4EC9-B512-C028019595CC}">
      <text>
        <r>
          <rPr>
            <b/>
            <sz val="9"/>
            <color indexed="81"/>
            <rFont val="Tahoma"/>
            <family val="2"/>
          </rPr>
          <t>Producing an ICM</t>
        </r>
      </text>
    </comment>
    <comment ref="B36" authorId="0" shapeId="0" xr:uid="{7195DFFB-9858-4B7D-A089-F7DDE1FC9839}">
      <text>
        <r>
          <rPr>
            <b/>
            <sz val="9"/>
            <color indexed="81"/>
            <rFont val="Tahoma"/>
            <family val="2"/>
          </rPr>
          <t>An Inlay in the card construction, usually containing at least an antenna to make a contactless card</t>
        </r>
      </text>
    </comment>
    <comment ref="B37" authorId="0" shapeId="0" xr:uid="{41F96D11-1BC0-4F54-9AD4-D610209BEBC0}">
      <text>
        <r>
          <rPr>
            <b/>
            <sz val="9"/>
            <color indexed="81"/>
            <rFont val="Tahoma"/>
            <family val="2"/>
          </rPr>
          <t>Inlay with an antenna, but no IC; An Inlay containing an antenna, but no IC. Typically used to produce ICC.</t>
        </r>
      </text>
    </comment>
    <comment ref="B38" authorId="0" shapeId="0" xr:uid="{5F2A46FC-5C63-4BD2-AA9C-5AB0079E2E9C}">
      <text>
        <r>
          <rPr>
            <b/>
            <sz val="9"/>
            <color indexed="81"/>
            <rFont val="Tahoma"/>
            <family val="2"/>
          </rPr>
          <t>Inlay with 7816-2 contacts</t>
        </r>
      </text>
    </comment>
    <comment ref="B39" authorId="0" shapeId="0" xr:uid="{E73511AA-0EF8-4D1E-989C-6282A5955A23}">
      <text>
        <r>
          <rPr>
            <b/>
            <sz val="9"/>
            <color indexed="81"/>
            <rFont val="Tahoma"/>
            <family val="2"/>
          </rPr>
          <t>An inlay to produce pICC, containing an antenna and an IC</t>
        </r>
      </text>
    </comment>
    <comment ref="B40" authorId="0" shapeId="0" xr:uid="{B11F210E-E443-46F3-B999-6EE3E6FE7763}">
      <text>
        <r>
          <rPr>
            <b/>
            <sz val="9"/>
            <color indexed="81"/>
            <rFont val="Tahoma"/>
            <family val="2"/>
          </rPr>
          <t>Inlay produced using an unpackaged IC, eg using wire or flip-chip bonding</t>
        </r>
      </text>
    </comment>
    <comment ref="B41" authorId="0" shapeId="0" xr:uid="{34CB09F1-EF28-4D91-BDE2-6ED90DC76641}">
      <text>
        <r>
          <rPr>
            <b/>
            <sz val="9"/>
            <color indexed="81"/>
            <rFont val="Tahoma"/>
            <family val="2"/>
          </rPr>
          <t>Inlay produced using a packaged IC, eg an ICM</t>
        </r>
      </text>
    </comment>
    <comment ref="B42" authorId="0" shapeId="0" xr:uid="{6255B650-7265-4F49-B359-374AE82923F5}">
      <text>
        <r>
          <rPr>
            <b/>
            <sz val="9"/>
            <color indexed="81"/>
            <rFont val="Tahoma"/>
            <family val="2"/>
          </rPr>
          <t>Providing own IL as a Component Vendor</t>
        </r>
      </text>
    </comment>
    <comment ref="B43" authorId="0" shapeId="0" xr:uid="{571A34FF-1B1D-46FF-8F50-D0C11FE3C3A4}">
      <text>
        <r>
          <rPr>
            <b/>
            <sz val="9"/>
            <color indexed="81"/>
            <rFont val="Tahoma"/>
            <family val="2"/>
          </rPr>
          <t>Providing IL Manufacturing Services as a Subcontractor</t>
        </r>
      </text>
    </comment>
    <comment ref="B44" authorId="0" shapeId="0" xr:uid="{71A047F4-C852-400C-BBDB-6BC99BB73D5E}">
      <text>
        <r>
          <rPr>
            <b/>
            <sz val="9"/>
            <color indexed="81"/>
            <rFont val="Tahoma"/>
            <family val="2"/>
          </rPr>
          <t>Designing or developing an IL</t>
        </r>
      </text>
    </comment>
    <comment ref="B45" authorId="0" shapeId="0" xr:uid="{FC41161C-9435-4D92-A769-00A3DC988A40}">
      <text>
        <r>
          <rPr>
            <b/>
            <sz val="9"/>
            <color indexed="81"/>
            <rFont val="Tahoma"/>
            <family val="2"/>
          </rPr>
          <t>Qualifying an IL</t>
        </r>
      </text>
    </comment>
    <comment ref="B46" authorId="0" shapeId="0" xr:uid="{A32AB63A-DDD9-4D17-9DB2-164C8A29D7BA}">
      <text>
        <r>
          <rPr>
            <b/>
            <sz val="9"/>
            <color indexed="81"/>
            <rFont val="Tahoma"/>
            <family val="2"/>
          </rPr>
          <t>Producing an IL</t>
        </r>
      </text>
    </comment>
    <comment ref="B47" authorId="0" shapeId="0" xr:uid="{D4829BB6-D2FE-4E72-BED2-8303107D36F0}">
      <text>
        <r>
          <rPr>
            <b/>
            <sz val="9"/>
            <color indexed="81"/>
            <rFont val="Tahoma"/>
            <family val="2"/>
          </rPr>
          <t>A card without an embedded IC</t>
        </r>
      </text>
    </comment>
    <comment ref="B48" authorId="0" shapeId="0" xr:uid="{681CC9AB-3505-4327-8039-E9B8B0CF4397}">
      <text>
        <r>
          <rPr>
            <b/>
            <sz val="9"/>
            <color indexed="81"/>
            <rFont val="Tahoma"/>
            <family val="2"/>
          </rPr>
          <t>CB containing an inlay (but no IC)</t>
        </r>
      </text>
    </comment>
    <comment ref="B49" authorId="0" shapeId="0" xr:uid="{577CAE80-32B5-4FA0-A3B4-DC3962EDE1E5}">
      <text>
        <r>
          <rPr>
            <b/>
            <sz val="9"/>
            <color indexed="81"/>
            <rFont val="Tahoma"/>
            <family val="2"/>
          </rPr>
          <t>Cardbody made primarily from Plastic</t>
        </r>
      </text>
    </comment>
    <comment ref="B50" authorId="0" shapeId="0" xr:uid="{F6E5755D-71A6-48B6-957A-95294BDA45E5}">
      <text>
        <r>
          <rPr>
            <b/>
            <sz val="9"/>
            <color indexed="81"/>
            <rFont val="Tahoma"/>
            <family val="2"/>
          </rPr>
          <t>Cardbody made primarily from Metal</t>
        </r>
      </text>
    </comment>
    <comment ref="B51" authorId="0" shapeId="0" xr:uid="{AA29616F-2BF2-491A-A825-97D07678D5CB}">
      <text>
        <r>
          <rPr>
            <b/>
            <sz val="9"/>
            <color indexed="81"/>
            <rFont val="Tahoma"/>
            <family val="2"/>
          </rPr>
          <t>Cardbody made primarily from Wood</t>
        </r>
      </text>
    </comment>
    <comment ref="B52" authorId="0" shapeId="0" xr:uid="{B8A1E580-A476-4521-881A-142E91E5AD8E}">
      <text>
        <r>
          <rPr>
            <b/>
            <sz val="9"/>
            <color indexed="81"/>
            <rFont val="Tahoma"/>
            <family val="2"/>
          </rPr>
          <t>Cardbody made primarily from Paper</t>
        </r>
      </text>
    </comment>
    <comment ref="B53" authorId="0" shapeId="0" xr:uid="{0A76FCF3-9D1B-4712-BFE4-CB658A0132FE}">
      <text>
        <r>
          <rPr>
            <b/>
            <sz val="9"/>
            <color indexed="81"/>
            <rFont val="Tahoma"/>
            <family val="2"/>
          </rPr>
          <t>Providing own CB as a Component Vendor</t>
        </r>
      </text>
    </comment>
    <comment ref="B54" authorId="0" shapeId="0" xr:uid="{CC6A3147-D5C4-454E-B228-3CBA1FA46C5E}">
      <text>
        <r>
          <rPr>
            <b/>
            <sz val="9"/>
            <color indexed="81"/>
            <rFont val="Tahoma"/>
            <family val="2"/>
          </rPr>
          <t>Providing CB Manufacturing Services as a Subcontractor</t>
        </r>
      </text>
    </comment>
    <comment ref="B55" authorId="0" shapeId="0" xr:uid="{547F4B73-48F7-4C60-8EBE-ED87178C142D}">
      <text>
        <r>
          <rPr>
            <b/>
            <sz val="9"/>
            <color indexed="81"/>
            <rFont val="Tahoma"/>
            <family val="2"/>
          </rPr>
          <t>Designing or developing a CB</t>
        </r>
      </text>
    </comment>
    <comment ref="B56" authorId="0" shapeId="0" xr:uid="{7AD92314-BD0A-4FDA-A3DB-407F71C37900}">
      <text>
        <r>
          <rPr>
            <b/>
            <sz val="9"/>
            <color indexed="81"/>
            <rFont val="Tahoma"/>
            <family val="2"/>
          </rPr>
          <t>Qualifying a CB</t>
        </r>
      </text>
    </comment>
    <comment ref="B57" authorId="0" shapeId="0" xr:uid="{560C4D5C-5F4D-4BAE-9414-6636482E7F6E}">
      <text>
        <r>
          <rPr>
            <b/>
            <sz val="9"/>
            <color indexed="81"/>
            <rFont val="Tahoma"/>
            <family val="2"/>
          </rPr>
          <t>Producing a CB</t>
        </r>
      </text>
    </comment>
    <comment ref="B58" authorId="0" shapeId="0" xr:uid="{33E03C1A-FAF8-4631-8F5B-A8DD9AF0D911}">
      <text>
        <r>
          <rPr>
            <b/>
            <sz val="9"/>
            <color indexed="81"/>
            <rFont val="Tahoma"/>
            <family val="2"/>
          </rPr>
          <t>Integrated Circuit Card – a  card containing an IC</t>
        </r>
      </text>
    </comment>
    <comment ref="B59" authorId="0" shapeId="0" xr:uid="{AE7AD865-7EDD-44A8-9BB9-C3C6D1E4C4BD}">
      <text>
        <r>
          <rPr>
            <b/>
            <sz val="9"/>
            <color indexed="81"/>
            <rFont val="Tahoma"/>
            <family val="2"/>
          </rPr>
          <t>IC Card having a Contact Interface</t>
        </r>
      </text>
    </comment>
    <comment ref="B60" authorId="0" shapeId="0" xr:uid="{6963327A-F9D8-4CE7-952E-25A8E7F6E0A4}">
      <text>
        <r>
          <rPr>
            <b/>
            <sz val="9"/>
            <color indexed="81"/>
            <rFont val="Tahoma"/>
            <family val="2"/>
          </rPr>
          <t>IC Card having a Contactless Interface</t>
        </r>
      </text>
    </comment>
    <comment ref="B61" authorId="0" shapeId="0" xr:uid="{6F6D84ED-C948-4DFA-815F-71D560416F40}">
      <text>
        <r>
          <rPr>
            <b/>
            <sz val="9"/>
            <color indexed="81"/>
            <rFont val="Tahoma"/>
            <family val="2"/>
          </rPr>
          <t>ICC produced using an ICM containing the IC</t>
        </r>
      </text>
    </comment>
    <comment ref="B62" authorId="0" shapeId="0" xr:uid="{85714E81-C87F-4282-9846-4C5A9D2F3283}">
      <text>
        <r>
          <rPr>
            <b/>
            <sz val="9"/>
            <color indexed="81"/>
            <rFont val="Tahoma"/>
            <family val="2"/>
          </rPr>
          <t>ICC produced using an IL containing the IC; an ICC produced without an ICM, but by laminating an Inlay already containing the IC, the contact plate, and the antenna between plastic layers</t>
        </r>
      </text>
    </comment>
    <comment ref="B63" authorId="0" shapeId="0" xr:uid="{34ABB38C-4A18-4AD9-BE4E-DE68D3E3C197}">
      <text>
        <r>
          <rPr>
            <b/>
            <sz val="9"/>
            <color indexed="81"/>
            <rFont val="Tahoma"/>
            <family val="2"/>
          </rPr>
          <t>IC Card made primarily from Plastic</t>
        </r>
      </text>
    </comment>
    <comment ref="B64" authorId="0" shapeId="0" xr:uid="{5319D593-2D34-47BC-A1C9-104C9C18ECF7}">
      <text>
        <r>
          <rPr>
            <b/>
            <sz val="9"/>
            <color indexed="81"/>
            <rFont val="Tahoma"/>
            <family val="2"/>
          </rPr>
          <t>IC Card made primarily from Metal</t>
        </r>
      </text>
    </comment>
    <comment ref="B65" authorId="0" shapeId="0" xr:uid="{B6E69830-0CF6-4F9F-BF63-B638909BDE1E}">
      <text>
        <r>
          <rPr>
            <b/>
            <sz val="9"/>
            <color indexed="81"/>
            <rFont val="Tahoma"/>
            <family val="2"/>
          </rPr>
          <t>IC Card made primarily from Wood</t>
        </r>
      </text>
    </comment>
    <comment ref="B66" authorId="0" shapeId="0" xr:uid="{C0A795FB-F906-4758-AF48-09A8A7412AD5}">
      <text>
        <r>
          <rPr>
            <b/>
            <sz val="9"/>
            <color indexed="81"/>
            <rFont val="Tahoma"/>
            <family val="2"/>
          </rPr>
          <t>IC Card made primarily from Paper</t>
        </r>
      </text>
    </comment>
    <comment ref="B67" authorId="0" shapeId="0" xr:uid="{1F93C62F-33A1-45C5-8CBD-7A94BB55E2A0}">
      <text>
        <r>
          <rPr>
            <b/>
            <sz val="9"/>
            <color indexed="81"/>
            <rFont val="Tahoma"/>
            <family val="2"/>
          </rPr>
          <t>ICC with LED indicating card is exposed to reader field, and the LED not being controlled, directly or indirectly, by the payment application inside the card. If the LED is controlled by the payment controller, then the card is a ledIAC.</t>
        </r>
      </text>
    </comment>
    <comment ref="B68" authorId="0" shapeId="0" xr:uid="{76B958BA-D455-47FE-B940-1FC7C9F43766}">
      <text>
        <r>
          <rPr>
            <b/>
            <sz val="9"/>
            <color indexed="81"/>
            <rFont val="Tahoma"/>
            <family val="2"/>
          </rPr>
          <t>Providing own ICC as a Component Vendor</t>
        </r>
      </text>
    </comment>
    <comment ref="B69" authorId="0" shapeId="0" xr:uid="{D9628C5B-E0AA-4199-93CC-8A5F87D0B5CA}">
      <text>
        <r>
          <rPr>
            <b/>
            <sz val="9"/>
            <color indexed="81"/>
            <rFont val="Tahoma"/>
            <family val="2"/>
          </rPr>
          <t>Providing ICC Manufacturing Services as a Subcontractor</t>
        </r>
      </text>
    </comment>
    <comment ref="B70" authorId="0" shapeId="0" xr:uid="{30CAD0A7-E0DC-4144-9275-B1158BA7C825}">
      <text>
        <r>
          <rPr>
            <b/>
            <sz val="9"/>
            <color indexed="81"/>
            <rFont val="Tahoma"/>
            <family val="2"/>
          </rPr>
          <t>Designing or developing an ICC</t>
        </r>
      </text>
    </comment>
    <comment ref="B71" authorId="0" shapeId="0" xr:uid="{5ACF9A28-D22B-48E2-9DE6-5A3DD0E7D0C2}">
      <text>
        <r>
          <rPr>
            <b/>
            <sz val="9"/>
            <color indexed="81"/>
            <rFont val="Tahoma"/>
            <family val="2"/>
          </rPr>
          <t>Qualifying an ICC</t>
        </r>
      </text>
    </comment>
    <comment ref="B72" authorId="0" shapeId="0" xr:uid="{92163E5A-CE1E-4088-945D-60038C91E2FF}">
      <text>
        <r>
          <rPr>
            <b/>
            <sz val="9"/>
            <color indexed="81"/>
            <rFont val="Tahoma"/>
            <family val="2"/>
          </rPr>
          <t>Producing an ICC</t>
        </r>
      </text>
    </comment>
    <comment ref="B73" authorId="0" shapeId="0" xr:uid="{2C7BDD5A-BDA1-4485-A9C2-4EFEF22CFA42}">
      <text>
        <r>
          <rPr>
            <b/>
            <sz val="9"/>
            <color indexed="81"/>
            <rFont val="Tahoma"/>
            <family val="2"/>
          </rPr>
          <t>Personalization of a cardholder device</t>
        </r>
      </text>
    </comment>
    <comment ref="B74" authorId="0" shapeId="0" xr:uid="{BF88D2C1-46EC-4DE1-92C0-3829A01BCFDB}">
      <text>
        <r>
          <rPr>
            <b/>
            <sz val="9"/>
            <color indexed="81"/>
            <rFont val="Tahoma"/>
            <family val="2"/>
          </rPr>
          <t>Personalize via the Contact Interface</t>
        </r>
      </text>
    </comment>
    <comment ref="B75" authorId="0" shapeId="0" xr:uid="{D6D70CBC-9F7B-477F-AA75-9CA997286EE9}">
      <text>
        <r>
          <rPr>
            <b/>
            <sz val="9"/>
            <color indexed="81"/>
            <rFont val="Tahoma"/>
            <family val="2"/>
          </rPr>
          <t>Personalize via the Contactless Interface</t>
        </r>
      </text>
    </comment>
    <comment ref="B76" authorId="0" shapeId="0" xr:uid="{46A62B52-015E-467F-A9E6-929CD97B2712}">
      <text>
        <r>
          <rPr>
            <b/>
            <sz val="9"/>
            <color indexed="81"/>
            <rFont val="Tahoma"/>
            <family val="2"/>
          </rPr>
          <t>Personalizing the Magnetic Stripe</t>
        </r>
      </text>
    </comment>
    <comment ref="B77" authorId="0" shapeId="0" xr:uid="{F3084EFE-49D7-4A89-9564-39343586B1E7}">
      <text>
        <r>
          <rPr>
            <b/>
            <sz val="9"/>
            <color indexed="81"/>
            <rFont val="Tahoma"/>
            <family val="2"/>
          </rPr>
          <t>Graphical Personalisation using Embossing</t>
        </r>
      </text>
    </comment>
    <comment ref="B78" authorId="0" shapeId="0" xr:uid="{8FB183B5-952A-4D44-8FEC-41602EFD8A2F}">
      <text>
        <r>
          <rPr>
            <b/>
            <sz val="9"/>
            <color indexed="81"/>
            <rFont val="Tahoma"/>
            <family val="2"/>
          </rPr>
          <t>Graphical Personalisation using Thermal Transfer</t>
        </r>
      </text>
    </comment>
    <comment ref="B79" authorId="0" shapeId="0" xr:uid="{0A33044F-FECE-478B-8695-4F483B25C5C4}">
      <text>
        <r>
          <rPr>
            <b/>
            <sz val="9"/>
            <color indexed="81"/>
            <rFont val="Tahoma"/>
            <family val="2"/>
          </rPr>
          <t>Graphical Personalisation using Indent Printing</t>
        </r>
      </text>
    </comment>
    <comment ref="B80" authorId="0" shapeId="0" xr:uid="{6DE29FD2-5F82-4041-87A0-DF0D7231B26C}">
      <text>
        <r>
          <rPr>
            <b/>
            <sz val="9"/>
            <color indexed="81"/>
            <rFont val="Tahoma"/>
            <family val="2"/>
          </rPr>
          <t>Graphical Personalisation using Laser Printing</t>
        </r>
      </text>
    </comment>
    <comment ref="B81" authorId="0" shapeId="0" xr:uid="{B9499B2D-8161-45E7-8C2F-13BF4B719F16}">
      <text>
        <r>
          <rPr>
            <b/>
            <sz val="9"/>
            <color indexed="81"/>
            <rFont val="Tahoma"/>
            <family val="2"/>
          </rPr>
          <t>Graphical Personalisation using Drop-on-Demand or Inkjet Printing</t>
        </r>
      </text>
    </comment>
    <comment ref="B82" authorId="0" shapeId="0" xr:uid="{44BEDAD4-504F-4A46-B1F1-F2F89C4CF8F6}">
      <text>
        <r>
          <rPr>
            <b/>
            <sz val="9"/>
            <color indexed="81"/>
            <rFont val="Tahoma"/>
            <family val="2"/>
          </rPr>
          <t>Graphical Personalisation of the CVC2 using Indent Printing</t>
        </r>
      </text>
    </comment>
    <comment ref="B83" authorId="0" shapeId="0" xr:uid="{EBB5EC04-89A4-402D-8775-81587CA0423B}">
      <text>
        <r>
          <rPr>
            <b/>
            <sz val="9"/>
            <color indexed="81"/>
            <rFont val="Tahoma"/>
            <family val="2"/>
          </rPr>
          <t>Providing Personalization Services as a Vendor</t>
        </r>
      </text>
    </comment>
    <comment ref="B84" authorId="0" shapeId="0" xr:uid="{0B378E41-A437-4EB4-B236-EB5CEDF2A150}">
      <text>
        <r>
          <rPr>
            <b/>
            <sz val="9"/>
            <color indexed="81"/>
            <rFont val="Tahoma"/>
            <family val="2"/>
          </rPr>
          <t>Providing Personalization Services as a Subcontractor</t>
        </r>
      </text>
    </comment>
    <comment ref="B85" authorId="0" shapeId="0" xr:uid="{CCC544F6-C356-4DE7-BE74-A17B89A16550}">
      <text>
        <r>
          <rPr>
            <b/>
            <sz val="9"/>
            <color indexed="81"/>
            <rFont val="Tahoma"/>
            <family val="2"/>
          </rPr>
          <t>Designing or developing a Perso Profile</t>
        </r>
      </text>
    </comment>
    <comment ref="B86" authorId="0" shapeId="0" xr:uid="{84C02BAE-2298-4338-8081-7B35D5E2FBFC}">
      <text>
        <r>
          <rPr>
            <b/>
            <sz val="9"/>
            <color indexed="81"/>
            <rFont val="Tahoma"/>
            <family val="2"/>
          </rPr>
          <t>Qualifying a Perso Profile</t>
        </r>
      </text>
    </comment>
    <comment ref="B87" authorId="0" shapeId="0" xr:uid="{3EDCEE44-6D96-41B8-8440-31E64E784FF1}">
      <text>
        <r>
          <rPr>
            <b/>
            <sz val="9"/>
            <color indexed="81"/>
            <rFont val="Tahoma"/>
            <family val="2"/>
          </rPr>
          <t>Personalizing Cardholder Devices</t>
        </r>
      </text>
    </comment>
    <comment ref="B88" authorId="0" shapeId="0" xr:uid="{EA857591-481E-4917-8DEB-1892B83AF445}">
      <text>
        <r>
          <rPr>
            <b/>
            <sz val="9"/>
            <color indexed="81"/>
            <rFont val="Tahoma"/>
            <family val="2"/>
          </rPr>
          <t>InterActive Card Integrated Circuit  Module, an ICM  containing additional functionality compared to a common dual interface card ICM – an ICM containing more components than just one secure element, e.g. multiple IC, or an IC and additional discrete capacitors or resistors. An iacICM may have external contacts or connectors for an antenna or both or neither.</t>
        </r>
      </text>
    </comment>
    <comment ref="B89" authorId="0" shapeId="0" xr:uid="{5954C5AC-D761-440E-8E90-9AFE00B84C73}">
      <text>
        <r>
          <rPr>
            <b/>
            <sz val="9"/>
            <color indexed="81"/>
            <rFont val="Tahoma"/>
            <family val="2"/>
          </rPr>
          <t>IACICM with a Contact Interface</t>
        </r>
      </text>
    </comment>
    <comment ref="B90" authorId="0" shapeId="0" xr:uid="{947E096F-F9AF-4AED-B65F-D9C87C196397}">
      <text>
        <r>
          <rPr>
            <b/>
            <sz val="9"/>
            <color indexed="81"/>
            <rFont val="Tahoma"/>
            <family val="2"/>
          </rPr>
          <t>IACICM with a Contactless Interface</t>
        </r>
      </text>
    </comment>
    <comment ref="B91" authorId="0" shapeId="0" xr:uid="{0B59D1D4-F171-4A08-978A-B1AFA946178B}">
      <text>
        <r>
          <rPr>
            <b/>
            <sz val="9"/>
            <color indexed="81"/>
            <rFont val="Tahoma"/>
            <family val="2"/>
          </rPr>
          <t>IACICM including ISO/IEC 14443 Antenna</t>
        </r>
      </text>
    </comment>
    <comment ref="B92" authorId="0" shapeId="0" xr:uid="{DDE4047E-B33B-4222-B908-923D58A2E7DA}">
      <text>
        <r>
          <rPr>
            <b/>
            <sz val="9"/>
            <color indexed="81"/>
            <rFont val="Tahoma"/>
            <family val="2"/>
          </rPr>
          <t>IACICM including a display</t>
        </r>
      </text>
    </comment>
    <comment ref="B93" authorId="0" shapeId="0" xr:uid="{A6BE5120-31EB-46DC-B59B-0BF6B22E0ACB}">
      <text>
        <r>
          <rPr>
            <b/>
            <sz val="9"/>
            <color indexed="81"/>
            <rFont val="Tahoma"/>
            <family val="2"/>
          </rPr>
          <t>Providing own IACICM as a Component Vendor</t>
        </r>
      </text>
    </comment>
    <comment ref="B94" authorId="0" shapeId="0" xr:uid="{98B5A183-C8F9-451F-9959-F8662F4029F1}">
      <text>
        <r>
          <rPr>
            <b/>
            <sz val="9"/>
            <color indexed="81"/>
            <rFont val="Tahoma"/>
            <family val="2"/>
          </rPr>
          <t>Providing IACICM Manufacturing Services as a Subcontractor</t>
        </r>
      </text>
    </comment>
    <comment ref="B95" authorId="0" shapeId="0" xr:uid="{28521286-B3F8-409A-BD67-DF15C25BD723}">
      <text>
        <r>
          <rPr>
            <b/>
            <sz val="9"/>
            <color indexed="81"/>
            <rFont val="Tahoma"/>
            <family val="2"/>
          </rPr>
          <t>Designing an IACICM</t>
        </r>
      </text>
    </comment>
    <comment ref="B96" authorId="0" shapeId="0" xr:uid="{2BD8C2A1-9527-4F41-9F33-A5C611856094}">
      <text>
        <r>
          <rPr>
            <b/>
            <sz val="9"/>
            <color indexed="81"/>
            <rFont val="Tahoma"/>
            <family val="2"/>
          </rPr>
          <t>Qualifying an IACICM</t>
        </r>
      </text>
    </comment>
    <comment ref="B97" authorId="0" shapeId="0" xr:uid="{898D2229-AA59-488E-81DB-58A6957FFAD4}">
      <text>
        <r>
          <rPr>
            <b/>
            <sz val="9"/>
            <color indexed="81"/>
            <rFont val="Tahoma"/>
            <family val="2"/>
          </rPr>
          <t>Producing an IACICM</t>
        </r>
      </text>
    </comment>
    <comment ref="B98" authorId="0" shapeId="0" xr:uid="{8577AFD2-5AF5-4338-A19C-704DA987A7E6}">
      <text>
        <r>
          <rPr>
            <b/>
            <sz val="9"/>
            <color indexed="81"/>
            <rFont val="Tahoma"/>
            <family val="2"/>
          </rPr>
          <t>Biometric Sensor Module, an iacICM containing a biometric sensor, such as a Fingerprint Sensor, a Voice Sensor, or an Image Sensor</t>
        </r>
      </text>
    </comment>
    <comment ref="B99" authorId="0" shapeId="0" xr:uid="{A1CE8FBA-60DF-4FF5-87F6-1D1DC757B034}">
      <text>
        <r>
          <rPr>
            <b/>
            <sz val="9"/>
            <color indexed="81"/>
            <rFont val="Tahoma"/>
            <family val="2"/>
          </rPr>
          <t>Biometric Sensor Module with a Fingerprint Sensor</t>
        </r>
      </text>
    </comment>
    <comment ref="B100" authorId="0" shapeId="0" xr:uid="{7F92A29A-21EC-4E2D-8202-560D5B5D2CFB}">
      <text>
        <r>
          <rPr>
            <b/>
            <sz val="9"/>
            <color indexed="81"/>
            <rFont val="Tahoma"/>
            <family val="2"/>
          </rPr>
          <t>Biometric Sensor Module with a Voice Sensor</t>
        </r>
      </text>
    </comment>
    <comment ref="B101" authorId="0" shapeId="0" xr:uid="{16C93A32-2B78-492C-AFA7-22B403E72211}">
      <text>
        <r>
          <rPr>
            <b/>
            <sz val="9"/>
            <color indexed="81"/>
            <rFont val="Tahoma"/>
            <family val="2"/>
          </rPr>
          <t>Biometric Sensor Module with an Image Sensor</t>
        </r>
      </text>
    </comment>
    <comment ref="B102" authorId="0" shapeId="0" xr:uid="{FAA477F8-EFE0-482D-9970-84F6F009A824}">
      <text>
        <r>
          <rPr>
            <b/>
            <sz val="9"/>
            <color indexed="81"/>
            <rFont val="Tahoma"/>
            <family val="2"/>
          </rPr>
          <t>Providing own BSM as a Component Vendor</t>
        </r>
      </text>
    </comment>
    <comment ref="B103" authorId="0" shapeId="0" xr:uid="{4794D9E9-48A0-4B98-ADFC-41E91CAD2C6C}">
      <text>
        <r>
          <rPr>
            <b/>
            <sz val="9"/>
            <color indexed="81"/>
            <rFont val="Tahoma"/>
            <family val="2"/>
          </rPr>
          <t>Providing BSM Manufacturing Services as a Subcontractor</t>
        </r>
      </text>
    </comment>
    <comment ref="B104" authorId="0" shapeId="0" xr:uid="{2BE2E0B6-D143-49E8-8BDC-6EAB4F3A8A70}">
      <text>
        <r>
          <rPr>
            <b/>
            <sz val="9"/>
            <color indexed="81"/>
            <rFont val="Tahoma"/>
            <family val="2"/>
          </rPr>
          <t>Designing a BSM</t>
        </r>
      </text>
    </comment>
    <comment ref="B105" authorId="0" shapeId="0" xr:uid="{08CE8971-EBA6-46BE-AD6C-02934ADF8FCA}">
      <text>
        <r>
          <rPr>
            <b/>
            <sz val="9"/>
            <color indexed="81"/>
            <rFont val="Tahoma"/>
            <family val="2"/>
          </rPr>
          <t>Qualifying a BSM</t>
        </r>
      </text>
    </comment>
    <comment ref="B106" authorId="0" shapeId="0" xr:uid="{B09FEDF3-7846-472B-9EC4-D51A8F8EAD6B}">
      <text>
        <r>
          <rPr>
            <b/>
            <sz val="9"/>
            <color indexed="81"/>
            <rFont val="Tahoma"/>
            <family val="2"/>
          </rPr>
          <t>Producing a BSM</t>
        </r>
      </text>
    </comment>
    <comment ref="B107" authorId="0" shapeId="0" xr:uid="{90E03BB8-796A-46CA-9CC3-DFB568630786}">
      <text>
        <r>
          <rPr>
            <b/>
            <sz val="9"/>
            <color indexed="81"/>
            <rFont val="Tahoma"/>
            <family val="2"/>
          </rPr>
          <t>InterActive Card InLay, an inlay containing the electronics of, and intended to produce an IAC from. The typical difference between an IAC and an iacIL being that the iacIL lacks the printed layers on the top and bottom.</t>
        </r>
      </text>
    </comment>
    <comment ref="B108" authorId="0" shapeId="0" xr:uid="{A03474E7-3BE3-4778-AC73-12041A719B45}">
      <text>
        <r>
          <rPr>
            <b/>
            <sz val="9"/>
            <color indexed="81"/>
            <rFont val="Tahoma"/>
            <family val="2"/>
          </rPr>
          <t>IAC Inlay with an antenna, but no IC</t>
        </r>
      </text>
    </comment>
    <comment ref="B109" authorId="0" shapeId="0" xr:uid="{AB6A6B26-CA97-434D-9CEE-816E426E3055}">
      <text>
        <r>
          <rPr>
            <b/>
            <sz val="9"/>
            <color indexed="81"/>
            <rFont val="Tahoma"/>
            <family val="2"/>
          </rPr>
          <t>IAC Inlay with 7816-2 contacts</t>
        </r>
      </text>
    </comment>
    <comment ref="B110" authorId="0" shapeId="0" xr:uid="{810E3EEA-FBC9-4FA1-8917-15362ED52BA5}">
      <text>
        <r>
          <rPr>
            <b/>
            <sz val="9"/>
            <color indexed="81"/>
            <rFont val="Tahoma"/>
            <family val="2"/>
          </rPr>
          <t>IAC Inlay with an antenna and an IC, but no 7816-2 contacts</t>
        </r>
      </text>
    </comment>
    <comment ref="B111" authorId="0" shapeId="0" xr:uid="{F49B813E-1EFC-46F5-A870-74F7CBDBCA98}">
      <text>
        <r>
          <rPr>
            <b/>
            <sz val="9"/>
            <color indexed="81"/>
            <rFont val="Tahoma"/>
            <family val="2"/>
          </rPr>
          <t>iacIL with at least one unpackaged IC</t>
        </r>
      </text>
    </comment>
    <comment ref="B112" authorId="0" shapeId="0" xr:uid="{72CEA099-0A4C-40E1-BC8D-1DBDCCA01F48}">
      <text>
        <r>
          <rPr>
            <b/>
            <sz val="9"/>
            <color indexed="81"/>
            <rFont val="Tahoma"/>
            <family val="2"/>
          </rPr>
          <t>iacIL with RFID indicating LED</t>
        </r>
      </text>
    </comment>
    <comment ref="B113" authorId="0" shapeId="0" xr:uid="{61BBE6C5-B005-4D0D-9181-44D97AC8E386}">
      <text>
        <r>
          <rPr>
            <b/>
            <sz val="9"/>
            <color indexed="81"/>
            <rFont val="Tahoma"/>
            <family val="2"/>
          </rPr>
          <t>iacIL with at least one IC packaged into an ICM</t>
        </r>
      </text>
    </comment>
    <comment ref="B114" authorId="0" shapeId="0" xr:uid="{A1777FC0-EE47-4E67-914A-33BE7F8B5AB8}">
      <text>
        <r>
          <rPr>
            <b/>
            <sz val="9"/>
            <color indexed="81"/>
            <rFont val="Tahoma"/>
            <family val="2"/>
          </rPr>
          <t>iacIL with at least one IC (packaged or unpackaged)</t>
        </r>
      </text>
    </comment>
    <comment ref="B115" authorId="0" shapeId="0" xr:uid="{EAC8A090-252A-4260-A91C-294955193579}">
      <text>
        <r>
          <rPr>
            <b/>
            <sz val="9"/>
            <color indexed="81"/>
            <rFont val="Tahoma"/>
            <family val="2"/>
          </rPr>
          <t>Providing own IACIL as a Component Vendor</t>
        </r>
      </text>
    </comment>
    <comment ref="B116" authorId="0" shapeId="0" xr:uid="{DE1C1E64-0AAC-4834-BB8B-DF311751A966}">
      <text>
        <r>
          <rPr>
            <b/>
            <sz val="9"/>
            <color indexed="81"/>
            <rFont val="Tahoma"/>
            <family val="2"/>
          </rPr>
          <t>Providing IACIL Manufacturing Services as a Subcontractor</t>
        </r>
      </text>
    </comment>
    <comment ref="B117" authorId="0" shapeId="0" xr:uid="{78CDF260-DFAF-41B5-84A6-5C667C8BD06E}">
      <text>
        <r>
          <rPr>
            <b/>
            <sz val="9"/>
            <color indexed="81"/>
            <rFont val="Tahoma"/>
            <family val="2"/>
          </rPr>
          <t>Designing or developing an IACIL</t>
        </r>
      </text>
    </comment>
    <comment ref="B118" authorId="0" shapeId="0" xr:uid="{9C8603AB-851E-4D34-B742-1C2E75860248}">
      <text>
        <r>
          <rPr>
            <b/>
            <sz val="9"/>
            <color indexed="81"/>
            <rFont val="Tahoma"/>
            <family val="2"/>
          </rPr>
          <t>Qualifying an IACIL</t>
        </r>
      </text>
    </comment>
    <comment ref="B119" authorId="0" shapeId="0" xr:uid="{C156C45E-8222-4947-9F52-A08928A475A2}">
      <text>
        <r>
          <rPr>
            <b/>
            <sz val="9"/>
            <color indexed="81"/>
            <rFont val="Tahoma"/>
            <family val="2"/>
          </rPr>
          <t>Producing an IACIL</t>
        </r>
      </text>
    </comment>
    <comment ref="B120" authorId="0" shapeId="0" xr:uid="{391DC9B7-C9FE-4A4F-88A6-958277E92DA5}">
      <text>
        <r>
          <rPr>
            <b/>
            <sz val="9"/>
            <color indexed="81"/>
            <rFont val="Tahoma"/>
            <family val="2"/>
          </rPr>
          <t>InterActive Card, a card that supports direct interaction with the card holder (not via a terminal or computer), such as cards containing a display, an LED, push buttons, fingerprint sensors etc.</t>
        </r>
      </text>
    </comment>
    <comment ref="B121" authorId="0" shapeId="0" xr:uid="{268A042C-96A5-46AB-AD95-E624289EA7CE}">
      <text>
        <r>
          <rPr>
            <b/>
            <sz val="9"/>
            <color indexed="81"/>
            <rFont val="Tahoma"/>
            <family val="2"/>
          </rPr>
          <t>IAC having a Contact Interface</t>
        </r>
      </text>
    </comment>
    <comment ref="B122" authorId="0" shapeId="0" xr:uid="{5BCD66DF-EA28-45D9-9306-E2AEDB5FAE07}">
      <text>
        <r>
          <rPr>
            <b/>
            <sz val="9"/>
            <color indexed="81"/>
            <rFont val="Tahoma"/>
            <family val="2"/>
          </rPr>
          <t>IAC having a Contactless Interface</t>
        </r>
      </text>
    </comment>
    <comment ref="B123" authorId="0" shapeId="0" xr:uid="{584DE323-6423-4912-A752-22E658EC1A63}">
      <text>
        <r>
          <rPr>
            <b/>
            <sz val="9"/>
            <color indexed="81"/>
            <rFont val="Tahoma"/>
            <family val="2"/>
          </rPr>
          <t>IAC produced using an ICM containing the IC</t>
        </r>
      </text>
    </comment>
    <comment ref="B124" authorId="0" shapeId="0" xr:uid="{6608257A-1FB1-46CD-8ABC-635D6698A9E1}">
      <text>
        <r>
          <rPr>
            <b/>
            <sz val="9"/>
            <color indexed="81"/>
            <rFont val="Tahoma"/>
            <family val="2"/>
          </rPr>
          <t>IAC produced using an IL containing the IC; an IAC produced from an iacil containing the ICs, thus the manufacturing process not incorporating IC packaging process steps.</t>
        </r>
      </text>
    </comment>
    <comment ref="B125" authorId="0" shapeId="0" xr:uid="{C2537442-857B-4D07-B8D3-3E815522FA2E}">
      <text>
        <r>
          <rPr>
            <b/>
            <sz val="9"/>
            <color indexed="81"/>
            <rFont val="Tahoma"/>
            <family val="2"/>
          </rPr>
          <t>IAC produced using bare dice; an IAC produced without an iacIL, thus the manufacturing process incorporates IC packaging process steps</t>
        </r>
      </text>
    </comment>
    <comment ref="B126" authorId="0" shapeId="0" xr:uid="{D583C699-778D-4BD6-B127-EA39D2EDE952}">
      <text>
        <r>
          <rPr>
            <b/>
            <sz val="9"/>
            <color indexed="81"/>
            <rFont val="Tahoma"/>
            <family val="2"/>
          </rPr>
          <t>IAC with a Display</t>
        </r>
      </text>
    </comment>
    <comment ref="B127" authorId="0" shapeId="0" xr:uid="{ED0E780A-B9DE-4CE0-99DC-4B5172B5FD65}">
      <text>
        <r>
          <rPr>
            <b/>
            <sz val="9"/>
            <color indexed="81"/>
            <rFont val="Tahoma"/>
            <family val="2"/>
          </rPr>
          <t>IAC with Fingerprint Sensor</t>
        </r>
      </text>
    </comment>
    <comment ref="B128" authorId="0" shapeId="0" xr:uid="{24BD183D-3828-4C42-971C-A84BD3873BD5}">
      <text>
        <r>
          <rPr>
            <b/>
            <sz val="9"/>
            <color indexed="81"/>
            <rFont val="Tahoma"/>
            <family val="2"/>
          </rPr>
          <t>IAC with Voice Sensor</t>
        </r>
      </text>
    </comment>
    <comment ref="B129" authorId="0" shapeId="0" xr:uid="{90FDFDD6-BFB0-4B98-ACE7-219D6D01E47C}">
      <text>
        <r>
          <rPr>
            <b/>
            <sz val="9"/>
            <color indexed="81"/>
            <rFont val="Tahoma"/>
            <family val="2"/>
          </rPr>
          <t>IAC with LED indicating card is exposed to reader field; if the only interactive component in the card is the LED, and the LED has no functional connection with the payment controller and only indicates if the card is exposed to the reader field, then the card is an ledICC.</t>
        </r>
      </text>
    </comment>
    <comment ref="B130" authorId="0" shapeId="0" xr:uid="{889B86E2-ED74-4169-A2C0-9593AF79BF91}">
      <text>
        <r>
          <rPr>
            <b/>
            <sz val="9"/>
            <color indexed="81"/>
            <rFont val="Tahoma"/>
            <family val="2"/>
          </rPr>
          <t>IAC with a Bluetooth Interface</t>
        </r>
      </text>
    </comment>
    <comment ref="B131" authorId="0" shapeId="0" xr:uid="{346AD72E-F36E-4C08-95E1-4D8A53A5137C}">
      <text>
        <r>
          <rPr>
            <b/>
            <sz val="9"/>
            <color indexed="81"/>
            <rFont val="Tahoma"/>
            <family val="2"/>
          </rPr>
          <t>Providing own IAC as a Component Vendor</t>
        </r>
      </text>
    </comment>
    <comment ref="B132" authorId="0" shapeId="0" xr:uid="{AB29BB4D-82DC-4DB7-AC57-8CD5583CC0AD}">
      <text>
        <r>
          <rPr>
            <b/>
            <sz val="9"/>
            <color indexed="81"/>
            <rFont val="Tahoma"/>
            <family val="2"/>
          </rPr>
          <t>Providing IAC Manufacturing Services as a Subcontractor</t>
        </r>
      </text>
    </comment>
    <comment ref="B133" authorId="0" shapeId="0" xr:uid="{B4CD42AE-3440-4958-8F4B-7D7F3769E0E3}">
      <text>
        <r>
          <rPr>
            <b/>
            <sz val="9"/>
            <color indexed="81"/>
            <rFont val="Tahoma"/>
            <family val="2"/>
          </rPr>
          <t>Designing or developing an IAC</t>
        </r>
      </text>
    </comment>
    <comment ref="B134" authorId="0" shapeId="0" xr:uid="{8E76F084-06D7-4983-BBF2-BA8613C917C3}">
      <text>
        <r>
          <rPr>
            <b/>
            <sz val="9"/>
            <color indexed="81"/>
            <rFont val="Tahoma"/>
            <family val="2"/>
          </rPr>
          <t>Qualifying an IAC</t>
        </r>
      </text>
    </comment>
    <comment ref="B135" authorId="0" shapeId="0" xr:uid="{FF74F487-1658-4166-BA9B-EAD6553512EA}">
      <text>
        <r>
          <rPr>
            <b/>
            <sz val="9"/>
            <color indexed="81"/>
            <rFont val="Tahoma"/>
            <family val="2"/>
          </rPr>
          <t>Producing an IAC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L6" authorId="0" shapeId="0" xr:uid="{5766B6EE-0E36-48A1-ACC0-18386A5D963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xr:uid="{02365888-0C1B-426F-9BB9-E44F7E440EDB}">
      <text>
        <r>
          <rPr>
            <b/>
            <sz val="9"/>
            <color indexed="81"/>
            <rFont val="Tahoma"/>
            <family val="2"/>
          </rPr>
          <t>Uwe Trüggelmann:</t>
        </r>
        <r>
          <rPr>
            <sz val="9"/>
            <color indexed="81"/>
            <rFont val="Tahoma"/>
            <family val="2"/>
          </rPr>
          <t xml:space="preserve">
Possible notations:
Observation
Severity:Observation</t>
        </r>
      </text>
    </comment>
    <comment ref="A7" authorId="0" shapeId="0" xr:uid="{94253507-244C-47F2-974F-FFD8C259D9A0}">
      <text>
        <r>
          <rPr>
            <b/>
            <sz val="9"/>
            <color indexed="81"/>
            <rFont val="Tahoma"/>
            <family val="2"/>
          </rPr>
          <t>Determining the scope of the quality management system (ISO only)</t>
        </r>
      </text>
    </comment>
    <comment ref="A8" authorId="0" shapeId="0" xr:uid="{00045020-3545-4552-B740-68D6473D7338}">
      <text>
        <r>
          <rPr>
            <b/>
            <sz val="9"/>
            <color indexed="81"/>
            <rFont val="Tahoma"/>
            <family val="2"/>
          </rPr>
          <t>Management System and Processes (ISO only)</t>
        </r>
      </text>
    </comment>
    <comment ref="A9" authorId="0" shapeId="0" xr:uid="{CD61F5EF-305D-4CDF-A151-B8B011A0143C}">
      <text>
        <r>
          <rPr>
            <b/>
            <sz val="9"/>
            <color indexed="81"/>
            <rFont val="Tahoma"/>
            <family val="2"/>
          </rPr>
          <t>Leadership and commitment – General (ISO only)</t>
        </r>
      </text>
    </comment>
    <comment ref="A10" authorId="0" shapeId="0" xr:uid="{3F4D1306-56C8-43E2-BD8E-57F11190210C}">
      <text>
        <r>
          <rPr>
            <b/>
            <sz val="9"/>
            <color indexed="81"/>
            <rFont val="Tahoma"/>
            <family val="2"/>
          </rPr>
          <t>Establishing the quality policy (ISO only)</t>
        </r>
      </text>
    </comment>
    <comment ref="A11" authorId="0" shapeId="0" xr:uid="{96F9B0C4-4304-401B-8757-60CA362B1F9E}">
      <text>
        <r>
          <rPr>
            <b/>
            <sz val="9"/>
            <color indexed="81"/>
            <rFont val="Tahoma"/>
            <family val="2"/>
          </rPr>
          <t>Organization – Organizational roles, responsibilities and authorities (Nothing)</t>
        </r>
      </text>
    </comment>
    <comment ref="A12" authorId="0" shapeId="0" xr:uid="{ED695188-C8F5-4ADB-9656-72D7F7341F34}">
      <text>
        <r>
          <rPr>
            <b/>
            <sz val="9"/>
            <color indexed="81"/>
            <rFont val="Tahoma"/>
            <family val="2"/>
          </rPr>
          <t>Organization – CQM Primary Contact (Nothing)</t>
        </r>
      </text>
    </comment>
    <comment ref="A13" authorId="0" shapeId="0" xr:uid="{F843366E-AB61-4B34-8C39-89D804DAA107}">
      <text>
        <r>
          <rPr>
            <b/>
            <sz val="9"/>
            <color indexed="81"/>
            <rFont val="Tahoma"/>
            <family val="2"/>
          </rPr>
          <t>Organization – Complaints Handling Responsibility (Nothing)</t>
        </r>
      </text>
    </comment>
    <comment ref="A14" authorId="0" shapeId="0" xr:uid="{6731E44A-BF20-4AEC-BF53-CB335A64D275}">
      <text>
        <r>
          <rPr>
            <b/>
            <sz val="9"/>
            <color indexed="81"/>
            <rFont val="Tahoma"/>
            <family val="2"/>
          </rPr>
          <t>Organization – Define Vendor/Customer Interface (Nothing)</t>
        </r>
      </text>
    </comment>
    <comment ref="A15" authorId="0" shapeId="0" xr:uid="{7C90592F-BBDB-4358-A035-A976A7F2874F}">
      <text>
        <r>
          <rPr>
            <b/>
            <sz val="9"/>
            <color indexed="81"/>
            <rFont val="Tahoma"/>
            <family val="2"/>
          </rPr>
          <t>Organization – Define Responsibilities for Managing the Order Flow (ISO only)</t>
        </r>
      </text>
    </comment>
    <comment ref="A16" authorId="0" shapeId="0" xr:uid="{9DA63073-1A79-4A75-B49E-54FEB04F361F}">
      <text>
        <r>
          <rPr>
            <b/>
            <sz val="9"/>
            <color indexed="81"/>
            <rFont val="Tahoma"/>
            <family val="2"/>
          </rPr>
          <t>Planning – Risk Management (pFMEA, dFMEA etc) (Nothing)</t>
        </r>
      </text>
    </comment>
    <comment ref="A17" authorId="0" shapeId="0" xr:uid="{D54D71F8-38C1-4B40-942E-32C20A284B99}">
      <text>
        <r>
          <rPr>
            <b/>
            <sz val="9"/>
            <color indexed="81"/>
            <rFont val="Tahoma"/>
            <family val="2"/>
          </rPr>
          <t>Resources – People – Human Resources for Design and Development (Nothing)</t>
        </r>
      </text>
    </comment>
    <comment ref="A18" authorId="0" shapeId="0" xr:uid="{03C08507-2AF6-45A9-83A5-059E52C04FE5}">
      <text>
        <r>
          <rPr>
            <b/>
            <sz val="9"/>
            <color indexed="81"/>
            <rFont val="Tahoma"/>
            <family val="2"/>
          </rPr>
          <t>Resources – Environment for the operation of processes (Nothing)</t>
        </r>
      </text>
    </comment>
    <comment ref="A19" authorId="0" shapeId="0" xr:uid="{37A50FC8-A228-4565-9D35-30C2AA2A73B7}">
      <text>
        <r>
          <rPr>
            <b/>
            <sz val="9"/>
            <color indexed="81"/>
            <rFont val="Tahoma"/>
            <family val="2"/>
          </rPr>
          <t>Resources – Physical Security (Nothing)</t>
        </r>
      </text>
    </comment>
    <comment ref="K19" authorId="0" shapeId="0" xr:uid="{036BB6BA-5F8F-4B91-A90B-59E210534452}">
      <text>
        <r>
          <rPr>
            <b/>
            <sz val="9"/>
            <color indexed="81"/>
            <rFont val="Tahoma"/>
            <family val="2"/>
          </rPr>
          <t>Note the CID from the current GVCP Certificate on the Coverpage. Should the vendor not be able to show a valid GVCP certificate, note this as a major NC</t>
        </r>
      </text>
    </comment>
    <comment ref="A20" authorId="0" shapeId="0" xr:uid="{CD41ADAF-05BC-4D16-ABB4-B8D0E9F59BEF}">
      <text>
        <r>
          <rPr>
            <b/>
            <sz val="9"/>
            <color indexed="81"/>
            <rFont val="Tahoma"/>
            <family val="2"/>
          </rPr>
          <t>Monitoring and measuring resources – General (ISO only)</t>
        </r>
      </text>
    </comment>
    <comment ref="A21" authorId="0" shapeId="0" xr:uid="{F5F1B502-9946-4956-B64D-A87C6982052F}">
      <text>
        <r>
          <rPr>
            <b/>
            <sz val="9"/>
            <color indexed="81"/>
            <rFont val="Tahoma"/>
            <family val="2"/>
          </rPr>
          <t>Monitoring and measuring resources – Measurement traceability (ISO only)</t>
        </r>
      </text>
    </comment>
    <comment ref="A22" authorId="0" shapeId="0" xr:uid="{C9944ABE-A020-46A6-8369-5B65170C85B6}">
      <text>
        <r>
          <rPr>
            <b/>
            <sz val="9"/>
            <color indexed="81"/>
            <rFont val="Tahoma"/>
            <family val="2"/>
          </rPr>
          <t>Communication (Nothing)</t>
        </r>
      </text>
    </comment>
    <comment ref="A23" authorId="0" shapeId="0" xr:uid="{8DA5877F-7CB6-4706-9D77-DF52C7EF1F22}">
      <text>
        <r>
          <rPr>
            <b/>
            <sz val="9"/>
            <color indexed="81"/>
            <rFont val="Tahoma"/>
            <family val="2"/>
          </rPr>
          <t>Communication – Declaration and Information of CQM Compliance (Nothing)</t>
        </r>
      </text>
    </comment>
    <comment ref="A24" authorId="0" shapeId="0" xr:uid="{259FEA00-B156-4FCD-9F8F-BF871390380F}">
      <text>
        <r>
          <rPr>
            <b/>
            <sz val="9"/>
            <color indexed="81"/>
            <rFont val="Tahoma"/>
            <family val="2"/>
          </rPr>
          <t>Documented Information (includes Record Retention) (Nothing)</t>
        </r>
      </text>
    </comment>
    <comment ref="K24" authorId="0" shapeId="0" xr:uid="{871AC8DB-4F95-43CA-8A9B-28631C30546B}">
      <text>
        <r>
          <rPr>
            <b/>
            <sz val="9"/>
            <color indexed="81"/>
            <rFont val="Tahoma"/>
            <family val="2"/>
          </rPr>
          <t>Describe the basics of the document management system, version management, approval process, how instructions are made available to staff, including on the shopfloor. Note reference to SOP.</t>
        </r>
      </text>
    </comment>
    <comment ref="A25" authorId="0" shapeId="0" xr:uid="{94A18ACC-7B84-425D-B209-893EA56B5037}">
      <text>
        <r>
          <rPr>
            <b/>
            <sz val="9"/>
            <color indexed="81"/>
            <rFont val="Tahoma"/>
            <family val="2"/>
          </rPr>
          <t>Operational Planning and Control – Process Qualification Process (Nothing)</t>
        </r>
      </text>
    </comment>
    <comment ref="K25" authorId="0" shapeId="0" xr:uid="{4DBEC302-B227-46BC-974B-9150781AD52B}">
      <text>
        <r>
          <rPr>
            <b/>
            <sz val="9"/>
            <color indexed="81"/>
            <rFont val="Tahoma"/>
            <family val="2"/>
          </rPr>
          <t>Does a formal process qualification process exist? What sort of changes are addressed by it? Reference the SOP.</t>
        </r>
      </text>
    </comment>
    <comment ref="A26" authorId="0" shapeId="0" xr:uid="{408B0C76-3192-488D-A5CF-E1BE1A94D41D}">
      <text>
        <r>
          <rPr>
            <b/>
            <sz val="9"/>
            <color indexed="81"/>
            <rFont val="Tahoma"/>
            <family val="2"/>
          </rPr>
          <t>Requirements for Products and Services – Determining the Requirements for Products and Services, Order Specification (ISO only)</t>
        </r>
      </text>
    </comment>
    <comment ref="A27" authorId="0" shapeId="0" xr:uid="{63C066F2-46F3-491F-B525-1963991145F1}">
      <text>
        <r>
          <rPr>
            <b/>
            <sz val="9"/>
            <color indexed="81"/>
            <rFont val="Tahoma"/>
            <family val="2"/>
          </rPr>
          <t>Requirements for Products and Services – Review the Requirements for Products and Services (ISO only)</t>
        </r>
      </text>
    </comment>
    <comment ref="A28" authorId="0" shapeId="0" xr:uid="{07BD055B-498C-4462-B8C7-925BF6EB0633}">
      <text>
        <r>
          <rPr>
            <b/>
            <sz val="9"/>
            <color indexed="81"/>
            <rFont val="Tahoma"/>
            <family val="2"/>
          </rPr>
          <t>Production and Service Provision – Control of Changes (ISO only)</t>
        </r>
      </text>
    </comment>
    <comment ref="K28" authorId="0" shapeId="0" xr:uid="{A6E2D020-1086-4A07-828E-EF81CDA217B7}">
      <text>
        <r>
          <rPr>
            <b/>
            <sz val="9"/>
            <color indexed="81"/>
            <rFont val="Tahoma"/>
            <family val="2"/>
          </rPr>
          <t>Describe which items are subject to change control in the site, the main processes, reference the SOPs</t>
        </r>
      </text>
    </comment>
    <comment ref="A29" authorId="0" shapeId="0" xr:uid="{6D1C5BB0-4BDB-4515-9220-61FEDA725217}">
      <text>
        <r>
          <rPr>
            <b/>
            <sz val="9"/>
            <color indexed="81"/>
            <rFont val="Tahoma"/>
            <family val="2"/>
          </rPr>
          <t>Production and Service Provision – Change Notification Procedure (Nothing)</t>
        </r>
      </text>
    </comment>
    <comment ref="K29" authorId="0" shapeId="0" xr:uid="{20AAD0A5-048D-46A1-BE31-B4D8A14CF59A}">
      <text>
        <r>
          <rPr>
            <b/>
            <sz val="9"/>
            <color indexed="81"/>
            <rFont val="Tahoma"/>
            <family val="2"/>
          </rPr>
          <t>Verify that the auditor and the CQM Ops are informed of major changes, reference the SOP.</t>
        </r>
      </text>
    </comment>
    <comment ref="A30" authorId="0" shapeId="0" xr:uid="{712F8BB2-03C2-45AF-884D-4C98DABD80DD}">
      <text>
        <r>
          <rPr>
            <b/>
            <sz val="9"/>
            <color indexed="81"/>
            <rFont val="Tahoma"/>
            <family val="2"/>
          </rPr>
          <t>Performance evaluation – Product Problem Analysis Infrastructure (Nothing)</t>
        </r>
      </text>
    </comment>
    <comment ref="K30" authorId="0" shapeId="0" xr:uid="{786B8DFD-62DC-4402-8127-0BD439DBAE1A}">
      <text>
        <r>
          <rPr>
            <b/>
            <sz val="9"/>
            <color indexed="81"/>
            <rFont val="Tahoma"/>
            <family val="2"/>
          </rPr>
          <t>Describe the main analysis capabilities available on site; and established relationships with off site capabilities like external labs and evidence that they have been used.</t>
        </r>
      </text>
    </comment>
    <comment ref="A31" authorId="0" shapeId="0" xr:uid="{B89CB24E-D7C7-44BE-B5CB-4A1B50F665FA}">
      <text>
        <r>
          <rPr>
            <b/>
            <sz val="9"/>
            <color indexed="81"/>
            <rFont val="Tahoma"/>
            <family val="2"/>
          </rPr>
          <t>Performance evaluation – Customer Satisfaction Assessment (ISO only)</t>
        </r>
      </text>
    </comment>
    <comment ref="A32" authorId="0" shapeId="0" xr:uid="{A4F01FAB-002C-44FD-A854-2B5E1A701F50}">
      <text>
        <r>
          <rPr>
            <b/>
            <sz val="9"/>
            <color indexed="81"/>
            <rFont val="Tahoma"/>
            <family val="2"/>
          </rPr>
          <t>Performance evaluation – Internal Assessment of Conformity to CQM requirements – CQM Assessment Plan and Internal Audit against CQM Requirements (Nothing)</t>
        </r>
      </text>
    </comment>
    <comment ref="K32" authorId="0" shapeId="0" xr:uid="{F1266573-A542-49F9-8A30-0542EA346A99}">
      <text>
        <r>
          <rPr>
            <b/>
            <sz val="9"/>
            <color indexed="81"/>
            <rFont val="Tahoma"/>
            <family val="2"/>
          </rPr>
          <t>Note evidence of the vendor having conducted an internal audit against the CQM Requirements at the required interval.</t>
        </r>
      </text>
    </comment>
    <comment ref="A33" authorId="0" shapeId="0" xr:uid="{439AA2B4-72EA-46FF-A514-88D6869DC547}">
      <text>
        <r>
          <rPr>
            <b/>
            <sz val="9"/>
            <color indexed="81"/>
            <rFont val="Tahoma"/>
            <family val="2"/>
          </rPr>
          <t>Performance evaluation – Management Review - General (ISO only)</t>
        </r>
      </text>
    </comment>
    <comment ref="A34" authorId="0" shapeId="0" xr:uid="{8701B44D-FBD5-4E3F-80A3-2F09002F66F6}">
      <text>
        <r>
          <rPr>
            <b/>
            <sz val="9"/>
            <color indexed="81"/>
            <rFont val="Tahoma"/>
            <family val="2"/>
          </rPr>
          <t>Performance evaluation – Management Review Inputs (ISO only)</t>
        </r>
      </text>
    </comment>
    <comment ref="A35" authorId="0" shapeId="0" xr:uid="{80BE096D-9076-47DF-AAB1-32F5F646ABE9}">
      <text>
        <r>
          <rPr>
            <b/>
            <sz val="9"/>
            <color indexed="81"/>
            <rFont val="Tahoma"/>
            <family val="2"/>
          </rPr>
          <t>Performance evaluation – Management Review Outputs (ISO only)</t>
        </r>
      </text>
    </comment>
    <comment ref="A36" authorId="0" shapeId="0" xr:uid="{18F3F255-618C-4C75-A3AA-4DB255FDBB67}">
      <text>
        <r>
          <rPr>
            <b/>
            <sz val="9"/>
            <color indexed="81"/>
            <rFont val="Tahoma"/>
            <family val="2"/>
          </rPr>
          <t>Improvement – Customer Complaints, and other Customer Feedback (Nothing)</t>
        </r>
      </text>
    </comment>
    <comment ref="K36" authorId="0" shapeId="0" xr:uid="{881DBDD0-5F34-4DA6-A18A-B41AA5CFBFA8}">
      <text>
        <r>
          <rPr>
            <b/>
            <sz val="9"/>
            <color indexed="81"/>
            <rFont val="Tahoma"/>
            <family val="2"/>
          </rPr>
          <t>Describe the process to capture and manage customer complaints and other customer feedback, if the process is documented and well defined; note the reference to the SOP.</t>
        </r>
      </text>
    </comment>
    <comment ref="A37" authorId="0" shapeId="0" xr:uid="{DC4AF05C-B720-49B9-B2CC-03B5D4728B58}">
      <text>
        <r>
          <rPr>
            <b/>
            <sz val="9"/>
            <color indexed="81"/>
            <rFont val="Tahoma"/>
            <family val="2"/>
          </rPr>
          <t>Improvement – Nonconformity and Corrective Action (ISO only)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L6" authorId="0" shapeId="0" xr:uid="{E0E2FBEA-3D00-4E6F-AB4B-9941CDE0889B}">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M6" authorId="0" shapeId="0" xr:uid="{2F78F031-7E9A-4C81-9355-5826A01EDB8D}">
      <text>
        <r>
          <rPr>
            <b/>
            <sz val="9"/>
            <color indexed="81"/>
            <rFont val="Tahoma"/>
            <family val="2"/>
          </rPr>
          <t>Uwe Trüggelmann:</t>
        </r>
        <r>
          <rPr>
            <sz val="9"/>
            <color indexed="81"/>
            <rFont val="Tahoma"/>
            <family val="2"/>
          </rPr>
          <t xml:space="preserve">
Possible notations:
Observation
Severity:Observation</t>
        </r>
      </text>
    </comment>
    <comment ref="A7" authorId="0" shapeId="0" xr:uid="{6ED1D883-BB73-4EF6-8F4B-E09B0030092D}">
      <text>
        <r>
          <rPr>
            <b/>
            <sz val="9"/>
            <color indexed="81"/>
            <rFont val="Tahoma"/>
            <family val="2"/>
          </rPr>
          <t>Understanding the organization and its context (ISO)</t>
        </r>
      </text>
    </comment>
    <comment ref="A8" authorId="0" shapeId="0" xr:uid="{674C076D-05C8-4DBD-A413-C27C521C8113}">
      <text>
        <r>
          <rPr>
            <b/>
            <sz val="9"/>
            <color indexed="81"/>
            <rFont val="Tahoma"/>
            <family val="2"/>
          </rPr>
          <t>Understanding the needs and expectations of interested parties (ISO)</t>
        </r>
      </text>
    </comment>
    <comment ref="A9" authorId="0" shapeId="0" xr:uid="{3D3EC1C1-6A4F-4B64-9982-D5A513AD92C8}">
      <text>
        <r>
          <rPr>
            <b/>
            <sz val="9"/>
            <color indexed="81"/>
            <rFont val="Tahoma"/>
            <family val="2"/>
          </rPr>
          <t>Determining the scope of the quality management system (ISO only)</t>
        </r>
      </text>
    </comment>
    <comment ref="A10" authorId="0" shapeId="0" xr:uid="{BC3BF699-CD46-4A25-ACC1-6AB38E944C7F}">
      <text>
        <r>
          <rPr>
            <b/>
            <sz val="9"/>
            <color indexed="81"/>
            <rFont val="Tahoma"/>
            <family val="2"/>
          </rPr>
          <t>Management System and Processes (ISO only)</t>
        </r>
      </text>
    </comment>
    <comment ref="A11" authorId="0" shapeId="0" xr:uid="{25D4C349-6CF7-48F7-9BAB-CCBEC1F877BF}">
      <text>
        <r>
          <rPr>
            <b/>
            <sz val="9"/>
            <color indexed="81"/>
            <rFont val="Tahoma"/>
            <family val="2"/>
          </rPr>
          <t>Leadership and commitment – General (ISO only)</t>
        </r>
      </text>
    </comment>
    <comment ref="A12" authorId="0" shapeId="0" xr:uid="{062FF172-C993-4BF3-9213-7153391A3F07}">
      <text>
        <r>
          <rPr>
            <b/>
            <sz val="9"/>
            <color indexed="81"/>
            <rFont val="Tahoma"/>
            <family val="2"/>
          </rPr>
          <t>Leadership and commitment – Customer focus (ISO)</t>
        </r>
      </text>
    </comment>
    <comment ref="A13" authorId="0" shapeId="0" xr:uid="{7608B9E5-7614-4F2B-8DD0-8F1FA1DEB77A}">
      <text>
        <r>
          <rPr>
            <b/>
            <sz val="9"/>
            <color indexed="81"/>
            <rFont val="Tahoma"/>
            <family val="2"/>
          </rPr>
          <t>Establishing the quality policy (ISO only)</t>
        </r>
      </text>
    </comment>
    <comment ref="A14" authorId="0" shapeId="0" xr:uid="{36BA35AA-3A18-4705-AADD-72C8E69FF84D}">
      <text>
        <r>
          <rPr>
            <b/>
            <sz val="9"/>
            <color indexed="81"/>
            <rFont val="Tahoma"/>
            <family val="2"/>
          </rPr>
          <t>Communicating the quality policy (ISO)</t>
        </r>
      </text>
    </comment>
    <comment ref="A15" authorId="0" shapeId="0" xr:uid="{482546DE-691F-452F-9D2C-AC45A75CE9D8}">
      <text>
        <r>
          <rPr>
            <b/>
            <sz val="9"/>
            <color indexed="81"/>
            <rFont val="Tahoma"/>
            <family val="2"/>
          </rPr>
          <t>Organization – Organizational roles, responsibilities and authorities (Nothing)</t>
        </r>
      </text>
    </comment>
    <comment ref="A16" authorId="0" shapeId="0" xr:uid="{37BC6D77-CB2D-4B81-8FB3-9AB030BF57DD}">
      <text>
        <r>
          <rPr>
            <b/>
            <sz val="9"/>
            <color indexed="81"/>
            <rFont val="Tahoma"/>
            <family val="2"/>
          </rPr>
          <t>Organization – CQM Primary Contact (Nothing)</t>
        </r>
      </text>
    </comment>
    <comment ref="A17" authorId="0" shapeId="0" xr:uid="{FAE821B9-4A0D-4F8B-A0B4-C1AE5A3BDF01}">
      <text>
        <r>
          <rPr>
            <b/>
            <sz val="9"/>
            <color indexed="81"/>
            <rFont val="Tahoma"/>
            <family val="2"/>
          </rPr>
          <t>Organization – Complaints Handling Responsibility (Nothing)</t>
        </r>
      </text>
    </comment>
    <comment ref="A18" authorId="0" shapeId="0" xr:uid="{8E9A2B81-E1D5-4BE8-927B-4A7505049638}">
      <text>
        <r>
          <rPr>
            <b/>
            <sz val="9"/>
            <color indexed="81"/>
            <rFont val="Tahoma"/>
            <family val="2"/>
          </rPr>
          <t>Organization – Define Vendor/Customer Interface (Nothing)</t>
        </r>
      </text>
    </comment>
    <comment ref="A19" authorId="0" shapeId="0" xr:uid="{869258FE-AB4F-4C6A-BCEA-1CEE7C0BA316}">
      <text>
        <r>
          <rPr>
            <b/>
            <sz val="9"/>
            <color indexed="81"/>
            <rFont val="Tahoma"/>
            <family val="2"/>
          </rPr>
          <t>Organization – Define Responsibilities for Managing the Order Flow (ISO only)</t>
        </r>
      </text>
    </comment>
    <comment ref="A20" authorId="0" shapeId="0" xr:uid="{36CC0BBE-E3CB-4CD4-A818-1DE976A62BD1}">
      <text>
        <r>
          <rPr>
            <b/>
            <sz val="9"/>
            <color indexed="81"/>
            <rFont val="Tahoma"/>
            <family val="2"/>
          </rPr>
          <t>Planning – Actions to address risks and opportunities (ISO)</t>
        </r>
      </text>
    </comment>
    <comment ref="A21" authorId="0" shapeId="0" xr:uid="{6FB8A9C1-5EEC-4AD4-83C8-647ED2863B42}">
      <text>
        <r>
          <rPr>
            <b/>
            <sz val="9"/>
            <color indexed="81"/>
            <rFont val="Tahoma"/>
            <family val="2"/>
          </rPr>
          <t>Planning – Risk Management (pFMEA, dFMEA etc) (Nothing)</t>
        </r>
      </text>
    </comment>
    <comment ref="A22" authorId="0" shapeId="0" xr:uid="{7743FDDE-A0EA-4B2D-866A-C0638D83BD41}">
      <text>
        <r>
          <rPr>
            <b/>
            <sz val="9"/>
            <color indexed="81"/>
            <rFont val="Tahoma"/>
            <family val="2"/>
          </rPr>
          <t>Planning – Quality objectives and planning to achieve them (ISO)</t>
        </r>
      </text>
    </comment>
    <comment ref="A23" authorId="0" shapeId="0" xr:uid="{B7737A78-28A3-4D26-9902-1115754ECF20}">
      <text>
        <r>
          <rPr>
            <b/>
            <sz val="9"/>
            <color indexed="81"/>
            <rFont val="Tahoma"/>
            <family val="2"/>
          </rPr>
          <t>Planning – Planning of changes of the Quality Management System (ISO)</t>
        </r>
      </text>
    </comment>
    <comment ref="A24" authorId="0" shapeId="0" xr:uid="{3030ED61-60D3-40BB-8FC3-F7287FD546D9}">
      <text>
        <r>
          <rPr>
            <b/>
            <sz val="9"/>
            <color indexed="81"/>
            <rFont val="Tahoma"/>
            <family val="2"/>
          </rPr>
          <t>Resources – General (ISO)</t>
        </r>
      </text>
    </comment>
    <comment ref="A25" authorId="0" shapeId="0" xr:uid="{A0B9B0EA-DF12-4221-84CA-B98B4DFA2115}">
      <text>
        <r>
          <rPr>
            <b/>
            <sz val="9"/>
            <color indexed="81"/>
            <rFont val="Tahoma"/>
            <family val="2"/>
          </rPr>
          <t>Resources – People (ISO)</t>
        </r>
      </text>
    </comment>
    <comment ref="A26" authorId="0" shapeId="0" xr:uid="{5AB40ED9-393F-455E-B92B-072D492F4F04}">
      <text>
        <r>
          <rPr>
            <b/>
            <sz val="9"/>
            <color indexed="81"/>
            <rFont val="Tahoma"/>
            <family val="2"/>
          </rPr>
          <t>Resources – People – Human Resources for Design and Development (Nothing)</t>
        </r>
      </text>
    </comment>
    <comment ref="A27" authorId="0" shapeId="0" xr:uid="{0C1B8D10-0070-4C06-B237-55D7C0E666E1}">
      <text>
        <r>
          <rPr>
            <b/>
            <sz val="9"/>
            <color indexed="81"/>
            <rFont val="Tahoma"/>
            <family val="2"/>
          </rPr>
          <t>Resources – Infrastructure (ISO)</t>
        </r>
      </text>
    </comment>
    <comment ref="A28" authorId="0" shapeId="0" xr:uid="{4153B08E-89F2-45B2-8574-74553199B45D}">
      <text>
        <r>
          <rPr>
            <b/>
            <sz val="9"/>
            <color indexed="81"/>
            <rFont val="Tahoma"/>
            <family val="2"/>
          </rPr>
          <t>Resources – Environment for the operation of processes (Nothing)</t>
        </r>
      </text>
    </comment>
    <comment ref="A29" authorId="0" shapeId="0" xr:uid="{6D3BE5D2-6F92-4691-810E-5E769093380A}">
      <text>
        <r>
          <rPr>
            <b/>
            <sz val="9"/>
            <color indexed="81"/>
            <rFont val="Tahoma"/>
            <family val="2"/>
          </rPr>
          <t>Resources – Physical Security (Nothing)</t>
        </r>
      </text>
    </comment>
    <comment ref="K29" authorId="0" shapeId="0" xr:uid="{11526412-1B74-4BC3-BDDC-33FC132D013C}">
      <text>
        <r>
          <rPr>
            <b/>
            <sz val="9"/>
            <color indexed="81"/>
            <rFont val="Tahoma"/>
            <family val="2"/>
          </rPr>
          <t>Note the CID from the current GVCP Certificate on the Coverpage. Should the vendor not be able to show a valid GVCP certificate, note this as a major NC</t>
        </r>
      </text>
    </comment>
    <comment ref="A30" authorId="0" shapeId="0" xr:uid="{69FFDFDE-B35B-4DEE-990E-6E86AC36394B}">
      <text>
        <r>
          <rPr>
            <b/>
            <sz val="9"/>
            <color indexed="81"/>
            <rFont val="Tahoma"/>
            <family val="2"/>
          </rPr>
          <t>Monitoring and measuring resources – General (ISO only)</t>
        </r>
      </text>
    </comment>
    <comment ref="A31" authorId="0" shapeId="0" xr:uid="{D4CB0C56-E0AF-4555-A68B-60E325186EF6}">
      <text>
        <r>
          <rPr>
            <b/>
            <sz val="9"/>
            <color indexed="81"/>
            <rFont val="Tahoma"/>
            <family val="2"/>
          </rPr>
          <t>Monitoring and measuring resources – Measurement traceability (ISO only)</t>
        </r>
      </text>
    </comment>
    <comment ref="A32" authorId="0" shapeId="0" xr:uid="{24323135-C2CE-4A31-A170-B0B5DEBF9920}">
      <text>
        <r>
          <rPr>
            <b/>
            <sz val="9"/>
            <color indexed="81"/>
            <rFont val="Tahoma"/>
            <family val="2"/>
          </rPr>
          <t>Organizational Knowledge (ISO)</t>
        </r>
      </text>
    </comment>
    <comment ref="A33" authorId="0" shapeId="0" xr:uid="{31D16122-71D6-4037-BAE7-D4D96BEB0F3D}">
      <text>
        <r>
          <rPr>
            <b/>
            <sz val="9"/>
            <color indexed="81"/>
            <rFont val="Tahoma"/>
            <family val="2"/>
          </rPr>
          <t>Competence (ISO)</t>
        </r>
      </text>
    </comment>
    <comment ref="A34" authorId="0" shapeId="0" xr:uid="{E5E62B1A-337F-4125-A888-197A3D8ABBF7}">
      <text>
        <r>
          <rPr>
            <b/>
            <sz val="9"/>
            <color indexed="81"/>
            <rFont val="Tahoma"/>
            <family val="2"/>
          </rPr>
          <t>Awareness (ISO)</t>
        </r>
      </text>
    </comment>
    <comment ref="A35" authorId="0" shapeId="0" xr:uid="{21FE7E57-28CD-4C0F-8969-18E97DD1EFAB}">
      <text>
        <r>
          <rPr>
            <b/>
            <sz val="9"/>
            <color indexed="81"/>
            <rFont val="Tahoma"/>
            <family val="2"/>
          </rPr>
          <t>Communication (Nothing)</t>
        </r>
      </text>
    </comment>
    <comment ref="A36" authorId="0" shapeId="0" xr:uid="{EBA43980-9958-4FFE-BB6E-54967D1AC86E}">
      <text>
        <r>
          <rPr>
            <b/>
            <sz val="9"/>
            <color indexed="81"/>
            <rFont val="Tahoma"/>
            <family val="2"/>
          </rPr>
          <t>Communication – Declaration and Information of CQM Compliance (Nothing)</t>
        </r>
      </text>
    </comment>
    <comment ref="A37" authorId="0" shapeId="0" xr:uid="{41F53F08-3858-444C-A59F-B6CC4C6402B1}">
      <text>
        <r>
          <rPr>
            <b/>
            <sz val="9"/>
            <color indexed="81"/>
            <rFont val="Tahoma"/>
            <family val="2"/>
          </rPr>
          <t>Documented Information (includes Record Retention) (Nothing)</t>
        </r>
      </text>
    </comment>
    <comment ref="K37" authorId="0" shapeId="0" xr:uid="{DB6C9312-B27C-4D6C-9585-312D40CE35A1}">
      <text>
        <r>
          <rPr>
            <b/>
            <sz val="9"/>
            <color indexed="81"/>
            <rFont val="Tahoma"/>
            <family val="2"/>
          </rPr>
          <t>Describe the basics of the document management system, version management, approval process, how instructions are made available to staff, including on the shopfloor. Note reference to SOP.</t>
        </r>
      </text>
    </comment>
    <comment ref="A38" authorId="0" shapeId="0" xr:uid="{3A763C2C-4653-4A82-B499-EB707314FBDD}">
      <text>
        <r>
          <rPr>
            <b/>
            <sz val="9"/>
            <color indexed="81"/>
            <rFont val="Tahoma"/>
            <family val="2"/>
          </rPr>
          <t>Operational Planning and Control (ISO)</t>
        </r>
      </text>
    </comment>
    <comment ref="A39" authorId="0" shapeId="0" xr:uid="{B230D035-6F8E-4580-8D26-2CF9C9CA7AF8}">
      <text>
        <r>
          <rPr>
            <b/>
            <sz val="9"/>
            <color indexed="81"/>
            <rFont val="Tahoma"/>
            <family val="2"/>
          </rPr>
          <t>Operational Planning and Control – Process Qualification Process (Nothing)</t>
        </r>
      </text>
    </comment>
    <comment ref="K39" authorId="0" shapeId="0" xr:uid="{70CDFAE2-6C47-46D8-9148-C3C07ABCF394}">
      <text>
        <r>
          <rPr>
            <b/>
            <sz val="9"/>
            <color indexed="81"/>
            <rFont val="Tahoma"/>
            <family val="2"/>
          </rPr>
          <t>Does a formal process qualification process exist? What sort of changes are addressed by it? Reference the SOP.</t>
        </r>
      </text>
    </comment>
    <comment ref="A40" authorId="0" shapeId="0" xr:uid="{11703F7C-8017-4E97-8CB3-F5A84B16AE14}">
      <text>
        <r>
          <rPr>
            <b/>
            <sz val="9"/>
            <color indexed="81"/>
            <rFont val="Tahoma"/>
            <family val="2"/>
          </rPr>
          <t>Requirements for Products and Services – Customer Communication (ISO)</t>
        </r>
      </text>
    </comment>
    <comment ref="A41" authorId="0" shapeId="0" xr:uid="{DDDCDA20-0CCF-4923-8F35-40772271327D}">
      <text>
        <r>
          <rPr>
            <b/>
            <sz val="9"/>
            <color indexed="81"/>
            <rFont val="Tahoma"/>
            <family val="2"/>
          </rPr>
          <t>Requirements for Products and Services – Determining the Requirements for Products and Services, Order Specification (ISO only)</t>
        </r>
      </text>
    </comment>
    <comment ref="A42" authorId="0" shapeId="0" xr:uid="{CCE1B068-123D-41D6-992E-F1882468F356}">
      <text>
        <r>
          <rPr>
            <b/>
            <sz val="9"/>
            <color indexed="81"/>
            <rFont val="Tahoma"/>
            <family val="2"/>
          </rPr>
          <t>Requirements for Products and Services – Review the Requirements for Products and Services (ISO only)</t>
        </r>
      </text>
    </comment>
    <comment ref="A43" authorId="0" shapeId="0" xr:uid="{E3797E7E-CB9D-4F61-83B2-91A1E45B8C83}">
      <text>
        <r>
          <rPr>
            <b/>
            <sz val="9"/>
            <color indexed="81"/>
            <rFont val="Tahoma"/>
            <family val="2"/>
          </rPr>
          <t>Requirements for Products and Services – Changes to Requirements for Products and Services (ISO)</t>
        </r>
      </text>
    </comment>
    <comment ref="A44" authorId="0" shapeId="0" xr:uid="{96F2BD75-2D11-42F0-8FE3-5E1622DA38FB}">
      <text>
        <r>
          <rPr>
            <b/>
            <sz val="9"/>
            <color indexed="81"/>
            <rFont val="Tahoma"/>
            <family val="2"/>
          </rPr>
          <t>Design and Development of Products and Services – General (ISO)</t>
        </r>
      </text>
    </comment>
    <comment ref="A45" authorId="0" shapeId="0" xr:uid="{AB5551D9-5E33-4188-96D8-0794697F3960}">
      <text>
        <r>
          <rPr>
            <b/>
            <sz val="9"/>
            <color indexed="81"/>
            <rFont val="Tahoma"/>
            <family val="2"/>
          </rPr>
          <t>Design and Development – Design and Development Inputs (ISO)</t>
        </r>
      </text>
    </comment>
    <comment ref="A46" authorId="0" shapeId="0" xr:uid="{8963D2D0-D26D-4174-8BCB-AD02E6FB0B0B}">
      <text>
        <r>
          <rPr>
            <b/>
            <sz val="9"/>
            <color indexed="81"/>
            <rFont val="Tahoma"/>
            <family val="2"/>
          </rPr>
          <t>Design and Development – Design and Development Changes (ISO)</t>
        </r>
      </text>
    </comment>
    <comment ref="A47" authorId="0" shapeId="0" xr:uid="{CA0F65C3-2131-40C9-9A11-6F71F4918E09}">
      <text>
        <r>
          <rPr>
            <b/>
            <sz val="9"/>
            <color indexed="81"/>
            <rFont val="Tahoma"/>
            <family val="2"/>
          </rPr>
          <t>Control of externally provided processes, products and services - General (ISO)</t>
        </r>
      </text>
    </comment>
    <comment ref="A48" authorId="0" shapeId="0" xr:uid="{B65AB06E-09DE-4EB6-A0A1-79CBD4966C95}">
      <text>
        <r>
          <rPr>
            <b/>
            <sz val="9"/>
            <color indexed="81"/>
            <rFont val="Tahoma"/>
            <family val="2"/>
          </rPr>
          <t>Production and Service Provision – Identification and Traceability (ISO)</t>
        </r>
      </text>
    </comment>
    <comment ref="A49" authorId="0" shapeId="0" xr:uid="{846493F4-B2B8-4488-A4D9-79D0EFC97896}">
      <text>
        <r>
          <rPr>
            <b/>
            <sz val="9"/>
            <color indexed="81"/>
            <rFont val="Tahoma"/>
            <family val="2"/>
          </rPr>
          <t>Production and Service Provision – Property belonging to Customers or External Providers (ISO)</t>
        </r>
      </text>
    </comment>
    <comment ref="A50" authorId="0" shapeId="0" xr:uid="{7A8D53FB-6394-4E90-8E64-80430D0F2B85}">
      <text>
        <r>
          <rPr>
            <b/>
            <sz val="9"/>
            <color indexed="81"/>
            <rFont val="Tahoma"/>
            <family val="2"/>
          </rPr>
          <t>Production and Service Provision – Preservation (of process Outputs) (ISO)</t>
        </r>
      </text>
    </comment>
    <comment ref="A51" authorId="0" shapeId="0" xr:uid="{A1A6B6CF-D551-4CB0-9E75-0F9BCB592E82}">
      <text>
        <r>
          <rPr>
            <b/>
            <sz val="9"/>
            <color indexed="81"/>
            <rFont val="Tahoma"/>
            <family val="2"/>
          </rPr>
          <t>Production and Service Provision – Post-delivery Activities (ISO)</t>
        </r>
      </text>
    </comment>
    <comment ref="A52" authorId="0" shapeId="0" xr:uid="{158D9E40-403B-48FE-B7DC-94F6453886C8}">
      <text>
        <r>
          <rPr>
            <b/>
            <sz val="9"/>
            <color indexed="81"/>
            <rFont val="Tahoma"/>
            <family val="2"/>
          </rPr>
          <t>Production and Service Provision – Control of Changes (ISO only)</t>
        </r>
      </text>
    </comment>
    <comment ref="K52" authorId="0" shapeId="0" xr:uid="{D50EF655-C110-42E7-B691-F46BB7D7BA6B}">
      <text>
        <r>
          <rPr>
            <b/>
            <sz val="9"/>
            <color indexed="81"/>
            <rFont val="Tahoma"/>
            <family val="2"/>
          </rPr>
          <t>Describe which items are subject to change control in the site, the main processes, reference the SOPs</t>
        </r>
      </text>
    </comment>
    <comment ref="A53" authorId="0" shapeId="0" xr:uid="{8EE243F5-D566-4BA8-8868-7AB60F0B1F4E}">
      <text>
        <r>
          <rPr>
            <b/>
            <sz val="9"/>
            <color indexed="81"/>
            <rFont val="Tahoma"/>
            <family val="2"/>
          </rPr>
          <t>Production and Service Provision – Change Notification Procedure (Nothing)</t>
        </r>
      </text>
    </comment>
    <comment ref="K53" authorId="0" shapeId="0" xr:uid="{840E04B1-FD97-4DF7-8097-F2ED95D21049}">
      <text>
        <r>
          <rPr>
            <b/>
            <sz val="9"/>
            <color indexed="81"/>
            <rFont val="Tahoma"/>
            <family val="2"/>
          </rPr>
          <t>Verify that the auditor and the CQM Ops are informed of major changes, reference the SOP.</t>
        </r>
      </text>
    </comment>
    <comment ref="A54" authorId="0" shapeId="0" xr:uid="{5936746E-27AC-4BE2-B92F-AE9446CAB033}">
      <text>
        <r>
          <rPr>
            <b/>
            <sz val="9"/>
            <color indexed="81"/>
            <rFont val="Tahoma"/>
            <family val="2"/>
          </rPr>
          <t>Performance evaluation – Monitoring, measurement, analysis and evaluation – General (ISO)</t>
        </r>
      </text>
    </comment>
    <comment ref="A55" authorId="0" shapeId="0" xr:uid="{92C9DD79-D90E-4F4F-A6D2-FE8CE88CBB76}">
      <text>
        <r>
          <rPr>
            <b/>
            <sz val="9"/>
            <color indexed="81"/>
            <rFont val="Tahoma"/>
            <family val="2"/>
          </rPr>
          <t>Performance evaluation – Product Problem Analysis Infrastructure (Nothing)</t>
        </r>
      </text>
    </comment>
    <comment ref="K55" authorId="0" shapeId="0" xr:uid="{6189129A-EEDC-4BD0-9D06-EC1B4969CDAC}">
      <text>
        <r>
          <rPr>
            <b/>
            <sz val="9"/>
            <color indexed="81"/>
            <rFont val="Tahoma"/>
            <family val="2"/>
          </rPr>
          <t>Describe the main analysis capabilities available on site; and established relationships with off site capabilities like external labs and evidence that they have been used.</t>
        </r>
      </text>
    </comment>
    <comment ref="A56" authorId="0" shapeId="0" xr:uid="{BF6D3AB8-2581-4B3D-A010-E2DFA86E4CFD}">
      <text>
        <r>
          <rPr>
            <b/>
            <sz val="9"/>
            <color indexed="81"/>
            <rFont val="Tahoma"/>
            <family val="2"/>
          </rPr>
          <t>Performance evaluation – Customer Satisfaction Assessment (ISO only)</t>
        </r>
      </text>
    </comment>
    <comment ref="A57" authorId="0" shapeId="0" xr:uid="{3B4D8D1B-58DE-4641-A223-564330B0EFAB}">
      <text>
        <r>
          <rPr>
            <b/>
            <sz val="9"/>
            <color indexed="81"/>
            <rFont val="Tahoma"/>
            <family val="2"/>
          </rPr>
          <t>Performance evaluation – Analysis and Evaluation (ISO)</t>
        </r>
      </text>
    </comment>
    <comment ref="A58" authorId="0" shapeId="0" xr:uid="{14EF7E76-53FA-40D0-86EB-881878E1CD47}">
      <text>
        <r>
          <rPr>
            <b/>
            <sz val="9"/>
            <color indexed="81"/>
            <rFont val="Tahoma"/>
            <family val="2"/>
          </rPr>
          <t>Performance evaluation – Internal Audit (ISO)</t>
        </r>
      </text>
    </comment>
    <comment ref="A59" authorId="0" shapeId="0" xr:uid="{4D3CB799-F9A0-41A6-B36A-333D103F31C6}">
      <text>
        <r>
          <rPr>
            <b/>
            <sz val="9"/>
            <color indexed="81"/>
            <rFont val="Tahoma"/>
            <family val="2"/>
          </rPr>
          <t>Performance evaluation – Internal Assessment of Conformity to CQM requirements – CQM Assessment Plan and Internal Audit against CQM Requirements (Nothing)</t>
        </r>
      </text>
    </comment>
    <comment ref="K59" authorId="0" shapeId="0" xr:uid="{7F8B8387-EAD6-41AB-A1DC-99C4671FC589}">
      <text>
        <r>
          <rPr>
            <b/>
            <sz val="9"/>
            <color indexed="81"/>
            <rFont val="Tahoma"/>
            <family val="2"/>
          </rPr>
          <t>Note evidence of the vendor having conducted an internal audit against the CQM Requirements at the required interval.</t>
        </r>
      </text>
    </comment>
    <comment ref="A60" authorId="0" shapeId="0" xr:uid="{21E41B76-1649-4394-BEF8-615F0FC361CE}">
      <text>
        <r>
          <rPr>
            <b/>
            <sz val="9"/>
            <color indexed="81"/>
            <rFont val="Tahoma"/>
            <family val="2"/>
          </rPr>
          <t>Performance evaluation – Management Review - General (ISO only)</t>
        </r>
      </text>
    </comment>
    <comment ref="A61" authorId="0" shapeId="0" xr:uid="{B0F4005E-DE92-41D6-BF29-78196B4A5D7E}">
      <text>
        <r>
          <rPr>
            <b/>
            <sz val="9"/>
            <color indexed="81"/>
            <rFont val="Tahoma"/>
            <family val="2"/>
          </rPr>
          <t>Performance evaluation – Management Review Inputs (ISO only)</t>
        </r>
      </text>
    </comment>
    <comment ref="A62" authorId="0" shapeId="0" xr:uid="{C101E2B8-946C-457F-B50F-8FD34473961C}">
      <text>
        <r>
          <rPr>
            <b/>
            <sz val="9"/>
            <color indexed="81"/>
            <rFont val="Tahoma"/>
            <family val="2"/>
          </rPr>
          <t>Performance evaluation – Management Review Outputs (ISO only)</t>
        </r>
      </text>
    </comment>
    <comment ref="A63" authorId="0" shapeId="0" xr:uid="{00F344E1-C51A-4FDF-BBAB-8FFFBA38257C}">
      <text>
        <r>
          <rPr>
            <b/>
            <sz val="9"/>
            <color indexed="81"/>
            <rFont val="Tahoma"/>
            <family val="2"/>
          </rPr>
          <t>Improvement – General (ISO)</t>
        </r>
      </text>
    </comment>
    <comment ref="A64" authorId="0" shapeId="0" xr:uid="{6249BFD5-C478-4BB9-9D47-031DB926111E}">
      <text>
        <r>
          <rPr>
            <b/>
            <sz val="9"/>
            <color indexed="81"/>
            <rFont val="Tahoma"/>
            <family val="2"/>
          </rPr>
          <t>Improvement – Customer Complaints, and other Customer Feedback (Nothing)</t>
        </r>
      </text>
    </comment>
    <comment ref="K64" authorId="0" shapeId="0" xr:uid="{9830C582-A66B-4B33-80CF-65474F166A92}">
      <text>
        <r>
          <rPr>
            <b/>
            <sz val="9"/>
            <color indexed="81"/>
            <rFont val="Tahoma"/>
            <family val="2"/>
          </rPr>
          <t>Describe the process to capture and manage customer complaints and other customer feedback, if the process is documented and well defined; note the reference to the SOP.</t>
        </r>
      </text>
    </comment>
    <comment ref="A65" authorId="0" shapeId="0" xr:uid="{B2F9A2BE-5AD9-48CC-829F-F20C4ADC94BD}">
      <text>
        <r>
          <rPr>
            <b/>
            <sz val="9"/>
            <color indexed="81"/>
            <rFont val="Tahoma"/>
            <family val="2"/>
          </rPr>
          <t>Improvement – Nonconformity and Corrective Action (ISO only)</t>
        </r>
      </text>
    </comment>
    <comment ref="A66" authorId="0" shapeId="0" xr:uid="{9E9CF272-A7B1-4FDD-AA5A-32F97B52A089}">
      <text>
        <r>
          <rPr>
            <b/>
            <sz val="9"/>
            <color indexed="81"/>
            <rFont val="Tahoma"/>
            <family val="2"/>
          </rPr>
          <t>Improvement – Continual Improvement (ISO)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3EF3CA1C-A27C-4F25-855E-D2526041481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B08B5238-1D07-40A4-8266-948CDB11E38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FAB34C2E-2D1E-445C-8B32-5B681A361AB1}">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200FCA9B-1599-4092-9ECE-0E759B4038E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4BF6AFC8-2BF2-40BC-B825-98D47297441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C7B3F66D-C041-4B95-8AF6-48B9733D83E1}">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F79CF122-A946-4FD4-B5DB-91CD892DD452}">
      <text>
        <r>
          <rPr>
            <b/>
            <sz val="9"/>
            <color indexed="81"/>
            <rFont val="Tahoma"/>
            <family val="2"/>
          </rPr>
          <t>Operational Planning and Control – Process Qualification Report (Nothing)</t>
        </r>
      </text>
    </comment>
    <comment ref="X71" authorId="0" shapeId="0" xr:uid="{FD217944-2C88-4C4E-9535-363E73BE9A40}">
      <text>
        <r>
          <rPr>
            <b/>
            <sz val="9"/>
            <color indexed="81"/>
            <rFont val="Tahoma"/>
            <family val="2"/>
          </rPr>
          <t>Verify that recent changes or additions to the process were qualified, note which samples checked, reference the report.</t>
        </r>
      </text>
    </comment>
    <comment ref="A72" authorId="0" shapeId="0" xr:uid="{0F83EBC3-1994-490C-940F-18FEDDFCE127}">
      <text>
        <r>
          <rPr>
            <b/>
            <sz val="9"/>
            <color indexed="81"/>
            <rFont val="Tahoma"/>
            <family val="2"/>
          </rPr>
          <t>Design and Development – Design and Development Planning (ISO only)</t>
        </r>
      </text>
    </comment>
    <comment ref="A73" authorId="0" shapeId="0" xr:uid="{25DE64A8-E1F7-46DC-BDA3-842A94EF4DC9}">
      <text>
        <r>
          <rPr>
            <b/>
            <sz val="9"/>
            <color indexed="81"/>
            <rFont val="Tahoma"/>
            <family val="2"/>
          </rPr>
          <t>Design and Development – Feasibility Study (Nothing)</t>
        </r>
      </text>
    </comment>
    <comment ref="I73" authorId="0" shapeId="0" xr:uid="{5CBBDADA-81E5-429C-8B2C-2D82F9616CEF}">
      <text>
        <r>
          <rPr>
            <b/>
            <sz val="9"/>
            <color indexed="81"/>
            <rFont val="Tahoma"/>
            <family val="2"/>
          </rPr>
          <t>Moved to product specific QMS sections in cqmAP</t>
        </r>
      </text>
    </comment>
    <comment ref="A74" authorId="0" shapeId="0" xr:uid="{A5DD4CCF-E9F4-4980-BAF0-A0FB988D466E}">
      <text>
        <r>
          <rPr>
            <b/>
            <sz val="9"/>
            <color indexed="81"/>
            <rFont val="Tahoma"/>
            <family val="2"/>
          </rPr>
          <t>Design and Development – Intermediate and Final Design Reviews (Nothing)</t>
        </r>
      </text>
    </comment>
    <comment ref="I74" authorId="0" shapeId="0" xr:uid="{8023FF1C-08AE-4D10-8E47-5E52C5BB2CEC}">
      <text>
        <r>
          <rPr>
            <b/>
            <sz val="9"/>
            <color indexed="81"/>
            <rFont val="Tahoma"/>
            <family val="2"/>
          </rPr>
          <t>Moved to product specific QMS sections in cqmAP</t>
        </r>
      </text>
    </comment>
    <comment ref="A75" authorId="0" shapeId="0" xr:uid="{F50180DF-8FF0-497E-9102-A0E618B82AA2}">
      <text>
        <r>
          <rPr>
            <b/>
            <sz val="9"/>
            <color indexed="81"/>
            <rFont val="Tahoma"/>
            <family val="2"/>
          </rPr>
          <t>Design and Development – Product Qualification Process (Nothing)</t>
        </r>
      </text>
    </comment>
    <comment ref="I75" authorId="0" shapeId="0" xr:uid="{31064AF6-84EE-41AA-9E6A-7BBB5F6B9CCA}">
      <text>
        <r>
          <rPr>
            <b/>
            <sz val="9"/>
            <color indexed="81"/>
            <rFont val="Tahoma"/>
            <family val="2"/>
          </rPr>
          <t>Moved to product specific QMS sections in cqmAP</t>
        </r>
      </text>
    </comment>
    <comment ref="A76" authorId="0" shapeId="0" xr:uid="{780B3A64-C0BA-4654-AD50-858869F34E9C}">
      <text>
        <r>
          <rPr>
            <b/>
            <sz val="9"/>
            <color indexed="81"/>
            <rFont val="Tahoma"/>
            <family val="2"/>
          </rPr>
          <t>Design and Development – Product Qualification Plan (Nothing)</t>
        </r>
      </text>
    </comment>
    <comment ref="A77" authorId="0" shapeId="0" xr:uid="{E765DF68-E6B9-42C5-B3A4-67AECDDED9DF}">
      <text>
        <r>
          <rPr>
            <b/>
            <sz val="9"/>
            <color indexed="81"/>
            <rFont val="Tahoma"/>
            <family val="2"/>
          </rPr>
          <t>Design and Development – Product Qualification Report (Nothing)</t>
        </r>
      </text>
    </comment>
    <comment ref="A78" authorId="0" shapeId="0" xr:uid="{8CA7428F-8190-44A8-BF21-D99A6216C819}">
      <text>
        <r>
          <rPr>
            <b/>
            <sz val="9"/>
            <color indexed="81"/>
            <rFont val="Tahoma"/>
            <family val="2"/>
          </rPr>
          <t>Design and Development – Only Produce Qualified Products Using Qualified Processes (Nothing)</t>
        </r>
      </text>
    </comment>
    <comment ref="I78" authorId="0" shapeId="0" xr:uid="{A119C8DD-494D-49F7-A107-31E3DAD11A50}">
      <text>
        <r>
          <rPr>
            <b/>
            <sz val="9"/>
            <color indexed="81"/>
            <rFont val="Tahoma"/>
            <family val="2"/>
          </rPr>
          <t>Moved to product specific QMS sections in cqmAP</t>
        </r>
      </text>
    </comment>
    <comment ref="A79" authorId="0" shapeId="0" xr:uid="{FA78435D-FD0A-4163-87AC-D8B72F780D3F}">
      <text>
        <r>
          <rPr>
            <b/>
            <sz val="9"/>
            <color indexed="81"/>
            <rFont val="Tahoma"/>
            <family val="2"/>
          </rPr>
          <t>Design and Development – Design and Development Outputs (ISO only)</t>
        </r>
      </text>
    </comment>
    <comment ref="A80" authorId="0" shapeId="0" xr:uid="{637A9603-9FB9-4869-A11D-EFF9EA706FEC}">
      <text>
        <r>
          <rPr>
            <b/>
            <sz val="9"/>
            <color indexed="81"/>
            <rFont val="Tahoma"/>
            <family val="2"/>
          </rPr>
          <t>Design and Development – Product Specification (Nothing)</t>
        </r>
      </text>
    </comment>
    <comment ref="X80" authorId="0" shapeId="0" xr:uid="{3C4E706A-9C24-4BBA-9FE9-8062811D35F2}">
      <text>
        <r>
          <rPr>
            <b/>
            <sz val="9"/>
            <color indexed="81"/>
            <rFont val="Tahoma"/>
            <family val="2"/>
          </rPr>
          <t>Verify that the product is fully specified, including orderspecific aspects, eg card construction and artwork for a CB.</t>
        </r>
      </text>
    </comment>
    <comment ref="A81" authorId="0" shapeId="0" xr:uid="{F3D6FCFA-A4E6-4822-B235-1634496340D7}">
      <text>
        <r>
          <rPr>
            <b/>
            <sz val="9"/>
            <color indexed="81"/>
            <rFont val="Tahoma"/>
            <family val="2"/>
          </rPr>
          <t>Design and Development – Product Family Specification (Nothing)</t>
        </r>
      </text>
    </comment>
    <comment ref="X81" authorId="0" shapeId="0" xr:uid="{9AFF8C0A-4E6D-4831-AD0D-767BA753449F}">
      <text>
        <r>
          <rPr>
            <b/>
            <sz val="9"/>
            <color indexed="81"/>
            <rFont val="Tahoma"/>
            <family val="2"/>
          </rPr>
          <t>Describe if the vendor uses the concept of product family for qualification or monitoring.</t>
        </r>
      </text>
    </comment>
    <comment ref="A82" authorId="0" shapeId="0" xr:uid="{6955F4AF-9E90-4069-9591-2CFF2CA37E53}">
      <text>
        <r>
          <rPr>
            <b/>
            <sz val="9"/>
            <color indexed="81"/>
            <rFont val="Tahoma"/>
            <family val="2"/>
          </rPr>
          <t>Control of externally provided processes, products and services – Type and extent of control (ISO only)</t>
        </r>
      </text>
    </comment>
    <comment ref="H82" authorId="0" shapeId="0" xr:uid="{D42A0BE0-26BC-4C39-8DDC-84C6BC49F1D6}">
      <text>
        <r>
          <rPr>
            <b/>
            <sz val="9"/>
            <color indexed="81"/>
            <rFont val="Tahoma"/>
            <family val="2"/>
          </rPr>
          <t>Moved from QMS section in cqmAP to Product sections.</t>
        </r>
      </text>
    </comment>
    <comment ref="X82" authorId="0" shapeId="0" xr:uid="{4C5ED5E8-0773-4D9D-9C00-61024BE10FAE}">
      <text>
        <r>
          <rPr>
            <b/>
            <sz val="9"/>
            <color indexed="81"/>
            <rFont val="Tahoma"/>
            <family val="2"/>
          </rPr>
          <t>Describe the main components subject to IQC beyond just quantity and type, describe the main characteristics checked.</t>
        </r>
      </text>
    </comment>
    <comment ref="A83" authorId="0" shapeId="0" xr:uid="{B53751A0-CE30-466E-9F78-873C214862B5}">
      <text>
        <r>
          <rPr>
            <b/>
            <sz val="9"/>
            <color indexed="81"/>
            <rFont val="Tahoma"/>
            <family val="2"/>
          </rPr>
          <t>Procured or subcontracted CQM Products and Components – CQM Certification Status (Nothing)</t>
        </r>
      </text>
    </comment>
    <comment ref="X83" authorId="0" shapeId="0" xr:uid="{C5CB3B1B-EDBC-43A0-8C70-0BD578AD3892}">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400518B5-8CC8-49C6-A3EE-E30A1249C9F2}">
      <text>
        <r>
          <rPr>
            <b/>
            <sz val="9"/>
            <color indexed="81"/>
            <rFont val="Tahoma"/>
            <family val="2"/>
          </rPr>
          <t>Control of externally provided processes, products and services - Information for external providers (Nothing)</t>
        </r>
      </text>
    </comment>
    <comment ref="A85" authorId="0" shapeId="0" xr:uid="{D66B329F-6EA1-4F25-93F2-569BD280A110}">
      <text>
        <r>
          <rPr>
            <b/>
            <sz val="9"/>
            <color indexed="81"/>
            <rFont val="Tahoma"/>
            <family val="2"/>
          </rPr>
          <t>Subcontracted manufacturing of CQM Components – CQM certified Subcontractors (Nothing)</t>
        </r>
      </text>
    </comment>
    <comment ref="A86" authorId="0" shapeId="0" xr:uid="{020B27D3-B28B-45DD-A398-2279EF9A8BC4}">
      <text>
        <r>
          <rPr>
            <b/>
            <sz val="9"/>
            <color indexed="81"/>
            <rFont val="Tahoma"/>
            <family val="2"/>
          </rPr>
          <t>Subcontracted manufacturing of CQM Components – Subcontractors not CQM certified (Nothing)</t>
        </r>
      </text>
    </comment>
    <comment ref="A87" authorId="0" shapeId="0" xr:uid="{C169CC07-82C5-46FA-8915-8511D64DB758}">
      <text>
        <r>
          <rPr>
            <b/>
            <sz val="9"/>
            <color indexed="81"/>
            <rFont val="Tahoma"/>
            <family val="2"/>
          </rPr>
          <t>Production and Service Provision – Control of Production and Service Provision, QCP (ISO only)</t>
        </r>
      </text>
    </comment>
    <comment ref="A88" authorId="0" shapeId="0" xr:uid="{C192DB2B-3A79-42E3-B407-68FEACE96F0F}">
      <text>
        <r>
          <rPr>
            <b/>
            <sz val="9"/>
            <color indexed="81"/>
            <rFont val="Tahoma"/>
            <family val="2"/>
          </rPr>
          <t>Production and Service Provision – Product Family Based Sampling (Nothing)</t>
        </r>
      </text>
    </comment>
    <comment ref="A89" authorId="0" shapeId="0" xr:uid="{DED772FA-C49C-490D-A23F-3284202BCF13}">
      <text>
        <r>
          <rPr>
            <b/>
            <sz val="9"/>
            <color indexed="81"/>
            <rFont val="Tahoma"/>
            <family val="2"/>
          </rPr>
          <t>Production and Service Provision – Product Reliability Monitoring (Nothing)</t>
        </r>
      </text>
    </comment>
    <comment ref="A90" authorId="0" shapeId="0" xr:uid="{FD503818-8098-4F1E-BA9D-62B42CED60DD}">
      <text>
        <r>
          <rPr>
            <b/>
            <sz val="9"/>
            <color indexed="81"/>
            <rFont val="Tahoma"/>
            <family val="2"/>
          </rPr>
          <t>Production and Service Provision – Lot Based Production (Nothing)</t>
        </r>
      </text>
    </comment>
    <comment ref="A91" authorId="0" shapeId="0" xr:uid="{35C55F40-90DB-4457-A353-D7C3C27202A2}">
      <text>
        <r>
          <rPr>
            <b/>
            <sz val="9"/>
            <color indexed="81"/>
            <rFont val="Tahoma"/>
            <family val="2"/>
          </rPr>
          <t>Production and Service Provision – Product Traceability (Nothing)</t>
        </r>
      </text>
    </comment>
    <comment ref="A92" authorId="0" shapeId="0" xr:uid="{FAD78EF5-9409-49BB-81F3-D2203AD8FB26}">
      <text>
        <r>
          <rPr>
            <b/>
            <sz val="9"/>
            <color indexed="81"/>
            <rFont val="Tahoma"/>
            <family val="2"/>
          </rPr>
          <t>Production and Service Provision – Process Traceability (Nothing)</t>
        </r>
      </text>
    </comment>
    <comment ref="A93" authorId="0" shapeId="0" xr:uid="{2DCE5AB9-EC48-4642-AFEE-C006C385AA2A}">
      <text>
        <r>
          <rPr>
            <b/>
            <sz val="9"/>
            <color indexed="81"/>
            <rFont val="Tahoma"/>
            <family val="2"/>
          </rPr>
          <t>Production and Service Provision – Compliant Use of Materials and non-CQM Components (Nothing)</t>
        </r>
      </text>
    </comment>
    <comment ref="A94" authorId="0" shapeId="0" xr:uid="{D5386152-81D7-4E66-93B5-9907298B7220}">
      <text>
        <r>
          <rPr>
            <b/>
            <sz val="9"/>
            <color indexed="81"/>
            <rFont val="Tahoma"/>
            <family val="2"/>
          </rPr>
          <t>Production and Service Provision – Preservation of CQM Product and CQM Components during storage, processing and delivery (Nothing)</t>
        </r>
      </text>
    </comment>
    <comment ref="A95" authorId="0" shapeId="0" xr:uid="{CB2F3BAA-D14C-4897-B01C-5619DD34B03D}">
      <text>
        <r>
          <rPr>
            <b/>
            <sz val="9"/>
            <color indexed="81"/>
            <rFont val="Tahoma"/>
            <family val="2"/>
          </rPr>
          <t>Production and Service Provision – Batch Yield Limit (Nothing)</t>
        </r>
      </text>
    </comment>
    <comment ref="H95" authorId="0" shapeId="0" xr:uid="{C5624767-036B-4D4E-8F86-EBD9DDFBA15C}">
      <text>
        <r>
          <rPr>
            <b/>
            <sz val="9"/>
            <color indexed="81"/>
            <rFont val="Tahoma"/>
            <family val="2"/>
          </rPr>
          <t>Split #0703# into #0703# and #0707#</t>
        </r>
      </text>
    </comment>
    <comment ref="X95" authorId="0" shapeId="0" xr:uid="{99C6630C-70FE-47EA-B52F-8AB54AEE009B}">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2E66DB26-E77D-4DD7-B2BD-DB7B85B46EB6}">
      <text>
        <r>
          <rPr>
            <b/>
            <sz val="9"/>
            <color indexed="81"/>
            <rFont val="Tahoma"/>
            <family val="2"/>
          </rPr>
          <t>Production and Service Provision – Release of Product and Services (Nothing)</t>
        </r>
      </text>
    </comment>
    <comment ref="H96" authorId="0" shapeId="0" xr:uid="{01E5BD05-34C2-464C-A76E-1156565F3EEB}">
      <text>
        <r>
          <rPr>
            <b/>
            <sz val="9"/>
            <color indexed="81"/>
            <rFont val="Tahoma"/>
            <family val="2"/>
          </rPr>
          <t>Split into #0703# and #0707#</t>
        </r>
      </text>
    </comment>
    <comment ref="X96" authorId="0" shapeId="0" xr:uid="{7D5FB853-CD23-4857-BE19-4769792D3D32}">
      <text>
        <r>
          <rPr>
            <b/>
            <sz val="9"/>
            <color indexed="81"/>
            <rFont val="Tahoma"/>
            <family val="2"/>
          </rPr>
          <t>Describe the FQC if any.</t>
        </r>
      </text>
    </comment>
    <comment ref="A97" authorId="0" shapeId="0" xr:uid="{69C1489F-22B1-4F78-9FF8-07CCD1CAC421}">
      <text>
        <r>
          <rPr>
            <b/>
            <sz val="9"/>
            <color indexed="81"/>
            <rFont val="Tahoma"/>
            <family val="2"/>
          </rPr>
          <t>Production and Service Provision – Control of Nonconforming Outputs (ISO)</t>
        </r>
      </text>
    </comment>
    <comment ref="A98" authorId="0" shapeId="0" xr:uid="{74D15A68-6F8B-4BC8-90C5-6A9B91C2F2DE}">
      <text>
        <r>
          <rPr>
            <b/>
            <sz val="9"/>
            <color indexed="81"/>
            <rFont val="Tahoma"/>
            <family val="2"/>
          </rPr>
          <t>Performance evaluation – Statistical Process Control (Nothing)</t>
        </r>
      </text>
    </comment>
    <comment ref="H98" authorId="0" shapeId="0" xr:uid="{B8639AD3-F97D-4FBC-870E-642277B45BC6}">
      <text>
        <r>
          <rPr>
            <b/>
            <sz val="9"/>
            <color indexed="81"/>
            <rFont val="Tahoma"/>
            <family val="2"/>
          </rPr>
          <t>moved from QMS section in cqmAP to Product sections. No longer applicable for cb, icc, p.</t>
        </r>
      </text>
    </comment>
    <comment ref="X98" authorId="0" shapeId="0" xr:uid="{EF031054-75CB-4E4F-B1B9-316F0E6BE20E}">
      <text>
        <r>
          <rPr>
            <b/>
            <sz val="9"/>
            <color indexed="81"/>
            <rFont val="Tahoma"/>
            <family val="2"/>
          </rPr>
          <t>Is SPC in place? If so, list some examples where in the process SPC is used, and what SPC techniques are used.</t>
        </r>
      </text>
    </comment>
    <comment ref="A99" authorId="0" shapeId="0" xr:uid="{4BFD18F3-3601-4D50-BCCE-7BD7FEE3B315}">
      <text>
        <r>
          <rPr>
            <b/>
            <sz val="9"/>
            <color indexed="81"/>
            <rFont val="Tahoma"/>
            <family val="2"/>
          </rPr>
          <t>Performance evaluation – Process Capability (Nothing)</t>
        </r>
      </text>
    </comment>
    <comment ref="H99" authorId="0" shapeId="0" xr:uid="{A50A8CD6-B5CF-4059-AA8E-5D09F5315B15}">
      <text>
        <r>
          <rPr>
            <b/>
            <sz val="9"/>
            <color indexed="81"/>
            <rFont val="Tahoma"/>
            <family val="2"/>
          </rPr>
          <t>ved from QMS section in cqmAP to Product sections. No longer applicable for cb, icc, p.</t>
        </r>
      </text>
    </comment>
    <comment ref="X99" authorId="0" shapeId="0" xr:uid="{7429D4F8-FE1E-410F-9462-81A15945E6E5}">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4588CE45-97FB-4601-9725-98FC1DD5ABE6}">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BB60EC70-BF83-4719-938C-4C7E55A900A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17090D38-72A7-40BB-90DE-B73E9F820A4C}">
      <text>
        <r>
          <rPr>
            <b/>
            <sz val="9"/>
            <color indexed="81"/>
            <rFont val="Tahoma"/>
            <family val="2"/>
          </rPr>
          <t>IC Dimensions – maximum area and width to height ratio</t>
        </r>
      </text>
    </comment>
    <comment ref="A112" authorId="0" shapeId="0" xr:uid="{9EB826CE-1624-4D2D-8CF4-8A644EA1D00D}">
      <text>
        <r>
          <rPr>
            <b/>
            <sz val="9"/>
            <color indexed="81"/>
            <rFont val="Tahoma"/>
            <family val="2"/>
          </rPr>
          <t>Passivation Layer Integrity</t>
        </r>
      </text>
    </comment>
    <comment ref="A113" authorId="0" shapeId="0" xr:uid="{129CE206-6B39-4C32-8BF8-9740A9ED0CD7}">
      <text>
        <r>
          <rPr>
            <b/>
            <sz val="9"/>
            <color indexed="81"/>
            <rFont val="Tahoma"/>
            <family val="2"/>
          </rPr>
          <t>IC Backside Roughness</t>
        </r>
      </text>
    </comment>
    <comment ref="X113" authorId="0" shapeId="0" xr:uid="{7521CA66-B2B0-4335-BC3B-DF740969FE69}">
      <text>
        <r>
          <rPr>
            <b/>
            <sz val="9"/>
            <color indexed="81"/>
            <rFont val="Tahoma"/>
            <family val="2"/>
          </rPr>
          <t>Assess if backside processing part of process in site, otherwise for iacicm, bsm, iacil, IAC assess that suppliers and subcons conducting backside treatment are required to ensure and verify compliance.</t>
        </r>
      </text>
    </comment>
    <comment ref="A114" authorId="0" shapeId="0" xr:uid="{26E8D1A4-8AC1-4353-B74D-5738654C30A6}">
      <text>
        <r>
          <rPr>
            <b/>
            <sz val="9"/>
            <color indexed="81"/>
            <rFont val="Tahoma"/>
            <family val="2"/>
          </rPr>
          <t>X-rays [IS7810]</t>
        </r>
      </text>
    </comment>
    <comment ref="A115" authorId="0" shapeId="0" xr:uid="{6FD42F91-DEDB-46B0-8526-A85F52A27E63}">
      <text>
        <r>
          <rPr>
            <b/>
            <sz val="9"/>
            <color indexed="81"/>
            <rFont val="Tahoma"/>
            <family val="2"/>
          </rPr>
          <t>Static Magnetic Fields [IS7810]</t>
        </r>
      </text>
    </comment>
    <comment ref="A116" authorId="0" shapeId="0" xr:uid="{275147F8-0902-4C7C-8258-7F9B01D60770}">
      <text>
        <r>
          <rPr>
            <b/>
            <sz val="9"/>
            <color indexed="81"/>
            <rFont val="Tahoma"/>
            <family val="2"/>
          </rPr>
          <t>Product Reliability</t>
        </r>
      </text>
    </comment>
    <comment ref="A117" authorId="0" shapeId="0" xr:uid="{B3E2ED7C-CAFC-4C16-A2E9-3A69BC0E75C8}">
      <text>
        <r>
          <rPr>
            <b/>
            <sz val="9"/>
            <color indexed="81"/>
            <rFont val="Tahoma"/>
            <family val="2"/>
          </rPr>
          <t>IC Implementation Guideline</t>
        </r>
      </text>
    </comment>
    <comment ref="A118" authorId="0" shapeId="0" xr:uid="{AA3A71F6-4A11-4B26-8279-C2A92892BE8B}">
      <text>
        <r>
          <rPr>
            <b/>
            <sz val="9"/>
            <color indexed="81"/>
            <rFont val="Tahoma"/>
            <family val="2"/>
          </rPr>
          <t>Loading of Software into IC, ICM, IL, or card before personalization</t>
        </r>
      </text>
    </comment>
    <comment ref="A119" authorId="0" shapeId="0" xr:uid="{404D330A-DB13-4F6E-BCED-C5CFEB260D42}">
      <text>
        <r>
          <rPr>
            <b/>
            <sz val="9"/>
            <color indexed="81"/>
            <rFont val="Tahoma"/>
            <family val="2"/>
          </rPr>
          <t>Toxicity, Health and Environment</t>
        </r>
      </text>
    </comment>
    <comment ref="A120" authorId="0" shapeId="0" xr:uid="{C0116785-A9A0-4B4B-8167-6517F39C2F94}">
      <text>
        <r>
          <rPr>
            <b/>
            <sz val="9"/>
            <color indexed="81"/>
            <rFont val="Tahoma"/>
            <family val="2"/>
          </rPr>
          <t>Products that are not compliant with applicable CQM requirements – Requirement to maintain a valid CSI Letter</t>
        </r>
      </text>
    </comment>
    <comment ref="A122" authorId="0" shapeId="0" xr:uid="{352BD9FA-01E8-42D1-AA33-3801A73DA9DF}">
      <text>
        <r>
          <rPr>
            <b/>
            <sz val="9"/>
            <color indexed="81"/>
            <rFont val="Tahoma"/>
            <family val="2"/>
          </rPr>
          <t>ESD Robustness to HBM at Contact Pads</t>
        </r>
      </text>
    </comment>
    <comment ref="A123" authorId="0" shapeId="0" xr:uid="{4EB062EF-20E1-44BF-A81E-0DC860E3533C}">
      <text>
        <r>
          <rPr>
            <b/>
            <sz val="9"/>
            <color indexed="81"/>
            <rFont val="Tahoma"/>
            <family val="2"/>
          </rPr>
          <t>Latch-up</t>
        </r>
      </text>
    </comment>
    <comment ref="A124" authorId="0" shapeId="0" xr:uid="{51E1776B-D54C-4FBD-9F97-0980D078F57A}">
      <text>
        <r>
          <rPr>
            <b/>
            <sz val="9"/>
            <color indexed="81"/>
            <rFont val="Tahoma"/>
            <family val="2"/>
          </rPr>
          <t>Max Input Voltage Ratings - Contact Pads</t>
        </r>
      </text>
    </comment>
    <comment ref="A125" authorId="0" shapeId="0" xr:uid="{F5D9D7FA-5810-476D-966C-156178CE2196}">
      <text>
        <r>
          <rPr>
            <b/>
            <sz val="9"/>
            <color indexed="81"/>
            <rFont val="Tahoma"/>
            <family val="2"/>
          </rPr>
          <t>VPP Contact ("VPP")</t>
        </r>
      </text>
    </comment>
    <comment ref="A126" authorId="0" shapeId="0" xr:uid="{F79EB307-75A7-4B9E-996C-00E5A00F6159}">
      <text>
        <r>
          <rPr>
            <b/>
            <sz val="9"/>
            <color indexed="81"/>
            <rFont val="Tahoma"/>
            <family val="2"/>
          </rPr>
          <t>Supply Voltage (VCC)</t>
        </r>
      </text>
    </comment>
    <comment ref="A127" authorId="0" shapeId="0" xr:uid="{9A166623-FB94-4B66-BE2C-846C5052C0CF}">
      <text>
        <r>
          <rPr>
            <b/>
            <sz val="9"/>
            <color indexed="81"/>
            <rFont val="Tahoma"/>
            <family val="2"/>
          </rPr>
          <t>Supply Current (ICC)</t>
        </r>
      </text>
    </comment>
    <comment ref="A128" authorId="0" shapeId="0" xr:uid="{B9EEDB9A-776D-401F-AC86-11043CA5755C}">
      <text>
        <r>
          <rPr>
            <b/>
            <sz val="9"/>
            <color indexed="81"/>
            <rFont val="Tahoma"/>
            <family val="2"/>
          </rPr>
          <t>CLK Contact ("CLK") [[EMVK] – § 5.3.4]</t>
        </r>
      </text>
    </comment>
    <comment ref="A129" authorId="0" shapeId="0" xr:uid="{9439A486-CC4B-452A-AC1D-0CBA33E8DC5C}">
      <text>
        <r>
          <rPr>
            <b/>
            <sz val="9"/>
            <color indexed="81"/>
            <rFont val="Tahoma"/>
            <family val="2"/>
          </rPr>
          <t xml:space="preserve"> I/O Contact ("I/O") [EMVK] §5.3.2]</t>
        </r>
      </text>
    </comment>
    <comment ref="A130" authorId="0" shapeId="0" xr:uid="{0F9521B4-F52C-4F63-BAC0-EBADBC0B187B}">
      <text>
        <r>
          <rPr>
            <b/>
            <sz val="9"/>
            <color indexed="81"/>
            <rFont val="Tahoma"/>
            <family val="2"/>
          </rPr>
          <t>RST-Contact ("RST") [EMVK] § 5.3.5]</t>
        </r>
      </text>
    </comment>
    <comment ref="A131" authorId="0" shapeId="0" xr:uid="{14741F7A-1EA5-47B6-88FB-A67667BBF2EA}">
      <text>
        <r>
          <rPr>
            <b/>
            <sz val="9"/>
            <color indexed="81"/>
            <rFont val="Tahoma"/>
            <family val="2"/>
          </rPr>
          <t>Answer-to-Reset ("ATR")</t>
        </r>
      </text>
    </comment>
    <comment ref="A133" authorId="0" shapeId="0" xr:uid="{C11E13A3-814F-44B5-9EB9-B6324F0C81F3}">
      <text>
        <r>
          <rPr>
            <b/>
            <sz val="9"/>
            <color indexed="81"/>
            <rFont val="Tahoma"/>
            <family val="2"/>
          </rPr>
          <t>ESD Robustness to HBM at Antenna Pads</t>
        </r>
      </text>
    </comment>
    <comment ref="A134" authorId="0" shapeId="0" xr:uid="{69192D5F-E67A-42AF-93DE-59932CB8F339}">
      <text>
        <r>
          <rPr>
            <b/>
            <sz val="9"/>
            <color indexed="81"/>
            <rFont val="Tahoma"/>
            <family val="2"/>
          </rPr>
          <t>ESD Robustness to CDM at Contact Pads – IC connected to antenna in ICC</t>
        </r>
      </text>
    </comment>
    <comment ref="A135" authorId="0" shapeId="0" xr:uid="{8F0D7D06-F5E4-4C8B-9B38-7BC26B314E85}">
      <text>
        <r>
          <rPr>
            <b/>
            <sz val="9"/>
            <color indexed="81"/>
            <rFont val="Tahoma"/>
            <family val="2"/>
          </rPr>
          <t>Max Input Voltage Ratings - Contactless Pads</t>
        </r>
      </text>
    </comment>
    <comment ref="A136" authorId="0" shapeId="0" xr:uid="{B4248F8B-E745-47DD-A42B-4E726C1AEC6A}">
      <text>
        <r>
          <rPr>
            <b/>
            <sz val="9"/>
            <color indexed="81"/>
            <rFont val="Tahoma"/>
            <family val="2"/>
          </rPr>
          <t>Alternating Magnetic Fields</t>
        </r>
      </text>
    </comment>
    <comment ref="A137" authorId="0" shapeId="0" xr:uid="{85D98E9D-023B-4333-B480-54AEFC939B5B}">
      <text>
        <r>
          <rPr>
            <b/>
            <sz val="9"/>
            <color indexed="81"/>
            <rFont val="Tahoma"/>
            <family val="2"/>
          </rPr>
          <t>Carrier Frequency – Operational Range</t>
        </r>
      </text>
    </comment>
    <comment ref="A138" authorId="0" shapeId="0" xr:uid="{FFFE0AAA-638D-4E25-AE3F-B654D469A1D3}">
      <text>
        <r>
          <rPr>
            <b/>
            <sz val="9"/>
            <color indexed="81"/>
            <rFont val="Tahoma"/>
            <family val="2"/>
          </rPr>
          <t>Carrier Amplitude – Operational Range</t>
        </r>
      </text>
    </comment>
    <comment ref="A139" authorId="0" shapeId="0" xr:uid="{158AF142-97FB-48A0-B32B-89344C7B8CD0}">
      <text>
        <r>
          <rPr>
            <b/>
            <sz val="9"/>
            <color indexed="81"/>
            <rFont val="Tahoma"/>
            <family val="2"/>
          </rPr>
          <t>Influence of the pICC on the Operating Field</t>
        </r>
      </text>
    </comment>
    <comment ref="A140" authorId="0" shapeId="0" xr:uid="{67FD534B-08B7-4A2B-915C-0FD1B95D2915}">
      <text>
        <r>
          <rPr>
            <b/>
            <sz val="9"/>
            <color indexed="81"/>
            <rFont val="Tahoma"/>
            <family val="2"/>
          </rPr>
          <t>pICC Requirements for Power Transfer PCD to pICC</t>
        </r>
      </text>
    </comment>
    <comment ref="A141" authorId="0" shapeId="0" xr:uid="{3467D370-8D4D-48FA-8D27-51CC129E41FB}">
      <text>
        <r>
          <rPr>
            <b/>
            <sz val="9"/>
            <color indexed="81"/>
            <rFont val="Tahoma"/>
            <family val="2"/>
          </rPr>
          <t>Tolerance on Power Consumption</t>
        </r>
      </text>
    </comment>
    <comment ref="A142" authorId="0" shapeId="0" xr:uid="{0402F5D1-DCC9-4C3C-B19D-4A168FCD6BF1}">
      <text>
        <r>
          <rPr>
            <b/>
            <sz val="9"/>
            <color indexed="81"/>
            <rFont val="Tahoma"/>
            <family val="2"/>
          </rPr>
          <t>Power-off Time</t>
        </r>
      </text>
    </comment>
    <comment ref="A143" authorId="0" shapeId="0" xr:uid="{3096F75E-1E61-4421-8EE7-BF38D4F36520}">
      <text>
        <r>
          <rPr>
            <b/>
            <sz val="9"/>
            <color indexed="81"/>
            <rFont val="Tahoma"/>
            <family val="2"/>
          </rPr>
          <t>Power-on Time</t>
        </r>
      </text>
    </comment>
    <comment ref="A144" authorId="0" shapeId="0" xr:uid="{CE746F29-5681-441D-95B5-B83E2800232A}">
      <text>
        <r>
          <rPr>
            <b/>
            <sz val="9"/>
            <color indexed="81"/>
            <rFont val="Tahoma"/>
            <family val="2"/>
          </rPr>
          <t>Modulation PCD to pICC – Type A/B (pICC Reception)</t>
        </r>
      </text>
    </comment>
    <comment ref="A145" authorId="0" shapeId="0" xr:uid="{084D6D79-9575-4EB4-A3CE-D4C42B75F062}">
      <text>
        <r>
          <rPr>
            <b/>
            <sz val="9"/>
            <color indexed="81"/>
            <rFont val="Tahoma"/>
            <family val="2"/>
          </rPr>
          <t>pICC Requirements for Load Modulation</t>
        </r>
      </text>
    </comment>
    <comment ref="A146" authorId="0" shapeId="0" xr:uid="{F76C3D36-D6C8-4C90-98ED-460468481E45}">
      <text>
        <r>
          <rPr>
            <b/>
            <sz val="9"/>
            <color indexed="81"/>
            <rFont val="Tahoma"/>
            <family val="2"/>
          </rPr>
          <t>Input Impedance</t>
        </r>
      </text>
    </comment>
    <comment ref="A147" authorId="0" shapeId="0" xr:uid="{A7FF7CB1-BBDB-45E1-8551-05D3A58C0580}">
      <text>
        <r>
          <rPr>
            <b/>
            <sz val="9"/>
            <color indexed="81"/>
            <rFont val="Tahoma"/>
            <family val="2"/>
          </rPr>
          <t>Analog Protocol Conformity – Reference Antennas</t>
        </r>
      </text>
    </comment>
    <comment ref="A148" authorId="0" shapeId="0" xr:uid="{2E55C30D-700C-4DEC-BB84-92E67CA2B1EE}">
      <text>
        <r>
          <rPr>
            <b/>
            <sz val="9"/>
            <color indexed="81"/>
            <rFont val="Tahoma"/>
            <family val="2"/>
          </rPr>
          <t>Answer-to-Select ("ATS") or Answer-to-reQuest (“ATQ”)</t>
        </r>
      </text>
    </comment>
    <comment ref="A150" authorId="0" shapeId="0" xr:uid="{A5DC2B37-D3D6-4101-80BF-C3EDE2B08C95}">
      <text>
        <r>
          <rPr>
            <b/>
            <sz val="9"/>
            <color indexed="81"/>
            <rFont val="Tahoma"/>
            <family val="2"/>
          </rPr>
          <t>IC Visual Aspect – absence of critical defects</t>
        </r>
      </text>
    </comment>
    <comment ref="X150" authorId="0" shapeId="0" xr:uid="{22457703-CA30-4B3F-A193-F367E9DE74D3}">
      <text>
        <r>
          <rPr>
            <b/>
            <sz val="9"/>
            <color indexed="81"/>
            <rFont val="Tahoma"/>
            <family val="2"/>
          </rPr>
          <t>Assess if part of process in site, otherwise for iacicm, bsm, iacil, IAC assess that suppliers and subcons conducting backside treatment are required to ensure and verify compliance.</t>
        </r>
      </text>
    </comment>
    <comment ref="A151" authorId="0" shapeId="0" xr:uid="{C764B0BA-8F41-47BA-A0D8-14AB66AC5719}">
      <text>
        <r>
          <rPr>
            <b/>
            <sz val="9"/>
            <color indexed="81"/>
            <rFont val="Tahoma"/>
            <family val="2"/>
          </rPr>
          <t>Mechanical Robustness – Flex Stress Robustness</t>
        </r>
      </text>
    </comment>
    <comment ref="I151" authorId="0" shapeId="0" xr:uid="{05C303BA-CC5C-4563-9AF4-D1AEDCF1DE19}">
      <text>
        <r>
          <rPr>
            <b/>
            <sz val="9"/>
            <color indexed="81"/>
            <rFont val="Tahoma"/>
            <family val="2"/>
          </rPr>
          <t>made specifically applicable to wafer backside processing</t>
        </r>
      </text>
    </comment>
    <comment ref="X151" authorId="0" shapeId="0" xr:uid="{D2EFB62A-42D2-4749-9DAC-831F92753740}">
      <text>
        <r>
          <rPr>
            <b/>
            <sz val="9"/>
            <color indexed="81"/>
            <rFont val="Tahoma"/>
            <family val="2"/>
          </rPr>
          <t>Assess if part of process in site, otherwise na</t>
        </r>
      </text>
    </comment>
    <comment ref="A153" authorId="0" shapeId="0" xr:uid="{73854A7B-3768-43A8-83F1-519CCCFC0BD9}">
      <text>
        <r>
          <rPr>
            <b/>
            <sz val="9"/>
            <color indexed="81"/>
            <rFont val="Tahoma"/>
            <family val="2"/>
          </rPr>
          <t>IC Visual Aspect – absence of critical defects</t>
        </r>
      </text>
    </comment>
    <comment ref="X153" authorId="0" shapeId="0" xr:uid="{B967AED6-40A3-4941-99C6-A9E573E9247A}">
      <text>
        <r>
          <rPr>
            <b/>
            <sz val="9"/>
            <color indexed="81"/>
            <rFont val="Tahoma"/>
            <family val="2"/>
          </rPr>
          <t>Assess if part of process in site, otherwise for iacicm, bsm, iacil, IAC assess that suppliers and subcons conducting backside treatment are required to ensure and verify compliance.</t>
        </r>
      </text>
    </comment>
    <comment ref="A155" authorId="0" shapeId="0" xr:uid="{2BF262C5-6255-405E-B4FE-12CBC1135322}">
      <text>
        <r>
          <rPr>
            <b/>
            <sz val="9"/>
            <color indexed="81"/>
            <rFont val="Tahoma"/>
            <family val="2"/>
          </rPr>
          <t>IC Visual Aspect – absence of critical defects</t>
        </r>
      </text>
    </comment>
    <comment ref="X155" authorId="0" shapeId="0" xr:uid="{3DD71413-13B4-475B-8C1D-2D1722A47AE3}">
      <text>
        <r>
          <rPr>
            <b/>
            <sz val="9"/>
            <color indexed="81"/>
            <rFont val="Tahoma"/>
            <family val="2"/>
          </rPr>
          <t>Assess if part of process in site, otherwise for iacicm, bsm, iacil, IAC assess that suppliers and subcons conducting backside treatment are required to ensure and verify compliance.</t>
        </r>
      </text>
    </comment>
    <comment ref="A157" authorId="0" shapeId="0" xr:uid="{1D2367C8-94AB-453F-BA85-5B5BDA9AE3D2}">
      <text>
        <r>
          <rPr>
            <b/>
            <sz val="9"/>
            <color indexed="81"/>
            <rFont val="Tahoma"/>
            <family val="2"/>
          </rPr>
          <t>IC Visual Aspect – absence of critical defects</t>
        </r>
      </text>
    </comment>
    <comment ref="X157" authorId="0" shapeId="0" xr:uid="{C8DE7450-09A0-4D85-AA75-7450A617D975}">
      <text>
        <r>
          <rPr>
            <b/>
            <sz val="9"/>
            <color indexed="81"/>
            <rFont val="Tahoma"/>
            <family val="2"/>
          </rPr>
          <t>Assess if part of process in site, otherwise for iacicm, bsm, iacil, IAC assess that suppliers and subcons conducting backside treatment are required to ensure and verify compliance.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FC01C7E2-FB93-4849-BEE2-4361D4222CAB}">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C88BBABB-F040-4C4A-92A5-906BB9037E4A}">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703B557C-C469-425D-8657-7BC89BE866B3}">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C46E4550-7836-4AE6-8075-67463931F879}">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1BC03FEB-7C4C-417A-8A44-D97C20E5580A}">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E9093FED-72AA-42A6-A943-FF908974FC0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95D01E28-DDC1-4F63-BE89-09781799274F}">
      <text>
        <r>
          <rPr>
            <b/>
            <sz val="9"/>
            <color indexed="81"/>
            <rFont val="Tahoma"/>
            <family val="2"/>
          </rPr>
          <t>Operational Planning and Control – Process Qualification Report (Nothing)</t>
        </r>
      </text>
    </comment>
    <comment ref="X71" authorId="0" shapeId="0" xr:uid="{C463B8B8-EBAE-45CB-A499-DA68D87BEF22}">
      <text>
        <r>
          <rPr>
            <b/>
            <sz val="9"/>
            <color indexed="81"/>
            <rFont val="Tahoma"/>
            <family val="2"/>
          </rPr>
          <t>Verify that recent changes or additions to the process were qualified, note which samples checked, reference the report.</t>
        </r>
      </text>
    </comment>
    <comment ref="A72" authorId="0" shapeId="0" xr:uid="{D9783A5F-DDEC-4D13-B074-B63923F22E77}">
      <text>
        <r>
          <rPr>
            <b/>
            <sz val="9"/>
            <color indexed="81"/>
            <rFont val="Tahoma"/>
            <family val="2"/>
          </rPr>
          <t>Design and Development – Design and Development Planning (ISO only)</t>
        </r>
      </text>
    </comment>
    <comment ref="A73" authorId="0" shapeId="0" xr:uid="{8C5BFF68-3A09-4BE9-9A66-EC92097A781F}">
      <text>
        <r>
          <rPr>
            <b/>
            <sz val="9"/>
            <color indexed="81"/>
            <rFont val="Tahoma"/>
            <family val="2"/>
          </rPr>
          <t>Design and Development – Feasibility Study (Nothing)</t>
        </r>
      </text>
    </comment>
    <comment ref="I73" authorId="0" shapeId="0" xr:uid="{78D8AECC-B672-4B61-808B-7C7FFB3B36B2}">
      <text>
        <r>
          <rPr>
            <b/>
            <sz val="9"/>
            <color indexed="81"/>
            <rFont val="Tahoma"/>
            <family val="2"/>
          </rPr>
          <t>Moved to product specific QMS sections in cqmAP</t>
        </r>
      </text>
    </comment>
    <comment ref="A74" authorId="0" shapeId="0" xr:uid="{B26DEDEE-7229-4613-8EA1-600ADDDCC619}">
      <text>
        <r>
          <rPr>
            <b/>
            <sz val="9"/>
            <color indexed="81"/>
            <rFont val="Tahoma"/>
            <family val="2"/>
          </rPr>
          <t>Design and Development – Intermediate and Final Design Reviews (Nothing)</t>
        </r>
      </text>
    </comment>
    <comment ref="I74" authorId="0" shapeId="0" xr:uid="{DC7B701A-14BF-4BB4-A323-9FEA2999C57C}">
      <text>
        <r>
          <rPr>
            <b/>
            <sz val="9"/>
            <color indexed="81"/>
            <rFont val="Tahoma"/>
            <family val="2"/>
          </rPr>
          <t>Moved to product specific QMS sections in cqmAP</t>
        </r>
      </text>
    </comment>
    <comment ref="A75" authorId="0" shapeId="0" xr:uid="{75CDFBF9-FE23-49C7-B172-570AF500F543}">
      <text>
        <r>
          <rPr>
            <b/>
            <sz val="9"/>
            <color indexed="81"/>
            <rFont val="Tahoma"/>
            <family val="2"/>
          </rPr>
          <t>Design and Development – Product Qualification Process (Nothing)</t>
        </r>
      </text>
    </comment>
    <comment ref="I75" authorId="0" shapeId="0" xr:uid="{8DB96D27-4B5B-4175-8591-C696D0C595DC}">
      <text>
        <r>
          <rPr>
            <b/>
            <sz val="9"/>
            <color indexed="81"/>
            <rFont val="Tahoma"/>
            <family val="2"/>
          </rPr>
          <t>Moved to product specific QMS sections in cqmAP</t>
        </r>
      </text>
    </comment>
    <comment ref="A76" authorId="0" shapeId="0" xr:uid="{222052B9-F3F8-477F-87F7-A11D6847B45B}">
      <text>
        <r>
          <rPr>
            <b/>
            <sz val="9"/>
            <color indexed="81"/>
            <rFont val="Tahoma"/>
            <family val="2"/>
          </rPr>
          <t>Design and Development – Product Qualification Plan (Nothing)</t>
        </r>
      </text>
    </comment>
    <comment ref="A77" authorId="0" shapeId="0" xr:uid="{E84CDD7A-203B-43AE-A545-1ED86E815927}">
      <text>
        <r>
          <rPr>
            <b/>
            <sz val="9"/>
            <color indexed="81"/>
            <rFont val="Tahoma"/>
            <family val="2"/>
          </rPr>
          <t>Design and Development – Product Qualification Report (Nothing)</t>
        </r>
      </text>
    </comment>
    <comment ref="A78" authorId="0" shapeId="0" xr:uid="{1BA48F54-EEDE-4839-807C-2B9981ADDC16}">
      <text>
        <r>
          <rPr>
            <b/>
            <sz val="9"/>
            <color indexed="81"/>
            <rFont val="Tahoma"/>
            <family val="2"/>
          </rPr>
          <t>Design and Development – Only Produce Qualified Products Using Qualified Processes (Nothing)</t>
        </r>
      </text>
    </comment>
    <comment ref="I78" authorId="0" shapeId="0" xr:uid="{FEB294B6-A10D-4E83-A898-1838A77F04EF}">
      <text>
        <r>
          <rPr>
            <b/>
            <sz val="9"/>
            <color indexed="81"/>
            <rFont val="Tahoma"/>
            <family val="2"/>
          </rPr>
          <t>Moved to product specific QMS sections in cqmAP</t>
        </r>
      </text>
    </comment>
    <comment ref="A79" authorId="0" shapeId="0" xr:uid="{43E6D7F1-638D-48F8-9E0F-C3EDEB60C4F5}">
      <text>
        <r>
          <rPr>
            <b/>
            <sz val="9"/>
            <color indexed="81"/>
            <rFont val="Tahoma"/>
            <family val="2"/>
          </rPr>
          <t>Design and Development – Design and Development Outputs (ISO only)</t>
        </r>
      </text>
    </comment>
    <comment ref="A80" authorId="0" shapeId="0" xr:uid="{3C6BC570-8BE0-4AEE-95EE-E50EE84364C3}">
      <text>
        <r>
          <rPr>
            <b/>
            <sz val="9"/>
            <color indexed="81"/>
            <rFont val="Tahoma"/>
            <family val="2"/>
          </rPr>
          <t>Design and Development – Product Specification (Nothing)</t>
        </r>
      </text>
    </comment>
    <comment ref="X80" authorId="0" shapeId="0" xr:uid="{915CA0C2-77F9-4B0E-8976-2242DE478B63}">
      <text>
        <r>
          <rPr>
            <b/>
            <sz val="9"/>
            <color indexed="81"/>
            <rFont val="Tahoma"/>
            <family val="2"/>
          </rPr>
          <t>Verify that the product is fully specified, including orderspecific aspects, eg card construction and artwork for a CB.</t>
        </r>
      </text>
    </comment>
    <comment ref="A81" authorId="0" shapeId="0" xr:uid="{4BD94DE5-4E12-4102-BDF7-EFCB1DB05B0A}">
      <text>
        <r>
          <rPr>
            <b/>
            <sz val="9"/>
            <color indexed="81"/>
            <rFont val="Tahoma"/>
            <family val="2"/>
          </rPr>
          <t>Design and Development – Product Family Specification (Nothing)</t>
        </r>
      </text>
    </comment>
    <comment ref="X81" authorId="0" shapeId="0" xr:uid="{909B9DA6-D335-4C24-ADFC-888453E562ED}">
      <text>
        <r>
          <rPr>
            <b/>
            <sz val="9"/>
            <color indexed="81"/>
            <rFont val="Tahoma"/>
            <family val="2"/>
          </rPr>
          <t>Describe if the vendor uses the concept of product family for qualification or monitoring.</t>
        </r>
      </text>
    </comment>
    <comment ref="A82" authorId="0" shapeId="0" xr:uid="{4FCFF36A-0D34-4AA9-A2E8-C62B37982EE0}">
      <text>
        <r>
          <rPr>
            <b/>
            <sz val="9"/>
            <color indexed="81"/>
            <rFont val="Tahoma"/>
            <family val="2"/>
          </rPr>
          <t>Control of externally provided processes, products and services – Type and extent of control (ISO only)</t>
        </r>
      </text>
    </comment>
    <comment ref="H82" authorId="0" shapeId="0" xr:uid="{F2B8127A-0053-4A0A-B714-75CF0EA42F7A}">
      <text>
        <r>
          <rPr>
            <b/>
            <sz val="9"/>
            <color indexed="81"/>
            <rFont val="Tahoma"/>
            <family val="2"/>
          </rPr>
          <t>Moved from QMS section in cqmAP to Product sections.</t>
        </r>
      </text>
    </comment>
    <comment ref="X82" authorId="0" shapeId="0" xr:uid="{AFDEF6AA-9F14-4F24-A5FD-0D9A3F73FA4C}">
      <text>
        <r>
          <rPr>
            <b/>
            <sz val="9"/>
            <color indexed="81"/>
            <rFont val="Tahoma"/>
            <family val="2"/>
          </rPr>
          <t>Describe the main components subject to IQC beyond just quantity and type, describe the main characteristics checked.</t>
        </r>
      </text>
    </comment>
    <comment ref="A83" authorId="0" shapeId="0" xr:uid="{A6F93BC9-925E-401B-B67E-435CB8788F5E}">
      <text>
        <r>
          <rPr>
            <b/>
            <sz val="9"/>
            <color indexed="81"/>
            <rFont val="Tahoma"/>
            <family val="2"/>
          </rPr>
          <t>Procured or subcontracted CQM Products and Components – CQM Certification Status (Nothing)</t>
        </r>
      </text>
    </comment>
    <comment ref="X83" authorId="0" shapeId="0" xr:uid="{D2FE69FB-7AF7-4B7B-9FFA-6A1CDEBFE966}">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26E685B6-0640-4992-B9C6-09BEBF9B0298}">
      <text>
        <r>
          <rPr>
            <b/>
            <sz val="9"/>
            <color indexed="81"/>
            <rFont val="Tahoma"/>
            <family val="2"/>
          </rPr>
          <t>Control of externally provided processes, products and services - Information for external providers (Nothing)</t>
        </r>
      </text>
    </comment>
    <comment ref="A85" authorId="0" shapeId="0" xr:uid="{4536E823-5F46-43C4-A52D-B18A06FC1553}">
      <text>
        <r>
          <rPr>
            <b/>
            <sz val="9"/>
            <color indexed="81"/>
            <rFont val="Tahoma"/>
            <family val="2"/>
          </rPr>
          <t>Subcontracted manufacturing of CQM Components – CQM certified Subcontractors (Nothing)</t>
        </r>
      </text>
    </comment>
    <comment ref="A86" authorId="0" shapeId="0" xr:uid="{83C221F7-A38B-4699-8561-DA0D2274B7C2}">
      <text>
        <r>
          <rPr>
            <b/>
            <sz val="9"/>
            <color indexed="81"/>
            <rFont val="Tahoma"/>
            <family val="2"/>
          </rPr>
          <t>Subcontracted manufacturing of CQM Components – Subcontractors not CQM certified (Nothing)</t>
        </r>
      </text>
    </comment>
    <comment ref="A87" authorId="0" shapeId="0" xr:uid="{7471784C-E54F-4A83-9EE6-C8834A4D37FB}">
      <text>
        <r>
          <rPr>
            <b/>
            <sz val="9"/>
            <color indexed="81"/>
            <rFont val="Tahoma"/>
            <family val="2"/>
          </rPr>
          <t>Production and Service Provision – Control of Production and Service Provision, QCP (ISO only)</t>
        </r>
      </text>
    </comment>
    <comment ref="A88" authorId="0" shapeId="0" xr:uid="{9285A30F-CA81-44CE-80F4-F5ADE378DDE0}">
      <text>
        <r>
          <rPr>
            <b/>
            <sz val="9"/>
            <color indexed="81"/>
            <rFont val="Tahoma"/>
            <family val="2"/>
          </rPr>
          <t>Production and Service Provision – Product Family Based Sampling (Nothing)</t>
        </r>
      </text>
    </comment>
    <comment ref="A89" authorId="0" shapeId="0" xr:uid="{702589B6-75DD-4D53-8A83-CD9A9272CC24}">
      <text>
        <r>
          <rPr>
            <b/>
            <sz val="9"/>
            <color indexed="81"/>
            <rFont val="Tahoma"/>
            <family val="2"/>
          </rPr>
          <t>Production and Service Provision – Product Reliability Monitoring (Nothing)</t>
        </r>
      </text>
    </comment>
    <comment ref="A90" authorId="0" shapeId="0" xr:uid="{F5818F3C-95CF-4EC0-ADA3-44641BD7ABA5}">
      <text>
        <r>
          <rPr>
            <b/>
            <sz val="9"/>
            <color indexed="81"/>
            <rFont val="Tahoma"/>
            <family val="2"/>
          </rPr>
          <t>Production and Service Provision – Lot Based Production (Nothing)</t>
        </r>
      </text>
    </comment>
    <comment ref="A91" authorId="0" shapeId="0" xr:uid="{99A6FA17-B46F-4693-AE83-F5202F814511}">
      <text>
        <r>
          <rPr>
            <b/>
            <sz val="9"/>
            <color indexed="81"/>
            <rFont val="Tahoma"/>
            <family val="2"/>
          </rPr>
          <t>Production and Service Provision – Product Traceability (Nothing)</t>
        </r>
      </text>
    </comment>
    <comment ref="A92" authorId="0" shapeId="0" xr:uid="{5E6E9981-FB75-4DAA-A781-065674EAEFED}">
      <text>
        <r>
          <rPr>
            <b/>
            <sz val="9"/>
            <color indexed="81"/>
            <rFont val="Tahoma"/>
            <family val="2"/>
          </rPr>
          <t>Production and Service Provision – Process Traceability (Nothing)</t>
        </r>
      </text>
    </comment>
    <comment ref="A93" authorId="0" shapeId="0" xr:uid="{6CB1CA74-5109-4284-B2C2-F4DA090759BB}">
      <text>
        <r>
          <rPr>
            <b/>
            <sz val="9"/>
            <color indexed="81"/>
            <rFont val="Tahoma"/>
            <family val="2"/>
          </rPr>
          <t>Production and Service Provision – Compliant Use of Materials and non-CQM Components (Nothing)</t>
        </r>
      </text>
    </comment>
    <comment ref="A94" authorId="0" shapeId="0" xr:uid="{00D92EA9-8AAD-414A-9258-A5C1AE1AC924}">
      <text>
        <r>
          <rPr>
            <b/>
            <sz val="9"/>
            <color indexed="81"/>
            <rFont val="Tahoma"/>
            <family val="2"/>
          </rPr>
          <t>Production and Service Provision – Preservation of CQM Product and CQM Components during storage, processing and delivery (Nothing)</t>
        </r>
      </text>
    </comment>
    <comment ref="A95" authorId="0" shapeId="0" xr:uid="{16B19095-99A0-4FFB-9378-99B5D834CC08}">
      <text>
        <r>
          <rPr>
            <b/>
            <sz val="9"/>
            <color indexed="81"/>
            <rFont val="Tahoma"/>
            <family val="2"/>
          </rPr>
          <t>Production and Service Provision – Batch Yield Limit (Nothing)</t>
        </r>
      </text>
    </comment>
    <comment ref="H95" authorId="0" shapeId="0" xr:uid="{4124ADCD-132A-4B12-9345-4D3385DD0D80}">
      <text>
        <r>
          <rPr>
            <b/>
            <sz val="9"/>
            <color indexed="81"/>
            <rFont val="Tahoma"/>
            <family val="2"/>
          </rPr>
          <t>Split #0703# into #0703# and #0707#</t>
        </r>
      </text>
    </comment>
    <comment ref="X95" authorId="0" shapeId="0" xr:uid="{5790981B-30B4-4E03-B074-40162E93BA99}">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A7E53703-8253-4094-8CE2-313293D8ED1D}">
      <text>
        <r>
          <rPr>
            <b/>
            <sz val="9"/>
            <color indexed="81"/>
            <rFont val="Tahoma"/>
            <family val="2"/>
          </rPr>
          <t>Production and Service Provision – Release of Product and Services (Nothing)</t>
        </r>
      </text>
    </comment>
    <comment ref="H96" authorId="0" shapeId="0" xr:uid="{4EBF0585-D3EA-406A-A179-961DB505F469}">
      <text>
        <r>
          <rPr>
            <b/>
            <sz val="9"/>
            <color indexed="81"/>
            <rFont val="Tahoma"/>
            <family val="2"/>
          </rPr>
          <t>Split into #0703# and #0707#</t>
        </r>
      </text>
    </comment>
    <comment ref="X96" authorId="0" shapeId="0" xr:uid="{D6FD9F5F-5431-4ACD-B523-98170FD05ED4}">
      <text>
        <r>
          <rPr>
            <b/>
            <sz val="9"/>
            <color indexed="81"/>
            <rFont val="Tahoma"/>
            <family val="2"/>
          </rPr>
          <t>Describe the FQC if any.</t>
        </r>
      </text>
    </comment>
    <comment ref="A97" authorId="0" shapeId="0" xr:uid="{630197F7-599B-49CD-AA66-2B7A0467F03A}">
      <text>
        <r>
          <rPr>
            <b/>
            <sz val="9"/>
            <color indexed="81"/>
            <rFont val="Tahoma"/>
            <family val="2"/>
          </rPr>
          <t>Production and Service Provision – Control of Nonconforming Outputs (ISO)</t>
        </r>
      </text>
    </comment>
    <comment ref="A98" authorId="0" shapeId="0" xr:uid="{8612FADE-6C18-474D-989F-980E6C508C28}">
      <text>
        <r>
          <rPr>
            <b/>
            <sz val="9"/>
            <color indexed="81"/>
            <rFont val="Tahoma"/>
            <family val="2"/>
          </rPr>
          <t>Performance evaluation – Statistical Process Control (Nothing)</t>
        </r>
      </text>
    </comment>
    <comment ref="H98" authorId="0" shapeId="0" xr:uid="{AF63E30E-DCAD-4338-B0E0-1A522D4D24CC}">
      <text>
        <r>
          <rPr>
            <b/>
            <sz val="9"/>
            <color indexed="81"/>
            <rFont val="Tahoma"/>
            <family val="2"/>
          </rPr>
          <t>moved from QMS section in cqmAP to Product sections. No longer applicable for cb, icc, p.</t>
        </r>
      </text>
    </comment>
    <comment ref="X98" authorId="0" shapeId="0" xr:uid="{D228144B-E353-43C6-9ADA-5D0E14F9CCA0}">
      <text>
        <r>
          <rPr>
            <b/>
            <sz val="9"/>
            <color indexed="81"/>
            <rFont val="Tahoma"/>
            <family val="2"/>
          </rPr>
          <t>Is SPC in place? If so, list some examples where in the process SPC is used, and what SPC techniques are used.</t>
        </r>
      </text>
    </comment>
    <comment ref="A99" authorId="0" shapeId="0" xr:uid="{F1946740-DAE1-4964-AAF6-B6F9808B61EC}">
      <text>
        <r>
          <rPr>
            <b/>
            <sz val="9"/>
            <color indexed="81"/>
            <rFont val="Tahoma"/>
            <family val="2"/>
          </rPr>
          <t>Performance evaluation – Process Capability (Nothing)</t>
        </r>
      </text>
    </comment>
    <comment ref="H99" authorId="0" shapeId="0" xr:uid="{64764CF2-AF77-49EC-B6CE-9D8E8487FADF}">
      <text>
        <r>
          <rPr>
            <b/>
            <sz val="9"/>
            <color indexed="81"/>
            <rFont val="Tahoma"/>
            <family val="2"/>
          </rPr>
          <t>ved from QMS section in cqmAP to Product sections. No longer applicable for cb, icc, p.</t>
        </r>
      </text>
    </comment>
    <comment ref="X99" authorId="0" shapeId="0" xr:uid="{6CE63C98-DA68-476F-809E-C6145D87BD1C}">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1A80C11D-2510-4D9E-B029-96897A5FCCC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C54B8065-D2D5-4C5A-AD33-3B09FB48563D}">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C05BB063-A78F-4B5B-A997-E1D87FD4E018}">
      <text>
        <r>
          <rPr>
            <b/>
            <sz val="9"/>
            <color indexed="81"/>
            <rFont val="Tahoma"/>
            <family val="2"/>
          </rPr>
          <t>ICM - Construction and Specification</t>
        </r>
      </text>
    </comment>
    <comment ref="A112" authorId="0" shapeId="0" xr:uid="{655F7B4B-60CD-4CE3-991E-FE9B2C8BE42D}">
      <text>
        <r>
          <rPr>
            <b/>
            <sz val="9"/>
            <color indexed="81"/>
            <rFont val="Tahoma"/>
            <family val="2"/>
          </rPr>
          <t>ICM and IL - Reference Implementation and Mechanical Robustness</t>
        </r>
      </text>
    </comment>
    <comment ref="A113" authorId="0" shapeId="0" xr:uid="{BC1016E7-0BB2-46D8-86CD-D883B8348B61}">
      <text>
        <r>
          <rPr>
            <b/>
            <sz val="9"/>
            <color indexed="81"/>
            <rFont val="Tahoma"/>
            <family val="2"/>
          </rPr>
          <t>Temperature and Humidity Exposure</t>
        </r>
      </text>
    </comment>
    <comment ref="A114" authorId="0" shapeId="0" xr:uid="{545BBA76-DF0C-463E-AA16-7BB1F5809FF0}">
      <text>
        <r>
          <rPr>
            <b/>
            <sz val="9"/>
            <color indexed="81"/>
            <rFont val="Tahoma"/>
            <family val="2"/>
          </rPr>
          <t>Temperature Cycling</t>
        </r>
      </text>
    </comment>
    <comment ref="A115" authorId="0" shapeId="0" xr:uid="{71F69F53-8B65-44BC-84BA-8222D8C1501E}">
      <text>
        <r>
          <rPr>
            <b/>
            <sz val="9"/>
            <color indexed="81"/>
            <rFont val="Tahoma"/>
            <family val="2"/>
          </rPr>
          <t>Loading of Software into IC, ICM, IL, or card before personalization</t>
        </r>
      </text>
    </comment>
    <comment ref="A116" authorId="0" shapeId="0" xr:uid="{3E072C8B-AD77-4C8D-8739-9E9C1367F64E}">
      <text>
        <r>
          <rPr>
            <b/>
            <sz val="9"/>
            <color indexed="81"/>
            <rFont val="Tahoma"/>
            <family val="2"/>
          </rPr>
          <t>Surface Profile of Contacts [IS7816-1]</t>
        </r>
      </text>
    </comment>
    <comment ref="A117" authorId="0" shapeId="0" xr:uid="{3D349B72-9A66-4F54-A110-BEB62D7F2E50}">
      <text>
        <r>
          <rPr>
            <b/>
            <sz val="9"/>
            <color indexed="81"/>
            <rFont val="Tahoma"/>
            <family val="2"/>
          </rPr>
          <t>Wire Bond Pull Strength</t>
        </r>
      </text>
    </comment>
    <comment ref="A118" authorId="0" shapeId="0" xr:uid="{A0F677B5-25C2-4388-B69F-3D8D7E4BE687}">
      <text>
        <r>
          <rPr>
            <b/>
            <sz val="9"/>
            <color indexed="81"/>
            <rFont val="Tahoma"/>
            <family val="2"/>
          </rPr>
          <t>Contact Assignment</t>
        </r>
      </text>
    </comment>
    <comment ref="A119" authorId="0" shapeId="0" xr:uid="{5BC5B049-A17D-4A71-9DDD-DF7768323E65}">
      <text>
        <r>
          <rPr>
            <b/>
            <sz val="9"/>
            <color indexed="81"/>
            <rFont val="Tahoma"/>
            <family val="2"/>
          </rPr>
          <t>Toxicity, Health and Environment</t>
        </r>
      </text>
    </comment>
    <comment ref="A120" authorId="0" shapeId="0" xr:uid="{5EEB7B0A-007B-4E10-AFEC-76DC2786DC5A}">
      <text>
        <r>
          <rPr>
            <b/>
            <sz val="9"/>
            <color indexed="81"/>
            <rFont val="Tahoma"/>
            <family val="2"/>
          </rPr>
          <t>Products that are not compliant with applicable CQM requirements – Requirement to maintain a valid CSI Letter</t>
        </r>
      </text>
    </comment>
    <comment ref="A122" authorId="0" shapeId="0" xr:uid="{B7B80AFA-E2C6-4DB7-ACB4-66A5C24B08B2}">
      <text>
        <r>
          <rPr>
            <b/>
            <sz val="9"/>
            <color indexed="81"/>
            <rFont val="Tahoma"/>
            <family val="2"/>
          </rPr>
          <t>Answer-to-Reset ("ATR")</t>
        </r>
      </text>
    </comment>
    <comment ref="A123" authorId="0" shapeId="0" xr:uid="{857EC841-D351-4EDA-9304-F3F7088C72B4}">
      <text>
        <r>
          <rPr>
            <b/>
            <sz val="9"/>
            <color indexed="81"/>
            <rFont val="Tahoma"/>
            <family val="2"/>
          </rPr>
          <t>Electrical Resistance of Contacts – prior to environmental and chemical exposure testing [IS7810]</t>
        </r>
      </text>
    </comment>
    <comment ref="A124" authorId="0" shapeId="0" xr:uid="{39A9432E-6992-457C-9E62-DDD588F74D70}">
      <text>
        <r>
          <rPr>
            <b/>
            <sz val="9"/>
            <color indexed="81"/>
            <rFont val="Tahoma"/>
            <family val="2"/>
          </rPr>
          <t>Electrical Resistance of Contacts – following exposure to Temperature and Humidity</t>
        </r>
      </text>
    </comment>
    <comment ref="A125" authorId="0" shapeId="0" xr:uid="{80420F8F-96EC-4991-AABA-6C177B8ECFCC}">
      <text>
        <r>
          <rPr>
            <b/>
            <sz val="9"/>
            <color indexed="81"/>
            <rFont val="Tahoma"/>
            <family val="2"/>
          </rPr>
          <t>Electrical Resistance of Contacts – following exposure to Salt Mist</t>
        </r>
      </text>
    </comment>
    <comment ref="A126" authorId="0" shapeId="0" xr:uid="{A2647F81-F2DE-4079-862C-BCE1499E40C5}">
      <text>
        <r>
          <rPr>
            <b/>
            <sz val="9"/>
            <color indexed="81"/>
            <rFont val="Tahoma"/>
            <family val="2"/>
          </rPr>
          <t>Contact Layout - Minimum Contact Areas</t>
        </r>
      </text>
    </comment>
    <comment ref="A127" authorId="0" shapeId="0" xr:uid="{8D860883-CDBA-4641-A778-99D307540D9A}">
      <text>
        <r>
          <rPr>
            <b/>
            <sz val="9"/>
            <color indexed="81"/>
            <rFont val="Tahoma"/>
            <family val="2"/>
          </rPr>
          <t>Design Rules for the Contact Layout</t>
        </r>
      </text>
    </comment>
    <comment ref="A129" authorId="0" shapeId="0" xr:uid="{0248CF28-6C67-4135-8261-CB47EA3A4510}">
      <text>
        <r>
          <rPr>
            <b/>
            <sz val="9"/>
            <color indexed="81"/>
            <rFont val="Tahoma"/>
            <family val="2"/>
          </rPr>
          <t>Answer-to-Select ("ATS") or Answer-to-reQuest (“ATQ”)</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A7D321FF-1A63-4DCC-901B-4827691AFD72}">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D13AC2A1-F677-4DFA-B1A2-956EA41E95B0}">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B885F080-5F7D-44B7-B069-8F5C3111EDC2}">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AF14E3D5-DBA6-474B-90F2-0BD4F6375324}">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E9FBE784-9196-450D-B3DB-434EA3D3085C}">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B47A25E8-0C06-46F2-A86F-FADF38AAFCBE}">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73DA6EA5-8A93-4C67-B714-CBC58D23E00D}">
      <text>
        <r>
          <rPr>
            <b/>
            <sz val="9"/>
            <color indexed="81"/>
            <rFont val="Tahoma"/>
            <family val="2"/>
          </rPr>
          <t>Operational Planning and Control – Process Qualification Report (Nothing)</t>
        </r>
      </text>
    </comment>
    <comment ref="X71" authorId="0" shapeId="0" xr:uid="{B4FB1FB5-2114-4C5F-B73A-A2DE8590AA24}">
      <text>
        <r>
          <rPr>
            <b/>
            <sz val="9"/>
            <color indexed="81"/>
            <rFont val="Tahoma"/>
            <family val="2"/>
          </rPr>
          <t>Verify that recent changes or additions to the process were qualified, note which samples checked, reference the report.</t>
        </r>
      </text>
    </comment>
    <comment ref="A72" authorId="0" shapeId="0" xr:uid="{709BA050-424C-44C3-A7FA-55BA7DC9A0C7}">
      <text>
        <r>
          <rPr>
            <b/>
            <sz val="9"/>
            <color indexed="81"/>
            <rFont val="Tahoma"/>
            <family val="2"/>
          </rPr>
          <t>Design and Development – Design and Development Planning (ISO only)</t>
        </r>
      </text>
    </comment>
    <comment ref="A73" authorId="0" shapeId="0" xr:uid="{97492F66-51E2-4F02-9999-3376B74E263C}">
      <text>
        <r>
          <rPr>
            <b/>
            <sz val="9"/>
            <color indexed="81"/>
            <rFont val="Tahoma"/>
            <family val="2"/>
          </rPr>
          <t>Design and Development – Feasibility Study (Nothing)</t>
        </r>
      </text>
    </comment>
    <comment ref="I73" authorId="0" shapeId="0" xr:uid="{7FEEFFB3-BC30-469B-999F-3BA2E95B45E1}">
      <text>
        <r>
          <rPr>
            <b/>
            <sz val="9"/>
            <color indexed="81"/>
            <rFont val="Tahoma"/>
            <family val="2"/>
          </rPr>
          <t>Moved to product specific QMS sections in cqmAP</t>
        </r>
      </text>
    </comment>
    <comment ref="A74" authorId="0" shapeId="0" xr:uid="{549C03E1-F8B6-44D6-8F45-67DB79A90172}">
      <text>
        <r>
          <rPr>
            <b/>
            <sz val="9"/>
            <color indexed="81"/>
            <rFont val="Tahoma"/>
            <family val="2"/>
          </rPr>
          <t>Design and Development – Intermediate and Final Design Reviews (Nothing)</t>
        </r>
      </text>
    </comment>
    <comment ref="I74" authorId="0" shapeId="0" xr:uid="{11F83AD3-73E2-4629-9C45-DDA58C1A8CB4}">
      <text>
        <r>
          <rPr>
            <b/>
            <sz val="9"/>
            <color indexed="81"/>
            <rFont val="Tahoma"/>
            <family val="2"/>
          </rPr>
          <t>Moved to product specific QMS sections in cqmAP</t>
        </r>
      </text>
    </comment>
    <comment ref="A75" authorId="0" shapeId="0" xr:uid="{1E3981CD-C93E-4B78-A89F-C46E4E7B588F}">
      <text>
        <r>
          <rPr>
            <b/>
            <sz val="9"/>
            <color indexed="81"/>
            <rFont val="Tahoma"/>
            <family val="2"/>
          </rPr>
          <t>Design and Development – Product Qualification Process (Nothing)</t>
        </r>
      </text>
    </comment>
    <comment ref="I75" authorId="0" shapeId="0" xr:uid="{9A0FECC2-2598-4CEE-BB5D-3C08B84D7843}">
      <text>
        <r>
          <rPr>
            <b/>
            <sz val="9"/>
            <color indexed="81"/>
            <rFont val="Tahoma"/>
            <family val="2"/>
          </rPr>
          <t>Moved to product specific QMS sections in cqmAP</t>
        </r>
      </text>
    </comment>
    <comment ref="A76" authorId="0" shapeId="0" xr:uid="{A09CE6BD-9281-44CD-90CB-5351F07F98C9}">
      <text>
        <r>
          <rPr>
            <b/>
            <sz val="9"/>
            <color indexed="81"/>
            <rFont val="Tahoma"/>
            <family val="2"/>
          </rPr>
          <t>Design and Development – Product Qualification Plan (Nothing)</t>
        </r>
      </text>
    </comment>
    <comment ref="A77" authorId="0" shapeId="0" xr:uid="{96E0A9D5-0829-440A-92EA-4E34B567782F}">
      <text>
        <r>
          <rPr>
            <b/>
            <sz val="9"/>
            <color indexed="81"/>
            <rFont val="Tahoma"/>
            <family val="2"/>
          </rPr>
          <t>Design and Development – Product Qualification Report (Nothing)</t>
        </r>
      </text>
    </comment>
    <comment ref="A78" authorId="0" shapeId="0" xr:uid="{B7B3AF18-B3D6-4FC2-8652-031040814AE3}">
      <text>
        <r>
          <rPr>
            <b/>
            <sz val="9"/>
            <color indexed="81"/>
            <rFont val="Tahoma"/>
            <family val="2"/>
          </rPr>
          <t>Design and Development – Only Produce Qualified Products Using Qualified Processes (Nothing)</t>
        </r>
      </text>
    </comment>
    <comment ref="I78" authorId="0" shapeId="0" xr:uid="{A0D671BB-6DAF-40CD-89A2-F9D8FD16E485}">
      <text>
        <r>
          <rPr>
            <b/>
            <sz val="9"/>
            <color indexed="81"/>
            <rFont val="Tahoma"/>
            <family val="2"/>
          </rPr>
          <t>Moved to product specific QMS sections in cqmAP</t>
        </r>
      </text>
    </comment>
    <comment ref="A79" authorId="0" shapeId="0" xr:uid="{95890764-51FF-447D-9149-376BAA8B3906}">
      <text>
        <r>
          <rPr>
            <b/>
            <sz val="9"/>
            <color indexed="81"/>
            <rFont val="Tahoma"/>
            <family val="2"/>
          </rPr>
          <t>Design and Development – Design and Development Outputs (ISO only)</t>
        </r>
      </text>
    </comment>
    <comment ref="A80" authorId="0" shapeId="0" xr:uid="{71779DD7-915C-4FB1-A22C-9DBEC064BDF8}">
      <text>
        <r>
          <rPr>
            <b/>
            <sz val="9"/>
            <color indexed="81"/>
            <rFont val="Tahoma"/>
            <family val="2"/>
          </rPr>
          <t>Design and Development – Product Specification (Nothing)</t>
        </r>
      </text>
    </comment>
    <comment ref="X80" authorId="0" shapeId="0" xr:uid="{87920AFB-6D8A-4706-BD6E-AA071BAB6654}">
      <text>
        <r>
          <rPr>
            <b/>
            <sz val="9"/>
            <color indexed="81"/>
            <rFont val="Tahoma"/>
            <family val="2"/>
          </rPr>
          <t>Verify that the product is fully specified, including orderspecific aspects, eg card construction and artwork for a CB.</t>
        </r>
      </text>
    </comment>
    <comment ref="A81" authorId="0" shapeId="0" xr:uid="{6DE508DA-9708-4F33-BD69-87E0CE766690}">
      <text>
        <r>
          <rPr>
            <b/>
            <sz val="9"/>
            <color indexed="81"/>
            <rFont val="Tahoma"/>
            <family val="2"/>
          </rPr>
          <t>Design and Development – Product Family Specification (Nothing)</t>
        </r>
      </text>
    </comment>
    <comment ref="X81" authorId="0" shapeId="0" xr:uid="{A61603E1-DA6A-4FBC-B3ED-E18EEE810E55}">
      <text>
        <r>
          <rPr>
            <b/>
            <sz val="9"/>
            <color indexed="81"/>
            <rFont val="Tahoma"/>
            <family val="2"/>
          </rPr>
          <t>Describe if the vendor uses the concept of product family for qualification or monitoring.</t>
        </r>
      </text>
    </comment>
    <comment ref="A82" authorId="0" shapeId="0" xr:uid="{91E1C69E-50A8-4FBB-9D73-5DA404E638DC}">
      <text>
        <r>
          <rPr>
            <b/>
            <sz val="9"/>
            <color indexed="81"/>
            <rFont val="Tahoma"/>
            <family val="2"/>
          </rPr>
          <t>Control of externally provided processes, products and services – Type and extent of control (ISO only)</t>
        </r>
      </text>
    </comment>
    <comment ref="H82" authorId="0" shapeId="0" xr:uid="{913643ED-DCB1-4976-B09F-867E95A507AD}">
      <text>
        <r>
          <rPr>
            <b/>
            <sz val="9"/>
            <color indexed="81"/>
            <rFont val="Tahoma"/>
            <family val="2"/>
          </rPr>
          <t>Moved from QMS section in cqmAP to Product sections.</t>
        </r>
      </text>
    </comment>
    <comment ref="X82" authorId="0" shapeId="0" xr:uid="{99CAAAE9-3409-461E-A86D-A82D57D05A1B}">
      <text>
        <r>
          <rPr>
            <b/>
            <sz val="9"/>
            <color indexed="81"/>
            <rFont val="Tahoma"/>
            <family val="2"/>
          </rPr>
          <t>Describe the main components subject to IQC beyond just quantity and type, describe the main characteristics checked.</t>
        </r>
      </text>
    </comment>
    <comment ref="A83" authorId="0" shapeId="0" xr:uid="{5A7BB8B8-A78B-49A0-B583-779566C2A698}">
      <text>
        <r>
          <rPr>
            <b/>
            <sz val="9"/>
            <color indexed="81"/>
            <rFont val="Tahoma"/>
            <family val="2"/>
          </rPr>
          <t>Procured or subcontracted CQM Products and Components – CQM Certification Status (Nothing)</t>
        </r>
      </text>
    </comment>
    <comment ref="X83" authorId="0" shapeId="0" xr:uid="{D7612FAD-3064-408A-9382-19C6E71A17AB}">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06D6EAE9-9B65-42EC-A31E-F1B6EA6FC7DE}">
      <text>
        <r>
          <rPr>
            <b/>
            <sz val="9"/>
            <color indexed="81"/>
            <rFont val="Tahoma"/>
            <family val="2"/>
          </rPr>
          <t>Control of externally provided processes, products and services - Information for external providers (Nothing)</t>
        </r>
      </text>
    </comment>
    <comment ref="A85" authorId="0" shapeId="0" xr:uid="{B0860519-D3F3-47CC-8536-4B119B46F2B6}">
      <text>
        <r>
          <rPr>
            <b/>
            <sz val="9"/>
            <color indexed="81"/>
            <rFont val="Tahoma"/>
            <family val="2"/>
          </rPr>
          <t>Subcontracted manufacturing of CQM Components – CQM certified Subcontractors (Nothing)</t>
        </r>
      </text>
    </comment>
    <comment ref="A86" authorId="0" shapeId="0" xr:uid="{B6BA8653-14E9-41ED-A141-A0684AA86B97}">
      <text>
        <r>
          <rPr>
            <b/>
            <sz val="9"/>
            <color indexed="81"/>
            <rFont val="Tahoma"/>
            <family val="2"/>
          </rPr>
          <t>Subcontracted manufacturing of CQM Components – Subcontractors not CQM certified (Nothing)</t>
        </r>
      </text>
    </comment>
    <comment ref="A87" authorId="0" shapeId="0" xr:uid="{8645AAAA-423D-454F-9887-9D72B051F239}">
      <text>
        <r>
          <rPr>
            <b/>
            <sz val="9"/>
            <color indexed="81"/>
            <rFont val="Tahoma"/>
            <family val="2"/>
          </rPr>
          <t>Production and Service Provision – Control of Production and Service Provision, QCP (ISO only)</t>
        </r>
      </text>
    </comment>
    <comment ref="A88" authorId="0" shapeId="0" xr:uid="{53BB5B85-47D9-4074-98AC-82F8687EC26B}">
      <text>
        <r>
          <rPr>
            <b/>
            <sz val="9"/>
            <color indexed="81"/>
            <rFont val="Tahoma"/>
            <family val="2"/>
          </rPr>
          <t>Production and Service Provision – Product Family Based Sampling (Nothing)</t>
        </r>
      </text>
    </comment>
    <comment ref="A89" authorId="0" shapeId="0" xr:uid="{247FB107-64BC-4A78-841D-736EFAE40D26}">
      <text>
        <r>
          <rPr>
            <b/>
            <sz val="9"/>
            <color indexed="81"/>
            <rFont val="Tahoma"/>
            <family val="2"/>
          </rPr>
          <t>Production and Service Provision – Product Reliability Monitoring (Nothing)</t>
        </r>
      </text>
    </comment>
    <comment ref="A90" authorId="0" shapeId="0" xr:uid="{9115602F-6E18-4F81-AB42-E545F58AB2ED}">
      <text>
        <r>
          <rPr>
            <b/>
            <sz val="9"/>
            <color indexed="81"/>
            <rFont val="Tahoma"/>
            <family val="2"/>
          </rPr>
          <t>Production and Service Provision – Lot Based Production (Nothing)</t>
        </r>
      </text>
    </comment>
    <comment ref="A91" authorId="0" shapeId="0" xr:uid="{5ED272A7-5080-4338-9322-12A173F383D3}">
      <text>
        <r>
          <rPr>
            <b/>
            <sz val="9"/>
            <color indexed="81"/>
            <rFont val="Tahoma"/>
            <family val="2"/>
          </rPr>
          <t>Production and Service Provision – Product Traceability (Nothing)</t>
        </r>
      </text>
    </comment>
    <comment ref="A92" authorId="0" shapeId="0" xr:uid="{523F2C72-9B7A-4794-8AAC-96988F45CD6D}">
      <text>
        <r>
          <rPr>
            <b/>
            <sz val="9"/>
            <color indexed="81"/>
            <rFont val="Tahoma"/>
            <family val="2"/>
          </rPr>
          <t>Production and Service Provision – Process Traceability (Nothing)</t>
        </r>
      </text>
    </comment>
    <comment ref="A93" authorId="0" shapeId="0" xr:uid="{EB2EC3BE-A701-4E05-ACD0-FE9EFE1D5920}">
      <text>
        <r>
          <rPr>
            <b/>
            <sz val="9"/>
            <color indexed="81"/>
            <rFont val="Tahoma"/>
            <family val="2"/>
          </rPr>
          <t>Production and Service Provision – Compliant Use of Materials and non-CQM Components (Nothing)</t>
        </r>
      </text>
    </comment>
    <comment ref="A94" authorId="0" shapeId="0" xr:uid="{24D237BB-7746-4F90-9861-2FE6CBD1CA74}">
      <text>
        <r>
          <rPr>
            <b/>
            <sz val="9"/>
            <color indexed="81"/>
            <rFont val="Tahoma"/>
            <family val="2"/>
          </rPr>
          <t>Production and Service Provision – Preservation of CQM Product and CQM Components during storage, processing and delivery (Nothing)</t>
        </r>
      </text>
    </comment>
    <comment ref="A95" authorId="0" shapeId="0" xr:uid="{4D20A3AA-CD78-4A82-9EBB-F1DBAFEFDE50}">
      <text>
        <r>
          <rPr>
            <b/>
            <sz val="9"/>
            <color indexed="81"/>
            <rFont val="Tahoma"/>
            <family val="2"/>
          </rPr>
          <t>Production and Service Provision – Batch Yield Limit (Nothing)</t>
        </r>
      </text>
    </comment>
    <comment ref="H95" authorId="0" shapeId="0" xr:uid="{6772F523-DF68-4249-BEDC-0E0F7C40911A}">
      <text>
        <r>
          <rPr>
            <b/>
            <sz val="9"/>
            <color indexed="81"/>
            <rFont val="Tahoma"/>
            <family val="2"/>
          </rPr>
          <t>Split #0703# into #0703# and #0707#</t>
        </r>
      </text>
    </comment>
    <comment ref="X95" authorId="0" shapeId="0" xr:uid="{C8CED93F-454E-42C1-8217-B18B84CC9326}">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48D4BE85-4D21-4B8B-8A49-F3E8C58EEF16}">
      <text>
        <r>
          <rPr>
            <b/>
            <sz val="9"/>
            <color indexed="81"/>
            <rFont val="Tahoma"/>
            <family val="2"/>
          </rPr>
          <t>Production and Service Provision – Release of Product and Services (Nothing)</t>
        </r>
      </text>
    </comment>
    <comment ref="H96" authorId="0" shapeId="0" xr:uid="{E020628B-2400-45EB-A4AB-7D364674EE6A}">
      <text>
        <r>
          <rPr>
            <b/>
            <sz val="9"/>
            <color indexed="81"/>
            <rFont val="Tahoma"/>
            <family val="2"/>
          </rPr>
          <t>Split into #0703# and #0707#</t>
        </r>
      </text>
    </comment>
    <comment ref="X96" authorId="0" shapeId="0" xr:uid="{BBFD2892-AFA8-4F72-B0BA-2BD3038B596D}">
      <text>
        <r>
          <rPr>
            <b/>
            <sz val="9"/>
            <color indexed="81"/>
            <rFont val="Tahoma"/>
            <family val="2"/>
          </rPr>
          <t>Describe the FQC if any.</t>
        </r>
      </text>
    </comment>
    <comment ref="A97" authorId="0" shapeId="0" xr:uid="{C3AB0457-1FA3-4342-BDD2-75BB56F144E7}">
      <text>
        <r>
          <rPr>
            <b/>
            <sz val="9"/>
            <color indexed="81"/>
            <rFont val="Tahoma"/>
            <family val="2"/>
          </rPr>
          <t>Production and Service Provision – Control of Nonconforming Outputs (ISO)</t>
        </r>
      </text>
    </comment>
    <comment ref="A98" authorId="0" shapeId="0" xr:uid="{E3742214-EBF2-47CB-925C-F97D5A933D73}">
      <text>
        <r>
          <rPr>
            <b/>
            <sz val="9"/>
            <color indexed="81"/>
            <rFont val="Tahoma"/>
            <family val="2"/>
          </rPr>
          <t>Performance evaluation – Statistical Process Control (Nothing)</t>
        </r>
      </text>
    </comment>
    <comment ref="H98" authorId="0" shapeId="0" xr:uid="{E4365FE0-C496-48AF-8976-03FDCB651EC4}">
      <text>
        <r>
          <rPr>
            <b/>
            <sz val="9"/>
            <color indexed="81"/>
            <rFont val="Tahoma"/>
            <family val="2"/>
          </rPr>
          <t>moved from QMS section in cqmAP to Product sections. No longer applicable for cb, icc, p.</t>
        </r>
      </text>
    </comment>
    <comment ref="X98" authorId="0" shapeId="0" xr:uid="{4B98039A-98F6-4F80-B97B-BDAB3969747E}">
      <text>
        <r>
          <rPr>
            <b/>
            <sz val="9"/>
            <color indexed="81"/>
            <rFont val="Tahoma"/>
            <family val="2"/>
          </rPr>
          <t>Is SPC in place? If so, list some examples where in the process SPC is used, and what SPC techniques are used.</t>
        </r>
      </text>
    </comment>
    <comment ref="A99" authorId="0" shapeId="0" xr:uid="{9B25C831-2816-4ADB-A197-E2F89A09168A}">
      <text>
        <r>
          <rPr>
            <b/>
            <sz val="9"/>
            <color indexed="81"/>
            <rFont val="Tahoma"/>
            <family val="2"/>
          </rPr>
          <t>Performance evaluation – Process Capability (Nothing)</t>
        </r>
      </text>
    </comment>
    <comment ref="H99" authorId="0" shapeId="0" xr:uid="{BF6B8AF6-6055-4BF6-839D-2DF3B4D28893}">
      <text>
        <r>
          <rPr>
            <b/>
            <sz val="9"/>
            <color indexed="81"/>
            <rFont val="Tahoma"/>
            <family val="2"/>
          </rPr>
          <t>ved from QMS section in cqmAP to Product sections. No longer applicable for cb, icc, p.</t>
        </r>
      </text>
    </comment>
    <comment ref="X99" authorId="0" shapeId="0" xr:uid="{F316AEAF-C49A-43A8-B8E3-133AB97B8B76}">
      <text>
        <r>
          <rPr>
            <b/>
            <sz val="9"/>
            <color indexed="81"/>
            <rFont val="Tahoma"/>
            <family val="2"/>
          </rPr>
          <t>Is Process Capability analysis in place? If so, list some examples of where in the process Process Capability analysis has been established, and what Process Capability indicators are reported (CpK, PpK, etc).</t>
        </r>
      </text>
    </comment>
    <comment ref="Y109" authorId="0" shapeId="0" xr:uid="{A00F5B91-7E32-4A28-9AC8-F838DFD5986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65950EC3-A20C-4FF8-9F69-C31E92222AB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981E1100-A233-4608-85ED-1E13FFCDDE13}">
      <text>
        <r>
          <rPr>
            <b/>
            <sz val="9"/>
            <color indexed="81"/>
            <rFont val="Tahoma"/>
            <family val="2"/>
          </rPr>
          <t>ICM and IL - Reference Implementation and Mechanical Robustness</t>
        </r>
      </text>
    </comment>
    <comment ref="A112" authorId="0" shapeId="0" xr:uid="{97ED5FD6-2A71-428E-942C-42D43155A1F0}">
      <text>
        <r>
          <rPr>
            <b/>
            <sz val="9"/>
            <color indexed="81"/>
            <rFont val="Tahoma"/>
            <family val="2"/>
          </rPr>
          <t>Suitability of the IL,  ICC, and IAC for Visual Personalization</t>
        </r>
      </text>
    </comment>
    <comment ref="A113" authorId="0" shapeId="0" xr:uid="{125D442A-C022-48FD-ABBD-E23A8E6A8FEA}">
      <text>
        <r>
          <rPr>
            <b/>
            <sz val="9"/>
            <color indexed="81"/>
            <rFont val="Tahoma"/>
            <family val="2"/>
          </rPr>
          <t>Toxicity, Health and Environment</t>
        </r>
      </text>
    </comment>
    <comment ref="A114" authorId="0" shapeId="0" xr:uid="{DB8F34E1-541E-4879-8CA5-DBC30D1866E9}">
      <text>
        <r>
          <rPr>
            <b/>
            <sz val="9"/>
            <color indexed="81"/>
            <rFont val="Tahoma"/>
            <family val="2"/>
          </rPr>
          <t>Suitability for an Identification Notch</t>
        </r>
      </text>
    </comment>
    <comment ref="H114" authorId="0" shapeId="0" xr:uid="{BF970658-CAE5-4636-A97A-625FECD2C310}">
      <text>
        <r>
          <rPr>
            <b/>
            <sz val="9"/>
            <color indexed="81"/>
            <rFont val="Tahoma"/>
            <family val="2"/>
          </rPr>
          <t>Major rewrite to accommodate greater tolerance for placing notches defined in CDS</t>
        </r>
      </text>
    </comment>
    <comment ref="A115" authorId="0" shapeId="0" xr:uid="{E838847E-FA6D-4362-A9CB-00DDE33B31FD}">
      <text>
        <r>
          <rPr>
            <b/>
            <sz val="9"/>
            <color indexed="81"/>
            <rFont val="Tahoma"/>
            <family val="2"/>
          </rPr>
          <t>Pilot, innovative, and interactive cardholder identification products requirement to undergo CQM Audits depending on annual production volume</t>
        </r>
      </text>
    </comment>
    <comment ref="A116" authorId="0" shapeId="0" xr:uid="{07BB8E90-5156-424B-BD2A-721712B468BF}">
      <text>
        <r>
          <rPr>
            <b/>
            <sz val="9"/>
            <color indexed="81"/>
            <rFont val="Tahoma"/>
            <family val="2"/>
          </rPr>
          <t>Products that are not compliant with applicable CQM requirements – Requirement to maintain a valid CSI Letter</t>
        </r>
      </text>
    </comment>
    <comment ref="A117" authorId="0" shapeId="0" xr:uid="{8EF6FA0C-CEAB-4FC0-866B-FA4DFBBE05DE}">
      <text>
        <r>
          <rPr>
            <b/>
            <sz val="9"/>
            <color indexed="81"/>
            <rFont val="Tahoma"/>
            <family val="2"/>
          </rPr>
          <t>IL – Construction and Specification</t>
        </r>
      </text>
    </comment>
    <comment ref="A118" authorId="0" shapeId="0" xr:uid="{A400CFA3-7557-4817-B8C6-AD0C5E2B6C9D}">
      <text>
        <r>
          <rPr>
            <b/>
            <sz val="9"/>
            <color indexed="81"/>
            <rFont val="Tahoma"/>
            <family val="2"/>
          </rPr>
          <t>Inlays and cards containing inlays – Specification of Personalization Restrictions</t>
        </r>
      </text>
    </comment>
    <comment ref="A120" authorId="0" shapeId="0" xr:uid="{82A72DCE-19F9-459C-B673-2A7878459435}">
      <text>
        <r>
          <rPr>
            <b/>
            <sz val="9"/>
            <color indexed="81"/>
            <rFont val="Tahoma"/>
            <family val="2"/>
          </rPr>
          <t>Answer-to-Reset ("ATR")</t>
        </r>
      </text>
    </comment>
    <comment ref="A121" authorId="0" shapeId="0" xr:uid="{C5C29231-AF0F-452F-8649-6357C7B5EE0C}">
      <text>
        <r>
          <rPr>
            <b/>
            <sz val="9"/>
            <color indexed="81"/>
            <rFont val="Tahoma"/>
            <family val="2"/>
          </rPr>
          <t>Surface Profile of Contacts [IS7816-1]</t>
        </r>
      </text>
    </comment>
    <comment ref="A122" authorId="0" shapeId="0" xr:uid="{2AE0020F-36C1-43E0-8CAD-C6AA07BF545C}">
      <text>
        <r>
          <rPr>
            <b/>
            <sz val="9"/>
            <color indexed="81"/>
            <rFont val="Tahoma"/>
            <family val="2"/>
          </rPr>
          <t>Electrical Resistance of Contacts – prior to environmental and chemical exposure testing [IS7810]</t>
        </r>
      </text>
    </comment>
    <comment ref="A123" authorId="0" shapeId="0" xr:uid="{67A0444B-4513-4BB1-8E6E-61EE76A9AC31}">
      <text>
        <r>
          <rPr>
            <b/>
            <sz val="9"/>
            <color indexed="81"/>
            <rFont val="Tahoma"/>
            <family val="2"/>
          </rPr>
          <t>Electrical Resistance of Contacts – following exposure to Temperature and Humidity</t>
        </r>
      </text>
    </comment>
    <comment ref="A124" authorId="0" shapeId="0" xr:uid="{7B8716BC-1997-4357-B4DB-1A28BF19D080}">
      <text>
        <r>
          <rPr>
            <b/>
            <sz val="9"/>
            <color indexed="81"/>
            <rFont val="Tahoma"/>
            <family val="2"/>
          </rPr>
          <t>Electrical Resistance of Contacts – following exposure to Salt Mist</t>
        </r>
      </text>
    </comment>
    <comment ref="A125" authorId="0" shapeId="0" xr:uid="{D5E2A8AE-F543-4A25-B0B5-74D77166AE9F}">
      <text>
        <r>
          <rPr>
            <b/>
            <sz val="9"/>
            <color indexed="81"/>
            <rFont val="Tahoma"/>
            <family val="2"/>
          </rPr>
          <t>Contact Layout - Minimum Contact Areas</t>
        </r>
      </text>
    </comment>
    <comment ref="A126" authorId="0" shapeId="0" xr:uid="{BB08D1FF-BD31-4ED3-90F2-C17E16060B55}">
      <text>
        <r>
          <rPr>
            <b/>
            <sz val="9"/>
            <color indexed="81"/>
            <rFont val="Tahoma"/>
            <family val="2"/>
          </rPr>
          <t>Design Rules for the Contact Layout</t>
        </r>
      </text>
    </comment>
    <comment ref="A127" authorId="0" shapeId="0" xr:uid="{018B2EB3-B622-4CBC-9EAA-2261F5537D8C}">
      <text>
        <r>
          <rPr>
            <b/>
            <sz val="9"/>
            <color indexed="81"/>
            <rFont val="Tahoma"/>
            <family val="2"/>
          </rPr>
          <t>Contact Assignment</t>
        </r>
      </text>
    </comment>
    <comment ref="A129" authorId="0" shapeId="0" xr:uid="{53877A83-0E4C-44C1-9BB7-0D11F2E8FA17}">
      <text>
        <r>
          <rPr>
            <b/>
            <sz val="9"/>
            <color indexed="81"/>
            <rFont val="Tahoma"/>
            <family val="2"/>
          </rPr>
          <t>Verification of Antenna Functionality, and Answer-to-Select (“ATS”) or Answer-to-reQuest (“ATQ”)</t>
        </r>
      </text>
    </comment>
    <comment ref="A130" authorId="0" shapeId="0" xr:uid="{4F4437B7-AD04-4015-89B4-253235D18ACA}">
      <text>
        <r>
          <rPr>
            <b/>
            <sz val="9"/>
            <color indexed="81"/>
            <rFont val="Tahoma"/>
            <family val="2"/>
          </rPr>
          <t>Resonance Frequency</t>
        </r>
      </text>
    </comment>
    <comment ref="A131" authorId="0" shapeId="0" xr:uid="{D6E11C81-4F68-406C-81C3-8989E6A38366}">
      <text>
        <r>
          <rPr>
            <b/>
            <sz val="9"/>
            <color indexed="81"/>
            <rFont val="Tahoma"/>
            <family val="2"/>
          </rPr>
          <t>Q-Factor</t>
        </r>
      </text>
    </comment>
    <comment ref="A132" authorId="0" shapeId="0" xr:uid="{34584903-1F38-41BE-B17F-32200AD4EA76}">
      <text>
        <r>
          <rPr>
            <b/>
            <sz val="9"/>
            <color indexed="81"/>
            <rFont val="Tahoma"/>
            <family val="2"/>
          </rPr>
          <t>Reading Distance</t>
        </r>
      </text>
    </comment>
    <comment ref="A134" authorId="0" shapeId="0" xr:uid="{392E19EA-0BE3-44DC-8316-9CBC7AB0A82A}">
      <text>
        <r>
          <rPr>
            <b/>
            <sz val="9"/>
            <color indexed="81"/>
            <rFont val="Tahoma"/>
            <family val="2"/>
          </rPr>
          <t>IL – Antenna design and electromagnetic performance</t>
        </r>
      </text>
    </comment>
    <comment ref="A135" authorId="0" shapeId="0" xr:uid="{EEA2FD6E-2B4C-4E1E-BC77-F43D2FDCB40C}">
      <text>
        <r>
          <rPr>
            <b/>
            <sz val="9"/>
            <color indexed="81"/>
            <rFont val="Tahoma"/>
            <family val="2"/>
          </rPr>
          <t>IL Thickness</t>
        </r>
      </text>
    </comment>
    <comment ref="A136" authorId="0" shapeId="0" xr:uid="{B760C3FE-5DC8-43E9-8E94-892646D7C882}">
      <text>
        <r>
          <rPr>
            <b/>
            <sz val="9"/>
            <color indexed="81"/>
            <rFont val="Tahoma"/>
            <family val="2"/>
          </rPr>
          <t>Antenna Location in IL, ICC, and IAC</t>
        </r>
      </text>
    </comment>
    <comment ref="A137" authorId="0" shapeId="0" xr:uid="{C027CE1C-7415-483C-ADEE-46AADF20BABB}">
      <text>
        <r>
          <rPr>
            <b/>
            <sz val="9"/>
            <color indexed="81"/>
            <rFont val="Tahoma"/>
            <family val="2"/>
          </rPr>
          <t>Antenna Design – Minimum distance between mechanical personalization areas and the antenna in IL, ICC, IAC</t>
        </r>
      </text>
    </comment>
    <comment ref="H137" authorId="0" shapeId="0" xr:uid="{272BEF05-6682-4C51-B972-AD5011CB76FE}">
      <text>
        <r>
          <rPr>
            <b/>
            <sz val="9"/>
            <color indexed="81"/>
            <rFont val="Tahoma"/>
            <family val="2"/>
          </rPr>
          <t>adjustments for IAC and revised wording</t>
        </r>
      </text>
    </comment>
    <comment ref="A138" authorId="0" shapeId="0" xr:uid="{278D769B-2DF2-44EB-8C41-F43B742646E8}">
      <text>
        <r>
          <rPr>
            <b/>
            <sz val="9"/>
            <color indexed="81"/>
            <rFont val="Tahoma"/>
            <family val="2"/>
          </rPr>
          <t>Antenna Design non-compliant with #2805# – IL Embossability</t>
        </r>
      </text>
    </comment>
    <comment ref="A139" authorId="0" shapeId="0" xr:uid="{E28F289C-17BE-4C86-8FE5-63A395133C45}">
      <text>
        <r>
          <rPr>
            <b/>
            <sz val="9"/>
            <color indexed="81"/>
            <rFont val="Tahoma"/>
            <family val="2"/>
          </rPr>
          <t>Antenna Design non-compliant with #2805# – Card Embossability</t>
        </r>
      </text>
    </comment>
    <comment ref="A141" authorId="0" shapeId="0" xr:uid="{54CAAFA2-400D-448F-9716-4A01C28E3F0C}">
      <text>
        <r>
          <rPr>
            <b/>
            <sz val="9"/>
            <color indexed="81"/>
            <rFont val="Tahoma"/>
            <family val="2"/>
          </rPr>
          <t>Temperature and Humidity Exposure</t>
        </r>
      </text>
    </comment>
    <comment ref="A142" authorId="0" shapeId="0" xr:uid="{CCD5A8F8-267B-4F71-8F40-44F17EA5122E}">
      <text>
        <r>
          <rPr>
            <b/>
            <sz val="9"/>
            <color indexed="81"/>
            <rFont val="Tahoma"/>
            <family val="2"/>
          </rPr>
          <t>Temperature Cycling</t>
        </r>
      </text>
    </comment>
    <comment ref="A143" authorId="0" shapeId="0" xr:uid="{F9CB0291-E945-49F0-8C92-E35A2DD8C033}">
      <text>
        <r>
          <rPr>
            <b/>
            <sz val="9"/>
            <color indexed="81"/>
            <rFont val="Tahoma"/>
            <family val="2"/>
          </rPr>
          <t>Loading of Software into IC, ICM, IL, or card before personalization</t>
        </r>
      </text>
    </comment>
    <comment ref="A144" authorId="0" shapeId="0" xr:uid="{51FC63DD-230A-44C4-ABB5-F7376D1F0B71}">
      <text>
        <r>
          <rPr>
            <b/>
            <sz val="9"/>
            <color indexed="81"/>
            <rFont val="Tahoma"/>
            <family val="2"/>
          </rPr>
          <t>Wire Bond Pull Strength</t>
        </r>
      </text>
    </comment>
    <comment ref="A145" authorId="0" shapeId="0" xr:uid="{CE6D8CDB-C8D7-41DB-B7E0-82E1BF48F136}">
      <text>
        <r>
          <rPr>
            <b/>
            <sz val="9"/>
            <color indexed="81"/>
            <rFont val="Tahoma"/>
            <family val="2"/>
          </rPr>
          <t>IC Location in IL, ilICC and IAC</t>
        </r>
      </text>
    </comment>
    <comment ref="A147" authorId="0" shapeId="0" xr:uid="{BE5D7FFA-9BC7-437D-BF88-1E5E4FA6BE01}">
      <text>
        <r>
          <rPr>
            <b/>
            <sz val="9"/>
            <color indexed="81"/>
            <rFont val="Tahoma"/>
            <family val="2"/>
          </rPr>
          <t>Loading of Software into IC, ICM, IL, or card before personalization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FF8D7796-D804-429F-893D-2117C5FDBBA0}">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5C4E2000-6112-4496-8264-E98C19A65D77}">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402295B1-417D-40B3-913E-BD43969DAABF}">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D094158D-1E5F-4580-A06B-AA1ACE35C6B9}">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7A10F7D0-71AE-4A24-AAC2-6B747364483A}">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3C272F58-C458-4247-8E8B-947F236FB093}">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59A880CB-4ABA-4148-B01F-AC2A35AD3F5F}">
      <text>
        <r>
          <rPr>
            <b/>
            <sz val="9"/>
            <color indexed="81"/>
            <rFont val="Tahoma"/>
            <family val="2"/>
          </rPr>
          <t>Operational Planning and Control – Process Qualification Report (Nothing)</t>
        </r>
      </text>
    </comment>
    <comment ref="X71" authorId="0" shapeId="0" xr:uid="{71BECF7A-777E-4C8C-8615-D951C9AF7EFE}">
      <text>
        <r>
          <rPr>
            <b/>
            <sz val="9"/>
            <color indexed="81"/>
            <rFont val="Tahoma"/>
            <family val="2"/>
          </rPr>
          <t>Verify that recent changes or additions to the process were qualified, note which samples checked, reference the report.</t>
        </r>
      </text>
    </comment>
    <comment ref="A72" authorId="0" shapeId="0" xr:uid="{E9035D21-3DB0-4F8C-958C-49A53AC42F2C}">
      <text>
        <r>
          <rPr>
            <b/>
            <sz val="9"/>
            <color indexed="81"/>
            <rFont val="Tahoma"/>
            <family val="2"/>
          </rPr>
          <t>Design and Development – Design and Development Planning (ISO only)</t>
        </r>
      </text>
    </comment>
    <comment ref="A73" authorId="0" shapeId="0" xr:uid="{69AD5BA2-E7C5-4FA6-99F2-13BCB0CDE364}">
      <text>
        <r>
          <rPr>
            <b/>
            <sz val="9"/>
            <color indexed="81"/>
            <rFont val="Tahoma"/>
            <family val="2"/>
          </rPr>
          <t>Design and Development – Feasibility Study (Nothing)</t>
        </r>
      </text>
    </comment>
    <comment ref="I73" authorId="0" shapeId="0" xr:uid="{B54C31A3-17AB-435F-A3AD-E5B263D8CD2B}">
      <text>
        <r>
          <rPr>
            <b/>
            <sz val="9"/>
            <color indexed="81"/>
            <rFont val="Tahoma"/>
            <family val="2"/>
          </rPr>
          <t>Moved to product specific QMS sections in cqmAP</t>
        </r>
      </text>
    </comment>
    <comment ref="A74" authorId="0" shapeId="0" xr:uid="{844400E2-D32C-4A87-A7DC-063566A847BA}">
      <text>
        <r>
          <rPr>
            <b/>
            <sz val="9"/>
            <color indexed="81"/>
            <rFont val="Tahoma"/>
            <family val="2"/>
          </rPr>
          <t>Design and Development – Intermediate and Final Design Reviews (Nothing)</t>
        </r>
      </text>
    </comment>
    <comment ref="I74" authorId="0" shapeId="0" xr:uid="{153A146D-1588-48E7-8BA7-F4430AA51461}">
      <text>
        <r>
          <rPr>
            <b/>
            <sz val="9"/>
            <color indexed="81"/>
            <rFont val="Tahoma"/>
            <family val="2"/>
          </rPr>
          <t>Moved to product specific QMS sections in cqmAP</t>
        </r>
      </text>
    </comment>
    <comment ref="A75" authorId="0" shapeId="0" xr:uid="{FC4F9D09-ED88-49EF-A3E6-06CC0DA63BC0}">
      <text>
        <r>
          <rPr>
            <b/>
            <sz val="9"/>
            <color indexed="81"/>
            <rFont val="Tahoma"/>
            <family val="2"/>
          </rPr>
          <t>Design and Development – Product Qualification Process (Nothing)</t>
        </r>
      </text>
    </comment>
    <comment ref="I75" authorId="0" shapeId="0" xr:uid="{23C275F8-3405-4F39-8C12-B3786F1104C0}">
      <text>
        <r>
          <rPr>
            <b/>
            <sz val="9"/>
            <color indexed="81"/>
            <rFont val="Tahoma"/>
            <family val="2"/>
          </rPr>
          <t>Moved to product specific QMS sections in cqmAP</t>
        </r>
      </text>
    </comment>
    <comment ref="A76" authorId="0" shapeId="0" xr:uid="{D58B4A25-FFE9-492D-8FB8-5E21F38FB645}">
      <text>
        <r>
          <rPr>
            <b/>
            <sz val="9"/>
            <color indexed="81"/>
            <rFont val="Tahoma"/>
            <family val="2"/>
          </rPr>
          <t>Design and Development – Product Qualification Plan (Nothing)</t>
        </r>
      </text>
    </comment>
    <comment ref="A77" authorId="0" shapeId="0" xr:uid="{56CCF672-D120-4992-A5F8-931C43B15EBB}">
      <text>
        <r>
          <rPr>
            <b/>
            <sz val="9"/>
            <color indexed="81"/>
            <rFont val="Tahoma"/>
            <family val="2"/>
          </rPr>
          <t>Design and Development – Product Qualification Report (Nothing)</t>
        </r>
      </text>
    </comment>
    <comment ref="A78" authorId="0" shapeId="0" xr:uid="{E2517E1B-3007-4793-894B-4912F41E695D}">
      <text>
        <r>
          <rPr>
            <b/>
            <sz val="9"/>
            <color indexed="81"/>
            <rFont val="Tahoma"/>
            <family val="2"/>
          </rPr>
          <t>Design and Development – Only Produce Qualified Products Using Qualified Processes (Nothing)</t>
        </r>
      </text>
    </comment>
    <comment ref="I78" authorId="0" shapeId="0" xr:uid="{6AC5D154-3F43-4C05-B7D9-B83CA0A7E571}">
      <text>
        <r>
          <rPr>
            <b/>
            <sz val="9"/>
            <color indexed="81"/>
            <rFont val="Tahoma"/>
            <family val="2"/>
          </rPr>
          <t>Moved to product specific QMS sections in cqmAP</t>
        </r>
      </text>
    </comment>
    <comment ref="A79" authorId="0" shapeId="0" xr:uid="{0131A6E1-1C5F-4E91-9C45-D2FC728D0348}">
      <text>
        <r>
          <rPr>
            <b/>
            <sz val="9"/>
            <color indexed="81"/>
            <rFont val="Tahoma"/>
            <family val="2"/>
          </rPr>
          <t>Design and Development – Design and Development Outputs (ISO only)</t>
        </r>
      </text>
    </comment>
    <comment ref="A80" authorId="0" shapeId="0" xr:uid="{AE01BA7C-EF14-44F9-9DB0-0B5BBB10B1B0}">
      <text>
        <r>
          <rPr>
            <b/>
            <sz val="9"/>
            <color indexed="81"/>
            <rFont val="Tahoma"/>
            <family val="2"/>
          </rPr>
          <t>Design and Development – Product Specification (Nothing)</t>
        </r>
      </text>
    </comment>
    <comment ref="X80" authorId="0" shapeId="0" xr:uid="{E7917335-08D9-48B9-BB83-A67C9D1A4326}">
      <text>
        <r>
          <rPr>
            <b/>
            <sz val="9"/>
            <color indexed="81"/>
            <rFont val="Tahoma"/>
            <family val="2"/>
          </rPr>
          <t>Verify that the product is fully specified, including orderspecific aspects, eg card construction and artwork for a CB.</t>
        </r>
      </text>
    </comment>
    <comment ref="A81" authorId="0" shapeId="0" xr:uid="{40AC6DD1-DFBC-4457-9B14-BF132C719731}">
      <text>
        <r>
          <rPr>
            <b/>
            <sz val="9"/>
            <color indexed="81"/>
            <rFont val="Tahoma"/>
            <family val="2"/>
          </rPr>
          <t>Design and Development – Product Family Specification (Nothing)</t>
        </r>
      </text>
    </comment>
    <comment ref="X81" authorId="0" shapeId="0" xr:uid="{4D6E04C0-EB9E-4D77-9FF0-EA92EF01CBBF}">
      <text>
        <r>
          <rPr>
            <b/>
            <sz val="9"/>
            <color indexed="81"/>
            <rFont val="Tahoma"/>
            <family val="2"/>
          </rPr>
          <t>Describe if the vendor uses the concept of product family for qualification or monitoring.</t>
        </r>
      </text>
    </comment>
    <comment ref="A82" authorId="0" shapeId="0" xr:uid="{3C2A0FBE-E9CB-495B-A4F9-98DA5938AABA}">
      <text>
        <r>
          <rPr>
            <b/>
            <sz val="9"/>
            <color indexed="81"/>
            <rFont val="Tahoma"/>
            <family val="2"/>
          </rPr>
          <t>Control of externally provided processes, products and services – Type and extent of control (ISO only)</t>
        </r>
      </text>
    </comment>
    <comment ref="H82" authorId="0" shapeId="0" xr:uid="{FF08C18E-9A3D-4DEC-A0EB-EFDAD6318C31}">
      <text>
        <r>
          <rPr>
            <b/>
            <sz val="9"/>
            <color indexed="81"/>
            <rFont val="Tahoma"/>
            <family val="2"/>
          </rPr>
          <t>Moved from QMS section in cqmAP to Product sections.</t>
        </r>
      </text>
    </comment>
    <comment ref="X82" authorId="0" shapeId="0" xr:uid="{30AD8B33-B79D-45D0-904A-2A6B36400408}">
      <text>
        <r>
          <rPr>
            <b/>
            <sz val="9"/>
            <color indexed="81"/>
            <rFont val="Tahoma"/>
            <family val="2"/>
          </rPr>
          <t>Describe the main components subject to IQC beyond just quantity and type, describe the main characteristics checked.</t>
        </r>
      </text>
    </comment>
    <comment ref="A83" authorId="0" shapeId="0" xr:uid="{BA6AEBA6-14F3-4960-8BA9-8B511FDE9300}">
      <text>
        <r>
          <rPr>
            <b/>
            <sz val="9"/>
            <color indexed="81"/>
            <rFont val="Tahoma"/>
            <family val="2"/>
          </rPr>
          <t>Procured or subcontracted CQM Products and Components – CQM Certification Status (Nothing)</t>
        </r>
      </text>
    </comment>
    <comment ref="X83" authorId="0" shapeId="0" xr:uid="{5F44B77C-423B-4A2A-8EFA-10AFB8210617}">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17C3296A-4645-4CB7-9979-993197731C91}">
      <text>
        <r>
          <rPr>
            <b/>
            <sz val="9"/>
            <color indexed="81"/>
            <rFont val="Tahoma"/>
            <family val="2"/>
          </rPr>
          <t>Control of externally provided processes, products and services - Information for external providers (Nothing)</t>
        </r>
      </text>
    </comment>
    <comment ref="A85" authorId="0" shapeId="0" xr:uid="{1BC4CC7D-7927-4DDE-840D-7881FC1FCDDE}">
      <text>
        <r>
          <rPr>
            <b/>
            <sz val="9"/>
            <color indexed="81"/>
            <rFont val="Tahoma"/>
            <family val="2"/>
          </rPr>
          <t>Subcontracted manufacturing of CQM Components – CQM certified Subcontractors (Nothing)</t>
        </r>
      </text>
    </comment>
    <comment ref="A86" authorId="0" shapeId="0" xr:uid="{0F0054F7-3174-4186-BABD-478924130FFB}">
      <text>
        <r>
          <rPr>
            <b/>
            <sz val="9"/>
            <color indexed="81"/>
            <rFont val="Tahoma"/>
            <family val="2"/>
          </rPr>
          <t>Subcontracted manufacturing of CQM Components – Subcontractors not CQM certified (Nothing)</t>
        </r>
      </text>
    </comment>
    <comment ref="A87" authorId="0" shapeId="0" xr:uid="{F1C03CFD-7A11-4CEC-8B2E-AEEAF6C85D92}">
      <text>
        <r>
          <rPr>
            <b/>
            <sz val="9"/>
            <color indexed="81"/>
            <rFont val="Tahoma"/>
            <family val="2"/>
          </rPr>
          <t>Production and Service Provision – Control of Production and Service Provision, QCP (ISO only)</t>
        </r>
      </text>
    </comment>
    <comment ref="A88" authorId="0" shapeId="0" xr:uid="{E44F2FC9-7ED4-44E2-B9FE-97AEDB16CC72}">
      <text>
        <r>
          <rPr>
            <b/>
            <sz val="9"/>
            <color indexed="81"/>
            <rFont val="Tahoma"/>
            <family val="2"/>
          </rPr>
          <t>Production and Service Provision – Product Family Based Sampling (Nothing)</t>
        </r>
      </text>
    </comment>
    <comment ref="A89" authorId="0" shapeId="0" xr:uid="{A05FD416-4A68-4C43-896C-0D59AB2C8D07}">
      <text>
        <r>
          <rPr>
            <b/>
            <sz val="9"/>
            <color indexed="81"/>
            <rFont val="Tahoma"/>
            <family val="2"/>
          </rPr>
          <t>Production and Service Provision – Product Reliability Monitoring (Nothing)</t>
        </r>
      </text>
    </comment>
    <comment ref="A90" authorId="0" shapeId="0" xr:uid="{0F1233CB-125B-4A9C-AC00-23FC8E1E4D3A}">
      <text>
        <r>
          <rPr>
            <b/>
            <sz val="9"/>
            <color indexed="81"/>
            <rFont val="Tahoma"/>
            <family val="2"/>
          </rPr>
          <t>Production and Service Provision – Lot Based Production (Nothing)</t>
        </r>
      </text>
    </comment>
    <comment ref="A91" authorId="0" shapeId="0" xr:uid="{8EDEFB04-1BD0-4ED6-9B53-8C59E5F6EEA5}">
      <text>
        <r>
          <rPr>
            <b/>
            <sz val="9"/>
            <color indexed="81"/>
            <rFont val="Tahoma"/>
            <family val="2"/>
          </rPr>
          <t>Production and Service Provision – Product Traceability (Nothing)</t>
        </r>
      </text>
    </comment>
    <comment ref="A92" authorId="0" shapeId="0" xr:uid="{A4E4CFAB-2F35-474F-BA7E-3D1C65A3EBA0}">
      <text>
        <r>
          <rPr>
            <b/>
            <sz val="9"/>
            <color indexed="81"/>
            <rFont val="Tahoma"/>
            <family val="2"/>
          </rPr>
          <t>Production and Service Provision – Process Traceability (Nothing)</t>
        </r>
      </text>
    </comment>
    <comment ref="A93" authorId="0" shapeId="0" xr:uid="{5192255D-7CF4-475F-86A9-DF4204489EE9}">
      <text>
        <r>
          <rPr>
            <b/>
            <sz val="9"/>
            <color indexed="81"/>
            <rFont val="Tahoma"/>
            <family val="2"/>
          </rPr>
          <t>Production and Service Provision – Compliant Use of Materials and non-CQM Components (Nothing)</t>
        </r>
      </text>
    </comment>
    <comment ref="A94" authorId="0" shapeId="0" xr:uid="{55D3475F-7A72-469F-976E-64AD1D67FFD2}">
      <text>
        <r>
          <rPr>
            <b/>
            <sz val="9"/>
            <color indexed="81"/>
            <rFont val="Tahoma"/>
            <family val="2"/>
          </rPr>
          <t>Production and Service Provision – Preservation of CQM Product and CQM Components during storage, processing and delivery (Nothing)</t>
        </r>
      </text>
    </comment>
    <comment ref="A95" authorId="0" shapeId="0" xr:uid="{E62A5F9E-7ABF-41D3-826C-C4FBD7668940}">
      <text>
        <r>
          <rPr>
            <b/>
            <sz val="9"/>
            <color indexed="81"/>
            <rFont val="Tahoma"/>
            <family val="2"/>
          </rPr>
          <t>Production and Service Provision – Release of Product and Services (Nothing)</t>
        </r>
      </text>
    </comment>
    <comment ref="H95" authorId="0" shapeId="0" xr:uid="{D4BAA5B9-4DBC-4A83-909A-EBA178F03E60}">
      <text>
        <r>
          <rPr>
            <b/>
            <sz val="9"/>
            <color indexed="81"/>
            <rFont val="Tahoma"/>
            <family val="2"/>
          </rPr>
          <t>Split into #0703# and #0707#</t>
        </r>
      </text>
    </comment>
    <comment ref="X95" authorId="0" shapeId="0" xr:uid="{1C969A23-1419-43A3-AC8F-0EB584037BC4}">
      <text>
        <r>
          <rPr>
            <b/>
            <sz val="9"/>
            <color indexed="81"/>
            <rFont val="Tahoma"/>
            <family val="2"/>
          </rPr>
          <t>Describe the FQC if any.</t>
        </r>
      </text>
    </comment>
    <comment ref="A96" authorId="0" shapeId="0" xr:uid="{6C88755A-07EC-4430-AB0C-A7F543BB2DBA}">
      <text>
        <r>
          <rPr>
            <b/>
            <sz val="9"/>
            <color indexed="81"/>
            <rFont val="Tahoma"/>
            <family val="2"/>
          </rPr>
          <t>Production and Service Provision – Control of Nonconforming Outputs (ISO)</t>
        </r>
      </text>
    </comment>
    <comment ref="Y109" authorId="0" shapeId="0" xr:uid="{F5FC20AD-38A7-4655-9D42-F260B13538E3}">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AC6E9108-C642-41AF-B8B6-23FAA45E965C}">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BCFE8CD3-0E76-4137-A25E-64CDE2AB4057}">
      <text>
        <r>
          <rPr>
            <b/>
            <sz val="9"/>
            <color indexed="81"/>
            <rFont val="Tahoma"/>
            <family val="2"/>
          </rPr>
          <t>CB, ICC, IAC - Construction and Specification</t>
        </r>
      </text>
    </comment>
    <comment ref="A112" authorId="0" shapeId="0" xr:uid="{EE6D58B4-BD2B-45F6-AD92-B1654A0C7737}">
      <text>
        <r>
          <rPr>
            <b/>
            <sz val="9"/>
            <color indexed="81"/>
            <rFont val="Tahoma"/>
            <family val="2"/>
          </rPr>
          <t>Width and Height [IS7810]</t>
        </r>
      </text>
    </comment>
    <comment ref="A113" authorId="0" shapeId="0" xr:uid="{E35E03DB-C934-4F19-87B1-7221F045B9A2}">
      <text>
        <r>
          <rPr>
            <b/>
            <sz val="9"/>
            <color indexed="81"/>
            <rFont val="Tahoma"/>
            <family val="2"/>
          </rPr>
          <t>Thickness outside Contacts, Embossed Areas and Add-on Areas [IS7810]</t>
        </r>
      </text>
    </comment>
    <comment ref="A114" authorId="0" shapeId="0" xr:uid="{ED973002-BC4C-4E53-8C02-DAD6B63E762A}">
      <text>
        <r>
          <rPr>
            <b/>
            <sz val="9"/>
            <color indexed="81"/>
            <rFont val="Tahoma"/>
            <family val="2"/>
          </rPr>
          <t>Thickness within Add-on Areas</t>
        </r>
      </text>
    </comment>
    <comment ref="A115" authorId="0" shapeId="0" xr:uid="{AE473154-E1EC-413B-BCCC-5EBB2062C353}">
      <text>
        <r>
          <rPr>
            <b/>
            <sz val="9"/>
            <color indexed="81"/>
            <rFont val="Tahoma"/>
            <family val="2"/>
          </rPr>
          <t>Corners [IS7810]</t>
        </r>
      </text>
    </comment>
    <comment ref="A116" authorId="0" shapeId="0" xr:uid="{B5AAB0D8-5E55-4CF0-BB96-EF0852ED392A}">
      <text>
        <r>
          <rPr>
            <b/>
            <sz val="9"/>
            <color indexed="81"/>
            <rFont val="Tahoma"/>
            <family val="2"/>
          </rPr>
          <t>Card Edges [IS7810]</t>
        </r>
      </text>
    </comment>
    <comment ref="A117" authorId="0" shapeId="0" xr:uid="{BAF1BFB3-01E6-4141-B1FF-253181D3A8F9}">
      <text>
        <r>
          <rPr>
            <b/>
            <sz val="9"/>
            <color indexed="81"/>
            <rFont val="Tahoma"/>
            <family val="2"/>
          </rPr>
          <t>Overall Card Warpage [IS7810]</t>
        </r>
      </text>
    </comment>
    <comment ref="A118" authorId="0" shapeId="0" xr:uid="{AB2BE306-BB79-49DD-ACCE-AD19D795C3B0}">
      <text>
        <r>
          <rPr>
            <b/>
            <sz val="9"/>
            <color indexed="81"/>
            <rFont val="Tahoma"/>
            <family val="2"/>
          </rPr>
          <t>Opacity of cards with an opaque core [IS7810]</t>
        </r>
      </text>
    </comment>
    <comment ref="A119" authorId="0" shapeId="0" xr:uid="{B4438947-2137-43D3-8C14-16CE91A30146}">
      <text>
        <r>
          <rPr>
            <b/>
            <sz val="9"/>
            <color indexed="81"/>
            <rFont val="Tahoma"/>
            <family val="2"/>
          </rPr>
          <t>Opacity of cards with a translucent or transparent core [IS7810]</t>
        </r>
      </text>
    </comment>
    <comment ref="A120" authorId="0" shapeId="0" xr:uid="{07D998C6-25BC-47B1-9CCE-DD05F9755166}">
      <text>
        <r>
          <rPr>
            <b/>
            <sz val="9"/>
            <color indexed="81"/>
            <rFont val="Tahoma"/>
            <family val="2"/>
          </rPr>
          <t>Magnetic Stripe – Application Technology</t>
        </r>
      </text>
    </comment>
    <comment ref="A121" authorId="0" shapeId="0" xr:uid="{94E823A7-E686-4727-B35B-02C57B185BFD}">
      <text>
        <r>
          <rPr>
            <b/>
            <sz val="9"/>
            <color indexed="81"/>
            <rFont val="Tahoma"/>
            <family val="2"/>
          </rPr>
          <t>Magnetic Stripe – Location of Magnetic Stripe [ISO7811-6]</t>
        </r>
      </text>
    </comment>
    <comment ref="A122" authorId="0" shapeId="0" xr:uid="{691231E1-7959-4245-8169-DEFD720F591D}">
      <text>
        <r>
          <rPr>
            <b/>
            <sz val="9"/>
            <color indexed="81"/>
            <rFont val="Tahoma"/>
            <family val="2"/>
          </rPr>
          <t>Magnetic Stripe – Magnetic Stripe Area Warpage [ISO7811-6]</t>
        </r>
      </text>
    </comment>
    <comment ref="A123" authorId="0" shapeId="0" xr:uid="{80720525-8518-4033-BDE5-025DDBA5AD07}">
      <text>
        <r>
          <rPr>
            <b/>
            <sz val="9"/>
            <color indexed="81"/>
            <rFont val="Tahoma"/>
            <family val="2"/>
          </rPr>
          <t>Magnetic Stripe – Magnetic Stripe Surface Distortions [ISO7811-6]</t>
        </r>
      </text>
    </comment>
    <comment ref="A124" authorId="0" shapeId="0" xr:uid="{2889C522-8DED-4814-93B3-E2CD71EDC75F}">
      <text>
        <r>
          <rPr>
            <b/>
            <sz val="9"/>
            <color indexed="81"/>
            <rFont val="Tahoma"/>
            <family val="2"/>
          </rPr>
          <t>Magnetic Stripe – Magnetic Stripe Surface Roughness [ISO7811-6]</t>
        </r>
      </text>
    </comment>
    <comment ref="A125" authorId="0" shapeId="0" xr:uid="{1D65E3E7-3D8D-4895-89EA-62DA5F4BA6B8}">
      <text>
        <r>
          <rPr>
            <b/>
            <sz val="9"/>
            <color indexed="81"/>
            <rFont val="Tahoma"/>
            <family val="2"/>
          </rPr>
          <t>Magnetic Stripe – Adhesion of Stripe to Card [ISO7811-6]</t>
        </r>
      </text>
    </comment>
    <comment ref="A126" authorId="0" shapeId="0" xr:uid="{E591BBD3-230E-45A3-9677-FA59016A8D6A}">
      <text>
        <r>
          <rPr>
            <b/>
            <sz val="9"/>
            <color indexed="81"/>
            <rFont val="Tahoma"/>
            <family val="2"/>
          </rPr>
          <t>Magnetic Stripe – Wear from Read/Write Head [ISO7811-6]</t>
        </r>
      </text>
    </comment>
    <comment ref="A127" authorId="0" shapeId="0" xr:uid="{5CAB43BC-C426-4D9D-874D-9F3E39A70B83}">
      <text>
        <r>
          <rPr>
            <b/>
            <sz val="9"/>
            <color indexed="81"/>
            <rFont val="Tahoma"/>
            <family val="2"/>
          </rPr>
          <t>Magnetic Stripe – Dynamic Characteristics of a High Coercivity Magnetic Stripe [ISO7811-6]</t>
        </r>
      </text>
    </comment>
    <comment ref="A128" authorId="0" shapeId="0" xr:uid="{08208F7A-4860-4C29-82C2-F5C7AB9D4387}">
      <text>
        <r>
          <rPr>
            <b/>
            <sz val="9"/>
            <color indexed="81"/>
            <rFont val="Tahoma"/>
            <family val="2"/>
          </rPr>
          <t>Solidity – Peel Strength of the Overlay [IS7810]</t>
        </r>
      </text>
    </comment>
    <comment ref="A129" authorId="0" shapeId="0" xr:uid="{1865E417-B757-43C1-BCE6-FC93D2EE4206}">
      <text>
        <r>
          <rPr>
            <b/>
            <sz val="9"/>
            <color indexed="81"/>
            <rFont val="Tahoma"/>
            <family val="2"/>
          </rPr>
          <t>Solidity – Peel Strength between Core Layers [IS7810]</t>
        </r>
      </text>
    </comment>
    <comment ref="A130" authorId="0" shapeId="0" xr:uid="{A2F01771-DCB9-4CF0-944A-909AF1A47A55}">
      <text>
        <r>
          <rPr>
            <b/>
            <sz val="9"/>
            <color indexed="81"/>
            <rFont val="Tahoma"/>
            <family val="2"/>
          </rPr>
          <t>Solidity – Peel Strength of the Overlay after Temperature and Humidity Exposure</t>
        </r>
      </text>
    </comment>
    <comment ref="A131" authorId="0" shapeId="0" xr:uid="{40EB6D42-1A45-49FE-9FB2-61D7BEE0CF02}">
      <text>
        <r>
          <rPr>
            <b/>
            <sz val="9"/>
            <color indexed="81"/>
            <rFont val="Tahoma"/>
            <family val="2"/>
          </rPr>
          <t>Solidity – Resistance to Impact</t>
        </r>
      </text>
    </comment>
    <comment ref="A132" authorId="0" shapeId="0" xr:uid="{5B0C43A0-D15C-4BA6-800A-30D34C4AE53E}">
      <text>
        <r>
          <rPr>
            <b/>
            <sz val="9"/>
            <color indexed="81"/>
            <rFont val="Tahoma"/>
            <family val="2"/>
          </rPr>
          <t>Solidity – Resistance to Surface Abrasion</t>
        </r>
      </text>
    </comment>
    <comment ref="A133" authorId="0" shapeId="0" xr:uid="{9EE100C0-824F-41B3-BC13-855B373C644A}">
      <text>
        <r>
          <rPr>
            <b/>
            <sz val="9"/>
            <color indexed="81"/>
            <rFont val="Tahoma"/>
            <family val="2"/>
          </rPr>
          <t>Solidity – Adhesion or Blocking [IS7810]</t>
        </r>
      </text>
    </comment>
    <comment ref="A134" authorId="0" shapeId="0" xr:uid="{FF9DBB40-D149-44B1-ACF9-874DC96EEF0C}">
      <text>
        <r>
          <rPr>
            <b/>
            <sz val="9"/>
            <color indexed="81"/>
            <rFont val="Tahoma"/>
            <family val="2"/>
          </rPr>
          <t>Layout and Printing – Printing according to Card Design Standards</t>
        </r>
      </text>
    </comment>
    <comment ref="X134" authorId="0" shapeId="0" xr:uid="{E0AB9FAD-32BD-4538-97F3-624BC6E28C3E}">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35" authorId="0" shapeId="0" xr:uid="{37404B7B-FE50-4A5A-B03F-980DDDCC6F02}">
      <text>
        <r>
          <rPr>
            <b/>
            <sz val="9"/>
            <color indexed="81"/>
            <rFont val="Tahoma"/>
            <family val="2"/>
          </rPr>
          <t>Layout and Printing – Color Reference System	and Printed Color Tolerance</t>
        </r>
      </text>
    </comment>
    <comment ref="A136" authorId="0" shapeId="0" xr:uid="{297C3999-4A7B-4C0F-8EC5-78FF7219FB21}">
      <text>
        <r>
          <rPr>
            <b/>
            <sz val="9"/>
            <color indexed="81"/>
            <rFont val="Tahoma"/>
            <family val="2"/>
          </rPr>
          <t>Layout and Printing – Printing Registration</t>
        </r>
      </text>
    </comment>
    <comment ref="A137" authorId="0" shapeId="0" xr:uid="{D90A1A7A-F612-4C0E-B33E-4049FE10275B}">
      <text>
        <r>
          <rPr>
            <b/>
            <sz val="9"/>
            <color indexed="81"/>
            <rFont val="Tahoma"/>
            <family val="2"/>
          </rPr>
          <t>Layout and Printing – Printing Defects</t>
        </r>
      </text>
    </comment>
    <comment ref="A138" authorId="0" shapeId="0" xr:uid="{653B93F3-7F92-408C-BAF1-501D7310F693}">
      <text>
        <r>
          <rPr>
            <b/>
            <sz val="9"/>
            <color indexed="81"/>
            <rFont val="Tahoma"/>
            <family val="2"/>
          </rPr>
          <t>Layout and Printing – Card Assembly Defects</t>
        </r>
      </text>
    </comment>
    <comment ref="A139" authorId="0" shapeId="0" xr:uid="{BB347E01-765A-47A0-9799-CA2510AC8694}">
      <text>
        <r>
          <rPr>
            <b/>
            <sz val="9"/>
            <color indexed="81"/>
            <rFont val="Tahoma"/>
            <family val="2"/>
          </rPr>
          <t>Layout and Printing – UV Printing</t>
        </r>
      </text>
    </comment>
    <comment ref="A140" authorId="0" shapeId="0" xr:uid="{9F1DDC8F-E43A-40F2-B207-C057CD39447F}">
      <text>
        <r>
          <rPr>
            <b/>
            <sz val="9"/>
            <color indexed="81"/>
            <rFont val="Tahoma"/>
            <family val="2"/>
          </rPr>
          <t>Layout and Printing – Printed Security Elements</t>
        </r>
      </text>
    </comment>
    <comment ref="A141" authorId="0" shapeId="0" xr:uid="{6C0E9AC8-695D-4F55-8738-316934C8831A}">
      <text>
        <r>
          <rPr>
            <b/>
            <sz val="9"/>
            <color indexed="81"/>
            <rFont val="Tahoma"/>
            <family val="2"/>
          </rPr>
          <t>Hologram (including PBM)</t>
        </r>
      </text>
    </comment>
    <comment ref="A142" authorId="0" shapeId="0" xr:uid="{A05AF366-B095-4CBA-87D9-91F02C2590EC}">
      <text>
        <r>
          <rPr>
            <b/>
            <sz val="9"/>
            <color indexed="81"/>
            <rFont val="Tahoma"/>
            <family val="2"/>
          </rPr>
          <t>Signature Panel</t>
        </r>
      </text>
    </comment>
    <comment ref="A143" authorId="0" shapeId="0" xr:uid="{B81FACC3-BF67-4695-A898-DBD4B4D296DA}">
      <text>
        <r>
          <rPr>
            <b/>
            <sz val="9"/>
            <color indexed="81"/>
            <rFont val="Tahoma"/>
            <family val="2"/>
          </rPr>
          <t>ICC - Metallic Inks and other layers containing metals shall not affect RF Performance</t>
        </r>
      </text>
    </comment>
    <comment ref="A144" authorId="0" shapeId="0" xr:uid="{FF8A9390-AEF5-4947-99D7-1FDCB68B2925}">
      <text>
        <r>
          <rPr>
            <b/>
            <sz val="9"/>
            <color indexed="81"/>
            <rFont val="Tahoma"/>
            <family val="2"/>
          </rPr>
          <t>Suitability of the IL,  ICC, and IAC for Visual Personalization</t>
        </r>
      </text>
    </comment>
    <comment ref="A145" authorId="0" shapeId="0" xr:uid="{05EDB36C-ED6E-4E14-A1AA-DC82EADFFF80}">
      <text>
        <r>
          <rPr>
            <b/>
            <sz val="9"/>
            <color indexed="81"/>
            <rFont val="Tahoma"/>
            <family val="2"/>
          </rPr>
          <t>Bending Stiffness</t>
        </r>
      </text>
    </comment>
    <comment ref="A146" authorId="0" shapeId="0" xr:uid="{BFCD0759-2737-4C5E-832A-0FA2FF8B89AF}">
      <text>
        <r>
          <rPr>
            <b/>
            <sz val="9"/>
            <color indexed="81"/>
            <rFont val="Tahoma"/>
            <family val="2"/>
          </rPr>
          <t>Dynamic Bending Stress [IS7810]</t>
        </r>
      </text>
    </comment>
    <comment ref="A147" authorId="0" shapeId="0" xr:uid="{EC33B36C-FA31-45FF-9CB0-E4912F8C190D}">
      <text>
        <r>
          <rPr>
            <b/>
            <sz val="9"/>
            <color indexed="81"/>
            <rFont val="Tahoma"/>
            <family val="2"/>
          </rPr>
          <t>Dynamic Torsional Stress</t>
        </r>
      </text>
    </comment>
    <comment ref="A148" authorId="0" shapeId="0" xr:uid="{3FF924E8-A070-4FC1-B30E-930A8ABC2DCB}">
      <text>
        <r>
          <rPr>
            <b/>
            <sz val="9"/>
            <color indexed="81"/>
            <rFont val="Tahoma"/>
            <family val="2"/>
          </rPr>
          <t>Durability - Temperature and Humidity Exposure</t>
        </r>
      </text>
    </comment>
    <comment ref="A149" authorId="0" shapeId="0" xr:uid="{59C63B14-3491-407B-93CD-7E60668E8372}">
      <text>
        <r>
          <rPr>
            <b/>
            <sz val="9"/>
            <color indexed="81"/>
            <rFont val="Tahoma"/>
            <family val="2"/>
          </rPr>
          <t>Resistance to Heat</t>
        </r>
      </text>
    </comment>
    <comment ref="A150" authorId="0" shapeId="0" xr:uid="{3B70FC34-2D35-43C1-8888-AF626A714139}">
      <text>
        <r>
          <rPr>
            <b/>
            <sz val="9"/>
            <color indexed="81"/>
            <rFont val="Tahoma"/>
            <family val="2"/>
          </rPr>
          <t>Resistance to Chemicals</t>
        </r>
      </text>
    </comment>
    <comment ref="A151" authorId="0" shapeId="0" xr:uid="{ECB41856-0288-4D41-8B53-851FBEBD2F88}">
      <text>
        <r>
          <rPr>
            <b/>
            <sz val="9"/>
            <color indexed="81"/>
            <rFont val="Tahoma"/>
            <family val="2"/>
          </rPr>
          <t>Use Conditions</t>
        </r>
      </text>
    </comment>
    <comment ref="A152" authorId="0" shapeId="0" xr:uid="{8D2AE616-1893-4DFE-8DBF-F16C819FEEF3}">
      <text>
        <r>
          <rPr>
            <b/>
            <sz val="9"/>
            <color indexed="81"/>
            <rFont val="Tahoma"/>
            <family val="2"/>
          </rPr>
          <t>Toxicity, Health and Environment</t>
        </r>
      </text>
    </comment>
    <comment ref="A153" authorId="0" shapeId="0" xr:uid="{1A7E99BB-3EDF-4B60-B0DA-988B70F54806}">
      <text>
        <r>
          <rPr>
            <b/>
            <sz val="9"/>
            <color indexed="81"/>
            <rFont val="Tahoma"/>
            <family val="2"/>
          </rPr>
          <t>ESD Conductivity - ESC</t>
        </r>
      </text>
    </comment>
    <comment ref="A154" authorId="0" shapeId="0" xr:uid="{7714DAF3-53DD-4ED8-A89A-4DADD13AFEC8}">
      <text>
        <r>
          <rPr>
            <b/>
            <sz val="9"/>
            <color indexed="81"/>
            <rFont val="Tahoma"/>
            <family val="2"/>
          </rPr>
          <t>Suitability for an Identification Notch</t>
        </r>
      </text>
    </comment>
    <comment ref="H154" authorId="0" shapeId="0" xr:uid="{C5DC1FE5-0D3F-4357-9C5C-3E73E323CE1F}">
      <text>
        <r>
          <rPr>
            <b/>
            <sz val="9"/>
            <color indexed="81"/>
            <rFont val="Tahoma"/>
            <family val="2"/>
          </rPr>
          <t>Major rewrite to accommodate greater tolerance for placing notches defined in CDS</t>
        </r>
      </text>
    </comment>
    <comment ref="A155" authorId="0" shapeId="0" xr:uid="{0FE2172D-C550-468A-9A40-5F490E37B8DB}">
      <text>
        <r>
          <rPr>
            <b/>
            <sz val="9"/>
            <color indexed="81"/>
            <rFont val="Tahoma"/>
            <family val="2"/>
          </rPr>
          <t>Cards made of materials other than newly produced PVC, and cards with an associated environmental claim – Requirement to maintain a valid CSI Letter (and CEC Certification if applicable)</t>
        </r>
      </text>
    </comment>
    <comment ref="H155" authorId="0" shapeId="0" xr:uid="{6399DCA5-7EE7-48DD-8B29-404FDF0D1371}">
      <text>
        <r>
          <rPr>
            <b/>
            <sz val="9"/>
            <color indexed="81"/>
            <rFont val="Tahoma"/>
            <family val="2"/>
          </rPr>
          <t>clarification that embedding CQM qualified iacIL, iacICM, BSM in card do not count.</t>
        </r>
      </text>
    </comment>
    <comment ref="A156" authorId="0" shapeId="0" xr:uid="{6D2A1B6A-5E04-4F74-A83D-F60DBE66D879}">
      <text>
        <r>
          <rPr>
            <b/>
            <sz val="9"/>
            <color indexed="81"/>
            <rFont val="Tahoma"/>
            <family val="2"/>
          </rPr>
          <t>Pilot, innovative, and interactive cardholder identification products requirement to undergo CQM Audits depending on annual production volume</t>
        </r>
      </text>
    </comment>
    <comment ref="A157" authorId="0" shapeId="0" xr:uid="{13A16725-0DD4-42DA-AA80-6CDB002EE526}">
      <text>
        <r>
          <rPr>
            <b/>
            <sz val="9"/>
            <color indexed="81"/>
            <rFont val="Tahoma"/>
            <family val="2"/>
          </rPr>
          <t>Products that are not compliant with applicable CQM requirements – Requirement to maintain a valid CSI Letter</t>
        </r>
      </text>
    </comment>
    <comment ref="A158" authorId="0" shapeId="0" xr:uid="{3AB9C6AD-1B33-4FF4-9DE9-4B7990FC7EBB}">
      <text>
        <r>
          <rPr>
            <b/>
            <sz val="9"/>
            <color indexed="81"/>
            <rFont val="Tahoma"/>
            <family val="2"/>
          </rPr>
          <t>Antenna Design and Module Location</t>
        </r>
      </text>
    </comment>
    <comment ref="A160" authorId="0" shapeId="0" xr:uid="{00BD5E93-A78E-4E7E-BEED-DA861CAA9A26}">
      <text>
        <r>
          <rPr>
            <b/>
            <sz val="9"/>
            <color indexed="81"/>
            <rFont val="Tahoma"/>
            <family val="2"/>
          </rPr>
          <t>Solidity – Resistance to Corner Impact</t>
        </r>
      </text>
    </comment>
    <comment ref="A161" authorId="0" shapeId="0" xr:uid="{90AD8F85-160E-4E08-BBAA-87D99A9BBBAC}">
      <text>
        <r>
          <rPr>
            <b/>
            <sz val="9"/>
            <color indexed="81"/>
            <rFont val="Tahoma"/>
            <family val="2"/>
          </rPr>
          <t>ICC – Surface Stability – Inlay not affecting Visual Aspect of Card</t>
        </r>
      </text>
    </comment>
    <comment ref="A162" authorId="0" shapeId="0" xr:uid="{9072EBDA-A276-4624-8AAC-7D278029C0A0}">
      <text>
        <r>
          <rPr>
            <b/>
            <sz val="9"/>
            <color indexed="81"/>
            <rFont val="Tahoma"/>
            <family val="2"/>
          </rPr>
          <t>Inlays and cards containing inlays – Specification of Personalization Restrictions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Uwe Trüggelmann</author>
  </authors>
  <commentList>
    <comment ref="J6" authorId="0" shapeId="0" xr:uid="{5133208A-4E43-4D02-8EFC-581272F9C475}">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6" authorId="0" shapeId="0" xr:uid="{099248B5-E7AA-423A-9552-C85253961C0F}">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6" authorId="0" shapeId="0" xr:uid="{934D474A-9E3B-44EE-84C6-930E463C92F0}">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J70" authorId="0" shapeId="0" xr:uid="{C774ED09-970E-4CF0-9928-D9B1C1DACD6D}">
      <text>
        <r>
          <rPr>
            <b/>
            <sz val="9"/>
            <color indexed="81"/>
            <rFont val="Tahoma"/>
            <family val="2"/>
          </rPr>
          <t>Uwe Trüggelmann:</t>
        </r>
        <r>
          <rPr>
            <sz val="9"/>
            <color indexed="81"/>
            <rFont val="Tahoma"/>
            <family val="2"/>
          </rPr>
          <t xml:space="preserve">
If you control and operate this process, select Yes/No/Procedure only/Practice only, as applicable.
If this process is conducted by a CQM certified supplier, and not by you, then select "Supplier (CQM)".
If this process is done by a supplier or subcontractor that is not CQM certified, but of which you have contractually agreed and verified that the processe is operated in a compliant manner, then select "Supplier (compliant).
If this process is done by a subcontractor, then select "Supplier/Subcontractor".
If this process is not part of your supply chain, then select "n/a".
Note: A supplier owns the prodct and sells it to you, a subcontractor produces your product on your behalf.</t>
        </r>
      </text>
    </comment>
    <comment ref="Y70" authorId="0" shapeId="0" xr:uid="{C9A01FAE-28AE-407B-87EF-93FFAB4ADA12}">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70" authorId="0" shapeId="0" xr:uid="{AA8F8DF0-C7C3-4394-94A0-20FE56B41B89}">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71" authorId="0" shapeId="0" xr:uid="{B93CA021-E2E2-4DFC-A488-E52BC5DBF470}">
      <text>
        <r>
          <rPr>
            <b/>
            <sz val="9"/>
            <color indexed="81"/>
            <rFont val="Tahoma"/>
            <family val="2"/>
          </rPr>
          <t>Operational Planning and Control – Process Qualification Report (Nothing)</t>
        </r>
      </text>
    </comment>
    <comment ref="X71" authorId="0" shapeId="0" xr:uid="{1E85B085-AA02-4624-89C1-1A77AAB9AADE}">
      <text>
        <r>
          <rPr>
            <b/>
            <sz val="9"/>
            <color indexed="81"/>
            <rFont val="Tahoma"/>
            <family val="2"/>
          </rPr>
          <t>Verify that recent changes or additions to the process were qualified, note which samples checked, reference the report.</t>
        </r>
      </text>
    </comment>
    <comment ref="A72" authorId="0" shapeId="0" xr:uid="{E4836DF2-F922-4AB0-B4A8-8CFFDBCCBA4F}">
      <text>
        <r>
          <rPr>
            <b/>
            <sz val="9"/>
            <color indexed="81"/>
            <rFont val="Tahoma"/>
            <family val="2"/>
          </rPr>
          <t>Design and Development – Design and Development Planning (ISO only)</t>
        </r>
      </text>
    </comment>
    <comment ref="A73" authorId="0" shapeId="0" xr:uid="{870995B0-4F30-4D4B-807A-15F858ADDC70}">
      <text>
        <r>
          <rPr>
            <b/>
            <sz val="9"/>
            <color indexed="81"/>
            <rFont val="Tahoma"/>
            <family val="2"/>
          </rPr>
          <t>Design and Development – Feasibility Study (Nothing)</t>
        </r>
      </text>
    </comment>
    <comment ref="I73" authorId="0" shapeId="0" xr:uid="{0F0E2F5D-0A0C-471E-9742-DEFA11ED3F29}">
      <text>
        <r>
          <rPr>
            <b/>
            <sz val="9"/>
            <color indexed="81"/>
            <rFont val="Tahoma"/>
            <family val="2"/>
          </rPr>
          <t>Moved to product specific QMS sections in cqmAP</t>
        </r>
      </text>
    </comment>
    <comment ref="A74" authorId="0" shapeId="0" xr:uid="{15DD59D5-92B8-4E04-BF02-6AFC2EE86BBC}">
      <text>
        <r>
          <rPr>
            <b/>
            <sz val="9"/>
            <color indexed="81"/>
            <rFont val="Tahoma"/>
            <family val="2"/>
          </rPr>
          <t>Design and Development – Intermediate and Final Design Reviews (Nothing)</t>
        </r>
      </text>
    </comment>
    <comment ref="I74" authorId="0" shapeId="0" xr:uid="{6BC95BAA-026D-41DA-8731-C95B4F71F879}">
      <text>
        <r>
          <rPr>
            <b/>
            <sz val="9"/>
            <color indexed="81"/>
            <rFont val="Tahoma"/>
            <family val="2"/>
          </rPr>
          <t>Moved to product specific QMS sections in cqmAP</t>
        </r>
      </text>
    </comment>
    <comment ref="A75" authorId="0" shapeId="0" xr:uid="{88C48B75-8DBA-4A61-8211-D81A19747047}">
      <text>
        <r>
          <rPr>
            <b/>
            <sz val="9"/>
            <color indexed="81"/>
            <rFont val="Tahoma"/>
            <family val="2"/>
          </rPr>
          <t>Design and Development – Product Qualification Process (Nothing)</t>
        </r>
      </text>
    </comment>
    <comment ref="I75" authorId="0" shapeId="0" xr:uid="{531C885C-FEA9-4C95-AE52-D51B3727C7B3}">
      <text>
        <r>
          <rPr>
            <b/>
            <sz val="9"/>
            <color indexed="81"/>
            <rFont val="Tahoma"/>
            <family val="2"/>
          </rPr>
          <t>Moved to product specific QMS sections in cqmAP</t>
        </r>
      </text>
    </comment>
    <comment ref="A76" authorId="0" shapeId="0" xr:uid="{F081C2E1-823E-41C1-A20B-283C3F404E1D}">
      <text>
        <r>
          <rPr>
            <b/>
            <sz val="9"/>
            <color indexed="81"/>
            <rFont val="Tahoma"/>
            <family val="2"/>
          </rPr>
          <t>Design and Development – Product Qualification Plan (Nothing)</t>
        </r>
      </text>
    </comment>
    <comment ref="A77" authorId="0" shapeId="0" xr:uid="{2E0A90C3-268C-4C8C-A17F-6D726BBD6961}">
      <text>
        <r>
          <rPr>
            <b/>
            <sz val="9"/>
            <color indexed="81"/>
            <rFont val="Tahoma"/>
            <family val="2"/>
          </rPr>
          <t>Design and Development – Product Qualification Report (Nothing)</t>
        </r>
      </text>
    </comment>
    <comment ref="A78" authorId="0" shapeId="0" xr:uid="{5237A4E9-7D87-49CC-8246-8830AEEB6C20}">
      <text>
        <r>
          <rPr>
            <b/>
            <sz val="9"/>
            <color indexed="81"/>
            <rFont val="Tahoma"/>
            <family val="2"/>
          </rPr>
          <t>Design and Development – Only Produce Qualified Products Using Qualified Processes (Nothing)</t>
        </r>
      </text>
    </comment>
    <comment ref="I78" authorId="0" shapeId="0" xr:uid="{A4FA45E4-5924-49C3-8AE7-60B350A29C64}">
      <text>
        <r>
          <rPr>
            <b/>
            <sz val="9"/>
            <color indexed="81"/>
            <rFont val="Tahoma"/>
            <family val="2"/>
          </rPr>
          <t>Moved to product specific QMS sections in cqmAP</t>
        </r>
      </text>
    </comment>
    <comment ref="A79" authorId="0" shapeId="0" xr:uid="{5C7B88C1-4012-4D85-B657-4194A5FB3C63}">
      <text>
        <r>
          <rPr>
            <b/>
            <sz val="9"/>
            <color indexed="81"/>
            <rFont val="Tahoma"/>
            <family val="2"/>
          </rPr>
          <t>Design and Development – Design and Development Outputs (ISO only)</t>
        </r>
      </text>
    </comment>
    <comment ref="A80" authorId="0" shapeId="0" xr:uid="{1D23F8CC-BDB2-47E3-8BFB-F977ACD8F4E2}">
      <text>
        <r>
          <rPr>
            <b/>
            <sz val="9"/>
            <color indexed="81"/>
            <rFont val="Tahoma"/>
            <family val="2"/>
          </rPr>
          <t>Design and Development – Product Specification (Nothing)</t>
        </r>
      </text>
    </comment>
    <comment ref="X80" authorId="0" shapeId="0" xr:uid="{DBF50BB4-B066-42CA-9A6F-D00DB0736D5D}">
      <text>
        <r>
          <rPr>
            <b/>
            <sz val="9"/>
            <color indexed="81"/>
            <rFont val="Tahoma"/>
            <family val="2"/>
          </rPr>
          <t>Verify that the product is fully specified, including orderspecific aspects, eg card construction and artwork for a CB.</t>
        </r>
      </text>
    </comment>
    <comment ref="A81" authorId="0" shapeId="0" xr:uid="{1E0B9B00-FCDC-4F40-BFDA-07DC8F1A9471}">
      <text>
        <r>
          <rPr>
            <b/>
            <sz val="9"/>
            <color indexed="81"/>
            <rFont val="Tahoma"/>
            <family val="2"/>
          </rPr>
          <t>Design and Development – Product Family Specification (Nothing)</t>
        </r>
      </text>
    </comment>
    <comment ref="X81" authorId="0" shapeId="0" xr:uid="{835FE297-FCE9-40FE-BCD9-41915BCB1E24}">
      <text>
        <r>
          <rPr>
            <b/>
            <sz val="9"/>
            <color indexed="81"/>
            <rFont val="Tahoma"/>
            <family val="2"/>
          </rPr>
          <t>Describe if the vendor uses the concept of product family for qualification or monitoring.</t>
        </r>
      </text>
    </comment>
    <comment ref="A82" authorId="0" shapeId="0" xr:uid="{E1F68258-4C1B-4418-8998-E898406C24E2}">
      <text>
        <r>
          <rPr>
            <b/>
            <sz val="9"/>
            <color indexed="81"/>
            <rFont val="Tahoma"/>
            <family val="2"/>
          </rPr>
          <t>Control of externally provided processes, products and services – Type and extent of control (ISO only)</t>
        </r>
      </text>
    </comment>
    <comment ref="H82" authorId="0" shapeId="0" xr:uid="{5FC6D2C0-A650-4359-9F7B-021AAAC0A42F}">
      <text>
        <r>
          <rPr>
            <b/>
            <sz val="9"/>
            <color indexed="81"/>
            <rFont val="Tahoma"/>
            <family val="2"/>
          </rPr>
          <t>Moved from QMS section in cqmAP to Product sections.</t>
        </r>
      </text>
    </comment>
    <comment ref="X82" authorId="0" shapeId="0" xr:uid="{CE8247CF-B684-4BA0-9F98-0637D666947B}">
      <text>
        <r>
          <rPr>
            <b/>
            <sz val="9"/>
            <color indexed="81"/>
            <rFont val="Tahoma"/>
            <family val="2"/>
          </rPr>
          <t>Describe the main components subject to IQC beyond just quantity and type, describe the main characteristics checked.</t>
        </r>
      </text>
    </comment>
    <comment ref="A83" authorId="0" shapeId="0" xr:uid="{26780CF1-A6E0-4572-B7DD-586F606BCE7F}">
      <text>
        <r>
          <rPr>
            <b/>
            <sz val="9"/>
            <color indexed="81"/>
            <rFont val="Tahoma"/>
            <family val="2"/>
          </rPr>
          <t>Procured or subcontracted CQM Products and Components – CQM Certification Status (Nothing)</t>
        </r>
      </text>
    </comment>
    <comment ref="X83" authorId="0" shapeId="0" xr:uid="{E2C829D7-A7CA-4929-814A-03516D577637}">
      <text>
        <r>
          <rPr>
            <b/>
            <sz val="9"/>
            <color indexed="81"/>
            <rFont val="Tahoma"/>
            <family val="2"/>
          </rPr>
          <t>Verify that all CQM components obtained from 3rd parties are covered by current CQM Labels, verify that all CQM components obtained internally are covered by current CQM Labels or are covered by the audit scope, note down the CQM Components provided internally, note down the CQM Certificates seen.</t>
        </r>
      </text>
    </comment>
    <comment ref="A84" authorId="0" shapeId="0" xr:uid="{07B97D96-6DF9-4B81-B29F-9798EB71ED9A}">
      <text>
        <r>
          <rPr>
            <b/>
            <sz val="9"/>
            <color indexed="81"/>
            <rFont val="Tahoma"/>
            <family val="2"/>
          </rPr>
          <t>Control of externally provided processes, products and services - Information for external providers (Nothing)</t>
        </r>
      </text>
    </comment>
    <comment ref="A85" authorId="0" shapeId="0" xr:uid="{D4D1023B-27D1-4A8B-B93D-44B9AADE2DB2}">
      <text>
        <r>
          <rPr>
            <b/>
            <sz val="9"/>
            <color indexed="81"/>
            <rFont val="Tahoma"/>
            <family val="2"/>
          </rPr>
          <t>Subcontracted manufacturing of CQM Components – CQM certified Subcontractors (Nothing)</t>
        </r>
      </text>
    </comment>
    <comment ref="A86" authorId="0" shapeId="0" xr:uid="{6E0A9E5B-CCFA-4D7C-BC20-1BDDD38F1EFD}">
      <text>
        <r>
          <rPr>
            <b/>
            <sz val="9"/>
            <color indexed="81"/>
            <rFont val="Tahoma"/>
            <family val="2"/>
          </rPr>
          <t>Subcontracted manufacturing of CQM Components – Subcontractors not CQM certified (Nothing)</t>
        </r>
      </text>
    </comment>
    <comment ref="A87" authorId="0" shapeId="0" xr:uid="{4DDFEBBF-9C1D-4E10-9A70-CF1895A91662}">
      <text>
        <r>
          <rPr>
            <b/>
            <sz val="9"/>
            <color indexed="81"/>
            <rFont val="Tahoma"/>
            <family val="2"/>
          </rPr>
          <t>Production and Service Provision – Control of Production and Service Provision, QCP (ISO only)</t>
        </r>
      </text>
    </comment>
    <comment ref="A88" authorId="0" shapeId="0" xr:uid="{664ADD87-7004-45AA-90E3-CBA96EC8636F}">
      <text>
        <r>
          <rPr>
            <b/>
            <sz val="9"/>
            <color indexed="81"/>
            <rFont val="Tahoma"/>
            <family val="2"/>
          </rPr>
          <t>Production and Service Provision – Product Family Based Sampling (Nothing)</t>
        </r>
      </text>
    </comment>
    <comment ref="A89" authorId="0" shapeId="0" xr:uid="{49A4485A-04D4-4595-B1FF-F44E5E551F08}">
      <text>
        <r>
          <rPr>
            <b/>
            <sz val="9"/>
            <color indexed="81"/>
            <rFont val="Tahoma"/>
            <family val="2"/>
          </rPr>
          <t>Production and Service Provision – Product Reliability Monitoring (Nothing)</t>
        </r>
      </text>
    </comment>
    <comment ref="A90" authorId="0" shapeId="0" xr:uid="{18C9C26E-7D9C-47F0-98F3-AB2F70E50958}">
      <text>
        <r>
          <rPr>
            <b/>
            <sz val="9"/>
            <color indexed="81"/>
            <rFont val="Tahoma"/>
            <family val="2"/>
          </rPr>
          <t>Production and Service Provision – Lot Based Production (Nothing)</t>
        </r>
      </text>
    </comment>
    <comment ref="A91" authorId="0" shapeId="0" xr:uid="{0973152B-6D0E-4BF8-B765-1BC802604CC8}">
      <text>
        <r>
          <rPr>
            <b/>
            <sz val="9"/>
            <color indexed="81"/>
            <rFont val="Tahoma"/>
            <family val="2"/>
          </rPr>
          <t>Production and Service Provision – Product Traceability (Nothing)</t>
        </r>
      </text>
    </comment>
    <comment ref="A92" authorId="0" shapeId="0" xr:uid="{504CDD0A-FC11-4C5C-B6A9-DBEC44F98776}">
      <text>
        <r>
          <rPr>
            <b/>
            <sz val="9"/>
            <color indexed="81"/>
            <rFont val="Tahoma"/>
            <family val="2"/>
          </rPr>
          <t>Production and Service Provision – Process Traceability (Nothing)</t>
        </r>
      </text>
    </comment>
    <comment ref="A93" authorId="0" shapeId="0" xr:uid="{8070ABC6-A638-4B35-93C3-B91439F0233C}">
      <text>
        <r>
          <rPr>
            <b/>
            <sz val="9"/>
            <color indexed="81"/>
            <rFont val="Tahoma"/>
            <family val="2"/>
          </rPr>
          <t>Production and Service Provision – Compliant Use of Materials and non-CQM Components (Nothing)</t>
        </r>
      </text>
    </comment>
    <comment ref="A94" authorId="0" shapeId="0" xr:uid="{DCC77029-F2D9-4DB6-9C36-6B6CC569580E}">
      <text>
        <r>
          <rPr>
            <b/>
            <sz val="9"/>
            <color indexed="81"/>
            <rFont val="Tahoma"/>
            <family val="2"/>
          </rPr>
          <t>Production and Service Provision – Preservation of CQM Product and CQM Components during storage, processing and delivery (Nothing)</t>
        </r>
      </text>
    </comment>
    <comment ref="A95" authorId="0" shapeId="0" xr:uid="{395F99C2-457B-4CEE-B5F7-E8F2D63CC2BC}">
      <text>
        <r>
          <rPr>
            <b/>
            <sz val="9"/>
            <color indexed="81"/>
            <rFont val="Tahoma"/>
            <family val="2"/>
          </rPr>
          <t>Production and Service Provision – Batch Yield Limit (Nothing)</t>
        </r>
      </text>
    </comment>
    <comment ref="H95" authorId="0" shapeId="0" xr:uid="{DF37B8BE-EF6C-4268-8534-1D95B44A2D0C}">
      <text>
        <r>
          <rPr>
            <b/>
            <sz val="9"/>
            <color indexed="81"/>
            <rFont val="Tahoma"/>
            <family val="2"/>
          </rPr>
          <t>Split #0703# into #0703# and #0707#</t>
        </r>
      </text>
    </comment>
    <comment ref="X95" authorId="0" shapeId="0" xr:uid="{E818BA5E-0B48-46B7-A8C5-CCA1B1104CB4}">
      <text>
        <r>
          <rPr>
            <b/>
            <sz val="9"/>
            <color indexed="81"/>
            <rFont val="Tahoma"/>
            <family val="2"/>
          </rPr>
          <t>What limits are defined to trigger product review before shipment in case of excessive failure rates? Note that daily or weekly yield KPI do not suffice to comply with this requirement, the rules must ensure that excessive failure in a batch or lot trigger special handling. Describe the failure analysis capabilities under #0821#.</t>
        </r>
      </text>
    </comment>
    <comment ref="A96" authorId="0" shapeId="0" xr:uid="{CFA06BC7-E366-44C6-8532-694D64BBEEC7}">
      <text>
        <r>
          <rPr>
            <b/>
            <sz val="9"/>
            <color indexed="81"/>
            <rFont val="Tahoma"/>
            <family val="2"/>
          </rPr>
          <t>Production and Service Provision – Release of Product and Services (Nothing)</t>
        </r>
      </text>
    </comment>
    <comment ref="H96" authorId="0" shapeId="0" xr:uid="{5234985C-EE96-4476-8B13-E896BE293EB1}">
      <text>
        <r>
          <rPr>
            <b/>
            <sz val="9"/>
            <color indexed="81"/>
            <rFont val="Tahoma"/>
            <family val="2"/>
          </rPr>
          <t>Split into #0703# and #0707#</t>
        </r>
      </text>
    </comment>
    <comment ref="X96" authorId="0" shapeId="0" xr:uid="{8702D02A-67CB-4C9D-B5E5-6C48BB256086}">
      <text>
        <r>
          <rPr>
            <b/>
            <sz val="9"/>
            <color indexed="81"/>
            <rFont val="Tahoma"/>
            <family val="2"/>
          </rPr>
          <t>Describe the FQC if any.</t>
        </r>
      </text>
    </comment>
    <comment ref="A97" authorId="0" shapeId="0" xr:uid="{036FD12B-6BD6-4460-82DA-D5A71FA74616}">
      <text>
        <r>
          <rPr>
            <b/>
            <sz val="9"/>
            <color indexed="81"/>
            <rFont val="Tahoma"/>
            <family val="2"/>
          </rPr>
          <t>Production and Service Provision – Control of Nonconforming Outputs (ISO)</t>
        </r>
      </text>
    </comment>
    <comment ref="Y109" authorId="0" shapeId="0" xr:uid="{07E3C8F5-E392-4C55-952E-849B7795360D}">
      <text>
        <r>
          <rPr>
            <b/>
            <sz val="9"/>
            <color indexed="81"/>
            <rFont val="Tahoma"/>
            <family val="2"/>
          </rPr>
          <t>Uwe Trüggelmann:</t>
        </r>
        <r>
          <rPr>
            <sz val="9"/>
            <color indexed="81"/>
            <rFont val="Tahoma"/>
            <family val="2"/>
          </rPr>
          <t xml:space="preserve">
Possible notations:
Document Name
DocumentID:DocumentName
DocumentID:DocumentName:Comment</t>
        </r>
      </text>
    </comment>
    <comment ref="Z109" authorId="0" shapeId="0" xr:uid="{8E3BF0D3-1DC9-4E84-867B-41A26D494C66}">
      <text>
        <r>
          <rPr>
            <b/>
            <sz val="9"/>
            <color indexed="81"/>
            <rFont val="Tahoma"/>
            <family val="2"/>
          </rPr>
          <t>Uwe Trüggelmann:</t>
        </r>
        <r>
          <rPr>
            <sz val="9"/>
            <color indexed="81"/>
            <rFont val="Tahoma"/>
            <family val="2"/>
          </rPr>
          <t xml:space="preserve">
Possible notations:
EquipmentType
EquipmentType:Manufacturer
EquipmentType:Manufacturer:ManufacturerEquipmentID</t>
        </r>
      </text>
    </comment>
    <comment ref="A111" authorId="0" shapeId="0" xr:uid="{74729F76-CD9B-481B-9401-164DFE48DE5B}">
      <text>
        <r>
          <rPr>
            <b/>
            <sz val="9"/>
            <color indexed="81"/>
            <rFont val="Tahoma"/>
            <family val="2"/>
          </rPr>
          <t>Loading of Software into IC, ICM, IL, or card before personalization</t>
        </r>
      </text>
    </comment>
    <comment ref="A112" authorId="0" shapeId="0" xr:uid="{59A0B4F4-1FC1-47C2-8821-FCB512E34176}">
      <text>
        <r>
          <rPr>
            <b/>
            <sz val="9"/>
            <color indexed="81"/>
            <rFont val="Tahoma"/>
            <family val="2"/>
          </rPr>
          <t>CB, ICC, IAC - Construction and Specification</t>
        </r>
      </text>
    </comment>
    <comment ref="A113" authorId="0" shapeId="0" xr:uid="{9F643402-12CB-4F7F-AE35-1B9CA1ABED4F}">
      <text>
        <r>
          <rPr>
            <b/>
            <sz val="9"/>
            <color indexed="81"/>
            <rFont val="Tahoma"/>
            <family val="2"/>
          </rPr>
          <t>Overall Card Warpage [IS7810]</t>
        </r>
      </text>
    </comment>
    <comment ref="A114" authorId="0" shapeId="0" xr:uid="{70789BA8-01D6-4B3B-953C-14D564B5F3A9}">
      <text>
        <r>
          <rPr>
            <b/>
            <sz val="9"/>
            <color indexed="81"/>
            <rFont val="Tahoma"/>
            <family val="2"/>
          </rPr>
          <t>Suitability of the IL,  ICC, and IAC for Visual Personalization</t>
        </r>
      </text>
    </comment>
    <comment ref="A115" authorId="0" shapeId="0" xr:uid="{901B9E85-79C2-4D58-AE4A-1889CAED9F00}">
      <text>
        <r>
          <rPr>
            <b/>
            <sz val="9"/>
            <color indexed="81"/>
            <rFont val="Tahoma"/>
            <family val="2"/>
          </rPr>
          <t>Bending Stiffness</t>
        </r>
      </text>
    </comment>
    <comment ref="A116" authorId="0" shapeId="0" xr:uid="{2CE9FB90-8A4D-41BD-AA8E-569E5F33170C}">
      <text>
        <r>
          <rPr>
            <b/>
            <sz val="9"/>
            <color indexed="81"/>
            <rFont val="Tahoma"/>
            <family val="2"/>
          </rPr>
          <t>Dynamic Bending Stress [IS7810]</t>
        </r>
      </text>
    </comment>
    <comment ref="A117" authorId="0" shapeId="0" xr:uid="{D092FEB5-6E62-47DA-81B3-11038B00B177}">
      <text>
        <r>
          <rPr>
            <b/>
            <sz val="9"/>
            <color indexed="81"/>
            <rFont val="Tahoma"/>
            <family val="2"/>
          </rPr>
          <t>Dynamic Torsional Stress</t>
        </r>
      </text>
    </comment>
    <comment ref="A118" authorId="0" shapeId="0" xr:uid="{F295B9EA-7D07-4CF2-8AF5-AF7C8F4C8624}">
      <text>
        <r>
          <rPr>
            <b/>
            <sz val="9"/>
            <color indexed="81"/>
            <rFont val="Tahoma"/>
            <family val="2"/>
          </rPr>
          <t>Durability - Temperature and Humidity Exposure</t>
        </r>
      </text>
    </comment>
    <comment ref="A119" authorId="0" shapeId="0" xr:uid="{7EB1CAE3-1733-486D-BF81-4DC82640E475}">
      <text>
        <r>
          <rPr>
            <b/>
            <sz val="9"/>
            <color indexed="81"/>
            <rFont val="Tahoma"/>
            <family val="2"/>
          </rPr>
          <t>Resistance to Heat</t>
        </r>
      </text>
    </comment>
    <comment ref="A120" authorId="0" shapeId="0" xr:uid="{BE7329BC-1CDC-41EB-B72D-A47ACD7FB8CE}">
      <text>
        <r>
          <rPr>
            <b/>
            <sz val="9"/>
            <color indexed="81"/>
            <rFont val="Tahoma"/>
            <family val="2"/>
          </rPr>
          <t>Resistance to Chemicals</t>
        </r>
      </text>
    </comment>
    <comment ref="A121" authorId="0" shapeId="0" xr:uid="{82B85A4C-6427-4D84-B279-0662729C1792}">
      <text>
        <r>
          <rPr>
            <b/>
            <sz val="9"/>
            <color indexed="81"/>
            <rFont val="Tahoma"/>
            <family val="2"/>
          </rPr>
          <t>Use Conditions</t>
        </r>
      </text>
    </comment>
    <comment ref="A122" authorId="0" shapeId="0" xr:uid="{629311F6-997B-4BD2-BF6E-76C989A8B9AE}">
      <text>
        <r>
          <rPr>
            <b/>
            <sz val="9"/>
            <color indexed="81"/>
            <rFont val="Tahoma"/>
            <family val="2"/>
          </rPr>
          <t>Toxicity, Health and Environment</t>
        </r>
      </text>
    </comment>
    <comment ref="A123" authorId="0" shapeId="0" xr:uid="{D4260310-C409-40CA-BD63-1B9B7C583F0B}">
      <text>
        <r>
          <rPr>
            <b/>
            <sz val="9"/>
            <color indexed="81"/>
            <rFont val="Tahoma"/>
            <family val="2"/>
          </rPr>
          <t>ESD Conductivity - ESC</t>
        </r>
      </text>
    </comment>
    <comment ref="A124" authorId="0" shapeId="0" xr:uid="{8C49FE12-6191-4E07-8ACF-DC36E8997FED}">
      <text>
        <r>
          <rPr>
            <b/>
            <sz val="9"/>
            <color indexed="81"/>
            <rFont val="Tahoma"/>
            <family val="2"/>
          </rPr>
          <t>Suitability for an Identification Notch</t>
        </r>
      </text>
    </comment>
    <comment ref="H124" authorId="0" shapeId="0" xr:uid="{2CACFEB7-37E0-4C38-AA12-A9BD9DA75879}">
      <text>
        <r>
          <rPr>
            <b/>
            <sz val="9"/>
            <color indexed="81"/>
            <rFont val="Tahoma"/>
            <family val="2"/>
          </rPr>
          <t>Major rewrite to accommodate greater tolerance for placing notches defined in CDS</t>
        </r>
      </text>
    </comment>
    <comment ref="A125" authorId="0" shapeId="0" xr:uid="{035B157D-41B3-455E-82D5-6AA76D7BDB57}">
      <text>
        <r>
          <rPr>
            <b/>
            <sz val="9"/>
            <color indexed="81"/>
            <rFont val="Tahoma"/>
            <family val="2"/>
          </rPr>
          <t>Cards made of materials other than newly produced PVC, and cards with an associated environmental claim – Requirement to maintain a valid CSI Letter (and CEC Certification if applicable)</t>
        </r>
      </text>
    </comment>
    <comment ref="H125" authorId="0" shapeId="0" xr:uid="{F6EA475E-2780-4C27-960E-7B35CF6E7317}">
      <text>
        <r>
          <rPr>
            <b/>
            <sz val="9"/>
            <color indexed="81"/>
            <rFont val="Tahoma"/>
            <family val="2"/>
          </rPr>
          <t>clarification that embedding CQM qualified iacIL, iacICM, BSM in card do not count.</t>
        </r>
      </text>
    </comment>
    <comment ref="A126" authorId="0" shapeId="0" xr:uid="{304F8941-00C6-4947-987C-0490FEAA8308}">
      <text>
        <r>
          <rPr>
            <b/>
            <sz val="9"/>
            <color indexed="81"/>
            <rFont val="Tahoma"/>
            <family val="2"/>
          </rPr>
          <t>Pilot, innovative, and interactive cardholder identification products requirement to undergo CQM Audits depending on annual production volume</t>
        </r>
      </text>
    </comment>
    <comment ref="A127" authorId="0" shapeId="0" xr:uid="{4E63C6B4-7E0E-49C5-9553-EB62B88D23D1}">
      <text>
        <r>
          <rPr>
            <b/>
            <sz val="9"/>
            <color indexed="81"/>
            <rFont val="Tahoma"/>
            <family val="2"/>
          </rPr>
          <t>Products that are not compliant with applicable CQM requirements – Requirement to maintain a valid CSI Letter</t>
        </r>
      </text>
    </comment>
    <comment ref="A128" authorId="0" shapeId="0" xr:uid="{0EFB4E34-0EF9-48F4-9BD0-7B63A18809C2}">
      <text>
        <r>
          <rPr>
            <b/>
            <sz val="9"/>
            <color indexed="81"/>
            <rFont val="Tahoma"/>
            <family val="2"/>
          </rPr>
          <t>CB, ICC, and IAC – Requirement to maintain a valid Mastercard Card Vendor Conformity Statement ("CVCS")</t>
        </r>
      </text>
    </comment>
    <comment ref="X128" authorId="0" shapeId="0" xr:uid="{01630F92-6558-407F-9CA2-5107EF6415E8}">
      <text>
        <r>
          <rPr>
            <b/>
            <sz val="9"/>
            <color indexed="81"/>
            <rFont val="Tahoma"/>
            <family val="2"/>
          </rPr>
          <t>Verify that the ICC, IAC site is covered by a valid CVCS. Verify that the ICC, IAC vendor produces are covered by a LoA or CCS issued to the Card Vendor or their supplier. For every ICC verify that the card construction, primarily the inlay, is the one covered by the LoA or CCS. Report absence of LoA, CCS, CVCS as NC+ and inform BPA. Report deviation in antenna or card construction as NC+. Note that the LoA or CCS may be expired at the time of the audit due to end-of-life regulations by Mastercard, but the CVCS must be current.</t>
        </r>
      </text>
    </comment>
    <comment ref="A129" authorId="0" shapeId="0" xr:uid="{835BE088-3840-4A91-9EA9-6828B5EEFE9D}">
      <text>
        <r>
          <rPr>
            <b/>
            <sz val="9"/>
            <color indexed="81"/>
            <rFont val="Tahoma"/>
            <family val="2"/>
          </rPr>
          <t>Card - Construction and Specification</t>
        </r>
      </text>
    </comment>
    <comment ref="A130" authorId="0" shapeId="0" xr:uid="{DE032FA2-6B79-4A9D-B3F2-4D6156AA3E48}">
      <text>
        <r>
          <rPr>
            <b/>
            <sz val="9"/>
            <color indexed="81"/>
            <rFont val="Tahoma"/>
            <family val="2"/>
          </rPr>
          <t>IC or ICM</t>
        </r>
      </text>
    </comment>
    <comment ref="A131" authorId="0" shapeId="0" xr:uid="{AF14F625-93FA-48C5-B832-9DFF6727D4F4}">
      <text>
        <r>
          <rPr>
            <b/>
            <sz val="9"/>
            <color indexed="81"/>
            <rFont val="Tahoma"/>
            <family val="2"/>
          </rPr>
          <t>Inlays and cards containing inlays – Specification of Personalization Restrictions</t>
        </r>
      </text>
    </comment>
    <comment ref="A133" authorId="0" shapeId="0" xr:uid="{1DDB0EAB-ACF1-491E-94DE-88A57A2ED238}">
      <text>
        <r>
          <rPr>
            <b/>
            <sz val="9"/>
            <color indexed="81"/>
            <rFont val="Tahoma"/>
            <family val="2"/>
          </rPr>
          <t>Answer-to-Reset ("ATR")</t>
        </r>
      </text>
    </comment>
    <comment ref="A134" authorId="0" shapeId="0" xr:uid="{56EC5E61-F2B4-45E3-9675-C0F5C4C68BEE}">
      <text>
        <r>
          <rPr>
            <b/>
            <sz val="9"/>
            <color indexed="81"/>
            <rFont val="Tahoma"/>
            <family val="2"/>
          </rPr>
          <t>Relative Height of Contacts</t>
        </r>
      </text>
    </comment>
    <comment ref="A135" authorId="0" shapeId="0" xr:uid="{D0D5DA0B-84DE-47FC-B5C7-11EFD930E46A}">
      <text>
        <r>
          <rPr>
            <b/>
            <sz val="9"/>
            <color indexed="81"/>
            <rFont val="Tahoma"/>
            <family val="2"/>
          </rPr>
          <t>Location of Contacts</t>
        </r>
      </text>
    </comment>
    <comment ref="A137" authorId="0" shapeId="0" xr:uid="{6C692CF6-26B3-4772-A827-1C1BA26355E2}">
      <text>
        <r>
          <rPr>
            <b/>
            <sz val="9"/>
            <color indexed="81"/>
            <rFont val="Tahoma"/>
            <family val="2"/>
          </rPr>
          <t>ICC - Metallic Inks and other layers containing metals shall not affect RF Performance</t>
        </r>
      </text>
    </comment>
    <comment ref="A138" authorId="0" shapeId="0" xr:uid="{5A98A629-AAA2-4056-B84C-0C9B4A187BCA}">
      <text>
        <r>
          <rPr>
            <b/>
            <sz val="9"/>
            <color indexed="81"/>
            <rFont val="Tahoma"/>
            <family val="2"/>
          </rPr>
          <t>Antenna Design and Module Location</t>
        </r>
      </text>
    </comment>
    <comment ref="A139" authorId="0" shapeId="0" xr:uid="{16C57011-0F3C-4CD7-B463-6C14714F5295}">
      <text>
        <r>
          <rPr>
            <b/>
            <sz val="9"/>
            <color indexed="81"/>
            <rFont val="Tahoma"/>
            <family val="2"/>
          </rPr>
          <t>Verification of Antenna Functionality, and Answer-to-Select (“ATS”) or Answer-to-reQuest (“ATQ”)</t>
        </r>
      </text>
    </comment>
    <comment ref="A140" authorId="0" shapeId="0" xr:uid="{C669A61F-F9F4-4FD7-96AF-8DEB27FB9609}">
      <text>
        <r>
          <rPr>
            <b/>
            <sz val="9"/>
            <color indexed="81"/>
            <rFont val="Tahoma"/>
            <family val="2"/>
          </rPr>
          <t>Resonance Frequency</t>
        </r>
      </text>
    </comment>
    <comment ref="A141" authorId="0" shapeId="0" xr:uid="{410498DB-75F0-4F2C-AEE6-68DD493F3765}">
      <text>
        <r>
          <rPr>
            <b/>
            <sz val="9"/>
            <color indexed="81"/>
            <rFont val="Tahoma"/>
            <family val="2"/>
          </rPr>
          <t>Q-Factor</t>
        </r>
      </text>
    </comment>
    <comment ref="A142" authorId="0" shapeId="0" xr:uid="{376CBE9B-F241-4FB3-85A1-786EFA38DEC2}">
      <text>
        <r>
          <rPr>
            <b/>
            <sz val="9"/>
            <color indexed="81"/>
            <rFont val="Tahoma"/>
            <family val="2"/>
          </rPr>
          <t>Reading Distance</t>
        </r>
      </text>
    </comment>
    <comment ref="A143" authorId="0" shapeId="0" xr:uid="{95B83AE1-FF20-4ACC-BEF1-16B2D327320B}">
      <text>
        <r>
          <rPr>
            <b/>
            <sz val="9"/>
            <color indexed="81"/>
            <rFont val="Tahoma"/>
            <family val="2"/>
          </rPr>
          <t>Antenna Location in IL, ICC, and IAC</t>
        </r>
      </text>
    </comment>
    <comment ref="A144" authorId="0" shapeId="0" xr:uid="{B6171771-1924-4423-BC20-8D7D47B96DEB}">
      <text>
        <r>
          <rPr>
            <b/>
            <sz val="9"/>
            <color indexed="81"/>
            <rFont val="Tahoma"/>
            <family val="2"/>
          </rPr>
          <t>Antenna Design – Minimum distance between mechanical personalization areas and the antenna in IL, ICC, IAC</t>
        </r>
      </text>
    </comment>
    <comment ref="H144" authorId="0" shapeId="0" xr:uid="{33F0C3CB-D947-4765-B260-0F855A77C0ED}">
      <text>
        <r>
          <rPr>
            <b/>
            <sz val="9"/>
            <color indexed="81"/>
            <rFont val="Tahoma"/>
            <family val="2"/>
          </rPr>
          <t>adjustments for IAC and revised wording</t>
        </r>
      </text>
    </comment>
    <comment ref="A145" authorId="0" shapeId="0" xr:uid="{CDD7E10A-038D-456C-AFA2-13D9B4954414}">
      <text>
        <r>
          <rPr>
            <b/>
            <sz val="9"/>
            <color indexed="81"/>
            <rFont val="Tahoma"/>
            <family val="2"/>
          </rPr>
          <t>Antenna Design non-compliant with #2805# – Card Embossability</t>
        </r>
      </text>
    </comment>
    <comment ref="A147" authorId="0" shapeId="0" xr:uid="{AE105A89-6CE4-487B-9D31-32B871EBB594}">
      <text>
        <r>
          <rPr>
            <b/>
            <sz val="9"/>
            <color indexed="81"/>
            <rFont val="Tahoma"/>
            <family val="2"/>
          </rPr>
          <t>3 wheel Test Robustness</t>
        </r>
      </text>
    </comment>
    <comment ref="A148" authorId="0" shapeId="0" xr:uid="{C00E50B0-0B6E-4A5E-A92B-01C070424410}">
      <text>
        <r>
          <rPr>
            <b/>
            <sz val="9"/>
            <color indexed="81"/>
            <rFont val="Tahoma"/>
            <family val="2"/>
          </rPr>
          <t>Wrapping Test Robustness</t>
        </r>
      </text>
    </comment>
    <comment ref="A149" authorId="0" shapeId="0" xr:uid="{F0CA3BE9-156B-4657-A54F-D67A0831C927}">
      <text>
        <r>
          <rPr>
            <b/>
            <sz val="9"/>
            <color indexed="81"/>
            <rFont val="Tahoma"/>
            <family val="2"/>
          </rPr>
          <t>Solidity – Adhesion of ICM to Card</t>
        </r>
      </text>
    </comment>
    <comment ref="A151" authorId="0" shapeId="0" xr:uid="{4D6E16FF-05F2-4CA9-B207-E0AE41C8F990}">
      <text>
        <r>
          <rPr>
            <b/>
            <sz val="9"/>
            <color indexed="81"/>
            <rFont val="Tahoma"/>
            <family val="2"/>
          </rPr>
          <t>Width and Height [IS7810]</t>
        </r>
      </text>
    </comment>
    <comment ref="A152" authorId="0" shapeId="0" xr:uid="{71344914-76FD-4A66-A2D5-F338AFADE9B0}">
      <text>
        <r>
          <rPr>
            <b/>
            <sz val="9"/>
            <color indexed="81"/>
            <rFont val="Tahoma"/>
            <family val="2"/>
          </rPr>
          <t>Thickness outside Contacts, Embossed Areas and Add-on Areas [IS7810]</t>
        </r>
      </text>
    </comment>
    <comment ref="A153" authorId="0" shapeId="0" xr:uid="{C2883103-39AC-4F94-AE4B-B064CF632911}">
      <text>
        <r>
          <rPr>
            <b/>
            <sz val="9"/>
            <color indexed="81"/>
            <rFont val="Tahoma"/>
            <family val="2"/>
          </rPr>
          <t>Thickness within Add-on Areas</t>
        </r>
      </text>
    </comment>
    <comment ref="A154" authorId="0" shapeId="0" xr:uid="{2D1940A2-D184-4010-A531-56F252196CB6}">
      <text>
        <r>
          <rPr>
            <b/>
            <sz val="9"/>
            <color indexed="81"/>
            <rFont val="Tahoma"/>
            <family val="2"/>
          </rPr>
          <t>Corners [IS7810]</t>
        </r>
      </text>
    </comment>
    <comment ref="A155" authorId="0" shapeId="0" xr:uid="{73E0F177-A709-47C6-8392-2B9CF60FA70D}">
      <text>
        <r>
          <rPr>
            <b/>
            <sz val="9"/>
            <color indexed="81"/>
            <rFont val="Tahoma"/>
            <family val="2"/>
          </rPr>
          <t>Card Edges [IS7810]</t>
        </r>
      </text>
    </comment>
    <comment ref="A156" authorId="0" shapeId="0" xr:uid="{A9CABE4E-F9C9-46C6-B19F-8C8244E8BC4F}">
      <text>
        <r>
          <rPr>
            <b/>
            <sz val="9"/>
            <color indexed="81"/>
            <rFont val="Tahoma"/>
            <family val="2"/>
          </rPr>
          <t>Opacity of cards with an opaque core [IS7810]</t>
        </r>
      </text>
    </comment>
    <comment ref="A157" authorId="0" shapeId="0" xr:uid="{AEE15A23-794B-4E40-82A2-767FC9A737FD}">
      <text>
        <r>
          <rPr>
            <b/>
            <sz val="9"/>
            <color indexed="81"/>
            <rFont val="Tahoma"/>
            <family val="2"/>
          </rPr>
          <t>Opacity of cards with a translucent or transparent core [IS7810]</t>
        </r>
      </text>
    </comment>
    <comment ref="A158" authorId="0" shapeId="0" xr:uid="{4433CE82-0F03-49AD-AACE-6006F23C78F9}">
      <text>
        <r>
          <rPr>
            <b/>
            <sz val="9"/>
            <color indexed="81"/>
            <rFont val="Tahoma"/>
            <family val="2"/>
          </rPr>
          <t>Magnetic Stripe – Application Technology</t>
        </r>
      </text>
    </comment>
    <comment ref="A159" authorId="0" shapeId="0" xr:uid="{159E77A5-48B3-4FE0-B54B-7659A4453E84}">
      <text>
        <r>
          <rPr>
            <b/>
            <sz val="9"/>
            <color indexed="81"/>
            <rFont val="Tahoma"/>
            <family val="2"/>
          </rPr>
          <t>Magnetic Stripe – Location of Magnetic Stripe [ISO7811-6]</t>
        </r>
      </text>
    </comment>
    <comment ref="A160" authorId="0" shapeId="0" xr:uid="{52C57FE7-FE9D-48AE-AAEE-AFAEF841949D}">
      <text>
        <r>
          <rPr>
            <b/>
            <sz val="9"/>
            <color indexed="81"/>
            <rFont val="Tahoma"/>
            <family val="2"/>
          </rPr>
          <t>Magnetic Stripe – Magnetic Stripe Area Warpage [ISO7811-6]</t>
        </r>
      </text>
    </comment>
    <comment ref="A161" authorId="0" shapeId="0" xr:uid="{13264810-E409-4449-9C71-F25500DD13A2}">
      <text>
        <r>
          <rPr>
            <b/>
            <sz val="9"/>
            <color indexed="81"/>
            <rFont val="Tahoma"/>
            <family val="2"/>
          </rPr>
          <t>Magnetic Stripe – Magnetic Stripe Surface Distortions [ISO7811-6]</t>
        </r>
      </text>
    </comment>
    <comment ref="A162" authorId="0" shapeId="0" xr:uid="{8734E57D-9717-46A0-AE87-9DD060D23CD3}">
      <text>
        <r>
          <rPr>
            <b/>
            <sz val="9"/>
            <color indexed="81"/>
            <rFont val="Tahoma"/>
            <family val="2"/>
          </rPr>
          <t>Magnetic Stripe – Magnetic Stripe Surface Roughness [ISO7811-6]</t>
        </r>
      </text>
    </comment>
    <comment ref="A163" authorId="0" shapeId="0" xr:uid="{AD9A614B-6129-49B0-AF1B-224A7D37E937}">
      <text>
        <r>
          <rPr>
            <b/>
            <sz val="9"/>
            <color indexed="81"/>
            <rFont val="Tahoma"/>
            <family val="2"/>
          </rPr>
          <t>Magnetic Stripe – Adhesion of Stripe to Card [ISO7811-6]</t>
        </r>
      </text>
    </comment>
    <comment ref="A164" authorId="0" shapeId="0" xr:uid="{8C921EC2-E0C5-4AB2-9FCE-F9EA3C6B88D5}">
      <text>
        <r>
          <rPr>
            <b/>
            <sz val="9"/>
            <color indexed="81"/>
            <rFont val="Tahoma"/>
            <family val="2"/>
          </rPr>
          <t>Magnetic Stripe – Wear from Read/Write Head [ISO7811-6]</t>
        </r>
      </text>
    </comment>
    <comment ref="A165" authorId="0" shapeId="0" xr:uid="{03D3FCE0-C5A5-46F1-8F57-1F824F3688F0}">
      <text>
        <r>
          <rPr>
            <b/>
            <sz val="9"/>
            <color indexed="81"/>
            <rFont val="Tahoma"/>
            <family val="2"/>
          </rPr>
          <t>Magnetic Stripe – Dynamic Characteristics of a High Coercivity Magnetic Stripe [ISO7811-6]</t>
        </r>
      </text>
    </comment>
    <comment ref="A166" authorId="0" shapeId="0" xr:uid="{B95295A7-958A-447A-8812-F70A04ED55D3}">
      <text>
        <r>
          <rPr>
            <b/>
            <sz val="9"/>
            <color indexed="81"/>
            <rFont val="Tahoma"/>
            <family val="2"/>
          </rPr>
          <t>Solidity – Peel Strength of the Overlay [IS7810]</t>
        </r>
      </text>
    </comment>
    <comment ref="A167" authorId="0" shapeId="0" xr:uid="{3F35D2F3-06D4-430D-9278-3A3A55326C5F}">
      <text>
        <r>
          <rPr>
            <b/>
            <sz val="9"/>
            <color indexed="81"/>
            <rFont val="Tahoma"/>
            <family val="2"/>
          </rPr>
          <t>Solidity – Peel Strength between Core Layers [IS7810]</t>
        </r>
      </text>
    </comment>
    <comment ref="A168" authorId="0" shapeId="0" xr:uid="{DF79CD37-1245-4ADD-AAC8-7F938FAF4417}">
      <text>
        <r>
          <rPr>
            <b/>
            <sz val="9"/>
            <color indexed="81"/>
            <rFont val="Tahoma"/>
            <family val="2"/>
          </rPr>
          <t>Solidity – Peel Strength of the Overlay after Temperature and Humidity Exposure</t>
        </r>
      </text>
    </comment>
    <comment ref="A169" authorId="0" shapeId="0" xr:uid="{BAC9DEC7-E748-4877-9934-B065A80C615A}">
      <text>
        <r>
          <rPr>
            <b/>
            <sz val="9"/>
            <color indexed="81"/>
            <rFont val="Tahoma"/>
            <family val="2"/>
          </rPr>
          <t>Solidity – Resistance to Corner Impact</t>
        </r>
      </text>
    </comment>
    <comment ref="A170" authorId="0" shapeId="0" xr:uid="{D2E1362F-D5AE-49EE-AA51-D55EE5532F27}">
      <text>
        <r>
          <rPr>
            <b/>
            <sz val="9"/>
            <color indexed="81"/>
            <rFont val="Tahoma"/>
            <family val="2"/>
          </rPr>
          <t>Solidity – Resistance to Impact</t>
        </r>
      </text>
    </comment>
    <comment ref="A171" authorId="0" shapeId="0" xr:uid="{FABA190A-A370-41F0-B1E5-64C9678C057A}">
      <text>
        <r>
          <rPr>
            <b/>
            <sz val="9"/>
            <color indexed="81"/>
            <rFont val="Tahoma"/>
            <family val="2"/>
          </rPr>
          <t>Solidity – Resistance to Surface Abrasion</t>
        </r>
      </text>
    </comment>
    <comment ref="A172" authorId="0" shapeId="0" xr:uid="{9B6FC8C7-BAE0-492D-8C9F-90C998C11338}">
      <text>
        <r>
          <rPr>
            <b/>
            <sz val="9"/>
            <color indexed="81"/>
            <rFont val="Tahoma"/>
            <family val="2"/>
          </rPr>
          <t>Solidity – Adhesion or Blocking [IS7810]</t>
        </r>
      </text>
    </comment>
    <comment ref="A173" authorId="0" shapeId="0" xr:uid="{7BA3CD61-6D4E-477F-ABD5-EB2264B846E0}">
      <text>
        <r>
          <rPr>
            <b/>
            <sz val="9"/>
            <color indexed="81"/>
            <rFont val="Tahoma"/>
            <family val="2"/>
          </rPr>
          <t>Layout and Printing – Printing according to Card Design Standards</t>
        </r>
      </text>
    </comment>
    <comment ref="X173" authorId="0" shapeId="0" xr:uid="{AD1A9C40-FB5F-444B-A5D1-3D602C2A7702}">
      <text>
        <r>
          <rPr>
            <b/>
            <sz val="9"/>
            <color indexed="81"/>
            <rFont val="Tahoma"/>
            <family val="2"/>
          </rPr>
          <t>Verify for each artwork being produced with an outdated logo at the time of the audit that vendor has informed issuer accordingly and has received written permission from issuer to produce card with outdated logo.</t>
        </r>
      </text>
    </comment>
    <comment ref="A174" authorId="0" shapeId="0" xr:uid="{030802ED-A5DB-4192-B977-D71FCDB7FFCD}">
      <text>
        <r>
          <rPr>
            <b/>
            <sz val="9"/>
            <color indexed="81"/>
            <rFont val="Tahoma"/>
            <family val="2"/>
          </rPr>
          <t>Layout and Printing – Color Reference System	and Printed Color Tolerance</t>
        </r>
      </text>
    </comment>
    <comment ref="A175" authorId="0" shapeId="0" xr:uid="{DB3F1FE3-62CD-42AE-9429-BD7DFD233759}">
      <text>
        <r>
          <rPr>
            <b/>
            <sz val="9"/>
            <color indexed="81"/>
            <rFont val="Tahoma"/>
            <family val="2"/>
          </rPr>
          <t>Layout and Printing – Printing Registration</t>
        </r>
      </text>
    </comment>
    <comment ref="A176" authorId="0" shapeId="0" xr:uid="{B84362F6-E506-46CF-8962-6D25531C6AEE}">
      <text>
        <r>
          <rPr>
            <b/>
            <sz val="9"/>
            <color indexed="81"/>
            <rFont val="Tahoma"/>
            <family val="2"/>
          </rPr>
          <t>Layout and Printing – Printing Defects</t>
        </r>
      </text>
    </comment>
    <comment ref="A177" authorId="0" shapeId="0" xr:uid="{2F46F10D-3CA1-4A0C-9502-DC543CDC83D7}">
      <text>
        <r>
          <rPr>
            <b/>
            <sz val="9"/>
            <color indexed="81"/>
            <rFont val="Tahoma"/>
            <family val="2"/>
          </rPr>
          <t>Layout and Printing – Card Assembly Defects</t>
        </r>
      </text>
    </comment>
    <comment ref="A178" authorId="0" shapeId="0" xr:uid="{74182AB2-8415-4F9D-BA66-6E970228FFC6}">
      <text>
        <r>
          <rPr>
            <b/>
            <sz val="9"/>
            <color indexed="81"/>
            <rFont val="Tahoma"/>
            <family val="2"/>
          </rPr>
          <t>Layout and Printing – UV Printing</t>
        </r>
      </text>
    </comment>
    <comment ref="A179" authorId="0" shapeId="0" xr:uid="{B1CDB2AF-C9E1-4DD8-9BDD-5E357D6A9CE1}">
      <text>
        <r>
          <rPr>
            <b/>
            <sz val="9"/>
            <color indexed="81"/>
            <rFont val="Tahoma"/>
            <family val="2"/>
          </rPr>
          <t>Layout and Printing – Printed Security Elements</t>
        </r>
      </text>
    </comment>
    <comment ref="A180" authorId="0" shapeId="0" xr:uid="{5D5EDEC4-9FF8-42D6-8DD2-A72F1BDE9283}">
      <text>
        <r>
          <rPr>
            <b/>
            <sz val="9"/>
            <color indexed="81"/>
            <rFont val="Tahoma"/>
            <family val="2"/>
          </rPr>
          <t>Hologram (including PBM)</t>
        </r>
      </text>
    </comment>
    <comment ref="A181" authorId="0" shapeId="0" xr:uid="{CBED6F02-AED4-4409-973E-A65DA786178E}">
      <text>
        <r>
          <rPr>
            <b/>
            <sz val="9"/>
            <color indexed="81"/>
            <rFont val="Tahoma"/>
            <family val="2"/>
          </rPr>
          <t>Signature Panel</t>
        </r>
      </text>
    </comment>
    <comment ref="A182" authorId="0" shapeId="0" xr:uid="{AD1047C4-5BCE-4138-A361-B4E30A5FD9AF}">
      <text>
        <r>
          <rPr>
            <b/>
            <sz val="9"/>
            <color indexed="81"/>
            <rFont val="Tahoma"/>
            <family val="2"/>
          </rPr>
          <t>ICC – Surface Stability – Inlay not affecting Visual Aspect of Card</t>
        </r>
      </text>
    </comment>
    <comment ref="A183" authorId="0" shapeId="0" xr:uid="{6BAB8686-F189-45E7-8B1F-4E6625BED19F}">
      <text>
        <r>
          <rPr>
            <b/>
            <sz val="9"/>
            <color indexed="81"/>
            <rFont val="Tahoma"/>
            <family val="2"/>
          </rPr>
          <t>IC Location in IL, ilICC and IAC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<sst xmlns="http://schemas.openxmlformats.org/spreadsheetml/2006/main" count="14232" uniqueCount="2452">
  <si>
    <t>Company</t>
  </si>
  <si>
    <t>Site</t>
  </si>
  <si>
    <t>ID</t>
  </si>
  <si>
    <t>Section</t>
  </si>
  <si>
    <t>Title</t>
  </si>
  <si>
    <t>Qualification</t>
  </si>
  <si>
    <t>Minimum Sample Size</t>
  </si>
  <si>
    <t>Test Method</t>
  </si>
  <si>
    <t>Monitoring</t>
  </si>
  <si>
    <t>Retest within lot or time interval required after … items</t>
  </si>
  <si>
    <t>Vendor Declaration</t>
  </si>
  <si>
    <t>Monitoring (Production control, Monitoring programs)</t>
  </si>
  <si>
    <t>Monitoring Frequency (samples/lot or time interval)</t>
  </si>
  <si>
    <t>ISO 9000</t>
  </si>
  <si>
    <t>CQM Requirement</t>
  </si>
  <si>
    <t>Self Assessment</t>
  </si>
  <si>
    <t>Auditor:</t>
  </si>
  <si>
    <t>Audit date:</t>
  </si>
  <si>
    <t>Auditor conformity statement</t>
  </si>
  <si>
    <t>How to use this form?</t>
  </si>
  <si>
    <t>The white columns define the requirements, the test methods and minimum sampling requirements</t>
  </si>
  <si>
    <t>The blue coloumns shall be completed by the vendor based on the vendor's self assessment of conformity with the CQM Requirements</t>
  </si>
  <si>
    <t>The green columns shall be completed by the CQM Auditor during the CQM Audit</t>
  </si>
  <si>
    <t>The different product tabs apply as follows:</t>
  </si>
  <si>
    <t>IC: Integrated Circuit</t>
  </si>
  <si>
    <t>ICM: Integrated Circuit Module, the assembly incorporating the IC in such form that it can be implemented into a card.</t>
  </si>
  <si>
    <t>CB: Card Body, the plastic assembly without an embedded ICM, but optionally with an embedded antenna.</t>
  </si>
  <si>
    <t>PIL: Proximity Inlay, Layer with antenna and IC for placing between printed sheets and overlay to form an PICC, typically through lamination and punching.</t>
  </si>
  <si>
    <t>The tab "QMS - has 9000 Cert" is for the Quality Management System assessment of an ISO 9001 certified vendor.</t>
  </si>
  <si>
    <t>The tab "QMS - NO 9000 Cert" is for the Quality Management System assessment of a vendor, who is not ISO 9001 certified.</t>
  </si>
  <si>
    <t>Site:</t>
  </si>
  <si>
    <t>Company:</t>
  </si>
  <si>
    <t>Productname:</t>
  </si>
  <si>
    <t>Representative:</t>
  </si>
  <si>
    <t>Date:</t>
  </si>
  <si>
    <t>ProductID (e.g. PartNr):</t>
  </si>
  <si>
    <t xml:space="preserve">Product Monitoring Frequency (e.g. 100%, AQL 0.65, 1/1000, 1/month) </t>
  </si>
  <si>
    <t>Comment / Reference to audit report section</t>
  </si>
  <si>
    <t>Changes after</t>
  </si>
  <si>
    <t xml:space="preserve">Related corrective action(s) </t>
  </si>
  <si>
    <t xml:space="preserve">Notes or reference to audit report section </t>
  </si>
  <si>
    <t>"Technical" indicates that the requirement has changed to an extent, that may require retesting the product for compliance. Changes indicated as "Technical" are changes to sampling requirements, to limits or tolerances, or any other substantial change to a requirement.</t>
  </si>
  <si>
    <t>"Editorial" indicates that the wording of the requirement has changed, but no changes were made that might influence if a product is compliant to the requirement. Changes indicated as "Editorial" are corrections of typographic errors, erroneous references, adding information to help understanding the requirement etc.</t>
  </si>
  <si>
    <t>Test equipment used to monitor compliance</t>
  </si>
  <si>
    <t>Production equipment primarily influencing the characteristic prior to testing.</t>
  </si>
  <si>
    <t>ISO 9000 Certificate covers</t>
  </si>
  <si>
    <t>Qualification test method reference (Vendor's document how to conduct the test; or laboratory if subcontracted)</t>
  </si>
  <si>
    <t>Qualification Report Reference (Vendor's document reference, containing the result of this qualification test)</t>
  </si>
  <si>
    <t>Monitoring test method reference (Vendor's document, e.g. work or test instruction, defining that and how this test is conducted.)</t>
  </si>
  <si>
    <t>Monitoring record reference (Vendor's control Record, SPC Database, etc, used to document the result of this monitoring test)</t>
  </si>
  <si>
    <t>CQM Assessment Plan</t>
  </si>
  <si>
    <t>[Auditor]</t>
  </si>
  <si>
    <t>Productname and ProductID shall be those of a product or product family representative for the subsequent declaration. E.g. the productname could be "Banking Card CB, 5 layers, PVC for a CB; and the ProductID could be B1236789 (the article number of that CB construction in the vendor's ERP system).</t>
  </si>
  <si>
    <t>"Changes after:" indicates if, and what severity of change was made to the requirement. A description of the changes has been added as a comment.</t>
  </si>
  <si>
    <t>Auditor's Assessment</t>
  </si>
  <si>
    <t>Conformity:
(NC+/nc-/RI/Full)</t>
  </si>
  <si>
    <t>NC+</t>
  </si>
  <si>
    <t>nc-</t>
  </si>
  <si>
    <t>RI</t>
  </si>
  <si>
    <t>Full</t>
  </si>
  <si>
    <t>Yes</t>
  </si>
  <si>
    <t>No</t>
  </si>
  <si>
    <t>100% Control</t>
  </si>
  <si>
    <t>Alternate Method</t>
  </si>
  <si>
    <t>Sampling w/o Fails</t>
  </si>
  <si>
    <t>Sampling with Fails</t>
  </si>
  <si>
    <t>Procedure only</t>
  </si>
  <si>
    <t>Practice only</t>
  </si>
  <si>
    <t>n/a</t>
  </si>
  <si>
    <t>Applicable to Product</t>
  </si>
  <si>
    <t>Product 1</t>
  </si>
  <si>
    <t>Product 2</t>
  </si>
  <si>
    <t>Product 3</t>
  </si>
  <si>
    <t>Product 4</t>
  </si>
  <si>
    <t>Product 5</t>
  </si>
  <si>
    <t>Product 6</t>
  </si>
  <si>
    <t>Product 7</t>
  </si>
  <si>
    <t>Product 8</t>
  </si>
  <si>
    <t>Product compliance level - Qualification</t>
  </si>
  <si>
    <t>Product compliance level - Monitoring</t>
  </si>
  <si>
    <t>Product Configuration</t>
  </si>
  <si>
    <t>Audited</t>
  </si>
  <si>
    <t>Assessment Result - Conformity Percentage</t>
  </si>
  <si>
    <t>Assessment Result - Conformity Count</t>
  </si>
  <si>
    <t>Product Category</t>
  </si>
  <si>
    <t>Product</t>
  </si>
  <si>
    <t>tbd</t>
  </si>
  <si>
    <t>Include</t>
  </si>
  <si>
    <t>[Vendor]</t>
  </si>
  <si>
    <t>Sum</t>
  </si>
  <si>
    <t>A</t>
  </si>
  <si>
    <t>B</t>
  </si>
  <si>
    <t>C</t>
  </si>
  <si>
    <t>D</t>
  </si>
  <si>
    <t>Applicable</t>
  </si>
  <si>
    <t>ICC: Integrated Circuit Card, CB with an embedded IC. This tab now includes the various requirements applicable to ICC, DICC, PICC, either made with an ICM, or with an IL containing the IC.</t>
  </si>
  <si>
    <t>P: Personalization, the process of applying card-holder specific information to the card.</t>
  </si>
  <si>
    <t>To find the corresponding section in the document CQM Requirements, best search for the "QuickTag" included in the ID field, the 4 digit number between the '#'s.</t>
  </si>
  <si>
    <t>IAC: Interactive Card, a card containing advanced electronics (for a payment card), such as buttons, displays, batteries, biometric sensors.</t>
  </si>
  <si>
    <t>Vendor's comment and additional information Vendor likes to provide</t>
  </si>
  <si>
    <t>Vendor's QMS Processes comply with this CQM requirement (Yes/Procedure only/Practice only/No)</t>
  </si>
  <si>
    <t>Qualification test method conform to CQM (Yes: Conform, A: altenative method used, No: Conformity not verified, n/a not applicable)</t>
  </si>
  <si>
    <t>Monitoring Method conform?
(Yes: Conform, A: altenative method used, No: Conformity not monitored, n/a no monitoring required)</t>
  </si>
  <si>
    <t>Not monitored</t>
  </si>
  <si>
    <t>Not assessed (timing constraints)</t>
  </si>
  <si>
    <t>Product Requirements</t>
  </si>
  <si>
    <t>Product specific QMS Requirements</t>
  </si>
  <si>
    <t>Notes (or reference to audit report section containing the notes)</t>
  </si>
  <si>
    <t>Related documents</t>
  </si>
  <si>
    <t>Related equipment</t>
  </si>
  <si>
    <t>ID
Requirement Tag</t>
  </si>
  <si>
    <t>General Explanations</t>
  </si>
  <si>
    <t>Conformity:
(NC+/nc-/RI/Full/n/a)</t>
  </si>
  <si>
    <t>Auditor's observation
(Separate by ALT+ENTER if multiple)</t>
  </si>
  <si>
    <t>Insert a reference to the Vendor's documented information that defines the related process the vendor claims to be compliant to this CQM requirement (Policy/Procedure/Process/Work Instruction reference and section). If multiple documents, define one main one.</t>
  </si>
  <si>
    <t>Product(s) conform to CQM (Yes/No/tbd/na)</t>
  </si>
  <si>
    <t>Monitored products conform:
If the method tests 100%: 100% Control. 
If sampling check and no fails found over past 12 months, select "Sampling w/o Fails", otherwise "Sampling with Fails" or "Not monitored"</t>
  </si>
  <si>
    <t>Qualification Conformity:
(NC+/nc-/RI/Full/na)</t>
  </si>
  <si>
    <t>Monitoring Conformity:
(NC+/nc-/RI/Full/na)</t>
  </si>
  <si>
    <t>Action recommended by Auditor
(Separate by ALT+ENTER if multiple, same number and sequence as in column "Auditor's observation" to the left)</t>
  </si>
  <si>
    <t>IL: Inlay, Layer with either an antenna, or a contact plate and an IC, or both. This tab now includes the various requirements applicable to AIL, PIL, DIL, KIL.</t>
  </si>
  <si>
    <t>Import function</t>
  </si>
  <si>
    <t>Insert reference(s) to the Vendor's documented information that defines the related information the vendor claims to be compliant to this CQM requirement (Policy/Procedure/Process/Work Instruction/Report reference and section)</t>
  </si>
  <si>
    <t>Production equipment</t>
  </si>
  <si>
    <t>Test equipment</t>
  </si>
  <si>
    <t>Audit date (Start):</t>
  </si>
  <si>
    <t>Audit date (End):</t>
  </si>
  <si>
    <t>Audit Report date:</t>
  </si>
  <si>
    <t>Attachments</t>
  </si>
  <si>
    <t>Filename, preferably with link (CTRL+K)</t>
  </si>
  <si>
    <t>Audit Attendees List</t>
  </si>
  <si>
    <t>Strengths</t>
  </si>
  <si>
    <t>Weaknesses</t>
  </si>
  <si>
    <t>Improvements since the previous audit</t>
  </si>
  <si>
    <t>Regressions since the previous audit</t>
  </si>
  <si>
    <t>IC</t>
  </si>
  <si>
    <t>ICM</t>
  </si>
  <si>
    <t>IL</t>
  </si>
  <si>
    <t>CB</t>
  </si>
  <si>
    <t>ICC</t>
  </si>
  <si>
    <t>P</t>
  </si>
  <si>
    <t>IAC</t>
  </si>
  <si>
    <t>iacIL</t>
  </si>
  <si>
    <t>Site Address</t>
  </si>
  <si>
    <t>CQM Primary Contact</t>
  </si>
  <si>
    <t>Section 1 - to be completed by the Vendor prior to the audit</t>
  </si>
  <si>
    <t>Attachments to be provided by the Vendor prior to the audit:</t>
  </si>
  <si>
    <t>Auditor's Name</t>
  </si>
  <si>
    <t>Corporate Senior Management OrgChart (with names)</t>
  </si>
  <si>
    <t>Site Quality Management OrgChart (with names), unless in Site OrgChart</t>
  </si>
  <si>
    <t>Site OrgChart (with names), unless in Corporate OrgChart</t>
  </si>
  <si>
    <t>Responsibilities applicable for the site:</t>
  </si>
  <si>
    <t>Site responsibility for managing compliance with CQM Requirements</t>
  </si>
  <si>
    <t>Site complaint handling responsibility</t>
  </si>
  <si>
    <t>Site responsibility for customer interface</t>
  </si>
  <si>
    <t>Name of Department or Staff member</t>
  </si>
  <si>
    <t>Site Identification</t>
  </si>
  <si>
    <t>Name:
E-mail:
Phone:</t>
  </si>
  <si>
    <t>Site management responsible for Quality Management</t>
  </si>
  <si>
    <t>CQMAP Sections completed by:</t>
  </si>
  <si>
    <t>Name or Date</t>
  </si>
  <si>
    <t>QMS Section completed by (Name):</t>
  </si>
  <si>
    <t>QMS Section completed at (Date):</t>
  </si>
  <si>
    <t>Product Sections completed by (Name)</t>
  </si>
  <si>
    <t>Product Sections completed at (Date):</t>
  </si>
  <si>
    <t>CQM Audit Contact (if different from CQM Primary Contact)</t>
  </si>
  <si>
    <t>Auditor</t>
  </si>
  <si>
    <t>Auditor's Company Name</t>
  </si>
  <si>
    <t>Auditor's E-Mail</t>
  </si>
  <si>
    <t>Auditor's Phone:</t>
  </si>
  <si>
    <t>Information</t>
  </si>
  <si>
    <t>Audit</t>
  </si>
  <si>
    <t>Section 2 - prior to Audit by Auditor</t>
  </si>
  <si>
    <t>Section 3</t>
  </si>
  <si>
    <t>Section 4 - after audit by Auditor</t>
  </si>
  <si>
    <t>Audit Report:</t>
  </si>
  <si>
    <t>Audit Conclusion</t>
  </si>
  <si>
    <t>Enter the address of the site. This is the address the audit will take place at, not the mailing address. Separate lines with ALT+ENTER</t>
  </si>
  <si>
    <t>Enter the name of the company owning the site</t>
  </si>
  <si>
    <t>Enter name, e-mail address, and phone number of the CQM Primary Contact</t>
  </si>
  <si>
    <t>Enter name, e-mail address, and phone number of the operational contact for the audit within the site, if different from the CQM Primary Contact</t>
  </si>
  <si>
    <t>Enter the name of the person completing the QMS worksheet.</t>
  </si>
  <si>
    <t>Review of the CAP (Corrective Action Plan) from the previous Audit (by Auditor) - during the audit</t>
  </si>
  <si>
    <t>Worksheet or file containing the previous action plan</t>
  </si>
  <si>
    <t>Total number of actions (including recommendations for improvement)</t>
  </si>
  <si>
    <t>Percentage of actions not completed</t>
  </si>
  <si>
    <t>Percentage of actions partially completed</t>
  </si>
  <si>
    <t>Percentage of actions fully completed</t>
  </si>
  <si>
    <t>Percentage QMS Requirements with a major NC</t>
  </si>
  <si>
    <t>Percentage QMS Requirements with minor NC</t>
  </si>
  <si>
    <t>Compliance Level QMS</t>
  </si>
  <si>
    <t>Percentage of QMS requirements without a non-conformity</t>
  </si>
  <si>
    <t>Percentage Product Requirements with a major NC</t>
  </si>
  <si>
    <t>Percentage Product Requirements with minor NC</t>
  </si>
  <si>
    <t>Compliance Level Products</t>
  </si>
  <si>
    <t>Instructions to complete this form</t>
  </si>
  <si>
    <t>Who?</t>
  </si>
  <si>
    <t>What?</t>
  </si>
  <si>
    <t>Vendor</t>
  </si>
  <si>
    <t>Enter the name of the department (or for small organizations that of the individual)</t>
  </si>
  <si>
    <t>Enter the name of the individual responsible</t>
  </si>
  <si>
    <t>Copy the file into the same directory as this CQMAP, add "3. " in front of the file, and insert a hyperlink to the file by pressing CTRL+K and selecting the renamed file.</t>
  </si>
  <si>
    <t>Copy the file into the same directory as this CQMAP, add "4. " in front of the file, and insert a hyperlink to the file by pressing CTRL+K and selecting the renamed file.</t>
  </si>
  <si>
    <t>Copy the file into the same directory as this CQMAP, add "4.1 " in front of the file, and insert a hyperlink to the file by pressing CTRL+K and selecting the renamed file.</t>
  </si>
  <si>
    <t>Enter the date the QMS worksheet was completed.</t>
  </si>
  <si>
    <t>Enter the date the product worksheets were completed.</t>
  </si>
  <si>
    <t>Enter the name of the person completing the product worksheets. If the different product sections are completed by different representatives, then please enter the name of the respective representative in each product worksheet instead and insert "See product worksheets" here.</t>
  </si>
  <si>
    <t>Enter the Auditor's name</t>
  </si>
  <si>
    <t>Enter the Auditor Company's name</t>
  </si>
  <si>
    <t>Enter the Auditor's e-mail address</t>
  </si>
  <si>
    <t>Enter the Auditor's phone number</t>
  </si>
  <si>
    <t>Enter the Start Date of the Audit. This is the first day of the actual audit.</t>
  </si>
  <si>
    <t>Enter the End Date of the Audit. This is the last day of the actual audit.</t>
  </si>
  <si>
    <t>Corrective Action Plan from the previous audit</t>
  </si>
  <si>
    <t>When?</t>
  </si>
  <si>
    <t>Prior to the audit</t>
  </si>
  <si>
    <t>During the audit</t>
  </si>
  <si>
    <t>After the audit</t>
  </si>
  <si>
    <t>Enter the date you finished the Audit Report.</t>
  </si>
  <si>
    <t>Copy the file containing the attendees list into the same directory as this CQMAP, and insert a hyperlink to the file by pressing CTRL+K and selecting the renamed file, or insert a worksheet with the attendee list into this CQMAP, rename it to "Attende List" and insert a link by pressing CTRL+K and selecting "place in this document".</t>
  </si>
  <si>
    <t>What</t>
  </si>
  <si>
    <t>At the end of the audit</t>
  </si>
  <si>
    <t>Checklist to complete this form:</t>
  </si>
  <si>
    <t>Audit Scope &amp; Compliance Levels</t>
  </si>
  <si>
    <t>Action recommended by Auditor
(Separate by ALT+ENTER if multiple, same count and sequence as in column "Auditor's observation" to the left)</t>
  </si>
  <si>
    <t>Describe</t>
  </si>
  <si>
    <t>Product Category - Summary</t>
  </si>
  <si>
    <t>Enter the name of the site, typically: country, city; if multiple sites in same city add street or borough</t>
  </si>
  <si>
    <t>Audit Report section:</t>
  </si>
  <si>
    <t>Filename or worksheet, preferably with link (CTRL+K)</t>
  </si>
  <si>
    <t>Percentage of QMS requirements with a major non-conformity</t>
  </si>
  <si>
    <t>Percentage of QMS requirements with a minor non-conformity</t>
  </si>
  <si>
    <t>Percentage of Product requirements with a major non-conformity</t>
  </si>
  <si>
    <t>Percentage of Product requirements with a minor non-conformity</t>
  </si>
  <si>
    <t>Percentage of Product requirements without a non-conformity</t>
  </si>
  <si>
    <t>QMS and Product worksheets:</t>
  </si>
  <si>
    <t>Completing the Worksheets</t>
  </si>
  <si>
    <t>The tabs "ic" to "p" to "iac" are for the different products defined in the CQM Requirements.</t>
  </si>
  <si>
    <t>Additional Information from the Auditor</t>
  </si>
  <si>
    <t>List of Documents</t>
  </si>
  <si>
    <t>After the Audit</t>
  </si>
  <si>
    <t>Auto</t>
  </si>
  <si>
    <t>Grade A: Pass, no Major Non-Conformities</t>
  </si>
  <si>
    <t>Grade B: Pass, only a few Non-Conformities</t>
  </si>
  <si>
    <t>Grade C: Pass, many Non-Conformities</t>
  </si>
  <si>
    <t>Grade D: Fail, too many Non-Conformities</t>
  </si>
  <si>
    <t>Automatic Summary Rank derived from the Vendor's Ranks per Activity</t>
  </si>
  <si>
    <t>Auditor's summary Ranking:</t>
  </si>
  <si>
    <t>Rank</t>
  </si>
  <si>
    <t>Customer ID (CID) - GVCP certifiable Vendors only (CB, ICC, P, IAC), else 'n/a'</t>
  </si>
  <si>
    <t>Enter the Mastercard CVCS Reference for the site, as is shown near the bottom of the "Mastercard Card Vendor Conformity Statement".</t>
  </si>
  <si>
    <t>Enter the Mastercard Customer ID (also called CID) as is shown near the bottom of the site's GVCP Certificate</t>
  </si>
  <si>
    <t>Name</t>
  </si>
  <si>
    <t>Job Title</t>
  </si>
  <si>
    <t>Phone</t>
  </si>
  <si>
    <t>E-Mail</t>
  </si>
  <si>
    <t>based on CQM Requirements Version</t>
  </si>
  <si>
    <t>Insert a hyperlink to the file or worksheet containing the Audit Plan.</t>
  </si>
  <si>
    <t>Add a link to the worksheet or document containing the Corrective Action Plan</t>
  </si>
  <si>
    <t>Add a link to the worksheet or document containing the List of Documents</t>
  </si>
  <si>
    <t>The vendor shall also complete the blue columns in the QMS and Product worksheets prior to the audit, and submit the completed CQM Assessment Plan to the auditor prior to the audit.</t>
  </si>
  <si>
    <t>Columns E to G define whose responsibility it is to complete each row, and give some guidance how to complete the information. The responsibility is also indicated by colour.</t>
  </si>
  <si>
    <t>Additional information:</t>
  </si>
  <si>
    <t>The vendor shall complete the blue columns of the applicable QMS and Product Tabs.</t>
  </si>
  <si>
    <t>iacIL: Inlay to produce an Interactive Card, a card containing advanced electronics (for a payment card), such as buttons, displays, batteries, biometric sensors.</t>
  </si>
  <si>
    <t>DO NOT COPY OR MOVE WORKSHEETS BETWEEN FILES!</t>
  </si>
  <si>
    <t>IF COMPLETING MULTIPLE CQM ASSESSMENT PLANS, EG FOR MULTIPLE PRODUCTS OF THE SAME TYPE, MAKE A COPY OF THE EMPTY FILE AND COMPLETE IT FOR THE ADDITIONAL PRODUCT! YOU CAN COPY AND PASTE DATA BETWEEN FILES, EG THE QMS WORKSHEETS.</t>
  </si>
  <si>
    <t>For the import macro previously avilable in this form, see https://www.trucert.com/cqmtools (after 2020-04-30) or e-mail uwe@trucert.com</t>
  </si>
  <si>
    <t>Additional Evidence requested by Auditor</t>
  </si>
  <si>
    <t>Additional Evidence provided by Vendor</t>
  </si>
  <si>
    <t>based on CQMAP Template</t>
  </si>
  <si>
    <t>Audit type (On-Site Audit or Remote Assessment)</t>
  </si>
  <si>
    <t>CQMAP Worksheet</t>
  </si>
  <si>
    <t>CAP - Corrective Action Plan</t>
  </si>
  <si>
    <t>[Company]</t>
  </si>
  <si>
    <t>[Site]</t>
  </si>
  <si>
    <t>In the "Product Configuration" table identify each product to be included in the audit by selecting "Yes" from the pull down menu in column C.
In the "Optional Process Steps" configuration table, identify each "Optional Process Step" to be included in the audit by selecting "Yes" from the pull down menu in column C.</t>
  </si>
  <si>
    <t>Identify the products and "Optional Process Steps" audited by selecting "Yes" from the drop-down menu in column D for each product audited. Determine the Rank for each product audited by selecting the Rank from the pull down menu in column E.
Confirm the "Optional Process Steps" audited by selecting "Yes" in column D in the "Optional Process Steps" configuration table, if any.</t>
  </si>
  <si>
    <t>Reviewed</t>
  </si>
  <si>
    <t>Received</t>
  </si>
  <si>
    <t>Label</t>
  </si>
  <si>
    <t>LabelName</t>
  </si>
  <si>
    <t>LabelLevel</t>
  </si>
  <si>
    <t>NA</t>
  </si>
  <si>
    <t>AF</t>
  </si>
  <si>
    <t>QMS - has 9001 Cert</t>
  </si>
  <si>
    <t>QMS - NO 9001 Cert</t>
  </si>
  <si>
    <t>ic</t>
  </si>
  <si>
    <t>icm</t>
  </si>
  <si>
    <t>il</t>
  </si>
  <si>
    <t>cb</t>
  </si>
  <si>
    <t>icc</t>
  </si>
  <si>
    <t>p</t>
  </si>
  <si>
    <t>iacil</t>
  </si>
  <si>
    <t>iac</t>
  </si>
  <si>
    <t>Please leave the below fields untouched. They are used to avoid corrupted display of the Excel worksheets at times:</t>
  </si>
  <si>
    <t>bsm</t>
  </si>
  <si>
    <t>Process Tag</t>
  </si>
  <si>
    <t>Process Name</t>
  </si>
  <si>
    <t>Not assessed</t>
  </si>
  <si>
    <t>Vendor's Process Documentation complies with CQM requirements #0583# Process Specification and #0584# Process Control Plan?</t>
  </si>
  <si>
    <t>V03-00</t>
  </si>
  <si>
    <t>Insert reference(s) to the Vendor's documented information that defines the process instructions and process specification (CQM Requirement #0583#).</t>
  </si>
  <si>
    <t>Insert reference(s) to the Vendor's documented information that defines the control instructions and process control plan (CQM Requirement #0584#).</t>
  </si>
  <si>
    <t>Name, city, country of the site this process is executed in.
You may leave this empty if process step is conducted by Vendor in the site subject to this audit.</t>
  </si>
  <si>
    <t>CVCS Reference - GVCP certifiable Vendors only (CB, ICC, IAC), else 'n/a'</t>
  </si>
  <si>
    <t>BSM</t>
  </si>
  <si>
    <t>iacicm</t>
  </si>
  <si>
    <t>iacICM</t>
  </si>
  <si>
    <t>Audit Plan (Insert, or link with CTRL+K)</t>
  </si>
  <si>
    <t>Workshops/Activities</t>
  </si>
  <si>
    <t>List the workshops/activities to be included in the certificate in this site, separated by CTRL+Enter. Specify the exact products to be covered in the worksheet "Audit Scope &amp; Compliance Levels", and complete the corresponding product worksheets.</t>
  </si>
  <si>
    <t>#0583# Process configuration &amp; Process Specification, #0584# Process Control Plan &amp; Instructions</t>
  </si>
  <si>
    <t>Used for CQM Product</t>
  </si>
  <si>
    <t>Scheme:</t>
  </si>
  <si>
    <t>CQM</t>
  </si>
  <si>
    <t>Observation Summary</t>
  </si>
  <si>
    <t>Count</t>
  </si>
  <si>
    <t>Vendor - Define Corrective Actions:</t>
  </si>
  <si>
    <t>Status:</t>
  </si>
  <si>
    <t>NC+ only</t>
  </si>
  <si>
    <t>Auditee:</t>
  </si>
  <si>
    <t>Corrective Actions defined by [name]:</t>
  </si>
  <si>
    <t>Corrective Actions defined at [date]:</t>
  </si>
  <si>
    <t>Services provided:</t>
  </si>
  <si>
    <t>Vendor - Report Corrective Action Status:</t>
  </si>
  <si>
    <t>OI</t>
  </si>
  <si>
    <t>Latest update on Corrective Action Status by [name]</t>
  </si>
  <si>
    <t>Status Date:</t>
  </si>
  <si>
    <t>Total Count</t>
  </si>
  <si>
    <t>Latest update on Corrective Action Status by [date]</t>
  </si>
  <si>
    <t/>
  </si>
  <si>
    <t>Sum:</t>
  </si>
  <si>
    <t>\\truserv5\Projects\CQM Development\CQM 2.18.1\CQMAuditReport AutoTemplate.docx</t>
  </si>
  <si>
    <t>\\truserv5\Projects\TSYS SA Mexico\CQM 2020\1. CQM Audit Report 2020 Total System Services de Mexico S.A. de C.V Toluca estado de Mexico, Mexico..docx</t>
  </si>
  <si>
    <t>1. Define the Finding</t>
  </si>
  <si>
    <r>
      <t xml:space="preserve">2. Plan the Corrective Actions following the audit (required </t>
    </r>
    <r>
      <rPr>
        <b/>
        <u/>
        <sz val="10"/>
        <color theme="0"/>
        <rFont val="Arial Narrow"/>
        <family val="2"/>
      </rPr>
      <t>before audit report</t>
    </r>
    <r>
      <rPr>
        <b/>
        <sz val="10"/>
        <color theme="0"/>
        <rFont val="Arial Narrow"/>
        <family val="2"/>
      </rPr>
      <t xml:space="preserve"> can be issued)</t>
    </r>
  </si>
  <si>
    <r>
      <t>3. Report Status of the Corrective Action progressively (</t>
    </r>
    <r>
      <rPr>
        <b/>
        <u/>
        <sz val="10"/>
        <color theme="0"/>
        <rFont val="Arial Narrow"/>
        <family val="2"/>
      </rPr>
      <t>after the audit report</t>
    </r>
    <r>
      <rPr>
        <b/>
        <sz val="10"/>
        <color theme="0"/>
        <rFont val="Arial Narrow"/>
        <family val="2"/>
      </rPr>
      <t xml:space="preserve"> was issued)</t>
    </r>
  </si>
  <si>
    <t>4. Review Status of the Corrective Action</t>
  </si>
  <si>
    <t>Action 
Item ID</t>
  </si>
  <si>
    <t>Relates to Requirement</t>
  </si>
  <si>
    <t>Severity</t>
  </si>
  <si>
    <t>Observation</t>
  </si>
  <si>
    <t>Suggested Corrective Action</t>
  </si>
  <si>
    <t>Deadline for 
corrective action</t>
  </si>
  <si>
    <t>Corrective Action</t>
  </si>
  <si>
    <t>Target Date
 for Completion</t>
  </si>
  <si>
    <t>Responsibility</t>
  </si>
  <si>
    <t>Date</t>
  </si>
  <si>
    <t>Status</t>
  </si>
  <si>
    <t>Status Description</t>
  </si>
  <si>
    <t>Evidence for Completion</t>
  </si>
  <si>
    <t>Comment</t>
  </si>
  <si>
    <t>[YY-MM/xxxNN]</t>
  </si>
  <si>
    <t>[#nnnn#]</t>
  </si>
  <si>
    <t>[Verbal Description of the Observation]</t>
  </si>
  <si>
    <t>[Verbal Description of the Action]</t>
  </si>
  <si>
    <t>[Date] or [Next Audit]</t>
  </si>
  <si>
    <t>[Verbal Description of planned Action to remedy the finding]</t>
  </si>
  <si>
    <t>[Date]</t>
  </si>
  <si>
    <t>[Name]</t>
  </si>
  <si>
    <t>[Select from list]</t>
  </si>
  <si>
    <t>[Optional - describe the status, issues why delayed, internal reference, etc.]</t>
  </si>
  <si>
    <t>[File name or link to file]</t>
  </si>
  <si>
    <t>[Text]</t>
  </si>
  <si>
    <t>VendorStatus</t>
  </si>
  <si>
    <t>AuditorStatus</t>
  </si>
  <si>
    <t>Not yet started</t>
  </si>
  <si>
    <t>Open</t>
  </si>
  <si>
    <t>Ongoing</t>
  </si>
  <si>
    <t>Completed</t>
  </si>
  <si>
    <t>Complete</t>
  </si>
  <si>
    <t>Completed, check next audit</t>
  </si>
  <si>
    <t>Cancelled</t>
  </si>
  <si>
    <t>Finding Rejected</t>
  </si>
  <si>
    <t>Replaced by new Action</t>
  </si>
  <si>
    <t>Company Name</t>
  </si>
  <si>
    <t>City</t>
  </si>
  <si>
    <t>Country code ISO 3166-1</t>
  </si>
  <si>
    <t>Enter the company name of the supplier or subcontractor</t>
  </si>
  <si>
    <t>Enter the name of the city the supplier's or subcontractor's facility is located in</t>
  </si>
  <si>
    <t>ISO 3166-1 Country Codes</t>
  </si>
  <si>
    <t>AD</t>
  </si>
  <si>
    <t>Andorra</t>
  </si>
  <si>
    <t>AE</t>
  </si>
  <si>
    <t>United Arab Emirates</t>
  </si>
  <si>
    <t>Afghanistan</t>
  </si>
  <si>
    <t>AG</t>
  </si>
  <si>
    <t>Antigua and Barbuda</t>
  </si>
  <si>
    <t>AI</t>
  </si>
  <si>
    <t>Anguilla</t>
  </si>
  <si>
    <t>AL</t>
  </si>
  <si>
    <t>Albania</t>
  </si>
  <si>
    <t>AM</t>
  </si>
  <si>
    <t>Armenia</t>
  </si>
  <si>
    <t>AO</t>
  </si>
  <si>
    <t>Angola</t>
  </si>
  <si>
    <t>AQ</t>
  </si>
  <si>
    <t>Antarctica</t>
  </si>
  <si>
    <t>AR</t>
  </si>
  <si>
    <t>Argentina</t>
  </si>
  <si>
    <t>AS</t>
  </si>
  <si>
    <t>American Samoa</t>
  </si>
  <si>
    <t>AT</t>
  </si>
  <si>
    <t>Austria</t>
  </si>
  <si>
    <t>AU</t>
  </si>
  <si>
    <t>Australia</t>
  </si>
  <si>
    <t>AW</t>
  </si>
  <si>
    <t>Aruba</t>
  </si>
  <si>
    <t>AX</t>
  </si>
  <si>
    <t>Åland Islands</t>
  </si>
  <si>
    <t>AZ</t>
  </si>
  <si>
    <t>Azerbaijan</t>
  </si>
  <si>
    <t>BA</t>
  </si>
  <si>
    <t>Bosnia and Herzegovina</t>
  </si>
  <si>
    <t>BB</t>
  </si>
  <si>
    <t>Barbados</t>
  </si>
  <si>
    <t>BD</t>
  </si>
  <si>
    <t>Bangladesh</t>
  </si>
  <si>
    <t>BE</t>
  </si>
  <si>
    <t>Belgium</t>
  </si>
  <si>
    <t>BF</t>
  </si>
  <si>
    <t>Burkina Faso</t>
  </si>
  <si>
    <t>BG</t>
  </si>
  <si>
    <t>Bulgaria</t>
  </si>
  <si>
    <t>BH</t>
  </si>
  <si>
    <t>Bahrain</t>
  </si>
  <si>
    <t>BI</t>
  </si>
  <si>
    <t>Burundi</t>
  </si>
  <si>
    <t>BJ</t>
  </si>
  <si>
    <t>Benin</t>
  </si>
  <si>
    <t>BL</t>
  </si>
  <si>
    <t>Saint Barthélemy</t>
  </si>
  <si>
    <t>BM</t>
  </si>
  <si>
    <t>Bermuda</t>
  </si>
  <si>
    <t>BN</t>
  </si>
  <si>
    <t>Brunei Darussalam</t>
  </si>
  <si>
    <t>BO</t>
  </si>
  <si>
    <t>Bolivia (Plurinational State of)</t>
  </si>
  <si>
    <t>BQ</t>
  </si>
  <si>
    <t>Bonaire, Sint Eustatius and Saba</t>
  </si>
  <si>
    <t>BR</t>
  </si>
  <si>
    <t>Brazil</t>
  </si>
  <si>
    <t>BS</t>
  </si>
  <si>
    <t>Bahamas</t>
  </si>
  <si>
    <t>BT</t>
  </si>
  <si>
    <t>Bhutan</t>
  </si>
  <si>
    <t>BV</t>
  </si>
  <si>
    <t>Bouvet Island</t>
  </si>
  <si>
    <t>BW</t>
  </si>
  <si>
    <t>Botswana</t>
  </si>
  <si>
    <t>BY</t>
  </si>
  <si>
    <t>Belarus</t>
  </si>
  <si>
    <t>BZ</t>
  </si>
  <si>
    <t>Belize</t>
  </si>
  <si>
    <t>CA</t>
  </si>
  <si>
    <t>Canada</t>
  </si>
  <si>
    <t>CC</t>
  </si>
  <si>
    <t>Cocos (Keeling) Islands</t>
  </si>
  <si>
    <t>CD</t>
  </si>
  <si>
    <t>Congo, Democratic Republic of the</t>
  </si>
  <si>
    <t>CF</t>
  </si>
  <si>
    <t>Central African Republic</t>
  </si>
  <si>
    <t>CG</t>
  </si>
  <si>
    <t>Congo</t>
  </si>
  <si>
    <t>CH</t>
  </si>
  <si>
    <t>Switzerland</t>
  </si>
  <si>
    <t>CI</t>
  </si>
  <si>
    <t>Côte d'Ivoire</t>
  </si>
  <si>
    <t>CK</t>
  </si>
  <si>
    <t>Cook Islands</t>
  </si>
  <si>
    <t>CL</t>
  </si>
  <si>
    <t>Chile</t>
  </si>
  <si>
    <t>CM</t>
  </si>
  <si>
    <t>Cameroon</t>
  </si>
  <si>
    <t>CN</t>
  </si>
  <si>
    <t>China</t>
  </si>
  <si>
    <t>CO</t>
  </si>
  <si>
    <t>Colombia</t>
  </si>
  <si>
    <t>CR</t>
  </si>
  <si>
    <t>Costa Rica</t>
  </si>
  <si>
    <t>CU</t>
  </si>
  <si>
    <t>Cuba</t>
  </si>
  <si>
    <t>CV</t>
  </si>
  <si>
    <t>Cabo Verde</t>
  </si>
  <si>
    <t>CW</t>
  </si>
  <si>
    <t>Curaçao</t>
  </si>
  <si>
    <t>CX</t>
  </si>
  <si>
    <t>Christmas Island</t>
  </si>
  <si>
    <t>CY</t>
  </si>
  <si>
    <t>Cyprus</t>
  </si>
  <si>
    <t>CZ</t>
  </si>
  <si>
    <t>Czechia</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</si>
  <si>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</si>
  <si>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</si>
  <si>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</si>
  <si>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</si>
  <si>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</si>
  <si>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</si>
  <si>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</si>
  <si>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</si>
  <si>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</si>
  <si>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</si>
  <si>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</si>
  <si>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</si>
  <si>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</si>
  <si>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</si>
  <si>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</si>
  <si>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</si>
  <si>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</si>
  <si>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</si>
  <si>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</si>
  <si>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</si>
  <si>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</si>
  <si>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</si>
  <si>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</si>
  <si>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t>
  </si>
  <si>
    <t>ET</t>
  </si>
  <si>
    <t>Ethiopia</t>
  </si>
  <si>
    <t>FI</t>
  </si>
  <si>
    <t>Finland</t>
  </si>
  <si>
    <t>FJ</t>
  </si>
  <si>
    <t>Fiji</t>
  </si>
  <si>
    <t>FK</t>
  </si>
  <si>
    <t>Falkland Islands (Malvinas)</t>
  </si>
  <si>
    <t>FM</t>
  </si>
  <si>
    <t>Micronesia (Federated States of)</t>
  </si>
  <si>
    <t>FO</t>
  </si>
  <si>
    <t>Faroe Islands</t>
  </si>
  <si>
    <t>FR</t>
  </si>
  <si>
    <t>France</t>
  </si>
  <si>
    <t>GA</t>
  </si>
  <si>
    <t>Gabon</t>
  </si>
  <si>
    <t>GB</t>
  </si>
  <si>
    <t>United Kingdom of Great Britain and Northern Ireland</t>
  </si>
  <si>
    <t>GD</t>
  </si>
  <si>
    <t>Grenada</t>
  </si>
  <si>
    <t>GE</t>
  </si>
  <si>
    <t>Georgia</t>
  </si>
  <si>
    <t>GF</t>
  </si>
  <si>
    <t>French Guiana</t>
  </si>
  <si>
    <t>GG</t>
  </si>
  <si>
    <t>Guernsey</t>
  </si>
  <si>
    <t>GH</t>
  </si>
  <si>
    <t>Ghana</t>
  </si>
  <si>
    <t>GI</t>
  </si>
  <si>
    <t>Gibraltar</t>
  </si>
  <si>
    <t>GL</t>
  </si>
  <si>
    <t>Greenland</t>
  </si>
  <si>
    <t>GM</t>
  </si>
  <si>
    <t>Gambia</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</si>
  <si>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</si>
  <si>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</si>
  <si>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</si>
  <si>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</si>
  <si>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</si>
  <si>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</si>
  <si>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</si>
  <si>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</si>
  <si>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</si>
  <si>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</si>
  <si>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</si>
  <si>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</si>
  <si>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</si>
  <si>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</si>
  <si>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</si>
  <si>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</si>
  <si>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</si>
  <si>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</si>
  <si>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</si>
  <si>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t>
  </si>
  <si>
    <t>HM</t>
  </si>
  <si>
    <t>Heard Island and McDonald Islands</t>
  </si>
  <si>
    <t>HN</t>
  </si>
  <si>
    <t>Honduras</t>
  </si>
  <si>
    <t>HR</t>
  </si>
  <si>
    <t>Croatia</t>
  </si>
  <si>
    <t>HT</t>
  </si>
  <si>
    <t>Haiti</t>
  </si>
  <si>
    <t>HU</t>
  </si>
  <si>
    <t>Hungary</t>
  </si>
  <si>
    <t>Indonesia</t>
  </si>
  <si>
    <t>IE</t>
  </si>
  <si>
    <t>Ireland</t>
  </si>
  <si>
    <t>Israel</t>
  </si>
  <si>
    <t>IM</t>
  </si>
  <si>
    <t>Isle of Man</t>
  </si>
  <si>
    <t>IN</t>
  </si>
  <si>
    <t>India</t>
  </si>
  <si>
    <t>IO</t>
  </si>
  <si>
    <t>British Indian Ocean Territory</t>
  </si>
  <si>
    <t>IQ</t>
  </si>
  <si>
    <t>Iraq</t>
  </si>
  <si>
    <t>IR</t>
  </si>
  <si>
    <t>Iran (Islamic Republic of)</t>
  </si>
  <si>
    <t>IS</t>
  </si>
  <si>
    <t>Iceland</t>
  </si>
  <si>
    <t>IT</t>
  </si>
  <si>
    <t>Italy</t>
  </si>
  <si>
    <t>JE</t>
  </si>
  <si>
    <t>Jersey</t>
  </si>
  <si>
    <t>JM</t>
  </si>
  <si>
    <t>Jamaica</t>
  </si>
  <si>
    <t>JO</t>
  </si>
  <si>
    <t>Jordan</t>
  </si>
  <si>
    <t>JP</t>
  </si>
  <si>
    <t>Japan</t>
  </si>
  <si>
    <t>KE</t>
  </si>
  <si>
    <t>Kenya</t>
  </si>
  <si>
    <t>KG</t>
  </si>
  <si>
    <t>Kyrgyzstan</t>
  </si>
  <si>
    <t>KH</t>
  </si>
  <si>
    <t>Cambodia</t>
  </si>
  <si>
    <t>KI</t>
  </si>
  <si>
    <t>Kiribati</t>
  </si>
  <si>
    <t>KM</t>
  </si>
  <si>
    <t>Comoros</t>
  </si>
  <si>
    <t>KN</t>
  </si>
  <si>
    <t>Saint Kitts and Nevis</t>
  </si>
  <si>
    <t>KP</t>
  </si>
  <si>
    <t>Korea (Democratic People's Republic of)</t>
  </si>
  <si>
    <t>KR</t>
  </si>
  <si>
    <t>Korea, Republic of</t>
  </si>
  <si>
    <t>KW</t>
  </si>
  <si>
    <t>Kuwait</t>
  </si>
  <si>
    <t>KY</t>
  </si>
  <si>
    <t>Cayman Islands</t>
  </si>
  <si>
    <t>KZ</t>
  </si>
  <si>
    <t>Kazakhstan</t>
  </si>
  <si>
    <t>LA</t>
  </si>
  <si>
    <t>Lao People's Democratic Republic</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</si>
  <si>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</si>
  <si>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</si>
  <si>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</si>
  <si>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</si>
  <si>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</si>
  <si>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</si>
  <si>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</si>
  <si>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</si>
  <si>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</si>
  <si>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</si>
  <si>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</si>
  <si>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</si>
  <si>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</si>
  <si>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</si>
  <si>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</si>
  <si>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</si>
  <si>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</si>
  <si>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</si>
  <si>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</si>
  <si>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t>
  </si>
  <si>
    <t>MA</t>
  </si>
  <si>
    <t>Morocco</t>
  </si>
  <si>
    <t>MC</t>
  </si>
  <si>
    <t>Monaco</t>
  </si>
  <si>
    <t>MD</t>
  </si>
  <si>
    <t>Moldova, Republic of</t>
  </si>
  <si>
    <t>ME</t>
  </si>
  <si>
    <t>Montenegro</t>
  </si>
  <si>
    <t>MF</t>
  </si>
  <si>
    <t>Saint Martin (French part)</t>
  </si>
  <si>
    <t>MG</t>
  </si>
  <si>
    <t>Madagascar</t>
  </si>
  <si>
    <t>MH</t>
  </si>
  <si>
    <t>Marshall Islands</t>
  </si>
  <si>
    <t>MK</t>
  </si>
  <si>
    <t>North Macedonia</t>
  </si>
  <si>
    <t>ML</t>
  </si>
  <si>
    <t>Mali</t>
  </si>
  <si>
    <t>MM</t>
  </si>
  <si>
    <t>Myanmar</t>
  </si>
  <si>
    <t>MN</t>
  </si>
  <si>
    <t>Mongolia</t>
  </si>
  <si>
    <t>MO</t>
  </si>
  <si>
    <t>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</si>
  <si>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</si>
  <si>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</si>
  <si>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</si>
  <si>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</si>
  <si>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</si>
  <si>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</si>
  <si>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</si>
  <si>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</si>
  <si>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</si>
  <si>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</si>
  <si>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</si>
  <si>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</si>
  <si>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</si>
  <si>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</si>
  <si>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</si>
  <si>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</si>
  <si>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</si>
  <si>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</si>
  <si>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</si>
  <si>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</si>
  <si>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</si>
  <si>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</si>
  <si>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</si>
  <si>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</si>
  <si>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</si>
  <si>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</si>
  <si>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</si>
  <si>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</si>
  <si>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</si>
  <si>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</si>
  <si>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</si>
  <si>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</si>
  <si>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</si>
  <si>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</si>
  <si>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 Kingdom of the</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</si>
  <si>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</si>
  <si>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</si>
  <si>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</si>
  <si>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</si>
  <si>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</si>
  <si>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</si>
  <si>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</si>
  <si>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</si>
  <si>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</si>
  <si>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</si>
  <si>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</si>
  <si>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</si>
  <si>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</si>
  <si>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</si>
  <si>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</si>
  <si>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</si>
  <si>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</si>
  <si>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</si>
  <si>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</si>
  <si>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</si>
  <si>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</si>
  <si>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</si>
  <si>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PK</t>
  </si>
  <si>
    <t>Pakistan</t>
  </si>
  <si>
    <t>PL</t>
  </si>
  <si>
    <t>Poland</t>
  </si>
  <si>
    <t>PM</t>
  </si>
  <si>
    <t>Saint Pierre and Miquelon</t>
  </si>
  <si>
    <t>PN</t>
  </si>
  <si>
    <t>Pitcairn</t>
  </si>
  <si>
    <t>PR</t>
  </si>
  <si>
    <t>Puerto Rico</t>
  </si>
  <si>
    <t>PS</t>
  </si>
  <si>
    <t>Palestine, State of</t>
  </si>
  <si>
    <t>PT</t>
  </si>
  <si>
    <t>Portugal</t>
  </si>
  <si>
    <t>PW</t>
  </si>
  <si>
    <t>Palau</t>
  </si>
  <si>
    <t>PY</t>
  </si>
  <si>
    <t>Paraguay</t>
  </si>
  <si>
    <t>QA</t>
  </si>
  <si>
    <t>Qatar</t>
  </si>
  <si>
    <t>RE</t>
  </si>
  <si>
    <t>Réunion</t>
  </si>
  <si>
    <t>RO</t>
  </si>
  <si>
    <t>Romania</t>
  </si>
  <si>
    <t>RS</t>
  </si>
  <si>
    <t>Serbia</t>
  </si>
  <si>
    <t>RU</t>
  </si>
  <si>
    <t>Russian Federation</t>
  </si>
  <si>
    <t>RW</t>
  </si>
  <si>
    <t>Rwanda</t>
  </si>
  <si>
    <t>SA</t>
  </si>
  <si>
    <t>Saudi Arabia</t>
  </si>
  <si>
    <t>SB</t>
  </si>
  <si>
    <t>Solomon Islands</t>
  </si>
  <si>
    <t>SC</t>
  </si>
  <si>
    <t>Seychelles</t>
  </si>
  <si>
    <t>SD</t>
  </si>
  <si>
    <t>Sudan</t>
  </si>
  <si>
    <t>SE</t>
  </si>
  <si>
    <t>Sweden</t>
  </si>
  <si>
    <t>SG</t>
  </si>
  <si>
    <t>Singapore</t>
  </si>
  <si>
    <t>SH</t>
  </si>
  <si>
    <t>Saint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</si>
  <si>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</si>
  <si>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</si>
  <si>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</si>
  <si>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</si>
  <si>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</si>
  <si>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</si>
  <si>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</si>
  <si>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</si>
  <si>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</si>
  <si>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</si>
  <si>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</si>
  <si>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</si>
  <si>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</si>
  <si>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</si>
  <si>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</si>
  <si>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Suriname</t>
  </si>
  <si>
    <t>SS</t>
  </si>
  <si>
    <t>South Sudan</t>
  </si>
  <si>
    <t>ST</t>
  </si>
  <si>
    <t>Sao Tome and Principe</t>
  </si>
  <si>
    <t>SV</t>
  </si>
  <si>
    <t>El Salvador</t>
  </si>
  <si>
    <t>SX</t>
  </si>
  <si>
    <t>Sint Maarten (Dutch part)</t>
  </si>
  <si>
    <t>SY</t>
  </si>
  <si>
    <t>Syrian Arab Republic</t>
  </si>
  <si>
    <t>SZ</t>
  </si>
  <si>
    <t>Eswatini</t>
  </si>
  <si>
    <t>TC</t>
  </si>
  <si>
    <t>Turks and Caicos Islands</t>
  </si>
  <si>
    <t>TD</t>
  </si>
  <si>
    <t>Chad</t>
  </si>
  <si>
    <t>TF</t>
  </si>
  <si>
    <t>French Southern Territories</t>
  </si>
  <si>
    <t>TG</t>
  </si>
  <si>
    <t>Togo</t>
  </si>
  <si>
    <t>TH</t>
  </si>
  <si>
    <t>Thailand</t>
  </si>
  <si>
    <t>TJ</t>
  </si>
  <si>
    <t>Tajikistan</t>
  </si>
  <si>
    <t>TK</t>
  </si>
  <si>
    <t>Tokelau</t>
  </si>
  <si>
    <t>TL</t>
  </si>
  <si>
    <t>Timor-Leste</t>
  </si>
  <si>
    <t>TM</t>
  </si>
  <si>
    <t>Turkmenistan</t>
  </si>
  <si>
    <t>TN</t>
  </si>
  <si>
    <t>Tunisia</t>
  </si>
  <si>
    <t>TO</t>
  </si>
  <si>
    <t>Tonga</t>
  </si>
  <si>
    <t>TR</t>
  </si>
  <si>
    <t>Türkiye</t>
  </si>
  <si>
    <t>TT</t>
  </si>
  <si>
    <t>Trinidad and Tobago</t>
  </si>
  <si>
    <t>TV</t>
  </si>
  <si>
    <t>Tuvalu</t>
  </si>
  <si>
    <t>TW</t>
  </si>
  <si>
    <t>TZ</t>
  </si>
  <si>
    <t>Tanzania, United Republic of</t>
  </si>
  <si>
    <t>UA</t>
  </si>
  <si>
    <t>Ukraine</t>
  </si>
  <si>
    <t>UG</t>
  </si>
  <si>
    <t>Uganda</t>
  </si>
  <si>
    <t>UM</t>
  </si>
  <si>
    <t>United States Minor Outlying Islands</t>
  </si>
  <si>
    <t>US</t>
  </si>
  <si>
    <t>United States of America</t>
  </si>
  <si>
    <t>UY</t>
  </si>
  <si>
    <t>Uruguay</t>
  </si>
  <si>
    <t>UZ</t>
  </si>
  <si>
    <t>Uzbekistan</t>
  </si>
  <si>
    <t>VA</t>
  </si>
  <si>
    <t>Holy See</t>
  </si>
  <si>
    <t>VC</t>
  </si>
  <si>
    <t>Saint Vincent and the Grenadines</t>
  </si>
  <si>
    <t>VE</t>
  </si>
  <si>
    <t>Venezuela (Bolivarian Republic of)</t>
  </si>
  <si>
    <t>VG</t>
  </si>
  <si>
    <t>Virgin Islands (British)</t>
  </si>
  <si>
    <t>VI</t>
  </si>
  <si>
    <t>Virgin Islands (U.S.)</t>
  </si>
  <si>
    <t>VN</t>
  </si>
  <si>
    <t>Viet Nam</t>
  </si>
  <si>
    <t>VU</t>
  </si>
  <si>
    <t>Vanuatu</t>
  </si>
  <si>
    <t>WF</t>
  </si>
  <si>
    <t>Wallis and Futuna</t>
  </si>
  <si>
    <t>WS</t>
  </si>
  <si>
    <t>Samoa</t>
  </si>
  <si>
    <t>YE</t>
  </si>
  <si>
    <t>Yemen</t>
  </si>
  <si>
    <t>YT</t>
  </si>
  <si>
    <t>Mayotte</t>
  </si>
  <si>
    <t>ZA</t>
  </si>
  <si>
    <t>South Africa</t>
  </si>
  <si>
    <t>ZM</t>
  </si>
  <si>
    <t>Zambia</t>
  </si>
  <si>
    <t>ZW</t>
  </si>
  <si>
    <t>Zimbabwe</t>
  </si>
  <si>
    <t>Taiwan</t>
  </si>
  <si>
    <t>CQM Certification</t>
  </si>
  <si>
    <t>Country</t>
  </si>
  <si>
    <t>Automatically determined from the ISO 3166-1 Country Code</t>
  </si>
  <si>
    <t>Select or type in the ISO 3166-1 country code for the country the supplier's or subcontractor's facility is located in</t>
  </si>
  <si>
    <t>Component ID</t>
  </si>
  <si>
    <t>Automatically generated for reference in this document and the Audit Report</t>
  </si>
  <si>
    <t>Component Types</t>
  </si>
  <si>
    <t>Product Types</t>
  </si>
  <si>
    <t>Usage Scope</t>
  </si>
  <si>
    <t>CQM Certifiable Components</t>
  </si>
  <si>
    <t>aIL (no IC)</t>
  </si>
  <si>
    <t>Personalization</t>
  </si>
  <si>
    <t>iacIL (No IC)</t>
  </si>
  <si>
    <t>iacIL (with IC)</t>
  </si>
  <si>
    <t>fpBSM (with Fingerprint Sensor)</t>
  </si>
  <si>
    <t>vcBSM (with Voice Sensor)</t>
  </si>
  <si>
    <t>imBSM (with Image Sensor)</t>
  </si>
  <si>
    <t>icIL (IC and antenna)</t>
  </si>
  <si>
    <t>mIL (ICM and antenna)</t>
  </si>
  <si>
    <t>mICC (ICC made from ICM and CB)</t>
  </si>
  <si>
    <t>ilICC (ICC made from icIL, without ICM)</t>
  </si>
  <si>
    <t>fpIAC (with Fingerprint Sensor)</t>
  </si>
  <si>
    <t>imIAC (with Image Sensor)</t>
  </si>
  <si>
    <t>vcIAC (with Voice Sensor)</t>
  </si>
  <si>
    <t>Select the CQM Product this Component is used for.
If the Component is not used to produce any CQM Product subject to this audit then it is not required to list it in this table.</t>
  </si>
  <si>
    <t>Certification Status</t>
  </si>
  <si>
    <t>Supplier (CQM certified)</t>
  </si>
  <si>
    <t>Supplier (CQM certification pending)</t>
  </si>
  <si>
    <t>Supplier (not CQM certified)</t>
  </si>
  <si>
    <t>Other (Describe in Comments)</t>
  </si>
  <si>
    <t>Select the status of the supplier or subcontractor
Note: A supplier typically develops and qualifies their own product and sells it to you, a subcontractor produces for you a component you have developed and qualified.</t>
  </si>
  <si>
    <t>Enter the applicable CQM label if known, otherwise leave empty</t>
  </si>
  <si>
    <t>Add a comment if you feel an additional explanation is needed, otherwise leave empty</t>
  </si>
  <si>
    <t>IC (Wafer production of IC containing the EMV payment application)</t>
  </si>
  <si>
    <t>IC (Wafer Test of IC containing the EMV payment application)</t>
  </si>
  <si>
    <t>IC (Backside processing and/or dicing of any IC)</t>
  </si>
  <si>
    <t>Subcontractor (not CQM certified themselves)</t>
  </si>
  <si>
    <t>Subcontractor (CQM certified themselves)</t>
  </si>
  <si>
    <t>fpApplet (Software in card to enable Fingerprint functionality)</t>
  </si>
  <si>
    <t>imApplet (Software in card to enable Image Recognition functionality)</t>
  </si>
  <si>
    <t>vcApplet (Software in card to enable Voice Recognition functionality)</t>
  </si>
  <si>
    <t>Select the type of component. If the type is not listed, then it is not required to list the component in this table.</t>
  </si>
  <si>
    <t>Certify</t>
  </si>
  <si>
    <t>sIAC (with Display)</t>
  </si>
  <si>
    <t>s+fpIAC (with Display and Fingerprint Sensor)</t>
  </si>
  <si>
    <t>s+imIAC (with Display and Image Sensor)</t>
  </si>
  <si>
    <t>s+vcIAC (with Display and Voice Sensor)</t>
  </si>
  <si>
    <t>sApplet (Software in card to enable Display functionality)</t>
  </si>
  <si>
    <t>Inlay</t>
  </si>
  <si>
    <t>Integrated Circuit</t>
  </si>
  <si>
    <t>Integrated Circuit Module</t>
  </si>
  <si>
    <t>Biometric Sensor Module</t>
  </si>
  <si>
    <t>IAC Inlay</t>
  </si>
  <si>
    <t>Card Body</t>
  </si>
  <si>
    <t>Integrated Circuit Card</t>
  </si>
  <si>
    <t>Acronym</t>
  </si>
  <si>
    <t>Label Recommendation</t>
  </si>
  <si>
    <t>CAP</t>
  </si>
  <si>
    <t>InterActive Card</t>
  </si>
  <si>
    <t>Additional Evidence Requests by Auditor</t>
  </si>
  <si>
    <t>Component ID or Article Number or Name</t>
  </si>
  <si>
    <t>Enter your internal identification of this component, for example Article Number, other identification, or the verbal name you are using to identify the item in your systems.</t>
  </si>
  <si>
    <t>The summary grade is automatically selected as the worst grade granted in the "Audit Scope &amp; Compliance" worksheets. The applicable of the 4 rows below the grade one are automatically highlighted and the applicable one is in addition marked by "X" in column D.</t>
  </si>
  <si>
    <t>Street</t>
  </si>
  <si>
    <t>Province/State</t>
  </si>
  <si>
    <t>Initial/Renewal</t>
  </si>
  <si>
    <t>On-site/Remote</t>
  </si>
  <si>
    <t>Initial</t>
  </si>
  <si>
    <t>On-site</t>
  </si>
  <si>
    <t>Renewal</t>
  </si>
  <si>
    <t>Remote</t>
  </si>
  <si>
    <t>Product Pages</t>
  </si>
  <si>
    <t>Vendor Status Product</t>
  </si>
  <si>
    <t>Vendor Test Method conform</t>
  </si>
  <si>
    <t>Vendor Monitoring Method conform</t>
  </si>
  <si>
    <t>Vendor Monitored Products conform</t>
  </si>
  <si>
    <t>Auditor Qual conform</t>
  </si>
  <si>
    <t>Auditor Monitor conform</t>
  </si>
  <si>
    <t>Additional evidence requested</t>
  </si>
  <si>
    <t>QMS Pages</t>
  </si>
  <si>
    <t>Vendor Process Step Conformity</t>
  </si>
  <si>
    <t>Audit type (Initial or Renewal)</t>
  </si>
  <si>
    <t>Time</t>
  </si>
  <si>
    <t>Item</t>
  </si>
  <si>
    <t>Start of Audit</t>
  </si>
  <si>
    <t>Auditor Recess to prepare List of Findings</t>
  </si>
  <si>
    <t>Presentation of Findings, Closure</t>
  </si>
  <si>
    <t>End of Audit</t>
  </si>
  <si>
    <t>Referenced documents</t>
  </si>
  <si>
    <t>DocID</t>
  </si>
  <si>
    <t>Notes</t>
  </si>
  <si>
    <t>[Vendor's document ID]</t>
  </si>
  <si>
    <t>[Vendor's title of document]
(optional)</t>
  </si>
  <si>
    <t>[Auditor's notes on document (optional)]</t>
  </si>
  <si>
    <t>Hash</t>
  </si>
  <si>
    <t>(First) referenced in Requirement</t>
  </si>
  <si>
    <t>Completed NC+</t>
  </si>
  <si>
    <t>Completed nc-</t>
  </si>
  <si>
    <t>Completed ri</t>
  </si>
  <si>
    <t>Automatic</t>
  </si>
  <si>
    <t>Action completed</t>
  </si>
  <si>
    <t>NCC</t>
  </si>
  <si>
    <t>Mastercard Card Quality Management</t>
  </si>
  <si>
    <t>Show</t>
  </si>
  <si>
    <t>Product Header Row</t>
  </si>
  <si>
    <t>Process Step Row</t>
  </si>
  <si>
    <t>Vendor Conformity Statement</t>
  </si>
  <si>
    <t>CQM Audit Report</t>
  </si>
  <si>
    <t>Audited Company Name:</t>
  </si>
  <si>
    <t>Audited Site Address:</t>
  </si>
  <si>
    <t>Company name</t>
  </si>
  <si>
    <t>Email</t>
  </si>
  <si>
    <t>Start date:</t>
  </si>
  <si>
    <t>End date:</t>
  </si>
  <si>
    <t>Initial/Renewal:</t>
  </si>
  <si>
    <t>On-site/Remote:</t>
  </si>
  <si>
    <t>Final Audit Report date:</t>
  </si>
  <si>
    <t>Document Template:</t>
  </si>
  <si>
    <t>Scope:</t>
  </si>
  <si>
    <t>Audit Scope &amp; Compliance</t>
  </si>
  <si>
    <t>Agenda:</t>
  </si>
  <si>
    <t>Audit Agenda</t>
  </si>
  <si>
    <t>Audit Attendees:</t>
  </si>
  <si>
    <t>Hide</t>
  </si>
  <si>
    <t>Mastercard GVCP CID:</t>
  </si>
  <si>
    <t>CQM certifiable components:</t>
  </si>
  <si>
    <t>Components</t>
  </si>
  <si>
    <t>Control of Changes</t>
  </si>
  <si>
    <t>Vendor's Documents:</t>
  </si>
  <si>
    <t>Auditor's Notes:</t>
  </si>
  <si>
    <t>Compliance Level:</t>
  </si>
  <si>
    <t>Observations:</t>
  </si>
  <si>
    <t>Process Configuration - Process Steps:</t>
  </si>
  <si>
    <t>Done by</t>
  </si>
  <si>
    <t>Process Step</t>
  </si>
  <si>
    <t>Process Control - Batch Yield Limit</t>
  </si>
  <si>
    <t>Auditee Written Evidences List</t>
  </si>
  <si>
    <t>For a list of documents considered relevant during the audit see:</t>
  </si>
  <si>
    <t>Docs</t>
  </si>
  <si>
    <t>Action plan from previous audit:</t>
  </si>
  <si>
    <t>CAP previous</t>
  </si>
  <si>
    <t>Summary status of the Action Plan from the previous Audit</t>
  </si>
  <si>
    <t>%</t>
  </si>
  <si>
    <t>Resolved Major Non Conformities from previous Audit</t>
  </si>
  <si>
    <t>Tag</t>
  </si>
  <si>
    <t>Finding</t>
  </si>
  <si>
    <t>Remaining Major Non Conformities from previous Audit</t>
  </si>
  <si>
    <t>New Action Plan Summary</t>
  </si>
  <si>
    <t>Action plan from this audit:</t>
  </si>
  <si>
    <t>Major</t>
  </si>
  <si>
    <t>Minor</t>
  </si>
  <si>
    <t>Recommendations</t>
  </si>
  <si>
    <t>New Major Non Conformities from this audit</t>
  </si>
  <si>
    <t>Changes and other information</t>
  </si>
  <si>
    <t>Regressions since Previous Audit:</t>
  </si>
  <si>
    <t>Improvements since Previous Audit:</t>
  </si>
  <si>
    <t>Auditor's Additional Comments</t>
  </si>
  <si>
    <t>Overall Compliance Level</t>
  </si>
  <si>
    <t>Grade Recommendation</t>
  </si>
  <si>
    <t>Automatic Summary Rank derived from the Vendor's Ranks per Activity in Audit Scope&amp;Compliance worksheet:</t>
  </si>
  <si>
    <t>IAC Integrated Circuit Module</t>
  </si>
  <si>
    <t>A: Approval, R: Recognition, N: Not in the audit scope.
For inlays and IC card, add number to clarify if the IC is contained in an ICM or an IL:
0 = the site is qualified for IC-in-ICM card production
1 = the site is qualified for IC-in-IL card production (such as Novoflex: sAiL™)
2 = the site is qualified for both technologies (IC-in-ICM and IC-in-IL)</t>
  </si>
  <si>
    <t>Action Plan Completion Status</t>
  </si>
  <si>
    <t>Summary status of the Action Plan from this Audit</t>
  </si>
  <si>
    <t>Count Total</t>
  </si>
  <si>
    <t>Count Completed</t>
  </si>
  <si>
    <t>% Completed</t>
  </si>
  <si>
    <t>Product 10</t>
  </si>
  <si>
    <t>Product 11</t>
  </si>
  <si>
    <t>Product 12</t>
  </si>
  <si>
    <t>Product 13</t>
  </si>
  <si>
    <t>Product 14</t>
  </si>
  <si>
    <t>Product 15</t>
  </si>
  <si>
    <t>Product 16</t>
  </si>
  <si>
    <t>Audit Date:</t>
  </si>
  <si>
    <t>CertScope (elaborate)</t>
  </si>
  <si>
    <t>AuditScope (elaborate)</t>
  </si>
  <si>
    <t>AuditScope (short)</t>
  </si>
  <si>
    <t>CertScope (short)</t>
  </si>
  <si>
    <t>Scope (short)</t>
  </si>
  <si>
    <t>Scope (elaborate)</t>
  </si>
  <si>
    <t>Audit Scope</t>
  </si>
  <si>
    <t>Yes/No</t>
  </si>
  <si>
    <t>Auditor Verdict</t>
  </si>
  <si>
    <t>QMS - has 9001 Cert'!G35</t>
  </si>
  <si>
    <t>CAP previous'</t>
  </si>
  <si>
    <t>QMS - NO 9001 Cert'!G61</t>
  </si>
  <si>
    <t>Introduction, Scope, Pre-audit deliverables</t>
  </si>
  <si>
    <t>CQMAP QMS Worksheet</t>
  </si>
  <si>
    <t>Lunch break</t>
  </si>
  <si>
    <t>continue CQMAP QMS Worksheet</t>
  </si>
  <si>
    <t>End Day 1</t>
  </si>
  <si>
    <t>Product Worksheets CB - QMS Requirements</t>
  </si>
  <si>
    <t>Product Worksheets ICC, P - QMS Requirements</t>
  </si>
  <si>
    <t>Line Audit CB</t>
  </si>
  <si>
    <t>Line Audit ICC, P</t>
  </si>
  <si>
    <t>Summary status of the Action Plan</t>
  </si>
  <si>
    <t>More details requested</t>
  </si>
  <si>
    <t>CQM certified Component Vendor</t>
  </si>
  <si>
    <t>CQM certified Subcontractor</t>
  </si>
  <si>
    <t>NOT CQM certified Component Vendor</t>
  </si>
  <si>
    <t>NOT CQM certified Subcontractor</t>
  </si>
  <si>
    <t>Not assessed (Subcontractor)</t>
  </si>
  <si>
    <t>NCC (Subcontractor)</t>
  </si>
  <si>
    <t>NC+ (Subcontractor)</t>
  </si>
  <si>
    <t>nc- (Subcontractor)</t>
  </si>
  <si>
    <t>RI (Subcontractor)</t>
  </si>
  <si>
    <t>Full (Subcontractor)</t>
  </si>
  <si>
    <t>SAMPLE</t>
  </si>
  <si>
    <t>Site information to be provided by the Vendor prior to the audit:</t>
  </si>
  <si>
    <t>Copy the findings, corrective actions, and corrective actions status from the previous audit into the "CAP previous" worksheet.</t>
  </si>
  <si>
    <t>Enter each CQM certifiable component you obtain from another site, independently of if that site is owned by your own company, or by another, into the Components worksheet.</t>
  </si>
  <si>
    <t>Total</t>
  </si>
  <si>
    <t>In production</t>
  </si>
  <si>
    <t>Number of Staff working in Site:</t>
  </si>
  <si>
    <t>For banking</t>
  </si>
  <si>
    <t>List of non-card products</t>
  </si>
  <si>
    <t>Enter the total number of staff working in this site under "Total" and the number of staff working in production under "In production". This information is requested just to get an idea about the size of the site. Estimates are therefor perfectly acceptable, and the numbers are not subject to verification during the audit.</t>
  </si>
  <si>
    <t>0</t>
  </si>
  <si>
    <r>
      <t>Enter the total number of each CQM Product and Component produced by this site during the previous 12 month, or the previous year (whichever number is easier to obtain). Enter the total number under "Total" and the number produced for banking under "For banking".
It is OK to use k for 1000 (thousand) and M for 1000000 (Million) and G for 1000000000 (Billion in American English)
This information is requested just to get an idea about the size of the site. Estimates are therefor perfectly acceptable, and the numbers are not subject to verification during the audit, unless an exemption according to CQM requirement "</t>
    </r>
    <r>
      <rPr>
        <i/>
        <sz val="11"/>
        <color theme="1"/>
        <rFont val="Arial Narrow"/>
        <family val="2"/>
      </rPr>
      <t>#3120# Pilot, innovative, and interactive cardholder identification products requirement to undergo CQM Audits depending on annual production volume</t>
    </r>
    <r>
      <rPr>
        <sz val="11"/>
        <color theme="1"/>
        <rFont val="Arial Narrow"/>
        <family val="2"/>
      </rPr>
      <t>" is requested for a product or component.</t>
    </r>
  </si>
  <si>
    <t>Additional information you would like to provide about the site (optional)</t>
  </si>
  <si>
    <t>Additional information</t>
  </si>
  <si>
    <t>Number of Products and Components produced in this site, by CQM product type, during the 12 months prior to this audit, or the previous year (whichever is easier to obtain)</t>
  </si>
  <si>
    <t>Enter any additional information NOT addressed by the QMS and Product worksheets, such as major developments of the site, such as additional certifications, major additional equipment. This is entirely optional. You can separate paragraphs by using ALT+ENTER.</t>
  </si>
  <si>
    <t>List of non-card related products produced in this site (no volume information required)</t>
  </si>
  <si>
    <t>Number of Staff working in this site at the time of this audit:</t>
  </si>
  <si>
    <t>Applicable QMS Worksheet</t>
  </si>
  <si>
    <t>If this site produces significant numbers of products that are not related to cards, then please provide a brief list of the major non-card related products. This information is requested just to get an idea about the site and not subject to any verification during the audit.</t>
  </si>
  <si>
    <t>CQM Component or Product Type</t>
  </si>
  <si>
    <t>Next Audit Date:</t>
  </si>
  <si>
    <t>The next CQM Audit must begin on or before this date:</t>
  </si>
  <si>
    <t>This information is automatically copied from the cells above.</t>
  </si>
  <si>
    <t>Previous Audit:</t>
  </si>
  <si>
    <t>Previous audit Rank (select Rank, or select empty if this is the initial audit)</t>
  </si>
  <si>
    <t>Previous audit Type (select on-site or remote, or select empty if this is the initial audit)</t>
  </si>
  <si>
    <t>Select the Rank resulting from the previous audit of this site, select empty if this is the initial audit.</t>
  </si>
  <si>
    <t>Select if the previous audit was an on-site or a remote audit, select empty if this is the initial audit.</t>
  </si>
  <si>
    <t>Automatic calculation, according to the rules in: 
https://cqm8.net/bin/view/Guidance%20and%20Explanations/Re-audit%20Interval%20and%20Remote%20Audit%20Option/</t>
  </si>
  <si>
    <t>Calculated maximum interval until the next audit in months</t>
  </si>
  <si>
    <t>Previous audit - Type</t>
  </si>
  <si>
    <t>Previous audit - Rank</t>
  </si>
  <si>
    <t>This audit - Type</t>
  </si>
  <si>
    <t>This audit - Rank (D116 corrected according to re-audit interval rules)</t>
  </si>
  <si>
    <t>Jump to Coversheet</t>
  </si>
  <si>
    <t>Coversheet:</t>
  </si>
  <si>
    <t>The vendor shall complete the rows 5 to 27 in the worksheet "Coversheet" as defined in columns E to G, define the scope of the audit by selecting "Yes" in column C in the worksheet "Audit Scope &amp; Compliance" for each product to be audited.</t>
  </si>
  <si>
    <t>This CQM Assessment Plan is for use with the CQM Requirements version indicated at the top of the "Coversheet" tab, or a version before that. Do not use outdated CQM Assessment Plans.</t>
  </si>
  <si>
    <t>Coversheet</t>
  </si>
  <si>
    <t>List of CQM certifiable components and services</t>
  </si>
  <si>
    <t>Component or Service Type</t>
  </si>
  <si>
    <t>Supplier of, or Subcontractor for, this Component or Service</t>
  </si>
  <si>
    <t>The next CQM Audit is permitted (but not required) to be a Remote Audit:</t>
  </si>
  <si>
    <t>Rules for next audit date</t>
  </si>
  <si>
    <t>Provisional Next Audit Date</t>
  </si>
  <si>
    <t>(This is the initial Audit)</t>
  </si>
  <si>
    <t>Note: The final decision regarding the resulting rank and when the next audit must take place is determined by Mastercard and Smart Consulting after validation of the audit report, and may deviate from the rank and next audit date determined automatically by this spreadsheet. The rank and audit date shown in this Audit Report worksheet are indicative, preliminary, and non-binding.</t>
  </si>
  <si>
    <t>Cancelled NC+</t>
  </si>
  <si>
    <t>Cancelled nc-</t>
  </si>
  <si>
    <t>Cancelled ri</t>
  </si>
  <si>
    <t>Action cancelled</t>
  </si>
  <si>
    <t>Auditor Qual conform NCC</t>
  </si>
  <si>
    <t>Auditor Monitor conform NCC</t>
  </si>
  <si>
    <t>Report to MC</t>
  </si>
  <si>
    <t>CertScope to MC (short)</t>
  </si>
  <si>
    <t>CertScope to MC (elaborate)</t>
  </si>
  <si>
    <t>N</t>
  </si>
  <si>
    <t>The next CQM Audit is permitted (but not required) to be a Remote Audit (subject to Smart Consulting and Mastercard approval):</t>
  </si>
  <si>
    <t>Note: The final decision regarding the resulting rank, when the next audit must take place, and if the next audit is permitted to be a remote audit is determined by Mastercard and Smart Consulting after validation of the audit report, and may deviate from the rank, next audit date, and permission for a remote audit determined automatically by this spreadsheet. The rank, next audit date, and permission for a remote audit shown in this Audit Report worksheet are indicative, preliminary, and non-binding.</t>
  </si>
  <si>
    <t>Sublabel Recommendation (internal use only)</t>
  </si>
  <si>
    <t>Note: To show only the relevant rows in the audit report worksheet, firstly select "(Select all)" in the filter pull-down menu in cell Z1, then select "Show" only.</t>
  </si>
  <si>
    <t>Conformity:
(NC+/nc-/RI/Full/n/a)
Rules are defined here:
https://cqm8.net/xwiki/bin/view/Guidance%20and%20Explanations/CQM%20Observation%20Classification/</t>
  </si>
  <si>
    <t>IAC worksheet</t>
  </si>
  <si>
    <t>IACIL worksheet</t>
  </si>
  <si>
    <t>BSM worksheet</t>
  </si>
  <si>
    <t>IACICM worksheet</t>
  </si>
  <si>
    <t>P worksheet</t>
  </si>
  <si>
    <t>ICC worksheet</t>
  </si>
  <si>
    <t>CB worksheet</t>
  </si>
  <si>
    <t>IL worksheet</t>
  </si>
  <si>
    <t>ICM worksheet</t>
  </si>
  <si>
    <t>IC worksheet</t>
  </si>
  <si>
    <t>QMS - has 9001 Cert worksheet</t>
  </si>
  <si>
    <t>QMS - NO 9001 Cert worksheet</t>
  </si>
  <si>
    <t>QMS</t>
  </si>
  <si>
    <t>V2.22</t>
  </si>
  <si>
    <t>Previous Version (V2.22.1)</t>
  </si>
  <si>
    <t>QMS - Vendor has 9001 Certificate</t>
  </si>
  <si>
    <t>QMS - Vendor has NO ISO 9001 Certificate</t>
  </si>
  <si>
    <t>#0111#</t>
  </si>
  <si>
    <t>4.4.1</t>
  </si>
  <si>
    <t>Understanding the organization and its context</t>
  </si>
  <si>
    <t>ISO</t>
  </si>
  <si>
    <t>#0112#</t>
  </si>
  <si>
    <t>4.4.2</t>
  </si>
  <si>
    <t>Understanding the needs and expectations of interested parties</t>
  </si>
  <si>
    <t>#0113#</t>
  </si>
  <si>
    <t>4.4.3</t>
  </si>
  <si>
    <t>Determining the scope of the quality management system</t>
  </si>
  <si>
    <t>ISO only</t>
  </si>
  <si>
    <t>#0114#</t>
  </si>
  <si>
    <t>4.4.4</t>
  </si>
  <si>
    <t>Management System and Processes</t>
  </si>
  <si>
    <t>#0211#</t>
  </si>
  <si>
    <t>4.5.1.1</t>
  </si>
  <si>
    <t>Leadership and commitment – General</t>
  </si>
  <si>
    <t>#0212#</t>
  </si>
  <si>
    <t>4.5.1.2</t>
  </si>
  <si>
    <t>Leadership and commitment – Customer focus</t>
  </si>
  <si>
    <t>#0221#</t>
  </si>
  <si>
    <t>4.5.2.1</t>
  </si>
  <si>
    <t>Establishing the quality policy</t>
  </si>
  <si>
    <t>#0222#</t>
  </si>
  <si>
    <t>4.5.2.2</t>
  </si>
  <si>
    <t>Communicating the quality policy</t>
  </si>
  <si>
    <t>#0231#</t>
  </si>
  <si>
    <t>4.5.3</t>
  </si>
  <si>
    <t>Organization – Organizational roles, responsibilities and authorities</t>
  </si>
  <si>
    <t>Nothing</t>
  </si>
  <si>
    <t>#0233#</t>
  </si>
  <si>
    <t>4.5.3.2</t>
  </si>
  <si>
    <t>Organization – CQM Primary Contact</t>
  </si>
  <si>
    <t>#0234#</t>
  </si>
  <si>
    <t>4.5.3.3</t>
  </si>
  <si>
    <t>Organization – Complaints Handling Responsibility</t>
  </si>
  <si>
    <t>#0235#</t>
  </si>
  <si>
    <t>4.5.3.4</t>
  </si>
  <si>
    <t>Organization – Define Vendor/Customer Interface</t>
  </si>
  <si>
    <t>#0236#</t>
  </si>
  <si>
    <t>4.5.3.5</t>
  </si>
  <si>
    <t>Organization – Define Responsibilities for Managing the Order Flow</t>
  </si>
  <si>
    <t>#0310#</t>
  </si>
  <si>
    <t>4.6.1</t>
  </si>
  <si>
    <t>Planning – Actions to address risks and opportunities</t>
  </si>
  <si>
    <t>#0585#</t>
  </si>
  <si>
    <t>4.6.1.2</t>
  </si>
  <si>
    <t>Planning – Risk Management (pFMEA, dFMEA etc)</t>
  </si>
  <si>
    <t>#0311#</t>
  </si>
  <si>
    <t>4.6.2</t>
  </si>
  <si>
    <t>Planning – Quality objectives and planning to achieve them</t>
  </si>
  <si>
    <t>#0312#</t>
  </si>
  <si>
    <t>4.6.3</t>
  </si>
  <si>
    <t>Planning – Planning of changes of the Quality Management System</t>
  </si>
  <si>
    <t>#0411#</t>
  </si>
  <si>
    <t>4.7.1.1</t>
  </si>
  <si>
    <t>Resources – General</t>
  </si>
  <si>
    <t>#0421#</t>
  </si>
  <si>
    <t>4.7.1.2</t>
  </si>
  <si>
    <t>Resources – People</t>
  </si>
  <si>
    <t>#0422#</t>
  </si>
  <si>
    <t>4.7.1.2.2</t>
  </si>
  <si>
    <t>Resources – People – Human Resources for Design and Development</t>
  </si>
  <si>
    <t>#0431#</t>
  </si>
  <si>
    <t>4.7.1.3</t>
  </si>
  <si>
    <t>Resources – Infrastructure</t>
  </si>
  <si>
    <t>#0433#</t>
  </si>
  <si>
    <t>4.7.1.4</t>
  </si>
  <si>
    <t>Resources – Environment for the operation of processes</t>
  </si>
  <si>
    <t>#0432#</t>
  </si>
  <si>
    <t>4.7.2</t>
  </si>
  <si>
    <t>Resources – Physical Security</t>
  </si>
  <si>
    <t>#0441#</t>
  </si>
  <si>
    <t>4.7.2.2.1</t>
  </si>
  <si>
    <t>Monitoring and measuring resources – General</t>
  </si>
  <si>
    <t>#0442#</t>
  </si>
  <si>
    <t>4.7.2.2.2</t>
  </si>
  <si>
    <t>Monitoring and measuring resources – Measurement traceability</t>
  </si>
  <si>
    <t>#0451#</t>
  </si>
  <si>
    <t>4.7.2.3</t>
  </si>
  <si>
    <t>Organizational Knowledge</t>
  </si>
  <si>
    <t>#0461#</t>
  </si>
  <si>
    <t>4.7.3</t>
  </si>
  <si>
    <t>Competence</t>
  </si>
  <si>
    <t>#0462#</t>
  </si>
  <si>
    <t>4.7.4</t>
  </si>
  <si>
    <t>Awareness</t>
  </si>
  <si>
    <t>#0481#</t>
  </si>
  <si>
    <t>4.7.5</t>
  </si>
  <si>
    <t>Communication</t>
  </si>
  <si>
    <t>#0724#</t>
  </si>
  <si>
    <t>4.7.5.2</t>
  </si>
  <si>
    <t>Communication – Declaration and Information of CQM Compliance</t>
  </si>
  <si>
    <t>#0482#</t>
  </si>
  <si>
    <t>4.7.6</t>
  </si>
  <si>
    <t>Documented Information (includes Record Retention)</t>
  </si>
  <si>
    <t>#0580#</t>
  </si>
  <si>
    <t>4.8.1</t>
  </si>
  <si>
    <t>Operational Planning and Control</t>
  </si>
  <si>
    <t>#0652#</t>
  </si>
  <si>
    <t>4.8.1.3</t>
  </si>
  <si>
    <t>Operational Planning and Control – Process Qualification Process</t>
  </si>
  <si>
    <t>#0661#</t>
  </si>
  <si>
    <t>4.8.2.1</t>
  </si>
  <si>
    <t>Requirements for Products and Services – Customer Communication</t>
  </si>
  <si>
    <t>#0662#</t>
  </si>
  <si>
    <t>4.8.2.2</t>
  </si>
  <si>
    <t>Requirements for Products and Services – Determining the Requirements for Products and Services, Order Specification</t>
  </si>
  <si>
    <t>#0663#</t>
  </si>
  <si>
    <t>4.8.2.3</t>
  </si>
  <si>
    <t>Requirements for Products and Services – Review the Requirements for Products and Services</t>
  </si>
  <si>
    <t>#0664#</t>
  </si>
  <si>
    <t>4.8.2.4</t>
  </si>
  <si>
    <t>Requirements for Products and Services – Changes to Requirements for Products and Services</t>
  </si>
  <si>
    <t>#0551#</t>
  </si>
  <si>
    <t>4.8.3.1</t>
  </si>
  <si>
    <t>Design and Development of Products and Services – General</t>
  </si>
  <si>
    <t>#0561#</t>
  </si>
  <si>
    <t>4.8.3.3</t>
  </si>
  <si>
    <t>Design and Development – Design and Development Inputs</t>
  </si>
  <si>
    <t>#0590#</t>
  </si>
  <si>
    <t>4.8.3.6</t>
  </si>
  <si>
    <t>Design and Development – Design and Development Changes</t>
  </si>
  <si>
    <t>#0601#</t>
  </si>
  <si>
    <t>4.8.4.1</t>
  </si>
  <si>
    <t>Control of externally provided processes, products and services - General</t>
  </si>
  <si>
    <t>#0720#</t>
  </si>
  <si>
    <t>4.8.5.2</t>
  </si>
  <si>
    <t>Production and Service Provision – Identification and Traceability</t>
  </si>
  <si>
    <t>#0730#</t>
  </si>
  <si>
    <t>4.8.5.3</t>
  </si>
  <si>
    <t>Production and Service Provision – Property belonging to Customers or External Providers</t>
  </si>
  <si>
    <t>#0740#</t>
  </si>
  <si>
    <t>4.8.5.4</t>
  </si>
  <si>
    <t>Production and Service Provision – Preservation (of process Outputs)</t>
  </si>
  <si>
    <t>#0750#</t>
  </si>
  <si>
    <t>4.8.5.5</t>
  </si>
  <si>
    <t>Production and Service Provision – Post-delivery Activities</t>
  </si>
  <si>
    <t>#0761#</t>
  </si>
  <si>
    <t>4.8.5.6</t>
  </si>
  <si>
    <t>Production and Service Provision – Control of Changes</t>
  </si>
  <si>
    <t>#0762#</t>
  </si>
  <si>
    <t>4.8.5.6.2</t>
  </si>
  <si>
    <t>Production and Service Provision – Change Notification Procedure</t>
  </si>
  <si>
    <t>#0810#</t>
  </si>
  <si>
    <t>4.9.1.1</t>
  </si>
  <si>
    <t>Performance evaluation – Monitoring, measurement, analysis and evaluation – General</t>
  </si>
  <si>
    <t>#0821#</t>
  </si>
  <si>
    <t>4.9.1.1.4</t>
  </si>
  <si>
    <t>Performance evaluation – Product Problem Analysis Infrastructure</t>
  </si>
  <si>
    <t>#0801#</t>
  </si>
  <si>
    <t>4.9.1.2</t>
  </si>
  <si>
    <t>Performance evaluation – Customer Satisfaction Assessment</t>
  </si>
  <si>
    <t>#0831#</t>
  </si>
  <si>
    <t>4.9.1.3</t>
  </si>
  <si>
    <t>Performance evaluation – Analysis and Evaluation</t>
  </si>
  <si>
    <t>#0840#</t>
  </si>
  <si>
    <t>4.9.2</t>
  </si>
  <si>
    <t>Performance evaluation – Internal Audit</t>
  </si>
  <si>
    <t>#0841#</t>
  </si>
  <si>
    <t>4.9.2.1</t>
  </si>
  <si>
    <t>Performance evaluation – Internal Assessment of Conformity to CQM requirements – CQM Assessment Plan and Internal Audit against CQM Requirements</t>
  </si>
  <si>
    <t>#0861#</t>
  </si>
  <si>
    <t>4.9.3.1</t>
  </si>
  <si>
    <t>Performance evaluation – Management Review - General</t>
  </si>
  <si>
    <t>#0862#</t>
  </si>
  <si>
    <t>4.9.3.2</t>
  </si>
  <si>
    <t>Performance evaluation – Management Review Inputs</t>
  </si>
  <si>
    <t>#0863#</t>
  </si>
  <si>
    <t>4.9.3.3</t>
  </si>
  <si>
    <t>Performance evaluation – Management Review Outputs</t>
  </si>
  <si>
    <t>#0880#</t>
  </si>
  <si>
    <t>4.10.1</t>
  </si>
  <si>
    <t>Improvement – General</t>
  </si>
  <si>
    <t>#0883#</t>
  </si>
  <si>
    <t>4.10.1.1</t>
  </si>
  <si>
    <t>Improvement – Customer Complaints, and other Customer Feedback</t>
  </si>
  <si>
    <t>#0882#</t>
  </si>
  <si>
    <t>4.10.2</t>
  </si>
  <si>
    <t>Improvement – Nonconformity and Corrective Action</t>
  </si>
  <si>
    <t>#0881#</t>
  </si>
  <si>
    <t>4.10.3.1</t>
  </si>
  <si>
    <t>Improvement – Continual Improvement</t>
  </si>
  <si>
    <t>3a</t>
  </si>
  <si>
    <t>IC - Integrated Circuit</t>
  </si>
  <si>
    <t>IC - Any IC Activity</t>
  </si>
  <si>
    <t>kIC - contact IC</t>
  </si>
  <si>
    <t>kIC</t>
  </si>
  <si>
    <t>pIC - proximity IC</t>
  </si>
  <si>
    <t>pIC</t>
  </si>
  <si>
    <t>tstIC - test IC Wafer</t>
  </si>
  <si>
    <t>tstIC</t>
  </si>
  <si>
    <t>bckIC - backside treatment of IC Wafer</t>
  </si>
  <si>
    <t>bckIC</t>
  </si>
  <si>
    <t>rdlIC - Apply redistribution layer onto IC Wafer</t>
  </si>
  <si>
    <t>rdlIC</t>
  </si>
  <si>
    <t>bmpIC - bumping the IC Wafer</t>
  </si>
  <si>
    <t>bmpIC</t>
  </si>
  <si>
    <t>sawIC - sawing the IC Wafer</t>
  </si>
  <si>
    <t>sawIC</t>
  </si>
  <si>
    <t>venIC - Vendor for IC</t>
  </si>
  <si>
    <t>venIC</t>
  </si>
  <si>
    <t>subIC - Subcontractor to IC Vendor</t>
  </si>
  <si>
    <t>subIC</t>
  </si>
  <si>
    <t>devIC - develop IC</t>
  </si>
  <si>
    <t>devIC</t>
  </si>
  <si>
    <t>quaIC - qualify IC</t>
  </si>
  <si>
    <t>quaIC</t>
  </si>
  <si>
    <t>prdIC - produce IC</t>
  </si>
  <si>
    <t>prdIC</t>
  </si>
  <si>
    <t>#A00#</t>
  </si>
  <si>
    <t>IQC - Incoming Quality Control</t>
  </si>
  <si>
    <t>no</t>
  </si>
  <si>
    <t>#A10#</t>
  </si>
  <si>
    <t>Wafer Processing - Lithography</t>
  </si>
  <si>
    <t>#A20#</t>
  </si>
  <si>
    <t>Wafer Processing - Etching</t>
  </si>
  <si>
    <t>#A30#</t>
  </si>
  <si>
    <t>Wafer Processing - Deposition</t>
  </si>
  <si>
    <t>#A40#</t>
  </si>
  <si>
    <t>Wafer Processing - Planarization</t>
  </si>
  <si>
    <t>#A50#</t>
  </si>
  <si>
    <t>Wafer Processing - Oxidation</t>
  </si>
  <si>
    <t>#A53#</t>
  </si>
  <si>
    <t>Wafer Processing - Ion Implantation</t>
  </si>
  <si>
    <t>#A57#</t>
  </si>
  <si>
    <t>Wafer Processing - Diffusion</t>
  </si>
  <si>
    <t>#A60#</t>
  </si>
  <si>
    <t>Wafer Processing - Passivation</t>
  </si>
  <si>
    <t>#A70#</t>
  </si>
  <si>
    <t>Wafer Processing - RDL application</t>
  </si>
  <si>
    <t>#A73#</t>
  </si>
  <si>
    <t>Wafer Processing - Bumping</t>
  </si>
  <si>
    <t>#A80#</t>
  </si>
  <si>
    <t>Wafer Processing - Visual Inspection</t>
  </si>
  <si>
    <t>#B10#</t>
  </si>
  <si>
    <t>Wafer Backside - Receipt and Storage</t>
  </si>
  <si>
    <t>#B20#</t>
  </si>
  <si>
    <t>Wafer Backside - Carrier Tape Application</t>
  </si>
  <si>
    <t>#B30#</t>
  </si>
  <si>
    <t>Wafer Backside - Grind and Polish</t>
  </si>
  <si>
    <t>#B50#</t>
  </si>
  <si>
    <t>Wafer Backside - Carrier Tape Removal</t>
  </si>
  <si>
    <t>#C10#</t>
  </si>
  <si>
    <t>Wafer Mounting</t>
  </si>
  <si>
    <t>#C20#</t>
  </si>
  <si>
    <t>Wafer Dicing</t>
  </si>
  <si>
    <t>#L10#</t>
  </si>
  <si>
    <t>Electrical Test</t>
  </si>
  <si>
    <t>#L20#</t>
  </si>
  <si>
    <t>OS Loading</t>
  </si>
  <si>
    <t>#X00#</t>
  </si>
  <si>
    <t>Other Process Steps</t>
  </si>
  <si>
    <t>#X10#</t>
  </si>
  <si>
    <t>Periodic (daily, weekly, etc) controls by Operator, QC, etc, not mentioned above</t>
  </si>
  <si>
    <t>#Y10#</t>
  </si>
  <si>
    <t>Maintenance Controls, eg weekly and monthly controls by Maintenance, not mentioned above</t>
  </si>
  <si>
    <t>#0653#</t>
  </si>
  <si>
    <t>4.8.1.4</t>
  </si>
  <si>
    <t>Operational Planning and Control – Process Qualification Report</t>
  </si>
  <si>
    <t>#0552#</t>
  </si>
  <si>
    <t>4.8.3.2</t>
  </si>
  <si>
    <t>Design and Development – Design and Development Planning</t>
  </si>
  <si>
    <t>Editorial</t>
  </si>
  <si>
    <t>#0553#</t>
  </si>
  <si>
    <t>4.8.3.4.1</t>
  </si>
  <si>
    <t>Design and Development – Feasibility Study</t>
  </si>
  <si>
    <t>#0571#</t>
  </si>
  <si>
    <t>4.8.3.4.2</t>
  </si>
  <si>
    <t>Design and Development – Intermediate and Final Design Reviews</t>
  </si>
  <si>
    <t>#0651#</t>
  </si>
  <si>
    <t>4.8.3.4.3</t>
  </si>
  <si>
    <t>Design and Development – Product Qualification Process</t>
  </si>
  <si>
    <t>#0582#</t>
  </si>
  <si>
    <t>4.8.3.4.4</t>
  </si>
  <si>
    <t>Design and Development – Product Qualification Plan</t>
  </si>
  <si>
    <t>#0654#</t>
  </si>
  <si>
    <t>4.8.3.4.5</t>
  </si>
  <si>
    <t>Design and Development – Product Qualification Report</t>
  </si>
  <si>
    <t>#0706#</t>
  </si>
  <si>
    <t>4.8.3.4.6</t>
  </si>
  <si>
    <t>Design and Development – Only Produce Qualified Products Using Qualified Processes</t>
  </si>
  <si>
    <t>#0581#</t>
  </si>
  <si>
    <t>4.8.3.5</t>
  </si>
  <si>
    <t>Design and Development – Design and Development Outputs</t>
  </si>
  <si>
    <t>#0501#</t>
  </si>
  <si>
    <t>4.8.3.5.2</t>
  </si>
  <si>
    <t>Design and Development – Product Specification</t>
  </si>
  <si>
    <t>#0502#</t>
  </si>
  <si>
    <t>4.8.3.5.3</t>
  </si>
  <si>
    <t>Design and Development – Product Family Specification</t>
  </si>
  <si>
    <t>#0604#</t>
  </si>
  <si>
    <t>4.8.4.2</t>
  </si>
  <si>
    <t>Control of externally provided processes, products and services – Type and extent of control</t>
  </si>
  <si>
    <t>#0605#</t>
  </si>
  <si>
    <t>4.8.4.2.2</t>
  </si>
  <si>
    <t>Procured or subcontracted CQM Products and Components – CQM Certification Status</t>
  </si>
  <si>
    <t>#0603#</t>
  </si>
  <si>
    <t>4.8.4.3</t>
  </si>
  <si>
    <t>Control of externally provided processes, products and services - Information for external providers</t>
  </si>
  <si>
    <t>#0607#</t>
  </si>
  <si>
    <t>4.8.4.5</t>
  </si>
  <si>
    <t>Subcontracted manufacturing of CQM Components – CQM certified Subcontractors</t>
  </si>
  <si>
    <t>#0608#</t>
  </si>
  <si>
    <t>4.8.4.6</t>
  </si>
  <si>
    <t>Subcontracted manufacturing of CQM Components – Subcontractors not CQM certified</t>
  </si>
  <si>
    <t>#0701#</t>
  </si>
  <si>
    <t>4.8.5.1</t>
  </si>
  <si>
    <t>Production and Service Provision – Control of Production and Service Provision, QCP</t>
  </si>
  <si>
    <t>#0702#</t>
  </si>
  <si>
    <t>4.8.5.1.2</t>
  </si>
  <si>
    <t>Production and Service Provision – Product Family Based Sampling</t>
  </si>
  <si>
    <t>#0704#</t>
  </si>
  <si>
    <t>4.8.5.1.3</t>
  </si>
  <si>
    <t>Production and Service Provision – Product Reliability Monitoring</t>
  </si>
  <si>
    <t>#0721#</t>
  </si>
  <si>
    <t>4.8.5.2.2</t>
  </si>
  <si>
    <t>Production and Service Provision – Lot Based Production</t>
  </si>
  <si>
    <t>#0722#</t>
  </si>
  <si>
    <t>4.8.5.2.3</t>
  </si>
  <si>
    <t>Production and Service Provision – Product Traceability</t>
  </si>
  <si>
    <t>#0723#</t>
  </si>
  <si>
    <t>4.8.5.2.4</t>
  </si>
  <si>
    <t>Production and Service Provision – Process Traceability</t>
  </si>
  <si>
    <t>#0741#</t>
  </si>
  <si>
    <t>4.8.5.4.2</t>
  </si>
  <si>
    <t>Production and Service Provision – Compliant Use of Materials and non-CQM Components</t>
  </si>
  <si>
    <t>#0742#</t>
  </si>
  <si>
    <t>4.8.5.4.3</t>
  </si>
  <si>
    <t>Production and Service Provision – Preservation of CQM Product and CQM Components during storage, processing and delivery</t>
  </si>
  <si>
    <t>#0707#</t>
  </si>
  <si>
    <t>4.8.6</t>
  </si>
  <si>
    <t>Production and Service Provision – Batch Yield Limit</t>
  </si>
  <si>
    <t>#0703#</t>
  </si>
  <si>
    <t>4.8.7</t>
  </si>
  <si>
    <t>Production and Service Provision – Release of Product and Services</t>
  </si>
  <si>
    <t>#0781#</t>
  </si>
  <si>
    <t>4.8.8.1</t>
  </si>
  <si>
    <t>Production and Service Provision – Control of Nonconforming Outputs</t>
  </si>
  <si>
    <t>Technical</t>
  </si>
  <si>
    <t>#0705#</t>
  </si>
  <si>
    <t>4.9.1.1.2</t>
  </si>
  <si>
    <t>Performance evaluation – Statistical Process Control</t>
  </si>
  <si>
    <t>#0811#</t>
  </si>
  <si>
    <t>4.9.1.1.3</t>
  </si>
  <si>
    <t>Performance evaluation – Process Capability</t>
  </si>
  <si>
    <t>IC (Any IC)</t>
  </si>
  <si>
    <t>#2001#</t>
  </si>
  <si>
    <t>5.1.1</t>
  </si>
  <si>
    <t>IC Dimensions – maximum area and width to height ratio</t>
  </si>
  <si>
    <t>#6001#</t>
  </si>
  <si>
    <t>None</t>
  </si>
  <si>
    <t>not req'ed</t>
  </si>
  <si>
    <t>#2002#</t>
  </si>
  <si>
    <t>5.1.2</t>
  </si>
  <si>
    <t>Passivation Layer Integrity</t>
  </si>
  <si>
    <t>#6002#</t>
  </si>
  <si>
    <t>#2003#</t>
  </si>
  <si>
    <t>5.1.3</t>
  </si>
  <si>
    <t>IC Backside Roughness</t>
  </si>
  <si>
    <t>#6003#</t>
  </si>
  <si>
    <t>1/Set-up</t>
  </si>
  <si>
    <t>#2006#</t>
  </si>
  <si>
    <t>5.1.6</t>
  </si>
  <si>
    <t>X-rays [IS7810]</t>
  </si>
  <si>
    <t>#6008#</t>
  </si>
  <si>
    <t>#2007#</t>
  </si>
  <si>
    <t>5.1.7</t>
  </si>
  <si>
    <t>Static Magnetic Fields [IS7810]</t>
  </si>
  <si>
    <t>None defined</t>
  </si>
  <si>
    <t>#2011#</t>
  </si>
  <si>
    <t>5.2.4</t>
  </si>
  <si>
    <t>Product Reliability</t>
  </si>
  <si>
    <t>vendor</t>
  </si>
  <si>
    <t>8/Year</t>
  </si>
  <si>
    <t>#2024#</t>
  </si>
  <si>
    <t>5.3.5</t>
  </si>
  <si>
    <t>IC Implementation Guideline</t>
  </si>
  <si>
    <t>spec</t>
  </si>
  <si>
    <t>#2515#</t>
  </si>
  <si>
    <t>7.1.5</t>
  </si>
  <si>
    <t>Loading of Software into IC, ICM, IL, or card before personalization</t>
  </si>
  <si>
    <t>1/Batch</t>
  </si>
  <si>
    <t>#3049#</t>
  </si>
  <si>
    <t>10.1.11</t>
  </si>
  <si>
    <t>Toxicity, Health and Environment</t>
  </si>
  <si>
    <t>#3130#</t>
  </si>
  <si>
    <t>10.1.17</t>
  </si>
  <si>
    <t>Products that are not compliant with applicable CQM requirements – Requirement to maintain a valid CSI Letter</t>
  </si>
  <si>
    <t>New</t>
  </si>
  <si>
    <t>IC with a contact interface (kIC)</t>
  </si>
  <si>
    <t>#2008#</t>
  </si>
  <si>
    <t>5.2.1</t>
  </si>
  <si>
    <t>ESD Robustness to HBM at Contact Pads</t>
  </si>
  <si>
    <t>#6009#</t>
  </si>
  <si>
    <t>#2009#</t>
  </si>
  <si>
    <t>5.2.2</t>
  </si>
  <si>
    <t>Latch-up</t>
  </si>
  <si>
    <t>#6012#</t>
  </si>
  <si>
    <t>#2010#</t>
  </si>
  <si>
    <t>5.2.3</t>
  </si>
  <si>
    <t>Max Input Voltage Ratings - Contact Pads</t>
  </si>
  <si>
    <t>#6013#</t>
  </si>
  <si>
    <t>#2012#</t>
  </si>
  <si>
    <t>5.2.5</t>
  </si>
  <si>
    <t>VPP Contact ("VPP")</t>
  </si>
  <si>
    <t>#2013#</t>
  </si>
  <si>
    <t>5.2.6</t>
  </si>
  <si>
    <t>Supply Voltage (VCC)</t>
  </si>
  <si>
    <t>#6018#</t>
  </si>
  <si>
    <t>#2014#</t>
  </si>
  <si>
    <t>5.2.7</t>
  </si>
  <si>
    <t>Supply Current (ICC)</t>
  </si>
  <si>
    <t>#2015#</t>
  </si>
  <si>
    <t>5.2.8</t>
  </si>
  <si>
    <t>CLK Contact ("CLK") [[EMVK] – § 5.3.4]</t>
  </si>
  <si>
    <t>#6019#</t>
  </si>
  <si>
    <t>#2016#</t>
  </si>
  <si>
    <t>5.2.9</t>
  </si>
  <si>
    <t xml:space="preserve"> I/O Contact ("I/O") [EMVK] §5.3.2]</t>
  </si>
  <si>
    <t>#6020#</t>
  </si>
  <si>
    <t>#2017#</t>
  </si>
  <si>
    <t>5.2.10</t>
  </si>
  <si>
    <t>RST-Contact ("RST") [EMVK] § 5.3.5]</t>
  </si>
  <si>
    <t>#6021#</t>
  </si>
  <si>
    <t>#2018#</t>
  </si>
  <si>
    <t>5.2.11</t>
  </si>
  <si>
    <t>Answer-to-Reset ("ATR")</t>
  </si>
  <si>
    <t>IC with a contactless interface (pIC)</t>
  </si>
  <si>
    <t>#2019#</t>
  </si>
  <si>
    <t>5.3.1</t>
  </si>
  <si>
    <t>ESD Robustness to HBM at Antenna Pads</t>
  </si>
  <si>
    <t>#6010#</t>
  </si>
  <si>
    <t>#2020#</t>
  </si>
  <si>
    <t>5.3.2</t>
  </si>
  <si>
    <t>ESD Robustness to CDM at Contact Pads – IC connected to antenna in ICC</t>
  </si>
  <si>
    <t>#6016#</t>
  </si>
  <si>
    <t>#2021#</t>
  </si>
  <si>
    <t>5.3.3</t>
  </si>
  <si>
    <t>Max Input Voltage Ratings - Contactless Pads</t>
  </si>
  <si>
    <t>3/Year</t>
  </si>
  <si>
    <t>#2022#</t>
  </si>
  <si>
    <t>5.3.4</t>
  </si>
  <si>
    <t>Alternating Magnetic Fields</t>
  </si>
  <si>
    <t>#6015#</t>
  </si>
  <si>
    <t>#2025#</t>
  </si>
  <si>
    <t>5.3.6</t>
  </si>
  <si>
    <t>Carrier Frequency – Operational Range</t>
  </si>
  <si>
    <t>#6023#</t>
  </si>
  <si>
    <t>#2026#</t>
  </si>
  <si>
    <t>5.3.7</t>
  </si>
  <si>
    <t>Carrier Amplitude – Operational Range</t>
  </si>
  <si>
    <t>#6024#</t>
  </si>
  <si>
    <t>#2037#</t>
  </si>
  <si>
    <t>5.3.8</t>
  </si>
  <si>
    <t>Influence of the pICC on the Operating Field</t>
  </si>
  <si>
    <t>#6033#</t>
  </si>
  <si>
    <t>#2027#</t>
  </si>
  <si>
    <t>5.3.9</t>
  </si>
  <si>
    <t>pICC Requirements for Power Transfer PCD to pICC</t>
  </si>
  <si>
    <t>#6034#</t>
  </si>
  <si>
    <t>#2028#</t>
  </si>
  <si>
    <t>5.3.10</t>
  </si>
  <si>
    <t>Tolerance on Power Consumption</t>
  </si>
  <si>
    <t>#2036#</t>
  </si>
  <si>
    <t>5.3.11</t>
  </si>
  <si>
    <t>Power-off Time</t>
  </si>
  <si>
    <t>#6029#</t>
  </si>
  <si>
    <t>#2029#</t>
  </si>
  <si>
    <t>5.3.12</t>
  </si>
  <si>
    <t>Power-on Time</t>
  </si>
  <si>
    <t>#6025#</t>
  </si>
  <si>
    <t>#2030#</t>
  </si>
  <si>
    <t>5.3.13</t>
  </si>
  <si>
    <t>Modulation PCD to pICC – Type A/B (pICC Reception)</t>
  </si>
  <si>
    <t>#6030#</t>
  </si>
  <si>
    <t>#2031#</t>
  </si>
  <si>
    <t>5.3.14</t>
  </si>
  <si>
    <t>pICC Requirements for Load Modulation</t>
  </si>
  <si>
    <t>#6031#</t>
  </si>
  <si>
    <t>#2032#</t>
  </si>
  <si>
    <t>5.3.15</t>
  </si>
  <si>
    <t>Input Impedance</t>
  </si>
  <si>
    <t>#2034#</t>
  </si>
  <si>
    <t>5.3.16</t>
  </si>
  <si>
    <t>Analog Protocol Conformity – Reference Antennas</t>
  </si>
  <si>
    <t>#2035#</t>
  </si>
  <si>
    <t>5.3.17</t>
  </si>
  <si>
    <t>Answer-to-Select ("ATS") or Answer-to-reQuest (“ATQ”)</t>
  </si>
  <si>
    <t>IC production - Wafer backside processing</t>
  </si>
  <si>
    <t>#2004#</t>
  </si>
  <si>
    <t>5.1.4</t>
  </si>
  <si>
    <t>IC Visual Aspect – absence of critical defects</t>
  </si>
  <si>
    <t>#6004#</t>
  </si>
  <si>
    <t>5/Batch</t>
  </si>
  <si>
    <t>#2005#</t>
  </si>
  <si>
    <t>5.1.5</t>
  </si>
  <si>
    <t>Mechanical Robustness – Flex Stress Robustness</t>
  </si>
  <si>
    <t>#6006#</t>
  </si>
  <si>
    <t>IC production - Redistribution layer application</t>
  </si>
  <si>
    <t>IC production - Wafer bumping</t>
  </si>
  <si>
    <t>IC production - Wafer sawing</t>
  </si>
  <si>
    <t>ICM - IC Module</t>
  </si>
  <si>
    <t>ICM - Any ICM Activity</t>
  </si>
  <si>
    <t>kICM - contact ICM</t>
  </si>
  <si>
    <t>kICM</t>
  </si>
  <si>
    <t>pICM - proximity ICM</t>
  </si>
  <si>
    <t>pICM</t>
  </si>
  <si>
    <t>aICM - antenna ICM</t>
  </si>
  <si>
    <t>aICM</t>
  </si>
  <si>
    <t>venICM - Vendor for ICM</t>
  </si>
  <si>
    <t>venICM</t>
  </si>
  <si>
    <t>subICM - Subcontractor to ICM Vendor</t>
  </si>
  <si>
    <t>subICM</t>
  </si>
  <si>
    <t>devICM - develop ICM</t>
  </si>
  <si>
    <t>devICM</t>
  </si>
  <si>
    <t>quaICM - qualify ICM</t>
  </si>
  <si>
    <t>quaICM</t>
  </si>
  <si>
    <t>prdICM - produce ICM</t>
  </si>
  <si>
    <t>prdICM</t>
  </si>
  <si>
    <t>#D10#</t>
  </si>
  <si>
    <t>Die Bonding</t>
  </si>
  <si>
    <t>#D20#</t>
  </si>
  <si>
    <t>Wire Bonding</t>
  </si>
  <si>
    <t>#D30#</t>
  </si>
  <si>
    <t>Encapsulation</t>
  </si>
  <si>
    <t>#D42#</t>
  </si>
  <si>
    <t>Flip Chip Bonding</t>
  </si>
  <si>
    <t>#D52#</t>
  </si>
  <si>
    <t>Underfiller curing</t>
  </si>
  <si>
    <t>IC Module (Any ICM)</t>
  </si>
  <si>
    <t>#2501#</t>
  </si>
  <si>
    <t>7.1.1</t>
  </si>
  <si>
    <t>ICM - Construction and Specification</t>
  </si>
  <si>
    <t>#2502#</t>
  </si>
  <si>
    <t>7.1.2</t>
  </si>
  <si>
    <t>ICM and IL - Reference Implementation and Mechanical Robustness</t>
  </si>
  <si>
    <t>#2503#</t>
  </si>
  <si>
    <t>7.1.3</t>
  </si>
  <si>
    <t>Temperature and Humidity Exposure</t>
  </si>
  <si>
    <t>#8092#</t>
  </si>
  <si>
    <t>20/3rd Month</t>
  </si>
  <si>
    <t>#2514#</t>
  </si>
  <si>
    <t>7.1.4</t>
  </si>
  <si>
    <t>Temperature Cycling</t>
  </si>
  <si>
    <t>#8093#</t>
  </si>
  <si>
    <t>#2505#</t>
  </si>
  <si>
    <t>7.2.1</t>
  </si>
  <si>
    <t>Surface Profile of Contacts [IS7816-1]</t>
  </si>
  <si>
    <t>2/Week</t>
  </si>
  <si>
    <t>#2510#</t>
  </si>
  <si>
    <t>7.2.6.3</t>
  </si>
  <si>
    <t>Wire Bond Pull Strength</t>
  </si>
  <si>
    <t>#2511#</t>
  </si>
  <si>
    <t>7.2.7</t>
  </si>
  <si>
    <t>Contact Assignment</t>
  </si>
  <si>
    <t>IC Module with a contact interface (kICM)</t>
  </si>
  <si>
    <t>#2506#</t>
  </si>
  <si>
    <t>7.2.2</t>
  </si>
  <si>
    <t>Electrical Resistance of Contacts – prior to environmental and chemical exposure testing [IS7810]</t>
  </si>
  <si>
    <t>IS10373-1</t>
  </si>
  <si>
    <t>#2507#</t>
  </si>
  <si>
    <t>7.2.3</t>
  </si>
  <si>
    <t>Electrical Resistance of Contacts – following exposure to Temperature and Humidity</t>
  </si>
  <si>
    <t>#8092# IS10373-1</t>
  </si>
  <si>
    <t>#2513#</t>
  </si>
  <si>
    <t>7.2.4</t>
  </si>
  <si>
    <t>Electrical Resistance of Contacts – following exposure to Salt Mist</t>
  </si>
  <si>
    <t>#2508#</t>
  </si>
  <si>
    <t>7.2.5</t>
  </si>
  <si>
    <t>Contact Layout - Minimum Contact Areas</t>
  </si>
  <si>
    <t>#2509#</t>
  </si>
  <si>
    <t>7.2.6.2</t>
  </si>
  <si>
    <t>Design Rules for the Contact Layout</t>
  </si>
  <si>
    <t>IC Module with a contactless interface (pICM)</t>
  </si>
  <si>
    <t>IL - Inlay</t>
  </si>
  <si>
    <t>IL - Any Inlay Activity</t>
  </si>
  <si>
    <t>aIL - antenna Inlay</t>
  </si>
  <si>
    <t>aIL</t>
  </si>
  <si>
    <t>kIL - contact Inlay</t>
  </si>
  <si>
    <t>kIL</t>
  </si>
  <si>
    <t>pIL - proximity Inlay</t>
  </si>
  <si>
    <t>pIL</t>
  </si>
  <si>
    <t>icIL - IC Inlay</t>
  </si>
  <si>
    <t>icIL</t>
  </si>
  <si>
    <t>mIL - Module Inlay</t>
  </si>
  <si>
    <t>mIL</t>
  </si>
  <si>
    <t>venIL - Vendor for IL</t>
  </si>
  <si>
    <t>venIL</t>
  </si>
  <si>
    <t>subIL - Subcontractor to IL Vendor</t>
  </si>
  <si>
    <t>subIL</t>
  </si>
  <si>
    <t>devIL - develop IL</t>
  </si>
  <si>
    <t>devIL</t>
  </si>
  <si>
    <t>quaIL - qualify IL</t>
  </si>
  <si>
    <t>quaIL</t>
  </si>
  <si>
    <t>prdIL - produce IL</t>
  </si>
  <si>
    <t>prdIL</t>
  </si>
  <si>
    <t>#E10#</t>
  </si>
  <si>
    <t>Carrier Film Printing</t>
  </si>
  <si>
    <t>#E20#</t>
  </si>
  <si>
    <t>Carrier Film Punching or Cutting</t>
  </si>
  <si>
    <t>#E30#</t>
  </si>
  <si>
    <t>ICM Embedding into IL</t>
  </si>
  <si>
    <t>#E40#</t>
  </si>
  <si>
    <t>Wire Embedding</t>
  </si>
  <si>
    <t>#E50#</t>
  </si>
  <si>
    <t>ICM Welding in IL</t>
  </si>
  <si>
    <t>#E60#</t>
  </si>
  <si>
    <t>Connecting additional Components</t>
  </si>
  <si>
    <t>#E70#</t>
  </si>
  <si>
    <t>IL Collation</t>
  </si>
  <si>
    <t>#E80#</t>
  </si>
  <si>
    <t>IL Void filling</t>
  </si>
  <si>
    <t>#E90#</t>
  </si>
  <si>
    <t>IL Lamination</t>
  </si>
  <si>
    <t>Inlay (any IL)</t>
  </si>
  <si>
    <t>#3040#</t>
  </si>
  <si>
    <t>9.2.3</t>
  </si>
  <si>
    <t>Suitability of the IL,  ICC, and IAC for Visual Personalization</t>
  </si>
  <si>
    <t>#3067#</t>
  </si>
  <si>
    <t>10.1.13</t>
  </si>
  <si>
    <t>Suitability for an Identification Notch</t>
  </si>
  <si>
    <t>#3120#</t>
  </si>
  <si>
    <t>10.1.16</t>
  </si>
  <si>
    <t>Pilot, innovative, and interactive cardholder identification products requirement to undergo CQM Audits depending on annual production volume</t>
  </si>
  <si>
    <t>#2801#</t>
  </si>
  <si>
    <t>12.1.1</t>
  </si>
  <si>
    <t>IL – Construction and Specification</t>
  </si>
  <si>
    <t>#2810#</t>
  </si>
  <si>
    <t>12.1.9</t>
  </si>
  <si>
    <t>Inlays and cards containing inlays – Specification of Personalization Restrictions</t>
  </si>
  <si>
    <t>Inlay with a contact interface (kIL, includes dIL)</t>
  </si>
  <si>
    <t>Inlay with a contactless interface (pIL, includes dIL)</t>
  </si>
  <si>
    <t>#3061#</t>
  </si>
  <si>
    <t>11.3.1</t>
  </si>
  <si>
    <t>Verification of Antenna Functionality, and Answer-to-Select (“ATS”) or Answer-to-reQuest (“ATQ”)</t>
  </si>
  <si>
    <t>#3062#</t>
  </si>
  <si>
    <t>11.3.2</t>
  </si>
  <si>
    <t>Resonance Frequency</t>
  </si>
  <si>
    <t>#6023# #6024#</t>
  </si>
  <si>
    <t>2/Batch</t>
  </si>
  <si>
    <t>#3063#</t>
  </si>
  <si>
    <t>11.3.3</t>
  </si>
  <si>
    <t>Q-Factor</t>
  </si>
  <si>
    <t>#3064#</t>
  </si>
  <si>
    <t>11.3.4</t>
  </si>
  <si>
    <t>Reading Distance</t>
  </si>
  <si>
    <t>3/Batch</t>
  </si>
  <si>
    <t>Inlay with an antenna (aIL pIL)</t>
  </si>
  <si>
    <t>#2802#</t>
  </si>
  <si>
    <t>12.1.2</t>
  </si>
  <si>
    <t>IL – Antenna design and electromagnetic performance</t>
  </si>
  <si>
    <t>#2803#</t>
  </si>
  <si>
    <t>12.1.3</t>
  </si>
  <si>
    <t>IL Thickness</t>
  </si>
  <si>
    <t>8/Batch</t>
  </si>
  <si>
    <t>#2804#</t>
  </si>
  <si>
    <t>12.1.4</t>
  </si>
  <si>
    <t>Antenna Location in IL, ICC, and IAC</t>
  </si>
  <si>
    <t>#2805#</t>
  </si>
  <si>
    <t>12.1.5</t>
  </si>
  <si>
    <t>Antenna Design – Minimum distance between mechanical personalization areas and the antenna in IL, ICC, IAC</t>
  </si>
  <si>
    <t>#2806#</t>
  </si>
  <si>
    <t>12.1.6</t>
  </si>
  <si>
    <t>Antenna Design non-compliant with #2805# – IL Embossability</t>
  </si>
  <si>
    <t>20/Month</t>
  </si>
  <si>
    <t>#2807#</t>
  </si>
  <si>
    <t>12.1.7</t>
  </si>
  <si>
    <t>Antenna Design non-compliant with #2805# – Card Embossability</t>
  </si>
  <si>
    <t>Inlay containing an unpackaged IC (icIL); process contains die, wire, or flip-chip bonding</t>
  </si>
  <si>
    <t>#2809#</t>
  </si>
  <si>
    <t>12.1.8</t>
  </si>
  <si>
    <t>IC Location in IL, ilICC and IAC</t>
  </si>
  <si>
    <t>Inlay containing an ICM (mIL); process contains no die, wire, or flip-chip bonding</t>
  </si>
  <si>
    <t>CB - Cardbody</t>
  </si>
  <si>
    <t>CB - Any Cardbody</t>
  </si>
  <si>
    <t>ilCB - inlay Cardbody</t>
  </si>
  <si>
    <t>ilCB</t>
  </si>
  <si>
    <t>plCB - plastic Cardbody</t>
  </si>
  <si>
    <t>plCB</t>
  </si>
  <si>
    <t>meCB - metal Cardbody</t>
  </si>
  <si>
    <t>meCB</t>
  </si>
  <si>
    <t>woCB - wooden Cardbody</t>
  </si>
  <si>
    <t>woCB</t>
  </si>
  <si>
    <t>paCB - paper Cardbody</t>
  </si>
  <si>
    <t>paCB</t>
  </si>
  <si>
    <t>venCB - Vendor for CB</t>
  </si>
  <si>
    <t>venCB</t>
  </si>
  <si>
    <t>subCB - Subcontractor to CB Vendor</t>
  </si>
  <si>
    <t>subCB</t>
  </si>
  <si>
    <t>devCB - develop CB</t>
  </si>
  <si>
    <t>devCB</t>
  </si>
  <si>
    <t>quaCB - qualify CB</t>
  </si>
  <si>
    <t>quaCB</t>
  </si>
  <si>
    <t>prdCB - produce CB</t>
  </si>
  <si>
    <t>prdCB</t>
  </si>
  <si>
    <t>#F10#</t>
  </si>
  <si>
    <t>Printing the Mastercard logo</t>
  </si>
  <si>
    <t>#G10#</t>
  </si>
  <si>
    <t>Tape Laying</t>
  </si>
  <si>
    <t>#G20#</t>
  </si>
  <si>
    <t>Collation</t>
  </si>
  <si>
    <t>#G30#</t>
  </si>
  <si>
    <t>Void filling</t>
  </si>
  <si>
    <t>#G40#</t>
  </si>
  <si>
    <t>Lamination</t>
  </si>
  <si>
    <t>#G50#</t>
  </si>
  <si>
    <t>Card Singulation, eg Card Punching</t>
  </si>
  <si>
    <t>#H10#</t>
  </si>
  <si>
    <t>Hologram and Signature Panel Application</t>
  </si>
  <si>
    <t>Cardbody (Any CB)</t>
  </si>
  <si>
    <t>#3001#</t>
  </si>
  <si>
    <t>9.1.1</t>
  </si>
  <si>
    <t>CB, ICC, IAC - Construction and Specification</t>
  </si>
  <si>
    <t>#3002#</t>
  </si>
  <si>
    <t>9.1.2</t>
  </si>
  <si>
    <t>Width and Height [IS7810]</t>
  </si>
  <si>
    <t>#8030#</t>
  </si>
  <si>
    <t>1/Set-up and card punch position</t>
  </si>
  <si>
    <t>#3003#</t>
  </si>
  <si>
    <t>9.1.3</t>
  </si>
  <si>
    <t>Thickness outside Contacts, Embossed Areas and Add-on Areas [IS7810]</t>
  </si>
  <si>
    <t>#8040#</t>
  </si>
  <si>
    <t>#3004#</t>
  </si>
  <si>
    <t>9.1.4</t>
  </si>
  <si>
    <t>Thickness within Add-on Areas</t>
  </si>
  <si>
    <t>#8050#</t>
  </si>
  <si>
    <t>#3005#</t>
  </si>
  <si>
    <t>9.1.5</t>
  </si>
  <si>
    <t>Corners [IS7810]</t>
  </si>
  <si>
    <t>#8060#</t>
  </si>
  <si>
    <t>1/Year and card punch position</t>
  </si>
  <si>
    <t>#3006#</t>
  </si>
  <si>
    <t>9.1.6</t>
  </si>
  <si>
    <t>Card Edges [IS7810]</t>
  </si>
  <si>
    <t>#8070#</t>
  </si>
  <si>
    <t>#3007#</t>
  </si>
  <si>
    <t>9.1.7</t>
  </si>
  <si>
    <t>Overall Card Warpage [IS7810]</t>
  </si>
  <si>
    <t>#8100#</t>
  </si>
  <si>
    <t>#3008#</t>
  </si>
  <si>
    <t>9.1.8</t>
  </si>
  <si>
    <t>Opacity of cards with an opaque core [IS7810]</t>
  </si>
  <si>
    <t>#8200#</t>
  </si>
  <si>
    <t>#3065#</t>
  </si>
  <si>
    <t>9.1.9</t>
  </si>
  <si>
    <t>Opacity of cards with a translucent or transparent core [IS7810]</t>
  </si>
  <si>
    <t>#3009#</t>
  </si>
  <si>
    <t>9.1.10</t>
  </si>
  <si>
    <t>Magnetic Stripe – Application Technology</t>
  </si>
  <si>
    <t>#3010#</t>
  </si>
  <si>
    <t>9.1.11</t>
  </si>
  <si>
    <t>Magnetic Stripe – Location of Magnetic Stripe [ISO7811-6]</t>
  </si>
  <si>
    <t>1/Batch and card punch position</t>
  </si>
  <si>
    <t>#3011#</t>
  </si>
  <si>
    <t>9.1.12</t>
  </si>
  <si>
    <t>Magnetic Stripe – Magnetic Stripe Area Warpage [ISO7811-6]</t>
  </si>
  <si>
    <t>IS10373-2</t>
  </si>
  <si>
    <t>#3012#</t>
  </si>
  <si>
    <t>9.1.13</t>
  </si>
  <si>
    <t>Magnetic Stripe – Magnetic Stripe Surface Distortions [ISO7811-6]</t>
  </si>
  <si>
    <t>#3013#</t>
  </si>
  <si>
    <t>9.1.14</t>
  </si>
  <si>
    <t>Magnetic Stripe – Magnetic Stripe Surface Roughness [ISO7811-6]</t>
  </si>
  <si>
    <t>#3022#</t>
  </si>
  <si>
    <t>9.1.16</t>
  </si>
  <si>
    <t>Magnetic Stripe – Adhesion of Stripe to Card [ISO7811-6]</t>
  </si>
  <si>
    <t>#3024#</t>
  </si>
  <si>
    <t>9.1.17</t>
  </si>
  <si>
    <t>Magnetic Stripe – Wear from Read/Write Head [ISO7811-6]</t>
  </si>
  <si>
    <t>#3025#</t>
  </si>
  <si>
    <t>9.1.18</t>
  </si>
  <si>
    <t>Magnetic Stripe – Dynamic Characteristics of a High Coercivity Magnetic Stripe [ISO7811-6]</t>
  </si>
  <si>
    <t>1/Magnetic Stripe Batch, or Supplier CoC</t>
  </si>
  <si>
    <t>#3015#</t>
  </si>
  <si>
    <t>9.1.19</t>
  </si>
  <si>
    <t>Solidity – Peel Strength of the Overlay [IS7810]</t>
  </si>
  <si>
    <t>#8240#</t>
  </si>
  <si>
    <t>#3016#</t>
  </si>
  <si>
    <t>9.1.20</t>
  </si>
  <si>
    <t>Solidity – Peel Strength between Core Layers [IS7810]</t>
  </si>
  <si>
    <t>1/Year</t>
  </si>
  <si>
    <t>#3017#</t>
  </si>
  <si>
    <t>9.1.21</t>
  </si>
  <si>
    <t>Solidity – Peel Strength of the Overlay after Temperature and Humidity Exposure</t>
  </si>
  <si>
    <t>#8092# #8240#</t>
  </si>
  <si>
    <t>#3019#</t>
  </si>
  <si>
    <t>9.1.23</t>
  </si>
  <si>
    <t>Solidity – Resistance to Impact</t>
  </si>
  <si>
    <t>#8160#</t>
  </si>
  <si>
    <t>#3020#</t>
  </si>
  <si>
    <t>9.1.24</t>
  </si>
  <si>
    <t>Solidity – Resistance to Surface Abrasion</t>
  </si>
  <si>
    <t>#9040#</t>
  </si>
  <si>
    <t>#3021#</t>
  </si>
  <si>
    <t>9.1.25</t>
  </si>
  <si>
    <t>Solidity – Adhesion or Blocking [IS7810]</t>
  </si>
  <si>
    <t>#8130#</t>
  </si>
  <si>
    <t>#3027#</t>
  </si>
  <si>
    <t>9.1.26</t>
  </si>
  <si>
    <t>Layout and Printing – Printing according to Card Design Standards</t>
  </si>
  <si>
    <t>#3028#</t>
  </si>
  <si>
    <t>9.1.27</t>
  </si>
  <si>
    <t>Layout and Printing – Color Reference System	and Printed Color Tolerance</t>
  </si>
  <si>
    <t>#7010#</t>
  </si>
  <si>
    <t>#3031#</t>
  </si>
  <si>
    <t>9.1.29</t>
  </si>
  <si>
    <t>Layout and Printing – Printing Registration</t>
  </si>
  <si>
    <t>#7030#</t>
  </si>
  <si>
    <t>#3032#</t>
  </si>
  <si>
    <t>9.1.30</t>
  </si>
  <si>
    <t>Layout and Printing – Printing Defects</t>
  </si>
  <si>
    <t>#7040#</t>
  </si>
  <si>
    <t>#3033#</t>
  </si>
  <si>
    <t>9.1.31</t>
  </si>
  <si>
    <t>Layout and Printing – Card Assembly Defects</t>
  </si>
  <si>
    <t>#7050#</t>
  </si>
  <si>
    <t>#3034#</t>
  </si>
  <si>
    <t>9.1.32</t>
  </si>
  <si>
    <t>Layout and Printing – UV Printing</t>
  </si>
  <si>
    <t>#7100#</t>
  </si>
  <si>
    <t>#3035#</t>
  </si>
  <si>
    <t>9.1.33</t>
  </si>
  <si>
    <t>Layout and Printing – Printed Security Elements</t>
  </si>
  <si>
    <t>#7110#</t>
  </si>
  <si>
    <t>#3036#</t>
  </si>
  <si>
    <t>9.1.34</t>
  </si>
  <si>
    <t>Hologram (including PBM)</t>
  </si>
  <si>
    <t>#7120#</t>
  </si>
  <si>
    <t>#3037#</t>
  </si>
  <si>
    <t>9.1.35</t>
  </si>
  <si>
    <t>Signature Panel</t>
  </si>
  <si>
    <t>#3038#</t>
  </si>
  <si>
    <t>9.2.1</t>
  </si>
  <si>
    <t>ICC - Metallic Inks and other layers containing metals shall not affect RF Performance</t>
  </si>
  <si>
    <t>#3041#</t>
  </si>
  <si>
    <t>10.1.1</t>
  </si>
  <si>
    <t>Bending Stiffness</t>
  </si>
  <si>
    <t>#8080#</t>
  </si>
  <si>
    <t>#3042#</t>
  </si>
  <si>
    <t>10.1.2</t>
  </si>
  <si>
    <t>Dynamic Bending Stress [IS7810]</t>
  </si>
  <si>
    <t>#8140#</t>
  </si>
  <si>
    <t>1/Shift</t>
  </si>
  <si>
    <t>#3043#</t>
  </si>
  <si>
    <t>10.1.3</t>
  </si>
  <si>
    <t>Dynamic Torsional Stress</t>
  </si>
  <si>
    <t>#8150#</t>
  </si>
  <si>
    <t>10/Year</t>
  </si>
  <si>
    <t>#3044#</t>
  </si>
  <si>
    <t>10.1.5</t>
  </si>
  <si>
    <t>Durability - Temperature and Humidity Exposure</t>
  </si>
  <si>
    <t>#8091#</t>
  </si>
  <si>
    <t>#3045#</t>
  </si>
  <si>
    <t>10.1.6</t>
  </si>
  <si>
    <t>Resistance to Heat</t>
  </si>
  <si>
    <t>#8110#</t>
  </si>
  <si>
    <t>#3046#</t>
  </si>
  <si>
    <t>10.1.7</t>
  </si>
  <si>
    <t>Resistance to Chemicals</t>
  </si>
  <si>
    <t>#8190#</t>
  </si>
  <si>
    <t>#3048#</t>
  </si>
  <si>
    <t>10.1.9</t>
  </si>
  <si>
    <t>Use Conditions</t>
  </si>
  <si>
    <t>#3050#</t>
  </si>
  <si>
    <t>10.1.12</t>
  </si>
  <si>
    <t>ESD Conductivity - ESC</t>
  </si>
  <si>
    <t>#8250# #8260#</t>
  </si>
  <si>
    <t>#3100#</t>
  </si>
  <si>
    <t>10.1.14</t>
  </si>
  <si>
    <t>Cards made of materials other than newly produced PVC, and cards with an associated environmental claim – Requirement to maintain a valid CSI Letter (and CEC Certification if applicable)</t>
  </si>
  <si>
    <t>#3051#</t>
  </si>
  <si>
    <t>10.2.1</t>
  </si>
  <si>
    <t>Antenna Design and Module Location</t>
  </si>
  <si>
    <t>Cardbody containing an inlay without IC (ilCB)</t>
  </si>
  <si>
    <t>#3018#</t>
  </si>
  <si>
    <t>9.1.22</t>
  </si>
  <si>
    <t>Solidity – Resistance to Corner Impact</t>
  </si>
  <si>
    <t>#8170#</t>
  </si>
  <si>
    <t>#3039#</t>
  </si>
  <si>
    <t>9.2.2</t>
  </si>
  <si>
    <t>ICC – Surface Stability – Inlay not affecting Visual Aspect of Card</t>
  </si>
  <si>
    <t>ICC - IC Card - Card containing an IC</t>
  </si>
  <si>
    <t>ICC - Any IC Card</t>
  </si>
  <si>
    <t>kICC - contact ICC</t>
  </si>
  <si>
    <t>kICC</t>
  </si>
  <si>
    <t>pICC - proximity ICC</t>
  </si>
  <si>
    <t>pICC</t>
  </si>
  <si>
    <t>mICC - module based ICC</t>
  </si>
  <si>
    <t>mICC</t>
  </si>
  <si>
    <t>ilICC - inlay based ICC</t>
  </si>
  <si>
    <t>ilICC</t>
  </si>
  <si>
    <t>plICC - plastic ICC</t>
  </si>
  <si>
    <t>plICC</t>
  </si>
  <si>
    <t>meICC - metal ICC</t>
  </si>
  <si>
    <t>meICC</t>
  </si>
  <si>
    <t>woICC - wooden ICC</t>
  </si>
  <si>
    <t>woICC</t>
  </si>
  <si>
    <t>paICC - paper ICC</t>
  </si>
  <si>
    <t>paICC</t>
  </si>
  <si>
    <t>ledICC - led ICC</t>
  </si>
  <si>
    <t>ledICC</t>
  </si>
  <si>
    <t>venICC - Vendor for ICC</t>
  </si>
  <si>
    <t>venICC</t>
  </si>
  <si>
    <t>subICC - Subcontractor to ICC Vendor</t>
  </si>
  <si>
    <t>subICC</t>
  </si>
  <si>
    <t>devICC - develop ICC</t>
  </si>
  <si>
    <t>devICC</t>
  </si>
  <si>
    <t>quaICC - qualify ICC</t>
  </si>
  <si>
    <t>quaICC</t>
  </si>
  <si>
    <t>prdICC - produce ICC</t>
  </si>
  <si>
    <t>prdICC</t>
  </si>
  <si>
    <t>#I10#</t>
  </si>
  <si>
    <t>ICM Preparation, eg Hotmelt Lamination</t>
  </si>
  <si>
    <t>#I20#</t>
  </si>
  <si>
    <t>ICM Bumping</t>
  </si>
  <si>
    <t>#I30#</t>
  </si>
  <si>
    <t>ICM Cavity Milling</t>
  </si>
  <si>
    <t>#I40#</t>
  </si>
  <si>
    <t>Card Bumping for ICM Connection</t>
  </si>
  <si>
    <t>#I50#</t>
  </si>
  <si>
    <t>ICM Embedding</t>
  </si>
  <si>
    <t>#M10#</t>
  </si>
  <si>
    <t>PrePersonalisation</t>
  </si>
  <si>
    <t>IC Card (Any ICC)</t>
  </si>
  <si>
    <t>#3200#</t>
  </si>
  <si>
    <t>10.1.18</t>
  </si>
  <si>
    <t>CB, ICC, and IAC – Requirement to maintain a valid Mastercard Card Vendor Conformity Statement ("CVCS")</t>
  </si>
  <si>
    <t>#3052#</t>
  </si>
  <si>
    <t>11.1.1</t>
  </si>
  <si>
    <t>Card - Construction and Specification</t>
  </si>
  <si>
    <t>#3056#</t>
  </si>
  <si>
    <t>11.1.5</t>
  </si>
  <si>
    <t>IC or ICM</t>
  </si>
  <si>
    <t>IC Card with a contact interface (kICC, includes dICC)</t>
  </si>
  <si>
    <t>#3059#</t>
  </si>
  <si>
    <t>11.2.2</t>
  </si>
  <si>
    <t>Relative Height of Contacts</t>
  </si>
  <si>
    <t>#8010#</t>
  </si>
  <si>
    <t>#3060#</t>
  </si>
  <si>
    <t>11.2.3</t>
  </si>
  <si>
    <t>Location of Contacts</t>
  </si>
  <si>
    <t>#8020#</t>
  </si>
  <si>
    <t>IC Card with a contactless interface (pICC, includes dICC)</t>
  </si>
  <si>
    <t>IC Card produced using an ICM containing the IC (mICC)</t>
  </si>
  <si>
    <t>#3054#</t>
  </si>
  <si>
    <t>11.1.2</t>
  </si>
  <si>
    <t>3 wheel Test Robustness</t>
  </si>
  <si>
    <t>#8210#</t>
  </si>
  <si>
    <t>1/Month</t>
  </si>
  <si>
    <t>#3055#</t>
  </si>
  <si>
    <t>11.1.3</t>
  </si>
  <si>
    <t>Wrapping Test Robustness</t>
  </si>
  <si>
    <t>#8220#</t>
  </si>
  <si>
    <t>1/Day</t>
  </si>
  <si>
    <t>#3058#</t>
  </si>
  <si>
    <t>11.2.1</t>
  </si>
  <si>
    <t>Solidity – Adhesion of ICM to Card</t>
  </si>
  <si>
    <t>#8230#</t>
  </si>
  <si>
    <t>IC Card produced using an inlay containing the IC (ilICC)</t>
  </si>
  <si>
    <t>P - Personalized card</t>
  </si>
  <si>
    <t>P - Any Personalisation activity</t>
  </si>
  <si>
    <t>kP - contact Personalization</t>
  </si>
  <si>
    <t>kP</t>
  </si>
  <si>
    <t>pP - proximity Personalization</t>
  </si>
  <si>
    <t>pP</t>
  </si>
  <si>
    <t>mP - magnetic stripe Personalization</t>
  </si>
  <si>
    <t>mP</t>
  </si>
  <si>
    <t>eP - embossing Personalization</t>
  </si>
  <si>
    <t>eP</t>
  </si>
  <si>
    <t>tP - thermal transfer Personalization</t>
  </si>
  <si>
    <t>tP</t>
  </si>
  <si>
    <t>iP - indent Personalization</t>
  </si>
  <si>
    <t>iP</t>
  </si>
  <si>
    <t>lP - laser Personalization</t>
  </si>
  <si>
    <t>lP</t>
  </si>
  <si>
    <t>dP - drop-on-demand Personalization</t>
  </si>
  <si>
    <t>dP</t>
  </si>
  <si>
    <t>ic2P - indent CVC2 Personalization</t>
  </si>
  <si>
    <t>ic2P</t>
  </si>
  <si>
    <t>venP - Vendor for Personalization</t>
  </si>
  <si>
    <t>venP</t>
  </si>
  <si>
    <t>subP - Subcontractor to Personalization Vendor</t>
  </si>
  <si>
    <t>subP</t>
  </si>
  <si>
    <t>devP - develop Personalization Profiles</t>
  </si>
  <si>
    <t>devP</t>
  </si>
  <si>
    <t>quaP - qualify Personalization Profiles</t>
  </si>
  <si>
    <t>quaP</t>
  </si>
  <si>
    <t>prdP - produce Personalization</t>
  </si>
  <si>
    <t>prdP</t>
  </si>
  <si>
    <t>#P10#</t>
  </si>
  <si>
    <t>Data Preparation</t>
  </si>
  <si>
    <t>#P20#</t>
  </si>
  <si>
    <t>Job Assignment</t>
  </si>
  <si>
    <t>#P30#</t>
  </si>
  <si>
    <t>Card Issuance from Vault</t>
  </si>
  <si>
    <t>#P40#</t>
  </si>
  <si>
    <t>Single Card Printing SetUp</t>
  </si>
  <si>
    <t>#P50#</t>
  </si>
  <si>
    <t>Single Card Printing</t>
  </si>
  <si>
    <t>#P60#</t>
  </si>
  <si>
    <t>Card Personalisation SetUp</t>
  </si>
  <si>
    <t>#P70#</t>
  </si>
  <si>
    <t>Card Personalisation</t>
  </si>
  <si>
    <t>#P80#</t>
  </si>
  <si>
    <t>Fulfilment</t>
  </si>
  <si>
    <t>Personalised Card (Any P)</t>
  </si>
  <si>
    <t>#2043#</t>
  </si>
  <si>
    <t>11.1.12</t>
  </si>
  <si>
    <t>Functional Verification of Biometric Sensors</t>
  </si>
  <si>
    <t>#2044#</t>
  </si>
  <si>
    <t>11.1.13</t>
  </si>
  <si>
    <t>Functional Verification of Additional Functionality</t>
  </si>
  <si>
    <t>#4032#</t>
  </si>
  <si>
    <t>14.2.2.1</t>
  </si>
  <si>
    <t>Personalization Profile (Specification, Change control)</t>
  </si>
  <si>
    <t>#4027#</t>
  </si>
  <si>
    <t>14.3.2</t>
  </si>
  <si>
    <t>Overall Card Warpage of Personalized ICC</t>
  </si>
  <si>
    <t>#4028#</t>
  </si>
  <si>
    <t>14.4.1</t>
  </si>
  <si>
    <t>Verification of Consistency</t>
  </si>
  <si>
    <t>Personalised Card (P) with Embossed Characters</t>
  </si>
  <si>
    <t>#4001#</t>
  </si>
  <si>
    <t>14.1.1.1</t>
  </si>
  <si>
    <t>Embossing – Card Dimensions after Embossing [IS7810]</t>
  </si>
  <si>
    <t>#4002#</t>
  </si>
  <si>
    <t>14.1.1.2</t>
  </si>
  <si>
    <t>Embossing – Location of the Embossed Characters [ISO7811-1, [CDS]]</t>
  </si>
  <si>
    <t>#4003#</t>
  </si>
  <si>
    <t>14.1.1.3</t>
  </si>
  <si>
    <t>Embossing – Dimensions of the Embossed Characters [ISO7811-1]</t>
  </si>
  <si>
    <t>MachSuppCert</t>
  </si>
  <si>
    <t>#4004#</t>
  </si>
  <si>
    <t>14.1.1.4</t>
  </si>
  <si>
    <t>Embossing – Embossed Character Relief Height [ISO7811-1]</t>
  </si>
  <si>
    <t>1/Week</t>
  </si>
  <si>
    <t>#4005#</t>
  </si>
  <si>
    <t>14.1.1.5</t>
  </si>
  <si>
    <t>Embossing – Color of Tipping</t>
  </si>
  <si>
    <t>#4006#</t>
  </si>
  <si>
    <t>14.1.1.6</t>
  </si>
  <si>
    <t>Embossing – Adhesion of Tipping</t>
  </si>
  <si>
    <t>#9010#</t>
  </si>
  <si>
    <t>#4007#</t>
  </si>
  <si>
    <t>14.1.1.7</t>
  </si>
  <si>
    <t>Embossing – Embossed Character Relief Height Retention under Pressure [ISO7811-1]</t>
  </si>
  <si>
    <t>#9020#</t>
  </si>
  <si>
    <t>#4008#</t>
  </si>
  <si>
    <t>14.1.1.8</t>
  </si>
  <si>
    <t>Embossing – Embossed Character Relief Height Retention under Heat [ISO7811-1]</t>
  </si>
  <si>
    <t>#9030#</t>
  </si>
  <si>
    <t>#4026#</t>
  </si>
  <si>
    <t>14.3.1</t>
  </si>
  <si>
    <t>Absence of Residual Stress</t>
  </si>
  <si>
    <t>#9050#</t>
  </si>
  <si>
    <t>Personalised Card (P) with Indent Print</t>
  </si>
  <si>
    <t>#4011#</t>
  </si>
  <si>
    <t>14.1.3.1</t>
  </si>
  <si>
    <t>Indent Printing - Appearance and Intensity</t>
  </si>
  <si>
    <t>#4012#</t>
  </si>
  <si>
    <t>14.1.3.2</t>
  </si>
  <si>
    <t>Indent Printing - on the Front of the Card – Conformity to Card Design Standards</t>
  </si>
  <si>
    <t>#4013#</t>
  </si>
  <si>
    <t>14.1.3.3</t>
  </si>
  <si>
    <t>Indent Printing - Location of Printed Characters on Signature Panel</t>
  </si>
  <si>
    <t>#4014#</t>
  </si>
  <si>
    <t>14.1.3.4</t>
  </si>
  <si>
    <t>Indent Printing - Color of Printed Characters</t>
  </si>
  <si>
    <t>#4015#</t>
  </si>
  <si>
    <t>14.1.3.5</t>
  </si>
  <si>
    <t>Indent Printing - Integrity of Characters</t>
  </si>
  <si>
    <t>#4016#</t>
  </si>
  <si>
    <t>14.1.3.6</t>
  </si>
  <si>
    <t>Indent Printing - Durability</t>
  </si>
  <si>
    <t>Personalised Card (P) with Indent printed CVC2</t>
  </si>
  <si>
    <t>Personalised Card (P) with Thermal Transfer Print</t>
  </si>
  <si>
    <t>#4009#</t>
  </si>
  <si>
    <t>14.1.2.1</t>
  </si>
  <si>
    <t>Thermal Transfer Printing - Integrity of Characters</t>
  </si>
  <si>
    <t>#4010#</t>
  </si>
  <si>
    <t>14.1.2.2</t>
  </si>
  <si>
    <t>Thermal Transfer Printing - Durability</t>
  </si>
  <si>
    <t>#4017#</t>
  </si>
  <si>
    <t>14.1.4.1</t>
  </si>
  <si>
    <t>Laser Engraving – Visual Appearance</t>
  </si>
  <si>
    <t>#4018#</t>
  </si>
  <si>
    <t>14.1.4.2</t>
  </si>
  <si>
    <t>Laser Engraving – Durability</t>
  </si>
  <si>
    <t>Personalised Card (P) with Ink Jet Print</t>
  </si>
  <si>
    <t>#4029#</t>
  </si>
  <si>
    <t>14.1.5.1</t>
  </si>
  <si>
    <t>Drop-on-Demand Printing – Visual Appearance</t>
  </si>
  <si>
    <t>#4030#</t>
  </si>
  <si>
    <t>14.1.5.2</t>
  </si>
  <si>
    <t>Drop-on-Demand Printing – Durability</t>
  </si>
  <si>
    <t>Personalised Card (P) with a personalised Magnetic Stripe</t>
  </si>
  <si>
    <t>#4019#</t>
  </si>
  <si>
    <t>14.2.1.1</t>
  </si>
  <si>
    <t>Magnetic Encoding Characteristics</t>
  </si>
  <si>
    <t>#4020#</t>
  </si>
  <si>
    <t>14.2.1.2</t>
  </si>
  <si>
    <t>Magnetic Encoding Characteristics – Location of Magnetic Tracks</t>
  </si>
  <si>
    <t>Personalised Card with a contact interface (ICCP, DICCP)</t>
  </si>
  <si>
    <t>#4021#</t>
  </si>
  <si>
    <t>14.2.2.2</t>
  </si>
  <si>
    <t>Electric Encoding Characteristics</t>
  </si>
  <si>
    <t>#4022#</t>
  </si>
  <si>
    <t>14.2.2.3</t>
  </si>
  <si>
    <t>Answer-to-Reset – 100% Test</t>
  </si>
  <si>
    <t>Personalised Card with a contactless interface (DICCP, PICCP)</t>
  </si>
  <si>
    <t>#4023#</t>
  </si>
  <si>
    <t>14.2.3.1</t>
  </si>
  <si>
    <t>Electromagnetic Encoding Characteristics</t>
  </si>
  <si>
    <t>#4031#</t>
  </si>
  <si>
    <t>14.2.3.2</t>
  </si>
  <si>
    <t>Risk Management of Co-Existence of Antenna and Mechanical Personalization</t>
  </si>
  <si>
    <t>#4024#</t>
  </si>
  <si>
    <t>14.2.3.3</t>
  </si>
  <si>
    <t>Verification of contactless functionality after Mechanical Personalization – Sampling Test</t>
  </si>
  <si>
    <t>#4025#</t>
  </si>
  <si>
    <t>14.2.3.4</t>
  </si>
  <si>
    <t>Verification of contactless functionality after Mechanical Personalization – 100% Test</t>
  </si>
  <si>
    <t>iacICM - Module for producing IAC</t>
  </si>
  <si>
    <t>IACICM - Any IACICM Activity</t>
  </si>
  <si>
    <t>IACICM</t>
  </si>
  <si>
    <t>kIACICM - contact IACICM</t>
  </si>
  <si>
    <t>kIACICM</t>
  </si>
  <si>
    <t>pIACICM - proximity IACICM</t>
  </si>
  <si>
    <t>pIACICM</t>
  </si>
  <si>
    <t>aIACICM - antenna IACICM</t>
  </si>
  <si>
    <t>aIACICM</t>
  </si>
  <si>
    <t>dIACICM - display IACICM</t>
  </si>
  <si>
    <t>dIACICM</t>
  </si>
  <si>
    <t>venIACICM - Vendor for IACICM</t>
  </si>
  <si>
    <t>venIACICM</t>
  </si>
  <si>
    <t>subIACICM - Subcontractor to IACICM Vendor</t>
  </si>
  <si>
    <t>subIACICM</t>
  </si>
  <si>
    <t>devIACICM - develop IACICM</t>
  </si>
  <si>
    <t>devIACICM</t>
  </si>
  <si>
    <t>quaIACICM - qualify IACICM</t>
  </si>
  <si>
    <t>quaIACICM</t>
  </si>
  <si>
    <t>prdIACICM - produce IACICM</t>
  </si>
  <si>
    <t>prdIACICM</t>
  </si>
  <si>
    <t>IC Module for producing IAC (Any iacICM)</t>
  </si>
  <si>
    <t>#3110#</t>
  </si>
  <si>
    <t>10.1.15</t>
  </si>
  <si>
    <t>IAC – Interactive Cards – Requirement to maintain a valid CSI Letter</t>
  </si>
  <si>
    <t>IC Module for producing IAC (iacICM) with a contact interface (kiacICM, includes diacICM)</t>
  </si>
  <si>
    <t>IC Module for producing IAC (iacICM) with a contactless interface (piacICM, includes diacICM)</t>
  </si>
  <si>
    <t>BSM - Biometric Sensor Module</t>
  </si>
  <si>
    <t>BSM - any Biometric Sensor Module</t>
  </si>
  <si>
    <t>fpBSM - fingerprint BSM</t>
  </si>
  <si>
    <t>fpBSM</t>
  </si>
  <si>
    <t>vcBSM - voice BSM</t>
  </si>
  <si>
    <t>vcBSM</t>
  </si>
  <si>
    <t>imBSM - Biometric Sensor Module with an Image Sensor</t>
  </si>
  <si>
    <t>imBSM</t>
  </si>
  <si>
    <t>venBSM - Vendor for BSM</t>
  </si>
  <si>
    <t>venBSM</t>
  </si>
  <si>
    <t>subBSM - Subcontractor to BSM Vendor</t>
  </si>
  <si>
    <t>subBSM</t>
  </si>
  <si>
    <t>devBSM - develop BSM</t>
  </si>
  <si>
    <t>devBSM</t>
  </si>
  <si>
    <t>quaBSM - qualify BSM</t>
  </si>
  <si>
    <t>quaBSM</t>
  </si>
  <si>
    <t>prdBSM - produce BSM</t>
  </si>
  <si>
    <t>prdBSM</t>
  </si>
  <si>
    <t>Biometric Sensor Module (Any BSM)</t>
  </si>
  <si>
    <t>#3068#</t>
  </si>
  <si>
    <t>11.1.4</t>
  </si>
  <si>
    <t>Wrapping Test Robustness for IAC</t>
  </si>
  <si>
    <t>#8221#</t>
  </si>
  <si>
    <t>Biometric Sensor Module containing a Fingerprint Sensor (fpBSM)</t>
  </si>
  <si>
    <t>#2042#</t>
  </si>
  <si>
    <t>11.1.11</t>
  </si>
  <si>
    <t>Fingerprint Sensor – Resistance to Scratching</t>
  </si>
  <si>
    <t>#8310#</t>
  </si>
  <si>
    <t>iacIL - Inlay for producing IAC</t>
  </si>
  <si>
    <t>IACIL - Any IACIL</t>
  </si>
  <si>
    <t>IACIL</t>
  </si>
  <si>
    <t>aIACIL - antenna IACIL</t>
  </si>
  <si>
    <t>aIACIL</t>
  </si>
  <si>
    <t>kIACIL - contact IACIL</t>
  </si>
  <si>
    <t>kIACIL</t>
  </si>
  <si>
    <t>pIACIL - proximity IACIL</t>
  </si>
  <si>
    <t>pIACIL</t>
  </si>
  <si>
    <t>icIACIL - ic IACIL</t>
  </si>
  <si>
    <t>icIACIL</t>
  </si>
  <si>
    <t>ledIACIL - led IACIL</t>
  </si>
  <si>
    <t>ledIACIL</t>
  </si>
  <si>
    <t>mIACIL - module IACIL</t>
  </si>
  <si>
    <t>mIACIL</t>
  </si>
  <si>
    <t>cIACIL - chip IACIL</t>
  </si>
  <si>
    <t>cIACIL</t>
  </si>
  <si>
    <t>venIACIL - Vendor for IACIL</t>
  </si>
  <si>
    <t>venIACIL</t>
  </si>
  <si>
    <t>subIACIL - Subcontractor to IACIL Vendor</t>
  </si>
  <si>
    <t>subIACIL</t>
  </si>
  <si>
    <t>devIACIL - develop IACIL</t>
  </si>
  <si>
    <t>devIACIL</t>
  </si>
  <si>
    <t>quaIACIL - qualify IACIL</t>
  </si>
  <si>
    <t>quaIACIL</t>
  </si>
  <si>
    <t>prdIACIL - produce IACIL</t>
  </si>
  <si>
    <t>prdIACIL</t>
  </si>
  <si>
    <t>Inlay for producing IAC,  (any IL)</t>
  </si>
  <si>
    <t>Inlay for producing IAC,  with a contact interface (kiacIL, includes diacIL)</t>
  </si>
  <si>
    <t>Inlay for producing IAC,  with a contactless interface (piacIL, includes diacIL)</t>
  </si>
  <si>
    <t>Inlay for producing IAC,  with an antenna (aiacIL piacIL)</t>
  </si>
  <si>
    <t>Inlay for producing IAC,  containing an unpackaged IC (iciacIL); process contains die, wire, or flip-chip bonding</t>
  </si>
  <si>
    <t>IAC - Interactive Card</t>
  </si>
  <si>
    <t>IAC - Any InterActive Card</t>
  </si>
  <si>
    <t>kIAC - contact IAC</t>
  </si>
  <si>
    <t>kIAC</t>
  </si>
  <si>
    <t>pIAC - proximity IAC</t>
  </si>
  <si>
    <t>pIAC</t>
  </si>
  <si>
    <t>mIAC - module IAC</t>
  </si>
  <si>
    <t>mIAC</t>
  </si>
  <si>
    <t>ilIAC - inlay IAC</t>
  </si>
  <si>
    <t>ilIAC</t>
  </si>
  <si>
    <t>icIAC - ic IAC</t>
  </si>
  <si>
    <t>icIAC</t>
  </si>
  <si>
    <t>dIAC - display IAC</t>
  </si>
  <si>
    <t>dIAC</t>
  </si>
  <si>
    <t>fpIAC - fingerprint IAC</t>
  </si>
  <si>
    <t>fpIAC</t>
  </si>
  <si>
    <t>vcIAC - voice IAC</t>
  </si>
  <si>
    <t>vcIAC</t>
  </si>
  <si>
    <t>ledIAC - led IAC</t>
  </si>
  <si>
    <t>ledIAC</t>
  </si>
  <si>
    <t>btIAC - bluetooth IAC</t>
  </si>
  <si>
    <t>btIAC</t>
  </si>
  <si>
    <t>venIAC - Vendor for IAC</t>
  </si>
  <si>
    <t>venIAC</t>
  </si>
  <si>
    <t>subIAC - Subcontractor to IAC Vendor</t>
  </si>
  <si>
    <t>subIAC</t>
  </si>
  <si>
    <t>devIAC - develop IAC</t>
  </si>
  <si>
    <t>devIAC</t>
  </si>
  <si>
    <t>quaIAC - qualify IAC</t>
  </si>
  <si>
    <t>quaIAC</t>
  </si>
  <si>
    <t>prdIAC - produce IAC</t>
  </si>
  <si>
    <t>prdIAC</t>
  </si>
  <si>
    <t>#K10#</t>
  </si>
  <si>
    <t>Component Preparation</t>
  </si>
  <si>
    <t>#K20#</t>
  </si>
  <si>
    <t>Component Bumping</t>
  </si>
  <si>
    <t>#K30#</t>
  </si>
  <si>
    <t>Component Cavity Milling</t>
  </si>
  <si>
    <t>#K40#</t>
  </si>
  <si>
    <t>Card Bumping for Component Connection</t>
  </si>
  <si>
    <t>#K50#</t>
  </si>
  <si>
    <t>Component Embedding</t>
  </si>
  <si>
    <t>Interactive Card (Any IAC)</t>
  </si>
  <si>
    <t>#3014#</t>
  </si>
  <si>
    <t>9.1.15</t>
  </si>
  <si>
    <t>Height and Surface Profile of the Magnetic Stripe [ISO7811-6]</t>
  </si>
  <si>
    <t>5/Year</t>
  </si>
  <si>
    <t>#3069#</t>
  </si>
  <si>
    <t>10.1.4</t>
  </si>
  <si>
    <t>Extended Dynamic Torsional Stress</t>
  </si>
  <si>
    <t>#3047#</t>
  </si>
  <si>
    <t>10.1.8</t>
  </si>
  <si>
    <t>Extended Short-Term Resistance to Chemicals [IS7810], [ISO7811-6]</t>
  </si>
  <si>
    <t>#3057#</t>
  </si>
  <si>
    <t>11.1.6</t>
  </si>
  <si>
    <t>3 wheel Test Robustness for Interactive Cards (“IAC”) and ICC made without an ICM</t>
  </si>
  <si>
    <t>#8270#</t>
  </si>
  <si>
    <t>IAC with a contact interface (kIAC)</t>
  </si>
  <si>
    <t>IAC with a contactless interface (pIAC)</t>
  </si>
  <si>
    <t>IAC with a display (dIAC)</t>
  </si>
  <si>
    <t>#3066#</t>
  </si>
  <si>
    <t>11.1.7</t>
  </si>
  <si>
    <t>Resistance of a Display to Local Impact for Interactive Cards (“IAC”)</t>
  </si>
  <si>
    <t>#8280#</t>
  </si>
  <si>
    <t>IAC with a fingerprint sensor (fpIAC)</t>
  </si>
  <si>
    <t>#2039#</t>
  </si>
  <si>
    <t>11.1.8</t>
  </si>
  <si>
    <t>Fingerprint Sensor – Pressure Test</t>
  </si>
  <si>
    <t>#2040#</t>
  </si>
  <si>
    <t>11.1.9</t>
  </si>
  <si>
    <t>Fingerprint Sensor – Service Life</t>
  </si>
  <si>
    <t>#8291#</t>
  </si>
  <si>
    <t>#2041#</t>
  </si>
  <si>
    <t>11.1.10</t>
  </si>
  <si>
    <t>Fingerprint Sensor – Resistance to Abrasion</t>
  </si>
  <si>
    <t>#8300#</t>
  </si>
  <si>
    <t>IAC produced using an ICM or separate contact plate (mIAC)</t>
  </si>
  <si>
    <t>IAC produced with unpackaged ICs, process contains die, wire, or flip-chip bonding (icIAC)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</si>
</sst>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F800]dddd\,\ mmmm\ dd\,\ yyyy"/>
    <numFmt numFmtId="166" formatCode="yyyy\-mm\-dd;@"/>
    <numFmt numFmtId="167" formatCode="[$-F400]h:mm:ss\ AM/PM"/>
  </numFmts>
  <fonts count="54" x14ac:knownFonts="1">
    <font>
      <sz val="11"/>
      <color theme="1"/>
      <name val="Calibri"/>
      <family val="2"/>
      <scheme val="minor"/>
    </font>
    <font>
      <b/>
      <sz val="48"/>
      <color theme="1"/>
      <name val="Calibri"/>
      <family val="2"/>
      <scheme val="minor"/>
    </font>
    <font>
      <sz val="11"/>
      <color theme="1"/>
      <name val="Calibri"/>
      <family val="2"/>
      <scheme val="minor"/>
    </font>
    <font>
      <sz val="8"/>
      <color theme="1"/>
      <name val="Arial Narrow"/>
      <family val="2"/>
    </font>
    <font>
      <sz val="11"/>
      <color rgb="FF006100"/>
      <name val="Calibri"/>
      <family val="2"/>
      <scheme val="minor"/>
    </font>
    <font>
      <b/>
      <sz val="9"/>
      <color indexed="81"/>
      <name val="Tahoma"/>
      <family val="2"/>
    </font>
    <font>
      <b/>
      <sz val="11"/>
      <color theme="1"/>
      <name val="Calibri"/>
      <family val="2"/>
      <scheme val="minor"/>
    </font>
    <font>
      <b/>
      <sz val="18"/>
      <color theme="1"/>
      <name val="Calibri"/>
      <family val="2"/>
      <scheme val="minor"/>
    </font>
    <font>
      <sz val="9"/>
      <color indexed="81"/>
      <name val="Tahoma"/>
      <family val="2"/>
    </font>
    <font>
      <u/>
      <sz val="11"/>
      <color theme="10"/>
      <name val="Calibri"/>
      <family val="2"/>
      <scheme val="minor"/>
    </font>
    <font>
      <sz val="11"/>
      <color theme="1"/>
      <name val="Arial Narrow"/>
      <family val="2"/>
    </font>
    <font>
      <sz val="11"/>
      <color theme="1"/>
      <name val="Arial Nova"/>
      <family val="2"/>
    </font>
    <font>
      <b/>
      <sz val="11"/>
      <name val="Arial Narrow"/>
      <family val="2"/>
    </font>
    <font>
      <sz val="11"/>
      <name val="Arial Narrow"/>
      <family val="2"/>
    </font>
    <font>
      <u/>
      <sz val="11"/>
      <color theme="10"/>
      <name val="Arial Narrow"/>
      <family val="2"/>
    </font>
    <font>
      <b/>
      <sz val="11"/>
      <color theme="1"/>
      <name val="Arial Narrow"/>
      <family val="2"/>
    </font>
    <font>
      <sz val="11"/>
      <color theme="0" tint="-4.9989318521683403E-2"/>
      <name val="Arial Narrow"/>
      <family val="2"/>
    </font>
    <font>
      <b/>
      <i/>
      <sz val="16"/>
      <color theme="1"/>
      <name val="Arial Narrow"/>
      <family val="2"/>
    </font>
    <font>
      <b/>
      <sz val="8"/>
      <color theme="1"/>
      <name val="Arial Narrow"/>
      <family val="2"/>
    </font>
    <font>
      <b/>
      <sz val="8"/>
      <name val="Arial Narrow"/>
      <family val="2"/>
    </font>
    <font>
      <sz val="8"/>
      <color theme="0" tint="-4.9989318521683403E-2"/>
      <name val="Arial Narrow"/>
      <family val="2"/>
    </font>
    <font>
      <b/>
      <sz val="11"/>
      <color theme="0"/>
      <name val="Arial Narrow"/>
      <family val="2"/>
    </font>
    <font>
      <sz val="10"/>
      <color theme="1"/>
      <name val="Arial Narrow"/>
      <family val="2"/>
    </font>
    <font>
      <sz val="11"/>
      <color theme="0" tint="-0.34998626667073579"/>
      <name val="Arial Narrow"/>
      <family val="2"/>
    </font>
    <font>
      <sz val="8"/>
      <name val="Calibri"/>
      <family val="2"/>
      <scheme val="minor"/>
    </font>
    <font>
      <sz val="10"/>
      <color theme="1"/>
      <name val="Arial Nova"/>
      <family val="2"/>
    </font>
    <font>
      <b/>
      <sz val="10"/>
      <color theme="0"/>
      <name val="Arial Narrow"/>
      <family val="2"/>
    </font>
    <font>
      <sz val="10"/>
      <name val="Arial Narrow"/>
      <family val="2"/>
    </font>
    <font>
      <u/>
      <sz val="10"/>
      <color theme="10"/>
      <name val="Calibri"/>
      <family val="2"/>
      <scheme val="minor"/>
    </font>
    <font>
      <b/>
      <u/>
      <sz val="10"/>
      <color theme="0"/>
      <name val="Arial Narrow"/>
      <family val="2"/>
    </font>
    <font>
      <i/>
      <sz val="10"/>
      <color theme="0" tint="-0.34998626667073579"/>
      <name val="Arial Narrow"/>
      <family val="2"/>
    </font>
    <font>
      <sz val="10"/>
      <name val="Calibri"/>
      <family val="2"/>
      <scheme val="minor"/>
    </font>
    <font>
      <sz val="10"/>
      <color theme="0" tint="-4.9989318521683403E-2"/>
      <name val="Arial Narrow"/>
      <family val="2"/>
    </font>
    <font>
      <b/>
      <sz val="10"/>
      <color theme="0"/>
      <name val="Arial Nova"/>
      <family val="2"/>
    </font>
    <font>
      <u/>
      <sz val="10"/>
      <color theme="10"/>
      <name val="Arial Nova"/>
      <family val="2"/>
    </font>
    <font>
      <i/>
      <sz val="10"/>
      <color theme="0" tint="-0.34998626667073579"/>
      <name val="Arial Nova"/>
      <family val="2"/>
    </font>
    <font>
      <b/>
      <sz val="12"/>
      <color theme="0"/>
      <name val="Arial Narrow"/>
      <family val="2"/>
    </font>
    <font>
      <sz val="12"/>
      <color theme="1"/>
      <name val="Arial Nova"/>
      <family val="2"/>
    </font>
    <font>
      <sz val="12"/>
      <color theme="1"/>
      <name val="Arial Narrow"/>
      <family val="2"/>
    </font>
    <font>
      <b/>
      <sz val="18"/>
      <color theme="0"/>
      <name val="Arial Narrow"/>
      <family val="2"/>
    </font>
    <font>
      <sz val="18"/>
      <color theme="1"/>
      <name val="Arial Narrow"/>
      <family val="2"/>
    </font>
    <font>
      <sz val="8"/>
      <name val="Arial Narrow"/>
      <family val="2"/>
    </font>
    <font>
      <sz val="10"/>
      <color theme="0" tint="-4.9989318521683403E-2"/>
      <name val="Arial Nova"/>
      <family val="2"/>
    </font>
    <font>
      <b/>
      <sz val="14"/>
      <color theme="0"/>
      <name val="Arial Narrow"/>
      <family val="2"/>
    </font>
    <font>
      <b/>
      <sz val="10"/>
      <color theme="1"/>
      <name val="Arial Nova"/>
      <family val="2"/>
    </font>
    <font>
      <sz val="11"/>
      <color theme="10"/>
      <name val="Arial Narrow"/>
      <family val="2"/>
    </font>
    <font>
      <sz val="11"/>
      <name val="Calibri"/>
      <family val="2"/>
      <scheme val="minor"/>
    </font>
    <font>
      <i/>
      <sz val="11"/>
      <color theme="1"/>
      <name val="Arial Narrow"/>
      <family val="2"/>
    </font>
    <font>
      <u/>
      <sz val="11"/>
      <color theme="0"/>
      <name val="Calibri"/>
      <family val="2"/>
      <scheme val="minor"/>
    </font>
    <font>
      <sz val="9"/>
      <name val="Arial Narrow"/>
      <family val="2"/>
    </font>
    <font>
      <sz val="9"/>
      <color theme="1"/>
      <name val="Arial Narrow"/>
      <family val="2"/>
    </font>
    <font>
      <b/>
      <sz val="12"/>
      <color theme="1"/>
      <name val="Arial Narrow"/>
      <family val="2"/>
    </font>
    <font>
      <b/>
      <i/>
      <sz val="10"/>
      <color theme="1"/>
      <name val="Arial"/>
      <family val="2"/>
    </font>
    <font>
      <i/>
      <sz val="8"/>
      <color indexed="23"/>
      <name val="Arial Narrow"/>
      <family val="2"/>
    </font>
  </fonts>
  <fills count="47">
    <fill>
      <patternFill patternType="none"/>
    </fill>
    <fill>
      <patternFill patternType="gray125"/>
    </fill>
    <fill>
      <patternFill patternType="solid">
        <fgColor theme="8" tint="0.79998168889431442"/>
        <bgColor indexed="64"/>
      </patternFill>
    </fill>
    <fill>
      <patternFill patternType="solid">
        <fgColor rgb="FFC7FDA3"/>
        <bgColor indexed="64"/>
      </patternFill>
    </fill>
    <fill>
      <patternFill patternType="solid">
        <fgColor theme="4" tint="0.39997558519241921"/>
        <bgColor indexed="64"/>
      </patternFill>
    </fill>
    <fill>
      <patternFill patternType="solid">
        <fgColor rgb="FFC6EFCE"/>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79998168889431442"/>
        <bgColor indexed="65"/>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24994659260841701"/>
        <bgColor indexed="64"/>
      </patternFill>
    </fill>
    <fill>
      <patternFill patternType="solid">
        <fgColor theme="7" tint="-0.24994659260841701"/>
        <bgColor indexed="64"/>
      </patternFill>
    </fill>
    <fill>
      <patternFill patternType="solid">
        <fgColor theme="7" tint="0.39994506668294322"/>
        <bgColor indexed="64"/>
      </patternFill>
    </fill>
    <fill>
      <patternFill patternType="solid">
        <fgColor theme="7" tint="0.79998168889431442"/>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9" tint="-0.499984740745262"/>
        <bgColor indexed="64"/>
      </patternFill>
    </fill>
    <fill>
      <patternFill patternType="solid">
        <fgColor theme="0" tint="-0.499984740745262"/>
        <bgColor indexed="64"/>
      </patternFill>
    </fill>
    <fill>
      <patternFill patternType="solid">
        <fgColor rgb="FFFFC000"/>
        <bgColor indexed="64"/>
      </patternFill>
    </fill>
    <fill>
      <patternFill patternType="solid">
        <fgColor rgb="FFE6FED6"/>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4"/>
        <bgColor theme="5"/>
      </patternFill>
    </fill>
    <fill>
      <patternFill patternType="solid">
        <fgColor theme="4"/>
        <bgColor theme="4"/>
      </patternFill>
    </fill>
    <fill>
      <patternFill patternType="solid">
        <fgColor theme="4" tint="0.79998168889431442"/>
        <bgColor theme="4" tint="0.79998168889431442"/>
      </patternFill>
    </fill>
    <fill>
      <patternFill patternType="solid">
        <fgColor theme="5"/>
        <bgColor indexed="64"/>
      </patternFill>
    </fill>
    <fill>
      <patternFill patternType="solid">
        <fgColor theme="5" tint="0.59999389629810485"/>
        <bgColor indexed="64"/>
      </patternFill>
    </fill>
    <fill>
      <patternFill patternType="solid">
        <fgColor theme="9" tint="0.79998168889431442"/>
        <bgColor theme="0" tint="-0.14999847407452621"/>
      </patternFill>
    </fill>
    <fill>
      <patternFill patternType="solid">
        <fgColor rgb="FFFFFFCC"/>
        <bgColor indexed="64"/>
      </patternFill>
    </fill>
    <fill>
      <patternFill patternType="solid">
        <fgColor theme="8" tint="0.79998168889431442"/>
        <bgColor theme="0" tint="-0.14999847407452621"/>
      </patternFill>
    </fill>
    <fill>
      <patternFill patternType="solid">
        <fgColor theme="1"/>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39994506668294322"/>
        <bgColor indexed="64"/>
      </patternFill>
    </fill>
    <fill>
      <patternFill patternType="solid">
        <fgColor rgb="FFFFFF00"/>
        <bgColor indexed="64"/>
      </patternFill>
    </fill>
    <fill>
      <patternFill patternType="solid">
        <fgColor rgb="FFFFFFFF"/>
        <bgColor indexed="64"/>
      </patternFill>
    </fill>
    <fill>
      <patternFill patternType="solid">
        <fgColor indexed="22"/>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rgb="FF000000"/>
      </right>
      <top style="medium">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indexed="64"/>
      </top>
      <bottom style="thin">
        <color theme="1"/>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rgb="FF000000"/>
      </right>
      <top style="thin">
        <color rgb="FF000000"/>
      </top>
      <bottom style="medium">
        <color indexed="64"/>
      </bottom>
      <diagonal/>
    </border>
    <border>
      <left style="thin">
        <color indexed="64"/>
      </left>
      <right/>
      <top style="thin">
        <color rgb="FF000000"/>
      </top>
      <bottom style="medium">
        <color indexed="64"/>
      </bottom>
      <diagonal/>
    </border>
    <border>
      <left/>
      <right/>
      <top/>
      <bottom style="medium">
        <color indexed="64"/>
      </bottom>
      <diagonal/>
    </border>
    <border>
      <left style="thin">
        <color indexed="64"/>
      </left>
      <right style="thin">
        <color indexed="64"/>
      </right>
      <top style="thin">
        <color rgb="FF000000"/>
      </top>
      <bottom style="medium">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rgb="FF000000"/>
      </left>
      <right/>
      <top style="thin">
        <color indexed="64"/>
      </top>
      <bottom style="thin">
        <color indexed="64"/>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rgb="FF000000"/>
      </right>
      <top style="thin">
        <color indexed="64"/>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rgb="FF000000"/>
      </right>
      <top style="thin">
        <color indexed="64"/>
      </top>
      <bottom style="thin">
        <color indexed="64"/>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ck">
        <color rgb="FF000000"/>
      </top>
      <bottom style="thin">
        <color indexed="64"/>
      </bottom>
      <diagonal/>
    </border>
    <border>
      <left style="thin">
        <color indexed="64"/>
      </left>
      <right/>
      <top style="thick">
        <color rgb="FF000000"/>
      </top>
      <bottom style="thin">
        <color indexed="64"/>
      </bottom>
      <diagonal/>
    </border>
    <border>
      <left style="medium">
        <color indexed="64"/>
      </left>
      <right style="medium">
        <color indexed="64"/>
      </right>
      <top style="thick">
        <color rgb="FF000000"/>
      </top>
      <bottom style="thin">
        <color indexed="64"/>
      </bottom>
      <diagonal/>
    </border>
    <border>
      <left/>
      <right style="medium">
        <color indexed="64"/>
      </right>
      <top style="thick">
        <color rgb="FF000000"/>
      </top>
      <bottom style="thin">
        <color indexed="64"/>
      </bottom>
      <diagonal/>
    </border>
    <border>
      <left/>
      <right style="thin">
        <color indexed="64"/>
      </right>
      <top style="thick">
        <color rgb="FF000000"/>
      </top>
      <bottom style="thin">
        <color indexed="64"/>
      </bottom>
      <diagonal/>
    </border>
    <border>
      <left style="thin">
        <color indexed="64"/>
      </left>
      <right style="thin">
        <color indexed="64"/>
      </right>
      <top style="thick">
        <color rgb="FF000000"/>
      </top>
      <bottom style="thin">
        <color indexed="64"/>
      </bottom>
      <diagonal/>
    </border>
    <border>
      <left style="thin">
        <color indexed="64"/>
      </left>
      <right style="medium">
        <color indexed="64"/>
      </right>
      <top style="thick">
        <color rgb="FF000000"/>
      </top>
      <bottom style="thin">
        <color indexed="64"/>
      </bottom>
      <diagonal/>
    </border>
    <border>
      <left style="medium">
        <color indexed="64"/>
      </left>
      <right style="thin">
        <color indexed="64"/>
      </right>
      <top style="thick">
        <color rgb="FF000000"/>
      </top>
      <bottom style="thin">
        <color rgb="FF000000"/>
      </bottom>
      <diagonal/>
    </border>
    <border>
      <left style="thin">
        <color indexed="64"/>
      </left>
      <right/>
      <top style="thick">
        <color rgb="FF000000"/>
      </top>
      <bottom style="thin">
        <color rgb="FF000000"/>
      </bottom>
      <diagonal/>
    </border>
    <border>
      <left style="medium">
        <color indexed="64"/>
      </left>
      <right style="medium">
        <color indexed="64"/>
      </right>
      <top style="thick">
        <color rgb="FF000000"/>
      </top>
      <bottom style="thin">
        <color rgb="FF000000"/>
      </bottom>
      <diagonal/>
    </border>
    <border>
      <left/>
      <right style="medium">
        <color indexed="64"/>
      </right>
      <top style="thick">
        <color rgb="FF000000"/>
      </top>
      <bottom style="thin">
        <color rgb="FF000000"/>
      </bottom>
      <diagonal/>
    </border>
    <border>
      <left/>
      <right style="thin">
        <color indexed="64"/>
      </right>
      <top style="thick">
        <color rgb="FF000000"/>
      </top>
      <bottom style="thin">
        <color rgb="FF000000"/>
      </bottom>
      <diagonal/>
    </border>
    <border>
      <left style="thin">
        <color indexed="64"/>
      </left>
      <right style="thin">
        <color indexed="64"/>
      </right>
      <top style="thick">
        <color rgb="FF000000"/>
      </top>
      <bottom style="thin">
        <color rgb="FF000000"/>
      </bottom>
      <diagonal/>
    </border>
    <border>
      <left style="thin">
        <color indexed="64"/>
      </left>
      <right style="medium">
        <color indexed="64"/>
      </right>
      <top style="thick">
        <color rgb="FF000000"/>
      </top>
      <bottom style="thin">
        <color rgb="FF000000"/>
      </bottom>
      <diagonal/>
    </border>
    <border>
      <left style="thin">
        <color indexed="64"/>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medium">
        <color indexed="64"/>
      </right>
      <top style="thin">
        <color rgb="FF000000"/>
      </top>
      <bottom style="thin">
        <color rgb="FF000000"/>
      </bottom>
      <diagonal/>
    </border>
  </borders>
  <cellStyleXfs count="10">
    <xf numFmtId="0" fontId="0" fillId="0" borderId="0"/>
    <xf numFmtId="164" fontId="2" fillId="0" borderId="0" applyFont="0" applyFill="0" applyBorder="0" applyAlignment="0" applyProtection="0"/>
    <xf numFmtId="0" fontId="4" fillId="5" borderId="0" applyNumberFormat="0" applyBorder="0" applyAlignment="0" applyProtection="0"/>
    <xf numFmtId="0" fontId="2" fillId="13" borderId="0" applyNumberFormat="0" applyBorder="0" applyAlignment="0" applyProtection="0"/>
    <xf numFmtId="0" fontId="9" fillId="0" borderId="0" applyNumberFormat="0" applyFill="0" applyBorder="0" applyAlignment="0" applyProtection="0"/>
    <xf numFmtId="9" fontId="2" fillId="0" borderId="0" applyFont="0" applyFill="0" applyBorder="0" applyAlignment="0" applyProtection="0"/>
    <xf numFmtId="0" fontId="2" fillId="0" borderId="0"/>
    <xf numFmtId="0" fontId="25" fillId="0" borderId="0"/>
    <xf numFmtId="0" fontId="2" fillId="0" borderId="0"/>
    <xf numFmtId="9" fontId="2" fillId="0" borderId="0" applyFont="0" applyFill="0" applyBorder="0" applyAlignment="0" applyProtection="0"/>
  </cellStyleXfs>
  <cellXfs count="1490">
    <xf numFmtId="0" fontId="0" fillId="0" borderId="0" xfId="0"/>
    <xf numFmtId="0" fontId="1" fillId="0" borderId="0" xfId="0" applyFont="1"/>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3" fillId="0" borderId="1"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 fillId="0" borderId="0" xfId="0" applyFont="1" applyAlignment="1">
      <alignment wrapText="1"/>
    </xf>
    <xf numFmtId="0" fontId="0" fillId="0" borderId="0" xfId="0" applyAlignment="1">
      <alignment wrapText="1"/>
    </xf>
    <xf numFmtId="0" fontId="4" fillId="5" borderId="0" xfId="2" applyAlignment="1">
      <alignment wrapText="1"/>
    </xf>
    <xf numFmtId="0" fontId="3" fillId="0" borderId="9" xfId="0" applyFont="1" applyBorder="1" applyAlignment="1">
      <alignment horizontal="center" vertical="center"/>
    </xf>
    <xf numFmtId="49" fontId="3" fillId="0" borderId="9"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3" fillId="6"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applyAlignment="1">
      <alignment horizontal="left" vertical="center" wrapText="1"/>
    </xf>
    <xf numFmtId="0" fontId="3" fillId="6" borderId="24" xfId="0" applyFont="1" applyFill="1" applyBorder="1" applyAlignment="1">
      <alignment horizontal="center" vertical="center" wrapText="1"/>
    </xf>
    <xf numFmtId="0" fontId="3" fillId="6" borderId="24" xfId="0" applyFont="1" applyFill="1" applyBorder="1" applyAlignment="1">
      <alignment horizontal="center" vertical="center"/>
    </xf>
    <xf numFmtId="0" fontId="3" fillId="0" borderId="24" xfId="0" applyFont="1" applyBorder="1" applyAlignment="1">
      <alignment horizontal="center" vertical="center"/>
    </xf>
    <xf numFmtId="0" fontId="3" fillId="0" borderId="18" xfId="0" applyFont="1" applyBorder="1" applyAlignment="1">
      <alignment horizontal="center" vertical="center"/>
    </xf>
    <xf numFmtId="0" fontId="7" fillId="0" borderId="0" xfId="0" applyFont="1" applyAlignment="1">
      <alignment wrapText="1"/>
    </xf>
    <xf numFmtId="0" fontId="7" fillId="0" borderId="0" xfId="0" applyFont="1"/>
    <xf numFmtId="0" fontId="4" fillId="0" borderId="0" xfId="2" applyFill="1"/>
    <xf numFmtId="0" fontId="2" fillId="13" borderId="0" xfId="3" applyAlignment="1">
      <alignment wrapText="1"/>
    </xf>
    <xf numFmtId="0" fontId="6" fillId="0" borderId="0" xfId="0" applyFont="1" applyAlignment="1">
      <alignment wrapText="1"/>
    </xf>
    <xf numFmtId="0" fontId="6" fillId="0" borderId="0" xfId="0" applyFont="1"/>
    <xf numFmtId="0" fontId="6" fillId="0" borderId="0" xfId="0" applyFont="1" applyAlignment="1">
      <alignment vertical="top"/>
    </xf>
    <xf numFmtId="0" fontId="0" fillId="0" borderId="0" xfId="0" applyAlignment="1">
      <alignment vertical="top"/>
    </xf>
    <xf numFmtId="0" fontId="0" fillId="0" borderId="0" xfId="0" applyAlignment="1">
      <alignment vertical="top" wrapText="1"/>
    </xf>
    <xf numFmtId="0" fontId="6" fillId="14" borderId="0" xfId="0" applyFont="1" applyFill="1" applyAlignment="1">
      <alignment wrapText="1"/>
    </xf>
    <xf numFmtId="0" fontId="6" fillId="0" borderId="0" xfId="0" applyFont="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3" fillId="6" borderId="7"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2" xfId="0" applyFont="1" applyFill="1" applyBorder="1" applyAlignment="1" applyProtection="1">
      <alignment horizontal="left" vertical="center" wrapText="1"/>
      <protection locked="0"/>
    </xf>
    <xf numFmtId="0" fontId="3" fillId="8" borderId="17" xfId="0" applyFont="1" applyFill="1" applyBorder="1" applyAlignment="1" applyProtection="1">
      <alignment horizontal="center" vertical="center" wrapText="1"/>
      <protection locked="0"/>
    </xf>
    <xf numFmtId="0" fontId="3" fillId="8" borderId="26" xfId="0" applyFont="1" applyFill="1" applyBorder="1" applyAlignment="1" applyProtection="1">
      <alignment horizontal="center" vertical="center" wrapText="1"/>
      <protection locked="0"/>
    </xf>
    <xf numFmtId="0" fontId="3" fillId="8" borderId="28" xfId="0" applyFont="1" applyFill="1" applyBorder="1" applyAlignment="1" applyProtection="1">
      <alignment horizontal="left" vertical="center" wrapText="1"/>
      <protection locked="0"/>
    </xf>
    <xf numFmtId="0" fontId="3" fillId="8" borderId="27" xfId="0" applyFont="1" applyFill="1" applyBorder="1" applyAlignment="1" applyProtection="1">
      <alignment horizontal="left" vertical="center" wrapText="1"/>
      <protection locked="0"/>
    </xf>
    <xf numFmtId="0" fontId="3" fillId="8" borderId="8"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center" wrapText="1"/>
      <protection locked="0"/>
    </xf>
    <xf numFmtId="0" fontId="3" fillId="8" borderId="9" xfId="0" applyFont="1" applyFill="1" applyBorder="1" applyAlignment="1" applyProtection="1">
      <alignment horizontal="left" vertical="center" wrapText="1"/>
      <protection locked="0"/>
    </xf>
    <xf numFmtId="0" fontId="3" fillId="8" borderId="4"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left" vertical="center" wrapText="1"/>
      <protection locked="0"/>
    </xf>
    <xf numFmtId="0" fontId="3" fillId="8" borderId="6" xfId="0" applyFont="1" applyFill="1" applyBorder="1" applyAlignment="1" applyProtection="1">
      <alignment horizontal="left" vertical="center" wrapText="1"/>
      <protection locked="0"/>
    </xf>
    <xf numFmtId="0" fontId="3" fillId="27" borderId="24" xfId="0" applyFont="1" applyFill="1" applyBorder="1" applyAlignment="1" applyProtection="1">
      <alignment horizontal="left" vertical="center" wrapText="1"/>
      <protection locked="0"/>
    </xf>
    <xf numFmtId="0" fontId="3" fillId="27" borderId="18"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center" vertical="center" wrapText="1"/>
      <protection locked="0"/>
    </xf>
    <xf numFmtId="0" fontId="3" fillId="27" borderId="1" xfId="0" applyFont="1" applyFill="1" applyBorder="1" applyAlignment="1" applyProtection="1">
      <alignment horizontal="left" vertical="center" wrapText="1"/>
      <protection locked="0"/>
    </xf>
    <xf numFmtId="0" fontId="3" fillId="27" borderId="9"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center" vertical="center" wrapText="1"/>
      <protection locked="0"/>
    </xf>
    <xf numFmtId="0" fontId="3" fillId="27" borderId="33" xfId="0" applyFont="1" applyFill="1" applyBorder="1" applyAlignment="1" applyProtection="1">
      <alignment horizontal="center" vertical="center" wrapText="1"/>
      <protection locked="0"/>
    </xf>
    <xf numFmtId="0" fontId="3" fillId="27" borderId="5" xfId="0" applyFont="1" applyFill="1" applyBorder="1" applyAlignment="1" applyProtection="1">
      <alignment horizontal="left" vertical="center" wrapText="1"/>
      <protection locked="0"/>
    </xf>
    <xf numFmtId="0" fontId="3" fillId="27" borderId="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center" vertical="center" wrapText="1"/>
      <protection locked="0"/>
    </xf>
    <xf numFmtId="0" fontId="3" fillId="8" borderId="18" xfId="0" applyFont="1" applyFill="1" applyBorder="1" applyAlignment="1" applyProtection="1">
      <alignment horizontal="left" vertical="center" wrapText="1"/>
      <protection locked="0"/>
    </xf>
    <xf numFmtId="0" fontId="3" fillId="8" borderId="25" xfId="0" applyFont="1" applyFill="1" applyBorder="1" applyAlignment="1" applyProtection="1">
      <alignment horizontal="left" vertical="center" wrapText="1"/>
      <protection locked="0"/>
    </xf>
    <xf numFmtId="0" fontId="3" fillId="8" borderId="2" xfId="0" applyFont="1" applyFill="1" applyBorder="1" applyAlignment="1" applyProtection="1">
      <alignment horizontal="left" vertical="center" wrapText="1"/>
      <protection locked="0"/>
    </xf>
    <xf numFmtId="0" fontId="3" fillId="8" borderId="16" xfId="0" applyFont="1" applyFill="1" applyBorder="1" applyAlignment="1" applyProtection="1">
      <alignment horizontal="left" vertical="center" wrapText="1"/>
      <protection locked="0"/>
    </xf>
    <xf numFmtId="0" fontId="3" fillId="27" borderId="17" xfId="0" applyFont="1" applyFill="1" applyBorder="1" applyAlignment="1" applyProtection="1">
      <alignment horizontal="left" vertical="center" wrapText="1"/>
      <protection locked="0"/>
    </xf>
    <xf numFmtId="0" fontId="3" fillId="27" borderId="8" xfId="0" applyFont="1" applyFill="1" applyBorder="1" applyAlignment="1" applyProtection="1">
      <alignment horizontal="left" vertical="center" wrapText="1"/>
      <protection locked="0"/>
    </xf>
    <xf numFmtId="0" fontId="3" fillId="27" borderId="2" xfId="0" applyFont="1" applyFill="1" applyBorder="1" applyAlignment="1" applyProtection="1">
      <alignment horizontal="left" vertical="center" wrapText="1"/>
      <protection locked="0"/>
    </xf>
    <xf numFmtId="0" fontId="3" fillId="27" borderId="16" xfId="0" applyFont="1" applyFill="1" applyBorder="1" applyAlignment="1" applyProtection="1">
      <alignment horizontal="left" vertical="center" wrapText="1"/>
      <protection locked="0"/>
    </xf>
    <xf numFmtId="0" fontId="3" fillId="27" borderId="4" xfId="0" applyFont="1" applyFill="1" applyBorder="1" applyAlignment="1" applyProtection="1">
      <alignment horizontal="left" vertical="center" wrapText="1"/>
      <protection locked="0"/>
    </xf>
    <xf numFmtId="0" fontId="3" fillId="3" borderId="38" xfId="0" applyFont="1" applyFill="1" applyBorder="1" applyAlignment="1">
      <alignment horizontal="left" vertical="center" wrapText="1"/>
    </xf>
    <xf numFmtId="0" fontId="3" fillId="27" borderId="28" xfId="0" applyFont="1" applyFill="1" applyBorder="1" applyAlignment="1" applyProtection="1">
      <alignment horizontal="left" vertical="center" wrapText="1"/>
      <protection locked="0"/>
    </xf>
    <xf numFmtId="0" fontId="10" fillId="0" borderId="0" xfId="0" applyFont="1" applyAlignment="1">
      <alignment horizontal="center" vertical="center"/>
    </xf>
    <xf numFmtId="0" fontId="10" fillId="0" borderId="1" xfId="0" applyFont="1" applyBorder="1" applyAlignment="1">
      <alignment horizontal="center" vertical="center"/>
    </xf>
    <xf numFmtId="0" fontId="2" fillId="0" borderId="0" xfId="6"/>
    <xf numFmtId="22" fontId="11" fillId="0" borderId="0" xfId="6" applyNumberFormat="1" applyFont="1" applyAlignment="1">
      <alignment vertical="center" wrapText="1"/>
    </xf>
    <xf numFmtId="0" fontId="11" fillId="0" borderId="0" xfId="6" applyFont="1"/>
    <xf numFmtId="22" fontId="11" fillId="0" borderId="0" xfId="6" applyNumberFormat="1" applyFont="1"/>
    <xf numFmtId="22" fontId="0" fillId="0" borderId="0" xfId="0" applyNumberFormat="1" applyAlignment="1">
      <alignment wrapText="1"/>
    </xf>
    <xf numFmtId="0" fontId="3" fillId="27" borderId="32"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12" fillId="2" borderId="17" xfId="0" applyFont="1" applyFill="1" applyBorder="1" applyAlignment="1">
      <alignment horizontal="left" vertical="center"/>
    </xf>
    <xf numFmtId="49" fontId="3" fillId="0" borderId="39" xfId="0" applyNumberFormat="1" applyFont="1" applyBorder="1" applyAlignment="1">
      <alignment horizontal="center" vertical="center"/>
    </xf>
    <xf numFmtId="49" fontId="3" fillId="0" borderId="42" xfId="0" applyNumberFormat="1" applyFont="1" applyBorder="1" applyAlignment="1">
      <alignment horizontal="center" vertical="center"/>
    </xf>
    <xf numFmtId="0" fontId="15" fillId="3" borderId="0" xfId="0" applyFont="1" applyFill="1" applyAlignment="1">
      <alignment horizontal="left" vertical="center" wrapText="1"/>
    </xf>
    <xf numFmtId="0" fontId="16" fillId="0" borderId="0" xfId="0" applyFont="1"/>
    <xf numFmtId="0" fontId="10" fillId="0" borderId="0" xfId="0" applyFont="1"/>
    <xf numFmtId="0" fontId="12" fillId="2" borderId="8" xfId="0" applyFont="1" applyFill="1" applyBorder="1" applyAlignment="1">
      <alignment horizontal="left" vertical="center"/>
    </xf>
    <xf numFmtId="49" fontId="3" fillId="0" borderId="13" xfId="0" applyNumberFormat="1" applyFont="1" applyBorder="1" applyAlignment="1">
      <alignment horizontal="center" vertical="center"/>
    </xf>
    <xf numFmtId="49" fontId="3" fillId="0" borderId="43" xfId="0" applyNumberFormat="1" applyFont="1" applyBorder="1" applyAlignment="1">
      <alignment horizontal="center" vertical="center"/>
    </xf>
    <xf numFmtId="0" fontId="15" fillId="3" borderId="8" xfId="0" applyFont="1" applyFill="1" applyBorder="1" applyAlignment="1">
      <alignment vertical="center" wrapText="1"/>
    </xf>
    <xf numFmtId="0" fontId="10" fillId="3" borderId="0" xfId="0" applyFont="1" applyFill="1" applyAlignment="1" applyProtection="1">
      <alignment horizontal="left" vertical="center" wrapText="1"/>
      <protection locked="0"/>
    </xf>
    <xf numFmtId="0" fontId="12" fillId="2" borderId="29" xfId="0" applyFont="1" applyFill="1" applyBorder="1" applyAlignment="1">
      <alignment horizontal="left" vertical="center"/>
    </xf>
    <xf numFmtId="49" fontId="3" fillId="0" borderId="15" xfId="0" applyNumberFormat="1" applyFont="1" applyBorder="1" applyAlignment="1">
      <alignment horizontal="center" vertical="center"/>
    </xf>
    <xf numFmtId="49" fontId="3" fillId="0" borderId="27" xfId="0" applyNumberFormat="1" applyFont="1" applyBorder="1" applyAlignment="1">
      <alignment horizontal="center" vertical="center"/>
    </xf>
    <xf numFmtId="14" fontId="10" fillId="3" borderId="0" xfId="0" applyNumberFormat="1" applyFont="1" applyFill="1" applyAlignment="1" applyProtection="1">
      <alignment horizontal="left" vertical="center" wrapText="1"/>
      <protection locked="0"/>
    </xf>
    <xf numFmtId="0" fontId="12" fillId="0" borderId="45" xfId="0" applyFont="1" applyBorder="1" applyAlignment="1">
      <alignment horizontal="left" vertical="center"/>
    </xf>
    <xf numFmtId="14" fontId="10" fillId="3" borderId="45" xfId="0" applyNumberFormat="1" applyFont="1" applyFill="1" applyBorder="1" applyAlignment="1">
      <alignment horizontal="left" vertical="center" wrapText="1"/>
    </xf>
    <xf numFmtId="14" fontId="10" fillId="3" borderId="0" xfId="0" applyNumberFormat="1" applyFont="1" applyFill="1" applyAlignment="1">
      <alignment horizontal="left" vertical="center" wrapText="1"/>
    </xf>
    <xf numFmtId="0" fontId="18" fillId="6" borderId="24" xfId="0" applyFont="1" applyFill="1" applyBorder="1" applyAlignment="1">
      <alignment horizontal="center" vertical="center" wrapText="1"/>
    </xf>
    <xf numFmtId="49" fontId="18" fillId="0" borderId="25" xfId="0" applyNumberFormat="1" applyFont="1" applyBorder="1" applyAlignment="1">
      <alignment horizontal="center" vertical="center" wrapText="1"/>
    </xf>
    <xf numFmtId="49" fontId="18" fillId="0" borderId="18" xfId="0" applyNumberFormat="1" applyFont="1" applyBorder="1" applyAlignment="1">
      <alignment horizontal="center" vertical="center" wrapText="1"/>
    </xf>
    <xf numFmtId="0" fontId="3" fillId="0" borderId="0" xfId="0" applyFont="1"/>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6" borderId="5" xfId="0" applyFont="1" applyFill="1" applyBorder="1" applyAlignment="1">
      <alignment horizontal="center" vertical="center" wrapText="1"/>
    </xf>
    <xf numFmtId="0" fontId="19" fillId="6" borderId="5" xfId="0" applyFont="1" applyFill="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0" fontId="19" fillId="4" borderId="29" xfId="0" applyFont="1" applyFill="1" applyBorder="1" applyAlignment="1">
      <alignment horizontal="center" vertical="center" wrapText="1"/>
    </xf>
    <xf numFmtId="0" fontId="19" fillId="4" borderId="34" xfId="0" applyFont="1" applyFill="1" applyBorder="1" applyAlignment="1">
      <alignment horizontal="center" vertical="center" wrapText="1"/>
    </xf>
    <xf numFmtId="0" fontId="19" fillId="4" borderId="30" xfId="0" applyFont="1" applyFill="1" applyBorder="1" applyAlignment="1">
      <alignment vertical="center" wrapText="1"/>
    </xf>
    <xf numFmtId="0" fontId="18" fillId="3" borderId="50"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51" xfId="0" applyFont="1" applyFill="1" applyBorder="1" applyAlignment="1">
      <alignment horizontal="center" vertical="center" wrapText="1"/>
    </xf>
    <xf numFmtId="0" fontId="19" fillId="4" borderId="31" xfId="0" applyFont="1" applyFill="1" applyBorder="1" applyAlignment="1">
      <alignment horizontal="center" vertical="center" wrapText="1"/>
    </xf>
    <xf numFmtId="0" fontId="10" fillId="0" borderId="0" xfId="0" applyFont="1" applyAlignment="1">
      <alignment horizontal="left" vertical="center"/>
    </xf>
    <xf numFmtId="49" fontId="18" fillId="0" borderId="24" xfId="0" applyNumberFormat="1" applyFont="1" applyBorder="1" applyAlignment="1">
      <alignment horizontal="center" vertical="center" wrapText="1"/>
    </xf>
    <xf numFmtId="0" fontId="19" fillId="4" borderId="4" xfId="0" applyFont="1" applyFill="1" applyBorder="1" applyAlignment="1">
      <alignment horizontal="center" vertical="center" wrapText="1"/>
    </xf>
    <xf numFmtId="0" fontId="18" fillId="0" borderId="24" xfId="0" applyFont="1" applyBorder="1" applyAlignment="1">
      <alignment horizontal="center" vertical="center" wrapText="1"/>
    </xf>
    <xf numFmtId="0" fontId="19" fillId="0" borderId="5" xfId="0" applyFont="1" applyBorder="1" applyAlignment="1">
      <alignment horizontal="center" vertical="center" wrapText="1"/>
    </xf>
    <xf numFmtId="0" fontId="19" fillId="4" borderId="48"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6" fillId="0" borderId="0" xfId="0" applyFont="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6" fillId="0" borderId="0" xfId="0" applyFont="1" applyAlignment="1">
      <alignment wrapText="1"/>
    </xf>
    <xf numFmtId="0" fontId="16" fillId="0" borderId="0" xfId="0" applyFont="1" applyAlignment="1">
      <alignment vertical="center" wrapText="1"/>
    </xf>
    <xf numFmtId="0" fontId="16" fillId="0" borderId="0" xfId="0" applyFont="1" applyAlignment="1">
      <alignment horizontal="center" vertical="center" wrapText="1"/>
    </xf>
    <xf numFmtId="0" fontId="13" fillId="0" borderId="1" xfId="0" applyFont="1" applyBorder="1"/>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3" fillId="0" borderId="0" xfId="0" applyFont="1" applyAlignment="1">
      <alignment wrapText="1"/>
    </xf>
    <xf numFmtId="0" fontId="13" fillId="0" borderId="0" xfId="0" quotePrefix="1" applyFont="1" applyAlignment="1">
      <alignment vertical="center" wrapText="1"/>
    </xf>
    <xf numFmtId="0" fontId="13" fillId="0" borderId="0" xfId="0" applyFont="1" applyAlignment="1">
      <alignment vertical="center" wrapText="1"/>
    </xf>
    <xf numFmtId="0" fontId="13"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49" fontId="3" fillId="0" borderId="0" xfId="0" applyNumberFormat="1" applyFont="1" applyAlignment="1">
      <alignment horizontal="center"/>
    </xf>
    <xf numFmtId="0" fontId="3" fillId="0" borderId="0" xfId="0" applyFont="1" applyAlignment="1">
      <alignment horizontal="center"/>
    </xf>
    <xf numFmtId="0" fontId="13" fillId="0" borderId="1" xfId="0" applyFont="1" applyBorder="1" applyAlignment="1">
      <alignment wrapText="1"/>
    </xf>
    <xf numFmtId="0" fontId="13" fillId="0" borderId="1" xfId="0" applyFont="1" applyBorder="1" applyAlignment="1">
      <alignment vertical="center" wrapText="1"/>
    </xf>
    <xf numFmtId="0" fontId="10" fillId="0" borderId="0" xfId="0" applyFont="1" applyAlignment="1">
      <alignment vertical="center" wrapText="1"/>
    </xf>
    <xf numFmtId="0" fontId="10" fillId="0" borderId="0" xfId="0" applyFont="1" applyAlignment="1">
      <alignment wrapText="1"/>
    </xf>
    <xf numFmtId="0" fontId="12" fillId="2" borderId="1" xfId="0" applyFont="1" applyFill="1" applyBorder="1" applyAlignment="1">
      <alignment horizontal="left" vertical="center"/>
    </xf>
    <xf numFmtId="49" fontId="3" fillId="0" borderId="10"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1" xfId="0" applyNumberFormat="1" applyFont="1" applyBorder="1" applyAlignment="1">
      <alignment horizontal="center" vertical="center"/>
    </xf>
    <xf numFmtId="0" fontId="15" fillId="4" borderId="8"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4" borderId="29"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8" fillId="0" borderId="50" xfId="0" applyFont="1" applyBorder="1" applyAlignment="1">
      <alignment horizontal="center" vertical="center" wrapText="1"/>
    </xf>
    <xf numFmtId="0" fontId="18" fillId="0" borderId="50" xfId="0" applyFont="1" applyBorder="1" applyAlignment="1">
      <alignment vertical="center" wrapText="1"/>
    </xf>
    <xf numFmtId="49" fontId="18" fillId="0" borderId="50" xfId="0" applyNumberFormat="1" applyFont="1" applyBorder="1" applyAlignment="1">
      <alignment horizontal="center" vertical="center" wrapText="1"/>
    </xf>
    <xf numFmtId="49" fontId="18" fillId="0" borderId="51" xfId="0" applyNumberFormat="1" applyFont="1" applyBorder="1" applyAlignment="1">
      <alignment horizontal="center" vertical="center" wrapText="1"/>
    </xf>
    <xf numFmtId="49" fontId="18" fillId="0" borderId="31" xfId="0" applyNumberFormat="1" applyFont="1" applyBorder="1" applyAlignment="1">
      <alignment horizontal="center" vertical="center" wrapText="1"/>
    </xf>
    <xf numFmtId="0" fontId="19" fillId="4" borderId="51" xfId="0" applyFont="1" applyFill="1" applyBorder="1" applyAlignment="1">
      <alignment vertical="center" wrapText="1"/>
    </xf>
    <xf numFmtId="0" fontId="19" fillId="4" borderId="31" xfId="0" applyFont="1" applyFill="1" applyBorder="1" applyAlignment="1">
      <alignment vertical="center" wrapText="1"/>
    </xf>
    <xf numFmtId="0" fontId="18" fillId="3" borderId="14"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0" fillId="0" borderId="0" xfId="0" applyFont="1" applyAlignment="1">
      <alignment horizontal="center" wrapText="1"/>
    </xf>
    <xf numFmtId="0" fontId="16" fillId="0" borderId="0" xfId="0" applyFont="1" applyAlignment="1">
      <alignment horizontal="center" vertical="center"/>
    </xf>
    <xf numFmtId="49" fontId="21" fillId="22" borderId="61" xfId="0" applyNumberFormat="1" applyFont="1" applyFill="1" applyBorder="1" applyAlignment="1">
      <alignment horizontal="center"/>
    </xf>
    <xf numFmtId="49" fontId="21" fillId="22" borderId="66" xfId="0" applyNumberFormat="1" applyFont="1" applyFill="1" applyBorder="1" applyAlignment="1">
      <alignment horizontal="center"/>
    </xf>
    <xf numFmtId="49" fontId="21" fillId="22" borderId="60" xfId="0" applyNumberFormat="1" applyFont="1" applyFill="1" applyBorder="1" applyAlignment="1">
      <alignment horizontal="center"/>
    </xf>
    <xf numFmtId="49" fontId="10" fillId="11" borderId="71" xfId="0" applyNumberFormat="1" applyFont="1" applyFill="1" applyBorder="1" applyAlignment="1" applyProtection="1">
      <alignment horizontal="center" vertical="center" wrapText="1"/>
      <protection locked="0"/>
    </xf>
    <xf numFmtId="49" fontId="10" fillId="11" borderId="15" xfId="0" applyNumberFormat="1" applyFont="1" applyFill="1" applyBorder="1" applyAlignment="1" applyProtection="1">
      <alignment horizontal="center" vertical="center" wrapText="1"/>
      <protection locked="0"/>
    </xf>
    <xf numFmtId="49" fontId="10" fillId="11" borderId="27" xfId="0" applyNumberFormat="1" applyFont="1" applyFill="1" applyBorder="1" applyAlignment="1" applyProtection="1">
      <alignment horizontal="center" vertical="center" wrapText="1"/>
      <protection locked="0"/>
    </xf>
    <xf numFmtId="49" fontId="10" fillId="11" borderId="23" xfId="0" applyNumberFormat="1" applyFont="1" applyFill="1" applyBorder="1" applyAlignment="1" applyProtection="1">
      <alignment horizontal="center" vertical="center" wrapText="1"/>
      <protection locked="0"/>
    </xf>
    <xf numFmtId="49" fontId="10" fillId="11" borderId="2" xfId="0" applyNumberFormat="1" applyFont="1" applyFill="1" applyBorder="1" applyAlignment="1" applyProtection="1">
      <alignment horizontal="center" vertical="center" wrapText="1"/>
      <protection locked="0"/>
    </xf>
    <xf numFmtId="49" fontId="10" fillId="11" borderId="9" xfId="0" applyNumberFormat="1" applyFont="1" applyFill="1" applyBorder="1" applyAlignment="1" applyProtection="1">
      <alignment horizontal="center" vertical="center" wrapText="1"/>
      <protection locked="0"/>
    </xf>
    <xf numFmtId="49" fontId="10" fillId="11" borderId="38" xfId="0" applyNumberFormat="1" applyFont="1" applyFill="1" applyBorder="1" applyAlignment="1" applyProtection="1">
      <alignment horizontal="center" vertical="center" wrapText="1"/>
      <protection locked="0"/>
    </xf>
    <xf numFmtId="49" fontId="10" fillId="11" borderId="16" xfId="0" applyNumberFormat="1" applyFont="1" applyFill="1" applyBorder="1" applyAlignment="1" applyProtection="1">
      <alignment horizontal="center" vertical="center" wrapText="1"/>
      <protection locked="0"/>
    </xf>
    <xf numFmtId="49" fontId="10" fillId="11" borderId="6" xfId="0" applyNumberFormat="1" applyFont="1" applyFill="1" applyBorder="1" applyAlignment="1" applyProtection="1">
      <alignment horizontal="center" vertical="center" wrapText="1"/>
      <protection locked="0"/>
    </xf>
    <xf numFmtId="0" fontId="21" fillId="25" borderId="67" xfId="0" applyFont="1" applyFill="1" applyBorder="1" applyAlignment="1">
      <alignment horizontal="left" vertical="center"/>
    </xf>
    <xf numFmtId="0" fontId="21" fillId="25" borderId="35" xfId="0" applyFont="1" applyFill="1" applyBorder="1" applyAlignment="1">
      <alignment horizontal="left" vertical="center"/>
    </xf>
    <xf numFmtId="0" fontId="21" fillId="25" borderId="36" xfId="0" applyFont="1" applyFill="1" applyBorder="1" applyAlignment="1">
      <alignment horizontal="left" vertical="center"/>
    </xf>
    <xf numFmtId="0" fontId="10" fillId="0" borderId="1" xfId="0" applyFont="1" applyBorder="1"/>
    <xf numFmtId="0" fontId="10" fillId="0" borderId="9" xfId="0" applyFont="1" applyBorder="1"/>
    <xf numFmtId="0" fontId="10" fillId="0" borderId="6" xfId="0" applyFont="1" applyBorder="1"/>
    <xf numFmtId="0" fontId="10" fillId="0" borderId="0" xfId="0" applyFont="1" applyAlignment="1">
      <alignment vertical="center"/>
    </xf>
    <xf numFmtId="0" fontId="10" fillId="26" borderId="6" xfId="0" applyFont="1" applyFill="1" applyBorder="1" applyAlignment="1">
      <alignment vertical="center"/>
    </xf>
    <xf numFmtId="0" fontId="16" fillId="0" borderId="0" xfId="0" applyFont="1" applyAlignment="1">
      <alignment vertical="center"/>
    </xf>
    <xf numFmtId="0" fontId="21" fillId="25" borderId="8" xfId="0" applyFont="1" applyFill="1" applyBorder="1" applyAlignment="1">
      <alignment horizontal="left" vertical="center"/>
    </xf>
    <xf numFmtId="0" fontId="21" fillId="25" borderId="1" xfId="0" applyFont="1" applyFill="1" applyBorder="1" applyAlignment="1">
      <alignment horizontal="left" vertical="center"/>
    </xf>
    <xf numFmtId="0" fontId="21" fillId="25" borderId="9" xfId="0" applyFont="1" applyFill="1" applyBorder="1" applyAlignment="1">
      <alignment horizontal="left" vertical="center" wrapText="1"/>
    </xf>
    <xf numFmtId="49" fontId="13" fillId="2" borderId="3" xfId="0" applyNumberFormat="1" applyFont="1" applyFill="1" applyBorder="1" applyAlignment="1" applyProtection="1">
      <alignment horizontal="left" vertical="center" wrapText="1"/>
      <protection locked="0"/>
    </xf>
    <xf numFmtId="0" fontId="10" fillId="7" borderId="9" xfId="0" applyFont="1" applyFill="1" applyBorder="1" applyAlignment="1">
      <alignment vertical="center" wrapText="1"/>
    </xf>
    <xf numFmtId="49" fontId="13" fillId="2" borderId="45" xfId="0" applyNumberFormat="1" applyFont="1" applyFill="1" applyBorder="1" applyAlignment="1" applyProtection="1">
      <alignment horizontal="left" vertical="center" wrapText="1"/>
      <protection locked="0"/>
    </xf>
    <xf numFmtId="0" fontId="10" fillId="7" borderId="6" xfId="0" applyFont="1" applyFill="1" applyBorder="1" applyAlignment="1">
      <alignment vertical="center" wrapText="1"/>
    </xf>
    <xf numFmtId="49" fontId="10" fillId="0" borderId="53" xfId="0"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49" fontId="21" fillId="18" borderId="21" xfId="0" applyNumberFormat="1" applyFont="1" applyFill="1" applyBorder="1" applyAlignment="1">
      <alignment vertical="center"/>
    </xf>
    <xf numFmtId="0" fontId="21" fillId="25" borderId="17" xfId="0" applyFont="1" applyFill="1" applyBorder="1" applyAlignment="1">
      <alignment horizontal="left" vertical="center"/>
    </xf>
    <xf numFmtId="0" fontId="21" fillId="25" borderId="24" xfId="0" applyFont="1" applyFill="1" applyBorder="1" applyAlignment="1">
      <alignment horizontal="left" vertical="center"/>
    </xf>
    <xf numFmtId="0" fontId="21" fillId="25" borderId="18" xfId="0" applyFont="1" applyFill="1" applyBorder="1" applyAlignment="1">
      <alignment horizontal="left" vertical="center" wrapText="1"/>
    </xf>
    <xf numFmtId="49" fontId="13" fillId="2" borderId="9" xfId="0" applyNumberFormat="1" applyFont="1" applyFill="1" applyBorder="1" applyAlignment="1" applyProtection="1">
      <alignment horizontal="center" vertical="center" wrapText="1"/>
      <protection locked="0"/>
    </xf>
    <xf numFmtId="49" fontId="13" fillId="2" borderId="6" xfId="0" applyNumberFormat="1" applyFont="1" applyFill="1" applyBorder="1" applyAlignment="1" applyProtection="1">
      <alignment horizontal="center" vertical="center" wrapText="1"/>
      <protection locked="0"/>
    </xf>
    <xf numFmtId="49" fontId="10" fillId="0" borderId="53" xfId="0" applyNumberFormat="1" applyFont="1" applyBorder="1" applyAlignment="1">
      <alignment vertical="center"/>
    </xf>
    <xf numFmtId="49" fontId="13" fillId="2" borderId="22" xfId="0" applyNumberFormat="1" applyFont="1" applyFill="1" applyBorder="1" applyAlignment="1" applyProtection="1">
      <alignment horizontal="center" vertical="center" wrapText="1"/>
      <protection locked="0"/>
    </xf>
    <xf numFmtId="14" fontId="13" fillId="2" borderId="22" xfId="0" applyNumberFormat="1" applyFont="1" applyFill="1" applyBorder="1" applyAlignment="1" applyProtection="1">
      <alignment horizontal="center" vertical="center" wrapText="1"/>
      <protection locked="0"/>
    </xf>
    <xf numFmtId="14" fontId="13" fillId="2" borderId="46" xfId="0" applyNumberFormat="1" applyFont="1" applyFill="1" applyBorder="1" applyAlignment="1" applyProtection="1">
      <alignment horizontal="center" vertical="center" wrapText="1"/>
      <protection locked="0"/>
    </xf>
    <xf numFmtId="49" fontId="10" fillId="0" borderId="0" xfId="0" applyNumberFormat="1" applyFont="1" applyAlignment="1" applyProtection="1">
      <alignment vertical="center" wrapText="1"/>
      <protection locked="0"/>
    </xf>
    <xf numFmtId="49" fontId="21" fillId="19" borderId="25" xfId="0" applyNumberFormat="1" applyFont="1" applyFill="1" applyBorder="1" applyAlignment="1" applyProtection="1">
      <alignment vertical="center" wrapText="1"/>
      <protection locked="0"/>
    </xf>
    <xf numFmtId="49" fontId="10" fillId="21" borderId="2" xfId="0" applyNumberFormat="1" applyFont="1" applyFill="1" applyBorder="1" applyAlignment="1" applyProtection="1">
      <alignment horizontal="center" vertical="center" wrapText="1"/>
      <protection locked="0"/>
    </xf>
    <xf numFmtId="0" fontId="15" fillId="20" borderId="2" xfId="0" applyFont="1" applyFill="1" applyBorder="1" applyAlignment="1">
      <alignment horizontal="left" vertical="center" wrapText="1"/>
    </xf>
    <xf numFmtId="0" fontId="15" fillId="20" borderId="7" xfId="0" applyFont="1" applyFill="1" applyBorder="1" applyAlignment="1">
      <alignment horizontal="left" vertical="center" wrapText="1"/>
    </xf>
    <xf numFmtId="0" fontId="21" fillId="25" borderId="7" xfId="0" applyFont="1" applyFill="1" applyBorder="1" applyAlignment="1">
      <alignment horizontal="left" vertical="center"/>
    </xf>
    <xf numFmtId="0" fontId="21" fillId="25" borderId="1" xfId="0" applyFont="1" applyFill="1" applyBorder="1" applyAlignment="1">
      <alignment horizontal="left" vertical="center" wrapText="1"/>
    </xf>
    <xf numFmtId="0" fontId="21" fillId="25" borderId="2" xfId="0" applyFont="1" applyFill="1" applyBorder="1" applyAlignment="1">
      <alignment horizontal="left" vertical="center" wrapText="1"/>
    </xf>
    <xf numFmtId="49" fontId="10" fillId="0" borderId="0" xfId="0" applyNumberFormat="1" applyFont="1" applyAlignment="1">
      <alignment vertical="center"/>
    </xf>
    <xf numFmtId="0" fontId="21" fillId="24" borderId="1" xfId="0" applyFont="1" applyFill="1" applyBorder="1" applyAlignment="1">
      <alignment horizontal="left" vertical="center"/>
    </xf>
    <xf numFmtId="49" fontId="21" fillId="24" borderId="2" xfId="0" applyNumberFormat="1" applyFont="1" applyFill="1" applyBorder="1" applyAlignment="1">
      <alignment horizontal="left" vertical="center"/>
    </xf>
    <xf numFmtId="9" fontId="10" fillId="7" borderId="9" xfId="5" applyFont="1" applyFill="1" applyBorder="1" applyAlignment="1">
      <alignment horizontal="center" vertical="center" wrapText="1"/>
    </xf>
    <xf numFmtId="9" fontId="10" fillId="17" borderId="2" xfId="5" applyFont="1" applyFill="1" applyBorder="1" applyAlignment="1" applyProtection="1">
      <alignment horizontal="center" vertical="center" wrapText="1"/>
      <protection locked="0"/>
    </xf>
    <xf numFmtId="9" fontId="10" fillId="17" borderId="16" xfId="5" applyFont="1" applyFill="1" applyBorder="1" applyAlignment="1" applyProtection="1">
      <alignment horizontal="center" vertical="center" wrapText="1"/>
      <protection locked="0"/>
    </xf>
    <xf numFmtId="9" fontId="10" fillId="7" borderId="6" xfId="5" applyFont="1" applyFill="1" applyBorder="1" applyAlignment="1">
      <alignment horizontal="center" vertical="center" wrapText="1"/>
    </xf>
    <xf numFmtId="49" fontId="10" fillId="0" borderId="0" xfId="0" applyNumberFormat="1" applyFont="1" applyAlignment="1">
      <alignment vertical="center" wrapText="1"/>
    </xf>
    <xf numFmtId="0" fontId="21" fillId="22" borderId="64" xfId="0" applyFont="1" applyFill="1" applyBorder="1" applyAlignment="1">
      <alignment horizontal="center" vertical="center"/>
    </xf>
    <xf numFmtId="0" fontId="21" fillId="25" borderId="41" xfId="0" applyFont="1" applyFill="1" applyBorder="1" applyAlignment="1">
      <alignment horizontal="left" vertical="center"/>
    </xf>
    <xf numFmtId="0" fontId="21" fillId="25" borderId="64" xfId="0" applyFont="1" applyFill="1" applyBorder="1" applyAlignment="1">
      <alignment horizontal="left" vertical="center"/>
    </xf>
    <xf numFmtId="0" fontId="21" fillId="25" borderId="42" xfId="0" applyFont="1" applyFill="1" applyBorder="1" applyAlignment="1">
      <alignment horizontal="left" vertical="center" wrapText="1"/>
    </xf>
    <xf numFmtId="14" fontId="10" fillId="11" borderId="60" xfId="0" applyNumberFormat="1" applyFont="1" applyFill="1" applyBorder="1" applyAlignment="1" applyProtection="1">
      <alignment horizontal="center" wrapText="1"/>
      <protection locked="0"/>
    </xf>
    <xf numFmtId="0" fontId="10" fillId="7" borderId="72" xfId="0" applyFont="1" applyFill="1" applyBorder="1" applyAlignment="1">
      <alignment horizontal="left" vertical="center" wrapText="1"/>
    </xf>
    <xf numFmtId="0" fontId="10" fillId="7" borderId="6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5" fillId="23" borderId="5" xfId="0" applyFont="1" applyFill="1" applyBorder="1" applyAlignment="1">
      <alignment horizontal="center" vertical="center"/>
    </xf>
    <xf numFmtId="0" fontId="21" fillId="22" borderId="2" xfId="0" applyFont="1" applyFill="1" applyBorder="1" applyAlignment="1">
      <alignment horizontal="left" vertical="center"/>
    </xf>
    <xf numFmtId="9" fontId="10" fillId="11" borderId="25" xfId="5" applyFont="1" applyFill="1" applyBorder="1" applyAlignment="1" applyProtection="1">
      <alignment horizontal="center" vertical="center" wrapText="1"/>
      <protection locked="0"/>
    </xf>
    <xf numFmtId="9" fontId="10" fillId="7" borderId="21" xfId="0" applyNumberFormat="1" applyFont="1" applyFill="1" applyBorder="1" applyAlignment="1">
      <alignment vertical="center" wrapText="1"/>
    </xf>
    <xf numFmtId="9" fontId="10" fillId="11" borderId="2" xfId="5" applyFont="1" applyFill="1" applyBorder="1" applyAlignment="1" applyProtection="1">
      <alignment horizontal="center" vertical="center" wrapText="1"/>
      <protection locked="0"/>
    </xf>
    <xf numFmtId="9" fontId="10" fillId="7" borderId="22" xfId="0" applyNumberFormat="1" applyFont="1" applyFill="1" applyBorder="1" applyAlignment="1">
      <alignment vertical="center" wrapText="1"/>
    </xf>
    <xf numFmtId="49" fontId="10" fillId="11" borderId="16" xfId="5" applyNumberFormat="1" applyFont="1" applyFill="1" applyBorder="1" applyAlignment="1" applyProtection="1">
      <alignment horizontal="center" vertical="center" wrapText="1"/>
      <protection locked="0"/>
    </xf>
    <xf numFmtId="9" fontId="10" fillId="7" borderId="46" xfId="0" applyNumberFormat="1" applyFont="1" applyFill="1" applyBorder="1" applyAlignment="1">
      <alignment vertical="center" wrapText="1"/>
    </xf>
    <xf numFmtId="49" fontId="10" fillId="11" borderId="2" xfId="0" applyNumberFormat="1" applyFont="1" applyFill="1" applyBorder="1" applyAlignment="1" applyProtection="1">
      <alignment horizontal="left" vertical="center" wrapText="1"/>
      <protection locked="0"/>
    </xf>
    <xf numFmtId="49" fontId="10" fillId="11" borderId="10" xfId="0" applyNumberFormat="1" applyFont="1" applyFill="1" applyBorder="1" applyAlignment="1" applyProtection="1">
      <alignment horizontal="left" vertical="center" wrapText="1"/>
      <protection locked="0"/>
    </xf>
    <xf numFmtId="0" fontId="10" fillId="11" borderId="60" xfId="0" applyFont="1" applyFill="1" applyBorder="1" applyAlignment="1" applyProtection="1">
      <alignment horizontal="left" vertical="center" wrapText="1"/>
      <protection locked="0"/>
    </xf>
    <xf numFmtId="0" fontId="21" fillId="22" borderId="64" xfId="0" applyFont="1" applyFill="1" applyBorder="1" applyAlignment="1">
      <alignment horizontal="left" vertical="center"/>
    </xf>
    <xf numFmtId="0" fontId="10" fillId="0" borderId="42" xfId="0" applyFont="1" applyBorder="1" applyAlignment="1">
      <alignment horizontal="center"/>
    </xf>
    <xf numFmtId="0" fontId="15" fillId="0" borderId="18" xfId="0" applyFont="1" applyBorder="1" applyAlignment="1">
      <alignment horizontal="center"/>
    </xf>
    <xf numFmtId="0" fontId="15" fillId="0" borderId="9" xfId="0" applyFont="1" applyBorder="1" applyAlignment="1">
      <alignment horizontal="center"/>
    </xf>
    <xf numFmtId="0" fontId="10" fillId="0" borderId="9" xfId="0" applyFont="1" applyBorder="1" applyAlignment="1">
      <alignment horizontal="center"/>
    </xf>
    <xf numFmtId="0" fontId="15" fillId="0" borderId="6" xfId="0" applyFont="1" applyBorder="1" applyAlignment="1">
      <alignment horizontal="center"/>
    </xf>
    <xf numFmtId="0" fontId="10" fillId="11" borderId="6" xfId="0" applyFont="1" applyFill="1" applyBorder="1" applyAlignment="1" applyProtection="1">
      <alignment horizontal="center" vertical="center" wrapText="1"/>
      <protection locked="0"/>
    </xf>
    <xf numFmtId="0" fontId="3" fillId="6" borderId="65" xfId="0" applyFont="1" applyFill="1" applyBorder="1" applyAlignment="1" applyProtection="1">
      <alignment horizontal="center" vertical="center" wrapText="1"/>
      <protection locked="0"/>
    </xf>
    <xf numFmtId="0" fontId="3" fillId="6" borderId="28" xfId="0" applyFont="1" applyFill="1" applyBorder="1" applyAlignment="1" applyProtection="1">
      <alignment horizontal="left" vertical="center" wrapText="1"/>
      <protection locked="0"/>
    </xf>
    <xf numFmtId="0" fontId="3" fillId="6" borderId="15" xfId="0" applyFont="1" applyFill="1" applyBorder="1" applyAlignment="1" applyProtection="1">
      <alignment horizontal="left" vertical="center" wrapText="1"/>
      <protection locked="0"/>
    </xf>
    <xf numFmtId="0" fontId="3" fillId="27" borderId="27" xfId="0" applyFont="1" applyFill="1" applyBorder="1" applyAlignment="1" applyProtection="1">
      <alignment horizontal="left" vertical="center" wrapText="1"/>
      <protection locked="0"/>
    </xf>
    <xf numFmtId="0" fontId="19" fillId="6" borderId="5" xfId="0" applyFont="1" applyFill="1" applyBorder="1" applyAlignment="1">
      <alignment vertical="center" wrapText="1"/>
    </xf>
    <xf numFmtId="0" fontId="19" fillId="6" borderId="16" xfId="0" applyFont="1" applyFill="1" applyBorder="1" applyAlignment="1">
      <alignment vertical="center" wrapText="1"/>
    </xf>
    <xf numFmtId="0" fontId="19" fillId="4" borderId="6" xfId="0" applyFont="1" applyFill="1" applyBorder="1" applyAlignment="1">
      <alignment vertical="center" wrapText="1"/>
    </xf>
    <xf numFmtId="0" fontId="18" fillId="3" borderId="5"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6" xfId="0" applyFont="1" applyFill="1" applyBorder="1" applyAlignment="1">
      <alignment horizontal="center" vertical="center" wrapText="1"/>
    </xf>
    <xf numFmtId="49" fontId="3" fillId="8" borderId="24" xfId="0" applyNumberFormat="1" applyFont="1" applyFill="1" applyBorder="1" applyAlignment="1" applyProtection="1">
      <alignment vertical="center" wrapText="1"/>
      <protection locked="0"/>
    </xf>
    <xf numFmtId="49" fontId="3" fillId="8" borderId="1" xfId="0" applyNumberFormat="1" applyFont="1" applyFill="1" applyBorder="1" applyAlignment="1" applyProtection="1">
      <alignment vertical="center" wrapText="1"/>
      <protection locked="0"/>
    </xf>
    <xf numFmtId="0" fontId="13" fillId="0" borderId="0" xfId="0" applyFont="1"/>
    <xf numFmtId="0" fontId="15" fillId="20" borderId="16" xfId="0" applyFont="1" applyFill="1" applyBorder="1" applyAlignment="1">
      <alignment horizontal="left" vertical="center" wrapText="1"/>
    </xf>
    <xf numFmtId="0" fontId="15" fillId="20" borderId="33" xfId="0" applyFont="1" applyFill="1" applyBorder="1" applyAlignment="1">
      <alignment horizontal="left" vertical="center" wrapText="1"/>
    </xf>
    <xf numFmtId="49" fontId="10" fillId="11" borderId="1" xfId="0" applyNumberFormat="1" applyFont="1" applyFill="1" applyBorder="1" applyAlignment="1" applyProtection="1">
      <alignment horizontal="center" vertical="center" wrapText="1"/>
      <protection locked="0"/>
    </xf>
    <xf numFmtId="49" fontId="10" fillId="11" borderId="8" xfId="0" applyNumberFormat="1" applyFont="1" applyFill="1" applyBorder="1" applyAlignment="1" applyProtection="1">
      <alignment horizontal="center" vertical="center" wrapText="1"/>
      <protection locked="0"/>
    </xf>
    <xf numFmtId="49" fontId="10" fillId="11" borderId="4" xfId="0" applyNumberFormat="1" applyFont="1" applyFill="1" applyBorder="1" applyAlignment="1" applyProtection="1">
      <alignment horizontal="center" vertical="center" wrapText="1"/>
      <protection locked="0"/>
    </xf>
    <xf numFmtId="49" fontId="10" fillId="11" borderId="5" xfId="0" applyNumberFormat="1" applyFont="1" applyFill="1" applyBorder="1" applyAlignment="1" applyProtection="1">
      <alignment horizontal="center" vertical="center" wrapText="1"/>
      <protection locked="0"/>
    </xf>
    <xf numFmtId="49" fontId="10" fillId="11" borderId="26" xfId="0" applyNumberFormat="1" applyFont="1" applyFill="1" applyBorder="1" applyAlignment="1" applyProtection="1">
      <alignment horizontal="center" vertical="center" wrapText="1"/>
      <protection locked="0"/>
    </xf>
    <xf numFmtId="49" fontId="10" fillId="11" borderId="28" xfId="0" applyNumberFormat="1" applyFont="1" applyFill="1" applyBorder="1" applyAlignment="1" applyProtection="1">
      <alignment horizontal="center" vertical="center" wrapText="1"/>
      <protection locked="0"/>
    </xf>
    <xf numFmtId="0" fontId="26" fillId="28" borderId="32" xfId="7" applyFont="1" applyFill="1" applyBorder="1" applyAlignment="1">
      <alignment horizontal="left" vertical="center" wrapText="1"/>
    </xf>
    <xf numFmtId="0" fontId="22" fillId="29" borderId="24" xfId="7" applyFont="1" applyFill="1" applyBorder="1" applyAlignment="1" applyProtection="1">
      <alignment horizontal="left" wrapText="1"/>
      <protection locked="0"/>
    </xf>
    <xf numFmtId="165" fontId="26" fillId="28" borderId="78" xfId="7" applyNumberFormat="1" applyFont="1" applyFill="1" applyBorder="1" applyAlignment="1">
      <alignment horizontal="center" vertical="center" wrapText="1"/>
    </xf>
    <xf numFmtId="165" fontId="26" fillId="28" borderId="25" xfId="7" applyNumberFormat="1" applyFont="1" applyFill="1" applyBorder="1" applyAlignment="1">
      <alignment horizontal="center" vertical="center" wrapText="1"/>
    </xf>
    <xf numFmtId="0" fontId="26" fillId="31" borderId="24" xfId="7" applyFont="1" applyFill="1" applyBorder="1" applyAlignment="1">
      <alignment horizontal="left" vertical="center" wrapText="1"/>
    </xf>
    <xf numFmtId="14" fontId="22" fillId="32" borderId="18" xfId="7" applyNumberFormat="1" applyFont="1" applyFill="1" applyBorder="1" applyAlignment="1">
      <alignment horizontal="center" vertical="center" wrapText="1"/>
    </xf>
    <xf numFmtId="0" fontId="26" fillId="31" borderId="24" xfId="7" applyFont="1" applyFill="1" applyBorder="1" applyAlignment="1">
      <alignment horizontal="center" vertical="center" wrapText="1"/>
    </xf>
    <xf numFmtId="0" fontId="22" fillId="0" borderId="0" xfId="7" applyFont="1" applyAlignment="1">
      <alignment wrapText="1"/>
    </xf>
    <xf numFmtId="166" fontId="22" fillId="29" borderId="18" xfId="7" applyNumberFormat="1" applyFont="1" applyFill="1" applyBorder="1" applyAlignment="1">
      <alignment horizontal="center" vertical="center" wrapText="1"/>
    </xf>
    <xf numFmtId="0" fontId="26" fillId="28" borderId="7" xfId="7" applyFont="1" applyFill="1" applyBorder="1" applyAlignment="1">
      <alignment horizontal="left" vertical="center" wrapText="1"/>
    </xf>
    <xf numFmtId="165" fontId="26" fillId="28" borderId="79" xfId="7" applyNumberFormat="1" applyFont="1" applyFill="1" applyBorder="1" applyAlignment="1">
      <alignment horizontal="center" vertical="center" wrapText="1"/>
    </xf>
    <xf numFmtId="0" fontId="22" fillId="34" borderId="80" xfId="7" applyFont="1" applyFill="1" applyBorder="1" applyAlignment="1">
      <alignment horizontal="center" vertical="center" wrapText="1"/>
    </xf>
    <xf numFmtId="0" fontId="26" fillId="30" borderId="8" xfId="7" applyFont="1" applyFill="1" applyBorder="1" applyAlignment="1">
      <alignment horizontal="left" vertical="center" wrapText="1"/>
    </xf>
    <xf numFmtId="0" fontId="26" fillId="31" borderId="81" xfId="7" applyFont="1" applyFill="1" applyBorder="1" applyAlignment="1">
      <alignment horizontal="left" vertical="center" wrapText="1"/>
    </xf>
    <xf numFmtId="0" fontId="22" fillId="0" borderId="9" xfId="7" applyFont="1" applyBorder="1" applyAlignment="1">
      <alignment horizontal="center" vertical="center" wrapText="1"/>
    </xf>
    <xf numFmtId="0" fontId="22" fillId="0" borderId="82" xfId="7" applyFont="1" applyBorder="1" applyAlignment="1">
      <alignment horizontal="center" vertical="center" wrapText="1"/>
    </xf>
    <xf numFmtId="0" fontId="22" fillId="35" borderId="80" xfId="7" applyFont="1" applyFill="1" applyBorder="1" applyAlignment="1">
      <alignment horizontal="center" vertical="center" wrapText="1"/>
    </xf>
    <xf numFmtId="0" fontId="22" fillId="32" borderId="9" xfId="7" applyFont="1" applyFill="1" applyBorder="1" applyAlignment="1">
      <alignment horizontal="center" vertical="center" wrapText="1"/>
    </xf>
    <xf numFmtId="0" fontId="22" fillId="29" borderId="82" xfId="7" applyFont="1" applyFill="1" applyBorder="1" applyAlignment="1">
      <alignment horizontal="center" vertical="center" wrapText="1"/>
    </xf>
    <xf numFmtId="0" fontId="22" fillId="36" borderId="80" xfId="7" applyFont="1" applyFill="1" applyBorder="1" applyAlignment="1">
      <alignment horizontal="center" vertical="center" wrapText="1"/>
    </xf>
    <xf numFmtId="0" fontId="22" fillId="37" borderId="80" xfId="7" applyFont="1" applyFill="1" applyBorder="1" applyAlignment="1">
      <alignment horizontal="center" vertical="center" wrapText="1"/>
    </xf>
    <xf numFmtId="0" fontId="26" fillId="28" borderId="33" xfId="7" applyFont="1" applyFill="1" applyBorder="1" applyAlignment="1">
      <alignment horizontal="left" vertical="center" wrapText="1"/>
    </xf>
    <xf numFmtId="165" fontId="26" fillId="28" borderId="83" xfId="7" applyNumberFormat="1" applyFont="1" applyFill="1" applyBorder="1" applyAlignment="1">
      <alignment horizontal="center" vertical="center" wrapText="1"/>
    </xf>
    <xf numFmtId="1" fontId="26" fillId="28" borderId="84" xfId="7" applyNumberFormat="1" applyFont="1" applyFill="1" applyBorder="1" applyAlignment="1">
      <alignment horizontal="center" vertical="center" wrapText="1"/>
    </xf>
    <xf numFmtId="0" fontId="28" fillId="0" borderId="0" xfId="4" applyFont="1"/>
    <xf numFmtId="49" fontId="22" fillId="0" borderId="0" xfId="7" applyNumberFormat="1" applyFont="1" applyAlignment="1">
      <alignment horizontal="center" vertical="center" wrapText="1"/>
    </xf>
    <xf numFmtId="165" fontId="22" fillId="0" borderId="0" xfId="7" applyNumberFormat="1" applyFont="1" applyAlignment="1">
      <alignment horizontal="center" vertical="center" wrapText="1"/>
    </xf>
    <xf numFmtId="0" fontId="22" fillId="0" borderId="57" xfId="7" applyFont="1" applyBorder="1" applyAlignment="1">
      <alignment wrapText="1"/>
    </xf>
    <xf numFmtId="0" fontId="22" fillId="0" borderId="85" xfId="7" applyFont="1" applyBorder="1" applyAlignment="1">
      <alignment horizontal="center" vertical="center" wrapText="1"/>
    </xf>
    <xf numFmtId="0" fontId="26" fillId="31" borderId="86" xfId="7" applyFont="1" applyFill="1" applyBorder="1" applyAlignment="1">
      <alignment horizontal="left" vertical="center" wrapText="1"/>
    </xf>
    <xf numFmtId="0" fontId="22" fillId="32" borderId="6" xfId="7" applyFont="1" applyFill="1" applyBorder="1" applyAlignment="1">
      <alignment horizontal="center" vertical="center" wrapText="1"/>
    </xf>
    <xf numFmtId="0" fontId="22" fillId="29" borderId="6" xfId="7" applyFont="1" applyFill="1" applyBorder="1" applyAlignment="1">
      <alignment horizontal="center" vertical="center" wrapText="1"/>
    </xf>
    <xf numFmtId="0" fontId="22" fillId="0" borderId="0" xfId="7" applyFont="1" applyAlignment="1">
      <alignment horizontal="center" vertical="center" wrapText="1"/>
    </xf>
    <xf numFmtId="165" fontId="22" fillId="0" borderId="0" xfId="7" applyNumberFormat="1" applyFont="1" applyAlignment="1">
      <alignment horizontal="center" wrapText="1"/>
    </xf>
    <xf numFmtId="49" fontId="22" fillId="38" borderId="17" xfId="7" applyNumberFormat="1" applyFont="1" applyFill="1" applyBorder="1" applyAlignment="1">
      <alignment vertical="center" wrapText="1"/>
    </xf>
    <xf numFmtId="49" fontId="22" fillId="38" borderId="20" xfId="7" applyNumberFormat="1" applyFont="1" applyFill="1" applyBorder="1" applyAlignment="1">
      <alignment vertical="center" wrapText="1"/>
    </xf>
    <xf numFmtId="49" fontId="22" fillId="38" borderId="8" xfId="7" applyNumberFormat="1" applyFont="1" applyFill="1" applyBorder="1" applyAlignment="1">
      <alignment vertical="center" wrapText="1"/>
    </xf>
    <xf numFmtId="49" fontId="22" fillId="38" borderId="3" xfId="7" applyNumberFormat="1" applyFont="1" applyFill="1" applyBorder="1" applyAlignment="1">
      <alignment vertical="center" wrapText="1"/>
    </xf>
    <xf numFmtId="49" fontId="22" fillId="0" borderId="71" xfId="7" applyNumberFormat="1" applyFont="1" applyBorder="1" applyAlignment="1">
      <alignment horizontal="center" vertical="center" wrapText="1"/>
    </xf>
    <xf numFmtId="49" fontId="22" fillId="0" borderId="76" xfId="7" applyNumberFormat="1" applyFont="1" applyBorder="1" applyAlignment="1">
      <alignment horizontal="center" vertical="center" wrapText="1"/>
    </xf>
    <xf numFmtId="0" fontId="22" fillId="0" borderId="65" xfId="7" applyFont="1" applyBorder="1" applyAlignment="1">
      <alignment horizontal="center" vertical="center" wrapText="1"/>
    </xf>
    <xf numFmtId="0" fontId="22" fillId="0" borderId="76" xfId="7" applyFont="1" applyBorder="1" applyAlignment="1">
      <alignment horizontal="center" vertical="center" wrapText="1"/>
    </xf>
    <xf numFmtId="165" fontId="22" fillId="0" borderId="87" xfId="7" applyNumberFormat="1" applyFont="1" applyBorder="1" applyAlignment="1">
      <alignment horizontal="center" vertical="center" wrapText="1"/>
    </xf>
    <xf numFmtId="0" fontId="22" fillId="0" borderId="88" xfId="7" applyFont="1" applyBorder="1" applyAlignment="1">
      <alignment horizontal="center" vertical="center" wrapText="1"/>
    </xf>
    <xf numFmtId="0" fontId="22" fillId="0" borderId="28" xfId="7" applyFont="1" applyBorder="1" applyAlignment="1">
      <alignment horizontal="center" vertical="center" wrapText="1"/>
    </xf>
    <xf numFmtId="0" fontId="22" fillId="0" borderId="27" xfId="7" applyFont="1" applyBorder="1" applyAlignment="1">
      <alignment horizontal="center" vertical="center" wrapText="1"/>
    </xf>
    <xf numFmtId="165" fontId="22" fillId="0" borderId="26" xfId="7" applyNumberFormat="1" applyFont="1" applyBorder="1" applyAlignment="1">
      <alignment horizontal="center" vertical="center" wrapText="1"/>
    </xf>
    <xf numFmtId="0" fontId="22" fillId="0" borderId="15" xfId="7" applyFont="1" applyBorder="1" applyAlignment="1">
      <alignment horizontal="center" vertical="center" wrapText="1"/>
    </xf>
    <xf numFmtId="49" fontId="30" fillId="38" borderId="44" xfId="7" applyNumberFormat="1" applyFont="1" applyFill="1" applyBorder="1" applyAlignment="1">
      <alignment horizontal="center" vertical="center" wrapText="1"/>
    </xf>
    <xf numFmtId="49" fontId="30" fillId="38" borderId="0" xfId="7" applyNumberFormat="1" applyFont="1" applyFill="1" applyAlignment="1">
      <alignment horizontal="center" vertical="center" wrapText="1"/>
    </xf>
    <xf numFmtId="0" fontId="30" fillId="33" borderId="71" xfId="7" applyFont="1" applyFill="1" applyBorder="1" applyAlignment="1">
      <alignment horizontal="center" vertical="center" wrapText="1"/>
    </xf>
    <xf numFmtId="0" fontId="30" fillId="33" borderId="7" xfId="7" applyFont="1" applyFill="1" applyBorder="1" applyAlignment="1">
      <alignment horizontal="center" vertical="center" wrapText="1"/>
    </xf>
    <xf numFmtId="165" fontId="30" fillId="33" borderId="87" xfId="7" applyNumberFormat="1" applyFont="1" applyFill="1" applyBorder="1" applyAlignment="1">
      <alignment horizontal="center" vertical="center" wrapText="1"/>
    </xf>
    <xf numFmtId="0" fontId="30" fillId="39" borderId="88" xfId="7" applyFont="1" applyFill="1" applyBorder="1" applyAlignment="1">
      <alignment horizontal="center" vertical="center" wrapText="1"/>
    </xf>
    <xf numFmtId="0" fontId="30" fillId="39" borderId="1" xfId="7" applyFont="1" applyFill="1" applyBorder="1" applyAlignment="1">
      <alignment horizontal="center" vertical="center" wrapText="1"/>
    </xf>
    <xf numFmtId="0" fontId="30" fillId="39" borderId="9" xfId="7" applyFont="1" applyFill="1" applyBorder="1" applyAlignment="1">
      <alignment horizontal="center" vertical="center" wrapText="1"/>
    </xf>
    <xf numFmtId="165" fontId="30" fillId="39" borderId="8" xfId="7" applyNumberFormat="1" applyFont="1" applyFill="1" applyBorder="1" applyAlignment="1">
      <alignment horizontal="center" vertical="center" wrapText="1"/>
    </xf>
    <xf numFmtId="165" fontId="30" fillId="33" borderId="8" xfId="7" applyNumberFormat="1" applyFont="1" applyFill="1" applyBorder="1" applyAlignment="1">
      <alignment horizontal="center" vertical="center" wrapText="1"/>
    </xf>
    <xf numFmtId="0" fontId="30" fillId="33" borderId="1" xfId="7" applyFont="1" applyFill="1" applyBorder="1" applyAlignment="1">
      <alignment horizontal="center" vertical="center" wrapText="1"/>
    </xf>
    <xf numFmtId="0" fontId="30" fillId="33" borderId="9" xfId="7" applyFont="1" applyFill="1" applyBorder="1" applyAlignment="1">
      <alignment horizontal="center" vertical="center" wrapText="1"/>
    </xf>
    <xf numFmtId="49" fontId="22" fillId="0" borderId="19" xfId="7" applyNumberFormat="1" applyFont="1" applyBorder="1" applyAlignment="1" applyProtection="1">
      <alignment horizontal="center" vertical="center" wrapText="1"/>
      <protection locked="0"/>
    </xf>
    <xf numFmtId="49" fontId="22" fillId="0" borderId="21" xfId="7" applyNumberFormat="1" applyFont="1" applyBorder="1" applyAlignment="1" applyProtection="1">
      <alignment horizontal="center" vertical="center" wrapText="1"/>
      <protection locked="0"/>
    </xf>
    <xf numFmtId="49" fontId="22" fillId="0" borderId="7" xfId="7" applyNumberFormat="1" applyFont="1" applyBorder="1" applyAlignment="1" applyProtection="1">
      <alignment horizontal="justify" vertical="center" wrapText="1" readingOrder="1"/>
      <protection locked="0"/>
    </xf>
    <xf numFmtId="49" fontId="22" fillId="0" borderId="3" xfId="7" applyNumberFormat="1" applyFont="1" applyBorder="1" applyAlignment="1" applyProtection="1">
      <alignment horizontal="justify" vertical="center" wrapText="1" readingOrder="1"/>
      <protection locked="0"/>
    </xf>
    <xf numFmtId="0" fontId="22" fillId="0" borderId="9" xfId="7" applyFont="1" applyBorder="1" applyAlignment="1" applyProtection="1">
      <alignment horizontal="center" vertical="center" wrapText="1"/>
      <protection locked="0"/>
    </xf>
    <xf numFmtId="0" fontId="22" fillId="0" borderId="1" xfId="7" applyFont="1" applyBorder="1" applyAlignment="1" applyProtection="1">
      <alignment horizontal="center" vertical="center" wrapText="1"/>
      <protection locked="0"/>
    </xf>
    <xf numFmtId="0" fontId="22" fillId="0" borderId="2" xfId="7" applyFont="1" applyBorder="1" applyAlignment="1" applyProtection="1">
      <alignment horizontal="center" vertical="center" wrapText="1"/>
      <protection locked="0"/>
    </xf>
    <xf numFmtId="0" fontId="22" fillId="0" borderId="9" xfId="7" applyFont="1" applyBorder="1" applyAlignment="1" applyProtection="1">
      <alignment horizontal="left" vertical="center" wrapText="1"/>
      <protection locked="0"/>
    </xf>
    <xf numFmtId="49" fontId="22" fillId="0" borderId="23" xfId="7" applyNumberFormat="1" applyFont="1" applyBorder="1" applyAlignment="1" applyProtection="1">
      <alignment horizontal="center" vertical="center" wrapText="1"/>
      <protection locked="0"/>
    </xf>
    <xf numFmtId="49" fontId="22" fillId="0" borderId="22" xfId="7" applyNumberFormat="1" applyFont="1" applyBorder="1" applyAlignment="1" applyProtection="1">
      <alignment horizontal="center" vertical="center" wrapText="1"/>
      <protection locked="0"/>
    </xf>
    <xf numFmtId="49" fontId="22" fillId="0" borderId="7" xfId="7" applyNumberFormat="1" applyFont="1" applyBorder="1" applyAlignment="1" applyProtection="1">
      <alignment horizontal="left" vertical="center" wrapText="1"/>
      <protection locked="0"/>
    </xf>
    <xf numFmtId="49" fontId="22" fillId="0" borderId="3" xfId="7" applyNumberFormat="1" applyFont="1" applyBorder="1" applyAlignment="1" applyProtection="1">
      <alignment horizontal="left" vertical="center" wrapText="1"/>
      <protection locked="0"/>
    </xf>
    <xf numFmtId="49" fontId="22" fillId="0" borderId="38" xfId="7" applyNumberFormat="1" applyFont="1" applyBorder="1" applyAlignment="1" applyProtection="1">
      <alignment horizontal="center" vertical="center" wrapText="1"/>
      <protection locked="0"/>
    </xf>
    <xf numFmtId="49" fontId="22" fillId="0" borderId="46" xfId="7" applyNumberFormat="1" applyFont="1" applyBorder="1" applyAlignment="1" applyProtection="1">
      <alignment horizontal="center" vertical="center" wrapText="1"/>
      <protection locked="0"/>
    </xf>
    <xf numFmtId="49" fontId="22" fillId="0" borderId="33" xfId="7" applyNumberFormat="1" applyFont="1" applyBorder="1" applyAlignment="1" applyProtection="1">
      <alignment horizontal="justify" vertical="center" wrapText="1" readingOrder="1"/>
      <protection locked="0"/>
    </xf>
    <xf numFmtId="49" fontId="22" fillId="0" borderId="45" xfId="7" applyNumberFormat="1" applyFont="1" applyBorder="1" applyAlignment="1" applyProtection="1">
      <alignment horizontal="justify" vertical="center" wrapText="1" readingOrder="1"/>
      <protection locked="0"/>
    </xf>
    <xf numFmtId="0" fontId="22" fillId="0" borderId="6" xfId="7" applyFont="1" applyBorder="1" applyAlignment="1" applyProtection="1">
      <alignment horizontal="center" vertical="center" wrapText="1"/>
      <protection locked="0"/>
    </xf>
    <xf numFmtId="0" fontId="22" fillId="0" borderId="5" xfId="7" applyFont="1" applyBorder="1" applyAlignment="1" applyProtection="1">
      <alignment horizontal="center" vertical="center" wrapText="1"/>
      <protection locked="0"/>
    </xf>
    <xf numFmtId="0" fontId="22" fillId="0" borderId="16" xfId="7" applyFont="1" applyBorder="1" applyAlignment="1" applyProtection="1">
      <alignment horizontal="center" vertical="center" wrapText="1"/>
      <protection locked="0"/>
    </xf>
    <xf numFmtId="0" fontId="22" fillId="0" borderId="6" xfId="7" applyFont="1" applyBorder="1" applyAlignment="1" applyProtection="1">
      <alignment horizontal="left" vertical="center" wrapText="1"/>
      <protection locked="0"/>
    </xf>
    <xf numFmtId="49" fontId="22" fillId="0" borderId="0" xfId="7" applyNumberFormat="1" applyFont="1" applyAlignment="1" applyProtection="1">
      <alignment horizontal="center" vertical="center" wrapText="1"/>
      <protection locked="0"/>
    </xf>
    <xf numFmtId="0" fontId="22" fillId="0" borderId="0" xfId="7" applyFont="1" applyAlignment="1" applyProtection="1">
      <alignment wrapText="1"/>
      <protection locked="0"/>
    </xf>
    <xf numFmtId="165" fontId="22" fillId="0" borderId="0" xfId="7" applyNumberFormat="1" applyFont="1" applyAlignment="1" applyProtection="1">
      <alignment horizontal="center" vertical="center" wrapText="1"/>
      <protection locked="0"/>
    </xf>
    <xf numFmtId="0" fontId="22" fillId="0" borderId="0" xfId="7" applyFont="1" applyAlignment="1" applyProtection="1">
      <alignment horizontal="center" vertical="center" wrapText="1"/>
      <protection locked="0"/>
    </xf>
    <xf numFmtId="165" fontId="22" fillId="0" borderId="0" xfId="7" applyNumberFormat="1" applyFont="1" applyAlignment="1" applyProtection="1">
      <alignment horizontal="center" wrapText="1"/>
      <protection locked="0"/>
    </xf>
    <xf numFmtId="0" fontId="31" fillId="0" borderId="0" xfId="7" quotePrefix="1" applyFont="1" applyAlignment="1">
      <alignment vertical="center" wrapText="1"/>
    </xf>
    <xf numFmtId="49" fontId="32" fillId="0" borderId="0" xfId="7" applyNumberFormat="1" applyFont="1" applyAlignment="1">
      <alignment horizontal="left" vertical="center"/>
    </xf>
    <xf numFmtId="0" fontId="31" fillId="0" borderId="0" xfId="7" applyFont="1" applyAlignment="1">
      <alignment vertical="center" wrapText="1"/>
    </xf>
    <xf numFmtId="49" fontId="22" fillId="0" borderId="1" xfId="7" applyNumberFormat="1" applyFont="1" applyBorder="1" applyAlignment="1" applyProtection="1">
      <alignment horizontal="left" vertical="center" wrapText="1"/>
      <protection locked="0"/>
    </xf>
    <xf numFmtId="49" fontId="22" fillId="29" borderId="1" xfId="7" applyNumberFormat="1" applyFont="1" applyFill="1" applyBorder="1" applyAlignment="1" applyProtection="1">
      <alignment horizontal="left" vertical="center" wrapText="1"/>
      <protection locked="0"/>
    </xf>
    <xf numFmtId="49" fontId="21" fillId="22" borderId="57" xfId="0" applyNumberFormat="1" applyFont="1" applyFill="1" applyBorder="1" applyAlignment="1">
      <alignment horizontal="center" vertical="center" wrapText="1"/>
    </xf>
    <xf numFmtId="49" fontId="21" fillId="22" borderId="54" xfId="0" applyNumberFormat="1" applyFont="1" applyFill="1" applyBorder="1" applyAlignment="1">
      <alignment horizontal="center" vertical="center" wrapText="1"/>
    </xf>
    <xf numFmtId="49" fontId="21" fillId="22" borderId="31" xfId="0" applyNumberFormat="1" applyFont="1" applyFill="1" applyBorder="1" applyAlignment="1">
      <alignment horizontal="center" vertical="center" wrapText="1"/>
    </xf>
    <xf numFmtId="49" fontId="21" fillId="22" borderId="75" xfId="0" applyNumberFormat="1" applyFont="1" applyFill="1" applyBorder="1" applyAlignment="1">
      <alignment horizontal="center" vertical="center" wrapText="1"/>
    </xf>
    <xf numFmtId="49" fontId="10" fillId="11" borderId="77" xfId="0" applyNumberFormat="1" applyFont="1" applyFill="1" applyBorder="1" applyAlignment="1" applyProtection="1">
      <alignment horizontal="center" vertical="center" wrapText="1"/>
      <protection locked="0"/>
    </xf>
    <xf numFmtId="49" fontId="10" fillId="11" borderId="22" xfId="0" applyNumberFormat="1" applyFont="1" applyFill="1" applyBorder="1" applyAlignment="1" applyProtection="1">
      <alignment horizontal="center" vertical="center" wrapText="1"/>
      <protection locked="0"/>
    </xf>
    <xf numFmtId="49" fontId="10" fillId="11" borderId="46" xfId="0" applyNumberFormat="1" applyFont="1" applyFill="1" applyBorder="1" applyAlignment="1" applyProtection="1">
      <alignment horizontal="center" vertical="center" wrapText="1"/>
      <protection locked="0"/>
    </xf>
    <xf numFmtId="49" fontId="21" fillId="22" borderId="33" xfId="0" applyNumberFormat="1" applyFont="1" applyFill="1" applyBorder="1" applyAlignment="1">
      <alignment horizontal="center" vertical="center" wrapText="1"/>
    </xf>
    <xf numFmtId="49" fontId="10" fillId="11" borderId="65" xfId="0" applyNumberFormat="1" applyFont="1" applyFill="1" applyBorder="1" applyAlignment="1" applyProtection="1">
      <alignment horizontal="center" vertical="center" wrapText="1"/>
      <protection locked="0"/>
    </xf>
    <xf numFmtId="0" fontId="10" fillId="11" borderId="27" xfId="0" applyFont="1" applyFill="1" applyBorder="1" applyAlignment="1">
      <alignment horizontal="center" vertical="center" wrapText="1"/>
    </xf>
    <xf numFmtId="1" fontId="10" fillId="11" borderId="71" xfId="0" applyNumberFormat="1" applyFont="1" applyFill="1" applyBorder="1" applyAlignment="1">
      <alignment horizontal="center" vertical="center" wrapText="1"/>
    </xf>
    <xf numFmtId="0" fontId="13" fillId="40" borderId="1" xfId="0" applyFont="1" applyFill="1" applyBorder="1"/>
    <xf numFmtId="0" fontId="13" fillId="15" borderId="17" xfId="0" applyFont="1" applyFill="1" applyBorder="1"/>
    <xf numFmtId="0" fontId="13" fillId="15" borderId="24" xfId="0" applyFont="1" applyFill="1" applyBorder="1"/>
    <xf numFmtId="0" fontId="13" fillId="40" borderId="8" xfId="0" applyFont="1" applyFill="1" applyBorder="1"/>
    <xf numFmtId="0" fontId="10" fillId="15" borderId="24" xfId="0" applyFont="1" applyFill="1" applyBorder="1"/>
    <xf numFmtId="0" fontId="10" fillId="15" borderId="18" xfId="0" applyFont="1" applyFill="1" applyBorder="1"/>
    <xf numFmtId="0" fontId="10" fillId="40" borderId="1" xfId="0" applyFont="1" applyFill="1" applyBorder="1"/>
    <xf numFmtId="0" fontId="10" fillId="40" borderId="9" xfId="0" applyFont="1" applyFill="1" applyBorder="1"/>
    <xf numFmtId="0" fontId="10" fillId="0" borderId="5" xfId="0" applyFont="1" applyBorder="1"/>
    <xf numFmtId="49" fontId="27" fillId="6" borderId="61" xfId="0" applyNumberFormat="1" applyFont="1" applyFill="1" applyBorder="1" applyAlignment="1">
      <alignment horizontal="center" vertical="center" wrapText="1"/>
    </xf>
    <xf numFmtId="49" fontId="27" fillId="6" borderId="66" xfId="0" applyNumberFormat="1" applyFont="1" applyFill="1" applyBorder="1" applyAlignment="1">
      <alignment horizontal="center" vertical="center" wrapText="1"/>
    </xf>
    <xf numFmtId="49" fontId="27" fillId="6" borderId="60" xfId="0" applyNumberFormat="1" applyFont="1" applyFill="1" applyBorder="1" applyAlignment="1">
      <alignment horizontal="center" vertical="center" wrapText="1"/>
    </xf>
    <xf numFmtId="49" fontId="27" fillId="6" borderId="73" xfId="0" applyNumberFormat="1" applyFont="1" applyFill="1" applyBorder="1" applyAlignment="1">
      <alignment horizontal="center" vertical="center" wrapText="1"/>
    </xf>
    <xf numFmtId="49" fontId="27" fillId="6" borderId="63" xfId="0" applyNumberFormat="1" applyFont="1" applyFill="1" applyBorder="1" applyAlignment="1">
      <alignment horizontal="center" vertical="center" wrapText="1"/>
    </xf>
    <xf numFmtId="0" fontId="22" fillId="0" borderId="1" xfId="7" applyFont="1" applyBorder="1" applyAlignment="1">
      <alignment horizontal="left" vertical="center" wrapText="1"/>
    </xf>
    <xf numFmtId="0" fontId="22" fillId="29" borderId="1" xfId="7" applyFont="1" applyFill="1" applyBorder="1" applyAlignment="1">
      <alignment horizontal="left" vertical="center" wrapText="1"/>
    </xf>
    <xf numFmtId="166" fontId="22" fillId="0" borderId="5" xfId="7" applyNumberFormat="1" applyFont="1" applyBorder="1" applyAlignment="1">
      <alignment horizontal="left" vertical="center" wrapText="1"/>
    </xf>
    <xf numFmtId="49" fontId="10" fillId="21" borderId="6" xfId="0" applyNumberFormat="1" applyFont="1" applyFill="1" applyBorder="1" applyAlignment="1" applyProtection="1">
      <alignment horizontal="center" vertical="center" wrapText="1"/>
      <protection locked="0"/>
    </xf>
    <xf numFmtId="0" fontId="10" fillId="0" borderId="1" xfId="0" applyFont="1" applyBorder="1" applyAlignment="1">
      <alignment horizont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49" fontId="9" fillId="17" borderId="2" xfId="4" quotePrefix="1" applyNumberFormat="1" applyFill="1" applyBorder="1" applyAlignment="1" applyProtection="1">
      <alignment horizontal="center" vertical="center" wrapText="1"/>
      <protection locked="0"/>
    </xf>
    <xf numFmtId="49" fontId="9" fillId="2" borderId="9" xfId="4" quotePrefix="1" applyNumberFormat="1" applyFill="1" applyBorder="1" applyAlignment="1" applyProtection="1">
      <alignment horizontal="center" vertical="center" wrapText="1"/>
      <protection locked="0"/>
    </xf>
    <xf numFmtId="1" fontId="10" fillId="17" borderId="2" xfId="0" applyNumberFormat="1" applyFont="1" applyFill="1" applyBorder="1" applyAlignment="1" applyProtection="1">
      <alignment horizontal="center" vertical="center" wrapText="1"/>
      <protection locked="0"/>
    </xf>
    <xf numFmtId="49" fontId="9" fillId="2" borderId="6" xfId="4" applyNumberFormat="1" applyFill="1" applyBorder="1" applyAlignment="1" applyProtection="1">
      <alignment horizontal="center" vertical="center" wrapText="1"/>
      <protection locked="0"/>
    </xf>
    <xf numFmtId="49" fontId="27" fillId="6" borderId="58" xfId="0" applyNumberFormat="1" applyFont="1" applyFill="1" applyBorder="1" applyAlignment="1">
      <alignment horizontal="center" vertical="center" wrapText="1"/>
    </xf>
    <xf numFmtId="49" fontId="27" fillId="6" borderId="59" xfId="0" applyNumberFormat="1" applyFont="1" applyFill="1" applyBorder="1" applyAlignment="1">
      <alignment horizontal="center" vertical="center" wrapText="1"/>
    </xf>
    <xf numFmtId="0" fontId="10" fillId="11" borderId="27" xfId="0" applyFont="1" applyFill="1" applyBorder="1" applyAlignment="1" applyProtection="1">
      <alignment horizontal="center" vertical="center" wrapText="1"/>
      <protection locked="0"/>
    </xf>
    <xf numFmtId="0" fontId="12" fillId="15" borderId="7" xfId="0" applyFont="1" applyFill="1" applyBorder="1" applyAlignment="1">
      <alignment vertical="center"/>
    </xf>
    <xf numFmtId="0" fontId="13" fillId="0" borderId="1" xfId="0" applyFont="1" applyBorder="1" applyAlignment="1">
      <alignment horizontal="center" vertical="center" wrapText="1"/>
    </xf>
    <xf numFmtId="0" fontId="10" fillId="0" borderId="1" xfId="0" applyFont="1" applyBorder="1" applyAlignment="1">
      <alignment horizontal="center" vertical="center" wrapText="1"/>
    </xf>
    <xf numFmtId="49" fontId="21" fillId="22" borderId="63" xfId="0" applyNumberFormat="1" applyFont="1" applyFill="1" applyBorder="1" applyAlignment="1">
      <alignment horizontal="center"/>
    </xf>
    <xf numFmtId="49" fontId="21" fillId="19" borderId="19" xfId="0" applyNumberFormat="1" applyFont="1" applyFill="1" applyBorder="1" applyAlignment="1" applyProtection="1">
      <alignment horizontal="center" vertical="center" wrapText="1"/>
      <protection locked="0"/>
    </xf>
    <xf numFmtId="165" fontId="10" fillId="21" borderId="23" xfId="8" applyNumberFormat="1" applyFont="1" applyFill="1" applyBorder="1" applyAlignment="1" applyProtection="1">
      <alignment horizontal="center" vertical="center" wrapText="1"/>
      <protection locked="0"/>
    </xf>
    <xf numFmtId="167" fontId="10" fillId="21" borderId="2" xfId="8" applyNumberFormat="1" applyFont="1" applyFill="1" applyBorder="1" applyAlignment="1" applyProtection="1">
      <alignment horizontal="center" vertical="center" wrapText="1"/>
      <protection locked="0"/>
    </xf>
    <xf numFmtId="165" fontId="10" fillId="21" borderId="38" xfId="8" applyNumberFormat="1" applyFont="1" applyFill="1" applyBorder="1" applyAlignment="1" applyProtection="1">
      <alignment horizontal="center" vertical="center" wrapText="1"/>
      <protection locked="0"/>
    </xf>
    <xf numFmtId="167" fontId="10" fillId="21" borderId="16" xfId="8" applyNumberFormat="1" applyFont="1" applyFill="1" applyBorder="1" applyAlignment="1" applyProtection="1">
      <alignment horizontal="center" vertical="center" wrapText="1"/>
      <protection locked="0"/>
    </xf>
    <xf numFmtId="49" fontId="10" fillId="21" borderId="6" xfId="8" applyNumberFormat="1" applyFont="1" applyFill="1" applyBorder="1" applyAlignment="1" applyProtection="1">
      <alignment horizontal="center" vertical="center" wrapText="1"/>
      <protection locked="0"/>
    </xf>
    <xf numFmtId="1" fontId="10" fillId="11" borderId="38" xfId="0" applyNumberFormat="1" applyFont="1" applyFill="1" applyBorder="1" applyAlignment="1">
      <alignment horizontal="center" vertical="center" wrapText="1"/>
    </xf>
    <xf numFmtId="0" fontId="33" fillId="41" borderId="76" xfId="7" applyFont="1" applyFill="1" applyBorder="1" applyAlignment="1">
      <alignment horizontal="center" vertical="center" wrapText="1"/>
    </xf>
    <xf numFmtId="49" fontId="25" fillId="0" borderId="0" xfId="7" applyNumberFormat="1"/>
    <xf numFmtId="0" fontId="34" fillId="0" borderId="0" xfId="4" applyFont="1"/>
    <xf numFmtId="0" fontId="25" fillId="0" borderId="0" xfId="7"/>
    <xf numFmtId="49" fontId="33" fillId="41" borderId="1" xfId="7" applyNumberFormat="1" applyFont="1" applyFill="1" applyBorder="1" applyAlignment="1">
      <alignment horizontal="center" vertical="center" wrapText="1"/>
    </xf>
    <xf numFmtId="0" fontId="33" fillId="41" borderId="1" xfId="7" applyFont="1" applyFill="1" applyBorder="1" applyAlignment="1">
      <alignment horizontal="left" vertical="center" wrapText="1"/>
    </xf>
    <xf numFmtId="0" fontId="33" fillId="41" borderId="65" xfId="7" applyFont="1" applyFill="1" applyBorder="1" applyAlignment="1">
      <alignment horizontal="center" vertical="center" wrapText="1"/>
    </xf>
    <xf numFmtId="49" fontId="35" fillId="41" borderId="1" xfId="7" applyNumberFormat="1" applyFont="1" applyFill="1" applyBorder="1" applyAlignment="1">
      <alignment horizontal="center" vertical="center" wrapText="1"/>
    </xf>
    <xf numFmtId="0" fontId="35" fillId="41" borderId="1" xfId="7" applyFont="1" applyFill="1" applyBorder="1" applyAlignment="1">
      <alignment horizontal="left" vertical="center" wrapText="1"/>
    </xf>
    <xf numFmtId="0" fontId="35" fillId="41" borderId="1" xfId="7" applyFont="1" applyFill="1" applyBorder="1" applyAlignment="1">
      <alignment horizontal="center" vertical="center" wrapText="1"/>
    </xf>
    <xf numFmtId="0" fontId="35" fillId="41" borderId="7" xfId="7" applyFont="1" applyFill="1" applyBorder="1" applyAlignment="1">
      <alignment horizontal="center" vertical="center" wrapText="1"/>
    </xf>
    <xf numFmtId="49" fontId="25" fillId="6" borderId="1" xfId="7" applyNumberFormat="1" applyFill="1" applyBorder="1" applyAlignment="1" applyProtection="1">
      <alignment horizontal="center" vertical="center" wrapText="1"/>
      <protection locked="0"/>
    </xf>
    <xf numFmtId="49" fontId="25" fillId="0" borderId="1" xfId="7" applyNumberFormat="1" applyBorder="1" applyAlignment="1" applyProtection="1">
      <alignment horizontal="center" vertical="center" wrapText="1"/>
      <protection locked="0"/>
    </xf>
    <xf numFmtId="0" fontId="25" fillId="0" borderId="1" xfId="7" applyBorder="1" applyAlignment="1" applyProtection="1">
      <alignment horizontal="left" vertical="center" wrapText="1"/>
      <protection locked="0"/>
    </xf>
    <xf numFmtId="49" fontId="25" fillId="0" borderId="1" xfId="7" applyNumberFormat="1" applyBorder="1" applyAlignment="1" applyProtection="1">
      <alignment horizontal="justify" vertical="center" wrapText="1" readingOrder="1"/>
      <protection locked="0"/>
    </xf>
    <xf numFmtId="0" fontId="25" fillId="29" borderId="1" xfId="7" applyFill="1" applyBorder="1" applyAlignment="1" applyProtection="1">
      <alignment horizontal="left" vertical="center" wrapText="1"/>
      <protection locked="0"/>
    </xf>
    <xf numFmtId="49" fontId="25" fillId="11" borderId="1" xfId="7" applyNumberFormat="1" applyFill="1" applyBorder="1" applyAlignment="1" applyProtection="1">
      <alignment horizontal="justify" vertical="center" wrapText="1" readingOrder="1"/>
      <protection locked="0"/>
    </xf>
    <xf numFmtId="49" fontId="21" fillId="19" borderId="63" xfId="0" applyNumberFormat="1" applyFont="1" applyFill="1" applyBorder="1" applyAlignment="1" applyProtection="1">
      <alignment horizontal="center" vertical="center" wrapText="1"/>
      <protection locked="0"/>
    </xf>
    <xf numFmtId="49" fontId="21" fillId="19" borderId="24" xfId="0" applyNumberFormat="1" applyFont="1" applyFill="1" applyBorder="1" applyAlignment="1" applyProtection="1">
      <alignment horizontal="center" vertical="center" wrapText="1"/>
      <protection locked="0"/>
    </xf>
    <xf numFmtId="0" fontId="26" fillId="28" borderId="91" xfId="7" applyFont="1" applyFill="1" applyBorder="1" applyAlignment="1">
      <alignment horizontal="center" vertical="center" wrapText="1"/>
    </xf>
    <xf numFmtId="0" fontId="26" fillId="28" borderId="92" xfId="7" applyFont="1" applyFill="1" applyBorder="1" applyAlignment="1">
      <alignment horizontal="center" vertical="center" wrapText="1"/>
    </xf>
    <xf numFmtId="0" fontId="22" fillId="29" borderId="93" xfId="7" applyFont="1" applyFill="1" applyBorder="1" applyAlignment="1">
      <alignment horizontal="center" vertical="center" wrapText="1"/>
    </xf>
    <xf numFmtId="0" fontId="22" fillId="29" borderId="94" xfId="7" applyFont="1" applyFill="1" applyBorder="1" applyAlignment="1">
      <alignment horizontal="center" vertical="center" wrapText="1"/>
    </xf>
    <xf numFmtId="0" fontId="22" fillId="29" borderId="95" xfId="7" applyFont="1" applyFill="1" applyBorder="1" applyAlignment="1">
      <alignment horizontal="center" vertical="center" wrapText="1"/>
    </xf>
    <xf numFmtId="0" fontId="30" fillId="33" borderId="96" xfId="7" applyFont="1" applyFill="1" applyBorder="1" applyAlignment="1">
      <alignment horizontal="center" vertical="center" wrapText="1"/>
    </xf>
    <xf numFmtId="0" fontId="30" fillId="33" borderId="97" xfId="7" applyFont="1" applyFill="1" applyBorder="1" applyAlignment="1">
      <alignment horizontal="center" vertical="center" wrapText="1"/>
    </xf>
    <xf numFmtId="0" fontId="22" fillId="0" borderId="8" xfId="7" applyFont="1" applyBorder="1" applyAlignment="1">
      <alignment horizontal="center" vertical="center" wrapText="1"/>
    </xf>
    <xf numFmtId="0" fontId="30" fillId="39" borderId="8" xfId="7" applyFont="1" applyFill="1" applyBorder="1" applyAlignment="1">
      <alignment horizontal="center" vertical="center" wrapText="1"/>
    </xf>
    <xf numFmtId="0" fontId="22" fillId="0" borderId="8" xfId="7" applyFont="1" applyBorder="1" applyAlignment="1" applyProtection="1">
      <alignment horizontal="left" vertical="center" wrapText="1"/>
      <protection locked="0"/>
    </xf>
    <xf numFmtId="0" fontId="22" fillId="0" borderId="4" xfId="7" applyFont="1" applyBorder="1" applyAlignment="1" applyProtection="1">
      <alignment horizontal="left" vertical="center" wrapText="1"/>
      <protection locked="0"/>
    </xf>
    <xf numFmtId="165" fontId="22" fillId="0" borderId="9" xfId="7" applyNumberFormat="1" applyFont="1" applyBorder="1" applyAlignment="1">
      <alignment horizontal="center" vertical="center" wrapText="1"/>
    </xf>
    <xf numFmtId="165" fontId="30" fillId="33" borderId="9" xfId="7" applyNumberFormat="1" applyFont="1" applyFill="1" applyBorder="1" applyAlignment="1">
      <alignment horizontal="center" vertical="center" wrapText="1"/>
    </xf>
    <xf numFmtId="0" fontId="22" fillId="0" borderId="23" xfId="7" applyFont="1" applyBorder="1" applyAlignment="1" applyProtection="1">
      <alignment horizontal="center" vertical="center" wrapText="1"/>
      <protection locked="0"/>
    </xf>
    <xf numFmtId="0" fontId="22" fillId="29" borderId="23" xfId="7" applyFont="1" applyFill="1" applyBorder="1" applyAlignment="1" applyProtection="1">
      <alignment horizontal="center" vertical="center" wrapText="1"/>
      <protection locked="0"/>
    </xf>
    <xf numFmtId="0" fontId="22" fillId="29" borderId="38" xfId="7" applyFont="1" applyFill="1" applyBorder="1" applyAlignment="1" applyProtection="1">
      <alignment horizontal="center" vertical="center" wrapText="1"/>
      <protection locked="0"/>
    </xf>
    <xf numFmtId="166" fontId="22" fillId="0" borderId="90" xfId="7" applyNumberFormat="1" applyFont="1" applyBorder="1" applyAlignment="1">
      <alignment horizontal="center" vertical="center" wrapText="1"/>
    </xf>
    <xf numFmtId="0" fontId="22" fillId="0" borderId="1" xfId="7" applyFont="1" applyBorder="1" applyAlignment="1">
      <alignment horizontal="center" vertical="center" wrapText="1"/>
    </xf>
    <xf numFmtId="0" fontId="22" fillId="0" borderId="82" xfId="7" applyFont="1" applyBorder="1" applyAlignment="1">
      <alignment horizontal="left" vertical="center" wrapText="1"/>
    </xf>
    <xf numFmtId="0" fontId="26" fillId="28" borderId="98" xfId="7" applyFont="1" applyFill="1" applyBorder="1" applyAlignment="1">
      <alignment horizontal="center" vertical="center" wrapText="1"/>
    </xf>
    <xf numFmtId="0" fontId="26" fillId="28" borderId="99" xfId="7" applyFont="1" applyFill="1" applyBorder="1" applyAlignment="1">
      <alignment horizontal="center" vertical="center" wrapText="1"/>
    </xf>
    <xf numFmtId="0" fontId="26" fillId="28" borderId="100" xfId="7" applyFont="1" applyFill="1" applyBorder="1" applyAlignment="1">
      <alignment horizontal="center" vertical="center" wrapText="1"/>
    </xf>
    <xf numFmtId="0" fontId="37" fillId="0" borderId="0" xfId="7" applyFont="1" applyAlignment="1">
      <alignment vertical="center"/>
    </xf>
    <xf numFmtId="0" fontId="25" fillId="0" borderId="0" xfId="7" applyAlignment="1">
      <alignment vertical="center"/>
    </xf>
    <xf numFmtId="0" fontId="25" fillId="0" borderId="0" xfId="7" applyAlignment="1">
      <alignment horizontal="center" vertical="center"/>
    </xf>
    <xf numFmtId="0" fontId="38" fillId="0" borderId="0" xfId="7"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10" fillId="0" borderId="0" xfId="7" applyFont="1" applyAlignment="1">
      <alignment vertical="center"/>
    </xf>
    <xf numFmtId="0" fontId="40" fillId="0" borderId="0" xfId="7" applyFont="1" applyAlignment="1">
      <alignment vertical="center"/>
    </xf>
    <xf numFmtId="0" fontId="22" fillId="0" borderId="0" xfId="7" applyFont="1" applyAlignment="1">
      <alignment vertical="center"/>
    </xf>
    <xf numFmtId="0" fontId="22" fillId="0" borderId="0" xfId="7" applyFont="1" applyAlignment="1">
      <alignment horizontal="left" vertical="center"/>
    </xf>
    <xf numFmtId="0" fontId="32" fillId="0" borderId="0" xfId="0" applyFont="1" applyAlignment="1">
      <alignment horizontal="center" vertical="center"/>
    </xf>
    <xf numFmtId="0" fontId="25" fillId="0" borderId="0" xfId="7" applyAlignment="1">
      <alignment horizontal="left" vertical="center"/>
    </xf>
    <xf numFmtId="0" fontId="42" fillId="0" borderId="0" xfId="0" applyFont="1" applyAlignment="1">
      <alignment horizontal="center" vertical="center"/>
    </xf>
    <xf numFmtId="49" fontId="21" fillId="18" borderId="49" xfId="7" applyNumberFormat="1" applyFont="1" applyFill="1" applyBorder="1"/>
    <xf numFmtId="49" fontId="21" fillId="18" borderId="48" xfId="7" applyNumberFormat="1" applyFont="1" applyFill="1" applyBorder="1"/>
    <xf numFmtId="49" fontId="21" fillId="18" borderId="14" xfId="7" applyNumberFormat="1" applyFont="1" applyFill="1" applyBorder="1" applyAlignment="1">
      <alignment vertical="top"/>
    </xf>
    <xf numFmtId="0" fontId="44" fillId="0" borderId="0" xfId="7" applyFont="1" applyAlignment="1">
      <alignment horizontal="center" vertical="center"/>
    </xf>
    <xf numFmtId="49" fontId="21" fillId="18" borderId="14" xfId="7" applyNumberFormat="1" applyFont="1" applyFill="1" applyBorder="1"/>
    <xf numFmtId="0" fontId="10" fillId="2" borderId="26" xfId="7" applyFont="1" applyFill="1" applyBorder="1" applyAlignment="1">
      <alignment vertical="center" wrapText="1"/>
    </xf>
    <xf numFmtId="0" fontId="10" fillId="2" borderId="28" xfId="7" applyFont="1" applyFill="1" applyBorder="1" applyAlignment="1">
      <alignment vertical="center" wrapText="1"/>
    </xf>
    <xf numFmtId="0" fontId="10" fillId="2" borderId="49" xfId="7" applyFont="1" applyFill="1" applyBorder="1" applyAlignment="1">
      <alignment vertical="center" wrapText="1"/>
    </xf>
    <xf numFmtId="0" fontId="10" fillId="2" borderId="50" xfId="7" applyFont="1" applyFill="1" applyBorder="1" applyAlignment="1">
      <alignment vertical="center" wrapText="1"/>
    </xf>
    <xf numFmtId="0" fontId="42" fillId="0" borderId="0" xfId="7" applyFont="1" applyAlignment="1">
      <alignment horizontal="center" vertical="center"/>
    </xf>
    <xf numFmtId="0" fontId="32" fillId="0" borderId="0" xfId="7" applyFont="1" applyAlignment="1">
      <alignment horizontal="center" vertical="center"/>
    </xf>
    <xf numFmtId="0" fontId="19" fillId="4" borderId="54" xfId="0" applyFont="1" applyFill="1" applyBorder="1" applyAlignment="1">
      <alignment horizontal="center" vertical="center" wrapText="1"/>
    </xf>
    <xf numFmtId="0" fontId="13" fillId="0" borderId="28" xfId="0" applyFont="1" applyBorder="1"/>
    <xf numFmtId="0" fontId="13" fillId="0" borderId="28" xfId="0" applyFont="1" applyBorder="1" applyAlignment="1">
      <alignment horizontal="center" vertical="center"/>
    </xf>
    <xf numFmtId="0" fontId="10" fillId="0" borderId="1" xfId="0" applyFont="1" applyBorder="1" applyAlignment="1">
      <alignment horizontal="left" vertical="center"/>
    </xf>
    <xf numFmtId="0" fontId="10" fillId="0" borderId="8" xfId="0" applyFont="1" applyBorder="1" applyAlignment="1">
      <alignment horizontal="left" vertical="center"/>
    </xf>
    <xf numFmtId="0" fontId="10" fillId="0" borderId="9"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2" xfId="0" applyFont="1" applyBorder="1" applyAlignment="1">
      <alignment horizontal="left" vertical="center"/>
    </xf>
    <xf numFmtId="0" fontId="10" fillId="0" borderId="16" xfId="0" applyFont="1" applyBorder="1" applyAlignment="1">
      <alignment horizontal="left" vertical="center"/>
    </xf>
    <xf numFmtId="0" fontId="10" fillId="0" borderId="7" xfId="0" applyFont="1" applyBorder="1" applyAlignment="1">
      <alignment horizontal="left" vertical="center"/>
    </xf>
    <xf numFmtId="0" fontId="10" fillId="0" borderId="33" xfId="0" applyFont="1" applyBorder="1" applyAlignment="1">
      <alignment horizontal="left" vertical="center"/>
    </xf>
    <xf numFmtId="0" fontId="3" fillId="6" borderId="17" xfId="0" applyFont="1" applyFill="1" applyBorder="1" applyAlignment="1">
      <alignment horizontal="left" vertical="center"/>
    </xf>
    <xf numFmtId="0" fontId="3" fillId="6" borderId="24" xfId="0" applyFont="1" applyFill="1" applyBorder="1" applyAlignment="1">
      <alignment horizontal="left" vertical="center"/>
    </xf>
    <xf numFmtId="0" fontId="3" fillId="6" borderId="18" xfId="0" applyFont="1" applyFill="1" applyBorder="1" applyAlignment="1">
      <alignment horizontal="left" vertical="center"/>
    </xf>
    <xf numFmtId="0" fontId="12" fillId="15" borderId="55" xfId="7" applyFont="1" applyFill="1" applyBorder="1" applyAlignment="1">
      <alignment vertical="center"/>
    </xf>
    <xf numFmtId="0" fontId="12" fillId="15" borderId="57" xfId="7" applyFont="1" applyFill="1" applyBorder="1" applyAlignment="1">
      <alignment vertical="center"/>
    </xf>
    <xf numFmtId="49" fontId="21" fillId="18" borderId="49" xfId="7" applyNumberFormat="1" applyFont="1" applyFill="1" applyBorder="1" applyAlignment="1">
      <alignment vertical="center"/>
    </xf>
    <xf numFmtId="49" fontId="21" fillId="18" borderId="48" xfId="7" applyNumberFormat="1" applyFont="1" applyFill="1" applyBorder="1" applyAlignment="1">
      <alignment vertical="center"/>
    </xf>
    <xf numFmtId="49" fontId="21" fillId="18" borderId="14" xfId="7" applyNumberFormat="1" applyFont="1" applyFill="1" applyBorder="1" applyAlignment="1">
      <alignment vertical="center"/>
    </xf>
    <xf numFmtId="0" fontId="10" fillId="0" borderId="9" xfId="7" applyFont="1" applyBorder="1" applyAlignment="1">
      <alignment horizontal="center" vertical="center"/>
    </xf>
    <xf numFmtId="0" fontId="10" fillId="0" borderId="6" xfId="7" applyFont="1" applyBorder="1" applyAlignment="1">
      <alignment horizontal="center" vertical="center"/>
    </xf>
    <xf numFmtId="0" fontId="15" fillId="43" borderId="4" xfId="7" applyFont="1" applyFill="1" applyBorder="1" applyAlignment="1">
      <alignment horizontal="left" vertical="center"/>
    </xf>
    <xf numFmtId="0" fontId="15" fillId="43" borderId="5" xfId="7" applyFont="1" applyFill="1" applyBorder="1" applyAlignment="1">
      <alignment horizontal="left" vertical="center"/>
    </xf>
    <xf numFmtId="0" fontId="15" fillId="43" borderId="16" xfId="7" applyFont="1" applyFill="1" applyBorder="1" applyAlignment="1">
      <alignment vertical="center"/>
    </xf>
    <xf numFmtId="0" fontId="10" fillId="2" borderId="17" xfId="7" applyFont="1" applyFill="1" applyBorder="1" applyAlignment="1">
      <alignment vertical="center" wrapText="1"/>
    </xf>
    <xf numFmtId="0" fontId="10" fillId="2" borderId="24" xfId="7" applyFont="1" applyFill="1" applyBorder="1" applyAlignment="1">
      <alignment vertical="center" wrapText="1"/>
    </xf>
    <xf numFmtId="0" fontId="10" fillId="2" borderId="25" xfId="7" applyFont="1" applyFill="1" applyBorder="1" applyAlignment="1">
      <alignment vertical="center" wrapText="1"/>
    </xf>
    <xf numFmtId="0" fontId="10" fillId="2" borderId="48" xfId="7" applyFont="1" applyFill="1" applyBorder="1" applyAlignment="1">
      <alignment vertical="center" wrapText="1"/>
    </xf>
    <xf numFmtId="0" fontId="22" fillId="0" borderId="57" xfId="7" applyFont="1" applyBorder="1" applyAlignment="1">
      <alignment vertical="center"/>
    </xf>
    <xf numFmtId="0" fontId="22" fillId="0" borderId="85" xfId="7" applyFont="1" applyBorder="1" applyAlignment="1">
      <alignment horizontal="left" vertical="center"/>
    </xf>
    <xf numFmtId="49" fontId="12" fillId="15" borderId="1" xfId="7" applyNumberFormat="1" applyFont="1" applyFill="1" applyBorder="1" applyAlignment="1">
      <alignment horizontal="center" vertical="center"/>
    </xf>
    <xf numFmtId="1" fontId="13" fillId="2" borderId="1" xfId="4" quotePrefix="1" applyNumberFormat="1" applyFont="1" applyFill="1" applyBorder="1" applyAlignment="1">
      <alignment horizontal="center" vertical="center" wrapText="1"/>
    </xf>
    <xf numFmtId="1" fontId="13" fillId="2" borderId="5" xfId="4" quotePrefix="1" applyNumberFormat="1" applyFont="1" applyFill="1" applyBorder="1" applyAlignment="1">
      <alignment horizontal="center" vertical="center" wrapText="1"/>
    </xf>
    <xf numFmtId="0" fontId="10" fillId="2" borderId="1" xfId="7" applyFont="1" applyFill="1" applyBorder="1" applyAlignment="1">
      <alignment vertical="center" wrapText="1"/>
    </xf>
    <xf numFmtId="0" fontId="10" fillId="2" borderId="2" xfId="7" applyFont="1" applyFill="1" applyBorder="1" applyAlignment="1">
      <alignment vertical="center" wrapText="1"/>
    </xf>
    <xf numFmtId="0" fontId="10" fillId="2" borderId="5" xfId="7" applyFont="1" applyFill="1" applyBorder="1" applyAlignment="1">
      <alignment vertical="center" wrapText="1"/>
    </xf>
    <xf numFmtId="0" fontId="10" fillId="2" borderId="16" xfId="7" applyFont="1" applyFill="1" applyBorder="1" applyAlignment="1">
      <alignment vertical="center" wrapText="1"/>
    </xf>
    <xf numFmtId="49" fontId="43" fillId="42" borderId="62" xfId="7" applyNumberFormat="1" applyFont="1" applyFill="1" applyBorder="1" applyAlignment="1">
      <alignment vertical="center"/>
    </xf>
    <xf numFmtId="49" fontId="43" fillId="42" borderId="63" xfId="7" applyNumberFormat="1" applyFont="1" applyFill="1" applyBorder="1" applyAlignment="1">
      <alignment vertical="center"/>
    </xf>
    <xf numFmtId="0" fontId="10" fillId="7" borderId="101" xfId="0" applyFont="1" applyFill="1" applyBorder="1" applyAlignment="1">
      <alignment horizontal="left" vertical="center" wrapText="1"/>
    </xf>
    <xf numFmtId="14" fontId="10" fillId="7" borderId="89" xfId="0" applyNumberFormat="1" applyFont="1" applyFill="1" applyBorder="1" applyAlignment="1">
      <alignment vertical="center" wrapText="1"/>
    </xf>
    <xf numFmtId="0" fontId="10" fillId="7" borderId="54" xfId="0" applyFont="1" applyFill="1" applyBorder="1" applyAlignment="1">
      <alignment vertical="center" wrapText="1"/>
    </xf>
    <xf numFmtId="0" fontId="10" fillId="7" borderId="70" xfId="0" applyFont="1" applyFill="1" applyBorder="1" applyAlignment="1">
      <alignment horizontal="left" vertical="center" wrapText="1"/>
    </xf>
    <xf numFmtId="0" fontId="15" fillId="23" borderId="24" xfId="0" applyFont="1" applyFill="1" applyBorder="1" applyAlignment="1">
      <alignment horizontal="center" vertical="center"/>
    </xf>
    <xf numFmtId="14" fontId="9" fillId="11" borderId="18" xfId="4" applyNumberFormat="1" applyFill="1" applyBorder="1" applyAlignment="1" applyProtection="1">
      <alignment horizontal="center" vertical="center" wrapText="1"/>
      <protection locked="0"/>
    </xf>
    <xf numFmtId="14" fontId="9" fillId="11" borderId="6" xfId="4" applyNumberFormat="1" applyFill="1" applyBorder="1" applyAlignment="1" applyProtection="1">
      <alignment horizontal="center" vertical="center" wrapText="1"/>
      <protection locked="0"/>
    </xf>
    <xf numFmtId="14" fontId="10" fillId="21" borderId="9" xfId="0" applyNumberFormat="1" applyFont="1" applyFill="1" applyBorder="1" applyAlignment="1" applyProtection="1">
      <alignment horizontal="center" vertical="center" wrapText="1"/>
      <protection locked="0"/>
    </xf>
    <xf numFmtId="49" fontId="9" fillId="21" borderId="6" xfId="4" quotePrefix="1" applyNumberFormat="1" applyFill="1" applyBorder="1" applyAlignment="1" applyProtection="1">
      <alignment horizontal="center" vertical="center" wrapText="1"/>
      <protection locked="0"/>
    </xf>
    <xf numFmtId="14" fontId="22" fillId="0" borderId="23" xfId="7" applyNumberFormat="1" applyFont="1" applyBorder="1" applyAlignment="1" applyProtection="1">
      <alignment horizontal="center" vertical="center" wrapText="1"/>
      <protection locked="0"/>
    </xf>
    <xf numFmtId="14" fontId="22" fillId="0" borderId="8" xfId="7" applyNumberFormat="1" applyFont="1" applyBorder="1" applyAlignment="1" applyProtection="1">
      <alignment horizontal="center" vertical="center" wrapText="1"/>
      <protection locked="0"/>
    </xf>
    <xf numFmtId="14" fontId="22" fillId="0" borderId="38" xfId="7" applyNumberFormat="1" applyFont="1" applyBorder="1" applyAlignment="1" applyProtection="1">
      <alignment horizontal="center" vertical="center" wrapText="1"/>
      <protection locked="0"/>
    </xf>
    <xf numFmtId="14" fontId="22" fillId="0" borderId="2" xfId="7" applyNumberFormat="1" applyFont="1" applyBorder="1" applyAlignment="1" applyProtection="1">
      <alignment horizontal="center" vertical="center" wrapText="1"/>
      <protection locked="0"/>
    </xf>
    <xf numFmtId="14" fontId="22" fillId="0" borderId="1" xfId="7" applyNumberFormat="1" applyFont="1" applyBorder="1" applyAlignment="1" applyProtection="1">
      <alignment horizontal="center" vertical="center" wrapText="1"/>
      <protection locked="0"/>
    </xf>
    <xf numFmtId="14" fontId="22" fillId="0" borderId="16" xfId="7" applyNumberFormat="1" applyFont="1" applyBorder="1" applyAlignment="1" applyProtection="1">
      <alignment horizontal="center" vertical="center" wrapText="1"/>
      <protection locked="0"/>
    </xf>
    <xf numFmtId="14" fontId="22" fillId="0" borderId="9" xfId="7" applyNumberFormat="1" applyFont="1" applyBorder="1" applyAlignment="1" applyProtection="1">
      <alignment horizontal="center" vertical="center" wrapText="1"/>
      <protection locked="0"/>
    </xf>
    <xf numFmtId="14" fontId="22" fillId="0" borderId="6" xfId="7" applyNumberFormat="1" applyFont="1" applyBorder="1" applyAlignment="1" applyProtection="1">
      <alignment horizontal="center" vertical="center" wrapText="1"/>
      <protection locked="0"/>
    </xf>
    <xf numFmtId="0" fontId="22" fillId="29" borderId="24" xfId="7" applyFont="1" applyFill="1" applyBorder="1" applyAlignment="1" applyProtection="1">
      <alignment horizontal="left" vertical="center" wrapText="1"/>
      <protection locked="0"/>
    </xf>
    <xf numFmtId="0" fontId="22" fillId="0" borderId="0" xfId="7" applyFont="1" applyAlignment="1">
      <alignment vertical="center" wrapText="1"/>
    </xf>
    <xf numFmtId="0" fontId="28" fillId="0" borderId="0" xfId="4" applyFont="1" applyAlignment="1">
      <alignment vertical="center"/>
    </xf>
    <xf numFmtId="0" fontId="22" fillId="0" borderId="57" xfId="7" applyFont="1" applyBorder="1" applyAlignment="1">
      <alignment vertical="center" wrapText="1"/>
    </xf>
    <xf numFmtId="0" fontId="22" fillId="0" borderId="0" xfId="7" applyFont="1" applyAlignment="1" applyProtection="1">
      <alignment vertical="center" wrapText="1"/>
      <protection locked="0"/>
    </xf>
    <xf numFmtId="167" fontId="10" fillId="21" borderId="1" xfId="8" applyNumberFormat="1" applyFont="1" applyFill="1" applyBorder="1" applyAlignment="1" applyProtection="1">
      <alignment horizontal="center" vertical="center" wrapText="1"/>
      <protection locked="0"/>
    </xf>
    <xf numFmtId="49" fontId="10" fillId="21" borderId="1" xfId="8" applyNumberFormat="1" applyFont="1" applyFill="1" applyBorder="1" applyAlignment="1" applyProtection="1">
      <alignment horizontal="center" vertical="center" wrapText="1"/>
      <protection locked="0"/>
    </xf>
    <xf numFmtId="0" fontId="13" fillId="23" borderId="24" xfId="4" applyFont="1" applyFill="1" applyBorder="1" applyAlignment="1" applyProtection="1">
      <alignment horizontal="center" vertical="center"/>
      <protection locked="0"/>
    </xf>
    <xf numFmtId="0" fontId="13" fillId="23" borderId="5" xfId="4" applyFont="1" applyFill="1" applyBorder="1" applyAlignment="1" applyProtection="1">
      <alignment horizontal="center" vertical="center"/>
      <protection locked="0"/>
    </xf>
    <xf numFmtId="0" fontId="13" fillId="23" borderId="1" xfId="4" applyFont="1" applyFill="1" applyBorder="1" applyAlignment="1" applyProtection="1">
      <alignment horizontal="center" vertical="center"/>
      <protection locked="0"/>
    </xf>
    <xf numFmtId="0" fontId="46" fillId="23" borderId="1" xfId="4" applyFont="1" applyFill="1" applyBorder="1" applyAlignment="1" applyProtection="1">
      <alignment horizontal="center" vertical="center"/>
      <protection locked="0"/>
    </xf>
    <xf numFmtId="0" fontId="13" fillId="23" borderId="34" xfId="4" applyFont="1" applyFill="1" applyBorder="1" applyAlignment="1" applyProtection="1">
      <alignment horizontal="center" vertical="center"/>
      <protection locked="0"/>
    </xf>
    <xf numFmtId="0" fontId="13" fillId="0" borderId="1" xfId="0" applyFont="1" applyBorder="1" applyAlignment="1">
      <alignment horizontal="center" wrapText="1"/>
    </xf>
    <xf numFmtId="0" fontId="13" fillId="0" borderId="1" xfId="0" quotePrefix="1" applyFont="1" applyBorder="1" applyAlignment="1">
      <alignment horizontal="center" vertical="center" wrapText="1"/>
    </xf>
    <xf numFmtId="0" fontId="10" fillId="0" borderId="1" xfId="0" applyFont="1" applyBorder="1" applyAlignment="1">
      <alignment horizontal="center" wrapText="1"/>
    </xf>
    <xf numFmtId="49" fontId="13" fillId="2" borderId="1" xfId="0" applyNumberFormat="1" applyFont="1" applyFill="1" applyBorder="1" applyAlignment="1" applyProtection="1">
      <alignment horizontal="center" vertical="center" wrapText="1"/>
      <protection locked="0"/>
    </xf>
    <xf numFmtId="49" fontId="13" fillId="2" borderId="5" xfId="0" applyNumberFormat="1" applyFont="1" applyFill="1" applyBorder="1" applyAlignment="1" applyProtection="1">
      <alignment horizontal="center" vertical="center" wrapText="1"/>
      <protection locked="0"/>
    </xf>
    <xf numFmtId="49" fontId="13" fillId="2" borderId="46" xfId="0" applyNumberFormat="1" applyFont="1" applyFill="1" applyBorder="1" applyAlignment="1" applyProtection="1">
      <alignment horizontal="center" vertical="center" wrapText="1"/>
      <protection locked="0"/>
    </xf>
    <xf numFmtId="0" fontId="21" fillId="25" borderId="21" xfId="0" applyFont="1" applyFill="1" applyBorder="1" applyAlignment="1">
      <alignment horizontal="left" vertical="center" wrapText="1"/>
    </xf>
    <xf numFmtId="14" fontId="10" fillId="21" borderId="27" xfId="0" applyNumberFormat="1" applyFont="1" applyFill="1" applyBorder="1" applyAlignment="1" applyProtection="1">
      <alignment horizontal="center" vertical="center" wrapText="1"/>
      <protection locked="0"/>
    </xf>
    <xf numFmtId="49" fontId="21" fillId="19" borderId="2" xfId="0" applyNumberFormat="1" applyFont="1" applyFill="1" applyBorder="1" applyAlignment="1" applyProtection="1">
      <alignment vertical="center" wrapText="1"/>
      <protection locked="0"/>
    </xf>
    <xf numFmtId="0" fontId="10" fillId="7" borderId="48" xfId="0" applyFont="1" applyFill="1" applyBorder="1" applyAlignment="1">
      <alignment horizontal="center" vertical="center" wrapText="1"/>
    </xf>
    <xf numFmtId="0" fontId="10" fillId="7" borderId="51" xfId="0" applyFont="1" applyFill="1" applyBorder="1" applyAlignment="1">
      <alignment horizontal="center" vertical="center" wrapText="1"/>
    </xf>
    <xf numFmtId="0" fontId="10" fillId="7" borderId="31" xfId="0" applyFont="1" applyFill="1" applyBorder="1" applyAlignment="1">
      <alignment horizontal="left" vertical="center" wrapText="1"/>
    </xf>
    <xf numFmtId="49" fontId="21" fillId="22" borderId="25" xfId="0" applyNumberFormat="1" applyFont="1" applyFill="1" applyBorder="1" applyAlignment="1">
      <alignment horizontal="left"/>
    </xf>
    <xf numFmtId="0" fontId="21" fillId="22" borderId="41" xfId="0" applyFont="1" applyFill="1" applyBorder="1" applyAlignment="1">
      <alignment horizontal="left" vertical="center"/>
    </xf>
    <xf numFmtId="0" fontId="15" fillId="23" borderId="32" xfId="0" applyFont="1" applyFill="1" applyBorder="1" applyAlignment="1">
      <alignment vertical="center"/>
    </xf>
    <xf numFmtId="0" fontId="15" fillId="23" borderId="33" xfId="0" applyFont="1" applyFill="1" applyBorder="1" applyAlignment="1">
      <alignment vertical="center"/>
    </xf>
    <xf numFmtId="0" fontId="15" fillId="23" borderId="7" xfId="0" applyFont="1" applyFill="1" applyBorder="1" applyAlignment="1">
      <alignment vertical="center"/>
    </xf>
    <xf numFmtId="0" fontId="15" fillId="23" borderId="12" xfId="0" applyFont="1" applyFill="1" applyBorder="1" applyAlignment="1">
      <alignment vertical="center"/>
    </xf>
    <xf numFmtId="0" fontId="12" fillId="15" borderId="26" xfId="0" applyFont="1" applyFill="1" applyBorder="1" applyAlignment="1">
      <alignment vertical="center"/>
    </xf>
    <xf numFmtId="0" fontId="13" fillId="15" borderId="28" xfId="0" applyFont="1" applyFill="1" applyBorder="1" applyAlignment="1">
      <alignment horizontal="center" vertical="center"/>
    </xf>
    <xf numFmtId="0" fontId="13" fillId="15" borderId="27" xfId="0" applyFont="1" applyFill="1" applyBorder="1" applyAlignment="1">
      <alignment horizontal="center" vertical="center"/>
    </xf>
    <xf numFmtId="0" fontId="13" fillId="15" borderId="4" xfId="0" applyFont="1" applyFill="1" applyBorder="1" applyAlignment="1">
      <alignment vertical="center"/>
    </xf>
    <xf numFmtId="0" fontId="13" fillId="15" borderId="26" xfId="0" applyFont="1" applyFill="1" applyBorder="1" applyAlignment="1">
      <alignment vertical="center"/>
    </xf>
    <xf numFmtId="0" fontId="13" fillId="15" borderId="8" xfId="0" applyFont="1" applyFill="1" applyBorder="1" applyAlignment="1">
      <alignment vertical="center"/>
    </xf>
    <xf numFmtId="0" fontId="12" fillId="15" borderId="38" xfId="0" applyFont="1" applyFill="1" applyBorder="1" applyAlignment="1">
      <alignment vertical="center"/>
    </xf>
    <xf numFmtId="14" fontId="10" fillId="11" borderId="31" xfId="0" applyNumberFormat="1" applyFont="1" applyFill="1" applyBorder="1" applyAlignment="1">
      <alignment horizontal="center" vertical="center" wrapText="1"/>
    </xf>
    <xf numFmtId="49" fontId="9" fillId="11" borderId="31" xfId="4" quotePrefix="1" applyNumberFormat="1" applyFill="1" applyBorder="1" applyAlignment="1" applyProtection="1">
      <alignment horizontal="center" vertical="center" wrapText="1"/>
      <protection locked="0"/>
    </xf>
    <xf numFmtId="0" fontId="10" fillId="7" borderId="18" xfId="0" applyFont="1" applyFill="1" applyBorder="1" applyAlignment="1">
      <alignment horizontal="center"/>
    </xf>
    <xf numFmtId="0" fontId="10" fillId="7" borderId="6" xfId="0" applyFont="1" applyFill="1" applyBorder="1" applyAlignment="1">
      <alignment horizontal="center"/>
    </xf>
    <xf numFmtId="0" fontId="10" fillId="7" borderId="27" xfId="0" applyFont="1" applyFill="1" applyBorder="1" applyAlignment="1">
      <alignment horizontal="center" vertical="center" wrapText="1"/>
    </xf>
    <xf numFmtId="0" fontId="10" fillId="7" borderId="18" xfId="5" applyNumberFormat="1" applyFont="1" applyFill="1" applyBorder="1" applyAlignment="1" applyProtection="1">
      <alignment horizontal="center" vertical="center" wrapText="1"/>
      <protection locked="0"/>
    </xf>
    <xf numFmtId="14" fontId="10" fillId="7" borderId="9" xfId="0" applyNumberFormat="1" applyFont="1" applyFill="1" applyBorder="1" applyAlignment="1" applyProtection="1">
      <alignment horizontal="center" vertical="center" wrapText="1"/>
      <protection locked="0"/>
    </xf>
    <xf numFmtId="0" fontId="10" fillId="7" borderId="6" xfId="0" applyFont="1" applyFill="1" applyBorder="1" applyAlignment="1" applyProtection="1">
      <alignment horizontal="center" vertical="center" wrapText="1"/>
      <protection locked="0"/>
    </xf>
    <xf numFmtId="0" fontId="12" fillId="15" borderId="76" xfId="7" applyFont="1" applyFill="1" applyBorder="1" applyAlignment="1">
      <alignment horizontal="left" vertical="center"/>
    </xf>
    <xf numFmtId="0" fontId="41" fillId="2" borderId="2" xfId="4" quotePrefix="1" applyNumberFormat="1" applyFont="1" applyFill="1" applyBorder="1" applyAlignment="1">
      <alignment vertical="center" wrapText="1"/>
    </xf>
    <xf numFmtId="0" fontId="13" fillId="2" borderId="2" xfId="4" quotePrefix="1" applyNumberFormat="1" applyFont="1" applyFill="1" applyBorder="1" applyAlignment="1">
      <alignment vertical="center" wrapText="1"/>
    </xf>
    <xf numFmtId="0" fontId="21" fillId="18" borderId="76" xfId="7" applyFont="1" applyFill="1" applyBorder="1" applyAlignment="1">
      <alignment horizontal="left" vertical="center"/>
    </xf>
    <xf numFmtId="0" fontId="41" fillId="2" borderId="2" xfId="4" quotePrefix="1" applyNumberFormat="1" applyFont="1" applyFill="1" applyBorder="1" applyAlignment="1">
      <alignment vertical="top" wrapText="1"/>
    </xf>
    <xf numFmtId="0" fontId="22" fillId="0" borderId="85" xfId="7" applyFont="1" applyBorder="1" applyAlignment="1">
      <alignment vertical="center"/>
    </xf>
    <xf numFmtId="0" fontId="9" fillId="33" borderId="26" xfId="4" applyFill="1" applyBorder="1" applyAlignment="1">
      <alignment horizontal="center" vertical="center" wrapText="1"/>
    </xf>
    <xf numFmtId="0" fontId="21" fillId="25" borderId="61" xfId="0" applyFont="1" applyFill="1" applyBorder="1" applyAlignment="1">
      <alignment vertical="center"/>
    </xf>
    <xf numFmtId="0" fontId="21" fillId="25" borderId="62" xfId="0" applyFont="1" applyFill="1" applyBorder="1" applyAlignment="1">
      <alignment vertical="center"/>
    </xf>
    <xf numFmtId="0" fontId="21" fillId="25" borderId="63" xfId="0" applyFont="1" applyFill="1" applyBorder="1" applyAlignment="1">
      <alignment vertical="center"/>
    </xf>
    <xf numFmtId="0" fontId="15" fillId="26" borderId="24" xfId="0" applyFont="1" applyFill="1" applyBorder="1" applyAlignment="1">
      <alignment horizontal="center" vertical="center"/>
    </xf>
    <xf numFmtId="0" fontId="15" fillId="26" borderId="17" xfId="0" applyFont="1" applyFill="1" applyBorder="1" applyAlignment="1">
      <alignment vertical="center"/>
    </xf>
    <xf numFmtId="0" fontId="14" fillId="0" borderId="0" xfId="4" applyFont="1" applyAlignment="1">
      <alignment vertical="center"/>
    </xf>
    <xf numFmtId="0" fontId="15" fillId="0" borderId="0" xfId="0" applyFont="1" applyAlignment="1">
      <alignment vertical="center"/>
    </xf>
    <xf numFmtId="0" fontId="10" fillId="0" borderId="8" xfId="0" applyFont="1" applyBorder="1" applyAlignment="1">
      <alignment vertical="center"/>
    </xf>
    <xf numFmtId="0" fontId="10" fillId="0" borderId="1" xfId="0" applyFont="1" applyBorder="1" applyAlignment="1">
      <alignment vertical="center"/>
    </xf>
    <xf numFmtId="0" fontId="10" fillId="0" borderId="9" xfId="0" applyFont="1" applyBorder="1" applyAlignment="1">
      <alignment horizontal="center" vertical="center"/>
    </xf>
    <xf numFmtId="0" fontId="10" fillId="0" borderId="4" xfId="0" applyFont="1" applyBorder="1" applyAlignment="1">
      <alignment vertical="center"/>
    </xf>
    <xf numFmtId="0" fontId="10" fillId="0" borderId="16" xfId="0" applyFont="1" applyBorder="1" applyAlignment="1">
      <alignment vertical="center"/>
    </xf>
    <xf numFmtId="0" fontId="10" fillId="0" borderId="4" xfId="0" applyFont="1" applyBorder="1" applyAlignment="1" applyProtection="1">
      <alignment horizontal="center" vertical="center"/>
      <protection locked="0"/>
    </xf>
    <xf numFmtId="0" fontId="10" fillId="0" borderId="5" xfId="0" applyFont="1" applyBorder="1" applyAlignment="1">
      <alignment vertical="center"/>
    </xf>
    <xf numFmtId="0" fontId="10" fillId="0" borderId="6" xfId="0" applyFont="1" applyBorder="1" applyAlignment="1">
      <alignment horizontal="center" vertical="center"/>
    </xf>
    <xf numFmtId="0" fontId="10" fillId="0" borderId="2" xfId="0" applyFont="1" applyBorder="1" applyAlignment="1">
      <alignment vertical="center"/>
    </xf>
    <xf numFmtId="0" fontId="10" fillId="0" borderId="8"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23" fillId="0" borderId="9" xfId="0" applyFont="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46" xfId="0" applyFont="1" applyBorder="1" applyAlignment="1" applyProtection="1">
      <alignment horizontal="center" vertical="center"/>
      <protection locked="0"/>
    </xf>
    <xf numFmtId="0" fontId="49" fillId="4" borderId="68" xfId="0" applyFont="1" applyFill="1" applyBorder="1" applyAlignment="1">
      <alignment horizontal="center" vertical="center" wrapText="1"/>
    </xf>
    <xf numFmtId="0" fontId="50" fillId="3" borderId="52" xfId="0" applyFont="1" applyFill="1" applyBorder="1" applyAlignment="1">
      <alignment horizontal="center" vertical="center" wrapText="1"/>
    </xf>
    <xf numFmtId="0" fontId="50" fillId="3" borderId="74" xfId="0" applyFont="1" applyFill="1" applyBorder="1" applyAlignment="1">
      <alignment horizontal="center" vertical="center" wrapText="1"/>
    </xf>
    <xf numFmtId="9" fontId="13" fillId="6" borderId="26" xfId="0" applyNumberFormat="1" applyFont="1" applyFill="1" applyBorder="1" applyAlignment="1">
      <alignment horizontal="center" vertical="center"/>
    </xf>
    <xf numFmtId="9" fontId="13" fillId="6" borderId="48" xfId="0" applyNumberFormat="1" applyFont="1" applyFill="1" applyBorder="1" applyAlignment="1">
      <alignment horizontal="center" vertical="center"/>
    </xf>
    <xf numFmtId="9" fontId="13" fillId="11" borderId="65" xfId="0" applyNumberFormat="1" applyFont="1" applyFill="1" applyBorder="1" applyAlignment="1">
      <alignment horizontal="center" vertical="center"/>
    </xf>
    <xf numFmtId="9" fontId="13" fillId="10" borderId="28" xfId="0" applyNumberFormat="1" applyFont="1" applyFill="1" applyBorder="1" applyAlignment="1">
      <alignment horizontal="center" vertical="center"/>
    </xf>
    <xf numFmtId="9" fontId="13" fillId="9" borderId="28" xfId="0" applyNumberFormat="1" applyFont="1" applyFill="1" applyBorder="1" applyAlignment="1">
      <alignment horizontal="center" vertical="center"/>
    </xf>
    <xf numFmtId="9" fontId="13" fillId="8" borderId="28" xfId="0" applyNumberFormat="1" applyFont="1" applyFill="1" applyBorder="1" applyAlignment="1">
      <alignment horizontal="center" vertical="center"/>
    </xf>
    <xf numFmtId="9" fontId="13" fillId="7" borderId="27" xfId="0" applyNumberFormat="1" applyFont="1" applyFill="1" applyBorder="1" applyAlignment="1">
      <alignment horizontal="center" vertical="center"/>
    </xf>
    <xf numFmtId="9" fontId="13" fillId="11" borderId="89" xfId="0" applyNumberFormat="1" applyFont="1" applyFill="1" applyBorder="1" applyAlignment="1">
      <alignment horizontal="center" vertical="center"/>
    </xf>
    <xf numFmtId="9" fontId="13" fillId="10" borderId="51" xfId="0" applyNumberFormat="1" applyFont="1" applyFill="1" applyBorder="1" applyAlignment="1">
      <alignment horizontal="center" vertical="center"/>
    </xf>
    <xf numFmtId="9" fontId="13" fillId="9" borderId="51" xfId="0" applyNumberFormat="1" applyFont="1" applyFill="1" applyBorder="1" applyAlignment="1">
      <alignment horizontal="center" vertical="center"/>
    </xf>
    <xf numFmtId="9" fontId="13" fillId="8" borderId="51" xfId="0" applyNumberFormat="1" applyFont="1" applyFill="1" applyBorder="1" applyAlignment="1">
      <alignment horizontal="center" vertical="center"/>
    </xf>
    <xf numFmtId="9" fontId="13" fillId="7" borderId="31" xfId="0" applyNumberFormat="1" applyFont="1" applyFill="1" applyBorder="1" applyAlignment="1">
      <alignment horizontal="center" vertical="center"/>
    </xf>
    <xf numFmtId="1" fontId="10" fillId="11" borderId="33" xfId="0" applyNumberFormat="1" applyFont="1" applyFill="1" applyBorder="1" applyAlignment="1">
      <alignment horizontal="center" vertical="center"/>
    </xf>
    <xf numFmtId="1" fontId="10" fillId="10" borderId="5" xfId="0" applyNumberFormat="1" applyFont="1" applyFill="1" applyBorder="1" applyAlignment="1">
      <alignment horizontal="center" vertical="center"/>
    </xf>
    <xf numFmtId="1" fontId="10" fillId="9" borderId="5" xfId="0" applyNumberFormat="1" applyFont="1" applyFill="1" applyBorder="1" applyAlignment="1">
      <alignment horizontal="center" vertical="center"/>
    </xf>
    <xf numFmtId="1" fontId="10" fillId="8" borderId="5" xfId="0" applyNumberFormat="1" applyFont="1" applyFill="1" applyBorder="1" applyAlignment="1">
      <alignment horizontal="center" vertical="center"/>
    </xf>
    <xf numFmtId="1" fontId="10" fillId="7" borderId="5" xfId="0" applyNumberFormat="1" applyFont="1" applyFill="1" applyBorder="1" applyAlignment="1">
      <alignment horizontal="center" vertical="center"/>
    </xf>
    <xf numFmtId="0" fontId="10" fillId="12" borderId="6" xfId="0" applyFont="1" applyFill="1" applyBorder="1" applyAlignment="1">
      <alignment horizontal="center" vertical="center"/>
    </xf>
    <xf numFmtId="1" fontId="10" fillId="11" borderId="65" xfId="0" applyNumberFormat="1" applyFont="1" applyFill="1" applyBorder="1" applyAlignment="1">
      <alignment horizontal="center" vertical="center"/>
    </xf>
    <xf numFmtId="1" fontId="10" fillId="10" borderId="28" xfId="0" applyNumberFormat="1" applyFont="1" applyFill="1" applyBorder="1" applyAlignment="1">
      <alignment horizontal="center" vertical="center"/>
    </xf>
    <xf numFmtId="1" fontId="10" fillId="9" borderId="28" xfId="0" applyNumberFormat="1" applyFont="1" applyFill="1" applyBorder="1" applyAlignment="1">
      <alignment horizontal="center" vertical="center"/>
    </xf>
    <xf numFmtId="1" fontId="10" fillId="8" borderId="28" xfId="0" applyNumberFormat="1" applyFont="1" applyFill="1" applyBorder="1" applyAlignment="1">
      <alignment horizontal="center" vertical="center"/>
    </xf>
    <xf numFmtId="1" fontId="10" fillId="11" borderId="7" xfId="0" applyNumberFormat="1" applyFont="1" applyFill="1" applyBorder="1" applyAlignment="1">
      <alignment horizontal="center" vertical="center"/>
    </xf>
    <xf numFmtId="1" fontId="10" fillId="10" borderId="1" xfId="0" applyNumberFormat="1" applyFont="1" applyFill="1" applyBorder="1" applyAlignment="1">
      <alignment horizontal="center" vertical="center"/>
    </xf>
    <xf numFmtId="1" fontId="10" fillId="9" borderId="1" xfId="0" applyNumberFormat="1" applyFont="1" applyFill="1" applyBorder="1" applyAlignment="1">
      <alignment horizontal="center" vertical="center"/>
    </xf>
    <xf numFmtId="1" fontId="10" fillId="8" borderId="1" xfId="0" applyNumberFormat="1" applyFont="1" applyFill="1" applyBorder="1" applyAlignment="1">
      <alignment horizontal="center" vertical="center"/>
    </xf>
    <xf numFmtId="1" fontId="10" fillId="7" borderId="1" xfId="0" applyNumberFormat="1" applyFont="1" applyFill="1" applyBorder="1" applyAlignment="1">
      <alignment horizontal="center" vertical="center"/>
    </xf>
    <xf numFmtId="0" fontId="10" fillId="12" borderId="9" xfId="0" applyFont="1" applyFill="1" applyBorder="1" applyAlignment="1">
      <alignment horizontal="center" vertical="center"/>
    </xf>
    <xf numFmtId="1" fontId="10" fillId="7" borderId="27" xfId="0" applyNumberFormat="1" applyFont="1" applyFill="1" applyBorder="1" applyAlignment="1">
      <alignment horizontal="center" vertical="center"/>
    </xf>
    <xf numFmtId="1" fontId="10" fillId="7" borderId="6" xfId="0" applyNumberFormat="1" applyFont="1" applyFill="1" applyBorder="1" applyAlignment="1">
      <alignment horizontal="center" vertical="center"/>
    </xf>
    <xf numFmtId="1" fontId="10" fillId="7" borderId="9" xfId="0" applyNumberFormat="1" applyFont="1" applyFill="1" applyBorder="1" applyAlignment="1">
      <alignment horizontal="center" vertical="center"/>
    </xf>
    <xf numFmtId="0" fontId="10" fillId="0" borderId="26" xfId="0" applyFont="1" applyBorder="1" applyAlignment="1">
      <alignment vertical="center"/>
    </xf>
    <xf numFmtId="0" fontId="10" fillId="0" borderId="15" xfId="0" applyFont="1" applyBorder="1" applyAlignment="1">
      <alignment vertical="center"/>
    </xf>
    <xf numFmtId="0" fontId="10" fillId="0" borderId="37" xfId="0" applyFont="1" applyBorder="1" applyAlignment="1" applyProtection="1">
      <alignment horizontal="center" vertical="center"/>
      <protection locked="0"/>
    </xf>
    <xf numFmtId="0" fontId="10" fillId="0" borderId="26" xfId="0" applyFont="1" applyBorder="1" applyAlignment="1" applyProtection="1">
      <alignment horizontal="center" vertical="center"/>
      <protection locked="0"/>
    </xf>
    <xf numFmtId="1" fontId="10" fillId="7" borderId="28" xfId="0" applyNumberFormat="1" applyFont="1" applyFill="1" applyBorder="1" applyAlignment="1">
      <alignment horizontal="center" vertical="center"/>
    </xf>
    <xf numFmtId="0" fontId="10" fillId="12" borderId="27" xfId="0" applyFont="1" applyFill="1" applyBorder="1" applyAlignment="1">
      <alignment horizontal="center" vertical="center"/>
    </xf>
    <xf numFmtId="0" fontId="10" fillId="0" borderId="28" xfId="0" applyFont="1" applyBorder="1" applyAlignment="1">
      <alignment vertical="center"/>
    </xf>
    <xf numFmtId="0" fontId="10" fillId="0" borderId="27" xfId="0" applyFont="1" applyBorder="1" applyAlignment="1">
      <alignment horizontal="center" vertical="center"/>
    </xf>
    <xf numFmtId="0" fontId="10" fillId="0" borderId="103" xfId="0" applyFont="1" applyBorder="1" applyAlignment="1">
      <alignment vertical="center"/>
    </xf>
    <xf numFmtId="0" fontId="10" fillId="0" borderId="104" xfId="0" applyFont="1" applyBorder="1" applyAlignment="1">
      <alignment vertical="center"/>
    </xf>
    <xf numFmtId="0" fontId="10" fillId="0" borderId="102" xfId="0" applyFont="1" applyBorder="1" applyAlignment="1" applyProtection="1">
      <alignment horizontal="center" vertical="center"/>
      <protection locked="0"/>
    </xf>
    <xf numFmtId="0" fontId="10" fillId="0" borderId="103" xfId="0" applyFont="1" applyBorder="1" applyAlignment="1" applyProtection="1">
      <alignment horizontal="center" vertical="center"/>
      <protection locked="0"/>
    </xf>
    <xf numFmtId="0" fontId="10" fillId="0" borderId="105" xfId="0" applyFont="1" applyBorder="1" applyAlignment="1" applyProtection="1">
      <alignment horizontal="center" vertical="center"/>
      <protection locked="0"/>
    </xf>
    <xf numFmtId="9" fontId="10" fillId="6" borderId="103" xfId="0" applyNumberFormat="1" applyFont="1" applyFill="1" applyBorder="1" applyAlignment="1">
      <alignment horizontal="center" vertical="center"/>
    </xf>
    <xf numFmtId="9" fontId="10" fillId="11" borderId="106" xfId="0" applyNumberFormat="1" applyFont="1" applyFill="1" applyBorder="1" applyAlignment="1">
      <alignment horizontal="center" vertical="center"/>
    </xf>
    <xf numFmtId="9" fontId="10" fillId="10" borderId="107" xfId="0" applyNumberFormat="1" applyFont="1" applyFill="1" applyBorder="1" applyAlignment="1">
      <alignment horizontal="center" vertical="center"/>
    </xf>
    <xf numFmtId="9" fontId="10" fillId="9" borderId="107" xfId="0" applyNumberFormat="1" applyFont="1" applyFill="1" applyBorder="1" applyAlignment="1">
      <alignment horizontal="center" vertical="center"/>
    </xf>
    <xf numFmtId="9" fontId="10" fillId="8" borderId="107" xfId="0" applyNumberFormat="1" applyFont="1" applyFill="1" applyBorder="1" applyAlignment="1">
      <alignment horizontal="center" vertical="center"/>
    </xf>
    <xf numFmtId="9" fontId="10" fillId="7" borderId="108" xfId="0" applyNumberFormat="1" applyFont="1" applyFill="1" applyBorder="1" applyAlignment="1">
      <alignment horizontal="center" vertical="center"/>
    </xf>
    <xf numFmtId="1" fontId="10" fillId="11" borderId="106" xfId="0" applyNumberFormat="1" applyFont="1" applyFill="1" applyBorder="1" applyAlignment="1">
      <alignment horizontal="center" vertical="center"/>
    </xf>
    <xf numFmtId="1" fontId="10" fillId="10" borderId="107" xfId="0" applyNumberFormat="1" applyFont="1" applyFill="1" applyBorder="1" applyAlignment="1">
      <alignment horizontal="center" vertical="center"/>
    </xf>
    <xf numFmtId="1" fontId="10" fillId="9" borderId="107" xfId="0" applyNumberFormat="1" applyFont="1" applyFill="1" applyBorder="1" applyAlignment="1">
      <alignment horizontal="center" vertical="center"/>
    </xf>
    <xf numFmtId="1" fontId="10" fillId="8" borderId="107" xfId="0" applyNumberFormat="1" applyFont="1" applyFill="1" applyBorder="1" applyAlignment="1">
      <alignment horizontal="center" vertical="center"/>
    </xf>
    <xf numFmtId="1" fontId="10" fillId="7" borderId="107" xfId="0" applyNumberFormat="1" applyFont="1" applyFill="1" applyBorder="1" applyAlignment="1">
      <alignment horizontal="center" vertical="center"/>
    </xf>
    <xf numFmtId="0" fontId="10" fillId="12" borderId="108" xfId="0" applyFont="1" applyFill="1" applyBorder="1" applyAlignment="1">
      <alignment horizontal="center" vertical="center"/>
    </xf>
    <xf numFmtId="1" fontId="10" fillId="7" borderId="108" xfId="0" applyNumberFormat="1" applyFont="1" applyFill="1" applyBorder="1" applyAlignment="1">
      <alignment horizontal="center" vertical="center"/>
    </xf>
    <xf numFmtId="0" fontId="10" fillId="0" borderId="107" xfId="0" applyFont="1" applyBorder="1" applyAlignment="1">
      <alignment vertical="center"/>
    </xf>
    <xf numFmtId="0" fontId="10" fillId="0" borderId="107" xfId="0" applyFont="1" applyBorder="1" applyAlignment="1">
      <alignment horizontal="center" vertical="center"/>
    </xf>
    <xf numFmtId="0" fontId="10" fillId="0" borderId="108" xfId="0" applyFont="1" applyBorder="1" applyAlignment="1">
      <alignment horizontal="center" vertical="center"/>
    </xf>
    <xf numFmtId="0" fontId="10" fillId="0" borderId="76" xfId="0" applyFont="1" applyBorder="1" applyAlignment="1" applyProtection="1">
      <alignment horizontal="center" vertical="center"/>
      <protection locked="0"/>
    </xf>
    <xf numFmtId="9" fontId="10" fillId="6" borderId="26" xfId="0" applyNumberFormat="1" applyFont="1" applyFill="1" applyBorder="1" applyAlignment="1">
      <alignment horizontal="center" vertical="center"/>
    </xf>
    <xf numFmtId="9" fontId="10" fillId="11" borderId="65" xfId="0" applyNumberFormat="1" applyFont="1" applyFill="1" applyBorder="1" applyAlignment="1">
      <alignment horizontal="center" vertical="center"/>
    </xf>
    <xf numFmtId="9" fontId="10" fillId="10" borderId="28" xfId="0" applyNumberFormat="1" applyFont="1" applyFill="1" applyBorder="1" applyAlignment="1">
      <alignment horizontal="center" vertical="center"/>
    </xf>
    <xf numFmtId="9" fontId="10" fillId="9" borderId="28" xfId="0" applyNumberFormat="1" applyFont="1" applyFill="1" applyBorder="1" applyAlignment="1">
      <alignment horizontal="center" vertical="center"/>
    </xf>
    <xf numFmtId="9" fontId="10" fillId="8" borderId="28" xfId="0" applyNumberFormat="1" applyFont="1" applyFill="1" applyBorder="1" applyAlignment="1">
      <alignment horizontal="center" vertical="center"/>
    </xf>
    <xf numFmtId="9" fontId="10" fillId="7" borderId="27" xfId="0" applyNumberFormat="1" applyFont="1" applyFill="1" applyBorder="1" applyAlignment="1">
      <alignment horizontal="center" vertical="center"/>
    </xf>
    <xf numFmtId="0" fontId="13" fillId="6" borderId="103" xfId="0" applyFont="1" applyFill="1" applyBorder="1" applyAlignment="1">
      <alignment vertical="center"/>
    </xf>
    <xf numFmtId="0" fontId="13" fillId="6" borderId="108" xfId="0" applyFont="1" applyFill="1" applyBorder="1" applyAlignment="1">
      <alignment vertical="center"/>
    </xf>
    <xf numFmtId="0" fontId="49" fillId="4" borderId="109" xfId="0" applyFont="1" applyFill="1" applyBorder="1" applyAlignment="1">
      <alignment horizontal="center" vertical="center" wrapText="1"/>
    </xf>
    <xf numFmtId="0" fontId="50" fillId="3" borderId="110" xfId="0" applyFont="1" applyFill="1" applyBorder="1" applyAlignment="1">
      <alignment horizontal="center" vertical="center" wrapText="1"/>
    </xf>
    <xf numFmtId="0" fontId="50" fillId="3" borderId="111" xfId="0" applyFont="1" applyFill="1" applyBorder="1" applyAlignment="1">
      <alignment horizontal="center" vertical="center" wrapText="1"/>
    </xf>
    <xf numFmtId="0" fontId="13" fillId="6" borderId="106" xfId="0" applyFont="1" applyFill="1" applyBorder="1" applyAlignment="1">
      <alignment horizontal="center" vertical="center"/>
    </xf>
    <xf numFmtId="0" fontId="13" fillId="6" borderId="107" xfId="0" applyFont="1" applyFill="1" applyBorder="1" applyAlignment="1">
      <alignment horizontal="center" vertical="center"/>
    </xf>
    <xf numFmtId="0" fontId="13" fillId="6" borderId="108" xfId="0" applyFont="1" applyFill="1" applyBorder="1" applyAlignment="1">
      <alignment horizontal="center" vertical="center"/>
    </xf>
    <xf numFmtId="0" fontId="13" fillId="6" borderId="103" xfId="0" applyFont="1" applyFill="1" applyBorder="1" applyAlignment="1">
      <alignment horizontal="center" vertical="center"/>
    </xf>
    <xf numFmtId="0" fontId="13" fillId="6" borderId="104" xfId="0" applyFont="1" applyFill="1" applyBorder="1" applyAlignment="1">
      <alignment horizontal="center" vertical="center"/>
    </xf>
    <xf numFmtId="0" fontId="10" fillId="0" borderId="112" xfId="0" applyFont="1" applyBorder="1" applyAlignment="1">
      <alignment vertical="center"/>
    </xf>
    <xf numFmtId="0" fontId="10" fillId="0" borderId="113" xfId="0" applyFont="1" applyBorder="1" applyAlignment="1">
      <alignment vertical="center"/>
    </xf>
    <xf numFmtId="0" fontId="3" fillId="0" borderId="113" xfId="0" applyFont="1" applyBorder="1" applyAlignment="1">
      <alignment horizontal="center" vertical="center"/>
    </xf>
    <xf numFmtId="0" fontId="3" fillId="0" borderId="113" xfId="0" applyFont="1" applyBorder="1" applyAlignment="1">
      <alignment vertical="center"/>
    </xf>
    <xf numFmtId="0" fontId="3" fillId="0" borderId="114" xfId="0" applyFont="1" applyBorder="1" applyAlignment="1">
      <alignment horizontal="center" vertical="center"/>
    </xf>
    <xf numFmtId="2" fontId="10" fillId="6" borderId="26" xfId="0" applyNumberFormat="1" applyFont="1" applyFill="1" applyBorder="1" applyAlignment="1">
      <alignment horizontal="center" vertical="center"/>
    </xf>
    <xf numFmtId="2" fontId="10" fillId="6" borderId="103" xfId="0" applyNumberFormat="1" applyFont="1" applyFill="1" applyBorder="1" applyAlignment="1">
      <alignment horizontal="center" vertical="center"/>
    </xf>
    <xf numFmtId="2" fontId="13" fillId="6" borderId="26" xfId="0" applyNumberFormat="1" applyFont="1" applyFill="1" applyBorder="1" applyAlignment="1">
      <alignment horizontal="center" vertical="center"/>
    </xf>
    <xf numFmtId="2" fontId="13" fillId="6" borderId="48" xfId="0" applyNumberFormat="1" applyFont="1" applyFill="1" applyBorder="1" applyAlignment="1">
      <alignment horizontal="center" vertical="center"/>
    </xf>
    <xf numFmtId="0" fontId="41" fillId="0" borderId="0" xfId="0" applyFont="1" applyAlignment="1">
      <alignment horizontal="left"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horizontal="center"/>
    </xf>
    <xf numFmtId="0" fontId="10" fillId="2" borderId="9" xfId="0" applyFont="1" applyFill="1" applyBorder="1" applyAlignment="1" applyProtection="1">
      <alignment horizontal="center"/>
      <protection locked="0"/>
    </xf>
    <xf numFmtId="0" fontId="10" fillId="2" borderId="6" xfId="0" applyFont="1" applyFill="1" applyBorder="1" applyAlignment="1" applyProtection="1">
      <alignment horizontal="center"/>
      <protection locked="0"/>
    </xf>
    <xf numFmtId="1" fontId="13" fillId="2" borderId="1" xfId="4" quotePrefix="1" applyNumberFormat="1" applyFont="1" applyFill="1" applyBorder="1" applyAlignment="1">
      <alignment horizontal="center" vertical="top" wrapText="1"/>
    </xf>
    <xf numFmtId="1" fontId="13" fillId="2" borderId="5" xfId="4" quotePrefix="1" applyNumberFormat="1" applyFont="1" applyFill="1" applyBorder="1" applyAlignment="1">
      <alignment horizontal="center" vertical="top" wrapText="1"/>
    </xf>
    <xf numFmtId="0" fontId="26" fillId="28" borderId="116" xfId="7" applyFont="1" applyFill="1" applyBorder="1" applyAlignment="1">
      <alignment horizontal="center" vertical="center" wrapText="1"/>
    </xf>
    <xf numFmtId="0" fontId="26" fillId="28" borderId="117" xfId="7" applyFont="1" applyFill="1" applyBorder="1" applyAlignment="1">
      <alignment horizontal="center" vertical="center" wrapText="1"/>
    </xf>
    <xf numFmtId="0" fontId="26" fillId="28" borderId="118" xfId="7" applyFont="1" applyFill="1" applyBorder="1" applyAlignment="1">
      <alignment horizontal="center" vertical="center" wrapText="1"/>
    </xf>
    <xf numFmtId="0" fontId="22" fillId="0" borderId="55" xfId="7" applyFont="1" applyBorder="1" applyAlignment="1">
      <alignment horizontal="center" vertical="center" wrapText="1"/>
    </xf>
    <xf numFmtId="0" fontId="22" fillId="0" borderId="53" xfId="7" applyFont="1" applyBorder="1" applyAlignment="1">
      <alignment horizontal="center" vertical="center" wrapText="1"/>
    </xf>
    <xf numFmtId="0" fontId="22" fillId="29" borderId="115" xfId="7" applyFont="1" applyFill="1" applyBorder="1" applyAlignment="1">
      <alignment horizontal="center" vertical="center" wrapText="1"/>
    </xf>
    <xf numFmtId="0" fontId="22" fillId="29" borderId="119" xfId="7" applyFont="1" applyFill="1" applyBorder="1" applyAlignment="1">
      <alignment horizontal="center" vertical="center" wrapText="1"/>
    </xf>
    <xf numFmtId="0" fontId="26" fillId="28" borderId="120" xfId="7" applyFont="1" applyFill="1" applyBorder="1" applyAlignment="1">
      <alignment horizontal="center" vertical="center" wrapText="1"/>
    </xf>
    <xf numFmtId="0" fontId="30" fillId="33" borderId="121" xfId="7" applyFont="1" applyFill="1" applyBorder="1" applyAlignment="1">
      <alignment horizontal="center" vertical="center" wrapText="1"/>
    </xf>
    <xf numFmtId="0" fontId="30" fillId="33" borderId="122" xfId="7" applyFont="1" applyFill="1" applyBorder="1" applyAlignment="1">
      <alignment horizontal="center" vertical="center" wrapText="1"/>
    </xf>
    <xf numFmtId="166" fontId="22" fillId="0" borderId="23" xfId="7" applyNumberFormat="1" applyFont="1" applyBorder="1" applyAlignment="1">
      <alignment horizontal="center" vertical="center" wrapText="1"/>
    </xf>
    <xf numFmtId="166" fontId="22" fillId="0" borderId="38" xfId="7" applyNumberFormat="1" applyFont="1" applyBorder="1" applyAlignment="1">
      <alignment horizontal="center" vertical="center" wrapText="1"/>
    </xf>
    <xf numFmtId="0" fontId="22" fillId="0" borderId="5" xfId="7" applyFont="1" applyBorder="1" applyAlignment="1">
      <alignment horizontal="center" vertical="center" wrapText="1"/>
    </xf>
    <xf numFmtId="0" fontId="22" fillId="0" borderId="6" xfId="7" applyFont="1" applyBorder="1" applyAlignment="1">
      <alignment horizontal="center" vertical="center" wrapText="1"/>
    </xf>
    <xf numFmtId="0" fontId="10" fillId="0" borderId="102" xfId="0" applyFont="1" applyBorder="1" applyAlignment="1">
      <alignment horizontal="center" vertical="center"/>
    </xf>
    <xf numFmtId="0" fontId="22" fillId="0" borderId="55" xfId="7" applyFont="1" applyBorder="1" applyAlignment="1">
      <alignment vertical="center"/>
    </xf>
    <xf numFmtId="0" fontId="22" fillId="0" borderId="40" xfId="7" applyFont="1" applyBorder="1" applyAlignment="1">
      <alignment horizontal="left" vertical="center"/>
    </xf>
    <xf numFmtId="0" fontId="9" fillId="0" borderId="0" xfId="4" applyAlignment="1">
      <alignment vertical="center"/>
    </xf>
    <xf numFmtId="1" fontId="10" fillId="11" borderId="19" xfId="0" applyNumberFormat="1" applyFont="1" applyFill="1" applyBorder="1" applyAlignment="1">
      <alignment horizontal="center" vertical="center" wrapText="1"/>
    </xf>
    <xf numFmtId="49" fontId="10" fillId="11" borderId="17" xfId="0" applyNumberFormat="1" applyFont="1" applyFill="1" applyBorder="1" applyAlignment="1" applyProtection="1">
      <alignment horizontal="center" vertical="center" wrapText="1"/>
      <protection locked="0"/>
    </xf>
    <xf numFmtId="49" fontId="10" fillId="11" borderId="24" xfId="0" applyNumberFormat="1" applyFont="1" applyFill="1" applyBorder="1" applyAlignment="1" applyProtection="1">
      <alignment horizontal="center" vertical="center" wrapText="1"/>
      <protection locked="0"/>
    </xf>
    <xf numFmtId="0" fontId="10" fillId="11" borderId="18" xfId="0" applyFont="1" applyFill="1" applyBorder="1" applyAlignment="1" applyProtection="1">
      <alignment horizontal="center" vertical="center" wrapText="1"/>
      <protection locked="0"/>
    </xf>
    <xf numFmtId="49" fontId="10" fillId="11" borderId="19" xfId="0" applyNumberFormat="1" applyFont="1" applyFill="1" applyBorder="1" applyAlignment="1" applyProtection="1">
      <alignment horizontal="center" vertical="center" wrapText="1"/>
      <protection locked="0"/>
    </xf>
    <xf numFmtId="49" fontId="10" fillId="11" borderId="25" xfId="0" applyNumberFormat="1" applyFont="1" applyFill="1" applyBorder="1" applyAlignment="1" applyProtection="1">
      <alignment horizontal="center" vertical="center" wrapText="1"/>
      <protection locked="0"/>
    </xf>
    <xf numFmtId="0" fontId="10" fillId="11" borderId="18" xfId="0" applyFont="1" applyFill="1" applyBorder="1" applyAlignment="1">
      <alignment horizontal="center" vertical="center" wrapText="1"/>
    </xf>
    <xf numFmtId="49" fontId="10" fillId="11" borderId="32" xfId="0" applyNumberFormat="1" applyFont="1" applyFill="1" applyBorder="1" applyAlignment="1" applyProtection="1">
      <alignment horizontal="center" vertical="center" wrapText="1"/>
      <protection locked="0"/>
    </xf>
    <xf numFmtId="49" fontId="10" fillId="11" borderId="21" xfId="0" applyNumberFormat="1" applyFont="1" applyFill="1" applyBorder="1" applyAlignment="1" applyProtection="1">
      <alignment horizontal="center" vertical="center" wrapText="1"/>
      <protection locked="0"/>
    </xf>
    <xf numFmtId="0" fontId="10" fillId="11" borderId="31" xfId="0" applyFont="1" applyFill="1" applyBorder="1" applyAlignment="1">
      <alignment horizontal="center" vertical="center" wrapText="1"/>
    </xf>
    <xf numFmtId="49" fontId="10" fillId="11" borderId="89" xfId="0" applyNumberFormat="1" applyFont="1" applyFill="1" applyBorder="1" applyAlignment="1" applyProtection="1">
      <alignment horizontal="center" vertical="center" wrapText="1"/>
      <protection locked="0"/>
    </xf>
    <xf numFmtId="1" fontId="10" fillId="6" borderId="26" xfId="0" applyNumberFormat="1" applyFont="1" applyFill="1" applyBorder="1" applyAlignment="1">
      <alignment horizontal="center" vertical="center"/>
    </xf>
    <xf numFmtId="1" fontId="10" fillId="6" borderId="103" xfId="0" applyNumberFormat="1" applyFont="1" applyFill="1" applyBorder="1" applyAlignment="1">
      <alignment horizontal="center" vertical="center"/>
    </xf>
    <xf numFmtId="1" fontId="13" fillId="6" borderId="26" xfId="0" applyNumberFormat="1" applyFont="1" applyFill="1" applyBorder="1" applyAlignment="1">
      <alignment horizontal="center" vertical="center"/>
    </xf>
    <xf numFmtId="1" fontId="13" fillId="6" borderId="48" xfId="0" applyNumberFormat="1" applyFont="1" applyFill="1" applyBorder="1" applyAlignment="1">
      <alignment horizontal="center" vertical="center"/>
    </xf>
    <xf numFmtId="0" fontId="3" fillId="6" borderId="29" xfId="0" applyFont="1" applyFill="1" applyBorder="1" applyAlignment="1">
      <alignment horizontal="left" vertical="center"/>
    </xf>
    <xf numFmtId="0" fontId="3" fillId="6" borderId="34" xfId="0" applyFont="1" applyFill="1" applyBorder="1" applyAlignment="1">
      <alignment horizontal="left" vertical="center"/>
    </xf>
    <xf numFmtId="0" fontId="3" fillId="6" borderId="30" xfId="0" applyFont="1" applyFill="1" applyBorder="1" applyAlignment="1">
      <alignment horizontal="left" vertical="center"/>
    </xf>
    <xf numFmtId="0" fontId="3" fillId="6" borderId="26" xfId="0" applyFont="1" applyFill="1" applyBorder="1" applyAlignment="1">
      <alignment horizontal="left" vertical="center"/>
    </xf>
    <xf numFmtId="0" fontId="3" fillId="6" borderId="28" xfId="0" applyFont="1" applyFill="1" applyBorder="1" applyAlignment="1">
      <alignment horizontal="left" vertical="center"/>
    </xf>
    <xf numFmtId="0" fontId="3" fillId="6" borderId="27" xfId="0" applyFont="1" applyFill="1" applyBorder="1" applyAlignment="1">
      <alignment horizontal="left" vertical="center"/>
    </xf>
    <xf numFmtId="0" fontId="10" fillId="0" borderId="17" xfId="0" applyFont="1" applyBorder="1" applyAlignment="1">
      <alignment horizontal="left" vertical="center"/>
    </xf>
    <xf numFmtId="0" fontId="10" fillId="0" borderId="24" xfId="0" applyFont="1" applyBorder="1" applyAlignment="1">
      <alignment horizontal="left" vertical="center"/>
    </xf>
    <xf numFmtId="0" fontId="10" fillId="0" borderId="18" xfId="0" applyFont="1" applyBorder="1" applyAlignment="1">
      <alignment horizontal="left" vertical="center"/>
    </xf>
    <xf numFmtId="0" fontId="3" fillId="6" borderId="12" xfId="0" applyFont="1" applyFill="1" applyBorder="1" applyAlignment="1">
      <alignment horizontal="left" vertical="center"/>
    </xf>
    <xf numFmtId="0" fontId="3" fillId="6" borderId="65" xfId="0" applyFont="1" applyFill="1" applyBorder="1" applyAlignment="1">
      <alignment horizontal="left" vertical="center"/>
    </xf>
    <xf numFmtId="0" fontId="10" fillId="0" borderId="32" xfId="0" applyFont="1" applyBorder="1" applyAlignment="1">
      <alignment horizontal="left" vertical="center"/>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6" xfId="0" applyFont="1" applyBorder="1" applyAlignment="1">
      <alignment horizontal="left" vertical="center"/>
    </xf>
    <xf numFmtId="0" fontId="10" fillId="0" borderId="29" xfId="0" applyFont="1" applyBorder="1" applyAlignment="1">
      <alignment horizontal="left" vertical="center"/>
    </xf>
    <xf numFmtId="0" fontId="10" fillId="0" borderId="34" xfId="0" applyFont="1" applyBorder="1" applyAlignment="1">
      <alignment horizontal="left" vertical="center"/>
    </xf>
    <xf numFmtId="0" fontId="10" fillId="0" borderId="10" xfId="0" applyFont="1" applyBorder="1" applyAlignment="1">
      <alignment horizontal="left" vertical="center"/>
    </xf>
    <xf numFmtId="0" fontId="10" fillId="0" borderId="26" xfId="0" applyFont="1" applyBorder="1" applyAlignment="1">
      <alignment horizontal="left" vertical="center"/>
    </xf>
    <xf numFmtId="0" fontId="10" fillId="0" borderId="28" xfId="0" applyFont="1" applyBorder="1" applyAlignment="1">
      <alignment horizontal="left" vertical="center"/>
    </xf>
    <xf numFmtId="0" fontId="10" fillId="0" borderId="15" xfId="0" applyFont="1" applyBorder="1" applyAlignment="1">
      <alignment horizontal="left" vertical="center"/>
    </xf>
    <xf numFmtId="0" fontId="3" fillId="6" borderId="4" xfId="0" applyFont="1" applyFill="1" applyBorder="1" applyAlignment="1">
      <alignment horizontal="left" vertical="center"/>
    </xf>
    <xf numFmtId="0" fontId="3" fillId="6" borderId="5" xfId="0" applyFont="1" applyFill="1" applyBorder="1" applyAlignment="1">
      <alignment horizontal="left" vertical="center"/>
    </xf>
    <xf numFmtId="0" fontId="3" fillId="6" borderId="6" xfId="0" applyFont="1" applyFill="1" applyBorder="1" applyAlignment="1">
      <alignment horizontal="left" vertical="center"/>
    </xf>
    <xf numFmtId="0" fontId="3" fillId="6" borderId="52" xfId="0" applyFont="1" applyFill="1" applyBorder="1" applyAlignment="1">
      <alignment horizontal="left" vertical="center"/>
    </xf>
    <xf numFmtId="0" fontId="3" fillId="6" borderId="64" xfId="0" applyFont="1" applyFill="1" applyBorder="1" applyAlignment="1">
      <alignment horizontal="left" vertical="center"/>
    </xf>
    <xf numFmtId="0" fontId="3" fillId="6" borderId="39" xfId="0" applyFont="1" applyFill="1" applyBorder="1" applyAlignment="1">
      <alignment horizontal="left" vertical="center"/>
    </xf>
    <xf numFmtId="0" fontId="3" fillId="6" borderId="42" xfId="0" applyFont="1" applyFill="1" applyBorder="1" applyAlignment="1">
      <alignment horizontal="left" vertical="center"/>
    </xf>
    <xf numFmtId="0" fontId="3" fillId="6" borderId="41" xfId="0" applyFont="1" applyFill="1" applyBorder="1" applyAlignment="1">
      <alignment horizontal="left" vertical="center"/>
    </xf>
    <xf numFmtId="0" fontId="10" fillId="0" borderId="27" xfId="0" applyFont="1" applyBorder="1" applyAlignment="1">
      <alignment horizontal="left" vertical="center"/>
    </xf>
    <xf numFmtId="0" fontId="10" fillId="0" borderId="65" xfId="0" applyFont="1" applyBorder="1" applyAlignment="1">
      <alignment horizontal="left" vertical="center"/>
    </xf>
    <xf numFmtId="0" fontId="10" fillId="0" borderId="77" xfId="0" applyFont="1" applyBorder="1" applyAlignment="1">
      <alignment horizontal="left" vertical="center"/>
    </xf>
    <xf numFmtId="0" fontId="3" fillId="6" borderId="58" xfId="0" applyFont="1" applyFill="1" applyBorder="1" applyAlignment="1">
      <alignment horizontal="left" vertical="center"/>
    </xf>
    <xf numFmtId="0" fontId="3" fillId="6" borderId="59" xfId="0" applyFont="1" applyFill="1" applyBorder="1" applyAlignment="1">
      <alignment horizontal="left" vertical="center"/>
    </xf>
    <xf numFmtId="0" fontId="3" fillId="6" borderId="66" xfId="0" applyFont="1" applyFill="1" applyBorder="1" applyAlignment="1">
      <alignment horizontal="left" vertical="center"/>
    </xf>
    <xf numFmtId="0" fontId="3" fillId="6" borderId="60" xfId="0" applyFont="1" applyFill="1" applyBorder="1" applyAlignment="1">
      <alignment horizontal="left" vertical="center"/>
    </xf>
    <xf numFmtId="0" fontId="3" fillId="6" borderId="73" xfId="0" applyFont="1" applyFill="1" applyBorder="1" applyAlignment="1">
      <alignment horizontal="left" vertical="center"/>
    </xf>
    <xf numFmtId="0" fontId="16" fillId="0" borderId="0" xfId="0" applyFont="1" applyAlignment="1" applyProtection="1">
      <alignment horizontal="center" vertical="center"/>
      <protection locked="0"/>
    </xf>
    <xf numFmtId="14" fontId="9" fillId="11" borderId="30" xfId="4" applyNumberFormat="1" applyFill="1" applyBorder="1" applyAlignment="1" applyProtection="1">
      <alignment horizontal="center" vertical="center" wrapText="1"/>
      <protection locked="0"/>
    </xf>
    <xf numFmtId="14" fontId="9" fillId="11" borderId="9" xfId="4" applyNumberFormat="1" applyFill="1" applyBorder="1" applyAlignment="1" applyProtection="1">
      <alignment horizontal="center" vertical="center" wrapText="1"/>
      <protection locked="0"/>
    </xf>
    <xf numFmtId="0" fontId="10" fillId="0" borderId="123" xfId="0" applyFont="1" applyBorder="1" applyAlignment="1">
      <alignment vertical="center"/>
    </xf>
    <xf numFmtId="0" fontId="10" fillId="0" borderId="124" xfId="0" applyFont="1" applyBorder="1" applyAlignment="1">
      <alignment vertical="center"/>
    </xf>
    <xf numFmtId="0" fontId="10" fillId="0" borderId="125" xfId="0" applyFont="1" applyBorder="1" applyAlignment="1" applyProtection="1">
      <alignment horizontal="center" vertical="center"/>
      <protection locked="0"/>
    </xf>
    <xf numFmtId="0" fontId="10" fillId="0" borderId="123" xfId="0" applyFont="1" applyBorder="1" applyAlignment="1" applyProtection="1">
      <alignment horizontal="center" vertical="center"/>
      <protection locked="0"/>
    </xf>
    <xf numFmtId="0" fontId="10" fillId="0" borderId="126" xfId="0" applyFont="1" applyBorder="1" applyAlignment="1" applyProtection="1">
      <alignment horizontal="center" vertical="center"/>
      <protection locked="0"/>
    </xf>
    <xf numFmtId="9" fontId="13" fillId="6" borderId="123" xfId="0" applyNumberFormat="1" applyFont="1" applyFill="1" applyBorder="1" applyAlignment="1">
      <alignment horizontal="center" vertical="center"/>
    </xf>
    <xf numFmtId="9" fontId="13" fillId="11" borderId="127" xfId="0" applyNumberFormat="1" applyFont="1" applyFill="1" applyBorder="1" applyAlignment="1">
      <alignment horizontal="center" vertical="center"/>
    </xf>
    <xf numFmtId="9" fontId="13" fillId="10" borderId="128" xfId="0" applyNumberFormat="1" applyFont="1" applyFill="1" applyBorder="1" applyAlignment="1">
      <alignment horizontal="center" vertical="center"/>
    </xf>
    <xf numFmtId="9" fontId="13" fillId="9" borderId="128" xfId="0" applyNumberFormat="1" applyFont="1" applyFill="1" applyBorder="1" applyAlignment="1">
      <alignment horizontal="center" vertical="center"/>
    </xf>
    <xf numFmtId="9" fontId="13" fillId="8" borderId="128" xfId="0" applyNumberFormat="1" applyFont="1" applyFill="1" applyBorder="1" applyAlignment="1">
      <alignment horizontal="center" vertical="center"/>
    </xf>
    <xf numFmtId="9" fontId="13" fillId="7" borderId="129" xfId="0" applyNumberFormat="1" applyFont="1" applyFill="1" applyBorder="1" applyAlignment="1">
      <alignment horizontal="center" vertical="center"/>
    </xf>
    <xf numFmtId="1" fontId="13" fillId="6" borderId="123" xfId="0" applyNumberFormat="1" applyFont="1" applyFill="1" applyBorder="1" applyAlignment="1">
      <alignment horizontal="center" vertical="center"/>
    </xf>
    <xf numFmtId="1" fontId="10" fillId="11" borderId="127" xfId="0" applyNumberFormat="1" applyFont="1" applyFill="1" applyBorder="1" applyAlignment="1">
      <alignment horizontal="center" vertical="center"/>
    </xf>
    <xf numFmtId="1" fontId="10" fillId="10" borderId="128" xfId="0" applyNumberFormat="1" applyFont="1" applyFill="1" applyBorder="1" applyAlignment="1">
      <alignment horizontal="center" vertical="center"/>
    </xf>
    <xf numFmtId="1" fontId="10" fillId="9" borderId="128" xfId="0" applyNumberFormat="1" applyFont="1" applyFill="1" applyBorder="1" applyAlignment="1">
      <alignment horizontal="center" vertical="center"/>
    </xf>
    <xf numFmtId="1" fontId="10" fillId="8" borderId="128" xfId="0" applyNumberFormat="1" applyFont="1" applyFill="1" applyBorder="1" applyAlignment="1">
      <alignment horizontal="center" vertical="center"/>
    </xf>
    <xf numFmtId="1" fontId="10" fillId="7" borderId="128" xfId="0" applyNumberFormat="1" applyFont="1" applyFill="1" applyBorder="1" applyAlignment="1">
      <alignment horizontal="center" vertical="center"/>
    </xf>
    <xf numFmtId="0" fontId="10" fillId="12" borderId="129" xfId="0" applyFont="1" applyFill="1" applyBorder="1" applyAlignment="1">
      <alignment horizontal="center" vertical="center"/>
    </xf>
    <xf numFmtId="2" fontId="13" fillId="6" borderId="123" xfId="0" applyNumberFormat="1" applyFont="1" applyFill="1" applyBorder="1" applyAlignment="1">
      <alignment horizontal="center" vertical="center"/>
    </xf>
    <xf numFmtId="1" fontId="10" fillId="7" borderId="129" xfId="0" applyNumberFormat="1" applyFont="1" applyFill="1" applyBorder="1" applyAlignment="1">
      <alignment horizontal="center" vertical="center"/>
    </xf>
    <xf numFmtId="0" fontId="10" fillId="0" borderId="128" xfId="0" applyFont="1" applyBorder="1" applyAlignment="1">
      <alignment vertical="center"/>
    </xf>
    <xf numFmtId="0" fontId="10" fillId="0" borderId="128" xfId="0" applyFont="1" applyBorder="1" applyAlignment="1">
      <alignment horizontal="center" vertical="center"/>
    </xf>
    <xf numFmtId="0" fontId="10" fillId="0" borderId="130" xfId="0" applyFont="1" applyBorder="1" applyAlignment="1">
      <alignment vertical="center"/>
    </xf>
    <xf numFmtId="0" fontId="10" fillId="0" borderId="131" xfId="0" applyFont="1" applyBorder="1" applyAlignment="1">
      <alignment vertical="center"/>
    </xf>
    <xf numFmtId="0" fontId="10" fillId="0" borderId="132" xfId="0" applyFont="1" applyBorder="1" applyAlignment="1" applyProtection="1">
      <alignment horizontal="center" vertical="center"/>
      <protection locked="0"/>
    </xf>
    <xf numFmtId="0" fontId="10" fillId="0" borderId="130" xfId="0" applyFont="1" applyBorder="1" applyAlignment="1" applyProtection="1">
      <alignment horizontal="center" vertical="center"/>
      <protection locked="0"/>
    </xf>
    <xf numFmtId="0" fontId="10" fillId="0" borderId="133" xfId="0" applyFont="1" applyBorder="1" applyAlignment="1" applyProtection="1">
      <alignment horizontal="center" vertical="center"/>
      <protection locked="0"/>
    </xf>
    <xf numFmtId="9" fontId="13" fillId="6" borderId="130" xfId="0" applyNumberFormat="1" applyFont="1" applyFill="1" applyBorder="1" applyAlignment="1">
      <alignment horizontal="center" vertical="center"/>
    </xf>
    <xf numFmtId="9" fontId="13" fillId="11" borderId="134" xfId="0" applyNumberFormat="1" applyFont="1" applyFill="1" applyBorder="1" applyAlignment="1">
      <alignment horizontal="center" vertical="center"/>
    </xf>
    <xf numFmtId="9" fontId="13" fillId="10" borderId="135" xfId="0" applyNumberFormat="1" applyFont="1" applyFill="1" applyBorder="1" applyAlignment="1">
      <alignment horizontal="center" vertical="center"/>
    </xf>
    <xf numFmtId="9" fontId="13" fillId="9" borderId="135" xfId="0" applyNumberFormat="1" applyFont="1" applyFill="1" applyBorder="1" applyAlignment="1">
      <alignment horizontal="center" vertical="center"/>
    </xf>
    <xf numFmtId="9" fontId="13" fillId="8" borderId="135" xfId="0" applyNumberFormat="1" applyFont="1" applyFill="1" applyBorder="1" applyAlignment="1">
      <alignment horizontal="center" vertical="center"/>
    </xf>
    <xf numFmtId="9" fontId="13" fillId="7" borderId="136" xfId="0" applyNumberFormat="1" applyFont="1" applyFill="1" applyBorder="1" applyAlignment="1">
      <alignment horizontal="center" vertical="center"/>
    </xf>
    <xf numFmtId="1" fontId="13" fillId="6" borderId="130" xfId="0" applyNumberFormat="1" applyFont="1" applyFill="1" applyBorder="1" applyAlignment="1">
      <alignment horizontal="center" vertical="center"/>
    </xf>
    <xf numFmtId="1" fontId="10" fillId="11" borderId="134" xfId="0" applyNumberFormat="1" applyFont="1" applyFill="1" applyBorder="1" applyAlignment="1">
      <alignment horizontal="center" vertical="center"/>
    </xf>
    <xf numFmtId="1" fontId="10" fillId="10" borderId="135" xfId="0" applyNumberFormat="1" applyFont="1" applyFill="1" applyBorder="1" applyAlignment="1">
      <alignment horizontal="center" vertical="center"/>
    </xf>
    <xf numFmtId="1" fontId="10" fillId="9" borderId="135" xfId="0" applyNumberFormat="1" applyFont="1" applyFill="1" applyBorder="1" applyAlignment="1">
      <alignment horizontal="center" vertical="center"/>
    </xf>
    <xf numFmtId="1" fontId="10" fillId="8" borderId="135" xfId="0" applyNumberFormat="1" applyFont="1" applyFill="1" applyBorder="1" applyAlignment="1">
      <alignment horizontal="center" vertical="center"/>
    </xf>
    <xf numFmtId="1" fontId="10" fillId="7" borderId="135" xfId="0" applyNumberFormat="1" applyFont="1" applyFill="1" applyBorder="1" applyAlignment="1">
      <alignment horizontal="center" vertical="center"/>
    </xf>
    <xf numFmtId="0" fontId="10" fillId="12" borderId="136" xfId="0" applyFont="1" applyFill="1" applyBorder="1" applyAlignment="1">
      <alignment horizontal="center" vertical="center"/>
    </xf>
    <xf numFmtId="2" fontId="13" fillId="6" borderId="130" xfId="0" applyNumberFormat="1" applyFont="1" applyFill="1" applyBorder="1" applyAlignment="1">
      <alignment horizontal="center" vertical="center"/>
    </xf>
    <xf numFmtId="1" fontId="10" fillId="7" borderId="136" xfId="0" applyNumberFormat="1" applyFont="1" applyFill="1" applyBorder="1" applyAlignment="1">
      <alignment horizontal="center" vertical="center"/>
    </xf>
    <xf numFmtId="0" fontId="10" fillId="0" borderId="135" xfId="0" applyFont="1" applyBorder="1" applyAlignment="1">
      <alignment vertical="center"/>
    </xf>
    <xf numFmtId="0" fontId="10" fillId="0" borderId="135" xfId="0" applyFont="1" applyBorder="1" applyAlignment="1">
      <alignment horizontal="center" vertical="center"/>
    </xf>
    <xf numFmtId="0" fontId="10" fillId="0" borderId="91" xfId="0" applyFont="1" applyBorder="1" applyAlignment="1">
      <alignment vertical="center"/>
    </xf>
    <xf numFmtId="0" fontId="10" fillId="0" borderId="137" xfId="0" applyFont="1" applyBorder="1" applyAlignment="1">
      <alignment vertical="center"/>
    </xf>
    <xf numFmtId="0" fontId="10" fillId="0" borderId="138" xfId="0" applyFont="1" applyBorder="1" applyAlignment="1" applyProtection="1">
      <alignment horizontal="center" vertical="center"/>
      <protection locked="0"/>
    </xf>
    <xf numFmtId="0" fontId="10" fillId="0" borderId="91" xfId="0" applyFont="1" applyBorder="1" applyAlignment="1" applyProtection="1">
      <alignment horizontal="center" vertical="center"/>
      <protection locked="0"/>
    </xf>
    <xf numFmtId="0" fontId="10" fillId="0" borderId="139" xfId="0" applyFont="1" applyBorder="1" applyAlignment="1" applyProtection="1">
      <alignment horizontal="center" vertical="center"/>
      <protection locked="0"/>
    </xf>
    <xf numFmtId="9" fontId="13" fillId="6" borderId="91" xfId="0" applyNumberFormat="1" applyFont="1" applyFill="1" applyBorder="1" applyAlignment="1">
      <alignment horizontal="center" vertical="center"/>
    </xf>
    <xf numFmtId="9" fontId="13" fillId="11" borderId="140" xfId="0" applyNumberFormat="1" applyFont="1" applyFill="1" applyBorder="1" applyAlignment="1">
      <alignment horizontal="center" vertical="center"/>
    </xf>
    <xf numFmtId="9" fontId="13" fillId="10" borderId="92" xfId="0" applyNumberFormat="1" applyFont="1" applyFill="1" applyBorder="1" applyAlignment="1">
      <alignment horizontal="center" vertical="center"/>
    </xf>
    <xf numFmtId="9" fontId="13" fillId="9" borderId="92" xfId="0" applyNumberFormat="1" applyFont="1" applyFill="1" applyBorder="1" applyAlignment="1">
      <alignment horizontal="center" vertical="center"/>
    </xf>
    <xf numFmtId="9" fontId="13" fillId="8" borderId="92" xfId="0" applyNumberFormat="1" applyFont="1" applyFill="1" applyBorder="1" applyAlignment="1">
      <alignment horizontal="center" vertical="center"/>
    </xf>
    <xf numFmtId="9" fontId="13" fillId="7" borderId="141" xfId="0" applyNumberFormat="1" applyFont="1" applyFill="1" applyBorder="1" applyAlignment="1">
      <alignment horizontal="center" vertical="center"/>
    </xf>
    <xf numFmtId="1" fontId="13" fillId="6" borderId="91" xfId="0" applyNumberFormat="1" applyFont="1" applyFill="1" applyBorder="1" applyAlignment="1">
      <alignment horizontal="center" vertical="center"/>
    </xf>
    <xf numFmtId="1" fontId="10" fillId="11" borderId="140" xfId="0" applyNumberFormat="1" applyFont="1" applyFill="1" applyBorder="1" applyAlignment="1">
      <alignment horizontal="center" vertical="center"/>
    </xf>
    <xf numFmtId="1" fontId="10" fillId="10" borderId="92" xfId="0" applyNumberFormat="1" applyFont="1" applyFill="1" applyBorder="1" applyAlignment="1">
      <alignment horizontal="center" vertical="center"/>
    </xf>
    <xf numFmtId="1" fontId="10" fillId="9" borderId="92" xfId="0" applyNumberFormat="1" applyFont="1" applyFill="1" applyBorder="1" applyAlignment="1">
      <alignment horizontal="center" vertical="center"/>
    </xf>
    <xf numFmtId="1" fontId="10" fillId="8" borderId="92" xfId="0" applyNumberFormat="1" applyFont="1" applyFill="1" applyBorder="1" applyAlignment="1">
      <alignment horizontal="center" vertical="center"/>
    </xf>
    <xf numFmtId="1" fontId="10" fillId="7" borderId="92" xfId="0" applyNumberFormat="1" applyFont="1" applyFill="1" applyBorder="1" applyAlignment="1">
      <alignment horizontal="center" vertical="center"/>
    </xf>
    <xf numFmtId="0" fontId="10" fillId="12" borderId="141" xfId="0" applyFont="1" applyFill="1" applyBorder="1" applyAlignment="1">
      <alignment horizontal="center" vertical="center"/>
    </xf>
    <xf numFmtId="2" fontId="13" fillId="6" borderId="91" xfId="0" applyNumberFormat="1" applyFont="1" applyFill="1" applyBorder="1" applyAlignment="1">
      <alignment horizontal="center" vertical="center"/>
    </xf>
    <xf numFmtId="1" fontId="10" fillId="7" borderId="141" xfId="0" applyNumberFormat="1" applyFont="1" applyFill="1" applyBorder="1" applyAlignment="1">
      <alignment horizontal="center" vertical="center"/>
    </xf>
    <xf numFmtId="0" fontId="10" fillId="0" borderId="92" xfId="0" applyFont="1" applyBorder="1" applyAlignment="1">
      <alignment vertical="center"/>
    </xf>
    <xf numFmtId="0" fontId="10" fillId="0" borderId="92" xfId="0" applyFont="1" applyBorder="1" applyAlignment="1">
      <alignment horizontal="center" vertical="center"/>
    </xf>
    <xf numFmtId="0" fontId="3" fillId="45" borderId="26" xfId="0" applyFont="1" applyFill="1" applyBorder="1" applyAlignment="1" applyProtection="1">
      <alignment horizontal="center" vertical="center" wrapText="1"/>
      <protection locked="0"/>
    </xf>
    <xf numFmtId="0" fontId="3" fillId="45" borderId="28" xfId="0" applyFont="1" applyFill="1" applyBorder="1" applyAlignment="1" applyProtection="1">
      <alignment horizontal="left" vertical="center" wrapText="1"/>
      <protection locked="0"/>
    </xf>
    <xf numFmtId="0" fontId="3" fillId="45" borderId="27" xfId="0" applyFont="1" applyFill="1" applyBorder="1" applyAlignment="1" applyProtection="1">
      <alignment horizontal="left" vertical="center" wrapText="1"/>
      <protection locked="0"/>
    </xf>
    <xf numFmtId="0" fontId="3" fillId="45" borderId="17" xfId="0" applyFont="1" applyFill="1" applyBorder="1" applyAlignment="1" applyProtection="1">
      <alignment horizontal="center" vertical="center" wrapText="1"/>
      <protection locked="0"/>
    </xf>
    <xf numFmtId="0" fontId="3" fillId="45" borderId="24" xfId="0" applyFont="1" applyFill="1" applyBorder="1" applyAlignment="1" applyProtection="1">
      <alignment horizontal="left" vertical="center" wrapText="1"/>
      <protection locked="0"/>
    </xf>
    <xf numFmtId="0" fontId="3" fillId="45" borderId="25" xfId="0" applyFont="1" applyFill="1" applyBorder="1" applyAlignment="1" applyProtection="1">
      <alignment horizontal="left" vertical="center" wrapText="1"/>
      <protection locked="0"/>
    </xf>
    <xf numFmtId="0" fontId="3" fillId="45" borderId="18" xfId="0" applyFont="1" applyFill="1" applyBorder="1" applyAlignment="1" applyProtection="1">
      <alignment horizontal="left" vertical="center" wrapText="1"/>
      <protection locked="0"/>
    </xf>
    <xf numFmtId="0" fontId="3" fillId="45" borderId="32" xfId="0" applyFont="1" applyFill="1" applyBorder="1" applyAlignment="1" applyProtection="1">
      <alignment horizontal="center" vertical="center" wrapText="1"/>
      <protection locked="0"/>
    </xf>
    <xf numFmtId="0" fontId="3" fillId="45" borderId="17" xfId="0" applyFont="1" applyFill="1" applyBorder="1" applyAlignment="1" applyProtection="1">
      <alignment horizontal="left" vertical="center" wrapText="1"/>
      <protection locked="0"/>
    </xf>
    <xf numFmtId="0" fontId="3" fillId="45" borderId="15" xfId="0" applyFont="1" applyFill="1" applyBorder="1" applyAlignment="1" applyProtection="1">
      <alignment horizontal="left" vertical="center" wrapText="1"/>
      <protection locked="0"/>
    </xf>
    <xf numFmtId="0" fontId="53" fillId="46" borderId="1" xfId="0" applyFont="1" applyFill="1" applyBorder="1" applyAlignment="1">
      <alignment horizontal="center" vertical="center"/>
    </xf>
    <xf numFmtId="0" fontId="53" fillId="46" borderId="8" xfId="0" applyFont="1" applyFill="1" applyBorder="1" applyAlignment="1" applyProtection="1">
      <alignment horizontal="center" vertical="center" wrapText="1"/>
      <protection locked="0"/>
    </xf>
    <xf numFmtId="0" fontId="53" fillId="46" borderId="1" xfId="0" applyFont="1" applyFill="1" applyBorder="1" applyAlignment="1" applyProtection="1">
      <alignment horizontal="left" vertical="center" wrapText="1"/>
      <protection locked="0"/>
    </xf>
    <xf numFmtId="0" fontId="53" fillId="46" borderId="2" xfId="0" applyFont="1" applyFill="1" applyBorder="1" applyAlignment="1" applyProtection="1">
      <alignment horizontal="left" vertical="center" wrapText="1"/>
      <protection locked="0"/>
    </xf>
    <xf numFmtId="0" fontId="53" fillId="46" borderId="7" xfId="0" applyFont="1" applyFill="1" applyBorder="1" applyAlignment="1" applyProtection="1">
      <alignment horizontal="center" vertical="center" wrapText="1"/>
      <protection locked="0"/>
    </xf>
    <xf numFmtId="0" fontId="3" fillId="45" borderId="8" xfId="0" applyFont="1" applyFill="1" applyBorder="1" applyAlignment="1" applyProtection="1">
      <alignment horizontal="center" vertical="center" wrapText="1"/>
      <protection locked="0"/>
    </xf>
    <xf numFmtId="0" fontId="3" fillId="45" borderId="1" xfId="0" applyFont="1" applyFill="1" applyBorder="1" applyAlignment="1" applyProtection="1">
      <alignment horizontal="left" vertical="center" wrapText="1"/>
      <protection locked="0"/>
    </xf>
    <xf numFmtId="0" fontId="3" fillId="45" borderId="9" xfId="0" applyFont="1" applyFill="1" applyBorder="1" applyAlignment="1" applyProtection="1">
      <alignment horizontal="left" vertical="center" wrapText="1"/>
      <protection locked="0"/>
    </xf>
    <xf numFmtId="0" fontId="3" fillId="45" borderId="2" xfId="0" applyFont="1" applyFill="1" applyBorder="1" applyAlignment="1" applyProtection="1">
      <alignment horizontal="left" vertical="center" wrapText="1"/>
      <protection locked="0"/>
    </xf>
    <xf numFmtId="0" fontId="3" fillId="45" borderId="7" xfId="0" applyFont="1" applyFill="1" applyBorder="1" applyAlignment="1" applyProtection="1">
      <alignment horizontal="center" vertical="center" wrapText="1"/>
      <protection locked="0"/>
    </xf>
    <xf numFmtId="0" fontId="3" fillId="45" borderId="8" xfId="0" applyFont="1" applyFill="1" applyBorder="1" applyAlignment="1" applyProtection="1">
      <alignment horizontal="left" vertical="center" wrapText="1"/>
      <protection locked="0"/>
    </xf>
    <xf numFmtId="9" fontId="3" fillId="0" borderId="1" xfId="0" applyNumberFormat="1" applyFont="1" applyBorder="1" applyAlignment="1">
      <alignment horizontal="center" vertical="center"/>
    </xf>
    <xf numFmtId="0" fontId="13" fillId="0" borderId="92" xfId="0" applyFont="1" applyBorder="1" applyAlignment="1">
      <alignment horizontal="center" vertical="center"/>
    </xf>
    <xf numFmtId="0" fontId="23" fillId="0" borderId="92" xfId="0" applyFont="1" applyBorder="1" applyAlignment="1">
      <alignment horizontal="center" vertical="center"/>
    </xf>
    <xf numFmtId="0" fontId="13" fillId="0" borderId="135" xfId="0" applyFont="1" applyBorder="1" applyAlignment="1">
      <alignment horizontal="center" vertical="center"/>
    </xf>
    <xf numFmtId="0" fontId="23" fillId="0" borderId="135" xfId="0" applyFont="1" applyBorder="1" applyAlignment="1">
      <alignment horizontal="center" vertical="center"/>
    </xf>
    <xf numFmtId="0" fontId="10" fillId="12" borderId="138" xfId="0" applyFont="1" applyFill="1" applyBorder="1" applyAlignment="1">
      <alignment horizontal="center" vertical="center"/>
    </xf>
    <xf numFmtId="0" fontId="10" fillId="0" borderId="140" xfId="0" applyFont="1" applyBorder="1" applyAlignment="1">
      <alignment vertical="center"/>
    </xf>
    <xf numFmtId="0" fontId="10" fillId="2" borderId="2" xfId="7" applyFont="1" applyFill="1" applyBorder="1" applyAlignment="1">
      <alignment horizontal="left" vertical="center" wrapText="1"/>
    </xf>
    <xf numFmtId="0" fontId="10" fillId="11" borderId="7" xfId="7" applyFont="1" applyFill="1" applyBorder="1" applyAlignment="1">
      <alignment horizontal="left" vertical="center" wrapText="1"/>
    </xf>
    <xf numFmtId="0" fontId="10" fillId="11" borderId="3" xfId="7" applyFont="1" applyFill="1" applyBorder="1" applyAlignment="1">
      <alignment horizontal="left" vertical="center" wrapText="1"/>
    </xf>
    <xf numFmtId="0" fontId="10" fillId="11" borderId="22"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10" fillId="11" borderId="12" xfId="7" applyFont="1" applyFill="1" applyBorder="1" applyAlignment="1">
      <alignment horizontal="left" vertical="center" wrapText="1"/>
    </xf>
    <xf numFmtId="0" fontId="10" fillId="11" borderId="11" xfId="7" applyFont="1" applyFill="1" applyBorder="1" applyAlignment="1">
      <alignment horizontal="left" vertical="center" wrapText="1"/>
    </xf>
    <xf numFmtId="0" fontId="10" fillId="11" borderId="47" xfId="7" applyFont="1" applyFill="1" applyBorder="1" applyAlignment="1">
      <alignment horizontal="left" vertical="center" wrapText="1"/>
    </xf>
    <xf numFmtId="0" fontId="3" fillId="2" borderId="61" xfId="7" applyFont="1" applyFill="1" applyBorder="1" applyAlignment="1">
      <alignment horizontal="left" vertical="center" wrapText="1"/>
    </xf>
    <xf numFmtId="0" fontId="10" fillId="11" borderId="62" xfId="7" applyFont="1" applyFill="1" applyBorder="1" applyAlignment="1">
      <alignment horizontal="left" vertical="center" wrapText="1"/>
    </xf>
    <xf numFmtId="0" fontId="10" fillId="11" borderId="63" xfId="7" applyFont="1" applyFill="1" applyBorder="1" applyAlignment="1">
      <alignment horizontal="left" vertical="center" wrapText="1"/>
    </xf>
    <xf numFmtId="0" fontId="10" fillId="2" borderId="7" xfId="7" applyFont="1" applyFill="1" applyBorder="1" applyAlignment="1">
      <alignment horizontal="left" vertical="center" wrapText="1"/>
    </xf>
    <xf numFmtId="0" fontId="10" fillId="2" borderId="22" xfId="7" applyFont="1" applyFill="1" applyBorder="1" applyAlignment="1">
      <alignment horizontal="left" vertical="center" wrapText="1"/>
    </xf>
    <xf numFmtId="0" fontId="10" fillId="2" borderId="16" xfId="7" applyFont="1" applyFill="1" applyBorder="1" applyAlignment="1">
      <alignment horizontal="left" vertical="center" wrapText="1"/>
    </xf>
    <xf numFmtId="0" fontId="10" fillId="2" borderId="33" xfId="7" applyFont="1" applyFill="1" applyBorder="1" applyAlignment="1">
      <alignment horizontal="left" vertical="center" wrapText="1"/>
    </xf>
    <xf numFmtId="0" fontId="10" fillId="2" borderId="46" xfId="7" applyFont="1" applyFill="1" applyBorder="1" applyAlignment="1">
      <alignment horizontal="left" vertical="center" wrapText="1"/>
    </xf>
    <xf numFmtId="0" fontId="10" fillId="2" borderId="25" xfId="7" applyFont="1" applyFill="1" applyBorder="1" applyAlignment="1">
      <alignment horizontal="left" vertical="center" wrapText="1"/>
    </xf>
    <xf numFmtId="0" fontId="10" fillId="2" borderId="32" xfId="7" applyFont="1" applyFill="1" applyBorder="1" applyAlignment="1">
      <alignment horizontal="left" vertical="center" wrapText="1"/>
    </xf>
    <xf numFmtId="0" fontId="10" fillId="2" borderId="20" xfId="7" applyFont="1" applyFill="1" applyBorder="1" applyAlignment="1">
      <alignment horizontal="left" vertical="center" wrapText="1"/>
    </xf>
    <xf numFmtId="0" fontId="10" fillId="2" borderId="21" xfId="7" applyFont="1" applyFill="1" applyBorder="1" applyAlignment="1">
      <alignment horizontal="left" vertical="center" wrapText="1"/>
    </xf>
    <xf numFmtId="49" fontId="21" fillId="18" borderId="49" xfId="7" applyNumberFormat="1" applyFont="1" applyFill="1" applyBorder="1" applyAlignment="1">
      <alignment horizontal="center" vertical="center"/>
    </xf>
    <xf numFmtId="49" fontId="21" fillId="18" borderId="48" xfId="7" applyNumberFormat="1" applyFont="1" applyFill="1" applyBorder="1" applyAlignment="1">
      <alignment horizontal="center" vertical="center"/>
    </xf>
    <xf numFmtId="49" fontId="43" fillId="42" borderId="56" xfId="7" applyNumberFormat="1" applyFont="1" applyFill="1" applyBorder="1" applyAlignment="1">
      <alignment horizontal="left" vertical="center"/>
    </xf>
    <xf numFmtId="49" fontId="43" fillId="42" borderId="40" xfId="7" applyNumberFormat="1" applyFont="1" applyFill="1" applyBorder="1" applyAlignment="1">
      <alignment horizontal="left" vertical="center"/>
    </xf>
    <xf numFmtId="49" fontId="48" fillId="42" borderId="20" xfId="4" applyNumberFormat="1" applyFont="1" applyFill="1" applyBorder="1" applyAlignment="1">
      <alignment horizontal="center" vertical="center"/>
    </xf>
    <xf numFmtId="49" fontId="48" fillId="42" borderId="21" xfId="4" applyNumberFormat="1" applyFont="1" applyFill="1" applyBorder="1" applyAlignment="1">
      <alignment horizontal="center" vertical="center"/>
    </xf>
    <xf numFmtId="0" fontId="15" fillId="43" borderId="16" xfId="7" applyFont="1" applyFill="1" applyBorder="1" applyAlignment="1">
      <alignment horizontal="center" vertical="center" wrapText="1"/>
    </xf>
    <xf numFmtId="0" fontId="15" fillId="23" borderId="33" xfId="7" applyFont="1" applyFill="1" applyBorder="1" applyAlignment="1">
      <alignment horizontal="center" vertical="center" wrapText="1"/>
    </xf>
    <xf numFmtId="9" fontId="13" fillId="2" borderId="16" xfId="5" applyFont="1" applyFill="1" applyBorder="1" applyAlignment="1">
      <alignment horizontal="center" vertical="center" wrapText="1"/>
    </xf>
    <xf numFmtId="9" fontId="13" fillId="2" borderId="46" xfId="5" applyFont="1" applyFill="1" applyBorder="1" applyAlignment="1">
      <alignment horizontal="center" vertical="center" wrapText="1"/>
    </xf>
    <xf numFmtId="0" fontId="15" fillId="43" borderId="2" xfId="7" applyFont="1" applyFill="1" applyBorder="1" applyAlignment="1">
      <alignment horizontal="center" vertical="center" wrapText="1"/>
    </xf>
    <xf numFmtId="0" fontId="15" fillId="23" borderId="7" xfId="7" applyFont="1" applyFill="1" applyBorder="1" applyAlignment="1">
      <alignment horizontal="center" vertical="center" wrapText="1"/>
    </xf>
    <xf numFmtId="9" fontId="13" fillId="2" borderId="2" xfId="5" applyFont="1" applyFill="1" applyBorder="1" applyAlignment="1">
      <alignment horizontal="center" vertical="center" wrapText="1"/>
    </xf>
    <xf numFmtId="9" fontId="13" fillId="2" borderId="22" xfId="5" applyFont="1" applyFill="1" applyBorder="1" applyAlignment="1">
      <alignment horizontal="center" vertical="center" wrapText="1"/>
    </xf>
    <xf numFmtId="49" fontId="43" fillId="42" borderId="74" xfId="7" applyNumberFormat="1" applyFont="1" applyFill="1" applyBorder="1" applyAlignment="1">
      <alignment horizontal="left" vertical="center"/>
    </xf>
    <xf numFmtId="0" fontId="15" fillId="43" borderId="16" xfId="7" applyFont="1" applyFill="1" applyBorder="1" applyAlignment="1">
      <alignment horizontal="left" vertical="center" wrapText="1"/>
    </xf>
    <xf numFmtId="0" fontId="15" fillId="23" borderId="33" xfId="7" applyFont="1" applyFill="1" applyBorder="1" applyAlignment="1">
      <alignment horizontal="left" vertical="center" wrapText="1"/>
    </xf>
    <xf numFmtId="14" fontId="14" fillId="2" borderId="16" xfId="4" quotePrefix="1" applyNumberFormat="1" applyFont="1" applyFill="1" applyBorder="1" applyAlignment="1">
      <alignment horizontal="left" vertical="center" wrapText="1"/>
    </xf>
    <xf numFmtId="0" fontId="14" fillId="11" borderId="45" xfId="4" applyNumberFormat="1" applyFont="1" applyFill="1" applyBorder="1" applyAlignment="1">
      <alignment horizontal="left" vertical="center" wrapText="1"/>
    </xf>
    <xf numFmtId="0" fontId="14" fillId="11" borderId="46" xfId="4" applyNumberFormat="1" applyFont="1" applyFill="1" applyBorder="1" applyAlignment="1">
      <alignment horizontal="left" vertical="center" wrapText="1"/>
    </xf>
    <xf numFmtId="49" fontId="21" fillId="18" borderId="25" xfId="7" applyNumberFormat="1" applyFont="1" applyFill="1" applyBorder="1" applyAlignment="1">
      <alignment horizontal="left" vertical="center"/>
    </xf>
    <xf numFmtId="49" fontId="21" fillId="22" borderId="20" xfId="7" applyNumberFormat="1" applyFont="1" applyFill="1" applyBorder="1" applyAlignment="1">
      <alignment horizontal="left" vertical="center"/>
    </xf>
    <xf numFmtId="49" fontId="21" fillId="22" borderId="21" xfId="7" applyNumberFormat="1" applyFont="1" applyFill="1" applyBorder="1" applyAlignment="1">
      <alignment horizontal="left" vertical="center"/>
    </xf>
    <xf numFmtId="0" fontId="12" fillId="15" borderId="2" xfId="7" applyFont="1" applyFill="1" applyBorder="1" applyAlignment="1">
      <alignment horizontal="center" vertical="center"/>
    </xf>
    <xf numFmtId="0" fontId="12" fillId="15" borderId="7" xfId="7" applyFont="1" applyFill="1" applyBorder="1" applyAlignment="1">
      <alignment horizontal="center" vertical="center"/>
    </xf>
    <xf numFmtId="49" fontId="12" fillId="15" borderId="2" xfId="7" applyNumberFormat="1" applyFont="1" applyFill="1" applyBorder="1" applyAlignment="1">
      <alignment horizontal="center" vertical="center"/>
    </xf>
    <xf numFmtId="49" fontId="12" fillId="15" borderId="22" xfId="7" applyNumberFormat="1" applyFont="1" applyFill="1" applyBorder="1" applyAlignment="1">
      <alignment horizontal="center" vertical="center"/>
    </xf>
    <xf numFmtId="0" fontId="15" fillId="43" borderId="2" xfId="7" applyFont="1" applyFill="1" applyBorder="1" applyAlignment="1">
      <alignment horizontal="left" vertical="center" wrapText="1"/>
    </xf>
    <xf numFmtId="0" fontId="15" fillId="43" borderId="3" xfId="7" applyFont="1" applyFill="1" applyBorder="1" applyAlignment="1">
      <alignment horizontal="left" vertical="center" wrapText="1"/>
    </xf>
    <xf numFmtId="0" fontId="15" fillId="43" borderId="7" xfId="7" applyFont="1" applyFill="1" applyBorder="1" applyAlignment="1">
      <alignment horizontal="left" vertical="center" wrapText="1"/>
    </xf>
    <xf numFmtId="0" fontId="13" fillId="2" borderId="2" xfId="5" applyNumberFormat="1" applyFont="1" applyFill="1" applyBorder="1" applyAlignment="1">
      <alignment horizontal="center" vertical="center" wrapText="1"/>
    </xf>
    <xf numFmtId="0" fontId="13" fillId="2" borderId="22" xfId="5" applyNumberFormat="1" applyFont="1" applyFill="1" applyBorder="1" applyAlignment="1">
      <alignment horizontal="center" vertical="center" wrapText="1"/>
    </xf>
    <xf numFmtId="0" fontId="15" fillId="43" borderId="45" xfId="7" applyFont="1" applyFill="1" applyBorder="1" applyAlignment="1">
      <alignment horizontal="left" vertical="center" wrapText="1"/>
    </xf>
    <xf numFmtId="0" fontId="15" fillId="43" borderId="33" xfId="7" applyFont="1" applyFill="1" applyBorder="1" applyAlignment="1">
      <alignment horizontal="left" vertical="center" wrapText="1"/>
    </xf>
    <xf numFmtId="0" fontId="13" fillId="2" borderId="16" xfId="5" applyNumberFormat="1" applyFont="1" applyFill="1" applyBorder="1" applyAlignment="1">
      <alignment horizontal="center" vertical="center" wrapText="1"/>
    </xf>
    <xf numFmtId="0" fontId="13" fillId="2" borderId="46" xfId="5" applyNumberFormat="1" applyFont="1" applyFill="1" applyBorder="1" applyAlignment="1">
      <alignment horizontal="center" vertical="center" wrapText="1"/>
    </xf>
    <xf numFmtId="0" fontId="15" fillId="43" borderId="15" xfId="7" applyFont="1" applyFill="1" applyBorder="1" applyAlignment="1">
      <alignment horizontal="left" vertical="center" wrapText="1"/>
    </xf>
    <xf numFmtId="0" fontId="15" fillId="43" borderId="76" xfId="7" applyFont="1" applyFill="1" applyBorder="1" applyAlignment="1">
      <alignment horizontal="left" vertical="center" wrapText="1"/>
    </xf>
    <xf numFmtId="0" fontId="15" fillId="43" borderId="65" xfId="7" applyFont="1" applyFill="1" applyBorder="1" applyAlignment="1">
      <alignment horizontal="left" vertical="center" wrapText="1"/>
    </xf>
    <xf numFmtId="0" fontId="13" fillId="2" borderId="15" xfId="5" applyNumberFormat="1" applyFont="1" applyFill="1" applyBorder="1" applyAlignment="1">
      <alignment horizontal="center" vertical="center" wrapText="1"/>
    </xf>
    <xf numFmtId="0" fontId="13" fillId="2" borderId="77" xfId="5" applyNumberFormat="1" applyFont="1" applyFill="1" applyBorder="1" applyAlignment="1">
      <alignment horizontal="center" vertical="center" wrapText="1"/>
    </xf>
    <xf numFmtId="14" fontId="13" fillId="2" borderId="2" xfId="5" applyNumberFormat="1" applyFont="1" applyFill="1" applyBorder="1" applyAlignment="1">
      <alignment horizontal="center" vertical="center" wrapText="1"/>
    </xf>
    <xf numFmtId="14" fontId="13" fillId="2" borderId="22" xfId="5" applyNumberFormat="1" applyFont="1" applyFill="1" applyBorder="1" applyAlignment="1">
      <alignment horizontal="center" vertical="center" wrapText="1"/>
    </xf>
    <xf numFmtId="0" fontId="12" fillId="15" borderId="23" xfId="7" applyFont="1" applyFill="1" applyBorder="1" applyAlignment="1">
      <alignment horizontal="left" vertical="center" wrapText="1"/>
    </xf>
    <xf numFmtId="0" fontId="12" fillId="15" borderId="3" xfId="7" applyFont="1" applyFill="1" applyBorder="1" applyAlignment="1">
      <alignment horizontal="left" vertical="center" wrapText="1"/>
    </xf>
    <xf numFmtId="0" fontId="12" fillId="15" borderId="7" xfId="7" applyFont="1" applyFill="1" applyBorder="1" applyAlignment="1">
      <alignment horizontal="left" vertical="center" wrapText="1"/>
    </xf>
    <xf numFmtId="0" fontId="45" fillId="2" borderId="2" xfId="4" quotePrefix="1" applyNumberFormat="1" applyFont="1" applyFill="1" applyBorder="1" applyAlignment="1">
      <alignment horizontal="left" vertical="center" wrapText="1"/>
    </xf>
    <xf numFmtId="0" fontId="45" fillId="11" borderId="3" xfId="4" applyNumberFormat="1" applyFont="1" applyFill="1" applyBorder="1" applyAlignment="1">
      <alignment horizontal="left" vertical="center" wrapText="1"/>
    </xf>
    <xf numFmtId="0" fontId="45" fillId="11" borderId="22" xfId="4" applyNumberFormat="1" applyFont="1" applyFill="1" applyBorder="1" applyAlignment="1">
      <alignment horizontal="left" vertical="center" wrapText="1"/>
    </xf>
    <xf numFmtId="0" fontId="12" fillId="15" borderId="38" xfId="7" applyFont="1" applyFill="1" applyBorder="1" applyAlignment="1">
      <alignment horizontal="left" vertical="center" wrapText="1"/>
    </xf>
    <xf numFmtId="0" fontId="12" fillId="15" borderId="45" xfId="7" applyFont="1" applyFill="1" applyBorder="1" applyAlignment="1">
      <alignment horizontal="left" vertical="center" wrapText="1"/>
    </xf>
    <xf numFmtId="0" fontId="12" fillId="15" borderId="33" xfId="7" applyFont="1" applyFill="1" applyBorder="1" applyAlignment="1">
      <alignment horizontal="left" vertical="center" wrapText="1"/>
    </xf>
    <xf numFmtId="0" fontId="45" fillId="2" borderId="16" xfId="4" quotePrefix="1" applyNumberFormat="1" applyFont="1" applyFill="1" applyBorder="1" applyAlignment="1">
      <alignment horizontal="left" vertical="center" wrapText="1"/>
    </xf>
    <xf numFmtId="0" fontId="45" fillId="11" borderId="45" xfId="4" applyNumberFormat="1" applyFont="1" applyFill="1" applyBorder="1" applyAlignment="1">
      <alignment horizontal="left" vertical="center" wrapText="1"/>
    </xf>
    <xf numFmtId="0" fontId="45" fillId="11" borderId="46" xfId="4" applyNumberFormat="1" applyFont="1" applyFill="1" applyBorder="1" applyAlignment="1">
      <alignment horizontal="left" vertical="center" wrapText="1"/>
    </xf>
    <xf numFmtId="49" fontId="36" fillId="18" borderId="56" xfId="7" applyNumberFormat="1" applyFont="1" applyFill="1" applyBorder="1" applyAlignment="1">
      <alignment horizontal="left" vertical="center"/>
    </xf>
    <xf numFmtId="49" fontId="36" fillId="22" borderId="40" xfId="7" applyNumberFormat="1" applyFont="1" applyFill="1" applyBorder="1" applyAlignment="1">
      <alignment horizontal="left" vertical="center"/>
    </xf>
    <xf numFmtId="49" fontId="36" fillId="22" borderId="74" xfId="7" applyNumberFormat="1" applyFont="1" applyFill="1" applyBorder="1" applyAlignment="1">
      <alignment horizontal="left" vertical="center"/>
    </xf>
    <xf numFmtId="0" fontId="10" fillId="2" borderId="15" xfId="7" applyFont="1" applyFill="1" applyBorder="1" applyAlignment="1">
      <alignment horizontal="left" vertical="center" wrapText="1"/>
    </xf>
    <xf numFmtId="0" fontId="10" fillId="11" borderId="65" xfId="7" applyFont="1" applyFill="1" applyBorder="1" applyAlignment="1">
      <alignment horizontal="left" vertical="center" wrapText="1"/>
    </xf>
    <xf numFmtId="0" fontId="10" fillId="11" borderId="76" xfId="7" applyFont="1" applyFill="1" applyBorder="1" applyAlignment="1">
      <alignment horizontal="left" vertical="center" wrapText="1"/>
    </xf>
    <xf numFmtId="0" fontId="10" fillId="11" borderId="77" xfId="7" applyFont="1" applyFill="1" applyBorder="1" applyAlignment="1">
      <alignment horizontal="left" vertical="center" wrapText="1"/>
    </xf>
    <xf numFmtId="0" fontId="10" fillId="11" borderId="33" xfId="7" applyFont="1" applyFill="1" applyBorder="1" applyAlignment="1">
      <alignment horizontal="left" vertical="center" wrapText="1"/>
    </xf>
    <xf numFmtId="49" fontId="36" fillId="18" borderId="19" xfId="7" applyNumberFormat="1" applyFont="1" applyFill="1" applyBorder="1" applyAlignment="1">
      <alignment horizontal="left" vertical="center"/>
    </xf>
    <xf numFmtId="49" fontId="36" fillId="18" borderId="20" xfId="7" applyNumberFormat="1" applyFont="1" applyFill="1" applyBorder="1" applyAlignment="1">
      <alignment horizontal="left" vertical="center"/>
    </xf>
    <xf numFmtId="49" fontId="36" fillId="18" borderId="21" xfId="7" applyNumberFormat="1" applyFont="1" applyFill="1" applyBorder="1" applyAlignment="1">
      <alignment horizontal="left" vertical="center"/>
    </xf>
    <xf numFmtId="0" fontId="15" fillId="43" borderId="16" xfId="7" applyFont="1" applyFill="1" applyBorder="1" applyAlignment="1">
      <alignment horizontal="left" vertical="center"/>
    </xf>
    <xf numFmtId="0" fontId="15" fillId="43" borderId="33" xfId="7" applyFont="1" applyFill="1" applyBorder="1" applyAlignment="1">
      <alignment horizontal="left" vertical="center"/>
    </xf>
    <xf numFmtId="0" fontId="15" fillId="43" borderId="46" xfId="7" applyFont="1" applyFill="1" applyBorder="1" applyAlignment="1">
      <alignment horizontal="left" vertical="center"/>
    </xf>
    <xf numFmtId="0" fontId="12" fillId="15" borderId="23" xfId="7" applyFont="1" applyFill="1" applyBorder="1" applyAlignment="1">
      <alignment horizontal="left" vertical="center"/>
    </xf>
    <xf numFmtId="0" fontId="12" fillId="15" borderId="3" xfId="7" applyFont="1" applyFill="1" applyBorder="1" applyAlignment="1">
      <alignment horizontal="left" vertical="center"/>
    </xf>
    <xf numFmtId="0" fontId="12" fillId="15" borderId="7" xfId="7" applyFont="1" applyFill="1" applyBorder="1" applyAlignment="1">
      <alignment horizontal="left" vertical="center"/>
    </xf>
    <xf numFmtId="0" fontId="12" fillId="15" borderId="38" xfId="7" applyFont="1" applyFill="1" applyBorder="1" applyAlignment="1">
      <alignment horizontal="left" vertical="center"/>
    </xf>
    <xf numFmtId="0" fontId="12" fillId="15" borderId="45" xfId="7" applyFont="1" applyFill="1" applyBorder="1" applyAlignment="1">
      <alignment horizontal="left" vertical="center"/>
    </xf>
    <xf numFmtId="0" fontId="12" fillId="15" borderId="33" xfId="7" applyFont="1" applyFill="1" applyBorder="1" applyAlignment="1">
      <alignment horizontal="left" vertical="center"/>
    </xf>
    <xf numFmtId="49" fontId="36" fillId="22" borderId="20" xfId="7" applyNumberFormat="1" applyFont="1" applyFill="1" applyBorder="1" applyAlignment="1">
      <alignment horizontal="left" vertical="center"/>
    </xf>
    <xf numFmtId="49" fontId="36" fillId="22" borderId="21" xfId="7" applyNumberFormat="1" applyFont="1" applyFill="1" applyBorder="1" applyAlignment="1">
      <alignment horizontal="left" vertical="center"/>
    </xf>
    <xf numFmtId="0" fontId="15" fillId="23" borderId="33" xfId="7" applyFont="1" applyFill="1" applyBorder="1" applyAlignment="1">
      <alignment horizontal="left" vertical="center"/>
    </xf>
    <xf numFmtId="0" fontId="10" fillId="11" borderId="32" xfId="7" applyFont="1" applyFill="1" applyBorder="1" applyAlignment="1">
      <alignment horizontal="left" vertical="center" wrapText="1"/>
    </xf>
    <xf numFmtId="49" fontId="13" fillId="2" borderId="16" xfId="5" applyNumberFormat="1" applyFont="1" applyFill="1" applyBorder="1" applyAlignment="1">
      <alignment horizontal="center" vertical="center" wrapText="1"/>
    </xf>
    <xf numFmtId="9" fontId="13" fillId="11" borderId="46" xfId="5" applyFont="1" applyFill="1" applyBorder="1" applyAlignment="1">
      <alignment horizontal="center" vertical="center" wrapText="1"/>
    </xf>
    <xf numFmtId="0" fontId="12" fillId="15" borderId="19" xfId="7" applyFont="1" applyFill="1" applyBorder="1" applyAlignment="1">
      <alignment horizontal="left" vertical="center" wrapText="1"/>
    </xf>
    <xf numFmtId="0" fontId="12" fillId="15" borderId="20" xfId="7" applyFont="1" applyFill="1" applyBorder="1" applyAlignment="1">
      <alignment horizontal="left" vertical="center" wrapText="1"/>
    </xf>
    <xf numFmtId="0" fontId="12" fillId="15" borderId="32" xfId="7" applyFont="1" applyFill="1" applyBorder="1" applyAlignment="1">
      <alignment horizontal="left" vertical="center" wrapText="1"/>
    </xf>
    <xf numFmtId="9" fontId="13" fillId="2" borderId="25" xfId="5" applyFont="1" applyFill="1" applyBorder="1" applyAlignment="1">
      <alignment horizontal="center" vertical="center" wrapText="1"/>
    </xf>
    <xf numFmtId="9" fontId="13" fillId="11" borderId="21" xfId="5" applyFont="1" applyFill="1" applyBorder="1" applyAlignment="1">
      <alignment horizontal="center" vertical="center" wrapText="1"/>
    </xf>
    <xf numFmtId="9" fontId="13" fillId="11" borderId="22" xfId="5" applyFont="1" applyFill="1" applyBorder="1" applyAlignment="1">
      <alignment horizontal="center" vertical="center" wrapText="1"/>
    </xf>
    <xf numFmtId="0" fontId="13" fillId="2" borderId="16" xfId="7" applyFont="1" applyFill="1" applyBorder="1" applyAlignment="1">
      <alignment horizontal="left" vertical="center" wrapText="1"/>
    </xf>
    <xf numFmtId="0" fontId="13" fillId="11" borderId="45" xfId="7" applyFont="1" applyFill="1" applyBorder="1" applyAlignment="1">
      <alignment horizontal="left" vertical="center" wrapText="1"/>
    </xf>
    <xf numFmtId="0" fontId="13" fillId="11" borderId="46" xfId="7" applyFont="1" applyFill="1" applyBorder="1" applyAlignment="1">
      <alignment horizontal="left" vertical="center" wrapText="1"/>
    </xf>
    <xf numFmtId="49" fontId="36" fillId="18" borderId="61" xfId="7" applyNumberFormat="1" applyFont="1" applyFill="1" applyBorder="1" applyAlignment="1">
      <alignment horizontal="left" vertical="center"/>
    </xf>
    <xf numFmtId="49" fontId="36" fillId="22" borderId="62" xfId="7" applyNumberFormat="1" applyFont="1" applyFill="1" applyBorder="1" applyAlignment="1">
      <alignment horizontal="left" vertical="center"/>
    </xf>
    <xf numFmtId="49" fontId="36" fillId="22" borderId="63" xfId="7" applyNumberFormat="1" applyFont="1" applyFill="1" applyBorder="1" applyAlignment="1">
      <alignment horizontal="left" vertical="center"/>
    </xf>
    <xf numFmtId="1" fontId="41" fillId="2" borderId="2" xfId="4" quotePrefix="1" applyNumberFormat="1" applyFont="1" applyFill="1" applyBorder="1" applyAlignment="1">
      <alignment horizontal="center" vertical="center" wrapText="1"/>
    </xf>
    <xf numFmtId="1" fontId="41" fillId="11" borderId="7" xfId="4" quotePrefix="1" applyNumberFormat="1" applyFont="1" applyFill="1" applyBorder="1" applyAlignment="1">
      <alignment horizontal="center" vertical="center" wrapText="1"/>
    </xf>
    <xf numFmtId="1" fontId="41" fillId="11" borderId="3" xfId="4" quotePrefix="1" applyNumberFormat="1" applyFont="1" applyFill="1" applyBorder="1" applyAlignment="1">
      <alignment horizontal="center" vertical="center" wrapText="1"/>
    </xf>
    <xf numFmtId="0" fontId="13" fillId="2" borderId="2" xfId="7" applyFont="1" applyFill="1" applyBorder="1" applyAlignment="1">
      <alignment horizontal="left" vertical="center" wrapText="1"/>
    </xf>
    <xf numFmtId="0" fontId="13" fillId="11" borderId="3" xfId="7" applyFont="1" applyFill="1" applyBorder="1" applyAlignment="1">
      <alignment horizontal="left" vertical="center" wrapText="1"/>
    </xf>
    <xf numFmtId="0" fontId="13" fillId="11" borderId="22" xfId="7" applyFont="1" applyFill="1" applyBorder="1" applyAlignment="1">
      <alignment horizontal="left" vertical="center" wrapText="1"/>
    </xf>
    <xf numFmtId="1" fontId="41" fillId="2" borderId="2" xfId="4" quotePrefix="1" applyNumberFormat="1" applyFont="1" applyFill="1" applyBorder="1" applyAlignment="1">
      <alignment horizontal="center" vertical="top" wrapText="1"/>
    </xf>
    <xf numFmtId="1" fontId="41" fillId="11" borderId="7" xfId="4" quotePrefix="1" applyNumberFormat="1" applyFont="1" applyFill="1" applyBorder="1" applyAlignment="1">
      <alignment horizontal="center" vertical="top" wrapText="1"/>
    </xf>
    <xf numFmtId="1" fontId="41" fillId="11" borderId="3" xfId="4" quotePrefix="1" applyNumberFormat="1" applyFont="1" applyFill="1" applyBorder="1" applyAlignment="1">
      <alignment horizontal="center" vertical="top" wrapText="1"/>
    </xf>
    <xf numFmtId="1" fontId="13" fillId="2" borderId="16" xfId="4" quotePrefix="1" applyNumberFormat="1" applyFont="1" applyFill="1" applyBorder="1" applyAlignment="1">
      <alignment horizontal="center" vertical="center" wrapText="1"/>
    </xf>
    <xf numFmtId="1" fontId="13" fillId="11" borderId="33" xfId="4" quotePrefix="1" applyNumberFormat="1" applyFont="1" applyFill="1" applyBorder="1" applyAlignment="1">
      <alignment horizontal="center" vertical="center" wrapText="1"/>
    </xf>
    <xf numFmtId="49" fontId="21" fillId="18" borderId="3" xfId="7" applyNumberFormat="1" applyFont="1" applyFill="1" applyBorder="1" applyAlignment="1">
      <alignment horizontal="center" vertical="center"/>
    </xf>
    <xf numFmtId="49" fontId="21" fillId="22" borderId="7" xfId="7" applyNumberFormat="1" applyFont="1" applyFill="1" applyBorder="1" applyAlignment="1">
      <alignment horizontal="center" vertical="center"/>
    </xf>
    <xf numFmtId="49" fontId="21" fillId="18" borderId="2" xfId="7" applyNumberFormat="1" applyFont="1" applyFill="1" applyBorder="1" applyAlignment="1">
      <alignment horizontal="center" vertical="center"/>
    </xf>
    <xf numFmtId="49" fontId="21" fillId="22" borderId="3" xfId="7" applyNumberFormat="1" applyFont="1" applyFill="1" applyBorder="1" applyAlignment="1">
      <alignment horizontal="center" vertical="center"/>
    </xf>
    <xf numFmtId="1" fontId="13" fillId="2" borderId="2" xfId="4" quotePrefix="1" applyNumberFormat="1" applyFont="1" applyFill="1" applyBorder="1" applyAlignment="1">
      <alignment horizontal="center" vertical="center" wrapText="1"/>
    </xf>
    <xf numFmtId="1" fontId="13" fillId="11" borderId="7" xfId="4" quotePrefix="1" applyNumberFormat="1" applyFont="1" applyFill="1" applyBorder="1" applyAlignment="1">
      <alignment horizontal="center" vertical="center" wrapText="1"/>
    </xf>
    <xf numFmtId="49" fontId="12" fillId="15" borderId="7" xfId="7" applyNumberFormat="1" applyFont="1" applyFill="1" applyBorder="1" applyAlignment="1">
      <alignment horizontal="center" vertical="center"/>
    </xf>
    <xf numFmtId="49" fontId="36" fillId="18" borderId="25" xfId="7" applyNumberFormat="1" applyFont="1" applyFill="1" applyBorder="1" applyAlignment="1">
      <alignment horizontal="left" vertical="center"/>
    </xf>
    <xf numFmtId="49" fontId="12" fillId="15" borderId="3" xfId="7" applyNumberFormat="1" applyFont="1" applyFill="1" applyBorder="1" applyAlignment="1">
      <alignment horizontal="center" vertical="center"/>
    </xf>
    <xf numFmtId="1" fontId="13" fillId="11" borderId="3" xfId="4" quotePrefix="1" applyNumberFormat="1" applyFont="1" applyFill="1" applyBorder="1" applyAlignment="1">
      <alignment horizontal="center" vertical="center" wrapText="1"/>
    </xf>
    <xf numFmtId="49" fontId="43" fillId="42" borderId="61" xfId="7" applyNumberFormat="1" applyFont="1" applyFill="1" applyBorder="1" applyAlignment="1">
      <alignment horizontal="left" vertical="center"/>
    </xf>
    <xf numFmtId="49" fontId="43" fillId="42" borderId="62" xfId="7" applyNumberFormat="1" applyFont="1" applyFill="1" applyBorder="1" applyAlignment="1">
      <alignment horizontal="left" vertical="center"/>
    </xf>
    <xf numFmtId="49" fontId="43" fillId="42" borderId="63" xfId="7" applyNumberFormat="1" applyFont="1" applyFill="1" applyBorder="1" applyAlignment="1">
      <alignment horizontal="left" vertical="center"/>
    </xf>
    <xf numFmtId="0" fontId="36" fillId="18" borderId="56" xfId="7" applyFont="1" applyFill="1" applyBorder="1" applyAlignment="1">
      <alignment horizontal="left" vertical="center"/>
    </xf>
    <xf numFmtId="0" fontId="36" fillId="22" borderId="40" xfId="7" applyFont="1" applyFill="1" applyBorder="1" applyAlignment="1">
      <alignment horizontal="left" vertical="center"/>
    </xf>
    <xf numFmtId="0" fontId="36" fillId="22" borderId="74" xfId="7" applyFont="1" applyFill="1" applyBorder="1" applyAlignment="1">
      <alignment horizontal="left" vertical="center"/>
    </xf>
    <xf numFmtId="0" fontId="15" fillId="43" borderId="2" xfId="7" applyFont="1" applyFill="1" applyBorder="1" applyAlignment="1">
      <alignment horizontal="left" vertical="center"/>
    </xf>
    <xf numFmtId="0" fontId="15" fillId="23" borderId="7" xfId="7" applyFont="1" applyFill="1" applyBorder="1" applyAlignment="1">
      <alignment horizontal="left" vertical="center"/>
    </xf>
    <xf numFmtId="49" fontId="10" fillId="2" borderId="2" xfId="7" applyNumberFormat="1" applyFont="1" applyFill="1" applyBorder="1" applyAlignment="1">
      <alignment horizontal="left" vertical="center" wrapText="1"/>
    </xf>
    <xf numFmtId="49" fontId="10" fillId="11" borderId="3" xfId="7" applyNumberFormat="1" applyFont="1" applyFill="1" applyBorder="1" applyAlignment="1">
      <alignment horizontal="left" vertical="center" wrapText="1"/>
    </xf>
    <xf numFmtId="49" fontId="10" fillId="11" borderId="22" xfId="7" applyNumberFormat="1" applyFont="1" applyFill="1" applyBorder="1" applyAlignment="1">
      <alignment horizontal="left" vertical="center" wrapText="1"/>
    </xf>
    <xf numFmtId="49" fontId="10" fillId="2" borderId="16" xfId="7" applyNumberFormat="1" applyFont="1" applyFill="1" applyBorder="1" applyAlignment="1">
      <alignment horizontal="left" vertical="center" wrapText="1"/>
    </xf>
    <xf numFmtId="49" fontId="10" fillId="11" borderId="45" xfId="7" applyNumberFormat="1" applyFont="1" applyFill="1" applyBorder="1" applyAlignment="1">
      <alignment horizontal="left" vertical="center" wrapText="1"/>
    </xf>
    <xf numFmtId="49" fontId="10" fillId="11" borderId="46" xfId="7" applyNumberFormat="1" applyFont="1" applyFill="1" applyBorder="1" applyAlignment="1">
      <alignment horizontal="left" vertical="center" wrapText="1"/>
    </xf>
    <xf numFmtId="49" fontId="21" fillId="18" borderId="56" xfId="7" applyNumberFormat="1" applyFont="1" applyFill="1" applyBorder="1" applyAlignment="1">
      <alignment horizontal="left" vertical="center"/>
    </xf>
    <xf numFmtId="49" fontId="21" fillId="22" borderId="40" xfId="7" applyNumberFormat="1" applyFont="1" applyFill="1" applyBorder="1" applyAlignment="1">
      <alignment horizontal="left" vertical="center"/>
    </xf>
    <xf numFmtId="49" fontId="21" fillId="22" borderId="74" xfId="7" applyNumberFormat="1" applyFont="1" applyFill="1" applyBorder="1" applyAlignment="1">
      <alignment horizontal="left" vertical="center"/>
    </xf>
    <xf numFmtId="0" fontId="18" fillId="43" borderId="16" xfId="7" applyFont="1" applyFill="1" applyBorder="1" applyAlignment="1">
      <alignment horizontal="left" vertical="center" wrapText="1"/>
    </xf>
    <xf numFmtId="14" fontId="14" fillId="2" borderId="16" xfId="4" applyNumberFormat="1" applyFont="1" applyFill="1" applyBorder="1" applyAlignment="1">
      <alignment horizontal="left" vertical="center" wrapText="1"/>
    </xf>
    <xf numFmtId="0" fontId="10" fillId="2" borderId="5" xfId="7" applyFont="1" applyFill="1" applyBorder="1" applyAlignment="1">
      <alignment horizontal="left" vertical="center" wrapText="1"/>
    </xf>
    <xf numFmtId="0" fontId="10" fillId="11" borderId="5" xfId="7" applyFont="1" applyFill="1" applyBorder="1" applyAlignment="1">
      <alignment horizontal="left" vertical="center" wrapText="1"/>
    </xf>
    <xf numFmtId="49" fontId="10" fillId="2" borderId="5" xfId="7" applyNumberFormat="1" applyFont="1" applyFill="1" applyBorder="1" applyAlignment="1">
      <alignment horizontal="left" vertical="center" wrapText="1"/>
    </xf>
    <xf numFmtId="49" fontId="10" fillId="11" borderId="5" xfId="7" applyNumberFormat="1" applyFont="1" applyFill="1" applyBorder="1" applyAlignment="1">
      <alignment horizontal="left" vertical="center" wrapText="1"/>
    </xf>
    <xf numFmtId="49" fontId="10" fillId="11" borderId="6" xfId="7" applyNumberFormat="1" applyFont="1" applyFill="1" applyBorder="1" applyAlignment="1">
      <alignment horizontal="left" vertical="center" wrapText="1"/>
    </xf>
    <xf numFmtId="0" fontId="10" fillId="2" borderId="1" xfId="7" applyFont="1" applyFill="1" applyBorder="1" applyAlignment="1">
      <alignment horizontal="left" vertical="center" wrapText="1"/>
    </xf>
    <xf numFmtId="0" fontId="10" fillId="11" borderId="1" xfId="7" applyFont="1" applyFill="1" applyBorder="1" applyAlignment="1">
      <alignment horizontal="left" vertical="center" wrapText="1"/>
    </xf>
    <xf numFmtId="49" fontId="10" fillId="2" borderId="1" xfId="7" applyNumberFormat="1" applyFont="1" applyFill="1" applyBorder="1" applyAlignment="1">
      <alignment horizontal="left" vertical="center" wrapText="1"/>
    </xf>
    <xf numFmtId="49" fontId="10" fillId="11" borderId="1" xfId="7" applyNumberFormat="1" applyFont="1" applyFill="1" applyBorder="1" applyAlignment="1">
      <alignment horizontal="left" vertical="center" wrapText="1"/>
    </xf>
    <xf numFmtId="49" fontId="10" fillId="11" borderId="9" xfId="7" applyNumberFormat="1" applyFont="1" applyFill="1" applyBorder="1" applyAlignment="1">
      <alignment horizontal="left" vertical="center" wrapText="1"/>
    </xf>
    <xf numFmtId="0" fontId="15" fillId="23" borderId="3" xfId="7" applyFont="1" applyFill="1" applyBorder="1" applyAlignment="1">
      <alignment horizontal="left" vertical="center"/>
    </xf>
    <xf numFmtId="0" fontId="15" fillId="23" borderId="22" xfId="7" applyFont="1" applyFill="1" applyBorder="1" applyAlignment="1">
      <alignment horizontal="left" vertical="center"/>
    </xf>
    <xf numFmtId="0" fontId="15" fillId="43" borderId="3" xfId="7" applyFont="1" applyFill="1" applyBorder="1" applyAlignment="1">
      <alignment horizontal="left" vertical="center"/>
    </xf>
    <xf numFmtId="0" fontId="15" fillId="43" borderId="45" xfId="7" applyFont="1" applyFill="1" applyBorder="1" applyAlignment="1">
      <alignment horizontal="left" vertical="center"/>
    </xf>
    <xf numFmtId="49" fontId="21" fillId="18" borderId="56" xfId="7" applyNumberFormat="1" applyFont="1" applyFill="1" applyBorder="1" applyAlignment="1">
      <alignment horizontal="left"/>
    </xf>
    <xf numFmtId="49" fontId="21" fillId="22" borderId="40" xfId="7" applyNumberFormat="1" applyFont="1" applyFill="1" applyBorder="1" applyAlignment="1">
      <alignment horizontal="left"/>
    </xf>
    <xf numFmtId="49" fontId="21" fillId="22" borderId="74" xfId="7" applyNumberFormat="1" applyFont="1" applyFill="1" applyBorder="1" applyAlignment="1">
      <alignment horizontal="left"/>
    </xf>
    <xf numFmtId="0" fontId="15" fillId="43" borderId="1" xfId="7" applyFont="1" applyFill="1" applyBorder="1" applyAlignment="1">
      <alignment horizontal="left" vertical="center"/>
    </xf>
    <xf numFmtId="0" fontId="15" fillId="23" borderId="1" xfId="7" applyFont="1" applyFill="1" applyBorder="1" applyAlignment="1">
      <alignment horizontal="left" vertical="center"/>
    </xf>
    <xf numFmtId="0" fontId="15" fillId="23" borderId="9" xfId="7" applyFont="1" applyFill="1" applyBorder="1" applyAlignment="1">
      <alignment horizontal="left" vertical="center"/>
    </xf>
    <xf numFmtId="49" fontId="43" fillId="42" borderId="56" xfId="7" applyNumberFormat="1" applyFont="1" applyFill="1" applyBorder="1" applyAlignment="1">
      <alignment horizontal="left"/>
    </xf>
    <xf numFmtId="49" fontId="43" fillId="42" borderId="40" xfId="7" applyNumberFormat="1" applyFont="1" applyFill="1" applyBorder="1" applyAlignment="1">
      <alignment horizontal="left"/>
    </xf>
    <xf numFmtId="49" fontId="43" fillId="42" borderId="74" xfId="7" applyNumberFormat="1" applyFont="1" applyFill="1" applyBorder="1" applyAlignment="1">
      <alignment horizontal="left"/>
    </xf>
    <xf numFmtId="49" fontId="3" fillId="2" borderId="2" xfId="7" applyNumberFormat="1" applyFont="1" applyFill="1" applyBorder="1" applyAlignment="1">
      <alignment horizontal="left" vertical="center" wrapText="1"/>
    </xf>
    <xf numFmtId="0" fontId="10" fillId="11" borderId="45" xfId="7" applyFont="1" applyFill="1" applyBorder="1" applyAlignment="1">
      <alignment horizontal="left" vertical="center" wrapText="1"/>
    </xf>
    <xf numFmtId="0" fontId="10" fillId="11" borderId="46" xfId="7" applyFont="1" applyFill="1" applyBorder="1" applyAlignment="1">
      <alignment horizontal="left" vertical="center" wrapText="1"/>
    </xf>
    <xf numFmtId="49" fontId="43" fillId="42" borderId="61" xfId="7" applyNumberFormat="1" applyFont="1" applyFill="1" applyBorder="1" applyAlignment="1">
      <alignment horizontal="left"/>
    </xf>
    <xf numFmtId="49" fontId="43" fillId="42" borderId="62" xfId="7" applyNumberFormat="1" applyFont="1" applyFill="1" applyBorder="1" applyAlignment="1">
      <alignment horizontal="left"/>
    </xf>
    <xf numFmtId="49" fontId="43" fillId="42" borderId="63" xfId="7" applyNumberFormat="1" applyFont="1" applyFill="1" applyBorder="1" applyAlignment="1">
      <alignment horizontal="left"/>
    </xf>
    <xf numFmtId="0" fontId="3" fillId="2" borderId="2" xfId="7" applyFont="1" applyFill="1" applyBorder="1" applyAlignment="1">
      <alignment horizontal="left" vertical="center" wrapText="1"/>
    </xf>
    <xf numFmtId="0" fontId="12" fillId="15" borderId="56" xfId="7" applyFont="1" applyFill="1" applyBorder="1" applyAlignment="1">
      <alignment horizontal="left" vertical="center"/>
    </xf>
    <xf numFmtId="0" fontId="12" fillId="15" borderId="40" xfId="7" applyFont="1" applyFill="1" applyBorder="1" applyAlignment="1">
      <alignment horizontal="left" vertical="center"/>
    </xf>
    <xf numFmtId="0" fontId="12" fillId="15" borderId="41" xfId="7" applyFont="1" applyFill="1" applyBorder="1" applyAlignment="1">
      <alignment horizontal="left" vertical="center"/>
    </xf>
    <xf numFmtId="49" fontId="14" fillId="2" borderId="25" xfId="4" applyNumberFormat="1" applyFont="1" applyFill="1" applyBorder="1" applyAlignment="1">
      <alignment horizontal="left" vertical="center" wrapText="1"/>
    </xf>
    <xf numFmtId="49" fontId="14" fillId="11" borderId="20" xfId="4" applyNumberFormat="1" applyFont="1" applyFill="1" applyBorder="1" applyAlignment="1">
      <alignment horizontal="left" vertical="center" wrapText="1"/>
    </xf>
    <xf numFmtId="49" fontId="14" fillId="11" borderId="21" xfId="4" applyNumberFormat="1" applyFont="1" applyFill="1" applyBorder="1" applyAlignment="1">
      <alignment horizontal="left" vertical="center" wrapText="1"/>
    </xf>
    <xf numFmtId="0" fontId="10" fillId="2" borderId="2" xfId="7" applyFont="1" applyFill="1" applyBorder="1" applyAlignment="1" applyProtection="1">
      <alignment horizontal="center" vertical="center" wrapText="1"/>
      <protection locked="0"/>
    </xf>
    <xf numFmtId="0" fontId="10" fillId="21" borderId="3" xfId="7" applyFont="1" applyFill="1" applyBorder="1" applyAlignment="1" applyProtection="1">
      <alignment horizontal="center" vertical="center" wrapText="1"/>
      <protection locked="0"/>
    </xf>
    <xf numFmtId="0" fontId="10" fillId="21" borderId="22" xfId="7" applyFont="1" applyFill="1" applyBorder="1" applyAlignment="1" applyProtection="1">
      <alignment horizontal="center" vertical="center" wrapText="1"/>
      <protection locked="0"/>
    </xf>
    <xf numFmtId="0" fontId="12" fillId="15" borderId="16" xfId="7" applyFont="1" applyFill="1" applyBorder="1" applyAlignment="1" applyProtection="1">
      <alignment horizontal="left" vertical="center" wrapText="1"/>
      <protection locked="0"/>
    </xf>
    <xf numFmtId="0" fontId="12" fillId="15" borderId="33" xfId="7" applyFont="1" applyFill="1" applyBorder="1" applyAlignment="1" applyProtection="1">
      <alignment horizontal="left" vertical="center" wrapText="1"/>
      <protection locked="0"/>
    </xf>
    <xf numFmtId="0" fontId="12" fillId="15" borderId="55" xfId="7" applyFont="1" applyFill="1" applyBorder="1" applyAlignment="1">
      <alignment horizontal="center" vertical="center"/>
    </xf>
    <xf numFmtId="0" fontId="12" fillId="15" borderId="57" xfId="7" applyFont="1" applyFill="1" applyBorder="1" applyAlignment="1">
      <alignment horizontal="center" vertical="center"/>
    </xf>
    <xf numFmtId="49" fontId="14" fillId="2" borderId="16" xfId="4" applyNumberFormat="1" applyFont="1" applyFill="1" applyBorder="1" applyAlignment="1" applyProtection="1">
      <alignment horizontal="center" vertical="center" wrapText="1"/>
      <protection locked="0"/>
    </xf>
    <xf numFmtId="49" fontId="14" fillId="21" borderId="45" xfId="4" applyNumberFormat="1" applyFont="1" applyFill="1" applyBorder="1" applyAlignment="1" applyProtection="1">
      <alignment horizontal="center" vertical="center" wrapText="1"/>
      <protection locked="0"/>
    </xf>
    <xf numFmtId="49" fontId="14" fillId="21" borderId="46" xfId="4" applyNumberFormat="1" applyFont="1" applyFill="1" applyBorder="1" applyAlignment="1" applyProtection="1">
      <alignment horizontal="center" vertical="center" wrapText="1"/>
      <protection locked="0"/>
    </xf>
    <xf numFmtId="0" fontId="12" fillId="15" borderId="71" xfId="7" applyFont="1" applyFill="1" applyBorder="1" applyAlignment="1">
      <alignment horizontal="left" vertical="center"/>
    </xf>
    <xf numFmtId="0" fontId="12" fillId="15" borderId="76" xfId="7" applyFont="1" applyFill="1" applyBorder="1" applyAlignment="1">
      <alignment horizontal="left" vertical="center"/>
    </xf>
    <xf numFmtId="0" fontId="12" fillId="15" borderId="65" xfId="7" applyFont="1" applyFill="1" applyBorder="1" applyAlignment="1">
      <alignment horizontal="left" vertical="center"/>
    </xf>
    <xf numFmtId="49" fontId="14" fillId="2" borderId="16" xfId="4" applyNumberFormat="1" applyFont="1" applyFill="1" applyBorder="1" applyAlignment="1">
      <alignment horizontal="left" vertical="center" wrapText="1"/>
    </xf>
    <xf numFmtId="49" fontId="14" fillId="11" borderId="45" xfId="4" applyNumberFormat="1" applyFont="1" applyFill="1" applyBorder="1" applyAlignment="1">
      <alignment horizontal="left" vertical="center" wrapText="1"/>
    </xf>
    <xf numFmtId="49" fontId="14" fillId="11" borderId="46" xfId="4" applyNumberFormat="1" applyFont="1" applyFill="1" applyBorder="1" applyAlignment="1">
      <alignment horizontal="left" vertical="center" wrapText="1"/>
    </xf>
    <xf numFmtId="0" fontId="10" fillId="2" borderId="16" xfId="7" applyFont="1" applyFill="1" applyBorder="1" applyAlignment="1" applyProtection="1">
      <alignment horizontal="center" vertical="center" wrapText="1"/>
      <protection locked="0"/>
    </xf>
    <xf numFmtId="0" fontId="10" fillId="21" borderId="45" xfId="7" applyFont="1" applyFill="1" applyBorder="1" applyAlignment="1" applyProtection="1">
      <alignment horizontal="center" vertical="center" wrapText="1"/>
      <protection locked="0"/>
    </xf>
    <xf numFmtId="0" fontId="10" fillId="21" borderId="46" xfId="7" applyFont="1" applyFill="1" applyBorder="1" applyAlignment="1" applyProtection="1">
      <alignment horizontal="center" vertical="center" wrapText="1"/>
      <protection locked="0"/>
    </xf>
    <xf numFmtId="49" fontId="9" fillId="2" borderId="25" xfId="4" applyNumberFormat="1" applyFill="1" applyBorder="1" applyAlignment="1">
      <alignment horizontal="left" vertical="center" wrapText="1"/>
    </xf>
    <xf numFmtId="49" fontId="9" fillId="11" borderId="20" xfId="4" applyNumberFormat="1" applyFill="1" applyBorder="1" applyAlignment="1">
      <alignment horizontal="left" vertical="center" wrapText="1"/>
    </xf>
    <xf numFmtId="49" fontId="9" fillId="11" borderId="21" xfId="4" applyNumberFormat="1" applyFill="1" applyBorder="1" applyAlignment="1">
      <alignment horizontal="left" vertical="center" wrapText="1"/>
    </xf>
    <xf numFmtId="0" fontId="51" fillId="44" borderId="0" xfId="7" applyFont="1" applyFill="1" applyAlignment="1">
      <alignment horizontal="center" vertical="center" wrapText="1"/>
    </xf>
    <xf numFmtId="0" fontId="12" fillId="44" borderId="61" xfId="7" applyFont="1" applyFill="1" applyBorder="1" applyAlignment="1">
      <alignment horizontal="left" vertical="center" wrapText="1"/>
    </xf>
    <xf numFmtId="0" fontId="12" fillId="44" borderId="62" xfId="7" applyFont="1" applyFill="1" applyBorder="1" applyAlignment="1">
      <alignment horizontal="left" vertical="center" wrapText="1"/>
    </xf>
    <xf numFmtId="0" fontId="12" fillId="44" borderId="63" xfId="7" applyFont="1" applyFill="1" applyBorder="1" applyAlignment="1">
      <alignment horizontal="left" vertical="center" wrapText="1"/>
    </xf>
    <xf numFmtId="49" fontId="36" fillId="42" borderId="56" xfId="7" applyNumberFormat="1" applyFont="1" applyFill="1" applyBorder="1" applyAlignment="1">
      <alignment horizontal="center" vertical="center"/>
    </xf>
    <xf numFmtId="49" fontId="36" fillId="42" borderId="40" xfId="7" applyNumberFormat="1" applyFont="1" applyFill="1" applyBorder="1" applyAlignment="1">
      <alignment horizontal="center" vertical="center"/>
    </xf>
    <xf numFmtId="49" fontId="36" fillId="42" borderId="74" xfId="7" applyNumberFormat="1" applyFont="1" applyFill="1" applyBorder="1" applyAlignment="1">
      <alignment horizontal="center" vertical="center"/>
    </xf>
    <xf numFmtId="49" fontId="39" fillId="42" borderId="55" xfId="7" applyNumberFormat="1" applyFont="1" applyFill="1" applyBorder="1" applyAlignment="1">
      <alignment horizontal="center" vertical="center"/>
    </xf>
    <xf numFmtId="49" fontId="39" fillId="42" borderId="0" xfId="7" applyNumberFormat="1" applyFont="1" applyFill="1" applyAlignment="1">
      <alignment horizontal="center" vertical="center"/>
    </xf>
    <xf numFmtId="49" fontId="39" fillId="42" borderId="53" xfId="7" applyNumberFormat="1" applyFont="1" applyFill="1" applyBorder="1" applyAlignment="1">
      <alignment horizontal="center" vertical="center"/>
    </xf>
    <xf numFmtId="49" fontId="36" fillId="42" borderId="57" xfId="7" applyNumberFormat="1" applyFont="1" applyFill="1" applyBorder="1" applyAlignment="1">
      <alignment horizontal="center" vertical="center"/>
    </xf>
    <xf numFmtId="49" fontId="36" fillId="42" borderId="85" xfId="7" applyNumberFormat="1" applyFont="1" applyFill="1" applyBorder="1" applyAlignment="1">
      <alignment horizontal="center" vertical="center"/>
    </xf>
    <xf numFmtId="49" fontId="36" fillId="42" borderId="75" xfId="7" applyNumberFormat="1" applyFont="1" applyFill="1" applyBorder="1" applyAlignment="1">
      <alignment horizontal="center" vertical="center"/>
    </xf>
    <xf numFmtId="49" fontId="21" fillId="18" borderId="19" xfId="7" applyNumberFormat="1" applyFont="1" applyFill="1" applyBorder="1" applyAlignment="1">
      <alignment horizontal="left" vertical="center"/>
    </xf>
    <xf numFmtId="49" fontId="21" fillId="18" borderId="20" xfId="7" applyNumberFormat="1" applyFont="1" applyFill="1" applyBorder="1" applyAlignment="1">
      <alignment horizontal="left" vertical="center"/>
    </xf>
    <xf numFmtId="49" fontId="21" fillId="18" borderId="32" xfId="7" applyNumberFormat="1" applyFont="1" applyFill="1" applyBorder="1" applyAlignment="1">
      <alignment horizontal="left" vertical="center"/>
    </xf>
    <xf numFmtId="0" fontId="13" fillId="2" borderId="25" xfId="7" applyFont="1" applyFill="1" applyBorder="1" applyAlignment="1" applyProtection="1">
      <alignment horizontal="center" vertical="center" wrapText="1"/>
      <protection locked="0"/>
    </xf>
    <xf numFmtId="0" fontId="13" fillId="2" borderId="20" xfId="7" applyFont="1" applyFill="1" applyBorder="1" applyAlignment="1" applyProtection="1">
      <alignment horizontal="center" vertical="center" wrapText="1"/>
      <protection locked="0"/>
    </xf>
    <xf numFmtId="0" fontId="13" fillId="2" borderId="21" xfId="7" applyFont="1" applyFill="1" applyBorder="1" applyAlignment="1" applyProtection="1">
      <alignment horizontal="center" vertical="center" wrapText="1"/>
      <protection locked="0"/>
    </xf>
    <xf numFmtId="49" fontId="21" fillId="18" borderId="38" xfId="7" applyNumberFormat="1" applyFont="1" applyFill="1" applyBorder="1" applyAlignment="1">
      <alignment horizontal="left" vertical="center"/>
    </xf>
    <xf numFmtId="49" fontId="21" fillId="18" borderId="45" xfId="7" applyNumberFormat="1" applyFont="1" applyFill="1" applyBorder="1" applyAlignment="1">
      <alignment horizontal="left" vertical="center"/>
    </xf>
    <xf numFmtId="49" fontId="21" fillId="18" borderId="33" xfId="7" applyNumberFormat="1" applyFont="1" applyFill="1" applyBorder="1" applyAlignment="1">
      <alignment horizontal="left" vertical="center"/>
    </xf>
    <xf numFmtId="0" fontId="41" fillId="2" borderId="16" xfId="7" applyFont="1" applyFill="1" applyBorder="1" applyAlignment="1" applyProtection="1">
      <alignment horizontal="center" vertical="center" wrapText="1"/>
      <protection locked="0"/>
    </xf>
    <xf numFmtId="0" fontId="13" fillId="2" borderId="45" xfId="7" applyFont="1" applyFill="1" applyBorder="1" applyAlignment="1" applyProtection="1">
      <alignment horizontal="center" vertical="center" wrapText="1"/>
      <protection locked="0"/>
    </xf>
    <xf numFmtId="0" fontId="13" fillId="2" borderId="46" xfId="7" applyFont="1" applyFill="1" applyBorder="1" applyAlignment="1" applyProtection="1">
      <alignment horizontal="center" vertical="center" wrapText="1"/>
      <protection locked="0"/>
    </xf>
    <xf numFmtId="165" fontId="10" fillId="2" borderId="2" xfId="7" applyNumberFormat="1" applyFont="1" applyFill="1" applyBorder="1" applyAlignment="1" applyProtection="1">
      <alignment horizontal="center" vertical="center" wrapText="1"/>
      <protection locked="0"/>
    </xf>
    <xf numFmtId="165" fontId="10" fillId="21" borderId="3" xfId="7" applyNumberFormat="1" applyFont="1" applyFill="1" applyBorder="1" applyAlignment="1" applyProtection="1">
      <alignment horizontal="center" vertical="center" wrapText="1"/>
      <protection locked="0"/>
    </xf>
    <xf numFmtId="165" fontId="10" fillId="21" borderId="22" xfId="7" applyNumberFormat="1" applyFont="1" applyFill="1" applyBorder="1" applyAlignment="1" applyProtection="1">
      <alignment horizontal="center" vertical="center" wrapText="1"/>
      <protection locked="0"/>
    </xf>
    <xf numFmtId="0" fontId="12" fillId="15" borderId="25" xfId="7" applyFont="1" applyFill="1" applyBorder="1" applyAlignment="1" applyProtection="1">
      <alignment horizontal="left" vertical="center" wrapText="1"/>
      <protection locked="0"/>
    </xf>
    <xf numFmtId="0" fontId="12" fillId="15" borderId="32" xfId="7" applyFont="1" applyFill="1" applyBorder="1" applyAlignment="1" applyProtection="1">
      <alignment horizontal="left" vertical="center" wrapText="1"/>
      <protection locked="0"/>
    </xf>
    <xf numFmtId="49" fontId="14" fillId="2" borderId="25" xfId="4" applyNumberFormat="1" applyFont="1" applyFill="1" applyBorder="1" applyAlignment="1" applyProtection="1">
      <alignment horizontal="center" vertical="center" wrapText="1"/>
      <protection locked="0"/>
    </xf>
    <xf numFmtId="49" fontId="14" fillId="21" borderId="20" xfId="4" applyNumberFormat="1" applyFont="1" applyFill="1" applyBorder="1" applyAlignment="1" applyProtection="1">
      <alignment horizontal="center" vertical="center" wrapText="1"/>
      <protection locked="0"/>
    </xf>
    <xf numFmtId="49" fontId="14" fillId="21" borderId="21" xfId="4" applyNumberFormat="1" applyFont="1" applyFill="1" applyBorder="1" applyAlignment="1" applyProtection="1">
      <alignment horizontal="center" vertical="center" wrapText="1"/>
      <protection locked="0"/>
    </xf>
    <xf numFmtId="0" fontId="12" fillId="15" borderId="2" xfId="7" applyFont="1" applyFill="1" applyBorder="1" applyAlignment="1" applyProtection="1">
      <alignment horizontal="left" vertical="center" wrapText="1"/>
      <protection locked="0"/>
    </xf>
    <xf numFmtId="0" fontId="12" fillId="15" borderId="7" xfId="7" applyFont="1" applyFill="1" applyBorder="1" applyAlignment="1" applyProtection="1">
      <alignment horizontal="left" vertical="center" wrapText="1"/>
      <protection locked="0"/>
    </xf>
    <xf numFmtId="49" fontId="14" fillId="2" borderId="2" xfId="4" applyNumberFormat="1" applyFont="1" applyFill="1" applyBorder="1" applyAlignment="1" applyProtection="1">
      <alignment horizontal="center" vertical="center" wrapText="1"/>
      <protection locked="0"/>
    </xf>
    <xf numFmtId="49" fontId="14" fillId="21" borderId="3" xfId="4" applyNumberFormat="1" applyFont="1" applyFill="1" applyBorder="1" applyAlignment="1" applyProtection="1">
      <alignment horizontal="center" vertical="center" wrapText="1"/>
      <protection locked="0"/>
    </xf>
    <xf numFmtId="49" fontId="14" fillId="21" borderId="22" xfId="4" applyNumberFormat="1" applyFont="1" applyFill="1" applyBorder="1" applyAlignment="1" applyProtection="1">
      <alignment horizontal="center" vertical="center" wrapText="1"/>
      <protection locked="0"/>
    </xf>
    <xf numFmtId="49" fontId="21" fillId="18" borderId="41" xfId="7" applyNumberFormat="1" applyFont="1" applyFill="1" applyBorder="1" applyAlignment="1" applyProtection="1">
      <alignment horizontal="center" vertical="center" wrapText="1"/>
      <protection locked="0"/>
    </xf>
    <xf numFmtId="49" fontId="21" fillId="19" borderId="14" xfId="7" applyNumberFormat="1" applyFont="1" applyFill="1" applyBorder="1" applyAlignment="1" applyProtection="1">
      <alignment horizontal="center" vertical="center" wrapText="1"/>
      <protection locked="0"/>
    </xf>
    <xf numFmtId="49" fontId="21" fillId="19" borderId="89" xfId="7" applyNumberFormat="1" applyFont="1" applyFill="1" applyBorder="1" applyAlignment="1" applyProtection="1">
      <alignment horizontal="center" vertical="center" wrapText="1"/>
      <protection locked="0"/>
    </xf>
    <xf numFmtId="165" fontId="10" fillId="2" borderId="25" xfId="7" applyNumberFormat="1" applyFont="1" applyFill="1" applyBorder="1" applyAlignment="1" applyProtection="1">
      <alignment horizontal="center" vertical="center" wrapText="1"/>
      <protection locked="0"/>
    </xf>
    <xf numFmtId="165" fontId="10" fillId="21" borderId="20" xfId="7" applyNumberFormat="1" applyFont="1" applyFill="1" applyBorder="1" applyAlignment="1" applyProtection="1">
      <alignment horizontal="center" vertical="center" wrapText="1"/>
      <protection locked="0"/>
    </xf>
    <xf numFmtId="165" fontId="10" fillId="21" borderId="21" xfId="7" applyNumberFormat="1" applyFont="1" applyFill="1" applyBorder="1" applyAlignment="1" applyProtection="1">
      <alignment horizontal="center" vertical="center" wrapText="1"/>
      <protection locked="0"/>
    </xf>
    <xf numFmtId="165" fontId="10" fillId="2" borderId="15" xfId="7" applyNumberFormat="1" applyFont="1" applyFill="1" applyBorder="1" applyAlignment="1" applyProtection="1">
      <alignment horizontal="center" vertical="center" wrapText="1"/>
      <protection locked="0"/>
    </xf>
    <xf numFmtId="165" fontId="10" fillId="21" borderId="76" xfId="7" applyNumberFormat="1" applyFont="1" applyFill="1" applyBorder="1" applyAlignment="1" applyProtection="1">
      <alignment horizontal="center" vertical="center" wrapText="1"/>
      <protection locked="0"/>
    </xf>
    <xf numFmtId="165" fontId="10" fillId="21" borderId="77" xfId="7" applyNumberFormat="1" applyFont="1" applyFill="1" applyBorder="1" applyAlignment="1" applyProtection="1">
      <alignment horizontal="center" vertical="center" wrapText="1"/>
      <protection locked="0"/>
    </xf>
    <xf numFmtId="14" fontId="10" fillId="2" borderId="2" xfId="7" applyNumberFormat="1" applyFont="1" applyFill="1" applyBorder="1" applyAlignment="1" applyProtection="1">
      <alignment horizontal="center" vertical="center" wrapText="1"/>
      <protection locked="0"/>
    </xf>
    <xf numFmtId="49" fontId="10" fillId="21" borderId="3" xfId="7" applyNumberFormat="1" applyFont="1" applyFill="1" applyBorder="1" applyAlignment="1" applyProtection="1">
      <alignment horizontal="center" vertical="center" wrapText="1"/>
      <protection locked="0"/>
    </xf>
    <xf numFmtId="49" fontId="10" fillId="21" borderId="22" xfId="7" applyNumberFormat="1" applyFont="1" applyFill="1" applyBorder="1" applyAlignment="1" applyProtection="1">
      <alignment horizontal="center" vertical="center" wrapText="1"/>
      <protection locked="0"/>
    </xf>
    <xf numFmtId="49" fontId="21" fillId="18" borderId="52" xfId="7" applyNumberFormat="1" applyFont="1" applyFill="1" applyBorder="1" applyAlignment="1" applyProtection="1">
      <alignment horizontal="center" vertical="center" wrapText="1"/>
      <protection locked="0"/>
    </xf>
    <xf numFmtId="49" fontId="21" fillId="19" borderId="49" xfId="7" applyNumberFormat="1" applyFont="1" applyFill="1" applyBorder="1" applyAlignment="1" applyProtection="1">
      <alignment horizontal="center" vertical="center" wrapText="1"/>
      <protection locked="0"/>
    </xf>
    <xf numFmtId="49" fontId="21" fillId="19" borderId="48" xfId="7" applyNumberFormat="1" applyFont="1" applyFill="1" applyBorder="1" applyAlignment="1" applyProtection="1">
      <alignment horizontal="center" vertical="center" wrapText="1"/>
      <protection locked="0"/>
    </xf>
    <xf numFmtId="0" fontId="10" fillId="2" borderId="25" xfId="7" applyFont="1" applyFill="1" applyBorder="1" applyAlignment="1" applyProtection="1">
      <alignment horizontal="center" vertical="center" wrapText="1"/>
      <protection locked="0"/>
    </xf>
    <xf numFmtId="0" fontId="10" fillId="21" borderId="20" xfId="7" applyFont="1" applyFill="1" applyBorder="1" applyAlignment="1" applyProtection="1">
      <alignment horizontal="center" vertical="center" wrapText="1"/>
      <protection locked="0"/>
    </xf>
    <xf numFmtId="0" fontId="10" fillId="21" borderId="21" xfId="7" applyFont="1" applyFill="1" applyBorder="1" applyAlignment="1" applyProtection="1">
      <alignment horizontal="center" vertical="center" wrapText="1"/>
      <protection locked="0"/>
    </xf>
    <xf numFmtId="9" fontId="10" fillId="7" borderId="68" xfId="0" applyNumberFormat="1" applyFont="1" applyFill="1" applyBorder="1" applyAlignment="1">
      <alignment horizontal="left" vertical="center" wrapText="1"/>
    </xf>
    <xf numFmtId="9" fontId="10" fillId="7" borderId="69" xfId="0" applyNumberFormat="1" applyFont="1" applyFill="1" applyBorder="1" applyAlignment="1">
      <alignment horizontal="left" vertical="center" wrapText="1"/>
    </xf>
    <xf numFmtId="9" fontId="10" fillId="7" borderId="37" xfId="0" applyNumberFormat="1" applyFont="1" applyFill="1" applyBorder="1" applyAlignment="1">
      <alignment horizontal="left" vertical="center" wrapText="1"/>
    </xf>
    <xf numFmtId="9" fontId="9" fillId="7" borderId="101" xfId="4" applyNumberFormat="1" applyFill="1" applyBorder="1" applyAlignment="1">
      <alignment horizontal="left" vertical="center" wrapText="1"/>
    </xf>
    <xf numFmtId="9" fontId="9" fillId="7" borderId="69" xfId="4" applyNumberFormat="1" applyFill="1" applyBorder="1" applyAlignment="1">
      <alignment horizontal="left" vertical="center" wrapText="1"/>
    </xf>
    <xf numFmtId="9" fontId="9" fillId="7" borderId="70" xfId="4" applyNumberFormat="1" applyFill="1" applyBorder="1" applyAlignment="1">
      <alignment horizontal="left" vertical="center" wrapText="1"/>
    </xf>
    <xf numFmtId="0" fontId="15" fillId="23" borderId="4" xfId="0" applyFont="1" applyFill="1" applyBorder="1" applyAlignment="1">
      <alignment horizontal="left" vertical="center"/>
    </xf>
    <xf numFmtId="0" fontId="15" fillId="23" borderId="5" xfId="0" applyFont="1" applyFill="1" applyBorder="1" applyAlignment="1">
      <alignment horizontal="left" vertical="center"/>
    </xf>
    <xf numFmtId="14" fontId="13" fillId="7" borderId="1" xfId="0" applyNumberFormat="1" applyFont="1" applyFill="1" applyBorder="1" applyAlignment="1" applyProtection="1">
      <alignment horizontal="center" vertical="center" wrapText="1"/>
      <protection locked="0"/>
    </xf>
    <xf numFmtId="14" fontId="13" fillId="7" borderId="5" xfId="0" applyNumberFormat="1" applyFont="1" applyFill="1" applyBorder="1" applyAlignment="1" applyProtection="1">
      <alignment horizontal="center" vertical="center" wrapText="1"/>
      <protection locked="0"/>
    </xf>
    <xf numFmtId="9" fontId="10" fillId="7" borderId="1" xfId="5" applyFont="1" applyFill="1" applyBorder="1" applyAlignment="1">
      <alignment horizontal="center" vertical="center" wrapText="1"/>
    </xf>
    <xf numFmtId="9" fontId="10" fillId="7" borderId="5" xfId="5" applyFont="1" applyFill="1" applyBorder="1" applyAlignment="1">
      <alignment horizontal="center" vertical="center" wrapText="1"/>
    </xf>
    <xf numFmtId="0" fontId="15" fillId="20" borderId="38" xfId="0" applyFont="1" applyFill="1" applyBorder="1" applyAlignment="1">
      <alignment horizontal="left" vertical="center" wrapText="1"/>
    </xf>
    <xf numFmtId="0" fontId="15" fillId="20" borderId="33" xfId="0" applyFont="1" applyFill="1" applyBorder="1" applyAlignment="1">
      <alignment horizontal="left" vertical="center" wrapText="1"/>
    </xf>
    <xf numFmtId="0" fontId="15" fillId="16" borderId="8" xfId="0" applyFont="1" applyFill="1" applyBorder="1" applyAlignment="1">
      <alignment horizontal="left" vertical="center"/>
    </xf>
    <xf numFmtId="0" fontId="15" fillId="16" borderId="1" xfId="0" applyFont="1" applyFill="1" applyBorder="1" applyAlignment="1">
      <alignment horizontal="left" vertical="center"/>
    </xf>
    <xf numFmtId="0" fontId="15" fillId="16" borderId="23" xfId="0" applyFont="1" applyFill="1" applyBorder="1" applyAlignment="1">
      <alignment vertical="center"/>
    </xf>
    <xf numFmtId="0" fontId="15" fillId="16" borderId="7" xfId="0" applyFont="1" applyFill="1" applyBorder="1" applyAlignment="1">
      <alignment vertical="center"/>
    </xf>
    <xf numFmtId="0" fontId="15" fillId="20" borderId="71" xfId="0" applyFont="1" applyFill="1" applyBorder="1" applyAlignment="1">
      <alignment horizontal="left" vertical="center" wrapText="1"/>
    </xf>
    <xf numFmtId="0" fontId="15" fillId="20" borderId="65" xfId="0" applyFont="1" applyFill="1" applyBorder="1" applyAlignment="1">
      <alignment horizontal="left" vertical="center" wrapText="1"/>
    </xf>
    <xf numFmtId="14" fontId="13" fillId="7" borderId="8" xfId="0" applyNumberFormat="1" applyFont="1" applyFill="1" applyBorder="1" applyAlignment="1" applyProtection="1">
      <alignment horizontal="center" vertical="center" wrapText="1"/>
      <protection locked="0"/>
    </xf>
    <xf numFmtId="14" fontId="13" fillId="7" borderId="4" xfId="0" applyNumberFormat="1"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0" fontId="10" fillId="7" borderId="8" xfId="0" applyFont="1" applyFill="1" applyBorder="1" applyAlignment="1" applyProtection="1">
      <alignment horizontal="center" vertical="center" wrapText="1"/>
      <protection locked="0"/>
    </xf>
    <xf numFmtId="0" fontId="10" fillId="7" borderId="4" xfId="0" applyFont="1" applyFill="1" applyBorder="1" applyAlignment="1" applyProtection="1">
      <alignment horizontal="center" vertical="center" wrapText="1"/>
      <protection locked="0"/>
    </xf>
    <xf numFmtId="14" fontId="10" fillId="7" borderId="7" xfId="0" applyNumberFormat="1" applyFont="1" applyFill="1" applyBorder="1" applyAlignment="1" applyProtection="1">
      <alignment horizontal="center" vertical="center" wrapText="1"/>
      <protection locked="0"/>
    </xf>
    <xf numFmtId="14" fontId="10" fillId="7" borderId="33" xfId="0" applyNumberFormat="1" applyFont="1" applyFill="1" applyBorder="1" applyAlignment="1" applyProtection="1">
      <alignment horizontal="center" vertical="center" wrapText="1"/>
      <protection locked="0"/>
    </xf>
    <xf numFmtId="9" fontId="10" fillId="7" borderId="8" xfId="5" applyFont="1" applyFill="1" applyBorder="1" applyAlignment="1">
      <alignment horizontal="center" vertical="center" wrapText="1"/>
    </xf>
    <xf numFmtId="9" fontId="10" fillId="7" borderId="4" xfId="5" applyFont="1" applyFill="1" applyBorder="1" applyAlignment="1">
      <alignment horizontal="center" vertical="center" wrapText="1"/>
    </xf>
    <xf numFmtId="0" fontId="15" fillId="20" borderId="2" xfId="0" applyFont="1" applyFill="1" applyBorder="1" applyAlignment="1">
      <alignment horizontal="left" vertical="center" wrapText="1"/>
    </xf>
    <xf numFmtId="0" fontId="15" fillId="20" borderId="7" xfId="0" applyFont="1" applyFill="1" applyBorder="1" applyAlignment="1">
      <alignment horizontal="left" vertical="center" wrapText="1"/>
    </xf>
    <xf numFmtId="0" fontId="15" fillId="15" borderId="8" xfId="0" applyFont="1" applyFill="1" applyBorder="1" applyAlignment="1">
      <alignment horizontal="left" vertical="center"/>
    </xf>
    <xf numFmtId="0" fontId="15" fillId="15" borderId="1" xfId="0" applyFont="1" applyFill="1" applyBorder="1" applyAlignment="1">
      <alignment horizontal="left" vertical="center"/>
    </xf>
    <xf numFmtId="0" fontId="15" fillId="15" borderId="4" xfId="0" applyFont="1" applyFill="1" applyBorder="1" applyAlignment="1">
      <alignment horizontal="left" vertical="center"/>
    </xf>
    <xf numFmtId="0" fontId="15" fillId="15" borderId="5" xfId="0" applyFont="1" applyFill="1" applyBorder="1" applyAlignment="1">
      <alignment horizontal="left" vertical="center"/>
    </xf>
    <xf numFmtId="0" fontId="10" fillId="0" borderId="54" xfId="0" applyFont="1" applyBorder="1" applyAlignment="1">
      <alignment horizontal="left" vertical="center"/>
    </xf>
    <xf numFmtId="0" fontId="10" fillId="0" borderId="85" xfId="0" applyFont="1" applyBorder="1" applyAlignment="1">
      <alignment horizontal="left" vertical="center"/>
    </xf>
    <xf numFmtId="9" fontId="10" fillId="7" borderId="70" xfId="0" applyNumberFormat="1" applyFont="1" applyFill="1" applyBorder="1" applyAlignment="1">
      <alignment horizontal="left" vertical="center" wrapText="1"/>
    </xf>
    <xf numFmtId="9" fontId="10" fillId="7" borderId="52" xfId="0" applyNumberFormat="1" applyFont="1" applyFill="1" applyBorder="1" applyAlignment="1">
      <alignment horizontal="center" vertical="center" wrapText="1"/>
    </xf>
    <xf numFmtId="9" fontId="10" fillId="7" borderId="49" xfId="0" applyNumberFormat="1" applyFont="1" applyFill="1" applyBorder="1" applyAlignment="1">
      <alignment horizontal="center" vertical="center" wrapText="1"/>
    </xf>
    <xf numFmtId="9" fontId="10" fillId="7" borderId="48" xfId="0" applyNumberFormat="1" applyFont="1" applyFill="1" applyBorder="1" applyAlignment="1">
      <alignment horizontal="center" vertical="center" wrapText="1"/>
    </xf>
    <xf numFmtId="0" fontId="21" fillId="22" borderId="41" xfId="0" applyFont="1" applyFill="1" applyBorder="1" applyAlignment="1">
      <alignment horizontal="left" vertical="center"/>
    </xf>
    <xf numFmtId="0" fontId="21" fillId="22" borderId="64" xfId="0" applyFont="1" applyFill="1" applyBorder="1" applyAlignment="1">
      <alignment horizontal="left" vertical="center"/>
    </xf>
    <xf numFmtId="0" fontId="10" fillId="0" borderId="0" xfId="0" applyFont="1" applyAlignment="1">
      <alignment vertical="center"/>
    </xf>
    <xf numFmtId="0" fontId="15" fillId="23" borderId="73" xfId="0" applyFont="1" applyFill="1" applyBorder="1" applyAlignment="1">
      <alignment horizontal="left" vertical="center"/>
    </xf>
    <xf numFmtId="0" fontId="15" fillId="23" borderId="59" xfId="0" applyFont="1" applyFill="1" applyBorder="1" applyAlignment="1">
      <alignment horizontal="left" vertical="center"/>
    </xf>
    <xf numFmtId="0" fontId="21" fillId="22" borderId="7" xfId="0" applyFont="1" applyFill="1" applyBorder="1" applyAlignment="1">
      <alignment horizontal="left" vertical="center"/>
    </xf>
    <xf numFmtId="0" fontId="21" fillId="22" borderId="1" xfId="0" applyFont="1" applyFill="1" applyBorder="1" applyAlignment="1">
      <alignment horizontal="left" vertical="center"/>
    </xf>
    <xf numFmtId="0" fontId="15" fillId="23" borderId="7" xfId="0" applyFont="1" applyFill="1" applyBorder="1" applyAlignment="1">
      <alignment horizontal="left" vertical="center"/>
    </xf>
    <xf numFmtId="0" fontId="15" fillId="23" borderId="1" xfId="0" applyFont="1" applyFill="1" applyBorder="1" applyAlignment="1">
      <alignment horizontal="left" vertical="center"/>
    </xf>
    <xf numFmtId="0" fontId="21" fillId="22" borderId="32" xfId="0" applyFont="1" applyFill="1" applyBorder="1" applyAlignment="1">
      <alignment horizontal="left" vertical="center"/>
    </xf>
    <xf numFmtId="0" fontId="21" fillId="22" borderId="24" xfId="0" applyFont="1" applyFill="1" applyBorder="1" applyAlignment="1">
      <alignment horizontal="left" vertical="center"/>
    </xf>
    <xf numFmtId="0" fontId="15" fillId="23" borderId="89" xfId="0" applyFont="1" applyFill="1" applyBorder="1" applyAlignment="1">
      <alignment horizontal="left" vertical="center"/>
    </xf>
    <xf numFmtId="0" fontId="15" fillId="23" borderId="51" xfId="0" applyFont="1" applyFill="1" applyBorder="1" applyAlignment="1">
      <alignment horizontal="left" vertical="center"/>
    </xf>
    <xf numFmtId="0" fontId="15" fillId="23" borderId="33" xfId="0" applyFont="1" applyFill="1" applyBorder="1" applyAlignment="1">
      <alignment horizontal="left" vertical="center"/>
    </xf>
    <xf numFmtId="0" fontId="15" fillId="23" borderId="32" xfId="0" applyFont="1" applyFill="1" applyBorder="1" applyAlignment="1">
      <alignment horizontal="left" vertical="center"/>
    </xf>
    <xf numFmtId="0" fontId="15" fillId="23" borderId="24" xfId="0" applyFont="1" applyFill="1" applyBorder="1" applyAlignment="1">
      <alignment horizontal="left" vertical="center"/>
    </xf>
    <xf numFmtId="14" fontId="10" fillId="7" borderId="52" xfId="0" applyNumberFormat="1" applyFont="1" applyFill="1" applyBorder="1" applyAlignment="1">
      <alignment horizontal="center" vertical="center" wrapText="1"/>
    </xf>
    <xf numFmtId="14" fontId="10" fillId="7" borderId="49" xfId="0" applyNumberFormat="1" applyFont="1" applyFill="1" applyBorder="1" applyAlignment="1">
      <alignment horizontal="center" vertical="center" wrapText="1"/>
    </xf>
    <xf numFmtId="14" fontId="10" fillId="7" borderId="48" xfId="0" applyNumberFormat="1"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43" xfId="0" applyFont="1" applyFill="1" applyBorder="1" applyAlignment="1">
      <alignment horizontal="center" vertical="center" wrapText="1"/>
    </xf>
    <xf numFmtId="0" fontId="10" fillId="7" borderId="31" xfId="0" applyFont="1" applyFill="1" applyBorder="1" applyAlignment="1">
      <alignment horizontal="center" vertical="center" wrapText="1"/>
    </xf>
    <xf numFmtId="9" fontId="10" fillId="7" borderId="42" xfId="0" applyNumberFormat="1" applyFont="1" applyFill="1" applyBorder="1" applyAlignment="1">
      <alignment horizontal="center" vertical="center" wrapText="1"/>
    </xf>
    <xf numFmtId="9" fontId="10" fillId="7" borderId="43" xfId="0" applyNumberFormat="1" applyFont="1" applyFill="1" applyBorder="1" applyAlignment="1">
      <alignment horizontal="center" vertical="center" wrapText="1"/>
    </xf>
    <xf numFmtId="9" fontId="10" fillId="7" borderId="31" xfId="0" applyNumberFormat="1" applyFont="1" applyFill="1" applyBorder="1" applyAlignment="1">
      <alignment horizontal="center" vertical="center" wrapText="1"/>
    </xf>
    <xf numFmtId="0" fontId="15" fillId="23" borderId="12" xfId="0" applyFont="1" applyFill="1" applyBorder="1" applyAlignment="1">
      <alignment horizontal="left" vertical="center"/>
    </xf>
    <xf numFmtId="0" fontId="15" fillId="23" borderId="34" xfId="0" applyFont="1" applyFill="1" applyBorder="1" applyAlignment="1">
      <alignment horizontal="left" vertical="center"/>
    </xf>
    <xf numFmtId="0" fontId="15" fillId="26" borderId="19" xfId="0" applyFont="1" applyFill="1" applyBorder="1" applyAlignment="1">
      <alignment horizontal="left" vertical="center"/>
    </xf>
    <xf numFmtId="0" fontId="15" fillId="26" borderId="20" xfId="0" applyFont="1" applyFill="1" applyBorder="1" applyAlignment="1">
      <alignment horizontal="left" vertical="center"/>
    </xf>
    <xf numFmtId="0" fontId="15" fillId="26" borderId="21" xfId="0" applyFont="1" applyFill="1" applyBorder="1" applyAlignment="1">
      <alignment horizontal="left" vertical="center"/>
    </xf>
    <xf numFmtId="0" fontId="10" fillId="7" borderId="1" xfId="0" applyFont="1" applyFill="1" applyBorder="1" applyAlignment="1" applyProtection="1">
      <alignment horizontal="center" vertical="center" wrapText="1"/>
      <protection locked="0"/>
    </xf>
    <xf numFmtId="0" fontId="10" fillId="7" borderId="5" xfId="0" applyFont="1" applyFill="1" applyBorder="1" applyAlignment="1" applyProtection="1">
      <alignment horizontal="center" vertical="center" wrapText="1"/>
      <protection locked="0"/>
    </xf>
    <xf numFmtId="0" fontId="21" fillId="19" borderId="52" xfId="0" applyFont="1" applyFill="1" applyBorder="1" applyAlignment="1">
      <alignment horizontal="center" vertical="center" textRotation="90" wrapText="1"/>
    </xf>
    <xf numFmtId="0" fontId="21" fillId="19" borderId="49" xfId="0" applyFont="1" applyFill="1" applyBorder="1" applyAlignment="1">
      <alignment horizontal="center" vertical="center" textRotation="90" wrapText="1"/>
    </xf>
    <xf numFmtId="0" fontId="21" fillId="19" borderId="55" xfId="0" applyFont="1" applyFill="1" applyBorder="1" applyAlignment="1">
      <alignment horizontal="center" vertical="center" textRotation="90" wrapText="1"/>
    </xf>
    <xf numFmtId="0" fontId="21" fillId="19" borderId="57" xfId="0" applyFont="1" applyFill="1" applyBorder="1" applyAlignment="1">
      <alignment horizontal="center" vertical="center" textRotation="90" wrapText="1"/>
    </xf>
    <xf numFmtId="0" fontId="15" fillId="26" borderId="4" xfId="0" applyFont="1" applyFill="1" applyBorder="1" applyAlignment="1">
      <alignment horizontal="left" vertical="center"/>
    </xf>
    <xf numFmtId="0" fontId="15" fillId="26" borderId="5" xfId="0" applyFont="1" applyFill="1" applyBorder="1" applyAlignment="1">
      <alignment horizontal="left" vertical="center"/>
    </xf>
    <xf numFmtId="0" fontId="21" fillId="18" borderId="19" xfId="0" applyFont="1" applyFill="1" applyBorder="1" applyAlignment="1">
      <alignment horizontal="left" vertical="center"/>
    </xf>
    <xf numFmtId="0" fontId="21" fillId="18" borderId="20" xfId="0" applyFont="1" applyFill="1" applyBorder="1" applyAlignment="1">
      <alignment horizontal="left" vertical="center"/>
    </xf>
    <xf numFmtId="0" fontId="12" fillId="15" borderId="23" xfId="0" applyFont="1" applyFill="1" applyBorder="1" applyAlignment="1">
      <alignment horizontal="left" vertical="center"/>
    </xf>
    <xf numFmtId="0" fontId="12" fillId="15" borderId="7" xfId="0" applyFont="1" applyFill="1" applyBorder="1" applyAlignment="1">
      <alignment horizontal="left" vertical="center"/>
    </xf>
    <xf numFmtId="0" fontId="12" fillId="15" borderId="8" xfId="0" applyFont="1" applyFill="1" applyBorder="1" applyAlignment="1">
      <alignment horizontal="left" vertical="center"/>
    </xf>
    <xf numFmtId="0" fontId="12" fillId="15" borderId="1" xfId="0" applyFont="1" applyFill="1" applyBorder="1" applyAlignment="1">
      <alignment horizontal="left" vertical="center"/>
    </xf>
    <xf numFmtId="0" fontId="12" fillId="15" borderId="4" xfId="0" applyFont="1" applyFill="1" applyBorder="1" applyAlignment="1">
      <alignment horizontal="left" vertical="center"/>
    </xf>
    <xf numFmtId="0" fontId="12" fillId="15" borderId="5" xfId="0" applyFont="1" applyFill="1" applyBorder="1" applyAlignment="1">
      <alignment horizontal="left" vertical="center"/>
    </xf>
    <xf numFmtId="0" fontId="10" fillId="0" borderId="50" xfId="0" applyFont="1" applyBorder="1" applyAlignment="1">
      <alignment horizontal="left" vertical="center"/>
    </xf>
    <xf numFmtId="0" fontId="12" fillId="15" borderId="38" xfId="0" applyFont="1" applyFill="1" applyBorder="1" applyAlignment="1">
      <alignment horizontal="left" vertical="center"/>
    </xf>
    <xf numFmtId="0" fontId="12" fillId="15" borderId="33" xfId="0" applyFont="1" applyFill="1" applyBorder="1" applyAlignment="1">
      <alignment horizontal="left" vertical="center"/>
    </xf>
    <xf numFmtId="14" fontId="10" fillId="7" borderId="1" xfId="0" applyNumberFormat="1" applyFont="1" applyFill="1" applyBorder="1" applyAlignment="1" applyProtection="1">
      <alignment horizontal="center" vertical="center" wrapText="1"/>
      <protection locked="0"/>
    </xf>
    <xf numFmtId="14" fontId="10" fillId="7" borderId="5" xfId="0" applyNumberFormat="1" applyFont="1" applyFill="1" applyBorder="1" applyAlignment="1" applyProtection="1">
      <alignment horizontal="center" vertical="center" wrapText="1"/>
      <protection locked="0"/>
    </xf>
    <xf numFmtId="0" fontId="16" fillId="0" borderId="62" xfId="0" applyFont="1" applyBorder="1" applyAlignment="1">
      <alignment horizontal="left" vertical="center"/>
    </xf>
    <xf numFmtId="0" fontId="15" fillId="20" borderId="23" xfId="0" applyFont="1" applyFill="1" applyBorder="1" applyAlignment="1">
      <alignment horizontal="left" vertical="center" wrapText="1"/>
    </xf>
    <xf numFmtId="0" fontId="21" fillId="25" borderId="17" xfId="0" applyFont="1" applyFill="1" applyBorder="1" applyAlignment="1">
      <alignment horizontal="left" vertical="center"/>
    </xf>
    <xf numFmtId="0" fontId="21" fillId="25" borderId="24" xfId="0" applyFont="1" applyFill="1" applyBorder="1" applyAlignment="1">
      <alignment horizontal="left" vertical="center"/>
    </xf>
    <xf numFmtId="0" fontId="21" fillId="25" borderId="18" xfId="0" applyFont="1" applyFill="1" applyBorder="1" applyAlignment="1">
      <alignment horizontal="left" vertical="center"/>
    </xf>
    <xf numFmtId="0" fontId="10" fillId="0" borderId="0" xfId="0" applyFont="1" applyAlignment="1">
      <alignment horizontal="center" vertical="center"/>
    </xf>
    <xf numFmtId="0" fontId="13" fillId="7" borderId="1" xfId="0" applyFont="1" applyFill="1" applyBorder="1" applyAlignment="1" applyProtection="1">
      <alignment horizontal="center" vertical="center" wrapText="1"/>
      <protection locked="0"/>
    </xf>
    <xf numFmtId="0" fontId="13" fillId="7" borderId="34"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2" fillId="15" borderId="44" xfId="0" applyFont="1" applyFill="1" applyBorder="1" applyAlignment="1">
      <alignment horizontal="center" vertical="center"/>
    </xf>
    <xf numFmtId="0" fontId="12" fillId="15" borderId="55" xfId="0" applyFont="1" applyFill="1" applyBorder="1" applyAlignment="1">
      <alignment horizontal="center" vertical="center"/>
    </xf>
    <xf numFmtId="0" fontId="12" fillId="15" borderId="71" xfId="0" applyFont="1" applyFill="1" applyBorder="1" applyAlignment="1">
      <alignment horizontal="center" vertical="center"/>
    </xf>
    <xf numFmtId="0" fontId="13" fillId="7" borderId="29" xfId="0" applyFont="1" applyFill="1" applyBorder="1" applyAlignment="1" applyProtection="1">
      <alignment horizontal="center" vertical="center" wrapText="1"/>
      <protection locked="0"/>
    </xf>
    <xf numFmtId="0" fontId="10" fillId="7" borderId="53" xfId="0" applyFont="1" applyFill="1" applyBorder="1" applyAlignment="1">
      <alignment horizontal="left" vertical="center" wrapText="1"/>
    </xf>
    <xf numFmtId="0" fontId="10" fillId="7" borderId="75" xfId="0" applyFont="1" applyFill="1" applyBorder="1" applyAlignment="1">
      <alignment horizontal="left" vertical="center" wrapText="1"/>
    </xf>
    <xf numFmtId="0" fontId="12" fillId="15" borderId="48" xfId="0" applyFont="1" applyFill="1" applyBorder="1" applyAlignment="1">
      <alignment horizontal="left" vertical="center"/>
    </xf>
    <xf numFmtId="0" fontId="12" fillId="15" borderId="51" xfId="0" applyFont="1" applyFill="1" applyBorder="1" applyAlignment="1">
      <alignment horizontal="left" vertical="center"/>
    </xf>
    <xf numFmtId="0" fontId="12" fillId="15" borderId="71" xfId="0" applyFont="1" applyFill="1" applyBorder="1" applyAlignment="1">
      <alignment horizontal="left" vertical="center"/>
    </xf>
    <xf numFmtId="0" fontId="12" fillId="15" borderId="76" xfId="0" applyFont="1" applyFill="1" applyBorder="1" applyAlignment="1">
      <alignment horizontal="left" vertical="center"/>
    </xf>
    <xf numFmtId="0" fontId="12" fillId="15" borderId="77" xfId="0" applyFont="1" applyFill="1" applyBorder="1" applyAlignment="1">
      <alignment horizontal="left" vertical="center"/>
    </xf>
    <xf numFmtId="49" fontId="13" fillId="2" borderId="16" xfId="0" applyNumberFormat="1" applyFont="1" applyFill="1" applyBorder="1" applyAlignment="1" applyProtection="1">
      <alignment horizontal="left" vertical="center" wrapText="1"/>
      <protection locked="0"/>
    </xf>
    <xf numFmtId="49" fontId="13" fillId="2" borderId="46" xfId="0" applyNumberFormat="1" applyFont="1" applyFill="1" applyBorder="1" applyAlignment="1" applyProtection="1">
      <alignment horizontal="left" vertical="center" wrapText="1"/>
      <protection locked="0"/>
    </xf>
    <xf numFmtId="0" fontId="12" fillId="15" borderId="26" xfId="0" applyFont="1" applyFill="1" applyBorder="1" applyAlignment="1">
      <alignment horizontal="left" vertical="center"/>
    </xf>
    <xf numFmtId="0" fontId="12" fillId="15" borderId="28" xfId="0" applyFont="1" applyFill="1" applyBorder="1" applyAlignment="1">
      <alignment horizontal="left" vertical="center"/>
    </xf>
    <xf numFmtId="0" fontId="15" fillId="15" borderId="23" xfId="0" applyFont="1" applyFill="1" applyBorder="1" applyAlignment="1">
      <alignment horizontal="left" vertical="center"/>
    </xf>
    <xf numFmtId="0" fontId="15" fillId="15" borderId="7" xfId="0" applyFont="1" applyFill="1" applyBorder="1" applyAlignment="1">
      <alignment horizontal="left" vertical="center"/>
    </xf>
    <xf numFmtId="14" fontId="13" fillId="7" borderId="29" xfId="0" applyNumberFormat="1" applyFont="1" applyFill="1" applyBorder="1" applyAlignment="1" applyProtection="1">
      <alignment horizontal="center" vertical="center" wrapText="1"/>
      <protection locked="0"/>
    </xf>
    <xf numFmtId="14" fontId="13" fillId="7" borderId="49" xfId="0" applyNumberFormat="1" applyFont="1" applyFill="1" applyBorder="1" applyAlignment="1" applyProtection="1">
      <alignment horizontal="center" vertical="center" wrapText="1"/>
      <protection locked="0"/>
    </xf>
    <xf numFmtId="14" fontId="13" fillId="7" borderId="48" xfId="0" applyNumberFormat="1" applyFont="1" applyFill="1" applyBorder="1" applyAlignment="1" applyProtection="1">
      <alignment horizontal="center" vertical="center" wrapText="1"/>
      <protection locked="0"/>
    </xf>
    <xf numFmtId="14" fontId="13" fillId="7" borderId="12" xfId="0" applyNumberFormat="1" applyFont="1" applyFill="1" applyBorder="1" applyAlignment="1" applyProtection="1">
      <alignment horizontal="center" vertical="center" wrapText="1"/>
      <protection locked="0"/>
    </xf>
    <xf numFmtId="14" fontId="13" fillId="7" borderId="14" xfId="0" applyNumberFormat="1" applyFont="1" applyFill="1" applyBorder="1" applyAlignment="1" applyProtection="1">
      <alignment horizontal="center" vertical="center" wrapText="1"/>
      <protection locked="0"/>
    </xf>
    <xf numFmtId="14" fontId="13" fillId="7" borderId="89" xfId="0" applyNumberFormat="1" applyFont="1" applyFill="1" applyBorder="1" applyAlignment="1" applyProtection="1">
      <alignment horizontal="center" vertical="center" wrapText="1"/>
      <protection locked="0"/>
    </xf>
    <xf numFmtId="0" fontId="10" fillId="7" borderId="47" xfId="0" applyFont="1" applyFill="1" applyBorder="1" applyAlignment="1">
      <alignment horizontal="left" vertical="center" wrapText="1"/>
    </xf>
    <xf numFmtId="0" fontId="10" fillId="7" borderId="77" xfId="0" applyFont="1" applyFill="1" applyBorder="1" applyAlignment="1">
      <alignment horizontal="left" vertical="center" wrapText="1"/>
    </xf>
    <xf numFmtId="0" fontId="10" fillId="7" borderId="30" xfId="0" applyFont="1" applyFill="1" applyBorder="1" applyAlignment="1">
      <alignment horizontal="left" vertical="center" wrapText="1"/>
    </xf>
    <xf numFmtId="0" fontId="10" fillId="7" borderId="27" xfId="0" applyFont="1" applyFill="1" applyBorder="1" applyAlignment="1">
      <alignment horizontal="left" vertical="center" wrapText="1"/>
    </xf>
    <xf numFmtId="14" fontId="13" fillId="7" borderId="34" xfId="0" applyNumberFormat="1" applyFont="1" applyFill="1" applyBorder="1" applyAlignment="1" applyProtection="1">
      <alignment horizontal="center" vertical="center" wrapText="1"/>
      <protection locked="0"/>
    </xf>
    <xf numFmtId="14" fontId="13" fillId="7" borderId="51" xfId="0" applyNumberFormat="1" applyFont="1" applyFill="1" applyBorder="1" applyAlignment="1" applyProtection="1">
      <alignment horizontal="center" vertical="center" wrapText="1"/>
      <protection locked="0"/>
    </xf>
    <xf numFmtId="0" fontId="15" fillId="15" borderId="38" xfId="0" applyFont="1" applyFill="1" applyBorder="1" applyAlignment="1">
      <alignment horizontal="left" vertical="center"/>
    </xf>
    <xf numFmtId="0" fontId="15" fillId="15" borderId="33" xfId="0" applyFont="1" applyFill="1" applyBorder="1" applyAlignment="1">
      <alignment horizontal="left" vertical="center"/>
    </xf>
    <xf numFmtId="0" fontId="10" fillId="0" borderId="0" xfId="0" applyFont="1" applyAlignment="1">
      <alignment horizontal="left" vertical="center"/>
    </xf>
    <xf numFmtId="0" fontId="21" fillId="19" borderId="25" xfId="0" applyFont="1" applyFill="1" applyBorder="1" applyAlignment="1">
      <alignment horizontal="left" vertical="center" wrapText="1"/>
    </xf>
    <xf numFmtId="0" fontId="21" fillId="19" borderId="32" xfId="0" applyFont="1" applyFill="1" applyBorder="1" applyAlignment="1">
      <alignment horizontal="left" vertical="center" wrapText="1"/>
    </xf>
    <xf numFmtId="0" fontId="15" fillId="23" borderId="17" xfId="0" applyFont="1" applyFill="1" applyBorder="1" applyAlignment="1">
      <alignment horizontal="left" vertical="center"/>
    </xf>
    <xf numFmtId="0" fontId="15" fillId="23" borderId="26" xfId="0" applyFont="1" applyFill="1" applyBorder="1" applyAlignment="1">
      <alignment horizontal="left" vertical="center"/>
    </xf>
    <xf numFmtId="0" fontId="15" fillId="23" borderId="28" xfId="0" applyFont="1" applyFill="1" applyBorder="1" applyAlignment="1">
      <alignment horizontal="left" vertical="center"/>
    </xf>
    <xf numFmtId="9" fontId="10" fillId="7" borderId="18" xfId="0" applyNumberFormat="1" applyFont="1" applyFill="1" applyBorder="1" applyAlignment="1">
      <alignment horizontal="center" vertical="center" wrapText="1"/>
    </xf>
    <xf numFmtId="9" fontId="10" fillId="7" borderId="27" xfId="0" applyNumberFormat="1" applyFont="1" applyFill="1" applyBorder="1" applyAlignment="1">
      <alignment horizontal="center" vertical="center" wrapText="1"/>
    </xf>
    <xf numFmtId="9" fontId="10" fillId="7" borderId="9" xfId="0" applyNumberFormat="1" applyFont="1" applyFill="1" applyBorder="1" applyAlignment="1">
      <alignment horizontal="center" vertical="center" wrapText="1"/>
    </xf>
    <xf numFmtId="9" fontId="10" fillId="7" borderId="6" xfId="0" applyNumberFormat="1" applyFont="1" applyFill="1" applyBorder="1" applyAlignment="1">
      <alignment horizontal="center" vertical="center" wrapText="1"/>
    </xf>
    <xf numFmtId="0" fontId="15" fillId="0" borderId="32" xfId="0" applyFont="1" applyBorder="1" applyAlignment="1">
      <alignment horizontal="left"/>
    </xf>
    <xf numFmtId="0" fontId="15" fillId="0" borderId="24" xfId="0" applyFont="1" applyBorder="1" applyAlignment="1">
      <alignment horizontal="left"/>
    </xf>
    <xf numFmtId="9" fontId="10" fillId="7" borderId="32" xfId="0" applyNumberFormat="1" applyFont="1" applyFill="1" applyBorder="1" applyAlignment="1">
      <alignment horizontal="center" vertical="center" wrapText="1"/>
    </xf>
    <xf numFmtId="9" fontId="10" fillId="7" borderId="65" xfId="0" applyNumberFormat="1" applyFont="1" applyFill="1" applyBorder="1" applyAlignment="1">
      <alignment horizontal="center" vertical="center" wrapText="1"/>
    </xf>
    <xf numFmtId="9" fontId="10" fillId="7" borderId="7" xfId="0" applyNumberFormat="1" applyFont="1" applyFill="1" applyBorder="1" applyAlignment="1">
      <alignment horizontal="center" vertical="center" wrapText="1"/>
    </xf>
    <xf numFmtId="9" fontId="10" fillId="7" borderId="33" xfId="0" applyNumberFormat="1" applyFont="1" applyFill="1" applyBorder="1" applyAlignment="1">
      <alignment horizontal="center" vertical="center" wrapText="1"/>
    </xf>
    <xf numFmtId="0" fontId="21" fillId="22" borderId="40" xfId="0" applyFont="1" applyFill="1" applyBorder="1" applyAlignment="1">
      <alignment horizontal="center" vertical="center" textRotation="90" wrapText="1"/>
    </xf>
    <xf numFmtId="0" fontId="21" fillId="22" borderId="0" xfId="0" applyFont="1" applyFill="1" applyAlignment="1">
      <alignment horizontal="center" vertical="center" textRotation="90" wrapText="1"/>
    </xf>
    <xf numFmtId="0" fontId="21" fillId="18" borderId="56" xfId="0" applyFont="1" applyFill="1" applyBorder="1" applyAlignment="1">
      <alignment horizontal="center" vertical="center" textRotation="90" wrapText="1"/>
    </xf>
    <xf numFmtId="0" fontId="21" fillId="18" borderId="55" xfId="0" applyFont="1" applyFill="1" applyBorder="1" applyAlignment="1">
      <alignment horizontal="center" vertical="center" textRotation="90" wrapText="1"/>
    </xf>
    <xf numFmtId="0" fontId="21" fillId="18" borderId="57" xfId="0" applyFont="1" applyFill="1" applyBorder="1" applyAlignment="1">
      <alignment horizontal="center" vertical="center" textRotation="90" wrapText="1"/>
    </xf>
    <xf numFmtId="0" fontId="15" fillId="23" borderId="8" xfId="0" applyFont="1" applyFill="1" applyBorder="1" applyAlignment="1">
      <alignment horizontal="left" vertical="center"/>
    </xf>
    <xf numFmtId="0" fontId="21" fillId="24" borderId="12" xfId="0" applyFont="1" applyFill="1" applyBorder="1" applyAlignment="1">
      <alignment horizontal="center" vertical="center" textRotation="90"/>
    </xf>
    <xf numFmtId="0" fontId="21" fillId="24" borderId="14" xfId="0" applyFont="1" applyFill="1" applyBorder="1" applyAlignment="1">
      <alignment horizontal="center" vertical="center" textRotation="90"/>
    </xf>
    <xf numFmtId="0" fontId="15" fillId="16" borderId="38" xfId="0" applyFont="1" applyFill="1" applyBorder="1" applyAlignment="1">
      <alignment vertical="center"/>
    </xf>
    <xf numFmtId="0" fontId="15" fillId="16" borderId="33" xfId="0" applyFont="1" applyFill="1" applyBorder="1" applyAlignment="1">
      <alignment vertical="center"/>
    </xf>
    <xf numFmtId="0" fontId="15" fillId="23" borderId="41" xfId="0" applyFont="1" applyFill="1" applyBorder="1" applyAlignment="1">
      <alignment horizontal="left" vertical="center"/>
    </xf>
    <xf numFmtId="0" fontId="15" fillId="23" borderId="64" xfId="0" applyFont="1" applyFill="1" applyBorder="1" applyAlignment="1">
      <alignment horizontal="left" vertical="center"/>
    </xf>
    <xf numFmtId="0" fontId="15" fillId="0" borderId="7" xfId="0" applyFont="1" applyBorder="1" applyAlignment="1">
      <alignment horizontal="left"/>
    </xf>
    <xf numFmtId="0" fontId="15" fillId="0" borderId="1" xfId="0" applyFont="1" applyBorder="1" applyAlignment="1">
      <alignment horizontal="left"/>
    </xf>
    <xf numFmtId="0" fontId="15" fillId="0" borderId="33" xfId="0" applyFont="1" applyBorder="1" applyAlignment="1">
      <alignment horizontal="left"/>
    </xf>
    <xf numFmtId="0" fontId="15" fillId="0" borderId="5" xfId="0" applyFont="1" applyBorder="1" applyAlignment="1">
      <alignment horizontal="left"/>
    </xf>
    <xf numFmtId="0" fontId="15" fillId="23" borderId="62" xfId="0" applyFont="1" applyFill="1" applyBorder="1" applyAlignment="1">
      <alignment horizontal="left" vertical="center"/>
    </xf>
    <xf numFmtId="0" fontId="21" fillId="19" borderId="2" xfId="0" applyFont="1" applyFill="1" applyBorder="1" applyAlignment="1">
      <alignment horizontal="left" vertical="center" wrapText="1"/>
    </xf>
    <xf numFmtId="0" fontId="21" fillId="19" borderId="7" xfId="0" applyFont="1" applyFill="1" applyBorder="1" applyAlignment="1">
      <alignment horizontal="left" vertical="center" wrapText="1"/>
    </xf>
    <xf numFmtId="0" fontId="13" fillId="6" borderId="19" xfId="0" applyFont="1" applyFill="1" applyBorder="1" applyAlignment="1">
      <alignment horizontal="center" vertical="center"/>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17" xfId="0" applyFont="1" applyFill="1" applyBorder="1" applyAlignment="1">
      <alignment horizontal="left" vertical="center"/>
    </xf>
    <xf numFmtId="0" fontId="13" fillId="6" borderId="18" xfId="0" applyFont="1" applyFill="1" applyBorder="1" applyAlignment="1">
      <alignment horizontal="left" vertical="center"/>
    </xf>
    <xf numFmtId="0" fontId="10" fillId="7" borderId="38" xfId="0" applyFont="1" applyFill="1" applyBorder="1" applyAlignment="1">
      <alignment horizontal="center" vertical="center" wrapText="1"/>
    </xf>
    <xf numFmtId="0" fontId="10" fillId="7" borderId="46" xfId="0" applyFont="1" applyFill="1" applyBorder="1" applyAlignment="1">
      <alignment horizontal="center" vertical="center" wrapText="1"/>
    </xf>
    <xf numFmtId="0" fontId="10" fillId="7" borderId="45" xfId="0" applyFont="1" applyFill="1" applyBorder="1" applyAlignment="1">
      <alignment horizontal="center" vertical="center" wrapText="1"/>
    </xf>
    <xf numFmtId="0" fontId="10" fillId="7" borderId="19" xfId="0" applyFont="1" applyFill="1" applyBorder="1" applyAlignment="1">
      <alignment horizontal="center" vertical="center"/>
    </xf>
    <xf numFmtId="0" fontId="10" fillId="7" borderId="21" xfId="0" applyFont="1" applyFill="1" applyBorder="1" applyAlignment="1">
      <alignment horizontal="center" vertical="center"/>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10" fillId="7" borderId="20" xfId="0" applyFont="1" applyFill="1" applyBorder="1" applyAlignment="1">
      <alignment horizontal="center" vertical="center"/>
    </xf>
    <xf numFmtId="0" fontId="10" fillId="7" borderId="3" xfId="0" applyFont="1" applyFill="1" applyBorder="1" applyAlignment="1">
      <alignment horizontal="center" vertical="center" wrapText="1"/>
    </xf>
    <xf numFmtId="0" fontId="15" fillId="26" borderId="38" xfId="0" applyFont="1" applyFill="1" applyBorder="1" applyAlignment="1">
      <alignment horizontal="left" vertical="center"/>
    </xf>
    <xf numFmtId="0" fontId="15" fillId="26" borderId="45" xfId="0" applyFont="1" applyFill="1" applyBorder="1" applyAlignment="1">
      <alignment horizontal="left" vertical="center"/>
    </xf>
    <xf numFmtId="0" fontId="15" fillId="26" borderId="33" xfId="0" applyFont="1" applyFill="1" applyBorder="1" applyAlignment="1">
      <alignment horizontal="left" vertical="center"/>
    </xf>
    <xf numFmtId="49" fontId="21" fillId="22" borderId="69" xfId="0" applyNumberFormat="1" applyFont="1" applyFill="1" applyBorder="1" applyAlignment="1">
      <alignment horizontal="center" vertical="center" wrapText="1"/>
    </xf>
    <xf numFmtId="49" fontId="21" fillId="22" borderId="70" xfId="0" applyNumberFormat="1" applyFont="1" applyFill="1" applyBorder="1" applyAlignment="1">
      <alignment horizontal="center" vertical="center" wrapText="1"/>
    </xf>
    <xf numFmtId="49" fontId="21" fillId="22" borderId="68" xfId="0" applyNumberFormat="1" applyFont="1" applyFill="1" applyBorder="1" applyAlignment="1">
      <alignment horizontal="center" vertical="center" wrapText="1"/>
    </xf>
    <xf numFmtId="49" fontId="21" fillId="22" borderId="52" xfId="0" applyNumberFormat="1" applyFont="1" applyFill="1" applyBorder="1" applyAlignment="1">
      <alignment horizontal="center" vertical="center" wrapText="1"/>
    </xf>
    <xf numFmtId="49" fontId="21" fillId="22" borderId="48" xfId="0" applyNumberFormat="1" applyFont="1" applyFill="1" applyBorder="1" applyAlignment="1">
      <alignment horizontal="center" vertical="center" wrapText="1"/>
    </xf>
    <xf numFmtId="49" fontId="21" fillId="22" borderId="42" xfId="0" applyNumberFormat="1" applyFont="1" applyFill="1" applyBorder="1" applyAlignment="1">
      <alignment horizontal="center" vertical="center" wrapText="1"/>
    </xf>
    <xf numFmtId="49" fontId="21" fillId="22" borderId="31" xfId="0" applyNumberFormat="1" applyFont="1" applyFill="1" applyBorder="1" applyAlignment="1">
      <alignment horizontal="center" vertical="center" wrapText="1"/>
    </xf>
    <xf numFmtId="49" fontId="21" fillId="22" borderId="20" xfId="0" applyNumberFormat="1" applyFont="1" applyFill="1" applyBorder="1" applyAlignment="1">
      <alignment horizontal="center" vertical="center" wrapText="1"/>
    </xf>
    <xf numFmtId="49" fontId="21" fillId="22" borderId="21" xfId="0" applyNumberFormat="1" applyFont="1" applyFill="1" applyBorder="1" applyAlignment="1">
      <alignment horizontal="center" vertical="center" wrapText="1"/>
    </xf>
    <xf numFmtId="49" fontId="21" fillId="22" borderId="19" xfId="0" applyNumberFormat="1" applyFont="1" applyFill="1" applyBorder="1" applyAlignment="1">
      <alignment horizontal="center" vertical="center" wrapText="1"/>
    </xf>
    <xf numFmtId="49" fontId="21" fillId="22" borderId="64" xfId="0" applyNumberFormat="1" applyFont="1" applyFill="1" applyBorder="1" applyAlignment="1">
      <alignment horizontal="center" vertical="center" wrapText="1"/>
    </xf>
    <xf numFmtId="49" fontId="21" fillId="22" borderId="51" xfId="0" applyNumberFormat="1"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0" borderId="19" xfId="0" applyFont="1" applyBorder="1" applyAlignment="1">
      <alignment vertical="center" wrapText="1"/>
    </xf>
    <xf numFmtId="0" fontId="18" fillId="0" borderId="20" xfId="0" applyFont="1" applyBorder="1" applyAlignment="1">
      <alignment vertical="center" wrapText="1"/>
    </xf>
    <xf numFmtId="0" fontId="18" fillId="0" borderId="32" xfId="0" applyFont="1" applyBorder="1" applyAlignment="1">
      <alignment vertical="center" wrapText="1"/>
    </xf>
    <xf numFmtId="0" fontId="13" fillId="2" borderId="1" xfId="0" applyFont="1" applyFill="1" applyBorder="1" applyAlignment="1">
      <alignment horizontal="left" vertical="center"/>
    </xf>
    <xf numFmtId="0" fontId="18" fillId="3" borderId="19"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9" fillId="4" borderId="19" xfId="0" applyFont="1" applyFill="1" applyBorder="1" applyAlignment="1">
      <alignment horizontal="left" vertical="center" wrapText="1"/>
    </xf>
    <xf numFmtId="0" fontId="19" fillId="4" borderId="20" xfId="0" applyFont="1" applyFill="1" applyBorder="1" applyAlignment="1">
      <alignment horizontal="left" vertical="center" wrapText="1"/>
    </xf>
    <xf numFmtId="0" fontId="19" fillId="4" borderId="21" xfId="0" applyFont="1" applyFill="1" applyBorder="1" applyAlignment="1">
      <alignment horizontal="left" vertical="center" wrapText="1"/>
    </xf>
    <xf numFmtId="0" fontId="15" fillId="4" borderId="19"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4" fillId="0" borderId="11" xfId="4" applyFont="1" applyFill="1" applyBorder="1" applyAlignment="1">
      <alignment horizontal="center" vertical="center"/>
    </xf>
    <xf numFmtId="0" fontId="14" fillId="0" borderId="0" xfId="4" applyFont="1" applyFill="1" applyBorder="1" applyAlignment="1">
      <alignment horizontal="center" vertical="center"/>
    </xf>
    <xf numFmtId="0" fontId="10" fillId="8" borderId="2" xfId="0" applyFont="1" applyFill="1" applyBorder="1" applyAlignment="1" applyProtection="1">
      <alignment horizontal="center" vertical="center" wrapText="1"/>
      <protection locked="0"/>
    </xf>
    <xf numFmtId="0" fontId="10" fillId="8" borderId="22" xfId="0" applyFont="1" applyFill="1" applyBorder="1" applyAlignment="1" applyProtection="1">
      <alignment horizontal="center" vertical="center" wrapText="1"/>
      <protection locked="0"/>
    </xf>
    <xf numFmtId="14" fontId="10" fillId="8" borderId="2" xfId="0" applyNumberFormat="1" applyFont="1" applyFill="1" applyBorder="1" applyAlignment="1" applyProtection="1">
      <alignment horizontal="center" vertical="center" wrapText="1"/>
      <protection locked="0"/>
    </xf>
    <xf numFmtId="14" fontId="10" fillId="8" borderId="22" xfId="0" applyNumberFormat="1" applyFont="1" applyFill="1" applyBorder="1" applyAlignment="1" applyProtection="1">
      <alignment horizontal="center" vertical="center" wrapText="1"/>
      <protection locked="0"/>
    </xf>
    <xf numFmtId="0" fontId="15" fillId="3" borderId="19" xfId="0"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3" borderId="21" xfId="0" applyFont="1" applyFill="1" applyBorder="1" applyAlignment="1">
      <alignment horizontal="left" vertical="center" wrapText="1"/>
    </xf>
    <xf numFmtId="0" fontId="10" fillId="27" borderId="2" xfId="0" applyFont="1" applyFill="1" applyBorder="1" applyAlignment="1" applyProtection="1">
      <alignment horizontal="left" vertical="center" wrapText="1"/>
      <protection locked="0"/>
    </xf>
    <xf numFmtId="0" fontId="10" fillId="27" borderId="3" xfId="0" applyFont="1" applyFill="1" applyBorder="1" applyAlignment="1" applyProtection="1">
      <alignment horizontal="left" vertical="center" wrapText="1"/>
      <protection locked="0"/>
    </xf>
    <xf numFmtId="0" fontId="10" fillId="27" borderId="22" xfId="0" applyFont="1" applyFill="1" applyBorder="1" applyAlignment="1" applyProtection="1">
      <alignment horizontal="left" vertical="center" wrapText="1"/>
      <protection locked="0"/>
    </xf>
    <xf numFmtId="14" fontId="10" fillId="27" borderId="2" xfId="0" applyNumberFormat="1" applyFont="1" applyFill="1" applyBorder="1" applyAlignment="1" applyProtection="1">
      <alignment horizontal="left" vertical="center" wrapText="1"/>
      <protection locked="0"/>
    </xf>
    <xf numFmtId="14" fontId="10" fillId="27" borderId="3" xfId="0" applyNumberFormat="1" applyFont="1" applyFill="1" applyBorder="1" applyAlignment="1" applyProtection="1">
      <alignment horizontal="left" vertical="center" wrapText="1"/>
      <protection locked="0"/>
    </xf>
    <xf numFmtId="14" fontId="10" fillId="27" borderId="22" xfId="0" applyNumberFormat="1" applyFont="1" applyFill="1" applyBorder="1" applyAlignment="1" applyProtection="1">
      <alignment horizontal="left" vertical="center" wrapText="1"/>
      <protection locked="0"/>
    </xf>
    <xf numFmtId="0" fontId="15" fillId="3" borderId="44"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47" xfId="0" applyFont="1" applyFill="1" applyBorder="1" applyAlignment="1">
      <alignment horizontal="left" vertical="center" wrapText="1"/>
    </xf>
    <xf numFmtId="0" fontId="52" fillId="45" borderId="25" xfId="0" applyFont="1" applyFill="1" applyBorder="1" applyAlignment="1">
      <alignment horizontal="left" vertical="center" wrapText="1"/>
    </xf>
    <xf numFmtId="0" fontId="0" fillId="45" borderId="20" xfId="0" applyFill="1" applyBorder="1" applyAlignment="1">
      <alignment vertical="center"/>
    </xf>
    <xf numFmtId="0" fontId="0" fillId="45" borderId="21" xfId="0" applyFill="1" applyBorder="1" applyAlignment="1">
      <alignment vertical="center"/>
    </xf>
    <xf numFmtId="0" fontId="52" fillId="45" borderId="23" xfId="0" applyFont="1" applyFill="1" applyBorder="1" applyAlignment="1">
      <alignment horizontal="left" vertical="center" wrapText="1"/>
    </xf>
    <xf numFmtId="0" fontId="0" fillId="45" borderId="3" xfId="0" applyFill="1" applyBorder="1" applyAlignment="1">
      <alignment vertical="center"/>
    </xf>
    <xf numFmtId="0" fontId="0" fillId="45" borderId="22" xfId="0" applyFill="1" applyBorder="1" applyAlignment="1">
      <alignment vertical="center"/>
    </xf>
    <xf numFmtId="49" fontId="3" fillId="8" borderId="2" xfId="0" applyNumberFormat="1" applyFont="1" applyFill="1" applyBorder="1" applyAlignment="1" applyProtection="1">
      <alignment horizontal="center" vertical="center" wrapText="1"/>
      <protection locked="0"/>
    </xf>
    <xf numFmtId="49" fontId="3" fillId="8" borderId="3" xfId="0" applyNumberFormat="1" applyFont="1" applyFill="1" applyBorder="1" applyAlignment="1" applyProtection="1">
      <alignment horizontal="center" vertical="center" wrapText="1"/>
      <protection locked="0"/>
    </xf>
    <xf numFmtId="49" fontId="3" fillId="8" borderId="7" xfId="0" applyNumberFormat="1"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0" fontId="3" fillId="8" borderId="3" xfId="0" applyFont="1" applyFill="1" applyBorder="1" applyAlignment="1" applyProtection="1">
      <alignment horizontal="center" vertical="center" wrapText="1"/>
      <protection locked="0"/>
    </xf>
    <xf numFmtId="0" fontId="3" fillId="8" borderId="22" xfId="0" applyFont="1" applyFill="1" applyBorder="1" applyAlignment="1" applyProtection="1">
      <alignment horizontal="center" vertical="center" wrapText="1"/>
      <protection locked="0"/>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32" xfId="0" applyFont="1" applyBorder="1" applyAlignment="1">
      <alignment horizontal="left" vertical="center" wrapText="1"/>
    </xf>
    <xf numFmtId="0" fontId="3" fillId="27" borderId="23" xfId="0" applyFont="1" applyFill="1" applyBorder="1" applyAlignment="1" applyProtection="1">
      <alignment horizontal="center" vertical="center" wrapText="1"/>
      <protection locked="0"/>
    </xf>
    <xf numFmtId="0" fontId="3" fillId="27" borderId="7" xfId="0" applyFont="1" applyFill="1" applyBorder="1" applyAlignment="1" applyProtection="1">
      <alignment horizontal="center" vertical="center" wrapText="1"/>
      <protection locked="0"/>
    </xf>
    <xf numFmtId="0" fontId="19" fillId="4" borderId="16" xfId="0" applyFont="1" applyFill="1" applyBorder="1" applyAlignment="1">
      <alignment horizontal="center" vertical="center" wrapText="1"/>
    </xf>
    <xf numFmtId="0" fontId="19" fillId="4" borderId="45" xfId="0" applyFont="1" applyFill="1" applyBorder="1" applyAlignment="1">
      <alignment horizontal="center" vertical="center" wrapText="1"/>
    </xf>
    <xf numFmtId="0" fontId="19" fillId="4" borderId="33" xfId="0" applyFont="1" applyFill="1" applyBorder="1" applyAlignment="1">
      <alignment horizontal="center" vertical="center" wrapText="1"/>
    </xf>
    <xf numFmtId="49" fontId="3" fillId="8" borderId="25" xfId="0" applyNumberFormat="1" applyFont="1" applyFill="1" applyBorder="1" applyAlignment="1" applyProtection="1">
      <alignment horizontal="center" vertical="center" wrapText="1"/>
      <protection locked="0"/>
    </xf>
    <xf numFmtId="49" fontId="3" fillId="8" borderId="20" xfId="0" applyNumberFormat="1" applyFont="1" applyFill="1" applyBorder="1" applyAlignment="1" applyProtection="1">
      <alignment horizontal="center" vertical="center" wrapText="1"/>
      <protection locked="0"/>
    </xf>
    <xf numFmtId="49" fontId="3" fillId="8" borderId="32" xfId="0" applyNumberFormat="1" applyFont="1" applyFill="1" applyBorder="1" applyAlignment="1" applyProtection="1">
      <alignment horizontal="center" vertical="center" wrapText="1"/>
      <protection locked="0"/>
    </xf>
    <xf numFmtId="164" fontId="19" fillId="0" borderId="25" xfId="1" applyFont="1" applyFill="1" applyBorder="1" applyAlignment="1">
      <alignment horizontal="center" vertical="center"/>
    </xf>
    <xf numFmtId="164" fontId="19" fillId="0" borderId="32" xfId="1" applyFont="1" applyFill="1" applyBorder="1" applyAlignment="1">
      <alignment horizontal="center" vertical="center"/>
    </xf>
    <xf numFmtId="0" fontId="19" fillId="4" borderId="19" xfId="0"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3" fillId="8" borderId="2" xfId="0" applyFont="1" applyFill="1" applyBorder="1" applyAlignment="1" applyProtection="1">
      <alignment horizontal="left" vertical="center" wrapText="1"/>
      <protection locked="0"/>
    </xf>
    <xf numFmtId="0" fontId="13" fillId="8" borderId="3" xfId="0" applyFont="1" applyFill="1" applyBorder="1" applyAlignment="1" applyProtection="1">
      <alignment horizontal="left" vertical="center" wrapText="1"/>
      <protection locked="0"/>
    </xf>
    <xf numFmtId="0" fontId="15" fillId="4" borderId="23" xfId="0" applyFont="1" applyFill="1" applyBorder="1" applyAlignment="1">
      <alignment horizontal="left" vertical="center" wrapText="1"/>
    </xf>
    <xf numFmtId="0" fontId="15" fillId="4" borderId="7" xfId="0" applyFont="1" applyFill="1" applyBorder="1" applyAlignment="1">
      <alignment horizontal="left" vertical="center" wrapText="1"/>
    </xf>
    <xf numFmtId="14" fontId="13" fillId="8" borderId="2" xfId="0" applyNumberFormat="1" applyFont="1" applyFill="1" applyBorder="1" applyAlignment="1" applyProtection="1">
      <alignment horizontal="left" vertical="center" wrapText="1"/>
      <protection locked="0"/>
    </xf>
    <xf numFmtId="14" fontId="13" fillId="8" borderId="3" xfId="0" applyNumberFormat="1" applyFont="1" applyFill="1" applyBorder="1" applyAlignment="1" applyProtection="1">
      <alignment horizontal="left" vertical="center" wrapText="1"/>
      <protection locked="0"/>
    </xf>
    <xf numFmtId="0" fontId="13" fillId="0" borderId="45" xfId="0" applyFont="1" applyBorder="1" applyAlignment="1" applyProtection="1">
      <alignment horizontal="left" vertical="center"/>
      <protection locked="0"/>
    </xf>
    <xf numFmtId="49" fontId="14" fillId="0" borderId="39" xfId="4" applyNumberFormat="1" applyFont="1" applyBorder="1" applyAlignment="1">
      <alignment horizontal="center" vertical="center"/>
    </xf>
    <xf numFmtId="49" fontId="14" fillId="0" borderId="40" xfId="4" applyNumberFormat="1" applyFont="1" applyBorder="1" applyAlignment="1">
      <alignment horizontal="center" vertical="center"/>
    </xf>
    <xf numFmtId="49" fontId="14" fillId="0" borderId="41" xfId="4" applyNumberFormat="1" applyFont="1" applyBorder="1" applyAlignment="1">
      <alignment horizontal="center" vertical="center"/>
    </xf>
    <xf numFmtId="49" fontId="14" fillId="0" borderId="13" xfId="4" applyNumberFormat="1" applyFont="1" applyBorder="1" applyAlignment="1">
      <alignment horizontal="center" vertical="center"/>
    </xf>
    <xf numFmtId="49" fontId="14" fillId="0" borderId="0" xfId="4" applyNumberFormat="1" applyFont="1" applyBorder="1" applyAlignment="1">
      <alignment horizontal="center" vertical="center"/>
    </xf>
    <xf numFmtId="49" fontId="14" fillId="0" borderId="14" xfId="4" applyNumberFormat="1" applyFont="1" applyBorder="1" applyAlignment="1">
      <alignment horizontal="center" vertical="center"/>
    </xf>
    <xf numFmtId="0" fontId="13" fillId="2" borderId="2" xfId="0" applyFont="1" applyFill="1" applyBorder="1" applyAlignment="1" applyProtection="1">
      <alignment horizontal="left" vertical="center"/>
      <protection locked="0"/>
    </xf>
    <xf numFmtId="0" fontId="13" fillId="2" borderId="7" xfId="0" applyFont="1" applyFill="1" applyBorder="1" applyAlignment="1" applyProtection="1">
      <alignment horizontal="left" vertical="center"/>
      <protection locked="0"/>
    </xf>
    <xf numFmtId="0" fontId="10" fillId="0" borderId="20" xfId="0" applyFont="1" applyBorder="1" applyAlignment="1">
      <alignment vertical="center" wrapText="1"/>
    </xf>
    <xf numFmtId="0" fontId="13" fillId="2" borderId="25" xfId="0" applyFont="1" applyFill="1" applyBorder="1" applyAlignment="1" applyProtection="1">
      <alignment horizontal="left" vertical="center"/>
      <protection locked="0"/>
    </xf>
    <xf numFmtId="0" fontId="13" fillId="2" borderId="32" xfId="0" applyFont="1" applyFill="1" applyBorder="1" applyAlignment="1" applyProtection="1">
      <alignment horizontal="left" vertical="center"/>
      <protection locked="0"/>
    </xf>
    <xf numFmtId="0" fontId="15" fillId="4" borderId="44"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2" fillId="8" borderId="10" xfId="0" applyFont="1" applyFill="1" applyBorder="1" applyAlignment="1" applyProtection="1">
      <alignment horizontal="center" vertical="center" wrapText="1"/>
      <protection locked="0"/>
    </xf>
    <xf numFmtId="0" fontId="12" fillId="8" borderId="11" xfId="0" applyFont="1" applyFill="1" applyBorder="1" applyAlignment="1" applyProtection="1">
      <alignment horizontal="center" vertical="center" wrapText="1"/>
      <protection locked="0"/>
    </xf>
    <xf numFmtId="0" fontId="18" fillId="3" borderId="17"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9" fillId="3" borderId="38" xfId="4" applyFill="1" applyBorder="1" applyAlignment="1">
      <alignment horizontal="center" vertical="center" wrapText="1"/>
    </xf>
    <xf numFmtId="0" fontId="9" fillId="3" borderId="33" xfId="4" applyFill="1" applyBorder="1" applyAlignment="1">
      <alignment horizontal="center" vertical="center" wrapText="1"/>
    </xf>
    <xf numFmtId="0" fontId="3" fillId="27" borderId="19" xfId="0" applyFont="1" applyFill="1" applyBorder="1" applyAlignment="1" applyProtection="1">
      <alignment horizontal="center" vertical="center" wrapText="1"/>
      <protection locked="0"/>
    </xf>
    <xf numFmtId="0" fontId="3" fillId="27" borderId="32" xfId="0" applyFont="1" applyFill="1" applyBorder="1" applyAlignment="1" applyProtection="1">
      <alignment horizontal="center" vertical="center" wrapText="1"/>
      <protection locked="0"/>
    </xf>
    <xf numFmtId="0" fontId="3" fillId="8" borderId="15" xfId="0" applyFont="1" applyFill="1" applyBorder="1" applyAlignment="1" applyProtection="1">
      <alignment horizontal="center" vertical="center" wrapText="1"/>
      <protection locked="0"/>
    </xf>
    <xf numFmtId="0" fontId="3" fillId="8" borderId="76" xfId="0" applyFont="1" applyFill="1" applyBorder="1" applyAlignment="1" applyProtection="1">
      <alignment horizontal="center" vertical="center" wrapText="1"/>
      <protection locked="0"/>
    </xf>
    <xf numFmtId="0" fontId="3" fillId="8" borderId="77" xfId="0" applyFont="1" applyFill="1" applyBorder="1" applyAlignment="1" applyProtection="1">
      <alignment horizontal="center" vertical="center" wrapText="1"/>
      <protection locked="0"/>
    </xf>
    <xf numFmtId="0" fontId="3" fillId="27" borderId="71" xfId="0" applyFont="1" applyFill="1" applyBorder="1" applyAlignment="1" applyProtection="1">
      <alignment horizontal="center" vertical="center" wrapText="1"/>
      <protection locked="0"/>
    </xf>
    <xf numFmtId="0" fontId="3" fillId="27" borderId="65" xfId="0" applyFont="1" applyFill="1" applyBorder="1" applyAlignment="1" applyProtection="1">
      <alignment horizontal="center" vertical="center" wrapText="1"/>
      <protection locked="0"/>
    </xf>
    <xf numFmtId="0" fontId="19" fillId="4" borderId="46"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19" fillId="3" borderId="33" xfId="0" applyFont="1" applyFill="1" applyBorder="1" applyAlignment="1">
      <alignment horizontal="center" vertical="center" wrapText="1"/>
    </xf>
    <xf numFmtId="164" fontId="19" fillId="6" borderId="25" xfId="1" applyFont="1" applyFill="1" applyBorder="1" applyAlignment="1">
      <alignment horizontal="center" vertical="center"/>
    </xf>
    <xf numFmtId="164" fontId="19" fillId="6" borderId="32" xfId="1" applyFont="1" applyFill="1" applyBorder="1" applyAlignment="1">
      <alignment horizontal="center" vertical="center"/>
    </xf>
    <xf numFmtId="0" fontId="33" fillId="41" borderId="76" xfId="7" applyFont="1" applyFill="1" applyBorder="1" applyAlignment="1">
      <alignment horizontal="center" vertical="center" wrapText="1"/>
    </xf>
    <xf numFmtId="0" fontId="26" fillId="33" borderId="17" xfId="7" applyFont="1" applyFill="1" applyBorder="1" applyAlignment="1">
      <alignment horizontal="center" vertical="center" wrapText="1"/>
    </xf>
    <xf numFmtId="0" fontId="26" fillId="33" borderId="24" xfId="7" applyFont="1" applyFill="1" applyBorder="1" applyAlignment="1">
      <alignment horizontal="center" vertical="center" wrapText="1"/>
    </xf>
    <xf numFmtId="0" fontId="26" fillId="33" borderId="18" xfId="7" applyFont="1" applyFill="1" applyBorder="1" applyAlignment="1">
      <alignment horizontal="center" vertical="center" wrapText="1"/>
    </xf>
    <xf numFmtId="0" fontId="26" fillId="33" borderId="8" xfId="7" applyFont="1" applyFill="1" applyBorder="1" applyAlignment="1">
      <alignment horizontal="center" vertical="center" wrapText="1"/>
    </xf>
    <xf numFmtId="0" fontId="26" fillId="33" borderId="1" xfId="7" applyFont="1" applyFill="1" applyBorder="1" applyAlignment="1">
      <alignment horizontal="center" vertical="center" wrapText="1"/>
    </xf>
    <xf numFmtId="0" fontId="26" fillId="33" borderId="9" xfId="7" applyFont="1" applyFill="1" applyBorder="1" applyAlignment="1">
      <alignment horizontal="center" vertical="center" wrapText="1"/>
    </xf>
    <xf numFmtId="0" fontId="26" fillId="33" borderId="19" xfId="7" applyFont="1" applyFill="1" applyBorder="1" applyAlignment="1">
      <alignment horizontal="center" vertical="center" wrapText="1"/>
    </xf>
    <xf numFmtId="0" fontId="26" fillId="33" borderId="20" xfId="7" applyFont="1" applyFill="1" applyBorder="1" applyAlignment="1">
      <alignment horizontal="center" vertical="center" wrapText="1"/>
    </xf>
    <xf numFmtId="0" fontId="26" fillId="33" borderId="21" xfId="7" applyFont="1" applyFill="1" applyBorder="1" applyAlignment="1">
      <alignment horizontal="center" vertical="center" wrapText="1"/>
    </xf>
    <xf numFmtId="0" fontId="26" fillId="39" borderId="17" xfId="7" applyFont="1" applyFill="1" applyBorder="1" applyAlignment="1">
      <alignment horizontal="center" vertical="center" wrapText="1"/>
    </xf>
    <xf numFmtId="0" fontId="26" fillId="39" borderId="24" xfId="7" applyFont="1" applyFill="1" applyBorder="1" applyAlignment="1">
      <alignment horizontal="center" vertical="center" wrapText="1"/>
    </xf>
    <xf numFmtId="0" fontId="26" fillId="39" borderId="18" xfId="7" applyFont="1" applyFill="1" applyBorder="1" applyAlignment="1">
      <alignment horizontal="center" vertical="center" wrapText="1"/>
    </xf>
    <xf numFmtId="0" fontId="26" fillId="33" borderId="23" xfId="7" applyFont="1" applyFill="1" applyBorder="1" applyAlignment="1">
      <alignment horizontal="center" vertical="center" wrapText="1"/>
    </xf>
    <xf numFmtId="0" fontId="26" fillId="33" borderId="3" xfId="7" applyFont="1" applyFill="1" applyBorder="1" applyAlignment="1">
      <alignment horizontal="center" vertical="center" wrapText="1"/>
    </xf>
    <xf numFmtId="0" fontId="26" fillId="33" borderId="22" xfId="7" applyFont="1" applyFill="1" applyBorder="1" applyAlignment="1">
      <alignment horizontal="center" vertical="center" wrapText="1"/>
    </xf>
    <xf numFmtId="0" fontId="26" fillId="39" borderId="71" xfId="7" applyFont="1" applyFill="1" applyBorder="1" applyAlignment="1">
      <alignment horizontal="center" vertical="center" wrapText="1"/>
    </xf>
    <xf numFmtId="0" fontId="26" fillId="39" borderId="76" xfId="7" applyFont="1" applyFill="1" applyBorder="1" applyAlignment="1">
      <alignment horizontal="center" vertical="center" wrapText="1"/>
    </xf>
    <xf numFmtId="0" fontId="26" fillId="39" borderId="77" xfId="7" applyFont="1" applyFill="1" applyBorder="1" applyAlignment="1">
      <alignment horizontal="center" vertical="center" wrapText="1"/>
    </xf>
    <xf numFmtId="0" fontId="26" fillId="39" borderId="26" xfId="7" applyFont="1" applyFill="1" applyBorder="1" applyAlignment="1">
      <alignment horizontal="center" vertical="center" wrapText="1"/>
    </xf>
    <xf numFmtId="0" fontId="26" fillId="39" borderId="28" xfId="7" applyFont="1" applyFill="1" applyBorder="1" applyAlignment="1">
      <alignment horizontal="center" vertical="center" wrapText="1"/>
    </xf>
    <xf numFmtId="0" fontId="26" fillId="39" borderId="27" xfId="7" applyFont="1" applyFill="1" applyBorder="1" applyAlignment="1">
      <alignment horizontal="center" vertical="center" wrapText="1"/>
    </xf>
    <xf numFmtId="0" fontId="26" fillId="33" borderId="8" xfId="7" applyFont="1" applyFill="1" applyBorder="1" applyAlignment="1">
      <alignment horizontal="left" vertical="center" wrapText="1"/>
    </xf>
    <xf numFmtId="0" fontId="26" fillId="33" borderId="1" xfId="7" applyFont="1" applyFill="1" applyBorder="1" applyAlignment="1">
      <alignment horizontal="left" vertical="center" wrapText="1"/>
    </xf>
    <xf numFmtId="0" fontId="26" fillId="28" borderId="38" xfId="7" applyFont="1" applyFill="1" applyBorder="1" applyAlignment="1">
      <alignment horizontal="left" vertical="center" wrapText="1"/>
    </xf>
    <xf numFmtId="0" fontId="26" fillId="28" borderId="45" xfId="7" applyFont="1" applyFill="1" applyBorder="1" applyAlignment="1">
      <alignment horizontal="left" vertical="center" wrapText="1"/>
    </xf>
    <xf numFmtId="166" fontId="27" fillId="32" borderId="1" xfId="7" applyNumberFormat="1" applyFont="1" applyFill="1" applyBorder="1" applyAlignment="1" applyProtection="1">
      <alignment horizontal="left" vertical="center" wrapText="1"/>
      <protection locked="0"/>
    </xf>
    <xf numFmtId="0" fontId="26" fillId="33" borderId="4" xfId="7" applyFont="1" applyFill="1" applyBorder="1" applyAlignment="1">
      <alignment horizontal="left" vertical="center" wrapText="1"/>
    </xf>
    <xf numFmtId="0" fontId="26" fillId="33" borderId="5" xfId="7" applyFont="1" applyFill="1" applyBorder="1" applyAlignment="1">
      <alignment horizontal="left" vertical="center" wrapText="1"/>
    </xf>
    <xf numFmtId="0" fontId="26" fillId="28" borderId="23" xfId="7" applyFont="1" applyFill="1" applyBorder="1" applyAlignment="1">
      <alignment horizontal="left" vertical="center" wrapText="1"/>
    </xf>
    <xf numFmtId="0" fontId="26" fillId="28" borderId="3" xfId="7" applyFont="1" applyFill="1" applyBorder="1" applyAlignment="1">
      <alignment horizontal="left" vertical="center" wrapText="1"/>
    </xf>
    <xf numFmtId="0" fontId="27" fillId="0" borderId="1" xfId="7" applyFont="1" applyBorder="1" applyAlignment="1" applyProtection="1">
      <alignment horizontal="left" vertical="center" wrapText="1"/>
      <protection locked="0"/>
    </xf>
    <xf numFmtId="0" fontId="26" fillId="28" borderId="19" xfId="7" applyFont="1" applyFill="1" applyBorder="1" applyAlignment="1">
      <alignment horizontal="left" vertical="center" wrapText="1"/>
    </xf>
    <xf numFmtId="0" fontId="26" fillId="28" borderId="20" xfId="7" applyFont="1" applyFill="1" applyBorder="1" applyAlignment="1">
      <alignment horizontal="left" vertical="center" wrapText="1"/>
    </xf>
    <xf numFmtId="0" fontId="26" fillId="30" borderId="17" xfId="7" applyFont="1" applyFill="1" applyBorder="1" applyAlignment="1">
      <alignment horizontal="left" vertical="center" wrapText="1"/>
    </xf>
    <xf numFmtId="0" fontId="26" fillId="30" borderId="24" xfId="7" applyFont="1" applyFill="1" applyBorder="1" applyAlignment="1">
      <alignment horizontal="left" vertical="center" wrapText="1"/>
    </xf>
    <xf numFmtId="0" fontId="26" fillId="33" borderId="17" xfId="7" applyFont="1" applyFill="1" applyBorder="1" applyAlignment="1">
      <alignment horizontal="left" vertical="center" wrapText="1"/>
    </xf>
    <xf numFmtId="0" fontId="26" fillId="33" borderId="24" xfId="7" applyFont="1" applyFill="1" applyBorder="1" applyAlignment="1">
      <alignment horizontal="left" vertical="center" wrapText="1"/>
    </xf>
    <xf numFmtId="0" fontId="26" fillId="30" borderId="8" xfId="7" applyFont="1" applyFill="1" applyBorder="1" applyAlignment="1">
      <alignment horizontal="left" vertical="center" wrapText="1"/>
    </xf>
    <xf numFmtId="0" fontId="26" fillId="30" borderId="1" xfId="7" applyFont="1" applyFill="1" applyBorder="1" applyAlignment="1">
      <alignment horizontal="left" vertical="center" wrapText="1"/>
    </xf>
    <xf numFmtId="0" fontId="27" fillId="0" borderId="1" xfId="7" applyFont="1" applyBorder="1" applyAlignment="1" applyProtection="1">
      <alignment horizontal="left" wrapText="1"/>
      <protection locked="0"/>
    </xf>
    <xf numFmtId="0" fontId="6" fillId="14" borderId="0" xfId="0" applyFont="1" applyFill="1" applyAlignment="1">
      <alignment horizontal="center" vertical="center"/>
    </xf>
    <xf numFmtId="0" fontId="0" fillId="0" borderId="0" xfId="0" applyAlignment="1">
      <alignment horizontal="left"/>
    </xf>
    <xf numFmtId="0" fontId="4" fillId="0" borderId="0" xfId="2" applyFill="1" applyAlignment="1">
      <alignment horizontal="left"/>
    </xf>
    <xf numFmtId="0" fontId="6" fillId="0" borderId="0" xfId="0" applyFont="1" applyAlignment="1">
      <alignment horizontal="left"/>
    </xf>
    <xf numFmtId="0" fontId="0" fillId="0" borderId="0" xfId="0" applyAlignment="1">
      <alignment horizontal="left" vertical="top" wrapText="1"/>
    </xf>
  </cellXfs>
  <cellStyles count="10">
    <cellStyle name="20% - Accent1" xfId="3" builtinId="30"/>
    <cellStyle name="Currency" xfId="1" builtinId="4"/>
    <cellStyle name="Good" xfId="2" builtinId="26"/>
    <cellStyle name="Hyperlink" xfId="4" builtinId="8"/>
    <cellStyle name="Normal" xfId="0" builtinId="0"/>
    <cellStyle name="Normal 2" xfId="6" xr:uid="{3FC73FF2-58DD-4402-BAA3-91DF8B1957B5}"/>
    <cellStyle name="Normal 3" xfId="7" xr:uid="{FDFD2C3F-ABF9-497C-B77B-949F3A1B77FF}"/>
    <cellStyle name="Normal 5" xfId="8" xr:uid="{E0A073B5-1BF3-450D-84FE-D1BEA1B380FD}"/>
    <cellStyle name="Percent" xfId="5" builtinId="5"/>
    <cellStyle name="Percent 2" xfId="9" xr:uid="{44A64152-D6AD-4B31-A0D6-71B76040B3A6}"/>
  </cellStyles>
  <dxfs count="375">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002060"/>
      </font>
      <fill>
        <patternFill>
          <bgColor rgb="FFE6FED6"/>
        </patternFill>
      </fill>
    </dxf>
    <dxf>
      <font>
        <color theme="1"/>
      </font>
      <fill>
        <patternFill>
          <bgColor theme="0" tint="-4.9989318521683403E-2"/>
        </patternFill>
      </fill>
    </dxf>
    <dxf>
      <font>
        <color rgb="FFFF0000"/>
      </font>
      <fill>
        <patternFill>
          <bgColor theme="9" tint="0.59996337778862885"/>
        </patternFill>
      </fill>
    </dxf>
    <dxf>
      <font>
        <color theme="6" tint="-0.499984740745262"/>
      </font>
      <fill>
        <patternFill>
          <bgColor theme="6" tint="0.79998168889431442"/>
        </patternFill>
      </fill>
    </dxf>
    <dxf>
      <font>
        <color auto="1"/>
      </font>
      <fill>
        <patternFill>
          <bgColor rgb="FFFCF6D4"/>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b/>
        <i val="0"/>
        <color rgb="FFFFFF00"/>
      </font>
      <fill>
        <patternFill>
          <bgColor rgb="FFFF0000"/>
        </patternFill>
      </fill>
    </dxf>
    <dxf>
      <font>
        <color rgb="FFFF0000"/>
      </font>
      <fill>
        <patternFill>
          <bgColor theme="9" tint="0.79998168889431442"/>
        </patternFill>
      </fill>
    </dxf>
    <dxf>
      <font>
        <color theme="7" tint="-0.24994659260841701"/>
      </font>
      <fill>
        <patternFill>
          <bgColor theme="7" tint="0.59996337778862885"/>
        </patternFill>
      </fill>
    </dxf>
    <dxf>
      <font>
        <color theme="1"/>
      </font>
      <fill>
        <patternFill>
          <bgColor rgb="FFFFFF00"/>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auto="1"/>
      </font>
      <fill>
        <patternFill>
          <bgColor theme="5" tint="0.79998168889431442"/>
        </patternFill>
      </fill>
    </dxf>
    <dxf>
      <font>
        <color rgb="FFFF0000"/>
      </font>
      <fill>
        <patternFill>
          <bgColor theme="5" tint="0.79998168889431442"/>
        </patternFill>
      </fill>
    </dxf>
    <dxf>
      <font>
        <color rgb="FF7030A0"/>
      </font>
      <fill>
        <patternFill>
          <bgColor theme="7" tint="0.59996337778862885"/>
        </patternFill>
      </fill>
    </dxf>
    <dxf>
      <font>
        <color rgb="FF0070C0"/>
      </font>
      <fill>
        <patternFill>
          <bgColor theme="7" tint="0.59996337778862885"/>
        </patternFill>
      </fill>
    </dxf>
    <dxf>
      <font>
        <color rgb="FFFF0000"/>
      </font>
      <fill>
        <patternFill>
          <bgColor theme="7" tint="0.59996337778862885"/>
        </patternFill>
      </fill>
    </dxf>
    <dxf>
      <font>
        <color rgb="FFFF0000"/>
      </font>
      <fill>
        <patternFill>
          <bgColor theme="5" tint="0.7999816888943144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color rgb="FFFF0000"/>
      </font>
      <fill>
        <patternFill>
          <bgColor theme="9" tint="0.59996337778862885"/>
        </patternFill>
      </fill>
    </dxf>
    <dxf>
      <font>
        <color rgb="FF002060"/>
      </font>
      <fill>
        <patternFill>
          <bgColor rgb="FFE6FED6"/>
        </patternFill>
      </fill>
    </dxf>
    <dxf>
      <font>
        <color theme="1"/>
      </font>
      <fill>
        <patternFill>
          <bgColor rgb="FFFFFF00"/>
        </patternFill>
      </fill>
    </dxf>
    <dxf>
      <font>
        <color theme="1"/>
      </font>
      <fill>
        <patternFill>
          <bgColor theme="0" tint="-4.9989318521683403E-2"/>
        </patternFill>
      </fill>
    </dxf>
    <dxf>
      <font>
        <color theme="6" tint="-0.499984740745262"/>
      </font>
      <fill>
        <patternFill>
          <bgColor theme="6" tint="0.79998168889431442"/>
        </patternFill>
      </fill>
    </dxf>
    <dxf>
      <font>
        <color theme="6" tint="-0.499984740745262"/>
      </font>
      <fill>
        <patternFill>
          <bgColor rgb="FFFDFDD3"/>
        </patternFill>
      </fill>
    </dxf>
    <dxf>
      <font>
        <color theme="1"/>
      </font>
      <fill>
        <patternFill>
          <bgColor theme="4" tint="0.79998168889431442"/>
        </patternFill>
      </fill>
    </dxf>
    <dxf>
      <font>
        <color rgb="FF9C0006"/>
      </font>
      <fill>
        <patternFill>
          <bgColor theme="5" tint="0.79998168889431442"/>
        </patternFill>
      </fill>
    </dxf>
    <dxf>
      <font>
        <color theme="1"/>
      </font>
      <fill>
        <patternFill>
          <bgColor theme="0" tint="-4.9989318521683403E-2"/>
        </patternFill>
      </fill>
    </dxf>
    <dxf>
      <font>
        <color rgb="FF9C0006"/>
      </font>
      <fill>
        <patternFill>
          <bgColor theme="5" tint="0.79998168889431442"/>
        </patternFill>
      </fill>
    </dxf>
    <dxf>
      <font>
        <color theme="1"/>
      </font>
      <fill>
        <patternFill>
          <bgColor theme="9" tint="0.79998168889431442"/>
        </patternFill>
      </fill>
    </dxf>
    <dxf>
      <font>
        <color theme="1"/>
      </font>
      <fill>
        <patternFill>
          <bgColor theme="6" tint="0.79998168889431442"/>
        </patternFill>
      </fill>
    </dxf>
    <dxf>
      <font>
        <color theme="1"/>
      </font>
      <fill>
        <patternFill>
          <bgColor theme="4" tint="0.79998168889431442"/>
        </patternFill>
      </fill>
    </dxf>
    <dxf>
      <font>
        <color theme="1"/>
      </font>
      <fill>
        <patternFill>
          <bgColor rgb="FFFFFF00"/>
        </patternFill>
      </fill>
    </dxf>
    <dxf>
      <font>
        <color theme="1"/>
      </font>
      <fill>
        <patternFill>
          <bgColor theme="0" tint="-4.9989318521683403E-2"/>
        </patternFill>
      </fill>
    </dxf>
    <dxf>
      <font>
        <color theme="1"/>
      </font>
      <fill>
        <patternFill>
          <bgColor theme="4" tint="0.79998168889431442"/>
        </patternFill>
      </fill>
    </dxf>
    <dxf>
      <font>
        <color theme="1"/>
      </font>
      <fill>
        <patternFill>
          <bgColor theme="9"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rgb="FFFFFF00"/>
        </patternFill>
      </fill>
    </dxf>
    <dxf>
      <font>
        <color theme="1"/>
      </font>
      <fill>
        <patternFill>
          <bgColor theme="0" tint="-4.9989318521683403E-2"/>
        </patternFill>
      </fill>
    </dxf>
    <dxf>
      <font>
        <b/>
        <i val="0"/>
        <color theme="0" tint="-0.14996795556505021"/>
      </font>
      <fill>
        <patternFill>
          <bgColor theme="0" tint="-0.14996795556505021"/>
        </patternFill>
      </fill>
    </dxf>
    <dxf>
      <font>
        <b/>
        <i val="0"/>
        <color theme="0"/>
      </font>
      <fill>
        <patternFill>
          <bgColor rgb="FFFF0000"/>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color rgb="FF006100"/>
      </font>
      <fill>
        <patternFill>
          <bgColor rgb="FFC6EFCE"/>
        </patternFill>
      </fill>
    </dxf>
    <dxf>
      <font>
        <color rgb="FF9C5700"/>
      </font>
      <fill>
        <patternFill>
          <bgColor rgb="FFFFEB9C"/>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b/>
        <i val="0"/>
        <color rgb="FF9C0006"/>
      </font>
      <fill>
        <patternFill>
          <bgColor theme="5" tint="0.79998168889431442"/>
        </patternFill>
      </fill>
    </dxf>
    <dxf>
      <font>
        <color theme="1"/>
      </font>
      <fill>
        <patternFill>
          <bgColor theme="0" tint="-4.9989318521683403E-2"/>
        </patternFill>
      </fill>
    </dxf>
    <dxf>
      <font>
        <b/>
        <i val="0"/>
        <color theme="1"/>
      </font>
      <fill>
        <patternFill>
          <bgColor theme="9" tint="0.79998168889431442"/>
        </patternFill>
      </fill>
    </dxf>
    <dxf>
      <font>
        <color theme="1"/>
      </font>
      <fill>
        <patternFill>
          <bgColor theme="0" tint="-4.9989318521683403E-2"/>
        </patternFill>
      </fill>
    </dxf>
    <dxf>
      <font>
        <b/>
        <i val="0"/>
        <color auto="1"/>
      </font>
      <fill>
        <patternFill>
          <bgColor theme="6" tint="0.79998168889431442"/>
        </patternFill>
      </fill>
    </dxf>
    <dxf>
      <font>
        <color theme="1"/>
      </font>
      <fill>
        <patternFill>
          <bgColor theme="0" tint="-4.9989318521683403E-2"/>
        </patternFill>
      </fill>
    </dxf>
    <dxf>
      <font>
        <b/>
        <i val="0"/>
        <color theme="1"/>
      </font>
      <fill>
        <patternFill>
          <bgColor theme="4" tint="0.7999816888943144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rgb="FFFFFF00"/>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b/>
        <i/>
        <strike val="0"/>
        <color rgb="FF9C0006"/>
      </font>
      <fill>
        <patternFill>
          <bgColor theme="5" tint="0.79998168889431442"/>
        </patternFill>
      </fill>
    </dxf>
    <dxf>
      <font>
        <b val="0"/>
        <i val="0"/>
        <strike val="0"/>
        <color theme="1"/>
      </font>
      <fill>
        <patternFill>
          <bgColor theme="0" tint="-4.9989318521683403E-2"/>
        </patternFill>
      </fill>
    </dxf>
    <dxf>
      <font>
        <b/>
        <i/>
        <strike val="0"/>
        <color theme="1"/>
      </font>
      <fill>
        <patternFill>
          <bgColor theme="9" tint="0.79998168889431442"/>
        </patternFill>
      </fill>
    </dxf>
    <dxf>
      <font>
        <b val="0"/>
        <i val="0"/>
        <strike val="0"/>
        <color theme="1"/>
      </font>
      <fill>
        <patternFill>
          <bgColor theme="0" tint="-4.9989318521683403E-2"/>
        </patternFill>
      </fill>
    </dxf>
    <dxf>
      <font>
        <b/>
        <i/>
        <strike val="0"/>
        <color auto="1"/>
      </font>
      <fill>
        <patternFill>
          <bgColor theme="6" tint="0.79998168889431442"/>
        </patternFill>
      </fill>
    </dxf>
    <dxf>
      <font>
        <b val="0"/>
        <i val="0"/>
        <color theme="1"/>
      </font>
      <fill>
        <patternFill>
          <bgColor theme="0" tint="-4.9989318521683403E-2"/>
        </patternFill>
      </fill>
    </dxf>
    <dxf>
      <font>
        <b/>
        <i/>
        <strike val="0"/>
        <color theme="1"/>
      </font>
      <fill>
        <patternFill>
          <bgColor theme="4" tint="0.79998168889431442"/>
        </patternFill>
      </fill>
    </dxf>
    <dxf>
      <font>
        <b val="0"/>
        <i val="0"/>
        <strike val="0"/>
        <color theme="1"/>
      </font>
      <fill>
        <patternFill>
          <bgColor theme="0" tint="-4.9989318521683403E-2"/>
        </patternFill>
      </fill>
    </dxf>
    <dxf>
      <font>
        <color theme="1"/>
      </font>
      <fill>
        <patternFill>
          <bgColor theme="4" tint="0.79998168889431442"/>
        </patternFill>
      </fill>
    </dxf>
    <dxf>
      <font>
        <color auto="1"/>
      </font>
      <fill>
        <patternFill>
          <bgColor theme="6" tint="0.79998168889431442"/>
        </patternFill>
      </fill>
    </dxf>
    <dxf>
      <font>
        <color theme="1"/>
      </font>
      <fill>
        <patternFill>
          <bgColor theme="9" tint="0.79998168889431442"/>
        </patternFill>
      </fill>
    </dxf>
    <dxf>
      <font>
        <color rgb="FF9C0006"/>
      </font>
      <fill>
        <patternFill>
          <bgColor theme="5" tint="0.79998168889431442"/>
        </patternFill>
      </fill>
    </dxf>
    <dxf>
      <font>
        <color theme="1"/>
      </font>
      <fill>
        <patternFill>
          <bgColor theme="0" tint="-4.9989318521683403E-2"/>
        </patternFill>
      </fill>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30" formatCode="@"/>
      <alignment horizontal="center" vertical="center" textRotation="0" wrapText="1" indent="0" justifyLastLine="0" shrinkToFit="0" readingOrder="0"/>
      <border diagonalUp="0" diagonalDown="0" outline="0">
        <left/>
        <right/>
        <top style="thin">
          <color indexed="64"/>
        </top>
        <bottom style="thin">
          <color indexed="64"/>
        </bottom>
      </border>
    </dxf>
    <dxf>
      <font>
        <strike val="0"/>
        <outline val="0"/>
        <shadow val="0"/>
        <u val="none"/>
        <vertAlign val="baseline"/>
        <sz val="10"/>
        <name val="Arial Narrow"/>
        <family val="2"/>
        <scheme val="none"/>
      </font>
      <numFmt numFmtId="30" formatCode="@"/>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rgb="FF000000"/>
        </top>
      </border>
    </dxf>
    <dxf>
      <border outline="0">
        <left style="medium">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medium">
          <color rgb="FF000000"/>
        </right>
        <top style="thin">
          <color rgb="FF000000"/>
        </top>
        <bottom style="medium">
          <color rgb="FF000000"/>
        </bottom>
      </border>
    </dxf>
    <dxf>
      <font>
        <strike val="0"/>
        <outline val="0"/>
        <shadow val="0"/>
        <u val="none"/>
        <vertAlign val="baseline"/>
        <sz val="10"/>
        <name val="Arial Narrow"/>
        <family val="2"/>
        <scheme val="none"/>
      </font>
    </dxf>
    <dxf>
      <border outline="0">
        <bottom style="thin">
          <color rgb="FF000000"/>
        </bottom>
      </border>
    </dxf>
    <dxf>
      <font>
        <strike val="0"/>
        <outline val="0"/>
        <shadow val="0"/>
        <u val="none"/>
        <vertAlign val="baseline"/>
        <sz val="10"/>
        <name val="Arial Narrow"/>
        <family val="2"/>
        <scheme val="none"/>
      </font>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outline="0">
        <left style="thin">
          <color indexed="64"/>
        </left>
        <right style="thick">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dxf>
    <dxf>
      <border outline="0">
        <bottom style="thin">
          <color rgb="FF000000"/>
        </bottom>
      </border>
    </dxf>
    <dxf>
      <font>
        <strike val="0"/>
        <outline val="0"/>
        <shadow val="0"/>
        <u val="none"/>
        <vertAlign val="baseline"/>
        <sz val="10"/>
        <name val="Arial Narrow"/>
        <family val="2"/>
        <scheme val="none"/>
      </font>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numFmt numFmtId="30" formatCode="@"/>
      <alignment horizontal="center" vertical="center" textRotation="0" wrapText="1" indent="0" justifyLastLine="0" shrinkToFit="0" readingOrder="0"/>
      <border diagonalUp="0" diagonalDown="0" outline="0">
        <left/>
        <right/>
        <top style="thin">
          <color indexed="64"/>
        </top>
        <bottom style="thin">
          <color indexed="64"/>
        </bottom>
      </border>
    </dxf>
    <dxf>
      <font>
        <strike val="0"/>
        <outline val="0"/>
        <shadow val="0"/>
        <u val="none"/>
        <vertAlign val="baseline"/>
        <sz val="10"/>
        <name val="Arial Narrow"/>
        <family val="2"/>
        <scheme val="none"/>
      </font>
      <numFmt numFmtId="30" formatCode="@"/>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rgb="FF000000"/>
        </top>
      </border>
    </dxf>
    <dxf>
      <border outline="0">
        <left style="medium">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medium">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style="thick">
          <color indexed="64"/>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dxf>
    <dxf>
      <border outline="0">
        <bottom style="thin">
          <color rgb="FF000000"/>
        </bottom>
      </border>
    </dxf>
    <dxf>
      <font>
        <strike val="0"/>
        <outline val="0"/>
        <shadow val="0"/>
        <u val="none"/>
        <vertAlign val="baseline"/>
        <sz val="10"/>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Narrow"/>
        <family val="2"/>
        <scheme val="none"/>
      </font>
      <numFmt numFmtId="165" formatCode="[$-F800]dddd\,\ mmmm\ dd\,\ yyyy"/>
      <alignment horizontal="center" vertical="center" textRotation="0" wrapText="1" indent="0" justifyLastLine="0" shrinkToFit="0" readingOrder="0"/>
      <border diagonalUp="0" diagonalDown="0" outline="0">
        <left style="thin">
          <color indexed="64"/>
        </left>
        <right style="thick">
          <color indexed="64"/>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right/>
        <top style="thin">
          <color indexed="64"/>
        </top>
        <bottom style="thin">
          <color indexed="64"/>
        </bottom>
      </border>
    </dxf>
    <dxf>
      <font>
        <strike val="0"/>
        <outline val="0"/>
        <shadow val="0"/>
        <u val="none"/>
        <vertAlign val="baseline"/>
        <sz val="10"/>
        <name val="Arial Narrow"/>
        <family val="2"/>
        <scheme val="none"/>
      </font>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medium">
          <color rgb="FF000000"/>
        </bottom>
      </border>
    </dxf>
    <dxf>
      <font>
        <strike val="0"/>
        <outline val="0"/>
        <shadow val="0"/>
        <u val="none"/>
        <vertAlign val="baseline"/>
        <sz val="10"/>
        <name val="Arial Narrow"/>
        <family val="2"/>
        <scheme val="none"/>
      </font>
      <alignment vertical="center" textRotation="0" indent="0" justifyLastLine="0" shrinkToFit="0"/>
    </dxf>
    <dxf>
      <border outline="0">
        <bottom style="thin">
          <color rgb="FF000000"/>
        </bottom>
      </border>
    </dxf>
    <dxf>
      <font>
        <strike val="0"/>
        <outline val="0"/>
        <shadow val="0"/>
        <u val="none"/>
        <vertAlign val="baseline"/>
        <sz val="10"/>
        <name val="Arial Narrow"/>
        <family val="2"/>
        <scheme val="none"/>
      </font>
      <alignment vertical="center" textRotation="0" indent="0" justifyLastLine="0" shrinkToFit="0"/>
    </dxf>
  </dxfs>
  <tableStyles count="0" defaultTableStyle="TableStyleMedium9" defaultPivotStyle="PivotStyleLight16"/>
  <colors>
    <mruColors>
      <color rgb="FFFFFFCC"/>
      <color rgb="FFFDFDD3"/>
      <color rgb="FFF7FAD6"/>
      <color rgb="FFFCF6D4"/>
      <color rgb="FFF4F5DB"/>
      <color rgb="FFF5F1DB"/>
      <color rgb="FFF6F8D8"/>
      <color rgb="FFE6FED6"/>
      <color rgb="FFE6FDA3"/>
      <color rgb="FFC7FD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A922A5-985E-49B1-9779-B03C4437D39C}" name="Table41537" displayName="Table41537" ref="D11:F158" totalsRowShown="0" headerRowDxfId="374" dataDxfId="372" headerRowBorderDxfId="373" tableBorderDxfId="371" totalsRowBorderDxfId="370">
  <autoFilter ref="D11:F158" xr:uid="{00000000-0009-0000-0100-000002000000}"/>
  <tableColumns count="3">
    <tableColumn id="1" xr3:uid="{8540A1D7-4E67-4460-9C9E-47675C916607}" name="Observation" dataDxfId="369"/>
    <tableColumn id="3" xr3:uid="{5500CCCD-E87A-4EB0-A07D-BBDED7D544FA}" name="Suggested Corrective Action" dataDxfId="368"/>
    <tableColumn id="2" xr3:uid="{93C9B4A1-DDEB-4C12-92A9-5546DE14DC05}" name="Deadline for _x000a_corrective action" dataDxfId="367"/>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A5FBED-81FD-43B6-AA63-24C827A7CE7C}" name="Table51648" displayName="Table51648" ref="G11:M158" totalsRowShown="0" headerRowDxfId="366" dataDxfId="364" headerRowBorderDxfId="365" tableBorderDxfId="363" totalsRowBorderDxfId="362">
  <autoFilter ref="G11:M158" xr:uid="{00000000-0009-0000-0100-000003000000}"/>
  <tableColumns count="7">
    <tableColumn id="1" xr3:uid="{2D9C16FE-6BEA-4EC0-AE15-045328B36A9F}" name="Corrective Action" dataDxfId="361"/>
    <tableColumn id="2" xr3:uid="{24C09D8A-1425-47B7-BA10-1359C3B1FE57}" name="Target Date_x000a_ for Completion" dataDxfId="360"/>
    <tableColumn id="3" xr3:uid="{C485A99F-999E-49F0-AB52-95CA7A0F6213}" name="Responsibility" dataDxfId="359"/>
    <tableColumn id="4" xr3:uid="{DF686FC2-A9A0-4D42-8AAB-27111F23BEB5}" name="Date" dataDxfId="358"/>
    <tableColumn id="5" xr3:uid="{68802795-3362-4145-B662-07D7D4B68A9A}" name="Status" dataDxfId="357"/>
    <tableColumn id="7" xr3:uid="{30604D1C-42AF-4019-ABCD-BF65D682183E}" name="Status Description" dataDxfId="356"/>
    <tableColumn id="6" xr3:uid="{0D0BB16A-24CF-4636-8020-4168F5D8DCF2}" name="Evidence for Completion" dataDxfId="3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3FA043-8010-4901-A8A3-90238D5AF113}" name="Table61759" displayName="Table61759" ref="N11:P158" totalsRowShown="0" headerRowDxfId="354" dataDxfId="352" headerRowBorderDxfId="353" tableBorderDxfId="351" totalsRowBorderDxfId="350">
  <tableColumns count="3">
    <tableColumn id="1" xr3:uid="{FE18FBB0-3699-43FB-B25F-6FA1400865B2}" name="Date" dataDxfId="349"/>
    <tableColumn id="2" xr3:uid="{12C2C840-2C79-4C60-BA8A-1BE035045952}" name="Status" dataDxfId="348"/>
    <tableColumn id="3" xr3:uid="{C6C94D96-DF4E-4094-8CBD-5E6C387B02A8}" name="Comment" dataDxfId="347"/>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E06E19-B555-4C66-A505-C16037FFB796}" name="Table31426" displayName="Table31426" ref="A11:C158" totalsRowShown="0" headerRowDxfId="346" dataDxfId="344" headerRowBorderDxfId="345" tableBorderDxfId="343" totalsRowBorderDxfId="342">
  <autoFilter ref="A11:C158" xr:uid="{00000000-0009-0000-0100-000001000000}"/>
  <tableColumns count="3">
    <tableColumn id="1" xr3:uid="{DFD70471-56C1-4A31-A844-C0CD2B4B1A5D}" name="Action _x000a_Item ID" dataDxfId="341"/>
    <tableColumn id="3" xr3:uid="{413508BD-68F0-4F55-8DDC-E50BF5BAF8C1}" name="Relates to Requirement" dataDxfId="340"/>
    <tableColumn id="2" xr3:uid="{D553C8B0-5761-4228-AA2E-A8614429C023}" name="Severity" dataDxfId="339"/>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4161C7-4E86-4263-B6FC-AF9E36B96556}" name="Table415376" displayName="Table415376" ref="D11:F158" totalsRowShown="0" headerRowDxfId="338" dataDxfId="336" headerRowBorderDxfId="337" tableBorderDxfId="335" totalsRowBorderDxfId="334">
  <autoFilter ref="D11:F158" xr:uid="{00000000-0009-0000-0100-000002000000}"/>
  <tableColumns count="3">
    <tableColumn id="1" xr3:uid="{2660EB40-E967-4242-B7A9-1B48490EFE6C}" name="Observation" dataDxfId="333"/>
    <tableColumn id="3" xr3:uid="{C27B5E73-64CA-4FC1-B6E2-28FE2CB908B8}" name="Suggested Corrective Action" dataDxfId="332"/>
    <tableColumn id="2" xr3:uid="{86237DCC-EDCC-42C7-A7DB-BA037A74A60C}" name="Deadline for _x000a_corrective action" dataDxfId="331"/>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5318979-AE87-4BCC-8DAA-D53AB53C82AC}" name="Table516487" displayName="Table516487" ref="G11:M158" totalsRowShown="0" headerRowDxfId="330" dataDxfId="328" headerRowBorderDxfId="329" tableBorderDxfId="327" totalsRowBorderDxfId="326">
  <autoFilter ref="G11:M158" xr:uid="{00000000-0009-0000-0100-000003000000}"/>
  <tableColumns count="7">
    <tableColumn id="1" xr3:uid="{266ADE34-4763-4942-B844-59DAAA58E2B8}" name="Corrective Action" dataDxfId="325"/>
    <tableColumn id="2" xr3:uid="{0A1A49BC-FE05-4B7B-B357-14F22E3A8386}" name="Target Date_x000a_ for Completion" dataDxfId="324"/>
    <tableColumn id="3" xr3:uid="{1FD4461E-9F53-46F6-9432-2BEFDE7514FB}" name="Responsibility" dataDxfId="323"/>
    <tableColumn id="4" xr3:uid="{72FA7B2E-2E5F-4BBC-8255-3886182BB784}" name="Date" dataDxfId="322"/>
    <tableColumn id="5" xr3:uid="{07155277-9E5C-4149-BA39-827BC4382E3F}" name="Status" dataDxfId="321"/>
    <tableColumn id="7" xr3:uid="{026097B3-DC0A-4030-8D67-729CC9C69AB9}" name="Status Description" dataDxfId="320"/>
    <tableColumn id="6" xr3:uid="{9AE3446F-C92F-42AD-90EE-D5214D5CEE6F}" name="Evidence for Completion" dataDxfId="31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EA3FFC6-4BA4-4185-8ACA-394CF6DEF87B}" name="Table617598" displayName="Table617598" ref="N11:P158" totalsRowShown="0" headerRowDxfId="318" dataDxfId="316" headerRowBorderDxfId="317" tableBorderDxfId="315" totalsRowBorderDxfId="314">
  <tableColumns count="3">
    <tableColumn id="1" xr3:uid="{B24FD1C1-C2F0-49FA-83C1-9629FA8A9A5E}" name="Date" dataDxfId="313"/>
    <tableColumn id="2" xr3:uid="{6CCA945F-CA71-4D48-98B8-71255EA4AC3A}" name="Status" dataDxfId="312"/>
    <tableColumn id="3" xr3:uid="{E6E781BF-DF9C-40F5-84BC-6B6062D86528}" name="Comment" dataDxfId="311"/>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BE38B25-966C-4FDD-9236-643FBB5C86BB}" name="Table314269" displayName="Table314269" ref="A11:C158" totalsRowShown="0" headerRowDxfId="310" dataDxfId="308" headerRowBorderDxfId="309" tableBorderDxfId="307" totalsRowBorderDxfId="306">
  <autoFilter ref="A11:C158" xr:uid="{00000000-0009-0000-0100-000001000000}"/>
  <tableColumns count="3">
    <tableColumn id="1" xr3:uid="{48FEDC48-91B0-4239-8C9F-3340DA48FF18}" name="Action _x000a_Item ID" dataDxfId="305"/>
    <tableColumn id="3" xr3:uid="{31A26D75-E41D-4A15-BA13-8CE8BE31EE7A}" name="Relates to Requirement" dataDxfId="304"/>
    <tableColumn id="2" xr3:uid="{BE3D54C6-8542-4F90-823E-5DB78C8B66AB}" name="Severity" dataDxfId="303"/>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qm8.net/bin/view/Guidance%20and%20Explanations/Re-audit%20Interval%20and%20Remote%20Audit%20Option/"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4.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5.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qm8.net/bin/view/Guidance%20and%20Explanations/Re-audit%20Interval%20and%20Remote%20Audit%20Option/" TargetMode="External"/><Relationship Id="rId1" Type="http://schemas.openxmlformats.org/officeDocument/2006/relationships/hyperlink" Target="https://cqm8.net/bin/view/Guidance%20and%20Explanations/Maximum%20interval%20until%20the%20next%20CQM%20Audi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9.bin"/><Relationship Id="rId1" Type="http://schemas.openxmlformats.org/officeDocument/2006/relationships/hyperlink" Target="https://cqm8.net/bin/view/Guidance%20and%20Explanations/CQM%20Observation%20Classification/"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20.bin"/><Relationship Id="rId1" Type="http://schemas.openxmlformats.org/officeDocument/2006/relationships/hyperlink" Target="https://cqm8.net/bin/view/Guidance%20and%20Explanations/CQM%20Observation%20Classification/"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cqm8.net/xwiki/bin/view/Guidance%20and%20Explanations/CQM%20Observation%20Classification/"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2BE8-4F39-43E0-98EA-4765A6C6BDA8}">
  <sheetPr codeName="Sheet11" filterMode="1">
    <tabColor theme="8" tint="0.39997558519241921"/>
    <pageSetUpPr fitToPage="1"/>
  </sheetPr>
  <dimension ref="A1:PN1505"/>
  <sheetViews>
    <sheetView workbookViewId="0">
      <selection activeCell="B1101" sqref="B1101:C1101"/>
    </sheetView>
  </sheetViews>
  <sheetFormatPr defaultColWidth="8.85546875" defaultRowHeight="14.1" customHeight="1" x14ac:dyDescent="0.25"/>
  <cols>
    <col min="1" max="1" width="8.85546875" style="468"/>
    <col min="2" max="2" width="12.28515625" style="468" customWidth="1"/>
    <col min="3" max="3" width="18.5703125" style="468" customWidth="1"/>
    <col min="4" max="7" width="19.85546875" style="469" customWidth="1"/>
    <col min="8" max="25" width="8.85546875" style="461" hidden="1" customWidth="1"/>
    <col min="26" max="26" width="8.85546875" style="483"/>
    <col min="27" max="27" width="19.140625" style="462" hidden="1" customWidth="1"/>
    <col min="28" max="28" width="16.140625" style="462" hidden="1" customWidth="1"/>
    <col min="29" max="29" width="27.28515625" style="461" hidden="1" customWidth="1"/>
    <col min="30" max="52" width="8.85546875" style="461" hidden="1" customWidth="1"/>
    <col min="53" max="53" width="53.5703125" style="468" customWidth="1"/>
    <col min="54" max="16384" width="8.85546875" style="468"/>
  </cols>
  <sheetData>
    <row r="1" spans="1:430" s="463" customFormat="1" ht="40.15" customHeight="1" x14ac:dyDescent="0.25">
      <c r="A1" s="1095" t="s">
        <v>978</v>
      </c>
      <c r="B1" s="1096"/>
      <c r="C1" s="1096"/>
      <c r="D1" s="1096"/>
      <c r="E1" s="1096"/>
      <c r="F1" s="1096"/>
      <c r="G1" s="1097"/>
      <c r="H1" s="460"/>
      <c r="I1" s="460"/>
      <c r="J1" s="460"/>
      <c r="K1" s="460"/>
      <c r="L1" s="460"/>
      <c r="M1" s="461"/>
      <c r="N1" s="461"/>
      <c r="O1" s="461"/>
      <c r="P1" s="461"/>
      <c r="Q1" s="461"/>
      <c r="R1" s="461"/>
      <c r="S1" s="461"/>
      <c r="T1" s="461"/>
      <c r="U1" s="461"/>
      <c r="V1" s="461"/>
      <c r="W1" s="461"/>
      <c r="X1" s="461"/>
      <c r="Y1" s="461"/>
      <c r="Z1" s="783" t="s">
        <v>979</v>
      </c>
      <c r="AA1" s="462" t="s">
        <v>980</v>
      </c>
      <c r="AB1" s="462" t="s">
        <v>981</v>
      </c>
      <c r="AC1" s="462" t="s">
        <v>982</v>
      </c>
      <c r="AD1" s="461"/>
      <c r="AE1" s="461"/>
      <c r="AF1" s="461"/>
      <c r="AG1" s="461"/>
      <c r="AH1" s="460"/>
      <c r="AI1" s="461"/>
      <c r="AJ1" s="461"/>
      <c r="AK1" s="461"/>
      <c r="AL1" s="461"/>
      <c r="AM1" s="461"/>
      <c r="AN1" s="461"/>
      <c r="AO1" s="461"/>
      <c r="AP1" s="461"/>
      <c r="AQ1" s="461"/>
      <c r="AR1" s="461"/>
      <c r="AS1" s="461"/>
      <c r="AT1" s="461"/>
      <c r="AU1" s="461"/>
      <c r="AV1" s="461"/>
      <c r="AW1" s="461"/>
      <c r="AX1" s="461"/>
      <c r="AY1" s="461"/>
      <c r="AZ1" s="461"/>
      <c r="BA1" s="1091" t="s">
        <v>1145</v>
      </c>
    </row>
    <row r="2" spans="1:430" s="467" customFormat="1" ht="30.75" customHeight="1" x14ac:dyDescent="0.25">
      <c r="A2" s="1098" t="s">
        <v>983</v>
      </c>
      <c r="B2" s="1099"/>
      <c r="C2" s="1099"/>
      <c r="D2" s="1099"/>
      <c r="E2" s="1099"/>
      <c r="F2" s="1099"/>
      <c r="G2" s="1100"/>
      <c r="H2" s="464"/>
      <c r="I2" s="464"/>
      <c r="J2" s="464"/>
      <c r="K2" s="464"/>
      <c r="L2" s="464"/>
      <c r="M2" s="464"/>
      <c r="N2" s="464"/>
      <c r="O2" s="464"/>
      <c r="P2" s="464"/>
      <c r="Q2" s="464"/>
      <c r="R2" s="464"/>
      <c r="S2" s="464"/>
      <c r="T2" s="464"/>
      <c r="U2" s="464"/>
      <c r="V2" s="464"/>
      <c r="W2" s="464"/>
      <c r="X2" s="464"/>
      <c r="Y2" s="464"/>
      <c r="Z2" s="173" t="s">
        <v>979</v>
      </c>
      <c r="AA2" s="465"/>
      <c r="AB2" s="465"/>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1091"/>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c r="IU2" s="466"/>
      <c r="IV2" s="466"/>
      <c r="IW2" s="466"/>
      <c r="IX2" s="466"/>
      <c r="IY2" s="466"/>
      <c r="IZ2" s="466"/>
      <c r="JA2" s="466"/>
      <c r="JB2" s="466"/>
      <c r="JC2" s="466"/>
      <c r="JD2" s="466"/>
      <c r="JE2" s="466"/>
      <c r="JF2" s="466"/>
      <c r="JG2" s="466"/>
      <c r="JH2" s="466"/>
      <c r="JI2" s="466"/>
      <c r="JJ2" s="466"/>
      <c r="JK2" s="466"/>
      <c r="JL2" s="466"/>
      <c r="JM2" s="466"/>
      <c r="JN2" s="466"/>
      <c r="JO2" s="466"/>
      <c r="JP2" s="466"/>
      <c r="JQ2" s="466"/>
      <c r="JR2" s="466"/>
      <c r="JS2" s="466"/>
      <c r="JT2" s="466"/>
      <c r="JU2" s="466"/>
      <c r="JV2" s="466"/>
      <c r="JW2" s="466"/>
      <c r="JX2" s="466"/>
      <c r="JY2" s="466"/>
      <c r="JZ2" s="466"/>
      <c r="KA2" s="466"/>
      <c r="KB2" s="466"/>
      <c r="KC2" s="466"/>
      <c r="KD2" s="466"/>
      <c r="KE2" s="466"/>
      <c r="KF2" s="466"/>
      <c r="KG2" s="466"/>
      <c r="KH2" s="466"/>
      <c r="KI2" s="466"/>
      <c r="KJ2" s="466"/>
      <c r="KK2" s="466"/>
      <c r="KL2" s="466"/>
      <c r="KM2" s="466"/>
      <c r="KN2" s="466"/>
      <c r="KO2" s="466"/>
      <c r="KP2" s="466"/>
      <c r="KQ2" s="466"/>
      <c r="KR2" s="466"/>
      <c r="KS2" s="466"/>
      <c r="KT2" s="466"/>
      <c r="KU2" s="466"/>
      <c r="KV2" s="466"/>
      <c r="KW2" s="466"/>
      <c r="KX2" s="466"/>
      <c r="KY2" s="466"/>
      <c r="KZ2" s="466"/>
      <c r="LA2" s="466"/>
      <c r="LB2" s="466"/>
      <c r="LC2" s="466"/>
      <c r="LD2" s="466"/>
      <c r="LE2" s="466"/>
      <c r="LF2" s="466"/>
      <c r="LG2" s="466"/>
      <c r="LH2" s="466"/>
      <c r="LI2" s="466"/>
      <c r="LJ2" s="466"/>
      <c r="LK2" s="466"/>
      <c r="LL2" s="466"/>
      <c r="LM2" s="466"/>
      <c r="LN2" s="466"/>
      <c r="LO2" s="466"/>
      <c r="LP2" s="466"/>
      <c r="LQ2" s="466"/>
      <c r="LR2" s="466"/>
      <c r="LS2" s="466"/>
      <c r="LT2" s="466"/>
      <c r="LU2" s="466"/>
      <c r="LV2" s="466"/>
      <c r="LW2" s="466"/>
      <c r="LX2" s="466"/>
      <c r="LY2" s="466"/>
      <c r="LZ2" s="466"/>
      <c r="MA2" s="466"/>
      <c r="MB2" s="466"/>
      <c r="MC2" s="466"/>
      <c r="MD2" s="466"/>
      <c r="ME2" s="466"/>
      <c r="MF2" s="466"/>
      <c r="MG2" s="466"/>
      <c r="MH2" s="466"/>
      <c r="MI2" s="466"/>
      <c r="MJ2" s="466"/>
      <c r="MK2" s="466"/>
      <c r="ML2" s="466"/>
      <c r="MM2" s="466"/>
      <c r="MN2" s="466"/>
      <c r="MO2" s="466"/>
      <c r="MP2" s="466"/>
      <c r="MQ2" s="466"/>
      <c r="MR2" s="466"/>
      <c r="MS2" s="466"/>
      <c r="MT2" s="466"/>
      <c r="MU2" s="466"/>
      <c r="MV2" s="466"/>
      <c r="MW2" s="466"/>
      <c r="MX2" s="466"/>
      <c r="MY2" s="466"/>
      <c r="MZ2" s="466"/>
      <c r="NA2" s="466"/>
      <c r="NB2" s="466"/>
      <c r="NC2" s="466"/>
      <c r="ND2" s="466"/>
      <c r="NE2" s="466"/>
      <c r="NF2" s="466"/>
      <c r="NG2" s="466"/>
      <c r="NH2" s="466"/>
      <c r="NI2" s="466"/>
      <c r="NJ2" s="466"/>
      <c r="NK2" s="466"/>
      <c r="NL2" s="466"/>
      <c r="NM2" s="466"/>
      <c r="NN2" s="466"/>
      <c r="NO2" s="466"/>
      <c r="NP2" s="466"/>
      <c r="NQ2" s="466"/>
      <c r="NR2" s="466"/>
      <c r="NS2" s="466"/>
      <c r="NT2" s="466"/>
      <c r="NU2" s="466"/>
      <c r="NV2" s="466"/>
      <c r="NW2" s="466"/>
      <c r="NX2" s="466"/>
      <c r="NY2" s="466"/>
      <c r="NZ2" s="466"/>
      <c r="OA2" s="466"/>
      <c r="OB2" s="466"/>
      <c r="OC2" s="466"/>
      <c r="OD2" s="466"/>
      <c r="OE2" s="466"/>
      <c r="OF2" s="466"/>
      <c r="OG2" s="466"/>
      <c r="OH2" s="466"/>
      <c r="OI2" s="466"/>
      <c r="OJ2" s="466"/>
      <c r="OK2" s="466"/>
      <c r="OL2" s="466"/>
      <c r="OM2" s="466"/>
      <c r="ON2" s="466"/>
      <c r="OO2" s="466"/>
      <c r="OP2" s="466"/>
      <c r="OQ2" s="466"/>
      <c r="OR2" s="466"/>
      <c r="OS2" s="466"/>
      <c r="OT2" s="466"/>
      <c r="OU2" s="466"/>
      <c r="OV2" s="466"/>
      <c r="OW2" s="466"/>
      <c r="OX2" s="466"/>
      <c r="OY2" s="466"/>
      <c r="OZ2" s="466"/>
      <c r="PA2" s="466"/>
      <c r="PB2" s="466"/>
      <c r="PC2" s="466"/>
      <c r="PD2" s="466"/>
      <c r="PE2" s="466"/>
      <c r="PF2" s="466"/>
      <c r="PG2" s="466"/>
      <c r="PH2" s="466"/>
      <c r="PI2" s="466"/>
      <c r="PJ2" s="466"/>
      <c r="PK2" s="466"/>
      <c r="PL2" s="466"/>
      <c r="PM2" s="466"/>
      <c r="PN2" s="466"/>
    </row>
    <row r="3" spans="1:430" s="463" customFormat="1" ht="20.25" customHeight="1" thickBot="1" x14ac:dyDescent="0.3">
      <c r="A3" s="1101" t="str">
        <f>Coversheet!D5 &amp; " / " &amp; Coversheet!D10 &amp; " / " &amp; Coversheet!D6</f>
        <v>[Company] /  / [Site]</v>
      </c>
      <c r="B3" s="1102"/>
      <c r="C3" s="1102"/>
      <c r="D3" s="1102"/>
      <c r="E3" s="1102"/>
      <c r="F3" s="1102"/>
      <c r="G3" s="1103"/>
      <c r="H3" s="460"/>
      <c r="I3" s="460"/>
      <c r="J3" s="460"/>
      <c r="K3" s="460"/>
      <c r="L3" s="460"/>
      <c r="M3" s="461"/>
      <c r="N3" s="461"/>
      <c r="O3" s="461"/>
      <c r="P3" s="461"/>
      <c r="Q3" s="461"/>
      <c r="R3" s="461"/>
      <c r="S3" s="461"/>
      <c r="T3" s="461"/>
      <c r="U3" s="461"/>
      <c r="V3" s="461"/>
      <c r="W3" s="461"/>
      <c r="X3" s="461"/>
      <c r="Y3" s="461"/>
      <c r="Z3" s="173" t="s">
        <v>979</v>
      </c>
      <c r="AA3" s="462"/>
      <c r="AB3" s="462"/>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1091"/>
    </row>
    <row r="4" spans="1:430" ht="14.1" customHeight="1" thickBot="1" x14ac:dyDescent="0.3">
      <c r="Z4" s="470" t="s">
        <v>979</v>
      </c>
      <c r="BA4" s="730"/>
    </row>
    <row r="5" spans="1:430" ht="17.100000000000001" customHeight="1" x14ac:dyDescent="0.25">
      <c r="A5" s="1104" t="s">
        <v>984</v>
      </c>
      <c r="B5" s="1105"/>
      <c r="C5" s="1106"/>
      <c r="D5" s="1107" t="str">
        <f>IF(Coversheet!D5&lt;&gt;"", Coversheet!D5,"Define in Coversheet!")</f>
        <v>[Company]</v>
      </c>
      <c r="E5" s="1108"/>
      <c r="F5" s="1108"/>
      <c r="G5" s="1109"/>
      <c r="Z5" s="470" t="s">
        <v>979</v>
      </c>
    </row>
    <row r="6" spans="1:430" ht="67.150000000000006" customHeight="1" thickBot="1" x14ac:dyDescent="0.3">
      <c r="A6" s="1110" t="s">
        <v>985</v>
      </c>
      <c r="B6" s="1111"/>
      <c r="C6" s="1112"/>
      <c r="D6" s="1113" t="str">
        <f>IF(Coversheet!D7&lt;&gt;"",_xlfn.TEXTJOIN(CHAR(10),TRUE,Coversheet!D7:D10),"Define in Coversheet!")</f>
        <v>Define in Coversheet!</v>
      </c>
      <c r="E6" s="1114"/>
      <c r="F6" s="1114"/>
      <c r="G6" s="1115"/>
      <c r="Z6" s="470" t="s">
        <v>979</v>
      </c>
    </row>
    <row r="7" spans="1:430" ht="14.1" customHeight="1" thickBot="1" x14ac:dyDescent="0.3">
      <c r="Z7" s="470" t="s">
        <v>979</v>
      </c>
    </row>
    <row r="8" spans="1:430" ht="17.100000000000001" customHeight="1" x14ac:dyDescent="0.25">
      <c r="A8" s="1141" t="s">
        <v>166</v>
      </c>
      <c r="B8" s="1119" t="s">
        <v>252</v>
      </c>
      <c r="C8" s="1120"/>
      <c r="D8" s="1144" t="str">
        <f>IF(Coversheet!D62&lt;&gt;"", Coversheet!D62,"Define in Coversheet!")</f>
        <v>Define in Coversheet!</v>
      </c>
      <c r="E8" s="1145"/>
      <c r="F8" s="1145"/>
      <c r="G8" s="1146"/>
      <c r="Z8" s="470" t="s">
        <v>979</v>
      </c>
    </row>
    <row r="9" spans="1:430" ht="17.100000000000001" customHeight="1" x14ac:dyDescent="0.25">
      <c r="A9" s="1142"/>
      <c r="B9" s="1124" t="s">
        <v>986</v>
      </c>
      <c r="C9" s="1125"/>
      <c r="D9" s="1069" t="str">
        <f>IF(Coversheet!D63&lt;&gt;"", Coversheet!D63,"Define in Coversheet!")</f>
        <v>Define in Coversheet!</v>
      </c>
      <c r="E9" s="1070"/>
      <c r="F9" s="1070"/>
      <c r="G9" s="1071"/>
      <c r="Z9" s="470" t="s">
        <v>979</v>
      </c>
    </row>
    <row r="10" spans="1:430" ht="17.100000000000001" customHeight="1" x14ac:dyDescent="0.25">
      <c r="A10" s="1142"/>
      <c r="B10" s="1124" t="s">
        <v>987</v>
      </c>
      <c r="C10" s="1125"/>
      <c r="D10" s="1069" t="str">
        <f>IF(Coversheet!D64&lt;&gt;"", Coversheet!D64,"Define in Coversheet!")</f>
        <v>Define in Coversheet!</v>
      </c>
      <c r="E10" s="1070"/>
      <c r="F10" s="1070"/>
      <c r="G10" s="1071"/>
      <c r="Z10" s="470" t="s">
        <v>979</v>
      </c>
    </row>
    <row r="11" spans="1:430" ht="17.100000000000001" customHeight="1" thickBot="1" x14ac:dyDescent="0.3">
      <c r="A11" s="1143"/>
      <c r="B11" s="1072" t="s">
        <v>254</v>
      </c>
      <c r="C11" s="1073"/>
      <c r="D11" s="1085" t="str">
        <f>IF(Coversheet!D65&lt;&gt;"", Coversheet!D65,"Define in Coversheet!")</f>
        <v>Define in Coversheet!</v>
      </c>
      <c r="E11" s="1086"/>
      <c r="F11" s="1086"/>
      <c r="G11" s="1087"/>
      <c r="Z11" s="470" t="s">
        <v>979</v>
      </c>
    </row>
    <row r="12" spans="1:430" ht="14.1" customHeight="1" thickBot="1" x14ac:dyDescent="0.3">
      <c r="Z12" s="470" t="s">
        <v>979</v>
      </c>
    </row>
    <row r="13" spans="1:430" ht="17.100000000000001" customHeight="1" x14ac:dyDescent="0.25">
      <c r="A13" s="1129" t="s">
        <v>171</v>
      </c>
      <c r="B13" s="1119" t="s">
        <v>988</v>
      </c>
      <c r="C13" s="1120"/>
      <c r="D13" s="1132" t="str">
        <f>IF(Coversheet!D70&gt;0,Coversheet!D70,"Define in Coversheet!")</f>
        <v>Define in Coversheet!</v>
      </c>
      <c r="E13" s="1133"/>
      <c r="F13" s="1133"/>
      <c r="G13" s="1134"/>
      <c r="Z13" s="470" t="s">
        <v>979</v>
      </c>
    </row>
    <row r="14" spans="1:430" ht="17.100000000000001" customHeight="1" x14ac:dyDescent="0.25">
      <c r="A14" s="1130"/>
      <c r="B14" s="1124" t="s">
        <v>989</v>
      </c>
      <c r="C14" s="1125"/>
      <c r="D14" s="1135" t="str">
        <f>IF(Coversheet!D71&gt;0,Coversheet!D71,"Define in Coversheet!")</f>
        <v>Define in Coversheet!</v>
      </c>
      <c r="E14" s="1136"/>
      <c r="F14" s="1136"/>
      <c r="G14" s="1137"/>
      <c r="Z14" s="470" t="s">
        <v>979</v>
      </c>
    </row>
    <row r="15" spans="1:430" ht="17.100000000000001" customHeight="1" x14ac:dyDescent="0.25">
      <c r="A15" s="1130"/>
      <c r="B15" s="1124" t="s">
        <v>990</v>
      </c>
      <c r="C15" s="1125"/>
      <c r="D15" s="1138" t="str">
        <f>Coversheet!D68</f>
        <v>Renewal</v>
      </c>
      <c r="E15" s="1139"/>
      <c r="F15" s="1139"/>
      <c r="G15" s="1140"/>
      <c r="Z15" s="470" t="s">
        <v>979</v>
      </c>
    </row>
    <row r="16" spans="1:430" ht="17.100000000000001" customHeight="1" x14ac:dyDescent="0.25">
      <c r="A16" s="1130"/>
      <c r="B16" s="1124" t="s">
        <v>991</v>
      </c>
      <c r="C16" s="1125"/>
      <c r="D16" s="1138" t="str">
        <f>Coversheet!D69</f>
        <v>On-site</v>
      </c>
      <c r="E16" s="1139"/>
      <c r="F16" s="1139"/>
      <c r="G16" s="1140"/>
      <c r="Z16" s="470" t="s">
        <v>979</v>
      </c>
    </row>
    <row r="17" spans="1:26" ht="17.100000000000001" customHeight="1" x14ac:dyDescent="0.25">
      <c r="A17" s="1130"/>
      <c r="B17" s="1124" t="s">
        <v>992</v>
      </c>
      <c r="C17" s="1125"/>
      <c r="D17" s="1116"/>
      <c r="E17" s="1117"/>
      <c r="F17" s="1117"/>
      <c r="G17" s="1118"/>
      <c r="Z17" s="470" t="s">
        <v>979</v>
      </c>
    </row>
    <row r="18" spans="1:26" ht="17.100000000000001" customHeight="1" thickBot="1" x14ac:dyDescent="0.3">
      <c r="A18" s="1130"/>
      <c r="B18" s="1072" t="s">
        <v>993</v>
      </c>
      <c r="C18" s="1073"/>
      <c r="D18" s="1085" t="str">
        <f>"cqmAP " &amp; Coversheet!D2</f>
        <v>cqmAP 3a</v>
      </c>
      <c r="E18" s="1086"/>
      <c r="F18" s="1086"/>
      <c r="G18" s="1087"/>
      <c r="Z18" s="470" t="s">
        <v>979</v>
      </c>
    </row>
    <row r="19" spans="1:26" ht="17.100000000000001" customHeight="1" x14ac:dyDescent="0.25">
      <c r="A19" s="1130"/>
      <c r="B19" s="1119" t="s">
        <v>994</v>
      </c>
      <c r="C19" s="1120"/>
      <c r="D19" s="1121" t="s">
        <v>995</v>
      </c>
      <c r="E19" s="1122"/>
      <c r="F19" s="1122"/>
      <c r="G19" s="1123"/>
      <c r="Z19" s="470" t="s">
        <v>979</v>
      </c>
    </row>
    <row r="20" spans="1:26" ht="17.100000000000001" customHeight="1" x14ac:dyDescent="0.25">
      <c r="A20" s="1130"/>
      <c r="B20" s="1124" t="s">
        <v>996</v>
      </c>
      <c r="C20" s="1125"/>
      <c r="D20" s="1126" t="s">
        <v>997</v>
      </c>
      <c r="E20" s="1127"/>
      <c r="F20" s="1127"/>
      <c r="G20" s="1128"/>
      <c r="Z20" s="470" t="s">
        <v>979</v>
      </c>
    </row>
    <row r="21" spans="1:26" ht="17.100000000000001" customHeight="1" thickBot="1" x14ac:dyDescent="0.3">
      <c r="A21" s="1131"/>
      <c r="B21" s="1072" t="s">
        <v>998</v>
      </c>
      <c r="C21" s="1073"/>
      <c r="D21" s="1076" t="s">
        <v>130</v>
      </c>
      <c r="E21" s="1077"/>
      <c r="F21" s="1077"/>
      <c r="G21" s="1078"/>
      <c r="Z21" s="470" t="s">
        <v>979</v>
      </c>
    </row>
    <row r="22" spans="1:26" ht="14.1" customHeight="1" thickBot="1" x14ac:dyDescent="0.3">
      <c r="Z22" s="470" t="s">
        <v>979</v>
      </c>
    </row>
    <row r="23" spans="1:26" s="461" customFormat="1" ht="14.65" hidden="1" customHeight="1" x14ac:dyDescent="0.25">
      <c r="D23" s="471"/>
      <c r="E23" s="471"/>
      <c r="F23" s="471"/>
      <c r="G23" s="471"/>
      <c r="Z23" s="472" t="s">
        <v>999</v>
      </c>
    </row>
    <row r="24" spans="1:26" s="461" customFormat="1" ht="14.65" hidden="1" customHeight="1" x14ac:dyDescent="0.25">
      <c r="D24" s="471"/>
      <c r="E24" s="471"/>
      <c r="F24" s="471"/>
      <c r="G24" s="471"/>
      <c r="Z24" s="472" t="s">
        <v>999</v>
      </c>
    </row>
    <row r="25" spans="1:26" s="461" customFormat="1" ht="14.65" hidden="1" customHeight="1" thickBot="1" x14ac:dyDescent="0.3">
      <c r="D25" s="471"/>
      <c r="E25" s="471"/>
      <c r="F25" s="471"/>
      <c r="G25" s="471"/>
      <c r="Z25" s="472" t="s">
        <v>999</v>
      </c>
    </row>
    <row r="26" spans="1:26" ht="30" customHeight="1" thickBot="1" x14ac:dyDescent="0.3">
      <c r="A26" s="1014" t="s">
        <v>1</v>
      </c>
      <c r="B26" s="1015"/>
      <c r="C26" s="1015"/>
      <c r="D26" s="523"/>
      <c r="E26" s="523"/>
      <c r="F26" s="523"/>
      <c r="G26" s="524"/>
      <c r="Z26" s="470" t="s">
        <v>979</v>
      </c>
    </row>
    <row r="27" spans="1:26" ht="17.100000000000001" customHeight="1" x14ac:dyDescent="0.25">
      <c r="A27" s="1079" t="s">
        <v>1000</v>
      </c>
      <c r="B27" s="1080"/>
      <c r="C27" s="1081"/>
      <c r="D27" s="958" t="str">
        <f>IF(Coversheet!D13&lt;&gt;"", Coversheet!D13,"n/a")</f>
        <v>n/a</v>
      </c>
      <c r="E27" s="960"/>
      <c r="F27" s="960"/>
      <c r="G27" s="961"/>
      <c r="Z27" s="470" t="s">
        <v>979</v>
      </c>
    </row>
    <row r="28" spans="1:26" ht="17.100000000000001" customHeight="1" thickBot="1" x14ac:dyDescent="0.3">
      <c r="A28" s="972" t="s">
        <v>1001</v>
      </c>
      <c r="B28" s="973"/>
      <c r="C28" s="974"/>
      <c r="D28" s="1082" t="s">
        <v>1002</v>
      </c>
      <c r="E28" s="1083"/>
      <c r="F28" s="1083"/>
      <c r="G28" s="1084"/>
      <c r="Z28" s="470" t="s">
        <v>979</v>
      </c>
    </row>
    <row r="29" spans="1:26" ht="17.100000000000001" hidden="1" customHeight="1" x14ac:dyDescent="0.25">
      <c r="A29" s="1063" t="s">
        <v>1003</v>
      </c>
      <c r="B29" s="1064"/>
      <c r="C29" s="1065"/>
      <c r="D29" s="1088" t="s">
        <v>1060</v>
      </c>
      <c r="E29" s="1089"/>
      <c r="F29" s="1089"/>
      <c r="G29" s="1090"/>
      <c r="Z29" s="470" t="s">
        <v>999</v>
      </c>
    </row>
    <row r="30" spans="1:26" ht="17.100000000000001" hidden="1" customHeight="1" x14ac:dyDescent="0.25">
      <c r="A30" s="1074"/>
      <c r="B30" s="970" t="s">
        <v>1004</v>
      </c>
      <c r="C30" s="971"/>
      <c r="D30" s="1062" t="str" cm="1">
        <f t="array" aca="1" ref="D30" ca="1">(IF(ISBLANK(INDIRECT("'QMS - has 9001 Cert'!H$35")),"",INDIRECT("'QMS - has 9001 Cert'!H$35")))</f>
        <v/>
      </c>
      <c r="E30" s="882"/>
      <c r="F30" s="882"/>
      <c r="G30" s="883"/>
      <c r="Z30" s="470" t="s">
        <v>999</v>
      </c>
    </row>
    <row r="31" spans="1:26" ht="17.100000000000001" hidden="1" customHeight="1" x14ac:dyDescent="0.25">
      <c r="A31" s="1074"/>
      <c r="B31" s="970" t="s">
        <v>1005</v>
      </c>
      <c r="C31" s="971"/>
      <c r="D31" s="1062" t="str" cm="1">
        <f t="array" aca="1" ref="D31" ca="1">(IF(ISBLANK(INDIRECT("'QMS - has 9001 Cert'!K$35")),"",INDIRECT("'QMS - has 9001 Cert'!K$35")))</f>
        <v/>
      </c>
      <c r="E31" s="882"/>
      <c r="F31" s="882"/>
      <c r="G31" s="883"/>
      <c r="Z31" s="470" t="s">
        <v>999</v>
      </c>
    </row>
    <row r="32" spans="1:26" ht="17.100000000000001" hidden="1" customHeight="1" x14ac:dyDescent="0.25">
      <c r="A32" s="1074"/>
      <c r="B32" s="970" t="s">
        <v>1006</v>
      </c>
      <c r="C32" s="971"/>
      <c r="D32" s="1062" t="str" cm="1">
        <f t="array" aca="1" ref="D32" ca="1">(IF(ISBLANK(INDIRECT("'QMS - has 9001 Cert'!J$35")),"",INDIRECT("'QMS - has 9001 Cert'!J$35")))</f>
        <v>tbd</v>
      </c>
      <c r="E32" s="882"/>
      <c r="F32" s="882"/>
      <c r="G32" s="883"/>
      <c r="Z32" s="470" t="s">
        <v>999</v>
      </c>
    </row>
    <row r="33" spans="1:27" ht="17.100000000000001" hidden="1" customHeight="1" thickBot="1" x14ac:dyDescent="0.3">
      <c r="A33" s="1075"/>
      <c r="B33" s="973" t="s">
        <v>1007</v>
      </c>
      <c r="C33" s="974"/>
      <c r="D33" s="1062" t="str" cm="1">
        <f t="array" aca="1" ref="D33" ca="1">(IF(ISBLANK(INDIRECT("'QMS - has 9001 Cert'!M$35")),"",INDIRECT("'QMS - has 9001 Cert'!M$35")))</f>
        <v/>
      </c>
      <c r="E33" s="882"/>
      <c r="F33" s="882"/>
      <c r="G33" s="883"/>
      <c r="Z33" s="470" t="s">
        <v>999</v>
      </c>
    </row>
    <row r="34" spans="1:27" ht="17.100000000000001" hidden="1" customHeight="1" x14ac:dyDescent="0.25">
      <c r="A34" s="1063" t="s">
        <v>1003</v>
      </c>
      <c r="B34" s="1064"/>
      <c r="C34" s="1065"/>
      <c r="D34" s="1088" t="s">
        <v>1062</v>
      </c>
      <c r="E34" s="1089"/>
      <c r="F34" s="1089"/>
      <c r="G34" s="1090"/>
      <c r="Z34" s="470" t="s">
        <v>999</v>
      </c>
    </row>
    <row r="35" spans="1:27" ht="17.100000000000001" hidden="1" customHeight="1" x14ac:dyDescent="0.25">
      <c r="A35" s="1074"/>
      <c r="B35" s="970" t="s">
        <v>1004</v>
      </c>
      <c r="C35" s="971"/>
      <c r="D35" s="1062" t="str" cm="1">
        <f t="array" aca="1" ref="D35" ca="1">(IF(ISBLANK(INDIRECT("'QMS - NO 9001 Cert'!H$61")),"",INDIRECT("'QMS - NO 9001 Cert'!H$61")))</f>
        <v/>
      </c>
      <c r="E35" s="882"/>
      <c r="F35" s="882"/>
      <c r="G35" s="883"/>
      <c r="Z35" s="470" t="s">
        <v>999</v>
      </c>
    </row>
    <row r="36" spans="1:27" ht="17.100000000000001" hidden="1" customHeight="1" x14ac:dyDescent="0.25">
      <c r="A36" s="1074"/>
      <c r="B36" s="970" t="s">
        <v>1005</v>
      </c>
      <c r="C36" s="971"/>
      <c r="D36" s="1062" t="str" cm="1">
        <f t="array" aca="1" ref="D36" ca="1">(IF(ISBLANK(INDIRECT("'QMS - NO 9001 Cert'!K$61")),"",INDIRECT("'QMS - NO 9001 Cert'!K$61")))</f>
        <v/>
      </c>
      <c r="E36" s="882"/>
      <c r="F36" s="882"/>
      <c r="G36" s="883"/>
      <c r="Z36" s="470" t="s">
        <v>999</v>
      </c>
    </row>
    <row r="37" spans="1:27" ht="17.100000000000001" hidden="1" customHeight="1" x14ac:dyDescent="0.25">
      <c r="A37" s="1074"/>
      <c r="B37" s="970" t="s">
        <v>1006</v>
      </c>
      <c r="C37" s="971"/>
      <c r="D37" s="1062" t="str" cm="1">
        <f t="array" aca="1" ref="D37" ca="1">(IF(ISBLANK(INDIRECT("'QMS - NO 9001 Cert'!J$61")),"",INDIRECT("'QMS - NO 9001 Cert'!J$61")))</f>
        <v>tbd</v>
      </c>
      <c r="E37" s="882"/>
      <c r="F37" s="882"/>
      <c r="G37" s="883"/>
      <c r="Z37" s="470" t="s">
        <v>999</v>
      </c>
    </row>
    <row r="38" spans="1:27" ht="17.100000000000001" hidden="1" customHeight="1" thickBot="1" x14ac:dyDescent="0.3">
      <c r="A38" s="1075"/>
      <c r="B38" s="973" t="s">
        <v>1007</v>
      </c>
      <c r="C38" s="974"/>
      <c r="D38" s="1062" t="str" cm="1">
        <f t="array" aca="1" ref="D38" ca="1">(IF(ISBLANK(INDIRECT("'QMS - NO 9001 Cert'!M$61")),"",INDIRECT("'QMS - NO 9001 Cert'!M$61")))</f>
        <v/>
      </c>
      <c r="E38" s="882"/>
      <c r="F38" s="882"/>
      <c r="G38" s="883"/>
      <c r="Z38" s="470" t="s">
        <v>999</v>
      </c>
    </row>
    <row r="39" spans="1:27" ht="17.100000000000001" hidden="1" customHeight="1" x14ac:dyDescent="0.25">
      <c r="A39" s="1063"/>
      <c r="B39" s="1064"/>
      <c r="C39" s="1065"/>
      <c r="D39" s="1066"/>
      <c r="E39" s="1067"/>
      <c r="F39" s="1067"/>
      <c r="G39" s="1068"/>
      <c r="Z39" s="470" t="s">
        <v>999</v>
      </c>
    </row>
    <row r="40" spans="1:27" ht="17.100000000000001" hidden="1" customHeight="1" x14ac:dyDescent="0.25">
      <c r="A40" s="500"/>
      <c r="B40" s="970"/>
      <c r="C40" s="971"/>
      <c r="D40" s="1062"/>
      <c r="E40" s="882"/>
      <c r="F40" s="882"/>
      <c r="G40" s="883"/>
      <c r="Z40" s="470" t="s">
        <v>999</v>
      </c>
    </row>
    <row r="41" spans="1:27" ht="17.100000000000001" hidden="1" customHeight="1" x14ac:dyDescent="0.25">
      <c r="A41" s="500"/>
      <c r="B41" s="970"/>
      <c r="C41" s="971"/>
      <c r="D41" s="1062"/>
      <c r="E41" s="882"/>
      <c r="F41" s="882"/>
      <c r="G41" s="883"/>
      <c r="Z41" s="470" t="s">
        <v>999</v>
      </c>
    </row>
    <row r="42" spans="1:27" ht="17.100000000000001" hidden="1" customHeight="1" x14ac:dyDescent="0.25">
      <c r="A42" s="500"/>
      <c r="B42" s="970"/>
      <c r="C42" s="971"/>
      <c r="D42" s="880"/>
      <c r="E42" s="882"/>
      <c r="F42" s="882"/>
      <c r="G42" s="883"/>
      <c r="Z42" s="470" t="s">
        <v>999</v>
      </c>
    </row>
    <row r="43" spans="1:27" ht="17.100000000000001" hidden="1" customHeight="1" thickBot="1" x14ac:dyDescent="0.3">
      <c r="A43" s="501"/>
      <c r="B43" s="973"/>
      <c r="C43" s="974"/>
      <c r="D43" s="893"/>
      <c r="E43" s="1057"/>
      <c r="F43" s="1057"/>
      <c r="G43" s="1058"/>
      <c r="Z43" s="470" t="s">
        <v>999</v>
      </c>
    </row>
    <row r="44" spans="1:27" ht="14.1" customHeight="1" thickBot="1" x14ac:dyDescent="0.3">
      <c r="Z44" s="470" t="s">
        <v>979</v>
      </c>
    </row>
    <row r="45" spans="1:27" s="461" customFormat="1" ht="14.65" hidden="1" customHeight="1" x14ac:dyDescent="0.25">
      <c r="D45" s="471"/>
      <c r="E45" s="471"/>
      <c r="F45" s="471"/>
      <c r="G45" s="471"/>
      <c r="Z45" s="472" t="s">
        <v>999</v>
      </c>
      <c r="AA45" s="462"/>
    </row>
    <row r="46" spans="1:27" s="461" customFormat="1" ht="14.65" hidden="1" customHeight="1" x14ac:dyDescent="0.25">
      <c r="D46" s="471"/>
      <c r="E46" s="471"/>
      <c r="F46" s="471"/>
      <c r="G46" s="471"/>
      <c r="Z46" s="472" t="s">
        <v>999</v>
      </c>
      <c r="AA46" s="462"/>
    </row>
    <row r="47" spans="1:27" s="461" customFormat="1" ht="14.65" hidden="1" customHeight="1" x14ac:dyDescent="0.25">
      <c r="D47" s="471"/>
      <c r="E47" s="471"/>
      <c r="F47" s="471"/>
      <c r="G47" s="471"/>
      <c r="Z47" s="472" t="s">
        <v>999</v>
      </c>
      <c r="AA47" s="462"/>
    </row>
    <row r="48" spans="1:27" s="461" customFormat="1" ht="14.65" hidden="1" customHeight="1" x14ac:dyDescent="0.25">
      <c r="D48" s="471"/>
      <c r="E48" s="471"/>
      <c r="F48" s="471"/>
      <c r="G48" s="471"/>
      <c r="Z48" s="472" t="s">
        <v>999</v>
      </c>
      <c r="AA48" s="462"/>
    </row>
    <row r="49" spans="4:27" s="461" customFormat="1" ht="14.65" hidden="1" customHeight="1" x14ac:dyDescent="0.25">
      <c r="D49" s="471"/>
      <c r="E49" s="471"/>
      <c r="F49" s="471"/>
      <c r="G49" s="471"/>
      <c r="Z49" s="472" t="s">
        <v>999</v>
      </c>
      <c r="AA49" s="462"/>
    </row>
    <row r="50" spans="4:27" s="461" customFormat="1" ht="14.65" hidden="1" customHeight="1" x14ac:dyDescent="0.25">
      <c r="D50" s="471"/>
      <c r="E50" s="471"/>
      <c r="F50" s="471"/>
      <c r="G50" s="471"/>
      <c r="Z50" s="472" t="s">
        <v>999</v>
      </c>
      <c r="AA50" s="462"/>
    </row>
    <row r="51" spans="4:27" s="461" customFormat="1" ht="14.65" hidden="1" customHeight="1" x14ac:dyDescent="0.25">
      <c r="D51" s="471"/>
      <c r="E51" s="471"/>
      <c r="F51" s="471"/>
      <c r="G51" s="471"/>
      <c r="Z51" s="472" t="s">
        <v>999</v>
      </c>
      <c r="AA51" s="462"/>
    </row>
    <row r="52" spans="4:27" s="461" customFormat="1" ht="14.65" hidden="1" customHeight="1" x14ac:dyDescent="0.25">
      <c r="D52" s="471"/>
      <c r="E52" s="471"/>
      <c r="F52" s="471"/>
      <c r="G52" s="471"/>
      <c r="Z52" s="472" t="s">
        <v>999</v>
      </c>
      <c r="AA52" s="462"/>
    </row>
    <row r="53" spans="4:27" s="461" customFormat="1" ht="14.65" hidden="1" customHeight="1" x14ac:dyDescent="0.25">
      <c r="D53" s="471"/>
      <c r="E53" s="471"/>
      <c r="F53" s="471"/>
      <c r="G53" s="471"/>
      <c r="Z53" s="472" t="s">
        <v>999</v>
      </c>
      <c r="AA53" s="462"/>
    </row>
    <row r="54" spans="4:27" s="461" customFormat="1" ht="14.65" hidden="1" customHeight="1" x14ac:dyDescent="0.25">
      <c r="D54" s="471"/>
      <c r="E54" s="471"/>
      <c r="F54" s="471"/>
      <c r="G54" s="471"/>
      <c r="Z54" s="472" t="s">
        <v>999</v>
      </c>
      <c r="AA54" s="462"/>
    </row>
    <row r="55" spans="4:27" s="461" customFormat="1" ht="14.65" hidden="1" customHeight="1" x14ac:dyDescent="0.25">
      <c r="D55" s="471"/>
      <c r="E55" s="471"/>
      <c r="F55" s="471"/>
      <c r="G55" s="471"/>
      <c r="Z55" s="472" t="s">
        <v>999</v>
      </c>
      <c r="AA55" s="462"/>
    </row>
    <row r="56" spans="4:27" s="461" customFormat="1" ht="14.65" hidden="1" customHeight="1" x14ac:dyDescent="0.25">
      <c r="D56" s="471"/>
      <c r="E56" s="471"/>
      <c r="F56" s="471"/>
      <c r="G56" s="471"/>
      <c r="Z56" s="472" t="s">
        <v>999</v>
      </c>
      <c r="AA56" s="462"/>
    </row>
    <row r="57" spans="4:27" s="461" customFormat="1" ht="14.65" hidden="1" customHeight="1" x14ac:dyDescent="0.25">
      <c r="D57" s="471"/>
      <c r="E57" s="471"/>
      <c r="F57" s="471"/>
      <c r="G57" s="471"/>
      <c r="Z57" s="472" t="s">
        <v>999</v>
      </c>
      <c r="AA57" s="462"/>
    </row>
    <row r="58" spans="4:27" s="461" customFormat="1" ht="14.65" hidden="1" customHeight="1" x14ac:dyDescent="0.25">
      <c r="D58" s="471"/>
      <c r="E58" s="471"/>
      <c r="F58" s="471"/>
      <c r="G58" s="471"/>
      <c r="Z58" s="472" t="s">
        <v>999</v>
      </c>
      <c r="AA58" s="462"/>
    </row>
    <row r="59" spans="4:27" s="461" customFormat="1" ht="14.65" hidden="1" customHeight="1" x14ac:dyDescent="0.25">
      <c r="D59" s="471"/>
      <c r="E59" s="471"/>
      <c r="F59" s="471"/>
      <c r="G59" s="471"/>
      <c r="Z59" s="472" t="s">
        <v>999</v>
      </c>
      <c r="AA59" s="462"/>
    </row>
    <row r="60" spans="4:27" s="461" customFormat="1" ht="14.65" hidden="1" customHeight="1" x14ac:dyDescent="0.25">
      <c r="D60" s="471"/>
      <c r="E60" s="471"/>
      <c r="F60" s="471"/>
      <c r="G60" s="471"/>
      <c r="Z60" s="472" t="s">
        <v>999</v>
      </c>
      <c r="AA60" s="462"/>
    </row>
    <row r="61" spans="4:27" s="461" customFormat="1" ht="14.65" hidden="1" customHeight="1" x14ac:dyDescent="0.25">
      <c r="D61" s="471"/>
      <c r="E61" s="471"/>
      <c r="F61" s="471"/>
      <c r="G61" s="471"/>
      <c r="Z61" s="472" t="s">
        <v>999</v>
      </c>
      <c r="AA61" s="462"/>
    </row>
    <row r="62" spans="4:27" s="461" customFormat="1" ht="14.65" hidden="1" customHeight="1" x14ac:dyDescent="0.25">
      <c r="D62" s="471"/>
      <c r="E62" s="471"/>
      <c r="F62" s="471"/>
      <c r="G62" s="471"/>
      <c r="Z62" s="472" t="s">
        <v>999</v>
      </c>
      <c r="AA62" s="462"/>
    </row>
    <row r="63" spans="4:27" s="461" customFormat="1" ht="14.65" hidden="1" customHeight="1" x14ac:dyDescent="0.25">
      <c r="D63" s="471"/>
      <c r="E63" s="471"/>
      <c r="F63" s="471"/>
      <c r="G63" s="471"/>
      <c r="Z63" s="472" t="s">
        <v>999</v>
      </c>
      <c r="AA63" s="462"/>
    </row>
    <row r="64" spans="4:27" s="461" customFormat="1" ht="14.65" hidden="1" customHeight="1" x14ac:dyDescent="0.25">
      <c r="D64" s="471"/>
      <c r="E64" s="471"/>
      <c r="F64" s="471"/>
      <c r="G64" s="471"/>
      <c r="Z64" s="472" t="s">
        <v>999</v>
      </c>
      <c r="AA64" s="462"/>
    </row>
    <row r="65" spans="4:27" s="461" customFormat="1" ht="14.65" hidden="1" customHeight="1" x14ac:dyDescent="0.25">
      <c r="D65" s="471"/>
      <c r="E65" s="471"/>
      <c r="F65" s="471"/>
      <c r="G65" s="471"/>
      <c r="Z65" s="472" t="s">
        <v>999</v>
      </c>
      <c r="AA65" s="462"/>
    </row>
    <row r="66" spans="4:27" s="461" customFormat="1" ht="14.65" hidden="1" customHeight="1" x14ac:dyDescent="0.25">
      <c r="D66" s="471"/>
      <c r="E66" s="471"/>
      <c r="F66" s="471"/>
      <c r="G66" s="471"/>
      <c r="Z66" s="472" t="s">
        <v>999</v>
      </c>
      <c r="AA66" s="462"/>
    </row>
    <row r="67" spans="4:27" s="461" customFormat="1" ht="14.65" hidden="1" customHeight="1" x14ac:dyDescent="0.25">
      <c r="D67" s="471"/>
      <c r="E67" s="471"/>
      <c r="F67" s="471"/>
      <c r="G67" s="471"/>
      <c r="Z67" s="472" t="s">
        <v>999</v>
      </c>
      <c r="AA67" s="462"/>
    </row>
    <row r="68" spans="4:27" s="461" customFormat="1" ht="14.65" hidden="1" customHeight="1" x14ac:dyDescent="0.25">
      <c r="D68" s="471"/>
      <c r="E68" s="471"/>
      <c r="F68" s="471"/>
      <c r="G68" s="471"/>
      <c r="Z68" s="472" t="s">
        <v>999</v>
      </c>
      <c r="AA68" s="462"/>
    </row>
    <row r="69" spans="4:27" s="461" customFormat="1" ht="14.65" hidden="1" customHeight="1" x14ac:dyDescent="0.25">
      <c r="D69" s="471"/>
      <c r="E69" s="471"/>
      <c r="F69" s="471"/>
      <c r="G69" s="471"/>
      <c r="Z69" s="472" t="s">
        <v>999</v>
      </c>
      <c r="AA69" s="462"/>
    </row>
    <row r="70" spans="4:27" s="461" customFormat="1" ht="14.65" hidden="1" customHeight="1" x14ac:dyDescent="0.25">
      <c r="D70" s="471"/>
      <c r="E70" s="471"/>
      <c r="F70" s="471"/>
      <c r="G70" s="471"/>
      <c r="Z70" s="472" t="s">
        <v>999</v>
      </c>
      <c r="AA70" s="462"/>
    </row>
    <row r="71" spans="4:27" s="461" customFormat="1" ht="14.65" hidden="1" customHeight="1" x14ac:dyDescent="0.25">
      <c r="D71" s="471"/>
      <c r="E71" s="471"/>
      <c r="F71" s="471"/>
      <c r="G71" s="471"/>
      <c r="Z71" s="472" t="s">
        <v>999</v>
      </c>
      <c r="AA71" s="462"/>
    </row>
    <row r="72" spans="4:27" s="461" customFormat="1" ht="14.65" hidden="1" customHeight="1" x14ac:dyDescent="0.25">
      <c r="D72" s="471"/>
      <c r="E72" s="471"/>
      <c r="F72" s="471"/>
      <c r="G72" s="471"/>
      <c r="Z72" s="472" t="s">
        <v>999</v>
      </c>
      <c r="AA72" s="462"/>
    </row>
    <row r="73" spans="4:27" s="461" customFormat="1" ht="14.65" hidden="1" customHeight="1" x14ac:dyDescent="0.25">
      <c r="D73" s="471"/>
      <c r="E73" s="471"/>
      <c r="F73" s="471"/>
      <c r="G73" s="471"/>
      <c r="Z73" s="472" t="s">
        <v>999</v>
      </c>
      <c r="AA73" s="462"/>
    </row>
    <row r="74" spans="4:27" s="461" customFormat="1" ht="14.65" hidden="1" customHeight="1" x14ac:dyDescent="0.25">
      <c r="D74" s="471"/>
      <c r="E74" s="471"/>
      <c r="F74" s="471"/>
      <c r="G74" s="471"/>
      <c r="Z74" s="472" t="s">
        <v>999</v>
      </c>
      <c r="AA74" s="462"/>
    </row>
    <row r="75" spans="4:27" s="461" customFormat="1" ht="14.65" hidden="1" customHeight="1" x14ac:dyDescent="0.25">
      <c r="D75" s="471"/>
      <c r="E75" s="471"/>
      <c r="F75" s="471"/>
      <c r="G75" s="471"/>
      <c r="Z75" s="472" t="s">
        <v>999</v>
      </c>
      <c r="AA75" s="462"/>
    </row>
    <row r="76" spans="4:27" s="461" customFormat="1" ht="14.65" hidden="1" customHeight="1" x14ac:dyDescent="0.25">
      <c r="D76" s="471"/>
      <c r="E76" s="471"/>
      <c r="F76" s="471"/>
      <c r="G76" s="471"/>
      <c r="Z76" s="472" t="s">
        <v>999</v>
      </c>
      <c r="AA76" s="462"/>
    </row>
    <row r="77" spans="4:27" s="461" customFormat="1" ht="14.65" hidden="1" customHeight="1" x14ac:dyDescent="0.25">
      <c r="D77" s="471"/>
      <c r="E77" s="471"/>
      <c r="F77" s="471"/>
      <c r="G77" s="471"/>
      <c r="Z77" s="472" t="s">
        <v>999</v>
      </c>
      <c r="AA77" s="462"/>
    </row>
    <row r="78" spans="4:27" s="461" customFormat="1" ht="14.65" hidden="1" customHeight="1" x14ac:dyDescent="0.25">
      <c r="D78" s="471"/>
      <c r="E78" s="471"/>
      <c r="F78" s="471"/>
      <c r="G78" s="471"/>
      <c r="Z78" s="472" t="s">
        <v>999</v>
      </c>
      <c r="AA78" s="462"/>
    </row>
    <row r="79" spans="4:27" s="461" customFormat="1" ht="14.65" hidden="1" customHeight="1" x14ac:dyDescent="0.25">
      <c r="D79" s="471"/>
      <c r="E79" s="471"/>
      <c r="F79" s="471"/>
      <c r="G79" s="471"/>
      <c r="Z79" s="472" t="s">
        <v>999</v>
      </c>
      <c r="AA79" s="462"/>
    </row>
    <row r="80" spans="4:27" s="461" customFormat="1" ht="14.65" hidden="1" customHeight="1" x14ac:dyDescent="0.25">
      <c r="D80" s="471"/>
      <c r="E80" s="471"/>
      <c r="F80" s="471"/>
      <c r="G80" s="471"/>
      <c r="Z80" s="472" t="s">
        <v>999</v>
      </c>
      <c r="AA80" s="462"/>
    </row>
    <row r="81" spans="4:27" s="461" customFormat="1" ht="14.65" hidden="1" customHeight="1" x14ac:dyDescent="0.25">
      <c r="D81" s="471"/>
      <c r="E81" s="471"/>
      <c r="F81" s="471"/>
      <c r="G81" s="471"/>
      <c r="Z81" s="472" t="s">
        <v>999</v>
      </c>
      <c r="AA81" s="462"/>
    </row>
    <row r="82" spans="4:27" s="461" customFormat="1" ht="14.65" hidden="1" customHeight="1" x14ac:dyDescent="0.25">
      <c r="D82" s="471"/>
      <c r="E82" s="471"/>
      <c r="F82" s="471"/>
      <c r="G82" s="471"/>
      <c r="Z82" s="472" t="s">
        <v>999</v>
      </c>
      <c r="AA82" s="462"/>
    </row>
    <row r="83" spans="4:27" s="461" customFormat="1" ht="14.65" hidden="1" customHeight="1" x14ac:dyDescent="0.25">
      <c r="D83" s="471"/>
      <c r="E83" s="471"/>
      <c r="F83" s="471"/>
      <c r="G83" s="471"/>
      <c r="Z83" s="472" t="s">
        <v>999</v>
      </c>
      <c r="AA83" s="462"/>
    </row>
    <row r="84" spans="4:27" s="461" customFormat="1" ht="14.65" hidden="1" customHeight="1" x14ac:dyDescent="0.25">
      <c r="D84" s="471"/>
      <c r="E84" s="471"/>
      <c r="F84" s="471"/>
      <c r="G84" s="471"/>
      <c r="Z84" s="472" t="s">
        <v>999</v>
      </c>
      <c r="AA84" s="462"/>
    </row>
    <row r="85" spans="4:27" s="461" customFormat="1" ht="14.65" hidden="1" customHeight="1" x14ac:dyDescent="0.25">
      <c r="D85" s="471"/>
      <c r="E85" s="471"/>
      <c r="F85" s="471"/>
      <c r="G85" s="471"/>
      <c r="Z85" s="472" t="s">
        <v>999</v>
      </c>
      <c r="AA85" s="462"/>
    </row>
    <row r="86" spans="4:27" s="461" customFormat="1" ht="14.65" hidden="1" customHeight="1" x14ac:dyDescent="0.25">
      <c r="D86" s="471"/>
      <c r="E86" s="471"/>
      <c r="F86" s="471"/>
      <c r="G86" s="471"/>
      <c r="Z86" s="472" t="s">
        <v>999</v>
      </c>
      <c r="AA86" s="462"/>
    </row>
    <row r="87" spans="4:27" s="461" customFormat="1" ht="14.65" hidden="1" customHeight="1" x14ac:dyDescent="0.25">
      <c r="D87" s="471"/>
      <c r="E87" s="471"/>
      <c r="F87" s="471"/>
      <c r="G87" s="471"/>
      <c r="Z87" s="472" t="s">
        <v>999</v>
      </c>
      <c r="AA87" s="462"/>
    </row>
    <row r="88" spans="4:27" s="461" customFormat="1" ht="14.65" hidden="1" customHeight="1" x14ac:dyDescent="0.25">
      <c r="D88" s="471"/>
      <c r="E88" s="471"/>
      <c r="F88" s="471"/>
      <c r="G88" s="471"/>
      <c r="Z88" s="472" t="s">
        <v>999</v>
      </c>
      <c r="AA88" s="462"/>
    </row>
    <row r="89" spans="4:27" s="461" customFormat="1" ht="14.65" hidden="1" customHeight="1" x14ac:dyDescent="0.25">
      <c r="D89" s="471"/>
      <c r="E89" s="471"/>
      <c r="F89" s="471"/>
      <c r="G89" s="471"/>
      <c r="Z89" s="472" t="s">
        <v>999</v>
      </c>
      <c r="AA89" s="462"/>
    </row>
    <row r="90" spans="4:27" s="461" customFormat="1" ht="14.65" hidden="1" customHeight="1" x14ac:dyDescent="0.25">
      <c r="D90" s="471"/>
      <c r="E90" s="471"/>
      <c r="F90" s="471"/>
      <c r="G90" s="471"/>
      <c r="Z90" s="472" t="s">
        <v>999</v>
      </c>
      <c r="AA90" s="462"/>
    </row>
    <row r="91" spans="4:27" s="461" customFormat="1" ht="14.65" hidden="1" customHeight="1" x14ac:dyDescent="0.25">
      <c r="D91" s="471"/>
      <c r="E91" s="471"/>
      <c r="F91" s="471"/>
      <c r="G91" s="471"/>
      <c r="Z91" s="472" t="s">
        <v>999</v>
      </c>
      <c r="AA91" s="462"/>
    </row>
    <row r="92" spans="4:27" s="461" customFormat="1" ht="14.65" hidden="1" customHeight="1" x14ac:dyDescent="0.25">
      <c r="D92" s="471"/>
      <c r="E92" s="471"/>
      <c r="F92" s="471"/>
      <c r="G92" s="471"/>
      <c r="Z92" s="472" t="s">
        <v>999</v>
      </c>
      <c r="AA92" s="462"/>
    </row>
    <row r="93" spans="4:27" s="461" customFormat="1" ht="14.65" hidden="1" customHeight="1" x14ac:dyDescent="0.25">
      <c r="D93" s="471"/>
      <c r="E93" s="471"/>
      <c r="F93" s="471"/>
      <c r="G93" s="471"/>
      <c r="Z93" s="472" t="s">
        <v>999</v>
      </c>
      <c r="AA93" s="462"/>
    </row>
    <row r="94" spans="4:27" s="461" customFormat="1" ht="14.65" hidden="1" customHeight="1" x14ac:dyDescent="0.25">
      <c r="D94" s="471"/>
      <c r="E94" s="471"/>
      <c r="F94" s="471"/>
      <c r="G94" s="471"/>
      <c r="Z94" s="472" t="s">
        <v>999</v>
      </c>
      <c r="AA94" s="462"/>
    </row>
    <row r="95" spans="4:27" s="461" customFormat="1" ht="14.65" hidden="1" customHeight="1" x14ac:dyDescent="0.25">
      <c r="D95" s="471"/>
      <c r="E95" s="471"/>
      <c r="F95" s="471"/>
      <c r="G95" s="471"/>
      <c r="Z95" s="472" t="s">
        <v>999</v>
      </c>
      <c r="AA95" s="462"/>
    </row>
    <row r="96" spans="4:27" s="461" customFormat="1" ht="14.65" hidden="1" customHeight="1" x14ac:dyDescent="0.25">
      <c r="D96" s="471"/>
      <c r="E96" s="471"/>
      <c r="F96" s="471"/>
      <c r="G96" s="471"/>
      <c r="Z96" s="472" t="s">
        <v>999</v>
      </c>
      <c r="AA96" s="462"/>
    </row>
    <row r="97" spans="1:29" s="461" customFormat="1" ht="14.65" hidden="1" customHeight="1" x14ac:dyDescent="0.25">
      <c r="D97" s="471"/>
      <c r="E97" s="471"/>
      <c r="F97" s="471"/>
      <c r="G97" s="471"/>
      <c r="Z97" s="472" t="s">
        <v>999</v>
      </c>
      <c r="AA97" s="462"/>
    </row>
    <row r="98" spans="1:29" s="461" customFormat="1" ht="14.65" hidden="1" customHeight="1" x14ac:dyDescent="0.25">
      <c r="D98" s="471"/>
      <c r="E98" s="471"/>
      <c r="F98" s="471"/>
      <c r="G98" s="471"/>
      <c r="Z98" s="472" t="s">
        <v>999</v>
      </c>
      <c r="AA98" s="462"/>
    </row>
    <row r="99" spans="1:29" s="461" customFormat="1" ht="14.65" hidden="1" customHeight="1" x14ac:dyDescent="0.25">
      <c r="D99" s="471"/>
      <c r="E99" s="471"/>
      <c r="F99" s="471"/>
      <c r="G99" s="471"/>
      <c r="Z99" s="472" t="s">
        <v>999</v>
      </c>
      <c r="AA99" s="462"/>
    </row>
    <row r="100" spans="1:29" s="461" customFormat="1" ht="14.65" hidden="1" customHeight="1" thickBot="1" x14ac:dyDescent="0.3">
      <c r="D100" s="471"/>
      <c r="E100" s="471"/>
      <c r="F100" s="471"/>
      <c r="G100" s="471"/>
      <c r="Z100" s="472" t="s">
        <v>999</v>
      </c>
      <c r="AA100" s="462"/>
      <c r="AB100" s="462"/>
      <c r="AC100" s="462"/>
    </row>
    <row r="101" spans="1:29" s="461" customFormat="1" ht="14.65" hidden="1" customHeight="1" thickBot="1" x14ac:dyDescent="0.3">
      <c r="A101" s="1059" t="s">
        <v>287</v>
      </c>
      <c r="B101" s="1060"/>
      <c r="C101" s="1060"/>
      <c r="D101" s="1060"/>
      <c r="E101" s="1060"/>
      <c r="F101" s="1060"/>
      <c r="G101" s="1061"/>
      <c r="Z101" s="472" t="str" cm="1">
        <f t="array" aca="1" ref="Z101" ca="1">IF(VLOOKUP(INDIRECT("A" &amp; ROW()),INDIRECT("'Audit Scope &amp; Compliance'!Z12:AA$120"),2,0),"Show","Hide")</f>
        <v>Hide</v>
      </c>
      <c r="AA101" s="462">
        <f t="shared" ref="AA101:AA164" si="0">QUOTIENT(ROW(),100)*100 + 1</f>
        <v>101</v>
      </c>
      <c r="AB101" s="462">
        <f t="shared" ref="AB101:AB103" si="1">MOD(ROW(), 50) + 3</f>
        <v>4</v>
      </c>
      <c r="AC101" s="462"/>
    </row>
    <row r="102" spans="1:29" s="461" customFormat="1" ht="14.65" hidden="1" customHeight="1" x14ac:dyDescent="0.3">
      <c r="A102" s="1047" t="s">
        <v>1008</v>
      </c>
      <c r="B102" s="1048"/>
      <c r="C102" s="1048"/>
      <c r="D102" s="1048"/>
      <c r="E102" s="1048"/>
      <c r="F102" s="1048"/>
      <c r="G102" s="1049"/>
      <c r="Z102" s="472" t="str">
        <f ca="1">Z101</f>
        <v>Hide</v>
      </c>
      <c r="AA102" s="462">
        <f t="shared" si="0"/>
        <v>101</v>
      </c>
      <c r="AB102" s="462">
        <f t="shared" si="1"/>
        <v>5</v>
      </c>
      <c r="AC102" s="462"/>
    </row>
    <row r="103" spans="1:29" s="461" customFormat="1" ht="14.65" hidden="1" customHeight="1" x14ac:dyDescent="0.3">
      <c r="A103" s="473"/>
      <c r="B103" s="1050" t="s">
        <v>1009</v>
      </c>
      <c r="C103" s="1051"/>
      <c r="D103" s="1050" t="s">
        <v>1010</v>
      </c>
      <c r="E103" s="1051"/>
      <c r="F103" s="1051"/>
      <c r="G103" s="1052"/>
      <c r="L103" s="471"/>
      <c r="Z103" s="472" t="str">
        <f ca="1">Z101</f>
        <v>Hide</v>
      </c>
      <c r="AA103" s="462">
        <f t="shared" si="0"/>
        <v>101</v>
      </c>
      <c r="AB103" s="462">
        <f t="shared" si="1"/>
        <v>6</v>
      </c>
      <c r="AC103" s="462"/>
    </row>
    <row r="104" spans="1:29" s="461" customFormat="1" ht="14.65" hidden="1" customHeight="1" x14ac:dyDescent="0.3">
      <c r="A104" s="473"/>
      <c r="B104" s="1038" t="str">
        <f ca="1">IF(ISTEXT(AC104),IF(OR(AC104="n/a",AC104="tbd"),"Not included",IF(LEN(AC104)&lt;13,"Vendor",IF(IFERROR(SEARCH("Supplier",AC104),0)&gt;0,"Supplier",IF(IFERROR(SEARCH("Subcontractor",AC104),0)&gt;0,"Subcontractor","Vendor")))),"")</f>
        <v>Not included</v>
      </c>
      <c r="C104" s="1039"/>
      <c r="D104" s="1040" t="str" cm="1">
        <f t="array" aca="1" ref="D104" ca="1">IF(ISTEXT(AC104),INDIRECT(INDIRECT("A" &amp; (AA104)) &amp; "!C" &amp; AB104),"")</f>
        <v>IQC - Incoming Quality Control</v>
      </c>
      <c r="E104" s="1041"/>
      <c r="F104" s="1041"/>
      <c r="G104" s="1042"/>
      <c r="Z104" s="472" t="str" cm="1">
        <f t="array" aca="1" ref="Z104" ca="1">IF((B104=""),"Hide",IF(B104 = "Not included","Hide",IF(AND(B104&lt;&gt;"",(INDIRECT("Z"&amp; INDIRECT("AA" &amp; ROW()))="Show")),"Show","Hide")))</f>
        <v>Hide</v>
      </c>
      <c r="AA104" s="462">
        <f t="shared" si="0"/>
        <v>101</v>
      </c>
      <c r="AB104" s="462">
        <f>MOD(ROW(), 50) + 3</f>
        <v>7</v>
      </c>
      <c r="AC104" s="462" t="str" cm="1">
        <f t="array" aca="1" ref="AC104" ca="1">INDIRECT(INDIRECT("A" &amp; (AA104)) &amp; "!J" &amp; AB104)</f>
        <v>tbd</v>
      </c>
    </row>
    <row r="105" spans="1:29" s="461" customFormat="1" ht="14.65" hidden="1" customHeight="1" x14ac:dyDescent="0.3">
      <c r="A105" s="473"/>
      <c r="B105" s="1038" t="str">
        <f t="shared" ref="B105:B149" ca="1" si="2">IF(ISTEXT(AC105),IF(OR(AC105="n/a",AC105="tbd"),"Not included",IF(LEN(AC105)&lt;13,"Vendor",IF(IFERROR(SEARCH("Supplier",AC105),0)&gt;0,"Supplier",IF(IFERROR(SEARCH("Subcontractor",AC105),0)&gt;0,"Subcontractor","Vendor")))),"")</f>
        <v>Not included</v>
      </c>
      <c r="C105" s="1039"/>
      <c r="D105" s="1040" t="str" cm="1">
        <f t="array" aca="1" ref="D105" ca="1">IF(ISTEXT(AC105),INDIRECT(INDIRECT("A" &amp; (AA105)) &amp; "!C" &amp; AB105),"")</f>
        <v>Wafer Processing - Lithography</v>
      </c>
      <c r="E105" s="1041"/>
      <c r="F105" s="1041"/>
      <c r="G105" s="1042"/>
      <c r="Z105" s="472" t="str" cm="1">
        <f t="array" aca="1" ref="Z105" ca="1">IF((B105=""),"Hide",IF(B105 = "Not included","Hide",IF(AND(B105&lt;&gt;"",(INDIRECT("Z"&amp; INDIRECT("AA" &amp; ROW()))="Show")),"Show","Hide")))</f>
        <v>Hide</v>
      </c>
      <c r="AA105" s="462">
        <f t="shared" si="0"/>
        <v>101</v>
      </c>
      <c r="AB105" s="462">
        <f t="shared" ref="AB105:AB149" si="3">MOD(ROW(), 50) + 3</f>
        <v>8</v>
      </c>
      <c r="AC105" s="462" t="str" cm="1">
        <f t="array" aca="1" ref="AC105" ca="1">INDIRECT(INDIRECT("A" &amp; (AA105)) &amp; "!J" &amp; AB105)</f>
        <v>tbd</v>
      </c>
    </row>
    <row r="106" spans="1:29" s="461" customFormat="1" ht="14.65" hidden="1" customHeight="1" x14ac:dyDescent="0.3">
      <c r="A106" s="473"/>
      <c r="B106" s="1038" t="str">
        <f t="shared" ca="1" si="2"/>
        <v>Not included</v>
      </c>
      <c r="C106" s="1039"/>
      <c r="D106" s="1040" t="str" cm="1">
        <f t="array" aca="1" ref="D106" ca="1">IF(ISTEXT(AC106),INDIRECT(INDIRECT("A" &amp; (AA106)) &amp; "!C" &amp; AB106),"")</f>
        <v>Wafer Processing - Etching</v>
      </c>
      <c r="E106" s="1041"/>
      <c r="F106" s="1041"/>
      <c r="G106" s="1042"/>
      <c r="Z106" s="472" t="str" cm="1">
        <f t="array" aca="1" ref="Z106" ca="1">IF((B106=""),"Hide",IF(B106 = "Not included","Hide",IF(AND(B106&lt;&gt;"",(INDIRECT("Z"&amp; INDIRECT("AA" &amp; ROW()))="Show")),"Show","Hide")))</f>
        <v>Hide</v>
      </c>
      <c r="AA106" s="462">
        <f t="shared" si="0"/>
        <v>101</v>
      </c>
      <c r="AB106" s="462">
        <f t="shared" si="3"/>
        <v>9</v>
      </c>
      <c r="AC106" s="462" t="str" cm="1">
        <f t="array" aca="1" ref="AC106" ca="1">INDIRECT(INDIRECT("A" &amp; (AA106)) &amp; "!J" &amp; AB106)</f>
        <v>tbd</v>
      </c>
    </row>
    <row r="107" spans="1:29" s="461" customFormat="1" ht="14.65" hidden="1" customHeight="1" x14ac:dyDescent="0.3">
      <c r="A107" s="473"/>
      <c r="B107" s="1038" t="str">
        <f t="shared" ca="1" si="2"/>
        <v>Not included</v>
      </c>
      <c r="C107" s="1039"/>
      <c r="D107" s="1040" t="str" cm="1">
        <f t="array" aca="1" ref="D107" ca="1">IF(ISTEXT(AC107),INDIRECT(INDIRECT("A" &amp; (AA107)) &amp; "!C" &amp; AB107),"")</f>
        <v>Wafer Processing - Deposition</v>
      </c>
      <c r="E107" s="1041"/>
      <c r="F107" s="1041"/>
      <c r="G107" s="1042"/>
      <c r="Z107" s="472" t="str" cm="1">
        <f t="array" aca="1" ref="Z107" ca="1">IF((B107=""),"Hide",IF(B107 = "Not included","Hide",IF(AND(B107&lt;&gt;"",(INDIRECT("Z"&amp; INDIRECT("AA" &amp; ROW()))="Show")),"Show","Hide")))</f>
        <v>Hide</v>
      </c>
      <c r="AA107" s="462">
        <f t="shared" si="0"/>
        <v>101</v>
      </c>
      <c r="AB107" s="462">
        <f t="shared" si="3"/>
        <v>10</v>
      </c>
      <c r="AC107" s="462" t="str" cm="1">
        <f t="array" aca="1" ref="AC107" ca="1">INDIRECT(INDIRECT("A" &amp; (AA107)) &amp; "!J" &amp; AB107)</f>
        <v>tbd</v>
      </c>
    </row>
    <row r="108" spans="1:29" s="461" customFormat="1" ht="14.65" hidden="1" customHeight="1" x14ac:dyDescent="0.3">
      <c r="A108" s="473"/>
      <c r="B108" s="1038" t="str">
        <f t="shared" ca="1" si="2"/>
        <v>Not included</v>
      </c>
      <c r="C108" s="1039"/>
      <c r="D108" s="1040" t="str" cm="1">
        <f t="array" aca="1" ref="D108" ca="1">IF(ISTEXT(AC108),INDIRECT(INDIRECT("A" &amp; (AA108)) &amp; "!C" &amp; AB108),"")</f>
        <v>Wafer Processing - Planarization</v>
      </c>
      <c r="E108" s="1041"/>
      <c r="F108" s="1041"/>
      <c r="G108" s="1042"/>
      <c r="Z108" s="472" t="str" cm="1">
        <f t="array" aca="1" ref="Z108" ca="1">IF((B108=""),"Hide",IF(B108 = "Not included","Hide",IF(AND(B108&lt;&gt;"",(INDIRECT("Z"&amp; INDIRECT("AA" &amp; ROW()))="Show")),"Show","Hide")))</f>
        <v>Hide</v>
      </c>
      <c r="AA108" s="462">
        <f t="shared" si="0"/>
        <v>101</v>
      </c>
      <c r="AB108" s="462">
        <f t="shared" si="3"/>
        <v>11</v>
      </c>
      <c r="AC108" s="462" t="str" cm="1">
        <f t="array" aca="1" ref="AC108" ca="1">INDIRECT(INDIRECT("A" &amp; (AA108)) &amp; "!J" &amp; AB108)</f>
        <v>tbd</v>
      </c>
    </row>
    <row r="109" spans="1:29" s="461" customFormat="1" ht="14.65" hidden="1" customHeight="1" x14ac:dyDescent="0.3">
      <c r="A109" s="473"/>
      <c r="B109" s="1038" t="str">
        <f t="shared" ca="1" si="2"/>
        <v>Not included</v>
      </c>
      <c r="C109" s="1039"/>
      <c r="D109" s="1040" t="str" cm="1">
        <f t="array" aca="1" ref="D109" ca="1">IF(ISTEXT(AC109),INDIRECT(INDIRECT("A" &amp; (AA109)) &amp; "!C" &amp; AB109),"")</f>
        <v>Wafer Processing - Oxidation</v>
      </c>
      <c r="E109" s="1041"/>
      <c r="F109" s="1041"/>
      <c r="G109" s="1042"/>
      <c r="Z109" s="472" t="str" cm="1">
        <f t="array" aca="1" ref="Z109" ca="1">IF((B109=""),"Hide",IF(B109 = "Not included","Hide",IF(AND(B109&lt;&gt;"",(INDIRECT("Z"&amp; INDIRECT("AA" &amp; ROW()))="Show")),"Show","Hide")))</f>
        <v>Hide</v>
      </c>
      <c r="AA109" s="462">
        <f t="shared" si="0"/>
        <v>101</v>
      </c>
      <c r="AB109" s="462">
        <f t="shared" si="3"/>
        <v>12</v>
      </c>
      <c r="AC109" s="462" t="str" cm="1">
        <f t="array" aca="1" ref="AC109" ca="1">INDIRECT(INDIRECT("A" &amp; (AA109)) &amp; "!J" &amp; AB109)</f>
        <v>tbd</v>
      </c>
    </row>
    <row r="110" spans="1:29" s="461" customFormat="1" ht="14.65" hidden="1" customHeight="1" x14ac:dyDescent="0.3">
      <c r="A110" s="473"/>
      <c r="B110" s="1038" t="str">
        <f t="shared" ca="1" si="2"/>
        <v>Not included</v>
      </c>
      <c r="C110" s="1039"/>
      <c r="D110" s="1040" t="str" cm="1">
        <f t="array" aca="1" ref="D110" ca="1">IF(ISTEXT(AC110),INDIRECT(INDIRECT("A" &amp; (AA110)) &amp; "!C" &amp; AB110),"")</f>
        <v>Wafer Processing - Ion Implantation</v>
      </c>
      <c r="E110" s="1041"/>
      <c r="F110" s="1041"/>
      <c r="G110" s="1042"/>
      <c r="Z110" s="472" t="str" cm="1">
        <f t="array" aca="1" ref="Z110" ca="1">IF((B110=""),"Hide",IF(B110 = "Not included","Hide",IF(AND(B110&lt;&gt;"",(INDIRECT("Z"&amp; INDIRECT("AA" &amp; ROW()))="Show")),"Show","Hide")))</f>
        <v>Hide</v>
      </c>
      <c r="AA110" s="462">
        <f t="shared" si="0"/>
        <v>101</v>
      </c>
      <c r="AB110" s="462">
        <f t="shared" si="3"/>
        <v>13</v>
      </c>
      <c r="AC110" s="462" t="str" cm="1">
        <f t="array" aca="1" ref="AC110" ca="1">INDIRECT(INDIRECT("A" &amp; (AA110)) &amp; "!J" &amp; AB110)</f>
        <v>tbd</v>
      </c>
    </row>
    <row r="111" spans="1:29" s="461" customFormat="1" ht="14.65" hidden="1" customHeight="1" x14ac:dyDescent="0.3">
      <c r="A111" s="473"/>
      <c r="B111" s="1038" t="str">
        <f t="shared" ca="1" si="2"/>
        <v>Not included</v>
      </c>
      <c r="C111" s="1039"/>
      <c r="D111" s="1040" t="str" cm="1">
        <f t="array" aca="1" ref="D111" ca="1">IF(ISTEXT(AC111),INDIRECT(INDIRECT("A" &amp; (AA111)) &amp; "!C" &amp; AB111),"")</f>
        <v>Wafer Processing - Diffusion</v>
      </c>
      <c r="E111" s="1041"/>
      <c r="F111" s="1041"/>
      <c r="G111" s="1042"/>
      <c r="Z111" s="472" t="str" cm="1">
        <f t="array" aca="1" ref="Z111" ca="1">IF((B111=""),"Hide",IF(B111 = "Not included","Hide",IF(AND(B111&lt;&gt;"",(INDIRECT("Z"&amp; INDIRECT("AA" &amp; ROW()))="Show")),"Show","Hide")))</f>
        <v>Hide</v>
      </c>
      <c r="AA111" s="462">
        <f t="shared" si="0"/>
        <v>101</v>
      </c>
      <c r="AB111" s="462">
        <f t="shared" si="3"/>
        <v>14</v>
      </c>
      <c r="AC111" s="462" t="str" cm="1">
        <f t="array" aca="1" ref="AC111" ca="1">INDIRECT(INDIRECT("A" &amp; (AA111)) &amp; "!J" &amp; AB111)</f>
        <v>tbd</v>
      </c>
    </row>
    <row r="112" spans="1:29" s="461" customFormat="1" ht="14.65" hidden="1" customHeight="1" x14ac:dyDescent="0.3">
      <c r="A112" s="473"/>
      <c r="B112" s="1038" t="str">
        <f t="shared" ca="1" si="2"/>
        <v>Not included</v>
      </c>
      <c r="C112" s="1039"/>
      <c r="D112" s="1040" t="str" cm="1">
        <f t="array" aca="1" ref="D112" ca="1">IF(ISTEXT(AC112),INDIRECT(INDIRECT("A" &amp; (AA112)) &amp; "!C" &amp; AB112),"")</f>
        <v>Wafer Processing - Passivation</v>
      </c>
      <c r="E112" s="1041"/>
      <c r="F112" s="1041"/>
      <c r="G112" s="1042"/>
      <c r="Z112" s="472" t="str" cm="1">
        <f t="array" aca="1" ref="Z112" ca="1">IF((B112=""),"Hide",IF(B112 = "Not included","Hide",IF(AND(B112&lt;&gt;"",(INDIRECT("Z"&amp; INDIRECT("AA" &amp; ROW()))="Show")),"Show","Hide")))</f>
        <v>Hide</v>
      </c>
      <c r="AA112" s="462">
        <f t="shared" si="0"/>
        <v>101</v>
      </c>
      <c r="AB112" s="462">
        <f t="shared" si="3"/>
        <v>15</v>
      </c>
      <c r="AC112" s="462" t="str" cm="1">
        <f t="array" aca="1" ref="AC112" ca="1">INDIRECT(INDIRECT("A" &amp; (AA112)) &amp; "!J" &amp; AB112)</f>
        <v>tbd</v>
      </c>
    </row>
    <row r="113" spans="1:29" s="461" customFormat="1" ht="14.65" hidden="1" customHeight="1" x14ac:dyDescent="0.3">
      <c r="A113" s="473"/>
      <c r="B113" s="1038" t="str">
        <f t="shared" ca="1" si="2"/>
        <v>Not included</v>
      </c>
      <c r="C113" s="1039"/>
      <c r="D113" s="1040" t="str" cm="1">
        <f t="array" aca="1" ref="D113" ca="1">IF(ISTEXT(AC113),INDIRECT(INDIRECT("A" &amp; (AA113)) &amp; "!C" &amp; AB113),"")</f>
        <v>Wafer Processing - RDL application</v>
      </c>
      <c r="E113" s="1041"/>
      <c r="F113" s="1041"/>
      <c r="G113" s="1042"/>
      <c r="Z113" s="472" t="str" cm="1">
        <f t="array" aca="1" ref="Z113" ca="1">IF((B113=""),"Hide",IF(B113 = "Not included","Hide",IF(AND(B113&lt;&gt;"",(INDIRECT("Z"&amp; INDIRECT("AA" &amp; ROW()))="Show")),"Show","Hide")))</f>
        <v>Hide</v>
      </c>
      <c r="AA113" s="462">
        <f t="shared" si="0"/>
        <v>101</v>
      </c>
      <c r="AB113" s="462">
        <f t="shared" si="3"/>
        <v>16</v>
      </c>
      <c r="AC113" s="462" t="str" cm="1">
        <f t="array" aca="1" ref="AC113" ca="1">INDIRECT(INDIRECT("A" &amp; (AA113)) &amp; "!J" &amp; AB113)</f>
        <v>tbd</v>
      </c>
    </row>
    <row r="114" spans="1:29" s="461" customFormat="1" ht="14.65" hidden="1" customHeight="1" x14ac:dyDescent="0.3">
      <c r="A114" s="473"/>
      <c r="B114" s="1038" t="str">
        <f t="shared" ca="1" si="2"/>
        <v>Not included</v>
      </c>
      <c r="C114" s="1039"/>
      <c r="D114" s="1040" t="str" cm="1">
        <f t="array" aca="1" ref="D114" ca="1">IF(ISTEXT(AC114),INDIRECT(INDIRECT("A" &amp; (AA114)) &amp; "!C" &amp; AB114),"")</f>
        <v>Wafer Processing - Bumping</v>
      </c>
      <c r="E114" s="1041"/>
      <c r="F114" s="1041"/>
      <c r="G114" s="1042"/>
      <c r="Z114" s="472" t="str" cm="1">
        <f t="array" aca="1" ref="Z114" ca="1">IF((B114=""),"Hide",IF(B114 = "Not included","Hide",IF(AND(B114&lt;&gt;"",(INDIRECT("Z"&amp; INDIRECT("AA" &amp; ROW()))="Show")),"Show","Hide")))</f>
        <v>Hide</v>
      </c>
      <c r="AA114" s="462">
        <f t="shared" si="0"/>
        <v>101</v>
      </c>
      <c r="AB114" s="462">
        <f t="shared" si="3"/>
        <v>17</v>
      </c>
      <c r="AC114" s="462" t="str" cm="1">
        <f t="array" aca="1" ref="AC114" ca="1">INDIRECT(INDIRECT("A" &amp; (AA114)) &amp; "!J" &amp; AB114)</f>
        <v>tbd</v>
      </c>
    </row>
    <row r="115" spans="1:29" s="461" customFormat="1" ht="14.65" hidden="1" customHeight="1" x14ac:dyDescent="0.3">
      <c r="A115" s="473"/>
      <c r="B115" s="1038" t="str">
        <f t="shared" ca="1" si="2"/>
        <v>Not included</v>
      </c>
      <c r="C115" s="1039"/>
      <c r="D115" s="1040" t="str" cm="1">
        <f t="array" aca="1" ref="D115" ca="1">IF(ISTEXT(AC115),INDIRECT(INDIRECT("A" &amp; (AA115)) &amp; "!C" &amp; AB115),"")</f>
        <v>Wafer Processing - Visual Inspection</v>
      </c>
      <c r="E115" s="1041"/>
      <c r="F115" s="1041"/>
      <c r="G115" s="1042"/>
      <c r="Z115" s="472" t="str" cm="1">
        <f t="array" aca="1" ref="Z115" ca="1">IF((B115=""),"Hide",IF(B115 = "Not included","Hide",IF(AND(B115&lt;&gt;"",(INDIRECT("Z"&amp; INDIRECT("AA" &amp; ROW()))="Show")),"Show","Hide")))</f>
        <v>Hide</v>
      </c>
      <c r="AA115" s="462">
        <f t="shared" si="0"/>
        <v>101</v>
      </c>
      <c r="AB115" s="462">
        <f t="shared" si="3"/>
        <v>18</v>
      </c>
      <c r="AC115" s="462" t="str" cm="1">
        <f t="array" aca="1" ref="AC115" ca="1">INDIRECT(INDIRECT("A" &amp; (AA115)) &amp; "!J" &amp; AB115)</f>
        <v>tbd</v>
      </c>
    </row>
    <row r="116" spans="1:29" s="461" customFormat="1" ht="14.65" hidden="1" customHeight="1" x14ac:dyDescent="0.3">
      <c r="A116" s="473"/>
      <c r="B116" s="1038" t="str">
        <f t="shared" ca="1" si="2"/>
        <v>Not included</v>
      </c>
      <c r="C116" s="1039"/>
      <c r="D116" s="1040" t="str" cm="1">
        <f t="array" aca="1" ref="D116" ca="1">IF(ISTEXT(AC116),INDIRECT(INDIRECT("A" &amp; (AA116)) &amp; "!C" &amp; AB116),"")</f>
        <v>Wafer Backside - Receipt and Storage</v>
      </c>
      <c r="E116" s="1041"/>
      <c r="F116" s="1041"/>
      <c r="G116" s="1042"/>
      <c r="Z116" s="472" t="str" cm="1">
        <f t="array" aca="1" ref="Z116" ca="1">IF((B116=""),"Hide",IF(B116 = "Not included","Hide",IF(AND(B116&lt;&gt;"",(INDIRECT("Z"&amp; INDIRECT("AA" &amp; ROW()))="Show")),"Show","Hide")))</f>
        <v>Hide</v>
      </c>
      <c r="AA116" s="462">
        <f t="shared" si="0"/>
        <v>101</v>
      </c>
      <c r="AB116" s="462">
        <f t="shared" si="3"/>
        <v>19</v>
      </c>
      <c r="AC116" s="462" t="str" cm="1">
        <f t="array" aca="1" ref="AC116" ca="1">INDIRECT(INDIRECT("A" &amp; (AA116)) &amp; "!J" &amp; AB116)</f>
        <v>tbd</v>
      </c>
    </row>
    <row r="117" spans="1:29" s="461" customFormat="1" ht="14.65" hidden="1" customHeight="1" x14ac:dyDescent="0.3">
      <c r="A117" s="473"/>
      <c r="B117" s="1038" t="str">
        <f t="shared" ca="1" si="2"/>
        <v>Not included</v>
      </c>
      <c r="C117" s="1039"/>
      <c r="D117" s="1040" t="str" cm="1">
        <f t="array" aca="1" ref="D117" ca="1">IF(ISTEXT(AC117),INDIRECT(INDIRECT("A" &amp; (AA117)) &amp; "!C" &amp; AB117),"")</f>
        <v>Wafer Backside - Carrier Tape Application</v>
      </c>
      <c r="E117" s="1041"/>
      <c r="F117" s="1041"/>
      <c r="G117" s="1042"/>
      <c r="Z117" s="472" t="str" cm="1">
        <f t="array" aca="1" ref="Z117" ca="1">IF((B117=""),"Hide",IF(B117 = "Not included","Hide",IF(AND(B117&lt;&gt;"",(INDIRECT("Z"&amp; INDIRECT("AA" &amp; ROW()))="Show")),"Show","Hide")))</f>
        <v>Hide</v>
      </c>
      <c r="AA117" s="462">
        <f t="shared" si="0"/>
        <v>101</v>
      </c>
      <c r="AB117" s="462">
        <f t="shared" si="3"/>
        <v>20</v>
      </c>
      <c r="AC117" s="462" t="str" cm="1">
        <f t="array" aca="1" ref="AC117" ca="1">INDIRECT(INDIRECT("A" &amp; (AA117)) &amp; "!J" &amp; AB117)</f>
        <v>tbd</v>
      </c>
    </row>
    <row r="118" spans="1:29" s="461" customFormat="1" ht="14.65" hidden="1" customHeight="1" x14ac:dyDescent="0.3">
      <c r="A118" s="473"/>
      <c r="B118" s="1038" t="str">
        <f t="shared" ca="1" si="2"/>
        <v>Not included</v>
      </c>
      <c r="C118" s="1039"/>
      <c r="D118" s="1040" t="str" cm="1">
        <f t="array" aca="1" ref="D118" ca="1">IF(ISTEXT(AC118),INDIRECT(INDIRECT("A" &amp; (AA118)) &amp; "!C" &amp; AB118),"")</f>
        <v>Wafer Backside - Grind and Polish</v>
      </c>
      <c r="E118" s="1041"/>
      <c r="F118" s="1041"/>
      <c r="G118" s="1042"/>
      <c r="Z118" s="472" t="str" cm="1">
        <f t="array" aca="1" ref="Z118" ca="1">IF((B118=""),"Hide",IF(B118 = "Not included","Hide",IF(AND(B118&lt;&gt;"",(INDIRECT("Z"&amp; INDIRECT("AA" &amp; ROW()))="Show")),"Show","Hide")))</f>
        <v>Hide</v>
      </c>
      <c r="AA118" s="462">
        <f t="shared" si="0"/>
        <v>101</v>
      </c>
      <c r="AB118" s="462">
        <f t="shared" si="3"/>
        <v>21</v>
      </c>
      <c r="AC118" s="462" t="str" cm="1">
        <f t="array" aca="1" ref="AC118" ca="1">INDIRECT(INDIRECT("A" &amp; (AA118)) &amp; "!J" &amp; AB118)</f>
        <v>tbd</v>
      </c>
    </row>
    <row r="119" spans="1:29" s="461" customFormat="1" ht="14.65" hidden="1" customHeight="1" x14ac:dyDescent="0.3">
      <c r="A119" s="473"/>
      <c r="B119" s="1038" t="str">
        <f t="shared" ca="1" si="2"/>
        <v>Not included</v>
      </c>
      <c r="C119" s="1039"/>
      <c r="D119" s="1040" t="str" cm="1">
        <f t="array" aca="1" ref="D119" ca="1">IF(ISTEXT(AC119),INDIRECT(INDIRECT("A" &amp; (AA119)) &amp; "!C" &amp; AB119),"")</f>
        <v>Wafer Backside - Carrier Tape Removal</v>
      </c>
      <c r="E119" s="1041"/>
      <c r="F119" s="1041"/>
      <c r="G119" s="1042"/>
      <c r="Z119" s="472" t="str" cm="1">
        <f t="array" aca="1" ref="Z119" ca="1">IF((B119=""),"Hide",IF(B119 = "Not included","Hide",IF(AND(B119&lt;&gt;"",(INDIRECT("Z"&amp; INDIRECT("AA" &amp; ROW()))="Show")),"Show","Hide")))</f>
        <v>Hide</v>
      </c>
      <c r="AA119" s="462">
        <f t="shared" si="0"/>
        <v>101</v>
      </c>
      <c r="AB119" s="462">
        <f t="shared" si="3"/>
        <v>22</v>
      </c>
      <c r="AC119" s="462" t="str" cm="1">
        <f t="array" aca="1" ref="AC119" ca="1">INDIRECT(INDIRECT("A" &amp; (AA119)) &amp; "!J" &amp; AB119)</f>
        <v>tbd</v>
      </c>
    </row>
    <row r="120" spans="1:29" s="461" customFormat="1" ht="14.65" hidden="1" customHeight="1" x14ac:dyDescent="0.3">
      <c r="A120" s="473"/>
      <c r="B120" s="1038" t="str">
        <f t="shared" ca="1" si="2"/>
        <v>Not included</v>
      </c>
      <c r="C120" s="1039"/>
      <c r="D120" s="1040" t="str" cm="1">
        <f t="array" aca="1" ref="D120" ca="1">IF(ISTEXT(AC120),INDIRECT(INDIRECT("A" &amp; (AA120)) &amp; "!C" &amp; AB120),"")</f>
        <v>Wafer Mounting</v>
      </c>
      <c r="E120" s="1041"/>
      <c r="F120" s="1041"/>
      <c r="G120" s="1042"/>
      <c r="Z120" s="472" t="str" cm="1">
        <f t="array" aca="1" ref="Z120" ca="1">IF((B120=""),"Hide",IF(B120 = "Not included","Hide",IF(AND(B120&lt;&gt;"",(INDIRECT("Z"&amp; INDIRECT("AA" &amp; ROW()))="Show")),"Show","Hide")))</f>
        <v>Hide</v>
      </c>
      <c r="AA120" s="462">
        <f t="shared" si="0"/>
        <v>101</v>
      </c>
      <c r="AB120" s="462">
        <f t="shared" si="3"/>
        <v>23</v>
      </c>
      <c r="AC120" s="462" t="str" cm="1">
        <f t="array" aca="1" ref="AC120" ca="1">INDIRECT(INDIRECT("A" &amp; (AA120)) &amp; "!J" &amp; AB120)</f>
        <v>tbd</v>
      </c>
    </row>
    <row r="121" spans="1:29" s="461" customFormat="1" ht="14.65" hidden="1" customHeight="1" x14ac:dyDescent="0.3">
      <c r="A121" s="473"/>
      <c r="B121" s="1038" t="str">
        <f t="shared" ca="1" si="2"/>
        <v>Not included</v>
      </c>
      <c r="C121" s="1039"/>
      <c r="D121" s="1040" t="str" cm="1">
        <f t="array" aca="1" ref="D121" ca="1">IF(ISTEXT(AC121),INDIRECT(INDIRECT("A" &amp; (AA121)) &amp; "!C" &amp; AB121),"")</f>
        <v>Wafer Dicing</v>
      </c>
      <c r="E121" s="1041"/>
      <c r="F121" s="1041"/>
      <c r="G121" s="1042"/>
      <c r="Z121" s="472" t="str" cm="1">
        <f t="array" aca="1" ref="Z121" ca="1">IF((B121=""),"Hide",IF(B121 = "Not included","Hide",IF(AND(B121&lt;&gt;"",(INDIRECT("Z"&amp; INDIRECT("AA" &amp; ROW()))="Show")),"Show","Hide")))</f>
        <v>Hide</v>
      </c>
      <c r="AA121" s="462">
        <f t="shared" si="0"/>
        <v>101</v>
      </c>
      <c r="AB121" s="462">
        <f t="shared" si="3"/>
        <v>24</v>
      </c>
      <c r="AC121" s="462" t="str" cm="1">
        <f t="array" aca="1" ref="AC121" ca="1">INDIRECT(INDIRECT("A" &amp; (AA121)) &amp; "!J" &amp; AB121)</f>
        <v>tbd</v>
      </c>
    </row>
    <row r="122" spans="1:29" s="461" customFormat="1" ht="14.65" hidden="1" customHeight="1" x14ac:dyDescent="0.3">
      <c r="A122" s="473"/>
      <c r="B122" s="1038" t="str">
        <f t="shared" ca="1" si="2"/>
        <v>Not included</v>
      </c>
      <c r="C122" s="1039"/>
      <c r="D122" s="1040" t="str" cm="1">
        <f t="array" aca="1" ref="D122" ca="1">IF(ISTEXT(AC122),INDIRECT(INDIRECT("A" &amp; (AA122)) &amp; "!C" &amp; AB122),"")</f>
        <v>Electrical Test</v>
      </c>
      <c r="E122" s="1041"/>
      <c r="F122" s="1041"/>
      <c r="G122" s="1042"/>
      <c r="Z122" s="472" t="str" cm="1">
        <f t="array" aca="1" ref="Z122" ca="1">IF((B122=""),"Hide",IF(B122 = "Not included","Hide",IF(AND(B122&lt;&gt;"",(INDIRECT("Z"&amp; INDIRECT("AA" &amp; ROW()))="Show")),"Show","Hide")))</f>
        <v>Hide</v>
      </c>
      <c r="AA122" s="462">
        <f t="shared" si="0"/>
        <v>101</v>
      </c>
      <c r="AB122" s="462">
        <f t="shared" si="3"/>
        <v>25</v>
      </c>
      <c r="AC122" s="462" t="str" cm="1">
        <f t="array" aca="1" ref="AC122" ca="1">INDIRECT(INDIRECT("A" &amp; (AA122)) &amp; "!J" &amp; AB122)</f>
        <v>tbd</v>
      </c>
    </row>
    <row r="123" spans="1:29" s="461" customFormat="1" ht="14.65" hidden="1" customHeight="1" x14ac:dyDescent="0.3">
      <c r="A123" s="473"/>
      <c r="B123" s="1038" t="str">
        <f t="shared" ca="1" si="2"/>
        <v>Not included</v>
      </c>
      <c r="C123" s="1039"/>
      <c r="D123" s="1040" t="str" cm="1">
        <f t="array" aca="1" ref="D123" ca="1">IF(ISTEXT(AC123),INDIRECT(INDIRECT("A" &amp; (AA123)) &amp; "!C" &amp; AB123),"")</f>
        <v>OS Loading</v>
      </c>
      <c r="E123" s="1041"/>
      <c r="F123" s="1041"/>
      <c r="G123" s="1042"/>
      <c r="Z123" s="472" t="str" cm="1">
        <f t="array" aca="1" ref="Z123" ca="1">IF((B123=""),"Hide",IF(B123 = "Not included","Hide",IF(AND(B123&lt;&gt;"",(INDIRECT("Z"&amp; INDIRECT("AA" &amp; ROW()))="Show")),"Show","Hide")))</f>
        <v>Hide</v>
      </c>
      <c r="AA123" s="462">
        <f t="shared" si="0"/>
        <v>101</v>
      </c>
      <c r="AB123" s="462">
        <f t="shared" si="3"/>
        <v>26</v>
      </c>
      <c r="AC123" s="462" t="str" cm="1">
        <f t="array" aca="1" ref="AC123" ca="1">INDIRECT(INDIRECT("A" &amp; (AA123)) &amp; "!J" &amp; AB123)</f>
        <v>tbd</v>
      </c>
    </row>
    <row r="124" spans="1:29" s="461" customFormat="1" ht="14.65" hidden="1" customHeight="1" x14ac:dyDescent="0.3">
      <c r="A124" s="473"/>
      <c r="B124" s="1038" t="str">
        <f t="shared" ca="1" si="2"/>
        <v>Not included</v>
      </c>
      <c r="C124" s="1039"/>
      <c r="D124" s="1040" t="str" cm="1">
        <f t="array" aca="1" ref="D124" ca="1">IF(ISTEXT(AC124),INDIRECT(INDIRECT("A" &amp; (AA124)) &amp; "!C" &amp; AB124),"")</f>
        <v>Other Process Steps</v>
      </c>
      <c r="E124" s="1041"/>
      <c r="F124" s="1041"/>
      <c r="G124" s="1042"/>
      <c r="Z124" s="472" t="str" cm="1">
        <f t="array" aca="1" ref="Z124" ca="1">IF((B124=""),"Hide",IF(B124 = "Not included","Hide",IF(AND(B124&lt;&gt;"",(INDIRECT("Z"&amp; INDIRECT("AA" &amp; ROW()))="Show")),"Show","Hide")))</f>
        <v>Hide</v>
      </c>
      <c r="AA124" s="462">
        <f t="shared" si="0"/>
        <v>101</v>
      </c>
      <c r="AB124" s="462">
        <f t="shared" si="3"/>
        <v>27</v>
      </c>
      <c r="AC124" s="462" t="str" cm="1">
        <f t="array" aca="1" ref="AC124" ca="1">INDIRECT(INDIRECT("A" &amp; (AA124)) &amp; "!J" &amp; AB124)</f>
        <v>tbd</v>
      </c>
    </row>
    <row r="125" spans="1:29" s="461" customFormat="1" ht="14.65" hidden="1" customHeight="1" x14ac:dyDescent="0.3">
      <c r="A125" s="473"/>
      <c r="B125" s="1038" t="str">
        <f t="shared" ca="1" si="2"/>
        <v>Not included</v>
      </c>
      <c r="C125" s="1039"/>
      <c r="D125" s="1040" t="str" cm="1">
        <f t="array" aca="1" ref="D125" ca="1">IF(ISTEXT(AC125),INDIRECT(INDIRECT("A" &amp; (AA125)) &amp; "!C" &amp; AB125),"")</f>
        <v>Periodic (daily, weekly, etc) controls by Operator, QC, etc, not mentioned above</v>
      </c>
      <c r="E125" s="1041"/>
      <c r="F125" s="1041"/>
      <c r="G125" s="1042"/>
      <c r="Z125" s="472" t="str" cm="1">
        <f t="array" aca="1" ref="Z125" ca="1">IF((B125=""),"Hide",IF(B125 = "Not included","Hide",IF(AND(B125&lt;&gt;"",(INDIRECT("Z"&amp; INDIRECT("AA" &amp; ROW()))="Show")),"Show","Hide")))</f>
        <v>Hide</v>
      </c>
      <c r="AA125" s="462">
        <f t="shared" si="0"/>
        <v>101</v>
      </c>
      <c r="AB125" s="462">
        <f t="shared" si="3"/>
        <v>28</v>
      </c>
      <c r="AC125" s="462" t="str" cm="1">
        <f t="array" aca="1" ref="AC125" ca="1">INDIRECT(INDIRECT("A" &amp; (AA125)) &amp; "!J" &amp; AB125)</f>
        <v>tbd</v>
      </c>
    </row>
    <row r="126" spans="1:29" s="461" customFormat="1" ht="14.65" hidden="1" customHeight="1" x14ac:dyDescent="0.3">
      <c r="A126" s="473"/>
      <c r="B126" s="1038" t="str">
        <f t="shared" ca="1" si="2"/>
        <v>Not included</v>
      </c>
      <c r="C126" s="1039"/>
      <c r="D126" s="1040" t="str" cm="1">
        <f t="array" aca="1" ref="D126" ca="1">IF(ISTEXT(AC126),INDIRECT(INDIRECT("A" &amp; (AA126)) &amp; "!C" &amp; AB126),"")</f>
        <v>Maintenance Controls, eg weekly and monthly controls by Maintenance, not mentioned above</v>
      </c>
      <c r="E126" s="1041"/>
      <c r="F126" s="1041"/>
      <c r="G126" s="1042"/>
      <c r="Z126" s="472" t="str" cm="1">
        <f t="array" aca="1" ref="Z126" ca="1">IF((B126=""),"Hide",IF(B126 = "Not included","Hide",IF(AND(B126&lt;&gt;"",(INDIRECT("Z"&amp; INDIRECT("AA" &amp; ROW()))="Show")),"Show","Hide")))</f>
        <v>Hide</v>
      </c>
      <c r="AA126" s="462">
        <f t="shared" si="0"/>
        <v>101</v>
      </c>
      <c r="AB126" s="462">
        <f t="shared" si="3"/>
        <v>29</v>
      </c>
      <c r="AC126" s="462" t="str" cm="1">
        <f t="array" aca="1" ref="AC126" ca="1">INDIRECT(INDIRECT("A" &amp; (AA126)) &amp; "!J" &amp; AB126)</f>
        <v>tbd</v>
      </c>
    </row>
    <row r="127" spans="1:29" s="461" customFormat="1" ht="14.65" hidden="1" customHeight="1" x14ac:dyDescent="0.3">
      <c r="A127" s="473"/>
      <c r="B127" s="1038" t="str">
        <f t="shared" ca="1" si="2"/>
        <v/>
      </c>
      <c r="C127" s="1039"/>
      <c r="D127" s="1040" t="str" cm="1">
        <f t="array" aca="1" ref="D127" ca="1">IF(ISTEXT(AC127),INDIRECT(INDIRECT("A" &amp; (AA127)) &amp; "!C" &amp; AB127),"")</f>
        <v/>
      </c>
      <c r="E127" s="1041"/>
      <c r="F127" s="1041"/>
      <c r="G127" s="1042"/>
      <c r="Z127" s="472" t="str" cm="1">
        <f t="array" aca="1" ref="Z127" ca="1">IF((B127=""),"Hide",IF(B127 = "Not included","Hide",IF(AND(B127&lt;&gt;"",(INDIRECT("Z"&amp; INDIRECT("AA" &amp; ROW()))="Show")),"Show","Hide")))</f>
        <v>Hide</v>
      </c>
      <c r="AA127" s="462">
        <f t="shared" si="0"/>
        <v>101</v>
      </c>
      <c r="AB127" s="462">
        <f t="shared" si="3"/>
        <v>30</v>
      </c>
      <c r="AC127" s="462" cm="1">
        <f t="array" aca="1" ref="AC127" ca="1">INDIRECT(INDIRECT("A" &amp; (AA127)) &amp; "!J" &amp; AB127)</f>
        <v>0</v>
      </c>
    </row>
    <row r="128" spans="1:29" s="461" customFormat="1" ht="14.65" hidden="1" customHeight="1" x14ac:dyDescent="0.3">
      <c r="A128" s="473"/>
      <c r="B128" s="1038" t="str">
        <f t="shared" ca="1" si="2"/>
        <v/>
      </c>
      <c r="C128" s="1039"/>
      <c r="D128" s="1040" t="str" cm="1">
        <f t="array" aca="1" ref="D128" ca="1">IF(ISTEXT(AC128),INDIRECT(INDIRECT("A" &amp; (AA128)) &amp; "!C" &amp; AB128),"")</f>
        <v/>
      </c>
      <c r="E128" s="1041"/>
      <c r="F128" s="1041"/>
      <c r="G128" s="1042"/>
      <c r="Z128" s="472" t="str" cm="1">
        <f t="array" aca="1" ref="Z128" ca="1">IF((B128=""),"Hide",IF(B128 = "Not included","Hide",IF(AND(B128&lt;&gt;"",(INDIRECT("Z"&amp; INDIRECT("AA" &amp; ROW()))="Show")),"Show","Hide")))</f>
        <v>Hide</v>
      </c>
      <c r="AA128" s="462">
        <f t="shared" si="0"/>
        <v>101</v>
      </c>
      <c r="AB128" s="462">
        <f t="shared" si="3"/>
        <v>31</v>
      </c>
      <c r="AC128" s="462" cm="1">
        <f t="array" aca="1" ref="AC128" ca="1">INDIRECT(INDIRECT("A" &amp; (AA128)) &amp; "!J" &amp; AB128)</f>
        <v>0</v>
      </c>
    </row>
    <row r="129" spans="1:29" s="461" customFormat="1" ht="14.65" hidden="1" customHeight="1" x14ac:dyDescent="0.3">
      <c r="A129" s="473"/>
      <c r="B129" s="1038" t="str">
        <f t="shared" ca="1" si="2"/>
        <v/>
      </c>
      <c r="C129" s="1039"/>
      <c r="D129" s="1040" t="str" cm="1">
        <f t="array" aca="1" ref="D129" ca="1">IF(ISTEXT(AC129),INDIRECT(INDIRECT("A" &amp; (AA129)) &amp; "!C" &amp; AB129),"")</f>
        <v/>
      </c>
      <c r="E129" s="1041"/>
      <c r="F129" s="1041"/>
      <c r="G129" s="1042"/>
      <c r="Z129" s="472" t="str" cm="1">
        <f t="array" aca="1" ref="Z129" ca="1">IF((B129=""),"Hide",IF(B129 = "Not included","Hide",IF(AND(B129&lt;&gt;"",(INDIRECT("Z"&amp; INDIRECT("AA" &amp; ROW()))="Show")),"Show","Hide")))</f>
        <v>Hide</v>
      </c>
      <c r="AA129" s="462">
        <f t="shared" si="0"/>
        <v>101</v>
      </c>
      <c r="AB129" s="462">
        <f t="shared" si="3"/>
        <v>32</v>
      </c>
      <c r="AC129" s="462" cm="1">
        <f t="array" aca="1" ref="AC129" ca="1">INDIRECT(INDIRECT("A" &amp; (AA129)) &amp; "!J" &amp; AB129)</f>
        <v>0</v>
      </c>
    </row>
    <row r="130" spans="1:29" s="461" customFormat="1" ht="14.65" hidden="1" customHeight="1" x14ac:dyDescent="0.3">
      <c r="A130" s="473"/>
      <c r="B130" s="1038" t="str">
        <f t="shared" ca="1" si="2"/>
        <v/>
      </c>
      <c r="C130" s="1039"/>
      <c r="D130" s="1040" t="str" cm="1">
        <f t="array" aca="1" ref="D130" ca="1">IF(ISTEXT(AC130),INDIRECT(INDIRECT("A" &amp; (AA130)) &amp; "!C" &amp; AB130),"")</f>
        <v/>
      </c>
      <c r="E130" s="1041"/>
      <c r="F130" s="1041"/>
      <c r="G130" s="1042"/>
      <c r="Z130" s="472" t="str" cm="1">
        <f t="array" aca="1" ref="Z130" ca="1">IF((B130=""),"Hide",IF(B130 = "Not included","Hide",IF(AND(B130&lt;&gt;"",(INDIRECT("Z"&amp; INDIRECT("AA" &amp; ROW()))="Show")),"Show","Hide")))</f>
        <v>Hide</v>
      </c>
      <c r="AA130" s="462">
        <f t="shared" si="0"/>
        <v>101</v>
      </c>
      <c r="AB130" s="462">
        <f t="shared" si="3"/>
        <v>33</v>
      </c>
      <c r="AC130" s="462" cm="1">
        <f t="array" aca="1" ref="AC130" ca="1">INDIRECT(INDIRECT("A" &amp; (AA130)) &amp; "!J" &amp; AB130)</f>
        <v>0</v>
      </c>
    </row>
    <row r="131" spans="1:29" s="461" customFormat="1" ht="14.65" hidden="1" customHeight="1" x14ac:dyDescent="0.3">
      <c r="A131" s="473"/>
      <c r="B131" s="1038" t="str">
        <f t="shared" ca="1" si="2"/>
        <v/>
      </c>
      <c r="C131" s="1039"/>
      <c r="D131" s="1040" t="str" cm="1">
        <f t="array" aca="1" ref="D131" ca="1">IF(ISTEXT(AC131),INDIRECT(INDIRECT("A" &amp; (AA131)) &amp; "!C" &amp; AB131),"")</f>
        <v/>
      </c>
      <c r="E131" s="1041"/>
      <c r="F131" s="1041"/>
      <c r="G131" s="1042"/>
      <c r="Z131" s="472" t="str" cm="1">
        <f t="array" aca="1" ref="Z131" ca="1">IF((B131=""),"Hide",IF(B131 = "Not included","Hide",IF(AND(B131&lt;&gt;"",(INDIRECT("Z"&amp; INDIRECT("AA" &amp; ROW()))="Show")),"Show","Hide")))</f>
        <v>Hide</v>
      </c>
      <c r="AA131" s="462">
        <f t="shared" si="0"/>
        <v>101</v>
      </c>
      <c r="AB131" s="462">
        <f t="shared" si="3"/>
        <v>34</v>
      </c>
      <c r="AC131" s="462" cm="1">
        <f t="array" aca="1" ref="AC131" ca="1">INDIRECT(INDIRECT("A" &amp; (AA131)) &amp; "!J" &amp; AB131)</f>
        <v>0</v>
      </c>
    </row>
    <row r="132" spans="1:29" s="461" customFormat="1" ht="14.65" hidden="1" customHeight="1" x14ac:dyDescent="0.3">
      <c r="A132" s="473"/>
      <c r="B132" s="1038" t="str">
        <f t="shared" ca="1" si="2"/>
        <v/>
      </c>
      <c r="C132" s="1039"/>
      <c r="D132" s="1040" t="str" cm="1">
        <f t="array" aca="1" ref="D132" ca="1">IF(ISTEXT(AC132),INDIRECT(INDIRECT("A" &amp; (AA132)) &amp; "!C" &amp; AB132),"")</f>
        <v/>
      </c>
      <c r="E132" s="1041"/>
      <c r="F132" s="1041"/>
      <c r="G132" s="1042"/>
      <c r="Z132" s="472" t="str" cm="1">
        <f t="array" aca="1" ref="Z132" ca="1">IF((B132=""),"Hide",IF(B132 = "Not included","Hide",IF(AND(B132&lt;&gt;"",(INDIRECT("Z"&amp; INDIRECT("AA" &amp; ROW()))="Show")),"Show","Hide")))</f>
        <v>Hide</v>
      </c>
      <c r="AA132" s="462">
        <f t="shared" si="0"/>
        <v>101</v>
      </c>
      <c r="AB132" s="462">
        <f t="shared" si="3"/>
        <v>35</v>
      </c>
      <c r="AC132" s="462" cm="1">
        <f t="array" aca="1" ref="AC132" ca="1">INDIRECT(INDIRECT("A" &amp; (AA132)) &amp; "!J" &amp; AB132)</f>
        <v>0</v>
      </c>
    </row>
    <row r="133" spans="1:29" s="461" customFormat="1" ht="14.65" hidden="1" customHeight="1" x14ac:dyDescent="0.3">
      <c r="A133" s="473"/>
      <c r="B133" s="1038" t="str">
        <f t="shared" ca="1" si="2"/>
        <v/>
      </c>
      <c r="C133" s="1039"/>
      <c r="D133" s="1040" t="str" cm="1">
        <f t="array" aca="1" ref="D133" ca="1">IF(ISTEXT(AC133),INDIRECT(INDIRECT("A" &amp; (AA133)) &amp; "!C" &amp; AB133),"")</f>
        <v/>
      </c>
      <c r="E133" s="1041"/>
      <c r="F133" s="1041"/>
      <c r="G133" s="1042"/>
      <c r="Z133" s="472" t="str" cm="1">
        <f t="array" aca="1" ref="Z133" ca="1">IF((B133=""),"Hide",IF(B133 = "Not included","Hide",IF(AND(B133&lt;&gt;"",(INDIRECT("Z"&amp; INDIRECT("AA" &amp; ROW()))="Show")),"Show","Hide")))</f>
        <v>Hide</v>
      </c>
      <c r="AA133" s="462">
        <f t="shared" si="0"/>
        <v>101</v>
      </c>
      <c r="AB133" s="462">
        <f t="shared" si="3"/>
        <v>36</v>
      </c>
      <c r="AC133" s="462" cm="1">
        <f t="array" aca="1" ref="AC133" ca="1">INDIRECT(INDIRECT("A" &amp; (AA133)) &amp; "!J" &amp; AB133)</f>
        <v>0</v>
      </c>
    </row>
    <row r="134" spans="1:29" s="461" customFormat="1" ht="14.65" hidden="1" customHeight="1" x14ac:dyDescent="0.3">
      <c r="A134" s="473"/>
      <c r="B134" s="1038" t="str">
        <f t="shared" ca="1" si="2"/>
        <v/>
      </c>
      <c r="C134" s="1039"/>
      <c r="D134" s="1040" t="str" cm="1">
        <f t="array" aca="1" ref="D134" ca="1">IF(ISTEXT(AC134),INDIRECT(INDIRECT("A" &amp; (AA134)) &amp; "!C" &amp; AB134),"")</f>
        <v/>
      </c>
      <c r="E134" s="1041"/>
      <c r="F134" s="1041"/>
      <c r="G134" s="1042"/>
      <c r="Z134" s="472" t="str" cm="1">
        <f t="array" aca="1" ref="Z134" ca="1">IF((B134=""),"Hide",IF(B134 = "Not included","Hide",IF(AND(B134&lt;&gt;"",(INDIRECT("Z"&amp; INDIRECT("AA" &amp; ROW()))="Show")),"Show","Hide")))</f>
        <v>Hide</v>
      </c>
      <c r="AA134" s="462">
        <f t="shared" si="0"/>
        <v>101</v>
      </c>
      <c r="AB134" s="462">
        <f t="shared" si="3"/>
        <v>37</v>
      </c>
      <c r="AC134" s="462" cm="1">
        <f t="array" aca="1" ref="AC134" ca="1">INDIRECT(INDIRECT("A" &amp; (AA134)) &amp; "!J" &amp; AB134)</f>
        <v>0</v>
      </c>
    </row>
    <row r="135" spans="1:29" s="461" customFormat="1" ht="14.65" hidden="1" customHeight="1" x14ac:dyDescent="0.3">
      <c r="A135" s="473"/>
      <c r="B135" s="1038" t="str">
        <f t="shared" ca="1" si="2"/>
        <v/>
      </c>
      <c r="C135" s="1039"/>
      <c r="D135" s="1040" t="str" cm="1">
        <f t="array" aca="1" ref="D135" ca="1">IF(ISTEXT(AC135),INDIRECT(INDIRECT("A" &amp; (AA135)) &amp; "!C" &amp; AB135),"")</f>
        <v/>
      </c>
      <c r="E135" s="1041"/>
      <c r="F135" s="1041"/>
      <c r="G135" s="1042"/>
      <c r="Z135" s="472" t="str" cm="1">
        <f t="array" aca="1" ref="Z135" ca="1">IF((B135=""),"Hide",IF(B135 = "Not included","Hide",IF(AND(B135&lt;&gt;"",(INDIRECT("Z"&amp; INDIRECT("AA" &amp; ROW()))="Show")),"Show","Hide")))</f>
        <v>Hide</v>
      </c>
      <c r="AA135" s="462">
        <f t="shared" si="0"/>
        <v>101</v>
      </c>
      <c r="AB135" s="462">
        <f t="shared" si="3"/>
        <v>38</v>
      </c>
      <c r="AC135" s="462" cm="1">
        <f t="array" aca="1" ref="AC135" ca="1">INDIRECT(INDIRECT("A" &amp; (AA135)) &amp; "!J" &amp; AB135)</f>
        <v>0</v>
      </c>
    </row>
    <row r="136" spans="1:29" s="461" customFormat="1" ht="14.65" hidden="1" customHeight="1" x14ac:dyDescent="0.3">
      <c r="A136" s="473"/>
      <c r="B136" s="1038" t="str">
        <f t="shared" ca="1" si="2"/>
        <v/>
      </c>
      <c r="C136" s="1039"/>
      <c r="D136" s="1040" t="str" cm="1">
        <f t="array" aca="1" ref="D136" ca="1">IF(ISTEXT(AC136),INDIRECT(INDIRECT("A" &amp; (AA136)) &amp; "!C" &amp; AB136),"")</f>
        <v/>
      </c>
      <c r="E136" s="1041"/>
      <c r="F136" s="1041"/>
      <c r="G136" s="1042"/>
      <c r="Z136" s="472" t="str" cm="1">
        <f t="array" aca="1" ref="Z136" ca="1">IF((B136=""),"Hide",IF(B136 = "Not included","Hide",IF(AND(B136&lt;&gt;"",(INDIRECT("Z"&amp; INDIRECT("AA" &amp; ROW()))="Show")),"Show","Hide")))</f>
        <v>Hide</v>
      </c>
      <c r="AA136" s="462">
        <f t="shared" si="0"/>
        <v>101</v>
      </c>
      <c r="AB136" s="462">
        <f t="shared" si="3"/>
        <v>39</v>
      </c>
      <c r="AC136" s="462" cm="1">
        <f t="array" aca="1" ref="AC136" ca="1">INDIRECT(INDIRECT("A" &amp; (AA136)) &amp; "!J" &amp; AB136)</f>
        <v>0</v>
      </c>
    </row>
    <row r="137" spans="1:29" s="461" customFormat="1" ht="14.65" hidden="1" customHeight="1" x14ac:dyDescent="0.3">
      <c r="A137" s="473"/>
      <c r="B137" s="1038" t="str">
        <f t="shared" ca="1" si="2"/>
        <v/>
      </c>
      <c r="C137" s="1039"/>
      <c r="D137" s="1040" t="str" cm="1">
        <f t="array" aca="1" ref="D137" ca="1">IF(ISTEXT(AC137),INDIRECT(INDIRECT("A" &amp; (AA137)) &amp; "!C" &amp; AB137),"")</f>
        <v/>
      </c>
      <c r="E137" s="1041"/>
      <c r="F137" s="1041"/>
      <c r="G137" s="1042"/>
      <c r="Z137" s="472" t="str" cm="1">
        <f t="array" aca="1" ref="Z137" ca="1">IF((B137=""),"Hide",IF(B137 = "Not included","Hide",IF(AND(B137&lt;&gt;"",(INDIRECT("Z"&amp; INDIRECT("AA" &amp; ROW()))="Show")),"Show","Hide")))</f>
        <v>Hide</v>
      </c>
      <c r="AA137" s="462">
        <f t="shared" si="0"/>
        <v>101</v>
      </c>
      <c r="AB137" s="462">
        <f t="shared" si="3"/>
        <v>40</v>
      </c>
      <c r="AC137" s="462" cm="1">
        <f t="array" aca="1" ref="AC137" ca="1">INDIRECT(INDIRECT("A" &amp; (AA137)) &amp; "!J" &amp; AB137)</f>
        <v>0</v>
      </c>
    </row>
    <row r="138" spans="1:29" s="461" customFormat="1" ht="14.65" hidden="1" customHeight="1" x14ac:dyDescent="0.3">
      <c r="A138" s="473"/>
      <c r="B138" s="1038" t="str">
        <f t="shared" ca="1" si="2"/>
        <v/>
      </c>
      <c r="C138" s="1039"/>
      <c r="D138" s="1040" t="str" cm="1">
        <f t="array" aca="1" ref="D138" ca="1">IF(ISTEXT(AC138),INDIRECT(INDIRECT("A" &amp; (AA138)) &amp; "!C" &amp; AB138),"")</f>
        <v/>
      </c>
      <c r="E138" s="1041"/>
      <c r="F138" s="1041"/>
      <c r="G138" s="1042"/>
      <c r="Z138" s="472" t="str" cm="1">
        <f t="array" aca="1" ref="Z138" ca="1">IF((B138=""),"Hide",IF(B138 = "Not included","Hide",IF(AND(B138&lt;&gt;"",(INDIRECT("Z"&amp; INDIRECT("AA" &amp; ROW()))="Show")),"Show","Hide")))</f>
        <v>Hide</v>
      </c>
      <c r="AA138" s="462">
        <f t="shared" si="0"/>
        <v>101</v>
      </c>
      <c r="AB138" s="462">
        <f t="shared" si="3"/>
        <v>41</v>
      </c>
      <c r="AC138" s="462" cm="1">
        <f t="array" aca="1" ref="AC138" ca="1">INDIRECT(INDIRECT("A" &amp; (AA138)) &amp; "!J" &amp; AB138)</f>
        <v>0</v>
      </c>
    </row>
    <row r="139" spans="1:29" s="461" customFormat="1" ht="14.65" hidden="1" customHeight="1" x14ac:dyDescent="0.3">
      <c r="A139" s="473"/>
      <c r="B139" s="1038" t="str">
        <f t="shared" ca="1" si="2"/>
        <v/>
      </c>
      <c r="C139" s="1039"/>
      <c r="D139" s="1040" t="str" cm="1">
        <f t="array" aca="1" ref="D139" ca="1">IF(ISTEXT(AC139),INDIRECT(INDIRECT("A" &amp; (AA139)) &amp; "!C" &amp; AB139),"")</f>
        <v/>
      </c>
      <c r="E139" s="1041"/>
      <c r="F139" s="1041"/>
      <c r="G139" s="1042"/>
      <c r="Z139" s="472" t="str" cm="1">
        <f t="array" aca="1" ref="Z139" ca="1">IF((B139=""),"Hide",IF(B139 = "Not included","Hide",IF(AND(B139&lt;&gt;"",(INDIRECT("Z"&amp; INDIRECT("AA" &amp; ROW()))="Show")),"Show","Hide")))</f>
        <v>Hide</v>
      </c>
      <c r="AA139" s="462">
        <f t="shared" si="0"/>
        <v>101</v>
      </c>
      <c r="AB139" s="462">
        <f t="shared" si="3"/>
        <v>42</v>
      </c>
      <c r="AC139" s="462" cm="1">
        <f t="array" aca="1" ref="AC139" ca="1">INDIRECT(INDIRECT("A" &amp; (AA139)) &amp; "!J" &amp; AB139)</f>
        <v>0</v>
      </c>
    </row>
    <row r="140" spans="1:29" s="461" customFormat="1" ht="14.65" hidden="1" customHeight="1" x14ac:dyDescent="0.3">
      <c r="A140" s="473"/>
      <c r="B140" s="1038" t="str">
        <f t="shared" ca="1" si="2"/>
        <v/>
      </c>
      <c r="C140" s="1039"/>
      <c r="D140" s="1040" t="str" cm="1">
        <f t="array" aca="1" ref="D140" ca="1">IF(ISTEXT(AC140),INDIRECT(INDIRECT("A" &amp; (AA140)) &amp; "!C" &amp; AB140),"")</f>
        <v/>
      </c>
      <c r="E140" s="1041"/>
      <c r="F140" s="1041"/>
      <c r="G140" s="1042"/>
      <c r="Z140" s="472" t="str" cm="1">
        <f t="array" aca="1" ref="Z140" ca="1">IF((B140=""),"Hide",IF(B140 = "Not included","Hide",IF(AND(B140&lt;&gt;"",(INDIRECT("Z"&amp; INDIRECT("AA" &amp; ROW()))="Show")),"Show","Hide")))</f>
        <v>Hide</v>
      </c>
      <c r="AA140" s="462">
        <f t="shared" si="0"/>
        <v>101</v>
      </c>
      <c r="AB140" s="462">
        <f t="shared" si="3"/>
        <v>43</v>
      </c>
      <c r="AC140" s="462" cm="1">
        <f t="array" aca="1" ref="AC140" ca="1">INDIRECT(INDIRECT("A" &amp; (AA140)) &amp; "!J" &amp; AB140)</f>
        <v>0</v>
      </c>
    </row>
    <row r="141" spans="1:29" s="461" customFormat="1" ht="14.65" hidden="1" customHeight="1" x14ac:dyDescent="0.3">
      <c r="A141" s="473"/>
      <c r="B141" s="1038" t="str">
        <f t="shared" ca="1" si="2"/>
        <v/>
      </c>
      <c r="C141" s="1039"/>
      <c r="D141" s="1040" t="str" cm="1">
        <f t="array" aca="1" ref="D141" ca="1">IF(ISTEXT(AC141),INDIRECT(INDIRECT("A" &amp; (AA141)) &amp; "!C" &amp; AB141),"")</f>
        <v/>
      </c>
      <c r="E141" s="1041"/>
      <c r="F141" s="1041"/>
      <c r="G141" s="1042"/>
      <c r="Z141" s="472" t="str" cm="1">
        <f t="array" aca="1" ref="Z141" ca="1">IF((B141=""),"Hide",IF(B141 = "Not included","Hide",IF(AND(B141&lt;&gt;"",(INDIRECT("Z"&amp; INDIRECT("AA" &amp; ROW()))="Show")),"Show","Hide")))</f>
        <v>Hide</v>
      </c>
      <c r="AA141" s="462">
        <f t="shared" si="0"/>
        <v>101</v>
      </c>
      <c r="AB141" s="462">
        <f t="shared" si="3"/>
        <v>44</v>
      </c>
      <c r="AC141" s="462" cm="1">
        <f t="array" aca="1" ref="AC141" ca="1">INDIRECT(INDIRECT("A" &amp; (AA141)) &amp; "!J" &amp; AB141)</f>
        <v>0</v>
      </c>
    </row>
    <row r="142" spans="1:29" s="461" customFormat="1" ht="14.65" hidden="1" customHeight="1" x14ac:dyDescent="0.3">
      <c r="A142" s="473"/>
      <c r="B142" s="1038" t="str">
        <f t="shared" ca="1" si="2"/>
        <v/>
      </c>
      <c r="C142" s="1039"/>
      <c r="D142" s="1040" t="str" cm="1">
        <f t="array" aca="1" ref="D142" ca="1">IF(ISTEXT(AC142),INDIRECT(INDIRECT("A" &amp; (AA142)) &amp; "!C" &amp; AB142),"")</f>
        <v/>
      </c>
      <c r="E142" s="1041"/>
      <c r="F142" s="1041"/>
      <c r="G142" s="1042"/>
      <c r="Z142" s="472" t="str" cm="1">
        <f t="array" aca="1" ref="Z142" ca="1">IF((B142=""),"Hide",IF(B142 = "Not included","Hide",IF(AND(B142&lt;&gt;"",(INDIRECT("Z"&amp; INDIRECT("AA" &amp; ROW()))="Show")),"Show","Hide")))</f>
        <v>Hide</v>
      </c>
      <c r="AA142" s="462">
        <f t="shared" si="0"/>
        <v>101</v>
      </c>
      <c r="AB142" s="462">
        <f t="shared" si="3"/>
        <v>45</v>
      </c>
      <c r="AC142" s="462" cm="1">
        <f t="array" aca="1" ref="AC142" ca="1">INDIRECT(INDIRECT("A" &amp; (AA142)) &amp; "!J" &amp; AB142)</f>
        <v>0</v>
      </c>
    </row>
    <row r="143" spans="1:29" s="461" customFormat="1" ht="14.65" hidden="1" customHeight="1" x14ac:dyDescent="0.3">
      <c r="A143" s="473"/>
      <c r="B143" s="1038" t="str">
        <f t="shared" ca="1" si="2"/>
        <v/>
      </c>
      <c r="C143" s="1039"/>
      <c r="D143" s="1040" t="str" cm="1">
        <f t="array" aca="1" ref="D143" ca="1">IF(ISTEXT(AC143),INDIRECT(INDIRECT("A" &amp; (AA143)) &amp; "!C" &amp; AB143),"")</f>
        <v/>
      </c>
      <c r="E143" s="1041"/>
      <c r="F143" s="1041"/>
      <c r="G143" s="1042"/>
      <c r="Z143" s="472" t="str" cm="1">
        <f t="array" aca="1" ref="Z143" ca="1">IF((B143=""),"Hide",IF(B143 = "Not included","Hide",IF(AND(B143&lt;&gt;"",(INDIRECT("Z"&amp; INDIRECT("AA" &amp; ROW()))="Show")),"Show","Hide")))</f>
        <v>Hide</v>
      </c>
      <c r="AA143" s="462">
        <f t="shared" si="0"/>
        <v>101</v>
      </c>
      <c r="AB143" s="462">
        <f t="shared" si="3"/>
        <v>46</v>
      </c>
      <c r="AC143" s="462" cm="1">
        <f t="array" aca="1" ref="AC143" ca="1">INDIRECT(INDIRECT("A" &amp; (AA143)) &amp; "!J" &amp; AB143)</f>
        <v>0</v>
      </c>
    </row>
    <row r="144" spans="1:29" s="461" customFormat="1" ht="14.65" hidden="1" customHeight="1" x14ac:dyDescent="0.3">
      <c r="A144" s="473"/>
      <c r="B144" s="1038" t="str">
        <f t="shared" ca="1" si="2"/>
        <v/>
      </c>
      <c r="C144" s="1039"/>
      <c r="D144" s="1040" t="str" cm="1">
        <f t="array" aca="1" ref="D144" ca="1">IF(ISTEXT(AC144),INDIRECT(INDIRECT("A" &amp; (AA144)) &amp; "!C" &amp; AB144),"")</f>
        <v/>
      </c>
      <c r="E144" s="1041"/>
      <c r="F144" s="1041"/>
      <c r="G144" s="1042"/>
      <c r="Z144" s="472" t="str" cm="1">
        <f t="array" aca="1" ref="Z144" ca="1">IF((B144=""),"Hide",IF(B144 = "Not included","Hide",IF(AND(B144&lt;&gt;"",(INDIRECT("Z"&amp; INDIRECT("AA" &amp; ROW()))="Show")),"Show","Hide")))</f>
        <v>Hide</v>
      </c>
      <c r="AA144" s="462">
        <f t="shared" si="0"/>
        <v>101</v>
      </c>
      <c r="AB144" s="462">
        <f t="shared" si="3"/>
        <v>47</v>
      </c>
      <c r="AC144" s="462" cm="1">
        <f t="array" aca="1" ref="AC144" ca="1">INDIRECT(INDIRECT("A" &amp; (AA144)) &amp; "!J" &amp; AB144)</f>
        <v>0</v>
      </c>
    </row>
    <row r="145" spans="1:29" s="461" customFormat="1" ht="14.65" hidden="1" customHeight="1" x14ac:dyDescent="0.3">
      <c r="A145" s="473"/>
      <c r="B145" s="1038" t="str">
        <f t="shared" ca="1" si="2"/>
        <v/>
      </c>
      <c r="C145" s="1039"/>
      <c r="D145" s="1040" t="str" cm="1">
        <f t="array" aca="1" ref="D145" ca="1">IF(ISTEXT(AC145),INDIRECT(INDIRECT("A" &amp; (AA145)) &amp; "!C" &amp; AB145),"")</f>
        <v/>
      </c>
      <c r="E145" s="1041"/>
      <c r="F145" s="1041"/>
      <c r="G145" s="1042"/>
      <c r="Z145" s="472" t="str" cm="1">
        <f t="array" aca="1" ref="Z145" ca="1">IF((B145=""),"Hide",IF(B145 = "Not included","Hide",IF(AND(B145&lt;&gt;"",(INDIRECT("Z"&amp; INDIRECT("AA" &amp; ROW()))="Show")),"Show","Hide")))</f>
        <v>Hide</v>
      </c>
      <c r="AA145" s="462">
        <f t="shared" si="0"/>
        <v>101</v>
      </c>
      <c r="AB145" s="462">
        <f t="shared" si="3"/>
        <v>48</v>
      </c>
      <c r="AC145" s="462" cm="1">
        <f t="array" aca="1" ref="AC145" ca="1">INDIRECT(INDIRECT("A" &amp; (AA145)) &amp; "!J" &amp; AB145)</f>
        <v>0</v>
      </c>
    </row>
    <row r="146" spans="1:29" s="461" customFormat="1" ht="14.65" hidden="1" customHeight="1" x14ac:dyDescent="0.3">
      <c r="A146" s="473"/>
      <c r="B146" s="1038" t="str">
        <f t="shared" ca="1" si="2"/>
        <v/>
      </c>
      <c r="C146" s="1039"/>
      <c r="D146" s="1040" t="str" cm="1">
        <f t="array" aca="1" ref="D146" ca="1">IF(ISTEXT(AC146),INDIRECT(INDIRECT("A" &amp; (AA146)) &amp; "!C" &amp; AB146),"")</f>
        <v/>
      </c>
      <c r="E146" s="1041"/>
      <c r="F146" s="1041"/>
      <c r="G146" s="1042"/>
      <c r="Z146" s="472" t="str" cm="1">
        <f t="array" aca="1" ref="Z146" ca="1">IF((B146=""),"Hide",IF(B146 = "Not included","Hide",IF(AND(B146&lt;&gt;"",(INDIRECT("Z"&amp; INDIRECT("AA" &amp; ROW()))="Show")),"Show","Hide")))</f>
        <v>Hide</v>
      </c>
      <c r="AA146" s="462">
        <f t="shared" si="0"/>
        <v>101</v>
      </c>
      <c r="AB146" s="462">
        <f t="shared" si="3"/>
        <v>49</v>
      </c>
      <c r="AC146" s="462" cm="1">
        <f t="array" aca="1" ref="AC146" ca="1">INDIRECT(INDIRECT("A" &amp; (AA146)) &amp; "!J" &amp; AB146)</f>
        <v>0</v>
      </c>
    </row>
    <row r="147" spans="1:29" s="461" customFormat="1" ht="14.65" hidden="1" customHeight="1" x14ac:dyDescent="0.3">
      <c r="A147" s="473"/>
      <c r="B147" s="1038" t="str">
        <f t="shared" ca="1" si="2"/>
        <v/>
      </c>
      <c r="C147" s="1039"/>
      <c r="D147" s="1040" t="str" cm="1">
        <f t="array" aca="1" ref="D147" ca="1">IF(ISTEXT(AC147),INDIRECT(INDIRECT("A" &amp; (AA147)) &amp; "!C" &amp; AB147),"")</f>
        <v/>
      </c>
      <c r="E147" s="1041"/>
      <c r="F147" s="1041"/>
      <c r="G147" s="1042"/>
      <c r="Z147" s="472" t="str" cm="1">
        <f t="array" aca="1" ref="Z147" ca="1">IF((B147=""),"Hide",IF(B147 = "Not included","Hide",IF(AND(B147&lt;&gt;"",(INDIRECT("Z"&amp; INDIRECT("AA" &amp; ROW()))="Show")),"Show","Hide")))</f>
        <v>Hide</v>
      </c>
      <c r="AA147" s="462">
        <f t="shared" si="0"/>
        <v>101</v>
      </c>
      <c r="AB147" s="462">
        <f t="shared" si="3"/>
        <v>50</v>
      </c>
      <c r="AC147" s="462" cm="1">
        <f t="array" aca="1" ref="AC147" ca="1">INDIRECT(INDIRECT("A" &amp; (AA147)) &amp; "!J" &amp; AB147)</f>
        <v>0</v>
      </c>
    </row>
    <row r="148" spans="1:29" s="461" customFormat="1" ht="14.65" hidden="1" customHeight="1" x14ac:dyDescent="0.3">
      <c r="A148" s="473"/>
      <c r="B148" s="1038" t="str">
        <f t="shared" ca="1" si="2"/>
        <v/>
      </c>
      <c r="C148" s="1039"/>
      <c r="D148" s="1040" t="str" cm="1">
        <f t="array" aca="1" ref="D148" ca="1">IF(ISTEXT(AC148),INDIRECT(INDIRECT("A" &amp; (AA148)) &amp; "!C" &amp; AB148),"")</f>
        <v/>
      </c>
      <c r="E148" s="1041"/>
      <c r="F148" s="1041"/>
      <c r="G148" s="1042"/>
      <c r="Z148" s="472" t="str" cm="1">
        <f t="array" aca="1" ref="Z148" ca="1">IF((B148=""),"Hide",IF(B148 = "Not included","Hide",IF(AND(B148&lt;&gt;"",(INDIRECT("Z"&amp; INDIRECT("AA" &amp; ROW()))="Show")),"Show","Hide")))</f>
        <v>Hide</v>
      </c>
      <c r="AA148" s="462">
        <f t="shared" si="0"/>
        <v>101</v>
      </c>
      <c r="AB148" s="462">
        <f t="shared" si="3"/>
        <v>51</v>
      </c>
      <c r="AC148" s="462" cm="1">
        <f t="array" aca="1" ref="AC148" ca="1">INDIRECT(INDIRECT("A" &amp; (AA148)) &amp; "!J" &amp; AB148)</f>
        <v>0</v>
      </c>
    </row>
    <row r="149" spans="1:29" s="461" customFormat="1" ht="14.65" hidden="1" customHeight="1" thickBot="1" x14ac:dyDescent="0.35">
      <c r="A149" s="474"/>
      <c r="B149" s="1033" t="str">
        <f t="shared" ca="1" si="2"/>
        <v/>
      </c>
      <c r="C149" s="1034"/>
      <c r="D149" s="1035" t="str" cm="1">
        <f t="array" aca="1" ref="D149" ca="1">IF(ISTEXT(AC149),INDIRECT(INDIRECT("A" &amp; (AA149)) &amp; "!C" &amp; AB149),"")</f>
        <v/>
      </c>
      <c r="E149" s="1036"/>
      <c r="F149" s="1036"/>
      <c r="G149" s="1037"/>
      <c r="Z149" s="472" t="str" cm="1">
        <f t="array" aca="1" ref="Z149" ca="1">IF((B149=""),"Hide",IF(B149 = "Not included","Hide",IF(AND(B149&lt;&gt;"",(INDIRECT("Z"&amp; INDIRECT("AA" &amp; ROW()))="Show")),"Show","Hide")))</f>
        <v>Hide</v>
      </c>
      <c r="AA149" s="462">
        <f t="shared" si="0"/>
        <v>101</v>
      </c>
      <c r="AB149" s="462">
        <f t="shared" si="3"/>
        <v>52</v>
      </c>
      <c r="AC149" s="462" cm="1">
        <f t="array" aca="1" ref="AC149" ca="1">INDIRECT(INDIRECT("A" &amp; (AA149)) &amp; "!J" &amp; AB149)</f>
        <v>0</v>
      </c>
    </row>
    <row r="150" spans="1:29" s="461" customFormat="1" ht="14.65" hidden="1" customHeight="1" thickBot="1" x14ac:dyDescent="0.3">
      <c r="D150" s="471"/>
      <c r="E150" s="471"/>
      <c r="F150" s="471"/>
      <c r="G150" s="471"/>
      <c r="Z150" s="472" t="str">
        <f ca="1">Z101</f>
        <v>Hide</v>
      </c>
      <c r="AA150" s="462">
        <f t="shared" si="0"/>
        <v>101</v>
      </c>
    </row>
    <row r="151" spans="1:29" s="461" customFormat="1" ht="14.65" hidden="1" customHeight="1" x14ac:dyDescent="0.3">
      <c r="A151" s="1047" t="s">
        <v>1011</v>
      </c>
      <c r="B151" s="1048"/>
      <c r="C151" s="1048"/>
      <c r="D151" s="1048"/>
      <c r="E151" s="1048"/>
      <c r="F151" s="1048"/>
      <c r="G151" s="1049"/>
      <c r="Z151" s="472" t="s">
        <v>999</v>
      </c>
      <c r="AA151" s="462">
        <f t="shared" si="0"/>
        <v>101</v>
      </c>
    </row>
    <row r="152" spans="1:29" s="461" customFormat="1" ht="14.65" hidden="1" customHeight="1" x14ac:dyDescent="0.3">
      <c r="A152" s="473"/>
      <c r="B152" s="1045" t="s">
        <v>1004</v>
      </c>
      <c r="C152" s="1021"/>
      <c r="D152" s="1040" t="str" cm="1">
        <f t="array" aca="1" ref="D152" ca="1">IF(ISBLANK(INDIRECT(A101 &amp; "!k86")),"",INDIRECT(A101 &amp; "!k86"))</f>
        <v/>
      </c>
      <c r="E152" s="1041"/>
      <c r="F152" s="1041"/>
      <c r="G152" s="1042"/>
      <c r="Z152" s="472" t="s">
        <v>999</v>
      </c>
      <c r="AA152" s="462">
        <f t="shared" si="0"/>
        <v>101</v>
      </c>
    </row>
    <row r="153" spans="1:29" s="461" customFormat="1" ht="14.65" hidden="1" customHeight="1" x14ac:dyDescent="0.3">
      <c r="A153" s="473"/>
      <c r="B153" s="1045" t="s">
        <v>1005</v>
      </c>
      <c r="C153" s="1021"/>
      <c r="D153" s="1040" t="str" cm="1">
        <f t="array" aca="1" ref="D153" ca="1">IF(ISBLANK(INDIRECT(A101 &amp; "!X86")),"",INDIRECT(A101 &amp; "!X86"))</f>
        <v/>
      </c>
      <c r="E153" s="1041"/>
      <c r="F153" s="1041"/>
      <c r="G153" s="1042"/>
      <c r="Z153" s="472" t="s">
        <v>999</v>
      </c>
      <c r="AA153" s="462">
        <f t="shared" si="0"/>
        <v>101</v>
      </c>
    </row>
    <row r="154" spans="1:29" s="461" customFormat="1" ht="14.65" hidden="1" customHeight="1" x14ac:dyDescent="0.3">
      <c r="A154" s="473"/>
      <c r="B154" s="1045" t="s">
        <v>1006</v>
      </c>
      <c r="C154" s="1021"/>
      <c r="D154" s="1040" t="str" cm="1">
        <f t="array" aca="1" ref="D154" ca="1">IF(ISBLANK(INDIRECT(A101 &amp; "!V86")),"",INDIRECT(A101 &amp; "!V86"))</f>
        <v>tbd</v>
      </c>
      <c r="E154" s="1041"/>
      <c r="F154" s="1041"/>
      <c r="G154" s="1042"/>
      <c r="Z154" s="472" t="s">
        <v>999</v>
      </c>
      <c r="AA154" s="462">
        <f t="shared" si="0"/>
        <v>101</v>
      </c>
    </row>
    <row r="155" spans="1:29" s="461" customFormat="1" ht="14.65" hidden="1" customHeight="1" thickBot="1" x14ac:dyDescent="0.35">
      <c r="A155" s="474"/>
      <c r="B155" s="1046" t="s">
        <v>1007</v>
      </c>
      <c r="C155" s="977"/>
      <c r="D155" s="1035" t="str" cm="1">
        <f t="array" aca="1" ref="D155" ca="1">IF(ISBLANK(INDIRECT(A101 &amp; "!AA86")),"None",INDIRECT(A101 &amp; "!AA86"))</f>
        <v>None</v>
      </c>
      <c r="E155" s="1036"/>
      <c r="F155" s="1036"/>
      <c r="G155" s="1037"/>
      <c r="Z155" s="472" t="s">
        <v>999</v>
      </c>
      <c r="AA155" s="462">
        <f t="shared" si="0"/>
        <v>101</v>
      </c>
    </row>
    <row r="156" spans="1:29" s="461" customFormat="1" ht="14.65" hidden="1" customHeight="1" x14ac:dyDescent="0.25">
      <c r="D156" s="471"/>
      <c r="E156" s="471"/>
      <c r="F156" s="471"/>
      <c r="G156" s="471"/>
      <c r="Z156" s="472" t="s">
        <v>999</v>
      </c>
      <c r="AA156" s="462">
        <f t="shared" si="0"/>
        <v>101</v>
      </c>
    </row>
    <row r="157" spans="1:29" s="461" customFormat="1" ht="14.65" hidden="1" customHeight="1" x14ac:dyDescent="0.25">
      <c r="D157" s="471"/>
      <c r="E157" s="471"/>
      <c r="F157" s="471"/>
      <c r="G157" s="471"/>
      <c r="Z157" s="472" t="s">
        <v>999</v>
      </c>
      <c r="AA157" s="462">
        <f t="shared" si="0"/>
        <v>101</v>
      </c>
    </row>
    <row r="158" spans="1:29" s="461" customFormat="1" ht="14.65" hidden="1" customHeight="1" x14ac:dyDescent="0.25">
      <c r="D158" s="471"/>
      <c r="E158" s="471"/>
      <c r="F158" s="471"/>
      <c r="G158" s="471"/>
      <c r="Z158" s="472" t="s">
        <v>999</v>
      </c>
      <c r="AA158" s="462">
        <f t="shared" si="0"/>
        <v>101</v>
      </c>
    </row>
    <row r="159" spans="1:29" s="461" customFormat="1" ht="14.65" hidden="1" customHeight="1" x14ac:dyDescent="0.25">
      <c r="D159" s="471"/>
      <c r="E159" s="471"/>
      <c r="F159" s="471"/>
      <c r="G159" s="471"/>
      <c r="Z159" s="472" t="s">
        <v>999</v>
      </c>
      <c r="AA159" s="462">
        <f t="shared" si="0"/>
        <v>101</v>
      </c>
    </row>
    <row r="160" spans="1:29" s="461" customFormat="1" ht="14.65" hidden="1" customHeight="1" x14ac:dyDescent="0.25">
      <c r="D160" s="471"/>
      <c r="E160" s="471"/>
      <c r="F160" s="471"/>
      <c r="G160" s="471"/>
      <c r="Z160" s="472" t="s">
        <v>999</v>
      </c>
      <c r="AA160" s="462">
        <f t="shared" si="0"/>
        <v>101</v>
      </c>
    </row>
    <row r="161" spans="4:27" s="461" customFormat="1" ht="14.65" hidden="1" customHeight="1" x14ac:dyDescent="0.25">
      <c r="D161" s="471"/>
      <c r="E161" s="471"/>
      <c r="F161" s="471"/>
      <c r="G161" s="471"/>
      <c r="Z161" s="472" t="s">
        <v>999</v>
      </c>
      <c r="AA161" s="462">
        <f t="shared" si="0"/>
        <v>101</v>
      </c>
    </row>
    <row r="162" spans="4:27" s="461" customFormat="1" ht="14.65" hidden="1" customHeight="1" x14ac:dyDescent="0.25">
      <c r="D162" s="471"/>
      <c r="E162" s="471"/>
      <c r="F162" s="471"/>
      <c r="G162" s="471"/>
      <c r="Z162" s="472" t="s">
        <v>999</v>
      </c>
      <c r="AA162" s="462">
        <f t="shared" si="0"/>
        <v>101</v>
      </c>
    </row>
    <row r="163" spans="4:27" s="461" customFormat="1" ht="14.65" hidden="1" customHeight="1" x14ac:dyDescent="0.25">
      <c r="D163" s="471"/>
      <c r="E163" s="471"/>
      <c r="F163" s="471"/>
      <c r="G163" s="471"/>
      <c r="Z163" s="472" t="s">
        <v>999</v>
      </c>
      <c r="AA163" s="462">
        <f t="shared" si="0"/>
        <v>101</v>
      </c>
    </row>
    <row r="164" spans="4:27" s="461" customFormat="1" ht="14.65" hidden="1" customHeight="1" x14ac:dyDescent="0.25">
      <c r="D164" s="471"/>
      <c r="E164" s="471"/>
      <c r="F164" s="471"/>
      <c r="G164" s="471"/>
      <c r="Z164" s="472" t="s">
        <v>999</v>
      </c>
      <c r="AA164" s="462">
        <f t="shared" si="0"/>
        <v>101</v>
      </c>
    </row>
    <row r="165" spans="4:27" s="461" customFormat="1" ht="14.65" hidden="1" customHeight="1" x14ac:dyDescent="0.25">
      <c r="D165" s="471"/>
      <c r="E165" s="471"/>
      <c r="F165" s="471"/>
      <c r="G165" s="471"/>
      <c r="Z165" s="472" t="s">
        <v>999</v>
      </c>
      <c r="AA165" s="462">
        <f t="shared" ref="AA165:AA200" si="4">QUOTIENT(ROW(),100)*100 + 1</f>
        <v>101</v>
      </c>
    </row>
    <row r="166" spans="4:27" s="461" customFormat="1" ht="14.65" hidden="1" customHeight="1" x14ac:dyDescent="0.25">
      <c r="D166" s="471"/>
      <c r="E166" s="471"/>
      <c r="F166" s="471"/>
      <c r="G166" s="471"/>
      <c r="Z166" s="472" t="s">
        <v>999</v>
      </c>
      <c r="AA166" s="462">
        <f t="shared" si="4"/>
        <v>101</v>
      </c>
    </row>
    <row r="167" spans="4:27" s="461" customFormat="1" ht="14.65" hidden="1" customHeight="1" x14ac:dyDescent="0.25">
      <c r="D167" s="471"/>
      <c r="E167" s="471"/>
      <c r="F167" s="471"/>
      <c r="G167" s="471"/>
      <c r="Z167" s="472" t="s">
        <v>999</v>
      </c>
      <c r="AA167" s="462">
        <f t="shared" si="4"/>
        <v>101</v>
      </c>
    </row>
    <row r="168" spans="4:27" s="461" customFormat="1" ht="14.65" hidden="1" customHeight="1" x14ac:dyDescent="0.25">
      <c r="D168" s="471"/>
      <c r="E168" s="471"/>
      <c r="F168" s="471"/>
      <c r="G168" s="471"/>
      <c r="Z168" s="472" t="s">
        <v>999</v>
      </c>
      <c r="AA168" s="462">
        <f t="shared" si="4"/>
        <v>101</v>
      </c>
    </row>
    <row r="169" spans="4:27" s="461" customFormat="1" ht="14.65" hidden="1" customHeight="1" x14ac:dyDescent="0.25">
      <c r="D169" s="471"/>
      <c r="E169" s="471"/>
      <c r="F169" s="471"/>
      <c r="G169" s="471"/>
      <c r="Z169" s="472" t="s">
        <v>999</v>
      </c>
      <c r="AA169" s="462">
        <f t="shared" si="4"/>
        <v>101</v>
      </c>
    </row>
    <row r="170" spans="4:27" s="461" customFormat="1" ht="14.65" hidden="1" customHeight="1" x14ac:dyDescent="0.25">
      <c r="D170" s="471"/>
      <c r="E170" s="471"/>
      <c r="F170" s="471"/>
      <c r="G170" s="471"/>
      <c r="Z170" s="472" t="s">
        <v>999</v>
      </c>
      <c r="AA170" s="462">
        <f t="shared" si="4"/>
        <v>101</v>
      </c>
    </row>
    <row r="171" spans="4:27" s="461" customFormat="1" ht="14.65" hidden="1" customHeight="1" x14ac:dyDescent="0.25">
      <c r="D171" s="471"/>
      <c r="E171" s="471"/>
      <c r="F171" s="471"/>
      <c r="G171" s="471"/>
      <c r="Z171" s="472" t="s">
        <v>999</v>
      </c>
      <c r="AA171" s="462">
        <f t="shared" si="4"/>
        <v>101</v>
      </c>
    </row>
    <row r="172" spans="4:27" s="461" customFormat="1" ht="14.65" hidden="1" customHeight="1" x14ac:dyDescent="0.25">
      <c r="D172" s="471"/>
      <c r="E172" s="471"/>
      <c r="F172" s="471"/>
      <c r="G172" s="471"/>
      <c r="Z172" s="472" t="s">
        <v>999</v>
      </c>
      <c r="AA172" s="462">
        <f t="shared" si="4"/>
        <v>101</v>
      </c>
    </row>
    <row r="173" spans="4:27" s="461" customFormat="1" ht="14.65" hidden="1" customHeight="1" x14ac:dyDescent="0.25">
      <c r="D173" s="471"/>
      <c r="E173" s="471"/>
      <c r="F173" s="471"/>
      <c r="G173" s="471"/>
      <c r="Z173" s="472" t="s">
        <v>999</v>
      </c>
      <c r="AA173" s="462">
        <f t="shared" si="4"/>
        <v>101</v>
      </c>
    </row>
    <row r="174" spans="4:27" s="461" customFormat="1" ht="14.65" hidden="1" customHeight="1" x14ac:dyDescent="0.25">
      <c r="D174" s="471"/>
      <c r="E174" s="471"/>
      <c r="F174" s="471"/>
      <c r="G174" s="471"/>
      <c r="Z174" s="472" t="s">
        <v>999</v>
      </c>
      <c r="AA174" s="462">
        <f t="shared" si="4"/>
        <v>101</v>
      </c>
    </row>
    <row r="175" spans="4:27" s="461" customFormat="1" ht="14.65" hidden="1" customHeight="1" x14ac:dyDescent="0.25">
      <c r="D175" s="471"/>
      <c r="E175" s="471"/>
      <c r="F175" s="471"/>
      <c r="G175" s="471"/>
      <c r="Z175" s="472" t="s">
        <v>999</v>
      </c>
      <c r="AA175" s="462">
        <f t="shared" si="4"/>
        <v>101</v>
      </c>
    </row>
    <row r="176" spans="4:27" s="461" customFormat="1" ht="14.65" hidden="1" customHeight="1" x14ac:dyDescent="0.25">
      <c r="D176" s="471"/>
      <c r="E176" s="471"/>
      <c r="F176" s="471"/>
      <c r="G176" s="471"/>
      <c r="Z176" s="472" t="s">
        <v>999</v>
      </c>
      <c r="AA176" s="462">
        <f t="shared" si="4"/>
        <v>101</v>
      </c>
    </row>
    <row r="177" spans="4:27" s="461" customFormat="1" ht="14.65" hidden="1" customHeight="1" x14ac:dyDescent="0.25">
      <c r="D177" s="471"/>
      <c r="E177" s="471"/>
      <c r="F177" s="471"/>
      <c r="G177" s="471"/>
      <c r="Z177" s="472" t="s">
        <v>999</v>
      </c>
      <c r="AA177" s="462">
        <f t="shared" si="4"/>
        <v>101</v>
      </c>
    </row>
    <row r="178" spans="4:27" s="461" customFormat="1" ht="14.65" hidden="1" customHeight="1" x14ac:dyDescent="0.25">
      <c r="D178" s="471"/>
      <c r="E178" s="471"/>
      <c r="F178" s="471"/>
      <c r="G178" s="471"/>
      <c r="Z178" s="472" t="s">
        <v>999</v>
      </c>
      <c r="AA178" s="462">
        <f t="shared" si="4"/>
        <v>101</v>
      </c>
    </row>
    <row r="179" spans="4:27" s="461" customFormat="1" ht="14.65" hidden="1" customHeight="1" x14ac:dyDescent="0.25">
      <c r="D179" s="471"/>
      <c r="E179" s="471"/>
      <c r="F179" s="471"/>
      <c r="G179" s="471"/>
      <c r="Z179" s="472" t="s">
        <v>999</v>
      </c>
      <c r="AA179" s="462">
        <f t="shared" si="4"/>
        <v>101</v>
      </c>
    </row>
    <row r="180" spans="4:27" s="461" customFormat="1" ht="14.65" hidden="1" customHeight="1" x14ac:dyDescent="0.25">
      <c r="D180" s="471"/>
      <c r="E180" s="471"/>
      <c r="F180" s="471"/>
      <c r="G180" s="471"/>
      <c r="Z180" s="472" t="s">
        <v>999</v>
      </c>
      <c r="AA180" s="462">
        <f t="shared" si="4"/>
        <v>101</v>
      </c>
    </row>
    <row r="181" spans="4:27" s="461" customFormat="1" ht="14.65" hidden="1" customHeight="1" x14ac:dyDescent="0.25">
      <c r="D181" s="471"/>
      <c r="E181" s="471"/>
      <c r="F181" s="471"/>
      <c r="G181" s="471"/>
      <c r="Z181" s="472" t="s">
        <v>999</v>
      </c>
      <c r="AA181" s="462">
        <f t="shared" si="4"/>
        <v>101</v>
      </c>
    </row>
    <row r="182" spans="4:27" s="461" customFormat="1" ht="14.65" hidden="1" customHeight="1" x14ac:dyDescent="0.25">
      <c r="D182" s="471"/>
      <c r="E182" s="471"/>
      <c r="F182" s="471"/>
      <c r="G182" s="471"/>
      <c r="Z182" s="472" t="s">
        <v>999</v>
      </c>
      <c r="AA182" s="462">
        <f t="shared" si="4"/>
        <v>101</v>
      </c>
    </row>
    <row r="183" spans="4:27" s="461" customFormat="1" ht="14.65" hidden="1" customHeight="1" x14ac:dyDescent="0.25">
      <c r="D183" s="471"/>
      <c r="E183" s="471"/>
      <c r="F183" s="471"/>
      <c r="G183" s="471"/>
      <c r="Z183" s="472" t="s">
        <v>999</v>
      </c>
      <c r="AA183" s="462">
        <f t="shared" si="4"/>
        <v>101</v>
      </c>
    </row>
    <row r="184" spans="4:27" s="461" customFormat="1" ht="14.65" hidden="1" customHeight="1" x14ac:dyDescent="0.25">
      <c r="D184" s="471"/>
      <c r="E184" s="471"/>
      <c r="F184" s="471"/>
      <c r="G184" s="471"/>
      <c r="Z184" s="472" t="s">
        <v>999</v>
      </c>
      <c r="AA184" s="462">
        <f t="shared" si="4"/>
        <v>101</v>
      </c>
    </row>
    <row r="185" spans="4:27" s="461" customFormat="1" ht="14.65" hidden="1" customHeight="1" x14ac:dyDescent="0.25">
      <c r="D185" s="471"/>
      <c r="E185" s="471"/>
      <c r="F185" s="471"/>
      <c r="G185" s="471"/>
      <c r="Z185" s="472" t="s">
        <v>999</v>
      </c>
      <c r="AA185" s="462">
        <f t="shared" si="4"/>
        <v>101</v>
      </c>
    </row>
    <row r="186" spans="4:27" s="461" customFormat="1" ht="14.65" hidden="1" customHeight="1" x14ac:dyDescent="0.25">
      <c r="D186" s="471"/>
      <c r="E186" s="471"/>
      <c r="F186" s="471"/>
      <c r="G186" s="471"/>
      <c r="Z186" s="472" t="s">
        <v>999</v>
      </c>
      <c r="AA186" s="462">
        <f t="shared" si="4"/>
        <v>101</v>
      </c>
    </row>
    <row r="187" spans="4:27" s="461" customFormat="1" ht="14.65" hidden="1" customHeight="1" x14ac:dyDescent="0.25">
      <c r="D187" s="471"/>
      <c r="E187" s="471"/>
      <c r="F187" s="471"/>
      <c r="G187" s="471"/>
      <c r="Z187" s="472" t="s">
        <v>999</v>
      </c>
      <c r="AA187" s="462">
        <f t="shared" si="4"/>
        <v>101</v>
      </c>
    </row>
    <row r="188" spans="4:27" s="461" customFormat="1" ht="14.65" hidden="1" customHeight="1" x14ac:dyDescent="0.25">
      <c r="D188" s="471"/>
      <c r="E188" s="471"/>
      <c r="F188" s="471"/>
      <c r="G188" s="471"/>
      <c r="Z188" s="472" t="s">
        <v>999</v>
      </c>
      <c r="AA188" s="462">
        <f t="shared" si="4"/>
        <v>101</v>
      </c>
    </row>
    <row r="189" spans="4:27" s="461" customFormat="1" ht="14.65" hidden="1" customHeight="1" x14ac:dyDescent="0.25">
      <c r="D189" s="471"/>
      <c r="E189" s="471"/>
      <c r="F189" s="471"/>
      <c r="G189" s="471"/>
      <c r="Z189" s="472" t="s">
        <v>999</v>
      </c>
      <c r="AA189" s="462">
        <f t="shared" si="4"/>
        <v>101</v>
      </c>
    </row>
    <row r="190" spans="4:27" s="461" customFormat="1" ht="14.65" hidden="1" customHeight="1" x14ac:dyDescent="0.25">
      <c r="D190" s="471"/>
      <c r="E190" s="471"/>
      <c r="F190" s="471"/>
      <c r="G190" s="471"/>
      <c r="Z190" s="472" t="s">
        <v>999</v>
      </c>
      <c r="AA190" s="462">
        <f t="shared" si="4"/>
        <v>101</v>
      </c>
    </row>
    <row r="191" spans="4:27" s="461" customFormat="1" ht="14.65" hidden="1" customHeight="1" x14ac:dyDescent="0.25">
      <c r="D191" s="471"/>
      <c r="E191" s="471"/>
      <c r="F191" s="471"/>
      <c r="G191" s="471"/>
      <c r="Z191" s="472" t="s">
        <v>999</v>
      </c>
      <c r="AA191" s="462">
        <f t="shared" si="4"/>
        <v>101</v>
      </c>
    </row>
    <row r="192" spans="4:27" s="461" customFormat="1" ht="14.65" hidden="1" customHeight="1" x14ac:dyDescent="0.25">
      <c r="D192" s="471"/>
      <c r="E192" s="471"/>
      <c r="F192" s="471"/>
      <c r="G192" s="471"/>
      <c r="Z192" s="472" t="s">
        <v>999</v>
      </c>
      <c r="AA192" s="462">
        <f t="shared" si="4"/>
        <v>101</v>
      </c>
    </row>
    <row r="193" spans="1:29" s="461" customFormat="1" ht="14.65" hidden="1" customHeight="1" x14ac:dyDescent="0.25">
      <c r="D193" s="471"/>
      <c r="E193" s="471"/>
      <c r="F193" s="471"/>
      <c r="G193" s="471"/>
      <c r="Z193" s="472" t="s">
        <v>999</v>
      </c>
      <c r="AA193" s="462">
        <f t="shared" si="4"/>
        <v>101</v>
      </c>
    </row>
    <row r="194" spans="1:29" s="461" customFormat="1" ht="14.65" hidden="1" customHeight="1" x14ac:dyDescent="0.25">
      <c r="D194" s="471"/>
      <c r="E194" s="471"/>
      <c r="F194" s="471"/>
      <c r="G194" s="471"/>
      <c r="Z194" s="472" t="s">
        <v>999</v>
      </c>
      <c r="AA194" s="462">
        <f t="shared" si="4"/>
        <v>101</v>
      </c>
    </row>
    <row r="195" spans="1:29" s="461" customFormat="1" ht="14.65" hidden="1" customHeight="1" x14ac:dyDescent="0.25">
      <c r="D195" s="471"/>
      <c r="E195" s="471"/>
      <c r="F195" s="471"/>
      <c r="G195" s="471"/>
      <c r="Z195" s="472" t="s">
        <v>999</v>
      </c>
      <c r="AA195" s="462">
        <f t="shared" si="4"/>
        <v>101</v>
      </c>
    </row>
    <row r="196" spans="1:29" s="461" customFormat="1" ht="14.65" hidden="1" customHeight="1" x14ac:dyDescent="0.25">
      <c r="D196" s="471"/>
      <c r="E196" s="471"/>
      <c r="F196" s="471"/>
      <c r="G196" s="471"/>
      <c r="Z196" s="472" t="s">
        <v>999</v>
      </c>
      <c r="AA196" s="462">
        <f t="shared" si="4"/>
        <v>101</v>
      </c>
    </row>
    <row r="197" spans="1:29" s="461" customFormat="1" ht="14.65" hidden="1" customHeight="1" x14ac:dyDescent="0.25">
      <c r="D197" s="471"/>
      <c r="E197" s="471"/>
      <c r="F197" s="471"/>
      <c r="G197" s="471"/>
      <c r="Z197" s="472" t="s">
        <v>999</v>
      </c>
      <c r="AA197" s="462">
        <f t="shared" si="4"/>
        <v>101</v>
      </c>
    </row>
    <row r="198" spans="1:29" s="461" customFormat="1" ht="14.65" hidden="1" customHeight="1" x14ac:dyDescent="0.25">
      <c r="D198" s="471"/>
      <c r="E198" s="471"/>
      <c r="F198" s="471"/>
      <c r="G198" s="471"/>
      <c r="Z198" s="472" t="s">
        <v>999</v>
      </c>
      <c r="AA198" s="462">
        <f t="shared" si="4"/>
        <v>101</v>
      </c>
    </row>
    <row r="199" spans="1:29" s="461" customFormat="1" ht="14.65" hidden="1" customHeight="1" x14ac:dyDescent="0.25">
      <c r="D199" s="471"/>
      <c r="E199" s="471"/>
      <c r="F199" s="471"/>
      <c r="G199" s="471"/>
      <c r="Z199" s="472" t="s">
        <v>999</v>
      </c>
      <c r="AA199" s="462">
        <f t="shared" si="4"/>
        <v>101</v>
      </c>
    </row>
    <row r="200" spans="1:29" s="461" customFormat="1" ht="14.65" hidden="1" customHeight="1" thickBot="1" x14ac:dyDescent="0.3">
      <c r="D200" s="471"/>
      <c r="E200" s="471"/>
      <c r="F200" s="471"/>
      <c r="G200" s="471"/>
      <c r="Z200" s="472" t="s">
        <v>999</v>
      </c>
      <c r="AA200" s="462">
        <f t="shared" si="4"/>
        <v>201</v>
      </c>
    </row>
    <row r="201" spans="1:29" s="461" customFormat="1" ht="14.65" hidden="1" customHeight="1" thickBot="1" x14ac:dyDescent="0.3">
      <c r="A201" s="1053" t="s">
        <v>288</v>
      </c>
      <c r="B201" s="1054"/>
      <c r="C201" s="1054"/>
      <c r="D201" s="1054"/>
      <c r="E201" s="1054"/>
      <c r="F201" s="1054"/>
      <c r="G201" s="1055"/>
      <c r="Z201" s="472" t="str" cm="1">
        <f t="array" aca="1" ref="Z201" ca="1">IF(VLOOKUP(INDIRECT("A" &amp; ROW()),INDIRECT("'Audit Scope &amp; Compliance'!Z12:AA$120"),2,0),"Show","Hide")</f>
        <v>Hide</v>
      </c>
      <c r="AA201" s="462">
        <f>QUOTIENT(ROW(),100)*100 + 1</f>
        <v>201</v>
      </c>
      <c r="AB201" s="462">
        <f t="shared" ref="AB201:AB203" si="5">MOD(ROW(), 50) + 3</f>
        <v>4</v>
      </c>
      <c r="AC201" s="462"/>
    </row>
    <row r="202" spans="1:29" s="461" customFormat="1" ht="14.65" hidden="1" customHeight="1" x14ac:dyDescent="0.3">
      <c r="A202" s="1047" t="s">
        <v>1008</v>
      </c>
      <c r="B202" s="1048"/>
      <c r="C202" s="1048"/>
      <c r="D202" s="1048"/>
      <c r="E202" s="1048"/>
      <c r="F202" s="1048"/>
      <c r="G202" s="1049"/>
      <c r="Z202" s="472" t="str">
        <f ca="1">Z201</f>
        <v>Hide</v>
      </c>
      <c r="AA202" s="462">
        <f t="shared" ref="AA202:AA265" si="6">QUOTIENT(ROW(),100)*100 + 1</f>
        <v>201</v>
      </c>
      <c r="AB202" s="462">
        <f t="shared" si="5"/>
        <v>5</v>
      </c>
      <c r="AC202" s="462"/>
    </row>
    <row r="203" spans="1:29" s="461" customFormat="1" ht="14.65" hidden="1" customHeight="1" x14ac:dyDescent="0.3">
      <c r="A203" s="473"/>
      <c r="B203" s="1050" t="s">
        <v>1009</v>
      </c>
      <c r="C203" s="1051"/>
      <c r="D203" s="1050" t="s">
        <v>1010</v>
      </c>
      <c r="E203" s="1051"/>
      <c r="F203" s="1051"/>
      <c r="G203" s="1052"/>
      <c r="L203" s="471"/>
      <c r="Z203" s="472" t="str">
        <f ca="1">Z201</f>
        <v>Hide</v>
      </c>
      <c r="AA203" s="462">
        <f t="shared" si="6"/>
        <v>201</v>
      </c>
      <c r="AB203" s="462">
        <f t="shared" si="5"/>
        <v>6</v>
      </c>
      <c r="AC203" s="462"/>
    </row>
    <row r="204" spans="1:29" s="461" customFormat="1" ht="14.65" hidden="1" customHeight="1" x14ac:dyDescent="0.3">
      <c r="A204" s="473"/>
      <c r="B204" s="1038" t="str">
        <f ca="1">IF(ISTEXT(AC204),IF(OR(AC204="n/a",AC204="tbd"),"Not included",IF(LEN(AC204)&lt;13,"Vendor",IF(IFERROR(SEARCH("Supplier",AC204),0)&gt;0,"Supplier",IF(IFERROR(SEARCH("Subcontractor",AC204),0)&gt;0,"Subcontractor","Vendor")))),"")</f>
        <v>Not included</v>
      </c>
      <c r="C204" s="1039"/>
      <c r="D204" s="1040" t="str" cm="1">
        <f t="array" aca="1" ref="D204" ca="1">IF(ISTEXT(AC204),INDIRECT(INDIRECT("A" &amp; (AA204)) &amp; "!C" &amp; AB204),"")</f>
        <v>IQC - Incoming Quality Control</v>
      </c>
      <c r="E204" s="1041"/>
      <c r="F204" s="1041"/>
      <c r="G204" s="1042"/>
      <c r="Z204" s="472" t="str" cm="1">
        <f t="array" aca="1" ref="Z204" ca="1">IF((B204=""),"Hide",IF(B204 = "Not included","Hide",IF(AND(B204&lt;&gt;"",(INDIRECT("Z"&amp; INDIRECT("AA" &amp; ROW()))="Show")),"Show","Hide")))</f>
        <v>Hide</v>
      </c>
      <c r="AA204" s="462">
        <f t="shared" si="6"/>
        <v>201</v>
      </c>
      <c r="AB204" s="462">
        <f>MOD(ROW(), 50) + 3</f>
        <v>7</v>
      </c>
      <c r="AC204" s="462" t="str" cm="1">
        <f t="array" aca="1" ref="AC204" ca="1">INDIRECT(INDIRECT("A" &amp; (AA204)) &amp; "!J" &amp; AB204)</f>
        <v>tbd</v>
      </c>
    </row>
    <row r="205" spans="1:29" s="461" customFormat="1" ht="14.65" hidden="1" customHeight="1" x14ac:dyDescent="0.3">
      <c r="A205" s="473"/>
      <c r="B205" s="1038" t="str">
        <f t="shared" ref="B205:B248" ca="1" si="7">IF(ISTEXT(AC205),IF(OR(AC205="n/a",AC205="tbd"),"Not included",IF(LEN(AC205)&lt;13,"Vendor",IF(IFERROR(SEARCH("Supplier",AC205),0)&gt;0,"Supplier",IF(IFERROR(SEARCH("Subcontractor",AC205),0)&gt;0,"Subcontractor","Vendor")))),"")</f>
        <v>Not included</v>
      </c>
      <c r="C205" s="1039"/>
      <c r="D205" s="1040" t="str" cm="1">
        <f t="array" aca="1" ref="D205" ca="1">IF(ISTEXT(AC205),INDIRECT(INDIRECT("A" &amp; (AA205)) &amp; "!C" &amp; AB205),"")</f>
        <v>Wafer Backside - Receipt and Storage</v>
      </c>
      <c r="E205" s="1041"/>
      <c r="F205" s="1041"/>
      <c r="G205" s="1042"/>
      <c r="Z205" s="472" t="str" cm="1">
        <f t="array" aca="1" ref="Z205" ca="1">IF((B205=""),"Hide",IF(B205 = "Not included","Hide",IF(AND(B205&lt;&gt;"",(INDIRECT("Z"&amp; INDIRECT("AA" &amp; ROW()))="Show")),"Show","Hide")))</f>
        <v>Hide</v>
      </c>
      <c r="AA205" s="462">
        <f t="shared" si="6"/>
        <v>201</v>
      </c>
      <c r="AB205" s="462">
        <f t="shared" ref="AB205:AB249" si="8">MOD(ROW(), 50) + 3</f>
        <v>8</v>
      </c>
      <c r="AC205" s="462" t="str" cm="1">
        <f t="array" aca="1" ref="AC205" ca="1">INDIRECT(INDIRECT("A" &amp; (AA205)) &amp; "!J" &amp; AB205)</f>
        <v>tbd</v>
      </c>
    </row>
    <row r="206" spans="1:29" s="461" customFormat="1" ht="14.65" hidden="1" customHeight="1" x14ac:dyDescent="0.3">
      <c r="A206" s="473"/>
      <c r="B206" s="1038" t="str">
        <f t="shared" ca="1" si="7"/>
        <v>Not included</v>
      </c>
      <c r="C206" s="1039"/>
      <c r="D206" s="1040" t="str" cm="1">
        <f t="array" aca="1" ref="D206" ca="1">IF(ISTEXT(AC206),INDIRECT(INDIRECT("A" &amp; (AA206)) &amp; "!C" &amp; AB206),"")</f>
        <v>Wafer Backside - Carrier Tape Application</v>
      </c>
      <c r="E206" s="1041"/>
      <c r="F206" s="1041"/>
      <c r="G206" s="1042"/>
      <c r="Z206" s="472" t="str" cm="1">
        <f t="array" aca="1" ref="Z206" ca="1">IF((B206=""),"Hide",IF(B206 = "Not included","Hide",IF(AND(B206&lt;&gt;"",(INDIRECT("Z"&amp; INDIRECT("AA" &amp; ROW()))="Show")),"Show","Hide")))</f>
        <v>Hide</v>
      </c>
      <c r="AA206" s="462">
        <f t="shared" si="6"/>
        <v>201</v>
      </c>
      <c r="AB206" s="462">
        <f t="shared" si="8"/>
        <v>9</v>
      </c>
      <c r="AC206" s="462" t="str" cm="1">
        <f t="array" aca="1" ref="AC206" ca="1">INDIRECT(INDIRECT("A" &amp; (AA206)) &amp; "!J" &amp; AB206)</f>
        <v>tbd</v>
      </c>
    </row>
    <row r="207" spans="1:29" s="461" customFormat="1" ht="14.65" hidden="1" customHeight="1" x14ac:dyDescent="0.3">
      <c r="A207" s="473"/>
      <c r="B207" s="1038" t="str">
        <f t="shared" ca="1" si="7"/>
        <v>Not included</v>
      </c>
      <c r="C207" s="1039"/>
      <c r="D207" s="1040" t="str" cm="1">
        <f t="array" aca="1" ref="D207" ca="1">IF(ISTEXT(AC207),INDIRECT(INDIRECT("A" &amp; (AA207)) &amp; "!C" &amp; AB207),"")</f>
        <v>Wafer Backside - Grind and Polish</v>
      </c>
      <c r="E207" s="1041"/>
      <c r="F207" s="1041"/>
      <c r="G207" s="1042"/>
      <c r="Z207" s="472" t="str" cm="1">
        <f t="array" aca="1" ref="Z207" ca="1">IF((B207=""),"Hide",IF(B207 = "Not included","Hide",IF(AND(B207&lt;&gt;"",(INDIRECT("Z"&amp; INDIRECT("AA" &amp; ROW()))="Show")),"Show","Hide")))</f>
        <v>Hide</v>
      </c>
      <c r="AA207" s="462">
        <f t="shared" si="6"/>
        <v>201</v>
      </c>
      <c r="AB207" s="462">
        <f t="shared" si="8"/>
        <v>10</v>
      </c>
      <c r="AC207" s="462" t="str" cm="1">
        <f t="array" aca="1" ref="AC207" ca="1">INDIRECT(INDIRECT("A" &amp; (AA207)) &amp; "!J" &amp; AB207)</f>
        <v>tbd</v>
      </c>
    </row>
    <row r="208" spans="1:29" s="461" customFormat="1" ht="14.65" hidden="1" customHeight="1" x14ac:dyDescent="0.3">
      <c r="A208" s="473"/>
      <c r="B208" s="1038" t="str">
        <f t="shared" ca="1" si="7"/>
        <v>Not included</v>
      </c>
      <c r="C208" s="1039"/>
      <c r="D208" s="1040" t="str" cm="1">
        <f t="array" aca="1" ref="D208" ca="1">IF(ISTEXT(AC208),INDIRECT(INDIRECT("A" &amp; (AA208)) &amp; "!C" &amp; AB208),"")</f>
        <v>Wafer Backside - Carrier Tape Removal</v>
      </c>
      <c r="E208" s="1041"/>
      <c r="F208" s="1041"/>
      <c r="G208" s="1042"/>
      <c r="Z208" s="472" t="str" cm="1">
        <f t="array" aca="1" ref="Z208" ca="1">IF((B208=""),"Hide",IF(B208 = "Not included","Hide",IF(AND(B208&lt;&gt;"",(INDIRECT("Z"&amp; INDIRECT("AA" &amp; ROW()))="Show")),"Show","Hide")))</f>
        <v>Hide</v>
      </c>
      <c r="AA208" s="462">
        <f t="shared" si="6"/>
        <v>201</v>
      </c>
      <c r="AB208" s="462">
        <f t="shared" si="8"/>
        <v>11</v>
      </c>
      <c r="AC208" s="462" t="str" cm="1">
        <f t="array" aca="1" ref="AC208" ca="1">INDIRECT(INDIRECT("A" &amp; (AA208)) &amp; "!J" &amp; AB208)</f>
        <v>tbd</v>
      </c>
    </row>
    <row r="209" spans="1:29" s="461" customFormat="1" ht="14.65" hidden="1" customHeight="1" x14ac:dyDescent="0.3">
      <c r="A209" s="473"/>
      <c r="B209" s="1038" t="str">
        <f t="shared" ca="1" si="7"/>
        <v>Not included</v>
      </c>
      <c r="C209" s="1039"/>
      <c r="D209" s="1040" t="str" cm="1">
        <f t="array" aca="1" ref="D209" ca="1">IF(ISTEXT(AC209),INDIRECT(INDIRECT("A" &amp; (AA209)) &amp; "!C" &amp; AB209),"")</f>
        <v>Wafer Mounting</v>
      </c>
      <c r="E209" s="1041"/>
      <c r="F209" s="1041"/>
      <c r="G209" s="1042"/>
      <c r="Z209" s="472" t="str" cm="1">
        <f t="array" aca="1" ref="Z209" ca="1">IF((B209=""),"Hide",IF(B209 = "Not included","Hide",IF(AND(B209&lt;&gt;"",(INDIRECT("Z"&amp; INDIRECT("AA" &amp; ROW()))="Show")),"Show","Hide")))</f>
        <v>Hide</v>
      </c>
      <c r="AA209" s="462">
        <f t="shared" si="6"/>
        <v>201</v>
      </c>
      <c r="AB209" s="462">
        <f t="shared" si="8"/>
        <v>12</v>
      </c>
      <c r="AC209" s="462" t="str" cm="1">
        <f t="array" aca="1" ref="AC209" ca="1">INDIRECT(INDIRECT("A" &amp; (AA209)) &amp; "!J" &amp; AB209)</f>
        <v>tbd</v>
      </c>
    </row>
    <row r="210" spans="1:29" s="461" customFormat="1" ht="14.65" hidden="1" customHeight="1" x14ac:dyDescent="0.3">
      <c r="A210" s="473"/>
      <c r="B210" s="1038" t="str">
        <f t="shared" ca="1" si="7"/>
        <v>Not included</v>
      </c>
      <c r="C210" s="1039"/>
      <c r="D210" s="1040" t="str" cm="1">
        <f t="array" aca="1" ref="D210" ca="1">IF(ISTEXT(AC210),INDIRECT(INDIRECT("A" &amp; (AA210)) &amp; "!C" &amp; AB210),"")</f>
        <v>Wafer Dicing</v>
      </c>
      <c r="E210" s="1041"/>
      <c r="F210" s="1041"/>
      <c r="G210" s="1042"/>
      <c r="Z210" s="472" t="str" cm="1">
        <f t="array" aca="1" ref="Z210" ca="1">IF((B210=""),"Hide",IF(B210 = "Not included","Hide",IF(AND(B210&lt;&gt;"",(INDIRECT("Z"&amp; INDIRECT("AA" &amp; ROW()))="Show")),"Show","Hide")))</f>
        <v>Hide</v>
      </c>
      <c r="AA210" s="462">
        <f t="shared" si="6"/>
        <v>201</v>
      </c>
      <c r="AB210" s="462">
        <f t="shared" si="8"/>
        <v>13</v>
      </c>
      <c r="AC210" s="462" t="str" cm="1">
        <f t="array" aca="1" ref="AC210" ca="1">INDIRECT(INDIRECT("A" &amp; (AA210)) &amp; "!J" &amp; AB210)</f>
        <v>tbd</v>
      </c>
    </row>
    <row r="211" spans="1:29" s="461" customFormat="1" ht="14.65" hidden="1" customHeight="1" x14ac:dyDescent="0.3">
      <c r="A211" s="473"/>
      <c r="B211" s="1038" t="str">
        <f t="shared" ca="1" si="7"/>
        <v>Not included</v>
      </c>
      <c r="C211" s="1039"/>
      <c r="D211" s="1040" t="str" cm="1">
        <f t="array" aca="1" ref="D211" ca="1">IF(ISTEXT(AC211),INDIRECT(INDIRECT("A" &amp; (AA211)) &amp; "!C" &amp; AB211),"")</f>
        <v>Die Bonding</v>
      </c>
      <c r="E211" s="1041"/>
      <c r="F211" s="1041"/>
      <c r="G211" s="1042"/>
      <c r="Z211" s="472" t="str" cm="1">
        <f t="array" aca="1" ref="Z211" ca="1">IF((B211=""),"Hide",IF(B211 = "Not included","Hide",IF(AND(B211&lt;&gt;"",(INDIRECT("Z"&amp; INDIRECT("AA" &amp; ROW()))="Show")),"Show","Hide")))</f>
        <v>Hide</v>
      </c>
      <c r="AA211" s="462">
        <f t="shared" si="6"/>
        <v>201</v>
      </c>
      <c r="AB211" s="462">
        <f t="shared" si="8"/>
        <v>14</v>
      </c>
      <c r="AC211" s="462" t="str" cm="1">
        <f t="array" aca="1" ref="AC211" ca="1">INDIRECT(INDIRECT("A" &amp; (AA211)) &amp; "!J" &amp; AB211)</f>
        <v>tbd</v>
      </c>
    </row>
    <row r="212" spans="1:29" s="461" customFormat="1" ht="14.65" hidden="1" customHeight="1" x14ac:dyDescent="0.3">
      <c r="A212" s="473"/>
      <c r="B212" s="1038" t="str">
        <f t="shared" ca="1" si="7"/>
        <v>Not included</v>
      </c>
      <c r="C212" s="1039"/>
      <c r="D212" s="1040" t="str" cm="1">
        <f t="array" aca="1" ref="D212" ca="1">IF(ISTEXT(AC212),INDIRECT(INDIRECT("A" &amp; (AA212)) &amp; "!C" &amp; AB212),"")</f>
        <v>Wire Bonding</v>
      </c>
      <c r="E212" s="1041"/>
      <c r="F212" s="1041"/>
      <c r="G212" s="1042"/>
      <c r="Z212" s="472" t="str" cm="1">
        <f t="array" aca="1" ref="Z212" ca="1">IF((B212=""),"Hide",IF(B212 = "Not included","Hide",IF(AND(B212&lt;&gt;"",(INDIRECT("Z"&amp; INDIRECT("AA" &amp; ROW()))="Show")),"Show","Hide")))</f>
        <v>Hide</v>
      </c>
      <c r="AA212" s="462">
        <f t="shared" si="6"/>
        <v>201</v>
      </c>
      <c r="AB212" s="462">
        <f t="shared" si="8"/>
        <v>15</v>
      </c>
      <c r="AC212" s="462" t="str" cm="1">
        <f t="array" aca="1" ref="AC212" ca="1">INDIRECT(INDIRECT("A" &amp; (AA212)) &amp; "!J" &amp; AB212)</f>
        <v>tbd</v>
      </c>
    </row>
    <row r="213" spans="1:29" s="461" customFormat="1" ht="14.65" hidden="1" customHeight="1" x14ac:dyDescent="0.3">
      <c r="A213" s="473"/>
      <c r="B213" s="1038" t="str">
        <f t="shared" ca="1" si="7"/>
        <v>Not included</v>
      </c>
      <c r="C213" s="1039"/>
      <c r="D213" s="1040" t="str" cm="1">
        <f t="array" aca="1" ref="D213" ca="1">IF(ISTEXT(AC213),INDIRECT(INDIRECT("A" &amp; (AA213)) &amp; "!C" &amp; AB213),"")</f>
        <v>Encapsulation</v>
      </c>
      <c r="E213" s="1041"/>
      <c r="F213" s="1041"/>
      <c r="G213" s="1042"/>
      <c r="Z213" s="472" t="str" cm="1">
        <f t="array" aca="1" ref="Z213" ca="1">IF((B213=""),"Hide",IF(B213 = "Not included","Hide",IF(AND(B213&lt;&gt;"",(INDIRECT("Z"&amp; INDIRECT("AA" &amp; ROW()))="Show")),"Show","Hide")))</f>
        <v>Hide</v>
      </c>
      <c r="AA213" s="462">
        <f t="shared" si="6"/>
        <v>201</v>
      </c>
      <c r="AB213" s="462">
        <f t="shared" si="8"/>
        <v>16</v>
      </c>
      <c r="AC213" s="462" t="str" cm="1">
        <f t="array" aca="1" ref="AC213" ca="1">INDIRECT(INDIRECT("A" &amp; (AA213)) &amp; "!J" &amp; AB213)</f>
        <v>tbd</v>
      </c>
    </row>
    <row r="214" spans="1:29" s="461" customFormat="1" ht="14.65" hidden="1" customHeight="1" x14ac:dyDescent="0.3">
      <c r="A214" s="473"/>
      <c r="B214" s="1038" t="str">
        <f t="shared" ca="1" si="7"/>
        <v>Not included</v>
      </c>
      <c r="C214" s="1039"/>
      <c r="D214" s="1040" t="str" cm="1">
        <f t="array" aca="1" ref="D214" ca="1">IF(ISTEXT(AC214),INDIRECT(INDIRECT("A" &amp; (AA214)) &amp; "!C" &amp; AB214),"")</f>
        <v>Flip Chip Bonding</v>
      </c>
      <c r="E214" s="1041"/>
      <c r="F214" s="1041"/>
      <c r="G214" s="1042"/>
      <c r="Z214" s="472" t="str" cm="1">
        <f t="array" aca="1" ref="Z214" ca="1">IF((B214=""),"Hide",IF(B214 = "Not included","Hide",IF(AND(B214&lt;&gt;"",(INDIRECT("Z"&amp; INDIRECT("AA" &amp; ROW()))="Show")),"Show","Hide")))</f>
        <v>Hide</v>
      </c>
      <c r="AA214" s="462">
        <f t="shared" si="6"/>
        <v>201</v>
      </c>
      <c r="AB214" s="462">
        <f t="shared" si="8"/>
        <v>17</v>
      </c>
      <c r="AC214" s="462" t="str" cm="1">
        <f t="array" aca="1" ref="AC214" ca="1">INDIRECT(INDIRECT("A" &amp; (AA214)) &amp; "!J" &amp; AB214)</f>
        <v>tbd</v>
      </c>
    </row>
    <row r="215" spans="1:29" s="461" customFormat="1" ht="14.65" hidden="1" customHeight="1" x14ac:dyDescent="0.3">
      <c r="A215" s="473"/>
      <c r="B215" s="1038" t="str">
        <f t="shared" ca="1" si="7"/>
        <v>Not included</v>
      </c>
      <c r="C215" s="1039"/>
      <c r="D215" s="1040" t="str" cm="1">
        <f t="array" aca="1" ref="D215" ca="1">IF(ISTEXT(AC215),INDIRECT(INDIRECT("A" &amp; (AA215)) &amp; "!C" &amp; AB215),"")</f>
        <v>Underfiller curing</v>
      </c>
      <c r="E215" s="1041"/>
      <c r="F215" s="1041"/>
      <c r="G215" s="1042"/>
      <c r="Z215" s="472" t="str" cm="1">
        <f t="array" aca="1" ref="Z215" ca="1">IF((B215=""),"Hide",IF(B215 = "Not included","Hide",IF(AND(B215&lt;&gt;"",(INDIRECT("Z"&amp; INDIRECT("AA" &amp; ROW()))="Show")),"Show","Hide")))</f>
        <v>Hide</v>
      </c>
      <c r="AA215" s="462">
        <f t="shared" si="6"/>
        <v>201</v>
      </c>
      <c r="AB215" s="462">
        <f t="shared" si="8"/>
        <v>18</v>
      </c>
      <c r="AC215" s="462" t="str" cm="1">
        <f t="array" aca="1" ref="AC215" ca="1">INDIRECT(INDIRECT("A" &amp; (AA215)) &amp; "!J" &amp; AB215)</f>
        <v>tbd</v>
      </c>
    </row>
    <row r="216" spans="1:29" s="461" customFormat="1" ht="14.65" hidden="1" customHeight="1" x14ac:dyDescent="0.3">
      <c r="A216" s="473"/>
      <c r="B216" s="1038" t="str">
        <f t="shared" ca="1" si="7"/>
        <v>Not included</v>
      </c>
      <c r="C216" s="1039"/>
      <c r="D216" s="1040" t="str" cm="1">
        <f t="array" aca="1" ref="D216" ca="1">IF(ISTEXT(AC216),INDIRECT(INDIRECT("A" &amp; (AA216)) &amp; "!C" &amp; AB216),"")</f>
        <v>Electrical Test</v>
      </c>
      <c r="E216" s="1041"/>
      <c r="F216" s="1041"/>
      <c r="G216" s="1042"/>
      <c r="Z216" s="472" t="str" cm="1">
        <f t="array" aca="1" ref="Z216" ca="1">IF((B216=""),"Hide",IF(B216 = "Not included","Hide",IF(AND(B216&lt;&gt;"",(INDIRECT("Z"&amp; INDIRECT("AA" &amp; ROW()))="Show")),"Show","Hide")))</f>
        <v>Hide</v>
      </c>
      <c r="AA216" s="462">
        <f t="shared" si="6"/>
        <v>201</v>
      </c>
      <c r="AB216" s="462">
        <f t="shared" si="8"/>
        <v>19</v>
      </c>
      <c r="AC216" s="462" t="str" cm="1">
        <f t="array" aca="1" ref="AC216" ca="1">INDIRECT(INDIRECT("A" &amp; (AA216)) &amp; "!J" &amp; AB216)</f>
        <v>tbd</v>
      </c>
    </row>
    <row r="217" spans="1:29" s="461" customFormat="1" ht="14.65" hidden="1" customHeight="1" x14ac:dyDescent="0.3">
      <c r="A217" s="473"/>
      <c r="B217" s="1038" t="str">
        <f t="shared" ca="1" si="7"/>
        <v>Not included</v>
      </c>
      <c r="C217" s="1039"/>
      <c r="D217" s="1040" t="str" cm="1">
        <f t="array" aca="1" ref="D217" ca="1">IF(ISTEXT(AC217),INDIRECT(INDIRECT("A" &amp; (AA217)) &amp; "!C" &amp; AB217),"")</f>
        <v>OS Loading</v>
      </c>
      <c r="E217" s="1041"/>
      <c r="F217" s="1041"/>
      <c r="G217" s="1042"/>
      <c r="Z217" s="472" t="str" cm="1">
        <f t="array" aca="1" ref="Z217" ca="1">IF((B217=""),"Hide",IF(B217 = "Not included","Hide",IF(AND(B217&lt;&gt;"",(INDIRECT("Z"&amp; INDIRECT("AA" &amp; ROW()))="Show")),"Show","Hide")))</f>
        <v>Hide</v>
      </c>
      <c r="AA217" s="462">
        <f t="shared" si="6"/>
        <v>201</v>
      </c>
      <c r="AB217" s="462">
        <f t="shared" si="8"/>
        <v>20</v>
      </c>
      <c r="AC217" s="462" t="str" cm="1">
        <f t="array" aca="1" ref="AC217" ca="1">INDIRECT(INDIRECT("A" &amp; (AA217)) &amp; "!J" &amp; AB217)</f>
        <v>tbd</v>
      </c>
    </row>
    <row r="218" spans="1:29" s="461" customFormat="1" ht="14.65" hidden="1" customHeight="1" x14ac:dyDescent="0.3">
      <c r="A218" s="473"/>
      <c r="B218" s="1038" t="str">
        <f t="shared" ca="1" si="7"/>
        <v>Not included</v>
      </c>
      <c r="C218" s="1039"/>
      <c r="D218" s="1040" t="str" cm="1">
        <f t="array" aca="1" ref="D218" ca="1">IF(ISTEXT(AC218),INDIRECT(INDIRECT("A" &amp; (AA218)) &amp; "!C" &amp; AB218),"")</f>
        <v>Other Process Steps</v>
      </c>
      <c r="E218" s="1041"/>
      <c r="F218" s="1041"/>
      <c r="G218" s="1042"/>
      <c r="Z218" s="472" t="str" cm="1">
        <f t="array" aca="1" ref="Z218" ca="1">IF((B218=""),"Hide",IF(B218 = "Not included","Hide",IF(AND(B218&lt;&gt;"",(INDIRECT("Z"&amp; INDIRECT("AA" &amp; ROW()))="Show")),"Show","Hide")))</f>
        <v>Hide</v>
      </c>
      <c r="AA218" s="462">
        <f t="shared" si="6"/>
        <v>201</v>
      </c>
      <c r="AB218" s="462">
        <f t="shared" si="8"/>
        <v>21</v>
      </c>
      <c r="AC218" s="462" t="str" cm="1">
        <f t="array" aca="1" ref="AC218" ca="1">INDIRECT(INDIRECT("A" &amp; (AA218)) &amp; "!J" &amp; AB218)</f>
        <v>tbd</v>
      </c>
    </row>
    <row r="219" spans="1:29" s="461" customFormat="1" ht="14.65" hidden="1" customHeight="1" x14ac:dyDescent="0.3">
      <c r="A219" s="473"/>
      <c r="B219" s="1038" t="str">
        <f t="shared" ca="1" si="7"/>
        <v>Not included</v>
      </c>
      <c r="C219" s="1039"/>
      <c r="D219" s="1040" t="str" cm="1">
        <f t="array" aca="1" ref="D219" ca="1">IF(ISTEXT(AC219),INDIRECT(INDIRECT("A" &amp; (AA219)) &amp; "!C" &amp; AB219),"")</f>
        <v>Periodic (daily, weekly, etc) controls by Operator, QC, etc, not mentioned above</v>
      </c>
      <c r="E219" s="1041"/>
      <c r="F219" s="1041"/>
      <c r="G219" s="1042"/>
      <c r="Z219" s="472" t="str" cm="1">
        <f t="array" aca="1" ref="Z219" ca="1">IF((B219=""),"Hide",IF(B219 = "Not included","Hide",IF(AND(B219&lt;&gt;"",(INDIRECT("Z"&amp; INDIRECT("AA" &amp; ROW()))="Show")),"Show","Hide")))</f>
        <v>Hide</v>
      </c>
      <c r="AA219" s="462">
        <f t="shared" si="6"/>
        <v>201</v>
      </c>
      <c r="AB219" s="462">
        <f t="shared" si="8"/>
        <v>22</v>
      </c>
      <c r="AC219" s="462" t="str" cm="1">
        <f t="array" aca="1" ref="AC219" ca="1">INDIRECT(INDIRECT("A" &amp; (AA219)) &amp; "!J" &amp; AB219)</f>
        <v>tbd</v>
      </c>
    </row>
    <row r="220" spans="1:29" s="461" customFormat="1" ht="14.65" hidden="1" customHeight="1" x14ac:dyDescent="0.3">
      <c r="A220" s="473"/>
      <c r="B220" s="1038" t="str">
        <f t="shared" ca="1" si="7"/>
        <v>Not included</v>
      </c>
      <c r="C220" s="1039"/>
      <c r="D220" s="1040" t="str" cm="1">
        <f t="array" aca="1" ref="D220" ca="1">IF(ISTEXT(AC220),INDIRECT(INDIRECT("A" &amp; (AA220)) &amp; "!C" &amp; AB220),"")</f>
        <v>Maintenance Controls, eg weekly and monthly controls by Maintenance, not mentioned above</v>
      </c>
      <c r="E220" s="1041"/>
      <c r="F220" s="1041"/>
      <c r="G220" s="1042"/>
      <c r="Z220" s="472" t="str" cm="1">
        <f t="array" aca="1" ref="Z220" ca="1">IF((B220=""),"Hide",IF(B220 = "Not included","Hide",IF(AND(B220&lt;&gt;"",(INDIRECT("Z"&amp; INDIRECT("AA" &amp; ROW()))="Show")),"Show","Hide")))</f>
        <v>Hide</v>
      </c>
      <c r="AA220" s="462">
        <f t="shared" si="6"/>
        <v>201</v>
      </c>
      <c r="AB220" s="462">
        <f t="shared" si="8"/>
        <v>23</v>
      </c>
      <c r="AC220" s="462" t="str" cm="1">
        <f t="array" aca="1" ref="AC220" ca="1">INDIRECT(INDIRECT("A" &amp; (AA220)) &amp; "!J" &amp; AB220)</f>
        <v>tbd</v>
      </c>
    </row>
    <row r="221" spans="1:29" s="461" customFormat="1" ht="14.65" hidden="1" customHeight="1" x14ac:dyDescent="0.3">
      <c r="A221" s="473"/>
      <c r="B221" s="1038" t="str">
        <f t="shared" ca="1" si="7"/>
        <v/>
      </c>
      <c r="C221" s="1039"/>
      <c r="D221" s="1040" t="str" cm="1">
        <f t="array" aca="1" ref="D221" ca="1">IF(ISTEXT(AC221),INDIRECT(INDIRECT("A" &amp; (AA221)) &amp; "!C" &amp; AB221),"")</f>
        <v/>
      </c>
      <c r="E221" s="1041"/>
      <c r="F221" s="1041"/>
      <c r="G221" s="1042"/>
      <c r="Z221" s="472" t="str" cm="1">
        <f t="array" aca="1" ref="Z221" ca="1">IF((B221=""),"Hide",IF(B221 = "Not included","Hide",IF(AND(B221&lt;&gt;"",(INDIRECT("Z"&amp; INDIRECT("AA" &amp; ROW()))="Show")),"Show","Hide")))</f>
        <v>Hide</v>
      </c>
      <c r="AA221" s="462">
        <f t="shared" si="6"/>
        <v>201</v>
      </c>
      <c r="AB221" s="462">
        <f t="shared" si="8"/>
        <v>24</v>
      </c>
      <c r="AC221" s="462" cm="1">
        <f t="array" aca="1" ref="AC221" ca="1">INDIRECT(INDIRECT("A" &amp; (AA221)) &amp; "!J" &amp; AB221)</f>
        <v>0</v>
      </c>
    </row>
    <row r="222" spans="1:29" s="461" customFormat="1" ht="14.65" hidden="1" customHeight="1" x14ac:dyDescent="0.3">
      <c r="A222" s="473"/>
      <c r="B222" s="1038" t="str">
        <f t="shared" ca="1" si="7"/>
        <v/>
      </c>
      <c r="C222" s="1039"/>
      <c r="D222" s="1040" t="str" cm="1">
        <f t="array" aca="1" ref="D222" ca="1">IF(ISTEXT(AC222),INDIRECT(INDIRECT("A" &amp; (AA222)) &amp; "!C" &amp; AB222),"")</f>
        <v/>
      </c>
      <c r="E222" s="1041"/>
      <c r="F222" s="1041"/>
      <c r="G222" s="1042"/>
      <c r="Z222" s="472" t="str" cm="1">
        <f t="array" aca="1" ref="Z222" ca="1">IF((B222=""),"Hide",IF(B222 = "Not included","Hide",IF(AND(B222&lt;&gt;"",(INDIRECT("Z"&amp; INDIRECT("AA" &amp; ROW()))="Show")),"Show","Hide")))</f>
        <v>Hide</v>
      </c>
      <c r="AA222" s="462">
        <f t="shared" si="6"/>
        <v>201</v>
      </c>
      <c r="AB222" s="462">
        <f t="shared" si="8"/>
        <v>25</v>
      </c>
      <c r="AC222" s="462" cm="1">
        <f t="array" aca="1" ref="AC222" ca="1">INDIRECT(INDIRECT("A" &amp; (AA222)) &amp; "!J" &amp; AB222)</f>
        <v>0</v>
      </c>
    </row>
    <row r="223" spans="1:29" s="461" customFormat="1" ht="14.65" hidden="1" customHeight="1" x14ac:dyDescent="0.3">
      <c r="A223" s="473"/>
      <c r="B223" s="1038" t="str">
        <f t="shared" ca="1" si="7"/>
        <v/>
      </c>
      <c r="C223" s="1039"/>
      <c r="D223" s="1040" t="str" cm="1">
        <f t="array" aca="1" ref="D223" ca="1">IF(ISTEXT(AC223),INDIRECT(INDIRECT("A" &amp; (AA223)) &amp; "!C" &amp; AB223),"")</f>
        <v/>
      </c>
      <c r="E223" s="1041"/>
      <c r="F223" s="1041"/>
      <c r="G223" s="1042"/>
      <c r="Z223" s="472" t="str" cm="1">
        <f t="array" aca="1" ref="Z223" ca="1">IF((B223=""),"Hide",IF(B223 = "Not included","Hide",IF(AND(B223&lt;&gt;"",(INDIRECT("Z"&amp; INDIRECT("AA" &amp; ROW()))="Show")),"Show","Hide")))</f>
        <v>Hide</v>
      </c>
      <c r="AA223" s="462">
        <f t="shared" si="6"/>
        <v>201</v>
      </c>
      <c r="AB223" s="462">
        <f t="shared" si="8"/>
        <v>26</v>
      </c>
      <c r="AC223" s="462" cm="1">
        <f t="array" aca="1" ref="AC223" ca="1">INDIRECT(INDIRECT("A" &amp; (AA223)) &amp; "!J" &amp; AB223)</f>
        <v>0</v>
      </c>
    </row>
    <row r="224" spans="1:29" s="461" customFormat="1" ht="14.65" hidden="1" customHeight="1" x14ac:dyDescent="0.3">
      <c r="A224" s="473"/>
      <c r="B224" s="1038" t="str">
        <f t="shared" ca="1" si="7"/>
        <v/>
      </c>
      <c r="C224" s="1039"/>
      <c r="D224" s="1040" t="str" cm="1">
        <f t="array" aca="1" ref="D224" ca="1">IF(ISTEXT(AC224),INDIRECT(INDIRECT("A" &amp; (AA224)) &amp; "!C" &amp; AB224),"")</f>
        <v/>
      </c>
      <c r="E224" s="1041"/>
      <c r="F224" s="1041"/>
      <c r="G224" s="1042"/>
      <c r="Z224" s="472" t="str" cm="1">
        <f t="array" aca="1" ref="Z224" ca="1">IF((B224=""),"Hide",IF(B224 = "Not included","Hide",IF(AND(B224&lt;&gt;"",(INDIRECT("Z"&amp; INDIRECT("AA" &amp; ROW()))="Show")),"Show","Hide")))</f>
        <v>Hide</v>
      </c>
      <c r="AA224" s="462">
        <f t="shared" si="6"/>
        <v>201</v>
      </c>
      <c r="AB224" s="462">
        <f t="shared" si="8"/>
        <v>27</v>
      </c>
      <c r="AC224" s="462" cm="1">
        <f t="array" aca="1" ref="AC224" ca="1">INDIRECT(INDIRECT("A" &amp; (AA224)) &amp; "!J" &amp; AB224)</f>
        <v>0</v>
      </c>
    </row>
    <row r="225" spans="1:29" s="461" customFormat="1" ht="14.65" hidden="1" customHeight="1" x14ac:dyDescent="0.3">
      <c r="A225" s="473"/>
      <c r="B225" s="1038" t="str">
        <f t="shared" ca="1" si="7"/>
        <v/>
      </c>
      <c r="C225" s="1039"/>
      <c r="D225" s="1040" t="str" cm="1">
        <f t="array" aca="1" ref="D225" ca="1">IF(ISTEXT(AC225),INDIRECT(INDIRECT("A" &amp; (AA225)) &amp; "!C" &amp; AB225),"")</f>
        <v/>
      </c>
      <c r="E225" s="1041"/>
      <c r="F225" s="1041"/>
      <c r="G225" s="1042"/>
      <c r="Z225" s="472" t="str" cm="1">
        <f t="array" aca="1" ref="Z225" ca="1">IF((B225=""),"Hide",IF(B225 = "Not included","Hide",IF(AND(B225&lt;&gt;"",(INDIRECT("Z"&amp; INDIRECT("AA" &amp; ROW()))="Show")),"Show","Hide")))</f>
        <v>Hide</v>
      </c>
      <c r="AA225" s="462">
        <f t="shared" si="6"/>
        <v>201</v>
      </c>
      <c r="AB225" s="462">
        <f t="shared" si="8"/>
        <v>28</v>
      </c>
      <c r="AC225" s="462" cm="1">
        <f t="array" aca="1" ref="AC225" ca="1">INDIRECT(INDIRECT("A" &amp; (AA225)) &amp; "!J" &amp; AB225)</f>
        <v>0</v>
      </c>
    </row>
    <row r="226" spans="1:29" s="461" customFormat="1" ht="14.65" hidden="1" customHeight="1" x14ac:dyDescent="0.3">
      <c r="A226" s="473"/>
      <c r="B226" s="1038" t="str">
        <f t="shared" ca="1" si="7"/>
        <v/>
      </c>
      <c r="C226" s="1039"/>
      <c r="D226" s="1040" t="str" cm="1">
        <f t="array" aca="1" ref="D226" ca="1">IF(ISTEXT(AC226),INDIRECT(INDIRECT("A" &amp; (AA226)) &amp; "!C" &amp; AB226),"")</f>
        <v/>
      </c>
      <c r="E226" s="1041"/>
      <c r="F226" s="1041"/>
      <c r="G226" s="1042"/>
      <c r="Z226" s="472" t="str" cm="1">
        <f t="array" aca="1" ref="Z226" ca="1">IF((B226=""),"Hide",IF(B226 = "Not included","Hide",IF(AND(B226&lt;&gt;"",(INDIRECT("Z"&amp; INDIRECT("AA" &amp; ROW()))="Show")),"Show","Hide")))</f>
        <v>Hide</v>
      </c>
      <c r="AA226" s="462">
        <f t="shared" si="6"/>
        <v>201</v>
      </c>
      <c r="AB226" s="462">
        <f t="shared" si="8"/>
        <v>29</v>
      </c>
      <c r="AC226" s="462" cm="1">
        <f t="array" aca="1" ref="AC226" ca="1">INDIRECT(INDIRECT("A" &amp; (AA226)) &amp; "!J" &amp; AB226)</f>
        <v>0</v>
      </c>
    </row>
    <row r="227" spans="1:29" s="461" customFormat="1" ht="14.65" hidden="1" customHeight="1" x14ac:dyDescent="0.3">
      <c r="A227" s="473"/>
      <c r="B227" s="1038" t="str">
        <f t="shared" ca="1" si="7"/>
        <v/>
      </c>
      <c r="C227" s="1039"/>
      <c r="D227" s="1040" t="str" cm="1">
        <f t="array" aca="1" ref="D227" ca="1">IF(ISTEXT(AC227),INDIRECT(INDIRECT("A" &amp; (AA227)) &amp; "!C" &amp; AB227),"")</f>
        <v/>
      </c>
      <c r="E227" s="1041"/>
      <c r="F227" s="1041"/>
      <c r="G227" s="1042"/>
      <c r="Z227" s="472" t="str" cm="1">
        <f t="array" aca="1" ref="Z227" ca="1">IF((B227=""),"Hide",IF(B227 = "Not included","Hide",IF(AND(B227&lt;&gt;"",(INDIRECT("Z"&amp; INDIRECT("AA" &amp; ROW()))="Show")),"Show","Hide")))</f>
        <v>Hide</v>
      </c>
      <c r="AA227" s="462">
        <f t="shared" si="6"/>
        <v>201</v>
      </c>
      <c r="AB227" s="462">
        <f t="shared" si="8"/>
        <v>30</v>
      </c>
      <c r="AC227" s="462" cm="1">
        <f t="array" aca="1" ref="AC227" ca="1">INDIRECT(INDIRECT("A" &amp; (AA227)) &amp; "!J" &amp; AB227)</f>
        <v>0</v>
      </c>
    </row>
    <row r="228" spans="1:29" s="461" customFormat="1" ht="14.65" hidden="1" customHeight="1" x14ac:dyDescent="0.3">
      <c r="A228" s="473"/>
      <c r="B228" s="1038" t="str">
        <f t="shared" ca="1" si="7"/>
        <v/>
      </c>
      <c r="C228" s="1039"/>
      <c r="D228" s="1040" t="str" cm="1">
        <f t="array" aca="1" ref="D228" ca="1">IF(ISTEXT(AC228),INDIRECT(INDIRECT("A" &amp; (AA228)) &amp; "!C" &amp; AB228),"")</f>
        <v/>
      </c>
      <c r="E228" s="1041"/>
      <c r="F228" s="1041"/>
      <c r="G228" s="1042"/>
      <c r="Z228" s="472" t="str" cm="1">
        <f t="array" aca="1" ref="Z228" ca="1">IF((B228=""),"Hide",IF(B228 = "Not included","Hide",IF(AND(B228&lt;&gt;"",(INDIRECT("Z"&amp; INDIRECT("AA" &amp; ROW()))="Show")),"Show","Hide")))</f>
        <v>Hide</v>
      </c>
      <c r="AA228" s="462">
        <f t="shared" si="6"/>
        <v>201</v>
      </c>
      <c r="AB228" s="462">
        <f t="shared" si="8"/>
        <v>31</v>
      </c>
      <c r="AC228" s="462" cm="1">
        <f t="array" aca="1" ref="AC228" ca="1">INDIRECT(INDIRECT("A" &amp; (AA228)) &amp; "!J" &amp; AB228)</f>
        <v>0</v>
      </c>
    </row>
    <row r="229" spans="1:29" s="461" customFormat="1" ht="14.65" hidden="1" customHeight="1" x14ac:dyDescent="0.3">
      <c r="A229" s="473"/>
      <c r="B229" s="1038" t="str">
        <f t="shared" ca="1" si="7"/>
        <v/>
      </c>
      <c r="C229" s="1039"/>
      <c r="D229" s="1040" t="str" cm="1">
        <f t="array" aca="1" ref="D229" ca="1">IF(ISTEXT(AC229),INDIRECT(INDIRECT("A" &amp; (AA229)) &amp; "!C" &amp; AB229),"")</f>
        <v/>
      </c>
      <c r="E229" s="1041"/>
      <c r="F229" s="1041"/>
      <c r="G229" s="1042"/>
      <c r="Z229" s="472" t="str" cm="1">
        <f t="array" aca="1" ref="Z229" ca="1">IF((B229=""),"Hide",IF(B229 = "Not included","Hide",IF(AND(B229&lt;&gt;"",(INDIRECT("Z"&amp; INDIRECT("AA" &amp; ROW()))="Show")),"Show","Hide")))</f>
        <v>Hide</v>
      </c>
      <c r="AA229" s="462">
        <f t="shared" si="6"/>
        <v>201</v>
      </c>
      <c r="AB229" s="462">
        <f t="shared" si="8"/>
        <v>32</v>
      </c>
      <c r="AC229" s="462" cm="1">
        <f t="array" aca="1" ref="AC229" ca="1">INDIRECT(INDIRECT("A" &amp; (AA229)) &amp; "!J" &amp; AB229)</f>
        <v>0</v>
      </c>
    </row>
    <row r="230" spans="1:29" s="461" customFormat="1" ht="14.65" hidden="1" customHeight="1" x14ac:dyDescent="0.3">
      <c r="A230" s="473"/>
      <c r="B230" s="1038" t="str">
        <f t="shared" ca="1" si="7"/>
        <v/>
      </c>
      <c r="C230" s="1039"/>
      <c r="D230" s="1040" t="str" cm="1">
        <f t="array" aca="1" ref="D230" ca="1">IF(ISTEXT(AC230),INDIRECT(INDIRECT("A" &amp; (AA230)) &amp; "!C" &amp; AB230),"")</f>
        <v/>
      </c>
      <c r="E230" s="1041"/>
      <c r="F230" s="1041"/>
      <c r="G230" s="1042"/>
      <c r="Z230" s="472" t="str" cm="1">
        <f t="array" aca="1" ref="Z230" ca="1">IF((B230=""),"Hide",IF(B230 = "Not included","Hide",IF(AND(B230&lt;&gt;"",(INDIRECT("Z"&amp; INDIRECT("AA" &amp; ROW()))="Show")),"Show","Hide")))</f>
        <v>Hide</v>
      </c>
      <c r="AA230" s="462">
        <f t="shared" si="6"/>
        <v>201</v>
      </c>
      <c r="AB230" s="462">
        <f t="shared" si="8"/>
        <v>33</v>
      </c>
      <c r="AC230" s="462" cm="1">
        <f t="array" aca="1" ref="AC230" ca="1">INDIRECT(INDIRECT("A" &amp; (AA230)) &amp; "!J" &amp; AB230)</f>
        <v>0</v>
      </c>
    </row>
    <row r="231" spans="1:29" s="461" customFormat="1" ht="14.65" hidden="1" customHeight="1" x14ac:dyDescent="0.3">
      <c r="A231" s="473"/>
      <c r="B231" s="1038" t="str">
        <f t="shared" ca="1" si="7"/>
        <v/>
      </c>
      <c r="C231" s="1039"/>
      <c r="D231" s="1040" t="str" cm="1">
        <f t="array" aca="1" ref="D231" ca="1">IF(ISTEXT(AC231),INDIRECT(INDIRECT("A" &amp; (AA231)) &amp; "!C" &amp; AB231),"")</f>
        <v/>
      </c>
      <c r="E231" s="1041"/>
      <c r="F231" s="1041"/>
      <c r="G231" s="1042"/>
      <c r="Z231" s="472" t="str" cm="1">
        <f t="array" aca="1" ref="Z231" ca="1">IF((B231=""),"Hide",IF(B231 = "Not included","Hide",IF(AND(B231&lt;&gt;"",(INDIRECT("Z"&amp; INDIRECT("AA" &amp; ROW()))="Show")),"Show","Hide")))</f>
        <v>Hide</v>
      </c>
      <c r="AA231" s="462">
        <f t="shared" si="6"/>
        <v>201</v>
      </c>
      <c r="AB231" s="462">
        <f t="shared" si="8"/>
        <v>34</v>
      </c>
      <c r="AC231" s="462" cm="1">
        <f t="array" aca="1" ref="AC231" ca="1">INDIRECT(INDIRECT("A" &amp; (AA231)) &amp; "!J" &amp; AB231)</f>
        <v>0</v>
      </c>
    </row>
    <row r="232" spans="1:29" s="461" customFormat="1" ht="14.65" hidden="1" customHeight="1" x14ac:dyDescent="0.3">
      <c r="A232" s="473"/>
      <c r="B232" s="1038" t="str">
        <f t="shared" ca="1" si="7"/>
        <v/>
      </c>
      <c r="C232" s="1039"/>
      <c r="D232" s="1040" t="str" cm="1">
        <f t="array" aca="1" ref="D232" ca="1">IF(ISTEXT(AC232),INDIRECT(INDIRECT("A" &amp; (AA232)) &amp; "!C" &amp; AB232),"")</f>
        <v/>
      </c>
      <c r="E232" s="1041"/>
      <c r="F232" s="1041"/>
      <c r="G232" s="1042"/>
      <c r="Z232" s="472" t="str" cm="1">
        <f t="array" aca="1" ref="Z232" ca="1">IF((B232=""),"Hide",IF(B232 = "Not included","Hide",IF(AND(B232&lt;&gt;"",(INDIRECT("Z"&amp; INDIRECT("AA" &amp; ROW()))="Show")),"Show","Hide")))</f>
        <v>Hide</v>
      </c>
      <c r="AA232" s="462">
        <f t="shared" si="6"/>
        <v>201</v>
      </c>
      <c r="AB232" s="462">
        <f t="shared" si="8"/>
        <v>35</v>
      </c>
      <c r="AC232" s="462" cm="1">
        <f t="array" aca="1" ref="AC232" ca="1">INDIRECT(INDIRECT("A" &amp; (AA232)) &amp; "!J" &amp; AB232)</f>
        <v>0</v>
      </c>
    </row>
    <row r="233" spans="1:29" s="461" customFormat="1" ht="14.65" hidden="1" customHeight="1" x14ac:dyDescent="0.3">
      <c r="A233" s="473"/>
      <c r="B233" s="1038" t="str">
        <f t="shared" ca="1" si="7"/>
        <v/>
      </c>
      <c r="C233" s="1039"/>
      <c r="D233" s="1040" t="str" cm="1">
        <f t="array" aca="1" ref="D233" ca="1">IF(ISTEXT(AC233),INDIRECT(INDIRECT("A" &amp; (AA233)) &amp; "!C" &amp; AB233),"")</f>
        <v/>
      </c>
      <c r="E233" s="1041"/>
      <c r="F233" s="1041"/>
      <c r="G233" s="1042"/>
      <c r="Z233" s="472" t="str" cm="1">
        <f t="array" aca="1" ref="Z233" ca="1">IF((B233=""),"Hide",IF(B233 = "Not included","Hide",IF(AND(B233&lt;&gt;"",(INDIRECT("Z"&amp; INDIRECT("AA" &amp; ROW()))="Show")),"Show","Hide")))</f>
        <v>Hide</v>
      </c>
      <c r="AA233" s="462">
        <f t="shared" si="6"/>
        <v>201</v>
      </c>
      <c r="AB233" s="462">
        <f t="shared" si="8"/>
        <v>36</v>
      </c>
      <c r="AC233" s="462" cm="1">
        <f t="array" aca="1" ref="AC233" ca="1">INDIRECT(INDIRECT("A" &amp; (AA233)) &amp; "!J" &amp; AB233)</f>
        <v>0</v>
      </c>
    </row>
    <row r="234" spans="1:29" s="461" customFormat="1" ht="14.65" hidden="1" customHeight="1" x14ac:dyDescent="0.3">
      <c r="A234" s="473"/>
      <c r="B234" s="1038" t="str">
        <f t="shared" ca="1" si="7"/>
        <v/>
      </c>
      <c r="C234" s="1039"/>
      <c r="D234" s="1040" t="str" cm="1">
        <f t="array" aca="1" ref="D234" ca="1">IF(ISTEXT(AC234),INDIRECT(INDIRECT("A" &amp; (AA234)) &amp; "!C" &amp; AB234),"")</f>
        <v/>
      </c>
      <c r="E234" s="1041"/>
      <c r="F234" s="1041"/>
      <c r="G234" s="1042"/>
      <c r="Z234" s="472" t="str" cm="1">
        <f t="array" aca="1" ref="Z234" ca="1">IF((B234=""),"Hide",IF(B234 = "Not included","Hide",IF(AND(B234&lt;&gt;"",(INDIRECT("Z"&amp; INDIRECT("AA" &amp; ROW()))="Show")),"Show","Hide")))</f>
        <v>Hide</v>
      </c>
      <c r="AA234" s="462">
        <f t="shared" si="6"/>
        <v>201</v>
      </c>
      <c r="AB234" s="462">
        <f t="shared" si="8"/>
        <v>37</v>
      </c>
      <c r="AC234" s="462" cm="1">
        <f t="array" aca="1" ref="AC234" ca="1">INDIRECT(INDIRECT("A" &amp; (AA234)) &amp; "!J" &amp; AB234)</f>
        <v>0</v>
      </c>
    </row>
    <row r="235" spans="1:29" s="461" customFormat="1" ht="14.65" hidden="1" customHeight="1" x14ac:dyDescent="0.3">
      <c r="A235" s="473"/>
      <c r="B235" s="1038" t="str">
        <f t="shared" ca="1" si="7"/>
        <v/>
      </c>
      <c r="C235" s="1039"/>
      <c r="D235" s="1040" t="str" cm="1">
        <f t="array" aca="1" ref="D235" ca="1">IF(ISTEXT(AC235),INDIRECT(INDIRECT("A" &amp; (AA235)) &amp; "!C" &amp; AB235),"")</f>
        <v/>
      </c>
      <c r="E235" s="1041"/>
      <c r="F235" s="1041"/>
      <c r="G235" s="1042"/>
      <c r="Z235" s="472" t="str" cm="1">
        <f t="array" aca="1" ref="Z235" ca="1">IF((B235=""),"Hide",IF(B235 = "Not included","Hide",IF(AND(B235&lt;&gt;"",(INDIRECT("Z"&amp; INDIRECT("AA" &amp; ROW()))="Show")),"Show","Hide")))</f>
        <v>Hide</v>
      </c>
      <c r="AA235" s="462">
        <f t="shared" si="6"/>
        <v>201</v>
      </c>
      <c r="AB235" s="462">
        <f t="shared" si="8"/>
        <v>38</v>
      </c>
      <c r="AC235" s="462" cm="1">
        <f t="array" aca="1" ref="AC235" ca="1">INDIRECT(INDIRECT("A" &amp; (AA235)) &amp; "!J" &amp; AB235)</f>
        <v>0</v>
      </c>
    </row>
    <row r="236" spans="1:29" s="461" customFormat="1" ht="14.65" hidden="1" customHeight="1" x14ac:dyDescent="0.3">
      <c r="A236" s="473"/>
      <c r="B236" s="1038" t="str">
        <f t="shared" ca="1" si="7"/>
        <v/>
      </c>
      <c r="C236" s="1039"/>
      <c r="D236" s="1040" t="str" cm="1">
        <f t="array" aca="1" ref="D236" ca="1">IF(ISTEXT(AC236),INDIRECT(INDIRECT("A" &amp; (AA236)) &amp; "!C" &amp; AB236),"")</f>
        <v/>
      </c>
      <c r="E236" s="1041"/>
      <c r="F236" s="1041"/>
      <c r="G236" s="1042"/>
      <c r="Z236" s="472" t="str" cm="1">
        <f t="array" aca="1" ref="Z236" ca="1">IF((B236=""),"Hide",IF(B236 = "Not included","Hide",IF(AND(B236&lt;&gt;"",(INDIRECT("Z"&amp; INDIRECT("AA" &amp; ROW()))="Show")),"Show","Hide")))</f>
        <v>Hide</v>
      </c>
      <c r="AA236" s="462">
        <f t="shared" si="6"/>
        <v>201</v>
      </c>
      <c r="AB236" s="462">
        <f t="shared" si="8"/>
        <v>39</v>
      </c>
      <c r="AC236" s="462" cm="1">
        <f t="array" aca="1" ref="AC236" ca="1">INDIRECT(INDIRECT("A" &amp; (AA236)) &amp; "!J" &amp; AB236)</f>
        <v>0</v>
      </c>
    </row>
    <row r="237" spans="1:29" s="461" customFormat="1" ht="14.65" hidden="1" customHeight="1" x14ac:dyDescent="0.3">
      <c r="A237" s="473"/>
      <c r="B237" s="1038" t="str">
        <f t="shared" ca="1" si="7"/>
        <v/>
      </c>
      <c r="C237" s="1039"/>
      <c r="D237" s="1040" t="str" cm="1">
        <f t="array" aca="1" ref="D237" ca="1">IF(ISTEXT(AC237),INDIRECT(INDIRECT("A" &amp; (AA237)) &amp; "!C" &amp; AB237),"")</f>
        <v/>
      </c>
      <c r="E237" s="1041"/>
      <c r="F237" s="1041"/>
      <c r="G237" s="1042"/>
      <c r="Z237" s="472" t="str" cm="1">
        <f t="array" aca="1" ref="Z237" ca="1">IF((B237=""),"Hide",IF(B237 = "Not included","Hide",IF(AND(B237&lt;&gt;"",(INDIRECT("Z"&amp; INDIRECT("AA" &amp; ROW()))="Show")),"Show","Hide")))</f>
        <v>Hide</v>
      </c>
      <c r="AA237" s="462">
        <f t="shared" si="6"/>
        <v>201</v>
      </c>
      <c r="AB237" s="462">
        <f t="shared" si="8"/>
        <v>40</v>
      </c>
      <c r="AC237" s="462" cm="1">
        <f t="array" aca="1" ref="AC237" ca="1">INDIRECT(INDIRECT("A" &amp; (AA237)) &amp; "!J" &amp; AB237)</f>
        <v>0</v>
      </c>
    </row>
    <row r="238" spans="1:29" s="461" customFormat="1" ht="14.65" hidden="1" customHeight="1" x14ac:dyDescent="0.3">
      <c r="A238" s="473"/>
      <c r="B238" s="1038" t="str">
        <f t="shared" ca="1" si="7"/>
        <v/>
      </c>
      <c r="C238" s="1039"/>
      <c r="D238" s="1040" t="str" cm="1">
        <f t="array" aca="1" ref="D238" ca="1">IF(ISTEXT(AC238),INDIRECT(INDIRECT("A" &amp; (AA238)) &amp; "!C" &amp; AB238),"")</f>
        <v/>
      </c>
      <c r="E238" s="1041"/>
      <c r="F238" s="1041"/>
      <c r="G238" s="1042"/>
      <c r="Z238" s="472" t="str" cm="1">
        <f t="array" aca="1" ref="Z238" ca="1">IF((B238=""),"Hide",IF(B238 = "Not included","Hide",IF(AND(B238&lt;&gt;"",(INDIRECT("Z"&amp; INDIRECT("AA" &amp; ROW()))="Show")),"Show","Hide")))</f>
        <v>Hide</v>
      </c>
      <c r="AA238" s="462">
        <f t="shared" si="6"/>
        <v>201</v>
      </c>
      <c r="AB238" s="462">
        <f t="shared" si="8"/>
        <v>41</v>
      </c>
      <c r="AC238" s="462" cm="1">
        <f t="array" aca="1" ref="AC238" ca="1">INDIRECT(INDIRECT("A" &amp; (AA238)) &amp; "!J" &amp; AB238)</f>
        <v>0</v>
      </c>
    </row>
    <row r="239" spans="1:29" s="461" customFormat="1" ht="14.65" hidden="1" customHeight="1" x14ac:dyDescent="0.3">
      <c r="A239" s="473"/>
      <c r="B239" s="1038" t="str">
        <f t="shared" ca="1" si="7"/>
        <v/>
      </c>
      <c r="C239" s="1039"/>
      <c r="D239" s="1040" t="str" cm="1">
        <f t="array" aca="1" ref="D239" ca="1">IF(ISTEXT(AC239),INDIRECT(INDIRECT("A" &amp; (AA239)) &amp; "!C" &amp; AB239),"")</f>
        <v/>
      </c>
      <c r="E239" s="1041"/>
      <c r="F239" s="1041"/>
      <c r="G239" s="1042"/>
      <c r="Z239" s="472" t="str" cm="1">
        <f t="array" aca="1" ref="Z239" ca="1">IF((B239=""),"Hide",IF(B239 = "Not included","Hide",IF(AND(B239&lt;&gt;"",(INDIRECT("Z"&amp; INDIRECT("AA" &amp; ROW()))="Show")),"Show","Hide")))</f>
        <v>Hide</v>
      </c>
      <c r="AA239" s="462">
        <f t="shared" si="6"/>
        <v>201</v>
      </c>
      <c r="AB239" s="462">
        <f t="shared" si="8"/>
        <v>42</v>
      </c>
      <c r="AC239" s="462" cm="1">
        <f t="array" aca="1" ref="AC239" ca="1">INDIRECT(INDIRECT("A" &amp; (AA239)) &amp; "!J" &amp; AB239)</f>
        <v>0</v>
      </c>
    </row>
    <row r="240" spans="1:29" s="461" customFormat="1" ht="14.65" hidden="1" customHeight="1" x14ac:dyDescent="0.3">
      <c r="A240" s="473"/>
      <c r="B240" s="1038" t="str">
        <f t="shared" ca="1" si="7"/>
        <v/>
      </c>
      <c r="C240" s="1039"/>
      <c r="D240" s="1040" t="str" cm="1">
        <f t="array" aca="1" ref="D240" ca="1">IF(ISTEXT(AC240),INDIRECT(INDIRECT("A" &amp; (AA240)) &amp; "!C" &amp; AB240),"")</f>
        <v/>
      </c>
      <c r="E240" s="1041"/>
      <c r="F240" s="1041"/>
      <c r="G240" s="1042"/>
      <c r="Z240" s="472" t="str" cm="1">
        <f t="array" aca="1" ref="Z240" ca="1">IF((B240=""),"Hide",IF(B240 = "Not included","Hide",IF(AND(B240&lt;&gt;"",(INDIRECT("Z"&amp; INDIRECT("AA" &amp; ROW()))="Show")),"Show","Hide")))</f>
        <v>Hide</v>
      </c>
      <c r="AA240" s="462">
        <f t="shared" si="6"/>
        <v>201</v>
      </c>
      <c r="AB240" s="462">
        <f t="shared" si="8"/>
        <v>43</v>
      </c>
      <c r="AC240" s="462" cm="1">
        <f t="array" aca="1" ref="AC240" ca="1">INDIRECT(INDIRECT("A" &amp; (AA240)) &amp; "!J" &amp; AB240)</f>
        <v>0</v>
      </c>
    </row>
    <row r="241" spans="1:29" s="461" customFormat="1" ht="14.65" hidden="1" customHeight="1" x14ac:dyDescent="0.3">
      <c r="A241" s="473"/>
      <c r="B241" s="1038" t="str">
        <f t="shared" ca="1" si="7"/>
        <v/>
      </c>
      <c r="C241" s="1039"/>
      <c r="D241" s="1040" t="str" cm="1">
        <f t="array" aca="1" ref="D241" ca="1">IF(ISTEXT(AC241),INDIRECT(INDIRECT("A" &amp; (AA241)) &amp; "!C" &amp; AB241),"")</f>
        <v/>
      </c>
      <c r="E241" s="1041"/>
      <c r="F241" s="1041"/>
      <c r="G241" s="1042"/>
      <c r="Z241" s="472" t="str" cm="1">
        <f t="array" aca="1" ref="Z241" ca="1">IF((B241=""),"Hide",IF(B241 = "Not included","Hide",IF(AND(B241&lt;&gt;"",(INDIRECT("Z"&amp; INDIRECT("AA" &amp; ROW()))="Show")),"Show","Hide")))</f>
        <v>Hide</v>
      </c>
      <c r="AA241" s="462">
        <f t="shared" si="6"/>
        <v>201</v>
      </c>
      <c r="AB241" s="462">
        <f t="shared" si="8"/>
        <v>44</v>
      </c>
      <c r="AC241" s="462" cm="1">
        <f t="array" aca="1" ref="AC241" ca="1">INDIRECT(INDIRECT("A" &amp; (AA241)) &amp; "!J" &amp; AB241)</f>
        <v>0</v>
      </c>
    </row>
    <row r="242" spans="1:29" s="461" customFormat="1" ht="14.65" hidden="1" customHeight="1" x14ac:dyDescent="0.3">
      <c r="A242" s="473"/>
      <c r="B242" s="1038" t="str">
        <f t="shared" ca="1" si="7"/>
        <v/>
      </c>
      <c r="C242" s="1039"/>
      <c r="D242" s="1040" t="str" cm="1">
        <f t="array" aca="1" ref="D242" ca="1">IF(ISTEXT(AC242),INDIRECT(INDIRECT("A" &amp; (AA242)) &amp; "!C" &amp; AB242),"")</f>
        <v/>
      </c>
      <c r="E242" s="1041"/>
      <c r="F242" s="1041"/>
      <c r="G242" s="1042"/>
      <c r="Z242" s="472" t="str" cm="1">
        <f t="array" aca="1" ref="Z242" ca="1">IF((B242=""),"Hide",IF(B242 = "Not included","Hide",IF(AND(B242&lt;&gt;"",(INDIRECT("Z"&amp; INDIRECT("AA" &amp; ROW()))="Show")),"Show","Hide")))</f>
        <v>Hide</v>
      </c>
      <c r="AA242" s="462">
        <f t="shared" si="6"/>
        <v>201</v>
      </c>
      <c r="AB242" s="462">
        <f t="shared" si="8"/>
        <v>45</v>
      </c>
      <c r="AC242" s="462" cm="1">
        <f t="array" aca="1" ref="AC242" ca="1">INDIRECT(INDIRECT("A" &amp; (AA242)) &amp; "!J" &amp; AB242)</f>
        <v>0</v>
      </c>
    </row>
    <row r="243" spans="1:29" s="461" customFormat="1" ht="14.65" hidden="1" customHeight="1" x14ac:dyDescent="0.3">
      <c r="A243" s="473"/>
      <c r="B243" s="1038" t="str">
        <f t="shared" ca="1" si="7"/>
        <v/>
      </c>
      <c r="C243" s="1039"/>
      <c r="D243" s="1040" t="str" cm="1">
        <f t="array" aca="1" ref="D243" ca="1">IF(ISTEXT(AC243),INDIRECT(INDIRECT("A" &amp; (AA243)) &amp; "!C" &amp; AB243),"")</f>
        <v/>
      </c>
      <c r="E243" s="1041"/>
      <c r="F243" s="1041"/>
      <c r="G243" s="1042"/>
      <c r="Z243" s="472" t="str" cm="1">
        <f t="array" aca="1" ref="Z243" ca="1">IF((B243=""),"Hide",IF(B243 = "Not included","Hide",IF(AND(B243&lt;&gt;"",(INDIRECT("Z"&amp; INDIRECT("AA" &amp; ROW()))="Show")),"Show","Hide")))</f>
        <v>Hide</v>
      </c>
      <c r="AA243" s="462">
        <f t="shared" si="6"/>
        <v>201</v>
      </c>
      <c r="AB243" s="462">
        <f t="shared" si="8"/>
        <v>46</v>
      </c>
      <c r="AC243" s="462" cm="1">
        <f t="array" aca="1" ref="AC243" ca="1">INDIRECT(INDIRECT("A" &amp; (AA243)) &amp; "!J" &amp; AB243)</f>
        <v>0</v>
      </c>
    </row>
    <row r="244" spans="1:29" s="461" customFormat="1" ht="14.65" hidden="1" customHeight="1" x14ac:dyDescent="0.3">
      <c r="A244" s="473"/>
      <c r="B244" s="1038" t="str">
        <f t="shared" ca="1" si="7"/>
        <v/>
      </c>
      <c r="C244" s="1039"/>
      <c r="D244" s="1040" t="str" cm="1">
        <f t="array" aca="1" ref="D244" ca="1">IF(ISTEXT(AC244),INDIRECT(INDIRECT("A" &amp; (AA244)) &amp; "!C" &amp; AB244),"")</f>
        <v/>
      </c>
      <c r="E244" s="1041"/>
      <c r="F244" s="1041"/>
      <c r="G244" s="1042"/>
      <c r="Z244" s="472" t="str" cm="1">
        <f t="array" aca="1" ref="Z244" ca="1">IF((B244=""),"Hide",IF(B244 = "Not included","Hide",IF(AND(B244&lt;&gt;"",(INDIRECT("Z"&amp; INDIRECT("AA" &amp; ROW()))="Show")),"Show","Hide")))</f>
        <v>Hide</v>
      </c>
      <c r="AA244" s="462">
        <f t="shared" si="6"/>
        <v>201</v>
      </c>
      <c r="AB244" s="462">
        <f t="shared" si="8"/>
        <v>47</v>
      </c>
      <c r="AC244" s="462" cm="1">
        <f t="array" aca="1" ref="AC244" ca="1">INDIRECT(INDIRECT("A" &amp; (AA244)) &amp; "!J" &amp; AB244)</f>
        <v>0</v>
      </c>
    </row>
    <row r="245" spans="1:29" s="461" customFormat="1" ht="14.65" hidden="1" customHeight="1" x14ac:dyDescent="0.3">
      <c r="A245" s="473"/>
      <c r="B245" s="1038" t="str">
        <f t="shared" ca="1" si="7"/>
        <v/>
      </c>
      <c r="C245" s="1039"/>
      <c r="D245" s="1040" t="str" cm="1">
        <f t="array" aca="1" ref="D245" ca="1">IF(ISTEXT(AC245),INDIRECT(INDIRECT("A" &amp; (AA245)) &amp; "!C" &amp; AB245),"")</f>
        <v/>
      </c>
      <c r="E245" s="1041"/>
      <c r="F245" s="1041"/>
      <c r="G245" s="1042"/>
      <c r="Z245" s="472" t="str" cm="1">
        <f t="array" aca="1" ref="Z245" ca="1">IF((B245=""),"Hide",IF(B245 = "Not included","Hide",IF(AND(B245&lt;&gt;"",(INDIRECT("Z"&amp; INDIRECT("AA" &amp; ROW()))="Show")),"Show","Hide")))</f>
        <v>Hide</v>
      </c>
      <c r="AA245" s="462">
        <f t="shared" si="6"/>
        <v>201</v>
      </c>
      <c r="AB245" s="462">
        <f t="shared" si="8"/>
        <v>48</v>
      </c>
      <c r="AC245" s="462" cm="1">
        <f t="array" aca="1" ref="AC245" ca="1">INDIRECT(INDIRECT("A" &amp; (AA245)) &amp; "!J" &amp; AB245)</f>
        <v>0</v>
      </c>
    </row>
    <row r="246" spans="1:29" s="461" customFormat="1" ht="14.65" hidden="1" customHeight="1" x14ac:dyDescent="0.3">
      <c r="A246" s="473"/>
      <c r="B246" s="1038" t="str">
        <f t="shared" ca="1" si="7"/>
        <v/>
      </c>
      <c r="C246" s="1039"/>
      <c r="D246" s="1040" t="str" cm="1">
        <f t="array" aca="1" ref="D246" ca="1">IF(ISTEXT(AC246),INDIRECT(INDIRECT("A" &amp; (AA246)) &amp; "!C" &amp; AB246),"")</f>
        <v/>
      </c>
      <c r="E246" s="1041"/>
      <c r="F246" s="1041"/>
      <c r="G246" s="1042"/>
      <c r="Z246" s="472" t="str" cm="1">
        <f t="array" aca="1" ref="Z246" ca="1">IF((B246=""),"Hide",IF(B246 = "Not included","Hide",IF(AND(B246&lt;&gt;"",(INDIRECT("Z"&amp; INDIRECT("AA" &amp; ROW()))="Show")),"Show","Hide")))</f>
        <v>Hide</v>
      </c>
      <c r="AA246" s="462">
        <f t="shared" si="6"/>
        <v>201</v>
      </c>
      <c r="AB246" s="462">
        <f t="shared" si="8"/>
        <v>49</v>
      </c>
      <c r="AC246" s="462" cm="1">
        <f t="array" aca="1" ref="AC246" ca="1">INDIRECT(INDIRECT("A" &amp; (AA246)) &amp; "!J" &amp; AB246)</f>
        <v>0</v>
      </c>
    </row>
    <row r="247" spans="1:29" s="461" customFormat="1" ht="14.65" hidden="1" customHeight="1" x14ac:dyDescent="0.3">
      <c r="A247" s="473"/>
      <c r="B247" s="1038" t="str">
        <f t="shared" ca="1" si="7"/>
        <v/>
      </c>
      <c r="C247" s="1039"/>
      <c r="D247" s="1040" t="str" cm="1">
        <f t="array" aca="1" ref="D247" ca="1">IF(ISTEXT(AC247),INDIRECT(INDIRECT("A" &amp; (AA247)) &amp; "!C" &amp; AB247),"")</f>
        <v/>
      </c>
      <c r="E247" s="1041"/>
      <c r="F247" s="1041"/>
      <c r="G247" s="1042"/>
      <c r="Z247" s="472" t="str" cm="1">
        <f t="array" aca="1" ref="Z247" ca="1">IF((B247=""),"Hide",IF(B247 = "Not included","Hide",IF(AND(B247&lt;&gt;"",(INDIRECT("Z"&amp; INDIRECT("AA" &amp; ROW()))="Show")),"Show","Hide")))</f>
        <v>Hide</v>
      </c>
      <c r="AA247" s="462">
        <f t="shared" si="6"/>
        <v>201</v>
      </c>
      <c r="AB247" s="462">
        <f t="shared" si="8"/>
        <v>50</v>
      </c>
      <c r="AC247" s="462" cm="1">
        <f t="array" aca="1" ref="AC247" ca="1">INDIRECT(INDIRECT("A" &amp; (AA247)) &amp; "!J" &amp; AB247)</f>
        <v>0</v>
      </c>
    </row>
    <row r="248" spans="1:29" s="461" customFormat="1" ht="14.65" hidden="1" customHeight="1" x14ac:dyDescent="0.3">
      <c r="A248" s="473"/>
      <c r="B248" s="1038" t="str">
        <f t="shared" ca="1" si="7"/>
        <v/>
      </c>
      <c r="C248" s="1039"/>
      <c r="D248" s="1040" t="str" cm="1">
        <f t="array" aca="1" ref="D248" ca="1">IF(ISTEXT(AC248),INDIRECT(INDIRECT("A" &amp; (AA248)) &amp; "!C" &amp; AB248),"")</f>
        <v/>
      </c>
      <c r="E248" s="1041"/>
      <c r="F248" s="1041"/>
      <c r="G248" s="1042"/>
      <c r="Z248" s="472" t="str" cm="1">
        <f t="array" aca="1" ref="Z248" ca="1">IF((B248=""),"Hide",IF(B248 = "Not included","Hide",IF(AND(B248&lt;&gt;"",(INDIRECT("Z"&amp; INDIRECT("AA" &amp; ROW()))="Show")),"Show","Hide")))</f>
        <v>Hide</v>
      </c>
      <c r="AA248" s="462">
        <f t="shared" si="6"/>
        <v>201</v>
      </c>
      <c r="AB248" s="462">
        <f t="shared" si="8"/>
        <v>51</v>
      </c>
      <c r="AC248" s="462" cm="1">
        <f t="array" aca="1" ref="AC248" ca="1">INDIRECT(INDIRECT("A" &amp; (AA248)) &amp; "!J" &amp; AB248)</f>
        <v>0</v>
      </c>
    </row>
    <row r="249" spans="1:29" s="461" customFormat="1" ht="14.65" hidden="1" customHeight="1" thickBot="1" x14ac:dyDescent="0.35">
      <c r="A249" s="474"/>
      <c r="B249" s="1033" t="str">
        <f ca="1">IF(ISTEXT(AC249),IF(OR(AC249="n/a",AC249="tbd"),"Not included",IF(LEN(AC249)&lt;13,"Vendor",IF(IFERROR(SEARCH("Supplier",AC249),0)&gt;0,"Supplier",IF(IFERROR(SEARCH("Subcontractor",AC249),0)&gt;0,"Subcontractor","Vendor")))),"")</f>
        <v/>
      </c>
      <c r="C249" s="1034"/>
      <c r="D249" s="1035" t="str" cm="1">
        <f t="array" aca="1" ref="D249" ca="1">IF(ISTEXT(AC249),INDIRECT(INDIRECT("A" &amp; (AA249)) &amp; "!C" &amp; AB249),"")</f>
        <v/>
      </c>
      <c r="E249" s="1036"/>
      <c r="F249" s="1036"/>
      <c r="G249" s="1037"/>
      <c r="Z249" s="472" t="str" cm="1">
        <f t="array" aca="1" ref="Z249" ca="1">IF((B249=""),"Hide",IF(B249 = "Not included","Hide",IF(AND(B249&lt;&gt;"",(INDIRECT("Z"&amp; INDIRECT("AA" &amp; ROW()))="Show")),"Show","Hide")))</f>
        <v>Hide</v>
      </c>
      <c r="AA249" s="462">
        <f t="shared" si="6"/>
        <v>201</v>
      </c>
      <c r="AB249" s="462">
        <f t="shared" si="8"/>
        <v>52</v>
      </c>
      <c r="AC249" s="462" cm="1">
        <f t="array" aca="1" ref="AC249" ca="1">INDIRECT(INDIRECT("A" &amp; (AA249)) &amp; "!J" &amp; AB249)</f>
        <v>0</v>
      </c>
    </row>
    <row r="250" spans="1:29" s="461" customFormat="1" ht="14.65" hidden="1" customHeight="1" thickBot="1" x14ac:dyDescent="0.3">
      <c r="D250" s="471"/>
      <c r="E250" s="471"/>
      <c r="F250" s="471"/>
      <c r="G250" s="471"/>
      <c r="Z250" s="472" t="str">
        <f ca="1">Z201</f>
        <v>Hide</v>
      </c>
      <c r="AA250" s="462">
        <f t="shared" si="6"/>
        <v>201</v>
      </c>
    </row>
    <row r="251" spans="1:29" s="461" customFormat="1" ht="14.65" hidden="1" customHeight="1" x14ac:dyDescent="0.3">
      <c r="A251" s="1047" t="s">
        <v>1011</v>
      </c>
      <c r="B251" s="1048"/>
      <c r="C251" s="1048"/>
      <c r="D251" s="1048"/>
      <c r="E251" s="1048"/>
      <c r="F251" s="1048"/>
      <c r="G251" s="1049"/>
      <c r="Z251" s="472" t="s">
        <v>999</v>
      </c>
      <c r="AA251" s="462">
        <f t="shared" si="6"/>
        <v>201</v>
      </c>
    </row>
    <row r="252" spans="1:29" s="461" customFormat="1" ht="14.65" hidden="1" customHeight="1" x14ac:dyDescent="0.3">
      <c r="A252" s="473"/>
      <c r="B252" s="1045" t="s">
        <v>1004</v>
      </c>
      <c r="C252" s="1021"/>
      <c r="D252" s="1040" t="str" cm="1">
        <f t="array" aca="1" ref="D252" ca="1">IF(ISBLANK(INDIRECT(A201 &amp; "!k86")),"",INDIRECT(A201 &amp; "!k86"))</f>
        <v/>
      </c>
      <c r="E252" s="1041"/>
      <c r="F252" s="1041"/>
      <c r="G252" s="1042"/>
      <c r="Z252" s="472" t="s">
        <v>999</v>
      </c>
      <c r="AA252" s="462">
        <f t="shared" si="6"/>
        <v>201</v>
      </c>
    </row>
    <row r="253" spans="1:29" s="461" customFormat="1" ht="14.65" hidden="1" customHeight="1" x14ac:dyDescent="0.3">
      <c r="A253" s="473"/>
      <c r="B253" s="1045" t="s">
        <v>1005</v>
      </c>
      <c r="C253" s="1021"/>
      <c r="D253" s="1040" t="str" cm="1">
        <f t="array" aca="1" ref="D253" ca="1">IF(ISBLANK(INDIRECT(A201 &amp; "!X86")),"",INDIRECT(A201 &amp; "!X86"))</f>
        <v/>
      </c>
      <c r="E253" s="1041"/>
      <c r="F253" s="1041"/>
      <c r="G253" s="1042"/>
      <c r="Z253" s="472" t="s">
        <v>999</v>
      </c>
      <c r="AA253" s="462">
        <f t="shared" si="6"/>
        <v>201</v>
      </c>
    </row>
    <row r="254" spans="1:29" s="461" customFormat="1" ht="14.65" hidden="1" customHeight="1" x14ac:dyDescent="0.3">
      <c r="A254" s="473"/>
      <c r="B254" s="1045" t="s">
        <v>1006</v>
      </c>
      <c r="C254" s="1021"/>
      <c r="D254" s="1040" t="str" cm="1">
        <f t="array" aca="1" ref="D254" ca="1">IF(ISBLANK(INDIRECT(A201 &amp; "!V86")),"",INDIRECT(A201 &amp; "!V86"))</f>
        <v>tbd</v>
      </c>
      <c r="E254" s="1041"/>
      <c r="F254" s="1041"/>
      <c r="G254" s="1042"/>
      <c r="Z254" s="472" t="s">
        <v>999</v>
      </c>
      <c r="AA254" s="462">
        <f t="shared" si="6"/>
        <v>201</v>
      </c>
    </row>
    <row r="255" spans="1:29" s="461" customFormat="1" ht="14.65" hidden="1" customHeight="1" thickBot="1" x14ac:dyDescent="0.35">
      <c r="A255" s="474"/>
      <c r="B255" s="1046" t="s">
        <v>1007</v>
      </c>
      <c r="C255" s="977"/>
      <c r="D255" s="1035" t="str" cm="1">
        <f t="array" aca="1" ref="D255" ca="1">IF(ISBLANK(INDIRECT(A201 &amp; "!AA86")),"None",INDIRECT(A201 &amp; "!AA86"))</f>
        <v>None</v>
      </c>
      <c r="E255" s="1036"/>
      <c r="F255" s="1036"/>
      <c r="G255" s="1037"/>
      <c r="Z255" s="472" t="s">
        <v>999</v>
      </c>
      <c r="AA255" s="462">
        <f t="shared" si="6"/>
        <v>201</v>
      </c>
    </row>
    <row r="256" spans="1:29" s="461" customFormat="1" ht="14.65" hidden="1" customHeight="1" x14ac:dyDescent="0.25">
      <c r="D256" s="471"/>
      <c r="E256" s="471"/>
      <c r="F256" s="471"/>
      <c r="G256" s="471"/>
      <c r="Z256" s="472" t="s">
        <v>999</v>
      </c>
      <c r="AA256" s="462">
        <f t="shared" si="6"/>
        <v>201</v>
      </c>
    </row>
    <row r="257" spans="4:27" s="461" customFormat="1" ht="14.65" hidden="1" customHeight="1" x14ac:dyDescent="0.25">
      <c r="D257" s="471"/>
      <c r="E257" s="471"/>
      <c r="F257" s="471"/>
      <c r="G257" s="471"/>
      <c r="Z257" s="472" t="s">
        <v>999</v>
      </c>
      <c r="AA257" s="462">
        <f t="shared" si="6"/>
        <v>201</v>
      </c>
    </row>
    <row r="258" spans="4:27" s="461" customFormat="1" ht="14.65" hidden="1" customHeight="1" x14ac:dyDescent="0.25">
      <c r="D258" s="471"/>
      <c r="E258" s="471"/>
      <c r="F258" s="471"/>
      <c r="G258" s="471"/>
      <c r="Z258" s="472" t="s">
        <v>999</v>
      </c>
      <c r="AA258" s="462">
        <f t="shared" si="6"/>
        <v>201</v>
      </c>
    </row>
    <row r="259" spans="4:27" s="461" customFormat="1" ht="14.65" hidden="1" customHeight="1" x14ac:dyDescent="0.25">
      <c r="D259" s="471"/>
      <c r="E259" s="471"/>
      <c r="F259" s="471"/>
      <c r="G259" s="471"/>
      <c r="Z259" s="472" t="s">
        <v>999</v>
      </c>
      <c r="AA259" s="462">
        <f t="shared" si="6"/>
        <v>201</v>
      </c>
    </row>
    <row r="260" spans="4:27" s="461" customFormat="1" ht="14.65" hidden="1" customHeight="1" x14ac:dyDescent="0.25">
      <c r="D260" s="471"/>
      <c r="E260" s="471"/>
      <c r="F260" s="471"/>
      <c r="G260" s="471"/>
      <c r="Z260" s="472" t="s">
        <v>999</v>
      </c>
      <c r="AA260" s="462">
        <f t="shared" si="6"/>
        <v>201</v>
      </c>
    </row>
    <row r="261" spans="4:27" s="461" customFormat="1" ht="14.65" hidden="1" customHeight="1" x14ac:dyDescent="0.25">
      <c r="D261" s="471"/>
      <c r="E261" s="471"/>
      <c r="F261" s="471"/>
      <c r="G261" s="471"/>
      <c r="Z261" s="472" t="s">
        <v>999</v>
      </c>
      <c r="AA261" s="462">
        <f t="shared" si="6"/>
        <v>201</v>
      </c>
    </row>
    <row r="262" spans="4:27" s="461" customFormat="1" ht="14.65" hidden="1" customHeight="1" x14ac:dyDescent="0.25">
      <c r="D262" s="471"/>
      <c r="E262" s="471"/>
      <c r="F262" s="471"/>
      <c r="G262" s="471"/>
      <c r="Z262" s="472" t="s">
        <v>999</v>
      </c>
      <c r="AA262" s="462">
        <f t="shared" si="6"/>
        <v>201</v>
      </c>
    </row>
    <row r="263" spans="4:27" s="461" customFormat="1" ht="14.65" hidden="1" customHeight="1" x14ac:dyDescent="0.25">
      <c r="D263" s="471"/>
      <c r="E263" s="471"/>
      <c r="F263" s="471"/>
      <c r="G263" s="471"/>
      <c r="Z263" s="472" t="s">
        <v>999</v>
      </c>
      <c r="AA263" s="462">
        <f t="shared" si="6"/>
        <v>201</v>
      </c>
    </row>
    <row r="264" spans="4:27" s="461" customFormat="1" ht="14.65" hidden="1" customHeight="1" x14ac:dyDescent="0.25">
      <c r="D264" s="471"/>
      <c r="E264" s="471"/>
      <c r="F264" s="471"/>
      <c r="G264" s="471"/>
      <c r="Z264" s="472" t="s">
        <v>999</v>
      </c>
      <c r="AA264" s="462">
        <f t="shared" si="6"/>
        <v>201</v>
      </c>
    </row>
    <row r="265" spans="4:27" s="461" customFormat="1" ht="14.65" hidden="1" customHeight="1" x14ac:dyDescent="0.25">
      <c r="D265" s="471"/>
      <c r="E265" s="471"/>
      <c r="F265" s="471"/>
      <c r="G265" s="471"/>
      <c r="Z265" s="472" t="s">
        <v>999</v>
      </c>
      <c r="AA265" s="462">
        <f t="shared" si="6"/>
        <v>201</v>
      </c>
    </row>
    <row r="266" spans="4:27" s="461" customFormat="1" ht="14.65" hidden="1" customHeight="1" x14ac:dyDescent="0.25">
      <c r="D266" s="471"/>
      <c r="E266" s="471"/>
      <c r="F266" s="471"/>
      <c r="G266" s="471"/>
      <c r="Z266" s="472" t="s">
        <v>999</v>
      </c>
      <c r="AA266" s="462">
        <f t="shared" ref="AA266:AA329" si="9">QUOTIENT(ROW(),100)*100 + 1</f>
        <v>201</v>
      </c>
    </row>
    <row r="267" spans="4:27" s="461" customFormat="1" ht="14.65" hidden="1" customHeight="1" x14ac:dyDescent="0.25">
      <c r="D267" s="471"/>
      <c r="E267" s="471"/>
      <c r="F267" s="471"/>
      <c r="G267" s="471"/>
      <c r="Z267" s="472" t="s">
        <v>999</v>
      </c>
      <c r="AA267" s="462">
        <f t="shared" si="9"/>
        <v>201</v>
      </c>
    </row>
    <row r="268" spans="4:27" s="461" customFormat="1" ht="14.65" hidden="1" customHeight="1" x14ac:dyDescent="0.25">
      <c r="D268" s="471"/>
      <c r="E268" s="471"/>
      <c r="F268" s="471"/>
      <c r="G268" s="471"/>
      <c r="Z268" s="472" t="s">
        <v>999</v>
      </c>
      <c r="AA268" s="462">
        <f t="shared" si="9"/>
        <v>201</v>
      </c>
    </row>
    <row r="269" spans="4:27" s="461" customFormat="1" ht="14.65" hidden="1" customHeight="1" x14ac:dyDescent="0.25">
      <c r="D269" s="471"/>
      <c r="E269" s="471"/>
      <c r="F269" s="471"/>
      <c r="G269" s="471"/>
      <c r="Z269" s="472" t="s">
        <v>999</v>
      </c>
      <c r="AA269" s="462">
        <f t="shared" si="9"/>
        <v>201</v>
      </c>
    </row>
    <row r="270" spans="4:27" s="461" customFormat="1" ht="14.65" hidden="1" customHeight="1" x14ac:dyDescent="0.25">
      <c r="D270" s="471"/>
      <c r="E270" s="471"/>
      <c r="F270" s="471"/>
      <c r="G270" s="471"/>
      <c r="Z270" s="472" t="s">
        <v>999</v>
      </c>
      <c r="AA270" s="462">
        <f t="shared" si="9"/>
        <v>201</v>
      </c>
    </row>
    <row r="271" spans="4:27" s="461" customFormat="1" ht="14.65" hidden="1" customHeight="1" x14ac:dyDescent="0.25">
      <c r="D271" s="471"/>
      <c r="E271" s="471"/>
      <c r="F271" s="471"/>
      <c r="G271" s="471"/>
      <c r="Z271" s="472" t="s">
        <v>999</v>
      </c>
      <c r="AA271" s="462">
        <f t="shared" si="9"/>
        <v>201</v>
      </c>
    </row>
    <row r="272" spans="4:27" s="461" customFormat="1" ht="14.65" hidden="1" customHeight="1" x14ac:dyDescent="0.25">
      <c r="D272" s="471"/>
      <c r="E272" s="471"/>
      <c r="F272" s="471"/>
      <c r="G272" s="471"/>
      <c r="Z272" s="472" t="s">
        <v>999</v>
      </c>
      <c r="AA272" s="462">
        <f t="shared" si="9"/>
        <v>201</v>
      </c>
    </row>
    <row r="273" spans="4:27" s="461" customFormat="1" ht="14.65" hidden="1" customHeight="1" x14ac:dyDescent="0.25">
      <c r="D273" s="471"/>
      <c r="E273" s="471"/>
      <c r="F273" s="471"/>
      <c r="G273" s="471"/>
      <c r="Z273" s="472" t="s">
        <v>999</v>
      </c>
      <c r="AA273" s="462">
        <f t="shared" si="9"/>
        <v>201</v>
      </c>
    </row>
    <row r="274" spans="4:27" s="461" customFormat="1" ht="14.65" hidden="1" customHeight="1" x14ac:dyDescent="0.25">
      <c r="D274" s="471"/>
      <c r="E274" s="471"/>
      <c r="F274" s="471"/>
      <c r="G274" s="471"/>
      <c r="Z274" s="472" t="s">
        <v>999</v>
      </c>
      <c r="AA274" s="462">
        <f t="shared" si="9"/>
        <v>201</v>
      </c>
    </row>
    <row r="275" spans="4:27" s="461" customFormat="1" ht="14.65" hidden="1" customHeight="1" x14ac:dyDescent="0.25">
      <c r="D275" s="471"/>
      <c r="E275" s="471"/>
      <c r="F275" s="471"/>
      <c r="G275" s="471"/>
      <c r="Z275" s="472" t="s">
        <v>999</v>
      </c>
      <c r="AA275" s="462">
        <f t="shared" si="9"/>
        <v>201</v>
      </c>
    </row>
    <row r="276" spans="4:27" s="461" customFormat="1" ht="14.65" hidden="1" customHeight="1" x14ac:dyDescent="0.25">
      <c r="D276" s="471"/>
      <c r="E276" s="471"/>
      <c r="F276" s="471"/>
      <c r="G276" s="471"/>
      <c r="Z276" s="472" t="s">
        <v>999</v>
      </c>
      <c r="AA276" s="462">
        <f t="shared" si="9"/>
        <v>201</v>
      </c>
    </row>
    <row r="277" spans="4:27" s="461" customFormat="1" ht="14.65" hidden="1" customHeight="1" x14ac:dyDescent="0.25">
      <c r="D277" s="471"/>
      <c r="E277" s="471"/>
      <c r="F277" s="471"/>
      <c r="G277" s="471"/>
      <c r="Z277" s="472" t="s">
        <v>999</v>
      </c>
      <c r="AA277" s="462">
        <f t="shared" si="9"/>
        <v>201</v>
      </c>
    </row>
    <row r="278" spans="4:27" s="461" customFormat="1" ht="14.65" hidden="1" customHeight="1" x14ac:dyDescent="0.25">
      <c r="D278" s="471"/>
      <c r="E278" s="471"/>
      <c r="F278" s="471"/>
      <c r="G278" s="471"/>
      <c r="Z278" s="472" t="s">
        <v>999</v>
      </c>
      <c r="AA278" s="462">
        <f t="shared" si="9"/>
        <v>201</v>
      </c>
    </row>
    <row r="279" spans="4:27" s="461" customFormat="1" ht="14.65" hidden="1" customHeight="1" x14ac:dyDescent="0.25">
      <c r="D279" s="471"/>
      <c r="E279" s="471"/>
      <c r="F279" s="471"/>
      <c r="G279" s="471"/>
      <c r="Z279" s="472" t="s">
        <v>999</v>
      </c>
      <c r="AA279" s="462">
        <f t="shared" si="9"/>
        <v>201</v>
      </c>
    </row>
    <row r="280" spans="4:27" s="461" customFormat="1" ht="14.65" hidden="1" customHeight="1" x14ac:dyDescent="0.25">
      <c r="D280" s="471"/>
      <c r="E280" s="471"/>
      <c r="F280" s="471"/>
      <c r="G280" s="471"/>
      <c r="Z280" s="472" t="s">
        <v>999</v>
      </c>
      <c r="AA280" s="462">
        <f t="shared" si="9"/>
        <v>201</v>
      </c>
    </row>
    <row r="281" spans="4:27" s="461" customFormat="1" ht="14.65" hidden="1" customHeight="1" x14ac:dyDescent="0.25">
      <c r="D281" s="471"/>
      <c r="E281" s="471"/>
      <c r="F281" s="471"/>
      <c r="G281" s="471"/>
      <c r="Z281" s="472" t="s">
        <v>999</v>
      </c>
      <c r="AA281" s="462">
        <f t="shared" si="9"/>
        <v>201</v>
      </c>
    </row>
    <row r="282" spans="4:27" s="461" customFormat="1" ht="14.65" hidden="1" customHeight="1" x14ac:dyDescent="0.25">
      <c r="D282" s="471"/>
      <c r="E282" s="471"/>
      <c r="F282" s="471"/>
      <c r="G282" s="471"/>
      <c r="Z282" s="472" t="s">
        <v>999</v>
      </c>
      <c r="AA282" s="462">
        <f t="shared" si="9"/>
        <v>201</v>
      </c>
    </row>
    <row r="283" spans="4:27" s="461" customFormat="1" ht="14.65" hidden="1" customHeight="1" x14ac:dyDescent="0.25">
      <c r="D283" s="471"/>
      <c r="E283" s="471"/>
      <c r="F283" s="471"/>
      <c r="G283" s="471"/>
      <c r="Z283" s="472" t="s">
        <v>999</v>
      </c>
      <c r="AA283" s="462">
        <f t="shared" si="9"/>
        <v>201</v>
      </c>
    </row>
    <row r="284" spans="4:27" s="461" customFormat="1" ht="14.65" hidden="1" customHeight="1" x14ac:dyDescent="0.25">
      <c r="D284" s="471"/>
      <c r="E284" s="471"/>
      <c r="F284" s="471"/>
      <c r="G284" s="471"/>
      <c r="Z284" s="472" t="s">
        <v>999</v>
      </c>
      <c r="AA284" s="462">
        <f t="shared" si="9"/>
        <v>201</v>
      </c>
    </row>
    <row r="285" spans="4:27" s="461" customFormat="1" ht="14.65" hidden="1" customHeight="1" x14ac:dyDescent="0.25">
      <c r="D285" s="471"/>
      <c r="E285" s="471"/>
      <c r="F285" s="471"/>
      <c r="G285" s="471"/>
      <c r="Z285" s="472" t="s">
        <v>999</v>
      </c>
      <c r="AA285" s="462">
        <f t="shared" si="9"/>
        <v>201</v>
      </c>
    </row>
    <row r="286" spans="4:27" s="461" customFormat="1" ht="14.65" hidden="1" customHeight="1" x14ac:dyDescent="0.25">
      <c r="D286" s="471"/>
      <c r="E286" s="471"/>
      <c r="F286" s="471"/>
      <c r="G286" s="471"/>
      <c r="Z286" s="472" t="s">
        <v>999</v>
      </c>
      <c r="AA286" s="462">
        <f t="shared" si="9"/>
        <v>201</v>
      </c>
    </row>
    <row r="287" spans="4:27" s="461" customFormat="1" ht="14.65" hidden="1" customHeight="1" x14ac:dyDescent="0.25">
      <c r="D287" s="471"/>
      <c r="E287" s="471"/>
      <c r="F287" s="471"/>
      <c r="G287" s="471"/>
      <c r="Z287" s="472" t="s">
        <v>999</v>
      </c>
      <c r="AA287" s="462">
        <f t="shared" si="9"/>
        <v>201</v>
      </c>
    </row>
    <row r="288" spans="4:27" s="461" customFormat="1" ht="14.65" hidden="1" customHeight="1" x14ac:dyDescent="0.25">
      <c r="D288" s="471"/>
      <c r="E288" s="471"/>
      <c r="F288" s="471"/>
      <c r="G288" s="471"/>
      <c r="Z288" s="472" t="s">
        <v>999</v>
      </c>
      <c r="AA288" s="462">
        <f t="shared" si="9"/>
        <v>201</v>
      </c>
    </row>
    <row r="289" spans="1:29" s="461" customFormat="1" ht="14.65" hidden="1" customHeight="1" x14ac:dyDescent="0.25">
      <c r="D289" s="471"/>
      <c r="E289" s="471"/>
      <c r="F289" s="471"/>
      <c r="G289" s="471"/>
      <c r="Z289" s="472" t="s">
        <v>999</v>
      </c>
      <c r="AA289" s="462">
        <f t="shared" si="9"/>
        <v>201</v>
      </c>
    </row>
    <row r="290" spans="1:29" s="461" customFormat="1" ht="14.65" hidden="1" customHeight="1" x14ac:dyDescent="0.25">
      <c r="D290" s="471"/>
      <c r="E290" s="471"/>
      <c r="F290" s="471"/>
      <c r="G290" s="471"/>
      <c r="Z290" s="472" t="s">
        <v>999</v>
      </c>
      <c r="AA290" s="462">
        <f t="shared" si="9"/>
        <v>201</v>
      </c>
    </row>
    <row r="291" spans="1:29" s="461" customFormat="1" ht="14.65" hidden="1" customHeight="1" x14ac:dyDescent="0.25">
      <c r="D291" s="471"/>
      <c r="E291" s="471"/>
      <c r="F291" s="471"/>
      <c r="G291" s="471"/>
      <c r="Z291" s="472" t="s">
        <v>999</v>
      </c>
      <c r="AA291" s="462">
        <f t="shared" si="9"/>
        <v>201</v>
      </c>
    </row>
    <row r="292" spans="1:29" s="461" customFormat="1" ht="14.65" hidden="1" customHeight="1" x14ac:dyDescent="0.25">
      <c r="D292" s="471"/>
      <c r="E292" s="471"/>
      <c r="F292" s="471"/>
      <c r="G292" s="471"/>
      <c r="Z292" s="472" t="s">
        <v>999</v>
      </c>
      <c r="AA292" s="462">
        <f t="shared" si="9"/>
        <v>201</v>
      </c>
    </row>
    <row r="293" spans="1:29" s="461" customFormat="1" ht="14.65" hidden="1" customHeight="1" x14ac:dyDescent="0.25">
      <c r="D293" s="471"/>
      <c r="E293" s="471"/>
      <c r="F293" s="471"/>
      <c r="G293" s="471"/>
      <c r="Z293" s="472" t="s">
        <v>999</v>
      </c>
      <c r="AA293" s="462">
        <f t="shared" si="9"/>
        <v>201</v>
      </c>
    </row>
    <row r="294" spans="1:29" s="461" customFormat="1" ht="14.65" hidden="1" customHeight="1" x14ac:dyDescent="0.25">
      <c r="D294" s="471"/>
      <c r="E294" s="471"/>
      <c r="F294" s="471"/>
      <c r="G294" s="471"/>
      <c r="Z294" s="472" t="s">
        <v>999</v>
      </c>
      <c r="AA294" s="462">
        <f t="shared" si="9"/>
        <v>201</v>
      </c>
    </row>
    <row r="295" spans="1:29" s="461" customFormat="1" ht="14.65" hidden="1" customHeight="1" x14ac:dyDescent="0.25">
      <c r="D295" s="471"/>
      <c r="E295" s="471"/>
      <c r="F295" s="471"/>
      <c r="G295" s="471"/>
      <c r="Z295" s="472" t="s">
        <v>999</v>
      </c>
      <c r="AA295" s="462">
        <f t="shared" si="9"/>
        <v>201</v>
      </c>
    </row>
    <row r="296" spans="1:29" s="461" customFormat="1" ht="14.65" hidden="1" customHeight="1" x14ac:dyDescent="0.25">
      <c r="D296" s="471"/>
      <c r="E296" s="471"/>
      <c r="F296" s="471"/>
      <c r="G296" s="471"/>
      <c r="Z296" s="472" t="s">
        <v>999</v>
      </c>
      <c r="AA296" s="462">
        <f t="shared" si="9"/>
        <v>201</v>
      </c>
    </row>
    <row r="297" spans="1:29" s="461" customFormat="1" ht="14.65" hidden="1" customHeight="1" x14ac:dyDescent="0.25">
      <c r="D297" s="471"/>
      <c r="E297" s="471"/>
      <c r="F297" s="471"/>
      <c r="G297" s="471"/>
      <c r="Z297" s="472" t="s">
        <v>999</v>
      </c>
      <c r="AA297" s="462">
        <f t="shared" si="9"/>
        <v>201</v>
      </c>
    </row>
    <row r="298" spans="1:29" s="461" customFormat="1" ht="14.65" hidden="1" customHeight="1" x14ac:dyDescent="0.25">
      <c r="D298" s="471"/>
      <c r="E298" s="471"/>
      <c r="F298" s="471"/>
      <c r="G298" s="471"/>
      <c r="Z298" s="472" t="s">
        <v>999</v>
      </c>
      <c r="AA298" s="462">
        <f t="shared" si="9"/>
        <v>201</v>
      </c>
    </row>
    <row r="299" spans="1:29" s="461" customFormat="1" ht="14.65" hidden="1" customHeight="1" x14ac:dyDescent="0.25">
      <c r="D299" s="471"/>
      <c r="E299" s="471"/>
      <c r="F299" s="471"/>
      <c r="G299" s="471"/>
      <c r="Z299" s="472" t="s">
        <v>999</v>
      </c>
      <c r="AA299" s="462">
        <f t="shared" si="9"/>
        <v>201</v>
      </c>
    </row>
    <row r="300" spans="1:29" s="461" customFormat="1" ht="14.65" hidden="1" customHeight="1" thickBot="1" x14ac:dyDescent="0.3">
      <c r="D300" s="471"/>
      <c r="E300" s="471"/>
      <c r="F300" s="471"/>
      <c r="G300" s="471"/>
      <c r="Z300" s="472" t="s">
        <v>999</v>
      </c>
      <c r="AA300" s="462">
        <f t="shared" si="9"/>
        <v>301</v>
      </c>
    </row>
    <row r="301" spans="1:29" s="461" customFormat="1" ht="14.65" hidden="1" customHeight="1" thickBot="1" x14ac:dyDescent="0.3">
      <c r="A301" s="1053" t="s">
        <v>289</v>
      </c>
      <c r="B301" s="1054"/>
      <c r="C301" s="1054"/>
      <c r="D301" s="1054"/>
      <c r="E301" s="1054"/>
      <c r="F301" s="1054"/>
      <c r="G301" s="1055"/>
      <c r="Z301" s="472" t="str" cm="1">
        <f t="array" aca="1" ref="Z301" ca="1">IF(VLOOKUP(INDIRECT("A" &amp; ROW()),INDIRECT("'Audit Scope &amp; Compliance'!Z12:AA$120"),2,0),"Show","Hide")</f>
        <v>Hide</v>
      </c>
      <c r="AA301" s="462">
        <f t="shared" si="9"/>
        <v>301</v>
      </c>
      <c r="AB301" s="462">
        <f t="shared" ref="AB301:AB303" si="10">MOD(ROW(), 50) + 3</f>
        <v>4</v>
      </c>
      <c r="AC301" s="462"/>
    </row>
    <row r="302" spans="1:29" s="461" customFormat="1" ht="14.65" hidden="1" customHeight="1" x14ac:dyDescent="0.3">
      <c r="A302" s="1047" t="s">
        <v>1008</v>
      </c>
      <c r="B302" s="1048"/>
      <c r="C302" s="1048"/>
      <c r="D302" s="1048"/>
      <c r="E302" s="1048"/>
      <c r="F302" s="1048"/>
      <c r="G302" s="1049"/>
      <c r="Z302" s="472" t="str">
        <f ca="1">Z301</f>
        <v>Hide</v>
      </c>
      <c r="AA302" s="462">
        <f t="shared" si="9"/>
        <v>301</v>
      </c>
      <c r="AB302" s="462">
        <f t="shared" si="10"/>
        <v>5</v>
      </c>
      <c r="AC302" s="462"/>
    </row>
    <row r="303" spans="1:29" s="461" customFormat="1" ht="14.65" hidden="1" customHeight="1" x14ac:dyDescent="0.3">
      <c r="A303" s="473"/>
      <c r="B303" s="1050" t="s">
        <v>1009</v>
      </c>
      <c r="C303" s="1051"/>
      <c r="D303" s="1050" t="s">
        <v>1010</v>
      </c>
      <c r="E303" s="1051"/>
      <c r="F303" s="1051"/>
      <c r="G303" s="1052"/>
      <c r="L303" s="471"/>
      <c r="Z303" s="472" t="str">
        <f ca="1">Z301</f>
        <v>Hide</v>
      </c>
      <c r="AA303" s="462">
        <f t="shared" si="9"/>
        <v>301</v>
      </c>
      <c r="AB303" s="462">
        <f t="shared" si="10"/>
        <v>6</v>
      </c>
      <c r="AC303" s="462"/>
    </row>
    <row r="304" spans="1:29" s="461" customFormat="1" ht="14.65" hidden="1" customHeight="1" x14ac:dyDescent="0.3">
      <c r="A304" s="473"/>
      <c r="B304" s="1038" t="str">
        <f ca="1">IF(ISTEXT(AC304),IF(OR(AC304="n/a",AC304="tbd"),"Not included",IF(LEN(AC304)&lt;13,"Vendor",IF(IFERROR(SEARCH("Supplier",AC304),0)&gt;0,"Supplier",IF(IFERROR(SEARCH("Subcontractor",AC304),0)&gt;0,"Subcontractor","Vendor")))),"")</f>
        <v>Not included</v>
      </c>
      <c r="C304" s="1039"/>
      <c r="D304" s="1040" t="str" cm="1">
        <f t="array" aca="1" ref="D304" ca="1">IF(ISTEXT(AC304),INDIRECT(INDIRECT("A" &amp; (AA304)) &amp; "!C" &amp; AB304),"")</f>
        <v>IQC - Incoming Quality Control</v>
      </c>
      <c r="E304" s="1041"/>
      <c r="F304" s="1041"/>
      <c r="G304" s="1042"/>
      <c r="Z304" s="472" t="str" cm="1">
        <f t="array" aca="1" ref="Z304" ca="1">IF((B304=""),"Hide",IF(B304 = "Not included","Hide",IF(AND(B304&lt;&gt;"",(INDIRECT("Z"&amp; INDIRECT("AA" &amp; ROW()))="Show")),"Show","Hide")))</f>
        <v>Hide</v>
      </c>
      <c r="AA304" s="462">
        <f t="shared" si="9"/>
        <v>301</v>
      </c>
      <c r="AB304" s="462">
        <f>MOD(ROW(), 50) + 3</f>
        <v>7</v>
      </c>
      <c r="AC304" s="462" t="str" cm="1">
        <f t="array" aca="1" ref="AC304" ca="1">INDIRECT(INDIRECT("A" &amp; (AA304)) &amp; "!J" &amp; AB304)</f>
        <v>tbd</v>
      </c>
    </row>
    <row r="305" spans="1:29" s="461" customFormat="1" ht="14.65" hidden="1" customHeight="1" x14ac:dyDescent="0.3">
      <c r="A305" s="473"/>
      <c r="B305" s="1038" t="str">
        <f t="shared" ref="B305:B349" ca="1" si="11">IF(ISTEXT(AC305),IF(OR(AC305="n/a",AC305="tbd"),"Not included",IF(LEN(AC305)&lt;13,"Vendor",IF(IFERROR(SEARCH("Supplier",AC305),0)&gt;0,"Supplier",IF(IFERROR(SEARCH("Subcontractor",AC305),0)&gt;0,"Subcontractor","Vendor")))),"")</f>
        <v>Not included</v>
      </c>
      <c r="C305" s="1039"/>
      <c r="D305" s="1040" t="str" cm="1">
        <f t="array" aca="1" ref="D305" ca="1">IF(ISTEXT(AC305),INDIRECT(INDIRECT("A" &amp; (AA305)) &amp; "!C" &amp; AB305),"")</f>
        <v>Wafer Backside - Receipt and Storage</v>
      </c>
      <c r="E305" s="1041"/>
      <c r="F305" s="1041"/>
      <c r="G305" s="1042"/>
      <c r="Z305" s="472" t="str" cm="1">
        <f t="array" aca="1" ref="Z305" ca="1">IF((B305=""),"Hide",IF(B305 = "Not included","Hide",IF(AND(B305&lt;&gt;"",(INDIRECT("Z"&amp; INDIRECT("AA" &amp; ROW()))="Show")),"Show","Hide")))</f>
        <v>Hide</v>
      </c>
      <c r="AA305" s="462">
        <f t="shared" si="9"/>
        <v>301</v>
      </c>
      <c r="AB305" s="462">
        <f t="shared" ref="AB305:AB349" si="12">MOD(ROW(), 50) + 3</f>
        <v>8</v>
      </c>
      <c r="AC305" s="462" t="str" cm="1">
        <f t="array" aca="1" ref="AC305" ca="1">INDIRECT(INDIRECT("A" &amp; (AA305)) &amp; "!J" &amp; AB305)</f>
        <v>tbd</v>
      </c>
    </row>
    <row r="306" spans="1:29" s="461" customFormat="1" ht="14.65" hidden="1" customHeight="1" x14ac:dyDescent="0.3">
      <c r="A306" s="473"/>
      <c r="B306" s="1038" t="str">
        <f t="shared" ca="1" si="11"/>
        <v>Not included</v>
      </c>
      <c r="C306" s="1039"/>
      <c r="D306" s="1040" t="str" cm="1">
        <f t="array" aca="1" ref="D306" ca="1">IF(ISTEXT(AC306),INDIRECT(INDIRECT("A" &amp; (AA306)) &amp; "!C" &amp; AB306),"")</f>
        <v>Wafer Backside - Carrier Tape Application</v>
      </c>
      <c r="E306" s="1041"/>
      <c r="F306" s="1041"/>
      <c r="G306" s="1042"/>
      <c r="Z306" s="472" t="str" cm="1">
        <f t="array" aca="1" ref="Z306" ca="1">IF((B306=""),"Hide",IF(B306 = "Not included","Hide",IF(AND(B306&lt;&gt;"",(INDIRECT("Z"&amp; INDIRECT("AA" &amp; ROW()))="Show")),"Show","Hide")))</f>
        <v>Hide</v>
      </c>
      <c r="AA306" s="462">
        <f t="shared" si="9"/>
        <v>301</v>
      </c>
      <c r="AB306" s="462">
        <f t="shared" si="12"/>
        <v>9</v>
      </c>
      <c r="AC306" s="462" t="str" cm="1">
        <f t="array" aca="1" ref="AC306" ca="1">INDIRECT(INDIRECT("A" &amp; (AA306)) &amp; "!J" &amp; AB306)</f>
        <v>tbd</v>
      </c>
    </row>
    <row r="307" spans="1:29" s="461" customFormat="1" ht="14.65" hidden="1" customHeight="1" x14ac:dyDescent="0.3">
      <c r="A307" s="473"/>
      <c r="B307" s="1038" t="str">
        <f t="shared" ca="1" si="11"/>
        <v>Not included</v>
      </c>
      <c r="C307" s="1039"/>
      <c r="D307" s="1040" t="str" cm="1">
        <f t="array" aca="1" ref="D307" ca="1">IF(ISTEXT(AC307),INDIRECT(INDIRECT("A" &amp; (AA307)) &amp; "!C" &amp; AB307),"")</f>
        <v>Wafer Backside - Grind and Polish</v>
      </c>
      <c r="E307" s="1041"/>
      <c r="F307" s="1041"/>
      <c r="G307" s="1042"/>
      <c r="Z307" s="472" t="str" cm="1">
        <f t="array" aca="1" ref="Z307" ca="1">IF((B307=""),"Hide",IF(B307 = "Not included","Hide",IF(AND(B307&lt;&gt;"",(INDIRECT("Z"&amp; INDIRECT("AA" &amp; ROW()))="Show")),"Show","Hide")))</f>
        <v>Hide</v>
      </c>
      <c r="AA307" s="462">
        <f t="shared" si="9"/>
        <v>301</v>
      </c>
      <c r="AB307" s="462">
        <f t="shared" si="12"/>
        <v>10</v>
      </c>
      <c r="AC307" s="462" t="str" cm="1">
        <f t="array" aca="1" ref="AC307" ca="1">INDIRECT(INDIRECT("A" &amp; (AA307)) &amp; "!J" &amp; AB307)</f>
        <v>tbd</v>
      </c>
    </row>
    <row r="308" spans="1:29" s="461" customFormat="1" ht="14.65" hidden="1" customHeight="1" x14ac:dyDescent="0.3">
      <c r="A308" s="473"/>
      <c r="B308" s="1038" t="str">
        <f t="shared" ca="1" si="11"/>
        <v>Not included</v>
      </c>
      <c r="C308" s="1039"/>
      <c r="D308" s="1040" t="str" cm="1">
        <f t="array" aca="1" ref="D308" ca="1">IF(ISTEXT(AC308),INDIRECT(INDIRECT("A" &amp; (AA308)) &amp; "!C" &amp; AB308),"")</f>
        <v>Wafer Backside - Carrier Tape Removal</v>
      </c>
      <c r="E308" s="1041"/>
      <c r="F308" s="1041"/>
      <c r="G308" s="1042"/>
      <c r="Z308" s="472" t="str" cm="1">
        <f t="array" aca="1" ref="Z308" ca="1">IF((B308=""),"Hide",IF(B308 = "Not included","Hide",IF(AND(B308&lt;&gt;"",(INDIRECT("Z"&amp; INDIRECT("AA" &amp; ROW()))="Show")),"Show","Hide")))</f>
        <v>Hide</v>
      </c>
      <c r="AA308" s="462">
        <f t="shared" si="9"/>
        <v>301</v>
      </c>
      <c r="AB308" s="462">
        <f t="shared" si="12"/>
        <v>11</v>
      </c>
      <c r="AC308" s="462" t="str" cm="1">
        <f t="array" aca="1" ref="AC308" ca="1">INDIRECT(INDIRECT("A" &amp; (AA308)) &amp; "!J" &amp; AB308)</f>
        <v>tbd</v>
      </c>
    </row>
    <row r="309" spans="1:29" s="461" customFormat="1" ht="14.65" hidden="1" customHeight="1" x14ac:dyDescent="0.3">
      <c r="A309" s="473"/>
      <c r="B309" s="1038" t="str">
        <f t="shared" ca="1" si="11"/>
        <v>Not included</v>
      </c>
      <c r="C309" s="1039"/>
      <c r="D309" s="1040" t="str" cm="1">
        <f t="array" aca="1" ref="D309" ca="1">IF(ISTEXT(AC309),INDIRECT(INDIRECT("A" &amp; (AA309)) &amp; "!C" &amp; AB309),"")</f>
        <v>Wafer Mounting</v>
      </c>
      <c r="E309" s="1041"/>
      <c r="F309" s="1041"/>
      <c r="G309" s="1042"/>
      <c r="Z309" s="472" t="str" cm="1">
        <f t="array" aca="1" ref="Z309" ca="1">IF((B309=""),"Hide",IF(B309 = "Not included","Hide",IF(AND(B309&lt;&gt;"",(INDIRECT("Z"&amp; INDIRECT("AA" &amp; ROW()))="Show")),"Show","Hide")))</f>
        <v>Hide</v>
      </c>
      <c r="AA309" s="462">
        <f t="shared" si="9"/>
        <v>301</v>
      </c>
      <c r="AB309" s="462">
        <f t="shared" si="12"/>
        <v>12</v>
      </c>
      <c r="AC309" s="462" t="str" cm="1">
        <f t="array" aca="1" ref="AC309" ca="1">INDIRECT(INDIRECT("A" &amp; (AA309)) &amp; "!J" &amp; AB309)</f>
        <v>tbd</v>
      </c>
    </row>
    <row r="310" spans="1:29" s="461" customFormat="1" ht="14.65" hidden="1" customHeight="1" x14ac:dyDescent="0.3">
      <c r="A310" s="473"/>
      <c r="B310" s="1038" t="str">
        <f t="shared" ca="1" si="11"/>
        <v>Not included</v>
      </c>
      <c r="C310" s="1039"/>
      <c r="D310" s="1040" t="str" cm="1">
        <f t="array" aca="1" ref="D310" ca="1">IF(ISTEXT(AC310),INDIRECT(INDIRECT("A" &amp; (AA310)) &amp; "!C" &amp; AB310),"")</f>
        <v>Wafer Dicing</v>
      </c>
      <c r="E310" s="1041"/>
      <c r="F310" s="1041"/>
      <c r="G310" s="1042"/>
      <c r="Z310" s="472" t="str" cm="1">
        <f t="array" aca="1" ref="Z310" ca="1">IF((B310=""),"Hide",IF(B310 = "Not included","Hide",IF(AND(B310&lt;&gt;"",(INDIRECT("Z"&amp; INDIRECT("AA" &amp; ROW()))="Show")),"Show","Hide")))</f>
        <v>Hide</v>
      </c>
      <c r="AA310" s="462">
        <f t="shared" si="9"/>
        <v>301</v>
      </c>
      <c r="AB310" s="462">
        <f t="shared" si="12"/>
        <v>13</v>
      </c>
      <c r="AC310" s="462" t="str" cm="1">
        <f t="array" aca="1" ref="AC310" ca="1">INDIRECT(INDIRECT("A" &amp; (AA310)) &amp; "!J" &amp; AB310)</f>
        <v>tbd</v>
      </c>
    </row>
    <row r="311" spans="1:29" s="461" customFormat="1" ht="14.65" hidden="1" customHeight="1" x14ac:dyDescent="0.3">
      <c r="A311" s="473"/>
      <c r="B311" s="1038" t="str">
        <f t="shared" ca="1" si="11"/>
        <v>Not included</v>
      </c>
      <c r="C311" s="1039"/>
      <c r="D311" s="1040" t="str" cm="1">
        <f t="array" aca="1" ref="D311" ca="1">IF(ISTEXT(AC311),INDIRECT(INDIRECT("A" &amp; (AA311)) &amp; "!C" &amp; AB311),"")</f>
        <v>Die Bonding</v>
      </c>
      <c r="E311" s="1041"/>
      <c r="F311" s="1041"/>
      <c r="G311" s="1042"/>
      <c r="Z311" s="472" t="str" cm="1">
        <f t="array" aca="1" ref="Z311" ca="1">IF((B311=""),"Hide",IF(B311 = "Not included","Hide",IF(AND(B311&lt;&gt;"",(INDIRECT("Z"&amp; INDIRECT("AA" &amp; ROW()))="Show")),"Show","Hide")))</f>
        <v>Hide</v>
      </c>
      <c r="AA311" s="462">
        <f t="shared" si="9"/>
        <v>301</v>
      </c>
      <c r="AB311" s="462">
        <f t="shared" si="12"/>
        <v>14</v>
      </c>
      <c r="AC311" s="462" t="str" cm="1">
        <f t="array" aca="1" ref="AC311" ca="1">INDIRECT(INDIRECT("A" &amp; (AA311)) &amp; "!J" &amp; AB311)</f>
        <v>tbd</v>
      </c>
    </row>
    <row r="312" spans="1:29" s="461" customFormat="1" ht="14.65" hidden="1" customHeight="1" x14ac:dyDescent="0.3">
      <c r="A312" s="473"/>
      <c r="B312" s="1038" t="str">
        <f t="shared" ca="1" si="11"/>
        <v>Not included</v>
      </c>
      <c r="C312" s="1039"/>
      <c r="D312" s="1040" t="str" cm="1">
        <f t="array" aca="1" ref="D312" ca="1">IF(ISTEXT(AC312),INDIRECT(INDIRECT("A" &amp; (AA312)) &amp; "!C" &amp; AB312),"")</f>
        <v>Wire Bonding</v>
      </c>
      <c r="E312" s="1041"/>
      <c r="F312" s="1041"/>
      <c r="G312" s="1042"/>
      <c r="Z312" s="472" t="str" cm="1">
        <f t="array" aca="1" ref="Z312" ca="1">IF((B312=""),"Hide",IF(B312 = "Not included","Hide",IF(AND(B312&lt;&gt;"",(INDIRECT("Z"&amp; INDIRECT("AA" &amp; ROW()))="Show")),"Show","Hide")))</f>
        <v>Hide</v>
      </c>
      <c r="AA312" s="462">
        <f t="shared" si="9"/>
        <v>301</v>
      </c>
      <c r="AB312" s="462">
        <f t="shared" si="12"/>
        <v>15</v>
      </c>
      <c r="AC312" s="462" t="str" cm="1">
        <f t="array" aca="1" ref="AC312" ca="1">INDIRECT(INDIRECT("A" &amp; (AA312)) &amp; "!J" &amp; AB312)</f>
        <v>tbd</v>
      </c>
    </row>
    <row r="313" spans="1:29" s="461" customFormat="1" ht="14.65" hidden="1" customHeight="1" x14ac:dyDescent="0.3">
      <c r="A313" s="473"/>
      <c r="B313" s="1038" t="str">
        <f t="shared" ca="1" si="11"/>
        <v>Not included</v>
      </c>
      <c r="C313" s="1039"/>
      <c r="D313" s="1040" t="str" cm="1">
        <f t="array" aca="1" ref="D313" ca="1">IF(ISTEXT(AC313),INDIRECT(INDIRECT("A" &amp; (AA313)) &amp; "!C" &amp; AB313),"")</f>
        <v>Encapsulation</v>
      </c>
      <c r="E313" s="1041"/>
      <c r="F313" s="1041"/>
      <c r="G313" s="1042"/>
      <c r="Z313" s="472" t="str" cm="1">
        <f t="array" aca="1" ref="Z313" ca="1">IF((B313=""),"Hide",IF(B313 = "Not included","Hide",IF(AND(B313&lt;&gt;"",(INDIRECT("Z"&amp; INDIRECT("AA" &amp; ROW()))="Show")),"Show","Hide")))</f>
        <v>Hide</v>
      </c>
      <c r="AA313" s="462">
        <f t="shared" si="9"/>
        <v>301</v>
      </c>
      <c r="AB313" s="462">
        <f t="shared" si="12"/>
        <v>16</v>
      </c>
      <c r="AC313" s="462" t="str" cm="1">
        <f t="array" aca="1" ref="AC313" ca="1">INDIRECT(INDIRECT("A" &amp; (AA313)) &amp; "!J" &amp; AB313)</f>
        <v>tbd</v>
      </c>
    </row>
    <row r="314" spans="1:29" s="461" customFormat="1" ht="14.65" hidden="1" customHeight="1" x14ac:dyDescent="0.3">
      <c r="A314" s="473"/>
      <c r="B314" s="1038" t="str">
        <f t="shared" ca="1" si="11"/>
        <v>Not included</v>
      </c>
      <c r="C314" s="1039"/>
      <c r="D314" s="1040" t="str" cm="1">
        <f t="array" aca="1" ref="D314" ca="1">IF(ISTEXT(AC314),INDIRECT(INDIRECT("A" &amp; (AA314)) &amp; "!C" &amp; AB314),"")</f>
        <v>Flip Chip Bonding</v>
      </c>
      <c r="E314" s="1041"/>
      <c r="F314" s="1041"/>
      <c r="G314" s="1042"/>
      <c r="Z314" s="472" t="str" cm="1">
        <f t="array" aca="1" ref="Z314" ca="1">IF((B314=""),"Hide",IF(B314 = "Not included","Hide",IF(AND(B314&lt;&gt;"",(INDIRECT("Z"&amp; INDIRECT("AA" &amp; ROW()))="Show")),"Show","Hide")))</f>
        <v>Hide</v>
      </c>
      <c r="AA314" s="462">
        <f t="shared" si="9"/>
        <v>301</v>
      </c>
      <c r="AB314" s="462">
        <f t="shared" si="12"/>
        <v>17</v>
      </c>
      <c r="AC314" s="462" t="str" cm="1">
        <f t="array" aca="1" ref="AC314" ca="1">INDIRECT(INDIRECT("A" &amp; (AA314)) &amp; "!J" &amp; AB314)</f>
        <v>tbd</v>
      </c>
    </row>
    <row r="315" spans="1:29" s="461" customFormat="1" ht="14.65" hidden="1" customHeight="1" x14ac:dyDescent="0.3">
      <c r="A315" s="473"/>
      <c r="B315" s="1038" t="str">
        <f t="shared" ca="1" si="11"/>
        <v>Not included</v>
      </c>
      <c r="C315" s="1039"/>
      <c r="D315" s="1040" t="str" cm="1">
        <f t="array" aca="1" ref="D315" ca="1">IF(ISTEXT(AC315),INDIRECT(INDIRECT("A" &amp; (AA315)) &amp; "!C" &amp; AB315),"")</f>
        <v>Underfiller curing</v>
      </c>
      <c r="E315" s="1041"/>
      <c r="F315" s="1041"/>
      <c r="G315" s="1042"/>
      <c r="Z315" s="472" t="str" cm="1">
        <f t="array" aca="1" ref="Z315" ca="1">IF((B315=""),"Hide",IF(B315 = "Not included","Hide",IF(AND(B315&lt;&gt;"",(INDIRECT("Z"&amp; INDIRECT("AA" &amp; ROW()))="Show")),"Show","Hide")))</f>
        <v>Hide</v>
      </c>
      <c r="AA315" s="462">
        <f t="shared" si="9"/>
        <v>301</v>
      </c>
      <c r="AB315" s="462">
        <f t="shared" si="12"/>
        <v>18</v>
      </c>
      <c r="AC315" s="462" t="str" cm="1">
        <f t="array" aca="1" ref="AC315" ca="1">INDIRECT(INDIRECT("A" &amp; (AA315)) &amp; "!J" &amp; AB315)</f>
        <v>tbd</v>
      </c>
    </row>
    <row r="316" spans="1:29" s="461" customFormat="1" ht="14.65" hidden="1" customHeight="1" x14ac:dyDescent="0.3">
      <c r="A316" s="473"/>
      <c r="B316" s="1038" t="str">
        <f t="shared" ca="1" si="11"/>
        <v>Not included</v>
      </c>
      <c r="C316" s="1039"/>
      <c r="D316" s="1040" t="str" cm="1">
        <f t="array" aca="1" ref="D316" ca="1">IF(ISTEXT(AC316),INDIRECT(INDIRECT("A" &amp; (AA316)) &amp; "!C" &amp; AB316),"")</f>
        <v>Carrier Film Printing</v>
      </c>
      <c r="E316" s="1041"/>
      <c r="F316" s="1041"/>
      <c r="G316" s="1042"/>
      <c r="Z316" s="472" t="str" cm="1">
        <f t="array" aca="1" ref="Z316" ca="1">IF((B316=""),"Hide",IF(B316 = "Not included","Hide",IF(AND(B316&lt;&gt;"",(INDIRECT("Z"&amp; INDIRECT("AA" &amp; ROW()))="Show")),"Show","Hide")))</f>
        <v>Hide</v>
      </c>
      <c r="AA316" s="462">
        <f t="shared" si="9"/>
        <v>301</v>
      </c>
      <c r="AB316" s="462">
        <f t="shared" si="12"/>
        <v>19</v>
      </c>
      <c r="AC316" s="462" t="str" cm="1">
        <f t="array" aca="1" ref="AC316" ca="1">INDIRECT(INDIRECT("A" &amp; (AA316)) &amp; "!J" &amp; AB316)</f>
        <v>tbd</v>
      </c>
    </row>
    <row r="317" spans="1:29" s="461" customFormat="1" ht="14.65" hidden="1" customHeight="1" x14ac:dyDescent="0.3">
      <c r="A317" s="473"/>
      <c r="B317" s="1038" t="str">
        <f t="shared" ca="1" si="11"/>
        <v>Not included</v>
      </c>
      <c r="C317" s="1039"/>
      <c r="D317" s="1040" t="str" cm="1">
        <f t="array" aca="1" ref="D317" ca="1">IF(ISTEXT(AC317),INDIRECT(INDIRECT("A" &amp; (AA317)) &amp; "!C" &amp; AB317),"")</f>
        <v>Carrier Film Punching or Cutting</v>
      </c>
      <c r="E317" s="1041"/>
      <c r="F317" s="1041"/>
      <c r="G317" s="1042"/>
      <c r="Z317" s="472" t="str" cm="1">
        <f t="array" aca="1" ref="Z317" ca="1">IF((B317=""),"Hide",IF(B317 = "Not included","Hide",IF(AND(B317&lt;&gt;"",(INDIRECT("Z"&amp; INDIRECT("AA" &amp; ROW()))="Show")),"Show","Hide")))</f>
        <v>Hide</v>
      </c>
      <c r="AA317" s="462">
        <f t="shared" si="9"/>
        <v>301</v>
      </c>
      <c r="AB317" s="462">
        <f t="shared" si="12"/>
        <v>20</v>
      </c>
      <c r="AC317" s="462" t="str" cm="1">
        <f t="array" aca="1" ref="AC317" ca="1">INDIRECT(INDIRECT("A" &amp; (AA317)) &amp; "!J" &amp; AB317)</f>
        <v>tbd</v>
      </c>
    </row>
    <row r="318" spans="1:29" s="461" customFormat="1" ht="14.65" hidden="1" customHeight="1" x14ac:dyDescent="0.3">
      <c r="A318" s="473"/>
      <c r="B318" s="1038" t="str">
        <f t="shared" ca="1" si="11"/>
        <v>Not included</v>
      </c>
      <c r="C318" s="1039"/>
      <c r="D318" s="1040" t="str" cm="1">
        <f t="array" aca="1" ref="D318" ca="1">IF(ISTEXT(AC318),INDIRECT(INDIRECT("A" &amp; (AA318)) &amp; "!C" &amp; AB318),"")</f>
        <v>ICM Embedding into IL</v>
      </c>
      <c r="E318" s="1041"/>
      <c r="F318" s="1041"/>
      <c r="G318" s="1042"/>
      <c r="Z318" s="472" t="str" cm="1">
        <f t="array" aca="1" ref="Z318" ca="1">IF((B318=""),"Hide",IF(B318 = "Not included","Hide",IF(AND(B318&lt;&gt;"",(INDIRECT("Z"&amp; INDIRECT("AA" &amp; ROW()))="Show")),"Show","Hide")))</f>
        <v>Hide</v>
      </c>
      <c r="AA318" s="462">
        <f t="shared" si="9"/>
        <v>301</v>
      </c>
      <c r="AB318" s="462">
        <f t="shared" si="12"/>
        <v>21</v>
      </c>
      <c r="AC318" s="462" t="str" cm="1">
        <f t="array" aca="1" ref="AC318" ca="1">INDIRECT(INDIRECT("A" &amp; (AA318)) &amp; "!J" &amp; AB318)</f>
        <v>tbd</v>
      </c>
    </row>
    <row r="319" spans="1:29" s="461" customFormat="1" ht="14.65" hidden="1" customHeight="1" x14ac:dyDescent="0.3">
      <c r="A319" s="473"/>
      <c r="B319" s="1038" t="str">
        <f t="shared" ca="1" si="11"/>
        <v>Not included</v>
      </c>
      <c r="C319" s="1039"/>
      <c r="D319" s="1040" t="str" cm="1">
        <f t="array" aca="1" ref="D319" ca="1">IF(ISTEXT(AC319),INDIRECT(INDIRECT("A" &amp; (AA319)) &amp; "!C" &amp; AB319),"")</f>
        <v>Wire Embedding</v>
      </c>
      <c r="E319" s="1041"/>
      <c r="F319" s="1041"/>
      <c r="G319" s="1042"/>
      <c r="Z319" s="472" t="str" cm="1">
        <f t="array" aca="1" ref="Z319" ca="1">IF((B319=""),"Hide",IF(B319 = "Not included","Hide",IF(AND(B319&lt;&gt;"",(INDIRECT("Z"&amp; INDIRECT("AA" &amp; ROW()))="Show")),"Show","Hide")))</f>
        <v>Hide</v>
      </c>
      <c r="AA319" s="462">
        <f t="shared" si="9"/>
        <v>301</v>
      </c>
      <c r="AB319" s="462">
        <f t="shared" si="12"/>
        <v>22</v>
      </c>
      <c r="AC319" s="462" t="str" cm="1">
        <f t="array" aca="1" ref="AC319" ca="1">INDIRECT(INDIRECT("A" &amp; (AA319)) &amp; "!J" &amp; AB319)</f>
        <v>tbd</v>
      </c>
    </row>
    <row r="320" spans="1:29" s="461" customFormat="1" ht="14.65" hidden="1" customHeight="1" x14ac:dyDescent="0.3">
      <c r="A320" s="473"/>
      <c r="B320" s="1038" t="str">
        <f t="shared" ca="1" si="11"/>
        <v>Not included</v>
      </c>
      <c r="C320" s="1039"/>
      <c r="D320" s="1040" t="str" cm="1">
        <f t="array" aca="1" ref="D320" ca="1">IF(ISTEXT(AC320),INDIRECT(INDIRECT("A" &amp; (AA320)) &amp; "!C" &amp; AB320),"")</f>
        <v>ICM Welding in IL</v>
      </c>
      <c r="E320" s="1041"/>
      <c r="F320" s="1041"/>
      <c r="G320" s="1042"/>
      <c r="Z320" s="472" t="str" cm="1">
        <f t="array" aca="1" ref="Z320" ca="1">IF((B320=""),"Hide",IF(B320 = "Not included","Hide",IF(AND(B320&lt;&gt;"",(INDIRECT("Z"&amp; INDIRECT("AA" &amp; ROW()))="Show")),"Show","Hide")))</f>
        <v>Hide</v>
      </c>
      <c r="AA320" s="462">
        <f t="shared" si="9"/>
        <v>301</v>
      </c>
      <c r="AB320" s="462">
        <f t="shared" si="12"/>
        <v>23</v>
      </c>
      <c r="AC320" s="462" t="str" cm="1">
        <f t="array" aca="1" ref="AC320" ca="1">INDIRECT(INDIRECT("A" &amp; (AA320)) &amp; "!J" &amp; AB320)</f>
        <v>tbd</v>
      </c>
    </row>
    <row r="321" spans="1:29" s="461" customFormat="1" ht="14.65" hidden="1" customHeight="1" x14ac:dyDescent="0.3">
      <c r="A321" s="473"/>
      <c r="B321" s="1038" t="str">
        <f t="shared" ca="1" si="11"/>
        <v>Not included</v>
      </c>
      <c r="C321" s="1039"/>
      <c r="D321" s="1040" t="str" cm="1">
        <f t="array" aca="1" ref="D321" ca="1">IF(ISTEXT(AC321),INDIRECT(INDIRECT("A" &amp; (AA321)) &amp; "!C" &amp; AB321),"")</f>
        <v>Connecting additional Components</v>
      </c>
      <c r="E321" s="1041"/>
      <c r="F321" s="1041"/>
      <c r="G321" s="1042"/>
      <c r="Z321" s="472" t="str" cm="1">
        <f t="array" aca="1" ref="Z321" ca="1">IF((B321=""),"Hide",IF(B321 = "Not included","Hide",IF(AND(B321&lt;&gt;"",(INDIRECT("Z"&amp; INDIRECT("AA" &amp; ROW()))="Show")),"Show","Hide")))</f>
        <v>Hide</v>
      </c>
      <c r="AA321" s="462">
        <f t="shared" si="9"/>
        <v>301</v>
      </c>
      <c r="AB321" s="462">
        <f t="shared" si="12"/>
        <v>24</v>
      </c>
      <c r="AC321" s="462" t="str" cm="1">
        <f t="array" aca="1" ref="AC321" ca="1">INDIRECT(INDIRECT("A" &amp; (AA321)) &amp; "!J" &amp; AB321)</f>
        <v>tbd</v>
      </c>
    </row>
    <row r="322" spans="1:29" s="461" customFormat="1" ht="14.65" hidden="1" customHeight="1" x14ac:dyDescent="0.3">
      <c r="A322" s="473"/>
      <c r="B322" s="1038" t="str">
        <f t="shared" ca="1" si="11"/>
        <v>Not included</v>
      </c>
      <c r="C322" s="1039"/>
      <c r="D322" s="1040" t="str" cm="1">
        <f t="array" aca="1" ref="D322" ca="1">IF(ISTEXT(AC322),INDIRECT(INDIRECT("A" &amp; (AA322)) &amp; "!C" &amp; AB322),"")</f>
        <v>IL Collation</v>
      </c>
      <c r="E322" s="1041"/>
      <c r="F322" s="1041"/>
      <c r="G322" s="1042"/>
      <c r="Z322" s="472" t="str" cm="1">
        <f t="array" aca="1" ref="Z322" ca="1">IF((B322=""),"Hide",IF(B322 = "Not included","Hide",IF(AND(B322&lt;&gt;"",(INDIRECT("Z"&amp; INDIRECT("AA" &amp; ROW()))="Show")),"Show","Hide")))</f>
        <v>Hide</v>
      </c>
      <c r="AA322" s="462">
        <f t="shared" si="9"/>
        <v>301</v>
      </c>
      <c r="AB322" s="462">
        <f t="shared" si="12"/>
        <v>25</v>
      </c>
      <c r="AC322" s="462" t="str" cm="1">
        <f t="array" aca="1" ref="AC322" ca="1">INDIRECT(INDIRECT("A" &amp; (AA322)) &amp; "!J" &amp; AB322)</f>
        <v>tbd</v>
      </c>
    </row>
    <row r="323" spans="1:29" s="461" customFormat="1" ht="14.65" hidden="1" customHeight="1" x14ac:dyDescent="0.3">
      <c r="A323" s="473"/>
      <c r="B323" s="1038" t="str">
        <f t="shared" ca="1" si="11"/>
        <v>Not included</v>
      </c>
      <c r="C323" s="1039"/>
      <c r="D323" s="1040" t="str" cm="1">
        <f t="array" aca="1" ref="D323" ca="1">IF(ISTEXT(AC323),INDIRECT(INDIRECT("A" &amp; (AA323)) &amp; "!C" &amp; AB323),"")</f>
        <v>IL Void filling</v>
      </c>
      <c r="E323" s="1041"/>
      <c r="F323" s="1041"/>
      <c r="G323" s="1042"/>
      <c r="Z323" s="472" t="str" cm="1">
        <f t="array" aca="1" ref="Z323" ca="1">IF((B323=""),"Hide",IF(B323 = "Not included","Hide",IF(AND(B323&lt;&gt;"",(INDIRECT("Z"&amp; INDIRECT("AA" &amp; ROW()))="Show")),"Show","Hide")))</f>
        <v>Hide</v>
      </c>
      <c r="AA323" s="462">
        <f t="shared" si="9"/>
        <v>301</v>
      </c>
      <c r="AB323" s="462">
        <f t="shared" si="12"/>
        <v>26</v>
      </c>
      <c r="AC323" s="462" t="str" cm="1">
        <f t="array" aca="1" ref="AC323" ca="1">INDIRECT(INDIRECT("A" &amp; (AA323)) &amp; "!J" &amp; AB323)</f>
        <v>tbd</v>
      </c>
    </row>
    <row r="324" spans="1:29" s="461" customFormat="1" ht="14.65" hidden="1" customHeight="1" x14ac:dyDescent="0.3">
      <c r="A324" s="473"/>
      <c r="B324" s="1038" t="str">
        <f t="shared" ca="1" si="11"/>
        <v>Not included</v>
      </c>
      <c r="C324" s="1039"/>
      <c r="D324" s="1040" t="str" cm="1">
        <f t="array" aca="1" ref="D324" ca="1">IF(ISTEXT(AC324),INDIRECT(INDIRECT("A" &amp; (AA324)) &amp; "!C" &amp; AB324),"")</f>
        <v>IL Lamination</v>
      </c>
      <c r="E324" s="1041"/>
      <c r="F324" s="1041"/>
      <c r="G324" s="1042"/>
      <c r="Z324" s="472" t="str" cm="1">
        <f t="array" aca="1" ref="Z324" ca="1">IF((B324=""),"Hide",IF(B324 = "Not included","Hide",IF(AND(B324&lt;&gt;"",(INDIRECT("Z"&amp; INDIRECT("AA" &amp; ROW()))="Show")),"Show","Hide")))</f>
        <v>Hide</v>
      </c>
      <c r="AA324" s="462">
        <f t="shared" si="9"/>
        <v>301</v>
      </c>
      <c r="AB324" s="462">
        <f t="shared" si="12"/>
        <v>27</v>
      </c>
      <c r="AC324" s="462" t="str" cm="1">
        <f t="array" aca="1" ref="AC324" ca="1">INDIRECT(INDIRECT("A" &amp; (AA324)) &amp; "!J" &amp; AB324)</f>
        <v>tbd</v>
      </c>
    </row>
    <row r="325" spans="1:29" s="461" customFormat="1" ht="14.65" hidden="1" customHeight="1" x14ac:dyDescent="0.3">
      <c r="A325" s="473"/>
      <c r="B325" s="1038" t="str">
        <f t="shared" ca="1" si="11"/>
        <v>Not included</v>
      </c>
      <c r="C325" s="1039"/>
      <c r="D325" s="1040" t="str" cm="1">
        <f t="array" aca="1" ref="D325" ca="1">IF(ISTEXT(AC325),INDIRECT(INDIRECT("A" &amp; (AA325)) &amp; "!C" &amp; AB325),"")</f>
        <v>Electrical Test</v>
      </c>
      <c r="E325" s="1041"/>
      <c r="F325" s="1041"/>
      <c r="G325" s="1042"/>
      <c r="Z325" s="472" t="str" cm="1">
        <f t="array" aca="1" ref="Z325" ca="1">IF((B325=""),"Hide",IF(B325 = "Not included","Hide",IF(AND(B325&lt;&gt;"",(INDIRECT("Z"&amp; INDIRECT("AA" &amp; ROW()))="Show")),"Show","Hide")))</f>
        <v>Hide</v>
      </c>
      <c r="AA325" s="462">
        <f t="shared" si="9"/>
        <v>301</v>
      </c>
      <c r="AB325" s="462">
        <f t="shared" si="12"/>
        <v>28</v>
      </c>
      <c r="AC325" s="462" t="str" cm="1">
        <f t="array" aca="1" ref="AC325" ca="1">INDIRECT(INDIRECT("A" &amp; (AA325)) &amp; "!J" &amp; AB325)</f>
        <v>tbd</v>
      </c>
    </row>
    <row r="326" spans="1:29" s="461" customFormat="1" ht="14.65" hidden="1" customHeight="1" x14ac:dyDescent="0.3">
      <c r="A326" s="473"/>
      <c r="B326" s="1038" t="str">
        <f t="shared" ca="1" si="11"/>
        <v>Not included</v>
      </c>
      <c r="C326" s="1039"/>
      <c r="D326" s="1040" t="str" cm="1">
        <f t="array" aca="1" ref="D326" ca="1">IF(ISTEXT(AC326),INDIRECT(INDIRECT("A" &amp; (AA326)) &amp; "!C" &amp; AB326),"")</f>
        <v>OS Loading</v>
      </c>
      <c r="E326" s="1041"/>
      <c r="F326" s="1041"/>
      <c r="G326" s="1042"/>
      <c r="Z326" s="472" t="str" cm="1">
        <f t="array" aca="1" ref="Z326" ca="1">IF((B326=""),"Hide",IF(B326 = "Not included","Hide",IF(AND(B326&lt;&gt;"",(INDIRECT("Z"&amp; INDIRECT("AA" &amp; ROW()))="Show")),"Show","Hide")))</f>
        <v>Hide</v>
      </c>
      <c r="AA326" s="462">
        <f t="shared" si="9"/>
        <v>301</v>
      </c>
      <c r="AB326" s="462">
        <f t="shared" si="12"/>
        <v>29</v>
      </c>
      <c r="AC326" s="462" t="str" cm="1">
        <f t="array" aca="1" ref="AC326" ca="1">INDIRECT(INDIRECT("A" &amp; (AA326)) &amp; "!J" &amp; AB326)</f>
        <v>tbd</v>
      </c>
    </row>
    <row r="327" spans="1:29" s="461" customFormat="1" ht="14.65" hidden="1" customHeight="1" x14ac:dyDescent="0.3">
      <c r="A327" s="473"/>
      <c r="B327" s="1038" t="str">
        <f t="shared" ca="1" si="11"/>
        <v>Not included</v>
      </c>
      <c r="C327" s="1039"/>
      <c r="D327" s="1040" t="str" cm="1">
        <f t="array" aca="1" ref="D327" ca="1">IF(ISTEXT(AC327),INDIRECT(INDIRECT("A" &amp; (AA327)) &amp; "!C" &amp; AB327),"")</f>
        <v>Other Process Steps</v>
      </c>
      <c r="E327" s="1041"/>
      <c r="F327" s="1041"/>
      <c r="G327" s="1042"/>
      <c r="Z327" s="472" t="str" cm="1">
        <f t="array" aca="1" ref="Z327" ca="1">IF((B327=""),"Hide",IF(B327 = "Not included","Hide",IF(AND(B327&lt;&gt;"",(INDIRECT("Z"&amp; INDIRECT("AA" &amp; ROW()))="Show")),"Show","Hide")))</f>
        <v>Hide</v>
      </c>
      <c r="AA327" s="462">
        <f t="shared" si="9"/>
        <v>301</v>
      </c>
      <c r="AB327" s="462">
        <f t="shared" si="12"/>
        <v>30</v>
      </c>
      <c r="AC327" s="462" t="str" cm="1">
        <f t="array" aca="1" ref="AC327" ca="1">INDIRECT(INDIRECT("A" &amp; (AA327)) &amp; "!J" &amp; AB327)</f>
        <v>tbd</v>
      </c>
    </row>
    <row r="328" spans="1:29" s="461" customFormat="1" ht="14.65" hidden="1" customHeight="1" x14ac:dyDescent="0.3">
      <c r="A328" s="473"/>
      <c r="B328" s="1038" t="str">
        <f t="shared" ca="1" si="11"/>
        <v>Not included</v>
      </c>
      <c r="C328" s="1039"/>
      <c r="D328" s="1040" t="str" cm="1">
        <f t="array" aca="1" ref="D328" ca="1">IF(ISTEXT(AC328),INDIRECT(INDIRECT("A" &amp; (AA328)) &amp; "!C" &amp; AB328),"")</f>
        <v>Periodic (daily, weekly, etc) controls by Operator, QC, etc, not mentioned above</v>
      </c>
      <c r="E328" s="1041"/>
      <c r="F328" s="1041"/>
      <c r="G328" s="1042"/>
      <c r="Z328" s="472" t="str" cm="1">
        <f t="array" aca="1" ref="Z328" ca="1">IF((B328=""),"Hide",IF(B328 = "Not included","Hide",IF(AND(B328&lt;&gt;"",(INDIRECT("Z"&amp; INDIRECT("AA" &amp; ROW()))="Show")),"Show","Hide")))</f>
        <v>Hide</v>
      </c>
      <c r="AA328" s="462">
        <f t="shared" si="9"/>
        <v>301</v>
      </c>
      <c r="AB328" s="462">
        <f t="shared" si="12"/>
        <v>31</v>
      </c>
      <c r="AC328" s="462" t="str" cm="1">
        <f t="array" aca="1" ref="AC328" ca="1">INDIRECT(INDIRECT("A" &amp; (AA328)) &amp; "!J" &amp; AB328)</f>
        <v>tbd</v>
      </c>
    </row>
    <row r="329" spans="1:29" s="461" customFormat="1" ht="14.65" hidden="1" customHeight="1" x14ac:dyDescent="0.3">
      <c r="A329" s="473"/>
      <c r="B329" s="1038" t="str">
        <f t="shared" ca="1" si="11"/>
        <v>Not included</v>
      </c>
      <c r="C329" s="1039"/>
      <c r="D329" s="1040" t="str" cm="1">
        <f t="array" aca="1" ref="D329" ca="1">IF(ISTEXT(AC329),INDIRECT(INDIRECT("A" &amp; (AA329)) &amp; "!C" &amp; AB329),"")</f>
        <v>Maintenance Controls, eg weekly and monthly controls by Maintenance, not mentioned above</v>
      </c>
      <c r="E329" s="1041"/>
      <c r="F329" s="1041"/>
      <c r="G329" s="1042"/>
      <c r="Z329" s="472" t="str" cm="1">
        <f t="array" aca="1" ref="Z329" ca="1">IF((B329=""),"Hide",IF(B329 = "Not included","Hide",IF(AND(B329&lt;&gt;"",(INDIRECT("Z"&amp; INDIRECT("AA" &amp; ROW()))="Show")),"Show","Hide")))</f>
        <v>Hide</v>
      </c>
      <c r="AA329" s="462">
        <f t="shared" si="9"/>
        <v>301</v>
      </c>
      <c r="AB329" s="462">
        <f t="shared" si="12"/>
        <v>32</v>
      </c>
      <c r="AC329" s="462" t="str" cm="1">
        <f t="array" aca="1" ref="AC329" ca="1">INDIRECT(INDIRECT("A" &amp; (AA329)) &amp; "!J" &amp; AB329)</f>
        <v>tbd</v>
      </c>
    </row>
    <row r="330" spans="1:29" s="461" customFormat="1" ht="14.65" hidden="1" customHeight="1" x14ac:dyDescent="0.3">
      <c r="A330" s="473"/>
      <c r="B330" s="1038" t="str">
        <f t="shared" ca="1" si="11"/>
        <v/>
      </c>
      <c r="C330" s="1039"/>
      <c r="D330" s="1040" t="str" cm="1">
        <f t="array" aca="1" ref="D330" ca="1">IF(ISTEXT(AC330),INDIRECT(INDIRECT("A" &amp; (AA330)) &amp; "!C" &amp; AB330),"")</f>
        <v/>
      </c>
      <c r="E330" s="1041"/>
      <c r="F330" s="1041"/>
      <c r="G330" s="1042"/>
      <c r="Z330" s="472" t="str" cm="1">
        <f t="array" aca="1" ref="Z330" ca="1">IF((B330=""),"Hide",IF(B330 = "Not included","Hide",IF(AND(B330&lt;&gt;"",(INDIRECT("Z"&amp; INDIRECT("AA" &amp; ROW()))="Show")),"Show","Hide")))</f>
        <v>Hide</v>
      </c>
      <c r="AA330" s="462">
        <f t="shared" ref="AA330:AA393" si="13">QUOTIENT(ROW(),100)*100 + 1</f>
        <v>301</v>
      </c>
      <c r="AB330" s="462">
        <f t="shared" si="12"/>
        <v>33</v>
      </c>
      <c r="AC330" s="462" cm="1">
        <f t="array" aca="1" ref="AC330" ca="1">INDIRECT(INDIRECT("A" &amp; (AA330)) &amp; "!J" &amp; AB330)</f>
        <v>0</v>
      </c>
    </row>
    <row r="331" spans="1:29" s="461" customFormat="1" ht="14.65" hidden="1" customHeight="1" x14ac:dyDescent="0.3">
      <c r="A331" s="473"/>
      <c r="B331" s="1038" t="str">
        <f t="shared" ca="1" si="11"/>
        <v/>
      </c>
      <c r="C331" s="1039"/>
      <c r="D331" s="1040" t="str" cm="1">
        <f t="array" aca="1" ref="D331" ca="1">IF(ISTEXT(AC331),INDIRECT(INDIRECT("A" &amp; (AA331)) &amp; "!C" &amp; AB331),"")</f>
        <v/>
      </c>
      <c r="E331" s="1041"/>
      <c r="F331" s="1041"/>
      <c r="G331" s="1042"/>
      <c r="Z331" s="472" t="str" cm="1">
        <f t="array" aca="1" ref="Z331" ca="1">IF((B331=""),"Hide",IF(B331 = "Not included","Hide",IF(AND(B331&lt;&gt;"",(INDIRECT("Z"&amp; INDIRECT("AA" &amp; ROW()))="Show")),"Show","Hide")))</f>
        <v>Hide</v>
      </c>
      <c r="AA331" s="462">
        <f t="shared" si="13"/>
        <v>301</v>
      </c>
      <c r="AB331" s="462">
        <f t="shared" si="12"/>
        <v>34</v>
      </c>
      <c r="AC331" s="462" cm="1">
        <f t="array" aca="1" ref="AC331" ca="1">INDIRECT(INDIRECT("A" &amp; (AA331)) &amp; "!J" &amp; AB331)</f>
        <v>0</v>
      </c>
    </row>
    <row r="332" spans="1:29" s="461" customFormat="1" ht="14.65" hidden="1" customHeight="1" x14ac:dyDescent="0.3">
      <c r="A332" s="473"/>
      <c r="B332" s="1038" t="str">
        <f t="shared" ca="1" si="11"/>
        <v/>
      </c>
      <c r="C332" s="1039"/>
      <c r="D332" s="1040" t="str" cm="1">
        <f t="array" aca="1" ref="D332" ca="1">IF(ISTEXT(AC332),INDIRECT(INDIRECT("A" &amp; (AA332)) &amp; "!C" &amp; AB332),"")</f>
        <v/>
      </c>
      <c r="E332" s="1041"/>
      <c r="F332" s="1041"/>
      <c r="G332" s="1042"/>
      <c r="Z332" s="472" t="str" cm="1">
        <f t="array" aca="1" ref="Z332" ca="1">IF((B332=""),"Hide",IF(B332 = "Not included","Hide",IF(AND(B332&lt;&gt;"",(INDIRECT("Z"&amp; INDIRECT("AA" &amp; ROW()))="Show")),"Show","Hide")))</f>
        <v>Hide</v>
      </c>
      <c r="AA332" s="462">
        <f t="shared" si="13"/>
        <v>301</v>
      </c>
      <c r="AB332" s="462">
        <f t="shared" si="12"/>
        <v>35</v>
      </c>
      <c r="AC332" s="462" cm="1">
        <f t="array" aca="1" ref="AC332" ca="1">INDIRECT(INDIRECT("A" &amp; (AA332)) &amp; "!J" &amp; AB332)</f>
        <v>0</v>
      </c>
    </row>
    <row r="333" spans="1:29" s="461" customFormat="1" ht="14.65" hidden="1" customHeight="1" x14ac:dyDescent="0.3">
      <c r="A333" s="473"/>
      <c r="B333" s="1038" t="str">
        <f t="shared" ca="1" si="11"/>
        <v/>
      </c>
      <c r="C333" s="1039"/>
      <c r="D333" s="1040" t="str" cm="1">
        <f t="array" aca="1" ref="D333" ca="1">IF(ISTEXT(AC333),INDIRECT(INDIRECT("A" &amp; (AA333)) &amp; "!C" &amp; AB333),"")</f>
        <v/>
      </c>
      <c r="E333" s="1041"/>
      <c r="F333" s="1041"/>
      <c r="G333" s="1042"/>
      <c r="Z333" s="472" t="str" cm="1">
        <f t="array" aca="1" ref="Z333" ca="1">IF((B333=""),"Hide",IF(B333 = "Not included","Hide",IF(AND(B333&lt;&gt;"",(INDIRECT("Z"&amp; INDIRECT("AA" &amp; ROW()))="Show")),"Show","Hide")))</f>
        <v>Hide</v>
      </c>
      <c r="AA333" s="462">
        <f t="shared" si="13"/>
        <v>301</v>
      </c>
      <c r="AB333" s="462">
        <f t="shared" si="12"/>
        <v>36</v>
      </c>
      <c r="AC333" s="462" cm="1">
        <f t="array" aca="1" ref="AC333" ca="1">INDIRECT(INDIRECT("A" &amp; (AA333)) &amp; "!J" &amp; AB333)</f>
        <v>0</v>
      </c>
    </row>
    <row r="334" spans="1:29" s="461" customFormat="1" ht="14.65" hidden="1" customHeight="1" x14ac:dyDescent="0.3">
      <c r="A334" s="473"/>
      <c r="B334" s="1038" t="str">
        <f t="shared" ca="1" si="11"/>
        <v/>
      </c>
      <c r="C334" s="1039"/>
      <c r="D334" s="1040" t="str" cm="1">
        <f t="array" aca="1" ref="D334" ca="1">IF(ISTEXT(AC334),INDIRECT(INDIRECT("A" &amp; (AA334)) &amp; "!C" &amp; AB334),"")</f>
        <v/>
      </c>
      <c r="E334" s="1041"/>
      <c r="F334" s="1041"/>
      <c r="G334" s="1042"/>
      <c r="Z334" s="472" t="str" cm="1">
        <f t="array" aca="1" ref="Z334" ca="1">IF((B334=""),"Hide",IF(B334 = "Not included","Hide",IF(AND(B334&lt;&gt;"",(INDIRECT("Z"&amp; INDIRECT("AA" &amp; ROW()))="Show")),"Show","Hide")))</f>
        <v>Hide</v>
      </c>
      <c r="AA334" s="462">
        <f t="shared" si="13"/>
        <v>301</v>
      </c>
      <c r="AB334" s="462">
        <f t="shared" si="12"/>
        <v>37</v>
      </c>
      <c r="AC334" s="462" cm="1">
        <f t="array" aca="1" ref="AC334" ca="1">INDIRECT(INDIRECT("A" &amp; (AA334)) &amp; "!J" &amp; AB334)</f>
        <v>0</v>
      </c>
    </row>
    <row r="335" spans="1:29" s="461" customFormat="1" ht="14.65" hidden="1" customHeight="1" x14ac:dyDescent="0.3">
      <c r="A335" s="473"/>
      <c r="B335" s="1038" t="str">
        <f t="shared" ca="1" si="11"/>
        <v/>
      </c>
      <c r="C335" s="1039"/>
      <c r="D335" s="1040" t="str" cm="1">
        <f t="array" aca="1" ref="D335" ca="1">IF(ISTEXT(AC335),INDIRECT(INDIRECT("A" &amp; (AA335)) &amp; "!C" &amp; AB335),"")</f>
        <v/>
      </c>
      <c r="E335" s="1041"/>
      <c r="F335" s="1041"/>
      <c r="G335" s="1042"/>
      <c r="Z335" s="472" t="str" cm="1">
        <f t="array" aca="1" ref="Z335" ca="1">IF((B335=""),"Hide",IF(B335 = "Not included","Hide",IF(AND(B335&lt;&gt;"",(INDIRECT("Z"&amp; INDIRECT("AA" &amp; ROW()))="Show")),"Show","Hide")))</f>
        <v>Hide</v>
      </c>
      <c r="AA335" s="462">
        <f t="shared" si="13"/>
        <v>301</v>
      </c>
      <c r="AB335" s="462">
        <f t="shared" si="12"/>
        <v>38</v>
      </c>
      <c r="AC335" s="462" cm="1">
        <f t="array" aca="1" ref="AC335" ca="1">INDIRECT(INDIRECT("A" &amp; (AA335)) &amp; "!J" &amp; AB335)</f>
        <v>0</v>
      </c>
    </row>
    <row r="336" spans="1:29" s="461" customFormat="1" ht="14.65" hidden="1" customHeight="1" x14ac:dyDescent="0.3">
      <c r="A336" s="473"/>
      <c r="B336" s="1038" t="str">
        <f t="shared" ca="1" si="11"/>
        <v/>
      </c>
      <c r="C336" s="1039"/>
      <c r="D336" s="1040" t="str" cm="1">
        <f t="array" aca="1" ref="D336" ca="1">IF(ISTEXT(AC336),INDIRECT(INDIRECT("A" &amp; (AA336)) &amp; "!C" &amp; AB336),"")</f>
        <v/>
      </c>
      <c r="E336" s="1041"/>
      <c r="F336" s="1041"/>
      <c r="G336" s="1042"/>
      <c r="Z336" s="472" t="str" cm="1">
        <f t="array" aca="1" ref="Z336" ca="1">IF((B336=""),"Hide",IF(B336 = "Not included","Hide",IF(AND(B336&lt;&gt;"",(INDIRECT("Z"&amp; INDIRECT("AA" &amp; ROW()))="Show")),"Show","Hide")))</f>
        <v>Hide</v>
      </c>
      <c r="AA336" s="462">
        <f t="shared" si="13"/>
        <v>301</v>
      </c>
      <c r="AB336" s="462">
        <f t="shared" si="12"/>
        <v>39</v>
      </c>
      <c r="AC336" s="462" cm="1">
        <f t="array" aca="1" ref="AC336" ca="1">INDIRECT(INDIRECT("A" &amp; (AA336)) &amp; "!J" &amp; AB336)</f>
        <v>0</v>
      </c>
    </row>
    <row r="337" spans="1:29" s="461" customFormat="1" ht="14.65" hidden="1" customHeight="1" x14ac:dyDescent="0.3">
      <c r="A337" s="473"/>
      <c r="B337" s="1038" t="str">
        <f t="shared" ca="1" si="11"/>
        <v/>
      </c>
      <c r="C337" s="1039"/>
      <c r="D337" s="1040" t="str" cm="1">
        <f t="array" aca="1" ref="D337" ca="1">IF(ISTEXT(AC337),INDIRECT(INDIRECT("A" &amp; (AA337)) &amp; "!C" &amp; AB337),"")</f>
        <v/>
      </c>
      <c r="E337" s="1041"/>
      <c r="F337" s="1041"/>
      <c r="G337" s="1042"/>
      <c r="Z337" s="472" t="str" cm="1">
        <f t="array" aca="1" ref="Z337" ca="1">IF((B337=""),"Hide",IF(B337 = "Not included","Hide",IF(AND(B337&lt;&gt;"",(INDIRECT("Z"&amp; INDIRECT("AA" &amp; ROW()))="Show")),"Show","Hide")))</f>
        <v>Hide</v>
      </c>
      <c r="AA337" s="462">
        <f t="shared" si="13"/>
        <v>301</v>
      </c>
      <c r="AB337" s="462">
        <f t="shared" si="12"/>
        <v>40</v>
      </c>
      <c r="AC337" s="462" cm="1">
        <f t="array" aca="1" ref="AC337" ca="1">INDIRECT(INDIRECT("A" &amp; (AA337)) &amp; "!J" &amp; AB337)</f>
        <v>0</v>
      </c>
    </row>
    <row r="338" spans="1:29" s="461" customFormat="1" ht="14.65" hidden="1" customHeight="1" x14ac:dyDescent="0.3">
      <c r="A338" s="473"/>
      <c r="B338" s="1038" t="str">
        <f t="shared" ca="1" si="11"/>
        <v/>
      </c>
      <c r="C338" s="1039"/>
      <c r="D338" s="1040" t="str" cm="1">
        <f t="array" aca="1" ref="D338" ca="1">IF(ISTEXT(AC338),INDIRECT(INDIRECT("A" &amp; (AA338)) &amp; "!C" &amp; AB338),"")</f>
        <v/>
      </c>
      <c r="E338" s="1041"/>
      <c r="F338" s="1041"/>
      <c r="G338" s="1042"/>
      <c r="Z338" s="472" t="str" cm="1">
        <f t="array" aca="1" ref="Z338" ca="1">IF((B338=""),"Hide",IF(B338 = "Not included","Hide",IF(AND(B338&lt;&gt;"",(INDIRECT("Z"&amp; INDIRECT("AA" &amp; ROW()))="Show")),"Show","Hide")))</f>
        <v>Hide</v>
      </c>
      <c r="AA338" s="462">
        <f t="shared" si="13"/>
        <v>301</v>
      </c>
      <c r="AB338" s="462">
        <f t="shared" si="12"/>
        <v>41</v>
      </c>
      <c r="AC338" s="462" cm="1">
        <f t="array" aca="1" ref="AC338" ca="1">INDIRECT(INDIRECT("A" &amp; (AA338)) &amp; "!J" &amp; AB338)</f>
        <v>0</v>
      </c>
    </row>
    <row r="339" spans="1:29" s="461" customFormat="1" ht="14.65" hidden="1" customHeight="1" x14ac:dyDescent="0.3">
      <c r="A339" s="473"/>
      <c r="B339" s="1038" t="str">
        <f t="shared" ca="1" si="11"/>
        <v/>
      </c>
      <c r="C339" s="1039"/>
      <c r="D339" s="1040" t="str" cm="1">
        <f t="array" aca="1" ref="D339" ca="1">IF(ISTEXT(AC339),INDIRECT(INDIRECT("A" &amp; (AA339)) &amp; "!C" &amp; AB339),"")</f>
        <v/>
      </c>
      <c r="E339" s="1041"/>
      <c r="F339" s="1041"/>
      <c r="G339" s="1042"/>
      <c r="Z339" s="472" t="str" cm="1">
        <f t="array" aca="1" ref="Z339" ca="1">IF((B339=""),"Hide",IF(B339 = "Not included","Hide",IF(AND(B339&lt;&gt;"",(INDIRECT("Z"&amp; INDIRECT("AA" &amp; ROW()))="Show")),"Show","Hide")))</f>
        <v>Hide</v>
      </c>
      <c r="AA339" s="462">
        <f t="shared" si="13"/>
        <v>301</v>
      </c>
      <c r="AB339" s="462">
        <f t="shared" si="12"/>
        <v>42</v>
      </c>
      <c r="AC339" s="462" cm="1">
        <f t="array" aca="1" ref="AC339" ca="1">INDIRECT(INDIRECT("A" &amp; (AA339)) &amp; "!J" &amp; AB339)</f>
        <v>0</v>
      </c>
    </row>
    <row r="340" spans="1:29" s="461" customFormat="1" ht="14.65" hidden="1" customHeight="1" x14ac:dyDescent="0.3">
      <c r="A340" s="473"/>
      <c r="B340" s="1038" t="str">
        <f t="shared" ca="1" si="11"/>
        <v/>
      </c>
      <c r="C340" s="1039"/>
      <c r="D340" s="1040" t="str" cm="1">
        <f t="array" aca="1" ref="D340" ca="1">IF(ISTEXT(AC340),INDIRECT(INDIRECT("A" &amp; (AA340)) &amp; "!C" &amp; AB340),"")</f>
        <v/>
      </c>
      <c r="E340" s="1041"/>
      <c r="F340" s="1041"/>
      <c r="G340" s="1042"/>
      <c r="Z340" s="472" t="str" cm="1">
        <f t="array" aca="1" ref="Z340" ca="1">IF((B340=""),"Hide",IF(B340 = "Not included","Hide",IF(AND(B340&lt;&gt;"",(INDIRECT("Z"&amp; INDIRECT("AA" &amp; ROW()))="Show")),"Show","Hide")))</f>
        <v>Hide</v>
      </c>
      <c r="AA340" s="462">
        <f t="shared" si="13"/>
        <v>301</v>
      </c>
      <c r="AB340" s="462">
        <f t="shared" si="12"/>
        <v>43</v>
      </c>
      <c r="AC340" s="462" cm="1">
        <f t="array" aca="1" ref="AC340" ca="1">INDIRECT(INDIRECT("A" &amp; (AA340)) &amp; "!J" &amp; AB340)</f>
        <v>0</v>
      </c>
    </row>
    <row r="341" spans="1:29" s="461" customFormat="1" ht="14.65" hidden="1" customHeight="1" x14ac:dyDescent="0.3">
      <c r="A341" s="473"/>
      <c r="B341" s="1038" t="str">
        <f t="shared" ca="1" si="11"/>
        <v/>
      </c>
      <c r="C341" s="1039"/>
      <c r="D341" s="1040" t="str" cm="1">
        <f t="array" aca="1" ref="D341" ca="1">IF(ISTEXT(AC341),INDIRECT(INDIRECT("A" &amp; (AA341)) &amp; "!C" &amp; AB341),"")</f>
        <v/>
      </c>
      <c r="E341" s="1041"/>
      <c r="F341" s="1041"/>
      <c r="G341" s="1042"/>
      <c r="Z341" s="472" t="str" cm="1">
        <f t="array" aca="1" ref="Z341" ca="1">IF((B341=""),"Hide",IF(B341 = "Not included","Hide",IF(AND(B341&lt;&gt;"",(INDIRECT("Z"&amp; INDIRECT("AA" &amp; ROW()))="Show")),"Show","Hide")))</f>
        <v>Hide</v>
      </c>
      <c r="AA341" s="462">
        <f t="shared" si="13"/>
        <v>301</v>
      </c>
      <c r="AB341" s="462">
        <f t="shared" si="12"/>
        <v>44</v>
      </c>
      <c r="AC341" s="462" cm="1">
        <f t="array" aca="1" ref="AC341" ca="1">INDIRECT(INDIRECT("A" &amp; (AA341)) &amp; "!J" &amp; AB341)</f>
        <v>0</v>
      </c>
    </row>
    <row r="342" spans="1:29" s="461" customFormat="1" ht="14.65" hidden="1" customHeight="1" x14ac:dyDescent="0.3">
      <c r="A342" s="473"/>
      <c r="B342" s="1038" t="str">
        <f t="shared" ca="1" si="11"/>
        <v/>
      </c>
      <c r="C342" s="1039"/>
      <c r="D342" s="1040" t="str" cm="1">
        <f t="array" aca="1" ref="D342" ca="1">IF(ISTEXT(AC342),INDIRECT(INDIRECT("A" &amp; (AA342)) &amp; "!C" &amp; AB342),"")</f>
        <v/>
      </c>
      <c r="E342" s="1041"/>
      <c r="F342" s="1041"/>
      <c r="G342" s="1042"/>
      <c r="Z342" s="472" t="str" cm="1">
        <f t="array" aca="1" ref="Z342" ca="1">IF((B342=""),"Hide",IF(B342 = "Not included","Hide",IF(AND(B342&lt;&gt;"",(INDIRECT("Z"&amp; INDIRECT("AA" &amp; ROW()))="Show")),"Show","Hide")))</f>
        <v>Hide</v>
      </c>
      <c r="AA342" s="462">
        <f t="shared" si="13"/>
        <v>301</v>
      </c>
      <c r="AB342" s="462">
        <f t="shared" si="12"/>
        <v>45</v>
      </c>
      <c r="AC342" s="462" cm="1">
        <f t="array" aca="1" ref="AC342" ca="1">INDIRECT(INDIRECT("A" &amp; (AA342)) &amp; "!J" &amp; AB342)</f>
        <v>0</v>
      </c>
    </row>
    <row r="343" spans="1:29" s="461" customFormat="1" ht="14.65" hidden="1" customHeight="1" x14ac:dyDescent="0.3">
      <c r="A343" s="473"/>
      <c r="B343" s="1038" t="str">
        <f t="shared" ca="1" si="11"/>
        <v/>
      </c>
      <c r="C343" s="1039"/>
      <c r="D343" s="1040" t="str" cm="1">
        <f t="array" aca="1" ref="D343" ca="1">IF(ISTEXT(AC343),INDIRECT(INDIRECT("A" &amp; (AA343)) &amp; "!C" &amp; AB343),"")</f>
        <v/>
      </c>
      <c r="E343" s="1041"/>
      <c r="F343" s="1041"/>
      <c r="G343" s="1042"/>
      <c r="Z343" s="472" t="str" cm="1">
        <f t="array" aca="1" ref="Z343" ca="1">IF((B343=""),"Hide",IF(B343 = "Not included","Hide",IF(AND(B343&lt;&gt;"",(INDIRECT("Z"&amp; INDIRECT("AA" &amp; ROW()))="Show")),"Show","Hide")))</f>
        <v>Hide</v>
      </c>
      <c r="AA343" s="462">
        <f t="shared" si="13"/>
        <v>301</v>
      </c>
      <c r="AB343" s="462">
        <f t="shared" si="12"/>
        <v>46</v>
      </c>
      <c r="AC343" s="462" cm="1">
        <f t="array" aca="1" ref="AC343" ca="1">INDIRECT(INDIRECT("A" &amp; (AA343)) &amp; "!J" &amp; AB343)</f>
        <v>0</v>
      </c>
    </row>
    <row r="344" spans="1:29" s="461" customFormat="1" ht="14.65" hidden="1" customHeight="1" x14ac:dyDescent="0.3">
      <c r="A344" s="473"/>
      <c r="B344" s="1038" t="str">
        <f t="shared" ca="1" si="11"/>
        <v/>
      </c>
      <c r="C344" s="1039"/>
      <c r="D344" s="1040" t="str" cm="1">
        <f t="array" aca="1" ref="D344" ca="1">IF(ISTEXT(AC344),INDIRECT(INDIRECT("A" &amp; (AA344)) &amp; "!C" &amp; AB344),"")</f>
        <v/>
      </c>
      <c r="E344" s="1041"/>
      <c r="F344" s="1041"/>
      <c r="G344" s="1042"/>
      <c r="Z344" s="472" t="str" cm="1">
        <f t="array" aca="1" ref="Z344" ca="1">IF((B344=""),"Hide",IF(B344 = "Not included","Hide",IF(AND(B344&lt;&gt;"",(INDIRECT("Z"&amp; INDIRECT("AA" &amp; ROW()))="Show")),"Show","Hide")))</f>
        <v>Hide</v>
      </c>
      <c r="AA344" s="462">
        <f t="shared" si="13"/>
        <v>301</v>
      </c>
      <c r="AB344" s="462">
        <f t="shared" si="12"/>
        <v>47</v>
      </c>
      <c r="AC344" s="462" cm="1">
        <f t="array" aca="1" ref="AC344" ca="1">INDIRECT(INDIRECT("A" &amp; (AA344)) &amp; "!J" &amp; AB344)</f>
        <v>0</v>
      </c>
    </row>
    <row r="345" spans="1:29" s="461" customFormat="1" ht="14.65" hidden="1" customHeight="1" x14ac:dyDescent="0.3">
      <c r="A345" s="473"/>
      <c r="B345" s="1038" t="str">
        <f t="shared" ca="1" si="11"/>
        <v/>
      </c>
      <c r="C345" s="1039"/>
      <c r="D345" s="1040" t="str" cm="1">
        <f t="array" aca="1" ref="D345" ca="1">IF(ISTEXT(AC345),INDIRECT(INDIRECT("A" &amp; (AA345)) &amp; "!C" &amp; AB345),"")</f>
        <v/>
      </c>
      <c r="E345" s="1041"/>
      <c r="F345" s="1041"/>
      <c r="G345" s="1042"/>
      <c r="Z345" s="472" t="str" cm="1">
        <f t="array" aca="1" ref="Z345" ca="1">IF((B345=""),"Hide",IF(B345 = "Not included","Hide",IF(AND(B345&lt;&gt;"",(INDIRECT("Z"&amp; INDIRECT("AA" &amp; ROW()))="Show")),"Show","Hide")))</f>
        <v>Hide</v>
      </c>
      <c r="AA345" s="462">
        <f t="shared" si="13"/>
        <v>301</v>
      </c>
      <c r="AB345" s="462">
        <f t="shared" si="12"/>
        <v>48</v>
      </c>
      <c r="AC345" s="462" cm="1">
        <f t="array" aca="1" ref="AC345" ca="1">INDIRECT(INDIRECT("A" &amp; (AA345)) &amp; "!J" &amp; AB345)</f>
        <v>0</v>
      </c>
    </row>
    <row r="346" spans="1:29" s="461" customFormat="1" ht="14.65" hidden="1" customHeight="1" x14ac:dyDescent="0.3">
      <c r="A346" s="473"/>
      <c r="B346" s="1038" t="str">
        <f t="shared" ca="1" si="11"/>
        <v/>
      </c>
      <c r="C346" s="1039"/>
      <c r="D346" s="1040" t="str" cm="1">
        <f t="array" aca="1" ref="D346" ca="1">IF(ISTEXT(AC346),INDIRECT(INDIRECT("A" &amp; (AA346)) &amp; "!C" &amp; AB346),"")</f>
        <v/>
      </c>
      <c r="E346" s="1041"/>
      <c r="F346" s="1041"/>
      <c r="G346" s="1042"/>
      <c r="Z346" s="472" t="str" cm="1">
        <f t="array" aca="1" ref="Z346" ca="1">IF((B346=""),"Hide",IF(B346 = "Not included","Hide",IF(AND(B346&lt;&gt;"",(INDIRECT("Z"&amp; INDIRECT("AA" &amp; ROW()))="Show")),"Show","Hide")))</f>
        <v>Hide</v>
      </c>
      <c r="AA346" s="462">
        <f t="shared" si="13"/>
        <v>301</v>
      </c>
      <c r="AB346" s="462">
        <f t="shared" si="12"/>
        <v>49</v>
      </c>
      <c r="AC346" s="462" cm="1">
        <f t="array" aca="1" ref="AC346" ca="1">INDIRECT(INDIRECT("A" &amp; (AA346)) &amp; "!J" &amp; AB346)</f>
        <v>0</v>
      </c>
    </row>
    <row r="347" spans="1:29" s="461" customFormat="1" ht="14.65" hidden="1" customHeight="1" x14ac:dyDescent="0.3">
      <c r="A347" s="473"/>
      <c r="B347" s="1038" t="str">
        <f t="shared" ca="1" si="11"/>
        <v/>
      </c>
      <c r="C347" s="1039"/>
      <c r="D347" s="1040" t="str" cm="1">
        <f t="array" aca="1" ref="D347" ca="1">IF(ISTEXT(AC347),INDIRECT(INDIRECT("A" &amp; (AA347)) &amp; "!C" &amp; AB347),"")</f>
        <v/>
      </c>
      <c r="E347" s="1041"/>
      <c r="F347" s="1041"/>
      <c r="G347" s="1042"/>
      <c r="Z347" s="472" t="str" cm="1">
        <f t="array" aca="1" ref="Z347" ca="1">IF((B347=""),"Hide",IF(B347 = "Not included","Hide",IF(AND(B347&lt;&gt;"",(INDIRECT("Z"&amp; INDIRECT("AA" &amp; ROW()))="Show")),"Show","Hide")))</f>
        <v>Hide</v>
      </c>
      <c r="AA347" s="462">
        <f t="shared" si="13"/>
        <v>301</v>
      </c>
      <c r="AB347" s="462">
        <f t="shared" si="12"/>
        <v>50</v>
      </c>
      <c r="AC347" s="462" cm="1">
        <f t="array" aca="1" ref="AC347" ca="1">INDIRECT(INDIRECT("A" &amp; (AA347)) &amp; "!J" &amp; AB347)</f>
        <v>0</v>
      </c>
    </row>
    <row r="348" spans="1:29" s="461" customFormat="1" ht="14.65" hidden="1" customHeight="1" x14ac:dyDescent="0.3">
      <c r="A348" s="473"/>
      <c r="B348" s="1038" t="str">
        <f t="shared" ca="1" si="11"/>
        <v/>
      </c>
      <c r="C348" s="1039"/>
      <c r="D348" s="1040" t="str" cm="1">
        <f t="array" aca="1" ref="D348" ca="1">IF(ISTEXT(AC348),INDIRECT(INDIRECT("A" &amp; (AA348)) &amp; "!C" &amp; AB348),"")</f>
        <v/>
      </c>
      <c r="E348" s="1041"/>
      <c r="F348" s="1041"/>
      <c r="G348" s="1042"/>
      <c r="Z348" s="472" t="str" cm="1">
        <f t="array" aca="1" ref="Z348" ca="1">IF((B348=""),"Hide",IF(B348 = "Not included","Hide",IF(AND(B348&lt;&gt;"",(INDIRECT("Z"&amp; INDIRECT("AA" &amp; ROW()))="Show")),"Show","Hide")))</f>
        <v>Hide</v>
      </c>
      <c r="AA348" s="462">
        <f t="shared" si="13"/>
        <v>301</v>
      </c>
      <c r="AB348" s="462">
        <f t="shared" si="12"/>
        <v>51</v>
      </c>
      <c r="AC348" s="462" cm="1">
        <f t="array" aca="1" ref="AC348" ca="1">INDIRECT(INDIRECT("A" &amp; (AA348)) &amp; "!J" &amp; AB348)</f>
        <v>0</v>
      </c>
    </row>
    <row r="349" spans="1:29" s="461" customFormat="1" ht="14.65" hidden="1" customHeight="1" thickBot="1" x14ac:dyDescent="0.35">
      <c r="A349" s="474"/>
      <c r="B349" s="1033" t="str">
        <f t="shared" ca="1" si="11"/>
        <v/>
      </c>
      <c r="C349" s="1034"/>
      <c r="D349" s="1035" t="str" cm="1">
        <f t="array" aca="1" ref="D349" ca="1">IF(ISTEXT(AC349),INDIRECT(INDIRECT("A" &amp; (AA349)) &amp; "!C" &amp; AB349),"")</f>
        <v/>
      </c>
      <c r="E349" s="1036"/>
      <c r="F349" s="1036"/>
      <c r="G349" s="1037"/>
      <c r="Z349" s="472" t="str" cm="1">
        <f t="array" aca="1" ref="Z349" ca="1">IF((B349=""),"Hide",IF(B349 = "Not included","Hide",IF(AND(B349&lt;&gt;"",(INDIRECT("Z"&amp; INDIRECT("AA" &amp; ROW()))="Show")),"Show","Hide")))</f>
        <v>Hide</v>
      </c>
      <c r="AA349" s="462">
        <f t="shared" si="13"/>
        <v>301</v>
      </c>
      <c r="AB349" s="462">
        <f t="shared" si="12"/>
        <v>52</v>
      </c>
      <c r="AC349" s="462" cm="1">
        <f t="array" aca="1" ref="AC349" ca="1">INDIRECT(INDIRECT("A" &amp; (AA349)) &amp; "!J" &amp; AB349)</f>
        <v>0</v>
      </c>
    </row>
    <row r="350" spans="1:29" s="461" customFormat="1" ht="14.65" hidden="1" customHeight="1" thickBot="1" x14ac:dyDescent="0.3">
      <c r="D350" s="471"/>
      <c r="E350" s="471"/>
      <c r="F350" s="471"/>
      <c r="G350" s="471"/>
      <c r="Z350" s="472" t="str">
        <f ca="1">Z301</f>
        <v>Hide</v>
      </c>
      <c r="AA350" s="462">
        <f t="shared" si="13"/>
        <v>301</v>
      </c>
    </row>
    <row r="351" spans="1:29" s="461" customFormat="1" ht="14.65" hidden="1" customHeight="1" x14ac:dyDescent="0.3">
      <c r="A351" s="1047" t="s">
        <v>1011</v>
      </c>
      <c r="B351" s="1048"/>
      <c r="C351" s="1048"/>
      <c r="D351" s="1048"/>
      <c r="E351" s="1048"/>
      <c r="F351" s="1048"/>
      <c r="G351" s="1049"/>
      <c r="Z351" s="472" t="s">
        <v>999</v>
      </c>
      <c r="AA351" s="462">
        <f t="shared" si="13"/>
        <v>301</v>
      </c>
    </row>
    <row r="352" spans="1:29" s="461" customFormat="1" ht="14.65" hidden="1" customHeight="1" x14ac:dyDescent="0.3">
      <c r="A352" s="473"/>
      <c r="B352" s="1045" t="s">
        <v>1004</v>
      </c>
      <c r="C352" s="1021"/>
      <c r="D352" s="1040" t="str" cm="1">
        <f t="array" aca="1" ref="D352" ca="1">IF(ISBLANK(INDIRECT(A301 &amp; "!k86")),"",INDIRECT(A301 &amp; "!k86"))</f>
        <v/>
      </c>
      <c r="E352" s="1041"/>
      <c r="F352" s="1041"/>
      <c r="G352" s="1042"/>
      <c r="Z352" s="472" t="s">
        <v>999</v>
      </c>
      <c r="AA352" s="462">
        <f t="shared" si="13"/>
        <v>301</v>
      </c>
    </row>
    <row r="353" spans="1:27" s="461" customFormat="1" ht="14.65" hidden="1" customHeight="1" x14ac:dyDescent="0.3">
      <c r="A353" s="473"/>
      <c r="B353" s="1045" t="s">
        <v>1005</v>
      </c>
      <c r="C353" s="1021"/>
      <c r="D353" s="1040" t="str" cm="1">
        <f t="array" aca="1" ref="D353" ca="1">IF(ISBLANK(INDIRECT(A301 &amp; "!X86")),"",INDIRECT(A301 &amp; "!X86"))</f>
        <v/>
      </c>
      <c r="E353" s="1041"/>
      <c r="F353" s="1041"/>
      <c r="G353" s="1042"/>
      <c r="Z353" s="472" t="s">
        <v>999</v>
      </c>
      <c r="AA353" s="462">
        <f t="shared" si="13"/>
        <v>301</v>
      </c>
    </row>
    <row r="354" spans="1:27" s="461" customFormat="1" ht="14.65" hidden="1" customHeight="1" x14ac:dyDescent="0.3">
      <c r="A354" s="473"/>
      <c r="B354" s="1045" t="s">
        <v>1006</v>
      </c>
      <c r="C354" s="1021"/>
      <c r="D354" s="1040" t="str" cm="1">
        <f t="array" aca="1" ref="D354" ca="1">IF(ISBLANK(INDIRECT(A301 &amp; "!V86")),"",INDIRECT(A301 &amp; "!V86"))</f>
        <v>tbd</v>
      </c>
      <c r="E354" s="1041"/>
      <c r="F354" s="1041"/>
      <c r="G354" s="1042"/>
      <c r="Z354" s="472" t="s">
        <v>999</v>
      </c>
      <c r="AA354" s="462">
        <f t="shared" si="13"/>
        <v>301</v>
      </c>
    </row>
    <row r="355" spans="1:27" s="461" customFormat="1" ht="14.65" hidden="1" customHeight="1" thickBot="1" x14ac:dyDescent="0.35">
      <c r="A355" s="474"/>
      <c r="B355" s="1046" t="s">
        <v>1007</v>
      </c>
      <c r="C355" s="977"/>
      <c r="D355" s="1035" t="str" cm="1">
        <f t="array" aca="1" ref="D355" ca="1">IF(ISBLANK(INDIRECT(A301 &amp; "!AA86")),"None",INDIRECT(A301 &amp; "!AA86"))</f>
        <v>None</v>
      </c>
      <c r="E355" s="1036"/>
      <c r="F355" s="1036"/>
      <c r="G355" s="1037"/>
      <c r="Z355" s="472" t="s">
        <v>999</v>
      </c>
      <c r="AA355" s="462">
        <f t="shared" si="13"/>
        <v>301</v>
      </c>
    </row>
    <row r="356" spans="1:27" s="461" customFormat="1" ht="14.65" hidden="1" customHeight="1" x14ac:dyDescent="0.25">
      <c r="D356" s="471"/>
      <c r="E356" s="471"/>
      <c r="F356" s="471"/>
      <c r="G356" s="471"/>
      <c r="Z356" s="472" t="s">
        <v>999</v>
      </c>
      <c r="AA356" s="462">
        <f t="shared" si="13"/>
        <v>301</v>
      </c>
    </row>
    <row r="357" spans="1:27" s="461" customFormat="1" ht="14.65" hidden="1" customHeight="1" x14ac:dyDescent="0.25">
      <c r="D357" s="471"/>
      <c r="E357" s="471"/>
      <c r="F357" s="471"/>
      <c r="G357" s="471"/>
      <c r="Z357" s="472" t="s">
        <v>999</v>
      </c>
      <c r="AA357" s="462">
        <f t="shared" si="13"/>
        <v>301</v>
      </c>
    </row>
    <row r="358" spans="1:27" s="461" customFormat="1" ht="14.65" hidden="1" customHeight="1" x14ac:dyDescent="0.25">
      <c r="D358" s="471"/>
      <c r="E358" s="471"/>
      <c r="F358" s="471"/>
      <c r="G358" s="471"/>
      <c r="Z358" s="472" t="s">
        <v>999</v>
      </c>
      <c r="AA358" s="462">
        <f t="shared" si="13"/>
        <v>301</v>
      </c>
    </row>
    <row r="359" spans="1:27" s="461" customFormat="1" ht="14.65" hidden="1" customHeight="1" x14ac:dyDescent="0.25">
      <c r="D359" s="471"/>
      <c r="E359" s="471"/>
      <c r="F359" s="471"/>
      <c r="G359" s="471"/>
      <c r="Z359" s="472" t="s">
        <v>999</v>
      </c>
      <c r="AA359" s="462">
        <f t="shared" si="13"/>
        <v>301</v>
      </c>
    </row>
    <row r="360" spans="1:27" s="461" customFormat="1" ht="14.65" hidden="1" customHeight="1" x14ac:dyDescent="0.25">
      <c r="D360" s="471"/>
      <c r="E360" s="471"/>
      <c r="F360" s="471"/>
      <c r="G360" s="471"/>
      <c r="Z360" s="472" t="s">
        <v>999</v>
      </c>
      <c r="AA360" s="462">
        <f t="shared" si="13"/>
        <v>301</v>
      </c>
    </row>
    <row r="361" spans="1:27" s="461" customFormat="1" ht="14.65" hidden="1" customHeight="1" x14ac:dyDescent="0.25">
      <c r="D361" s="471"/>
      <c r="E361" s="471"/>
      <c r="F361" s="471"/>
      <c r="G361" s="471"/>
      <c r="Z361" s="472" t="s">
        <v>999</v>
      </c>
      <c r="AA361" s="462">
        <f t="shared" si="13"/>
        <v>301</v>
      </c>
    </row>
    <row r="362" spans="1:27" s="461" customFormat="1" ht="14.65" hidden="1" customHeight="1" x14ac:dyDescent="0.25">
      <c r="D362" s="471"/>
      <c r="E362" s="471"/>
      <c r="F362" s="471"/>
      <c r="G362" s="471"/>
      <c r="Z362" s="472" t="s">
        <v>999</v>
      </c>
      <c r="AA362" s="462">
        <f t="shared" si="13"/>
        <v>301</v>
      </c>
    </row>
    <row r="363" spans="1:27" s="461" customFormat="1" ht="14.65" hidden="1" customHeight="1" x14ac:dyDescent="0.25">
      <c r="D363" s="471"/>
      <c r="E363" s="471"/>
      <c r="F363" s="471"/>
      <c r="G363" s="471"/>
      <c r="Z363" s="472" t="s">
        <v>999</v>
      </c>
      <c r="AA363" s="462">
        <f t="shared" si="13"/>
        <v>301</v>
      </c>
    </row>
    <row r="364" spans="1:27" s="461" customFormat="1" ht="14.65" hidden="1" customHeight="1" x14ac:dyDescent="0.25">
      <c r="D364" s="471"/>
      <c r="E364" s="471"/>
      <c r="F364" s="471"/>
      <c r="G364" s="471"/>
      <c r="Z364" s="472" t="s">
        <v>999</v>
      </c>
      <c r="AA364" s="462">
        <f t="shared" si="13"/>
        <v>301</v>
      </c>
    </row>
    <row r="365" spans="1:27" s="461" customFormat="1" ht="14.65" hidden="1" customHeight="1" x14ac:dyDescent="0.25">
      <c r="D365" s="471"/>
      <c r="E365" s="471"/>
      <c r="F365" s="471"/>
      <c r="G365" s="471"/>
      <c r="Z365" s="472" t="s">
        <v>999</v>
      </c>
      <c r="AA365" s="462">
        <f t="shared" si="13"/>
        <v>301</v>
      </c>
    </row>
    <row r="366" spans="1:27" s="461" customFormat="1" ht="14.65" hidden="1" customHeight="1" x14ac:dyDescent="0.25">
      <c r="D366" s="471"/>
      <c r="E366" s="471"/>
      <c r="F366" s="471"/>
      <c r="G366" s="471"/>
      <c r="Z366" s="472" t="s">
        <v>999</v>
      </c>
      <c r="AA366" s="462">
        <f t="shared" si="13"/>
        <v>301</v>
      </c>
    </row>
    <row r="367" spans="1:27" s="461" customFormat="1" ht="14.65" hidden="1" customHeight="1" x14ac:dyDescent="0.25">
      <c r="D367" s="471"/>
      <c r="E367" s="471"/>
      <c r="F367" s="471"/>
      <c r="G367" s="471"/>
      <c r="Z367" s="472" t="s">
        <v>999</v>
      </c>
      <c r="AA367" s="462">
        <f t="shared" si="13"/>
        <v>301</v>
      </c>
    </row>
    <row r="368" spans="1:27" s="461" customFormat="1" ht="14.65" hidden="1" customHeight="1" x14ac:dyDescent="0.25">
      <c r="D368" s="471"/>
      <c r="E368" s="471"/>
      <c r="F368" s="471"/>
      <c r="G368" s="471"/>
      <c r="Z368" s="472" t="s">
        <v>999</v>
      </c>
      <c r="AA368" s="462">
        <f t="shared" si="13"/>
        <v>301</v>
      </c>
    </row>
    <row r="369" spans="4:27" s="461" customFormat="1" ht="14.65" hidden="1" customHeight="1" x14ac:dyDescent="0.25">
      <c r="D369" s="471"/>
      <c r="E369" s="471"/>
      <c r="F369" s="471"/>
      <c r="G369" s="471"/>
      <c r="Z369" s="472" t="s">
        <v>999</v>
      </c>
      <c r="AA369" s="462">
        <f t="shared" si="13"/>
        <v>301</v>
      </c>
    </row>
    <row r="370" spans="4:27" s="461" customFormat="1" ht="14.65" hidden="1" customHeight="1" x14ac:dyDescent="0.25">
      <c r="D370" s="471"/>
      <c r="E370" s="471"/>
      <c r="F370" s="471"/>
      <c r="G370" s="471"/>
      <c r="Z370" s="472" t="s">
        <v>999</v>
      </c>
      <c r="AA370" s="462">
        <f t="shared" si="13"/>
        <v>301</v>
      </c>
    </row>
    <row r="371" spans="4:27" s="461" customFormat="1" ht="14.65" hidden="1" customHeight="1" x14ac:dyDescent="0.25">
      <c r="D371" s="471"/>
      <c r="E371" s="471"/>
      <c r="F371" s="471"/>
      <c r="G371" s="471"/>
      <c r="Z371" s="472" t="s">
        <v>999</v>
      </c>
      <c r="AA371" s="462">
        <f t="shared" si="13"/>
        <v>301</v>
      </c>
    </row>
    <row r="372" spans="4:27" s="461" customFormat="1" ht="14.65" hidden="1" customHeight="1" x14ac:dyDescent="0.25">
      <c r="D372" s="471"/>
      <c r="E372" s="471"/>
      <c r="F372" s="471"/>
      <c r="G372" s="471"/>
      <c r="Z372" s="472" t="s">
        <v>999</v>
      </c>
      <c r="AA372" s="462">
        <f t="shared" si="13"/>
        <v>301</v>
      </c>
    </row>
    <row r="373" spans="4:27" s="461" customFormat="1" ht="14.65" hidden="1" customHeight="1" x14ac:dyDescent="0.25">
      <c r="D373" s="471"/>
      <c r="E373" s="471"/>
      <c r="F373" s="471"/>
      <c r="G373" s="471"/>
      <c r="Z373" s="472" t="s">
        <v>999</v>
      </c>
      <c r="AA373" s="462">
        <f t="shared" si="13"/>
        <v>301</v>
      </c>
    </row>
    <row r="374" spans="4:27" s="461" customFormat="1" ht="14.65" hidden="1" customHeight="1" x14ac:dyDescent="0.25">
      <c r="D374" s="471"/>
      <c r="E374" s="471"/>
      <c r="F374" s="471"/>
      <c r="G374" s="471"/>
      <c r="Z374" s="472" t="s">
        <v>999</v>
      </c>
      <c r="AA374" s="462">
        <f t="shared" si="13"/>
        <v>301</v>
      </c>
    </row>
    <row r="375" spans="4:27" s="461" customFormat="1" ht="14.65" hidden="1" customHeight="1" x14ac:dyDescent="0.25">
      <c r="D375" s="471"/>
      <c r="E375" s="471"/>
      <c r="F375" s="471"/>
      <c r="G375" s="471"/>
      <c r="Z375" s="472" t="s">
        <v>999</v>
      </c>
      <c r="AA375" s="462">
        <f t="shared" si="13"/>
        <v>301</v>
      </c>
    </row>
    <row r="376" spans="4:27" s="461" customFormat="1" ht="14.65" hidden="1" customHeight="1" x14ac:dyDescent="0.25">
      <c r="D376" s="471"/>
      <c r="E376" s="471"/>
      <c r="F376" s="471"/>
      <c r="G376" s="471"/>
      <c r="Z376" s="472" t="s">
        <v>999</v>
      </c>
      <c r="AA376" s="462">
        <f t="shared" si="13"/>
        <v>301</v>
      </c>
    </row>
    <row r="377" spans="4:27" s="461" customFormat="1" ht="14.65" hidden="1" customHeight="1" x14ac:dyDescent="0.25">
      <c r="D377" s="471"/>
      <c r="E377" s="471"/>
      <c r="F377" s="471"/>
      <c r="G377" s="471"/>
      <c r="Z377" s="472" t="s">
        <v>999</v>
      </c>
      <c r="AA377" s="462">
        <f t="shared" si="13"/>
        <v>301</v>
      </c>
    </row>
    <row r="378" spans="4:27" s="461" customFormat="1" ht="14.65" hidden="1" customHeight="1" x14ac:dyDescent="0.25">
      <c r="D378" s="471"/>
      <c r="E378" s="471"/>
      <c r="F378" s="471"/>
      <c r="G378" s="471"/>
      <c r="Z378" s="472" t="s">
        <v>999</v>
      </c>
      <c r="AA378" s="462">
        <f t="shared" si="13"/>
        <v>301</v>
      </c>
    </row>
    <row r="379" spans="4:27" s="461" customFormat="1" ht="14.65" hidden="1" customHeight="1" x14ac:dyDescent="0.25">
      <c r="D379" s="471"/>
      <c r="E379" s="471"/>
      <c r="F379" s="471"/>
      <c r="G379" s="471"/>
      <c r="Z379" s="472" t="s">
        <v>999</v>
      </c>
      <c r="AA379" s="462">
        <f t="shared" si="13"/>
        <v>301</v>
      </c>
    </row>
    <row r="380" spans="4:27" s="461" customFormat="1" ht="14.65" hidden="1" customHeight="1" x14ac:dyDescent="0.25">
      <c r="D380" s="471"/>
      <c r="E380" s="471"/>
      <c r="F380" s="471"/>
      <c r="G380" s="471"/>
      <c r="Z380" s="472" t="s">
        <v>999</v>
      </c>
      <c r="AA380" s="462">
        <f t="shared" si="13"/>
        <v>301</v>
      </c>
    </row>
    <row r="381" spans="4:27" s="461" customFormat="1" ht="14.65" hidden="1" customHeight="1" x14ac:dyDescent="0.25">
      <c r="D381" s="471"/>
      <c r="E381" s="471"/>
      <c r="F381" s="471"/>
      <c r="G381" s="471"/>
      <c r="Z381" s="472" t="s">
        <v>999</v>
      </c>
      <c r="AA381" s="462">
        <f t="shared" si="13"/>
        <v>301</v>
      </c>
    </row>
    <row r="382" spans="4:27" s="461" customFormat="1" ht="14.65" hidden="1" customHeight="1" x14ac:dyDescent="0.25">
      <c r="D382" s="471"/>
      <c r="E382" s="471"/>
      <c r="F382" s="471"/>
      <c r="G382" s="471"/>
      <c r="Z382" s="472" t="s">
        <v>999</v>
      </c>
      <c r="AA382" s="462">
        <f t="shared" si="13"/>
        <v>301</v>
      </c>
    </row>
    <row r="383" spans="4:27" s="461" customFormat="1" ht="14.65" hidden="1" customHeight="1" x14ac:dyDescent="0.25">
      <c r="D383" s="471"/>
      <c r="E383" s="471"/>
      <c r="F383" s="471"/>
      <c r="G383" s="471"/>
      <c r="Z383" s="472" t="s">
        <v>999</v>
      </c>
      <c r="AA383" s="462">
        <f t="shared" si="13"/>
        <v>301</v>
      </c>
    </row>
    <row r="384" spans="4:27" s="461" customFormat="1" ht="14.65" hidden="1" customHeight="1" x14ac:dyDescent="0.25">
      <c r="D384" s="471"/>
      <c r="E384" s="471"/>
      <c r="F384" s="471"/>
      <c r="G384" s="471"/>
      <c r="Z384" s="472" t="s">
        <v>999</v>
      </c>
      <c r="AA384" s="462">
        <f t="shared" si="13"/>
        <v>301</v>
      </c>
    </row>
    <row r="385" spans="4:27" s="461" customFormat="1" ht="14.65" hidden="1" customHeight="1" x14ac:dyDescent="0.25">
      <c r="D385" s="471"/>
      <c r="E385" s="471"/>
      <c r="F385" s="471"/>
      <c r="G385" s="471"/>
      <c r="Z385" s="472" t="s">
        <v>999</v>
      </c>
      <c r="AA385" s="462">
        <f t="shared" si="13"/>
        <v>301</v>
      </c>
    </row>
    <row r="386" spans="4:27" s="461" customFormat="1" ht="14.65" hidden="1" customHeight="1" x14ac:dyDescent="0.25">
      <c r="D386" s="471"/>
      <c r="E386" s="471"/>
      <c r="F386" s="471"/>
      <c r="G386" s="471"/>
      <c r="Z386" s="472" t="s">
        <v>999</v>
      </c>
      <c r="AA386" s="462">
        <f t="shared" si="13"/>
        <v>301</v>
      </c>
    </row>
    <row r="387" spans="4:27" s="461" customFormat="1" ht="14.65" hidden="1" customHeight="1" x14ac:dyDescent="0.25">
      <c r="D387" s="471"/>
      <c r="E387" s="471"/>
      <c r="F387" s="471"/>
      <c r="G387" s="471"/>
      <c r="Z387" s="472" t="s">
        <v>999</v>
      </c>
      <c r="AA387" s="462">
        <f t="shared" si="13"/>
        <v>301</v>
      </c>
    </row>
    <row r="388" spans="4:27" s="461" customFormat="1" ht="14.65" hidden="1" customHeight="1" x14ac:dyDescent="0.25">
      <c r="D388" s="471"/>
      <c r="E388" s="471"/>
      <c r="F388" s="471"/>
      <c r="G388" s="471"/>
      <c r="Z388" s="472" t="s">
        <v>999</v>
      </c>
      <c r="AA388" s="462">
        <f t="shared" si="13"/>
        <v>301</v>
      </c>
    </row>
    <row r="389" spans="4:27" s="461" customFormat="1" ht="14.65" hidden="1" customHeight="1" x14ac:dyDescent="0.25">
      <c r="D389" s="471"/>
      <c r="E389" s="471"/>
      <c r="F389" s="471"/>
      <c r="G389" s="471"/>
      <c r="Z389" s="472" t="s">
        <v>999</v>
      </c>
      <c r="AA389" s="462">
        <f t="shared" si="13"/>
        <v>301</v>
      </c>
    </row>
    <row r="390" spans="4:27" s="461" customFormat="1" ht="14.65" hidden="1" customHeight="1" x14ac:dyDescent="0.25">
      <c r="D390" s="471"/>
      <c r="E390" s="471"/>
      <c r="F390" s="471"/>
      <c r="G390" s="471"/>
      <c r="Z390" s="472" t="s">
        <v>999</v>
      </c>
      <c r="AA390" s="462">
        <f t="shared" si="13"/>
        <v>301</v>
      </c>
    </row>
    <row r="391" spans="4:27" s="461" customFormat="1" ht="14.65" hidden="1" customHeight="1" x14ac:dyDescent="0.25">
      <c r="D391" s="471"/>
      <c r="E391" s="471"/>
      <c r="F391" s="471"/>
      <c r="G391" s="471"/>
      <c r="Z391" s="472" t="s">
        <v>999</v>
      </c>
      <c r="AA391" s="462">
        <f t="shared" si="13"/>
        <v>301</v>
      </c>
    </row>
    <row r="392" spans="4:27" s="461" customFormat="1" ht="14.65" hidden="1" customHeight="1" x14ac:dyDescent="0.25">
      <c r="D392" s="471"/>
      <c r="E392" s="471"/>
      <c r="F392" s="471"/>
      <c r="G392" s="471"/>
      <c r="Z392" s="472" t="s">
        <v>999</v>
      </c>
      <c r="AA392" s="462">
        <f t="shared" si="13"/>
        <v>301</v>
      </c>
    </row>
    <row r="393" spans="4:27" s="461" customFormat="1" ht="14.65" hidden="1" customHeight="1" x14ac:dyDescent="0.25">
      <c r="D393" s="471"/>
      <c r="E393" s="471"/>
      <c r="F393" s="471"/>
      <c r="G393" s="471"/>
      <c r="Z393" s="472" t="s">
        <v>999</v>
      </c>
      <c r="AA393" s="462">
        <f t="shared" si="13"/>
        <v>301</v>
      </c>
    </row>
    <row r="394" spans="4:27" s="461" customFormat="1" ht="14.65" hidden="1" customHeight="1" x14ac:dyDescent="0.25">
      <c r="D394" s="471"/>
      <c r="E394" s="471"/>
      <c r="F394" s="471"/>
      <c r="G394" s="471"/>
      <c r="Z394" s="472" t="s">
        <v>999</v>
      </c>
      <c r="AA394" s="462">
        <f t="shared" ref="AA394:AA457" si="14">QUOTIENT(ROW(),100)*100 + 1</f>
        <v>301</v>
      </c>
    </row>
    <row r="395" spans="4:27" s="461" customFormat="1" ht="14.65" hidden="1" customHeight="1" x14ac:dyDescent="0.25">
      <c r="D395" s="471"/>
      <c r="E395" s="471"/>
      <c r="F395" s="471"/>
      <c r="G395" s="471"/>
      <c r="Z395" s="472" t="s">
        <v>999</v>
      </c>
      <c r="AA395" s="462">
        <f t="shared" si="14"/>
        <v>301</v>
      </c>
    </row>
    <row r="396" spans="4:27" s="461" customFormat="1" ht="14.65" hidden="1" customHeight="1" x14ac:dyDescent="0.25">
      <c r="D396" s="471"/>
      <c r="E396" s="471"/>
      <c r="F396" s="471"/>
      <c r="G396" s="471"/>
      <c r="Z396" s="472" t="s">
        <v>999</v>
      </c>
      <c r="AA396" s="462">
        <f t="shared" si="14"/>
        <v>301</v>
      </c>
    </row>
    <row r="397" spans="4:27" s="461" customFormat="1" ht="14.65" hidden="1" customHeight="1" x14ac:dyDescent="0.25">
      <c r="D397" s="471"/>
      <c r="E397" s="471"/>
      <c r="F397" s="471"/>
      <c r="G397" s="471"/>
      <c r="Z397" s="472" t="s">
        <v>999</v>
      </c>
      <c r="AA397" s="462">
        <f t="shared" si="14"/>
        <v>301</v>
      </c>
    </row>
    <row r="398" spans="4:27" s="461" customFormat="1" ht="14.65" hidden="1" customHeight="1" x14ac:dyDescent="0.25">
      <c r="D398" s="471"/>
      <c r="E398" s="471"/>
      <c r="F398" s="471"/>
      <c r="G398" s="471"/>
      <c r="Z398" s="472" t="s">
        <v>999</v>
      </c>
      <c r="AA398" s="462">
        <f t="shared" si="14"/>
        <v>301</v>
      </c>
    </row>
    <row r="399" spans="4:27" s="461" customFormat="1" ht="14.65" hidden="1" customHeight="1" x14ac:dyDescent="0.25">
      <c r="D399" s="471"/>
      <c r="E399" s="471"/>
      <c r="F399" s="471"/>
      <c r="G399" s="471"/>
      <c r="Z399" s="472" t="s">
        <v>999</v>
      </c>
      <c r="AA399" s="462">
        <f t="shared" si="14"/>
        <v>301</v>
      </c>
    </row>
    <row r="400" spans="4:27" s="461" customFormat="1" ht="14.65" hidden="1" customHeight="1" thickBot="1" x14ac:dyDescent="0.3">
      <c r="D400" s="471"/>
      <c r="E400" s="471"/>
      <c r="F400" s="471"/>
      <c r="G400" s="471"/>
      <c r="Z400" s="472" t="s">
        <v>999</v>
      </c>
      <c r="AA400" s="462">
        <f t="shared" si="14"/>
        <v>401</v>
      </c>
    </row>
    <row r="401" spans="1:29" ht="30" hidden="1" customHeight="1" thickBot="1" x14ac:dyDescent="0.3">
      <c r="A401" s="1014" t="s">
        <v>290</v>
      </c>
      <c r="B401" s="1015"/>
      <c r="C401" s="1015"/>
      <c r="D401" s="1015"/>
      <c r="E401" s="1015"/>
      <c r="F401" s="1015"/>
      <c r="G401" s="1016"/>
      <c r="Z401" s="470" t="str" cm="1">
        <f t="array" aca="1" ref="Z401" ca="1">IF(VLOOKUP(INDIRECT("A" &amp; ROW()),INDIRECT("'Audit Scope &amp; Compliance'!Z12:AA$120"),2,0),"Show","Hide")</f>
        <v>Hide</v>
      </c>
      <c r="AA401" s="462">
        <f t="shared" si="14"/>
        <v>401</v>
      </c>
      <c r="AB401" s="462">
        <f t="shared" ref="AB401:AB403" si="15">MOD(ROW(), 50) + 3</f>
        <v>4</v>
      </c>
      <c r="AC401" s="462"/>
    </row>
    <row r="402" spans="1:29" ht="17.100000000000001" hidden="1" customHeight="1" x14ac:dyDescent="0.25">
      <c r="A402" s="1028" t="s">
        <v>1008</v>
      </c>
      <c r="B402" s="1029"/>
      <c r="C402" s="1029"/>
      <c r="D402" s="1029"/>
      <c r="E402" s="1029"/>
      <c r="F402" s="1029"/>
      <c r="G402" s="1030"/>
      <c r="Z402" s="470" t="str">
        <f ca="1">Z401</f>
        <v>Hide</v>
      </c>
      <c r="AA402" s="462">
        <f t="shared" si="14"/>
        <v>401</v>
      </c>
      <c r="AB402" s="462">
        <f t="shared" si="15"/>
        <v>5</v>
      </c>
      <c r="AC402" s="462"/>
    </row>
    <row r="403" spans="1:29" ht="17.100000000000001" hidden="1" customHeight="1" x14ac:dyDescent="0.25">
      <c r="A403" s="502"/>
      <c r="B403" s="1020" t="s">
        <v>1009</v>
      </c>
      <c r="C403" s="1021"/>
      <c r="D403" s="1020" t="s">
        <v>1010</v>
      </c>
      <c r="E403" s="1043"/>
      <c r="F403" s="1043"/>
      <c r="G403" s="1044"/>
      <c r="L403" s="471"/>
      <c r="Z403" s="470" t="str">
        <f ca="1">Z401</f>
        <v>Hide</v>
      </c>
      <c r="AA403" s="462">
        <f t="shared" si="14"/>
        <v>401</v>
      </c>
      <c r="AB403" s="462">
        <f t="shared" si="15"/>
        <v>6</v>
      </c>
      <c r="AC403" s="462"/>
    </row>
    <row r="404" spans="1:29" ht="17.100000000000001" hidden="1" customHeight="1" x14ac:dyDescent="0.25">
      <c r="A404" s="502"/>
      <c r="B404" s="1038" t="str">
        <f ca="1">IF(ISTEXT(AC404),IF(OR(AC404="n/a",AC404="tbd"),"Not included",IF(LEN(AC404)&lt;13,"Vendor",IF(IFERROR(SEARCH("Supplier",AC404),0)&gt;0,"Supplier",IF(IFERROR(SEARCH("Subcontractor",AC404),0)&gt;0,"Subcontractor","Vendor")))),"")</f>
        <v>Not included</v>
      </c>
      <c r="C404" s="1039"/>
      <c r="D404" s="1022" t="str" cm="1">
        <f t="array" aca="1" ref="D404" ca="1">IF(ISTEXT(AC404),INDIRECT(INDIRECT("A" &amp; (AA404)) &amp; "!C" &amp; AB404),"")</f>
        <v>IQC - Incoming Quality Control</v>
      </c>
      <c r="E404" s="1023"/>
      <c r="F404" s="1023"/>
      <c r="G404" s="1024"/>
      <c r="Z404" s="470" t="str" cm="1">
        <f t="array" aca="1" ref="Z404" ca="1">IF((B404=""),"Hide",IF(B404 = "Not included","Hide",IF(AND(B404&lt;&gt;"",(INDIRECT("Z"&amp; INDIRECT("AA" &amp; ROW()))="Show")),"Show","Hide")))</f>
        <v>Hide</v>
      </c>
      <c r="AA404" s="462">
        <f t="shared" si="14"/>
        <v>401</v>
      </c>
      <c r="AB404" s="462">
        <f>MOD(ROW(), 50) + 3</f>
        <v>7</v>
      </c>
      <c r="AC404" s="462" t="str" cm="1">
        <f t="array" aca="1" ref="AC404" ca="1">INDIRECT(INDIRECT("A" &amp; (AA404)) &amp; "!J" &amp; AB404)</f>
        <v>tbd</v>
      </c>
    </row>
    <row r="405" spans="1:29" ht="13.9" hidden="1" customHeight="1" x14ac:dyDescent="0.25">
      <c r="A405" s="502"/>
      <c r="B405" s="1038" t="str">
        <f t="shared" ref="B405:B449" ca="1" si="16">IF(ISTEXT(AC405),IF(OR(AC405="n/a",AC405="tbd"),"Not included",IF(LEN(AC405)&lt;13,"Vendor",IF(IFERROR(SEARCH("Supplier",AC405),0)&gt;0,"Supplier",IF(IFERROR(SEARCH("Subcontractor",AC405),0)&gt;0,"Subcontractor","Vendor")))),"")</f>
        <v>Not included</v>
      </c>
      <c r="C405" s="1039"/>
      <c r="D405" s="1022" t="str" cm="1">
        <f t="array" aca="1" ref="D405" ca="1">IF(ISTEXT(AC405),INDIRECT(INDIRECT("A" &amp; (AA405)) &amp; "!C" &amp; AB405),"")</f>
        <v>Printing the Mastercard logo</v>
      </c>
      <c r="E405" s="1023"/>
      <c r="F405" s="1023"/>
      <c r="G405" s="1024"/>
      <c r="Z405" s="470" t="str" cm="1">
        <f t="array" aca="1" ref="Z405" ca="1">IF((B405=""),"Hide",IF(B405 = "Not included","Hide",IF(AND(B405&lt;&gt;"",(INDIRECT("Z"&amp; INDIRECT("AA" &amp; ROW()))="Show")),"Show","Hide")))</f>
        <v>Hide</v>
      </c>
      <c r="AA405" s="462">
        <f t="shared" si="14"/>
        <v>401</v>
      </c>
      <c r="AB405" s="462">
        <f t="shared" ref="AB405:AB449" si="17">MOD(ROW(), 50) + 3</f>
        <v>8</v>
      </c>
      <c r="AC405" s="462" t="str" cm="1">
        <f t="array" aca="1" ref="AC405" ca="1">INDIRECT(INDIRECT("A" &amp; (AA405)) &amp; "!J" &amp; AB405)</f>
        <v>tbd</v>
      </c>
    </row>
    <row r="406" spans="1:29" ht="13.9" hidden="1" customHeight="1" x14ac:dyDescent="0.25">
      <c r="A406" s="502"/>
      <c r="B406" s="1038" t="str">
        <f t="shared" ca="1" si="16"/>
        <v>Not included</v>
      </c>
      <c r="C406" s="1039"/>
      <c r="D406" s="1022" t="str" cm="1">
        <f t="array" aca="1" ref="D406" ca="1">IF(ISTEXT(AC406),INDIRECT(INDIRECT("A" &amp; (AA406)) &amp; "!C" &amp; AB406),"")</f>
        <v>Tape Laying</v>
      </c>
      <c r="E406" s="1023"/>
      <c r="F406" s="1023"/>
      <c r="G406" s="1024"/>
      <c r="Z406" s="470" t="str" cm="1">
        <f t="array" aca="1" ref="Z406" ca="1">IF((B406=""),"Hide",IF(B406 = "Not included","Hide",IF(AND(B406&lt;&gt;"",(INDIRECT("Z"&amp; INDIRECT("AA" &amp; ROW()))="Show")),"Show","Hide")))</f>
        <v>Hide</v>
      </c>
      <c r="AA406" s="462">
        <f t="shared" si="14"/>
        <v>401</v>
      </c>
      <c r="AB406" s="462">
        <f t="shared" si="17"/>
        <v>9</v>
      </c>
      <c r="AC406" s="462" t="str" cm="1">
        <f t="array" aca="1" ref="AC406" ca="1">INDIRECT(INDIRECT("A" &amp; (AA406)) &amp; "!J" &amp; AB406)</f>
        <v>tbd</v>
      </c>
    </row>
    <row r="407" spans="1:29" s="461" customFormat="1" ht="14.65" hidden="1" customHeight="1" x14ac:dyDescent="0.3">
      <c r="A407" s="473"/>
      <c r="B407" s="1038" t="str">
        <f t="shared" ca="1" si="16"/>
        <v>Not included</v>
      </c>
      <c r="C407" s="1039"/>
      <c r="D407" s="1040" t="str" cm="1">
        <f t="array" aca="1" ref="D407" ca="1">IF(ISTEXT(AC407),INDIRECT(INDIRECT("A" &amp; (AA407)) &amp; "!C" &amp; AB407),"")</f>
        <v>Collation</v>
      </c>
      <c r="E407" s="1041"/>
      <c r="F407" s="1041"/>
      <c r="G407" s="1042"/>
      <c r="Z407" s="472" t="str" cm="1">
        <f t="array" aca="1" ref="Z407" ca="1">IF((B407=""),"Hide",IF(B407 = "Not included","Hide",IF(AND(B407&lt;&gt;"",(INDIRECT("Z"&amp; INDIRECT("AA" &amp; ROW()))="Show")),"Show","Hide")))</f>
        <v>Hide</v>
      </c>
      <c r="AA407" s="462">
        <f t="shared" si="14"/>
        <v>401</v>
      </c>
      <c r="AB407" s="462">
        <f t="shared" si="17"/>
        <v>10</v>
      </c>
      <c r="AC407" s="462" t="str" cm="1">
        <f t="array" aca="1" ref="AC407" ca="1">INDIRECT(INDIRECT("A" &amp; (AA407)) &amp; "!J" &amp; AB407)</f>
        <v>tbd</v>
      </c>
    </row>
    <row r="408" spans="1:29" ht="13.9" hidden="1" customHeight="1" x14ac:dyDescent="0.25">
      <c r="A408" s="502"/>
      <c r="B408" s="1038" t="str">
        <f t="shared" ca="1" si="16"/>
        <v>Not included</v>
      </c>
      <c r="C408" s="1039"/>
      <c r="D408" s="1022" t="str" cm="1">
        <f t="array" aca="1" ref="D408" ca="1">IF(ISTEXT(AC408),INDIRECT(INDIRECT("A" &amp; (AA408)) &amp; "!C" &amp; AB408),"")</f>
        <v>Void filling</v>
      </c>
      <c r="E408" s="1023"/>
      <c r="F408" s="1023"/>
      <c r="G408" s="1024"/>
      <c r="Z408" s="470" t="str" cm="1">
        <f t="array" aca="1" ref="Z408" ca="1">IF((B408=""),"Hide",IF(B408 = "Not included","Hide",IF(AND(B408&lt;&gt;"",(INDIRECT("Z"&amp; INDIRECT("AA" &amp; ROW()))="Show")),"Show","Hide")))</f>
        <v>Hide</v>
      </c>
      <c r="AA408" s="462">
        <f t="shared" si="14"/>
        <v>401</v>
      </c>
      <c r="AB408" s="462">
        <f t="shared" si="17"/>
        <v>11</v>
      </c>
      <c r="AC408" s="462" t="str" cm="1">
        <f t="array" aca="1" ref="AC408" ca="1">INDIRECT(INDIRECT("A" &amp; (AA408)) &amp; "!J" &amp; AB408)</f>
        <v>tbd</v>
      </c>
    </row>
    <row r="409" spans="1:29" ht="13.9" hidden="1" customHeight="1" x14ac:dyDescent="0.25">
      <c r="A409" s="502"/>
      <c r="B409" s="1038" t="str">
        <f t="shared" ca="1" si="16"/>
        <v>Not included</v>
      </c>
      <c r="C409" s="1039"/>
      <c r="D409" s="1022" t="str" cm="1">
        <f t="array" aca="1" ref="D409" ca="1">IF(ISTEXT(AC409),INDIRECT(INDIRECT("A" &amp; (AA409)) &amp; "!C" &amp; AB409),"")</f>
        <v>Lamination</v>
      </c>
      <c r="E409" s="1023"/>
      <c r="F409" s="1023"/>
      <c r="G409" s="1024"/>
      <c r="Z409" s="470" t="str" cm="1">
        <f t="array" aca="1" ref="Z409" ca="1">IF((B409=""),"Hide",IF(B409 = "Not included","Hide",IF(AND(B409&lt;&gt;"",(INDIRECT("Z"&amp; INDIRECT("AA" &amp; ROW()))="Show")),"Show","Hide")))</f>
        <v>Hide</v>
      </c>
      <c r="AA409" s="462">
        <f t="shared" si="14"/>
        <v>401</v>
      </c>
      <c r="AB409" s="462">
        <f t="shared" si="17"/>
        <v>12</v>
      </c>
      <c r="AC409" s="462" t="str" cm="1">
        <f t="array" aca="1" ref="AC409" ca="1">INDIRECT(INDIRECT("A" &amp; (AA409)) &amp; "!J" &amp; AB409)</f>
        <v>tbd</v>
      </c>
    </row>
    <row r="410" spans="1:29" ht="13.9" hidden="1" customHeight="1" x14ac:dyDescent="0.25">
      <c r="A410" s="502"/>
      <c r="B410" s="1038" t="str">
        <f t="shared" ca="1" si="16"/>
        <v>Not included</v>
      </c>
      <c r="C410" s="1039"/>
      <c r="D410" s="1022" t="str" cm="1">
        <f t="array" aca="1" ref="D410" ca="1">IF(ISTEXT(AC410),INDIRECT(INDIRECT("A" &amp; (AA410)) &amp; "!C" &amp; AB410),"")</f>
        <v>Card Singulation, eg Card Punching</v>
      </c>
      <c r="E410" s="1023"/>
      <c r="F410" s="1023"/>
      <c r="G410" s="1024"/>
      <c r="Z410" s="470" t="str" cm="1">
        <f t="array" aca="1" ref="Z410" ca="1">IF((B410=""),"Hide",IF(B410 = "Not included","Hide",IF(AND(B410&lt;&gt;"",(INDIRECT("Z"&amp; INDIRECT("AA" &amp; ROW()))="Show")),"Show","Hide")))</f>
        <v>Hide</v>
      </c>
      <c r="AA410" s="462">
        <f t="shared" si="14"/>
        <v>401</v>
      </c>
      <c r="AB410" s="462">
        <f t="shared" si="17"/>
        <v>13</v>
      </c>
      <c r="AC410" s="462" t="str" cm="1">
        <f t="array" aca="1" ref="AC410" ca="1">INDIRECT(INDIRECT("A" &amp; (AA410)) &amp; "!J" &amp; AB410)</f>
        <v>tbd</v>
      </c>
    </row>
    <row r="411" spans="1:29" s="461" customFormat="1" ht="14.65" hidden="1" customHeight="1" x14ac:dyDescent="0.3">
      <c r="A411" s="473"/>
      <c r="B411" s="1038" t="str">
        <f t="shared" ca="1" si="16"/>
        <v>Not included</v>
      </c>
      <c r="C411" s="1039"/>
      <c r="D411" s="1040" t="str" cm="1">
        <f t="array" aca="1" ref="D411" ca="1">IF(ISTEXT(AC411),INDIRECT(INDIRECT("A" &amp; (AA411)) &amp; "!C" &amp; AB411),"")</f>
        <v>Hologram and Signature Panel Application</v>
      </c>
      <c r="E411" s="1041"/>
      <c r="F411" s="1041"/>
      <c r="G411" s="1042"/>
      <c r="Z411" s="472" t="str" cm="1">
        <f t="array" aca="1" ref="Z411" ca="1">IF((B411=""),"Hide",IF(B411 = "Not included","Hide",IF(AND(B411&lt;&gt;"",(INDIRECT("Z"&amp; INDIRECT("AA" &amp; ROW()))="Show")),"Show","Hide")))</f>
        <v>Hide</v>
      </c>
      <c r="AA411" s="462">
        <f t="shared" si="14"/>
        <v>401</v>
      </c>
      <c r="AB411" s="462">
        <f t="shared" si="17"/>
        <v>14</v>
      </c>
      <c r="AC411" s="462" t="str" cm="1">
        <f t="array" aca="1" ref="AC411" ca="1">INDIRECT(INDIRECT("A" &amp; (AA411)) &amp; "!J" &amp; AB411)</f>
        <v>tbd</v>
      </c>
    </row>
    <row r="412" spans="1:29" s="461" customFormat="1" ht="14.65" hidden="1" customHeight="1" x14ac:dyDescent="0.3">
      <c r="A412" s="473"/>
      <c r="B412" s="1038" t="str">
        <f t="shared" ca="1" si="16"/>
        <v>Not included</v>
      </c>
      <c r="C412" s="1039"/>
      <c r="D412" s="1040" t="str" cm="1">
        <f t="array" aca="1" ref="D412" ca="1">IF(ISTEXT(AC412),INDIRECT(INDIRECT("A" &amp; (AA412)) &amp; "!C" &amp; AB412),"")</f>
        <v>Electrical Test</v>
      </c>
      <c r="E412" s="1041"/>
      <c r="F412" s="1041"/>
      <c r="G412" s="1042"/>
      <c r="Z412" s="472" t="str" cm="1">
        <f t="array" aca="1" ref="Z412" ca="1">IF((B412=""),"Hide",IF(B412 = "Not included","Hide",IF(AND(B412&lt;&gt;"",(INDIRECT("Z"&amp; INDIRECT("AA" &amp; ROW()))="Show")),"Show","Hide")))</f>
        <v>Hide</v>
      </c>
      <c r="AA412" s="462">
        <f t="shared" si="14"/>
        <v>401</v>
      </c>
      <c r="AB412" s="462">
        <f t="shared" si="17"/>
        <v>15</v>
      </c>
      <c r="AC412" s="462" t="str" cm="1">
        <f t="array" aca="1" ref="AC412" ca="1">INDIRECT(INDIRECT("A" &amp; (AA412)) &amp; "!J" &amp; AB412)</f>
        <v>tbd</v>
      </c>
    </row>
    <row r="413" spans="1:29" s="461" customFormat="1" ht="14.65" hidden="1" customHeight="1" x14ac:dyDescent="0.3">
      <c r="A413" s="473"/>
      <c r="B413" s="1038" t="str">
        <f t="shared" ca="1" si="16"/>
        <v>Not included</v>
      </c>
      <c r="C413" s="1039"/>
      <c r="D413" s="1040" t="str" cm="1">
        <f t="array" aca="1" ref="D413" ca="1">IF(ISTEXT(AC413),INDIRECT(INDIRECT("A" &amp; (AA413)) &amp; "!C" &amp; AB413),"")</f>
        <v>Other Process Steps</v>
      </c>
      <c r="E413" s="1041"/>
      <c r="F413" s="1041"/>
      <c r="G413" s="1042"/>
      <c r="Z413" s="472" t="str" cm="1">
        <f t="array" aca="1" ref="Z413" ca="1">IF((B413=""),"Hide",IF(B413 = "Not included","Hide",IF(AND(B413&lt;&gt;"",(INDIRECT("Z"&amp; INDIRECT("AA" &amp; ROW()))="Show")),"Show","Hide")))</f>
        <v>Hide</v>
      </c>
      <c r="AA413" s="462">
        <f t="shared" si="14"/>
        <v>401</v>
      </c>
      <c r="AB413" s="462">
        <f t="shared" si="17"/>
        <v>16</v>
      </c>
      <c r="AC413" s="462" t="str" cm="1">
        <f t="array" aca="1" ref="AC413" ca="1">INDIRECT(INDIRECT("A" &amp; (AA413)) &amp; "!J" &amp; AB413)</f>
        <v>tbd</v>
      </c>
    </row>
    <row r="414" spans="1:29" ht="13.9" hidden="1" customHeight="1" x14ac:dyDescent="0.25">
      <c r="A414" s="502"/>
      <c r="B414" s="1038" t="str">
        <f t="shared" ca="1" si="16"/>
        <v>Not included</v>
      </c>
      <c r="C414" s="1039"/>
      <c r="D414" s="1022" t="str" cm="1">
        <f t="array" aca="1" ref="D414" ca="1">IF(ISTEXT(AC414),INDIRECT(INDIRECT("A" &amp; (AA414)) &amp; "!C" &amp; AB414),"")</f>
        <v>Periodic (daily, weekly, etc) controls by Operator, QC, etc, not mentioned above</v>
      </c>
      <c r="E414" s="1023"/>
      <c r="F414" s="1023"/>
      <c r="G414" s="1024"/>
      <c r="Z414" s="470" t="str" cm="1">
        <f t="array" aca="1" ref="Z414" ca="1">IF((B414=""),"Hide",IF(B414 = "Not included","Hide",IF(AND(B414&lt;&gt;"",(INDIRECT("Z"&amp; INDIRECT("AA" &amp; ROW()))="Show")),"Show","Hide")))</f>
        <v>Hide</v>
      </c>
      <c r="AA414" s="462">
        <f t="shared" si="14"/>
        <v>401</v>
      </c>
      <c r="AB414" s="462">
        <f t="shared" si="17"/>
        <v>17</v>
      </c>
      <c r="AC414" s="462" t="str" cm="1">
        <f t="array" aca="1" ref="AC414" ca="1">INDIRECT(INDIRECT("A" &amp; (AA414)) &amp; "!J" &amp; AB414)</f>
        <v>tbd</v>
      </c>
    </row>
    <row r="415" spans="1:29" s="461" customFormat="1" ht="14.65" hidden="1" customHeight="1" x14ac:dyDescent="0.3">
      <c r="A415" s="473"/>
      <c r="B415" s="1038" t="str">
        <f t="shared" ca="1" si="16"/>
        <v>Not included</v>
      </c>
      <c r="C415" s="1039"/>
      <c r="D415" s="1040" t="str" cm="1">
        <f t="array" aca="1" ref="D415" ca="1">IF(ISTEXT(AC415),INDIRECT(INDIRECT("A" &amp; (AA415)) &amp; "!C" &amp; AB415),"")</f>
        <v>Maintenance Controls, eg weekly and monthly controls by Maintenance, not mentioned above</v>
      </c>
      <c r="E415" s="1041"/>
      <c r="F415" s="1041"/>
      <c r="G415" s="1042"/>
      <c r="Z415" s="472" t="str" cm="1">
        <f t="array" aca="1" ref="Z415" ca="1">IF((B415=""),"Hide",IF(B415 = "Not included","Hide",IF(AND(B415&lt;&gt;"",(INDIRECT("Z"&amp; INDIRECT("AA" &amp; ROW()))="Show")),"Show","Hide")))</f>
        <v>Hide</v>
      </c>
      <c r="AA415" s="462">
        <f t="shared" si="14"/>
        <v>401</v>
      </c>
      <c r="AB415" s="462">
        <f t="shared" si="17"/>
        <v>18</v>
      </c>
      <c r="AC415" s="462" t="str" cm="1">
        <f t="array" aca="1" ref="AC415" ca="1">INDIRECT(INDIRECT("A" &amp; (AA415)) &amp; "!J" &amp; AB415)</f>
        <v>tbd</v>
      </c>
    </row>
    <row r="416" spans="1:29" s="461" customFormat="1" ht="14.65" hidden="1" customHeight="1" x14ac:dyDescent="0.3">
      <c r="A416" s="473"/>
      <c r="B416" s="1038" t="str">
        <f t="shared" ca="1" si="16"/>
        <v/>
      </c>
      <c r="C416" s="1039"/>
      <c r="D416" s="1040" t="str" cm="1">
        <f t="array" aca="1" ref="D416" ca="1">IF(ISTEXT(AC416),INDIRECT(INDIRECT("A" &amp; (AA416)) &amp; "!C" &amp; AB416),"")</f>
        <v/>
      </c>
      <c r="E416" s="1041"/>
      <c r="F416" s="1041"/>
      <c r="G416" s="1042"/>
      <c r="Z416" s="472" t="str" cm="1">
        <f t="array" aca="1" ref="Z416" ca="1">IF((B416=""),"Hide",IF(B416 = "Not included","Hide",IF(AND(B416&lt;&gt;"",(INDIRECT("Z"&amp; INDIRECT("AA" &amp; ROW()))="Show")),"Show","Hide")))</f>
        <v>Hide</v>
      </c>
      <c r="AA416" s="462">
        <f t="shared" si="14"/>
        <v>401</v>
      </c>
      <c r="AB416" s="462">
        <f t="shared" si="17"/>
        <v>19</v>
      </c>
      <c r="AC416" s="462" cm="1">
        <f t="array" aca="1" ref="AC416" ca="1">INDIRECT(INDIRECT("A" &amp; (AA416)) &amp; "!J" &amp; AB416)</f>
        <v>0</v>
      </c>
    </row>
    <row r="417" spans="1:29" s="461" customFormat="1" ht="14.65" hidden="1" customHeight="1" x14ac:dyDescent="0.3">
      <c r="A417" s="473"/>
      <c r="B417" s="1038" t="str">
        <f t="shared" ca="1" si="16"/>
        <v/>
      </c>
      <c r="C417" s="1039"/>
      <c r="D417" s="1040" t="str" cm="1">
        <f t="array" aca="1" ref="D417" ca="1">IF(ISTEXT(AC417),INDIRECT(INDIRECT("A" &amp; (AA417)) &amp; "!C" &amp; AB417),"")</f>
        <v/>
      </c>
      <c r="E417" s="1041"/>
      <c r="F417" s="1041"/>
      <c r="G417" s="1042"/>
      <c r="Z417" s="472" t="str" cm="1">
        <f t="array" aca="1" ref="Z417" ca="1">IF((B417=""),"Hide",IF(B417 = "Not included","Hide",IF(AND(B417&lt;&gt;"",(INDIRECT("Z"&amp; INDIRECT("AA" &amp; ROW()))="Show")),"Show","Hide")))</f>
        <v>Hide</v>
      </c>
      <c r="AA417" s="462">
        <f t="shared" si="14"/>
        <v>401</v>
      </c>
      <c r="AB417" s="462">
        <f t="shared" si="17"/>
        <v>20</v>
      </c>
      <c r="AC417" s="462" cm="1">
        <f t="array" aca="1" ref="AC417" ca="1">INDIRECT(INDIRECT("A" &amp; (AA417)) &amp; "!J" &amp; AB417)</f>
        <v>0</v>
      </c>
    </row>
    <row r="418" spans="1:29" s="461" customFormat="1" ht="14.65" hidden="1" customHeight="1" x14ac:dyDescent="0.3">
      <c r="A418" s="473"/>
      <c r="B418" s="1038" t="str">
        <f t="shared" ca="1" si="16"/>
        <v/>
      </c>
      <c r="C418" s="1039"/>
      <c r="D418" s="1040" t="str" cm="1">
        <f t="array" aca="1" ref="D418" ca="1">IF(ISTEXT(AC418),INDIRECT(INDIRECT("A" &amp; (AA418)) &amp; "!C" &amp; AB418),"")</f>
        <v/>
      </c>
      <c r="E418" s="1041"/>
      <c r="F418" s="1041"/>
      <c r="G418" s="1042"/>
      <c r="Z418" s="472" t="str" cm="1">
        <f t="array" aca="1" ref="Z418" ca="1">IF((B418=""),"Hide",IF(B418 = "Not included","Hide",IF(AND(B418&lt;&gt;"",(INDIRECT("Z"&amp; INDIRECT("AA" &amp; ROW()))="Show")),"Show","Hide")))</f>
        <v>Hide</v>
      </c>
      <c r="AA418" s="462">
        <f t="shared" si="14"/>
        <v>401</v>
      </c>
      <c r="AB418" s="462">
        <f t="shared" si="17"/>
        <v>21</v>
      </c>
      <c r="AC418" s="462" cm="1">
        <f t="array" aca="1" ref="AC418" ca="1">INDIRECT(INDIRECT("A" &amp; (AA418)) &amp; "!J" &amp; AB418)</f>
        <v>0</v>
      </c>
    </row>
    <row r="419" spans="1:29" s="461" customFormat="1" ht="14.65" hidden="1" customHeight="1" x14ac:dyDescent="0.3">
      <c r="A419" s="473"/>
      <c r="B419" s="1038" t="str">
        <f t="shared" ca="1" si="16"/>
        <v/>
      </c>
      <c r="C419" s="1039"/>
      <c r="D419" s="1040" t="str" cm="1">
        <f t="array" aca="1" ref="D419" ca="1">IF(ISTEXT(AC419),INDIRECT(INDIRECT("A" &amp; (AA419)) &amp; "!C" &amp; AB419),"")</f>
        <v/>
      </c>
      <c r="E419" s="1041"/>
      <c r="F419" s="1041"/>
      <c r="G419" s="1042"/>
      <c r="Z419" s="472" t="str" cm="1">
        <f t="array" aca="1" ref="Z419" ca="1">IF((B419=""),"Hide",IF(B419 = "Not included","Hide",IF(AND(B419&lt;&gt;"",(INDIRECT("Z"&amp; INDIRECT("AA" &amp; ROW()))="Show")),"Show","Hide")))</f>
        <v>Hide</v>
      </c>
      <c r="AA419" s="462">
        <f t="shared" si="14"/>
        <v>401</v>
      </c>
      <c r="AB419" s="462">
        <f t="shared" si="17"/>
        <v>22</v>
      </c>
      <c r="AC419" s="462" cm="1">
        <f t="array" aca="1" ref="AC419" ca="1">INDIRECT(INDIRECT("A" &amp; (AA419)) &amp; "!J" &amp; AB419)</f>
        <v>0</v>
      </c>
    </row>
    <row r="420" spans="1:29" s="461" customFormat="1" ht="14.65" hidden="1" customHeight="1" x14ac:dyDescent="0.3">
      <c r="A420" s="473"/>
      <c r="B420" s="1038" t="str">
        <f t="shared" ca="1" si="16"/>
        <v/>
      </c>
      <c r="C420" s="1039"/>
      <c r="D420" s="1040" t="str" cm="1">
        <f t="array" aca="1" ref="D420" ca="1">IF(ISTEXT(AC420),INDIRECT(INDIRECT("A" &amp; (AA420)) &amp; "!C" &amp; AB420),"")</f>
        <v/>
      </c>
      <c r="E420" s="1041"/>
      <c r="F420" s="1041"/>
      <c r="G420" s="1042"/>
      <c r="Z420" s="472" t="str" cm="1">
        <f t="array" aca="1" ref="Z420" ca="1">IF((B420=""),"Hide",IF(B420 = "Not included","Hide",IF(AND(B420&lt;&gt;"",(INDIRECT("Z"&amp; INDIRECT("AA" &amp; ROW()))="Show")),"Show","Hide")))</f>
        <v>Hide</v>
      </c>
      <c r="AA420" s="462">
        <f t="shared" si="14"/>
        <v>401</v>
      </c>
      <c r="AB420" s="462">
        <f t="shared" si="17"/>
        <v>23</v>
      </c>
      <c r="AC420" s="462" cm="1">
        <f t="array" aca="1" ref="AC420" ca="1">INDIRECT(INDIRECT("A" &amp; (AA420)) &amp; "!J" &amp; AB420)</f>
        <v>0</v>
      </c>
    </row>
    <row r="421" spans="1:29" s="461" customFormat="1" ht="14.65" hidden="1" customHeight="1" x14ac:dyDescent="0.3">
      <c r="A421" s="473"/>
      <c r="B421" s="1038" t="str">
        <f t="shared" ca="1" si="16"/>
        <v/>
      </c>
      <c r="C421" s="1039"/>
      <c r="D421" s="1040" t="str" cm="1">
        <f t="array" aca="1" ref="D421" ca="1">IF(ISTEXT(AC421),INDIRECT(INDIRECT("A" &amp; (AA421)) &amp; "!C" &amp; AB421),"")</f>
        <v/>
      </c>
      <c r="E421" s="1041"/>
      <c r="F421" s="1041"/>
      <c r="G421" s="1042"/>
      <c r="Z421" s="472" t="str" cm="1">
        <f t="array" aca="1" ref="Z421" ca="1">IF((B421=""),"Hide",IF(B421 = "Not included","Hide",IF(AND(B421&lt;&gt;"",(INDIRECT("Z"&amp; INDIRECT("AA" &amp; ROW()))="Show")),"Show","Hide")))</f>
        <v>Hide</v>
      </c>
      <c r="AA421" s="462">
        <f t="shared" si="14"/>
        <v>401</v>
      </c>
      <c r="AB421" s="462">
        <f t="shared" si="17"/>
        <v>24</v>
      </c>
      <c r="AC421" s="462" cm="1">
        <f t="array" aca="1" ref="AC421" ca="1">INDIRECT(INDIRECT("A" &amp; (AA421)) &amp; "!J" &amp; AB421)</f>
        <v>0</v>
      </c>
    </row>
    <row r="422" spans="1:29" s="461" customFormat="1" ht="14.65" hidden="1" customHeight="1" x14ac:dyDescent="0.3">
      <c r="A422" s="473"/>
      <c r="B422" s="1038" t="str">
        <f t="shared" ca="1" si="16"/>
        <v/>
      </c>
      <c r="C422" s="1039"/>
      <c r="D422" s="1040" t="str" cm="1">
        <f t="array" aca="1" ref="D422" ca="1">IF(ISTEXT(AC422),INDIRECT(INDIRECT("A" &amp; (AA422)) &amp; "!C" &amp; AB422),"")</f>
        <v/>
      </c>
      <c r="E422" s="1041"/>
      <c r="F422" s="1041"/>
      <c r="G422" s="1042"/>
      <c r="Z422" s="472" t="str" cm="1">
        <f t="array" aca="1" ref="Z422" ca="1">IF((B422=""),"Hide",IF(B422 = "Not included","Hide",IF(AND(B422&lt;&gt;"",(INDIRECT("Z"&amp; INDIRECT("AA" &amp; ROW()))="Show")),"Show","Hide")))</f>
        <v>Hide</v>
      </c>
      <c r="AA422" s="462">
        <f t="shared" si="14"/>
        <v>401</v>
      </c>
      <c r="AB422" s="462">
        <f t="shared" si="17"/>
        <v>25</v>
      </c>
      <c r="AC422" s="462" cm="1">
        <f t="array" aca="1" ref="AC422" ca="1">INDIRECT(INDIRECT("A" &amp; (AA422)) &amp; "!J" &amp; AB422)</f>
        <v>0</v>
      </c>
    </row>
    <row r="423" spans="1:29" s="461" customFormat="1" ht="14.65" hidden="1" customHeight="1" x14ac:dyDescent="0.3">
      <c r="A423" s="473"/>
      <c r="B423" s="1038" t="str">
        <f t="shared" ca="1" si="16"/>
        <v/>
      </c>
      <c r="C423" s="1039"/>
      <c r="D423" s="1040" t="str" cm="1">
        <f t="array" aca="1" ref="D423" ca="1">IF(ISTEXT(AC423),INDIRECT(INDIRECT("A" &amp; (AA423)) &amp; "!C" &amp; AB423),"")</f>
        <v/>
      </c>
      <c r="E423" s="1041"/>
      <c r="F423" s="1041"/>
      <c r="G423" s="1042"/>
      <c r="Z423" s="472" t="str" cm="1">
        <f t="array" aca="1" ref="Z423" ca="1">IF((B423=""),"Hide",IF(B423 = "Not included","Hide",IF(AND(B423&lt;&gt;"",(INDIRECT("Z"&amp; INDIRECT("AA" &amp; ROW()))="Show")),"Show","Hide")))</f>
        <v>Hide</v>
      </c>
      <c r="AA423" s="462">
        <f t="shared" si="14"/>
        <v>401</v>
      </c>
      <c r="AB423" s="462">
        <f t="shared" si="17"/>
        <v>26</v>
      </c>
      <c r="AC423" s="462" cm="1">
        <f t="array" aca="1" ref="AC423" ca="1">INDIRECT(INDIRECT("A" &amp; (AA423)) &amp; "!J" &amp; AB423)</f>
        <v>0</v>
      </c>
    </row>
    <row r="424" spans="1:29" s="461" customFormat="1" ht="14.65" hidden="1" customHeight="1" x14ac:dyDescent="0.3">
      <c r="A424" s="473"/>
      <c r="B424" s="1038" t="str">
        <f t="shared" ca="1" si="16"/>
        <v/>
      </c>
      <c r="C424" s="1039"/>
      <c r="D424" s="1040" t="str" cm="1">
        <f t="array" aca="1" ref="D424" ca="1">IF(ISTEXT(AC424),INDIRECT(INDIRECT("A" &amp; (AA424)) &amp; "!C" &amp; AB424),"")</f>
        <v/>
      </c>
      <c r="E424" s="1041"/>
      <c r="F424" s="1041"/>
      <c r="G424" s="1042"/>
      <c r="Z424" s="472" t="str" cm="1">
        <f t="array" aca="1" ref="Z424" ca="1">IF((B424=""),"Hide",IF(B424 = "Not included","Hide",IF(AND(B424&lt;&gt;"",(INDIRECT("Z"&amp; INDIRECT("AA" &amp; ROW()))="Show")),"Show","Hide")))</f>
        <v>Hide</v>
      </c>
      <c r="AA424" s="462">
        <f t="shared" si="14"/>
        <v>401</v>
      </c>
      <c r="AB424" s="462">
        <f t="shared" si="17"/>
        <v>27</v>
      </c>
      <c r="AC424" s="462" cm="1">
        <f t="array" aca="1" ref="AC424" ca="1">INDIRECT(INDIRECT("A" &amp; (AA424)) &amp; "!J" &amp; AB424)</f>
        <v>0</v>
      </c>
    </row>
    <row r="425" spans="1:29" s="461" customFormat="1" ht="14.65" hidden="1" customHeight="1" x14ac:dyDescent="0.3">
      <c r="A425" s="473"/>
      <c r="B425" s="1038" t="str">
        <f t="shared" ca="1" si="16"/>
        <v/>
      </c>
      <c r="C425" s="1039"/>
      <c r="D425" s="1040" t="str" cm="1">
        <f t="array" aca="1" ref="D425" ca="1">IF(ISTEXT(AC425),INDIRECT(INDIRECT("A" &amp; (AA425)) &amp; "!C" &amp; AB425),"")</f>
        <v/>
      </c>
      <c r="E425" s="1041"/>
      <c r="F425" s="1041"/>
      <c r="G425" s="1042"/>
      <c r="Z425" s="472" t="str" cm="1">
        <f t="array" aca="1" ref="Z425" ca="1">IF((B425=""),"Hide",IF(B425 = "Not included","Hide",IF(AND(B425&lt;&gt;"",(INDIRECT("Z"&amp; INDIRECT("AA" &amp; ROW()))="Show")),"Show","Hide")))</f>
        <v>Hide</v>
      </c>
      <c r="AA425" s="462">
        <f t="shared" si="14"/>
        <v>401</v>
      </c>
      <c r="AB425" s="462">
        <f t="shared" si="17"/>
        <v>28</v>
      </c>
      <c r="AC425" s="462" cm="1">
        <f t="array" aca="1" ref="AC425" ca="1">INDIRECT(INDIRECT("A" &amp; (AA425)) &amp; "!J" &amp; AB425)</f>
        <v>0</v>
      </c>
    </row>
    <row r="426" spans="1:29" s="461" customFormat="1" ht="14.65" hidden="1" customHeight="1" x14ac:dyDescent="0.3">
      <c r="A426" s="473"/>
      <c r="B426" s="1038" t="str">
        <f t="shared" ca="1" si="16"/>
        <v/>
      </c>
      <c r="C426" s="1039"/>
      <c r="D426" s="1040" t="str" cm="1">
        <f t="array" aca="1" ref="D426" ca="1">IF(ISTEXT(AC426),INDIRECT(INDIRECT("A" &amp; (AA426)) &amp; "!C" &amp; AB426),"")</f>
        <v/>
      </c>
      <c r="E426" s="1041"/>
      <c r="F426" s="1041"/>
      <c r="G426" s="1042"/>
      <c r="Z426" s="472" t="str" cm="1">
        <f t="array" aca="1" ref="Z426" ca="1">IF((B426=""),"Hide",IF(B426 = "Not included","Hide",IF(AND(B426&lt;&gt;"",(INDIRECT("Z"&amp; INDIRECT("AA" &amp; ROW()))="Show")),"Show","Hide")))</f>
        <v>Hide</v>
      </c>
      <c r="AA426" s="462">
        <f t="shared" si="14"/>
        <v>401</v>
      </c>
      <c r="AB426" s="462">
        <f t="shared" si="17"/>
        <v>29</v>
      </c>
      <c r="AC426" s="462" cm="1">
        <f t="array" aca="1" ref="AC426" ca="1">INDIRECT(INDIRECT("A" &amp; (AA426)) &amp; "!J" &amp; AB426)</f>
        <v>0</v>
      </c>
    </row>
    <row r="427" spans="1:29" s="461" customFormat="1" ht="14.65" hidden="1" customHeight="1" x14ac:dyDescent="0.3">
      <c r="A427" s="473"/>
      <c r="B427" s="1038" t="str">
        <f t="shared" ca="1" si="16"/>
        <v/>
      </c>
      <c r="C427" s="1039"/>
      <c r="D427" s="1040" t="str" cm="1">
        <f t="array" aca="1" ref="D427" ca="1">IF(ISTEXT(AC427),INDIRECT(INDIRECT("A" &amp; (AA427)) &amp; "!C" &amp; AB427),"")</f>
        <v/>
      </c>
      <c r="E427" s="1041"/>
      <c r="F427" s="1041"/>
      <c r="G427" s="1042"/>
      <c r="Z427" s="472" t="str" cm="1">
        <f t="array" aca="1" ref="Z427" ca="1">IF((B427=""),"Hide",IF(B427 = "Not included","Hide",IF(AND(B427&lt;&gt;"",(INDIRECT("Z"&amp; INDIRECT("AA" &amp; ROW()))="Show")),"Show","Hide")))</f>
        <v>Hide</v>
      </c>
      <c r="AA427" s="462">
        <f t="shared" si="14"/>
        <v>401</v>
      </c>
      <c r="AB427" s="462">
        <f t="shared" si="17"/>
        <v>30</v>
      </c>
      <c r="AC427" s="462" cm="1">
        <f t="array" aca="1" ref="AC427" ca="1">INDIRECT(INDIRECT("A" &amp; (AA427)) &amp; "!J" &amp; AB427)</f>
        <v>0</v>
      </c>
    </row>
    <row r="428" spans="1:29" s="461" customFormat="1" ht="14.65" hidden="1" customHeight="1" x14ac:dyDescent="0.3">
      <c r="A428" s="473"/>
      <c r="B428" s="1038" t="str">
        <f t="shared" ca="1" si="16"/>
        <v/>
      </c>
      <c r="C428" s="1039"/>
      <c r="D428" s="1040" t="str" cm="1">
        <f t="array" aca="1" ref="D428" ca="1">IF(ISTEXT(AC428),INDIRECT(INDIRECT("A" &amp; (AA428)) &amp; "!C" &amp; AB428),"")</f>
        <v/>
      </c>
      <c r="E428" s="1041"/>
      <c r="F428" s="1041"/>
      <c r="G428" s="1042"/>
      <c r="Z428" s="472" t="str" cm="1">
        <f t="array" aca="1" ref="Z428" ca="1">IF((B428=""),"Hide",IF(B428 = "Not included","Hide",IF(AND(B428&lt;&gt;"",(INDIRECT("Z"&amp; INDIRECT("AA" &amp; ROW()))="Show")),"Show","Hide")))</f>
        <v>Hide</v>
      </c>
      <c r="AA428" s="462">
        <f t="shared" si="14"/>
        <v>401</v>
      </c>
      <c r="AB428" s="462">
        <f t="shared" si="17"/>
        <v>31</v>
      </c>
      <c r="AC428" s="462" cm="1">
        <f t="array" aca="1" ref="AC428" ca="1">INDIRECT(INDIRECT("A" &amp; (AA428)) &amp; "!J" &amp; AB428)</f>
        <v>0</v>
      </c>
    </row>
    <row r="429" spans="1:29" s="461" customFormat="1" ht="14.65" hidden="1" customHeight="1" x14ac:dyDescent="0.3">
      <c r="A429" s="473"/>
      <c r="B429" s="1038" t="str">
        <f t="shared" ca="1" si="16"/>
        <v/>
      </c>
      <c r="C429" s="1039"/>
      <c r="D429" s="1040" t="str" cm="1">
        <f t="array" aca="1" ref="D429" ca="1">IF(ISTEXT(AC429),INDIRECT(INDIRECT("A" &amp; (AA429)) &amp; "!C" &amp; AB429),"")</f>
        <v/>
      </c>
      <c r="E429" s="1041"/>
      <c r="F429" s="1041"/>
      <c r="G429" s="1042"/>
      <c r="Z429" s="472" t="str" cm="1">
        <f t="array" aca="1" ref="Z429" ca="1">IF((B429=""),"Hide",IF(B429 = "Not included","Hide",IF(AND(B429&lt;&gt;"",(INDIRECT("Z"&amp; INDIRECT("AA" &amp; ROW()))="Show")),"Show","Hide")))</f>
        <v>Hide</v>
      </c>
      <c r="AA429" s="462">
        <f t="shared" si="14"/>
        <v>401</v>
      </c>
      <c r="AB429" s="462">
        <f t="shared" si="17"/>
        <v>32</v>
      </c>
      <c r="AC429" s="462" cm="1">
        <f t="array" aca="1" ref="AC429" ca="1">INDIRECT(INDIRECT("A" &amp; (AA429)) &amp; "!J" &amp; AB429)</f>
        <v>0</v>
      </c>
    </row>
    <row r="430" spans="1:29" s="461" customFormat="1" ht="14.65" hidden="1" customHeight="1" x14ac:dyDescent="0.3">
      <c r="A430" s="473"/>
      <c r="B430" s="1038" t="str">
        <f t="shared" ca="1" si="16"/>
        <v/>
      </c>
      <c r="C430" s="1039"/>
      <c r="D430" s="1040" t="str" cm="1">
        <f t="array" aca="1" ref="D430" ca="1">IF(ISTEXT(AC430),INDIRECT(INDIRECT("A" &amp; (AA430)) &amp; "!C" &amp; AB430),"")</f>
        <v/>
      </c>
      <c r="E430" s="1041"/>
      <c r="F430" s="1041"/>
      <c r="G430" s="1042"/>
      <c r="Z430" s="472" t="str" cm="1">
        <f t="array" aca="1" ref="Z430" ca="1">IF((B430=""),"Hide",IF(B430 = "Not included","Hide",IF(AND(B430&lt;&gt;"",(INDIRECT("Z"&amp; INDIRECT("AA" &amp; ROW()))="Show")),"Show","Hide")))</f>
        <v>Hide</v>
      </c>
      <c r="AA430" s="462">
        <f t="shared" si="14"/>
        <v>401</v>
      </c>
      <c r="AB430" s="462">
        <f t="shared" si="17"/>
        <v>33</v>
      </c>
      <c r="AC430" s="462" cm="1">
        <f t="array" aca="1" ref="AC430" ca="1">INDIRECT(INDIRECT("A" &amp; (AA430)) &amp; "!J" &amp; AB430)</f>
        <v>0</v>
      </c>
    </row>
    <row r="431" spans="1:29" s="461" customFormat="1" ht="14.65" hidden="1" customHeight="1" x14ac:dyDescent="0.3">
      <c r="A431" s="473"/>
      <c r="B431" s="1038" t="str">
        <f t="shared" ca="1" si="16"/>
        <v/>
      </c>
      <c r="C431" s="1039"/>
      <c r="D431" s="1040" t="str" cm="1">
        <f t="array" aca="1" ref="D431" ca="1">IF(ISTEXT(AC431),INDIRECT(INDIRECT("A" &amp; (AA431)) &amp; "!C" &amp; AB431),"")</f>
        <v/>
      </c>
      <c r="E431" s="1041"/>
      <c r="F431" s="1041"/>
      <c r="G431" s="1042"/>
      <c r="Z431" s="472" t="str" cm="1">
        <f t="array" aca="1" ref="Z431" ca="1">IF((B431=""),"Hide",IF(B431 = "Not included","Hide",IF(AND(B431&lt;&gt;"",(INDIRECT("Z"&amp; INDIRECT("AA" &amp; ROW()))="Show")),"Show","Hide")))</f>
        <v>Hide</v>
      </c>
      <c r="AA431" s="462">
        <f t="shared" si="14"/>
        <v>401</v>
      </c>
      <c r="AB431" s="462">
        <f t="shared" si="17"/>
        <v>34</v>
      </c>
      <c r="AC431" s="462" cm="1">
        <f t="array" aca="1" ref="AC431" ca="1">INDIRECT(INDIRECT("A" &amp; (AA431)) &amp; "!J" &amp; AB431)</f>
        <v>0</v>
      </c>
    </row>
    <row r="432" spans="1:29" s="461" customFormat="1" ht="14.65" hidden="1" customHeight="1" x14ac:dyDescent="0.3">
      <c r="A432" s="473"/>
      <c r="B432" s="1038" t="str">
        <f t="shared" ca="1" si="16"/>
        <v/>
      </c>
      <c r="C432" s="1039"/>
      <c r="D432" s="1040" t="str" cm="1">
        <f t="array" aca="1" ref="D432" ca="1">IF(ISTEXT(AC432),INDIRECT(INDIRECT("A" &amp; (AA432)) &amp; "!C" &amp; AB432),"")</f>
        <v/>
      </c>
      <c r="E432" s="1041"/>
      <c r="F432" s="1041"/>
      <c r="G432" s="1042"/>
      <c r="Z432" s="472" t="str" cm="1">
        <f t="array" aca="1" ref="Z432" ca="1">IF((B432=""),"Hide",IF(B432 = "Not included","Hide",IF(AND(B432&lt;&gt;"",(INDIRECT("Z"&amp; INDIRECT("AA" &amp; ROW()))="Show")),"Show","Hide")))</f>
        <v>Hide</v>
      </c>
      <c r="AA432" s="462">
        <f t="shared" si="14"/>
        <v>401</v>
      </c>
      <c r="AB432" s="462">
        <f t="shared" si="17"/>
        <v>35</v>
      </c>
      <c r="AC432" s="462" cm="1">
        <f t="array" aca="1" ref="AC432" ca="1">INDIRECT(INDIRECT("A" &amp; (AA432)) &amp; "!J" &amp; AB432)</f>
        <v>0</v>
      </c>
    </row>
    <row r="433" spans="1:29" s="461" customFormat="1" ht="14.65" hidden="1" customHeight="1" x14ac:dyDescent="0.3">
      <c r="A433" s="473"/>
      <c r="B433" s="1038" t="str">
        <f t="shared" ca="1" si="16"/>
        <v/>
      </c>
      <c r="C433" s="1039"/>
      <c r="D433" s="1040" t="str" cm="1">
        <f t="array" aca="1" ref="D433" ca="1">IF(ISTEXT(AC433),INDIRECT(INDIRECT("A" &amp; (AA433)) &amp; "!C" &amp; AB433),"")</f>
        <v/>
      </c>
      <c r="E433" s="1041"/>
      <c r="F433" s="1041"/>
      <c r="G433" s="1042"/>
      <c r="Z433" s="472" t="str" cm="1">
        <f t="array" aca="1" ref="Z433" ca="1">IF((B433=""),"Hide",IF(B433 = "Not included","Hide",IF(AND(B433&lt;&gt;"",(INDIRECT("Z"&amp; INDIRECT("AA" &amp; ROW()))="Show")),"Show","Hide")))</f>
        <v>Hide</v>
      </c>
      <c r="AA433" s="462">
        <f t="shared" si="14"/>
        <v>401</v>
      </c>
      <c r="AB433" s="462">
        <f t="shared" si="17"/>
        <v>36</v>
      </c>
      <c r="AC433" s="462" cm="1">
        <f t="array" aca="1" ref="AC433" ca="1">INDIRECT(INDIRECT("A" &amp; (AA433)) &amp; "!J" &amp; AB433)</f>
        <v>0</v>
      </c>
    </row>
    <row r="434" spans="1:29" s="461" customFormat="1" ht="14.65" hidden="1" customHeight="1" x14ac:dyDescent="0.3">
      <c r="A434" s="473"/>
      <c r="B434" s="1038" t="str">
        <f t="shared" ca="1" si="16"/>
        <v/>
      </c>
      <c r="C434" s="1039"/>
      <c r="D434" s="1040" t="str" cm="1">
        <f t="array" aca="1" ref="D434" ca="1">IF(ISTEXT(AC434),INDIRECT(INDIRECT("A" &amp; (AA434)) &amp; "!C" &amp; AB434),"")</f>
        <v/>
      </c>
      <c r="E434" s="1041"/>
      <c r="F434" s="1041"/>
      <c r="G434" s="1042"/>
      <c r="Z434" s="472" t="str" cm="1">
        <f t="array" aca="1" ref="Z434" ca="1">IF((B434=""),"Hide",IF(B434 = "Not included","Hide",IF(AND(B434&lt;&gt;"",(INDIRECT("Z"&amp; INDIRECT("AA" &amp; ROW()))="Show")),"Show","Hide")))</f>
        <v>Hide</v>
      </c>
      <c r="AA434" s="462">
        <f t="shared" si="14"/>
        <v>401</v>
      </c>
      <c r="AB434" s="462">
        <f t="shared" si="17"/>
        <v>37</v>
      </c>
      <c r="AC434" s="462" cm="1">
        <f t="array" aca="1" ref="AC434" ca="1">INDIRECT(INDIRECT("A" &amp; (AA434)) &amp; "!J" &amp; AB434)</f>
        <v>0</v>
      </c>
    </row>
    <row r="435" spans="1:29" s="461" customFormat="1" ht="14.65" hidden="1" customHeight="1" x14ac:dyDescent="0.3">
      <c r="A435" s="473"/>
      <c r="B435" s="1038" t="str">
        <f t="shared" ca="1" si="16"/>
        <v/>
      </c>
      <c r="C435" s="1039"/>
      <c r="D435" s="1040" t="str" cm="1">
        <f t="array" aca="1" ref="D435" ca="1">IF(ISTEXT(AC435),INDIRECT(INDIRECT("A" &amp; (AA435)) &amp; "!C" &amp; AB435),"")</f>
        <v/>
      </c>
      <c r="E435" s="1041"/>
      <c r="F435" s="1041"/>
      <c r="G435" s="1042"/>
      <c r="Z435" s="472" t="str" cm="1">
        <f t="array" aca="1" ref="Z435" ca="1">IF((B435=""),"Hide",IF(B435 = "Not included","Hide",IF(AND(B435&lt;&gt;"",(INDIRECT("Z"&amp; INDIRECT("AA" &amp; ROW()))="Show")),"Show","Hide")))</f>
        <v>Hide</v>
      </c>
      <c r="AA435" s="462">
        <f t="shared" si="14"/>
        <v>401</v>
      </c>
      <c r="AB435" s="462">
        <f t="shared" si="17"/>
        <v>38</v>
      </c>
      <c r="AC435" s="462" cm="1">
        <f t="array" aca="1" ref="AC435" ca="1">INDIRECT(INDIRECT("A" &amp; (AA435)) &amp; "!J" &amp; AB435)</f>
        <v>0</v>
      </c>
    </row>
    <row r="436" spans="1:29" s="461" customFormat="1" ht="14.65" hidden="1" customHeight="1" x14ac:dyDescent="0.3">
      <c r="A436" s="473"/>
      <c r="B436" s="1038" t="str">
        <f t="shared" ca="1" si="16"/>
        <v/>
      </c>
      <c r="C436" s="1039"/>
      <c r="D436" s="1040" t="str" cm="1">
        <f t="array" aca="1" ref="D436" ca="1">IF(ISTEXT(AC436),INDIRECT(INDIRECT("A" &amp; (AA436)) &amp; "!C" &amp; AB436),"")</f>
        <v/>
      </c>
      <c r="E436" s="1041"/>
      <c r="F436" s="1041"/>
      <c r="G436" s="1042"/>
      <c r="Z436" s="472" t="str" cm="1">
        <f t="array" aca="1" ref="Z436" ca="1">IF((B436=""),"Hide",IF(B436 = "Not included","Hide",IF(AND(B436&lt;&gt;"",(INDIRECT("Z"&amp; INDIRECT("AA" &amp; ROW()))="Show")),"Show","Hide")))</f>
        <v>Hide</v>
      </c>
      <c r="AA436" s="462">
        <f t="shared" si="14"/>
        <v>401</v>
      </c>
      <c r="AB436" s="462">
        <f t="shared" si="17"/>
        <v>39</v>
      </c>
      <c r="AC436" s="462" cm="1">
        <f t="array" aca="1" ref="AC436" ca="1">INDIRECT(INDIRECT("A" &amp; (AA436)) &amp; "!J" &amp; AB436)</f>
        <v>0</v>
      </c>
    </row>
    <row r="437" spans="1:29" s="461" customFormat="1" ht="14.65" hidden="1" customHeight="1" x14ac:dyDescent="0.3">
      <c r="A437" s="473"/>
      <c r="B437" s="1038" t="str">
        <f t="shared" ca="1" si="16"/>
        <v/>
      </c>
      <c r="C437" s="1039"/>
      <c r="D437" s="1040" t="str" cm="1">
        <f t="array" aca="1" ref="D437" ca="1">IF(ISTEXT(AC437),INDIRECT(INDIRECT("A" &amp; (AA437)) &amp; "!C" &amp; AB437),"")</f>
        <v/>
      </c>
      <c r="E437" s="1041"/>
      <c r="F437" s="1041"/>
      <c r="G437" s="1042"/>
      <c r="Z437" s="472" t="str" cm="1">
        <f t="array" aca="1" ref="Z437" ca="1">IF((B437=""),"Hide",IF(B437 = "Not included","Hide",IF(AND(B437&lt;&gt;"",(INDIRECT("Z"&amp; INDIRECT("AA" &amp; ROW()))="Show")),"Show","Hide")))</f>
        <v>Hide</v>
      </c>
      <c r="AA437" s="462">
        <f t="shared" si="14"/>
        <v>401</v>
      </c>
      <c r="AB437" s="462">
        <f t="shared" si="17"/>
        <v>40</v>
      </c>
      <c r="AC437" s="462" cm="1">
        <f t="array" aca="1" ref="AC437" ca="1">INDIRECT(INDIRECT("A" &amp; (AA437)) &amp; "!J" &amp; AB437)</f>
        <v>0</v>
      </c>
    </row>
    <row r="438" spans="1:29" s="461" customFormat="1" ht="14.65" hidden="1" customHeight="1" x14ac:dyDescent="0.3">
      <c r="A438" s="473"/>
      <c r="B438" s="1038" t="str">
        <f t="shared" ca="1" si="16"/>
        <v/>
      </c>
      <c r="C438" s="1039"/>
      <c r="D438" s="1040" t="str" cm="1">
        <f t="array" aca="1" ref="D438" ca="1">IF(ISTEXT(AC438),INDIRECT(INDIRECT("A" &amp; (AA438)) &amp; "!C" &amp; AB438),"")</f>
        <v/>
      </c>
      <c r="E438" s="1041"/>
      <c r="F438" s="1041"/>
      <c r="G438" s="1042"/>
      <c r="Z438" s="472" t="str" cm="1">
        <f t="array" aca="1" ref="Z438" ca="1">IF((B438=""),"Hide",IF(B438 = "Not included","Hide",IF(AND(B438&lt;&gt;"",(INDIRECT("Z"&amp; INDIRECT("AA" &amp; ROW()))="Show")),"Show","Hide")))</f>
        <v>Hide</v>
      </c>
      <c r="AA438" s="462">
        <f t="shared" si="14"/>
        <v>401</v>
      </c>
      <c r="AB438" s="462">
        <f t="shared" si="17"/>
        <v>41</v>
      </c>
      <c r="AC438" s="462" cm="1">
        <f t="array" aca="1" ref="AC438" ca="1">INDIRECT(INDIRECT("A" &amp; (AA438)) &amp; "!J" &amp; AB438)</f>
        <v>0</v>
      </c>
    </row>
    <row r="439" spans="1:29" s="461" customFormat="1" ht="14.65" hidden="1" customHeight="1" x14ac:dyDescent="0.3">
      <c r="A439" s="473"/>
      <c r="B439" s="1038" t="str">
        <f t="shared" ca="1" si="16"/>
        <v/>
      </c>
      <c r="C439" s="1039"/>
      <c r="D439" s="1040" t="str" cm="1">
        <f t="array" aca="1" ref="D439" ca="1">IF(ISTEXT(AC439),INDIRECT(INDIRECT("A" &amp; (AA439)) &amp; "!C" &amp; AB439),"")</f>
        <v/>
      </c>
      <c r="E439" s="1041"/>
      <c r="F439" s="1041"/>
      <c r="G439" s="1042"/>
      <c r="Z439" s="472" t="str" cm="1">
        <f t="array" aca="1" ref="Z439" ca="1">IF((B439=""),"Hide",IF(B439 = "Not included","Hide",IF(AND(B439&lt;&gt;"",(INDIRECT("Z"&amp; INDIRECT("AA" &amp; ROW()))="Show")),"Show","Hide")))</f>
        <v>Hide</v>
      </c>
      <c r="AA439" s="462">
        <f t="shared" si="14"/>
        <v>401</v>
      </c>
      <c r="AB439" s="462">
        <f t="shared" si="17"/>
        <v>42</v>
      </c>
      <c r="AC439" s="462" cm="1">
        <f t="array" aca="1" ref="AC439" ca="1">INDIRECT(INDIRECT("A" &amp; (AA439)) &amp; "!J" &amp; AB439)</f>
        <v>0</v>
      </c>
    </row>
    <row r="440" spans="1:29" s="461" customFormat="1" ht="14.65" hidden="1" customHeight="1" x14ac:dyDescent="0.3">
      <c r="A440" s="473"/>
      <c r="B440" s="1038" t="str">
        <f t="shared" ca="1" si="16"/>
        <v/>
      </c>
      <c r="C440" s="1039"/>
      <c r="D440" s="1040" t="str" cm="1">
        <f t="array" aca="1" ref="D440" ca="1">IF(ISTEXT(AC440),INDIRECT(INDIRECT("A" &amp; (AA440)) &amp; "!C" &amp; AB440),"")</f>
        <v/>
      </c>
      <c r="E440" s="1041"/>
      <c r="F440" s="1041"/>
      <c r="G440" s="1042"/>
      <c r="Z440" s="472" t="str" cm="1">
        <f t="array" aca="1" ref="Z440" ca="1">IF((B440=""),"Hide",IF(B440 = "Not included","Hide",IF(AND(B440&lt;&gt;"",(INDIRECT("Z"&amp; INDIRECT("AA" &amp; ROW()))="Show")),"Show","Hide")))</f>
        <v>Hide</v>
      </c>
      <c r="AA440" s="462">
        <f t="shared" si="14"/>
        <v>401</v>
      </c>
      <c r="AB440" s="462">
        <f t="shared" si="17"/>
        <v>43</v>
      </c>
      <c r="AC440" s="462" cm="1">
        <f t="array" aca="1" ref="AC440" ca="1">INDIRECT(INDIRECT("A" &amp; (AA440)) &amp; "!J" &amp; AB440)</f>
        <v>0</v>
      </c>
    </row>
    <row r="441" spans="1:29" s="461" customFormat="1" ht="14.65" hidden="1" customHeight="1" x14ac:dyDescent="0.3">
      <c r="A441" s="473"/>
      <c r="B441" s="1038" t="str">
        <f t="shared" ca="1" si="16"/>
        <v/>
      </c>
      <c r="C441" s="1039"/>
      <c r="D441" s="1040" t="str" cm="1">
        <f t="array" aca="1" ref="D441" ca="1">IF(ISTEXT(AC441),INDIRECT(INDIRECT("A" &amp; (AA441)) &amp; "!C" &amp; AB441),"")</f>
        <v/>
      </c>
      <c r="E441" s="1041"/>
      <c r="F441" s="1041"/>
      <c r="G441" s="1042"/>
      <c r="Z441" s="472" t="str" cm="1">
        <f t="array" aca="1" ref="Z441" ca="1">IF((B441=""),"Hide",IF(B441 = "Not included","Hide",IF(AND(B441&lt;&gt;"",(INDIRECT("Z"&amp; INDIRECT("AA" &amp; ROW()))="Show")),"Show","Hide")))</f>
        <v>Hide</v>
      </c>
      <c r="AA441" s="462">
        <f t="shared" si="14"/>
        <v>401</v>
      </c>
      <c r="AB441" s="462">
        <f t="shared" si="17"/>
        <v>44</v>
      </c>
      <c r="AC441" s="462" cm="1">
        <f t="array" aca="1" ref="AC441" ca="1">INDIRECT(INDIRECT("A" &amp; (AA441)) &amp; "!J" &amp; AB441)</f>
        <v>0</v>
      </c>
    </row>
    <row r="442" spans="1:29" s="461" customFormat="1" ht="14.65" hidden="1" customHeight="1" x14ac:dyDescent="0.3">
      <c r="A442" s="473"/>
      <c r="B442" s="1038" t="str">
        <f t="shared" ca="1" si="16"/>
        <v/>
      </c>
      <c r="C442" s="1039"/>
      <c r="D442" s="1040" t="str" cm="1">
        <f t="array" aca="1" ref="D442" ca="1">IF(ISTEXT(AC442),INDIRECT(INDIRECT("A" &amp; (AA442)) &amp; "!C" &amp; AB442),"")</f>
        <v/>
      </c>
      <c r="E442" s="1041"/>
      <c r="F442" s="1041"/>
      <c r="G442" s="1042"/>
      <c r="Z442" s="472" t="str" cm="1">
        <f t="array" aca="1" ref="Z442" ca="1">IF((B442=""),"Hide",IF(B442 = "Not included","Hide",IF(AND(B442&lt;&gt;"",(INDIRECT("Z"&amp; INDIRECT("AA" &amp; ROW()))="Show")),"Show","Hide")))</f>
        <v>Hide</v>
      </c>
      <c r="AA442" s="462">
        <f t="shared" si="14"/>
        <v>401</v>
      </c>
      <c r="AB442" s="462">
        <f t="shared" si="17"/>
        <v>45</v>
      </c>
      <c r="AC442" s="462" cm="1">
        <f t="array" aca="1" ref="AC442" ca="1">INDIRECT(INDIRECT("A" &amp; (AA442)) &amp; "!J" &amp; AB442)</f>
        <v>0</v>
      </c>
    </row>
    <row r="443" spans="1:29" s="461" customFormat="1" ht="14.65" hidden="1" customHeight="1" x14ac:dyDescent="0.3">
      <c r="A443" s="473"/>
      <c r="B443" s="1038" t="str">
        <f t="shared" ca="1" si="16"/>
        <v/>
      </c>
      <c r="C443" s="1039"/>
      <c r="D443" s="1040" t="str" cm="1">
        <f t="array" aca="1" ref="D443" ca="1">IF(ISTEXT(AC443),INDIRECT(INDIRECT("A" &amp; (AA443)) &amp; "!C" &amp; AB443),"")</f>
        <v/>
      </c>
      <c r="E443" s="1041"/>
      <c r="F443" s="1041"/>
      <c r="G443" s="1042"/>
      <c r="Z443" s="472" t="str" cm="1">
        <f t="array" aca="1" ref="Z443" ca="1">IF((B443=""),"Hide",IF(B443 = "Not included","Hide",IF(AND(B443&lt;&gt;"",(INDIRECT("Z"&amp; INDIRECT("AA" &amp; ROW()))="Show")),"Show","Hide")))</f>
        <v>Hide</v>
      </c>
      <c r="AA443" s="462">
        <f t="shared" si="14"/>
        <v>401</v>
      </c>
      <c r="AB443" s="462">
        <f t="shared" si="17"/>
        <v>46</v>
      </c>
      <c r="AC443" s="462" cm="1">
        <f t="array" aca="1" ref="AC443" ca="1">INDIRECT(INDIRECT("A" &amp; (AA443)) &amp; "!J" &amp; AB443)</f>
        <v>0</v>
      </c>
    </row>
    <row r="444" spans="1:29" s="461" customFormat="1" ht="14.65" hidden="1" customHeight="1" x14ac:dyDescent="0.3">
      <c r="A444" s="473"/>
      <c r="B444" s="1038" t="str">
        <f t="shared" ca="1" si="16"/>
        <v/>
      </c>
      <c r="C444" s="1039"/>
      <c r="D444" s="1040" t="str" cm="1">
        <f t="array" aca="1" ref="D444" ca="1">IF(ISTEXT(AC444),INDIRECT(INDIRECT("A" &amp; (AA444)) &amp; "!C" &amp; AB444),"")</f>
        <v/>
      </c>
      <c r="E444" s="1041"/>
      <c r="F444" s="1041"/>
      <c r="G444" s="1042"/>
      <c r="Z444" s="472" t="str" cm="1">
        <f t="array" aca="1" ref="Z444" ca="1">IF((B444=""),"Hide",IF(B444 = "Not included","Hide",IF(AND(B444&lt;&gt;"",(INDIRECT("Z"&amp; INDIRECT("AA" &amp; ROW()))="Show")),"Show","Hide")))</f>
        <v>Hide</v>
      </c>
      <c r="AA444" s="462">
        <f t="shared" si="14"/>
        <v>401</v>
      </c>
      <c r="AB444" s="462">
        <f t="shared" si="17"/>
        <v>47</v>
      </c>
      <c r="AC444" s="462" cm="1">
        <f t="array" aca="1" ref="AC444" ca="1">INDIRECT(INDIRECT("A" &amp; (AA444)) &amp; "!J" &amp; AB444)</f>
        <v>0</v>
      </c>
    </row>
    <row r="445" spans="1:29" s="461" customFormat="1" ht="14.65" hidden="1" customHeight="1" x14ac:dyDescent="0.3">
      <c r="A445" s="473"/>
      <c r="B445" s="1038" t="str">
        <f t="shared" ca="1" si="16"/>
        <v/>
      </c>
      <c r="C445" s="1039"/>
      <c r="D445" s="1040" t="str" cm="1">
        <f t="array" aca="1" ref="D445" ca="1">IF(ISTEXT(AC445),INDIRECT(INDIRECT("A" &amp; (AA445)) &amp; "!C" &amp; AB445),"")</f>
        <v/>
      </c>
      <c r="E445" s="1041"/>
      <c r="F445" s="1041"/>
      <c r="G445" s="1042"/>
      <c r="Z445" s="472" t="str" cm="1">
        <f t="array" aca="1" ref="Z445" ca="1">IF((B445=""),"Hide",IF(B445 = "Not included","Hide",IF(AND(B445&lt;&gt;"",(INDIRECT("Z"&amp; INDIRECT("AA" &amp; ROW()))="Show")),"Show","Hide")))</f>
        <v>Hide</v>
      </c>
      <c r="AA445" s="462">
        <f t="shared" si="14"/>
        <v>401</v>
      </c>
      <c r="AB445" s="462">
        <f t="shared" si="17"/>
        <v>48</v>
      </c>
      <c r="AC445" s="462" cm="1">
        <f t="array" aca="1" ref="AC445" ca="1">INDIRECT(INDIRECT("A" &amp; (AA445)) &amp; "!J" &amp; AB445)</f>
        <v>0</v>
      </c>
    </row>
    <row r="446" spans="1:29" s="461" customFormat="1" ht="14.65" hidden="1" customHeight="1" x14ac:dyDescent="0.3">
      <c r="A446" s="473"/>
      <c r="B446" s="1038" t="str">
        <f t="shared" ca="1" si="16"/>
        <v/>
      </c>
      <c r="C446" s="1039"/>
      <c r="D446" s="1040" t="str" cm="1">
        <f t="array" aca="1" ref="D446" ca="1">IF(ISTEXT(AC446),INDIRECT(INDIRECT("A" &amp; (AA446)) &amp; "!C" &amp; AB446),"")</f>
        <v/>
      </c>
      <c r="E446" s="1041"/>
      <c r="F446" s="1041"/>
      <c r="G446" s="1042"/>
      <c r="Z446" s="472" t="str" cm="1">
        <f t="array" aca="1" ref="Z446" ca="1">IF((B446=""),"Hide",IF(B446 = "Not included","Hide",IF(AND(B446&lt;&gt;"",(INDIRECT("Z"&amp; INDIRECT("AA" &amp; ROW()))="Show")),"Show","Hide")))</f>
        <v>Hide</v>
      </c>
      <c r="AA446" s="462">
        <f t="shared" si="14"/>
        <v>401</v>
      </c>
      <c r="AB446" s="462">
        <f t="shared" si="17"/>
        <v>49</v>
      </c>
      <c r="AC446" s="462" cm="1">
        <f t="array" aca="1" ref="AC446" ca="1">INDIRECT(INDIRECT("A" &amp; (AA446)) &amp; "!J" &amp; AB446)</f>
        <v>0</v>
      </c>
    </row>
    <row r="447" spans="1:29" s="461" customFormat="1" ht="14.65" hidden="1" customHeight="1" x14ac:dyDescent="0.3">
      <c r="A447" s="473"/>
      <c r="B447" s="1038" t="str">
        <f t="shared" ca="1" si="16"/>
        <v/>
      </c>
      <c r="C447" s="1039"/>
      <c r="D447" s="1040" t="str" cm="1">
        <f t="array" aca="1" ref="D447" ca="1">IF(ISTEXT(AC447),INDIRECT(INDIRECT("A" &amp; (AA447)) &amp; "!C" &amp; AB447),"")</f>
        <v/>
      </c>
      <c r="E447" s="1041"/>
      <c r="F447" s="1041"/>
      <c r="G447" s="1042"/>
      <c r="Z447" s="472" t="str" cm="1">
        <f t="array" aca="1" ref="Z447" ca="1">IF((B447=""),"Hide",IF(B447 = "Not included","Hide",IF(AND(B447&lt;&gt;"",(INDIRECT("Z"&amp; INDIRECT("AA" &amp; ROW()))="Show")),"Show","Hide")))</f>
        <v>Hide</v>
      </c>
      <c r="AA447" s="462">
        <f t="shared" si="14"/>
        <v>401</v>
      </c>
      <c r="AB447" s="462">
        <f t="shared" si="17"/>
        <v>50</v>
      </c>
      <c r="AC447" s="462" cm="1">
        <f t="array" aca="1" ref="AC447" ca="1">INDIRECT(INDIRECT("A" &amp; (AA447)) &amp; "!J" &amp; AB447)</f>
        <v>0</v>
      </c>
    </row>
    <row r="448" spans="1:29" s="461" customFormat="1" ht="14.65" hidden="1" customHeight="1" x14ac:dyDescent="0.3">
      <c r="A448" s="473"/>
      <c r="B448" s="1038" t="str">
        <f t="shared" ca="1" si="16"/>
        <v/>
      </c>
      <c r="C448" s="1039"/>
      <c r="D448" s="1040" t="str" cm="1">
        <f t="array" aca="1" ref="D448" ca="1">IF(ISTEXT(AC448),INDIRECT(INDIRECT("A" &amp; (AA448)) &amp; "!C" &amp; AB448),"")</f>
        <v/>
      </c>
      <c r="E448" s="1041"/>
      <c r="F448" s="1041"/>
      <c r="G448" s="1042"/>
      <c r="Z448" s="472" t="str" cm="1">
        <f t="array" aca="1" ref="Z448" ca="1">IF((B448=""),"Hide",IF(B448 = "Not included","Hide",IF(AND(B448&lt;&gt;"",(INDIRECT("Z"&amp; INDIRECT("AA" &amp; ROW()))="Show")),"Show","Hide")))</f>
        <v>Hide</v>
      </c>
      <c r="AA448" s="462">
        <f t="shared" si="14"/>
        <v>401</v>
      </c>
      <c r="AB448" s="462">
        <f t="shared" si="17"/>
        <v>51</v>
      </c>
      <c r="AC448" s="462" cm="1">
        <f t="array" aca="1" ref="AC448" ca="1">INDIRECT(INDIRECT("A" &amp; (AA448)) &amp; "!J" &amp; AB448)</f>
        <v>0</v>
      </c>
    </row>
    <row r="449" spans="1:29" s="461" customFormat="1" ht="14.65" hidden="1" customHeight="1" thickBot="1" x14ac:dyDescent="0.35">
      <c r="A449" s="474"/>
      <c r="B449" s="1033" t="str">
        <f t="shared" ca="1" si="16"/>
        <v/>
      </c>
      <c r="C449" s="1034"/>
      <c r="D449" s="1035" t="str" cm="1">
        <f t="array" aca="1" ref="D449" ca="1">IF(ISTEXT(AC449),INDIRECT(INDIRECT("A" &amp; (AA449)) &amp; "!C" &amp; AB449),"")</f>
        <v/>
      </c>
      <c r="E449" s="1036"/>
      <c r="F449" s="1036"/>
      <c r="G449" s="1037"/>
      <c r="Z449" s="472" t="str" cm="1">
        <f t="array" aca="1" ref="Z449" ca="1">IF((B449=""),"Hide",IF(B449 = "Not included","Hide",IF(AND(B449&lt;&gt;"",(INDIRECT("Z"&amp; INDIRECT("AA" &amp; ROW()))="Show")),"Show","Hide")))</f>
        <v>Hide</v>
      </c>
      <c r="AA449" s="462">
        <f t="shared" si="14"/>
        <v>401</v>
      </c>
      <c r="AB449" s="462">
        <f t="shared" si="17"/>
        <v>52</v>
      </c>
      <c r="AC449" s="462" cm="1">
        <f t="array" aca="1" ref="AC449" ca="1">INDIRECT(INDIRECT("A" &amp; (AA449)) &amp; "!J" &amp; AB449)</f>
        <v>0</v>
      </c>
    </row>
    <row r="450" spans="1:29" ht="13.9" hidden="1" customHeight="1" thickBot="1" x14ac:dyDescent="0.3">
      <c r="Z450" s="470" t="str">
        <f ca="1">Z401</f>
        <v>Hide</v>
      </c>
      <c r="AA450" s="462">
        <f t="shared" si="14"/>
        <v>401</v>
      </c>
    </row>
    <row r="451" spans="1:29" ht="13.9" hidden="1" customHeight="1" x14ac:dyDescent="0.25">
      <c r="A451" s="1028" t="s">
        <v>1011</v>
      </c>
      <c r="B451" s="1029"/>
      <c r="C451" s="1029"/>
      <c r="D451" s="1029"/>
      <c r="E451" s="1029"/>
      <c r="F451" s="1029"/>
      <c r="G451" s="1030"/>
      <c r="Z451" s="470" t="s">
        <v>999</v>
      </c>
      <c r="AA451" s="462">
        <f t="shared" si="14"/>
        <v>401</v>
      </c>
    </row>
    <row r="452" spans="1:29" ht="13.9" hidden="1" customHeight="1" x14ac:dyDescent="0.25">
      <c r="A452" s="502"/>
      <c r="B452" s="1020" t="s">
        <v>1004</v>
      </c>
      <c r="C452" s="1021"/>
      <c r="D452" s="1022" t="str" cm="1">
        <f t="array" aca="1" ref="D452" ca="1">IF(ISBLANK(INDIRECT(A401 &amp; "!k86")),"",INDIRECT(A401 &amp; "!k86"))</f>
        <v/>
      </c>
      <c r="E452" s="1023"/>
      <c r="F452" s="1023"/>
      <c r="G452" s="1024"/>
      <c r="Z452" s="470" t="s">
        <v>999</v>
      </c>
      <c r="AA452" s="462">
        <f t="shared" si="14"/>
        <v>401</v>
      </c>
    </row>
    <row r="453" spans="1:29" ht="13.9" hidden="1" customHeight="1" x14ac:dyDescent="0.25">
      <c r="A453" s="502"/>
      <c r="B453" s="1020" t="s">
        <v>1005</v>
      </c>
      <c r="C453" s="1021"/>
      <c r="D453" s="1022" t="str" cm="1">
        <f t="array" aca="1" ref="D453" ca="1">IF(ISBLANK(INDIRECT(A401 &amp; "!X86")),"",INDIRECT(A401 &amp; "!X86"))</f>
        <v/>
      </c>
      <c r="E453" s="1023"/>
      <c r="F453" s="1023"/>
      <c r="G453" s="1024"/>
      <c r="Z453" s="470" t="s">
        <v>999</v>
      </c>
      <c r="AA453" s="462">
        <f t="shared" si="14"/>
        <v>401</v>
      </c>
    </row>
    <row r="454" spans="1:29" ht="13.9" hidden="1" customHeight="1" x14ac:dyDescent="0.25">
      <c r="A454" s="502"/>
      <c r="B454" s="1020" t="s">
        <v>1006</v>
      </c>
      <c r="C454" s="1021"/>
      <c r="D454" s="1022" t="str" cm="1">
        <f t="array" aca="1" ref="D454" ca="1">IF(ISBLANK(INDIRECT(A401 &amp; "!V86")),"",INDIRECT(A401 &amp; "!V86"))</f>
        <v>tbd</v>
      </c>
      <c r="E454" s="1023"/>
      <c r="F454" s="1023"/>
      <c r="G454" s="1024"/>
      <c r="Z454" s="470" t="s">
        <v>999</v>
      </c>
      <c r="AA454" s="462">
        <f t="shared" si="14"/>
        <v>401</v>
      </c>
    </row>
    <row r="455" spans="1:29" ht="13.9" hidden="1" customHeight="1" thickBot="1" x14ac:dyDescent="0.3">
      <c r="A455" s="503"/>
      <c r="B455" s="966" t="s">
        <v>1007</v>
      </c>
      <c r="C455" s="977"/>
      <c r="D455" s="1025" t="str" cm="1">
        <f t="array" aca="1" ref="D455" ca="1">IF(ISBLANK(INDIRECT(A401 &amp; "!AA86")),"None",INDIRECT(A401 &amp; "!AA86"))</f>
        <v>None</v>
      </c>
      <c r="E455" s="1026"/>
      <c r="F455" s="1026"/>
      <c r="G455" s="1027"/>
      <c r="Z455" s="470" t="s">
        <v>999</v>
      </c>
      <c r="AA455" s="462">
        <f t="shared" si="14"/>
        <v>401</v>
      </c>
    </row>
    <row r="456" spans="1:29" ht="13.9" hidden="1" customHeight="1" x14ac:dyDescent="0.25">
      <c r="Z456" s="470" t="s">
        <v>999</v>
      </c>
      <c r="AA456" s="462">
        <f t="shared" si="14"/>
        <v>401</v>
      </c>
    </row>
    <row r="457" spans="1:29" s="461" customFormat="1" ht="14.65" hidden="1" customHeight="1" x14ac:dyDescent="0.25">
      <c r="D457" s="471"/>
      <c r="E457" s="471"/>
      <c r="F457" s="471"/>
      <c r="G457" s="471"/>
      <c r="Z457" s="472" t="s">
        <v>999</v>
      </c>
      <c r="AA457" s="462">
        <f t="shared" si="14"/>
        <v>401</v>
      </c>
    </row>
    <row r="458" spans="1:29" s="461" customFormat="1" ht="14.65" hidden="1" customHeight="1" x14ac:dyDescent="0.25">
      <c r="D458" s="471"/>
      <c r="E458" s="471"/>
      <c r="F458" s="471"/>
      <c r="G458" s="471"/>
      <c r="Z458" s="472" t="s">
        <v>999</v>
      </c>
      <c r="AA458" s="462">
        <f t="shared" ref="AA458:AA521" si="18">QUOTIENT(ROW(),100)*100 + 1</f>
        <v>401</v>
      </c>
    </row>
    <row r="459" spans="1:29" s="461" customFormat="1" ht="14.65" hidden="1" customHeight="1" x14ac:dyDescent="0.25">
      <c r="D459" s="471"/>
      <c r="E459" s="471"/>
      <c r="F459" s="471"/>
      <c r="G459" s="471"/>
      <c r="Z459" s="472" t="s">
        <v>999</v>
      </c>
      <c r="AA459" s="462">
        <f t="shared" si="18"/>
        <v>401</v>
      </c>
    </row>
    <row r="460" spans="1:29" s="461" customFormat="1" ht="14.65" hidden="1" customHeight="1" x14ac:dyDescent="0.25">
      <c r="D460" s="471"/>
      <c r="E460" s="471"/>
      <c r="F460" s="471"/>
      <c r="G460" s="471"/>
      <c r="Z460" s="472" t="s">
        <v>999</v>
      </c>
      <c r="AA460" s="462">
        <f t="shared" si="18"/>
        <v>401</v>
      </c>
    </row>
    <row r="461" spans="1:29" s="461" customFormat="1" ht="14.65" hidden="1" customHeight="1" x14ac:dyDescent="0.25">
      <c r="D461" s="471"/>
      <c r="E461" s="471"/>
      <c r="F461" s="471"/>
      <c r="G461" s="471"/>
      <c r="Z461" s="472" t="s">
        <v>999</v>
      </c>
      <c r="AA461" s="462">
        <f t="shared" si="18"/>
        <v>401</v>
      </c>
    </row>
    <row r="462" spans="1:29" s="461" customFormat="1" ht="14.65" hidden="1" customHeight="1" x14ac:dyDescent="0.25">
      <c r="D462" s="471"/>
      <c r="E462" s="471"/>
      <c r="F462" s="471"/>
      <c r="G462" s="471"/>
      <c r="Z462" s="472" t="s">
        <v>999</v>
      </c>
      <c r="AA462" s="462">
        <f t="shared" si="18"/>
        <v>401</v>
      </c>
    </row>
    <row r="463" spans="1:29" s="461" customFormat="1" ht="14.65" hidden="1" customHeight="1" x14ac:dyDescent="0.25">
      <c r="D463" s="471"/>
      <c r="E463" s="471"/>
      <c r="F463" s="471"/>
      <c r="G463" s="471"/>
      <c r="Z463" s="472" t="s">
        <v>999</v>
      </c>
      <c r="AA463" s="462">
        <f t="shared" si="18"/>
        <v>401</v>
      </c>
    </row>
    <row r="464" spans="1:29" s="461" customFormat="1" ht="14.65" hidden="1" customHeight="1" x14ac:dyDescent="0.25">
      <c r="D464" s="471"/>
      <c r="E464" s="471"/>
      <c r="F464" s="471"/>
      <c r="G464" s="471"/>
      <c r="Z464" s="472" t="s">
        <v>999</v>
      </c>
      <c r="AA464" s="462">
        <f t="shared" si="18"/>
        <v>401</v>
      </c>
    </row>
    <row r="465" spans="4:27" s="461" customFormat="1" ht="14.65" hidden="1" customHeight="1" x14ac:dyDescent="0.25">
      <c r="D465" s="471"/>
      <c r="E465" s="471"/>
      <c r="F465" s="471"/>
      <c r="G465" s="471"/>
      <c r="Z465" s="472" t="s">
        <v>999</v>
      </c>
      <c r="AA465" s="462">
        <f t="shared" si="18"/>
        <v>401</v>
      </c>
    </row>
    <row r="466" spans="4:27" s="461" customFormat="1" ht="14.65" hidden="1" customHeight="1" x14ac:dyDescent="0.25">
      <c r="D466" s="471"/>
      <c r="E466" s="471"/>
      <c r="F466" s="471"/>
      <c r="G466" s="471"/>
      <c r="Z466" s="472" t="s">
        <v>999</v>
      </c>
      <c r="AA466" s="462">
        <f t="shared" si="18"/>
        <v>401</v>
      </c>
    </row>
    <row r="467" spans="4:27" s="461" customFormat="1" ht="14.65" hidden="1" customHeight="1" x14ac:dyDescent="0.25">
      <c r="D467" s="471"/>
      <c r="E467" s="471"/>
      <c r="F467" s="471"/>
      <c r="G467" s="471"/>
      <c r="Z467" s="472" t="s">
        <v>999</v>
      </c>
      <c r="AA467" s="462">
        <f t="shared" si="18"/>
        <v>401</v>
      </c>
    </row>
    <row r="468" spans="4:27" s="461" customFormat="1" ht="14.65" hidden="1" customHeight="1" x14ac:dyDescent="0.25">
      <c r="D468" s="471"/>
      <c r="E468" s="471"/>
      <c r="F468" s="471"/>
      <c r="G468" s="471"/>
      <c r="Z468" s="472" t="s">
        <v>999</v>
      </c>
      <c r="AA468" s="462">
        <f t="shared" si="18"/>
        <v>401</v>
      </c>
    </row>
    <row r="469" spans="4:27" s="461" customFormat="1" ht="14.65" hidden="1" customHeight="1" x14ac:dyDescent="0.25">
      <c r="D469" s="471"/>
      <c r="E469" s="471"/>
      <c r="F469" s="471"/>
      <c r="G469" s="471"/>
      <c r="Z469" s="472" t="s">
        <v>999</v>
      </c>
      <c r="AA469" s="462">
        <f t="shared" si="18"/>
        <v>401</v>
      </c>
    </row>
    <row r="470" spans="4:27" s="461" customFormat="1" ht="14.65" hidden="1" customHeight="1" x14ac:dyDescent="0.25">
      <c r="D470" s="471"/>
      <c r="E470" s="471"/>
      <c r="F470" s="471"/>
      <c r="G470" s="471"/>
      <c r="Z470" s="472" t="s">
        <v>999</v>
      </c>
      <c r="AA470" s="462">
        <f t="shared" si="18"/>
        <v>401</v>
      </c>
    </row>
    <row r="471" spans="4:27" s="461" customFormat="1" ht="14.65" hidden="1" customHeight="1" x14ac:dyDescent="0.25">
      <c r="D471" s="471"/>
      <c r="E471" s="471"/>
      <c r="F471" s="471"/>
      <c r="G471" s="471"/>
      <c r="Z471" s="472" t="s">
        <v>999</v>
      </c>
      <c r="AA471" s="462">
        <f t="shared" si="18"/>
        <v>401</v>
      </c>
    </row>
    <row r="472" spans="4:27" s="461" customFormat="1" ht="14.65" hidden="1" customHeight="1" x14ac:dyDescent="0.25">
      <c r="D472" s="471"/>
      <c r="E472" s="471"/>
      <c r="F472" s="471"/>
      <c r="G472" s="471"/>
      <c r="Z472" s="472" t="s">
        <v>999</v>
      </c>
      <c r="AA472" s="462">
        <f t="shared" si="18"/>
        <v>401</v>
      </c>
    </row>
    <row r="473" spans="4:27" s="461" customFormat="1" ht="14.65" hidden="1" customHeight="1" x14ac:dyDescent="0.25">
      <c r="D473" s="471"/>
      <c r="E473" s="471"/>
      <c r="F473" s="471"/>
      <c r="G473" s="471"/>
      <c r="Z473" s="472" t="s">
        <v>999</v>
      </c>
      <c r="AA473" s="462">
        <f t="shared" si="18"/>
        <v>401</v>
      </c>
    </row>
    <row r="474" spans="4:27" s="461" customFormat="1" ht="14.65" hidden="1" customHeight="1" x14ac:dyDescent="0.25">
      <c r="D474" s="471"/>
      <c r="E474" s="471"/>
      <c r="F474" s="471"/>
      <c r="G474" s="471"/>
      <c r="Z474" s="472" t="s">
        <v>999</v>
      </c>
      <c r="AA474" s="462">
        <f t="shared" si="18"/>
        <v>401</v>
      </c>
    </row>
    <row r="475" spans="4:27" s="461" customFormat="1" ht="14.65" hidden="1" customHeight="1" x14ac:dyDescent="0.25">
      <c r="D475" s="471"/>
      <c r="E475" s="471"/>
      <c r="F475" s="471"/>
      <c r="G475" s="471"/>
      <c r="Z475" s="472" t="s">
        <v>999</v>
      </c>
      <c r="AA475" s="462">
        <f t="shared" si="18"/>
        <v>401</v>
      </c>
    </row>
    <row r="476" spans="4:27" s="461" customFormat="1" ht="14.65" hidden="1" customHeight="1" x14ac:dyDescent="0.25">
      <c r="D476" s="471"/>
      <c r="E476" s="471"/>
      <c r="F476" s="471"/>
      <c r="G476" s="471"/>
      <c r="Z476" s="472" t="s">
        <v>999</v>
      </c>
      <c r="AA476" s="462">
        <f t="shared" si="18"/>
        <v>401</v>
      </c>
    </row>
    <row r="477" spans="4:27" s="461" customFormat="1" ht="14.65" hidden="1" customHeight="1" x14ac:dyDescent="0.25">
      <c r="D477" s="471"/>
      <c r="E477" s="471"/>
      <c r="F477" s="471"/>
      <c r="G477" s="471"/>
      <c r="Z477" s="472" t="s">
        <v>999</v>
      </c>
      <c r="AA477" s="462">
        <f t="shared" si="18"/>
        <v>401</v>
      </c>
    </row>
    <row r="478" spans="4:27" s="461" customFormat="1" ht="14.65" hidden="1" customHeight="1" x14ac:dyDescent="0.25">
      <c r="D478" s="471"/>
      <c r="E478" s="471"/>
      <c r="F478" s="471"/>
      <c r="G478" s="471"/>
      <c r="Z478" s="472" t="s">
        <v>999</v>
      </c>
      <c r="AA478" s="462">
        <f t="shared" si="18"/>
        <v>401</v>
      </c>
    </row>
    <row r="479" spans="4:27" s="461" customFormat="1" ht="14.65" hidden="1" customHeight="1" x14ac:dyDescent="0.25">
      <c r="D479" s="471"/>
      <c r="E479" s="471"/>
      <c r="F479" s="471"/>
      <c r="G479" s="471"/>
      <c r="Z479" s="472" t="s">
        <v>999</v>
      </c>
      <c r="AA479" s="462">
        <f t="shared" si="18"/>
        <v>401</v>
      </c>
    </row>
    <row r="480" spans="4:27" s="461" customFormat="1" ht="14.65" hidden="1" customHeight="1" x14ac:dyDescent="0.25">
      <c r="D480" s="471"/>
      <c r="E480" s="471"/>
      <c r="F480" s="471"/>
      <c r="G480" s="471"/>
      <c r="Z480" s="472" t="s">
        <v>999</v>
      </c>
      <c r="AA480" s="462">
        <f t="shared" si="18"/>
        <v>401</v>
      </c>
    </row>
    <row r="481" spans="4:27" s="461" customFormat="1" ht="14.65" hidden="1" customHeight="1" x14ac:dyDescent="0.25">
      <c r="D481" s="471"/>
      <c r="E481" s="471"/>
      <c r="F481" s="471"/>
      <c r="G481" s="471"/>
      <c r="Z481" s="472" t="s">
        <v>999</v>
      </c>
      <c r="AA481" s="462">
        <f t="shared" si="18"/>
        <v>401</v>
      </c>
    </row>
    <row r="482" spans="4:27" s="461" customFormat="1" ht="14.65" hidden="1" customHeight="1" x14ac:dyDescent="0.25">
      <c r="D482" s="471"/>
      <c r="E482" s="471"/>
      <c r="F482" s="471"/>
      <c r="G482" s="471"/>
      <c r="Z482" s="472" t="s">
        <v>999</v>
      </c>
      <c r="AA482" s="462">
        <f t="shared" si="18"/>
        <v>401</v>
      </c>
    </row>
    <row r="483" spans="4:27" s="461" customFormat="1" ht="14.65" hidden="1" customHeight="1" x14ac:dyDescent="0.25">
      <c r="D483" s="471"/>
      <c r="E483" s="471"/>
      <c r="F483" s="471"/>
      <c r="G483" s="471"/>
      <c r="Z483" s="472" t="s">
        <v>999</v>
      </c>
      <c r="AA483" s="462">
        <f t="shared" si="18"/>
        <v>401</v>
      </c>
    </row>
    <row r="484" spans="4:27" s="461" customFormat="1" ht="14.65" hidden="1" customHeight="1" x14ac:dyDescent="0.25">
      <c r="D484" s="471"/>
      <c r="E484" s="471"/>
      <c r="F484" s="471"/>
      <c r="G484" s="471"/>
      <c r="Z484" s="472" t="s">
        <v>999</v>
      </c>
      <c r="AA484" s="462">
        <f t="shared" si="18"/>
        <v>401</v>
      </c>
    </row>
    <row r="485" spans="4:27" s="461" customFormat="1" ht="14.65" hidden="1" customHeight="1" x14ac:dyDescent="0.25">
      <c r="D485" s="471"/>
      <c r="E485" s="471"/>
      <c r="F485" s="471"/>
      <c r="G485" s="471"/>
      <c r="Z485" s="472" t="s">
        <v>999</v>
      </c>
      <c r="AA485" s="462">
        <f t="shared" si="18"/>
        <v>401</v>
      </c>
    </row>
    <row r="486" spans="4:27" s="461" customFormat="1" ht="14.65" hidden="1" customHeight="1" x14ac:dyDescent="0.25">
      <c r="D486" s="471"/>
      <c r="E486" s="471"/>
      <c r="F486" s="471"/>
      <c r="G486" s="471"/>
      <c r="Z486" s="472" t="s">
        <v>999</v>
      </c>
      <c r="AA486" s="462">
        <f t="shared" si="18"/>
        <v>401</v>
      </c>
    </row>
    <row r="487" spans="4:27" s="461" customFormat="1" ht="14.65" hidden="1" customHeight="1" x14ac:dyDescent="0.25">
      <c r="D487" s="471"/>
      <c r="E487" s="471"/>
      <c r="F487" s="471"/>
      <c r="G487" s="471"/>
      <c r="Z487" s="472" t="s">
        <v>999</v>
      </c>
      <c r="AA487" s="462">
        <f t="shared" si="18"/>
        <v>401</v>
      </c>
    </row>
    <row r="488" spans="4:27" s="461" customFormat="1" ht="14.65" hidden="1" customHeight="1" x14ac:dyDescent="0.25">
      <c r="D488" s="471"/>
      <c r="E488" s="471"/>
      <c r="F488" s="471"/>
      <c r="G488" s="471"/>
      <c r="Z488" s="472" t="s">
        <v>999</v>
      </c>
      <c r="AA488" s="462">
        <f t="shared" si="18"/>
        <v>401</v>
      </c>
    </row>
    <row r="489" spans="4:27" s="461" customFormat="1" ht="14.65" hidden="1" customHeight="1" x14ac:dyDescent="0.25">
      <c r="D489" s="471"/>
      <c r="E489" s="471"/>
      <c r="F489" s="471"/>
      <c r="G489" s="471"/>
      <c r="Z489" s="472" t="s">
        <v>999</v>
      </c>
      <c r="AA489" s="462">
        <f t="shared" si="18"/>
        <v>401</v>
      </c>
    </row>
    <row r="490" spans="4:27" s="461" customFormat="1" ht="14.65" hidden="1" customHeight="1" x14ac:dyDescent="0.25">
      <c r="D490" s="471"/>
      <c r="E490" s="471"/>
      <c r="F490" s="471"/>
      <c r="G490" s="471"/>
      <c r="Z490" s="472" t="s">
        <v>999</v>
      </c>
      <c r="AA490" s="462">
        <f t="shared" si="18"/>
        <v>401</v>
      </c>
    </row>
    <row r="491" spans="4:27" s="461" customFormat="1" ht="14.65" hidden="1" customHeight="1" x14ac:dyDescent="0.25">
      <c r="D491" s="471"/>
      <c r="E491" s="471"/>
      <c r="F491" s="471"/>
      <c r="G491" s="471"/>
      <c r="Z491" s="472" t="s">
        <v>999</v>
      </c>
      <c r="AA491" s="462">
        <f t="shared" si="18"/>
        <v>401</v>
      </c>
    </row>
    <row r="492" spans="4:27" s="461" customFormat="1" ht="14.65" hidden="1" customHeight="1" x14ac:dyDescent="0.25">
      <c r="D492" s="471"/>
      <c r="E492" s="471"/>
      <c r="F492" s="471"/>
      <c r="G492" s="471"/>
      <c r="Z492" s="472" t="s">
        <v>999</v>
      </c>
      <c r="AA492" s="462">
        <f t="shared" si="18"/>
        <v>401</v>
      </c>
    </row>
    <row r="493" spans="4:27" s="461" customFormat="1" ht="14.65" hidden="1" customHeight="1" x14ac:dyDescent="0.25">
      <c r="D493" s="471"/>
      <c r="E493" s="471"/>
      <c r="F493" s="471"/>
      <c r="G493" s="471"/>
      <c r="Z493" s="472" t="s">
        <v>999</v>
      </c>
      <c r="AA493" s="462">
        <f t="shared" si="18"/>
        <v>401</v>
      </c>
    </row>
    <row r="494" spans="4:27" s="461" customFormat="1" ht="14.65" hidden="1" customHeight="1" x14ac:dyDescent="0.25">
      <c r="D494" s="471"/>
      <c r="E494" s="471"/>
      <c r="F494" s="471"/>
      <c r="G494" s="471"/>
      <c r="Z494" s="472" t="s">
        <v>999</v>
      </c>
      <c r="AA494" s="462">
        <f t="shared" si="18"/>
        <v>401</v>
      </c>
    </row>
    <row r="495" spans="4:27" s="461" customFormat="1" ht="14.65" hidden="1" customHeight="1" x14ac:dyDescent="0.25">
      <c r="D495" s="471"/>
      <c r="E495" s="471"/>
      <c r="F495" s="471"/>
      <c r="G495" s="471"/>
      <c r="Z495" s="472" t="s">
        <v>999</v>
      </c>
      <c r="AA495" s="462">
        <f t="shared" si="18"/>
        <v>401</v>
      </c>
    </row>
    <row r="496" spans="4:27" s="461" customFormat="1" ht="14.65" hidden="1" customHeight="1" x14ac:dyDescent="0.25">
      <c r="D496" s="471"/>
      <c r="E496" s="471"/>
      <c r="F496" s="471"/>
      <c r="G496" s="471"/>
      <c r="Z496" s="472" t="s">
        <v>999</v>
      </c>
      <c r="AA496" s="462">
        <f t="shared" si="18"/>
        <v>401</v>
      </c>
    </row>
    <row r="497" spans="1:29" s="461" customFormat="1" ht="14.65" hidden="1" customHeight="1" x14ac:dyDescent="0.25">
      <c r="D497" s="471"/>
      <c r="E497" s="471"/>
      <c r="F497" s="471"/>
      <c r="G497" s="471"/>
      <c r="Z497" s="472" t="s">
        <v>999</v>
      </c>
      <c r="AA497" s="462">
        <f t="shared" si="18"/>
        <v>401</v>
      </c>
    </row>
    <row r="498" spans="1:29" s="461" customFormat="1" ht="14.65" hidden="1" customHeight="1" x14ac:dyDescent="0.25">
      <c r="D498" s="471"/>
      <c r="E498" s="471"/>
      <c r="F498" s="471"/>
      <c r="G498" s="471"/>
      <c r="Z498" s="472" t="s">
        <v>999</v>
      </c>
      <c r="AA498" s="462">
        <f t="shared" si="18"/>
        <v>401</v>
      </c>
    </row>
    <row r="499" spans="1:29" s="461" customFormat="1" ht="14.65" hidden="1" customHeight="1" x14ac:dyDescent="0.25">
      <c r="D499" s="471"/>
      <c r="E499" s="471"/>
      <c r="F499" s="471"/>
      <c r="G499" s="471"/>
      <c r="Z499" s="472" t="s">
        <v>999</v>
      </c>
      <c r="AA499" s="462">
        <f t="shared" si="18"/>
        <v>401</v>
      </c>
    </row>
    <row r="500" spans="1:29" s="461" customFormat="1" ht="14.65" hidden="1" customHeight="1" thickBot="1" x14ac:dyDescent="0.3">
      <c r="D500" s="471"/>
      <c r="E500" s="471"/>
      <c r="F500" s="471"/>
      <c r="G500" s="471"/>
      <c r="Z500" s="472" t="s">
        <v>999</v>
      </c>
      <c r="AA500" s="462">
        <f t="shared" si="18"/>
        <v>501</v>
      </c>
    </row>
    <row r="501" spans="1:29" ht="30" hidden="1" customHeight="1" thickBot="1" x14ac:dyDescent="0.3">
      <c r="A501" s="1014" t="s">
        <v>291</v>
      </c>
      <c r="B501" s="1015"/>
      <c r="C501" s="1015"/>
      <c r="D501" s="1015"/>
      <c r="E501" s="1015"/>
      <c r="F501" s="1015"/>
      <c r="G501" s="1016"/>
      <c r="Z501" s="470" t="str" cm="1">
        <f t="array" aca="1" ref="Z501" ca="1">IF(VLOOKUP(INDIRECT("A" &amp; ROW()),INDIRECT("'Audit Scope &amp; Compliance'!Z12:AA$120"),2,0),"Show","Hide")</f>
        <v>Hide</v>
      </c>
      <c r="AA501" s="462">
        <f t="shared" si="18"/>
        <v>501</v>
      </c>
      <c r="AB501" s="462">
        <f t="shared" ref="AB501:AB503" si="19">MOD(ROW(), 50) + 3</f>
        <v>4</v>
      </c>
      <c r="AC501" s="462"/>
    </row>
    <row r="502" spans="1:29" ht="17.100000000000001" hidden="1" customHeight="1" x14ac:dyDescent="0.25">
      <c r="A502" s="1028" t="s">
        <v>1008</v>
      </c>
      <c r="B502" s="1029"/>
      <c r="C502" s="1029"/>
      <c r="D502" s="1029"/>
      <c r="E502" s="1029"/>
      <c r="F502" s="1029"/>
      <c r="G502" s="1030"/>
      <c r="Z502" s="470" t="str">
        <f ca="1">Z501</f>
        <v>Hide</v>
      </c>
      <c r="AA502" s="462">
        <f t="shared" si="18"/>
        <v>501</v>
      </c>
      <c r="AB502" s="462">
        <f t="shared" si="19"/>
        <v>5</v>
      </c>
      <c r="AC502" s="462"/>
    </row>
    <row r="503" spans="1:29" ht="17.100000000000001" hidden="1" customHeight="1" x14ac:dyDescent="0.25">
      <c r="A503" s="502"/>
      <c r="B503" s="1020" t="s">
        <v>1009</v>
      </c>
      <c r="C503" s="1021"/>
      <c r="D503" s="1020" t="s">
        <v>1010</v>
      </c>
      <c r="E503" s="1043"/>
      <c r="F503" s="1043"/>
      <c r="G503" s="1044"/>
      <c r="L503" s="471"/>
      <c r="Z503" s="470" t="str">
        <f ca="1">Z501</f>
        <v>Hide</v>
      </c>
      <c r="AA503" s="462">
        <f t="shared" si="18"/>
        <v>501</v>
      </c>
      <c r="AB503" s="462">
        <f t="shared" si="19"/>
        <v>6</v>
      </c>
      <c r="AC503" s="462"/>
    </row>
    <row r="504" spans="1:29" ht="17.100000000000001" hidden="1" customHeight="1" x14ac:dyDescent="0.25">
      <c r="A504" s="502"/>
      <c r="B504" s="1038" t="str">
        <f ca="1">IF(ISTEXT(AC504),IF(OR(AC504="n/a",AC504="tbd"),"Not included",IF(LEN(AC504)&lt;13,"Vendor",IF(IFERROR(SEARCH("Supplier",AC504),0)&gt;0,"Supplier",IF(IFERROR(SEARCH("Subcontractor",AC504),0)&gt;0,"Subcontractor","Vendor")))),"")</f>
        <v>Not included</v>
      </c>
      <c r="C504" s="1039"/>
      <c r="D504" s="1022" t="str" cm="1">
        <f t="array" aca="1" ref="D504" ca="1">IF(ISTEXT(AC504),INDIRECT(INDIRECT("A" &amp; (AA504)) &amp; "!C" &amp; AB504),"")</f>
        <v>IQC - Incoming Quality Control</v>
      </c>
      <c r="E504" s="1023"/>
      <c r="F504" s="1023"/>
      <c r="G504" s="1024"/>
      <c r="Z504" s="470" t="str" cm="1">
        <f t="array" aca="1" ref="Z504" ca="1">IF((B504=""),"Hide",IF(B504 = "Not included","Hide",IF(AND(B504&lt;&gt;"",(INDIRECT("Z"&amp; INDIRECT("AA" &amp; ROW()))="Show")),"Show","Hide")))</f>
        <v>Hide</v>
      </c>
      <c r="AA504" s="462">
        <f t="shared" si="18"/>
        <v>501</v>
      </c>
      <c r="AB504" s="462">
        <f>MOD(ROW(), 50) + 3</f>
        <v>7</v>
      </c>
      <c r="AC504" s="462" t="str" cm="1">
        <f t="array" aca="1" ref="AC504" ca="1">INDIRECT(INDIRECT("A" &amp; (AA504)) &amp; "!J" &amp; AB504)</f>
        <v>tbd</v>
      </c>
    </row>
    <row r="505" spans="1:29" ht="17.100000000000001" hidden="1" customHeight="1" x14ac:dyDescent="0.25">
      <c r="A505" s="502"/>
      <c r="B505" s="1038" t="str">
        <f t="shared" ref="B505:B549" ca="1" si="20">IF(ISTEXT(AC505),IF(OR(AC505="n/a",AC505="tbd"),"Not included",IF(LEN(AC505)&lt;13,"Vendor",IF(IFERROR(SEARCH("Supplier",AC505),0)&gt;0,"Supplier",IF(IFERROR(SEARCH("Subcontractor",AC505),0)&gt;0,"Subcontractor","Vendor")))),"")</f>
        <v>Not included</v>
      </c>
      <c r="C505" s="1039"/>
      <c r="D505" s="1022" t="str" cm="1">
        <f t="array" aca="1" ref="D505" ca="1">IF(ISTEXT(AC505),INDIRECT(INDIRECT("A" &amp; (AA505)) &amp; "!C" &amp; AB505),"")</f>
        <v>Printing the Mastercard logo</v>
      </c>
      <c r="E505" s="1023"/>
      <c r="F505" s="1023"/>
      <c r="G505" s="1024"/>
      <c r="Z505" s="470" t="str" cm="1">
        <f t="array" aca="1" ref="Z505" ca="1">IF((B505=""),"Hide",IF(B505 = "Not included","Hide",IF(AND(B505&lt;&gt;"",(INDIRECT("Z"&amp; INDIRECT("AA" &amp; ROW()))="Show")),"Show","Hide")))</f>
        <v>Hide</v>
      </c>
      <c r="AA505" s="462">
        <f t="shared" si="18"/>
        <v>501</v>
      </c>
      <c r="AB505" s="462">
        <f t="shared" ref="AB505:AB549" si="21">MOD(ROW(), 50) + 3</f>
        <v>8</v>
      </c>
      <c r="AC505" s="462" t="str" cm="1">
        <f t="array" aca="1" ref="AC505" ca="1">INDIRECT(INDIRECT("A" &amp; (AA505)) &amp; "!J" &amp; AB505)</f>
        <v>tbd</v>
      </c>
    </row>
    <row r="506" spans="1:29" ht="17.100000000000001" hidden="1" customHeight="1" x14ac:dyDescent="0.25">
      <c r="A506" s="502"/>
      <c r="B506" s="1038" t="str">
        <f t="shared" ca="1" si="20"/>
        <v>Not included</v>
      </c>
      <c r="C506" s="1039"/>
      <c r="D506" s="1022" t="str" cm="1">
        <f t="array" aca="1" ref="D506" ca="1">IF(ISTEXT(AC506),INDIRECT(INDIRECT("A" &amp; (AA506)) &amp; "!C" &amp; AB506),"")</f>
        <v>Tape Laying</v>
      </c>
      <c r="E506" s="1023"/>
      <c r="F506" s="1023"/>
      <c r="G506" s="1024"/>
      <c r="Z506" s="470" t="str" cm="1">
        <f t="array" aca="1" ref="Z506" ca="1">IF((B506=""),"Hide",IF(B506 = "Not included","Hide",IF(AND(B506&lt;&gt;"",(INDIRECT("Z"&amp; INDIRECT("AA" &amp; ROW()))="Show")),"Show","Hide")))</f>
        <v>Hide</v>
      </c>
      <c r="AA506" s="462">
        <f t="shared" si="18"/>
        <v>501</v>
      </c>
      <c r="AB506" s="462">
        <f t="shared" si="21"/>
        <v>9</v>
      </c>
      <c r="AC506" s="462" t="str" cm="1">
        <f t="array" aca="1" ref="AC506" ca="1">INDIRECT(INDIRECT("A" &amp; (AA506)) &amp; "!J" &amp; AB506)</f>
        <v>tbd</v>
      </c>
    </row>
    <row r="507" spans="1:29" s="461" customFormat="1" ht="14.65" hidden="1" customHeight="1" x14ac:dyDescent="0.3">
      <c r="A507" s="473"/>
      <c r="B507" s="1038" t="str">
        <f t="shared" ca="1" si="20"/>
        <v>Not included</v>
      </c>
      <c r="C507" s="1039"/>
      <c r="D507" s="1040" t="str" cm="1">
        <f t="array" aca="1" ref="D507" ca="1">IF(ISTEXT(AC507),INDIRECT(INDIRECT("A" &amp; (AA507)) &amp; "!C" &amp; AB507),"")</f>
        <v>Collation</v>
      </c>
      <c r="E507" s="1041"/>
      <c r="F507" s="1041"/>
      <c r="G507" s="1042"/>
      <c r="Z507" s="472" t="str" cm="1">
        <f t="array" aca="1" ref="Z507" ca="1">IF((B507=""),"Hide",IF(B507 = "Not included","Hide",IF(AND(B507&lt;&gt;"",(INDIRECT("Z"&amp; INDIRECT("AA" &amp; ROW()))="Show")),"Show","Hide")))</f>
        <v>Hide</v>
      </c>
      <c r="AA507" s="462">
        <f t="shared" si="18"/>
        <v>501</v>
      </c>
      <c r="AB507" s="462">
        <f t="shared" si="21"/>
        <v>10</v>
      </c>
      <c r="AC507" s="462" t="str" cm="1">
        <f t="array" aca="1" ref="AC507" ca="1">INDIRECT(INDIRECT("A" &amp; (AA507)) &amp; "!J" &amp; AB507)</f>
        <v>tbd</v>
      </c>
    </row>
    <row r="508" spans="1:29" ht="17.100000000000001" hidden="1" customHeight="1" x14ac:dyDescent="0.25">
      <c r="A508" s="502"/>
      <c r="B508" s="1038" t="str">
        <f t="shared" ca="1" si="20"/>
        <v>Not included</v>
      </c>
      <c r="C508" s="1039"/>
      <c r="D508" s="1022" t="str" cm="1">
        <f t="array" aca="1" ref="D508" ca="1">IF(ISTEXT(AC508),INDIRECT(INDIRECT("A" &amp; (AA508)) &amp; "!C" &amp; AB508),"")</f>
        <v>Void filling</v>
      </c>
      <c r="E508" s="1023"/>
      <c r="F508" s="1023"/>
      <c r="G508" s="1024"/>
      <c r="Z508" s="470" t="str" cm="1">
        <f t="array" aca="1" ref="Z508" ca="1">IF((B508=""),"Hide",IF(B508 = "Not included","Hide",IF(AND(B508&lt;&gt;"",(INDIRECT("Z"&amp; INDIRECT("AA" &amp; ROW()))="Show")),"Show","Hide")))</f>
        <v>Hide</v>
      </c>
      <c r="AA508" s="462">
        <f t="shared" si="18"/>
        <v>501</v>
      </c>
      <c r="AB508" s="462">
        <f t="shared" si="21"/>
        <v>11</v>
      </c>
      <c r="AC508" s="462" t="str" cm="1">
        <f t="array" aca="1" ref="AC508" ca="1">INDIRECT(INDIRECT("A" &amp; (AA508)) &amp; "!J" &amp; AB508)</f>
        <v>tbd</v>
      </c>
    </row>
    <row r="509" spans="1:29" ht="17.100000000000001" hidden="1" customHeight="1" x14ac:dyDescent="0.25">
      <c r="A509" s="502"/>
      <c r="B509" s="1038" t="str">
        <f t="shared" ca="1" si="20"/>
        <v>Not included</v>
      </c>
      <c r="C509" s="1039"/>
      <c r="D509" s="1022" t="str" cm="1">
        <f t="array" aca="1" ref="D509" ca="1">IF(ISTEXT(AC509),INDIRECT(INDIRECT("A" &amp; (AA509)) &amp; "!C" &amp; AB509),"")</f>
        <v>Lamination</v>
      </c>
      <c r="E509" s="1023"/>
      <c r="F509" s="1023"/>
      <c r="G509" s="1024"/>
      <c r="Z509" s="470" t="str" cm="1">
        <f t="array" aca="1" ref="Z509" ca="1">IF((B509=""),"Hide",IF(B509 = "Not included","Hide",IF(AND(B509&lt;&gt;"",(INDIRECT("Z"&amp; INDIRECT("AA" &amp; ROW()))="Show")),"Show","Hide")))</f>
        <v>Hide</v>
      </c>
      <c r="AA509" s="462">
        <f t="shared" si="18"/>
        <v>501</v>
      </c>
      <c r="AB509" s="462">
        <f t="shared" si="21"/>
        <v>12</v>
      </c>
      <c r="AC509" s="462" t="str" cm="1">
        <f t="array" aca="1" ref="AC509" ca="1">INDIRECT(INDIRECT("A" &amp; (AA509)) &amp; "!J" &amp; AB509)</f>
        <v>tbd</v>
      </c>
    </row>
    <row r="510" spans="1:29" ht="17.100000000000001" hidden="1" customHeight="1" x14ac:dyDescent="0.25">
      <c r="A510" s="502"/>
      <c r="B510" s="1038" t="str">
        <f t="shared" ca="1" si="20"/>
        <v>Not included</v>
      </c>
      <c r="C510" s="1039"/>
      <c r="D510" s="1022" t="str" cm="1">
        <f t="array" aca="1" ref="D510" ca="1">IF(ISTEXT(AC510),INDIRECT(INDIRECT("A" &amp; (AA510)) &amp; "!C" &amp; AB510),"")</f>
        <v>Card Singulation, eg Card Punching</v>
      </c>
      <c r="E510" s="1023"/>
      <c r="F510" s="1023"/>
      <c r="G510" s="1024"/>
      <c r="Z510" s="470" t="str" cm="1">
        <f t="array" aca="1" ref="Z510" ca="1">IF((B510=""),"Hide",IF(B510 = "Not included","Hide",IF(AND(B510&lt;&gt;"",(INDIRECT("Z"&amp; INDIRECT("AA" &amp; ROW()))="Show")),"Show","Hide")))</f>
        <v>Hide</v>
      </c>
      <c r="AA510" s="462">
        <f t="shared" si="18"/>
        <v>501</v>
      </c>
      <c r="AB510" s="462">
        <f t="shared" si="21"/>
        <v>13</v>
      </c>
      <c r="AC510" s="462" t="str" cm="1">
        <f t="array" aca="1" ref="AC510" ca="1">INDIRECT(INDIRECT("A" &amp; (AA510)) &amp; "!J" &amp; AB510)</f>
        <v>tbd</v>
      </c>
    </row>
    <row r="511" spans="1:29" ht="17.100000000000001" hidden="1" customHeight="1" x14ac:dyDescent="0.25">
      <c r="A511" s="502"/>
      <c r="B511" s="1038" t="str">
        <f t="shared" ca="1" si="20"/>
        <v>Not included</v>
      </c>
      <c r="C511" s="1039"/>
      <c r="D511" s="1022" t="str" cm="1">
        <f t="array" aca="1" ref="D511" ca="1">IF(ISTEXT(AC511),INDIRECT(INDIRECT("A" &amp; (AA511)) &amp; "!C" &amp; AB511),"")</f>
        <v>Hologram and Signature Panel Application</v>
      </c>
      <c r="E511" s="1023"/>
      <c r="F511" s="1023"/>
      <c r="G511" s="1024"/>
      <c r="Z511" s="470" t="str" cm="1">
        <f t="array" aca="1" ref="Z511" ca="1">IF((B511=""),"Hide",IF(B511 = "Not included","Hide",IF(AND(B511&lt;&gt;"",(INDIRECT("Z"&amp; INDIRECT("AA" &amp; ROW()))="Show")),"Show","Hide")))</f>
        <v>Hide</v>
      </c>
      <c r="AA511" s="462">
        <f t="shared" si="18"/>
        <v>501</v>
      </c>
      <c r="AB511" s="462">
        <f t="shared" si="21"/>
        <v>14</v>
      </c>
      <c r="AC511" s="462" t="str" cm="1">
        <f t="array" aca="1" ref="AC511" ca="1">INDIRECT(INDIRECT("A" &amp; (AA511)) &amp; "!J" &amp; AB511)</f>
        <v>tbd</v>
      </c>
    </row>
    <row r="512" spans="1:29" ht="17.100000000000001" hidden="1" customHeight="1" x14ac:dyDescent="0.25">
      <c r="A512" s="502"/>
      <c r="B512" s="1038" t="str">
        <f t="shared" ca="1" si="20"/>
        <v>Not included</v>
      </c>
      <c r="C512" s="1039"/>
      <c r="D512" s="1022" t="str" cm="1">
        <f t="array" aca="1" ref="D512" ca="1">IF(ISTEXT(AC512),INDIRECT(INDIRECT("A" &amp; (AA512)) &amp; "!C" &amp; AB512),"")</f>
        <v>ICM Preparation, eg Hotmelt Lamination</v>
      </c>
      <c r="E512" s="1023"/>
      <c r="F512" s="1023"/>
      <c r="G512" s="1024"/>
      <c r="Z512" s="470" t="str" cm="1">
        <f t="array" aca="1" ref="Z512" ca="1">IF((B512=""),"Hide",IF(B512 = "Not included","Hide",IF(AND(B512&lt;&gt;"",(INDIRECT("Z"&amp; INDIRECT("AA" &amp; ROW()))="Show")),"Show","Hide")))</f>
        <v>Hide</v>
      </c>
      <c r="AA512" s="462">
        <f t="shared" si="18"/>
        <v>501</v>
      </c>
      <c r="AB512" s="462">
        <f t="shared" si="21"/>
        <v>15</v>
      </c>
      <c r="AC512" s="462" t="str" cm="1">
        <f t="array" aca="1" ref="AC512" ca="1">INDIRECT(INDIRECT("A" &amp; (AA512)) &amp; "!J" &amp; AB512)</f>
        <v>tbd</v>
      </c>
    </row>
    <row r="513" spans="1:29" ht="17.100000000000001" hidden="1" customHeight="1" x14ac:dyDescent="0.25">
      <c r="A513" s="502"/>
      <c r="B513" s="1038" t="str">
        <f t="shared" ca="1" si="20"/>
        <v>Not included</v>
      </c>
      <c r="C513" s="1039"/>
      <c r="D513" s="1022" t="str" cm="1">
        <f t="array" aca="1" ref="D513" ca="1">IF(ISTEXT(AC513),INDIRECT(INDIRECT("A" &amp; (AA513)) &amp; "!C" &amp; AB513),"")</f>
        <v>ICM Bumping</v>
      </c>
      <c r="E513" s="1023"/>
      <c r="F513" s="1023"/>
      <c r="G513" s="1024"/>
      <c r="Z513" s="470" t="str" cm="1">
        <f t="array" aca="1" ref="Z513" ca="1">IF((B513=""),"Hide",IF(B513 = "Not included","Hide",IF(AND(B513&lt;&gt;"",(INDIRECT("Z"&amp; INDIRECT("AA" &amp; ROW()))="Show")),"Show","Hide")))</f>
        <v>Hide</v>
      </c>
      <c r="AA513" s="462">
        <f t="shared" si="18"/>
        <v>501</v>
      </c>
      <c r="AB513" s="462">
        <f t="shared" si="21"/>
        <v>16</v>
      </c>
      <c r="AC513" s="462" t="str" cm="1">
        <f t="array" aca="1" ref="AC513" ca="1">INDIRECT(INDIRECT("A" &amp; (AA513)) &amp; "!J" &amp; AB513)</f>
        <v>tbd</v>
      </c>
    </row>
    <row r="514" spans="1:29" ht="17.100000000000001" hidden="1" customHeight="1" x14ac:dyDescent="0.25">
      <c r="A514" s="502"/>
      <c r="B514" s="1038" t="str">
        <f t="shared" ca="1" si="20"/>
        <v>Not included</v>
      </c>
      <c r="C514" s="1039"/>
      <c r="D514" s="1022" t="str" cm="1">
        <f t="array" aca="1" ref="D514" ca="1">IF(ISTEXT(AC514),INDIRECT(INDIRECT("A" &amp; (AA514)) &amp; "!C" &amp; AB514),"")</f>
        <v>ICM Cavity Milling</v>
      </c>
      <c r="E514" s="1023"/>
      <c r="F514" s="1023"/>
      <c r="G514" s="1024"/>
      <c r="Z514" s="470" t="str" cm="1">
        <f t="array" aca="1" ref="Z514" ca="1">IF((B514=""),"Hide",IF(B514 = "Not included","Hide",IF(AND(B514&lt;&gt;"",(INDIRECT("Z"&amp; INDIRECT("AA" &amp; ROW()))="Show")),"Show","Hide")))</f>
        <v>Hide</v>
      </c>
      <c r="AA514" s="462">
        <f t="shared" si="18"/>
        <v>501</v>
      </c>
      <c r="AB514" s="462">
        <f t="shared" si="21"/>
        <v>17</v>
      </c>
      <c r="AC514" s="462" t="str" cm="1">
        <f t="array" aca="1" ref="AC514" ca="1">INDIRECT(INDIRECT("A" &amp; (AA514)) &amp; "!J" &amp; AB514)</f>
        <v>tbd</v>
      </c>
    </row>
    <row r="515" spans="1:29" ht="17.100000000000001" hidden="1" customHeight="1" x14ac:dyDescent="0.25">
      <c r="A515" s="502"/>
      <c r="B515" s="1038" t="str">
        <f t="shared" ca="1" si="20"/>
        <v>Not included</v>
      </c>
      <c r="C515" s="1039"/>
      <c r="D515" s="1022" t="str" cm="1">
        <f t="array" aca="1" ref="D515" ca="1">IF(ISTEXT(AC515),INDIRECT(INDIRECT("A" &amp; (AA515)) &amp; "!C" &amp; AB515),"")</f>
        <v>Card Bumping for ICM Connection</v>
      </c>
      <c r="E515" s="1023"/>
      <c r="F515" s="1023"/>
      <c r="G515" s="1024"/>
      <c r="Z515" s="470" t="str" cm="1">
        <f t="array" aca="1" ref="Z515" ca="1">IF((B515=""),"Hide",IF(B515 = "Not included","Hide",IF(AND(B515&lt;&gt;"",(INDIRECT("Z"&amp; INDIRECT("AA" &amp; ROW()))="Show")),"Show","Hide")))</f>
        <v>Hide</v>
      </c>
      <c r="AA515" s="462">
        <f t="shared" si="18"/>
        <v>501</v>
      </c>
      <c r="AB515" s="462">
        <f t="shared" si="21"/>
        <v>18</v>
      </c>
      <c r="AC515" s="462" t="str" cm="1">
        <f t="array" aca="1" ref="AC515" ca="1">INDIRECT(INDIRECT("A" &amp; (AA515)) &amp; "!J" &amp; AB515)</f>
        <v>tbd</v>
      </c>
    </row>
    <row r="516" spans="1:29" ht="17.100000000000001" hidden="1" customHeight="1" x14ac:dyDescent="0.25">
      <c r="A516" s="502"/>
      <c r="B516" s="1038" t="str">
        <f t="shared" ca="1" si="20"/>
        <v>Not included</v>
      </c>
      <c r="C516" s="1039"/>
      <c r="D516" s="1022" t="str" cm="1">
        <f t="array" aca="1" ref="D516" ca="1">IF(ISTEXT(AC516),INDIRECT(INDIRECT("A" &amp; (AA516)) &amp; "!C" &amp; AB516),"")</f>
        <v>ICM Embedding</v>
      </c>
      <c r="E516" s="1023"/>
      <c r="F516" s="1023"/>
      <c r="G516" s="1024"/>
      <c r="Z516" s="470" t="str" cm="1">
        <f t="array" aca="1" ref="Z516" ca="1">IF((B516=""),"Hide",IF(B516 = "Not included","Hide",IF(AND(B516&lt;&gt;"",(INDIRECT("Z"&amp; INDIRECT("AA" &amp; ROW()))="Show")),"Show","Hide")))</f>
        <v>Hide</v>
      </c>
      <c r="AA516" s="462">
        <f t="shared" si="18"/>
        <v>501</v>
      </c>
      <c r="AB516" s="462">
        <f t="shared" si="21"/>
        <v>19</v>
      </c>
      <c r="AC516" s="462" t="str" cm="1">
        <f t="array" aca="1" ref="AC516" ca="1">INDIRECT(INDIRECT("A" &amp; (AA516)) &amp; "!J" &amp; AB516)</f>
        <v>tbd</v>
      </c>
    </row>
    <row r="517" spans="1:29" ht="17.100000000000001" hidden="1" customHeight="1" x14ac:dyDescent="0.25">
      <c r="A517" s="502"/>
      <c r="B517" s="1038" t="str">
        <f t="shared" ca="1" si="20"/>
        <v>Not included</v>
      </c>
      <c r="C517" s="1039"/>
      <c r="D517" s="1022" t="str" cm="1">
        <f t="array" aca="1" ref="D517" ca="1">IF(ISTEXT(AC517),INDIRECT(INDIRECT("A" &amp; (AA517)) &amp; "!C" &amp; AB517),"")</f>
        <v>Electrical Test</v>
      </c>
      <c r="E517" s="1023"/>
      <c r="F517" s="1023"/>
      <c r="G517" s="1024"/>
      <c r="Z517" s="470" t="str" cm="1">
        <f t="array" aca="1" ref="Z517" ca="1">IF((B517=""),"Hide",IF(B517 = "Not included","Hide",IF(AND(B517&lt;&gt;"",(INDIRECT("Z"&amp; INDIRECT("AA" &amp; ROW()))="Show")),"Show","Hide")))</f>
        <v>Hide</v>
      </c>
      <c r="AA517" s="462">
        <f t="shared" si="18"/>
        <v>501</v>
      </c>
      <c r="AB517" s="462">
        <f t="shared" si="21"/>
        <v>20</v>
      </c>
      <c r="AC517" s="462" t="str" cm="1">
        <f t="array" aca="1" ref="AC517" ca="1">INDIRECT(INDIRECT("A" &amp; (AA517)) &amp; "!J" &amp; AB517)</f>
        <v>tbd</v>
      </c>
    </row>
    <row r="518" spans="1:29" ht="17.100000000000001" hidden="1" customHeight="1" x14ac:dyDescent="0.25">
      <c r="A518" s="502"/>
      <c r="B518" s="1038" t="str">
        <f t="shared" ca="1" si="20"/>
        <v>Not included</v>
      </c>
      <c r="C518" s="1039"/>
      <c r="D518" s="1022" t="str" cm="1">
        <f t="array" aca="1" ref="D518" ca="1">IF(ISTEXT(AC518),INDIRECT(INDIRECT("A" &amp; (AA518)) &amp; "!C" &amp; AB518),"")</f>
        <v>OS Loading</v>
      </c>
      <c r="E518" s="1023"/>
      <c r="F518" s="1023"/>
      <c r="G518" s="1024"/>
      <c r="Z518" s="470" t="str" cm="1">
        <f t="array" aca="1" ref="Z518" ca="1">IF((B518=""),"Hide",IF(B518 = "Not included","Hide",IF(AND(B518&lt;&gt;"",(INDIRECT("Z"&amp; INDIRECT("AA" &amp; ROW()))="Show")),"Show","Hide")))</f>
        <v>Hide</v>
      </c>
      <c r="AA518" s="462">
        <f t="shared" si="18"/>
        <v>501</v>
      </c>
      <c r="AB518" s="462">
        <f t="shared" si="21"/>
        <v>21</v>
      </c>
      <c r="AC518" s="462" t="str" cm="1">
        <f t="array" aca="1" ref="AC518" ca="1">INDIRECT(INDIRECT("A" &amp; (AA518)) &amp; "!J" &amp; AB518)</f>
        <v>tbd</v>
      </c>
    </row>
    <row r="519" spans="1:29" s="461" customFormat="1" ht="14.65" hidden="1" customHeight="1" x14ac:dyDescent="0.3">
      <c r="A519" s="473"/>
      <c r="B519" s="1038" t="str">
        <f t="shared" ca="1" si="20"/>
        <v>Not included</v>
      </c>
      <c r="C519" s="1039"/>
      <c r="D519" s="1040" t="str" cm="1">
        <f t="array" aca="1" ref="D519" ca="1">IF(ISTEXT(AC519),INDIRECT(INDIRECT("A" &amp; (AA519)) &amp; "!C" &amp; AB519),"")</f>
        <v>PrePersonalisation</v>
      </c>
      <c r="E519" s="1041"/>
      <c r="F519" s="1041"/>
      <c r="G519" s="1042"/>
      <c r="Z519" s="472" t="str" cm="1">
        <f t="array" aca="1" ref="Z519" ca="1">IF((B519=""),"Hide",IF(B519 = "Not included","Hide",IF(AND(B519&lt;&gt;"",(INDIRECT("Z"&amp; INDIRECT("AA" &amp; ROW()))="Show")),"Show","Hide")))</f>
        <v>Hide</v>
      </c>
      <c r="AA519" s="462">
        <f t="shared" si="18"/>
        <v>501</v>
      </c>
      <c r="AB519" s="462">
        <f t="shared" si="21"/>
        <v>22</v>
      </c>
      <c r="AC519" s="462" t="str" cm="1">
        <f t="array" aca="1" ref="AC519" ca="1">INDIRECT(INDIRECT("A" &amp; (AA519)) &amp; "!J" &amp; AB519)</f>
        <v>tbd</v>
      </c>
    </row>
    <row r="520" spans="1:29" s="461" customFormat="1" ht="14.65" hidden="1" customHeight="1" x14ac:dyDescent="0.3">
      <c r="A520" s="473"/>
      <c r="B520" s="1038" t="str">
        <f t="shared" ca="1" si="20"/>
        <v>Not included</v>
      </c>
      <c r="C520" s="1039"/>
      <c r="D520" s="1040" t="str" cm="1">
        <f t="array" aca="1" ref="D520" ca="1">IF(ISTEXT(AC520),INDIRECT(INDIRECT("A" &amp; (AA520)) &amp; "!C" &amp; AB520),"")</f>
        <v>Other Process Steps</v>
      </c>
      <c r="E520" s="1041"/>
      <c r="F520" s="1041"/>
      <c r="G520" s="1042"/>
      <c r="Z520" s="472" t="str" cm="1">
        <f t="array" aca="1" ref="Z520" ca="1">IF((B520=""),"Hide",IF(B520 = "Not included","Hide",IF(AND(B520&lt;&gt;"",(INDIRECT("Z"&amp; INDIRECT("AA" &amp; ROW()))="Show")),"Show","Hide")))</f>
        <v>Hide</v>
      </c>
      <c r="AA520" s="462">
        <f t="shared" si="18"/>
        <v>501</v>
      </c>
      <c r="AB520" s="462">
        <f t="shared" si="21"/>
        <v>23</v>
      </c>
      <c r="AC520" s="462" t="str" cm="1">
        <f t="array" aca="1" ref="AC520" ca="1">INDIRECT(INDIRECT("A" &amp; (AA520)) &amp; "!J" &amp; AB520)</f>
        <v>tbd</v>
      </c>
    </row>
    <row r="521" spans="1:29" ht="17.100000000000001" hidden="1" customHeight="1" x14ac:dyDescent="0.25">
      <c r="A521" s="502"/>
      <c r="B521" s="1038" t="str">
        <f t="shared" ca="1" si="20"/>
        <v>Not included</v>
      </c>
      <c r="C521" s="1039"/>
      <c r="D521" s="1022" t="str" cm="1">
        <f t="array" aca="1" ref="D521" ca="1">IF(ISTEXT(AC521),INDIRECT(INDIRECT("A" &amp; (AA521)) &amp; "!C" &amp; AB521),"")</f>
        <v>Periodic (daily, weekly, etc) controls by Operator, QC, etc, not mentioned above</v>
      </c>
      <c r="E521" s="1023"/>
      <c r="F521" s="1023"/>
      <c r="G521" s="1024"/>
      <c r="Z521" s="470" t="str" cm="1">
        <f t="array" aca="1" ref="Z521" ca="1">IF((B521=""),"Hide",IF(B521 = "Not included","Hide",IF(AND(B521&lt;&gt;"",(INDIRECT("Z"&amp; INDIRECT("AA" &amp; ROW()))="Show")),"Show","Hide")))</f>
        <v>Hide</v>
      </c>
      <c r="AA521" s="462">
        <f t="shared" si="18"/>
        <v>501</v>
      </c>
      <c r="AB521" s="462">
        <f t="shared" si="21"/>
        <v>24</v>
      </c>
      <c r="AC521" s="462" t="str" cm="1">
        <f t="array" aca="1" ref="AC521" ca="1">INDIRECT(INDIRECT("A" &amp; (AA521)) &amp; "!J" &amp; AB521)</f>
        <v>tbd</v>
      </c>
    </row>
    <row r="522" spans="1:29" s="461" customFormat="1" ht="14.65" hidden="1" customHeight="1" x14ac:dyDescent="0.3">
      <c r="A522" s="473"/>
      <c r="B522" s="1038" t="str">
        <f t="shared" ca="1" si="20"/>
        <v>Not included</v>
      </c>
      <c r="C522" s="1039"/>
      <c r="D522" s="1040" t="str" cm="1">
        <f t="array" aca="1" ref="D522" ca="1">IF(ISTEXT(AC522),INDIRECT(INDIRECT("A" &amp; (AA522)) &amp; "!C" &amp; AB522),"")</f>
        <v>Maintenance Controls, eg weekly and monthly controls by Maintenance, not mentioned above</v>
      </c>
      <c r="E522" s="1041"/>
      <c r="F522" s="1041"/>
      <c r="G522" s="1042"/>
      <c r="Z522" s="472" t="str" cm="1">
        <f t="array" aca="1" ref="Z522" ca="1">IF((B522=""),"Hide",IF(B522 = "Not included","Hide",IF(AND(B522&lt;&gt;"",(INDIRECT("Z"&amp; INDIRECT("AA" &amp; ROW()))="Show")),"Show","Hide")))</f>
        <v>Hide</v>
      </c>
      <c r="AA522" s="462">
        <f t="shared" ref="AA522:AA585" si="22">QUOTIENT(ROW(),100)*100 + 1</f>
        <v>501</v>
      </c>
      <c r="AB522" s="462">
        <f t="shared" si="21"/>
        <v>25</v>
      </c>
      <c r="AC522" s="462" t="str" cm="1">
        <f t="array" aca="1" ref="AC522" ca="1">INDIRECT(INDIRECT("A" &amp; (AA522)) &amp; "!J" &amp; AB522)</f>
        <v>tbd</v>
      </c>
    </row>
    <row r="523" spans="1:29" s="461" customFormat="1" ht="14.65" hidden="1" customHeight="1" x14ac:dyDescent="0.3">
      <c r="A523" s="473"/>
      <c r="B523" s="1038" t="str">
        <f t="shared" ca="1" si="20"/>
        <v/>
      </c>
      <c r="C523" s="1039"/>
      <c r="D523" s="1040" t="str" cm="1">
        <f t="array" aca="1" ref="D523" ca="1">IF(ISTEXT(AC523),INDIRECT(INDIRECT("A" &amp; (AA523)) &amp; "!C" &amp; AB523),"")</f>
        <v/>
      </c>
      <c r="E523" s="1041"/>
      <c r="F523" s="1041"/>
      <c r="G523" s="1042"/>
      <c r="Z523" s="472" t="str" cm="1">
        <f t="array" aca="1" ref="Z523" ca="1">IF((B523=""),"Hide",IF(B523 = "Not included","Hide",IF(AND(B523&lt;&gt;"",(INDIRECT("Z"&amp; INDIRECT("AA" &amp; ROW()))="Show")),"Show","Hide")))</f>
        <v>Hide</v>
      </c>
      <c r="AA523" s="462">
        <f t="shared" si="22"/>
        <v>501</v>
      </c>
      <c r="AB523" s="462">
        <f t="shared" si="21"/>
        <v>26</v>
      </c>
      <c r="AC523" s="462" cm="1">
        <f t="array" aca="1" ref="AC523" ca="1">INDIRECT(INDIRECT("A" &amp; (AA523)) &amp; "!J" &amp; AB523)</f>
        <v>0</v>
      </c>
    </row>
    <row r="524" spans="1:29" s="461" customFormat="1" ht="14.65" hidden="1" customHeight="1" x14ac:dyDescent="0.3">
      <c r="A524" s="473"/>
      <c r="B524" s="1038" t="str">
        <f t="shared" ca="1" si="20"/>
        <v/>
      </c>
      <c r="C524" s="1039"/>
      <c r="D524" s="1040" t="str" cm="1">
        <f t="array" aca="1" ref="D524" ca="1">IF(ISTEXT(AC524),INDIRECT(INDIRECT("A" &amp; (AA524)) &amp; "!C" &amp; AB524),"")</f>
        <v/>
      </c>
      <c r="E524" s="1041"/>
      <c r="F524" s="1041"/>
      <c r="G524" s="1042"/>
      <c r="Z524" s="472" t="str" cm="1">
        <f t="array" aca="1" ref="Z524" ca="1">IF((B524=""),"Hide",IF(B524 = "Not included","Hide",IF(AND(B524&lt;&gt;"",(INDIRECT("Z"&amp; INDIRECT("AA" &amp; ROW()))="Show")),"Show","Hide")))</f>
        <v>Hide</v>
      </c>
      <c r="AA524" s="462">
        <f t="shared" si="22"/>
        <v>501</v>
      </c>
      <c r="AB524" s="462">
        <f t="shared" si="21"/>
        <v>27</v>
      </c>
      <c r="AC524" s="462" cm="1">
        <f t="array" aca="1" ref="AC524" ca="1">INDIRECT(INDIRECT("A" &amp; (AA524)) &amp; "!J" &amp; AB524)</f>
        <v>0</v>
      </c>
    </row>
    <row r="525" spans="1:29" s="461" customFormat="1" ht="14.65" hidden="1" customHeight="1" x14ac:dyDescent="0.3">
      <c r="A525" s="473"/>
      <c r="B525" s="1038" t="str">
        <f t="shared" ca="1" si="20"/>
        <v/>
      </c>
      <c r="C525" s="1039"/>
      <c r="D525" s="1040" t="str" cm="1">
        <f t="array" aca="1" ref="D525" ca="1">IF(ISTEXT(AC525),INDIRECT(INDIRECT("A" &amp; (AA525)) &amp; "!C" &amp; AB525),"")</f>
        <v/>
      </c>
      <c r="E525" s="1041"/>
      <c r="F525" s="1041"/>
      <c r="G525" s="1042"/>
      <c r="Z525" s="472" t="str" cm="1">
        <f t="array" aca="1" ref="Z525" ca="1">IF((B525=""),"Hide",IF(B525 = "Not included","Hide",IF(AND(B525&lt;&gt;"",(INDIRECT("Z"&amp; INDIRECT("AA" &amp; ROW()))="Show")),"Show","Hide")))</f>
        <v>Hide</v>
      </c>
      <c r="AA525" s="462">
        <f t="shared" si="22"/>
        <v>501</v>
      </c>
      <c r="AB525" s="462">
        <f t="shared" si="21"/>
        <v>28</v>
      </c>
      <c r="AC525" s="462" cm="1">
        <f t="array" aca="1" ref="AC525" ca="1">INDIRECT(INDIRECT("A" &amp; (AA525)) &amp; "!J" &amp; AB525)</f>
        <v>0</v>
      </c>
    </row>
    <row r="526" spans="1:29" s="461" customFormat="1" ht="14.65" hidden="1" customHeight="1" x14ac:dyDescent="0.3">
      <c r="A526" s="473"/>
      <c r="B526" s="1038" t="str">
        <f t="shared" ca="1" si="20"/>
        <v/>
      </c>
      <c r="C526" s="1039"/>
      <c r="D526" s="1040" t="str" cm="1">
        <f t="array" aca="1" ref="D526" ca="1">IF(ISTEXT(AC526),INDIRECT(INDIRECT("A" &amp; (AA526)) &amp; "!C" &amp; AB526),"")</f>
        <v/>
      </c>
      <c r="E526" s="1041"/>
      <c r="F526" s="1041"/>
      <c r="G526" s="1042"/>
      <c r="Z526" s="472" t="str" cm="1">
        <f t="array" aca="1" ref="Z526" ca="1">IF((B526=""),"Hide",IF(B526 = "Not included","Hide",IF(AND(B526&lt;&gt;"",(INDIRECT("Z"&amp; INDIRECT("AA" &amp; ROW()))="Show")),"Show","Hide")))</f>
        <v>Hide</v>
      </c>
      <c r="AA526" s="462">
        <f t="shared" si="22"/>
        <v>501</v>
      </c>
      <c r="AB526" s="462">
        <f t="shared" si="21"/>
        <v>29</v>
      </c>
      <c r="AC526" s="462" cm="1">
        <f t="array" aca="1" ref="AC526" ca="1">INDIRECT(INDIRECT("A" &amp; (AA526)) &amp; "!J" &amp; AB526)</f>
        <v>0</v>
      </c>
    </row>
    <row r="527" spans="1:29" s="461" customFormat="1" ht="14.65" hidden="1" customHeight="1" x14ac:dyDescent="0.3">
      <c r="A527" s="473"/>
      <c r="B527" s="1038" t="str">
        <f t="shared" ca="1" si="20"/>
        <v/>
      </c>
      <c r="C527" s="1039"/>
      <c r="D527" s="1040" t="str" cm="1">
        <f t="array" aca="1" ref="D527" ca="1">IF(ISTEXT(AC527),INDIRECT(INDIRECT("A" &amp; (AA527)) &amp; "!C" &amp; AB527),"")</f>
        <v/>
      </c>
      <c r="E527" s="1041"/>
      <c r="F527" s="1041"/>
      <c r="G527" s="1042"/>
      <c r="Z527" s="472" t="str" cm="1">
        <f t="array" aca="1" ref="Z527" ca="1">IF((B527=""),"Hide",IF(B527 = "Not included","Hide",IF(AND(B527&lt;&gt;"",(INDIRECT("Z"&amp; INDIRECT("AA" &amp; ROW()))="Show")),"Show","Hide")))</f>
        <v>Hide</v>
      </c>
      <c r="AA527" s="462">
        <f t="shared" si="22"/>
        <v>501</v>
      </c>
      <c r="AB527" s="462">
        <f t="shared" si="21"/>
        <v>30</v>
      </c>
      <c r="AC527" s="462" cm="1">
        <f t="array" aca="1" ref="AC527" ca="1">INDIRECT(INDIRECT("A" &amp; (AA527)) &amp; "!J" &amp; AB527)</f>
        <v>0</v>
      </c>
    </row>
    <row r="528" spans="1:29" s="461" customFormat="1" ht="14.65" hidden="1" customHeight="1" x14ac:dyDescent="0.3">
      <c r="A528" s="473"/>
      <c r="B528" s="1038" t="str">
        <f t="shared" ca="1" si="20"/>
        <v/>
      </c>
      <c r="C528" s="1039"/>
      <c r="D528" s="1040" t="str" cm="1">
        <f t="array" aca="1" ref="D528" ca="1">IF(ISTEXT(AC528),INDIRECT(INDIRECT("A" &amp; (AA528)) &amp; "!C" &amp; AB528),"")</f>
        <v/>
      </c>
      <c r="E528" s="1041"/>
      <c r="F528" s="1041"/>
      <c r="G528" s="1042"/>
      <c r="Z528" s="472" t="str" cm="1">
        <f t="array" aca="1" ref="Z528" ca="1">IF((B528=""),"Hide",IF(B528 = "Not included","Hide",IF(AND(B528&lt;&gt;"",(INDIRECT("Z"&amp; INDIRECT("AA" &amp; ROW()))="Show")),"Show","Hide")))</f>
        <v>Hide</v>
      </c>
      <c r="AA528" s="462">
        <f t="shared" si="22"/>
        <v>501</v>
      </c>
      <c r="AB528" s="462">
        <f t="shared" si="21"/>
        <v>31</v>
      </c>
      <c r="AC528" s="462" cm="1">
        <f t="array" aca="1" ref="AC528" ca="1">INDIRECT(INDIRECT("A" &amp; (AA528)) &amp; "!J" &amp; AB528)</f>
        <v>0</v>
      </c>
    </row>
    <row r="529" spans="1:29" s="461" customFormat="1" ht="14.65" hidden="1" customHeight="1" x14ac:dyDescent="0.3">
      <c r="A529" s="473"/>
      <c r="B529" s="1038" t="str">
        <f t="shared" ca="1" si="20"/>
        <v/>
      </c>
      <c r="C529" s="1039"/>
      <c r="D529" s="1040" t="str" cm="1">
        <f t="array" aca="1" ref="D529" ca="1">IF(ISTEXT(AC529),INDIRECT(INDIRECT("A" &amp; (AA529)) &amp; "!C" &amp; AB529),"")</f>
        <v/>
      </c>
      <c r="E529" s="1041"/>
      <c r="F529" s="1041"/>
      <c r="G529" s="1042"/>
      <c r="Z529" s="472" t="str" cm="1">
        <f t="array" aca="1" ref="Z529" ca="1">IF((B529=""),"Hide",IF(B529 = "Not included","Hide",IF(AND(B529&lt;&gt;"",(INDIRECT("Z"&amp; INDIRECT("AA" &amp; ROW()))="Show")),"Show","Hide")))</f>
        <v>Hide</v>
      </c>
      <c r="AA529" s="462">
        <f t="shared" si="22"/>
        <v>501</v>
      </c>
      <c r="AB529" s="462">
        <f t="shared" si="21"/>
        <v>32</v>
      </c>
      <c r="AC529" s="462" cm="1">
        <f t="array" aca="1" ref="AC529" ca="1">INDIRECT(INDIRECT("A" &amp; (AA529)) &amp; "!J" &amp; AB529)</f>
        <v>0</v>
      </c>
    </row>
    <row r="530" spans="1:29" s="461" customFormat="1" ht="14.65" hidden="1" customHeight="1" x14ac:dyDescent="0.3">
      <c r="A530" s="473"/>
      <c r="B530" s="1038" t="str">
        <f t="shared" ca="1" si="20"/>
        <v/>
      </c>
      <c r="C530" s="1039"/>
      <c r="D530" s="1040" t="str" cm="1">
        <f t="array" aca="1" ref="D530" ca="1">IF(ISTEXT(AC530),INDIRECT(INDIRECT("A" &amp; (AA530)) &amp; "!C" &amp; AB530),"")</f>
        <v/>
      </c>
      <c r="E530" s="1041"/>
      <c r="F530" s="1041"/>
      <c r="G530" s="1042"/>
      <c r="Z530" s="472" t="str" cm="1">
        <f t="array" aca="1" ref="Z530" ca="1">IF((B530=""),"Hide",IF(B530 = "Not included","Hide",IF(AND(B530&lt;&gt;"",(INDIRECT("Z"&amp; INDIRECT("AA" &amp; ROW()))="Show")),"Show","Hide")))</f>
        <v>Hide</v>
      </c>
      <c r="AA530" s="462">
        <f t="shared" si="22"/>
        <v>501</v>
      </c>
      <c r="AB530" s="462">
        <f t="shared" si="21"/>
        <v>33</v>
      </c>
      <c r="AC530" s="462" cm="1">
        <f t="array" aca="1" ref="AC530" ca="1">INDIRECT(INDIRECT("A" &amp; (AA530)) &amp; "!J" &amp; AB530)</f>
        <v>0</v>
      </c>
    </row>
    <row r="531" spans="1:29" s="461" customFormat="1" ht="14.65" hidden="1" customHeight="1" x14ac:dyDescent="0.3">
      <c r="A531" s="473"/>
      <c r="B531" s="1038" t="str">
        <f t="shared" ca="1" si="20"/>
        <v/>
      </c>
      <c r="C531" s="1039"/>
      <c r="D531" s="1040" t="str" cm="1">
        <f t="array" aca="1" ref="D531" ca="1">IF(ISTEXT(AC531),INDIRECT(INDIRECT("A" &amp; (AA531)) &amp; "!C" &amp; AB531),"")</f>
        <v/>
      </c>
      <c r="E531" s="1041"/>
      <c r="F531" s="1041"/>
      <c r="G531" s="1042"/>
      <c r="Z531" s="472" t="str" cm="1">
        <f t="array" aca="1" ref="Z531" ca="1">IF((B531=""),"Hide",IF(B531 = "Not included","Hide",IF(AND(B531&lt;&gt;"",(INDIRECT("Z"&amp; INDIRECT("AA" &amp; ROW()))="Show")),"Show","Hide")))</f>
        <v>Hide</v>
      </c>
      <c r="AA531" s="462">
        <f t="shared" si="22"/>
        <v>501</v>
      </c>
      <c r="AB531" s="462">
        <f t="shared" si="21"/>
        <v>34</v>
      </c>
      <c r="AC531" s="462" cm="1">
        <f t="array" aca="1" ref="AC531" ca="1">INDIRECT(INDIRECT("A" &amp; (AA531)) &amp; "!J" &amp; AB531)</f>
        <v>0</v>
      </c>
    </row>
    <row r="532" spans="1:29" s="461" customFormat="1" ht="14.65" hidden="1" customHeight="1" x14ac:dyDescent="0.3">
      <c r="A532" s="473"/>
      <c r="B532" s="1038" t="str">
        <f t="shared" ca="1" si="20"/>
        <v/>
      </c>
      <c r="C532" s="1039"/>
      <c r="D532" s="1040" t="str" cm="1">
        <f t="array" aca="1" ref="D532" ca="1">IF(ISTEXT(AC532),INDIRECT(INDIRECT("A" &amp; (AA532)) &amp; "!C" &amp; AB532),"")</f>
        <v/>
      </c>
      <c r="E532" s="1041"/>
      <c r="F532" s="1041"/>
      <c r="G532" s="1042"/>
      <c r="Z532" s="472" t="str" cm="1">
        <f t="array" aca="1" ref="Z532" ca="1">IF((B532=""),"Hide",IF(B532 = "Not included","Hide",IF(AND(B532&lt;&gt;"",(INDIRECT("Z"&amp; INDIRECT("AA" &amp; ROW()))="Show")),"Show","Hide")))</f>
        <v>Hide</v>
      </c>
      <c r="AA532" s="462">
        <f t="shared" si="22"/>
        <v>501</v>
      </c>
      <c r="AB532" s="462">
        <f t="shared" si="21"/>
        <v>35</v>
      </c>
      <c r="AC532" s="462" cm="1">
        <f t="array" aca="1" ref="AC532" ca="1">INDIRECT(INDIRECT("A" &amp; (AA532)) &amp; "!J" &amp; AB532)</f>
        <v>0</v>
      </c>
    </row>
    <row r="533" spans="1:29" s="461" customFormat="1" ht="14.65" hidden="1" customHeight="1" x14ac:dyDescent="0.3">
      <c r="A533" s="473"/>
      <c r="B533" s="1038" t="str">
        <f t="shared" ca="1" si="20"/>
        <v/>
      </c>
      <c r="C533" s="1039"/>
      <c r="D533" s="1040" t="str" cm="1">
        <f t="array" aca="1" ref="D533" ca="1">IF(ISTEXT(AC533),INDIRECT(INDIRECT("A" &amp; (AA533)) &amp; "!C" &amp; AB533),"")</f>
        <v/>
      </c>
      <c r="E533" s="1041"/>
      <c r="F533" s="1041"/>
      <c r="G533" s="1042"/>
      <c r="Z533" s="472" t="str" cm="1">
        <f t="array" aca="1" ref="Z533" ca="1">IF((B533=""),"Hide",IF(B533 = "Not included","Hide",IF(AND(B533&lt;&gt;"",(INDIRECT("Z"&amp; INDIRECT("AA" &amp; ROW()))="Show")),"Show","Hide")))</f>
        <v>Hide</v>
      </c>
      <c r="AA533" s="462">
        <f t="shared" si="22"/>
        <v>501</v>
      </c>
      <c r="AB533" s="462">
        <f t="shared" si="21"/>
        <v>36</v>
      </c>
      <c r="AC533" s="462" cm="1">
        <f t="array" aca="1" ref="AC533" ca="1">INDIRECT(INDIRECT("A" &amp; (AA533)) &amp; "!J" &amp; AB533)</f>
        <v>0</v>
      </c>
    </row>
    <row r="534" spans="1:29" s="461" customFormat="1" ht="14.65" hidden="1" customHeight="1" x14ac:dyDescent="0.3">
      <c r="A534" s="473"/>
      <c r="B534" s="1038" t="str">
        <f t="shared" ca="1" si="20"/>
        <v/>
      </c>
      <c r="C534" s="1039"/>
      <c r="D534" s="1040" t="str" cm="1">
        <f t="array" aca="1" ref="D534" ca="1">IF(ISTEXT(AC534),INDIRECT(INDIRECT("A" &amp; (AA534)) &amp; "!C" &amp; AB534),"")</f>
        <v/>
      </c>
      <c r="E534" s="1041"/>
      <c r="F534" s="1041"/>
      <c r="G534" s="1042"/>
      <c r="Z534" s="472" t="str" cm="1">
        <f t="array" aca="1" ref="Z534" ca="1">IF((B534=""),"Hide",IF(B534 = "Not included","Hide",IF(AND(B534&lt;&gt;"",(INDIRECT("Z"&amp; INDIRECT("AA" &amp; ROW()))="Show")),"Show","Hide")))</f>
        <v>Hide</v>
      </c>
      <c r="AA534" s="462">
        <f t="shared" si="22"/>
        <v>501</v>
      </c>
      <c r="AB534" s="462">
        <f t="shared" si="21"/>
        <v>37</v>
      </c>
      <c r="AC534" s="462" cm="1">
        <f t="array" aca="1" ref="AC534" ca="1">INDIRECT(INDIRECT("A" &amp; (AA534)) &amp; "!J" &amp; AB534)</f>
        <v>0</v>
      </c>
    </row>
    <row r="535" spans="1:29" s="461" customFormat="1" ht="14.65" hidden="1" customHeight="1" x14ac:dyDescent="0.3">
      <c r="A535" s="473"/>
      <c r="B535" s="1038" t="str">
        <f t="shared" ca="1" si="20"/>
        <v/>
      </c>
      <c r="C535" s="1039"/>
      <c r="D535" s="1040" t="str" cm="1">
        <f t="array" aca="1" ref="D535" ca="1">IF(ISTEXT(AC535),INDIRECT(INDIRECT("A" &amp; (AA535)) &amp; "!C" &amp; AB535),"")</f>
        <v/>
      </c>
      <c r="E535" s="1041"/>
      <c r="F535" s="1041"/>
      <c r="G535" s="1042"/>
      <c r="Z535" s="472" t="str" cm="1">
        <f t="array" aca="1" ref="Z535" ca="1">IF((B535=""),"Hide",IF(B535 = "Not included","Hide",IF(AND(B535&lt;&gt;"",(INDIRECT("Z"&amp; INDIRECT("AA" &amp; ROW()))="Show")),"Show","Hide")))</f>
        <v>Hide</v>
      </c>
      <c r="AA535" s="462">
        <f t="shared" si="22"/>
        <v>501</v>
      </c>
      <c r="AB535" s="462">
        <f t="shared" si="21"/>
        <v>38</v>
      </c>
      <c r="AC535" s="462" cm="1">
        <f t="array" aca="1" ref="AC535" ca="1">INDIRECT(INDIRECT("A" &amp; (AA535)) &amp; "!J" &amp; AB535)</f>
        <v>0</v>
      </c>
    </row>
    <row r="536" spans="1:29" s="461" customFormat="1" ht="14.65" hidden="1" customHeight="1" x14ac:dyDescent="0.3">
      <c r="A536" s="473"/>
      <c r="B536" s="1038" t="str">
        <f t="shared" ca="1" si="20"/>
        <v/>
      </c>
      <c r="C536" s="1039"/>
      <c r="D536" s="1040" t="str" cm="1">
        <f t="array" aca="1" ref="D536" ca="1">IF(ISTEXT(AC536),INDIRECT(INDIRECT("A" &amp; (AA536)) &amp; "!C" &amp; AB536),"")</f>
        <v/>
      </c>
      <c r="E536" s="1041"/>
      <c r="F536" s="1041"/>
      <c r="G536" s="1042"/>
      <c r="Z536" s="472" t="str" cm="1">
        <f t="array" aca="1" ref="Z536" ca="1">IF((B536=""),"Hide",IF(B536 = "Not included","Hide",IF(AND(B536&lt;&gt;"",(INDIRECT("Z"&amp; INDIRECT("AA" &amp; ROW()))="Show")),"Show","Hide")))</f>
        <v>Hide</v>
      </c>
      <c r="AA536" s="462">
        <f t="shared" si="22"/>
        <v>501</v>
      </c>
      <c r="AB536" s="462">
        <f t="shared" si="21"/>
        <v>39</v>
      </c>
      <c r="AC536" s="462" cm="1">
        <f t="array" aca="1" ref="AC536" ca="1">INDIRECT(INDIRECT("A" &amp; (AA536)) &amp; "!J" &amp; AB536)</f>
        <v>0</v>
      </c>
    </row>
    <row r="537" spans="1:29" s="461" customFormat="1" ht="14.65" hidden="1" customHeight="1" x14ac:dyDescent="0.3">
      <c r="A537" s="473"/>
      <c r="B537" s="1038" t="str">
        <f t="shared" ca="1" si="20"/>
        <v/>
      </c>
      <c r="C537" s="1039"/>
      <c r="D537" s="1040" t="str" cm="1">
        <f t="array" aca="1" ref="D537" ca="1">IF(ISTEXT(AC537),INDIRECT(INDIRECT("A" &amp; (AA537)) &amp; "!C" &amp; AB537),"")</f>
        <v/>
      </c>
      <c r="E537" s="1041"/>
      <c r="F537" s="1041"/>
      <c r="G537" s="1042"/>
      <c r="Z537" s="472" t="str" cm="1">
        <f t="array" aca="1" ref="Z537" ca="1">IF((B537=""),"Hide",IF(B537 = "Not included","Hide",IF(AND(B537&lt;&gt;"",(INDIRECT("Z"&amp; INDIRECT("AA" &amp; ROW()))="Show")),"Show","Hide")))</f>
        <v>Hide</v>
      </c>
      <c r="AA537" s="462">
        <f t="shared" si="22"/>
        <v>501</v>
      </c>
      <c r="AB537" s="462">
        <f t="shared" si="21"/>
        <v>40</v>
      </c>
      <c r="AC537" s="462" cm="1">
        <f t="array" aca="1" ref="AC537" ca="1">INDIRECT(INDIRECT("A" &amp; (AA537)) &amp; "!J" &amp; AB537)</f>
        <v>0</v>
      </c>
    </row>
    <row r="538" spans="1:29" s="461" customFormat="1" ht="14.65" hidden="1" customHeight="1" x14ac:dyDescent="0.3">
      <c r="A538" s="473"/>
      <c r="B538" s="1038" t="str">
        <f t="shared" ca="1" si="20"/>
        <v/>
      </c>
      <c r="C538" s="1039"/>
      <c r="D538" s="1040" t="str" cm="1">
        <f t="array" aca="1" ref="D538" ca="1">IF(ISTEXT(AC538),INDIRECT(INDIRECT("A" &amp; (AA538)) &amp; "!C" &amp; AB538),"")</f>
        <v/>
      </c>
      <c r="E538" s="1041"/>
      <c r="F538" s="1041"/>
      <c r="G538" s="1042"/>
      <c r="Z538" s="472" t="str" cm="1">
        <f t="array" aca="1" ref="Z538" ca="1">IF((B538=""),"Hide",IF(B538 = "Not included","Hide",IF(AND(B538&lt;&gt;"",(INDIRECT("Z"&amp; INDIRECT("AA" &amp; ROW()))="Show")),"Show","Hide")))</f>
        <v>Hide</v>
      </c>
      <c r="AA538" s="462">
        <f t="shared" si="22"/>
        <v>501</v>
      </c>
      <c r="AB538" s="462">
        <f t="shared" si="21"/>
        <v>41</v>
      </c>
      <c r="AC538" s="462" cm="1">
        <f t="array" aca="1" ref="AC538" ca="1">INDIRECT(INDIRECT("A" &amp; (AA538)) &amp; "!J" &amp; AB538)</f>
        <v>0</v>
      </c>
    </row>
    <row r="539" spans="1:29" s="461" customFormat="1" ht="14.65" hidden="1" customHeight="1" x14ac:dyDescent="0.3">
      <c r="A539" s="473"/>
      <c r="B539" s="1038" t="str">
        <f t="shared" ca="1" si="20"/>
        <v/>
      </c>
      <c r="C539" s="1039"/>
      <c r="D539" s="1040" t="str" cm="1">
        <f t="array" aca="1" ref="D539" ca="1">IF(ISTEXT(AC539),INDIRECT(INDIRECT("A" &amp; (AA539)) &amp; "!C" &amp; AB539),"")</f>
        <v/>
      </c>
      <c r="E539" s="1041"/>
      <c r="F539" s="1041"/>
      <c r="G539" s="1042"/>
      <c r="Z539" s="472" t="str" cm="1">
        <f t="array" aca="1" ref="Z539" ca="1">IF((B539=""),"Hide",IF(B539 = "Not included","Hide",IF(AND(B539&lt;&gt;"",(INDIRECT("Z"&amp; INDIRECT("AA" &amp; ROW()))="Show")),"Show","Hide")))</f>
        <v>Hide</v>
      </c>
      <c r="AA539" s="462">
        <f t="shared" si="22"/>
        <v>501</v>
      </c>
      <c r="AB539" s="462">
        <f t="shared" si="21"/>
        <v>42</v>
      </c>
      <c r="AC539" s="462" cm="1">
        <f t="array" aca="1" ref="AC539" ca="1">INDIRECT(INDIRECT("A" &amp; (AA539)) &amp; "!J" &amp; AB539)</f>
        <v>0</v>
      </c>
    </row>
    <row r="540" spans="1:29" s="461" customFormat="1" ht="14.65" hidden="1" customHeight="1" x14ac:dyDescent="0.3">
      <c r="A540" s="473"/>
      <c r="B540" s="1038" t="str">
        <f t="shared" ca="1" si="20"/>
        <v/>
      </c>
      <c r="C540" s="1039"/>
      <c r="D540" s="1040" t="str" cm="1">
        <f t="array" aca="1" ref="D540" ca="1">IF(ISTEXT(AC540),INDIRECT(INDIRECT("A" &amp; (AA540)) &amp; "!C" &amp; AB540),"")</f>
        <v/>
      </c>
      <c r="E540" s="1041"/>
      <c r="F540" s="1041"/>
      <c r="G540" s="1042"/>
      <c r="Z540" s="472" t="str" cm="1">
        <f t="array" aca="1" ref="Z540" ca="1">IF((B540=""),"Hide",IF(B540 = "Not included","Hide",IF(AND(B540&lt;&gt;"",(INDIRECT("Z"&amp; INDIRECT("AA" &amp; ROW()))="Show")),"Show","Hide")))</f>
        <v>Hide</v>
      </c>
      <c r="AA540" s="462">
        <f t="shared" si="22"/>
        <v>501</v>
      </c>
      <c r="AB540" s="462">
        <f t="shared" si="21"/>
        <v>43</v>
      </c>
      <c r="AC540" s="462" cm="1">
        <f t="array" aca="1" ref="AC540" ca="1">INDIRECT(INDIRECT("A" &amp; (AA540)) &amp; "!J" &amp; AB540)</f>
        <v>0</v>
      </c>
    </row>
    <row r="541" spans="1:29" s="461" customFormat="1" ht="14.65" hidden="1" customHeight="1" x14ac:dyDescent="0.3">
      <c r="A541" s="473"/>
      <c r="B541" s="1038" t="str">
        <f t="shared" ca="1" si="20"/>
        <v/>
      </c>
      <c r="C541" s="1039"/>
      <c r="D541" s="1040" t="str" cm="1">
        <f t="array" aca="1" ref="D541" ca="1">IF(ISTEXT(AC541),INDIRECT(INDIRECT("A" &amp; (AA541)) &amp; "!C" &amp; AB541),"")</f>
        <v/>
      </c>
      <c r="E541" s="1041"/>
      <c r="F541" s="1041"/>
      <c r="G541" s="1042"/>
      <c r="Z541" s="472" t="str" cm="1">
        <f t="array" aca="1" ref="Z541" ca="1">IF((B541=""),"Hide",IF(B541 = "Not included","Hide",IF(AND(B541&lt;&gt;"",(INDIRECT("Z"&amp; INDIRECT("AA" &amp; ROW()))="Show")),"Show","Hide")))</f>
        <v>Hide</v>
      </c>
      <c r="AA541" s="462">
        <f t="shared" si="22"/>
        <v>501</v>
      </c>
      <c r="AB541" s="462">
        <f t="shared" si="21"/>
        <v>44</v>
      </c>
      <c r="AC541" s="462" cm="1">
        <f t="array" aca="1" ref="AC541" ca="1">INDIRECT(INDIRECT("A" &amp; (AA541)) &amp; "!J" &amp; AB541)</f>
        <v>0</v>
      </c>
    </row>
    <row r="542" spans="1:29" s="461" customFormat="1" ht="14.65" hidden="1" customHeight="1" x14ac:dyDescent="0.3">
      <c r="A542" s="473"/>
      <c r="B542" s="1038" t="str">
        <f t="shared" ca="1" si="20"/>
        <v/>
      </c>
      <c r="C542" s="1039"/>
      <c r="D542" s="1040" t="str" cm="1">
        <f t="array" aca="1" ref="D542" ca="1">IF(ISTEXT(AC542),INDIRECT(INDIRECT("A" &amp; (AA542)) &amp; "!C" &amp; AB542),"")</f>
        <v/>
      </c>
      <c r="E542" s="1041"/>
      <c r="F542" s="1041"/>
      <c r="G542" s="1042"/>
      <c r="Z542" s="472" t="str" cm="1">
        <f t="array" aca="1" ref="Z542" ca="1">IF((B542=""),"Hide",IF(B542 = "Not included","Hide",IF(AND(B542&lt;&gt;"",(INDIRECT("Z"&amp; INDIRECT("AA" &amp; ROW()))="Show")),"Show","Hide")))</f>
        <v>Hide</v>
      </c>
      <c r="AA542" s="462">
        <f t="shared" si="22"/>
        <v>501</v>
      </c>
      <c r="AB542" s="462">
        <f t="shared" si="21"/>
        <v>45</v>
      </c>
      <c r="AC542" s="462" cm="1">
        <f t="array" aca="1" ref="AC542" ca="1">INDIRECT(INDIRECT("A" &amp; (AA542)) &amp; "!J" &amp; AB542)</f>
        <v>0</v>
      </c>
    </row>
    <row r="543" spans="1:29" s="461" customFormat="1" ht="14.65" hidden="1" customHeight="1" x14ac:dyDescent="0.3">
      <c r="A543" s="473"/>
      <c r="B543" s="1038" t="str">
        <f t="shared" ca="1" si="20"/>
        <v/>
      </c>
      <c r="C543" s="1039"/>
      <c r="D543" s="1040" t="str" cm="1">
        <f t="array" aca="1" ref="D543" ca="1">IF(ISTEXT(AC543),INDIRECT(INDIRECT("A" &amp; (AA543)) &amp; "!C" &amp; AB543),"")</f>
        <v/>
      </c>
      <c r="E543" s="1041"/>
      <c r="F543" s="1041"/>
      <c r="G543" s="1042"/>
      <c r="Z543" s="472" t="str" cm="1">
        <f t="array" aca="1" ref="Z543" ca="1">IF((B543=""),"Hide",IF(B543 = "Not included","Hide",IF(AND(B543&lt;&gt;"",(INDIRECT("Z"&amp; INDIRECT("AA" &amp; ROW()))="Show")),"Show","Hide")))</f>
        <v>Hide</v>
      </c>
      <c r="AA543" s="462">
        <f t="shared" si="22"/>
        <v>501</v>
      </c>
      <c r="AB543" s="462">
        <f t="shared" si="21"/>
        <v>46</v>
      </c>
      <c r="AC543" s="462" cm="1">
        <f t="array" aca="1" ref="AC543" ca="1">INDIRECT(INDIRECT("A" &amp; (AA543)) &amp; "!J" &amp; AB543)</f>
        <v>0</v>
      </c>
    </row>
    <row r="544" spans="1:29" s="461" customFormat="1" ht="14.65" hidden="1" customHeight="1" x14ac:dyDescent="0.3">
      <c r="A544" s="473"/>
      <c r="B544" s="1038" t="str">
        <f t="shared" ca="1" si="20"/>
        <v/>
      </c>
      <c r="C544" s="1039"/>
      <c r="D544" s="1040" t="str" cm="1">
        <f t="array" aca="1" ref="D544" ca="1">IF(ISTEXT(AC544),INDIRECT(INDIRECT("A" &amp; (AA544)) &amp; "!C" &amp; AB544),"")</f>
        <v/>
      </c>
      <c r="E544" s="1041"/>
      <c r="F544" s="1041"/>
      <c r="G544" s="1042"/>
      <c r="Z544" s="472" t="str" cm="1">
        <f t="array" aca="1" ref="Z544" ca="1">IF((B544=""),"Hide",IF(B544 = "Not included","Hide",IF(AND(B544&lt;&gt;"",(INDIRECT("Z"&amp; INDIRECT("AA" &amp; ROW()))="Show")),"Show","Hide")))</f>
        <v>Hide</v>
      </c>
      <c r="AA544" s="462">
        <f t="shared" si="22"/>
        <v>501</v>
      </c>
      <c r="AB544" s="462">
        <f t="shared" si="21"/>
        <v>47</v>
      </c>
      <c r="AC544" s="462" cm="1">
        <f t="array" aca="1" ref="AC544" ca="1">INDIRECT(INDIRECT("A" &amp; (AA544)) &amp; "!J" &amp; AB544)</f>
        <v>0</v>
      </c>
    </row>
    <row r="545" spans="1:29" s="461" customFormat="1" ht="14.65" hidden="1" customHeight="1" x14ac:dyDescent="0.3">
      <c r="A545" s="473"/>
      <c r="B545" s="1038" t="str">
        <f t="shared" ca="1" si="20"/>
        <v/>
      </c>
      <c r="C545" s="1039"/>
      <c r="D545" s="1040" t="str" cm="1">
        <f t="array" aca="1" ref="D545" ca="1">IF(ISTEXT(AC545),INDIRECT(INDIRECT("A" &amp; (AA545)) &amp; "!C" &amp; AB545),"")</f>
        <v/>
      </c>
      <c r="E545" s="1041"/>
      <c r="F545" s="1041"/>
      <c r="G545" s="1042"/>
      <c r="Z545" s="472" t="str" cm="1">
        <f t="array" aca="1" ref="Z545" ca="1">IF((B545=""),"Hide",IF(B545 = "Not included","Hide",IF(AND(B545&lt;&gt;"",(INDIRECT("Z"&amp; INDIRECT("AA" &amp; ROW()))="Show")),"Show","Hide")))</f>
        <v>Hide</v>
      </c>
      <c r="AA545" s="462">
        <f t="shared" si="22"/>
        <v>501</v>
      </c>
      <c r="AB545" s="462">
        <f t="shared" si="21"/>
        <v>48</v>
      </c>
      <c r="AC545" s="462" cm="1">
        <f t="array" aca="1" ref="AC545" ca="1">INDIRECT(INDIRECT("A" &amp; (AA545)) &amp; "!J" &amp; AB545)</f>
        <v>0</v>
      </c>
    </row>
    <row r="546" spans="1:29" s="461" customFormat="1" ht="14.65" hidden="1" customHeight="1" x14ac:dyDescent="0.3">
      <c r="A546" s="473"/>
      <c r="B546" s="1038" t="str">
        <f t="shared" ca="1" si="20"/>
        <v/>
      </c>
      <c r="C546" s="1039"/>
      <c r="D546" s="1040" t="str" cm="1">
        <f t="array" aca="1" ref="D546" ca="1">IF(ISTEXT(AC546),INDIRECT(INDIRECT("A" &amp; (AA546)) &amp; "!C" &amp; AB546),"")</f>
        <v/>
      </c>
      <c r="E546" s="1041"/>
      <c r="F546" s="1041"/>
      <c r="G546" s="1042"/>
      <c r="Z546" s="472" t="str" cm="1">
        <f t="array" aca="1" ref="Z546" ca="1">IF((B546=""),"Hide",IF(B546 = "Not included","Hide",IF(AND(B546&lt;&gt;"",(INDIRECT("Z"&amp; INDIRECT("AA" &amp; ROW()))="Show")),"Show","Hide")))</f>
        <v>Hide</v>
      </c>
      <c r="AA546" s="462">
        <f t="shared" si="22"/>
        <v>501</v>
      </c>
      <c r="AB546" s="462">
        <f t="shared" si="21"/>
        <v>49</v>
      </c>
      <c r="AC546" s="462" cm="1">
        <f t="array" aca="1" ref="AC546" ca="1">INDIRECT(INDIRECT("A" &amp; (AA546)) &amp; "!J" &amp; AB546)</f>
        <v>0</v>
      </c>
    </row>
    <row r="547" spans="1:29" s="461" customFormat="1" ht="14.65" hidden="1" customHeight="1" x14ac:dyDescent="0.3">
      <c r="A547" s="473"/>
      <c r="B547" s="1038" t="str">
        <f t="shared" ca="1" si="20"/>
        <v/>
      </c>
      <c r="C547" s="1039"/>
      <c r="D547" s="1040" t="str" cm="1">
        <f t="array" aca="1" ref="D547" ca="1">IF(ISTEXT(AC547),INDIRECT(INDIRECT("A" &amp; (AA547)) &amp; "!C" &amp; AB547),"")</f>
        <v/>
      </c>
      <c r="E547" s="1041"/>
      <c r="F547" s="1041"/>
      <c r="G547" s="1042"/>
      <c r="Z547" s="472" t="str" cm="1">
        <f t="array" aca="1" ref="Z547" ca="1">IF((B547=""),"Hide",IF(B547 = "Not included","Hide",IF(AND(B547&lt;&gt;"",(INDIRECT("Z"&amp; INDIRECT("AA" &amp; ROW()))="Show")),"Show","Hide")))</f>
        <v>Hide</v>
      </c>
      <c r="AA547" s="462">
        <f t="shared" si="22"/>
        <v>501</v>
      </c>
      <c r="AB547" s="462">
        <f t="shared" si="21"/>
        <v>50</v>
      </c>
      <c r="AC547" s="462" cm="1">
        <f t="array" aca="1" ref="AC547" ca="1">INDIRECT(INDIRECT("A" &amp; (AA547)) &amp; "!J" &amp; AB547)</f>
        <v>0</v>
      </c>
    </row>
    <row r="548" spans="1:29" s="461" customFormat="1" ht="14.65" hidden="1" customHeight="1" x14ac:dyDescent="0.3">
      <c r="A548" s="473"/>
      <c r="B548" s="1038" t="str">
        <f t="shared" ca="1" si="20"/>
        <v/>
      </c>
      <c r="C548" s="1039"/>
      <c r="D548" s="1040" t="str" cm="1">
        <f t="array" aca="1" ref="D548" ca="1">IF(ISTEXT(AC548),INDIRECT(INDIRECT("A" &amp; (AA548)) &amp; "!C" &amp; AB548),"")</f>
        <v/>
      </c>
      <c r="E548" s="1041"/>
      <c r="F548" s="1041"/>
      <c r="G548" s="1042"/>
      <c r="Z548" s="472" t="str" cm="1">
        <f t="array" aca="1" ref="Z548" ca="1">IF((B548=""),"Hide",IF(B548 = "Not included","Hide",IF(AND(B548&lt;&gt;"",(INDIRECT("Z"&amp; INDIRECT("AA" &amp; ROW()))="Show")),"Show","Hide")))</f>
        <v>Hide</v>
      </c>
      <c r="AA548" s="462">
        <f t="shared" si="22"/>
        <v>501</v>
      </c>
      <c r="AB548" s="462">
        <f t="shared" si="21"/>
        <v>51</v>
      </c>
      <c r="AC548" s="462" cm="1">
        <f t="array" aca="1" ref="AC548" ca="1">INDIRECT(INDIRECT("A" &amp; (AA548)) &amp; "!J" &amp; AB548)</f>
        <v>0</v>
      </c>
    </row>
    <row r="549" spans="1:29" s="461" customFormat="1" ht="14.65" hidden="1" customHeight="1" thickBot="1" x14ac:dyDescent="0.35">
      <c r="A549" s="474"/>
      <c r="B549" s="1033" t="str">
        <f t="shared" ca="1" si="20"/>
        <v/>
      </c>
      <c r="C549" s="1034"/>
      <c r="D549" s="1035" t="str" cm="1">
        <f t="array" aca="1" ref="D549" ca="1">IF(ISTEXT(AC549),INDIRECT(INDIRECT("A" &amp; (AA549)) &amp; "!C" &amp; AB549),"")</f>
        <v/>
      </c>
      <c r="E549" s="1036"/>
      <c r="F549" s="1036"/>
      <c r="G549" s="1037"/>
      <c r="Z549" s="472" t="str" cm="1">
        <f t="array" aca="1" ref="Z549" ca="1">IF((B549=""),"Hide",IF(B549 = "Not included","Hide",IF(AND(B549&lt;&gt;"",(INDIRECT("Z"&amp; INDIRECT("AA" &amp; ROW()))="Show")),"Show","Hide")))</f>
        <v>Hide</v>
      </c>
      <c r="AA549" s="462">
        <f t="shared" si="22"/>
        <v>501</v>
      </c>
      <c r="AB549" s="462">
        <f t="shared" si="21"/>
        <v>52</v>
      </c>
      <c r="AC549" s="462" cm="1">
        <f t="array" aca="1" ref="AC549" ca="1">INDIRECT(INDIRECT("A" &amp; (AA549)) &amp; "!J" &amp; AB549)</f>
        <v>0</v>
      </c>
    </row>
    <row r="550" spans="1:29" ht="14.1" hidden="1" customHeight="1" thickBot="1" x14ac:dyDescent="0.3">
      <c r="Z550" s="470" t="str">
        <f ca="1">Z501</f>
        <v>Hide</v>
      </c>
      <c r="AA550" s="462">
        <f t="shared" si="22"/>
        <v>501</v>
      </c>
    </row>
    <row r="551" spans="1:29" ht="17.100000000000001" hidden="1" customHeight="1" x14ac:dyDescent="0.25">
      <c r="A551" s="1028" t="s">
        <v>1011</v>
      </c>
      <c r="B551" s="1029"/>
      <c r="C551" s="1029"/>
      <c r="D551" s="1029"/>
      <c r="E551" s="1029"/>
      <c r="F551" s="1029"/>
      <c r="G551" s="1030"/>
      <c r="Z551" s="470" t="s">
        <v>999</v>
      </c>
      <c r="AA551" s="462">
        <f t="shared" si="22"/>
        <v>501</v>
      </c>
    </row>
    <row r="552" spans="1:29" ht="17.100000000000001" hidden="1" customHeight="1" x14ac:dyDescent="0.25">
      <c r="A552" s="502"/>
      <c r="B552" s="1020" t="s">
        <v>1004</v>
      </c>
      <c r="C552" s="1021"/>
      <c r="D552" s="1022" t="str" cm="1">
        <f t="array" aca="1" ref="D552" ca="1">IF(ISBLANK(INDIRECT(A501 &amp; "!k86")),"",INDIRECT(A501 &amp; "!k86"))</f>
        <v/>
      </c>
      <c r="E552" s="1023"/>
      <c r="F552" s="1023"/>
      <c r="G552" s="1024"/>
      <c r="Z552" s="470" t="s">
        <v>999</v>
      </c>
      <c r="AA552" s="462">
        <f t="shared" si="22"/>
        <v>501</v>
      </c>
    </row>
    <row r="553" spans="1:29" ht="17.100000000000001" hidden="1" customHeight="1" x14ac:dyDescent="0.25">
      <c r="A553" s="502"/>
      <c r="B553" s="1020" t="s">
        <v>1005</v>
      </c>
      <c r="C553" s="1021"/>
      <c r="D553" s="1056" t="str" cm="1">
        <f t="array" aca="1" ref="D553" ca="1">IF(ISBLANK(INDIRECT(A501 &amp; "!X86")),"",INDIRECT(A501 &amp; "!X86"))</f>
        <v/>
      </c>
      <c r="E553" s="1023"/>
      <c r="F553" s="1023"/>
      <c r="G553" s="1024"/>
      <c r="Z553" s="470" t="s">
        <v>999</v>
      </c>
      <c r="AA553" s="462">
        <f t="shared" si="22"/>
        <v>501</v>
      </c>
    </row>
    <row r="554" spans="1:29" ht="17.100000000000001" hidden="1" customHeight="1" x14ac:dyDescent="0.25">
      <c r="A554" s="502"/>
      <c r="B554" s="1020" t="s">
        <v>1006</v>
      </c>
      <c r="C554" s="1021"/>
      <c r="D554" s="1022" t="str" cm="1">
        <f t="array" aca="1" ref="D554" ca="1">IF(ISBLANK(INDIRECT(A501 &amp; "!V86")),"",INDIRECT(A501 &amp; "!V86"))</f>
        <v>tbd</v>
      </c>
      <c r="E554" s="1023"/>
      <c r="F554" s="1023"/>
      <c r="G554" s="1024"/>
      <c r="Z554" s="470" t="s">
        <v>999</v>
      </c>
      <c r="AA554" s="462">
        <f t="shared" si="22"/>
        <v>501</v>
      </c>
    </row>
    <row r="555" spans="1:29" ht="17.100000000000001" hidden="1" customHeight="1" thickBot="1" x14ac:dyDescent="0.3">
      <c r="A555" s="503"/>
      <c r="B555" s="966" t="s">
        <v>1007</v>
      </c>
      <c r="C555" s="977"/>
      <c r="D555" s="1025" t="str" cm="1">
        <f t="array" aca="1" ref="D555" ca="1">IF(ISBLANK(INDIRECT(A501 &amp; "!AA86")),"None",INDIRECT(A501 &amp; "!AA86"))</f>
        <v>None</v>
      </c>
      <c r="E555" s="1026"/>
      <c r="F555" s="1026"/>
      <c r="G555" s="1027"/>
      <c r="Z555" s="470" t="s">
        <v>999</v>
      </c>
      <c r="AA555" s="462">
        <f t="shared" si="22"/>
        <v>501</v>
      </c>
    </row>
    <row r="556" spans="1:29" ht="14.1" hidden="1" customHeight="1" x14ac:dyDescent="0.25">
      <c r="Z556" s="470" t="s">
        <v>999</v>
      </c>
      <c r="AA556" s="462">
        <f t="shared" si="22"/>
        <v>501</v>
      </c>
    </row>
    <row r="557" spans="1:29" s="461" customFormat="1" ht="14.65" hidden="1" customHeight="1" x14ac:dyDescent="0.25">
      <c r="D557" s="471"/>
      <c r="E557" s="471"/>
      <c r="F557" s="471"/>
      <c r="G557" s="471"/>
      <c r="Z557" s="472" t="s">
        <v>999</v>
      </c>
      <c r="AA557" s="462">
        <f t="shared" si="22"/>
        <v>501</v>
      </c>
    </row>
    <row r="558" spans="1:29" s="461" customFormat="1" ht="14.65" hidden="1" customHeight="1" x14ac:dyDescent="0.25">
      <c r="D558" s="471"/>
      <c r="E558" s="471"/>
      <c r="F558" s="471"/>
      <c r="G558" s="471"/>
      <c r="Z558" s="472" t="s">
        <v>999</v>
      </c>
      <c r="AA558" s="462">
        <f t="shared" si="22"/>
        <v>501</v>
      </c>
    </row>
    <row r="559" spans="1:29" s="461" customFormat="1" ht="14.65" hidden="1" customHeight="1" x14ac:dyDescent="0.25">
      <c r="D559" s="471"/>
      <c r="E559" s="471"/>
      <c r="F559" s="471"/>
      <c r="G559" s="471"/>
      <c r="Z559" s="472" t="s">
        <v>999</v>
      </c>
      <c r="AA559" s="462">
        <f t="shared" si="22"/>
        <v>501</v>
      </c>
    </row>
    <row r="560" spans="1:29" s="461" customFormat="1" ht="14.65" hidden="1" customHeight="1" x14ac:dyDescent="0.25">
      <c r="D560" s="471"/>
      <c r="E560" s="471"/>
      <c r="F560" s="471"/>
      <c r="G560" s="471"/>
      <c r="Z560" s="472" t="s">
        <v>999</v>
      </c>
      <c r="AA560" s="462">
        <f t="shared" si="22"/>
        <v>501</v>
      </c>
    </row>
    <row r="561" spans="4:27" s="461" customFormat="1" ht="14.65" hidden="1" customHeight="1" x14ac:dyDescent="0.25">
      <c r="D561" s="471"/>
      <c r="E561" s="471"/>
      <c r="F561" s="471"/>
      <c r="G561" s="471"/>
      <c r="Z561" s="472" t="s">
        <v>999</v>
      </c>
      <c r="AA561" s="462">
        <f t="shared" si="22"/>
        <v>501</v>
      </c>
    </row>
    <row r="562" spans="4:27" s="461" customFormat="1" ht="14.65" hidden="1" customHeight="1" x14ac:dyDescent="0.25">
      <c r="D562" s="471"/>
      <c r="E562" s="471"/>
      <c r="F562" s="471"/>
      <c r="G562" s="471"/>
      <c r="Z562" s="472" t="s">
        <v>999</v>
      </c>
      <c r="AA562" s="462">
        <f t="shared" si="22"/>
        <v>501</v>
      </c>
    </row>
    <row r="563" spans="4:27" s="461" customFormat="1" ht="14.65" hidden="1" customHeight="1" x14ac:dyDescent="0.25">
      <c r="D563" s="471"/>
      <c r="E563" s="471"/>
      <c r="F563" s="471"/>
      <c r="G563" s="471"/>
      <c r="Z563" s="472" t="s">
        <v>999</v>
      </c>
      <c r="AA563" s="462">
        <f t="shared" si="22"/>
        <v>501</v>
      </c>
    </row>
    <row r="564" spans="4:27" s="461" customFormat="1" ht="14.65" hidden="1" customHeight="1" x14ac:dyDescent="0.25">
      <c r="D564" s="471"/>
      <c r="E564" s="471"/>
      <c r="F564" s="471"/>
      <c r="G564" s="471"/>
      <c r="Z564" s="472" t="s">
        <v>999</v>
      </c>
      <c r="AA564" s="462">
        <f t="shared" si="22"/>
        <v>501</v>
      </c>
    </row>
    <row r="565" spans="4:27" s="461" customFormat="1" ht="14.65" hidden="1" customHeight="1" x14ac:dyDescent="0.25">
      <c r="D565" s="471"/>
      <c r="E565" s="471"/>
      <c r="F565" s="471"/>
      <c r="G565" s="471"/>
      <c r="Z565" s="472" t="s">
        <v>999</v>
      </c>
      <c r="AA565" s="462">
        <f t="shared" si="22"/>
        <v>501</v>
      </c>
    </row>
    <row r="566" spans="4:27" s="461" customFormat="1" ht="14.65" hidden="1" customHeight="1" x14ac:dyDescent="0.25">
      <c r="D566" s="471"/>
      <c r="E566" s="471"/>
      <c r="F566" s="471"/>
      <c r="G566" s="471"/>
      <c r="Z566" s="472" t="s">
        <v>999</v>
      </c>
      <c r="AA566" s="462">
        <f t="shared" si="22"/>
        <v>501</v>
      </c>
    </row>
    <row r="567" spans="4:27" s="461" customFormat="1" ht="14.65" hidden="1" customHeight="1" x14ac:dyDescent="0.25">
      <c r="D567" s="471"/>
      <c r="E567" s="471"/>
      <c r="F567" s="471"/>
      <c r="G567" s="471"/>
      <c r="Z567" s="472" t="s">
        <v>999</v>
      </c>
      <c r="AA567" s="462">
        <f t="shared" si="22"/>
        <v>501</v>
      </c>
    </row>
    <row r="568" spans="4:27" s="461" customFormat="1" ht="14.65" hidden="1" customHeight="1" x14ac:dyDescent="0.25">
      <c r="D568" s="471"/>
      <c r="E568" s="471"/>
      <c r="F568" s="471"/>
      <c r="G568" s="471"/>
      <c r="Z568" s="472" t="s">
        <v>999</v>
      </c>
      <c r="AA568" s="462">
        <f t="shared" si="22"/>
        <v>501</v>
      </c>
    </row>
    <row r="569" spans="4:27" s="461" customFormat="1" ht="14.65" hidden="1" customHeight="1" x14ac:dyDescent="0.25">
      <c r="D569" s="471"/>
      <c r="E569" s="471"/>
      <c r="F569" s="471"/>
      <c r="G569" s="471"/>
      <c r="Z569" s="472" t="s">
        <v>999</v>
      </c>
      <c r="AA569" s="462">
        <f t="shared" si="22"/>
        <v>501</v>
      </c>
    </row>
    <row r="570" spans="4:27" s="461" customFormat="1" ht="14.65" hidden="1" customHeight="1" x14ac:dyDescent="0.25">
      <c r="D570" s="471"/>
      <c r="E570" s="471"/>
      <c r="F570" s="471"/>
      <c r="G570" s="471"/>
      <c r="Z570" s="472" t="s">
        <v>999</v>
      </c>
      <c r="AA570" s="462">
        <f t="shared" si="22"/>
        <v>501</v>
      </c>
    </row>
    <row r="571" spans="4:27" s="461" customFormat="1" ht="14.65" hidden="1" customHeight="1" x14ac:dyDescent="0.25">
      <c r="D571" s="471"/>
      <c r="E571" s="471"/>
      <c r="F571" s="471"/>
      <c r="G571" s="471"/>
      <c r="Z571" s="472" t="s">
        <v>999</v>
      </c>
      <c r="AA571" s="462">
        <f t="shared" si="22"/>
        <v>501</v>
      </c>
    </row>
    <row r="572" spans="4:27" s="461" customFormat="1" ht="14.65" hidden="1" customHeight="1" x14ac:dyDescent="0.25">
      <c r="D572" s="471"/>
      <c r="E572" s="471"/>
      <c r="F572" s="471"/>
      <c r="G572" s="471"/>
      <c r="Z572" s="472" t="s">
        <v>999</v>
      </c>
      <c r="AA572" s="462">
        <f t="shared" si="22"/>
        <v>501</v>
      </c>
    </row>
    <row r="573" spans="4:27" s="461" customFormat="1" ht="14.65" hidden="1" customHeight="1" x14ac:dyDescent="0.25">
      <c r="D573" s="471"/>
      <c r="E573" s="471"/>
      <c r="F573" s="471"/>
      <c r="G573" s="471"/>
      <c r="Z573" s="472" t="s">
        <v>999</v>
      </c>
      <c r="AA573" s="462">
        <f t="shared" si="22"/>
        <v>501</v>
      </c>
    </row>
    <row r="574" spans="4:27" s="461" customFormat="1" ht="14.65" hidden="1" customHeight="1" x14ac:dyDescent="0.25">
      <c r="D574" s="471"/>
      <c r="E574" s="471"/>
      <c r="F574" s="471"/>
      <c r="G574" s="471"/>
      <c r="Z574" s="472" t="s">
        <v>999</v>
      </c>
      <c r="AA574" s="462">
        <f t="shared" si="22"/>
        <v>501</v>
      </c>
    </row>
    <row r="575" spans="4:27" s="461" customFormat="1" ht="14.65" hidden="1" customHeight="1" x14ac:dyDescent="0.25">
      <c r="D575" s="471"/>
      <c r="E575" s="471"/>
      <c r="F575" s="471"/>
      <c r="G575" s="471"/>
      <c r="Z575" s="472" t="s">
        <v>999</v>
      </c>
      <c r="AA575" s="462">
        <f t="shared" si="22"/>
        <v>501</v>
      </c>
    </row>
    <row r="576" spans="4:27" s="461" customFormat="1" ht="14.65" hidden="1" customHeight="1" x14ac:dyDescent="0.25">
      <c r="D576" s="471"/>
      <c r="E576" s="471"/>
      <c r="F576" s="471"/>
      <c r="G576" s="471"/>
      <c r="Z576" s="472" t="s">
        <v>999</v>
      </c>
      <c r="AA576" s="462">
        <f t="shared" si="22"/>
        <v>501</v>
      </c>
    </row>
    <row r="577" spans="4:27" s="461" customFormat="1" ht="14.65" hidden="1" customHeight="1" x14ac:dyDescent="0.25">
      <c r="D577" s="471"/>
      <c r="E577" s="471"/>
      <c r="F577" s="471"/>
      <c r="G577" s="471"/>
      <c r="Z577" s="472" t="s">
        <v>999</v>
      </c>
      <c r="AA577" s="462">
        <f t="shared" si="22"/>
        <v>501</v>
      </c>
    </row>
    <row r="578" spans="4:27" s="461" customFormat="1" ht="14.65" hidden="1" customHeight="1" x14ac:dyDescent="0.25">
      <c r="D578" s="471"/>
      <c r="E578" s="471"/>
      <c r="F578" s="471"/>
      <c r="G578" s="471"/>
      <c r="Z578" s="472" t="s">
        <v>999</v>
      </c>
      <c r="AA578" s="462">
        <f t="shared" si="22"/>
        <v>501</v>
      </c>
    </row>
    <row r="579" spans="4:27" s="461" customFormat="1" ht="14.65" hidden="1" customHeight="1" x14ac:dyDescent="0.25">
      <c r="D579" s="471"/>
      <c r="E579" s="471"/>
      <c r="F579" s="471"/>
      <c r="G579" s="471"/>
      <c r="Z579" s="472" t="s">
        <v>999</v>
      </c>
      <c r="AA579" s="462">
        <f t="shared" si="22"/>
        <v>501</v>
      </c>
    </row>
    <row r="580" spans="4:27" s="461" customFormat="1" ht="14.65" hidden="1" customHeight="1" x14ac:dyDescent="0.25">
      <c r="D580" s="471"/>
      <c r="E580" s="471"/>
      <c r="F580" s="471"/>
      <c r="G580" s="471"/>
      <c r="Z580" s="472" t="s">
        <v>999</v>
      </c>
      <c r="AA580" s="462">
        <f t="shared" si="22"/>
        <v>501</v>
      </c>
    </row>
    <row r="581" spans="4:27" s="461" customFormat="1" ht="14.65" hidden="1" customHeight="1" x14ac:dyDescent="0.25">
      <c r="D581" s="471"/>
      <c r="E581" s="471"/>
      <c r="F581" s="471"/>
      <c r="G581" s="471"/>
      <c r="Z581" s="472" t="s">
        <v>999</v>
      </c>
      <c r="AA581" s="462">
        <f t="shared" si="22"/>
        <v>501</v>
      </c>
    </row>
    <row r="582" spans="4:27" s="461" customFormat="1" ht="14.65" hidden="1" customHeight="1" x14ac:dyDescent="0.25">
      <c r="D582" s="471"/>
      <c r="E582" s="471"/>
      <c r="F582" s="471"/>
      <c r="G582" s="471"/>
      <c r="Z582" s="472" t="s">
        <v>999</v>
      </c>
      <c r="AA582" s="462">
        <f t="shared" si="22"/>
        <v>501</v>
      </c>
    </row>
    <row r="583" spans="4:27" s="461" customFormat="1" ht="14.65" hidden="1" customHeight="1" x14ac:dyDescent="0.25">
      <c r="D583" s="471"/>
      <c r="E583" s="471"/>
      <c r="F583" s="471"/>
      <c r="G583" s="471"/>
      <c r="Z583" s="472" t="s">
        <v>999</v>
      </c>
      <c r="AA583" s="462">
        <f t="shared" si="22"/>
        <v>501</v>
      </c>
    </row>
    <row r="584" spans="4:27" s="461" customFormat="1" ht="14.65" hidden="1" customHeight="1" x14ac:dyDescent="0.25">
      <c r="D584" s="471"/>
      <c r="E584" s="471"/>
      <c r="F584" s="471"/>
      <c r="G584" s="471"/>
      <c r="Z584" s="472" t="s">
        <v>999</v>
      </c>
      <c r="AA584" s="462">
        <f t="shared" si="22"/>
        <v>501</v>
      </c>
    </row>
    <row r="585" spans="4:27" s="461" customFormat="1" ht="14.65" hidden="1" customHeight="1" x14ac:dyDescent="0.25">
      <c r="D585" s="471"/>
      <c r="E585" s="471"/>
      <c r="F585" s="471"/>
      <c r="G585" s="471"/>
      <c r="Z585" s="472" t="s">
        <v>999</v>
      </c>
      <c r="AA585" s="462">
        <f t="shared" si="22"/>
        <v>501</v>
      </c>
    </row>
    <row r="586" spans="4:27" s="461" customFormat="1" ht="14.65" hidden="1" customHeight="1" x14ac:dyDescent="0.25">
      <c r="D586" s="471"/>
      <c r="E586" s="471"/>
      <c r="F586" s="471"/>
      <c r="G586" s="471"/>
      <c r="Z586" s="472" t="s">
        <v>999</v>
      </c>
      <c r="AA586" s="462">
        <f t="shared" ref="AA586:AA649" si="23">QUOTIENT(ROW(),100)*100 + 1</f>
        <v>501</v>
      </c>
    </row>
    <row r="587" spans="4:27" s="461" customFormat="1" ht="14.65" hidden="1" customHeight="1" x14ac:dyDescent="0.25">
      <c r="D587" s="471"/>
      <c r="E587" s="471"/>
      <c r="F587" s="471"/>
      <c r="G587" s="471"/>
      <c r="Z587" s="472" t="s">
        <v>999</v>
      </c>
      <c r="AA587" s="462">
        <f t="shared" si="23"/>
        <v>501</v>
      </c>
    </row>
    <row r="588" spans="4:27" s="461" customFormat="1" ht="14.65" hidden="1" customHeight="1" x14ac:dyDescent="0.25">
      <c r="D588" s="471"/>
      <c r="E588" s="471"/>
      <c r="F588" s="471"/>
      <c r="G588" s="471"/>
      <c r="Z588" s="472" t="s">
        <v>999</v>
      </c>
      <c r="AA588" s="462">
        <f t="shared" si="23"/>
        <v>501</v>
      </c>
    </row>
    <row r="589" spans="4:27" s="461" customFormat="1" ht="14.65" hidden="1" customHeight="1" x14ac:dyDescent="0.25">
      <c r="D589" s="471"/>
      <c r="E589" s="471"/>
      <c r="F589" s="471"/>
      <c r="G589" s="471"/>
      <c r="Z589" s="472" t="s">
        <v>999</v>
      </c>
      <c r="AA589" s="462">
        <f t="shared" si="23"/>
        <v>501</v>
      </c>
    </row>
    <row r="590" spans="4:27" s="461" customFormat="1" ht="14.65" hidden="1" customHeight="1" x14ac:dyDescent="0.25">
      <c r="D590" s="471"/>
      <c r="E590" s="471"/>
      <c r="F590" s="471"/>
      <c r="G590" s="471"/>
      <c r="Z590" s="472" t="s">
        <v>999</v>
      </c>
      <c r="AA590" s="462">
        <f t="shared" si="23"/>
        <v>501</v>
      </c>
    </row>
    <row r="591" spans="4:27" s="461" customFormat="1" ht="14.65" hidden="1" customHeight="1" x14ac:dyDescent="0.25">
      <c r="D591" s="471"/>
      <c r="E591" s="471"/>
      <c r="F591" s="471"/>
      <c r="G591" s="471"/>
      <c r="Z591" s="472" t="s">
        <v>999</v>
      </c>
      <c r="AA591" s="462">
        <f t="shared" si="23"/>
        <v>501</v>
      </c>
    </row>
    <row r="592" spans="4:27" s="461" customFormat="1" ht="14.65" hidden="1" customHeight="1" x14ac:dyDescent="0.25">
      <c r="D592" s="471"/>
      <c r="E592" s="471"/>
      <c r="F592" s="471"/>
      <c r="G592" s="471"/>
      <c r="Z592" s="472" t="s">
        <v>999</v>
      </c>
      <c r="AA592" s="462">
        <f t="shared" si="23"/>
        <v>501</v>
      </c>
    </row>
    <row r="593" spans="1:29" s="461" customFormat="1" ht="14.65" hidden="1" customHeight="1" x14ac:dyDescent="0.25">
      <c r="D593" s="471"/>
      <c r="E593" s="471"/>
      <c r="F593" s="471"/>
      <c r="G593" s="471"/>
      <c r="Z593" s="472" t="s">
        <v>999</v>
      </c>
      <c r="AA593" s="462">
        <f t="shared" si="23"/>
        <v>501</v>
      </c>
    </row>
    <row r="594" spans="1:29" s="461" customFormat="1" ht="14.65" hidden="1" customHeight="1" x14ac:dyDescent="0.25">
      <c r="D594" s="471"/>
      <c r="E594" s="471"/>
      <c r="F594" s="471"/>
      <c r="G594" s="471"/>
      <c r="Z594" s="472" t="s">
        <v>999</v>
      </c>
      <c r="AA594" s="462">
        <f t="shared" si="23"/>
        <v>501</v>
      </c>
    </row>
    <row r="595" spans="1:29" s="461" customFormat="1" ht="14.65" hidden="1" customHeight="1" x14ac:dyDescent="0.25">
      <c r="D595" s="471"/>
      <c r="E595" s="471"/>
      <c r="F595" s="471"/>
      <c r="G595" s="471"/>
      <c r="Z595" s="472" t="s">
        <v>999</v>
      </c>
      <c r="AA595" s="462">
        <f t="shared" si="23"/>
        <v>501</v>
      </c>
    </row>
    <row r="596" spans="1:29" s="461" customFormat="1" ht="14.65" hidden="1" customHeight="1" x14ac:dyDescent="0.25">
      <c r="D596" s="471"/>
      <c r="E596" s="471"/>
      <c r="F596" s="471"/>
      <c r="G596" s="471"/>
      <c r="Z596" s="472" t="s">
        <v>999</v>
      </c>
      <c r="AA596" s="462">
        <f t="shared" si="23"/>
        <v>501</v>
      </c>
    </row>
    <row r="597" spans="1:29" s="461" customFormat="1" ht="14.65" hidden="1" customHeight="1" x14ac:dyDescent="0.25">
      <c r="D597" s="471"/>
      <c r="E597" s="471"/>
      <c r="F597" s="471"/>
      <c r="G597" s="471"/>
      <c r="Z597" s="472" t="s">
        <v>999</v>
      </c>
      <c r="AA597" s="462">
        <f t="shared" si="23"/>
        <v>501</v>
      </c>
    </row>
    <row r="598" spans="1:29" s="461" customFormat="1" ht="14.65" hidden="1" customHeight="1" x14ac:dyDescent="0.25">
      <c r="D598" s="471"/>
      <c r="E598" s="471"/>
      <c r="F598" s="471"/>
      <c r="G598" s="471"/>
      <c r="Z598" s="472" t="s">
        <v>999</v>
      </c>
      <c r="AA598" s="462">
        <f t="shared" si="23"/>
        <v>501</v>
      </c>
    </row>
    <row r="599" spans="1:29" s="461" customFormat="1" ht="14.65" hidden="1" customHeight="1" x14ac:dyDescent="0.25">
      <c r="D599" s="471"/>
      <c r="E599" s="471"/>
      <c r="F599" s="471"/>
      <c r="G599" s="471"/>
      <c r="Z599" s="472" t="s">
        <v>999</v>
      </c>
      <c r="AA599" s="462">
        <f t="shared" si="23"/>
        <v>501</v>
      </c>
    </row>
    <row r="600" spans="1:29" s="461" customFormat="1" ht="14.65" hidden="1" customHeight="1" thickBot="1" x14ac:dyDescent="0.3">
      <c r="D600" s="471"/>
      <c r="E600" s="471"/>
      <c r="F600" s="471"/>
      <c r="G600" s="471"/>
      <c r="Z600" s="472" t="s">
        <v>999</v>
      </c>
      <c r="AA600" s="462">
        <f t="shared" si="23"/>
        <v>601</v>
      </c>
    </row>
    <row r="601" spans="1:29" s="461" customFormat="1" ht="14.65" hidden="1" customHeight="1" thickBot="1" x14ac:dyDescent="0.3">
      <c r="A601" s="1053" t="s">
        <v>292</v>
      </c>
      <c r="B601" s="1054"/>
      <c r="C601" s="1054"/>
      <c r="D601" s="1054"/>
      <c r="E601" s="1054"/>
      <c r="F601" s="1054"/>
      <c r="G601" s="1055"/>
      <c r="Z601" s="472" t="str" cm="1">
        <f t="array" aca="1" ref="Z601" ca="1">IF(VLOOKUP(INDIRECT("A" &amp; ROW()),INDIRECT("'Audit Scope &amp; Compliance'!Z12:AA$120"),2,0),"Show","Hide")</f>
        <v>Hide</v>
      </c>
      <c r="AA601" s="462">
        <f t="shared" si="23"/>
        <v>601</v>
      </c>
      <c r="AB601" s="462">
        <f t="shared" ref="AB601:AB603" si="24">MOD(ROW(), 50) + 3</f>
        <v>4</v>
      </c>
      <c r="AC601" s="462"/>
    </row>
    <row r="602" spans="1:29" s="461" customFormat="1" ht="14.65" hidden="1" customHeight="1" x14ac:dyDescent="0.3">
      <c r="A602" s="1047" t="s">
        <v>1008</v>
      </c>
      <c r="B602" s="1048"/>
      <c r="C602" s="1048"/>
      <c r="D602" s="1048"/>
      <c r="E602" s="1048"/>
      <c r="F602" s="1048"/>
      <c r="G602" s="1049"/>
      <c r="Z602" s="472" t="str">
        <f ca="1">Z601</f>
        <v>Hide</v>
      </c>
      <c r="AA602" s="462">
        <f t="shared" si="23"/>
        <v>601</v>
      </c>
      <c r="AB602" s="462">
        <f t="shared" si="24"/>
        <v>5</v>
      </c>
      <c r="AC602" s="462"/>
    </row>
    <row r="603" spans="1:29" s="461" customFormat="1" ht="14.65" hidden="1" customHeight="1" x14ac:dyDescent="0.3">
      <c r="A603" s="473"/>
      <c r="B603" s="1050" t="s">
        <v>1009</v>
      </c>
      <c r="C603" s="1051"/>
      <c r="D603" s="1050" t="s">
        <v>1010</v>
      </c>
      <c r="E603" s="1051"/>
      <c r="F603" s="1051"/>
      <c r="G603" s="1052"/>
      <c r="L603" s="471"/>
      <c r="Z603" s="472" t="str">
        <f ca="1">Z601</f>
        <v>Hide</v>
      </c>
      <c r="AA603" s="462">
        <f t="shared" si="23"/>
        <v>601</v>
      </c>
      <c r="AB603" s="462">
        <f t="shared" si="24"/>
        <v>6</v>
      </c>
      <c r="AC603" s="462"/>
    </row>
    <row r="604" spans="1:29" s="461" customFormat="1" ht="14.65" hidden="1" customHeight="1" x14ac:dyDescent="0.3">
      <c r="A604" s="473"/>
      <c r="B604" s="1038" t="str">
        <f ca="1">IF(ISTEXT(AC604),IF(OR(AC604="n/a",AC604="tbd"),"Not included",IF(LEN(AC604)&lt;13,"Vendor",IF(IFERROR(SEARCH("Supplier",AC604),0)&gt;0,"Supplier",IF(IFERROR(SEARCH("Subcontractor",AC604),0)&gt;0,"Subcontractor","Vendor")))),"")</f>
        <v>Not included</v>
      </c>
      <c r="C604" s="1039"/>
      <c r="D604" s="1040" t="str" cm="1">
        <f t="array" aca="1" ref="D604" ca="1">IF(ISTEXT(AC604),INDIRECT(INDIRECT("A" &amp; (AA604)) &amp; "!C" &amp; AB604),"")</f>
        <v>IQC - Incoming Quality Control</v>
      </c>
      <c r="E604" s="1041"/>
      <c r="F604" s="1041"/>
      <c r="G604" s="1042"/>
      <c r="Z604" s="472" t="str" cm="1">
        <f t="array" aca="1" ref="Z604" ca="1">IF((B604=""),"Hide",IF(B604 = "Not included","Hide",IF(AND(B604&lt;&gt;"",(INDIRECT("Z"&amp; INDIRECT("AA" &amp; ROW()))="Show")),"Show","Hide")))</f>
        <v>Hide</v>
      </c>
      <c r="AA604" s="462">
        <f t="shared" si="23"/>
        <v>601</v>
      </c>
      <c r="AB604" s="462">
        <f>MOD(ROW(), 50) + 3</f>
        <v>7</v>
      </c>
      <c r="AC604" s="462" t="str" cm="1">
        <f t="array" aca="1" ref="AC604" ca="1">INDIRECT(INDIRECT("A" &amp; (AA604)) &amp; "!J" &amp; AB604)</f>
        <v>tbd</v>
      </c>
    </row>
    <row r="605" spans="1:29" s="461" customFormat="1" ht="14.65" hidden="1" customHeight="1" x14ac:dyDescent="0.3">
      <c r="A605" s="473"/>
      <c r="B605" s="1038" t="str">
        <f t="shared" ref="B605:B649" ca="1" si="25">IF(ISTEXT(AC605),IF(OR(AC605="n/a",AC605="tbd"),"Not included",IF(LEN(AC605)&lt;13,"Vendor",IF(IFERROR(SEARCH("Supplier",AC605),0)&gt;0,"Supplier",IF(IFERROR(SEARCH("Subcontractor",AC605),0)&gt;0,"Subcontractor","Vendor")))),"")</f>
        <v>Not included</v>
      </c>
      <c r="C605" s="1039"/>
      <c r="D605" s="1040" t="str" cm="1">
        <f t="array" aca="1" ref="D605" ca="1">IF(ISTEXT(AC605),INDIRECT(INDIRECT("A" &amp; (AA605)) &amp; "!C" &amp; AB605),"")</f>
        <v>Printing the Mastercard logo</v>
      </c>
      <c r="E605" s="1041"/>
      <c r="F605" s="1041"/>
      <c r="G605" s="1042"/>
      <c r="Z605" s="472" t="str" cm="1">
        <f t="array" aca="1" ref="Z605" ca="1">IF((B605=""),"Hide",IF(B605 = "Not included","Hide",IF(AND(B605&lt;&gt;"",(INDIRECT("Z"&amp; INDIRECT("AA" &amp; ROW()))="Show")),"Show","Hide")))</f>
        <v>Hide</v>
      </c>
      <c r="AA605" s="462">
        <f t="shared" si="23"/>
        <v>601</v>
      </c>
      <c r="AB605" s="462">
        <f t="shared" ref="AB605:AB649" si="26">MOD(ROW(), 50) + 3</f>
        <v>8</v>
      </c>
      <c r="AC605" s="462" t="str" cm="1">
        <f t="array" aca="1" ref="AC605" ca="1">INDIRECT(INDIRECT("A" &amp; (AA605)) &amp; "!J" &amp; AB605)</f>
        <v>tbd</v>
      </c>
    </row>
    <row r="606" spans="1:29" s="461" customFormat="1" ht="14.65" hidden="1" customHeight="1" x14ac:dyDescent="0.3">
      <c r="A606" s="473"/>
      <c r="B606" s="1038" t="str">
        <f t="shared" ca="1" si="25"/>
        <v>Not included</v>
      </c>
      <c r="C606" s="1039"/>
      <c r="D606" s="1040" t="str" cm="1">
        <f t="array" aca="1" ref="D606" ca="1">IF(ISTEXT(AC606),INDIRECT(INDIRECT("A" &amp; (AA606)) &amp; "!C" &amp; AB606),"")</f>
        <v>OS Loading</v>
      </c>
      <c r="E606" s="1041"/>
      <c r="F606" s="1041"/>
      <c r="G606" s="1042"/>
      <c r="Z606" s="472" t="str" cm="1">
        <f t="array" aca="1" ref="Z606" ca="1">IF((B606=""),"Hide",IF(B606 = "Not included","Hide",IF(AND(B606&lt;&gt;"",(INDIRECT("Z"&amp; INDIRECT("AA" &amp; ROW()))="Show")),"Show","Hide")))</f>
        <v>Hide</v>
      </c>
      <c r="AA606" s="462">
        <f t="shared" si="23"/>
        <v>601</v>
      </c>
      <c r="AB606" s="462">
        <f t="shared" si="26"/>
        <v>9</v>
      </c>
      <c r="AC606" s="462" t="str" cm="1">
        <f t="array" aca="1" ref="AC606" ca="1">INDIRECT(INDIRECT("A" &amp; (AA606)) &amp; "!J" &amp; AB606)</f>
        <v>tbd</v>
      </c>
    </row>
    <row r="607" spans="1:29" s="461" customFormat="1" ht="14.65" hidden="1" customHeight="1" x14ac:dyDescent="0.3">
      <c r="A607" s="473"/>
      <c r="B607" s="1038" t="str">
        <f t="shared" ca="1" si="25"/>
        <v>Not included</v>
      </c>
      <c r="C607" s="1039"/>
      <c r="D607" s="1040" t="str" cm="1">
        <f t="array" aca="1" ref="D607" ca="1">IF(ISTEXT(AC607),INDIRECT(INDIRECT("A" &amp; (AA607)) &amp; "!C" &amp; AB607),"")</f>
        <v>PrePersonalisation</v>
      </c>
      <c r="E607" s="1041"/>
      <c r="F607" s="1041"/>
      <c r="G607" s="1042"/>
      <c r="Z607" s="472" t="str" cm="1">
        <f t="array" aca="1" ref="Z607" ca="1">IF((B607=""),"Hide",IF(B607 = "Not included","Hide",IF(AND(B607&lt;&gt;"",(INDIRECT("Z"&amp; INDIRECT("AA" &amp; ROW()))="Show")),"Show","Hide")))</f>
        <v>Hide</v>
      </c>
      <c r="AA607" s="462">
        <f t="shared" si="23"/>
        <v>601</v>
      </c>
      <c r="AB607" s="462">
        <f t="shared" si="26"/>
        <v>10</v>
      </c>
      <c r="AC607" s="462" t="str" cm="1">
        <f t="array" aca="1" ref="AC607" ca="1">INDIRECT(INDIRECT("A" &amp; (AA607)) &amp; "!J" &amp; AB607)</f>
        <v>tbd</v>
      </c>
    </row>
    <row r="608" spans="1:29" s="461" customFormat="1" ht="14.65" hidden="1" customHeight="1" x14ac:dyDescent="0.3">
      <c r="A608" s="473"/>
      <c r="B608" s="1038" t="str">
        <f t="shared" ca="1" si="25"/>
        <v>Not included</v>
      </c>
      <c r="C608" s="1039"/>
      <c r="D608" s="1040" t="str" cm="1">
        <f t="array" aca="1" ref="D608" ca="1">IF(ISTEXT(AC608),INDIRECT(INDIRECT("A" &amp; (AA608)) &amp; "!C" &amp; AB608),"")</f>
        <v>Data Preparation</v>
      </c>
      <c r="E608" s="1041"/>
      <c r="F608" s="1041"/>
      <c r="G608" s="1042"/>
      <c r="Z608" s="472" t="str" cm="1">
        <f t="array" aca="1" ref="Z608" ca="1">IF((B608=""),"Hide",IF(B608 = "Not included","Hide",IF(AND(B608&lt;&gt;"",(INDIRECT("Z"&amp; INDIRECT("AA" &amp; ROW()))="Show")),"Show","Hide")))</f>
        <v>Hide</v>
      </c>
      <c r="AA608" s="462">
        <f t="shared" si="23"/>
        <v>601</v>
      </c>
      <c r="AB608" s="462">
        <f t="shared" si="26"/>
        <v>11</v>
      </c>
      <c r="AC608" s="462" t="str" cm="1">
        <f t="array" aca="1" ref="AC608" ca="1">INDIRECT(INDIRECT("A" &amp; (AA608)) &amp; "!J" &amp; AB608)</f>
        <v>tbd</v>
      </c>
    </row>
    <row r="609" spans="1:29" s="461" customFormat="1" ht="14.65" hidden="1" customHeight="1" x14ac:dyDescent="0.3">
      <c r="A609" s="473"/>
      <c r="B609" s="1038" t="str">
        <f t="shared" ca="1" si="25"/>
        <v>Not included</v>
      </c>
      <c r="C609" s="1039"/>
      <c r="D609" s="1040" t="str" cm="1">
        <f t="array" aca="1" ref="D609" ca="1">IF(ISTEXT(AC609),INDIRECT(INDIRECT("A" &amp; (AA609)) &amp; "!C" &amp; AB609),"")</f>
        <v>Job Assignment</v>
      </c>
      <c r="E609" s="1041"/>
      <c r="F609" s="1041"/>
      <c r="G609" s="1042"/>
      <c r="Z609" s="472" t="str" cm="1">
        <f t="array" aca="1" ref="Z609" ca="1">IF((B609=""),"Hide",IF(B609 = "Not included","Hide",IF(AND(B609&lt;&gt;"",(INDIRECT("Z"&amp; INDIRECT("AA" &amp; ROW()))="Show")),"Show","Hide")))</f>
        <v>Hide</v>
      </c>
      <c r="AA609" s="462">
        <f t="shared" si="23"/>
        <v>601</v>
      </c>
      <c r="AB609" s="462">
        <f t="shared" si="26"/>
        <v>12</v>
      </c>
      <c r="AC609" s="462" t="str" cm="1">
        <f t="array" aca="1" ref="AC609" ca="1">INDIRECT(INDIRECT("A" &amp; (AA609)) &amp; "!J" &amp; AB609)</f>
        <v>tbd</v>
      </c>
    </row>
    <row r="610" spans="1:29" s="461" customFormat="1" ht="14.65" hidden="1" customHeight="1" x14ac:dyDescent="0.3">
      <c r="A610" s="473"/>
      <c r="B610" s="1038" t="str">
        <f t="shared" ca="1" si="25"/>
        <v>Not included</v>
      </c>
      <c r="C610" s="1039"/>
      <c r="D610" s="1040" t="str" cm="1">
        <f t="array" aca="1" ref="D610" ca="1">IF(ISTEXT(AC610),INDIRECT(INDIRECT("A" &amp; (AA610)) &amp; "!C" &amp; AB610),"")</f>
        <v>Card Issuance from Vault</v>
      </c>
      <c r="E610" s="1041"/>
      <c r="F610" s="1041"/>
      <c r="G610" s="1042"/>
      <c r="Z610" s="472" t="str" cm="1">
        <f t="array" aca="1" ref="Z610" ca="1">IF((B610=""),"Hide",IF(B610 = "Not included","Hide",IF(AND(B610&lt;&gt;"",(INDIRECT("Z"&amp; INDIRECT("AA" &amp; ROW()))="Show")),"Show","Hide")))</f>
        <v>Hide</v>
      </c>
      <c r="AA610" s="462">
        <f t="shared" si="23"/>
        <v>601</v>
      </c>
      <c r="AB610" s="462">
        <f t="shared" si="26"/>
        <v>13</v>
      </c>
      <c r="AC610" s="462" t="str" cm="1">
        <f t="array" aca="1" ref="AC610" ca="1">INDIRECT(INDIRECT("A" &amp; (AA610)) &amp; "!J" &amp; AB610)</f>
        <v>tbd</v>
      </c>
    </row>
    <row r="611" spans="1:29" s="461" customFormat="1" ht="14.65" hidden="1" customHeight="1" x14ac:dyDescent="0.3">
      <c r="A611" s="473"/>
      <c r="B611" s="1038" t="str">
        <f t="shared" ca="1" si="25"/>
        <v>Not included</v>
      </c>
      <c r="C611" s="1039"/>
      <c r="D611" s="1040" t="str" cm="1">
        <f t="array" aca="1" ref="D611" ca="1">IF(ISTEXT(AC611),INDIRECT(INDIRECT("A" &amp; (AA611)) &amp; "!C" &amp; AB611),"")</f>
        <v>Single Card Printing SetUp</v>
      </c>
      <c r="E611" s="1041"/>
      <c r="F611" s="1041"/>
      <c r="G611" s="1042"/>
      <c r="Z611" s="472" t="str" cm="1">
        <f t="array" aca="1" ref="Z611" ca="1">IF((B611=""),"Hide",IF(B611 = "Not included","Hide",IF(AND(B611&lt;&gt;"",(INDIRECT("Z"&amp; INDIRECT("AA" &amp; ROW()))="Show")),"Show","Hide")))</f>
        <v>Hide</v>
      </c>
      <c r="AA611" s="462">
        <f t="shared" si="23"/>
        <v>601</v>
      </c>
      <c r="AB611" s="462">
        <f t="shared" si="26"/>
        <v>14</v>
      </c>
      <c r="AC611" s="462" t="str" cm="1">
        <f t="array" aca="1" ref="AC611" ca="1">INDIRECT(INDIRECT("A" &amp; (AA611)) &amp; "!J" &amp; AB611)</f>
        <v>tbd</v>
      </c>
    </row>
    <row r="612" spans="1:29" s="461" customFormat="1" ht="14.65" hidden="1" customHeight="1" x14ac:dyDescent="0.3">
      <c r="A612" s="473"/>
      <c r="B612" s="1038" t="str">
        <f t="shared" ca="1" si="25"/>
        <v>Not included</v>
      </c>
      <c r="C612" s="1039"/>
      <c r="D612" s="1040" t="str" cm="1">
        <f t="array" aca="1" ref="D612" ca="1">IF(ISTEXT(AC612),INDIRECT(INDIRECT("A" &amp; (AA612)) &amp; "!C" &amp; AB612),"")</f>
        <v>Single Card Printing</v>
      </c>
      <c r="E612" s="1041"/>
      <c r="F612" s="1041"/>
      <c r="G612" s="1042"/>
      <c r="Z612" s="472" t="str" cm="1">
        <f t="array" aca="1" ref="Z612" ca="1">IF((B612=""),"Hide",IF(B612 = "Not included","Hide",IF(AND(B612&lt;&gt;"",(INDIRECT("Z"&amp; INDIRECT("AA" &amp; ROW()))="Show")),"Show","Hide")))</f>
        <v>Hide</v>
      </c>
      <c r="AA612" s="462">
        <f t="shared" si="23"/>
        <v>601</v>
      </c>
      <c r="AB612" s="462">
        <f t="shared" si="26"/>
        <v>15</v>
      </c>
      <c r="AC612" s="462" t="str" cm="1">
        <f t="array" aca="1" ref="AC612" ca="1">INDIRECT(INDIRECT("A" &amp; (AA612)) &amp; "!J" &amp; AB612)</f>
        <v>tbd</v>
      </c>
    </row>
    <row r="613" spans="1:29" s="461" customFormat="1" ht="14.65" hidden="1" customHeight="1" x14ac:dyDescent="0.3">
      <c r="A613" s="473"/>
      <c r="B613" s="1038" t="str">
        <f t="shared" ca="1" si="25"/>
        <v>Not included</v>
      </c>
      <c r="C613" s="1039"/>
      <c r="D613" s="1040" t="str" cm="1">
        <f t="array" aca="1" ref="D613" ca="1">IF(ISTEXT(AC613),INDIRECT(INDIRECT("A" &amp; (AA613)) &amp; "!C" &amp; AB613),"")</f>
        <v>Card Personalisation SetUp</v>
      </c>
      <c r="E613" s="1041"/>
      <c r="F613" s="1041"/>
      <c r="G613" s="1042"/>
      <c r="Z613" s="472" t="str" cm="1">
        <f t="array" aca="1" ref="Z613" ca="1">IF((B613=""),"Hide",IF(B613 = "Not included","Hide",IF(AND(B613&lt;&gt;"",(INDIRECT("Z"&amp; INDIRECT("AA" &amp; ROW()))="Show")),"Show","Hide")))</f>
        <v>Hide</v>
      </c>
      <c r="AA613" s="462">
        <f t="shared" si="23"/>
        <v>601</v>
      </c>
      <c r="AB613" s="462">
        <f t="shared" si="26"/>
        <v>16</v>
      </c>
      <c r="AC613" s="462" t="str" cm="1">
        <f t="array" aca="1" ref="AC613" ca="1">INDIRECT(INDIRECT("A" &amp; (AA613)) &amp; "!J" &amp; AB613)</f>
        <v>tbd</v>
      </c>
    </row>
    <row r="614" spans="1:29" s="461" customFormat="1" ht="14.65" hidden="1" customHeight="1" x14ac:dyDescent="0.3">
      <c r="A614" s="473"/>
      <c r="B614" s="1038" t="str">
        <f t="shared" ca="1" si="25"/>
        <v>Not included</v>
      </c>
      <c r="C614" s="1039"/>
      <c r="D614" s="1040" t="str" cm="1">
        <f t="array" aca="1" ref="D614" ca="1">IF(ISTEXT(AC614),INDIRECT(INDIRECT("A" &amp; (AA614)) &amp; "!C" &amp; AB614),"")</f>
        <v>Card Personalisation</v>
      </c>
      <c r="E614" s="1041"/>
      <c r="F614" s="1041"/>
      <c r="G614" s="1042"/>
      <c r="Z614" s="472" t="str" cm="1">
        <f t="array" aca="1" ref="Z614" ca="1">IF((B614=""),"Hide",IF(B614 = "Not included","Hide",IF(AND(B614&lt;&gt;"",(INDIRECT("Z"&amp; INDIRECT("AA" &amp; ROW()))="Show")),"Show","Hide")))</f>
        <v>Hide</v>
      </c>
      <c r="AA614" s="462">
        <f t="shared" si="23"/>
        <v>601</v>
      </c>
      <c r="AB614" s="462">
        <f t="shared" si="26"/>
        <v>17</v>
      </c>
      <c r="AC614" s="462" t="str" cm="1">
        <f t="array" aca="1" ref="AC614" ca="1">INDIRECT(INDIRECT("A" &amp; (AA614)) &amp; "!J" &amp; AB614)</f>
        <v>tbd</v>
      </c>
    </row>
    <row r="615" spans="1:29" s="461" customFormat="1" ht="14.65" hidden="1" customHeight="1" x14ac:dyDescent="0.3">
      <c r="A615" s="473"/>
      <c r="B615" s="1038" t="str">
        <f t="shared" ca="1" si="25"/>
        <v>Not included</v>
      </c>
      <c r="C615" s="1039"/>
      <c r="D615" s="1040" t="str" cm="1">
        <f t="array" aca="1" ref="D615" ca="1">IF(ISTEXT(AC615),INDIRECT(INDIRECT("A" &amp; (AA615)) &amp; "!C" &amp; AB615),"")</f>
        <v>Fulfilment</v>
      </c>
      <c r="E615" s="1041"/>
      <c r="F615" s="1041"/>
      <c r="G615" s="1042"/>
      <c r="Z615" s="472" t="str" cm="1">
        <f t="array" aca="1" ref="Z615" ca="1">IF((B615=""),"Hide",IF(B615 = "Not included","Hide",IF(AND(B615&lt;&gt;"",(INDIRECT("Z"&amp; INDIRECT("AA" &amp; ROW()))="Show")),"Show","Hide")))</f>
        <v>Hide</v>
      </c>
      <c r="AA615" s="462">
        <f t="shared" si="23"/>
        <v>601</v>
      </c>
      <c r="AB615" s="462">
        <f t="shared" si="26"/>
        <v>18</v>
      </c>
      <c r="AC615" s="462" t="str" cm="1">
        <f t="array" aca="1" ref="AC615" ca="1">INDIRECT(INDIRECT("A" &amp; (AA615)) &amp; "!J" &amp; AB615)</f>
        <v>tbd</v>
      </c>
    </row>
    <row r="616" spans="1:29" s="461" customFormat="1" ht="14.65" hidden="1" customHeight="1" x14ac:dyDescent="0.3">
      <c r="A616" s="473"/>
      <c r="B616" s="1038" t="str">
        <f t="shared" ca="1" si="25"/>
        <v>Not included</v>
      </c>
      <c r="C616" s="1039"/>
      <c r="D616" s="1040" t="str" cm="1">
        <f t="array" aca="1" ref="D616" ca="1">IF(ISTEXT(AC616),INDIRECT(INDIRECT("A" &amp; (AA616)) &amp; "!C" &amp; AB616),"")</f>
        <v>Other Process Steps</v>
      </c>
      <c r="E616" s="1041"/>
      <c r="F616" s="1041"/>
      <c r="G616" s="1042"/>
      <c r="Z616" s="472" t="str" cm="1">
        <f t="array" aca="1" ref="Z616" ca="1">IF((B616=""),"Hide",IF(B616 = "Not included","Hide",IF(AND(B616&lt;&gt;"",(INDIRECT("Z"&amp; INDIRECT("AA" &amp; ROW()))="Show")),"Show","Hide")))</f>
        <v>Hide</v>
      </c>
      <c r="AA616" s="462">
        <f t="shared" si="23"/>
        <v>601</v>
      </c>
      <c r="AB616" s="462">
        <f t="shared" si="26"/>
        <v>19</v>
      </c>
      <c r="AC616" s="462" t="str" cm="1">
        <f t="array" aca="1" ref="AC616" ca="1">INDIRECT(INDIRECT("A" &amp; (AA616)) &amp; "!J" &amp; AB616)</f>
        <v>tbd</v>
      </c>
    </row>
    <row r="617" spans="1:29" s="461" customFormat="1" ht="14.65" hidden="1" customHeight="1" x14ac:dyDescent="0.3">
      <c r="A617" s="473"/>
      <c r="B617" s="1038" t="str">
        <f t="shared" ca="1" si="25"/>
        <v>Not included</v>
      </c>
      <c r="C617" s="1039"/>
      <c r="D617" s="1040" t="str" cm="1">
        <f t="array" aca="1" ref="D617" ca="1">IF(ISTEXT(AC617),INDIRECT(INDIRECT("A" &amp; (AA617)) &amp; "!C" &amp; AB617),"")</f>
        <v>Periodic (daily, weekly, etc) controls by Operator, QC, etc, not mentioned above</v>
      </c>
      <c r="E617" s="1041"/>
      <c r="F617" s="1041"/>
      <c r="G617" s="1042"/>
      <c r="Z617" s="472" t="str" cm="1">
        <f t="array" aca="1" ref="Z617" ca="1">IF((B617=""),"Hide",IF(B617 = "Not included","Hide",IF(AND(B617&lt;&gt;"",(INDIRECT("Z"&amp; INDIRECT("AA" &amp; ROW()))="Show")),"Show","Hide")))</f>
        <v>Hide</v>
      </c>
      <c r="AA617" s="462">
        <f t="shared" si="23"/>
        <v>601</v>
      </c>
      <c r="AB617" s="462">
        <f t="shared" si="26"/>
        <v>20</v>
      </c>
      <c r="AC617" s="462" t="str" cm="1">
        <f t="array" aca="1" ref="AC617" ca="1">INDIRECT(INDIRECT("A" &amp; (AA617)) &amp; "!J" &amp; AB617)</f>
        <v>tbd</v>
      </c>
    </row>
    <row r="618" spans="1:29" s="461" customFormat="1" ht="14.65" hidden="1" customHeight="1" x14ac:dyDescent="0.3">
      <c r="A618" s="473"/>
      <c r="B618" s="1038" t="str">
        <f t="shared" ca="1" si="25"/>
        <v>Not included</v>
      </c>
      <c r="C618" s="1039"/>
      <c r="D618" s="1040" t="str" cm="1">
        <f t="array" aca="1" ref="D618" ca="1">IF(ISTEXT(AC618),INDIRECT(INDIRECT("A" &amp; (AA618)) &amp; "!C" &amp; AB618),"")</f>
        <v>Maintenance Controls, eg weekly and monthly controls by Maintenance, not mentioned above</v>
      </c>
      <c r="E618" s="1041"/>
      <c r="F618" s="1041"/>
      <c r="G618" s="1042"/>
      <c r="Z618" s="472" t="str" cm="1">
        <f t="array" aca="1" ref="Z618" ca="1">IF((B618=""),"Hide",IF(B618 = "Not included","Hide",IF(AND(B618&lt;&gt;"",(INDIRECT("Z"&amp; INDIRECT("AA" &amp; ROW()))="Show")),"Show","Hide")))</f>
        <v>Hide</v>
      </c>
      <c r="AA618" s="462">
        <f t="shared" si="23"/>
        <v>601</v>
      </c>
      <c r="AB618" s="462">
        <f t="shared" si="26"/>
        <v>21</v>
      </c>
      <c r="AC618" s="462" t="str" cm="1">
        <f t="array" aca="1" ref="AC618" ca="1">INDIRECT(INDIRECT("A" &amp; (AA618)) &amp; "!J" &amp; AB618)</f>
        <v>tbd</v>
      </c>
    </row>
    <row r="619" spans="1:29" s="461" customFormat="1" ht="14.65" hidden="1" customHeight="1" x14ac:dyDescent="0.3">
      <c r="A619" s="473"/>
      <c r="B619" s="1038" t="str">
        <f t="shared" ca="1" si="25"/>
        <v/>
      </c>
      <c r="C619" s="1039"/>
      <c r="D619" s="1040" t="str" cm="1">
        <f t="array" aca="1" ref="D619" ca="1">IF(ISTEXT(AC619),INDIRECT(INDIRECT("A" &amp; (AA619)) &amp; "!C" &amp; AB619),"")</f>
        <v/>
      </c>
      <c r="E619" s="1041"/>
      <c r="F619" s="1041"/>
      <c r="G619" s="1042"/>
      <c r="Z619" s="472" t="str" cm="1">
        <f t="array" aca="1" ref="Z619" ca="1">IF((B619=""),"Hide",IF(B619 = "Not included","Hide",IF(AND(B619&lt;&gt;"",(INDIRECT("Z"&amp; INDIRECT("AA" &amp; ROW()))="Show")),"Show","Hide")))</f>
        <v>Hide</v>
      </c>
      <c r="AA619" s="462">
        <f t="shared" si="23"/>
        <v>601</v>
      </c>
      <c r="AB619" s="462">
        <f t="shared" si="26"/>
        <v>22</v>
      </c>
      <c r="AC619" s="462" cm="1">
        <f t="array" aca="1" ref="AC619" ca="1">INDIRECT(INDIRECT("A" &amp; (AA619)) &amp; "!J" &amp; AB619)</f>
        <v>0</v>
      </c>
    </row>
    <row r="620" spans="1:29" s="461" customFormat="1" ht="14.65" hidden="1" customHeight="1" x14ac:dyDescent="0.3">
      <c r="A620" s="473"/>
      <c r="B620" s="1038" t="str">
        <f t="shared" ca="1" si="25"/>
        <v/>
      </c>
      <c r="C620" s="1039"/>
      <c r="D620" s="1040" t="str" cm="1">
        <f t="array" aca="1" ref="D620" ca="1">IF(ISTEXT(AC620),INDIRECT(INDIRECT("A" &amp; (AA620)) &amp; "!C" &amp; AB620),"")</f>
        <v/>
      </c>
      <c r="E620" s="1041"/>
      <c r="F620" s="1041"/>
      <c r="G620" s="1042"/>
      <c r="Z620" s="472" t="str" cm="1">
        <f t="array" aca="1" ref="Z620" ca="1">IF((B620=""),"Hide",IF(B620 = "Not included","Hide",IF(AND(B620&lt;&gt;"",(INDIRECT("Z"&amp; INDIRECT("AA" &amp; ROW()))="Show")),"Show","Hide")))</f>
        <v>Hide</v>
      </c>
      <c r="AA620" s="462">
        <f t="shared" si="23"/>
        <v>601</v>
      </c>
      <c r="AB620" s="462">
        <f t="shared" si="26"/>
        <v>23</v>
      </c>
      <c r="AC620" s="462" cm="1">
        <f t="array" aca="1" ref="AC620" ca="1">INDIRECT(INDIRECT("A" &amp; (AA620)) &amp; "!J" &amp; AB620)</f>
        <v>0</v>
      </c>
    </row>
    <row r="621" spans="1:29" s="461" customFormat="1" ht="14.65" hidden="1" customHeight="1" x14ac:dyDescent="0.3">
      <c r="A621" s="473"/>
      <c r="B621" s="1038" t="str">
        <f t="shared" ca="1" si="25"/>
        <v/>
      </c>
      <c r="C621" s="1039"/>
      <c r="D621" s="1040" t="str" cm="1">
        <f t="array" aca="1" ref="D621" ca="1">IF(ISTEXT(AC621),INDIRECT(INDIRECT("A" &amp; (AA621)) &amp; "!C" &amp; AB621),"")</f>
        <v/>
      </c>
      <c r="E621" s="1041"/>
      <c r="F621" s="1041"/>
      <c r="G621" s="1042"/>
      <c r="Z621" s="472" t="str" cm="1">
        <f t="array" aca="1" ref="Z621" ca="1">IF((B621=""),"Hide",IF(B621 = "Not included","Hide",IF(AND(B621&lt;&gt;"",(INDIRECT("Z"&amp; INDIRECT("AA" &amp; ROW()))="Show")),"Show","Hide")))</f>
        <v>Hide</v>
      </c>
      <c r="AA621" s="462">
        <f t="shared" si="23"/>
        <v>601</v>
      </c>
      <c r="AB621" s="462">
        <f t="shared" si="26"/>
        <v>24</v>
      </c>
      <c r="AC621" s="462" cm="1">
        <f t="array" aca="1" ref="AC621" ca="1">INDIRECT(INDIRECT("A" &amp; (AA621)) &amp; "!J" &amp; AB621)</f>
        <v>0</v>
      </c>
    </row>
    <row r="622" spans="1:29" s="461" customFormat="1" ht="14.65" hidden="1" customHeight="1" x14ac:dyDescent="0.3">
      <c r="A622" s="473"/>
      <c r="B622" s="1038" t="str">
        <f t="shared" ca="1" si="25"/>
        <v/>
      </c>
      <c r="C622" s="1039"/>
      <c r="D622" s="1040" t="str" cm="1">
        <f t="array" aca="1" ref="D622" ca="1">IF(ISTEXT(AC622),INDIRECT(INDIRECT("A" &amp; (AA622)) &amp; "!C" &amp; AB622),"")</f>
        <v/>
      </c>
      <c r="E622" s="1041"/>
      <c r="F622" s="1041"/>
      <c r="G622" s="1042"/>
      <c r="Z622" s="472" t="str" cm="1">
        <f t="array" aca="1" ref="Z622" ca="1">IF((B622=""),"Hide",IF(B622 = "Not included","Hide",IF(AND(B622&lt;&gt;"",(INDIRECT("Z"&amp; INDIRECT("AA" &amp; ROW()))="Show")),"Show","Hide")))</f>
        <v>Hide</v>
      </c>
      <c r="AA622" s="462">
        <f t="shared" si="23"/>
        <v>601</v>
      </c>
      <c r="AB622" s="462">
        <f t="shared" si="26"/>
        <v>25</v>
      </c>
      <c r="AC622" s="462" cm="1">
        <f t="array" aca="1" ref="AC622" ca="1">INDIRECT(INDIRECT("A" &amp; (AA622)) &amp; "!J" &amp; AB622)</f>
        <v>0</v>
      </c>
    </row>
    <row r="623" spans="1:29" s="461" customFormat="1" ht="14.65" hidden="1" customHeight="1" x14ac:dyDescent="0.3">
      <c r="A623" s="473"/>
      <c r="B623" s="1038" t="str">
        <f t="shared" ca="1" si="25"/>
        <v/>
      </c>
      <c r="C623" s="1039"/>
      <c r="D623" s="1040" t="str" cm="1">
        <f t="array" aca="1" ref="D623" ca="1">IF(ISTEXT(AC623),INDIRECT(INDIRECT("A" &amp; (AA623)) &amp; "!C" &amp; AB623),"")</f>
        <v/>
      </c>
      <c r="E623" s="1041"/>
      <c r="F623" s="1041"/>
      <c r="G623" s="1042"/>
      <c r="Z623" s="472" t="str" cm="1">
        <f t="array" aca="1" ref="Z623" ca="1">IF((B623=""),"Hide",IF(B623 = "Not included","Hide",IF(AND(B623&lt;&gt;"",(INDIRECT("Z"&amp; INDIRECT("AA" &amp; ROW()))="Show")),"Show","Hide")))</f>
        <v>Hide</v>
      </c>
      <c r="AA623" s="462">
        <f t="shared" si="23"/>
        <v>601</v>
      </c>
      <c r="AB623" s="462">
        <f t="shared" si="26"/>
        <v>26</v>
      </c>
      <c r="AC623" s="462" cm="1">
        <f t="array" aca="1" ref="AC623" ca="1">INDIRECT(INDIRECT("A" &amp; (AA623)) &amp; "!J" &amp; AB623)</f>
        <v>0</v>
      </c>
    </row>
    <row r="624" spans="1:29" s="461" customFormat="1" ht="14.65" hidden="1" customHeight="1" x14ac:dyDescent="0.3">
      <c r="A624" s="473"/>
      <c r="B624" s="1038" t="str">
        <f t="shared" ca="1" si="25"/>
        <v/>
      </c>
      <c r="C624" s="1039"/>
      <c r="D624" s="1040" t="str" cm="1">
        <f t="array" aca="1" ref="D624" ca="1">IF(ISTEXT(AC624),INDIRECT(INDIRECT("A" &amp; (AA624)) &amp; "!C" &amp; AB624),"")</f>
        <v/>
      </c>
      <c r="E624" s="1041"/>
      <c r="F624" s="1041"/>
      <c r="G624" s="1042"/>
      <c r="Z624" s="472" t="str" cm="1">
        <f t="array" aca="1" ref="Z624" ca="1">IF((B624=""),"Hide",IF(B624 = "Not included","Hide",IF(AND(B624&lt;&gt;"",(INDIRECT("Z"&amp; INDIRECT("AA" &amp; ROW()))="Show")),"Show","Hide")))</f>
        <v>Hide</v>
      </c>
      <c r="AA624" s="462">
        <f t="shared" si="23"/>
        <v>601</v>
      </c>
      <c r="AB624" s="462">
        <f t="shared" si="26"/>
        <v>27</v>
      </c>
      <c r="AC624" s="462" cm="1">
        <f t="array" aca="1" ref="AC624" ca="1">INDIRECT(INDIRECT("A" &amp; (AA624)) &amp; "!J" &amp; AB624)</f>
        <v>0</v>
      </c>
    </row>
    <row r="625" spans="1:29" s="461" customFormat="1" ht="14.65" hidden="1" customHeight="1" x14ac:dyDescent="0.3">
      <c r="A625" s="473"/>
      <c r="B625" s="1038" t="str">
        <f t="shared" ca="1" si="25"/>
        <v/>
      </c>
      <c r="C625" s="1039"/>
      <c r="D625" s="1040" t="str" cm="1">
        <f t="array" aca="1" ref="D625" ca="1">IF(ISTEXT(AC625),INDIRECT(INDIRECT("A" &amp; (AA625)) &amp; "!C" &amp; AB625),"")</f>
        <v/>
      </c>
      <c r="E625" s="1041"/>
      <c r="F625" s="1041"/>
      <c r="G625" s="1042"/>
      <c r="Z625" s="472" t="str" cm="1">
        <f t="array" aca="1" ref="Z625" ca="1">IF((B625=""),"Hide",IF(B625 = "Not included","Hide",IF(AND(B625&lt;&gt;"",(INDIRECT("Z"&amp; INDIRECT("AA" &amp; ROW()))="Show")),"Show","Hide")))</f>
        <v>Hide</v>
      </c>
      <c r="AA625" s="462">
        <f t="shared" si="23"/>
        <v>601</v>
      </c>
      <c r="AB625" s="462">
        <f t="shared" si="26"/>
        <v>28</v>
      </c>
      <c r="AC625" s="462" cm="1">
        <f t="array" aca="1" ref="AC625" ca="1">INDIRECT(INDIRECT("A" &amp; (AA625)) &amp; "!J" &amp; AB625)</f>
        <v>0</v>
      </c>
    </row>
    <row r="626" spans="1:29" s="461" customFormat="1" ht="14.65" hidden="1" customHeight="1" x14ac:dyDescent="0.3">
      <c r="A626" s="473"/>
      <c r="B626" s="1038" t="str">
        <f t="shared" ca="1" si="25"/>
        <v/>
      </c>
      <c r="C626" s="1039"/>
      <c r="D626" s="1040" t="str" cm="1">
        <f t="array" aca="1" ref="D626" ca="1">IF(ISTEXT(AC626),INDIRECT(INDIRECT("A" &amp; (AA626)) &amp; "!C" &amp; AB626),"")</f>
        <v/>
      </c>
      <c r="E626" s="1041"/>
      <c r="F626" s="1041"/>
      <c r="G626" s="1042"/>
      <c r="Z626" s="472" t="str" cm="1">
        <f t="array" aca="1" ref="Z626" ca="1">IF((B626=""),"Hide",IF(B626 = "Not included","Hide",IF(AND(B626&lt;&gt;"",(INDIRECT("Z"&amp; INDIRECT("AA" &amp; ROW()))="Show")),"Show","Hide")))</f>
        <v>Hide</v>
      </c>
      <c r="AA626" s="462">
        <f t="shared" si="23"/>
        <v>601</v>
      </c>
      <c r="AB626" s="462">
        <f t="shared" si="26"/>
        <v>29</v>
      </c>
      <c r="AC626" s="462" cm="1">
        <f t="array" aca="1" ref="AC626" ca="1">INDIRECT(INDIRECT("A" &amp; (AA626)) &amp; "!J" &amp; AB626)</f>
        <v>0</v>
      </c>
    </row>
    <row r="627" spans="1:29" s="461" customFormat="1" ht="14.65" hidden="1" customHeight="1" x14ac:dyDescent="0.3">
      <c r="A627" s="473"/>
      <c r="B627" s="1038" t="str">
        <f t="shared" ca="1" si="25"/>
        <v/>
      </c>
      <c r="C627" s="1039"/>
      <c r="D627" s="1040" t="str" cm="1">
        <f t="array" aca="1" ref="D627" ca="1">IF(ISTEXT(AC627),INDIRECT(INDIRECT("A" &amp; (AA627)) &amp; "!C" &amp; AB627),"")</f>
        <v/>
      </c>
      <c r="E627" s="1041"/>
      <c r="F627" s="1041"/>
      <c r="G627" s="1042"/>
      <c r="Z627" s="472" t="str" cm="1">
        <f t="array" aca="1" ref="Z627" ca="1">IF((B627=""),"Hide",IF(B627 = "Not included","Hide",IF(AND(B627&lt;&gt;"",(INDIRECT("Z"&amp; INDIRECT("AA" &amp; ROW()))="Show")),"Show","Hide")))</f>
        <v>Hide</v>
      </c>
      <c r="AA627" s="462">
        <f t="shared" si="23"/>
        <v>601</v>
      </c>
      <c r="AB627" s="462">
        <f t="shared" si="26"/>
        <v>30</v>
      </c>
      <c r="AC627" s="462" cm="1">
        <f t="array" aca="1" ref="AC627" ca="1">INDIRECT(INDIRECT("A" &amp; (AA627)) &amp; "!J" &amp; AB627)</f>
        <v>0</v>
      </c>
    </row>
    <row r="628" spans="1:29" s="461" customFormat="1" ht="14.65" hidden="1" customHeight="1" x14ac:dyDescent="0.3">
      <c r="A628" s="473"/>
      <c r="B628" s="1038" t="str">
        <f t="shared" ca="1" si="25"/>
        <v/>
      </c>
      <c r="C628" s="1039"/>
      <c r="D628" s="1040" t="str" cm="1">
        <f t="array" aca="1" ref="D628" ca="1">IF(ISTEXT(AC628),INDIRECT(INDIRECT("A" &amp; (AA628)) &amp; "!C" &amp; AB628),"")</f>
        <v/>
      </c>
      <c r="E628" s="1041"/>
      <c r="F628" s="1041"/>
      <c r="G628" s="1042"/>
      <c r="Z628" s="472" t="str" cm="1">
        <f t="array" aca="1" ref="Z628" ca="1">IF((B628=""),"Hide",IF(B628 = "Not included","Hide",IF(AND(B628&lt;&gt;"",(INDIRECT("Z"&amp; INDIRECT("AA" &amp; ROW()))="Show")),"Show","Hide")))</f>
        <v>Hide</v>
      </c>
      <c r="AA628" s="462">
        <f t="shared" si="23"/>
        <v>601</v>
      </c>
      <c r="AB628" s="462">
        <f t="shared" si="26"/>
        <v>31</v>
      </c>
      <c r="AC628" s="462" cm="1">
        <f t="array" aca="1" ref="AC628" ca="1">INDIRECT(INDIRECT("A" &amp; (AA628)) &amp; "!J" &amp; AB628)</f>
        <v>0</v>
      </c>
    </row>
    <row r="629" spans="1:29" s="461" customFormat="1" ht="14.65" hidden="1" customHeight="1" x14ac:dyDescent="0.3">
      <c r="A629" s="473"/>
      <c r="B629" s="1038" t="str">
        <f t="shared" ca="1" si="25"/>
        <v/>
      </c>
      <c r="C629" s="1039"/>
      <c r="D629" s="1040" t="str" cm="1">
        <f t="array" aca="1" ref="D629" ca="1">IF(ISTEXT(AC629),INDIRECT(INDIRECT("A" &amp; (AA629)) &amp; "!C" &amp; AB629),"")</f>
        <v/>
      </c>
      <c r="E629" s="1041"/>
      <c r="F629" s="1041"/>
      <c r="G629" s="1042"/>
      <c r="Z629" s="472" t="str" cm="1">
        <f t="array" aca="1" ref="Z629" ca="1">IF((B629=""),"Hide",IF(B629 = "Not included","Hide",IF(AND(B629&lt;&gt;"",(INDIRECT("Z"&amp; INDIRECT("AA" &amp; ROW()))="Show")),"Show","Hide")))</f>
        <v>Hide</v>
      </c>
      <c r="AA629" s="462">
        <f t="shared" si="23"/>
        <v>601</v>
      </c>
      <c r="AB629" s="462">
        <f t="shared" si="26"/>
        <v>32</v>
      </c>
      <c r="AC629" s="462" cm="1">
        <f t="array" aca="1" ref="AC629" ca="1">INDIRECT(INDIRECT("A" &amp; (AA629)) &amp; "!J" &amp; AB629)</f>
        <v>0</v>
      </c>
    </row>
    <row r="630" spans="1:29" s="461" customFormat="1" ht="14.65" hidden="1" customHeight="1" x14ac:dyDescent="0.3">
      <c r="A630" s="473"/>
      <c r="B630" s="1038" t="str">
        <f t="shared" ca="1" si="25"/>
        <v/>
      </c>
      <c r="C630" s="1039"/>
      <c r="D630" s="1040" t="str" cm="1">
        <f t="array" aca="1" ref="D630" ca="1">IF(ISTEXT(AC630),INDIRECT(INDIRECT("A" &amp; (AA630)) &amp; "!C" &amp; AB630),"")</f>
        <v/>
      </c>
      <c r="E630" s="1041"/>
      <c r="F630" s="1041"/>
      <c r="G630" s="1042"/>
      <c r="Z630" s="472" t="str" cm="1">
        <f t="array" aca="1" ref="Z630" ca="1">IF((B630=""),"Hide",IF(B630 = "Not included","Hide",IF(AND(B630&lt;&gt;"",(INDIRECT("Z"&amp; INDIRECT("AA" &amp; ROW()))="Show")),"Show","Hide")))</f>
        <v>Hide</v>
      </c>
      <c r="AA630" s="462">
        <f t="shared" si="23"/>
        <v>601</v>
      </c>
      <c r="AB630" s="462">
        <f t="shared" si="26"/>
        <v>33</v>
      </c>
      <c r="AC630" s="462" cm="1">
        <f t="array" aca="1" ref="AC630" ca="1">INDIRECT(INDIRECT("A" &amp; (AA630)) &amp; "!J" &amp; AB630)</f>
        <v>0</v>
      </c>
    </row>
    <row r="631" spans="1:29" s="461" customFormat="1" ht="14.65" hidden="1" customHeight="1" x14ac:dyDescent="0.3">
      <c r="A631" s="473"/>
      <c r="B631" s="1038" t="str">
        <f t="shared" ca="1" si="25"/>
        <v/>
      </c>
      <c r="C631" s="1039"/>
      <c r="D631" s="1040" t="str" cm="1">
        <f t="array" aca="1" ref="D631" ca="1">IF(ISTEXT(AC631),INDIRECT(INDIRECT("A" &amp; (AA631)) &amp; "!C" &amp; AB631),"")</f>
        <v/>
      </c>
      <c r="E631" s="1041"/>
      <c r="F631" s="1041"/>
      <c r="G631" s="1042"/>
      <c r="Z631" s="472" t="str" cm="1">
        <f t="array" aca="1" ref="Z631" ca="1">IF((B631=""),"Hide",IF(B631 = "Not included","Hide",IF(AND(B631&lt;&gt;"",(INDIRECT("Z"&amp; INDIRECT("AA" &amp; ROW()))="Show")),"Show","Hide")))</f>
        <v>Hide</v>
      </c>
      <c r="AA631" s="462">
        <f t="shared" si="23"/>
        <v>601</v>
      </c>
      <c r="AB631" s="462">
        <f t="shared" si="26"/>
        <v>34</v>
      </c>
      <c r="AC631" s="462" cm="1">
        <f t="array" aca="1" ref="AC631" ca="1">INDIRECT(INDIRECT("A" &amp; (AA631)) &amp; "!J" &amp; AB631)</f>
        <v>0</v>
      </c>
    </row>
    <row r="632" spans="1:29" s="461" customFormat="1" ht="14.65" hidden="1" customHeight="1" x14ac:dyDescent="0.3">
      <c r="A632" s="473"/>
      <c r="B632" s="1038" t="str">
        <f t="shared" ca="1" si="25"/>
        <v/>
      </c>
      <c r="C632" s="1039"/>
      <c r="D632" s="1040" t="str" cm="1">
        <f t="array" aca="1" ref="D632" ca="1">IF(ISTEXT(AC632),INDIRECT(INDIRECT("A" &amp; (AA632)) &amp; "!C" &amp; AB632),"")</f>
        <v/>
      </c>
      <c r="E632" s="1041"/>
      <c r="F632" s="1041"/>
      <c r="G632" s="1042"/>
      <c r="Z632" s="472" t="str" cm="1">
        <f t="array" aca="1" ref="Z632" ca="1">IF((B632=""),"Hide",IF(B632 = "Not included","Hide",IF(AND(B632&lt;&gt;"",(INDIRECT("Z"&amp; INDIRECT("AA" &amp; ROW()))="Show")),"Show","Hide")))</f>
        <v>Hide</v>
      </c>
      <c r="AA632" s="462">
        <f t="shared" si="23"/>
        <v>601</v>
      </c>
      <c r="AB632" s="462">
        <f t="shared" si="26"/>
        <v>35</v>
      </c>
      <c r="AC632" s="462" cm="1">
        <f t="array" aca="1" ref="AC632" ca="1">INDIRECT(INDIRECT("A" &amp; (AA632)) &amp; "!J" &amp; AB632)</f>
        <v>0</v>
      </c>
    </row>
    <row r="633" spans="1:29" s="461" customFormat="1" ht="14.65" hidden="1" customHeight="1" x14ac:dyDescent="0.3">
      <c r="A633" s="473"/>
      <c r="B633" s="1038" t="str">
        <f t="shared" ca="1" si="25"/>
        <v/>
      </c>
      <c r="C633" s="1039"/>
      <c r="D633" s="1040" t="str" cm="1">
        <f t="array" aca="1" ref="D633" ca="1">IF(ISTEXT(AC633),INDIRECT(INDIRECT("A" &amp; (AA633)) &amp; "!C" &amp; AB633),"")</f>
        <v/>
      </c>
      <c r="E633" s="1041"/>
      <c r="F633" s="1041"/>
      <c r="G633" s="1042"/>
      <c r="Z633" s="472" t="str" cm="1">
        <f t="array" aca="1" ref="Z633" ca="1">IF((B633=""),"Hide",IF(B633 = "Not included","Hide",IF(AND(B633&lt;&gt;"",(INDIRECT("Z"&amp; INDIRECT("AA" &amp; ROW()))="Show")),"Show","Hide")))</f>
        <v>Hide</v>
      </c>
      <c r="AA633" s="462">
        <f t="shared" si="23"/>
        <v>601</v>
      </c>
      <c r="AB633" s="462">
        <f t="shared" si="26"/>
        <v>36</v>
      </c>
      <c r="AC633" s="462" cm="1">
        <f t="array" aca="1" ref="AC633" ca="1">INDIRECT(INDIRECT("A" &amp; (AA633)) &amp; "!J" &amp; AB633)</f>
        <v>0</v>
      </c>
    </row>
    <row r="634" spans="1:29" s="461" customFormat="1" ht="14.65" hidden="1" customHeight="1" x14ac:dyDescent="0.3">
      <c r="A634" s="473"/>
      <c r="B634" s="1038" t="str">
        <f t="shared" ca="1" si="25"/>
        <v/>
      </c>
      <c r="C634" s="1039"/>
      <c r="D634" s="1040" t="str" cm="1">
        <f t="array" aca="1" ref="D634" ca="1">IF(ISTEXT(AC634),INDIRECT(INDIRECT("A" &amp; (AA634)) &amp; "!C" &amp; AB634),"")</f>
        <v/>
      </c>
      <c r="E634" s="1041"/>
      <c r="F634" s="1041"/>
      <c r="G634" s="1042"/>
      <c r="Z634" s="472" t="str" cm="1">
        <f t="array" aca="1" ref="Z634" ca="1">IF((B634=""),"Hide",IF(B634 = "Not included","Hide",IF(AND(B634&lt;&gt;"",(INDIRECT("Z"&amp; INDIRECT("AA" &amp; ROW()))="Show")),"Show","Hide")))</f>
        <v>Hide</v>
      </c>
      <c r="AA634" s="462">
        <f t="shared" si="23"/>
        <v>601</v>
      </c>
      <c r="AB634" s="462">
        <f t="shared" si="26"/>
        <v>37</v>
      </c>
      <c r="AC634" s="462" cm="1">
        <f t="array" aca="1" ref="AC634" ca="1">INDIRECT(INDIRECT("A" &amp; (AA634)) &amp; "!J" &amp; AB634)</f>
        <v>0</v>
      </c>
    </row>
    <row r="635" spans="1:29" s="461" customFormat="1" ht="14.65" hidden="1" customHeight="1" x14ac:dyDescent="0.3">
      <c r="A635" s="473"/>
      <c r="B635" s="1038" t="str">
        <f t="shared" ca="1" si="25"/>
        <v/>
      </c>
      <c r="C635" s="1039"/>
      <c r="D635" s="1040" t="str" cm="1">
        <f t="array" aca="1" ref="D635" ca="1">IF(ISTEXT(AC635),INDIRECT(INDIRECT("A" &amp; (AA635)) &amp; "!C" &amp; AB635),"")</f>
        <v/>
      </c>
      <c r="E635" s="1041"/>
      <c r="F635" s="1041"/>
      <c r="G635" s="1042"/>
      <c r="Z635" s="472" t="str" cm="1">
        <f t="array" aca="1" ref="Z635" ca="1">IF((B635=""),"Hide",IF(B635 = "Not included","Hide",IF(AND(B635&lt;&gt;"",(INDIRECT("Z"&amp; INDIRECT("AA" &amp; ROW()))="Show")),"Show","Hide")))</f>
        <v>Hide</v>
      </c>
      <c r="AA635" s="462">
        <f t="shared" si="23"/>
        <v>601</v>
      </c>
      <c r="AB635" s="462">
        <f t="shared" si="26"/>
        <v>38</v>
      </c>
      <c r="AC635" s="462" cm="1">
        <f t="array" aca="1" ref="AC635" ca="1">INDIRECT(INDIRECT("A" &amp; (AA635)) &amp; "!J" &amp; AB635)</f>
        <v>0</v>
      </c>
    </row>
    <row r="636" spans="1:29" s="461" customFormat="1" ht="14.65" hidden="1" customHeight="1" x14ac:dyDescent="0.3">
      <c r="A636" s="473"/>
      <c r="B636" s="1038" t="str">
        <f t="shared" ca="1" si="25"/>
        <v/>
      </c>
      <c r="C636" s="1039"/>
      <c r="D636" s="1040" t="str" cm="1">
        <f t="array" aca="1" ref="D636" ca="1">IF(ISTEXT(AC636),INDIRECT(INDIRECT("A" &amp; (AA636)) &amp; "!C" &amp; AB636),"")</f>
        <v/>
      </c>
      <c r="E636" s="1041"/>
      <c r="F636" s="1041"/>
      <c r="G636" s="1042"/>
      <c r="Z636" s="472" t="str" cm="1">
        <f t="array" aca="1" ref="Z636" ca="1">IF((B636=""),"Hide",IF(B636 = "Not included","Hide",IF(AND(B636&lt;&gt;"",(INDIRECT("Z"&amp; INDIRECT("AA" &amp; ROW()))="Show")),"Show","Hide")))</f>
        <v>Hide</v>
      </c>
      <c r="AA636" s="462">
        <f t="shared" si="23"/>
        <v>601</v>
      </c>
      <c r="AB636" s="462">
        <f t="shared" si="26"/>
        <v>39</v>
      </c>
      <c r="AC636" s="462" cm="1">
        <f t="array" aca="1" ref="AC636" ca="1">INDIRECT(INDIRECT("A" &amp; (AA636)) &amp; "!J" &amp; AB636)</f>
        <v>0</v>
      </c>
    </row>
    <row r="637" spans="1:29" s="461" customFormat="1" ht="14.65" hidden="1" customHeight="1" x14ac:dyDescent="0.3">
      <c r="A637" s="473"/>
      <c r="B637" s="1038" t="str">
        <f t="shared" ca="1" si="25"/>
        <v/>
      </c>
      <c r="C637" s="1039"/>
      <c r="D637" s="1040" t="str" cm="1">
        <f t="array" aca="1" ref="D637" ca="1">IF(ISTEXT(AC637),INDIRECT(INDIRECT("A" &amp; (AA637)) &amp; "!C" &amp; AB637),"")</f>
        <v/>
      </c>
      <c r="E637" s="1041"/>
      <c r="F637" s="1041"/>
      <c r="G637" s="1042"/>
      <c r="Z637" s="472" t="str" cm="1">
        <f t="array" aca="1" ref="Z637" ca="1">IF((B637=""),"Hide",IF(B637 = "Not included","Hide",IF(AND(B637&lt;&gt;"",(INDIRECT("Z"&amp; INDIRECT("AA" &amp; ROW()))="Show")),"Show","Hide")))</f>
        <v>Hide</v>
      </c>
      <c r="AA637" s="462">
        <f t="shared" si="23"/>
        <v>601</v>
      </c>
      <c r="AB637" s="462">
        <f t="shared" si="26"/>
        <v>40</v>
      </c>
      <c r="AC637" s="462" cm="1">
        <f t="array" aca="1" ref="AC637" ca="1">INDIRECT(INDIRECT("A" &amp; (AA637)) &amp; "!J" &amp; AB637)</f>
        <v>0</v>
      </c>
    </row>
    <row r="638" spans="1:29" s="461" customFormat="1" ht="14.65" hidden="1" customHeight="1" x14ac:dyDescent="0.3">
      <c r="A638" s="473"/>
      <c r="B638" s="1038" t="str">
        <f t="shared" ca="1" si="25"/>
        <v/>
      </c>
      <c r="C638" s="1039"/>
      <c r="D638" s="1040" t="str" cm="1">
        <f t="array" aca="1" ref="D638" ca="1">IF(ISTEXT(AC638),INDIRECT(INDIRECT("A" &amp; (AA638)) &amp; "!C" &amp; AB638),"")</f>
        <v/>
      </c>
      <c r="E638" s="1041"/>
      <c r="F638" s="1041"/>
      <c r="G638" s="1042"/>
      <c r="Z638" s="472" t="str" cm="1">
        <f t="array" aca="1" ref="Z638" ca="1">IF((B638=""),"Hide",IF(B638 = "Not included","Hide",IF(AND(B638&lt;&gt;"",(INDIRECT("Z"&amp; INDIRECT("AA" &amp; ROW()))="Show")),"Show","Hide")))</f>
        <v>Hide</v>
      </c>
      <c r="AA638" s="462">
        <f t="shared" si="23"/>
        <v>601</v>
      </c>
      <c r="AB638" s="462">
        <f t="shared" si="26"/>
        <v>41</v>
      </c>
      <c r="AC638" s="462" cm="1">
        <f t="array" aca="1" ref="AC638" ca="1">INDIRECT(INDIRECT("A" &amp; (AA638)) &amp; "!J" &amp; AB638)</f>
        <v>0</v>
      </c>
    </row>
    <row r="639" spans="1:29" s="461" customFormat="1" ht="14.65" hidden="1" customHeight="1" x14ac:dyDescent="0.3">
      <c r="A639" s="473"/>
      <c r="B639" s="1038" t="str">
        <f t="shared" ca="1" si="25"/>
        <v/>
      </c>
      <c r="C639" s="1039"/>
      <c r="D639" s="1040" t="str" cm="1">
        <f t="array" aca="1" ref="D639" ca="1">IF(ISTEXT(AC639),INDIRECT(INDIRECT("A" &amp; (AA639)) &amp; "!C" &amp; AB639),"")</f>
        <v/>
      </c>
      <c r="E639" s="1041"/>
      <c r="F639" s="1041"/>
      <c r="G639" s="1042"/>
      <c r="Z639" s="472" t="str" cm="1">
        <f t="array" aca="1" ref="Z639" ca="1">IF((B639=""),"Hide",IF(B639 = "Not included","Hide",IF(AND(B639&lt;&gt;"",(INDIRECT("Z"&amp; INDIRECT("AA" &amp; ROW()))="Show")),"Show","Hide")))</f>
        <v>Hide</v>
      </c>
      <c r="AA639" s="462">
        <f t="shared" si="23"/>
        <v>601</v>
      </c>
      <c r="AB639" s="462">
        <f t="shared" si="26"/>
        <v>42</v>
      </c>
      <c r="AC639" s="462" cm="1">
        <f t="array" aca="1" ref="AC639" ca="1">INDIRECT(INDIRECT("A" &amp; (AA639)) &amp; "!J" &amp; AB639)</f>
        <v>0</v>
      </c>
    </row>
    <row r="640" spans="1:29" s="461" customFormat="1" ht="14.65" hidden="1" customHeight="1" x14ac:dyDescent="0.3">
      <c r="A640" s="473"/>
      <c r="B640" s="1038" t="str">
        <f t="shared" ca="1" si="25"/>
        <v/>
      </c>
      <c r="C640" s="1039"/>
      <c r="D640" s="1040" t="str" cm="1">
        <f t="array" aca="1" ref="D640" ca="1">IF(ISTEXT(AC640),INDIRECT(INDIRECT("A" &amp; (AA640)) &amp; "!C" &amp; AB640),"")</f>
        <v/>
      </c>
      <c r="E640" s="1041"/>
      <c r="F640" s="1041"/>
      <c r="G640" s="1042"/>
      <c r="Z640" s="472" t="str" cm="1">
        <f t="array" aca="1" ref="Z640" ca="1">IF((B640=""),"Hide",IF(B640 = "Not included","Hide",IF(AND(B640&lt;&gt;"",(INDIRECT("Z"&amp; INDIRECT("AA" &amp; ROW()))="Show")),"Show","Hide")))</f>
        <v>Hide</v>
      </c>
      <c r="AA640" s="462">
        <f t="shared" si="23"/>
        <v>601</v>
      </c>
      <c r="AB640" s="462">
        <f t="shared" si="26"/>
        <v>43</v>
      </c>
      <c r="AC640" s="462" cm="1">
        <f t="array" aca="1" ref="AC640" ca="1">INDIRECT(INDIRECT("A" &amp; (AA640)) &amp; "!J" &amp; AB640)</f>
        <v>0</v>
      </c>
    </row>
    <row r="641" spans="1:29" s="461" customFormat="1" ht="14.65" hidden="1" customHeight="1" x14ac:dyDescent="0.3">
      <c r="A641" s="473"/>
      <c r="B641" s="1038" t="str">
        <f t="shared" ca="1" si="25"/>
        <v/>
      </c>
      <c r="C641" s="1039"/>
      <c r="D641" s="1040" t="str" cm="1">
        <f t="array" aca="1" ref="D641" ca="1">IF(ISTEXT(AC641),INDIRECT(INDIRECT("A" &amp; (AA641)) &amp; "!C" &amp; AB641),"")</f>
        <v/>
      </c>
      <c r="E641" s="1041"/>
      <c r="F641" s="1041"/>
      <c r="G641" s="1042"/>
      <c r="Z641" s="472" t="str" cm="1">
        <f t="array" aca="1" ref="Z641" ca="1">IF((B641=""),"Hide",IF(B641 = "Not included","Hide",IF(AND(B641&lt;&gt;"",(INDIRECT("Z"&amp; INDIRECT("AA" &amp; ROW()))="Show")),"Show","Hide")))</f>
        <v>Hide</v>
      </c>
      <c r="AA641" s="462">
        <f t="shared" si="23"/>
        <v>601</v>
      </c>
      <c r="AB641" s="462">
        <f t="shared" si="26"/>
        <v>44</v>
      </c>
      <c r="AC641" s="462" cm="1">
        <f t="array" aca="1" ref="AC641" ca="1">INDIRECT(INDIRECT("A" &amp; (AA641)) &amp; "!J" &amp; AB641)</f>
        <v>0</v>
      </c>
    </row>
    <row r="642" spans="1:29" s="461" customFormat="1" ht="14.65" hidden="1" customHeight="1" x14ac:dyDescent="0.3">
      <c r="A642" s="473"/>
      <c r="B642" s="1038" t="str">
        <f t="shared" ca="1" si="25"/>
        <v/>
      </c>
      <c r="C642" s="1039"/>
      <c r="D642" s="1040" t="str" cm="1">
        <f t="array" aca="1" ref="D642" ca="1">IF(ISTEXT(AC642),INDIRECT(INDIRECT("A" &amp; (AA642)) &amp; "!C" &amp; AB642),"")</f>
        <v/>
      </c>
      <c r="E642" s="1041"/>
      <c r="F642" s="1041"/>
      <c r="G642" s="1042"/>
      <c r="Z642" s="472" t="str" cm="1">
        <f t="array" aca="1" ref="Z642" ca="1">IF((B642=""),"Hide",IF(B642 = "Not included","Hide",IF(AND(B642&lt;&gt;"",(INDIRECT("Z"&amp; INDIRECT("AA" &amp; ROW()))="Show")),"Show","Hide")))</f>
        <v>Hide</v>
      </c>
      <c r="AA642" s="462">
        <f t="shared" si="23"/>
        <v>601</v>
      </c>
      <c r="AB642" s="462">
        <f t="shared" si="26"/>
        <v>45</v>
      </c>
      <c r="AC642" s="462" cm="1">
        <f t="array" aca="1" ref="AC642" ca="1">INDIRECT(INDIRECT("A" &amp; (AA642)) &amp; "!J" &amp; AB642)</f>
        <v>0</v>
      </c>
    </row>
    <row r="643" spans="1:29" s="461" customFormat="1" ht="14.65" hidden="1" customHeight="1" x14ac:dyDescent="0.3">
      <c r="A643" s="473"/>
      <c r="B643" s="1038" t="str">
        <f t="shared" ca="1" si="25"/>
        <v/>
      </c>
      <c r="C643" s="1039"/>
      <c r="D643" s="1040" t="str" cm="1">
        <f t="array" aca="1" ref="D643" ca="1">IF(ISTEXT(AC643),INDIRECT(INDIRECT("A" &amp; (AA643)) &amp; "!C" &amp; AB643),"")</f>
        <v/>
      </c>
      <c r="E643" s="1041"/>
      <c r="F643" s="1041"/>
      <c r="G643" s="1042"/>
      <c r="Z643" s="472" t="str" cm="1">
        <f t="array" aca="1" ref="Z643" ca="1">IF((B643=""),"Hide",IF(B643 = "Not included","Hide",IF(AND(B643&lt;&gt;"",(INDIRECT("Z"&amp; INDIRECT("AA" &amp; ROW()))="Show")),"Show","Hide")))</f>
        <v>Hide</v>
      </c>
      <c r="AA643" s="462">
        <f t="shared" si="23"/>
        <v>601</v>
      </c>
      <c r="AB643" s="462">
        <f t="shared" si="26"/>
        <v>46</v>
      </c>
      <c r="AC643" s="462" cm="1">
        <f t="array" aca="1" ref="AC643" ca="1">INDIRECT(INDIRECT("A" &amp; (AA643)) &amp; "!J" &amp; AB643)</f>
        <v>0</v>
      </c>
    </row>
    <row r="644" spans="1:29" s="461" customFormat="1" ht="14.65" hidden="1" customHeight="1" x14ac:dyDescent="0.3">
      <c r="A644" s="473"/>
      <c r="B644" s="1038" t="str">
        <f t="shared" ca="1" si="25"/>
        <v/>
      </c>
      <c r="C644" s="1039"/>
      <c r="D644" s="1040" t="str" cm="1">
        <f t="array" aca="1" ref="D644" ca="1">IF(ISTEXT(AC644),INDIRECT(INDIRECT("A" &amp; (AA644)) &amp; "!C" &amp; AB644),"")</f>
        <v/>
      </c>
      <c r="E644" s="1041"/>
      <c r="F644" s="1041"/>
      <c r="G644" s="1042"/>
      <c r="Z644" s="472" t="str" cm="1">
        <f t="array" aca="1" ref="Z644" ca="1">IF((B644=""),"Hide",IF(B644 = "Not included","Hide",IF(AND(B644&lt;&gt;"",(INDIRECT("Z"&amp; INDIRECT("AA" &amp; ROW()))="Show")),"Show","Hide")))</f>
        <v>Hide</v>
      </c>
      <c r="AA644" s="462">
        <f t="shared" si="23"/>
        <v>601</v>
      </c>
      <c r="AB644" s="462">
        <f t="shared" si="26"/>
        <v>47</v>
      </c>
      <c r="AC644" s="462" cm="1">
        <f t="array" aca="1" ref="AC644" ca="1">INDIRECT(INDIRECT("A" &amp; (AA644)) &amp; "!J" &amp; AB644)</f>
        <v>0</v>
      </c>
    </row>
    <row r="645" spans="1:29" s="461" customFormat="1" ht="14.65" hidden="1" customHeight="1" x14ac:dyDescent="0.3">
      <c r="A645" s="473"/>
      <c r="B645" s="1038" t="str">
        <f t="shared" ca="1" si="25"/>
        <v/>
      </c>
      <c r="C645" s="1039"/>
      <c r="D645" s="1040" t="str" cm="1">
        <f t="array" aca="1" ref="D645" ca="1">IF(ISTEXT(AC645),INDIRECT(INDIRECT("A" &amp; (AA645)) &amp; "!C" &amp; AB645),"")</f>
        <v/>
      </c>
      <c r="E645" s="1041"/>
      <c r="F645" s="1041"/>
      <c r="G645" s="1042"/>
      <c r="Z645" s="472" t="str" cm="1">
        <f t="array" aca="1" ref="Z645" ca="1">IF((B645=""),"Hide",IF(B645 = "Not included","Hide",IF(AND(B645&lt;&gt;"",(INDIRECT("Z"&amp; INDIRECT("AA" &amp; ROW()))="Show")),"Show","Hide")))</f>
        <v>Hide</v>
      </c>
      <c r="AA645" s="462">
        <f t="shared" si="23"/>
        <v>601</v>
      </c>
      <c r="AB645" s="462">
        <f t="shared" si="26"/>
        <v>48</v>
      </c>
      <c r="AC645" s="462" cm="1">
        <f t="array" aca="1" ref="AC645" ca="1">INDIRECT(INDIRECT("A" &amp; (AA645)) &amp; "!J" &amp; AB645)</f>
        <v>0</v>
      </c>
    </row>
    <row r="646" spans="1:29" s="461" customFormat="1" ht="14.65" hidden="1" customHeight="1" x14ac:dyDescent="0.3">
      <c r="A646" s="473"/>
      <c r="B646" s="1038" t="str">
        <f t="shared" ca="1" si="25"/>
        <v/>
      </c>
      <c r="C646" s="1039"/>
      <c r="D646" s="1040" t="str" cm="1">
        <f t="array" aca="1" ref="D646" ca="1">IF(ISTEXT(AC646),INDIRECT(INDIRECT("A" &amp; (AA646)) &amp; "!C" &amp; AB646),"")</f>
        <v/>
      </c>
      <c r="E646" s="1041"/>
      <c r="F646" s="1041"/>
      <c r="G646" s="1042"/>
      <c r="Z646" s="472" t="str" cm="1">
        <f t="array" aca="1" ref="Z646" ca="1">IF((B646=""),"Hide",IF(B646 = "Not included","Hide",IF(AND(B646&lt;&gt;"",(INDIRECT("Z"&amp; INDIRECT("AA" &amp; ROW()))="Show")),"Show","Hide")))</f>
        <v>Hide</v>
      </c>
      <c r="AA646" s="462">
        <f t="shared" si="23"/>
        <v>601</v>
      </c>
      <c r="AB646" s="462">
        <f t="shared" si="26"/>
        <v>49</v>
      </c>
      <c r="AC646" s="462" cm="1">
        <f t="array" aca="1" ref="AC646" ca="1">INDIRECT(INDIRECT("A" &amp; (AA646)) &amp; "!J" &amp; AB646)</f>
        <v>0</v>
      </c>
    </row>
    <row r="647" spans="1:29" s="461" customFormat="1" ht="14.65" hidden="1" customHeight="1" x14ac:dyDescent="0.3">
      <c r="A647" s="473"/>
      <c r="B647" s="1038" t="str">
        <f t="shared" ca="1" si="25"/>
        <v/>
      </c>
      <c r="C647" s="1039"/>
      <c r="D647" s="1040" t="str" cm="1">
        <f t="array" aca="1" ref="D647" ca="1">IF(ISTEXT(AC647),INDIRECT(INDIRECT("A" &amp; (AA647)) &amp; "!C" &amp; AB647),"")</f>
        <v/>
      </c>
      <c r="E647" s="1041"/>
      <c r="F647" s="1041"/>
      <c r="G647" s="1042"/>
      <c r="Z647" s="472" t="str" cm="1">
        <f t="array" aca="1" ref="Z647" ca="1">IF((B647=""),"Hide",IF(B647 = "Not included","Hide",IF(AND(B647&lt;&gt;"",(INDIRECT("Z"&amp; INDIRECT("AA" &amp; ROW()))="Show")),"Show","Hide")))</f>
        <v>Hide</v>
      </c>
      <c r="AA647" s="462">
        <f t="shared" si="23"/>
        <v>601</v>
      </c>
      <c r="AB647" s="462">
        <f t="shared" si="26"/>
        <v>50</v>
      </c>
      <c r="AC647" s="462" cm="1">
        <f t="array" aca="1" ref="AC647" ca="1">INDIRECT(INDIRECT("A" &amp; (AA647)) &amp; "!J" &amp; AB647)</f>
        <v>0</v>
      </c>
    </row>
    <row r="648" spans="1:29" s="461" customFormat="1" ht="14.65" hidden="1" customHeight="1" x14ac:dyDescent="0.3">
      <c r="A648" s="473"/>
      <c r="B648" s="1038" t="str">
        <f t="shared" ca="1" si="25"/>
        <v/>
      </c>
      <c r="C648" s="1039"/>
      <c r="D648" s="1040" t="str" cm="1">
        <f t="array" aca="1" ref="D648" ca="1">IF(ISTEXT(AC648),INDIRECT(INDIRECT("A" &amp; (AA648)) &amp; "!C" &amp; AB648),"")</f>
        <v/>
      </c>
      <c r="E648" s="1041"/>
      <c r="F648" s="1041"/>
      <c r="G648" s="1042"/>
      <c r="Z648" s="472" t="str" cm="1">
        <f t="array" aca="1" ref="Z648" ca="1">IF((B648=""),"Hide",IF(B648 = "Not included","Hide",IF(AND(B648&lt;&gt;"",(INDIRECT("Z"&amp; INDIRECT("AA" &amp; ROW()))="Show")),"Show","Hide")))</f>
        <v>Hide</v>
      </c>
      <c r="AA648" s="462">
        <f t="shared" si="23"/>
        <v>601</v>
      </c>
      <c r="AB648" s="462">
        <f t="shared" si="26"/>
        <v>51</v>
      </c>
      <c r="AC648" s="462" cm="1">
        <f t="array" aca="1" ref="AC648" ca="1">INDIRECT(INDIRECT("A" &amp; (AA648)) &amp; "!J" &amp; AB648)</f>
        <v>0</v>
      </c>
    </row>
    <row r="649" spans="1:29" s="461" customFormat="1" ht="14.65" hidden="1" customHeight="1" thickBot="1" x14ac:dyDescent="0.35">
      <c r="A649" s="474"/>
      <c r="B649" s="1033" t="str">
        <f t="shared" ca="1" si="25"/>
        <v/>
      </c>
      <c r="C649" s="1034"/>
      <c r="D649" s="1035" t="str" cm="1">
        <f t="array" aca="1" ref="D649" ca="1">IF(ISTEXT(AC649),INDIRECT(INDIRECT("A" &amp; (AA649)) &amp; "!C" &amp; AB649),"")</f>
        <v/>
      </c>
      <c r="E649" s="1036"/>
      <c r="F649" s="1036"/>
      <c r="G649" s="1037"/>
      <c r="Z649" s="472" t="str" cm="1">
        <f t="array" aca="1" ref="Z649" ca="1">IF((B649=""),"Hide",IF(B649 = "Not included","Hide",IF(AND(B649&lt;&gt;"",(INDIRECT("Z"&amp; INDIRECT("AA" &amp; ROW()))="Show")),"Show","Hide")))</f>
        <v>Hide</v>
      </c>
      <c r="AA649" s="462">
        <f t="shared" si="23"/>
        <v>601</v>
      </c>
      <c r="AB649" s="462">
        <f t="shared" si="26"/>
        <v>52</v>
      </c>
      <c r="AC649" s="462" cm="1">
        <f t="array" aca="1" ref="AC649" ca="1">INDIRECT(INDIRECT("A" &amp; (AA649)) &amp; "!J" &amp; AB649)</f>
        <v>0</v>
      </c>
    </row>
    <row r="650" spans="1:29" s="461" customFormat="1" ht="14.65" hidden="1" customHeight="1" thickBot="1" x14ac:dyDescent="0.3">
      <c r="D650" s="471"/>
      <c r="E650" s="471"/>
      <c r="F650" s="471"/>
      <c r="G650" s="471"/>
      <c r="Z650" s="472" t="str">
        <f ca="1">Z601</f>
        <v>Hide</v>
      </c>
      <c r="AA650" s="462">
        <f t="shared" ref="AA650:AA713" si="27">QUOTIENT(ROW(),100)*100 + 1</f>
        <v>601</v>
      </c>
    </row>
    <row r="651" spans="1:29" s="461" customFormat="1" ht="14.65" hidden="1" customHeight="1" x14ac:dyDescent="0.3">
      <c r="A651" s="1047" t="s">
        <v>1011</v>
      </c>
      <c r="B651" s="1048"/>
      <c r="C651" s="1048"/>
      <c r="D651" s="1048"/>
      <c r="E651" s="1048"/>
      <c r="F651" s="1048"/>
      <c r="G651" s="1049"/>
      <c r="Z651" s="472" t="s">
        <v>999</v>
      </c>
      <c r="AA651" s="462">
        <f t="shared" si="27"/>
        <v>601</v>
      </c>
    </row>
    <row r="652" spans="1:29" s="461" customFormat="1" ht="14.65" hidden="1" customHeight="1" x14ac:dyDescent="0.3">
      <c r="A652" s="473"/>
      <c r="B652" s="1045" t="s">
        <v>1004</v>
      </c>
      <c r="C652" s="1021"/>
      <c r="D652" s="1040" t="str" cm="1">
        <f t="array" aca="1" ref="D652" ca="1">IF(ISBLANK(INDIRECT(A601 &amp; "!k86")),"",INDIRECT(A601 &amp; "!k86"))</f>
        <v/>
      </c>
      <c r="E652" s="1041"/>
      <c r="F652" s="1041"/>
      <c r="G652" s="1042"/>
      <c r="Z652" s="472" t="s">
        <v>999</v>
      </c>
      <c r="AA652" s="462">
        <f t="shared" si="27"/>
        <v>601</v>
      </c>
    </row>
    <row r="653" spans="1:29" s="461" customFormat="1" ht="14.65" hidden="1" customHeight="1" x14ac:dyDescent="0.3">
      <c r="A653" s="473"/>
      <c r="B653" s="1045" t="s">
        <v>1005</v>
      </c>
      <c r="C653" s="1021"/>
      <c r="D653" s="1040" t="str" cm="1">
        <f t="array" aca="1" ref="D653" ca="1">IF(ISBLANK(INDIRECT(A601 &amp; "!X86")),"",INDIRECT(A601 &amp; "!X86"))</f>
        <v/>
      </c>
      <c r="E653" s="1041"/>
      <c r="F653" s="1041"/>
      <c r="G653" s="1042"/>
      <c r="Z653" s="472" t="s">
        <v>999</v>
      </c>
      <c r="AA653" s="462">
        <f t="shared" si="27"/>
        <v>601</v>
      </c>
    </row>
    <row r="654" spans="1:29" s="461" customFormat="1" ht="14.65" hidden="1" customHeight="1" x14ac:dyDescent="0.3">
      <c r="A654" s="473"/>
      <c r="B654" s="1045" t="s">
        <v>1006</v>
      </c>
      <c r="C654" s="1021"/>
      <c r="D654" s="1040" t="str" cm="1">
        <f t="array" aca="1" ref="D654" ca="1">IF(ISBLANK(INDIRECT(A601 &amp; "!V86")),"",INDIRECT(A601 &amp; "!V86"))</f>
        <v>tbd</v>
      </c>
      <c r="E654" s="1041"/>
      <c r="F654" s="1041"/>
      <c r="G654" s="1042"/>
      <c r="Z654" s="472" t="s">
        <v>999</v>
      </c>
      <c r="AA654" s="462">
        <f t="shared" si="27"/>
        <v>601</v>
      </c>
    </row>
    <row r="655" spans="1:29" s="461" customFormat="1" ht="14.65" hidden="1" customHeight="1" thickBot="1" x14ac:dyDescent="0.35">
      <c r="A655" s="474"/>
      <c r="B655" s="1046" t="s">
        <v>1007</v>
      </c>
      <c r="C655" s="977"/>
      <c r="D655" s="1035" t="str" cm="1">
        <f t="array" aca="1" ref="D655" ca="1">IF(ISBLANK(INDIRECT(A601 &amp; "!AA86")),"None",INDIRECT(A601 &amp; "!AA86"))</f>
        <v>None</v>
      </c>
      <c r="E655" s="1036"/>
      <c r="F655" s="1036"/>
      <c r="G655" s="1037"/>
      <c r="Z655" s="472" t="s">
        <v>999</v>
      </c>
      <c r="AA655" s="462">
        <f t="shared" si="27"/>
        <v>601</v>
      </c>
    </row>
    <row r="656" spans="1:29" s="461" customFormat="1" ht="14.65" hidden="1" customHeight="1" x14ac:dyDescent="0.25">
      <c r="D656" s="471"/>
      <c r="E656" s="471"/>
      <c r="F656" s="471"/>
      <c r="G656" s="471"/>
      <c r="Z656" s="472" t="s">
        <v>999</v>
      </c>
      <c r="AA656" s="462">
        <f t="shared" si="27"/>
        <v>601</v>
      </c>
    </row>
    <row r="657" spans="4:27" s="461" customFormat="1" ht="14.65" hidden="1" customHeight="1" x14ac:dyDescent="0.25">
      <c r="D657" s="471"/>
      <c r="E657" s="471"/>
      <c r="F657" s="471"/>
      <c r="G657" s="471"/>
      <c r="Z657" s="472" t="s">
        <v>999</v>
      </c>
      <c r="AA657" s="462">
        <f t="shared" si="27"/>
        <v>601</v>
      </c>
    </row>
    <row r="658" spans="4:27" s="461" customFormat="1" ht="14.65" hidden="1" customHeight="1" x14ac:dyDescent="0.25">
      <c r="D658" s="471"/>
      <c r="E658" s="471"/>
      <c r="F658" s="471"/>
      <c r="G658" s="471"/>
      <c r="Z658" s="472" t="s">
        <v>999</v>
      </c>
      <c r="AA658" s="462">
        <f t="shared" si="27"/>
        <v>601</v>
      </c>
    </row>
    <row r="659" spans="4:27" s="461" customFormat="1" ht="14.65" hidden="1" customHeight="1" x14ac:dyDescent="0.25">
      <c r="D659" s="471"/>
      <c r="E659" s="471"/>
      <c r="F659" s="471"/>
      <c r="G659" s="471"/>
      <c r="Z659" s="472" t="s">
        <v>999</v>
      </c>
      <c r="AA659" s="462">
        <f t="shared" si="27"/>
        <v>601</v>
      </c>
    </row>
    <row r="660" spans="4:27" s="461" customFormat="1" ht="14.65" hidden="1" customHeight="1" x14ac:dyDescent="0.25">
      <c r="D660" s="471"/>
      <c r="E660" s="471"/>
      <c r="F660" s="471"/>
      <c r="G660" s="471"/>
      <c r="Z660" s="472" t="s">
        <v>999</v>
      </c>
      <c r="AA660" s="462">
        <f t="shared" si="27"/>
        <v>601</v>
      </c>
    </row>
    <row r="661" spans="4:27" s="461" customFormat="1" ht="14.65" hidden="1" customHeight="1" x14ac:dyDescent="0.25">
      <c r="D661" s="471"/>
      <c r="E661" s="471"/>
      <c r="F661" s="471"/>
      <c r="G661" s="471"/>
      <c r="Z661" s="472" t="s">
        <v>999</v>
      </c>
      <c r="AA661" s="462">
        <f t="shared" si="27"/>
        <v>601</v>
      </c>
    </row>
    <row r="662" spans="4:27" s="461" customFormat="1" ht="14.65" hidden="1" customHeight="1" x14ac:dyDescent="0.25">
      <c r="D662" s="471"/>
      <c r="E662" s="471"/>
      <c r="F662" s="471"/>
      <c r="G662" s="471"/>
      <c r="Z662" s="472" t="s">
        <v>999</v>
      </c>
      <c r="AA662" s="462">
        <f t="shared" si="27"/>
        <v>601</v>
      </c>
    </row>
    <row r="663" spans="4:27" s="461" customFormat="1" ht="14.65" hidden="1" customHeight="1" x14ac:dyDescent="0.25">
      <c r="D663" s="471"/>
      <c r="E663" s="471"/>
      <c r="F663" s="471"/>
      <c r="G663" s="471"/>
      <c r="Z663" s="472" t="s">
        <v>999</v>
      </c>
      <c r="AA663" s="462">
        <f t="shared" si="27"/>
        <v>601</v>
      </c>
    </row>
    <row r="664" spans="4:27" s="461" customFormat="1" ht="14.65" hidden="1" customHeight="1" x14ac:dyDescent="0.25">
      <c r="D664" s="471"/>
      <c r="E664" s="471"/>
      <c r="F664" s="471"/>
      <c r="G664" s="471"/>
      <c r="Z664" s="472" t="s">
        <v>999</v>
      </c>
      <c r="AA664" s="462">
        <f t="shared" si="27"/>
        <v>601</v>
      </c>
    </row>
    <row r="665" spans="4:27" s="461" customFormat="1" ht="14.65" hidden="1" customHeight="1" x14ac:dyDescent="0.25">
      <c r="D665" s="471"/>
      <c r="E665" s="471"/>
      <c r="F665" s="471"/>
      <c r="G665" s="471"/>
      <c r="Z665" s="472" t="s">
        <v>999</v>
      </c>
      <c r="AA665" s="462">
        <f t="shared" si="27"/>
        <v>601</v>
      </c>
    </row>
    <row r="666" spans="4:27" s="461" customFormat="1" ht="14.65" hidden="1" customHeight="1" x14ac:dyDescent="0.25">
      <c r="D666" s="471"/>
      <c r="E666" s="471"/>
      <c r="F666" s="471"/>
      <c r="G666" s="471"/>
      <c r="Z666" s="472" t="s">
        <v>999</v>
      </c>
      <c r="AA666" s="462">
        <f t="shared" si="27"/>
        <v>601</v>
      </c>
    </row>
    <row r="667" spans="4:27" s="461" customFormat="1" ht="14.65" hidden="1" customHeight="1" x14ac:dyDescent="0.25">
      <c r="D667" s="471"/>
      <c r="E667" s="471"/>
      <c r="F667" s="471"/>
      <c r="G667" s="471"/>
      <c r="Z667" s="472" t="s">
        <v>999</v>
      </c>
      <c r="AA667" s="462">
        <f t="shared" si="27"/>
        <v>601</v>
      </c>
    </row>
    <row r="668" spans="4:27" s="461" customFormat="1" ht="14.65" hidden="1" customHeight="1" x14ac:dyDescent="0.25">
      <c r="D668" s="471"/>
      <c r="E668" s="471"/>
      <c r="F668" s="471"/>
      <c r="G668" s="471"/>
      <c r="Z668" s="472" t="s">
        <v>999</v>
      </c>
      <c r="AA668" s="462">
        <f t="shared" si="27"/>
        <v>601</v>
      </c>
    </row>
    <row r="669" spans="4:27" s="461" customFormat="1" ht="14.65" hidden="1" customHeight="1" x14ac:dyDescent="0.25">
      <c r="D669" s="471"/>
      <c r="E669" s="471"/>
      <c r="F669" s="471"/>
      <c r="G669" s="471"/>
      <c r="Z669" s="472" t="s">
        <v>999</v>
      </c>
      <c r="AA669" s="462">
        <f t="shared" si="27"/>
        <v>601</v>
      </c>
    </row>
    <row r="670" spans="4:27" s="461" customFormat="1" ht="14.65" hidden="1" customHeight="1" x14ac:dyDescent="0.25">
      <c r="D670" s="471"/>
      <c r="E670" s="471"/>
      <c r="F670" s="471"/>
      <c r="G670" s="471"/>
      <c r="Z670" s="472" t="s">
        <v>999</v>
      </c>
      <c r="AA670" s="462">
        <f t="shared" si="27"/>
        <v>601</v>
      </c>
    </row>
    <row r="671" spans="4:27" s="461" customFormat="1" ht="14.65" hidden="1" customHeight="1" x14ac:dyDescent="0.25">
      <c r="D671" s="471"/>
      <c r="E671" s="471"/>
      <c r="F671" s="471"/>
      <c r="G671" s="471"/>
      <c r="Z671" s="472" t="s">
        <v>999</v>
      </c>
      <c r="AA671" s="462">
        <f t="shared" si="27"/>
        <v>601</v>
      </c>
    </row>
    <row r="672" spans="4:27" s="461" customFormat="1" ht="14.65" hidden="1" customHeight="1" x14ac:dyDescent="0.25">
      <c r="D672" s="471"/>
      <c r="E672" s="471"/>
      <c r="F672" s="471"/>
      <c r="G672" s="471"/>
      <c r="Z672" s="472" t="s">
        <v>999</v>
      </c>
      <c r="AA672" s="462">
        <f t="shared" si="27"/>
        <v>601</v>
      </c>
    </row>
    <row r="673" spans="4:27" s="461" customFormat="1" ht="14.65" hidden="1" customHeight="1" x14ac:dyDescent="0.25">
      <c r="D673" s="471"/>
      <c r="E673" s="471"/>
      <c r="F673" s="471"/>
      <c r="G673" s="471"/>
      <c r="Z673" s="472" t="s">
        <v>999</v>
      </c>
      <c r="AA673" s="462">
        <f t="shared" si="27"/>
        <v>601</v>
      </c>
    </row>
    <row r="674" spans="4:27" s="461" customFormat="1" ht="14.65" hidden="1" customHeight="1" x14ac:dyDescent="0.25">
      <c r="D674" s="471"/>
      <c r="E674" s="471"/>
      <c r="F674" s="471"/>
      <c r="G674" s="471"/>
      <c r="Z674" s="472" t="s">
        <v>999</v>
      </c>
      <c r="AA674" s="462">
        <f t="shared" si="27"/>
        <v>601</v>
      </c>
    </row>
    <row r="675" spans="4:27" s="461" customFormat="1" ht="14.65" hidden="1" customHeight="1" x14ac:dyDescent="0.25">
      <c r="D675" s="471"/>
      <c r="E675" s="471"/>
      <c r="F675" s="471"/>
      <c r="G675" s="471"/>
      <c r="Z675" s="472" t="s">
        <v>999</v>
      </c>
      <c r="AA675" s="462">
        <f t="shared" si="27"/>
        <v>601</v>
      </c>
    </row>
    <row r="676" spans="4:27" s="461" customFormat="1" ht="14.65" hidden="1" customHeight="1" x14ac:dyDescent="0.25">
      <c r="D676" s="471"/>
      <c r="E676" s="471"/>
      <c r="F676" s="471"/>
      <c r="G676" s="471"/>
      <c r="Z676" s="472" t="s">
        <v>999</v>
      </c>
      <c r="AA676" s="462">
        <f t="shared" si="27"/>
        <v>601</v>
      </c>
    </row>
    <row r="677" spans="4:27" s="461" customFormat="1" ht="14.65" hidden="1" customHeight="1" x14ac:dyDescent="0.25">
      <c r="D677" s="471"/>
      <c r="E677" s="471"/>
      <c r="F677" s="471"/>
      <c r="G677" s="471"/>
      <c r="Z677" s="472" t="s">
        <v>999</v>
      </c>
      <c r="AA677" s="462">
        <f t="shared" si="27"/>
        <v>601</v>
      </c>
    </row>
    <row r="678" spans="4:27" s="461" customFormat="1" ht="14.65" hidden="1" customHeight="1" x14ac:dyDescent="0.25">
      <c r="D678" s="471"/>
      <c r="E678" s="471"/>
      <c r="F678" s="471"/>
      <c r="G678" s="471"/>
      <c r="Z678" s="472" t="s">
        <v>999</v>
      </c>
      <c r="AA678" s="462">
        <f t="shared" si="27"/>
        <v>601</v>
      </c>
    </row>
    <row r="679" spans="4:27" s="461" customFormat="1" ht="14.65" hidden="1" customHeight="1" x14ac:dyDescent="0.25">
      <c r="D679" s="471"/>
      <c r="E679" s="471"/>
      <c r="F679" s="471"/>
      <c r="G679" s="471"/>
      <c r="Z679" s="472" t="s">
        <v>999</v>
      </c>
      <c r="AA679" s="462">
        <f t="shared" si="27"/>
        <v>601</v>
      </c>
    </row>
    <row r="680" spans="4:27" s="461" customFormat="1" ht="14.65" hidden="1" customHeight="1" x14ac:dyDescent="0.25">
      <c r="D680" s="471"/>
      <c r="E680" s="471"/>
      <c r="F680" s="471"/>
      <c r="G680" s="471"/>
      <c r="Z680" s="472" t="s">
        <v>999</v>
      </c>
      <c r="AA680" s="462">
        <f t="shared" si="27"/>
        <v>601</v>
      </c>
    </row>
    <row r="681" spans="4:27" s="461" customFormat="1" ht="14.65" hidden="1" customHeight="1" x14ac:dyDescent="0.25">
      <c r="D681" s="471"/>
      <c r="E681" s="471"/>
      <c r="F681" s="471"/>
      <c r="G681" s="471"/>
      <c r="Z681" s="472" t="s">
        <v>999</v>
      </c>
      <c r="AA681" s="462">
        <f t="shared" si="27"/>
        <v>601</v>
      </c>
    </row>
    <row r="682" spans="4:27" s="461" customFormat="1" ht="14.65" hidden="1" customHeight="1" x14ac:dyDescent="0.25">
      <c r="D682" s="471"/>
      <c r="E682" s="471"/>
      <c r="F682" s="471"/>
      <c r="G682" s="471"/>
      <c r="Z682" s="472" t="s">
        <v>999</v>
      </c>
      <c r="AA682" s="462">
        <f t="shared" si="27"/>
        <v>601</v>
      </c>
    </row>
    <row r="683" spans="4:27" s="461" customFormat="1" ht="14.65" hidden="1" customHeight="1" x14ac:dyDescent="0.25">
      <c r="D683" s="471"/>
      <c r="E683" s="471"/>
      <c r="F683" s="471"/>
      <c r="G683" s="471"/>
      <c r="Z683" s="472" t="s">
        <v>999</v>
      </c>
      <c r="AA683" s="462">
        <f t="shared" si="27"/>
        <v>601</v>
      </c>
    </row>
    <row r="684" spans="4:27" s="461" customFormat="1" ht="14.65" hidden="1" customHeight="1" x14ac:dyDescent="0.25">
      <c r="D684" s="471"/>
      <c r="E684" s="471"/>
      <c r="F684" s="471"/>
      <c r="G684" s="471"/>
      <c r="Z684" s="472" t="s">
        <v>999</v>
      </c>
      <c r="AA684" s="462">
        <f t="shared" si="27"/>
        <v>601</v>
      </c>
    </row>
    <row r="685" spans="4:27" s="461" customFormat="1" ht="14.65" hidden="1" customHeight="1" x14ac:dyDescent="0.25">
      <c r="D685" s="471"/>
      <c r="E685" s="471"/>
      <c r="F685" s="471"/>
      <c r="G685" s="471"/>
      <c r="Z685" s="472" t="s">
        <v>999</v>
      </c>
      <c r="AA685" s="462">
        <f t="shared" si="27"/>
        <v>601</v>
      </c>
    </row>
    <row r="686" spans="4:27" s="461" customFormat="1" ht="14.65" hidden="1" customHeight="1" x14ac:dyDescent="0.25">
      <c r="D686" s="471"/>
      <c r="E686" s="471"/>
      <c r="F686" s="471"/>
      <c r="G686" s="471"/>
      <c r="Z686" s="472" t="s">
        <v>999</v>
      </c>
      <c r="AA686" s="462">
        <f t="shared" si="27"/>
        <v>601</v>
      </c>
    </row>
    <row r="687" spans="4:27" s="461" customFormat="1" ht="14.65" hidden="1" customHeight="1" x14ac:dyDescent="0.25">
      <c r="D687" s="471"/>
      <c r="E687" s="471"/>
      <c r="F687" s="471"/>
      <c r="G687" s="471"/>
      <c r="Z687" s="472" t="s">
        <v>999</v>
      </c>
      <c r="AA687" s="462">
        <f t="shared" si="27"/>
        <v>601</v>
      </c>
    </row>
    <row r="688" spans="4:27" s="461" customFormat="1" ht="14.65" hidden="1" customHeight="1" x14ac:dyDescent="0.25">
      <c r="D688" s="471"/>
      <c r="E688" s="471"/>
      <c r="F688" s="471"/>
      <c r="G688" s="471"/>
      <c r="Z688" s="472" t="s">
        <v>999</v>
      </c>
      <c r="AA688" s="462">
        <f t="shared" si="27"/>
        <v>601</v>
      </c>
    </row>
    <row r="689" spans="1:29" s="461" customFormat="1" ht="14.65" hidden="1" customHeight="1" x14ac:dyDescent="0.25">
      <c r="D689" s="471"/>
      <c r="E689" s="471"/>
      <c r="F689" s="471"/>
      <c r="G689" s="471"/>
      <c r="Z689" s="472" t="s">
        <v>999</v>
      </c>
      <c r="AA689" s="462">
        <f t="shared" si="27"/>
        <v>601</v>
      </c>
    </row>
    <row r="690" spans="1:29" s="461" customFormat="1" ht="14.65" hidden="1" customHeight="1" x14ac:dyDescent="0.25">
      <c r="D690" s="471"/>
      <c r="E690" s="471"/>
      <c r="F690" s="471"/>
      <c r="G690" s="471"/>
      <c r="Z690" s="472" t="s">
        <v>999</v>
      </c>
      <c r="AA690" s="462">
        <f t="shared" si="27"/>
        <v>601</v>
      </c>
    </row>
    <row r="691" spans="1:29" s="461" customFormat="1" ht="14.65" hidden="1" customHeight="1" x14ac:dyDescent="0.25">
      <c r="D691" s="471"/>
      <c r="E691" s="471"/>
      <c r="F691" s="471"/>
      <c r="G691" s="471"/>
      <c r="Z691" s="472" t="s">
        <v>999</v>
      </c>
      <c r="AA691" s="462">
        <f t="shared" si="27"/>
        <v>601</v>
      </c>
    </row>
    <row r="692" spans="1:29" s="461" customFormat="1" ht="14.65" hidden="1" customHeight="1" x14ac:dyDescent="0.25">
      <c r="D692" s="471"/>
      <c r="E692" s="471"/>
      <c r="F692" s="471"/>
      <c r="G692" s="471"/>
      <c r="Z692" s="472" t="s">
        <v>999</v>
      </c>
      <c r="AA692" s="462">
        <f t="shared" si="27"/>
        <v>601</v>
      </c>
    </row>
    <row r="693" spans="1:29" s="461" customFormat="1" ht="14.65" hidden="1" customHeight="1" x14ac:dyDescent="0.25">
      <c r="D693" s="471"/>
      <c r="E693" s="471"/>
      <c r="F693" s="471"/>
      <c r="G693" s="471"/>
      <c r="Z693" s="472" t="s">
        <v>999</v>
      </c>
      <c r="AA693" s="462">
        <f t="shared" si="27"/>
        <v>601</v>
      </c>
    </row>
    <row r="694" spans="1:29" s="461" customFormat="1" ht="14.65" hidden="1" customHeight="1" x14ac:dyDescent="0.25">
      <c r="D694" s="471"/>
      <c r="E694" s="471"/>
      <c r="F694" s="471"/>
      <c r="G694" s="471"/>
      <c r="Z694" s="472" t="s">
        <v>999</v>
      </c>
      <c r="AA694" s="462">
        <f t="shared" si="27"/>
        <v>601</v>
      </c>
    </row>
    <row r="695" spans="1:29" s="461" customFormat="1" ht="14.65" hidden="1" customHeight="1" x14ac:dyDescent="0.25">
      <c r="D695" s="471"/>
      <c r="E695" s="471"/>
      <c r="F695" s="471"/>
      <c r="G695" s="471"/>
      <c r="Z695" s="472" t="s">
        <v>999</v>
      </c>
      <c r="AA695" s="462">
        <f t="shared" si="27"/>
        <v>601</v>
      </c>
    </row>
    <row r="696" spans="1:29" s="461" customFormat="1" ht="14.65" hidden="1" customHeight="1" x14ac:dyDescent="0.25">
      <c r="D696" s="471"/>
      <c r="E696" s="471"/>
      <c r="F696" s="471"/>
      <c r="G696" s="471"/>
      <c r="Z696" s="472" t="s">
        <v>999</v>
      </c>
      <c r="AA696" s="462">
        <f t="shared" si="27"/>
        <v>601</v>
      </c>
    </row>
    <row r="697" spans="1:29" s="461" customFormat="1" ht="14.65" hidden="1" customHeight="1" x14ac:dyDescent="0.25">
      <c r="D697" s="471"/>
      <c r="E697" s="471"/>
      <c r="F697" s="471"/>
      <c r="G697" s="471"/>
      <c r="Z697" s="472" t="s">
        <v>999</v>
      </c>
      <c r="AA697" s="462">
        <f t="shared" si="27"/>
        <v>601</v>
      </c>
    </row>
    <row r="698" spans="1:29" s="461" customFormat="1" ht="14.65" hidden="1" customHeight="1" x14ac:dyDescent="0.25">
      <c r="D698" s="471"/>
      <c r="E698" s="471"/>
      <c r="F698" s="471"/>
      <c r="G698" s="471"/>
      <c r="Z698" s="472" t="s">
        <v>999</v>
      </c>
      <c r="AA698" s="462">
        <f t="shared" si="27"/>
        <v>601</v>
      </c>
    </row>
    <row r="699" spans="1:29" s="461" customFormat="1" ht="14.65" hidden="1" customHeight="1" x14ac:dyDescent="0.25">
      <c r="D699" s="471"/>
      <c r="E699" s="471"/>
      <c r="F699" s="471"/>
      <c r="G699" s="471"/>
      <c r="Z699" s="472" t="s">
        <v>999</v>
      </c>
      <c r="AA699" s="462">
        <f t="shared" si="27"/>
        <v>601</v>
      </c>
    </row>
    <row r="700" spans="1:29" s="461" customFormat="1" ht="14.65" hidden="1" customHeight="1" thickBot="1" x14ac:dyDescent="0.3">
      <c r="D700" s="471"/>
      <c r="E700" s="471"/>
      <c r="F700" s="471"/>
      <c r="G700" s="471"/>
      <c r="Z700" s="472" t="s">
        <v>999</v>
      </c>
      <c r="AA700" s="462">
        <f t="shared" si="27"/>
        <v>701</v>
      </c>
    </row>
    <row r="701" spans="1:29" s="461" customFormat="1" ht="14.65" hidden="1" customHeight="1" thickBot="1" x14ac:dyDescent="0.3">
      <c r="A701" s="1053" t="s">
        <v>307</v>
      </c>
      <c r="B701" s="1054"/>
      <c r="C701" s="1054"/>
      <c r="D701" s="1054"/>
      <c r="E701" s="1054"/>
      <c r="F701" s="1054"/>
      <c r="G701" s="1055"/>
      <c r="Z701" s="472" t="str" cm="1">
        <f t="array" aca="1" ref="Z701" ca="1">IF(VLOOKUP(INDIRECT("A" &amp; ROW()),INDIRECT("'Audit Scope &amp; Compliance'!Z12:AA$120"),2,0),"Show","Hide")</f>
        <v>Hide</v>
      </c>
      <c r="AA701" s="462">
        <f t="shared" si="27"/>
        <v>701</v>
      </c>
      <c r="AB701" s="462">
        <f t="shared" ref="AB701:AB703" si="28">MOD(ROW(), 50) + 3</f>
        <v>4</v>
      </c>
      <c r="AC701" s="462"/>
    </row>
    <row r="702" spans="1:29" s="461" customFormat="1" ht="14.65" hidden="1" customHeight="1" x14ac:dyDescent="0.3">
      <c r="A702" s="1047" t="s">
        <v>1008</v>
      </c>
      <c r="B702" s="1048"/>
      <c r="C702" s="1048"/>
      <c r="D702" s="1048"/>
      <c r="E702" s="1048"/>
      <c r="F702" s="1048"/>
      <c r="G702" s="1049"/>
      <c r="Z702" s="472" t="str">
        <f ca="1">Z701</f>
        <v>Hide</v>
      </c>
      <c r="AA702" s="462">
        <f t="shared" si="27"/>
        <v>701</v>
      </c>
      <c r="AB702" s="462">
        <f t="shared" si="28"/>
        <v>5</v>
      </c>
      <c r="AC702" s="462"/>
    </row>
    <row r="703" spans="1:29" s="461" customFormat="1" ht="14.65" hidden="1" customHeight="1" x14ac:dyDescent="0.3">
      <c r="A703" s="473"/>
      <c r="B703" s="1050" t="s">
        <v>1009</v>
      </c>
      <c r="C703" s="1051"/>
      <c r="D703" s="1050" t="s">
        <v>1010</v>
      </c>
      <c r="E703" s="1051"/>
      <c r="F703" s="1051"/>
      <c r="G703" s="1052"/>
      <c r="L703" s="471"/>
      <c r="Z703" s="472" t="str">
        <f ca="1">Z701</f>
        <v>Hide</v>
      </c>
      <c r="AA703" s="462">
        <f t="shared" si="27"/>
        <v>701</v>
      </c>
      <c r="AB703" s="462">
        <f t="shared" si="28"/>
        <v>6</v>
      </c>
      <c r="AC703" s="462"/>
    </row>
    <row r="704" spans="1:29" s="461" customFormat="1" ht="14.65" hidden="1" customHeight="1" x14ac:dyDescent="0.3">
      <c r="A704" s="473"/>
      <c r="B704" s="1038" t="str">
        <f t="shared" ref="B704:B749" ca="1" si="29">IF(ISTEXT(AC704),IF(OR(AC704="n/a",AC704="tbd"),"Not included",IF(LEN(AC704)&lt;13,"Vendor",IF(IFERROR(SEARCH("Supplier",AC704),0)&gt;0,"Supplier",IF(IFERROR(SEARCH("Subcontractor",AC704),0)&gt;0,"Subcontractor","Vendor")))),"")</f>
        <v>Not included</v>
      </c>
      <c r="C704" s="1039"/>
      <c r="D704" s="1040" t="str" cm="1">
        <f t="array" aca="1" ref="D704" ca="1">IF(ISTEXT(AC704),INDIRECT(INDIRECT("A" &amp; (AA704)) &amp; "!C" &amp; AB704),"")</f>
        <v>IQC - Incoming Quality Control</v>
      </c>
      <c r="E704" s="1041"/>
      <c r="F704" s="1041"/>
      <c r="G704" s="1042"/>
      <c r="Z704" s="472" t="str" cm="1">
        <f t="array" aca="1" ref="Z704" ca="1">IF((B704=""),"Hide",IF(B704 = "Not included","Hide",IF(AND(B704&lt;&gt;"",(INDIRECT("Z"&amp; INDIRECT("AA" &amp; ROW()))="Show")),"Show","Hide")))</f>
        <v>Hide</v>
      </c>
      <c r="AA704" s="462">
        <f t="shared" si="27"/>
        <v>701</v>
      </c>
      <c r="AB704" s="462">
        <f>MOD(ROW(), 50) + 3</f>
        <v>7</v>
      </c>
      <c r="AC704" s="462" t="str" cm="1">
        <f t="array" aca="1" ref="AC704" ca="1">INDIRECT(INDIRECT("A" &amp; (AA704)) &amp; "!J" &amp; AB704)</f>
        <v>tbd</v>
      </c>
    </row>
    <row r="705" spans="1:29" s="461" customFormat="1" ht="14.65" hidden="1" customHeight="1" x14ac:dyDescent="0.3">
      <c r="A705" s="473"/>
      <c r="B705" s="1038" t="str">
        <f t="shared" ca="1" si="29"/>
        <v>Not included</v>
      </c>
      <c r="C705" s="1039"/>
      <c r="D705" s="1040" t="str" cm="1">
        <f t="array" aca="1" ref="D705" ca="1">IF(ISTEXT(AC705),INDIRECT(INDIRECT("A" &amp; (AA705)) &amp; "!C" &amp; AB705),"")</f>
        <v>Wafer Backside - Receipt and Storage</v>
      </c>
      <c r="E705" s="1041"/>
      <c r="F705" s="1041"/>
      <c r="G705" s="1042"/>
      <c r="Z705" s="472" t="str" cm="1">
        <f t="array" aca="1" ref="Z705" ca="1">IF((B705=""),"Hide",IF(B705 = "Not included","Hide",IF(AND(B705&lt;&gt;"",(INDIRECT("Z"&amp; INDIRECT("AA" &amp; ROW()))="Show")),"Show","Hide")))</f>
        <v>Hide</v>
      </c>
      <c r="AA705" s="462">
        <f t="shared" si="27"/>
        <v>701</v>
      </c>
      <c r="AB705" s="462">
        <f t="shared" ref="AB705:AB749" si="30">MOD(ROW(), 50) + 3</f>
        <v>8</v>
      </c>
      <c r="AC705" s="462" t="str" cm="1">
        <f t="array" aca="1" ref="AC705" ca="1">INDIRECT(INDIRECT("A" &amp; (AA705)) &amp; "!J" &amp; AB705)</f>
        <v>tbd</v>
      </c>
    </row>
    <row r="706" spans="1:29" s="461" customFormat="1" ht="14.65" hidden="1" customHeight="1" x14ac:dyDescent="0.3">
      <c r="A706" s="473"/>
      <c r="B706" s="1038" t="str">
        <f t="shared" ca="1" si="29"/>
        <v>Not included</v>
      </c>
      <c r="C706" s="1039"/>
      <c r="D706" s="1040" t="str" cm="1">
        <f t="array" aca="1" ref="D706" ca="1">IF(ISTEXT(AC706),INDIRECT(INDIRECT("A" &amp; (AA706)) &amp; "!C" &amp; AB706),"")</f>
        <v>Wafer Backside - Carrier Tape Application</v>
      </c>
      <c r="E706" s="1041"/>
      <c r="F706" s="1041"/>
      <c r="G706" s="1042"/>
      <c r="Z706" s="472" t="str" cm="1">
        <f t="array" aca="1" ref="Z706" ca="1">IF((B706=""),"Hide",IF(B706 = "Not included","Hide",IF(AND(B706&lt;&gt;"",(INDIRECT("Z"&amp; INDIRECT("AA" &amp; ROW()))="Show")),"Show","Hide")))</f>
        <v>Hide</v>
      </c>
      <c r="AA706" s="462">
        <f t="shared" si="27"/>
        <v>701</v>
      </c>
      <c r="AB706" s="462">
        <f t="shared" si="30"/>
        <v>9</v>
      </c>
      <c r="AC706" s="462" t="str" cm="1">
        <f t="array" aca="1" ref="AC706" ca="1">INDIRECT(INDIRECT("A" &amp; (AA706)) &amp; "!J" &amp; AB706)</f>
        <v>tbd</v>
      </c>
    </row>
    <row r="707" spans="1:29" s="461" customFormat="1" ht="14.65" hidden="1" customHeight="1" x14ac:dyDescent="0.3">
      <c r="A707" s="473"/>
      <c r="B707" s="1038" t="str">
        <f t="shared" ca="1" si="29"/>
        <v>Not included</v>
      </c>
      <c r="C707" s="1039"/>
      <c r="D707" s="1040" t="str" cm="1">
        <f t="array" aca="1" ref="D707" ca="1">IF(ISTEXT(AC707),INDIRECT(INDIRECT("A" &amp; (AA707)) &amp; "!C" &amp; AB707),"")</f>
        <v>Wafer Backside - Grind and Polish</v>
      </c>
      <c r="E707" s="1041"/>
      <c r="F707" s="1041"/>
      <c r="G707" s="1042"/>
      <c r="Z707" s="472" t="str" cm="1">
        <f t="array" aca="1" ref="Z707" ca="1">IF((B707=""),"Hide",IF(B707 = "Not included","Hide",IF(AND(B707&lt;&gt;"",(INDIRECT("Z"&amp; INDIRECT("AA" &amp; ROW()))="Show")),"Show","Hide")))</f>
        <v>Hide</v>
      </c>
      <c r="AA707" s="462">
        <f t="shared" si="27"/>
        <v>701</v>
      </c>
      <c r="AB707" s="462">
        <f t="shared" si="30"/>
        <v>10</v>
      </c>
      <c r="AC707" s="462" t="str" cm="1">
        <f t="array" aca="1" ref="AC707" ca="1">INDIRECT(INDIRECT("A" &amp; (AA707)) &amp; "!J" &amp; AB707)</f>
        <v>tbd</v>
      </c>
    </row>
    <row r="708" spans="1:29" s="461" customFormat="1" ht="14.65" hidden="1" customHeight="1" x14ac:dyDescent="0.3">
      <c r="A708" s="473"/>
      <c r="B708" s="1038" t="str">
        <f t="shared" ca="1" si="29"/>
        <v>Not included</v>
      </c>
      <c r="C708" s="1039"/>
      <c r="D708" s="1040" t="str" cm="1">
        <f t="array" aca="1" ref="D708" ca="1">IF(ISTEXT(AC708),INDIRECT(INDIRECT("A" &amp; (AA708)) &amp; "!C" &amp; AB708),"")</f>
        <v>Wafer Backside - Carrier Tape Removal</v>
      </c>
      <c r="E708" s="1041"/>
      <c r="F708" s="1041"/>
      <c r="G708" s="1042"/>
      <c r="Z708" s="472" t="str" cm="1">
        <f t="array" aca="1" ref="Z708" ca="1">IF((B708=""),"Hide",IF(B708 = "Not included","Hide",IF(AND(B708&lt;&gt;"",(INDIRECT("Z"&amp; INDIRECT("AA" &amp; ROW()))="Show")),"Show","Hide")))</f>
        <v>Hide</v>
      </c>
      <c r="AA708" s="462">
        <f t="shared" si="27"/>
        <v>701</v>
      </c>
      <c r="AB708" s="462">
        <f t="shared" si="30"/>
        <v>11</v>
      </c>
      <c r="AC708" s="462" t="str" cm="1">
        <f t="array" aca="1" ref="AC708" ca="1">INDIRECT(INDIRECT("A" &amp; (AA708)) &amp; "!J" &amp; AB708)</f>
        <v>tbd</v>
      </c>
    </row>
    <row r="709" spans="1:29" s="461" customFormat="1" ht="14.65" hidden="1" customHeight="1" x14ac:dyDescent="0.3">
      <c r="A709" s="473"/>
      <c r="B709" s="1038" t="str">
        <f t="shared" ca="1" si="29"/>
        <v>Not included</v>
      </c>
      <c r="C709" s="1039"/>
      <c r="D709" s="1040" t="str" cm="1">
        <f t="array" aca="1" ref="D709" ca="1">IF(ISTEXT(AC709),INDIRECT(INDIRECT("A" &amp; (AA709)) &amp; "!C" &amp; AB709),"")</f>
        <v>Wafer Mounting</v>
      </c>
      <c r="E709" s="1041"/>
      <c r="F709" s="1041"/>
      <c r="G709" s="1042"/>
      <c r="Z709" s="472" t="str" cm="1">
        <f t="array" aca="1" ref="Z709" ca="1">IF((B709=""),"Hide",IF(B709 = "Not included","Hide",IF(AND(B709&lt;&gt;"",(INDIRECT("Z"&amp; INDIRECT("AA" &amp; ROW()))="Show")),"Show","Hide")))</f>
        <v>Hide</v>
      </c>
      <c r="AA709" s="462">
        <f t="shared" si="27"/>
        <v>701</v>
      </c>
      <c r="AB709" s="462">
        <f t="shared" si="30"/>
        <v>12</v>
      </c>
      <c r="AC709" s="462" t="str" cm="1">
        <f t="array" aca="1" ref="AC709" ca="1">INDIRECT(INDIRECT("A" &amp; (AA709)) &amp; "!J" &amp; AB709)</f>
        <v>tbd</v>
      </c>
    </row>
    <row r="710" spans="1:29" s="461" customFormat="1" ht="14.65" hidden="1" customHeight="1" x14ac:dyDescent="0.3">
      <c r="A710" s="473"/>
      <c r="B710" s="1038" t="str">
        <f t="shared" ca="1" si="29"/>
        <v>Not included</v>
      </c>
      <c r="C710" s="1039"/>
      <c r="D710" s="1040" t="str" cm="1">
        <f t="array" aca="1" ref="D710" ca="1">IF(ISTEXT(AC710),INDIRECT(INDIRECT("A" &amp; (AA710)) &amp; "!C" &amp; AB710),"")</f>
        <v>Wafer Dicing</v>
      </c>
      <c r="E710" s="1041"/>
      <c r="F710" s="1041"/>
      <c r="G710" s="1042"/>
      <c r="Z710" s="472" t="str" cm="1">
        <f t="array" aca="1" ref="Z710" ca="1">IF((B710=""),"Hide",IF(B710 = "Not included","Hide",IF(AND(B710&lt;&gt;"",(INDIRECT("Z"&amp; INDIRECT("AA" &amp; ROW()))="Show")),"Show","Hide")))</f>
        <v>Hide</v>
      </c>
      <c r="AA710" s="462">
        <f t="shared" si="27"/>
        <v>701</v>
      </c>
      <c r="AB710" s="462">
        <f t="shared" si="30"/>
        <v>13</v>
      </c>
      <c r="AC710" s="462" t="str" cm="1">
        <f t="array" aca="1" ref="AC710" ca="1">INDIRECT(INDIRECT("A" &amp; (AA710)) &amp; "!J" &amp; AB710)</f>
        <v>tbd</v>
      </c>
    </row>
    <row r="711" spans="1:29" s="461" customFormat="1" ht="14.65" hidden="1" customHeight="1" x14ac:dyDescent="0.3">
      <c r="A711" s="473"/>
      <c r="B711" s="1038" t="str">
        <f t="shared" ca="1" si="29"/>
        <v>Not included</v>
      </c>
      <c r="C711" s="1039"/>
      <c r="D711" s="1040" t="str" cm="1">
        <f t="array" aca="1" ref="D711" ca="1">IF(ISTEXT(AC711),INDIRECT(INDIRECT("A" &amp; (AA711)) &amp; "!C" &amp; AB711),"")</f>
        <v>Die Bonding</v>
      </c>
      <c r="E711" s="1041"/>
      <c r="F711" s="1041"/>
      <c r="G711" s="1042"/>
      <c r="Z711" s="472" t="str" cm="1">
        <f t="array" aca="1" ref="Z711" ca="1">IF((B711=""),"Hide",IF(B711 = "Not included","Hide",IF(AND(B711&lt;&gt;"",(INDIRECT("Z"&amp; INDIRECT("AA" &amp; ROW()))="Show")),"Show","Hide")))</f>
        <v>Hide</v>
      </c>
      <c r="AA711" s="462">
        <f t="shared" si="27"/>
        <v>701</v>
      </c>
      <c r="AB711" s="462">
        <f t="shared" si="30"/>
        <v>14</v>
      </c>
      <c r="AC711" s="462" t="str" cm="1">
        <f t="array" aca="1" ref="AC711" ca="1">INDIRECT(INDIRECT("A" &amp; (AA711)) &amp; "!J" &amp; AB711)</f>
        <v>tbd</v>
      </c>
    </row>
    <row r="712" spans="1:29" s="461" customFormat="1" ht="14.65" hidden="1" customHeight="1" x14ac:dyDescent="0.3">
      <c r="A712" s="473"/>
      <c r="B712" s="1038" t="str">
        <f t="shared" ca="1" si="29"/>
        <v>Not included</v>
      </c>
      <c r="C712" s="1039"/>
      <c r="D712" s="1040" t="str" cm="1">
        <f t="array" aca="1" ref="D712" ca="1">IF(ISTEXT(AC712),INDIRECT(INDIRECT("A" &amp; (AA712)) &amp; "!C" &amp; AB712),"")</f>
        <v>Wire Bonding</v>
      </c>
      <c r="E712" s="1041"/>
      <c r="F712" s="1041"/>
      <c r="G712" s="1042"/>
      <c r="Z712" s="472" t="str" cm="1">
        <f t="array" aca="1" ref="Z712" ca="1">IF((B712=""),"Hide",IF(B712 = "Not included","Hide",IF(AND(B712&lt;&gt;"",(INDIRECT("Z"&amp; INDIRECT("AA" &amp; ROW()))="Show")),"Show","Hide")))</f>
        <v>Hide</v>
      </c>
      <c r="AA712" s="462">
        <f t="shared" si="27"/>
        <v>701</v>
      </c>
      <c r="AB712" s="462">
        <f t="shared" si="30"/>
        <v>15</v>
      </c>
      <c r="AC712" s="462" t="str" cm="1">
        <f t="array" aca="1" ref="AC712" ca="1">INDIRECT(INDIRECT("A" &amp; (AA712)) &amp; "!J" &amp; AB712)</f>
        <v>tbd</v>
      </c>
    </row>
    <row r="713" spans="1:29" s="461" customFormat="1" ht="14.65" hidden="1" customHeight="1" x14ac:dyDescent="0.3">
      <c r="A713" s="473"/>
      <c r="B713" s="1038" t="str">
        <f t="shared" ca="1" si="29"/>
        <v>Not included</v>
      </c>
      <c r="C713" s="1039"/>
      <c r="D713" s="1040" t="str" cm="1">
        <f t="array" aca="1" ref="D713" ca="1">IF(ISTEXT(AC713),INDIRECT(INDIRECT("A" &amp; (AA713)) &amp; "!C" &amp; AB713),"")</f>
        <v>Encapsulation</v>
      </c>
      <c r="E713" s="1041"/>
      <c r="F713" s="1041"/>
      <c r="G713" s="1042"/>
      <c r="Z713" s="472" t="str" cm="1">
        <f t="array" aca="1" ref="Z713" ca="1">IF((B713=""),"Hide",IF(B713 = "Not included","Hide",IF(AND(B713&lt;&gt;"",(INDIRECT("Z"&amp; INDIRECT("AA" &amp; ROW()))="Show")),"Show","Hide")))</f>
        <v>Hide</v>
      </c>
      <c r="AA713" s="462">
        <f t="shared" si="27"/>
        <v>701</v>
      </c>
      <c r="AB713" s="462">
        <f t="shared" si="30"/>
        <v>16</v>
      </c>
      <c r="AC713" s="462" t="str" cm="1">
        <f t="array" aca="1" ref="AC713" ca="1">INDIRECT(INDIRECT("A" &amp; (AA713)) &amp; "!J" &amp; AB713)</f>
        <v>tbd</v>
      </c>
    </row>
    <row r="714" spans="1:29" s="461" customFormat="1" ht="14.65" hidden="1" customHeight="1" x14ac:dyDescent="0.3">
      <c r="A714" s="473"/>
      <c r="B714" s="1038" t="str">
        <f t="shared" ca="1" si="29"/>
        <v>Not included</v>
      </c>
      <c r="C714" s="1039"/>
      <c r="D714" s="1040" t="str" cm="1">
        <f t="array" aca="1" ref="D714" ca="1">IF(ISTEXT(AC714),INDIRECT(INDIRECT("A" &amp; (AA714)) &amp; "!C" &amp; AB714),"")</f>
        <v>Flip Chip Bonding</v>
      </c>
      <c r="E714" s="1041"/>
      <c r="F714" s="1041"/>
      <c r="G714" s="1042"/>
      <c r="Z714" s="472" t="str" cm="1">
        <f t="array" aca="1" ref="Z714" ca="1">IF((B714=""),"Hide",IF(B714 = "Not included","Hide",IF(AND(B714&lt;&gt;"",(INDIRECT("Z"&amp; INDIRECT("AA" &amp; ROW()))="Show")),"Show","Hide")))</f>
        <v>Hide</v>
      </c>
      <c r="AA714" s="462">
        <f t="shared" ref="AA714:AA777" si="31">QUOTIENT(ROW(),100)*100 + 1</f>
        <v>701</v>
      </c>
      <c r="AB714" s="462">
        <f t="shared" si="30"/>
        <v>17</v>
      </c>
      <c r="AC714" s="462" t="str" cm="1">
        <f t="array" aca="1" ref="AC714" ca="1">INDIRECT(INDIRECT("A" &amp; (AA714)) &amp; "!J" &amp; AB714)</f>
        <v>tbd</v>
      </c>
    </row>
    <row r="715" spans="1:29" s="461" customFormat="1" ht="14.65" hidden="1" customHeight="1" x14ac:dyDescent="0.3">
      <c r="A715" s="473"/>
      <c r="B715" s="1038" t="str">
        <f t="shared" ca="1" si="29"/>
        <v>Not included</v>
      </c>
      <c r="C715" s="1039"/>
      <c r="D715" s="1040" t="str" cm="1">
        <f t="array" aca="1" ref="D715" ca="1">IF(ISTEXT(AC715),INDIRECT(INDIRECT("A" &amp; (AA715)) &amp; "!C" &amp; AB715),"")</f>
        <v>Underfiller curing</v>
      </c>
      <c r="E715" s="1041"/>
      <c r="F715" s="1041"/>
      <c r="G715" s="1042"/>
      <c r="Z715" s="472" t="str" cm="1">
        <f t="array" aca="1" ref="Z715" ca="1">IF((B715=""),"Hide",IF(B715 = "Not included","Hide",IF(AND(B715&lt;&gt;"",(INDIRECT("Z"&amp; INDIRECT("AA" &amp; ROW()))="Show")),"Show","Hide")))</f>
        <v>Hide</v>
      </c>
      <c r="AA715" s="462">
        <f t="shared" si="31"/>
        <v>701</v>
      </c>
      <c r="AB715" s="462">
        <f t="shared" si="30"/>
        <v>18</v>
      </c>
      <c r="AC715" s="462" t="str" cm="1">
        <f t="array" aca="1" ref="AC715" ca="1">INDIRECT(INDIRECT("A" &amp; (AA715)) &amp; "!J" &amp; AB715)</f>
        <v>tbd</v>
      </c>
    </row>
    <row r="716" spans="1:29" s="461" customFormat="1" ht="14.65" hidden="1" customHeight="1" x14ac:dyDescent="0.3">
      <c r="A716" s="473"/>
      <c r="B716" s="1038" t="str">
        <f t="shared" ca="1" si="29"/>
        <v>Not included</v>
      </c>
      <c r="C716" s="1039"/>
      <c r="D716" s="1040" t="str" cm="1">
        <f t="array" aca="1" ref="D716" ca="1">IF(ISTEXT(AC716),INDIRECT(INDIRECT("A" &amp; (AA716)) &amp; "!C" &amp; AB716),"")</f>
        <v>Connecting additional Components</v>
      </c>
      <c r="E716" s="1041"/>
      <c r="F716" s="1041"/>
      <c r="G716" s="1042"/>
      <c r="Z716" s="472" t="str" cm="1">
        <f t="array" aca="1" ref="Z716" ca="1">IF((B716=""),"Hide",IF(B716 = "Not included","Hide",IF(AND(B716&lt;&gt;"",(INDIRECT("Z"&amp; INDIRECT("AA" &amp; ROW()))="Show")),"Show","Hide")))</f>
        <v>Hide</v>
      </c>
      <c r="AA716" s="462">
        <f t="shared" si="31"/>
        <v>701</v>
      </c>
      <c r="AB716" s="462">
        <f t="shared" si="30"/>
        <v>19</v>
      </c>
      <c r="AC716" s="462" t="str" cm="1">
        <f t="array" aca="1" ref="AC716" ca="1">INDIRECT(INDIRECT("A" &amp; (AA716)) &amp; "!J" &amp; AB716)</f>
        <v>tbd</v>
      </c>
    </row>
    <row r="717" spans="1:29" s="461" customFormat="1" ht="14.65" hidden="1" customHeight="1" x14ac:dyDescent="0.3">
      <c r="A717" s="473"/>
      <c r="B717" s="1038" t="str">
        <f t="shared" ca="1" si="29"/>
        <v>Not included</v>
      </c>
      <c r="C717" s="1039"/>
      <c r="D717" s="1040" t="str" cm="1">
        <f t="array" aca="1" ref="D717" ca="1">IF(ISTEXT(AC717),INDIRECT(INDIRECT("A" &amp; (AA717)) &amp; "!C" &amp; AB717),"")</f>
        <v>Electrical Test</v>
      </c>
      <c r="E717" s="1041"/>
      <c r="F717" s="1041"/>
      <c r="G717" s="1042"/>
      <c r="Z717" s="472" t="str" cm="1">
        <f t="array" aca="1" ref="Z717" ca="1">IF((B717=""),"Hide",IF(B717 = "Not included","Hide",IF(AND(B717&lt;&gt;"",(INDIRECT("Z"&amp; INDIRECT("AA" &amp; ROW()))="Show")),"Show","Hide")))</f>
        <v>Hide</v>
      </c>
      <c r="AA717" s="462">
        <f t="shared" si="31"/>
        <v>701</v>
      </c>
      <c r="AB717" s="462">
        <f t="shared" si="30"/>
        <v>20</v>
      </c>
      <c r="AC717" s="462" t="str" cm="1">
        <f t="array" aca="1" ref="AC717" ca="1">INDIRECT(INDIRECT("A" &amp; (AA717)) &amp; "!J" &amp; AB717)</f>
        <v>tbd</v>
      </c>
    </row>
    <row r="718" spans="1:29" s="461" customFormat="1" ht="14.65" hidden="1" customHeight="1" x14ac:dyDescent="0.3">
      <c r="A718" s="473"/>
      <c r="B718" s="1038" t="str">
        <f t="shared" ca="1" si="29"/>
        <v>Not included</v>
      </c>
      <c r="C718" s="1039"/>
      <c r="D718" s="1040" t="str" cm="1">
        <f t="array" aca="1" ref="D718" ca="1">IF(ISTEXT(AC718),INDIRECT(INDIRECT("A" &amp; (AA718)) &amp; "!C" &amp; AB718),"")</f>
        <v>OS Loading</v>
      </c>
      <c r="E718" s="1041"/>
      <c r="F718" s="1041"/>
      <c r="G718" s="1042"/>
      <c r="Z718" s="472" t="str" cm="1">
        <f t="array" aca="1" ref="Z718" ca="1">IF((B718=""),"Hide",IF(B718 = "Not included","Hide",IF(AND(B718&lt;&gt;"",(INDIRECT("Z"&amp; INDIRECT("AA" &amp; ROW()))="Show")),"Show","Hide")))</f>
        <v>Hide</v>
      </c>
      <c r="AA718" s="462">
        <f t="shared" si="31"/>
        <v>701</v>
      </c>
      <c r="AB718" s="462">
        <f t="shared" si="30"/>
        <v>21</v>
      </c>
      <c r="AC718" s="462" t="str" cm="1">
        <f t="array" aca="1" ref="AC718" ca="1">INDIRECT(INDIRECT("A" &amp; (AA718)) &amp; "!J" &amp; AB718)</f>
        <v>tbd</v>
      </c>
    </row>
    <row r="719" spans="1:29" s="461" customFormat="1" ht="14.65" hidden="1" customHeight="1" x14ac:dyDescent="0.3">
      <c r="A719" s="473"/>
      <c r="B719" s="1038" t="str">
        <f t="shared" ca="1" si="29"/>
        <v>Not included</v>
      </c>
      <c r="C719" s="1039"/>
      <c r="D719" s="1040" t="str" cm="1">
        <f t="array" aca="1" ref="D719" ca="1">IF(ISTEXT(AC719),INDIRECT(INDIRECT("A" &amp; (AA719)) &amp; "!C" &amp; AB719),"")</f>
        <v>Other Process Steps</v>
      </c>
      <c r="E719" s="1041"/>
      <c r="F719" s="1041"/>
      <c r="G719" s="1042"/>
      <c r="Z719" s="472" t="str" cm="1">
        <f t="array" aca="1" ref="Z719" ca="1">IF((B719=""),"Hide",IF(B719 = "Not included","Hide",IF(AND(B719&lt;&gt;"",(INDIRECT("Z"&amp; INDIRECT("AA" &amp; ROW()))="Show")),"Show","Hide")))</f>
        <v>Hide</v>
      </c>
      <c r="AA719" s="462">
        <f t="shared" si="31"/>
        <v>701</v>
      </c>
      <c r="AB719" s="462">
        <f t="shared" si="30"/>
        <v>22</v>
      </c>
      <c r="AC719" s="462" t="str" cm="1">
        <f t="array" aca="1" ref="AC719" ca="1">INDIRECT(INDIRECT("A" &amp; (AA719)) &amp; "!J" &amp; AB719)</f>
        <v>tbd</v>
      </c>
    </row>
    <row r="720" spans="1:29" s="461" customFormat="1" ht="14.65" hidden="1" customHeight="1" x14ac:dyDescent="0.3">
      <c r="A720" s="473"/>
      <c r="B720" s="1038" t="str">
        <f t="shared" ca="1" si="29"/>
        <v>Not included</v>
      </c>
      <c r="C720" s="1039"/>
      <c r="D720" s="1040" t="str" cm="1">
        <f t="array" aca="1" ref="D720" ca="1">IF(ISTEXT(AC720),INDIRECT(INDIRECT("A" &amp; (AA720)) &amp; "!C" &amp; AB720),"")</f>
        <v>Periodic (daily, weekly, etc) controls by Operator, QC, etc, not mentioned above</v>
      </c>
      <c r="E720" s="1041"/>
      <c r="F720" s="1041"/>
      <c r="G720" s="1042"/>
      <c r="Z720" s="472" t="str" cm="1">
        <f t="array" aca="1" ref="Z720" ca="1">IF((B720=""),"Hide",IF(B720 = "Not included","Hide",IF(AND(B720&lt;&gt;"",(INDIRECT("Z"&amp; INDIRECT("AA" &amp; ROW()))="Show")),"Show","Hide")))</f>
        <v>Hide</v>
      </c>
      <c r="AA720" s="462">
        <f t="shared" si="31"/>
        <v>701</v>
      </c>
      <c r="AB720" s="462">
        <f t="shared" si="30"/>
        <v>23</v>
      </c>
      <c r="AC720" s="462" t="str" cm="1">
        <f t="array" aca="1" ref="AC720" ca="1">INDIRECT(INDIRECT("A" &amp; (AA720)) &amp; "!J" &amp; AB720)</f>
        <v>tbd</v>
      </c>
    </row>
    <row r="721" spans="1:29" s="461" customFormat="1" ht="14.65" hidden="1" customHeight="1" x14ac:dyDescent="0.3">
      <c r="A721" s="473"/>
      <c r="B721" s="1038" t="str">
        <f t="shared" ca="1" si="29"/>
        <v>Not included</v>
      </c>
      <c r="C721" s="1039"/>
      <c r="D721" s="1040" t="str" cm="1">
        <f t="array" aca="1" ref="D721" ca="1">IF(ISTEXT(AC721),INDIRECT(INDIRECT("A" &amp; (AA721)) &amp; "!C" &amp; AB721),"")</f>
        <v>Maintenance Controls, eg weekly and monthly controls by Maintenance, not mentioned above</v>
      </c>
      <c r="E721" s="1041"/>
      <c r="F721" s="1041"/>
      <c r="G721" s="1042"/>
      <c r="Z721" s="472" t="str" cm="1">
        <f t="array" aca="1" ref="Z721" ca="1">IF((B721=""),"Hide",IF(B721 = "Not included","Hide",IF(AND(B721&lt;&gt;"",(INDIRECT("Z"&amp; INDIRECT("AA" &amp; ROW()))="Show")),"Show","Hide")))</f>
        <v>Hide</v>
      </c>
      <c r="AA721" s="462">
        <f t="shared" si="31"/>
        <v>701</v>
      </c>
      <c r="AB721" s="462">
        <f t="shared" si="30"/>
        <v>24</v>
      </c>
      <c r="AC721" s="462" t="str" cm="1">
        <f t="array" aca="1" ref="AC721" ca="1">INDIRECT(INDIRECT("A" &amp; (AA721)) &amp; "!J" &amp; AB721)</f>
        <v>tbd</v>
      </c>
    </row>
    <row r="722" spans="1:29" s="461" customFormat="1" ht="14.65" hidden="1" customHeight="1" x14ac:dyDescent="0.3">
      <c r="A722" s="473"/>
      <c r="B722" s="1038" t="str">
        <f t="shared" ca="1" si="29"/>
        <v/>
      </c>
      <c r="C722" s="1039"/>
      <c r="D722" s="1040" t="str" cm="1">
        <f t="array" aca="1" ref="D722" ca="1">IF(ISTEXT(AC722),INDIRECT(INDIRECT("A" &amp; (AA722)) &amp; "!C" &amp; AB722),"")</f>
        <v/>
      </c>
      <c r="E722" s="1041"/>
      <c r="F722" s="1041"/>
      <c r="G722" s="1042"/>
      <c r="Z722" s="472" t="str" cm="1">
        <f t="array" aca="1" ref="Z722" ca="1">IF((B722=""),"Hide",IF(B722 = "Not included","Hide",IF(AND(B722&lt;&gt;"",(INDIRECT("Z"&amp; INDIRECT("AA" &amp; ROW()))="Show")),"Show","Hide")))</f>
        <v>Hide</v>
      </c>
      <c r="AA722" s="462">
        <f t="shared" si="31"/>
        <v>701</v>
      </c>
      <c r="AB722" s="462">
        <f t="shared" si="30"/>
        <v>25</v>
      </c>
      <c r="AC722" s="462" cm="1">
        <f t="array" aca="1" ref="AC722" ca="1">INDIRECT(INDIRECT("A" &amp; (AA722)) &amp; "!J" &amp; AB722)</f>
        <v>0</v>
      </c>
    </row>
    <row r="723" spans="1:29" s="461" customFormat="1" ht="14.65" hidden="1" customHeight="1" x14ac:dyDescent="0.3">
      <c r="A723" s="473"/>
      <c r="B723" s="1038" t="str">
        <f t="shared" ca="1" si="29"/>
        <v/>
      </c>
      <c r="C723" s="1039"/>
      <c r="D723" s="1040" t="str" cm="1">
        <f t="array" aca="1" ref="D723" ca="1">IF(ISTEXT(AC723),INDIRECT(INDIRECT("A" &amp; (AA723)) &amp; "!C" &amp; AB723),"")</f>
        <v/>
      </c>
      <c r="E723" s="1041"/>
      <c r="F723" s="1041"/>
      <c r="G723" s="1042"/>
      <c r="Z723" s="472" t="str" cm="1">
        <f t="array" aca="1" ref="Z723" ca="1">IF((B723=""),"Hide",IF(B723 = "Not included","Hide",IF(AND(B723&lt;&gt;"",(INDIRECT("Z"&amp; INDIRECT("AA" &amp; ROW()))="Show")),"Show","Hide")))</f>
        <v>Hide</v>
      </c>
      <c r="AA723" s="462">
        <f t="shared" si="31"/>
        <v>701</v>
      </c>
      <c r="AB723" s="462">
        <f t="shared" si="30"/>
        <v>26</v>
      </c>
      <c r="AC723" s="462" cm="1">
        <f t="array" aca="1" ref="AC723" ca="1">INDIRECT(INDIRECT("A" &amp; (AA723)) &amp; "!J" &amp; AB723)</f>
        <v>0</v>
      </c>
    </row>
    <row r="724" spans="1:29" s="461" customFormat="1" ht="14.65" hidden="1" customHeight="1" x14ac:dyDescent="0.3">
      <c r="A724" s="473"/>
      <c r="B724" s="1038" t="str">
        <f t="shared" ca="1" si="29"/>
        <v/>
      </c>
      <c r="C724" s="1039"/>
      <c r="D724" s="1040" t="str" cm="1">
        <f t="array" aca="1" ref="D724" ca="1">IF(ISTEXT(AC724),INDIRECT(INDIRECT("A" &amp; (AA724)) &amp; "!C" &amp; AB724),"")</f>
        <v/>
      </c>
      <c r="E724" s="1041"/>
      <c r="F724" s="1041"/>
      <c r="G724" s="1042"/>
      <c r="Z724" s="472" t="str" cm="1">
        <f t="array" aca="1" ref="Z724" ca="1">IF((B724=""),"Hide",IF(B724 = "Not included","Hide",IF(AND(B724&lt;&gt;"",(INDIRECT("Z"&amp; INDIRECT("AA" &amp; ROW()))="Show")),"Show","Hide")))</f>
        <v>Hide</v>
      </c>
      <c r="AA724" s="462">
        <f t="shared" si="31"/>
        <v>701</v>
      </c>
      <c r="AB724" s="462">
        <f t="shared" si="30"/>
        <v>27</v>
      </c>
      <c r="AC724" s="462" cm="1">
        <f t="array" aca="1" ref="AC724" ca="1">INDIRECT(INDIRECT("A" &amp; (AA724)) &amp; "!J" &amp; AB724)</f>
        <v>0</v>
      </c>
    </row>
    <row r="725" spans="1:29" s="461" customFormat="1" ht="14.65" hidden="1" customHeight="1" x14ac:dyDescent="0.3">
      <c r="A725" s="473"/>
      <c r="B725" s="1038" t="str">
        <f t="shared" ca="1" si="29"/>
        <v/>
      </c>
      <c r="C725" s="1039"/>
      <c r="D725" s="1040" t="str" cm="1">
        <f t="array" aca="1" ref="D725" ca="1">IF(ISTEXT(AC725),INDIRECT(INDIRECT("A" &amp; (AA725)) &amp; "!C" &amp; AB725),"")</f>
        <v/>
      </c>
      <c r="E725" s="1041"/>
      <c r="F725" s="1041"/>
      <c r="G725" s="1042"/>
      <c r="Z725" s="472" t="str" cm="1">
        <f t="array" aca="1" ref="Z725" ca="1">IF((B725=""),"Hide",IF(B725 = "Not included","Hide",IF(AND(B725&lt;&gt;"",(INDIRECT("Z"&amp; INDIRECT("AA" &amp; ROW()))="Show")),"Show","Hide")))</f>
        <v>Hide</v>
      </c>
      <c r="AA725" s="462">
        <f t="shared" si="31"/>
        <v>701</v>
      </c>
      <c r="AB725" s="462">
        <f t="shared" si="30"/>
        <v>28</v>
      </c>
      <c r="AC725" s="462" cm="1">
        <f t="array" aca="1" ref="AC725" ca="1">INDIRECT(INDIRECT("A" &amp; (AA725)) &amp; "!J" &amp; AB725)</f>
        <v>0</v>
      </c>
    </row>
    <row r="726" spans="1:29" s="461" customFormat="1" ht="14.65" hidden="1" customHeight="1" x14ac:dyDescent="0.3">
      <c r="A726" s="473"/>
      <c r="B726" s="1038" t="str">
        <f t="shared" ca="1" si="29"/>
        <v/>
      </c>
      <c r="C726" s="1039"/>
      <c r="D726" s="1040" t="str" cm="1">
        <f t="array" aca="1" ref="D726" ca="1">IF(ISTEXT(AC726),INDIRECT(INDIRECT("A" &amp; (AA726)) &amp; "!C" &amp; AB726),"")</f>
        <v/>
      </c>
      <c r="E726" s="1041"/>
      <c r="F726" s="1041"/>
      <c r="G726" s="1042"/>
      <c r="Z726" s="472" t="str" cm="1">
        <f t="array" aca="1" ref="Z726" ca="1">IF((B726=""),"Hide",IF(B726 = "Not included","Hide",IF(AND(B726&lt;&gt;"",(INDIRECT("Z"&amp; INDIRECT("AA" &amp; ROW()))="Show")),"Show","Hide")))</f>
        <v>Hide</v>
      </c>
      <c r="AA726" s="462">
        <f t="shared" si="31"/>
        <v>701</v>
      </c>
      <c r="AB726" s="462">
        <f t="shared" si="30"/>
        <v>29</v>
      </c>
      <c r="AC726" s="462" cm="1">
        <f t="array" aca="1" ref="AC726" ca="1">INDIRECT(INDIRECT("A" &amp; (AA726)) &amp; "!J" &amp; AB726)</f>
        <v>0</v>
      </c>
    </row>
    <row r="727" spans="1:29" s="461" customFormat="1" ht="14.65" hidden="1" customHeight="1" x14ac:dyDescent="0.3">
      <c r="A727" s="473"/>
      <c r="B727" s="1038" t="str">
        <f t="shared" ca="1" si="29"/>
        <v/>
      </c>
      <c r="C727" s="1039"/>
      <c r="D727" s="1040" t="str" cm="1">
        <f t="array" aca="1" ref="D727" ca="1">IF(ISTEXT(AC727),INDIRECT(INDIRECT("A" &amp; (AA727)) &amp; "!C" &amp; AB727),"")</f>
        <v/>
      </c>
      <c r="E727" s="1041"/>
      <c r="F727" s="1041"/>
      <c r="G727" s="1042"/>
      <c r="Z727" s="472" t="str" cm="1">
        <f t="array" aca="1" ref="Z727" ca="1">IF((B727=""),"Hide",IF(B727 = "Not included","Hide",IF(AND(B727&lt;&gt;"",(INDIRECT("Z"&amp; INDIRECT("AA" &amp; ROW()))="Show")),"Show","Hide")))</f>
        <v>Hide</v>
      </c>
      <c r="AA727" s="462">
        <f t="shared" si="31"/>
        <v>701</v>
      </c>
      <c r="AB727" s="462">
        <f t="shared" si="30"/>
        <v>30</v>
      </c>
      <c r="AC727" s="462" cm="1">
        <f t="array" aca="1" ref="AC727" ca="1">INDIRECT(INDIRECT("A" &amp; (AA727)) &amp; "!J" &amp; AB727)</f>
        <v>0</v>
      </c>
    </row>
    <row r="728" spans="1:29" s="461" customFormat="1" ht="14.65" hidden="1" customHeight="1" x14ac:dyDescent="0.3">
      <c r="A728" s="473"/>
      <c r="B728" s="1038" t="str">
        <f t="shared" ca="1" si="29"/>
        <v/>
      </c>
      <c r="C728" s="1039"/>
      <c r="D728" s="1040" t="str" cm="1">
        <f t="array" aca="1" ref="D728" ca="1">IF(ISTEXT(AC728),INDIRECT(INDIRECT("A" &amp; (AA728)) &amp; "!C" &amp; AB728),"")</f>
        <v/>
      </c>
      <c r="E728" s="1041"/>
      <c r="F728" s="1041"/>
      <c r="G728" s="1042"/>
      <c r="Z728" s="472" t="str" cm="1">
        <f t="array" aca="1" ref="Z728" ca="1">IF((B728=""),"Hide",IF(B728 = "Not included","Hide",IF(AND(B728&lt;&gt;"",(INDIRECT("Z"&amp; INDIRECT("AA" &amp; ROW()))="Show")),"Show","Hide")))</f>
        <v>Hide</v>
      </c>
      <c r="AA728" s="462">
        <f t="shared" si="31"/>
        <v>701</v>
      </c>
      <c r="AB728" s="462">
        <f t="shared" si="30"/>
        <v>31</v>
      </c>
      <c r="AC728" s="462" cm="1">
        <f t="array" aca="1" ref="AC728" ca="1">INDIRECT(INDIRECT("A" &amp; (AA728)) &amp; "!J" &amp; AB728)</f>
        <v>0</v>
      </c>
    </row>
    <row r="729" spans="1:29" s="461" customFormat="1" ht="14.65" hidden="1" customHeight="1" x14ac:dyDescent="0.3">
      <c r="A729" s="473"/>
      <c r="B729" s="1038" t="str">
        <f t="shared" ca="1" si="29"/>
        <v/>
      </c>
      <c r="C729" s="1039"/>
      <c r="D729" s="1040" t="str" cm="1">
        <f t="array" aca="1" ref="D729" ca="1">IF(ISTEXT(AC729),INDIRECT(INDIRECT("A" &amp; (AA729)) &amp; "!C" &amp; AB729),"")</f>
        <v/>
      </c>
      <c r="E729" s="1041"/>
      <c r="F729" s="1041"/>
      <c r="G729" s="1042"/>
      <c r="Z729" s="472" t="str" cm="1">
        <f t="array" aca="1" ref="Z729" ca="1">IF((B729=""),"Hide",IF(B729 = "Not included","Hide",IF(AND(B729&lt;&gt;"",(INDIRECT("Z"&amp; INDIRECT("AA" &amp; ROW()))="Show")),"Show","Hide")))</f>
        <v>Hide</v>
      </c>
      <c r="AA729" s="462">
        <f t="shared" si="31"/>
        <v>701</v>
      </c>
      <c r="AB729" s="462">
        <f t="shared" si="30"/>
        <v>32</v>
      </c>
      <c r="AC729" s="462" cm="1">
        <f t="array" aca="1" ref="AC729" ca="1">INDIRECT(INDIRECT("A" &amp; (AA729)) &amp; "!J" &amp; AB729)</f>
        <v>0</v>
      </c>
    </row>
    <row r="730" spans="1:29" s="461" customFormat="1" ht="14.65" hidden="1" customHeight="1" x14ac:dyDescent="0.3">
      <c r="A730" s="473"/>
      <c r="B730" s="1038" t="str">
        <f t="shared" ca="1" si="29"/>
        <v/>
      </c>
      <c r="C730" s="1039"/>
      <c r="D730" s="1040" t="str" cm="1">
        <f t="array" aca="1" ref="D730" ca="1">IF(ISTEXT(AC730),INDIRECT(INDIRECT("A" &amp; (AA730)) &amp; "!C" &amp; AB730),"")</f>
        <v/>
      </c>
      <c r="E730" s="1041"/>
      <c r="F730" s="1041"/>
      <c r="G730" s="1042"/>
      <c r="Z730" s="472" t="str" cm="1">
        <f t="array" aca="1" ref="Z730" ca="1">IF((B730=""),"Hide",IF(B730 = "Not included","Hide",IF(AND(B730&lt;&gt;"",(INDIRECT("Z"&amp; INDIRECT("AA" &amp; ROW()))="Show")),"Show","Hide")))</f>
        <v>Hide</v>
      </c>
      <c r="AA730" s="462">
        <f t="shared" si="31"/>
        <v>701</v>
      </c>
      <c r="AB730" s="462">
        <f t="shared" si="30"/>
        <v>33</v>
      </c>
      <c r="AC730" s="462" cm="1">
        <f t="array" aca="1" ref="AC730" ca="1">INDIRECT(INDIRECT("A" &amp; (AA730)) &amp; "!J" &amp; AB730)</f>
        <v>0</v>
      </c>
    </row>
    <row r="731" spans="1:29" s="461" customFormat="1" ht="14.65" hidden="1" customHeight="1" x14ac:dyDescent="0.3">
      <c r="A731" s="473"/>
      <c r="B731" s="1038" t="str">
        <f t="shared" ca="1" si="29"/>
        <v/>
      </c>
      <c r="C731" s="1039"/>
      <c r="D731" s="1040" t="str" cm="1">
        <f t="array" aca="1" ref="D731" ca="1">IF(ISTEXT(AC731),INDIRECT(INDIRECT("A" &amp; (AA731)) &amp; "!C" &amp; AB731),"")</f>
        <v/>
      </c>
      <c r="E731" s="1041"/>
      <c r="F731" s="1041"/>
      <c r="G731" s="1042"/>
      <c r="Z731" s="472" t="str" cm="1">
        <f t="array" aca="1" ref="Z731" ca="1">IF((B731=""),"Hide",IF(B731 = "Not included","Hide",IF(AND(B731&lt;&gt;"",(INDIRECT("Z"&amp; INDIRECT("AA" &amp; ROW()))="Show")),"Show","Hide")))</f>
        <v>Hide</v>
      </c>
      <c r="AA731" s="462">
        <f t="shared" si="31"/>
        <v>701</v>
      </c>
      <c r="AB731" s="462">
        <f t="shared" si="30"/>
        <v>34</v>
      </c>
      <c r="AC731" s="462" cm="1">
        <f t="array" aca="1" ref="AC731" ca="1">INDIRECT(INDIRECT("A" &amp; (AA731)) &amp; "!J" &amp; AB731)</f>
        <v>0</v>
      </c>
    </row>
    <row r="732" spans="1:29" s="461" customFormat="1" ht="14.65" hidden="1" customHeight="1" x14ac:dyDescent="0.3">
      <c r="A732" s="473"/>
      <c r="B732" s="1038" t="str">
        <f t="shared" ca="1" si="29"/>
        <v/>
      </c>
      <c r="C732" s="1039"/>
      <c r="D732" s="1040" t="str" cm="1">
        <f t="array" aca="1" ref="D732" ca="1">IF(ISTEXT(AC732),INDIRECT(INDIRECT("A" &amp; (AA732)) &amp; "!C" &amp; AB732),"")</f>
        <v/>
      </c>
      <c r="E732" s="1041"/>
      <c r="F732" s="1041"/>
      <c r="G732" s="1042"/>
      <c r="Z732" s="472" t="str" cm="1">
        <f t="array" aca="1" ref="Z732" ca="1">IF((B732=""),"Hide",IF(B732 = "Not included","Hide",IF(AND(B732&lt;&gt;"",(INDIRECT("Z"&amp; INDIRECT("AA" &amp; ROW()))="Show")),"Show","Hide")))</f>
        <v>Hide</v>
      </c>
      <c r="AA732" s="462">
        <f t="shared" si="31"/>
        <v>701</v>
      </c>
      <c r="AB732" s="462">
        <f t="shared" si="30"/>
        <v>35</v>
      </c>
      <c r="AC732" s="462" cm="1">
        <f t="array" aca="1" ref="AC732" ca="1">INDIRECT(INDIRECT("A" &amp; (AA732)) &amp; "!J" &amp; AB732)</f>
        <v>0</v>
      </c>
    </row>
    <row r="733" spans="1:29" s="461" customFormat="1" ht="14.65" hidden="1" customHeight="1" x14ac:dyDescent="0.3">
      <c r="A733" s="473"/>
      <c r="B733" s="1038" t="str">
        <f t="shared" ca="1" si="29"/>
        <v/>
      </c>
      <c r="C733" s="1039"/>
      <c r="D733" s="1040" t="str" cm="1">
        <f t="array" aca="1" ref="D733" ca="1">IF(ISTEXT(AC733),INDIRECT(INDIRECT("A" &amp; (AA733)) &amp; "!C" &amp; AB733),"")</f>
        <v/>
      </c>
      <c r="E733" s="1041"/>
      <c r="F733" s="1041"/>
      <c r="G733" s="1042"/>
      <c r="Z733" s="472" t="str" cm="1">
        <f t="array" aca="1" ref="Z733" ca="1">IF((B733=""),"Hide",IF(B733 = "Not included","Hide",IF(AND(B733&lt;&gt;"",(INDIRECT("Z"&amp; INDIRECT("AA" &amp; ROW()))="Show")),"Show","Hide")))</f>
        <v>Hide</v>
      </c>
      <c r="AA733" s="462">
        <f t="shared" si="31"/>
        <v>701</v>
      </c>
      <c r="AB733" s="462">
        <f t="shared" si="30"/>
        <v>36</v>
      </c>
      <c r="AC733" s="462" cm="1">
        <f t="array" aca="1" ref="AC733" ca="1">INDIRECT(INDIRECT("A" &amp; (AA733)) &amp; "!J" &amp; AB733)</f>
        <v>0</v>
      </c>
    </row>
    <row r="734" spans="1:29" s="461" customFormat="1" ht="14.65" hidden="1" customHeight="1" x14ac:dyDescent="0.3">
      <c r="A734" s="473"/>
      <c r="B734" s="1038" t="str">
        <f t="shared" ca="1" si="29"/>
        <v/>
      </c>
      <c r="C734" s="1039"/>
      <c r="D734" s="1040" t="str" cm="1">
        <f t="array" aca="1" ref="D734" ca="1">IF(ISTEXT(AC734),INDIRECT(INDIRECT("A" &amp; (AA734)) &amp; "!C" &amp; AB734),"")</f>
        <v/>
      </c>
      <c r="E734" s="1041"/>
      <c r="F734" s="1041"/>
      <c r="G734" s="1042"/>
      <c r="Z734" s="472" t="str" cm="1">
        <f t="array" aca="1" ref="Z734" ca="1">IF((B734=""),"Hide",IF(B734 = "Not included","Hide",IF(AND(B734&lt;&gt;"",(INDIRECT("Z"&amp; INDIRECT("AA" &amp; ROW()))="Show")),"Show","Hide")))</f>
        <v>Hide</v>
      </c>
      <c r="AA734" s="462">
        <f t="shared" si="31"/>
        <v>701</v>
      </c>
      <c r="AB734" s="462">
        <f t="shared" si="30"/>
        <v>37</v>
      </c>
      <c r="AC734" s="462" cm="1">
        <f t="array" aca="1" ref="AC734" ca="1">INDIRECT(INDIRECT("A" &amp; (AA734)) &amp; "!J" &amp; AB734)</f>
        <v>0</v>
      </c>
    </row>
    <row r="735" spans="1:29" s="461" customFormat="1" ht="14.65" hidden="1" customHeight="1" x14ac:dyDescent="0.3">
      <c r="A735" s="473"/>
      <c r="B735" s="1038" t="str">
        <f t="shared" ca="1" si="29"/>
        <v/>
      </c>
      <c r="C735" s="1039"/>
      <c r="D735" s="1040" t="str" cm="1">
        <f t="array" aca="1" ref="D735" ca="1">IF(ISTEXT(AC735),INDIRECT(INDIRECT("A" &amp; (AA735)) &amp; "!C" &amp; AB735),"")</f>
        <v/>
      </c>
      <c r="E735" s="1041"/>
      <c r="F735" s="1041"/>
      <c r="G735" s="1042"/>
      <c r="Z735" s="472" t="str" cm="1">
        <f t="array" aca="1" ref="Z735" ca="1">IF((B735=""),"Hide",IF(B735 = "Not included","Hide",IF(AND(B735&lt;&gt;"",(INDIRECT("Z"&amp; INDIRECT("AA" &amp; ROW()))="Show")),"Show","Hide")))</f>
        <v>Hide</v>
      </c>
      <c r="AA735" s="462">
        <f t="shared" si="31"/>
        <v>701</v>
      </c>
      <c r="AB735" s="462">
        <f t="shared" si="30"/>
        <v>38</v>
      </c>
      <c r="AC735" s="462" cm="1">
        <f t="array" aca="1" ref="AC735" ca="1">INDIRECT(INDIRECT("A" &amp; (AA735)) &amp; "!J" &amp; AB735)</f>
        <v>0</v>
      </c>
    </row>
    <row r="736" spans="1:29" s="461" customFormat="1" ht="14.65" hidden="1" customHeight="1" x14ac:dyDescent="0.3">
      <c r="A736" s="473"/>
      <c r="B736" s="1038" t="str">
        <f t="shared" ca="1" si="29"/>
        <v/>
      </c>
      <c r="C736" s="1039"/>
      <c r="D736" s="1040" t="str" cm="1">
        <f t="array" aca="1" ref="D736" ca="1">IF(ISTEXT(AC736),INDIRECT(INDIRECT("A" &amp; (AA736)) &amp; "!C" &amp; AB736),"")</f>
        <v/>
      </c>
      <c r="E736" s="1041"/>
      <c r="F736" s="1041"/>
      <c r="G736" s="1042"/>
      <c r="Z736" s="472" t="str" cm="1">
        <f t="array" aca="1" ref="Z736" ca="1">IF((B736=""),"Hide",IF(B736 = "Not included","Hide",IF(AND(B736&lt;&gt;"",(INDIRECT("Z"&amp; INDIRECT("AA" &amp; ROW()))="Show")),"Show","Hide")))</f>
        <v>Hide</v>
      </c>
      <c r="AA736" s="462">
        <f t="shared" si="31"/>
        <v>701</v>
      </c>
      <c r="AB736" s="462">
        <f t="shared" si="30"/>
        <v>39</v>
      </c>
      <c r="AC736" s="462" cm="1">
        <f t="array" aca="1" ref="AC736" ca="1">INDIRECT(INDIRECT("A" &amp; (AA736)) &amp; "!J" &amp; AB736)</f>
        <v>0</v>
      </c>
    </row>
    <row r="737" spans="1:29" s="461" customFormat="1" ht="14.65" hidden="1" customHeight="1" x14ac:dyDescent="0.3">
      <c r="A737" s="473"/>
      <c r="B737" s="1038" t="str">
        <f t="shared" ca="1" si="29"/>
        <v/>
      </c>
      <c r="C737" s="1039"/>
      <c r="D737" s="1040" t="str" cm="1">
        <f t="array" aca="1" ref="D737" ca="1">IF(ISTEXT(AC737),INDIRECT(INDIRECT("A" &amp; (AA737)) &amp; "!C" &amp; AB737),"")</f>
        <v/>
      </c>
      <c r="E737" s="1041"/>
      <c r="F737" s="1041"/>
      <c r="G737" s="1042"/>
      <c r="Z737" s="472" t="str" cm="1">
        <f t="array" aca="1" ref="Z737" ca="1">IF((B737=""),"Hide",IF(B737 = "Not included","Hide",IF(AND(B737&lt;&gt;"",(INDIRECT("Z"&amp; INDIRECT("AA" &amp; ROW()))="Show")),"Show","Hide")))</f>
        <v>Hide</v>
      </c>
      <c r="AA737" s="462">
        <f t="shared" si="31"/>
        <v>701</v>
      </c>
      <c r="AB737" s="462">
        <f t="shared" si="30"/>
        <v>40</v>
      </c>
      <c r="AC737" s="462" cm="1">
        <f t="array" aca="1" ref="AC737" ca="1">INDIRECT(INDIRECT("A" &amp; (AA737)) &amp; "!J" &amp; AB737)</f>
        <v>0</v>
      </c>
    </row>
    <row r="738" spans="1:29" s="461" customFormat="1" ht="14.65" hidden="1" customHeight="1" x14ac:dyDescent="0.3">
      <c r="A738" s="473"/>
      <c r="B738" s="1038" t="str">
        <f t="shared" ca="1" si="29"/>
        <v/>
      </c>
      <c r="C738" s="1039"/>
      <c r="D738" s="1040" t="str" cm="1">
        <f t="array" aca="1" ref="D738" ca="1">IF(ISTEXT(AC738),INDIRECT(INDIRECT("A" &amp; (AA738)) &amp; "!C" &amp; AB738),"")</f>
        <v/>
      </c>
      <c r="E738" s="1041"/>
      <c r="F738" s="1041"/>
      <c r="G738" s="1042"/>
      <c r="Z738" s="472" t="str" cm="1">
        <f t="array" aca="1" ref="Z738" ca="1">IF((B738=""),"Hide",IF(B738 = "Not included","Hide",IF(AND(B738&lt;&gt;"",(INDIRECT("Z"&amp; INDIRECT("AA" &amp; ROW()))="Show")),"Show","Hide")))</f>
        <v>Hide</v>
      </c>
      <c r="AA738" s="462">
        <f t="shared" si="31"/>
        <v>701</v>
      </c>
      <c r="AB738" s="462">
        <f t="shared" si="30"/>
        <v>41</v>
      </c>
      <c r="AC738" s="462" cm="1">
        <f t="array" aca="1" ref="AC738" ca="1">INDIRECT(INDIRECT("A" &amp; (AA738)) &amp; "!J" &amp; AB738)</f>
        <v>0</v>
      </c>
    </row>
    <row r="739" spans="1:29" s="461" customFormat="1" ht="14.65" hidden="1" customHeight="1" x14ac:dyDescent="0.3">
      <c r="A739" s="473"/>
      <c r="B739" s="1038" t="str">
        <f t="shared" ca="1" si="29"/>
        <v/>
      </c>
      <c r="C739" s="1039"/>
      <c r="D739" s="1040" t="str" cm="1">
        <f t="array" aca="1" ref="D739" ca="1">IF(ISTEXT(AC739),INDIRECT(INDIRECT("A" &amp; (AA739)) &amp; "!C" &amp; AB739),"")</f>
        <v/>
      </c>
      <c r="E739" s="1041"/>
      <c r="F739" s="1041"/>
      <c r="G739" s="1042"/>
      <c r="Z739" s="472" t="str" cm="1">
        <f t="array" aca="1" ref="Z739" ca="1">IF((B739=""),"Hide",IF(B739 = "Not included","Hide",IF(AND(B739&lt;&gt;"",(INDIRECT("Z"&amp; INDIRECT("AA" &amp; ROW()))="Show")),"Show","Hide")))</f>
        <v>Hide</v>
      </c>
      <c r="AA739" s="462">
        <f t="shared" si="31"/>
        <v>701</v>
      </c>
      <c r="AB739" s="462">
        <f t="shared" si="30"/>
        <v>42</v>
      </c>
      <c r="AC739" s="462" cm="1">
        <f t="array" aca="1" ref="AC739" ca="1">INDIRECT(INDIRECT("A" &amp; (AA739)) &amp; "!J" &amp; AB739)</f>
        <v>0</v>
      </c>
    </row>
    <row r="740" spans="1:29" s="461" customFormat="1" ht="14.65" hidden="1" customHeight="1" x14ac:dyDescent="0.3">
      <c r="A740" s="473"/>
      <c r="B740" s="1038" t="str">
        <f t="shared" ca="1" si="29"/>
        <v/>
      </c>
      <c r="C740" s="1039"/>
      <c r="D740" s="1040" t="str" cm="1">
        <f t="array" aca="1" ref="D740" ca="1">IF(ISTEXT(AC740),INDIRECT(INDIRECT("A" &amp; (AA740)) &amp; "!C" &amp; AB740),"")</f>
        <v/>
      </c>
      <c r="E740" s="1041"/>
      <c r="F740" s="1041"/>
      <c r="G740" s="1042"/>
      <c r="Z740" s="472" t="str" cm="1">
        <f t="array" aca="1" ref="Z740" ca="1">IF((B740=""),"Hide",IF(B740 = "Not included","Hide",IF(AND(B740&lt;&gt;"",(INDIRECT("Z"&amp; INDIRECT("AA" &amp; ROW()))="Show")),"Show","Hide")))</f>
        <v>Hide</v>
      </c>
      <c r="AA740" s="462">
        <f t="shared" si="31"/>
        <v>701</v>
      </c>
      <c r="AB740" s="462">
        <f t="shared" si="30"/>
        <v>43</v>
      </c>
      <c r="AC740" s="462" cm="1">
        <f t="array" aca="1" ref="AC740" ca="1">INDIRECT(INDIRECT("A" &amp; (AA740)) &amp; "!J" &amp; AB740)</f>
        <v>0</v>
      </c>
    </row>
    <row r="741" spans="1:29" s="461" customFormat="1" ht="14.65" hidden="1" customHeight="1" x14ac:dyDescent="0.3">
      <c r="A741" s="473"/>
      <c r="B741" s="1038" t="str">
        <f t="shared" ca="1" si="29"/>
        <v/>
      </c>
      <c r="C741" s="1039"/>
      <c r="D741" s="1040" t="str" cm="1">
        <f t="array" aca="1" ref="D741" ca="1">IF(ISTEXT(AC741),INDIRECT(INDIRECT("A" &amp; (AA741)) &amp; "!C" &amp; AB741),"")</f>
        <v/>
      </c>
      <c r="E741" s="1041"/>
      <c r="F741" s="1041"/>
      <c r="G741" s="1042"/>
      <c r="Z741" s="472" t="str" cm="1">
        <f t="array" aca="1" ref="Z741" ca="1">IF((B741=""),"Hide",IF(B741 = "Not included","Hide",IF(AND(B741&lt;&gt;"",(INDIRECT("Z"&amp; INDIRECT("AA" &amp; ROW()))="Show")),"Show","Hide")))</f>
        <v>Hide</v>
      </c>
      <c r="AA741" s="462">
        <f t="shared" si="31"/>
        <v>701</v>
      </c>
      <c r="AB741" s="462">
        <f t="shared" si="30"/>
        <v>44</v>
      </c>
      <c r="AC741" s="462" cm="1">
        <f t="array" aca="1" ref="AC741" ca="1">INDIRECT(INDIRECT("A" &amp; (AA741)) &amp; "!J" &amp; AB741)</f>
        <v>0</v>
      </c>
    </row>
    <row r="742" spans="1:29" s="461" customFormat="1" ht="14.65" hidden="1" customHeight="1" x14ac:dyDescent="0.3">
      <c r="A742" s="473"/>
      <c r="B742" s="1038" t="str">
        <f t="shared" ca="1" si="29"/>
        <v/>
      </c>
      <c r="C742" s="1039"/>
      <c r="D742" s="1040" t="str" cm="1">
        <f t="array" aca="1" ref="D742" ca="1">IF(ISTEXT(AC742),INDIRECT(INDIRECT("A" &amp; (AA742)) &amp; "!C" &amp; AB742),"")</f>
        <v/>
      </c>
      <c r="E742" s="1041"/>
      <c r="F742" s="1041"/>
      <c r="G742" s="1042"/>
      <c r="Z742" s="472" t="str" cm="1">
        <f t="array" aca="1" ref="Z742" ca="1">IF((B742=""),"Hide",IF(B742 = "Not included","Hide",IF(AND(B742&lt;&gt;"",(INDIRECT("Z"&amp; INDIRECT("AA" &amp; ROW()))="Show")),"Show","Hide")))</f>
        <v>Hide</v>
      </c>
      <c r="AA742" s="462">
        <f t="shared" si="31"/>
        <v>701</v>
      </c>
      <c r="AB742" s="462">
        <f t="shared" si="30"/>
        <v>45</v>
      </c>
      <c r="AC742" s="462" cm="1">
        <f t="array" aca="1" ref="AC742" ca="1">INDIRECT(INDIRECT("A" &amp; (AA742)) &amp; "!J" &amp; AB742)</f>
        <v>0</v>
      </c>
    </row>
    <row r="743" spans="1:29" s="461" customFormat="1" ht="14.65" hidden="1" customHeight="1" x14ac:dyDescent="0.3">
      <c r="A743" s="473"/>
      <c r="B743" s="1038" t="str">
        <f t="shared" ca="1" si="29"/>
        <v/>
      </c>
      <c r="C743" s="1039"/>
      <c r="D743" s="1040" t="str" cm="1">
        <f t="array" aca="1" ref="D743" ca="1">IF(ISTEXT(AC743),INDIRECT(INDIRECT("A" &amp; (AA743)) &amp; "!C" &amp; AB743),"")</f>
        <v/>
      </c>
      <c r="E743" s="1041"/>
      <c r="F743" s="1041"/>
      <c r="G743" s="1042"/>
      <c r="Z743" s="472" t="str" cm="1">
        <f t="array" aca="1" ref="Z743" ca="1">IF((B743=""),"Hide",IF(B743 = "Not included","Hide",IF(AND(B743&lt;&gt;"",(INDIRECT("Z"&amp; INDIRECT("AA" &amp; ROW()))="Show")),"Show","Hide")))</f>
        <v>Hide</v>
      </c>
      <c r="AA743" s="462">
        <f t="shared" si="31"/>
        <v>701</v>
      </c>
      <c r="AB743" s="462">
        <f t="shared" si="30"/>
        <v>46</v>
      </c>
      <c r="AC743" s="462" cm="1">
        <f t="array" aca="1" ref="AC743" ca="1">INDIRECT(INDIRECT("A" &amp; (AA743)) &amp; "!J" &amp; AB743)</f>
        <v>0</v>
      </c>
    </row>
    <row r="744" spans="1:29" s="461" customFormat="1" ht="14.65" hidden="1" customHeight="1" x14ac:dyDescent="0.3">
      <c r="A744" s="473"/>
      <c r="B744" s="1038" t="str">
        <f t="shared" ca="1" si="29"/>
        <v/>
      </c>
      <c r="C744" s="1039"/>
      <c r="D744" s="1040" t="str" cm="1">
        <f t="array" aca="1" ref="D744" ca="1">IF(ISTEXT(AC744),INDIRECT(INDIRECT("A" &amp; (AA744)) &amp; "!C" &amp; AB744),"")</f>
        <v/>
      </c>
      <c r="E744" s="1041"/>
      <c r="F744" s="1041"/>
      <c r="G744" s="1042"/>
      <c r="Z744" s="472" t="str" cm="1">
        <f t="array" aca="1" ref="Z744" ca="1">IF((B744=""),"Hide",IF(B744 = "Not included","Hide",IF(AND(B744&lt;&gt;"",(INDIRECT("Z"&amp; INDIRECT("AA" &amp; ROW()))="Show")),"Show","Hide")))</f>
        <v>Hide</v>
      </c>
      <c r="AA744" s="462">
        <f t="shared" si="31"/>
        <v>701</v>
      </c>
      <c r="AB744" s="462">
        <f t="shared" si="30"/>
        <v>47</v>
      </c>
      <c r="AC744" s="462" cm="1">
        <f t="array" aca="1" ref="AC744" ca="1">INDIRECT(INDIRECT("A" &amp; (AA744)) &amp; "!J" &amp; AB744)</f>
        <v>0</v>
      </c>
    </row>
    <row r="745" spans="1:29" s="461" customFormat="1" ht="14.65" hidden="1" customHeight="1" x14ac:dyDescent="0.3">
      <c r="A745" s="473"/>
      <c r="B745" s="1038" t="str">
        <f t="shared" ca="1" si="29"/>
        <v/>
      </c>
      <c r="C745" s="1039"/>
      <c r="D745" s="1040" t="str" cm="1">
        <f t="array" aca="1" ref="D745" ca="1">IF(ISTEXT(AC745),INDIRECT(INDIRECT("A" &amp; (AA745)) &amp; "!C" &amp; AB745),"")</f>
        <v/>
      </c>
      <c r="E745" s="1041"/>
      <c r="F745" s="1041"/>
      <c r="G745" s="1042"/>
      <c r="Z745" s="472" t="str" cm="1">
        <f t="array" aca="1" ref="Z745" ca="1">IF((B745=""),"Hide",IF(B745 = "Not included","Hide",IF(AND(B745&lt;&gt;"",(INDIRECT("Z"&amp; INDIRECT("AA" &amp; ROW()))="Show")),"Show","Hide")))</f>
        <v>Hide</v>
      </c>
      <c r="AA745" s="462">
        <f t="shared" si="31"/>
        <v>701</v>
      </c>
      <c r="AB745" s="462">
        <f t="shared" si="30"/>
        <v>48</v>
      </c>
      <c r="AC745" s="462" cm="1">
        <f t="array" aca="1" ref="AC745" ca="1">INDIRECT(INDIRECT("A" &amp; (AA745)) &amp; "!J" &amp; AB745)</f>
        <v>0</v>
      </c>
    </row>
    <row r="746" spans="1:29" s="461" customFormat="1" ht="14.65" hidden="1" customHeight="1" x14ac:dyDescent="0.3">
      <c r="A746" s="473"/>
      <c r="B746" s="1038" t="str">
        <f t="shared" ca="1" si="29"/>
        <v/>
      </c>
      <c r="C746" s="1039"/>
      <c r="D746" s="1040" t="str" cm="1">
        <f t="array" aca="1" ref="D746" ca="1">IF(ISTEXT(AC746),INDIRECT(INDIRECT("A" &amp; (AA746)) &amp; "!C" &amp; AB746),"")</f>
        <v/>
      </c>
      <c r="E746" s="1041"/>
      <c r="F746" s="1041"/>
      <c r="G746" s="1042"/>
      <c r="Z746" s="472" t="str" cm="1">
        <f t="array" aca="1" ref="Z746" ca="1">IF((B746=""),"Hide",IF(B746 = "Not included","Hide",IF(AND(B746&lt;&gt;"",(INDIRECT("Z"&amp; INDIRECT("AA" &amp; ROW()))="Show")),"Show","Hide")))</f>
        <v>Hide</v>
      </c>
      <c r="AA746" s="462">
        <f t="shared" si="31"/>
        <v>701</v>
      </c>
      <c r="AB746" s="462">
        <f t="shared" si="30"/>
        <v>49</v>
      </c>
      <c r="AC746" s="462" cm="1">
        <f t="array" aca="1" ref="AC746" ca="1">INDIRECT(INDIRECT("A" &amp; (AA746)) &amp; "!J" &amp; AB746)</f>
        <v>0</v>
      </c>
    </row>
    <row r="747" spans="1:29" s="461" customFormat="1" ht="14.65" hidden="1" customHeight="1" x14ac:dyDescent="0.3">
      <c r="A747" s="473"/>
      <c r="B747" s="1038" t="str">
        <f t="shared" ca="1" si="29"/>
        <v/>
      </c>
      <c r="C747" s="1039"/>
      <c r="D747" s="1040" t="str" cm="1">
        <f t="array" aca="1" ref="D747" ca="1">IF(ISTEXT(AC747),INDIRECT(INDIRECT("A" &amp; (AA747)) &amp; "!C" &amp; AB747),"")</f>
        <v/>
      </c>
      <c r="E747" s="1041"/>
      <c r="F747" s="1041"/>
      <c r="G747" s="1042"/>
      <c r="Z747" s="472" t="str" cm="1">
        <f t="array" aca="1" ref="Z747" ca="1">IF((B747=""),"Hide",IF(B747 = "Not included","Hide",IF(AND(B747&lt;&gt;"",(INDIRECT("Z"&amp; INDIRECT("AA" &amp; ROW()))="Show")),"Show","Hide")))</f>
        <v>Hide</v>
      </c>
      <c r="AA747" s="462">
        <f t="shared" si="31"/>
        <v>701</v>
      </c>
      <c r="AB747" s="462">
        <f t="shared" si="30"/>
        <v>50</v>
      </c>
      <c r="AC747" s="462" cm="1">
        <f t="array" aca="1" ref="AC747" ca="1">INDIRECT(INDIRECT("A" &amp; (AA747)) &amp; "!J" &amp; AB747)</f>
        <v>0</v>
      </c>
    </row>
    <row r="748" spans="1:29" s="461" customFormat="1" ht="14.65" hidden="1" customHeight="1" x14ac:dyDescent="0.3">
      <c r="A748" s="473"/>
      <c r="B748" s="1038" t="str">
        <f t="shared" ca="1" si="29"/>
        <v/>
      </c>
      <c r="C748" s="1039"/>
      <c r="D748" s="1040" t="str" cm="1">
        <f t="array" aca="1" ref="D748" ca="1">IF(ISTEXT(AC748),INDIRECT(INDIRECT("A" &amp; (AA748)) &amp; "!C" &amp; AB748),"")</f>
        <v/>
      </c>
      <c r="E748" s="1041"/>
      <c r="F748" s="1041"/>
      <c r="G748" s="1042"/>
      <c r="Z748" s="472" t="str" cm="1">
        <f t="array" aca="1" ref="Z748" ca="1">IF((B748=""),"Hide",IF(B748 = "Not included","Hide",IF(AND(B748&lt;&gt;"",(INDIRECT("Z"&amp; INDIRECT("AA" &amp; ROW()))="Show")),"Show","Hide")))</f>
        <v>Hide</v>
      </c>
      <c r="AA748" s="462">
        <f t="shared" si="31"/>
        <v>701</v>
      </c>
      <c r="AB748" s="462">
        <f t="shared" si="30"/>
        <v>51</v>
      </c>
      <c r="AC748" s="462" cm="1">
        <f t="array" aca="1" ref="AC748" ca="1">INDIRECT(INDIRECT("A" &amp; (AA748)) &amp; "!J" &amp; AB748)</f>
        <v>0</v>
      </c>
    </row>
    <row r="749" spans="1:29" s="461" customFormat="1" ht="14.65" hidden="1" customHeight="1" thickBot="1" x14ac:dyDescent="0.35">
      <c r="A749" s="474"/>
      <c r="B749" s="1033" t="str">
        <f t="shared" ca="1" si="29"/>
        <v/>
      </c>
      <c r="C749" s="1034"/>
      <c r="D749" s="1035" t="str" cm="1">
        <f t="array" aca="1" ref="D749" ca="1">IF(ISTEXT(AC749),INDIRECT(INDIRECT("A" &amp; (AA749)) &amp; "!C" &amp; AB749),"")</f>
        <v/>
      </c>
      <c r="E749" s="1036"/>
      <c r="F749" s="1036"/>
      <c r="G749" s="1037"/>
      <c r="Z749" s="472" t="str" cm="1">
        <f t="array" aca="1" ref="Z749" ca="1">IF((B749=""),"Hide",IF(B749 = "Not included","Hide",IF(AND(B749&lt;&gt;"",(INDIRECT("Z"&amp; INDIRECT("AA" &amp; ROW()))="Show")),"Show","Hide")))</f>
        <v>Hide</v>
      </c>
      <c r="AA749" s="462">
        <f t="shared" si="31"/>
        <v>701</v>
      </c>
      <c r="AB749" s="462">
        <f t="shared" si="30"/>
        <v>52</v>
      </c>
      <c r="AC749" s="462" cm="1">
        <f t="array" aca="1" ref="AC749" ca="1">INDIRECT(INDIRECT("A" &amp; (AA749)) &amp; "!J" &amp; AB749)</f>
        <v>0</v>
      </c>
    </row>
    <row r="750" spans="1:29" s="461" customFormat="1" ht="14.65" hidden="1" customHeight="1" thickBot="1" x14ac:dyDescent="0.3">
      <c r="D750" s="471"/>
      <c r="E750" s="471"/>
      <c r="F750" s="471"/>
      <c r="G750" s="471"/>
      <c r="Z750" s="472" t="str">
        <f ca="1">Z701</f>
        <v>Hide</v>
      </c>
      <c r="AA750" s="462">
        <f t="shared" si="31"/>
        <v>701</v>
      </c>
    </row>
    <row r="751" spans="1:29" s="461" customFormat="1" ht="14.65" hidden="1" customHeight="1" x14ac:dyDescent="0.3">
      <c r="A751" s="1047" t="s">
        <v>1011</v>
      </c>
      <c r="B751" s="1048"/>
      <c r="C751" s="1048"/>
      <c r="D751" s="1048"/>
      <c r="E751" s="1048"/>
      <c r="F751" s="1048"/>
      <c r="G751" s="1049"/>
      <c r="Z751" s="472" t="s">
        <v>999</v>
      </c>
      <c r="AA751" s="462">
        <f t="shared" si="31"/>
        <v>701</v>
      </c>
    </row>
    <row r="752" spans="1:29" s="461" customFormat="1" ht="14.65" hidden="1" customHeight="1" x14ac:dyDescent="0.3">
      <c r="A752" s="473"/>
      <c r="B752" s="1045" t="s">
        <v>1004</v>
      </c>
      <c r="C752" s="1021"/>
      <c r="D752" s="1040" t="str" cm="1">
        <f t="array" aca="1" ref="D752" ca="1">IF(ISBLANK(INDIRECT(A701 &amp; "!k86")),"",INDIRECT(A701 &amp; "!k86"))</f>
        <v/>
      </c>
      <c r="E752" s="1041"/>
      <c r="F752" s="1041"/>
      <c r="G752" s="1042"/>
      <c r="Z752" s="472" t="s">
        <v>999</v>
      </c>
      <c r="AA752" s="462">
        <f t="shared" si="31"/>
        <v>701</v>
      </c>
    </row>
    <row r="753" spans="1:27" s="461" customFormat="1" ht="14.65" hidden="1" customHeight="1" x14ac:dyDescent="0.3">
      <c r="A753" s="473"/>
      <c r="B753" s="1045" t="s">
        <v>1005</v>
      </c>
      <c r="C753" s="1021"/>
      <c r="D753" s="1040" t="str" cm="1">
        <f t="array" aca="1" ref="D753" ca="1">IF(ISBLANK(INDIRECT(A701 &amp; "!X86")),"",INDIRECT(A701 &amp; "!X86"))</f>
        <v/>
      </c>
      <c r="E753" s="1041"/>
      <c r="F753" s="1041"/>
      <c r="G753" s="1042"/>
      <c r="Z753" s="472" t="s">
        <v>999</v>
      </c>
      <c r="AA753" s="462">
        <f t="shared" si="31"/>
        <v>701</v>
      </c>
    </row>
    <row r="754" spans="1:27" s="461" customFormat="1" ht="14.65" hidden="1" customHeight="1" x14ac:dyDescent="0.3">
      <c r="A754" s="473"/>
      <c r="B754" s="1045" t="s">
        <v>1006</v>
      </c>
      <c r="C754" s="1021"/>
      <c r="D754" s="1040" t="str" cm="1">
        <f t="array" aca="1" ref="D754" ca="1">IF(ISBLANK(INDIRECT(A701 &amp; "!V86")),"",INDIRECT(A701 &amp; "!V86"))</f>
        <v>tbd</v>
      </c>
      <c r="E754" s="1041"/>
      <c r="F754" s="1041"/>
      <c r="G754" s="1042"/>
      <c r="Z754" s="472" t="s">
        <v>999</v>
      </c>
      <c r="AA754" s="462">
        <f t="shared" si="31"/>
        <v>701</v>
      </c>
    </row>
    <row r="755" spans="1:27" s="461" customFormat="1" ht="14.65" hidden="1" customHeight="1" thickBot="1" x14ac:dyDescent="0.35">
      <c r="A755" s="474"/>
      <c r="B755" s="1046" t="s">
        <v>1007</v>
      </c>
      <c r="C755" s="977"/>
      <c r="D755" s="1035" t="str" cm="1">
        <f t="array" aca="1" ref="D755" ca="1">IF(ISBLANK(INDIRECT(A701 &amp; "!AA86")),"None",INDIRECT(A701 &amp; "!AA86"))</f>
        <v>None</v>
      </c>
      <c r="E755" s="1036"/>
      <c r="F755" s="1036"/>
      <c r="G755" s="1037"/>
      <c r="Z755" s="472" t="s">
        <v>999</v>
      </c>
      <c r="AA755" s="462">
        <f t="shared" si="31"/>
        <v>701</v>
      </c>
    </row>
    <row r="756" spans="1:27" s="461" customFormat="1" ht="14.65" hidden="1" customHeight="1" x14ac:dyDescent="0.25">
      <c r="D756" s="471"/>
      <c r="E756" s="471"/>
      <c r="F756" s="471"/>
      <c r="G756" s="471"/>
      <c r="Z756" s="472" t="s">
        <v>999</v>
      </c>
      <c r="AA756" s="462">
        <f t="shared" si="31"/>
        <v>701</v>
      </c>
    </row>
    <row r="757" spans="1:27" s="461" customFormat="1" ht="14.65" hidden="1" customHeight="1" x14ac:dyDescent="0.25">
      <c r="D757" s="471"/>
      <c r="E757" s="471"/>
      <c r="F757" s="471"/>
      <c r="G757" s="471"/>
      <c r="Z757" s="472" t="s">
        <v>999</v>
      </c>
      <c r="AA757" s="462">
        <f t="shared" si="31"/>
        <v>701</v>
      </c>
    </row>
    <row r="758" spans="1:27" s="461" customFormat="1" ht="14.65" hidden="1" customHeight="1" x14ac:dyDescent="0.25">
      <c r="D758" s="471"/>
      <c r="E758" s="471"/>
      <c r="F758" s="471"/>
      <c r="G758" s="471"/>
      <c r="Z758" s="472" t="s">
        <v>999</v>
      </c>
      <c r="AA758" s="462">
        <f t="shared" si="31"/>
        <v>701</v>
      </c>
    </row>
    <row r="759" spans="1:27" s="461" customFormat="1" ht="14.65" hidden="1" customHeight="1" x14ac:dyDescent="0.25">
      <c r="D759" s="471"/>
      <c r="E759" s="471"/>
      <c r="F759" s="471"/>
      <c r="G759" s="471"/>
      <c r="Z759" s="472" t="s">
        <v>999</v>
      </c>
      <c r="AA759" s="462">
        <f t="shared" si="31"/>
        <v>701</v>
      </c>
    </row>
    <row r="760" spans="1:27" s="461" customFormat="1" ht="14.65" hidden="1" customHeight="1" x14ac:dyDescent="0.25">
      <c r="D760" s="471"/>
      <c r="E760" s="471"/>
      <c r="F760" s="471"/>
      <c r="G760" s="471"/>
      <c r="Z760" s="472" t="s">
        <v>999</v>
      </c>
      <c r="AA760" s="462">
        <f t="shared" si="31"/>
        <v>701</v>
      </c>
    </row>
    <row r="761" spans="1:27" s="461" customFormat="1" ht="14.65" hidden="1" customHeight="1" x14ac:dyDescent="0.25">
      <c r="D761" s="471"/>
      <c r="E761" s="471"/>
      <c r="F761" s="471"/>
      <c r="G761" s="471"/>
      <c r="Z761" s="472" t="s">
        <v>999</v>
      </c>
      <c r="AA761" s="462">
        <f t="shared" si="31"/>
        <v>701</v>
      </c>
    </row>
    <row r="762" spans="1:27" s="461" customFormat="1" ht="14.65" hidden="1" customHeight="1" x14ac:dyDescent="0.25">
      <c r="D762" s="471"/>
      <c r="E762" s="471"/>
      <c r="F762" s="471"/>
      <c r="G762" s="471"/>
      <c r="Z762" s="472" t="s">
        <v>999</v>
      </c>
      <c r="AA762" s="462">
        <f t="shared" si="31"/>
        <v>701</v>
      </c>
    </row>
    <row r="763" spans="1:27" s="461" customFormat="1" ht="14.65" hidden="1" customHeight="1" x14ac:dyDescent="0.25">
      <c r="D763" s="471"/>
      <c r="E763" s="471"/>
      <c r="F763" s="471"/>
      <c r="G763" s="471"/>
      <c r="Z763" s="472" t="s">
        <v>999</v>
      </c>
      <c r="AA763" s="462">
        <f t="shared" si="31"/>
        <v>701</v>
      </c>
    </row>
    <row r="764" spans="1:27" s="461" customFormat="1" ht="14.65" hidden="1" customHeight="1" x14ac:dyDescent="0.25">
      <c r="D764" s="471"/>
      <c r="E764" s="471"/>
      <c r="F764" s="471"/>
      <c r="G764" s="471"/>
      <c r="Z764" s="472" t="s">
        <v>999</v>
      </c>
      <c r="AA764" s="462">
        <f t="shared" si="31"/>
        <v>701</v>
      </c>
    </row>
    <row r="765" spans="1:27" s="461" customFormat="1" ht="14.65" hidden="1" customHeight="1" x14ac:dyDescent="0.25">
      <c r="D765" s="471"/>
      <c r="E765" s="471"/>
      <c r="F765" s="471"/>
      <c r="G765" s="471"/>
      <c r="Z765" s="472" t="s">
        <v>999</v>
      </c>
      <c r="AA765" s="462">
        <f t="shared" si="31"/>
        <v>701</v>
      </c>
    </row>
    <row r="766" spans="1:27" s="461" customFormat="1" ht="14.65" hidden="1" customHeight="1" x14ac:dyDescent="0.25">
      <c r="D766" s="471"/>
      <c r="E766" s="471"/>
      <c r="F766" s="471"/>
      <c r="G766" s="471"/>
      <c r="Z766" s="472" t="s">
        <v>999</v>
      </c>
      <c r="AA766" s="462">
        <f t="shared" si="31"/>
        <v>701</v>
      </c>
    </row>
    <row r="767" spans="1:27" s="461" customFormat="1" ht="14.65" hidden="1" customHeight="1" x14ac:dyDescent="0.25">
      <c r="D767" s="471"/>
      <c r="E767" s="471"/>
      <c r="F767" s="471"/>
      <c r="G767" s="471"/>
      <c r="Z767" s="472" t="s">
        <v>999</v>
      </c>
      <c r="AA767" s="462">
        <f t="shared" si="31"/>
        <v>701</v>
      </c>
    </row>
    <row r="768" spans="1:27" s="461" customFormat="1" ht="14.65" hidden="1" customHeight="1" x14ac:dyDescent="0.25">
      <c r="D768" s="471"/>
      <c r="E768" s="471"/>
      <c r="F768" s="471"/>
      <c r="G768" s="471"/>
      <c r="Z768" s="472" t="s">
        <v>999</v>
      </c>
      <c r="AA768" s="462">
        <f t="shared" si="31"/>
        <v>701</v>
      </c>
    </row>
    <row r="769" spans="4:27" s="461" customFormat="1" ht="14.65" hidden="1" customHeight="1" x14ac:dyDescent="0.25">
      <c r="D769" s="471"/>
      <c r="E769" s="471"/>
      <c r="F769" s="471"/>
      <c r="G769" s="471"/>
      <c r="Z769" s="472" t="s">
        <v>999</v>
      </c>
      <c r="AA769" s="462">
        <f t="shared" si="31"/>
        <v>701</v>
      </c>
    </row>
    <row r="770" spans="4:27" s="461" customFormat="1" ht="14.65" hidden="1" customHeight="1" x14ac:dyDescent="0.25">
      <c r="D770" s="471"/>
      <c r="E770" s="471"/>
      <c r="F770" s="471"/>
      <c r="G770" s="471"/>
      <c r="Z770" s="472" t="s">
        <v>999</v>
      </c>
      <c r="AA770" s="462">
        <f t="shared" si="31"/>
        <v>701</v>
      </c>
    </row>
    <row r="771" spans="4:27" s="461" customFormat="1" ht="14.65" hidden="1" customHeight="1" x14ac:dyDescent="0.25">
      <c r="D771" s="471"/>
      <c r="E771" s="471"/>
      <c r="F771" s="471"/>
      <c r="G771" s="471"/>
      <c r="Z771" s="472" t="s">
        <v>999</v>
      </c>
      <c r="AA771" s="462">
        <f t="shared" si="31"/>
        <v>701</v>
      </c>
    </row>
    <row r="772" spans="4:27" s="461" customFormat="1" ht="14.65" hidden="1" customHeight="1" x14ac:dyDescent="0.25">
      <c r="D772" s="471"/>
      <c r="E772" s="471"/>
      <c r="F772" s="471"/>
      <c r="G772" s="471"/>
      <c r="Z772" s="472" t="s">
        <v>999</v>
      </c>
      <c r="AA772" s="462">
        <f t="shared" si="31"/>
        <v>701</v>
      </c>
    </row>
    <row r="773" spans="4:27" s="461" customFormat="1" ht="14.65" hidden="1" customHeight="1" x14ac:dyDescent="0.25">
      <c r="D773" s="471"/>
      <c r="E773" s="471"/>
      <c r="F773" s="471"/>
      <c r="G773" s="471"/>
      <c r="Z773" s="472" t="s">
        <v>999</v>
      </c>
      <c r="AA773" s="462">
        <f t="shared" si="31"/>
        <v>701</v>
      </c>
    </row>
    <row r="774" spans="4:27" s="461" customFormat="1" ht="14.65" hidden="1" customHeight="1" x14ac:dyDescent="0.25">
      <c r="D774" s="471"/>
      <c r="E774" s="471"/>
      <c r="F774" s="471"/>
      <c r="G774" s="471"/>
      <c r="Z774" s="472" t="s">
        <v>999</v>
      </c>
      <c r="AA774" s="462">
        <f t="shared" si="31"/>
        <v>701</v>
      </c>
    </row>
    <row r="775" spans="4:27" s="461" customFormat="1" ht="14.65" hidden="1" customHeight="1" x14ac:dyDescent="0.25">
      <c r="D775" s="471"/>
      <c r="E775" s="471"/>
      <c r="F775" s="471"/>
      <c r="G775" s="471"/>
      <c r="Z775" s="472" t="s">
        <v>999</v>
      </c>
      <c r="AA775" s="462">
        <f t="shared" si="31"/>
        <v>701</v>
      </c>
    </row>
    <row r="776" spans="4:27" s="461" customFormat="1" ht="14.65" hidden="1" customHeight="1" x14ac:dyDescent="0.25">
      <c r="D776" s="471"/>
      <c r="E776" s="471"/>
      <c r="F776" s="471"/>
      <c r="G776" s="471"/>
      <c r="Z776" s="472" t="s">
        <v>999</v>
      </c>
      <c r="AA776" s="462">
        <f t="shared" si="31"/>
        <v>701</v>
      </c>
    </row>
    <row r="777" spans="4:27" s="461" customFormat="1" ht="14.65" hidden="1" customHeight="1" x14ac:dyDescent="0.25">
      <c r="D777" s="471"/>
      <c r="E777" s="471"/>
      <c r="F777" s="471"/>
      <c r="G777" s="471"/>
      <c r="Z777" s="472" t="s">
        <v>999</v>
      </c>
      <c r="AA777" s="462">
        <f t="shared" si="31"/>
        <v>701</v>
      </c>
    </row>
    <row r="778" spans="4:27" s="461" customFormat="1" ht="14.65" hidden="1" customHeight="1" x14ac:dyDescent="0.25">
      <c r="D778" s="471"/>
      <c r="E778" s="471"/>
      <c r="F778" s="471"/>
      <c r="G778" s="471"/>
      <c r="Z778" s="472" t="s">
        <v>999</v>
      </c>
      <c r="AA778" s="462">
        <f t="shared" ref="AA778:AA841" si="32">QUOTIENT(ROW(),100)*100 + 1</f>
        <v>701</v>
      </c>
    </row>
    <row r="779" spans="4:27" s="461" customFormat="1" ht="14.65" hidden="1" customHeight="1" x14ac:dyDescent="0.25">
      <c r="D779" s="471"/>
      <c r="E779" s="471"/>
      <c r="F779" s="471"/>
      <c r="G779" s="471"/>
      <c r="Z779" s="472" t="s">
        <v>999</v>
      </c>
      <c r="AA779" s="462">
        <f t="shared" si="32"/>
        <v>701</v>
      </c>
    </row>
    <row r="780" spans="4:27" s="461" customFormat="1" ht="14.65" hidden="1" customHeight="1" x14ac:dyDescent="0.25">
      <c r="D780" s="471"/>
      <c r="E780" s="471"/>
      <c r="F780" s="471"/>
      <c r="G780" s="471"/>
      <c r="Z780" s="472" t="s">
        <v>999</v>
      </c>
      <c r="AA780" s="462">
        <f t="shared" si="32"/>
        <v>701</v>
      </c>
    </row>
    <row r="781" spans="4:27" s="461" customFormat="1" ht="14.65" hidden="1" customHeight="1" x14ac:dyDescent="0.25">
      <c r="D781" s="471"/>
      <c r="E781" s="471"/>
      <c r="F781" s="471"/>
      <c r="G781" s="471"/>
      <c r="Z781" s="472" t="s">
        <v>999</v>
      </c>
      <c r="AA781" s="462">
        <f t="shared" si="32"/>
        <v>701</v>
      </c>
    </row>
    <row r="782" spans="4:27" s="461" customFormat="1" ht="14.65" hidden="1" customHeight="1" x14ac:dyDescent="0.25">
      <c r="D782" s="471"/>
      <c r="E782" s="471"/>
      <c r="F782" s="471"/>
      <c r="G782" s="471"/>
      <c r="Z782" s="472" t="s">
        <v>999</v>
      </c>
      <c r="AA782" s="462">
        <f t="shared" si="32"/>
        <v>701</v>
      </c>
    </row>
    <row r="783" spans="4:27" s="461" customFormat="1" ht="14.65" hidden="1" customHeight="1" x14ac:dyDescent="0.25">
      <c r="D783" s="471"/>
      <c r="E783" s="471"/>
      <c r="F783" s="471"/>
      <c r="G783" s="471"/>
      <c r="Z783" s="472" t="s">
        <v>999</v>
      </c>
      <c r="AA783" s="462">
        <f t="shared" si="32"/>
        <v>701</v>
      </c>
    </row>
    <row r="784" spans="4:27" s="461" customFormat="1" ht="14.65" hidden="1" customHeight="1" x14ac:dyDescent="0.25">
      <c r="D784" s="471"/>
      <c r="E784" s="471"/>
      <c r="F784" s="471"/>
      <c r="G784" s="471"/>
      <c r="Z784" s="472" t="s">
        <v>999</v>
      </c>
      <c r="AA784" s="462">
        <f t="shared" si="32"/>
        <v>701</v>
      </c>
    </row>
    <row r="785" spans="4:27" s="461" customFormat="1" ht="14.65" hidden="1" customHeight="1" x14ac:dyDescent="0.25">
      <c r="D785" s="471"/>
      <c r="E785" s="471"/>
      <c r="F785" s="471"/>
      <c r="G785" s="471"/>
      <c r="Z785" s="472" t="s">
        <v>999</v>
      </c>
      <c r="AA785" s="462">
        <f t="shared" si="32"/>
        <v>701</v>
      </c>
    </row>
    <row r="786" spans="4:27" s="461" customFormat="1" ht="14.65" hidden="1" customHeight="1" x14ac:dyDescent="0.25">
      <c r="D786" s="471"/>
      <c r="E786" s="471"/>
      <c r="F786" s="471"/>
      <c r="G786" s="471"/>
      <c r="Z786" s="472" t="s">
        <v>999</v>
      </c>
      <c r="AA786" s="462">
        <f t="shared" si="32"/>
        <v>701</v>
      </c>
    </row>
    <row r="787" spans="4:27" s="461" customFormat="1" ht="14.65" hidden="1" customHeight="1" x14ac:dyDescent="0.25">
      <c r="D787" s="471"/>
      <c r="E787" s="471"/>
      <c r="F787" s="471"/>
      <c r="G787" s="471"/>
      <c r="Z787" s="472" t="s">
        <v>999</v>
      </c>
      <c r="AA787" s="462">
        <f t="shared" si="32"/>
        <v>701</v>
      </c>
    </row>
    <row r="788" spans="4:27" s="461" customFormat="1" ht="14.65" hidden="1" customHeight="1" x14ac:dyDescent="0.25">
      <c r="D788" s="471"/>
      <c r="E788" s="471"/>
      <c r="F788" s="471"/>
      <c r="G788" s="471"/>
      <c r="Z788" s="472" t="s">
        <v>999</v>
      </c>
      <c r="AA788" s="462">
        <f t="shared" si="32"/>
        <v>701</v>
      </c>
    </row>
    <row r="789" spans="4:27" s="461" customFormat="1" ht="14.65" hidden="1" customHeight="1" x14ac:dyDescent="0.25">
      <c r="D789" s="471"/>
      <c r="E789" s="471"/>
      <c r="F789" s="471"/>
      <c r="G789" s="471"/>
      <c r="Z789" s="472" t="s">
        <v>999</v>
      </c>
      <c r="AA789" s="462">
        <f t="shared" si="32"/>
        <v>701</v>
      </c>
    </row>
    <row r="790" spans="4:27" s="461" customFormat="1" ht="14.65" hidden="1" customHeight="1" x14ac:dyDescent="0.25">
      <c r="D790" s="471"/>
      <c r="E790" s="471"/>
      <c r="F790" s="471"/>
      <c r="G790" s="471"/>
      <c r="Z790" s="472" t="s">
        <v>999</v>
      </c>
      <c r="AA790" s="462">
        <f t="shared" si="32"/>
        <v>701</v>
      </c>
    </row>
    <row r="791" spans="4:27" s="461" customFormat="1" ht="14.65" hidden="1" customHeight="1" x14ac:dyDescent="0.25">
      <c r="D791" s="471"/>
      <c r="E791" s="471"/>
      <c r="F791" s="471"/>
      <c r="G791" s="471"/>
      <c r="Z791" s="472" t="s">
        <v>999</v>
      </c>
      <c r="AA791" s="462">
        <f t="shared" si="32"/>
        <v>701</v>
      </c>
    </row>
    <row r="792" spans="4:27" s="461" customFormat="1" ht="14.65" hidden="1" customHeight="1" x14ac:dyDescent="0.25">
      <c r="D792" s="471"/>
      <c r="E792" s="471"/>
      <c r="F792" s="471"/>
      <c r="G792" s="471"/>
      <c r="Z792" s="472" t="s">
        <v>999</v>
      </c>
      <c r="AA792" s="462">
        <f t="shared" si="32"/>
        <v>701</v>
      </c>
    </row>
    <row r="793" spans="4:27" s="461" customFormat="1" ht="14.65" hidden="1" customHeight="1" x14ac:dyDescent="0.25">
      <c r="D793" s="471"/>
      <c r="E793" s="471"/>
      <c r="F793" s="471"/>
      <c r="G793" s="471"/>
      <c r="Z793" s="472" t="s">
        <v>999</v>
      </c>
      <c r="AA793" s="462">
        <f t="shared" si="32"/>
        <v>701</v>
      </c>
    </row>
    <row r="794" spans="4:27" s="461" customFormat="1" ht="14.65" hidden="1" customHeight="1" x14ac:dyDescent="0.25">
      <c r="D794" s="471"/>
      <c r="E794" s="471"/>
      <c r="F794" s="471"/>
      <c r="G794" s="471"/>
      <c r="Z794" s="472" t="s">
        <v>999</v>
      </c>
      <c r="AA794" s="462">
        <f t="shared" si="32"/>
        <v>701</v>
      </c>
    </row>
    <row r="795" spans="4:27" s="461" customFormat="1" ht="14.65" hidden="1" customHeight="1" x14ac:dyDescent="0.25">
      <c r="D795" s="471"/>
      <c r="E795" s="471"/>
      <c r="F795" s="471"/>
      <c r="G795" s="471"/>
      <c r="Z795" s="472" t="s">
        <v>999</v>
      </c>
      <c r="AA795" s="462">
        <f t="shared" si="32"/>
        <v>701</v>
      </c>
    </row>
    <row r="796" spans="4:27" s="461" customFormat="1" ht="14.65" hidden="1" customHeight="1" x14ac:dyDescent="0.25">
      <c r="D796" s="471"/>
      <c r="E796" s="471"/>
      <c r="F796" s="471"/>
      <c r="G796" s="471"/>
      <c r="Z796" s="472" t="s">
        <v>999</v>
      </c>
      <c r="AA796" s="462">
        <f t="shared" si="32"/>
        <v>701</v>
      </c>
    </row>
    <row r="797" spans="4:27" s="461" customFormat="1" ht="14.65" hidden="1" customHeight="1" x14ac:dyDescent="0.25">
      <c r="D797" s="471"/>
      <c r="E797" s="471"/>
      <c r="F797" s="471"/>
      <c r="G797" s="471"/>
      <c r="Z797" s="472" t="s">
        <v>999</v>
      </c>
      <c r="AA797" s="462">
        <f t="shared" si="32"/>
        <v>701</v>
      </c>
    </row>
    <row r="798" spans="4:27" s="461" customFormat="1" ht="14.65" hidden="1" customHeight="1" x14ac:dyDescent="0.25">
      <c r="D798" s="471"/>
      <c r="E798" s="471"/>
      <c r="F798" s="471"/>
      <c r="G798" s="471"/>
      <c r="Z798" s="472" t="s">
        <v>999</v>
      </c>
      <c r="AA798" s="462">
        <f t="shared" si="32"/>
        <v>701</v>
      </c>
    </row>
    <row r="799" spans="4:27" s="461" customFormat="1" ht="14.65" hidden="1" customHeight="1" x14ac:dyDescent="0.25">
      <c r="D799" s="471"/>
      <c r="E799" s="471"/>
      <c r="F799" s="471"/>
      <c r="G799" s="471"/>
      <c r="Z799" s="472" t="s">
        <v>999</v>
      </c>
      <c r="AA799" s="462">
        <f t="shared" si="32"/>
        <v>701</v>
      </c>
    </row>
    <row r="800" spans="4:27" s="461" customFormat="1" ht="14.65" hidden="1" customHeight="1" thickBot="1" x14ac:dyDescent="0.3">
      <c r="D800" s="471"/>
      <c r="E800" s="471"/>
      <c r="F800" s="471"/>
      <c r="G800" s="471"/>
      <c r="Z800" s="472" t="s">
        <v>999</v>
      </c>
      <c r="AA800" s="462">
        <f t="shared" si="32"/>
        <v>801</v>
      </c>
    </row>
    <row r="801" spans="1:29" s="461" customFormat="1" ht="14.65" hidden="1" customHeight="1" thickBot="1" x14ac:dyDescent="0.3">
      <c r="A801" s="1053" t="s">
        <v>296</v>
      </c>
      <c r="B801" s="1054"/>
      <c r="C801" s="1054"/>
      <c r="D801" s="1054"/>
      <c r="E801" s="1054"/>
      <c r="F801" s="1054"/>
      <c r="G801" s="1055"/>
      <c r="Z801" s="472" t="str" cm="1">
        <f t="array" aca="1" ref="Z801" ca="1">IF(VLOOKUP(INDIRECT("A" &amp; ROW()),INDIRECT("'Audit Scope &amp; Compliance'!Z12:AA$120"),2,0),"Show","Hide")</f>
        <v>Hide</v>
      </c>
      <c r="AA801" s="462">
        <f t="shared" si="32"/>
        <v>801</v>
      </c>
      <c r="AB801" s="462">
        <f t="shared" ref="AB801:AB803" si="33">MOD(ROW(), 50) + 3</f>
        <v>4</v>
      </c>
      <c r="AC801" s="462"/>
    </row>
    <row r="802" spans="1:29" s="461" customFormat="1" ht="14.65" hidden="1" customHeight="1" x14ac:dyDescent="0.3">
      <c r="A802" s="1047" t="s">
        <v>1008</v>
      </c>
      <c r="B802" s="1048"/>
      <c r="C802" s="1048"/>
      <c r="D802" s="1048"/>
      <c r="E802" s="1048"/>
      <c r="F802" s="1048"/>
      <c r="G802" s="1049"/>
      <c r="Z802" s="472" t="str">
        <f ca="1">Z801</f>
        <v>Hide</v>
      </c>
      <c r="AA802" s="462">
        <f t="shared" si="32"/>
        <v>801</v>
      </c>
      <c r="AB802" s="462">
        <f t="shared" si="33"/>
        <v>5</v>
      </c>
      <c r="AC802" s="462"/>
    </row>
    <row r="803" spans="1:29" s="461" customFormat="1" ht="14.65" hidden="1" customHeight="1" x14ac:dyDescent="0.3">
      <c r="A803" s="473"/>
      <c r="B803" s="1050" t="s">
        <v>1009</v>
      </c>
      <c r="C803" s="1051"/>
      <c r="D803" s="1050" t="s">
        <v>1010</v>
      </c>
      <c r="E803" s="1051"/>
      <c r="F803" s="1051"/>
      <c r="G803" s="1052"/>
      <c r="L803" s="471"/>
      <c r="Z803" s="472" t="str">
        <f ca="1">Z801</f>
        <v>Hide</v>
      </c>
      <c r="AA803" s="462">
        <f t="shared" si="32"/>
        <v>801</v>
      </c>
      <c r="AB803" s="462">
        <f t="shared" si="33"/>
        <v>6</v>
      </c>
      <c r="AC803" s="462"/>
    </row>
    <row r="804" spans="1:29" s="461" customFormat="1" ht="14.65" hidden="1" customHeight="1" x14ac:dyDescent="0.3">
      <c r="A804" s="473"/>
      <c r="B804" s="1038" t="str">
        <f t="shared" ref="B804:B849" ca="1" si="34">IF(ISTEXT(AC804),IF(OR(AC804="n/a",AC804="tbd"),"Not included",IF(LEN(AC804)&lt;13,"Vendor",IF(IFERROR(SEARCH("Supplier",AC804),0)&gt;0,"Supplier",IF(IFERROR(SEARCH("Subcontractor",AC804),0)&gt;0,"Subcontractor","Vendor")))),"")</f>
        <v>Not included</v>
      </c>
      <c r="C804" s="1039"/>
      <c r="D804" s="1040" t="str" cm="1">
        <f t="array" aca="1" ref="D804" ca="1">IF(ISTEXT(AC804),INDIRECT(INDIRECT("A" &amp; (AA804)) &amp; "!C" &amp; AB804),"")</f>
        <v>IQC - Incoming Quality Control</v>
      </c>
      <c r="E804" s="1041"/>
      <c r="F804" s="1041"/>
      <c r="G804" s="1042"/>
      <c r="Z804" s="472" t="str" cm="1">
        <f t="array" aca="1" ref="Z804" ca="1">IF((B804=""),"Hide",IF(B804 = "Not included","Hide",IF(AND(B804&lt;&gt;"",(INDIRECT("Z"&amp; INDIRECT("AA" &amp; ROW()))="Show")),"Show","Hide")))</f>
        <v>Hide</v>
      </c>
      <c r="AA804" s="462">
        <f t="shared" si="32"/>
        <v>801</v>
      </c>
      <c r="AB804" s="462">
        <f>MOD(ROW(), 50) + 3</f>
        <v>7</v>
      </c>
      <c r="AC804" s="462" t="str" cm="1">
        <f t="array" aca="1" ref="AC804" ca="1">INDIRECT(INDIRECT("A" &amp; (AA804)) &amp; "!J" &amp; AB804)</f>
        <v>tbd</v>
      </c>
    </row>
    <row r="805" spans="1:29" s="461" customFormat="1" ht="14.65" hidden="1" customHeight="1" x14ac:dyDescent="0.3">
      <c r="A805" s="473"/>
      <c r="B805" s="1038" t="str">
        <f t="shared" ca="1" si="34"/>
        <v>Not included</v>
      </c>
      <c r="C805" s="1039"/>
      <c r="D805" s="1040" t="str" cm="1">
        <f t="array" aca="1" ref="D805" ca="1">IF(ISTEXT(AC805),INDIRECT(INDIRECT("A" &amp; (AA805)) &amp; "!C" &amp; AB805),"")</f>
        <v>Wafer Backside - Receipt and Storage</v>
      </c>
      <c r="E805" s="1041"/>
      <c r="F805" s="1041"/>
      <c r="G805" s="1042"/>
      <c r="Z805" s="472" t="str" cm="1">
        <f t="array" aca="1" ref="Z805" ca="1">IF((B805=""),"Hide",IF(B805 = "Not included","Hide",IF(AND(B805&lt;&gt;"",(INDIRECT("Z"&amp; INDIRECT("AA" &amp; ROW()))="Show")),"Show","Hide")))</f>
        <v>Hide</v>
      </c>
      <c r="AA805" s="462">
        <f t="shared" si="32"/>
        <v>801</v>
      </c>
      <c r="AB805" s="462">
        <f t="shared" ref="AB805:AB849" si="35">MOD(ROW(), 50) + 3</f>
        <v>8</v>
      </c>
      <c r="AC805" s="462" t="str" cm="1">
        <f t="array" aca="1" ref="AC805" ca="1">INDIRECT(INDIRECT("A" &amp; (AA805)) &amp; "!J" &amp; AB805)</f>
        <v>tbd</v>
      </c>
    </row>
    <row r="806" spans="1:29" s="461" customFormat="1" ht="14.65" hidden="1" customHeight="1" x14ac:dyDescent="0.3">
      <c r="A806" s="473"/>
      <c r="B806" s="1038" t="str">
        <f t="shared" ca="1" si="34"/>
        <v>Not included</v>
      </c>
      <c r="C806" s="1039"/>
      <c r="D806" s="1040" t="str" cm="1">
        <f t="array" aca="1" ref="D806" ca="1">IF(ISTEXT(AC806),INDIRECT(INDIRECT("A" &amp; (AA806)) &amp; "!C" &amp; AB806),"")</f>
        <v>Wafer Backside - Carrier Tape Application</v>
      </c>
      <c r="E806" s="1041"/>
      <c r="F806" s="1041"/>
      <c r="G806" s="1042"/>
      <c r="Z806" s="472" t="str" cm="1">
        <f t="array" aca="1" ref="Z806" ca="1">IF((B806=""),"Hide",IF(B806 = "Not included","Hide",IF(AND(B806&lt;&gt;"",(INDIRECT("Z"&amp; INDIRECT("AA" &amp; ROW()))="Show")),"Show","Hide")))</f>
        <v>Hide</v>
      </c>
      <c r="AA806" s="462">
        <f t="shared" si="32"/>
        <v>801</v>
      </c>
      <c r="AB806" s="462">
        <f t="shared" si="35"/>
        <v>9</v>
      </c>
      <c r="AC806" s="462" t="str" cm="1">
        <f t="array" aca="1" ref="AC806" ca="1">INDIRECT(INDIRECT("A" &amp; (AA806)) &amp; "!J" &amp; AB806)</f>
        <v>tbd</v>
      </c>
    </row>
    <row r="807" spans="1:29" s="461" customFormat="1" ht="14.65" hidden="1" customHeight="1" x14ac:dyDescent="0.3">
      <c r="A807" s="473"/>
      <c r="B807" s="1038" t="str">
        <f t="shared" ca="1" si="34"/>
        <v>Not included</v>
      </c>
      <c r="C807" s="1039"/>
      <c r="D807" s="1040" t="str" cm="1">
        <f t="array" aca="1" ref="D807" ca="1">IF(ISTEXT(AC807),INDIRECT(INDIRECT("A" &amp; (AA807)) &amp; "!C" &amp; AB807),"")</f>
        <v>Wafer Backside - Grind and Polish</v>
      </c>
      <c r="E807" s="1041"/>
      <c r="F807" s="1041"/>
      <c r="G807" s="1042"/>
      <c r="Z807" s="472" t="str" cm="1">
        <f t="array" aca="1" ref="Z807" ca="1">IF((B807=""),"Hide",IF(B807 = "Not included","Hide",IF(AND(B807&lt;&gt;"",(INDIRECT("Z"&amp; INDIRECT("AA" &amp; ROW()))="Show")),"Show","Hide")))</f>
        <v>Hide</v>
      </c>
      <c r="AA807" s="462">
        <f t="shared" si="32"/>
        <v>801</v>
      </c>
      <c r="AB807" s="462">
        <f t="shared" si="35"/>
        <v>10</v>
      </c>
      <c r="AC807" s="462" t="str" cm="1">
        <f t="array" aca="1" ref="AC807" ca="1">INDIRECT(INDIRECT("A" &amp; (AA807)) &amp; "!J" &amp; AB807)</f>
        <v>tbd</v>
      </c>
    </row>
    <row r="808" spans="1:29" s="461" customFormat="1" ht="14.65" hidden="1" customHeight="1" x14ac:dyDescent="0.3">
      <c r="A808" s="473"/>
      <c r="B808" s="1038" t="str">
        <f t="shared" ca="1" si="34"/>
        <v>Not included</v>
      </c>
      <c r="C808" s="1039"/>
      <c r="D808" s="1040" t="str" cm="1">
        <f t="array" aca="1" ref="D808" ca="1">IF(ISTEXT(AC808),INDIRECT(INDIRECT("A" &amp; (AA808)) &amp; "!C" &amp; AB808),"")</f>
        <v>Wafer Backside - Carrier Tape Removal</v>
      </c>
      <c r="E808" s="1041"/>
      <c r="F808" s="1041"/>
      <c r="G808" s="1042"/>
      <c r="Z808" s="472" t="str" cm="1">
        <f t="array" aca="1" ref="Z808" ca="1">IF((B808=""),"Hide",IF(B808 = "Not included","Hide",IF(AND(B808&lt;&gt;"",(INDIRECT("Z"&amp; INDIRECT("AA" &amp; ROW()))="Show")),"Show","Hide")))</f>
        <v>Hide</v>
      </c>
      <c r="AA808" s="462">
        <f t="shared" si="32"/>
        <v>801</v>
      </c>
      <c r="AB808" s="462">
        <f t="shared" si="35"/>
        <v>11</v>
      </c>
      <c r="AC808" s="462" t="str" cm="1">
        <f t="array" aca="1" ref="AC808" ca="1">INDIRECT(INDIRECT("A" &amp; (AA808)) &amp; "!J" &amp; AB808)</f>
        <v>tbd</v>
      </c>
    </row>
    <row r="809" spans="1:29" s="461" customFormat="1" ht="14.65" hidden="1" customHeight="1" x14ac:dyDescent="0.3">
      <c r="A809" s="473"/>
      <c r="B809" s="1038" t="str">
        <f t="shared" ca="1" si="34"/>
        <v>Not included</v>
      </c>
      <c r="C809" s="1039"/>
      <c r="D809" s="1040" t="str" cm="1">
        <f t="array" aca="1" ref="D809" ca="1">IF(ISTEXT(AC809),INDIRECT(INDIRECT("A" &amp; (AA809)) &amp; "!C" &amp; AB809),"")</f>
        <v>Wafer Mounting</v>
      </c>
      <c r="E809" s="1041"/>
      <c r="F809" s="1041"/>
      <c r="G809" s="1042"/>
      <c r="Z809" s="472" t="str" cm="1">
        <f t="array" aca="1" ref="Z809" ca="1">IF((B809=""),"Hide",IF(B809 = "Not included","Hide",IF(AND(B809&lt;&gt;"",(INDIRECT("Z"&amp; INDIRECT("AA" &amp; ROW()))="Show")),"Show","Hide")))</f>
        <v>Hide</v>
      </c>
      <c r="AA809" s="462">
        <f t="shared" si="32"/>
        <v>801</v>
      </c>
      <c r="AB809" s="462">
        <f t="shared" si="35"/>
        <v>12</v>
      </c>
      <c r="AC809" s="462" t="str" cm="1">
        <f t="array" aca="1" ref="AC809" ca="1">INDIRECT(INDIRECT("A" &amp; (AA809)) &amp; "!J" &amp; AB809)</f>
        <v>tbd</v>
      </c>
    </row>
    <row r="810" spans="1:29" s="461" customFormat="1" ht="14.65" hidden="1" customHeight="1" x14ac:dyDescent="0.3">
      <c r="A810" s="473"/>
      <c r="B810" s="1038" t="str">
        <f t="shared" ca="1" si="34"/>
        <v>Not included</v>
      </c>
      <c r="C810" s="1039"/>
      <c r="D810" s="1040" t="str" cm="1">
        <f t="array" aca="1" ref="D810" ca="1">IF(ISTEXT(AC810),INDIRECT(INDIRECT("A" &amp; (AA810)) &amp; "!C" &amp; AB810),"")</f>
        <v>Wafer Dicing</v>
      </c>
      <c r="E810" s="1041"/>
      <c r="F810" s="1041"/>
      <c r="G810" s="1042"/>
      <c r="Z810" s="472" t="str" cm="1">
        <f t="array" aca="1" ref="Z810" ca="1">IF((B810=""),"Hide",IF(B810 = "Not included","Hide",IF(AND(B810&lt;&gt;"",(INDIRECT("Z"&amp; INDIRECT("AA" &amp; ROW()))="Show")),"Show","Hide")))</f>
        <v>Hide</v>
      </c>
      <c r="AA810" s="462">
        <f t="shared" si="32"/>
        <v>801</v>
      </c>
      <c r="AB810" s="462">
        <f t="shared" si="35"/>
        <v>13</v>
      </c>
      <c r="AC810" s="462" t="str" cm="1">
        <f t="array" aca="1" ref="AC810" ca="1">INDIRECT(INDIRECT("A" &amp; (AA810)) &amp; "!J" &amp; AB810)</f>
        <v>tbd</v>
      </c>
    </row>
    <row r="811" spans="1:29" s="461" customFormat="1" ht="14.65" hidden="1" customHeight="1" x14ac:dyDescent="0.3">
      <c r="A811" s="473"/>
      <c r="B811" s="1038" t="str">
        <f t="shared" ca="1" si="34"/>
        <v>Not included</v>
      </c>
      <c r="C811" s="1039"/>
      <c r="D811" s="1040" t="str" cm="1">
        <f t="array" aca="1" ref="D811" ca="1">IF(ISTEXT(AC811),INDIRECT(INDIRECT("A" &amp; (AA811)) &amp; "!C" &amp; AB811),"")</f>
        <v>Die Bonding</v>
      </c>
      <c r="E811" s="1041"/>
      <c r="F811" s="1041"/>
      <c r="G811" s="1042"/>
      <c r="Z811" s="472" t="str" cm="1">
        <f t="array" aca="1" ref="Z811" ca="1">IF((B811=""),"Hide",IF(B811 = "Not included","Hide",IF(AND(B811&lt;&gt;"",(INDIRECT("Z"&amp; INDIRECT("AA" &amp; ROW()))="Show")),"Show","Hide")))</f>
        <v>Hide</v>
      </c>
      <c r="AA811" s="462">
        <f t="shared" si="32"/>
        <v>801</v>
      </c>
      <c r="AB811" s="462">
        <f t="shared" si="35"/>
        <v>14</v>
      </c>
      <c r="AC811" s="462" t="str" cm="1">
        <f t="array" aca="1" ref="AC811" ca="1">INDIRECT(INDIRECT("A" &amp; (AA811)) &amp; "!J" &amp; AB811)</f>
        <v>tbd</v>
      </c>
    </row>
    <row r="812" spans="1:29" s="461" customFormat="1" ht="14.65" hidden="1" customHeight="1" x14ac:dyDescent="0.3">
      <c r="A812" s="473"/>
      <c r="B812" s="1038" t="str">
        <f t="shared" ca="1" si="34"/>
        <v>Not included</v>
      </c>
      <c r="C812" s="1039"/>
      <c r="D812" s="1040" t="str" cm="1">
        <f t="array" aca="1" ref="D812" ca="1">IF(ISTEXT(AC812),INDIRECT(INDIRECT("A" &amp; (AA812)) &amp; "!C" &amp; AB812),"")</f>
        <v>Wire Bonding</v>
      </c>
      <c r="E812" s="1041"/>
      <c r="F812" s="1041"/>
      <c r="G812" s="1042"/>
      <c r="Z812" s="472" t="str" cm="1">
        <f t="array" aca="1" ref="Z812" ca="1">IF((B812=""),"Hide",IF(B812 = "Not included","Hide",IF(AND(B812&lt;&gt;"",(INDIRECT("Z"&amp; INDIRECT("AA" &amp; ROW()))="Show")),"Show","Hide")))</f>
        <v>Hide</v>
      </c>
      <c r="AA812" s="462">
        <f t="shared" si="32"/>
        <v>801</v>
      </c>
      <c r="AB812" s="462">
        <f t="shared" si="35"/>
        <v>15</v>
      </c>
      <c r="AC812" s="462" t="str" cm="1">
        <f t="array" aca="1" ref="AC812" ca="1">INDIRECT(INDIRECT("A" &amp; (AA812)) &amp; "!J" &amp; AB812)</f>
        <v>tbd</v>
      </c>
    </row>
    <row r="813" spans="1:29" s="461" customFormat="1" ht="14.65" hidden="1" customHeight="1" x14ac:dyDescent="0.3">
      <c r="A813" s="473"/>
      <c r="B813" s="1038" t="str">
        <f t="shared" ca="1" si="34"/>
        <v>Not included</v>
      </c>
      <c r="C813" s="1039"/>
      <c r="D813" s="1040" t="str" cm="1">
        <f t="array" aca="1" ref="D813" ca="1">IF(ISTEXT(AC813),INDIRECT(INDIRECT("A" &amp; (AA813)) &amp; "!C" &amp; AB813),"")</f>
        <v>Encapsulation</v>
      </c>
      <c r="E813" s="1041"/>
      <c r="F813" s="1041"/>
      <c r="G813" s="1042"/>
      <c r="Z813" s="472" t="str" cm="1">
        <f t="array" aca="1" ref="Z813" ca="1">IF((B813=""),"Hide",IF(B813 = "Not included","Hide",IF(AND(B813&lt;&gt;"",(INDIRECT("Z"&amp; INDIRECT("AA" &amp; ROW()))="Show")),"Show","Hide")))</f>
        <v>Hide</v>
      </c>
      <c r="AA813" s="462">
        <f t="shared" si="32"/>
        <v>801</v>
      </c>
      <c r="AB813" s="462">
        <f t="shared" si="35"/>
        <v>16</v>
      </c>
      <c r="AC813" s="462" t="str" cm="1">
        <f t="array" aca="1" ref="AC813" ca="1">INDIRECT(INDIRECT("A" &amp; (AA813)) &amp; "!J" &amp; AB813)</f>
        <v>tbd</v>
      </c>
    </row>
    <row r="814" spans="1:29" s="461" customFormat="1" ht="14.65" hidden="1" customHeight="1" x14ac:dyDescent="0.3">
      <c r="A814" s="473"/>
      <c r="B814" s="1038" t="str">
        <f t="shared" ca="1" si="34"/>
        <v>Not included</v>
      </c>
      <c r="C814" s="1039"/>
      <c r="D814" s="1040" t="str" cm="1">
        <f t="array" aca="1" ref="D814" ca="1">IF(ISTEXT(AC814),INDIRECT(INDIRECT("A" &amp; (AA814)) &amp; "!C" &amp; AB814),"")</f>
        <v>Flip Chip Bonding</v>
      </c>
      <c r="E814" s="1041"/>
      <c r="F814" s="1041"/>
      <c r="G814" s="1042"/>
      <c r="Z814" s="472" t="str" cm="1">
        <f t="array" aca="1" ref="Z814" ca="1">IF((B814=""),"Hide",IF(B814 = "Not included","Hide",IF(AND(B814&lt;&gt;"",(INDIRECT("Z"&amp; INDIRECT("AA" &amp; ROW()))="Show")),"Show","Hide")))</f>
        <v>Hide</v>
      </c>
      <c r="AA814" s="462">
        <f t="shared" si="32"/>
        <v>801</v>
      </c>
      <c r="AB814" s="462">
        <f t="shared" si="35"/>
        <v>17</v>
      </c>
      <c r="AC814" s="462" t="str" cm="1">
        <f t="array" aca="1" ref="AC814" ca="1">INDIRECT(INDIRECT("A" &amp; (AA814)) &amp; "!J" &amp; AB814)</f>
        <v>tbd</v>
      </c>
    </row>
    <row r="815" spans="1:29" s="461" customFormat="1" ht="14.65" hidden="1" customHeight="1" x14ac:dyDescent="0.3">
      <c r="A815" s="473"/>
      <c r="B815" s="1038" t="str">
        <f t="shared" ca="1" si="34"/>
        <v>Not included</v>
      </c>
      <c r="C815" s="1039"/>
      <c r="D815" s="1040" t="str" cm="1">
        <f t="array" aca="1" ref="D815" ca="1">IF(ISTEXT(AC815),INDIRECT(INDIRECT("A" &amp; (AA815)) &amp; "!C" &amp; AB815),"")</f>
        <v>Underfiller curing</v>
      </c>
      <c r="E815" s="1041"/>
      <c r="F815" s="1041"/>
      <c r="G815" s="1042"/>
      <c r="Z815" s="472" t="str" cm="1">
        <f t="array" aca="1" ref="Z815" ca="1">IF((B815=""),"Hide",IF(B815 = "Not included","Hide",IF(AND(B815&lt;&gt;"",(INDIRECT("Z"&amp; INDIRECT("AA" &amp; ROW()))="Show")),"Show","Hide")))</f>
        <v>Hide</v>
      </c>
      <c r="AA815" s="462">
        <f t="shared" si="32"/>
        <v>801</v>
      </c>
      <c r="AB815" s="462">
        <f t="shared" si="35"/>
        <v>18</v>
      </c>
      <c r="AC815" s="462" t="str" cm="1">
        <f t="array" aca="1" ref="AC815" ca="1">INDIRECT(INDIRECT("A" &amp; (AA815)) &amp; "!J" &amp; AB815)</f>
        <v>tbd</v>
      </c>
    </row>
    <row r="816" spans="1:29" s="461" customFormat="1" ht="14.65" hidden="1" customHeight="1" x14ac:dyDescent="0.3">
      <c r="A816" s="473"/>
      <c r="B816" s="1038" t="str">
        <f t="shared" ca="1" si="34"/>
        <v>Not included</v>
      </c>
      <c r="C816" s="1039"/>
      <c r="D816" s="1040" t="str" cm="1">
        <f t="array" aca="1" ref="D816" ca="1">IF(ISTEXT(AC816),INDIRECT(INDIRECT("A" &amp; (AA816)) &amp; "!C" &amp; AB816),"")</f>
        <v>Connecting additional Components</v>
      </c>
      <c r="E816" s="1041"/>
      <c r="F816" s="1041"/>
      <c r="G816" s="1042"/>
      <c r="Z816" s="472" t="str" cm="1">
        <f t="array" aca="1" ref="Z816" ca="1">IF((B816=""),"Hide",IF(B816 = "Not included","Hide",IF(AND(B816&lt;&gt;"",(INDIRECT("Z"&amp; INDIRECT("AA" &amp; ROW()))="Show")),"Show","Hide")))</f>
        <v>Hide</v>
      </c>
      <c r="AA816" s="462">
        <f t="shared" si="32"/>
        <v>801</v>
      </c>
      <c r="AB816" s="462">
        <f t="shared" si="35"/>
        <v>19</v>
      </c>
      <c r="AC816" s="462" t="str" cm="1">
        <f t="array" aca="1" ref="AC816" ca="1">INDIRECT(INDIRECT("A" &amp; (AA816)) &amp; "!J" &amp; AB816)</f>
        <v>tbd</v>
      </c>
    </row>
    <row r="817" spans="1:29" s="461" customFormat="1" ht="14.65" hidden="1" customHeight="1" x14ac:dyDescent="0.3">
      <c r="A817" s="473"/>
      <c r="B817" s="1038" t="str">
        <f t="shared" ca="1" si="34"/>
        <v>Not included</v>
      </c>
      <c r="C817" s="1039"/>
      <c r="D817" s="1040" t="str" cm="1">
        <f t="array" aca="1" ref="D817" ca="1">IF(ISTEXT(AC817),INDIRECT(INDIRECT("A" &amp; (AA817)) &amp; "!C" &amp; AB817),"")</f>
        <v>Electrical Test</v>
      </c>
      <c r="E817" s="1041"/>
      <c r="F817" s="1041"/>
      <c r="G817" s="1042"/>
      <c r="Z817" s="472" t="str" cm="1">
        <f t="array" aca="1" ref="Z817" ca="1">IF((B817=""),"Hide",IF(B817 = "Not included","Hide",IF(AND(B817&lt;&gt;"",(INDIRECT("Z"&amp; INDIRECT("AA" &amp; ROW()))="Show")),"Show","Hide")))</f>
        <v>Hide</v>
      </c>
      <c r="AA817" s="462">
        <f t="shared" si="32"/>
        <v>801</v>
      </c>
      <c r="AB817" s="462">
        <f t="shared" si="35"/>
        <v>20</v>
      </c>
      <c r="AC817" s="462" t="str" cm="1">
        <f t="array" aca="1" ref="AC817" ca="1">INDIRECT(INDIRECT("A" &amp; (AA817)) &amp; "!J" &amp; AB817)</f>
        <v>tbd</v>
      </c>
    </row>
    <row r="818" spans="1:29" s="461" customFormat="1" ht="14.65" hidden="1" customHeight="1" x14ac:dyDescent="0.3">
      <c r="A818" s="473"/>
      <c r="B818" s="1038" t="str">
        <f t="shared" ca="1" si="34"/>
        <v>Not included</v>
      </c>
      <c r="C818" s="1039"/>
      <c r="D818" s="1040" t="str" cm="1">
        <f t="array" aca="1" ref="D818" ca="1">IF(ISTEXT(AC818),INDIRECT(INDIRECT("A" &amp; (AA818)) &amp; "!C" &amp; AB818),"")</f>
        <v>OS Loading</v>
      </c>
      <c r="E818" s="1041"/>
      <c r="F818" s="1041"/>
      <c r="G818" s="1042"/>
      <c r="Z818" s="472" t="str" cm="1">
        <f t="array" aca="1" ref="Z818" ca="1">IF((B818=""),"Hide",IF(B818 = "Not included","Hide",IF(AND(B818&lt;&gt;"",(INDIRECT("Z"&amp; INDIRECT("AA" &amp; ROW()))="Show")),"Show","Hide")))</f>
        <v>Hide</v>
      </c>
      <c r="AA818" s="462">
        <f t="shared" si="32"/>
        <v>801</v>
      </c>
      <c r="AB818" s="462">
        <f t="shared" si="35"/>
        <v>21</v>
      </c>
      <c r="AC818" s="462" t="str" cm="1">
        <f t="array" aca="1" ref="AC818" ca="1">INDIRECT(INDIRECT("A" &amp; (AA818)) &amp; "!J" &amp; AB818)</f>
        <v>tbd</v>
      </c>
    </row>
    <row r="819" spans="1:29" s="461" customFormat="1" ht="14.65" hidden="1" customHeight="1" x14ac:dyDescent="0.3">
      <c r="A819" s="473"/>
      <c r="B819" s="1038" t="str">
        <f t="shared" ca="1" si="34"/>
        <v>Not included</v>
      </c>
      <c r="C819" s="1039"/>
      <c r="D819" s="1040" t="str" cm="1">
        <f t="array" aca="1" ref="D819" ca="1">IF(ISTEXT(AC819),INDIRECT(INDIRECT("A" &amp; (AA819)) &amp; "!C" &amp; AB819),"")</f>
        <v>Other Process Steps</v>
      </c>
      <c r="E819" s="1041"/>
      <c r="F819" s="1041"/>
      <c r="G819" s="1042"/>
      <c r="Z819" s="472" t="str" cm="1">
        <f t="array" aca="1" ref="Z819" ca="1">IF((B819=""),"Hide",IF(B819 = "Not included","Hide",IF(AND(B819&lt;&gt;"",(INDIRECT("Z"&amp; INDIRECT("AA" &amp; ROW()))="Show")),"Show","Hide")))</f>
        <v>Hide</v>
      </c>
      <c r="AA819" s="462">
        <f t="shared" si="32"/>
        <v>801</v>
      </c>
      <c r="AB819" s="462">
        <f t="shared" si="35"/>
        <v>22</v>
      </c>
      <c r="AC819" s="462" t="str" cm="1">
        <f t="array" aca="1" ref="AC819" ca="1">INDIRECT(INDIRECT("A" &amp; (AA819)) &amp; "!J" &amp; AB819)</f>
        <v>tbd</v>
      </c>
    </row>
    <row r="820" spans="1:29" s="461" customFormat="1" ht="14.65" hidden="1" customHeight="1" x14ac:dyDescent="0.3">
      <c r="A820" s="473"/>
      <c r="B820" s="1038" t="str">
        <f t="shared" ca="1" si="34"/>
        <v>Not included</v>
      </c>
      <c r="C820" s="1039"/>
      <c r="D820" s="1040" t="str" cm="1">
        <f t="array" aca="1" ref="D820" ca="1">IF(ISTEXT(AC820),INDIRECT(INDIRECT("A" &amp; (AA820)) &amp; "!C" &amp; AB820),"")</f>
        <v>Periodic (daily, weekly, etc) controls by Operator, QC, etc, not mentioned above</v>
      </c>
      <c r="E820" s="1041"/>
      <c r="F820" s="1041"/>
      <c r="G820" s="1042"/>
      <c r="Z820" s="472" t="str" cm="1">
        <f t="array" aca="1" ref="Z820" ca="1">IF((B820=""),"Hide",IF(B820 = "Not included","Hide",IF(AND(B820&lt;&gt;"",(INDIRECT("Z"&amp; INDIRECT("AA" &amp; ROW()))="Show")),"Show","Hide")))</f>
        <v>Hide</v>
      </c>
      <c r="AA820" s="462">
        <f t="shared" si="32"/>
        <v>801</v>
      </c>
      <c r="AB820" s="462">
        <f t="shared" si="35"/>
        <v>23</v>
      </c>
      <c r="AC820" s="462" t="str" cm="1">
        <f t="array" aca="1" ref="AC820" ca="1">INDIRECT(INDIRECT("A" &amp; (AA820)) &amp; "!J" &amp; AB820)</f>
        <v>tbd</v>
      </c>
    </row>
    <row r="821" spans="1:29" s="461" customFormat="1" ht="14.65" hidden="1" customHeight="1" x14ac:dyDescent="0.3">
      <c r="A821" s="473"/>
      <c r="B821" s="1038" t="str">
        <f t="shared" ca="1" si="34"/>
        <v>Not included</v>
      </c>
      <c r="C821" s="1039"/>
      <c r="D821" s="1040" t="str" cm="1">
        <f t="array" aca="1" ref="D821" ca="1">IF(ISTEXT(AC821),INDIRECT(INDIRECT("A" &amp; (AA821)) &amp; "!C" &amp; AB821),"")</f>
        <v>Maintenance Controls, eg weekly and monthly controls by Maintenance, not mentioned above</v>
      </c>
      <c r="E821" s="1041"/>
      <c r="F821" s="1041"/>
      <c r="G821" s="1042"/>
      <c r="Z821" s="472" t="str" cm="1">
        <f t="array" aca="1" ref="Z821" ca="1">IF((B821=""),"Hide",IF(B821 = "Not included","Hide",IF(AND(B821&lt;&gt;"",(INDIRECT("Z"&amp; INDIRECT("AA" &amp; ROW()))="Show")),"Show","Hide")))</f>
        <v>Hide</v>
      </c>
      <c r="AA821" s="462">
        <f t="shared" si="32"/>
        <v>801</v>
      </c>
      <c r="AB821" s="462">
        <f t="shared" si="35"/>
        <v>24</v>
      </c>
      <c r="AC821" s="462" t="str" cm="1">
        <f t="array" aca="1" ref="AC821" ca="1">INDIRECT(INDIRECT("A" &amp; (AA821)) &amp; "!J" &amp; AB821)</f>
        <v>tbd</v>
      </c>
    </row>
    <row r="822" spans="1:29" s="461" customFormat="1" ht="14.65" hidden="1" customHeight="1" x14ac:dyDescent="0.3">
      <c r="A822" s="473"/>
      <c r="B822" s="1038" t="str">
        <f t="shared" ca="1" si="34"/>
        <v/>
      </c>
      <c r="C822" s="1039"/>
      <c r="D822" s="1040" t="str" cm="1">
        <f t="array" aca="1" ref="D822" ca="1">IF(ISTEXT(AC822),INDIRECT(INDIRECT("A" &amp; (AA822)) &amp; "!C" &amp; AB822),"")</f>
        <v/>
      </c>
      <c r="E822" s="1041"/>
      <c r="F822" s="1041"/>
      <c r="G822" s="1042"/>
      <c r="Z822" s="472" t="str" cm="1">
        <f t="array" aca="1" ref="Z822" ca="1">IF((B822=""),"Hide",IF(B822 = "Not included","Hide",IF(AND(B822&lt;&gt;"",(INDIRECT("Z"&amp; INDIRECT("AA" &amp; ROW()))="Show")),"Show","Hide")))</f>
        <v>Hide</v>
      </c>
      <c r="AA822" s="462">
        <f t="shared" si="32"/>
        <v>801</v>
      </c>
      <c r="AB822" s="462">
        <f t="shared" si="35"/>
        <v>25</v>
      </c>
      <c r="AC822" s="462" cm="1">
        <f t="array" aca="1" ref="AC822" ca="1">INDIRECT(INDIRECT("A" &amp; (AA822)) &amp; "!J" &amp; AB822)</f>
        <v>0</v>
      </c>
    </row>
    <row r="823" spans="1:29" s="461" customFormat="1" ht="14.65" hidden="1" customHeight="1" x14ac:dyDescent="0.3">
      <c r="A823" s="473"/>
      <c r="B823" s="1038" t="str">
        <f t="shared" ca="1" si="34"/>
        <v/>
      </c>
      <c r="C823" s="1039"/>
      <c r="D823" s="1040" t="str" cm="1">
        <f t="array" aca="1" ref="D823" ca="1">IF(ISTEXT(AC823),INDIRECT(INDIRECT("A" &amp; (AA823)) &amp; "!C" &amp; AB823),"")</f>
        <v/>
      </c>
      <c r="E823" s="1041"/>
      <c r="F823" s="1041"/>
      <c r="G823" s="1042"/>
      <c r="Z823" s="472" t="str" cm="1">
        <f t="array" aca="1" ref="Z823" ca="1">IF((B823=""),"Hide",IF(B823 = "Not included","Hide",IF(AND(B823&lt;&gt;"",(INDIRECT("Z"&amp; INDIRECT("AA" &amp; ROW()))="Show")),"Show","Hide")))</f>
        <v>Hide</v>
      </c>
      <c r="AA823" s="462">
        <f t="shared" si="32"/>
        <v>801</v>
      </c>
      <c r="AB823" s="462">
        <f t="shared" si="35"/>
        <v>26</v>
      </c>
      <c r="AC823" s="462" cm="1">
        <f t="array" aca="1" ref="AC823" ca="1">INDIRECT(INDIRECT("A" &amp; (AA823)) &amp; "!J" &amp; AB823)</f>
        <v>0</v>
      </c>
    </row>
    <row r="824" spans="1:29" s="461" customFormat="1" ht="14.65" hidden="1" customHeight="1" x14ac:dyDescent="0.3">
      <c r="A824" s="473"/>
      <c r="B824" s="1038" t="str">
        <f t="shared" ca="1" si="34"/>
        <v/>
      </c>
      <c r="C824" s="1039"/>
      <c r="D824" s="1040" t="str" cm="1">
        <f t="array" aca="1" ref="D824" ca="1">IF(ISTEXT(AC824),INDIRECT(INDIRECT("A" &amp; (AA824)) &amp; "!C" &amp; AB824),"")</f>
        <v/>
      </c>
      <c r="E824" s="1041"/>
      <c r="F824" s="1041"/>
      <c r="G824" s="1042"/>
      <c r="Z824" s="472" t="str" cm="1">
        <f t="array" aca="1" ref="Z824" ca="1">IF((B824=""),"Hide",IF(B824 = "Not included","Hide",IF(AND(B824&lt;&gt;"",(INDIRECT("Z"&amp; INDIRECT("AA" &amp; ROW()))="Show")),"Show","Hide")))</f>
        <v>Hide</v>
      </c>
      <c r="AA824" s="462">
        <f t="shared" si="32"/>
        <v>801</v>
      </c>
      <c r="AB824" s="462">
        <f t="shared" si="35"/>
        <v>27</v>
      </c>
      <c r="AC824" s="462" cm="1">
        <f t="array" aca="1" ref="AC824" ca="1">INDIRECT(INDIRECT("A" &amp; (AA824)) &amp; "!J" &amp; AB824)</f>
        <v>0</v>
      </c>
    </row>
    <row r="825" spans="1:29" s="461" customFormat="1" ht="14.65" hidden="1" customHeight="1" x14ac:dyDescent="0.3">
      <c r="A825" s="473"/>
      <c r="B825" s="1038" t="str">
        <f t="shared" ca="1" si="34"/>
        <v/>
      </c>
      <c r="C825" s="1039"/>
      <c r="D825" s="1040" t="str" cm="1">
        <f t="array" aca="1" ref="D825" ca="1">IF(ISTEXT(AC825),INDIRECT(INDIRECT("A" &amp; (AA825)) &amp; "!C" &amp; AB825),"")</f>
        <v/>
      </c>
      <c r="E825" s="1041"/>
      <c r="F825" s="1041"/>
      <c r="G825" s="1042"/>
      <c r="Z825" s="472" t="str" cm="1">
        <f t="array" aca="1" ref="Z825" ca="1">IF((B825=""),"Hide",IF(B825 = "Not included","Hide",IF(AND(B825&lt;&gt;"",(INDIRECT("Z"&amp; INDIRECT("AA" &amp; ROW()))="Show")),"Show","Hide")))</f>
        <v>Hide</v>
      </c>
      <c r="AA825" s="462">
        <f t="shared" si="32"/>
        <v>801</v>
      </c>
      <c r="AB825" s="462">
        <f t="shared" si="35"/>
        <v>28</v>
      </c>
      <c r="AC825" s="462" cm="1">
        <f t="array" aca="1" ref="AC825" ca="1">INDIRECT(INDIRECT("A" &amp; (AA825)) &amp; "!J" &amp; AB825)</f>
        <v>0</v>
      </c>
    </row>
    <row r="826" spans="1:29" s="461" customFormat="1" ht="14.65" hidden="1" customHeight="1" x14ac:dyDescent="0.3">
      <c r="A826" s="473"/>
      <c r="B826" s="1038" t="str">
        <f t="shared" ca="1" si="34"/>
        <v/>
      </c>
      <c r="C826" s="1039"/>
      <c r="D826" s="1040" t="str" cm="1">
        <f t="array" aca="1" ref="D826" ca="1">IF(ISTEXT(AC826),INDIRECT(INDIRECT("A" &amp; (AA826)) &amp; "!C" &amp; AB826),"")</f>
        <v/>
      </c>
      <c r="E826" s="1041"/>
      <c r="F826" s="1041"/>
      <c r="G826" s="1042"/>
      <c r="Z826" s="472" t="str" cm="1">
        <f t="array" aca="1" ref="Z826" ca="1">IF((B826=""),"Hide",IF(B826 = "Not included","Hide",IF(AND(B826&lt;&gt;"",(INDIRECT("Z"&amp; INDIRECT("AA" &amp; ROW()))="Show")),"Show","Hide")))</f>
        <v>Hide</v>
      </c>
      <c r="AA826" s="462">
        <f t="shared" si="32"/>
        <v>801</v>
      </c>
      <c r="AB826" s="462">
        <f t="shared" si="35"/>
        <v>29</v>
      </c>
      <c r="AC826" s="462" cm="1">
        <f t="array" aca="1" ref="AC826" ca="1">INDIRECT(INDIRECT("A" &amp; (AA826)) &amp; "!J" &amp; AB826)</f>
        <v>0</v>
      </c>
    </row>
    <row r="827" spans="1:29" s="461" customFormat="1" ht="14.65" hidden="1" customHeight="1" x14ac:dyDescent="0.3">
      <c r="A827" s="473"/>
      <c r="B827" s="1038" t="str">
        <f t="shared" ca="1" si="34"/>
        <v/>
      </c>
      <c r="C827" s="1039"/>
      <c r="D827" s="1040" t="str" cm="1">
        <f t="array" aca="1" ref="D827" ca="1">IF(ISTEXT(AC827),INDIRECT(INDIRECT("A" &amp; (AA827)) &amp; "!C" &amp; AB827),"")</f>
        <v/>
      </c>
      <c r="E827" s="1041"/>
      <c r="F827" s="1041"/>
      <c r="G827" s="1042"/>
      <c r="Z827" s="472" t="str" cm="1">
        <f t="array" aca="1" ref="Z827" ca="1">IF((B827=""),"Hide",IF(B827 = "Not included","Hide",IF(AND(B827&lt;&gt;"",(INDIRECT("Z"&amp; INDIRECT("AA" &amp; ROW()))="Show")),"Show","Hide")))</f>
        <v>Hide</v>
      </c>
      <c r="AA827" s="462">
        <f t="shared" si="32"/>
        <v>801</v>
      </c>
      <c r="AB827" s="462">
        <f t="shared" si="35"/>
        <v>30</v>
      </c>
      <c r="AC827" s="462" cm="1">
        <f t="array" aca="1" ref="AC827" ca="1">INDIRECT(INDIRECT("A" &amp; (AA827)) &amp; "!J" &amp; AB827)</f>
        <v>0</v>
      </c>
    </row>
    <row r="828" spans="1:29" s="461" customFormat="1" ht="14.65" hidden="1" customHeight="1" x14ac:dyDescent="0.3">
      <c r="A828" s="473"/>
      <c r="B828" s="1038" t="str">
        <f t="shared" ca="1" si="34"/>
        <v/>
      </c>
      <c r="C828" s="1039"/>
      <c r="D828" s="1040" t="str" cm="1">
        <f t="array" aca="1" ref="D828" ca="1">IF(ISTEXT(AC828),INDIRECT(INDIRECT("A" &amp; (AA828)) &amp; "!C" &amp; AB828),"")</f>
        <v/>
      </c>
      <c r="E828" s="1041"/>
      <c r="F828" s="1041"/>
      <c r="G828" s="1042"/>
      <c r="Z828" s="472" t="str" cm="1">
        <f t="array" aca="1" ref="Z828" ca="1">IF((B828=""),"Hide",IF(B828 = "Not included","Hide",IF(AND(B828&lt;&gt;"",(INDIRECT("Z"&amp; INDIRECT("AA" &amp; ROW()))="Show")),"Show","Hide")))</f>
        <v>Hide</v>
      </c>
      <c r="AA828" s="462">
        <f t="shared" si="32"/>
        <v>801</v>
      </c>
      <c r="AB828" s="462">
        <f t="shared" si="35"/>
        <v>31</v>
      </c>
      <c r="AC828" s="462" cm="1">
        <f t="array" aca="1" ref="AC828" ca="1">INDIRECT(INDIRECT("A" &amp; (AA828)) &amp; "!J" &amp; AB828)</f>
        <v>0</v>
      </c>
    </row>
    <row r="829" spans="1:29" s="461" customFormat="1" ht="14.65" hidden="1" customHeight="1" x14ac:dyDescent="0.3">
      <c r="A829" s="473"/>
      <c r="B829" s="1038" t="str">
        <f t="shared" ca="1" si="34"/>
        <v/>
      </c>
      <c r="C829" s="1039"/>
      <c r="D829" s="1040" t="str" cm="1">
        <f t="array" aca="1" ref="D829" ca="1">IF(ISTEXT(AC829),INDIRECT(INDIRECT("A" &amp; (AA829)) &amp; "!C" &amp; AB829),"")</f>
        <v/>
      </c>
      <c r="E829" s="1041"/>
      <c r="F829" s="1041"/>
      <c r="G829" s="1042"/>
      <c r="Z829" s="472" t="str" cm="1">
        <f t="array" aca="1" ref="Z829" ca="1">IF((B829=""),"Hide",IF(B829 = "Not included","Hide",IF(AND(B829&lt;&gt;"",(INDIRECT("Z"&amp; INDIRECT("AA" &amp; ROW()))="Show")),"Show","Hide")))</f>
        <v>Hide</v>
      </c>
      <c r="AA829" s="462">
        <f t="shared" si="32"/>
        <v>801</v>
      </c>
      <c r="AB829" s="462">
        <f t="shared" si="35"/>
        <v>32</v>
      </c>
      <c r="AC829" s="462" cm="1">
        <f t="array" aca="1" ref="AC829" ca="1">INDIRECT(INDIRECT("A" &amp; (AA829)) &amp; "!J" &amp; AB829)</f>
        <v>0</v>
      </c>
    </row>
    <row r="830" spans="1:29" s="461" customFormat="1" ht="14.65" hidden="1" customHeight="1" x14ac:dyDescent="0.3">
      <c r="A830" s="473"/>
      <c r="B830" s="1038" t="str">
        <f t="shared" ca="1" si="34"/>
        <v/>
      </c>
      <c r="C830" s="1039"/>
      <c r="D830" s="1040" t="str" cm="1">
        <f t="array" aca="1" ref="D830" ca="1">IF(ISTEXT(AC830),INDIRECT(INDIRECT("A" &amp; (AA830)) &amp; "!C" &amp; AB830),"")</f>
        <v/>
      </c>
      <c r="E830" s="1041"/>
      <c r="F830" s="1041"/>
      <c r="G830" s="1042"/>
      <c r="Z830" s="472" t="str" cm="1">
        <f t="array" aca="1" ref="Z830" ca="1">IF((B830=""),"Hide",IF(B830 = "Not included","Hide",IF(AND(B830&lt;&gt;"",(INDIRECT("Z"&amp; INDIRECT("AA" &amp; ROW()))="Show")),"Show","Hide")))</f>
        <v>Hide</v>
      </c>
      <c r="AA830" s="462">
        <f t="shared" si="32"/>
        <v>801</v>
      </c>
      <c r="AB830" s="462">
        <f t="shared" si="35"/>
        <v>33</v>
      </c>
      <c r="AC830" s="462" cm="1">
        <f t="array" aca="1" ref="AC830" ca="1">INDIRECT(INDIRECT("A" &amp; (AA830)) &amp; "!J" &amp; AB830)</f>
        <v>0</v>
      </c>
    </row>
    <row r="831" spans="1:29" s="461" customFormat="1" ht="14.65" hidden="1" customHeight="1" x14ac:dyDescent="0.3">
      <c r="A831" s="473"/>
      <c r="B831" s="1038" t="str">
        <f t="shared" ca="1" si="34"/>
        <v/>
      </c>
      <c r="C831" s="1039"/>
      <c r="D831" s="1040" t="str" cm="1">
        <f t="array" aca="1" ref="D831" ca="1">IF(ISTEXT(AC831),INDIRECT(INDIRECT("A" &amp; (AA831)) &amp; "!C" &amp; AB831),"")</f>
        <v/>
      </c>
      <c r="E831" s="1041"/>
      <c r="F831" s="1041"/>
      <c r="G831" s="1042"/>
      <c r="Z831" s="472" t="str" cm="1">
        <f t="array" aca="1" ref="Z831" ca="1">IF((B831=""),"Hide",IF(B831 = "Not included","Hide",IF(AND(B831&lt;&gt;"",(INDIRECT("Z"&amp; INDIRECT("AA" &amp; ROW()))="Show")),"Show","Hide")))</f>
        <v>Hide</v>
      </c>
      <c r="AA831" s="462">
        <f t="shared" si="32"/>
        <v>801</v>
      </c>
      <c r="AB831" s="462">
        <f t="shared" si="35"/>
        <v>34</v>
      </c>
      <c r="AC831" s="462" cm="1">
        <f t="array" aca="1" ref="AC831" ca="1">INDIRECT(INDIRECT("A" &amp; (AA831)) &amp; "!J" &amp; AB831)</f>
        <v>0</v>
      </c>
    </row>
    <row r="832" spans="1:29" s="461" customFormat="1" ht="14.65" hidden="1" customHeight="1" x14ac:dyDescent="0.3">
      <c r="A832" s="473"/>
      <c r="B832" s="1038" t="str">
        <f t="shared" ca="1" si="34"/>
        <v/>
      </c>
      <c r="C832" s="1039"/>
      <c r="D832" s="1040" t="str" cm="1">
        <f t="array" aca="1" ref="D832" ca="1">IF(ISTEXT(AC832),INDIRECT(INDIRECT("A" &amp; (AA832)) &amp; "!C" &amp; AB832),"")</f>
        <v/>
      </c>
      <c r="E832" s="1041"/>
      <c r="F832" s="1041"/>
      <c r="G832" s="1042"/>
      <c r="Z832" s="472" t="str" cm="1">
        <f t="array" aca="1" ref="Z832" ca="1">IF((B832=""),"Hide",IF(B832 = "Not included","Hide",IF(AND(B832&lt;&gt;"",(INDIRECT("Z"&amp; INDIRECT("AA" &amp; ROW()))="Show")),"Show","Hide")))</f>
        <v>Hide</v>
      </c>
      <c r="AA832" s="462">
        <f t="shared" si="32"/>
        <v>801</v>
      </c>
      <c r="AB832" s="462">
        <f t="shared" si="35"/>
        <v>35</v>
      </c>
      <c r="AC832" s="462" cm="1">
        <f t="array" aca="1" ref="AC832" ca="1">INDIRECT(INDIRECT("A" &amp; (AA832)) &amp; "!J" &amp; AB832)</f>
        <v>0</v>
      </c>
    </row>
    <row r="833" spans="1:29" s="461" customFormat="1" ht="14.65" hidden="1" customHeight="1" x14ac:dyDescent="0.3">
      <c r="A833" s="473"/>
      <c r="B833" s="1038" t="str">
        <f t="shared" ca="1" si="34"/>
        <v/>
      </c>
      <c r="C833" s="1039"/>
      <c r="D833" s="1040" t="str" cm="1">
        <f t="array" aca="1" ref="D833" ca="1">IF(ISTEXT(AC833),INDIRECT(INDIRECT("A" &amp; (AA833)) &amp; "!C" &amp; AB833),"")</f>
        <v/>
      </c>
      <c r="E833" s="1041"/>
      <c r="F833" s="1041"/>
      <c r="G833" s="1042"/>
      <c r="Z833" s="472" t="str" cm="1">
        <f t="array" aca="1" ref="Z833" ca="1">IF((B833=""),"Hide",IF(B833 = "Not included","Hide",IF(AND(B833&lt;&gt;"",(INDIRECT("Z"&amp; INDIRECT("AA" &amp; ROW()))="Show")),"Show","Hide")))</f>
        <v>Hide</v>
      </c>
      <c r="AA833" s="462">
        <f t="shared" si="32"/>
        <v>801</v>
      </c>
      <c r="AB833" s="462">
        <f t="shared" si="35"/>
        <v>36</v>
      </c>
      <c r="AC833" s="462" cm="1">
        <f t="array" aca="1" ref="AC833" ca="1">INDIRECT(INDIRECT("A" &amp; (AA833)) &amp; "!J" &amp; AB833)</f>
        <v>0</v>
      </c>
    </row>
    <row r="834" spans="1:29" s="461" customFormat="1" ht="14.65" hidden="1" customHeight="1" x14ac:dyDescent="0.3">
      <c r="A834" s="473"/>
      <c r="B834" s="1038" t="str">
        <f t="shared" ca="1" si="34"/>
        <v/>
      </c>
      <c r="C834" s="1039"/>
      <c r="D834" s="1040" t="str" cm="1">
        <f t="array" aca="1" ref="D834" ca="1">IF(ISTEXT(AC834),INDIRECT(INDIRECT("A" &amp; (AA834)) &amp; "!C" &amp; AB834),"")</f>
        <v/>
      </c>
      <c r="E834" s="1041"/>
      <c r="F834" s="1041"/>
      <c r="G834" s="1042"/>
      <c r="Z834" s="472" t="str" cm="1">
        <f t="array" aca="1" ref="Z834" ca="1">IF((B834=""),"Hide",IF(B834 = "Not included","Hide",IF(AND(B834&lt;&gt;"",(INDIRECT("Z"&amp; INDIRECT("AA" &amp; ROW()))="Show")),"Show","Hide")))</f>
        <v>Hide</v>
      </c>
      <c r="AA834" s="462">
        <f t="shared" si="32"/>
        <v>801</v>
      </c>
      <c r="AB834" s="462">
        <f t="shared" si="35"/>
        <v>37</v>
      </c>
      <c r="AC834" s="462" cm="1">
        <f t="array" aca="1" ref="AC834" ca="1">INDIRECT(INDIRECT("A" &amp; (AA834)) &amp; "!J" &amp; AB834)</f>
        <v>0</v>
      </c>
    </row>
    <row r="835" spans="1:29" s="461" customFormat="1" ht="14.65" hidden="1" customHeight="1" x14ac:dyDescent="0.3">
      <c r="A835" s="473"/>
      <c r="B835" s="1038" t="str">
        <f t="shared" ca="1" si="34"/>
        <v/>
      </c>
      <c r="C835" s="1039"/>
      <c r="D835" s="1040" t="str" cm="1">
        <f t="array" aca="1" ref="D835" ca="1">IF(ISTEXT(AC835),INDIRECT(INDIRECT("A" &amp; (AA835)) &amp; "!C" &amp; AB835),"")</f>
        <v/>
      </c>
      <c r="E835" s="1041"/>
      <c r="F835" s="1041"/>
      <c r="G835" s="1042"/>
      <c r="Z835" s="472" t="str" cm="1">
        <f t="array" aca="1" ref="Z835" ca="1">IF((B835=""),"Hide",IF(B835 = "Not included","Hide",IF(AND(B835&lt;&gt;"",(INDIRECT("Z"&amp; INDIRECT("AA" &amp; ROW()))="Show")),"Show","Hide")))</f>
        <v>Hide</v>
      </c>
      <c r="AA835" s="462">
        <f t="shared" si="32"/>
        <v>801</v>
      </c>
      <c r="AB835" s="462">
        <f t="shared" si="35"/>
        <v>38</v>
      </c>
      <c r="AC835" s="462" cm="1">
        <f t="array" aca="1" ref="AC835" ca="1">INDIRECT(INDIRECT("A" &amp; (AA835)) &amp; "!J" &amp; AB835)</f>
        <v>0</v>
      </c>
    </row>
    <row r="836" spans="1:29" s="461" customFormat="1" ht="14.65" hidden="1" customHeight="1" x14ac:dyDescent="0.3">
      <c r="A836" s="473"/>
      <c r="B836" s="1038" t="str">
        <f t="shared" ca="1" si="34"/>
        <v/>
      </c>
      <c r="C836" s="1039"/>
      <c r="D836" s="1040" t="str" cm="1">
        <f t="array" aca="1" ref="D836" ca="1">IF(ISTEXT(AC836),INDIRECT(INDIRECT("A" &amp; (AA836)) &amp; "!C" &amp; AB836),"")</f>
        <v/>
      </c>
      <c r="E836" s="1041"/>
      <c r="F836" s="1041"/>
      <c r="G836" s="1042"/>
      <c r="Z836" s="472" t="str" cm="1">
        <f t="array" aca="1" ref="Z836" ca="1">IF((B836=""),"Hide",IF(B836 = "Not included","Hide",IF(AND(B836&lt;&gt;"",(INDIRECT("Z"&amp; INDIRECT("AA" &amp; ROW()))="Show")),"Show","Hide")))</f>
        <v>Hide</v>
      </c>
      <c r="AA836" s="462">
        <f t="shared" si="32"/>
        <v>801</v>
      </c>
      <c r="AB836" s="462">
        <f t="shared" si="35"/>
        <v>39</v>
      </c>
      <c r="AC836" s="462" cm="1">
        <f t="array" aca="1" ref="AC836" ca="1">INDIRECT(INDIRECT("A" &amp; (AA836)) &amp; "!J" &amp; AB836)</f>
        <v>0</v>
      </c>
    </row>
    <row r="837" spans="1:29" s="461" customFormat="1" ht="14.65" hidden="1" customHeight="1" x14ac:dyDescent="0.3">
      <c r="A837" s="473"/>
      <c r="B837" s="1038" t="str">
        <f t="shared" ca="1" si="34"/>
        <v/>
      </c>
      <c r="C837" s="1039"/>
      <c r="D837" s="1040" t="str" cm="1">
        <f t="array" aca="1" ref="D837" ca="1">IF(ISTEXT(AC837),INDIRECT(INDIRECT("A" &amp; (AA837)) &amp; "!C" &amp; AB837),"")</f>
        <v/>
      </c>
      <c r="E837" s="1041"/>
      <c r="F837" s="1041"/>
      <c r="G837" s="1042"/>
      <c r="Z837" s="472" t="str" cm="1">
        <f t="array" aca="1" ref="Z837" ca="1">IF((B837=""),"Hide",IF(B837 = "Not included","Hide",IF(AND(B837&lt;&gt;"",(INDIRECT("Z"&amp; INDIRECT("AA" &amp; ROW()))="Show")),"Show","Hide")))</f>
        <v>Hide</v>
      </c>
      <c r="AA837" s="462">
        <f t="shared" si="32"/>
        <v>801</v>
      </c>
      <c r="AB837" s="462">
        <f t="shared" si="35"/>
        <v>40</v>
      </c>
      <c r="AC837" s="462" cm="1">
        <f t="array" aca="1" ref="AC837" ca="1">INDIRECT(INDIRECT("A" &amp; (AA837)) &amp; "!J" &amp; AB837)</f>
        <v>0</v>
      </c>
    </row>
    <row r="838" spans="1:29" s="461" customFormat="1" ht="14.65" hidden="1" customHeight="1" x14ac:dyDescent="0.3">
      <c r="A838" s="473"/>
      <c r="B838" s="1038" t="str">
        <f t="shared" ca="1" si="34"/>
        <v/>
      </c>
      <c r="C838" s="1039"/>
      <c r="D838" s="1040" t="str" cm="1">
        <f t="array" aca="1" ref="D838" ca="1">IF(ISTEXT(AC838),INDIRECT(INDIRECT("A" &amp; (AA838)) &amp; "!C" &amp; AB838),"")</f>
        <v/>
      </c>
      <c r="E838" s="1041"/>
      <c r="F838" s="1041"/>
      <c r="G838" s="1042"/>
      <c r="Z838" s="472" t="str" cm="1">
        <f t="array" aca="1" ref="Z838" ca="1">IF((B838=""),"Hide",IF(B838 = "Not included","Hide",IF(AND(B838&lt;&gt;"",(INDIRECT("Z"&amp; INDIRECT("AA" &amp; ROW()))="Show")),"Show","Hide")))</f>
        <v>Hide</v>
      </c>
      <c r="AA838" s="462">
        <f t="shared" si="32"/>
        <v>801</v>
      </c>
      <c r="AB838" s="462">
        <f t="shared" si="35"/>
        <v>41</v>
      </c>
      <c r="AC838" s="462" cm="1">
        <f t="array" aca="1" ref="AC838" ca="1">INDIRECT(INDIRECT("A" &amp; (AA838)) &amp; "!J" &amp; AB838)</f>
        <v>0</v>
      </c>
    </row>
    <row r="839" spans="1:29" s="461" customFormat="1" ht="14.65" hidden="1" customHeight="1" x14ac:dyDescent="0.3">
      <c r="A839" s="473"/>
      <c r="B839" s="1038" t="str">
        <f t="shared" ca="1" si="34"/>
        <v/>
      </c>
      <c r="C839" s="1039"/>
      <c r="D839" s="1040" t="str" cm="1">
        <f t="array" aca="1" ref="D839" ca="1">IF(ISTEXT(AC839),INDIRECT(INDIRECT("A" &amp; (AA839)) &amp; "!C" &amp; AB839),"")</f>
        <v/>
      </c>
      <c r="E839" s="1041"/>
      <c r="F839" s="1041"/>
      <c r="G839" s="1042"/>
      <c r="Z839" s="472" t="str" cm="1">
        <f t="array" aca="1" ref="Z839" ca="1">IF((B839=""),"Hide",IF(B839 = "Not included","Hide",IF(AND(B839&lt;&gt;"",(INDIRECT("Z"&amp; INDIRECT("AA" &amp; ROW()))="Show")),"Show","Hide")))</f>
        <v>Hide</v>
      </c>
      <c r="AA839" s="462">
        <f t="shared" si="32"/>
        <v>801</v>
      </c>
      <c r="AB839" s="462">
        <f t="shared" si="35"/>
        <v>42</v>
      </c>
      <c r="AC839" s="462" cm="1">
        <f t="array" aca="1" ref="AC839" ca="1">INDIRECT(INDIRECT("A" &amp; (AA839)) &amp; "!J" &amp; AB839)</f>
        <v>0</v>
      </c>
    </row>
    <row r="840" spans="1:29" s="461" customFormat="1" ht="14.65" hidden="1" customHeight="1" x14ac:dyDescent="0.3">
      <c r="A840" s="473"/>
      <c r="B840" s="1038" t="str">
        <f t="shared" ca="1" si="34"/>
        <v/>
      </c>
      <c r="C840" s="1039"/>
      <c r="D840" s="1040" t="str" cm="1">
        <f t="array" aca="1" ref="D840" ca="1">IF(ISTEXT(AC840),INDIRECT(INDIRECT("A" &amp; (AA840)) &amp; "!C" &amp; AB840),"")</f>
        <v/>
      </c>
      <c r="E840" s="1041"/>
      <c r="F840" s="1041"/>
      <c r="G840" s="1042"/>
      <c r="Z840" s="472" t="str" cm="1">
        <f t="array" aca="1" ref="Z840" ca="1">IF((B840=""),"Hide",IF(B840 = "Not included","Hide",IF(AND(B840&lt;&gt;"",(INDIRECT("Z"&amp; INDIRECT("AA" &amp; ROW()))="Show")),"Show","Hide")))</f>
        <v>Hide</v>
      </c>
      <c r="AA840" s="462">
        <f t="shared" si="32"/>
        <v>801</v>
      </c>
      <c r="AB840" s="462">
        <f t="shared" si="35"/>
        <v>43</v>
      </c>
      <c r="AC840" s="462" cm="1">
        <f t="array" aca="1" ref="AC840" ca="1">INDIRECT(INDIRECT("A" &amp; (AA840)) &amp; "!J" &amp; AB840)</f>
        <v>0</v>
      </c>
    </row>
    <row r="841" spans="1:29" s="461" customFormat="1" ht="14.65" hidden="1" customHeight="1" x14ac:dyDescent="0.3">
      <c r="A841" s="473"/>
      <c r="B841" s="1038" t="str">
        <f t="shared" ca="1" si="34"/>
        <v/>
      </c>
      <c r="C841" s="1039"/>
      <c r="D841" s="1040" t="str" cm="1">
        <f t="array" aca="1" ref="D841" ca="1">IF(ISTEXT(AC841),INDIRECT(INDIRECT("A" &amp; (AA841)) &amp; "!C" &amp; AB841),"")</f>
        <v/>
      </c>
      <c r="E841" s="1041"/>
      <c r="F841" s="1041"/>
      <c r="G841" s="1042"/>
      <c r="Z841" s="472" t="str" cm="1">
        <f t="array" aca="1" ref="Z841" ca="1">IF((B841=""),"Hide",IF(B841 = "Not included","Hide",IF(AND(B841&lt;&gt;"",(INDIRECT("Z"&amp; INDIRECT("AA" &amp; ROW()))="Show")),"Show","Hide")))</f>
        <v>Hide</v>
      </c>
      <c r="AA841" s="462">
        <f t="shared" si="32"/>
        <v>801</v>
      </c>
      <c r="AB841" s="462">
        <f t="shared" si="35"/>
        <v>44</v>
      </c>
      <c r="AC841" s="462" cm="1">
        <f t="array" aca="1" ref="AC841" ca="1">INDIRECT(INDIRECT("A" &amp; (AA841)) &amp; "!J" &amp; AB841)</f>
        <v>0</v>
      </c>
    </row>
    <row r="842" spans="1:29" s="461" customFormat="1" ht="14.65" hidden="1" customHeight="1" x14ac:dyDescent="0.3">
      <c r="A842" s="473"/>
      <c r="B842" s="1038" t="str">
        <f t="shared" ca="1" si="34"/>
        <v/>
      </c>
      <c r="C842" s="1039"/>
      <c r="D842" s="1040" t="str" cm="1">
        <f t="array" aca="1" ref="D842" ca="1">IF(ISTEXT(AC842),INDIRECT(INDIRECT("A" &amp; (AA842)) &amp; "!C" &amp; AB842),"")</f>
        <v/>
      </c>
      <c r="E842" s="1041"/>
      <c r="F842" s="1041"/>
      <c r="G842" s="1042"/>
      <c r="Z842" s="472" t="str" cm="1">
        <f t="array" aca="1" ref="Z842" ca="1">IF((B842=""),"Hide",IF(B842 = "Not included","Hide",IF(AND(B842&lt;&gt;"",(INDIRECT("Z"&amp; INDIRECT("AA" &amp; ROW()))="Show")),"Show","Hide")))</f>
        <v>Hide</v>
      </c>
      <c r="AA842" s="462">
        <f t="shared" ref="AA842:AA905" si="36">QUOTIENT(ROW(),100)*100 + 1</f>
        <v>801</v>
      </c>
      <c r="AB842" s="462">
        <f t="shared" si="35"/>
        <v>45</v>
      </c>
      <c r="AC842" s="462" cm="1">
        <f t="array" aca="1" ref="AC842" ca="1">INDIRECT(INDIRECT("A" &amp; (AA842)) &amp; "!J" &amp; AB842)</f>
        <v>0</v>
      </c>
    </row>
    <row r="843" spans="1:29" s="461" customFormat="1" ht="14.65" hidden="1" customHeight="1" x14ac:dyDescent="0.3">
      <c r="A843" s="473"/>
      <c r="B843" s="1038" t="str">
        <f t="shared" ca="1" si="34"/>
        <v/>
      </c>
      <c r="C843" s="1039"/>
      <c r="D843" s="1040" t="str" cm="1">
        <f t="array" aca="1" ref="D843" ca="1">IF(ISTEXT(AC843),INDIRECT(INDIRECT("A" &amp; (AA843)) &amp; "!C" &amp; AB843),"")</f>
        <v/>
      </c>
      <c r="E843" s="1041"/>
      <c r="F843" s="1041"/>
      <c r="G843" s="1042"/>
      <c r="Z843" s="472" t="str" cm="1">
        <f t="array" aca="1" ref="Z843" ca="1">IF((B843=""),"Hide",IF(B843 = "Not included","Hide",IF(AND(B843&lt;&gt;"",(INDIRECT("Z"&amp; INDIRECT("AA" &amp; ROW()))="Show")),"Show","Hide")))</f>
        <v>Hide</v>
      </c>
      <c r="AA843" s="462">
        <f t="shared" si="36"/>
        <v>801</v>
      </c>
      <c r="AB843" s="462">
        <f t="shared" si="35"/>
        <v>46</v>
      </c>
      <c r="AC843" s="462" cm="1">
        <f t="array" aca="1" ref="AC843" ca="1">INDIRECT(INDIRECT("A" &amp; (AA843)) &amp; "!J" &amp; AB843)</f>
        <v>0</v>
      </c>
    </row>
    <row r="844" spans="1:29" s="461" customFormat="1" ht="14.65" hidden="1" customHeight="1" x14ac:dyDescent="0.3">
      <c r="A844" s="473"/>
      <c r="B844" s="1038" t="str">
        <f t="shared" ca="1" si="34"/>
        <v/>
      </c>
      <c r="C844" s="1039"/>
      <c r="D844" s="1040" t="str" cm="1">
        <f t="array" aca="1" ref="D844" ca="1">IF(ISTEXT(AC844),INDIRECT(INDIRECT("A" &amp; (AA844)) &amp; "!C" &amp; AB844),"")</f>
        <v/>
      </c>
      <c r="E844" s="1041"/>
      <c r="F844" s="1041"/>
      <c r="G844" s="1042"/>
      <c r="Z844" s="472" t="str" cm="1">
        <f t="array" aca="1" ref="Z844" ca="1">IF((B844=""),"Hide",IF(B844 = "Not included","Hide",IF(AND(B844&lt;&gt;"",(INDIRECT("Z"&amp; INDIRECT("AA" &amp; ROW()))="Show")),"Show","Hide")))</f>
        <v>Hide</v>
      </c>
      <c r="AA844" s="462">
        <f t="shared" si="36"/>
        <v>801</v>
      </c>
      <c r="AB844" s="462">
        <f t="shared" si="35"/>
        <v>47</v>
      </c>
      <c r="AC844" s="462" cm="1">
        <f t="array" aca="1" ref="AC844" ca="1">INDIRECT(INDIRECT("A" &amp; (AA844)) &amp; "!J" &amp; AB844)</f>
        <v>0</v>
      </c>
    </row>
    <row r="845" spans="1:29" s="461" customFormat="1" ht="14.65" hidden="1" customHeight="1" x14ac:dyDescent="0.3">
      <c r="A845" s="473"/>
      <c r="B845" s="1038" t="str">
        <f t="shared" ca="1" si="34"/>
        <v/>
      </c>
      <c r="C845" s="1039"/>
      <c r="D845" s="1040" t="str" cm="1">
        <f t="array" aca="1" ref="D845" ca="1">IF(ISTEXT(AC845),INDIRECT(INDIRECT("A" &amp; (AA845)) &amp; "!C" &amp; AB845),"")</f>
        <v/>
      </c>
      <c r="E845" s="1041"/>
      <c r="F845" s="1041"/>
      <c r="G845" s="1042"/>
      <c r="Z845" s="472" t="str" cm="1">
        <f t="array" aca="1" ref="Z845" ca="1">IF((B845=""),"Hide",IF(B845 = "Not included","Hide",IF(AND(B845&lt;&gt;"",(INDIRECT("Z"&amp; INDIRECT("AA" &amp; ROW()))="Show")),"Show","Hide")))</f>
        <v>Hide</v>
      </c>
      <c r="AA845" s="462">
        <f t="shared" si="36"/>
        <v>801</v>
      </c>
      <c r="AB845" s="462">
        <f t="shared" si="35"/>
        <v>48</v>
      </c>
      <c r="AC845" s="462" cm="1">
        <f t="array" aca="1" ref="AC845" ca="1">INDIRECT(INDIRECT("A" &amp; (AA845)) &amp; "!J" &amp; AB845)</f>
        <v>0</v>
      </c>
    </row>
    <row r="846" spans="1:29" s="461" customFormat="1" ht="14.65" hidden="1" customHeight="1" x14ac:dyDescent="0.3">
      <c r="A846" s="473"/>
      <c r="B846" s="1038" t="str">
        <f t="shared" ca="1" si="34"/>
        <v/>
      </c>
      <c r="C846" s="1039"/>
      <c r="D846" s="1040" t="str" cm="1">
        <f t="array" aca="1" ref="D846" ca="1">IF(ISTEXT(AC846),INDIRECT(INDIRECT("A" &amp; (AA846)) &amp; "!C" &amp; AB846),"")</f>
        <v/>
      </c>
      <c r="E846" s="1041"/>
      <c r="F846" s="1041"/>
      <c r="G846" s="1042"/>
      <c r="Z846" s="472" t="str" cm="1">
        <f t="array" aca="1" ref="Z846" ca="1">IF((B846=""),"Hide",IF(B846 = "Not included","Hide",IF(AND(B846&lt;&gt;"",(INDIRECT("Z"&amp; INDIRECT("AA" &amp; ROW()))="Show")),"Show","Hide")))</f>
        <v>Hide</v>
      </c>
      <c r="AA846" s="462">
        <f t="shared" si="36"/>
        <v>801</v>
      </c>
      <c r="AB846" s="462">
        <f t="shared" si="35"/>
        <v>49</v>
      </c>
      <c r="AC846" s="462" cm="1">
        <f t="array" aca="1" ref="AC846" ca="1">INDIRECT(INDIRECT("A" &amp; (AA846)) &amp; "!J" &amp; AB846)</f>
        <v>0</v>
      </c>
    </row>
    <row r="847" spans="1:29" s="461" customFormat="1" ht="14.65" hidden="1" customHeight="1" x14ac:dyDescent="0.3">
      <c r="A847" s="473"/>
      <c r="B847" s="1038" t="str">
        <f t="shared" ca="1" si="34"/>
        <v/>
      </c>
      <c r="C847" s="1039"/>
      <c r="D847" s="1040" t="str" cm="1">
        <f t="array" aca="1" ref="D847" ca="1">IF(ISTEXT(AC847),INDIRECT(INDIRECT("A" &amp; (AA847)) &amp; "!C" &amp; AB847),"")</f>
        <v/>
      </c>
      <c r="E847" s="1041"/>
      <c r="F847" s="1041"/>
      <c r="G847" s="1042"/>
      <c r="Z847" s="472" t="str" cm="1">
        <f t="array" aca="1" ref="Z847" ca="1">IF((B847=""),"Hide",IF(B847 = "Not included","Hide",IF(AND(B847&lt;&gt;"",(INDIRECT("Z"&amp; INDIRECT("AA" &amp; ROW()))="Show")),"Show","Hide")))</f>
        <v>Hide</v>
      </c>
      <c r="AA847" s="462">
        <f t="shared" si="36"/>
        <v>801</v>
      </c>
      <c r="AB847" s="462">
        <f t="shared" si="35"/>
        <v>50</v>
      </c>
      <c r="AC847" s="462" cm="1">
        <f t="array" aca="1" ref="AC847" ca="1">INDIRECT(INDIRECT("A" &amp; (AA847)) &amp; "!J" &amp; AB847)</f>
        <v>0</v>
      </c>
    </row>
    <row r="848" spans="1:29" s="461" customFormat="1" ht="14.65" hidden="1" customHeight="1" x14ac:dyDescent="0.3">
      <c r="A848" s="473"/>
      <c r="B848" s="1038" t="str">
        <f t="shared" ca="1" si="34"/>
        <v/>
      </c>
      <c r="C848" s="1039"/>
      <c r="D848" s="1040" t="str" cm="1">
        <f t="array" aca="1" ref="D848" ca="1">IF(ISTEXT(AC848),INDIRECT(INDIRECT("A" &amp; (AA848)) &amp; "!C" &amp; AB848),"")</f>
        <v/>
      </c>
      <c r="E848" s="1041"/>
      <c r="F848" s="1041"/>
      <c r="G848" s="1042"/>
      <c r="Z848" s="472" t="str" cm="1">
        <f t="array" aca="1" ref="Z848" ca="1">IF((B848=""),"Hide",IF(B848 = "Not included","Hide",IF(AND(B848&lt;&gt;"",(INDIRECT("Z"&amp; INDIRECT("AA" &amp; ROW()))="Show")),"Show","Hide")))</f>
        <v>Hide</v>
      </c>
      <c r="AA848" s="462">
        <f t="shared" si="36"/>
        <v>801</v>
      </c>
      <c r="AB848" s="462">
        <f t="shared" si="35"/>
        <v>51</v>
      </c>
      <c r="AC848" s="462" cm="1">
        <f t="array" aca="1" ref="AC848" ca="1">INDIRECT(INDIRECT("A" &amp; (AA848)) &amp; "!J" &amp; AB848)</f>
        <v>0</v>
      </c>
    </row>
    <row r="849" spans="1:29" s="461" customFormat="1" ht="14.65" hidden="1" customHeight="1" thickBot="1" x14ac:dyDescent="0.35">
      <c r="A849" s="474"/>
      <c r="B849" s="1033" t="str">
        <f t="shared" ca="1" si="34"/>
        <v/>
      </c>
      <c r="C849" s="1034"/>
      <c r="D849" s="1035" t="str" cm="1">
        <f t="array" aca="1" ref="D849" ca="1">IF(ISTEXT(AC849),INDIRECT(INDIRECT("A" &amp; (AA849)) &amp; "!C" &amp; AB849),"")</f>
        <v/>
      </c>
      <c r="E849" s="1036"/>
      <c r="F849" s="1036"/>
      <c r="G849" s="1037"/>
      <c r="Z849" s="472" t="str" cm="1">
        <f t="array" aca="1" ref="Z849" ca="1">IF((B849=""),"Hide",IF(B849 = "Not included","Hide",IF(AND(B849&lt;&gt;"",(INDIRECT("Z"&amp; INDIRECT("AA" &amp; ROW()))="Show")),"Show","Hide")))</f>
        <v>Hide</v>
      </c>
      <c r="AA849" s="462">
        <f t="shared" si="36"/>
        <v>801</v>
      </c>
      <c r="AB849" s="462">
        <f t="shared" si="35"/>
        <v>52</v>
      </c>
      <c r="AC849" s="462" cm="1">
        <f t="array" aca="1" ref="AC849" ca="1">INDIRECT(INDIRECT("A" &amp; (AA849)) &amp; "!J" &amp; AB849)</f>
        <v>0</v>
      </c>
    </row>
    <row r="850" spans="1:29" s="461" customFormat="1" ht="14.65" hidden="1" customHeight="1" thickBot="1" x14ac:dyDescent="0.3">
      <c r="D850" s="471"/>
      <c r="E850" s="471"/>
      <c r="F850" s="471"/>
      <c r="G850" s="471"/>
      <c r="Z850" s="472" t="str">
        <f ca="1">Z801</f>
        <v>Hide</v>
      </c>
      <c r="AA850" s="462">
        <f t="shared" si="36"/>
        <v>801</v>
      </c>
    </row>
    <row r="851" spans="1:29" s="461" customFormat="1" ht="14.65" hidden="1" customHeight="1" x14ac:dyDescent="0.3">
      <c r="A851" s="1047" t="s">
        <v>1011</v>
      </c>
      <c r="B851" s="1048"/>
      <c r="C851" s="1048"/>
      <c r="D851" s="1048"/>
      <c r="E851" s="1048"/>
      <c r="F851" s="1048"/>
      <c r="G851" s="1049"/>
      <c r="Z851" s="472" t="s">
        <v>999</v>
      </c>
      <c r="AA851" s="462">
        <f t="shared" si="36"/>
        <v>801</v>
      </c>
    </row>
    <row r="852" spans="1:29" s="461" customFormat="1" ht="14.65" hidden="1" customHeight="1" x14ac:dyDescent="0.3">
      <c r="A852" s="473"/>
      <c r="B852" s="1045" t="s">
        <v>1004</v>
      </c>
      <c r="C852" s="1021"/>
      <c r="D852" s="1040" t="str" cm="1">
        <f t="array" aca="1" ref="D852" ca="1">IF(ISBLANK(INDIRECT(A801 &amp; "!k86")),"",INDIRECT(A801 &amp; "!k86"))</f>
        <v/>
      </c>
      <c r="E852" s="1041"/>
      <c r="F852" s="1041"/>
      <c r="G852" s="1042"/>
      <c r="Z852" s="472" t="s">
        <v>999</v>
      </c>
      <c r="AA852" s="462">
        <f t="shared" si="36"/>
        <v>801</v>
      </c>
    </row>
    <row r="853" spans="1:29" s="461" customFormat="1" ht="14.65" hidden="1" customHeight="1" x14ac:dyDescent="0.3">
      <c r="A853" s="473"/>
      <c r="B853" s="1045" t="s">
        <v>1005</v>
      </c>
      <c r="C853" s="1021"/>
      <c r="D853" s="1040" t="str" cm="1">
        <f t="array" aca="1" ref="D853" ca="1">IF(ISBLANK(INDIRECT(A801 &amp; "!X86")),"",INDIRECT(A801 &amp; "!X86"))</f>
        <v/>
      </c>
      <c r="E853" s="1041"/>
      <c r="F853" s="1041"/>
      <c r="G853" s="1042"/>
      <c r="Z853" s="472" t="s">
        <v>999</v>
      </c>
      <c r="AA853" s="462">
        <f t="shared" si="36"/>
        <v>801</v>
      </c>
    </row>
    <row r="854" spans="1:29" s="461" customFormat="1" ht="14.65" hidden="1" customHeight="1" x14ac:dyDescent="0.3">
      <c r="A854" s="473"/>
      <c r="B854" s="1045" t="s">
        <v>1006</v>
      </c>
      <c r="C854" s="1021"/>
      <c r="D854" s="1040" t="str" cm="1">
        <f t="array" aca="1" ref="D854" ca="1">IF(ISBLANK(INDIRECT(A801 &amp; "!V86")),"",INDIRECT(A801 &amp; "!V86"))</f>
        <v>tbd</v>
      </c>
      <c r="E854" s="1041"/>
      <c r="F854" s="1041"/>
      <c r="G854" s="1042"/>
      <c r="Z854" s="472" t="s">
        <v>999</v>
      </c>
      <c r="AA854" s="462">
        <f t="shared" si="36"/>
        <v>801</v>
      </c>
    </row>
    <row r="855" spans="1:29" s="461" customFormat="1" ht="14.65" hidden="1" customHeight="1" thickBot="1" x14ac:dyDescent="0.35">
      <c r="A855" s="474"/>
      <c r="B855" s="1046" t="s">
        <v>1007</v>
      </c>
      <c r="C855" s="977"/>
      <c r="D855" s="1035" t="str" cm="1">
        <f t="array" aca="1" ref="D855" ca="1">IF(ISBLANK(INDIRECT(A801 &amp; "!AA86")),"None",INDIRECT(A801 &amp; "!AA86"))</f>
        <v>None</v>
      </c>
      <c r="E855" s="1036"/>
      <c r="F855" s="1036"/>
      <c r="G855" s="1037"/>
      <c r="Z855" s="472" t="s">
        <v>999</v>
      </c>
      <c r="AA855" s="462">
        <f t="shared" si="36"/>
        <v>801</v>
      </c>
    </row>
    <row r="856" spans="1:29" s="461" customFormat="1" ht="14.65" hidden="1" customHeight="1" x14ac:dyDescent="0.25">
      <c r="D856" s="471"/>
      <c r="E856" s="471"/>
      <c r="F856" s="471"/>
      <c r="G856" s="471"/>
      <c r="Z856" s="472" t="s">
        <v>999</v>
      </c>
      <c r="AA856" s="462">
        <f t="shared" si="36"/>
        <v>801</v>
      </c>
    </row>
    <row r="857" spans="1:29" s="461" customFormat="1" ht="14.65" hidden="1" customHeight="1" x14ac:dyDescent="0.25">
      <c r="D857" s="471"/>
      <c r="E857" s="471"/>
      <c r="F857" s="471"/>
      <c r="G857" s="471"/>
      <c r="Z857" s="472" t="s">
        <v>999</v>
      </c>
      <c r="AA857" s="462">
        <f t="shared" si="36"/>
        <v>801</v>
      </c>
    </row>
    <row r="858" spans="1:29" s="461" customFormat="1" ht="14.65" hidden="1" customHeight="1" x14ac:dyDescent="0.25">
      <c r="D858" s="471"/>
      <c r="E858" s="471"/>
      <c r="F858" s="471"/>
      <c r="G858" s="471"/>
      <c r="Z858" s="472" t="s">
        <v>999</v>
      </c>
      <c r="AA858" s="462">
        <f t="shared" si="36"/>
        <v>801</v>
      </c>
    </row>
    <row r="859" spans="1:29" s="461" customFormat="1" ht="14.65" hidden="1" customHeight="1" x14ac:dyDescent="0.25">
      <c r="D859" s="471"/>
      <c r="E859" s="471"/>
      <c r="F859" s="471"/>
      <c r="G859" s="471"/>
      <c r="Z859" s="472" t="s">
        <v>999</v>
      </c>
      <c r="AA859" s="462">
        <f t="shared" si="36"/>
        <v>801</v>
      </c>
    </row>
    <row r="860" spans="1:29" s="461" customFormat="1" ht="14.65" hidden="1" customHeight="1" x14ac:dyDescent="0.25">
      <c r="D860" s="471"/>
      <c r="E860" s="471"/>
      <c r="F860" s="471"/>
      <c r="G860" s="471"/>
      <c r="Z860" s="472" t="s">
        <v>999</v>
      </c>
      <c r="AA860" s="462">
        <f t="shared" si="36"/>
        <v>801</v>
      </c>
    </row>
    <row r="861" spans="1:29" s="461" customFormat="1" ht="14.65" hidden="1" customHeight="1" x14ac:dyDescent="0.25">
      <c r="D861" s="471"/>
      <c r="E861" s="471"/>
      <c r="F861" s="471"/>
      <c r="G861" s="471"/>
      <c r="Z861" s="472" t="s">
        <v>999</v>
      </c>
      <c r="AA861" s="462">
        <f t="shared" si="36"/>
        <v>801</v>
      </c>
    </row>
    <row r="862" spans="1:29" s="461" customFormat="1" ht="14.65" hidden="1" customHeight="1" x14ac:dyDescent="0.25">
      <c r="D862" s="471"/>
      <c r="E862" s="471"/>
      <c r="F862" s="471"/>
      <c r="G862" s="471"/>
      <c r="Z862" s="472" t="s">
        <v>999</v>
      </c>
      <c r="AA862" s="462">
        <f t="shared" si="36"/>
        <v>801</v>
      </c>
    </row>
    <row r="863" spans="1:29" s="461" customFormat="1" ht="14.65" hidden="1" customHeight="1" x14ac:dyDescent="0.25">
      <c r="D863" s="471"/>
      <c r="E863" s="471"/>
      <c r="F863" s="471"/>
      <c r="G863" s="471"/>
      <c r="Z863" s="472" t="s">
        <v>999</v>
      </c>
      <c r="AA863" s="462">
        <f t="shared" si="36"/>
        <v>801</v>
      </c>
    </row>
    <row r="864" spans="1:29" s="461" customFormat="1" ht="14.65" hidden="1" customHeight="1" x14ac:dyDescent="0.25">
      <c r="D864" s="471"/>
      <c r="E864" s="471"/>
      <c r="F864" s="471"/>
      <c r="G864" s="471"/>
      <c r="Z864" s="472" t="s">
        <v>999</v>
      </c>
      <c r="AA864" s="462">
        <f t="shared" si="36"/>
        <v>801</v>
      </c>
    </row>
    <row r="865" spans="4:27" s="461" customFormat="1" ht="14.65" hidden="1" customHeight="1" x14ac:dyDescent="0.25">
      <c r="D865" s="471"/>
      <c r="E865" s="471"/>
      <c r="F865" s="471"/>
      <c r="G865" s="471"/>
      <c r="Z865" s="472" t="s">
        <v>999</v>
      </c>
      <c r="AA865" s="462">
        <f t="shared" si="36"/>
        <v>801</v>
      </c>
    </row>
    <row r="866" spans="4:27" s="461" customFormat="1" ht="14.65" hidden="1" customHeight="1" x14ac:dyDescent="0.25">
      <c r="D866" s="471"/>
      <c r="E866" s="471"/>
      <c r="F866" s="471"/>
      <c r="G866" s="471"/>
      <c r="Z866" s="472" t="s">
        <v>999</v>
      </c>
      <c r="AA866" s="462">
        <f t="shared" si="36"/>
        <v>801</v>
      </c>
    </row>
    <row r="867" spans="4:27" s="461" customFormat="1" ht="14.65" hidden="1" customHeight="1" x14ac:dyDescent="0.25">
      <c r="D867" s="471"/>
      <c r="E867" s="471"/>
      <c r="F867" s="471"/>
      <c r="G867" s="471"/>
      <c r="Z867" s="472" t="s">
        <v>999</v>
      </c>
      <c r="AA867" s="462">
        <f t="shared" si="36"/>
        <v>801</v>
      </c>
    </row>
    <row r="868" spans="4:27" s="461" customFormat="1" ht="14.65" hidden="1" customHeight="1" x14ac:dyDescent="0.25">
      <c r="D868" s="471"/>
      <c r="E868" s="471"/>
      <c r="F868" s="471"/>
      <c r="G868" s="471"/>
      <c r="Z868" s="472" t="s">
        <v>999</v>
      </c>
      <c r="AA868" s="462">
        <f t="shared" si="36"/>
        <v>801</v>
      </c>
    </row>
    <row r="869" spans="4:27" s="461" customFormat="1" ht="14.65" hidden="1" customHeight="1" x14ac:dyDescent="0.25">
      <c r="D869" s="471"/>
      <c r="E869" s="471"/>
      <c r="F869" s="471"/>
      <c r="G869" s="471"/>
      <c r="Z869" s="472" t="s">
        <v>999</v>
      </c>
      <c r="AA869" s="462">
        <f t="shared" si="36"/>
        <v>801</v>
      </c>
    </row>
    <row r="870" spans="4:27" s="461" customFormat="1" ht="14.65" hidden="1" customHeight="1" x14ac:dyDescent="0.25">
      <c r="D870" s="471"/>
      <c r="E870" s="471"/>
      <c r="F870" s="471"/>
      <c r="G870" s="471"/>
      <c r="Z870" s="472" t="s">
        <v>999</v>
      </c>
      <c r="AA870" s="462">
        <f t="shared" si="36"/>
        <v>801</v>
      </c>
    </row>
    <row r="871" spans="4:27" s="461" customFormat="1" ht="14.65" hidden="1" customHeight="1" x14ac:dyDescent="0.25">
      <c r="D871" s="471"/>
      <c r="E871" s="471"/>
      <c r="F871" s="471"/>
      <c r="G871" s="471"/>
      <c r="Z871" s="472" t="s">
        <v>999</v>
      </c>
      <c r="AA871" s="462">
        <f t="shared" si="36"/>
        <v>801</v>
      </c>
    </row>
    <row r="872" spans="4:27" s="461" customFormat="1" ht="14.65" hidden="1" customHeight="1" x14ac:dyDescent="0.25">
      <c r="D872" s="471"/>
      <c r="E872" s="471"/>
      <c r="F872" s="471"/>
      <c r="G872" s="471"/>
      <c r="Z872" s="472" t="s">
        <v>999</v>
      </c>
      <c r="AA872" s="462">
        <f t="shared" si="36"/>
        <v>801</v>
      </c>
    </row>
    <row r="873" spans="4:27" s="461" customFormat="1" ht="14.65" hidden="1" customHeight="1" x14ac:dyDescent="0.25">
      <c r="D873" s="471"/>
      <c r="E873" s="471"/>
      <c r="F873" s="471"/>
      <c r="G873" s="471"/>
      <c r="Z873" s="472" t="s">
        <v>999</v>
      </c>
      <c r="AA873" s="462">
        <f t="shared" si="36"/>
        <v>801</v>
      </c>
    </row>
    <row r="874" spans="4:27" s="461" customFormat="1" ht="14.65" hidden="1" customHeight="1" x14ac:dyDescent="0.25">
      <c r="D874" s="471"/>
      <c r="E874" s="471"/>
      <c r="F874" s="471"/>
      <c r="G874" s="471"/>
      <c r="Z874" s="472" t="s">
        <v>999</v>
      </c>
      <c r="AA874" s="462">
        <f t="shared" si="36"/>
        <v>801</v>
      </c>
    </row>
    <row r="875" spans="4:27" s="461" customFormat="1" ht="14.65" hidden="1" customHeight="1" x14ac:dyDescent="0.25">
      <c r="D875" s="471"/>
      <c r="E875" s="471"/>
      <c r="F875" s="471"/>
      <c r="G875" s="471"/>
      <c r="Z875" s="472" t="s">
        <v>999</v>
      </c>
      <c r="AA875" s="462">
        <f t="shared" si="36"/>
        <v>801</v>
      </c>
    </row>
    <row r="876" spans="4:27" s="461" customFormat="1" ht="14.65" hidden="1" customHeight="1" x14ac:dyDescent="0.25">
      <c r="D876" s="471"/>
      <c r="E876" s="471"/>
      <c r="F876" s="471"/>
      <c r="G876" s="471"/>
      <c r="Z876" s="472" t="s">
        <v>999</v>
      </c>
      <c r="AA876" s="462">
        <f t="shared" si="36"/>
        <v>801</v>
      </c>
    </row>
    <row r="877" spans="4:27" s="461" customFormat="1" ht="14.65" hidden="1" customHeight="1" x14ac:dyDescent="0.25">
      <c r="D877" s="471"/>
      <c r="E877" s="471"/>
      <c r="F877" s="471"/>
      <c r="G877" s="471"/>
      <c r="Z877" s="472" t="s">
        <v>999</v>
      </c>
      <c r="AA877" s="462">
        <f t="shared" si="36"/>
        <v>801</v>
      </c>
    </row>
    <row r="878" spans="4:27" s="461" customFormat="1" ht="14.65" hidden="1" customHeight="1" x14ac:dyDescent="0.25">
      <c r="D878" s="471"/>
      <c r="E878" s="471"/>
      <c r="F878" s="471"/>
      <c r="G878" s="471"/>
      <c r="Z878" s="472" t="s">
        <v>999</v>
      </c>
      <c r="AA878" s="462">
        <f t="shared" si="36"/>
        <v>801</v>
      </c>
    </row>
    <row r="879" spans="4:27" s="461" customFormat="1" ht="14.65" hidden="1" customHeight="1" x14ac:dyDescent="0.25">
      <c r="D879" s="471"/>
      <c r="E879" s="471"/>
      <c r="F879" s="471"/>
      <c r="G879" s="471"/>
      <c r="Z879" s="472" t="s">
        <v>999</v>
      </c>
      <c r="AA879" s="462">
        <f t="shared" si="36"/>
        <v>801</v>
      </c>
    </row>
    <row r="880" spans="4:27" s="461" customFormat="1" ht="14.65" hidden="1" customHeight="1" x14ac:dyDescent="0.25">
      <c r="D880" s="471"/>
      <c r="E880" s="471"/>
      <c r="F880" s="471"/>
      <c r="G880" s="471"/>
      <c r="Z880" s="472" t="s">
        <v>999</v>
      </c>
      <c r="AA880" s="462">
        <f t="shared" si="36"/>
        <v>801</v>
      </c>
    </row>
    <row r="881" spans="4:27" s="461" customFormat="1" ht="14.65" hidden="1" customHeight="1" x14ac:dyDescent="0.25">
      <c r="D881" s="471"/>
      <c r="E881" s="471"/>
      <c r="F881" s="471"/>
      <c r="G881" s="471"/>
      <c r="Z881" s="472" t="s">
        <v>999</v>
      </c>
      <c r="AA881" s="462">
        <f t="shared" si="36"/>
        <v>801</v>
      </c>
    </row>
    <row r="882" spans="4:27" s="461" customFormat="1" ht="14.65" hidden="1" customHeight="1" x14ac:dyDescent="0.25">
      <c r="D882" s="471"/>
      <c r="E882" s="471"/>
      <c r="F882" s="471"/>
      <c r="G882" s="471"/>
      <c r="Z882" s="472" t="s">
        <v>999</v>
      </c>
      <c r="AA882" s="462">
        <f t="shared" si="36"/>
        <v>801</v>
      </c>
    </row>
    <row r="883" spans="4:27" s="461" customFormat="1" ht="14.65" hidden="1" customHeight="1" x14ac:dyDescent="0.25">
      <c r="D883" s="471"/>
      <c r="E883" s="471"/>
      <c r="F883" s="471"/>
      <c r="G883" s="471"/>
      <c r="Z883" s="472" t="s">
        <v>999</v>
      </c>
      <c r="AA883" s="462">
        <f t="shared" si="36"/>
        <v>801</v>
      </c>
    </row>
    <row r="884" spans="4:27" s="461" customFormat="1" ht="14.65" hidden="1" customHeight="1" x14ac:dyDescent="0.25">
      <c r="D884" s="471"/>
      <c r="E884" s="471"/>
      <c r="F884" s="471"/>
      <c r="G884" s="471"/>
      <c r="Z884" s="472" t="s">
        <v>999</v>
      </c>
      <c r="AA884" s="462">
        <f t="shared" si="36"/>
        <v>801</v>
      </c>
    </row>
    <row r="885" spans="4:27" s="461" customFormat="1" ht="14.65" hidden="1" customHeight="1" x14ac:dyDescent="0.25">
      <c r="D885" s="471"/>
      <c r="E885" s="471"/>
      <c r="F885" s="471"/>
      <c r="G885" s="471"/>
      <c r="Z885" s="472" t="s">
        <v>999</v>
      </c>
      <c r="AA885" s="462">
        <f t="shared" si="36"/>
        <v>801</v>
      </c>
    </row>
    <row r="886" spans="4:27" s="461" customFormat="1" ht="14.65" hidden="1" customHeight="1" x14ac:dyDescent="0.25">
      <c r="D886" s="471"/>
      <c r="E886" s="471"/>
      <c r="F886" s="471"/>
      <c r="G886" s="471"/>
      <c r="Z886" s="472" t="s">
        <v>999</v>
      </c>
      <c r="AA886" s="462">
        <f t="shared" si="36"/>
        <v>801</v>
      </c>
    </row>
    <row r="887" spans="4:27" s="461" customFormat="1" ht="14.65" hidden="1" customHeight="1" x14ac:dyDescent="0.25">
      <c r="D887" s="471"/>
      <c r="E887" s="471"/>
      <c r="F887" s="471"/>
      <c r="G887" s="471"/>
      <c r="Z887" s="472" t="s">
        <v>999</v>
      </c>
      <c r="AA887" s="462">
        <f t="shared" si="36"/>
        <v>801</v>
      </c>
    </row>
    <row r="888" spans="4:27" s="461" customFormat="1" ht="14.65" hidden="1" customHeight="1" x14ac:dyDescent="0.25">
      <c r="D888" s="471"/>
      <c r="E888" s="471"/>
      <c r="F888" s="471"/>
      <c r="G888" s="471"/>
      <c r="Z888" s="472" t="s">
        <v>999</v>
      </c>
      <c r="AA888" s="462">
        <f t="shared" si="36"/>
        <v>801</v>
      </c>
    </row>
    <row r="889" spans="4:27" s="461" customFormat="1" ht="14.65" hidden="1" customHeight="1" x14ac:dyDescent="0.25">
      <c r="D889" s="471"/>
      <c r="E889" s="471"/>
      <c r="F889" s="471"/>
      <c r="G889" s="471"/>
      <c r="Z889" s="472" t="s">
        <v>999</v>
      </c>
      <c r="AA889" s="462">
        <f t="shared" si="36"/>
        <v>801</v>
      </c>
    </row>
    <row r="890" spans="4:27" s="461" customFormat="1" ht="14.65" hidden="1" customHeight="1" x14ac:dyDescent="0.25">
      <c r="D890" s="471"/>
      <c r="E890" s="471"/>
      <c r="F890" s="471"/>
      <c r="G890" s="471"/>
      <c r="Z890" s="472" t="s">
        <v>999</v>
      </c>
      <c r="AA890" s="462">
        <f t="shared" si="36"/>
        <v>801</v>
      </c>
    </row>
    <row r="891" spans="4:27" s="461" customFormat="1" ht="14.65" hidden="1" customHeight="1" x14ac:dyDescent="0.25">
      <c r="D891" s="471"/>
      <c r="E891" s="471"/>
      <c r="F891" s="471"/>
      <c r="G891" s="471"/>
      <c r="Z891" s="472" t="s">
        <v>999</v>
      </c>
      <c r="AA891" s="462">
        <f t="shared" si="36"/>
        <v>801</v>
      </c>
    </row>
    <row r="892" spans="4:27" s="461" customFormat="1" ht="14.65" hidden="1" customHeight="1" x14ac:dyDescent="0.25">
      <c r="D892" s="471"/>
      <c r="E892" s="471"/>
      <c r="F892" s="471"/>
      <c r="G892" s="471"/>
      <c r="Z892" s="472" t="s">
        <v>999</v>
      </c>
      <c r="AA892" s="462">
        <f t="shared" si="36"/>
        <v>801</v>
      </c>
    </row>
    <row r="893" spans="4:27" s="461" customFormat="1" ht="14.65" hidden="1" customHeight="1" x14ac:dyDescent="0.25">
      <c r="D893" s="471"/>
      <c r="E893" s="471"/>
      <c r="F893" s="471"/>
      <c r="G893" s="471"/>
      <c r="Z893" s="472" t="s">
        <v>999</v>
      </c>
      <c r="AA893" s="462">
        <f t="shared" si="36"/>
        <v>801</v>
      </c>
    </row>
    <row r="894" spans="4:27" s="461" customFormat="1" ht="14.65" hidden="1" customHeight="1" x14ac:dyDescent="0.25">
      <c r="D894" s="471"/>
      <c r="E894" s="471"/>
      <c r="F894" s="471"/>
      <c r="G894" s="471"/>
      <c r="Z894" s="472" t="s">
        <v>999</v>
      </c>
      <c r="AA894" s="462">
        <f t="shared" si="36"/>
        <v>801</v>
      </c>
    </row>
    <row r="895" spans="4:27" s="461" customFormat="1" ht="14.65" hidden="1" customHeight="1" x14ac:dyDescent="0.25">
      <c r="D895" s="471"/>
      <c r="E895" s="471"/>
      <c r="F895" s="471"/>
      <c r="G895" s="471"/>
      <c r="Z895" s="472" t="s">
        <v>999</v>
      </c>
      <c r="AA895" s="462">
        <f t="shared" si="36"/>
        <v>801</v>
      </c>
    </row>
    <row r="896" spans="4:27" s="461" customFormat="1" ht="14.65" hidden="1" customHeight="1" x14ac:dyDescent="0.25">
      <c r="D896" s="471"/>
      <c r="E896" s="471"/>
      <c r="F896" s="471"/>
      <c r="G896" s="471"/>
      <c r="Z896" s="472" t="s">
        <v>999</v>
      </c>
      <c r="AA896" s="462">
        <f t="shared" si="36"/>
        <v>801</v>
      </c>
    </row>
    <row r="897" spans="1:29" s="461" customFormat="1" ht="14.65" hidden="1" customHeight="1" x14ac:dyDescent="0.25">
      <c r="D897" s="471"/>
      <c r="E897" s="471"/>
      <c r="F897" s="471"/>
      <c r="G897" s="471"/>
      <c r="Z897" s="472" t="s">
        <v>999</v>
      </c>
      <c r="AA897" s="462">
        <f t="shared" si="36"/>
        <v>801</v>
      </c>
    </row>
    <row r="898" spans="1:29" s="461" customFormat="1" ht="14.65" hidden="1" customHeight="1" x14ac:dyDescent="0.25">
      <c r="D898" s="471"/>
      <c r="E898" s="471"/>
      <c r="F898" s="471"/>
      <c r="G898" s="471"/>
      <c r="Z898" s="472" t="s">
        <v>999</v>
      </c>
      <c r="AA898" s="462">
        <f t="shared" si="36"/>
        <v>801</v>
      </c>
    </row>
    <row r="899" spans="1:29" s="461" customFormat="1" ht="14.65" hidden="1" customHeight="1" x14ac:dyDescent="0.25">
      <c r="D899" s="471"/>
      <c r="E899" s="471"/>
      <c r="F899" s="471"/>
      <c r="G899" s="471"/>
      <c r="Z899" s="472" t="s">
        <v>999</v>
      </c>
      <c r="AA899" s="462">
        <f t="shared" si="36"/>
        <v>801</v>
      </c>
    </row>
    <row r="900" spans="1:29" s="461" customFormat="1" ht="14.65" hidden="1" customHeight="1" thickBot="1" x14ac:dyDescent="0.3">
      <c r="D900" s="471"/>
      <c r="E900" s="471"/>
      <c r="F900" s="471"/>
      <c r="G900" s="471"/>
      <c r="Z900" s="472" t="s">
        <v>999</v>
      </c>
      <c r="AA900" s="462">
        <f t="shared" si="36"/>
        <v>901</v>
      </c>
    </row>
    <row r="901" spans="1:29" ht="30" hidden="1" customHeight="1" thickBot="1" x14ac:dyDescent="0.3">
      <c r="A901" s="1014" t="s">
        <v>293</v>
      </c>
      <c r="B901" s="1015"/>
      <c r="C901" s="1015"/>
      <c r="D901" s="1015"/>
      <c r="E901" s="1015"/>
      <c r="F901" s="1015"/>
      <c r="G901" s="1016"/>
      <c r="Z901" s="470" t="str" cm="1">
        <f t="array" aca="1" ref="Z901" ca="1">IF(VLOOKUP(INDIRECT("A" &amp; ROW()),INDIRECT("'Audit Scope &amp; Compliance'!Z12:AA$120"),2,0),"Show","Hide")</f>
        <v>Hide</v>
      </c>
      <c r="AA901" s="462">
        <f t="shared" si="36"/>
        <v>901</v>
      </c>
      <c r="AB901" s="462">
        <f t="shared" ref="AB901:AB903" si="37">MOD(ROW(), 50) + 3</f>
        <v>4</v>
      </c>
      <c r="AC901" s="462"/>
    </row>
    <row r="902" spans="1:29" ht="17.100000000000001" hidden="1" customHeight="1" x14ac:dyDescent="0.25">
      <c r="A902" s="1028" t="s">
        <v>1008</v>
      </c>
      <c r="B902" s="1029"/>
      <c r="C902" s="1029"/>
      <c r="D902" s="1029"/>
      <c r="E902" s="1029"/>
      <c r="F902" s="1029"/>
      <c r="G902" s="1030"/>
      <c r="Z902" s="470" t="str">
        <f ca="1">Z901</f>
        <v>Hide</v>
      </c>
      <c r="AA902" s="462">
        <f t="shared" si="36"/>
        <v>901</v>
      </c>
      <c r="AB902" s="462">
        <f t="shared" si="37"/>
        <v>5</v>
      </c>
      <c r="AC902" s="462"/>
    </row>
    <row r="903" spans="1:29" ht="17.100000000000001" hidden="1" customHeight="1" x14ac:dyDescent="0.25">
      <c r="A903" s="502"/>
      <c r="B903" s="1020" t="s">
        <v>1009</v>
      </c>
      <c r="C903" s="1021"/>
      <c r="D903" s="1020" t="s">
        <v>1010</v>
      </c>
      <c r="E903" s="1043"/>
      <c r="F903" s="1043"/>
      <c r="G903" s="1044"/>
      <c r="L903" s="471"/>
      <c r="Z903" s="470" t="str">
        <f ca="1">Z901</f>
        <v>Hide</v>
      </c>
      <c r="AA903" s="462">
        <f t="shared" si="36"/>
        <v>901</v>
      </c>
      <c r="AB903" s="462">
        <f t="shared" si="37"/>
        <v>6</v>
      </c>
      <c r="AC903" s="462"/>
    </row>
    <row r="904" spans="1:29" s="461" customFormat="1" ht="14.65" hidden="1" customHeight="1" x14ac:dyDescent="0.3">
      <c r="A904" s="473"/>
      <c r="B904" s="1038" t="str">
        <f t="shared" ref="B904" ca="1" si="38">IF(ISTEXT(AC904),IF(OR(AC904="n/a",AC904="tbd"),"Not included",IF(LEN(AC904)&lt;13,"Vendor",IF(IFERROR(SEARCH("Supplier",AC904),0)&gt;0,"Supplier",IF(IFERROR(SEARCH("Subcontractor",AC904),0)&gt;0,"Subcontractor","Vendor")))),"")</f>
        <v>Not included</v>
      </c>
      <c r="C904" s="1039"/>
      <c r="D904" s="1040" t="str" cm="1">
        <f t="array" aca="1" ref="D904" ca="1">IF(ISTEXT(AC904),INDIRECT(INDIRECT("A" &amp; (AA904)) &amp; "!C" &amp; AB904),"")</f>
        <v>IQC - Incoming Quality Control</v>
      </c>
      <c r="E904" s="1041"/>
      <c r="F904" s="1041"/>
      <c r="G904" s="1042"/>
      <c r="Z904" s="472" t="str" cm="1">
        <f t="array" aca="1" ref="Z904" ca="1">IF((B904=""),"Hide",IF(B904 = "Not included","Hide",IF(AND(B904&lt;&gt;"",(INDIRECT("Z"&amp; INDIRECT("AA" &amp; ROW()))="Show")),"Show","Hide")))</f>
        <v>Hide</v>
      </c>
      <c r="AA904" s="462">
        <f t="shared" si="36"/>
        <v>901</v>
      </c>
      <c r="AB904" s="462">
        <f>MOD(ROW(), 50) + 3</f>
        <v>7</v>
      </c>
      <c r="AC904" s="462" t="str" cm="1">
        <f t="array" aca="1" ref="AC904" ca="1">INDIRECT(INDIRECT("A" &amp; (AA904)) &amp; "!J" &amp; AB904)</f>
        <v>tbd</v>
      </c>
    </row>
    <row r="905" spans="1:29" s="461" customFormat="1" ht="14.65" hidden="1" customHeight="1" x14ac:dyDescent="0.3">
      <c r="A905" s="473"/>
      <c r="B905" s="1038" t="str">
        <f t="shared" ref="B905:B949" ca="1" si="39">IF(ISTEXT(AC905),IF(OR(AC905="n/a",AC905="tbd"),"Not included",IF(LEN(AC905)&lt;13,"Vendor",IF(IFERROR(SEARCH("Supplier",AC905),0)&gt;0,"Supplier",IF(IFERROR(SEARCH("Subcontractor",AC905),0)&gt;0,"Subcontractor","Vendor")))),"")</f>
        <v>Not included</v>
      </c>
      <c r="C905" s="1039"/>
      <c r="D905" s="1040" t="str" cm="1">
        <f t="array" aca="1" ref="D905" ca="1">IF(ISTEXT(AC905),INDIRECT(INDIRECT("A" &amp; (AA905)) &amp; "!C" &amp; AB905),"")</f>
        <v>Wafer Backside - Receipt and Storage</v>
      </c>
      <c r="E905" s="1041"/>
      <c r="F905" s="1041"/>
      <c r="G905" s="1042"/>
      <c r="Z905" s="472" t="str" cm="1">
        <f t="array" aca="1" ref="Z905" ca="1">IF((B905=""),"Hide",IF(B905 = "Not included","Hide",IF(AND(B905&lt;&gt;"",(INDIRECT("Z"&amp; INDIRECT("AA" &amp; ROW()))="Show")),"Show","Hide")))</f>
        <v>Hide</v>
      </c>
      <c r="AA905" s="462">
        <f t="shared" si="36"/>
        <v>901</v>
      </c>
      <c r="AB905" s="462">
        <f t="shared" ref="AB905:AB949" si="40">MOD(ROW(), 50) + 3</f>
        <v>8</v>
      </c>
      <c r="AC905" s="462" t="str" cm="1">
        <f t="array" aca="1" ref="AC905" ca="1">INDIRECT(INDIRECT("A" &amp; (AA905)) &amp; "!J" &amp; AB905)</f>
        <v>tbd</v>
      </c>
    </row>
    <row r="906" spans="1:29" s="461" customFormat="1" ht="14.65" hidden="1" customHeight="1" x14ac:dyDescent="0.3">
      <c r="A906" s="473"/>
      <c r="B906" s="1038" t="str">
        <f t="shared" ca="1" si="39"/>
        <v>Not included</v>
      </c>
      <c r="C906" s="1039"/>
      <c r="D906" s="1040" t="str" cm="1">
        <f t="array" aca="1" ref="D906" ca="1">IF(ISTEXT(AC906),INDIRECT(INDIRECT("A" &amp; (AA906)) &amp; "!C" &amp; AB906),"")</f>
        <v>Wafer Backside - Carrier Tape Application</v>
      </c>
      <c r="E906" s="1041"/>
      <c r="F906" s="1041"/>
      <c r="G906" s="1042"/>
      <c r="Z906" s="472" t="str" cm="1">
        <f t="array" aca="1" ref="Z906" ca="1">IF((B906=""),"Hide",IF(B906 = "Not included","Hide",IF(AND(B906&lt;&gt;"",(INDIRECT("Z"&amp; INDIRECT("AA" &amp; ROW()))="Show")),"Show","Hide")))</f>
        <v>Hide</v>
      </c>
      <c r="AA906" s="462">
        <f t="shared" ref="AA906:AA969" si="41">QUOTIENT(ROW(),100)*100 + 1</f>
        <v>901</v>
      </c>
      <c r="AB906" s="462">
        <f t="shared" si="40"/>
        <v>9</v>
      </c>
      <c r="AC906" s="462" t="str" cm="1">
        <f t="array" aca="1" ref="AC906" ca="1">INDIRECT(INDIRECT("A" &amp; (AA906)) &amp; "!J" &amp; AB906)</f>
        <v>tbd</v>
      </c>
    </row>
    <row r="907" spans="1:29" s="461" customFormat="1" ht="14.65" hidden="1" customHeight="1" x14ac:dyDescent="0.3">
      <c r="A907" s="473"/>
      <c r="B907" s="1038" t="str">
        <f t="shared" ca="1" si="39"/>
        <v>Not included</v>
      </c>
      <c r="C907" s="1039"/>
      <c r="D907" s="1040" t="str" cm="1">
        <f t="array" aca="1" ref="D907" ca="1">IF(ISTEXT(AC907),INDIRECT(INDIRECT("A" &amp; (AA907)) &amp; "!C" &amp; AB907),"")</f>
        <v>Wafer Backside - Grind and Polish</v>
      </c>
      <c r="E907" s="1041"/>
      <c r="F907" s="1041"/>
      <c r="G907" s="1042"/>
      <c r="Z907" s="472" t="str" cm="1">
        <f t="array" aca="1" ref="Z907" ca="1">IF((B907=""),"Hide",IF(B907 = "Not included","Hide",IF(AND(B907&lt;&gt;"",(INDIRECT("Z"&amp; INDIRECT("AA" &amp; ROW()))="Show")),"Show","Hide")))</f>
        <v>Hide</v>
      </c>
      <c r="AA907" s="462">
        <f t="shared" si="41"/>
        <v>901</v>
      </c>
      <c r="AB907" s="462">
        <f t="shared" si="40"/>
        <v>10</v>
      </c>
      <c r="AC907" s="462" t="str" cm="1">
        <f t="array" aca="1" ref="AC907" ca="1">INDIRECT(INDIRECT("A" &amp; (AA907)) &amp; "!J" &amp; AB907)</f>
        <v>tbd</v>
      </c>
    </row>
    <row r="908" spans="1:29" s="461" customFormat="1" ht="14.65" hidden="1" customHeight="1" x14ac:dyDescent="0.3">
      <c r="A908" s="473"/>
      <c r="B908" s="1038" t="str">
        <f t="shared" ca="1" si="39"/>
        <v>Not included</v>
      </c>
      <c r="C908" s="1039"/>
      <c r="D908" s="1040" t="str" cm="1">
        <f t="array" aca="1" ref="D908" ca="1">IF(ISTEXT(AC908),INDIRECT(INDIRECT("A" &amp; (AA908)) &amp; "!C" &amp; AB908),"")</f>
        <v>Wafer Backside - Carrier Tape Removal</v>
      </c>
      <c r="E908" s="1041"/>
      <c r="F908" s="1041"/>
      <c r="G908" s="1042"/>
      <c r="Z908" s="472" t="str" cm="1">
        <f t="array" aca="1" ref="Z908" ca="1">IF((B908=""),"Hide",IF(B908 = "Not included","Hide",IF(AND(B908&lt;&gt;"",(INDIRECT("Z"&amp; INDIRECT("AA" &amp; ROW()))="Show")),"Show","Hide")))</f>
        <v>Hide</v>
      </c>
      <c r="AA908" s="462">
        <f t="shared" si="41"/>
        <v>901</v>
      </c>
      <c r="AB908" s="462">
        <f t="shared" si="40"/>
        <v>11</v>
      </c>
      <c r="AC908" s="462" t="str" cm="1">
        <f t="array" aca="1" ref="AC908" ca="1">INDIRECT(INDIRECT("A" &amp; (AA908)) &amp; "!J" &amp; AB908)</f>
        <v>tbd</v>
      </c>
    </row>
    <row r="909" spans="1:29" s="461" customFormat="1" ht="14.65" hidden="1" customHeight="1" x14ac:dyDescent="0.3">
      <c r="A909" s="473"/>
      <c r="B909" s="1038" t="str">
        <f t="shared" ca="1" si="39"/>
        <v>Not included</v>
      </c>
      <c r="C909" s="1039"/>
      <c r="D909" s="1040" t="str" cm="1">
        <f t="array" aca="1" ref="D909" ca="1">IF(ISTEXT(AC909),INDIRECT(INDIRECT("A" &amp; (AA909)) &amp; "!C" &amp; AB909),"")</f>
        <v>Wafer Mounting</v>
      </c>
      <c r="E909" s="1041"/>
      <c r="F909" s="1041"/>
      <c r="G909" s="1042"/>
      <c r="Z909" s="472" t="str" cm="1">
        <f t="array" aca="1" ref="Z909" ca="1">IF((B909=""),"Hide",IF(B909 = "Not included","Hide",IF(AND(B909&lt;&gt;"",(INDIRECT("Z"&amp; INDIRECT("AA" &amp; ROW()))="Show")),"Show","Hide")))</f>
        <v>Hide</v>
      </c>
      <c r="AA909" s="462">
        <f t="shared" si="41"/>
        <v>901</v>
      </c>
      <c r="AB909" s="462">
        <f t="shared" si="40"/>
        <v>12</v>
      </c>
      <c r="AC909" s="462" t="str" cm="1">
        <f t="array" aca="1" ref="AC909" ca="1">INDIRECT(INDIRECT("A" &amp; (AA909)) &amp; "!J" &amp; AB909)</f>
        <v>tbd</v>
      </c>
    </row>
    <row r="910" spans="1:29" s="461" customFormat="1" ht="14.65" hidden="1" customHeight="1" x14ac:dyDescent="0.3">
      <c r="A910" s="473"/>
      <c r="B910" s="1038" t="str">
        <f t="shared" ca="1" si="39"/>
        <v>Not included</v>
      </c>
      <c r="C910" s="1039"/>
      <c r="D910" s="1040" t="str" cm="1">
        <f t="array" aca="1" ref="D910" ca="1">IF(ISTEXT(AC910),INDIRECT(INDIRECT("A" &amp; (AA910)) &amp; "!C" &amp; AB910),"")</f>
        <v>Wafer Dicing</v>
      </c>
      <c r="E910" s="1041"/>
      <c r="F910" s="1041"/>
      <c r="G910" s="1042"/>
      <c r="Z910" s="472" t="str" cm="1">
        <f t="array" aca="1" ref="Z910" ca="1">IF((B910=""),"Hide",IF(B910 = "Not included","Hide",IF(AND(B910&lt;&gt;"",(INDIRECT("Z"&amp; INDIRECT("AA" &amp; ROW()))="Show")),"Show","Hide")))</f>
        <v>Hide</v>
      </c>
      <c r="AA910" s="462">
        <f t="shared" si="41"/>
        <v>901</v>
      </c>
      <c r="AB910" s="462">
        <f t="shared" si="40"/>
        <v>13</v>
      </c>
      <c r="AC910" s="462" t="str" cm="1">
        <f t="array" aca="1" ref="AC910" ca="1">INDIRECT(INDIRECT("A" &amp; (AA910)) &amp; "!J" &amp; AB910)</f>
        <v>tbd</v>
      </c>
    </row>
    <row r="911" spans="1:29" s="461" customFormat="1" ht="14.65" hidden="1" customHeight="1" x14ac:dyDescent="0.3">
      <c r="A911" s="473"/>
      <c r="B911" s="1038" t="str">
        <f t="shared" ca="1" si="39"/>
        <v>Not included</v>
      </c>
      <c r="C911" s="1039"/>
      <c r="D911" s="1040" t="str" cm="1">
        <f t="array" aca="1" ref="D911" ca="1">IF(ISTEXT(AC911),INDIRECT(INDIRECT("A" &amp; (AA911)) &amp; "!C" &amp; AB911),"")</f>
        <v>Die Bonding</v>
      </c>
      <c r="E911" s="1041"/>
      <c r="F911" s="1041"/>
      <c r="G911" s="1042"/>
      <c r="Z911" s="472" t="str" cm="1">
        <f t="array" aca="1" ref="Z911" ca="1">IF((B911=""),"Hide",IF(B911 = "Not included","Hide",IF(AND(B911&lt;&gt;"",(INDIRECT("Z"&amp; INDIRECT("AA" &amp; ROW()))="Show")),"Show","Hide")))</f>
        <v>Hide</v>
      </c>
      <c r="AA911" s="462">
        <f t="shared" si="41"/>
        <v>901</v>
      </c>
      <c r="AB911" s="462">
        <f t="shared" si="40"/>
        <v>14</v>
      </c>
      <c r="AC911" s="462" t="str" cm="1">
        <f t="array" aca="1" ref="AC911" ca="1">INDIRECT(INDIRECT("A" &amp; (AA911)) &amp; "!J" &amp; AB911)</f>
        <v>tbd</v>
      </c>
    </row>
    <row r="912" spans="1:29" s="461" customFormat="1" ht="14.65" hidden="1" customHeight="1" x14ac:dyDescent="0.3">
      <c r="A912" s="473"/>
      <c r="B912" s="1038" t="str">
        <f t="shared" ca="1" si="39"/>
        <v>Not included</v>
      </c>
      <c r="C912" s="1039"/>
      <c r="D912" s="1040" t="str" cm="1">
        <f t="array" aca="1" ref="D912" ca="1">IF(ISTEXT(AC912),INDIRECT(INDIRECT("A" &amp; (AA912)) &amp; "!C" &amp; AB912),"")</f>
        <v>Wire Bonding</v>
      </c>
      <c r="E912" s="1041"/>
      <c r="F912" s="1041"/>
      <c r="G912" s="1042"/>
      <c r="Z912" s="472" t="str" cm="1">
        <f t="array" aca="1" ref="Z912" ca="1">IF((B912=""),"Hide",IF(B912 = "Not included","Hide",IF(AND(B912&lt;&gt;"",(INDIRECT("Z"&amp; INDIRECT("AA" &amp; ROW()))="Show")),"Show","Hide")))</f>
        <v>Hide</v>
      </c>
      <c r="AA912" s="462">
        <f t="shared" si="41"/>
        <v>901</v>
      </c>
      <c r="AB912" s="462">
        <f t="shared" si="40"/>
        <v>15</v>
      </c>
      <c r="AC912" s="462" t="str" cm="1">
        <f t="array" aca="1" ref="AC912" ca="1">INDIRECT(INDIRECT("A" &amp; (AA912)) &amp; "!J" &amp; AB912)</f>
        <v>tbd</v>
      </c>
    </row>
    <row r="913" spans="1:29" s="461" customFormat="1" ht="14.65" hidden="1" customHeight="1" x14ac:dyDescent="0.3">
      <c r="A913" s="473"/>
      <c r="B913" s="1038" t="str">
        <f t="shared" ca="1" si="39"/>
        <v>Not included</v>
      </c>
      <c r="C913" s="1039"/>
      <c r="D913" s="1040" t="str" cm="1">
        <f t="array" aca="1" ref="D913" ca="1">IF(ISTEXT(AC913),INDIRECT(INDIRECT("A" &amp; (AA913)) &amp; "!C" &amp; AB913),"")</f>
        <v>Encapsulation</v>
      </c>
      <c r="E913" s="1041"/>
      <c r="F913" s="1041"/>
      <c r="G913" s="1042"/>
      <c r="Z913" s="472" t="str" cm="1">
        <f t="array" aca="1" ref="Z913" ca="1">IF((B913=""),"Hide",IF(B913 = "Not included","Hide",IF(AND(B913&lt;&gt;"",(INDIRECT("Z"&amp; INDIRECT("AA" &amp; ROW()))="Show")),"Show","Hide")))</f>
        <v>Hide</v>
      </c>
      <c r="AA913" s="462">
        <f t="shared" si="41"/>
        <v>901</v>
      </c>
      <c r="AB913" s="462">
        <f t="shared" si="40"/>
        <v>16</v>
      </c>
      <c r="AC913" s="462" t="str" cm="1">
        <f t="array" aca="1" ref="AC913" ca="1">INDIRECT(INDIRECT("A" &amp; (AA913)) &amp; "!J" &amp; AB913)</f>
        <v>tbd</v>
      </c>
    </row>
    <row r="914" spans="1:29" s="461" customFormat="1" ht="14.65" hidden="1" customHeight="1" x14ac:dyDescent="0.3">
      <c r="A914" s="473"/>
      <c r="B914" s="1038" t="str">
        <f t="shared" ca="1" si="39"/>
        <v>Not included</v>
      </c>
      <c r="C914" s="1039"/>
      <c r="D914" s="1040" t="str" cm="1">
        <f t="array" aca="1" ref="D914" ca="1">IF(ISTEXT(AC914),INDIRECT(INDIRECT("A" &amp; (AA914)) &amp; "!C" &amp; AB914),"")</f>
        <v>Flip Chip Bonding</v>
      </c>
      <c r="E914" s="1041"/>
      <c r="F914" s="1041"/>
      <c r="G914" s="1042"/>
      <c r="Z914" s="472" t="str" cm="1">
        <f t="array" aca="1" ref="Z914" ca="1">IF((B914=""),"Hide",IF(B914 = "Not included","Hide",IF(AND(B914&lt;&gt;"",(INDIRECT("Z"&amp; INDIRECT("AA" &amp; ROW()))="Show")),"Show","Hide")))</f>
        <v>Hide</v>
      </c>
      <c r="AA914" s="462">
        <f t="shared" si="41"/>
        <v>901</v>
      </c>
      <c r="AB914" s="462">
        <f t="shared" si="40"/>
        <v>17</v>
      </c>
      <c r="AC914" s="462" t="str" cm="1">
        <f t="array" aca="1" ref="AC914" ca="1">INDIRECT(INDIRECT("A" &amp; (AA914)) &amp; "!J" &amp; AB914)</f>
        <v>tbd</v>
      </c>
    </row>
    <row r="915" spans="1:29" ht="17.100000000000001" hidden="1" customHeight="1" x14ac:dyDescent="0.25">
      <c r="A915" s="502"/>
      <c r="B915" s="1038" t="str">
        <f t="shared" ca="1" si="39"/>
        <v>Not included</v>
      </c>
      <c r="C915" s="1039"/>
      <c r="D915" s="1022" t="str" cm="1">
        <f t="array" aca="1" ref="D915" ca="1">IF(ISTEXT(AC915),INDIRECT(INDIRECT("A" &amp; (AA915)) &amp; "!C" &amp; AB915),"")</f>
        <v>Underfiller curing</v>
      </c>
      <c r="E915" s="1023"/>
      <c r="F915" s="1023"/>
      <c r="G915" s="1024"/>
      <c r="Z915" s="470" t="str" cm="1">
        <f t="array" aca="1" ref="Z915" ca="1">IF((B915=""),"Hide",IF(B915 = "Not included","Hide",IF(AND(B915&lt;&gt;"",(INDIRECT("Z"&amp; INDIRECT("AA" &amp; ROW()))="Show")),"Show","Hide")))</f>
        <v>Hide</v>
      </c>
      <c r="AA915" s="462">
        <f t="shared" si="41"/>
        <v>901</v>
      </c>
      <c r="AB915" s="462">
        <f t="shared" si="40"/>
        <v>18</v>
      </c>
      <c r="AC915" s="462" t="str" cm="1">
        <f t="array" aca="1" ref="AC915" ca="1">INDIRECT(INDIRECT("A" &amp; (AA915)) &amp; "!J" &amp; AB915)</f>
        <v>tbd</v>
      </c>
    </row>
    <row r="916" spans="1:29" ht="17.100000000000001" hidden="1" customHeight="1" x14ac:dyDescent="0.25">
      <c r="A916" s="502"/>
      <c r="B916" s="1038" t="str">
        <f t="shared" ca="1" si="39"/>
        <v>Not included</v>
      </c>
      <c r="C916" s="1039"/>
      <c r="D916" s="1022" t="str" cm="1">
        <f t="array" aca="1" ref="D916" ca="1">IF(ISTEXT(AC916),INDIRECT(INDIRECT("A" &amp; (AA916)) &amp; "!C" &amp; AB916),"")</f>
        <v>Carrier Film Printing</v>
      </c>
      <c r="E916" s="1023"/>
      <c r="F916" s="1023"/>
      <c r="G916" s="1024"/>
      <c r="Z916" s="470" t="str" cm="1">
        <f t="array" aca="1" ref="Z916" ca="1">IF((B916=""),"Hide",IF(B916 = "Not included","Hide",IF(AND(B916&lt;&gt;"",(INDIRECT("Z"&amp; INDIRECT("AA" &amp; ROW()))="Show")),"Show","Hide")))</f>
        <v>Hide</v>
      </c>
      <c r="AA916" s="462">
        <f t="shared" si="41"/>
        <v>901</v>
      </c>
      <c r="AB916" s="462">
        <f t="shared" si="40"/>
        <v>19</v>
      </c>
      <c r="AC916" s="462" t="str" cm="1">
        <f t="array" aca="1" ref="AC916" ca="1">INDIRECT(INDIRECT("A" &amp; (AA916)) &amp; "!J" &amp; AB916)</f>
        <v>tbd</v>
      </c>
    </row>
    <row r="917" spans="1:29" ht="17.100000000000001" hidden="1" customHeight="1" x14ac:dyDescent="0.25">
      <c r="A917" s="502"/>
      <c r="B917" s="1038" t="str">
        <f t="shared" ca="1" si="39"/>
        <v>Not included</v>
      </c>
      <c r="C917" s="1039"/>
      <c r="D917" s="1022" t="str" cm="1">
        <f t="array" aca="1" ref="D917" ca="1">IF(ISTEXT(AC917),INDIRECT(INDIRECT("A" &amp; (AA917)) &amp; "!C" &amp; AB917),"")</f>
        <v>Carrier Film Punching or Cutting</v>
      </c>
      <c r="E917" s="1023"/>
      <c r="F917" s="1023"/>
      <c r="G917" s="1024"/>
      <c r="Z917" s="470" t="str" cm="1">
        <f t="array" aca="1" ref="Z917" ca="1">IF((B917=""),"Hide",IF(B917 = "Not included","Hide",IF(AND(B917&lt;&gt;"",(INDIRECT("Z"&amp; INDIRECT("AA" &amp; ROW()))="Show")),"Show","Hide")))</f>
        <v>Hide</v>
      </c>
      <c r="AA917" s="462">
        <f t="shared" si="41"/>
        <v>901</v>
      </c>
      <c r="AB917" s="462">
        <f t="shared" si="40"/>
        <v>20</v>
      </c>
      <c r="AC917" s="462" t="str" cm="1">
        <f t="array" aca="1" ref="AC917" ca="1">INDIRECT(INDIRECT("A" &amp; (AA917)) &amp; "!J" &amp; AB917)</f>
        <v>tbd</v>
      </c>
    </row>
    <row r="918" spans="1:29" ht="17.100000000000001" hidden="1" customHeight="1" x14ac:dyDescent="0.25">
      <c r="A918" s="502"/>
      <c r="B918" s="1038" t="str">
        <f t="shared" ca="1" si="39"/>
        <v>Not included</v>
      </c>
      <c r="C918" s="1039"/>
      <c r="D918" s="1022" t="str" cm="1">
        <f t="array" aca="1" ref="D918" ca="1">IF(ISTEXT(AC918),INDIRECT(INDIRECT("A" &amp; (AA918)) &amp; "!C" &amp; AB918),"")</f>
        <v>ICM Embedding into IL</v>
      </c>
      <c r="E918" s="1023"/>
      <c r="F918" s="1023"/>
      <c r="G918" s="1024"/>
      <c r="Z918" s="470" t="str" cm="1">
        <f t="array" aca="1" ref="Z918" ca="1">IF((B918=""),"Hide",IF(B918 = "Not included","Hide",IF(AND(B918&lt;&gt;"",(INDIRECT("Z"&amp; INDIRECT("AA" &amp; ROW()))="Show")),"Show","Hide")))</f>
        <v>Hide</v>
      </c>
      <c r="AA918" s="462">
        <f t="shared" si="41"/>
        <v>901</v>
      </c>
      <c r="AB918" s="462">
        <f t="shared" si="40"/>
        <v>21</v>
      </c>
      <c r="AC918" s="462" t="str" cm="1">
        <f t="array" aca="1" ref="AC918" ca="1">INDIRECT(INDIRECT("A" &amp; (AA918)) &amp; "!J" &amp; AB918)</f>
        <v>tbd</v>
      </c>
    </row>
    <row r="919" spans="1:29" s="461" customFormat="1" ht="14.65" hidden="1" customHeight="1" x14ac:dyDescent="0.3">
      <c r="A919" s="473"/>
      <c r="B919" s="1038" t="str">
        <f t="shared" ca="1" si="39"/>
        <v>Not included</v>
      </c>
      <c r="C919" s="1039"/>
      <c r="D919" s="1040" t="str" cm="1">
        <f t="array" aca="1" ref="D919" ca="1">IF(ISTEXT(AC919),INDIRECT(INDIRECT("A" &amp; (AA919)) &amp; "!C" &amp; AB919),"")</f>
        <v>Wire Embedding</v>
      </c>
      <c r="E919" s="1041"/>
      <c r="F919" s="1041"/>
      <c r="G919" s="1042"/>
      <c r="Z919" s="472" t="str" cm="1">
        <f t="array" aca="1" ref="Z919" ca="1">IF((B919=""),"Hide",IF(B919 = "Not included","Hide",IF(AND(B919&lt;&gt;"",(INDIRECT("Z"&amp; INDIRECT("AA" &amp; ROW()))="Show")),"Show","Hide")))</f>
        <v>Hide</v>
      </c>
      <c r="AA919" s="462">
        <f t="shared" si="41"/>
        <v>901</v>
      </c>
      <c r="AB919" s="462">
        <f t="shared" si="40"/>
        <v>22</v>
      </c>
      <c r="AC919" s="462" t="str" cm="1">
        <f t="array" aca="1" ref="AC919" ca="1">INDIRECT(INDIRECT("A" &amp; (AA919)) &amp; "!J" &amp; AB919)</f>
        <v>tbd</v>
      </c>
    </row>
    <row r="920" spans="1:29" ht="17.100000000000001" hidden="1" customHeight="1" x14ac:dyDescent="0.25">
      <c r="A920" s="502"/>
      <c r="B920" s="1038" t="str">
        <f t="shared" ca="1" si="39"/>
        <v>Not included</v>
      </c>
      <c r="C920" s="1039"/>
      <c r="D920" s="1022" t="str" cm="1">
        <f t="array" aca="1" ref="D920" ca="1">IF(ISTEXT(AC920),INDIRECT(INDIRECT("A" &amp; (AA920)) &amp; "!C" &amp; AB920),"")</f>
        <v>ICM Welding in IL</v>
      </c>
      <c r="E920" s="1023"/>
      <c r="F920" s="1023"/>
      <c r="G920" s="1024"/>
      <c r="Z920" s="470" t="str" cm="1">
        <f t="array" aca="1" ref="Z920" ca="1">IF((B920=""),"Hide",IF(B920 = "Not included","Hide",IF(AND(B920&lt;&gt;"",(INDIRECT("Z"&amp; INDIRECT("AA" &amp; ROW()))="Show")),"Show","Hide")))</f>
        <v>Hide</v>
      </c>
      <c r="AA920" s="462">
        <f t="shared" si="41"/>
        <v>901</v>
      </c>
      <c r="AB920" s="462">
        <f t="shared" si="40"/>
        <v>23</v>
      </c>
      <c r="AC920" s="462" t="str" cm="1">
        <f t="array" aca="1" ref="AC920" ca="1">INDIRECT(INDIRECT("A" &amp; (AA920)) &amp; "!J" &amp; AB920)</f>
        <v>tbd</v>
      </c>
    </row>
    <row r="921" spans="1:29" s="461" customFormat="1" ht="14.65" hidden="1" customHeight="1" x14ac:dyDescent="0.3">
      <c r="A921" s="473"/>
      <c r="B921" s="1038" t="str">
        <f t="shared" ca="1" si="39"/>
        <v>Not included</v>
      </c>
      <c r="C921" s="1039"/>
      <c r="D921" s="1040" t="str" cm="1">
        <f t="array" aca="1" ref="D921" ca="1">IF(ISTEXT(AC921),INDIRECT(INDIRECT("A" &amp; (AA921)) &amp; "!C" &amp; AB921),"")</f>
        <v>Connecting additional Components</v>
      </c>
      <c r="E921" s="1041"/>
      <c r="F921" s="1041"/>
      <c r="G921" s="1042"/>
      <c r="Z921" s="472" t="str" cm="1">
        <f t="array" aca="1" ref="Z921" ca="1">IF((B921=""),"Hide",IF(B921 = "Not included","Hide",IF(AND(B921&lt;&gt;"",(INDIRECT("Z"&amp; INDIRECT("AA" &amp; ROW()))="Show")),"Show","Hide")))</f>
        <v>Hide</v>
      </c>
      <c r="AA921" s="462">
        <f t="shared" si="41"/>
        <v>901</v>
      </c>
      <c r="AB921" s="462">
        <f t="shared" si="40"/>
        <v>24</v>
      </c>
      <c r="AC921" s="462" t="str" cm="1">
        <f t="array" aca="1" ref="AC921" ca="1">INDIRECT(INDIRECT("A" &amp; (AA921)) &amp; "!J" &amp; AB921)</f>
        <v>tbd</v>
      </c>
    </row>
    <row r="922" spans="1:29" s="461" customFormat="1" ht="14.65" hidden="1" customHeight="1" x14ac:dyDescent="0.3">
      <c r="A922" s="473"/>
      <c r="B922" s="1038" t="str">
        <f t="shared" ca="1" si="39"/>
        <v>Not included</v>
      </c>
      <c r="C922" s="1039"/>
      <c r="D922" s="1040" t="str" cm="1">
        <f t="array" aca="1" ref="D922" ca="1">IF(ISTEXT(AC922),INDIRECT(INDIRECT("A" &amp; (AA922)) &amp; "!C" &amp; AB922),"")</f>
        <v>IL Collation</v>
      </c>
      <c r="E922" s="1041"/>
      <c r="F922" s="1041"/>
      <c r="G922" s="1042"/>
      <c r="Z922" s="472" t="str" cm="1">
        <f t="array" aca="1" ref="Z922" ca="1">IF((B922=""),"Hide",IF(B922 = "Not included","Hide",IF(AND(B922&lt;&gt;"",(INDIRECT("Z"&amp; INDIRECT("AA" &amp; ROW()))="Show")),"Show","Hide")))</f>
        <v>Hide</v>
      </c>
      <c r="AA922" s="462">
        <f t="shared" si="41"/>
        <v>901</v>
      </c>
      <c r="AB922" s="462">
        <f t="shared" si="40"/>
        <v>25</v>
      </c>
      <c r="AC922" s="462" t="str" cm="1">
        <f t="array" aca="1" ref="AC922" ca="1">INDIRECT(INDIRECT("A" &amp; (AA922)) &amp; "!J" &amp; AB922)</f>
        <v>tbd</v>
      </c>
    </row>
    <row r="923" spans="1:29" s="461" customFormat="1" ht="14.65" hidden="1" customHeight="1" x14ac:dyDescent="0.3">
      <c r="A923" s="473"/>
      <c r="B923" s="1038" t="str">
        <f t="shared" ca="1" si="39"/>
        <v>Not included</v>
      </c>
      <c r="C923" s="1039"/>
      <c r="D923" s="1040" t="str" cm="1">
        <f t="array" aca="1" ref="D923" ca="1">IF(ISTEXT(AC923),INDIRECT(INDIRECT("A" &amp; (AA923)) &amp; "!C" &amp; AB923),"")</f>
        <v>IL Void filling</v>
      </c>
      <c r="E923" s="1041"/>
      <c r="F923" s="1041"/>
      <c r="G923" s="1042"/>
      <c r="Z923" s="472" t="str" cm="1">
        <f t="array" aca="1" ref="Z923" ca="1">IF((B923=""),"Hide",IF(B923 = "Not included","Hide",IF(AND(B923&lt;&gt;"",(INDIRECT("Z"&amp; INDIRECT("AA" &amp; ROW()))="Show")),"Show","Hide")))</f>
        <v>Hide</v>
      </c>
      <c r="AA923" s="462">
        <f t="shared" si="41"/>
        <v>901</v>
      </c>
      <c r="AB923" s="462">
        <f t="shared" si="40"/>
        <v>26</v>
      </c>
      <c r="AC923" s="462" t="str" cm="1">
        <f t="array" aca="1" ref="AC923" ca="1">INDIRECT(INDIRECT("A" &amp; (AA923)) &amp; "!J" &amp; AB923)</f>
        <v>tbd</v>
      </c>
    </row>
    <row r="924" spans="1:29" s="461" customFormat="1" ht="14.65" hidden="1" customHeight="1" x14ac:dyDescent="0.3">
      <c r="A924" s="473"/>
      <c r="B924" s="1038" t="str">
        <f t="shared" ca="1" si="39"/>
        <v>Not included</v>
      </c>
      <c r="C924" s="1039"/>
      <c r="D924" s="1040" t="str" cm="1">
        <f t="array" aca="1" ref="D924" ca="1">IF(ISTEXT(AC924),INDIRECT(INDIRECT("A" &amp; (AA924)) &amp; "!C" &amp; AB924),"")</f>
        <v>IL Lamination</v>
      </c>
      <c r="E924" s="1041"/>
      <c r="F924" s="1041"/>
      <c r="G924" s="1042"/>
      <c r="Z924" s="472" t="str" cm="1">
        <f t="array" aca="1" ref="Z924" ca="1">IF((B924=""),"Hide",IF(B924 = "Not included","Hide",IF(AND(B924&lt;&gt;"",(INDIRECT("Z"&amp; INDIRECT("AA" &amp; ROW()))="Show")),"Show","Hide")))</f>
        <v>Hide</v>
      </c>
      <c r="AA924" s="462">
        <f t="shared" si="41"/>
        <v>901</v>
      </c>
      <c r="AB924" s="462">
        <f t="shared" si="40"/>
        <v>27</v>
      </c>
      <c r="AC924" s="462" t="str" cm="1">
        <f t="array" aca="1" ref="AC924" ca="1">INDIRECT(INDIRECT("A" &amp; (AA924)) &amp; "!J" &amp; AB924)</f>
        <v>tbd</v>
      </c>
    </row>
    <row r="925" spans="1:29" s="461" customFormat="1" ht="14.65" hidden="1" customHeight="1" x14ac:dyDescent="0.3">
      <c r="A925" s="473"/>
      <c r="B925" s="1038" t="str">
        <f t="shared" ca="1" si="39"/>
        <v>Not included</v>
      </c>
      <c r="C925" s="1039"/>
      <c r="D925" s="1040" t="str" cm="1">
        <f t="array" aca="1" ref="D925" ca="1">IF(ISTEXT(AC925),INDIRECT(INDIRECT("A" &amp; (AA925)) &amp; "!C" &amp; AB925),"")</f>
        <v>Electrical Test</v>
      </c>
      <c r="E925" s="1041"/>
      <c r="F925" s="1041"/>
      <c r="G925" s="1042"/>
      <c r="Z925" s="472" t="str" cm="1">
        <f t="array" aca="1" ref="Z925" ca="1">IF((B925=""),"Hide",IF(B925 = "Not included","Hide",IF(AND(B925&lt;&gt;"",(INDIRECT("Z"&amp; INDIRECT("AA" &amp; ROW()))="Show")),"Show","Hide")))</f>
        <v>Hide</v>
      </c>
      <c r="AA925" s="462">
        <f t="shared" si="41"/>
        <v>901</v>
      </c>
      <c r="AB925" s="462">
        <f t="shared" si="40"/>
        <v>28</v>
      </c>
      <c r="AC925" s="462" t="str" cm="1">
        <f t="array" aca="1" ref="AC925" ca="1">INDIRECT(INDIRECT("A" &amp; (AA925)) &amp; "!J" &amp; AB925)</f>
        <v>tbd</v>
      </c>
    </row>
    <row r="926" spans="1:29" s="461" customFormat="1" ht="14.65" hidden="1" customHeight="1" x14ac:dyDescent="0.3">
      <c r="A926" s="473"/>
      <c r="B926" s="1038" t="str">
        <f t="shared" ca="1" si="39"/>
        <v>Not included</v>
      </c>
      <c r="C926" s="1039"/>
      <c r="D926" s="1040" t="str" cm="1">
        <f t="array" aca="1" ref="D926" ca="1">IF(ISTEXT(AC926),INDIRECT(INDIRECT("A" &amp; (AA926)) &amp; "!C" &amp; AB926),"")</f>
        <v>OS Loading</v>
      </c>
      <c r="E926" s="1041"/>
      <c r="F926" s="1041"/>
      <c r="G926" s="1042"/>
      <c r="Z926" s="472" t="str" cm="1">
        <f t="array" aca="1" ref="Z926" ca="1">IF((B926=""),"Hide",IF(B926 = "Not included","Hide",IF(AND(B926&lt;&gt;"",(INDIRECT("Z"&amp; INDIRECT("AA" &amp; ROW()))="Show")),"Show","Hide")))</f>
        <v>Hide</v>
      </c>
      <c r="AA926" s="462">
        <f t="shared" si="41"/>
        <v>901</v>
      </c>
      <c r="AB926" s="462">
        <f t="shared" si="40"/>
        <v>29</v>
      </c>
      <c r="AC926" s="462" t="str" cm="1">
        <f t="array" aca="1" ref="AC926" ca="1">INDIRECT(INDIRECT("A" &amp; (AA926)) &amp; "!J" &amp; AB926)</f>
        <v>tbd</v>
      </c>
    </row>
    <row r="927" spans="1:29" s="461" customFormat="1" ht="14.65" hidden="1" customHeight="1" x14ac:dyDescent="0.3">
      <c r="A927" s="473"/>
      <c r="B927" s="1038" t="str">
        <f t="shared" ca="1" si="39"/>
        <v>Not included</v>
      </c>
      <c r="C927" s="1039"/>
      <c r="D927" s="1040" t="str" cm="1">
        <f t="array" aca="1" ref="D927" ca="1">IF(ISTEXT(AC927),INDIRECT(INDIRECT("A" &amp; (AA927)) &amp; "!C" &amp; AB927),"")</f>
        <v>Other Process Steps</v>
      </c>
      <c r="E927" s="1041"/>
      <c r="F927" s="1041"/>
      <c r="G927" s="1042"/>
      <c r="Z927" s="472" t="str" cm="1">
        <f t="array" aca="1" ref="Z927" ca="1">IF((B927=""),"Hide",IF(B927 = "Not included","Hide",IF(AND(B927&lt;&gt;"",(INDIRECT("Z"&amp; INDIRECT("AA" &amp; ROW()))="Show")),"Show","Hide")))</f>
        <v>Hide</v>
      </c>
      <c r="AA927" s="462">
        <f t="shared" si="41"/>
        <v>901</v>
      </c>
      <c r="AB927" s="462">
        <f t="shared" si="40"/>
        <v>30</v>
      </c>
      <c r="AC927" s="462" t="str" cm="1">
        <f t="array" aca="1" ref="AC927" ca="1">INDIRECT(INDIRECT("A" &amp; (AA927)) &amp; "!J" &amp; AB927)</f>
        <v>tbd</v>
      </c>
    </row>
    <row r="928" spans="1:29" s="461" customFormat="1" ht="14.65" hidden="1" customHeight="1" x14ac:dyDescent="0.3">
      <c r="A928" s="473"/>
      <c r="B928" s="1038" t="str">
        <f t="shared" ca="1" si="39"/>
        <v>Not included</v>
      </c>
      <c r="C928" s="1039"/>
      <c r="D928" s="1040" t="str" cm="1">
        <f t="array" aca="1" ref="D928" ca="1">IF(ISTEXT(AC928),INDIRECT(INDIRECT("A" &amp; (AA928)) &amp; "!C" &amp; AB928),"")</f>
        <v>Periodic (daily, weekly, etc) controls by Operator, QC, etc, not mentioned above</v>
      </c>
      <c r="E928" s="1041"/>
      <c r="F928" s="1041"/>
      <c r="G928" s="1042"/>
      <c r="Z928" s="472" t="str" cm="1">
        <f t="array" aca="1" ref="Z928" ca="1">IF((B928=""),"Hide",IF(B928 = "Not included","Hide",IF(AND(B928&lt;&gt;"",(INDIRECT("Z"&amp; INDIRECT("AA" &amp; ROW()))="Show")),"Show","Hide")))</f>
        <v>Hide</v>
      </c>
      <c r="AA928" s="462">
        <f t="shared" si="41"/>
        <v>901</v>
      </c>
      <c r="AB928" s="462">
        <f t="shared" si="40"/>
        <v>31</v>
      </c>
      <c r="AC928" s="462" t="str" cm="1">
        <f t="array" aca="1" ref="AC928" ca="1">INDIRECT(INDIRECT("A" &amp; (AA928)) &amp; "!J" &amp; AB928)</f>
        <v>tbd</v>
      </c>
    </row>
    <row r="929" spans="1:29" s="461" customFormat="1" ht="14.65" hidden="1" customHeight="1" x14ac:dyDescent="0.3">
      <c r="A929" s="473"/>
      <c r="B929" s="1038" t="str">
        <f t="shared" ca="1" si="39"/>
        <v>Not included</v>
      </c>
      <c r="C929" s="1039"/>
      <c r="D929" s="1040" t="str" cm="1">
        <f t="array" aca="1" ref="D929" ca="1">IF(ISTEXT(AC929),INDIRECT(INDIRECT("A" &amp; (AA929)) &amp; "!C" &amp; AB929),"")</f>
        <v>Maintenance Controls, eg weekly and monthly controls by Maintenance, not mentioned above</v>
      </c>
      <c r="E929" s="1041"/>
      <c r="F929" s="1041"/>
      <c r="G929" s="1042"/>
      <c r="Z929" s="472" t="str" cm="1">
        <f t="array" aca="1" ref="Z929" ca="1">IF((B929=""),"Hide",IF(B929 = "Not included","Hide",IF(AND(B929&lt;&gt;"",(INDIRECT("Z"&amp; INDIRECT("AA" &amp; ROW()))="Show")),"Show","Hide")))</f>
        <v>Hide</v>
      </c>
      <c r="AA929" s="462">
        <f t="shared" si="41"/>
        <v>901</v>
      </c>
      <c r="AB929" s="462">
        <f t="shared" si="40"/>
        <v>32</v>
      </c>
      <c r="AC929" s="462" t="str" cm="1">
        <f t="array" aca="1" ref="AC929" ca="1">INDIRECT(INDIRECT("A" &amp; (AA929)) &amp; "!J" &amp; AB929)</f>
        <v>tbd</v>
      </c>
    </row>
    <row r="930" spans="1:29" s="461" customFormat="1" ht="14.65" hidden="1" customHeight="1" x14ac:dyDescent="0.3">
      <c r="A930" s="473"/>
      <c r="B930" s="1038" t="str">
        <f t="shared" ca="1" si="39"/>
        <v/>
      </c>
      <c r="C930" s="1039"/>
      <c r="D930" s="1040" t="str" cm="1">
        <f t="array" aca="1" ref="D930" ca="1">IF(ISTEXT(AC930),INDIRECT(INDIRECT("A" &amp; (AA930)) &amp; "!C" &amp; AB930),"")</f>
        <v/>
      </c>
      <c r="E930" s="1041"/>
      <c r="F930" s="1041"/>
      <c r="G930" s="1042"/>
      <c r="Z930" s="472" t="str" cm="1">
        <f t="array" aca="1" ref="Z930" ca="1">IF((B930=""),"Hide",IF(B930 = "Not included","Hide",IF(AND(B930&lt;&gt;"",(INDIRECT("Z"&amp; INDIRECT("AA" &amp; ROW()))="Show")),"Show","Hide")))</f>
        <v>Hide</v>
      </c>
      <c r="AA930" s="462">
        <f t="shared" si="41"/>
        <v>901</v>
      </c>
      <c r="AB930" s="462">
        <f t="shared" si="40"/>
        <v>33</v>
      </c>
      <c r="AC930" s="462" cm="1">
        <f t="array" aca="1" ref="AC930" ca="1">INDIRECT(INDIRECT("A" &amp; (AA930)) &amp; "!J" &amp; AB930)</f>
        <v>0</v>
      </c>
    </row>
    <row r="931" spans="1:29" s="461" customFormat="1" ht="14.65" hidden="1" customHeight="1" x14ac:dyDescent="0.3">
      <c r="A931" s="473"/>
      <c r="B931" s="1038" t="str">
        <f t="shared" ca="1" si="39"/>
        <v/>
      </c>
      <c r="C931" s="1039"/>
      <c r="D931" s="1040" t="str" cm="1">
        <f t="array" aca="1" ref="D931" ca="1">IF(ISTEXT(AC931),INDIRECT(INDIRECT("A" &amp; (AA931)) &amp; "!C" &amp; AB931),"")</f>
        <v/>
      </c>
      <c r="E931" s="1041"/>
      <c r="F931" s="1041"/>
      <c r="G931" s="1042"/>
      <c r="Z931" s="472" t="str" cm="1">
        <f t="array" aca="1" ref="Z931" ca="1">IF((B931=""),"Hide",IF(B931 = "Not included","Hide",IF(AND(B931&lt;&gt;"",(INDIRECT("Z"&amp; INDIRECT("AA" &amp; ROW()))="Show")),"Show","Hide")))</f>
        <v>Hide</v>
      </c>
      <c r="AA931" s="462">
        <f t="shared" si="41"/>
        <v>901</v>
      </c>
      <c r="AB931" s="462">
        <f t="shared" si="40"/>
        <v>34</v>
      </c>
      <c r="AC931" s="462" cm="1">
        <f t="array" aca="1" ref="AC931" ca="1">INDIRECT(INDIRECT("A" &amp; (AA931)) &amp; "!J" &amp; AB931)</f>
        <v>0</v>
      </c>
    </row>
    <row r="932" spans="1:29" s="461" customFormat="1" ht="14.65" hidden="1" customHeight="1" x14ac:dyDescent="0.3">
      <c r="A932" s="473"/>
      <c r="B932" s="1038" t="str">
        <f t="shared" ca="1" si="39"/>
        <v/>
      </c>
      <c r="C932" s="1039"/>
      <c r="D932" s="1040" t="str" cm="1">
        <f t="array" aca="1" ref="D932" ca="1">IF(ISTEXT(AC932),INDIRECT(INDIRECT("A" &amp; (AA932)) &amp; "!C" &amp; AB932),"")</f>
        <v/>
      </c>
      <c r="E932" s="1041"/>
      <c r="F932" s="1041"/>
      <c r="G932" s="1042"/>
      <c r="Z932" s="472" t="str" cm="1">
        <f t="array" aca="1" ref="Z932" ca="1">IF((B932=""),"Hide",IF(B932 = "Not included","Hide",IF(AND(B932&lt;&gt;"",(INDIRECT("Z"&amp; INDIRECT("AA" &amp; ROW()))="Show")),"Show","Hide")))</f>
        <v>Hide</v>
      </c>
      <c r="AA932" s="462">
        <f t="shared" si="41"/>
        <v>901</v>
      </c>
      <c r="AB932" s="462">
        <f t="shared" si="40"/>
        <v>35</v>
      </c>
      <c r="AC932" s="462" cm="1">
        <f t="array" aca="1" ref="AC932" ca="1">INDIRECT(INDIRECT("A" &amp; (AA932)) &amp; "!J" &amp; AB932)</f>
        <v>0</v>
      </c>
    </row>
    <row r="933" spans="1:29" s="461" customFormat="1" ht="14.65" hidden="1" customHeight="1" x14ac:dyDescent="0.3">
      <c r="A933" s="473"/>
      <c r="B933" s="1038" t="str">
        <f t="shared" ca="1" si="39"/>
        <v/>
      </c>
      <c r="C933" s="1039"/>
      <c r="D933" s="1040" t="str" cm="1">
        <f t="array" aca="1" ref="D933" ca="1">IF(ISTEXT(AC933),INDIRECT(INDIRECT("A" &amp; (AA933)) &amp; "!C" &amp; AB933),"")</f>
        <v/>
      </c>
      <c r="E933" s="1041"/>
      <c r="F933" s="1041"/>
      <c r="G933" s="1042"/>
      <c r="Z933" s="472" t="str" cm="1">
        <f t="array" aca="1" ref="Z933" ca="1">IF((B933=""),"Hide",IF(B933 = "Not included","Hide",IF(AND(B933&lt;&gt;"",(INDIRECT("Z"&amp; INDIRECT("AA" &amp; ROW()))="Show")),"Show","Hide")))</f>
        <v>Hide</v>
      </c>
      <c r="AA933" s="462">
        <f t="shared" si="41"/>
        <v>901</v>
      </c>
      <c r="AB933" s="462">
        <f t="shared" si="40"/>
        <v>36</v>
      </c>
      <c r="AC933" s="462" cm="1">
        <f t="array" aca="1" ref="AC933" ca="1">INDIRECT(INDIRECT("A" &amp; (AA933)) &amp; "!J" &amp; AB933)</f>
        <v>0</v>
      </c>
    </row>
    <row r="934" spans="1:29" s="461" customFormat="1" ht="14.65" hidden="1" customHeight="1" x14ac:dyDescent="0.3">
      <c r="A934" s="473"/>
      <c r="B934" s="1038" t="str">
        <f t="shared" ca="1" si="39"/>
        <v/>
      </c>
      <c r="C934" s="1039"/>
      <c r="D934" s="1040" t="str" cm="1">
        <f t="array" aca="1" ref="D934" ca="1">IF(ISTEXT(AC934),INDIRECT(INDIRECT("A" &amp; (AA934)) &amp; "!C" &amp; AB934),"")</f>
        <v/>
      </c>
      <c r="E934" s="1041"/>
      <c r="F934" s="1041"/>
      <c r="G934" s="1042"/>
      <c r="Z934" s="472" t="str" cm="1">
        <f t="array" aca="1" ref="Z934" ca="1">IF((B934=""),"Hide",IF(B934 = "Not included","Hide",IF(AND(B934&lt;&gt;"",(INDIRECT("Z"&amp; INDIRECT("AA" &amp; ROW()))="Show")),"Show","Hide")))</f>
        <v>Hide</v>
      </c>
      <c r="AA934" s="462">
        <f t="shared" si="41"/>
        <v>901</v>
      </c>
      <c r="AB934" s="462">
        <f t="shared" si="40"/>
        <v>37</v>
      </c>
      <c r="AC934" s="462" cm="1">
        <f t="array" aca="1" ref="AC934" ca="1">INDIRECT(INDIRECT("A" &amp; (AA934)) &amp; "!J" &amp; AB934)</f>
        <v>0</v>
      </c>
    </row>
    <row r="935" spans="1:29" s="461" customFormat="1" ht="14.65" hidden="1" customHeight="1" x14ac:dyDescent="0.3">
      <c r="A935" s="473"/>
      <c r="B935" s="1038" t="str">
        <f t="shared" ca="1" si="39"/>
        <v/>
      </c>
      <c r="C935" s="1039"/>
      <c r="D935" s="1040" t="str" cm="1">
        <f t="array" aca="1" ref="D935" ca="1">IF(ISTEXT(AC935),INDIRECT(INDIRECT("A" &amp; (AA935)) &amp; "!C" &amp; AB935),"")</f>
        <v/>
      </c>
      <c r="E935" s="1041"/>
      <c r="F935" s="1041"/>
      <c r="G935" s="1042"/>
      <c r="Z935" s="472" t="str" cm="1">
        <f t="array" aca="1" ref="Z935" ca="1">IF((B935=""),"Hide",IF(B935 = "Not included","Hide",IF(AND(B935&lt;&gt;"",(INDIRECT("Z"&amp; INDIRECT("AA" &amp; ROW()))="Show")),"Show","Hide")))</f>
        <v>Hide</v>
      </c>
      <c r="AA935" s="462">
        <f t="shared" si="41"/>
        <v>901</v>
      </c>
      <c r="AB935" s="462">
        <f t="shared" si="40"/>
        <v>38</v>
      </c>
      <c r="AC935" s="462" cm="1">
        <f t="array" aca="1" ref="AC935" ca="1">INDIRECT(INDIRECT("A" &amp; (AA935)) &amp; "!J" &amp; AB935)</f>
        <v>0</v>
      </c>
    </row>
    <row r="936" spans="1:29" s="461" customFormat="1" ht="14.65" hidden="1" customHeight="1" x14ac:dyDescent="0.3">
      <c r="A936" s="473"/>
      <c r="B936" s="1038" t="str">
        <f t="shared" ca="1" si="39"/>
        <v/>
      </c>
      <c r="C936" s="1039"/>
      <c r="D936" s="1040" t="str" cm="1">
        <f t="array" aca="1" ref="D936" ca="1">IF(ISTEXT(AC936),INDIRECT(INDIRECT("A" &amp; (AA936)) &amp; "!C" &amp; AB936),"")</f>
        <v/>
      </c>
      <c r="E936" s="1041"/>
      <c r="F936" s="1041"/>
      <c r="G936" s="1042"/>
      <c r="Z936" s="472" t="str" cm="1">
        <f t="array" aca="1" ref="Z936" ca="1">IF((B936=""),"Hide",IF(B936 = "Not included","Hide",IF(AND(B936&lt;&gt;"",(INDIRECT("Z"&amp; INDIRECT("AA" &amp; ROW()))="Show")),"Show","Hide")))</f>
        <v>Hide</v>
      </c>
      <c r="AA936" s="462">
        <f t="shared" si="41"/>
        <v>901</v>
      </c>
      <c r="AB936" s="462">
        <f t="shared" si="40"/>
        <v>39</v>
      </c>
      <c r="AC936" s="462" cm="1">
        <f t="array" aca="1" ref="AC936" ca="1">INDIRECT(INDIRECT("A" &amp; (AA936)) &amp; "!J" &amp; AB936)</f>
        <v>0</v>
      </c>
    </row>
    <row r="937" spans="1:29" s="461" customFormat="1" ht="14.65" hidden="1" customHeight="1" x14ac:dyDescent="0.3">
      <c r="A937" s="473"/>
      <c r="B937" s="1038" t="str">
        <f t="shared" ca="1" si="39"/>
        <v/>
      </c>
      <c r="C937" s="1039"/>
      <c r="D937" s="1040" t="str" cm="1">
        <f t="array" aca="1" ref="D937" ca="1">IF(ISTEXT(AC937),INDIRECT(INDIRECT("A" &amp; (AA937)) &amp; "!C" &amp; AB937),"")</f>
        <v/>
      </c>
      <c r="E937" s="1041"/>
      <c r="F937" s="1041"/>
      <c r="G937" s="1042"/>
      <c r="Z937" s="472" t="str" cm="1">
        <f t="array" aca="1" ref="Z937" ca="1">IF((B937=""),"Hide",IF(B937 = "Not included","Hide",IF(AND(B937&lt;&gt;"",(INDIRECT("Z"&amp; INDIRECT("AA" &amp; ROW()))="Show")),"Show","Hide")))</f>
        <v>Hide</v>
      </c>
      <c r="AA937" s="462">
        <f t="shared" si="41"/>
        <v>901</v>
      </c>
      <c r="AB937" s="462">
        <f t="shared" si="40"/>
        <v>40</v>
      </c>
      <c r="AC937" s="462" cm="1">
        <f t="array" aca="1" ref="AC937" ca="1">INDIRECT(INDIRECT("A" &amp; (AA937)) &amp; "!J" &amp; AB937)</f>
        <v>0</v>
      </c>
    </row>
    <row r="938" spans="1:29" s="461" customFormat="1" ht="14.65" hidden="1" customHeight="1" x14ac:dyDescent="0.3">
      <c r="A938" s="473"/>
      <c r="B938" s="1038" t="str">
        <f t="shared" ca="1" si="39"/>
        <v/>
      </c>
      <c r="C938" s="1039"/>
      <c r="D938" s="1040" t="str" cm="1">
        <f t="array" aca="1" ref="D938" ca="1">IF(ISTEXT(AC938),INDIRECT(INDIRECT("A" &amp; (AA938)) &amp; "!C" &amp; AB938),"")</f>
        <v/>
      </c>
      <c r="E938" s="1041"/>
      <c r="F938" s="1041"/>
      <c r="G938" s="1042"/>
      <c r="Z938" s="472" t="str" cm="1">
        <f t="array" aca="1" ref="Z938" ca="1">IF((B938=""),"Hide",IF(B938 = "Not included","Hide",IF(AND(B938&lt;&gt;"",(INDIRECT("Z"&amp; INDIRECT("AA" &amp; ROW()))="Show")),"Show","Hide")))</f>
        <v>Hide</v>
      </c>
      <c r="AA938" s="462">
        <f t="shared" si="41"/>
        <v>901</v>
      </c>
      <c r="AB938" s="462">
        <f t="shared" si="40"/>
        <v>41</v>
      </c>
      <c r="AC938" s="462" cm="1">
        <f t="array" aca="1" ref="AC938" ca="1">INDIRECT(INDIRECT("A" &amp; (AA938)) &amp; "!J" &amp; AB938)</f>
        <v>0</v>
      </c>
    </row>
    <row r="939" spans="1:29" s="461" customFormat="1" ht="14.65" hidden="1" customHeight="1" x14ac:dyDescent="0.3">
      <c r="A939" s="473"/>
      <c r="B939" s="1038" t="str">
        <f t="shared" ca="1" si="39"/>
        <v/>
      </c>
      <c r="C939" s="1039"/>
      <c r="D939" s="1040" t="str" cm="1">
        <f t="array" aca="1" ref="D939" ca="1">IF(ISTEXT(AC939),INDIRECT(INDIRECT("A" &amp; (AA939)) &amp; "!C" &amp; AB939),"")</f>
        <v/>
      </c>
      <c r="E939" s="1041"/>
      <c r="F939" s="1041"/>
      <c r="G939" s="1042"/>
      <c r="Z939" s="472" t="str" cm="1">
        <f t="array" aca="1" ref="Z939" ca="1">IF((B939=""),"Hide",IF(B939 = "Not included","Hide",IF(AND(B939&lt;&gt;"",(INDIRECT("Z"&amp; INDIRECT("AA" &amp; ROW()))="Show")),"Show","Hide")))</f>
        <v>Hide</v>
      </c>
      <c r="AA939" s="462">
        <f t="shared" si="41"/>
        <v>901</v>
      </c>
      <c r="AB939" s="462">
        <f t="shared" si="40"/>
        <v>42</v>
      </c>
      <c r="AC939" s="462" cm="1">
        <f t="array" aca="1" ref="AC939" ca="1">INDIRECT(INDIRECT("A" &amp; (AA939)) &amp; "!J" &amp; AB939)</f>
        <v>0</v>
      </c>
    </row>
    <row r="940" spans="1:29" s="461" customFormat="1" ht="14.65" hidden="1" customHeight="1" x14ac:dyDescent="0.3">
      <c r="A940" s="473"/>
      <c r="B940" s="1038" t="str">
        <f t="shared" ca="1" si="39"/>
        <v/>
      </c>
      <c r="C940" s="1039"/>
      <c r="D940" s="1040" t="str" cm="1">
        <f t="array" aca="1" ref="D940" ca="1">IF(ISTEXT(AC940),INDIRECT(INDIRECT("A" &amp; (AA940)) &amp; "!C" &amp; AB940),"")</f>
        <v/>
      </c>
      <c r="E940" s="1041"/>
      <c r="F940" s="1041"/>
      <c r="G940" s="1042"/>
      <c r="Z940" s="472" t="str" cm="1">
        <f t="array" aca="1" ref="Z940" ca="1">IF((B940=""),"Hide",IF(B940 = "Not included","Hide",IF(AND(B940&lt;&gt;"",(INDIRECT("Z"&amp; INDIRECT("AA" &amp; ROW()))="Show")),"Show","Hide")))</f>
        <v>Hide</v>
      </c>
      <c r="AA940" s="462">
        <f t="shared" si="41"/>
        <v>901</v>
      </c>
      <c r="AB940" s="462">
        <f t="shared" si="40"/>
        <v>43</v>
      </c>
      <c r="AC940" s="462" cm="1">
        <f t="array" aca="1" ref="AC940" ca="1">INDIRECT(INDIRECT("A" &amp; (AA940)) &amp; "!J" &amp; AB940)</f>
        <v>0</v>
      </c>
    </row>
    <row r="941" spans="1:29" s="461" customFormat="1" ht="14.65" hidden="1" customHeight="1" x14ac:dyDescent="0.3">
      <c r="A941" s="473"/>
      <c r="B941" s="1038" t="str">
        <f t="shared" ca="1" si="39"/>
        <v/>
      </c>
      <c r="C941" s="1039"/>
      <c r="D941" s="1040" t="str" cm="1">
        <f t="array" aca="1" ref="D941" ca="1">IF(ISTEXT(AC941),INDIRECT(INDIRECT("A" &amp; (AA941)) &amp; "!C" &amp; AB941),"")</f>
        <v/>
      </c>
      <c r="E941" s="1041"/>
      <c r="F941" s="1041"/>
      <c r="G941" s="1042"/>
      <c r="Z941" s="472" t="str" cm="1">
        <f t="array" aca="1" ref="Z941" ca="1">IF((B941=""),"Hide",IF(B941 = "Not included","Hide",IF(AND(B941&lt;&gt;"",(INDIRECT("Z"&amp; INDIRECT("AA" &amp; ROW()))="Show")),"Show","Hide")))</f>
        <v>Hide</v>
      </c>
      <c r="AA941" s="462">
        <f t="shared" si="41"/>
        <v>901</v>
      </c>
      <c r="AB941" s="462">
        <f t="shared" si="40"/>
        <v>44</v>
      </c>
      <c r="AC941" s="462" cm="1">
        <f t="array" aca="1" ref="AC941" ca="1">INDIRECT(INDIRECT("A" &amp; (AA941)) &amp; "!J" &amp; AB941)</f>
        <v>0</v>
      </c>
    </row>
    <row r="942" spans="1:29" s="461" customFormat="1" ht="14.65" hidden="1" customHeight="1" x14ac:dyDescent="0.3">
      <c r="A942" s="473"/>
      <c r="B942" s="1038" t="str">
        <f t="shared" ca="1" si="39"/>
        <v/>
      </c>
      <c r="C942" s="1039"/>
      <c r="D942" s="1040" t="str" cm="1">
        <f t="array" aca="1" ref="D942" ca="1">IF(ISTEXT(AC942),INDIRECT(INDIRECT("A" &amp; (AA942)) &amp; "!C" &amp; AB942),"")</f>
        <v/>
      </c>
      <c r="E942" s="1041"/>
      <c r="F942" s="1041"/>
      <c r="G942" s="1042"/>
      <c r="Z942" s="472" t="str" cm="1">
        <f t="array" aca="1" ref="Z942" ca="1">IF((B942=""),"Hide",IF(B942 = "Not included","Hide",IF(AND(B942&lt;&gt;"",(INDIRECT("Z"&amp; INDIRECT("AA" &amp; ROW()))="Show")),"Show","Hide")))</f>
        <v>Hide</v>
      </c>
      <c r="AA942" s="462">
        <f t="shared" si="41"/>
        <v>901</v>
      </c>
      <c r="AB942" s="462">
        <f t="shared" si="40"/>
        <v>45</v>
      </c>
      <c r="AC942" s="462" cm="1">
        <f t="array" aca="1" ref="AC942" ca="1">INDIRECT(INDIRECT("A" &amp; (AA942)) &amp; "!J" &amp; AB942)</f>
        <v>0</v>
      </c>
    </row>
    <row r="943" spans="1:29" s="461" customFormat="1" ht="14.65" hidden="1" customHeight="1" x14ac:dyDescent="0.3">
      <c r="A943" s="473"/>
      <c r="B943" s="1038" t="str">
        <f t="shared" ca="1" si="39"/>
        <v/>
      </c>
      <c r="C943" s="1039"/>
      <c r="D943" s="1040" t="str" cm="1">
        <f t="array" aca="1" ref="D943" ca="1">IF(ISTEXT(AC943),INDIRECT(INDIRECT("A" &amp; (AA943)) &amp; "!C" &amp; AB943),"")</f>
        <v/>
      </c>
      <c r="E943" s="1041"/>
      <c r="F943" s="1041"/>
      <c r="G943" s="1042"/>
      <c r="Z943" s="472" t="str" cm="1">
        <f t="array" aca="1" ref="Z943" ca="1">IF((B943=""),"Hide",IF(B943 = "Not included","Hide",IF(AND(B943&lt;&gt;"",(INDIRECT("Z"&amp; INDIRECT("AA" &amp; ROW()))="Show")),"Show","Hide")))</f>
        <v>Hide</v>
      </c>
      <c r="AA943" s="462">
        <f t="shared" si="41"/>
        <v>901</v>
      </c>
      <c r="AB943" s="462">
        <f t="shared" si="40"/>
        <v>46</v>
      </c>
      <c r="AC943" s="462" cm="1">
        <f t="array" aca="1" ref="AC943" ca="1">INDIRECT(INDIRECT("A" &amp; (AA943)) &amp; "!J" &amp; AB943)</f>
        <v>0</v>
      </c>
    </row>
    <row r="944" spans="1:29" s="461" customFormat="1" ht="14.65" hidden="1" customHeight="1" x14ac:dyDescent="0.3">
      <c r="A944" s="473"/>
      <c r="B944" s="1038" t="str">
        <f t="shared" ca="1" si="39"/>
        <v/>
      </c>
      <c r="C944" s="1039"/>
      <c r="D944" s="1040" t="str" cm="1">
        <f t="array" aca="1" ref="D944" ca="1">IF(ISTEXT(AC944),INDIRECT(INDIRECT("A" &amp; (AA944)) &amp; "!C" &amp; AB944),"")</f>
        <v/>
      </c>
      <c r="E944" s="1041"/>
      <c r="F944" s="1041"/>
      <c r="G944" s="1042"/>
      <c r="Z944" s="472" t="str" cm="1">
        <f t="array" aca="1" ref="Z944" ca="1">IF((B944=""),"Hide",IF(B944 = "Not included","Hide",IF(AND(B944&lt;&gt;"",(INDIRECT("Z"&amp; INDIRECT("AA" &amp; ROW()))="Show")),"Show","Hide")))</f>
        <v>Hide</v>
      </c>
      <c r="AA944" s="462">
        <f t="shared" si="41"/>
        <v>901</v>
      </c>
      <c r="AB944" s="462">
        <f t="shared" si="40"/>
        <v>47</v>
      </c>
      <c r="AC944" s="462" cm="1">
        <f t="array" aca="1" ref="AC944" ca="1">INDIRECT(INDIRECT("A" &amp; (AA944)) &amp; "!J" &amp; AB944)</f>
        <v>0</v>
      </c>
    </row>
    <row r="945" spans="1:29" s="461" customFormat="1" ht="14.65" hidden="1" customHeight="1" x14ac:dyDescent="0.3">
      <c r="A945" s="473"/>
      <c r="B945" s="1038" t="str">
        <f t="shared" ca="1" si="39"/>
        <v/>
      </c>
      <c r="C945" s="1039"/>
      <c r="D945" s="1040" t="str" cm="1">
        <f t="array" aca="1" ref="D945" ca="1">IF(ISTEXT(AC945),INDIRECT(INDIRECT("A" &amp; (AA945)) &amp; "!C" &amp; AB945),"")</f>
        <v/>
      </c>
      <c r="E945" s="1041"/>
      <c r="F945" s="1041"/>
      <c r="G945" s="1042"/>
      <c r="Z945" s="472" t="str" cm="1">
        <f t="array" aca="1" ref="Z945" ca="1">IF((B945=""),"Hide",IF(B945 = "Not included","Hide",IF(AND(B945&lt;&gt;"",(INDIRECT("Z"&amp; INDIRECT("AA" &amp; ROW()))="Show")),"Show","Hide")))</f>
        <v>Hide</v>
      </c>
      <c r="AA945" s="462">
        <f t="shared" si="41"/>
        <v>901</v>
      </c>
      <c r="AB945" s="462">
        <f t="shared" si="40"/>
        <v>48</v>
      </c>
      <c r="AC945" s="462" cm="1">
        <f t="array" aca="1" ref="AC945" ca="1">INDIRECT(INDIRECT("A" &amp; (AA945)) &amp; "!J" &amp; AB945)</f>
        <v>0</v>
      </c>
    </row>
    <row r="946" spans="1:29" s="461" customFormat="1" ht="14.65" hidden="1" customHeight="1" x14ac:dyDescent="0.3">
      <c r="A946" s="473"/>
      <c r="B946" s="1038" t="str">
        <f t="shared" ca="1" si="39"/>
        <v/>
      </c>
      <c r="C946" s="1039"/>
      <c r="D946" s="1040" t="str" cm="1">
        <f t="array" aca="1" ref="D946" ca="1">IF(ISTEXT(AC946),INDIRECT(INDIRECT("A" &amp; (AA946)) &amp; "!C" &amp; AB946),"")</f>
        <v/>
      </c>
      <c r="E946" s="1041"/>
      <c r="F946" s="1041"/>
      <c r="G946" s="1042"/>
      <c r="Z946" s="472" t="str" cm="1">
        <f t="array" aca="1" ref="Z946" ca="1">IF((B946=""),"Hide",IF(B946 = "Not included","Hide",IF(AND(B946&lt;&gt;"",(INDIRECT("Z"&amp; INDIRECT("AA" &amp; ROW()))="Show")),"Show","Hide")))</f>
        <v>Hide</v>
      </c>
      <c r="AA946" s="462">
        <f t="shared" si="41"/>
        <v>901</v>
      </c>
      <c r="AB946" s="462">
        <f t="shared" si="40"/>
        <v>49</v>
      </c>
      <c r="AC946" s="462" cm="1">
        <f t="array" aca="1" ref="AC946" ca="1">INDIRECT(INDIRECT("A" &amp; (AA946)) &amp; "!J" &amp; AB946)</f>
        <v>0</v>
      </c>
    </row>
    <row r="947" spans="1:29" s="461" customFormat="1" ht="14.65" hidden="1" customHeight="1" x14ac:dyDescent="0.3">
      <c r="A947" s="473"/>
      <c r="B947" s="1038" t="str">
        <f t="shared" ca="1" si="39"/>
        <v/>
      </c>
      <c r="C947" s="1039"/>
      <c r="D947" s="1040" t="str" cm="1">
        <f t="array" aca="1" ref="D947" ca="1">IF(ISTEXT(AC947),INDIRECT(INDIRECT("A" &amp; (AA947)) &amp; "!C" &amp; AB947),"")</f>
        <v/>
      </c>
      <c r="E947" s="1041"/>
      <c r="F947" s="1041"/>
      <c r="G947" s="1042"/>
      <c r="Z947" s="472" t="str" cm="1">
        <f t="array" aca="1" ref="Z947" ca="1">IF((B947=""),"Hide",IF(B947 = "Not included","Hide",IF(AND(B947&lt;&gt;"",(INDIRECT("Z"&amp; INDIRECT("AA" &amp; ROW()))="Show")),"Show","Hide")))</f>
        <v>Hide</v>
      </c>
      <c r="AA947" s="462">
        <f t="shared" si="41"/>
        <v>901</v>
      </c>
      <c r="AB947" s="462">
        <f t="shared" si="40"/>
        <v>50</v>
      </c>
      <c r="AC947" s="462" cm="1">
        <f t="array" aca="1" ref="AC947" ca="1">INDIRECT(INDIRECT("A" &amp; (AA947)) &amp; "!J" &amp; AB947)</f>
        <v>0</v>
      </c>
    </row>
    <row r="948" spans="1:29" s="461" customFormat="1" ht="14.65" hidden="1" customHeight="1" x14ac:dyDescent="0.3">
      <c r="A948" s="473"/>
      <c r="B948" s="1038" t="str">
        <f t="shared" ca="1" si="39"/>
        <v/>
      </c>
      <c r="C948" s="1039"/>
      <c r="D948" s="1040" t="str" cm="1">
        <f t="array" aca="1" ref="D948" ca="1">IF(ISTEXT(AC948),INDIRECT(INDIRECT("A" &amp; (AA948)) &amp; "!C" &amp; AB948),"")</f>
        <v/>
      </c>
      <c r="E948" s="1041"/>
      <c r="F948" s="1041"/>
      <c r="G948" s="1042"/>
      <c r="Z948" s="472" t="str" cm="1">
        <f t="array" aca="1" ref="Z948" ca="1">IF((B948=""),"Hide",IF(B948 = "Not included","Hide",IF(AND(B948&lt;&gt;"",(INDIRECT("Z"&amp; INDIRECT("AA" &amp; ROW()))="Show")),"Show","Hide")))</f>
        <v>Hide</v>
      </c>
      <c r="AA948" s="462">
        <f t="shared" si="41"/>
        <v>901</v>
      </c>
      <c r="AB948" s="462">
        <f t="shared" si="40"/>
        <v>51</v>
      </c>
      <c r="AC948" s="462" cm="1">
        <f t="array" aca="1" ref="AC948" ca="1">INDIRECT(INDIRECT("A" &amp; (AA948)) &amp; "!J" &amp; AB948)</f>
        <v>0</v>
      </c>
    </row>
    <row r="949" spans="1:29" s="461" customFormat="1" ht="14.65" hidden="1" customHeight="1" thickBot="1" x14ac:dyDescent="0.35">
      <c r="A949" s="474"/>
      <c r="B949" s="1033" t="str">
        <f t="shared" ca="1" si="39"/>
        <v/>
      </c>
      <c r="C949" s="1034"/>
      <c r="D949" s="1035" t="str" cm="1">
        <f t="array" aca="1" ref="D949" ca="1">IF(ISTEXT(AC949),INDIRECT(INDIRECT("A" &amp; (AA949)) &amp; "!C" &amp; AB949),"")</f>
        <v/>
      </c>
      <c r="E949" s="1036"/>
      <c r="F949" s="1036"/>
      <c r="G949" s="1037"/>
      <c r="Z949" s="472" t="str" cm="1">
        <f t="array" aca="1" ref="Z949" ca="1">IF((B949=""),"Hide",IF(B949 = "Not included","Hide",IF(AND(B949&lt;&gt;"",(INDIRECT("Z"&amp; INDIRECT("AA" &amp; ROW()))="Show")),"Show","Hide")))</f>
        <v>Hide</v>
      </c>
      <c r="AA949" s="462">
        <f t="shared" si="41"/>
        <v>901</v>
      </c>
      <c r="AB949" s="462">
        <f t="shared" si="40"/>
        <v>52</v>
      </c>
      <c r="AC949" s="462" cm="1">
        <f t="array" aca="1" ref="AC949" ca="1">INDIRECT(INDIRECT("A" &amp; (AA949)) &amp; "!J" &amp; AB949)</f>
        <v>0</v>
      </c>
    </row>
    <row r="950" spans="1:29" ht="14.1" hidden="1" customHeight="1" thickBot="1" x14ac:dyDescent="0.3">
      <c r="Z950" s="470" t="str">
        <f ca="1">Z901</f>
        <v>Hide</v>
      </c>
      <c r="AA950" s="462">
        <f t="shared" si="41"/>
        <v>901</v>
      </c>
    </row>
    <row r="951" spans="1:29" ht="17.100000000000001" hidden="1" customHeight="1" x14ac:dyDescent="0.25">
      <c r="A951" s="1028" t="s">
        <v>1011</v>
      </c>
      <c r="B951" s="1029"/>
      <c r="C951" s="1029"/>
      <c r="D951" s="1029"/>
      <c r="E951" s="1029"/>
      <c r="F951" s="1029"/>
      <c r="G951" s="1030"/>
      <c r="Z951" s="470" t="s">
        <v>999</v>
      </c>
      <c r="AA951" s="462">
        <f t="shared" si="41"/>
        <v>901</v>
      </c>
    </row>
    <row r="952" spans="1:29" ht="17.100000000000001" hidden="1" customHeight="1" x14ac:dyDescent="0.25">
      <c r="A952" s="502"/>
      <c r="B952" s="1020" t="s">
        <v>1004</v>
      </c>
      <c r="C952" s="1021"/>
      <c r="D952" s="1022" t="str" cm="1">
        <f t="array" aca="1" ref="D952" ca="1">IF(ISBLANK(INDIRECT(A901 &amp; "!k86")),"",INDIRECT(A901 &amp; "!k86"))</f>
        <v/>
      </c>
      <c r="E952" s="1023"/>
      <c r="F952" s="1023"/>
      <c r="G952" s="1024"/>
      <c r="Z952" s="470" t="s">
        <v>999</v>
      </c>
      <c r="AA952" s="462">
        <f t="shared" si="41"/>
        <v>901</v>
      </c>
    </row>
    <row r="953" spans="1:29" ht="17.100000000000001" hidden="1" customHeight="1" x14ac:dyDescent="0.25">
      <c r="A953" s="502"/>
      <c r="B953" s="1020" t="s">
        <v>1005</v>
      </c>
      <c r="C953" s="1021"/>
      <c r="D953" s="1022" t="str" cm="1">
        <f t="array" aca="1" ref="D953" ca="1">IF(ISBLANK(INDIRECT(A901 &amp; "!X86")),"",INDIRECT(A901 &amp; "!X86"))</f>
        <v/>
      </c>
      <c r="E953" s="1023"/>
      <c r="F953" s="1023"/>
      <c r="G953" s="1024"/>
      <c r="Z953" s="470" t="s">
        <v>999</v>
      </c>
      <c r="AA953" s="462">
        <f t="shared" si="41"/>
        <v>901</v>
      </c>
    </row>
    <row r="954" spans="1:29" ht="17.100000000000001" hidden="1" customHeight="1" x14ac:dyDescent="0.25">
      <c r="A954" s="502"/>
      <c r="B954" s="1020" t="s">
        <v>1006</v>
      </c>
      <c r="C954" s="1021"/>
      <c r="D954" s="1022" t="str" cm="1">
        <f t="array" aca="1" ref="D954" ca="1">IF(ISBLANK(INDIRECT(A901 &amp; "!V86")),"",INDIRECT(A901 &amp; "!V86"))</f>
        <v>tbd</v>
      </c>
      <c r="E954" s="1023"/>
      <c r="F954" s="1023"/>
      <c r="G954" s="1024"/>
      <c r="Z954" s="470" t="s">
        <v>999</v>
      </c>
      <c r="AA954" s="462">
        <f t="shared" si="41"/>
        <v>901</v>
      </c>
    </row>
    <row r="955" spans="1:29" ht="17.100000000000001" hidden="1" customHeight="1" thickBot="1" x14ac:dyDescent="0.3">
      <c r="A955" s="503"/>
      <c r="B955" s="966" t="s">
        <v>1007</v>
      </c>
      <c r="C955" s="977"/>
      <c r="D955" s="1025" t="str" cm="1">
        <f t="array" aca="1" ref="D955" ca="1">IF(ISBLANK(INDIRECT(A901 &amp; "!AA86")),"None",INDIRECT(A901 &amp; "!AA86"))</f>
        <v>None</v>
      </c>
      <c r="E955" s="1026"/>
      <c r="F955" s="1026"/>
      <c r="G955" s="1027"/>
      <c r="Z955" s="470" t="s">
        <v>999</v>
      </c>
      <c r="AA955" s="462">
        <f t="shared" si="41"/>
        <v>901</v>
      </c>
    </row>
    <row r="956" spans="1:29" ht="14.1" hidden="1" customHeight="1" x14ac:dyDescent="0.25">
      <c r="Z956" s="470" t="s">
        <v>999</v>
      </c>
      <c r="AA956" s="462">
        <f t="shared" si="41"/>
        <v>901</v>
      </c>
    </row>
    <row r="957" spans="1:29" s="461" customFormat="1" ht="14.65" hidden="1" customHeight="1" x14ac:dyDescent="0.25">
      <c r="D957" s="471"/>
      <c r="E957" s="471"/>
      <c r="F957" s="471"/>
      <c r="G957" s="471"/>
      <c r="Z957" s="472" t="s">
        <v>999</v>
      </c>
      <c r="AA957" s="462">
        <f t="shared" si="41"/>
        <v>901</v>
      </c>
    </row>
    <row r="958" spans="1:29" s="461" customFormat="1" ht="14.65" hidden="1" customHeight="1" x14ac:dyDescent="0.25">
      <c r="D958" s="471"/>
      <c r="E958" s="471"/>
      <c r="F958" s="471"/>
      <c r="G958" s="471"/>
      <c r="Z958" s="472" t="s">
        <v>999</v>
      </c>
      <c r="AA958" s="462">
        <f t="shared" si="41"/>
        <v>901</v>
      </c>
    </row>
    <row r="959" spans="1:29" s="461" customFormat="1" ht="14.65" hidden="1" customHeight="1" x14ac:dyDescent="0.25">
      <c r="D959" s="471"/>
      <c r="E959" s="471"/>
      <c r="F959" s="471"/>
      <c r="G959" s="471"/>
      <c r="Z959" s="472" t="s">
        <v>999</v>
      </c>
      <c r="AA959" s="462">
        <f t="shared" si="41"/>
        <v>901</v>
      </c>
    </row>
    <row r="960" spans="1:29" s="461" customFormat="1" ht="14.65" hidden="1" customHeight="1" x14ac:dyDescent="0.25">
      <c r="D960" s="471"/>
      <c r="E960" s="471"/>
      <c r="F960" s="471"/>
      <c r="G960" s="471"/>
      <c r="Z960" s="472" t="s">
        <v>999</v>
      </c>
      <c r="AA960" s="462">
        <f t="shared" si="41"/>
        <v>901</v>
      </c>
    </row>
    <row r="961" spans="4:27" s="461" customFormat="1" ht="14.65" hidden="1" customHeight="1" x14ac:dyDescent="0.25">
      <c r="D961" s="471"/>
      <c r="E961" s="471"/>
      <c r="F961" s="471"/>
      <c r="G961" s="471"/>
      <c r="Z961" s="472" t="s">
        <v>999</v>
      </c>
      <c r="AA961" s="462">
        <f t="shared" si="41"/>
        <v>901</v>
      </c>
    </row>
    <row r="962" spans="4:27" s="461" customFormat="1" ht="14.65" hidden="1" customHeight="1" x14ac:dyDescent="0.25">
      <c r="D962" s="471"/>
      <c r="E962" s="471"/>
      <c r="F962" s="471"/>
      <c r="G962" s="471"/>
      <c r="Z962" s="472" t="s">
        <v>999</v>
      </c>
      <c r="AA962" s="462">
        <f t="shared" si="41"/>
        <v>901</v>
      </c>
    </row>
    <row r="963" spans="4:27" s="461" customFormat="1" ht="14.65" hidden="1" customHeight="1" x14ac:dyDescent="0.25">
      <c r="D963" s="471"/>
      <c r="E963" s="471"/>
      <c r="F963" s="471"/>
      <c r="G963" s="471"/>
      <c r="Z963" s="472" t="s">
        <v>999</v>
      </c>
      <c r="AA963" s="462">
        <f t="shared" si="41"/>
        <v>901</v>
      </c>
    </row>
    <row r="964" spans="4:27" s="461" customFormat="1" ht="14.65" hidden="1" customHeight="1" x14ac:dyDescent="0.25">
      <c r="D964" s="471"/>
      <c r="E964" s="471"/>
      <c r="F964" s="471"/>
      <c r="G964" s="471"/>
      <c r="Z964" s="472" t="s">
        <v>999</v>
      </c>
      <c r="AA964" s="462">
        <f t="shared" si="41"/>
        <v>901</v>
      </c>
    </row>
    <row r="965" spans="4:27" s="461" customFormat="1" ht="14.65" hidden="1" customHeight="1" x14ac:dyDescent="0.25">
      <c r="D965" s="471"/>
      <c r="E965" s="471"/>
      <c r="F965" s="471"/>
      <c r="G965" s="471"/>
      <c r="Z965" s="472" t="s">
        <v>999</v>
      </c>
      <c r="AA965" s="462">
        <f t="shared" si="41"/>
        <v>901</v>
      </c>
    </row>
    <row r="966" spans="4:27" s="461" customFormat="1" ht="14.65" hidden="1" customHeight="1" x14ac:dyDescent="0.25">
      <c r="D966" s="471"/>
      <c r="E966" s="471"/>
      <c r="F966" s="471"/>
      <c r="G966" s="471"/>
      <c r="Z966" s="472" t="s">
        <v>999</v>
      </c>
      <c r="AA966" s="462">
        <f t="shared" si="41"/>
        <v>901</v>
      </c>
    </row>
    <row r="967" spans="4:27" s="461" customFormat="1" ht="14.65" hidden="1" customHeight="1" x14ac:dyDescent="0.25">
      <c r="D967" s="471"/>
      <c r="E967" s="471"/>
      <c r="F967" s="471"/>
      <c r="G967" s="471"/>
      <c r="Z967" s="472" t="s">
        <v>999</v>
      </c>
      <c r="AA967" s="462">
        <f t="shared" si="41"/>
        <v>901</v>
      </c>
    </row>
    <row r="968" spans="4:27" s="461" customFormat="1" ht="14.65" hidden="1" customHeight="1" x14ac:dyDescent="0.25">
      <c r="D968" s="471"/>
      <c r="E968" s="471"/>
      <c r="F968" s="471"/>
      <c r="G968" s="471"/>
      <c r="Z968" s="472" t="s">
        <v>999</v>
      </c>
      <c r="AA968" s="462">
        <f t="shared" si="41"/>
        <v>901</v>
      </c>
    </row>
    <row r="969" spans="4:27" s="461" customFormat="1" ht="14.65" hidden="1" customHeight="1" x14ac:dyDescent="0.25">
      <c r="D969" s="471"/>
      <c r="E969" s="471"/>
      <c r="F969" s="471"/>
      <c r="G969" s="471"/>
      <c r="Z969" s="472" t="s">
        <v>999</v>
      </c>
      <c r="AA969" s="462">
        <f t="shared" si="41"/>
        <v>901</v>
      </c>
    </row>
    <row r="970" spans="4:27" s="461" customFormat="1" ht="14.65" hidden="1" customHeight="1" x14ac:dyDescent="0.25">
      <c r="D970" s="471"/>
      <c r="E970" s="471"/>
      <c r="F970" s="471"/>
      <c r="G970" s="471"/>
      <c r="Z970" s="472" t="s">
        <v>999</v>
      </c>
      <c r="AA970" s="462">
        <f t="shared" ref="AA970:AA1033" si="42">QUOTIENT(ROW(),100)*100 + 1</f>
        <v>901</v>
      </c>
    </row>
    <row r="971" spans="4:27" s="461" customFormat="1" ht="14.65" hidden="1" customHeight="1" x14ac:dyDescent="0.25">
      <c r="D971" s="471"/>
      <c r="E971" s="471"/>
      <c r="F971" s="471"/>
      <c r="G971" s="471"/>
      <c r="Z971" s="472" t="s">
        <v>999</v>
      </c>
      <c r="AA971" s="462">
        <f t="shared" si="42"/>
        <v>901</v>
      </c>
    </row>
    <row r="972" spans="4:27" s="461" customFormat="1" ht="14.65" hidden="1" customHeight="1" x14ac:dyDescent="0.25">
      <c r="D972" s="471"/>
      <c r="E972" s="471"/>
      <c r="F972" s="471"/>
      <c r="G972" s="471"/>
      <c r="Z972" s="472" t="s">
        <v>999</v>
      </c>
      <c r="AA972" s="462">
        <f t="shared" si="42"/>
        <v>901</v>
      </c>
    </row>
    <row r="973" spans="4:27" s="461" customFormat="1" ht="14.65" hidden="1" customHeight="1" x14ac:dyDescent="0.25">
      <c r="D973" s="471"/>
      <c r="E973" s="471"/>
      <c r="F973" s="471"/>
      <c r="G973" s="471"/>
      <c r="Z973" s="472" t="s">
        <v>999</v>
      </c>
      <c r="AA973" s="462">
        <f t="shared" si="42"/>
        <v>901</v>
      </c>
    </row>
    <row r="974" spans="4:27" s="461" customFormat="1" ht="14.65" hidden="1" customHeight="1" x14ac:dyDescent="0.25">
      <c r="D974" s="471"/>
      <c r="E974" s="471"/>
      <c r="F974" s="471"/>
      <c r="G974" s="471"/>
      <c r="Z974" s="472" t="s">
        <v>999</v>
      </c>
      <c r="AA974" s="462">
        <f t="shared" si="42"/>
        <v>901</v>
      </c>
    </row>
    <row r="975" spans="4:27" s="461" customFormat="1" ht="14.65" hidden="1" customHeight="1" x14ac:dyDescent="0.25">
      <c r="D975" s="471"/>
      <c r="E975" s="471"/>
      <c r="F975" s="471"/>
      <c r="G975" s="471"/>
      <c r="Z975" s="472" t="s">
        <v>999</v>
      </c>
      <c r="AA975" s="462">
        <f t="shared" si="42"/>
        <v>901</v>
      </c>
    </row>
    <row r="976" spans="4:27" s="461" customFormat="1" ht="14.65" hidden="1" customHeight="1" x14ac:dyDescent="0.25">
      <c r="D976" s="471"/>
      <c r="E976" s="471"/>
      <c r="F976" s="471"/>
      <c r="G976" s="471"/>
      <c r="Z976" s="472" t="s">
        <v>999</v>
      </c>
      <c r="AA976" s="462">
        <f t="shared" si="42"/>
        <v>901</v>
      </c>
    </row>
    <row r="977" spans="4:27" s="461" customFormat="1" ht="14.65" hidden="1" customHeight="1" x14ac:dyDescent="0.25">
      <c r="D977" s="471"/>
      <c r="E977" s="471"/>
      <c r="F977" s="471"/>
      <c r="G977" s="471"/>
      <c r="Z977" s="472" t="s">
        <v>999</v>
      </c>
      <c r="AA977" s="462">
        <f t="shared" si="42"/>
        <v>901</v>
      </c>
    </row>
    <row r="978" spans="4:27" s="461" customFormat="1" ht="14.65" hidden="1" customHeight="1" x14ac:dyDescent="0.25">
      <c r="D978" s="471"/>
      <c r="E978" s="471"/>
      <c r="F978" s="471"/>
      <c r="G978" s="471"/>
      <c r="Z978" s="472" t="s">
        <v>999</v>
      </c>
      <c r="AA978" s="462">
        <f t="shared" si="42"/>
        <v>901</v>
      </c>
    </row>
    <row r="979" spans="4:27" s="461" customFormat="1" ht="14.65" hidden="1" customHeight="1" x14ac:dyDescent="0.25">
      <c r="D979" s="471"/>
      <c r="E979" s="471"/>
      <c r="F979" s="471"/>
      <c r="G979" s="471"/>
      <c r="Z979" s="472" t="s">
        <v>999</v>
      </c>
      <c r="AA979" s="462">
        <f t="shared" si="42"/>
        <v>901</v>
      </c>
    </row>
    <row r="980" spans="4:27" s="461" customFormat="1" ht="14.65" hidden="1" customHeight="1" x14ac:dyDescent="0.25">
      <c r="D980" s="471"/>
      <c r="E980" s="471"/>
      <c r="F980" s="471"/>
      <c r="G980" s="471"/>
      <c r="Z980" s="472" t="s">
        <v>999</v>
      </c>
      <c r="AA980" s="462">
        <f t="shared" si="42"/>
        <v>901</v>
      </c>
    </row>
    <row r="981" spans="4:27" s="461" customFormat="1" ht="14.65" hidden="1" customHeight="1" x14ac:dyDescent="0.25">
      <c r="D981" s="471"/>
      <c r="E981" s="471"/>
      <c r="F981" s="471"/>
      <c r="G981" s="471"/>
      <c r="Z981" s="472" t="s">
        <v>999</v>
      </c>
      <c r="AA981" s="462">
        <f t="shared" si="42"/>
        <v>901</v>
      </c>
    </row>
    <row r="982" spans="4:27" s="461" customFormat="1" ht="14.65" hidden="1" customHeight="1" x14ac:dyDescent="0.25">
      <c r="D982" s="471"/>
      <c r="E982" s="471"/>
      <c r="F982" s="471"/>
      <c r="G982" s="471"/>
      <c r="Z982" s="472" t="s">
        <v>999</v>
      </c>
      <c r="AA982" s="462">
        <f t="shared" si="42"/>
        <v>901</v>
      </c>
    </row>
    <row r="983" spans="4:27" s="461" customFormat="1" ht="14.65" hidden="1" customHeight="1" x14ac:dyDescent="0.25">
      <c r="D983" s="471"/>
      <c r="E983" s="471"/>
      <c r="F983" s="471"/>
      <c r="G983" s="471"/>
      <c r="Z983" s="472" t="s">
        <v>999</v>
      </c>
      <c r="AA983" s="462">
        <f t="shared" si="42"/>
        <v>901</v>
      </c>
    </row>
    <row r="984" spans="4:27" s="461" customFormat="1" ht="14.65" hidden="1" customHeight="1" x14ac:dyDescent="0.25">
      <c r="D984" s="471"/>
      <c r="E984" s="471"/>
      <c r="F984" s="471"/>
      <c r="G984" s="471"/>
      <c r="Z984" s="472" t="s">
        <v>999</v>
      </c>
      <c r="AA984" s="462">
        <f t="shared" si="42"/>
        <v>901</v>
      </c>
    </row>
    <row r="985" spans="4:27" s="461" customFormat="1" ht="14.65" hidden="1" customHeight="1" x14ac:dyDescent="0.25">
      <c r="D985" s="471"/>
      <c r="E985" s="471"/>
      <c r="F985" s="471"/>
      <c r="G985" s="471"/>
      <c r="Z985" s="472" t="s">
        <v>999</v>
      </c>
      <c r="AA985" s="462">
        <f t="shared" si="42"/>
        <v>901</v>
      </c>
    </row>
    <row r="986" spans="4:27" s="461" customFormat="1" ht="14.65" hidden="1" customHeight="1" x14ac:dyDescent="0.25">
      <c r="D986" s="471"/>
      <c r="E986" s="471"/>
      <c r="F986" s="471"/>
      <c r="G986" s="471"/>
      <c r="Z986" s="472" t="s">
        <v>999</v>
      </c>
      <c r="AA986" s="462">
        <f t="shared" si="42"/>
        <v>901</v>
      </c>
    </row>
    <row r="987" spans="4:27" s="461" customFormat="1" ht="14.65" hidden="1" customHeight="1" x14ac:dyDescent="0.25">
      <c r="D987" s="471"/>
      <c r="E987" s="471"/>
      <c r="F987" s="471"/>
      <c r="G987" s="471"/>
      <c r="Z987" s="472" t="s">
        <v>999</v>
      </c>
      <c r="AA987" s="462">
        <f t="shared" si="42"/>
        <v>901</v>
      </c>
    </row>
    <row r="988" spans="4:27" s="461" customFormat="1" ht="14.65" hidden="1" customHeight="1" x14ac:dyDescent="0.25">
      <c r="D988" s="471"/>
      <c r="E988" s="471"/>
      <c r="F988" s="471"/>
      <c r="G988" s="471"/>
      <c r="Z988" s="472" t="s">
        <v>999</v>
      </c>
      <c r="AA988" s="462">
        <f t="shared" si="42"/>
        <v>901</v>
      </c>
    </row>
    <row r="989" spans="4:27" s="461" customFormat="1" ht="14.65" hidden="1" customHeight="1" x14ac:dyDescent="0.25">
      <c r="D989" s="471"/>
      <c r="E989" s="471"/>
      <c r="F989" s="471"/>
      <c r="G989" s="471"/>
      <c r="Z989" s="472" t="s">
        <v>999</v>
      </c>
      <c r="AA989" s="462">
        <f t="shared" si="42"/>
        <v>901</v>
      </c>
    </row>
    <row r="990" spans="4:27" s="461" customFormat="1" ht="14.65" hidden="1" customHeight="1" x14ac:dyDescent="0.25">
      <c r="D990" s="471"/>
      <c r="E990" s="471"/>
      <c r="F990" s="471"/>
      <c r="G990" s="471"/>
      <c r="Z990" s="472" t="s">
        <v>999</v>
      </c>
      <c r="AA990" s="462">
        <f t="shared" si="42"/>
        <v>901</v>
      </c>
    </row>
    <row r="991" spans="4:27" s="461" customFormat="1" ht="14.65" hidden="1" customHeight="1" x14ac:dyDescent="0.25">
      <c r="D991" s="471"/>
      <c r="E991" s="471"/>
      <c r="F991" s="471"/>
      <c r="G991" s="471"/>
      <c r="Z991" s="472" t="s">
        <v>999</v>
      </c>
      <c r="AA991" s="462">
        <f t="shared" si="42"/>
        <v>901</v>
      </c>
    </row>
    <row r="992" spans="4:27" s="461" customFormat="1" ht="14.65" hidden="1" customHeight="1" x14ac:dyDescent="0.25">
      <c r="D992" s="471"/>
      <c r="E992" s="471"/>
      <c r="F992" s="471"/>
      <c r="G992" s="471"/>
      <c r="Z992" s="472" t="s">
        <v>999</v>
      </c>
      <c r="AA992" s="462">
        <f t="shared" si="42"/>
        <v>901</v>
      </c>
    </row>
    <row r="993" spans="1:29" s="461" customFormat="1" ht="14.65" hidden="1" customHeight="1" x14ac:dyDescent="0.25">
      <c r="D993" s="471"/>
      <c r="E993" s="471"/>
      <c r="F993" s="471"/>
      <c r="G993" s="471"/>
      <c r="Z993" s="472" t="s">
        <v>999</v>
      </c>
      <c r="AA993" s="462">
        <f t="shared" si="42"/>
        <v>901</v>
      </c>
    </row>
    <row r="994" spans="1:29" s="461" customFormat="1" ht="14.65" hidden="1" customHeight="1" x14ac:dyDescent="0.25">
      <c r="D994" s="471"/>
      <c r="E994" s="471"/>
      <c r="F994" s="471"/>
      <c r="G994" s="471"/>
      <c r="Z994" s="472" t="s">
        <v>999</v>
      </c>
      <c r="AA994" s="462">
        <f t="shared" si="42"/>
        <v>901</v>
      </c>
    </row>
    <row r="995" spans="1:29" s="461" customFormat="1" ht="14.65" hidden="1" customHeight="1" x14ac:dyDescent="0.25">
      <c r="D995" s="471"/>
      <c r="E995" s="471"/>
      <c r="F995" s="471"/>
      <c r="G995" s="471"/>
      <c r="Z995" s="472" t="s">
        <v>999</v>
      </c>
      <c r="AA995" s="462">
        <f t="shared" si="42"/>
        <v>901</v>
      </c>
    </row>
    <row r="996" spans="1:29" s="461" customFormat="1" ht="14.65" hidden="1" customHeight="1" x14ac:dyDescent="0.25">
      <c r="D996" s="471"/>
      <c r="E996" s="471"/>
      <c r="F996" s="471"/>
      <c r="G996" s="471"/>
      <c r="Z996" s="472" t="s">
        <v>999</v>
      </c>
      <c r="AA996" s="462">
        <f t="shared" si="42"/>
        <v>901</v>
      </c>
    </row>
    <row r="997" spans="1:29" s="461" customFormat="1" ht="14.65" hidden="1" customHeight="1" x14ac:dyDescent="0.25">
      <c r="D997" s="471"/>
      <c r="E997" s="471"/>
      <c r="F997" s="471"/>
      <c r="G997" s="471"/>
      <c r="Z997" s="472" t="s">
        <v>999</v>
      </c>
      <c r="AA997" s="462">
        <f t="shared" si="42"/>
        <v>901</v>
      </c>
    </row>
    <row r="998" spans="1:29" s="461" customFormat="1" ht="14.65" hidden="1" customHeight="1" x14ac:dyDescent="0.25">
      <c r="D998" s="471"/>
      <c r="E998" s="471"/>
      <c r="F998" s="471"/>
      <c r="G998" s="471"/>
      <c r="Z998" s="472" t="s">
        <v>999</v>
      </c>
      <c r="AA998" s="462">
        <f t="shared" si="42"/>
        <v>901</v>
      </c>
    </row>
    <row r="999" spans="1:29" s="461" customFormat="1" ht="14.65" hidden="1" customHeight="1" x14ac:dyDescent="0.25">
      <c r="D999" s="471"/>
      <c r="E999" s="471"/>
      <c r="F999" s="471"/>
      <c r="G999" s="471"/>
      <c r="Z999" s="472" t="s">
        <v>999</v>
      </c>
      <c r="AA999" s="462">
        <f t="shared" si="42"/>
        <v>901</v>
      </c>
    </row>
    <row r="1000" spans="1:29" s="461" customFormat="1" ht="14.65" hidden="1" customHeight="1" thickBot="1" x14ac:dyDescent="0.3">
      <c r="D1000" s="471"/>
      <c r="E1000" s="471"/>
      <c r="F1000" s="471"/>
      <c r="G1000" s="471"/>
      <c r="Z1000" s="472" t="s">
        <v>999</v>
      </c>
      <c r="AA1000" s="462">
        <f t="shared" si="42"/>
        <v>1001</v>
      </c>
    </row>
    <row r="1001" spans="1:29" ht="30" hidden="1" customHeight="1" thickBot="1" x14ac:dyDescent="0.3">
      <c r="A1001" s="1014" t="s">
        <v>294</v>
      </c>
      <c r="B1001" s="1015"/>
      <c r="C1001" s="1015"/>
      <c r="D1001" s="1015"/>
      <c r="E1001" s="1015"/>
      <c r="F1001" s="1015"/>
      <c r="G1001" s="1016"/>
      <c r="Z1001" s="470" t="str" cm="1">
        <f t="array" aca="1" ref="Z1001" ca="1">IF(VLOOKUP(INDIRECT("A" &amp; ROW()),INDIRECT("'Audit Scope &amp; Compliance'!Z12:AA$120"),2,0),"Show","Hide")</f>
        <v>Hide</v>
      </c>
      <c r="AA1001" s="462">
        <f t="shared" si="42"/>
        <v>1001</v>
      </c>
      <c r="AB1001" s="462">
        <f t="shared" ref="AB1001:AB1003" si="43">MOD(ROW(), 50) + 3</f>
        <v>4</v>
      </c>
      <c r="AC1001" s="462"/>
    </row>
    <row r="1002" spans="1:29" ht="17.100000000000001" hidden="1" customHeight="1" x14ac:dyDescent="0.25">
      <c r="A1002" s="1028" t="s">
        <v>1008</v>
      </c>
      <c r="B1002" s="1029"/>
      <c r="C1002" s="1029"/>
      <c r="D1002" s="1029"/>
      <c r="E1002" s="1029"/>
      <c r="F1002" s="1029"/>
      <c r="G1002" s="1030"/>
      <c r="Z1002" s="470" t="str">
        <f ca="1">Z1001</f>
        <v>Hide</v>
      </c>
      <c r="AA1002" s="462">
        <f t="shared" si="42"/>
        <v>1001</v>
      </c>
      <c r="AB1002" s="462">
        <f t="shared" si="43"/>
        <v>5</v>
      </c>
      <c r="AC1002" s="462"/>
    </row>
    <row r="1003" spans="1:29" ht="17.100000000000001" hidden="1" customHeight="1" x14ac:dyDescent="0.25">
      <c r="A1003" s="502"/>
      <c r="B1003" s="1020" t="s">
        <v>1009</v>
      </c>
      <c r="C1003" s="1021"/>
      <c r="D1003" s="1020" t="s">
        <v>1010</v>
      </c>
      <c r="E1003" s="1043"/>
      <c r="F1003" s="1043"/>
      <c r="G1003" s="1044"/>
      <c r="L1003" s="471"/>
      <c r="Z1003" s="470" t="str">
        <f ca="1">Z1001</f>
        <v>Hide</v>
      </c>
      <c r="AA1003" s="462">
        <f t="shared" si="42"/>
        <v>1001</v>
      </c>
      <c r="AB1003" s="462">
        <f t="shared" si="43"/>
        <v>6</v>
      </c>
      <c r="AC1003" s="462"/>
    </row>
    <row r="1004" spans="1:29" s="461" customFormat="1" ht="14.65" hidden="1" customHeight="1" x14ac:dyDescent="0.3">
      <c r="A1004" s="473"/>
      <c r="B1004" s="1038" t="str">
        <f t="shared" ref="B1004" ca="1" si="44">IF(ISTEXT(AC1004),IF(OR(AC1004="n/a",AC1004="tbd"),"Not included",IF(LEN(AC1004)&lt;13,"Vendor",IF(IFERROR(SEARCH("Supplier",AC1004),0)&gt;0,"Supplier",IF(IFERROR(SEARCH("Subcontractor",AC1004),0)&gt;0,"Subcontractor","Vendor")))),"")</f>
        <v>Not included</v>
      </c>
      <c r="C1004" s="1039"/>
      <c r="D1004" s="1040" t="str" cm="1">
        <f t="array" aca="1" ref="D1004" ca="1">IF(ISTEXT(AC1004),INDIRECT(INDIRECT("A" &amp; (AA1004)) &amp; "!C" &amp; AB1004),"")</f>
        <v>IQC - Incoming Quality Control</v>
      </c>
      <c r="E1004" s="1041"/>
      <c r="F1004" s="1041"/>
      <c r="G1004" s="1042"/>
      <c r="Z1004" s="472" t="str" cm="1">
        <f t="array" aca="1" ref="Z1004" ca="1">IF((B1004=""),"Hide",IF(B1004 = "Not included","Hide",IF(AND(B1004&lt;&gt;"",(INDIRECT("Z"&amp; INDIRECT("AA" &amp; ROW()))="Show")),"Show","Hide")))</f>
        <v>Hide</v>
      </c>
      <c r="AA1004" s="462">
        <f t="shared" si="42"/>
        <v>1001</v>
      </c>
      <c r="AB1004" s="462">
        <f>MOD(ROW(), 50) + 3</f>
        <v>7</v>
      </c>
      <c r="AC1004" s="462" t="str" cm="1">
        <f t="array" aca="1" ref="AC1004" ca="1">INDIRECT(INDIRECT("A" &amp; (AA1004)) &amp; "!J" &amp; AB1004)</f>
        <v>tbd</v>
      </c>
    </row>
    <row r="1005" spans="1:29" s="461" customFormat="1" ht="14.65" hidden="1" customHeight="1" x14ac:dyDescent="0.3">
      <c r="A1005" s="473"/>
      <c r="B1005" s="1038" t="str">
        <f t="shared" ref="B1005:B1049" ca="1" si="45">IF(ISTEXT(AC1005),IF(OR(AC1005="n/a",AC1005="tbd"),"Not included",IF(LEN(AC1005)&lt;13,"Vendor",IF(IFERROR(SEARCH("Supplier",AC1005),0)&gt;0,"Supplier",IF(IFERROR(SEARCH("Subcontractor",AC1005),0)&gt;0,"Subcontractor","Vendor")))),"")</f>
        <v>Not included</v>
      </c>
      <c r="C1005" s="1039"/>
      <c r="D1005" s="1040" t="str" cm="1">
        <f t="array" aca="1" ref="D1005" ca="1">IF(ISTEXT(AC1005),INDIRECT(INDIRECT("A" &amp; (AA1005)) &amp; "!C" &amp; AB1005),"")</f>
        <v>Wafer Backside - Receipt and Storage</v>
      </c>
      <c r="E1005" s="1041"/>
      <c r="F1005" s="1041"/>
      <c r="G1005" s="1042"/>
      <c r="Z1005" s="472" t="str" cm="1">
        <f t="array" aca="1" ref="Z1005" ca="1">IF((B1005=""),"Hide",IF(B1005 = "Not included","Hide",IF(AND(B1005&lt;&gt;"",(INDIRECT("Z"&amp; INDIRECT("AA" &amp; ROW()))="Show")),"Show","Hide")))</f>
        <v>Hide</v>
      </c>
      <c r="AA1005" s="462">
        <f t="shared" si="42"/>
        <v>1001</v>
      </c>
      <c r="AB1005" s="462">
        <f t="shared" ref="AB1005:AB1049" si="46">MOD(ROW(), 50) + 3</f>
        <v>8</v>
      </c>
      <c r="AC1005" s="462" t="str" cm="1">
        <f t="array" aca="1" ref="AC1005" ca="1">INDIRECT(INDIRECT("A" &amp; (AA1005)) &amp; "!J" &amp; AB1005)</f>
        <v>tbd</v>
      </c>
    </row>
    <row r="1006" spans="1:29" s="461" customFormat="1" ht="14.65" hidden="1" customHeight="1" x14ac:dyDescent="0.3">
      <c r="A1006" s="473"/>
      <c r="B1006" s="1038" t="str">
        <f t="shared" ca="1" si="45"/>
        <v>Not included</v>
      </c>
      <c r="C1006" s="1039"/>
      <c r="D1006" s="1040" t="str" cm="1">
        <f t="array" aca="1" ref="D1006" ca="1">IF(ISTEXT(AC1006),INDIRECT(INDIRECT("A" &amp; (AA1006)) &amp; "!C" &amp; AB1006),"")</f>
        <v>Wafer Backside - Carrier Tape Application</v>
      </c>
      <c r="E1006" s="1041"/>
      <c r="F1006" s="1041"/>
      <c r="G1006" s="1042"/>
      <c r="Z1006" s="472" t="str" cm="1">
        <f t="array" aca="1" ref="Z1006" ca="1">IF((B1006=""),"Hide",IF(B1006 = "Not included","Hide",IF(AND(B1006&lt;&gt;"",(INDIRECT("Z"&amp; INDIRECT("AA" &amp; ROW()))="Show")),"Show","Hide")))</f>
        <v>Hide</v>
      </c>
      <c r="AA1006" s="462">
        <f t="shared" si="42"/>
        <v>1001</v>
      </c>
      <c r="AB1006" s="462">
        <f t="shared" si="46"/>
        <v>9</v>
      </c>
      <c r="AC1006" s="462" t="str" cm="1">
        <f t="array" aca="1" ref="AC1006" ca="1">INDIRECT(INDIRECT("A" &amp; (AA1006)) &amp; "!J" &amp; AB1006)</f>
        <v>tbd</v>
      </c>
    </row>
    <row r="1007" spans="1:29" s="461" customFormat="1" ht="14.65" hidden="1" customHeight="1" x14ac:dyDescent="0.3">
      <c r="A1007" s="473"/>
      <c r="B1007" s="1038" t="str">
        <f t="shared" ca="1" si="45"/>
        <v>Not included</v>
      </c>
      <c r="C1007" s="1039"/>
      <c r="D1007" s="1040" t="str" cm="1">
        <f t="array" aca="1" ref="D1007" ca="1">IF(ISTEXT(AC1007),INDIRECT(INDIRECT("A" &amp; (AA1007)) &amp; "!C" &amp; AB1007),"")</f>
        <v>Wafer Backside - Grind and Polish</v>
      </c>
      <c r="E1007" s="1041"/>
      <c r="F1007" s="1041"/>
      <c r="G1007" s="1042"/>
      <c r="Z1007" s="472" t="str" cm="1">
        <f t="array" aca="1" ref="Z1007" ca="1">IF((B1007=""),"Hide",IF(B1007 = "Not included","Hide",IF(AND(B1007&lt;&gt;"",(INDIRECT("Z"&amp; INDIRECT("AA" &amp; ROW()))="Show")),"Show","Hide")))</f>
        <v>Hide</v>
      </c>
      <c r="AA1007" s="462">
        <f t="shared" si="42"/>
        <v>1001</v>
      </c>
      <c r="AB1007" s="462">
        <f t="shared" si="46"/>
        <v>10</v>
      </c>
      <c r="AC1007" s="462" t="str" cm="1">
        <f t="array" aca="1" ref="AC1007" ca="1">INDIRECT(INDIRECT("A" &amp; (AA1007)) &amp; "!J" &amp; AB1007)</f>
        <v>tbd</v>
      </c>
    </row>
    <row r="1008" spans="1:29" s="461" customFormat="1" ht="14.65" hidden="1" customHeight="1" x14ac:dyDescent="0.3">
      <c r="A1008" s="473"/>
      <c r="B1008" s="1038" t="str">
        <f t="shared" ca="1" si="45"/>
        <v>Not included</v>
      </c>
      <c r="C1008" s="1039"/>
      <c r="D1008" s="1040" t="str" cm="1">
        <f t="array" aca="1" ref="D1008" ca="1">IF(ISTEXT(AC1008),INDIRECT(INDIRECT("A" &amp; (AA1008)) &amp; "!C" &amp; AB1008),"")</f>
        <v>Wafer Backside - Carrier Tape Removal</v>
      </c>
      <c r="E1008" s="1041"/>
      <c r="F1008" s="1041"/>
      <c r="G1008" s="1042"/>
      <c r="Z1008" s="472" t="str" cm="1">
        <f t="array" aca="1" ref="Z1008" ca="1">IF((B1008=""),"Hide",IF(B1008 = "Not included","Hide",IF(AND(B1008&lt;&gt;"",(INDIRECT("Z"&amp; INDIRECT("AA" &amp; ROW()))="Show")),"Show","Hide")))</f>
        <v>Hide</v>
      </c>
      <c r="AA1008" s="462">
        <f t="shared" si="42"/>
        <v>1001</v>
      </c>
      <c r="AB1008" s="462">
        <f t="shared" si="46"/>
        <v>11</v>
      </c>
      <c r="AC1008" s="462" t="str" cm="1">
        <f t="array" aca="1" ref="AC1008" ca="1">INDIRECT(INDIRECT("A" &amp; (AA1008)) &amp; "!J" &amp; AB1008)</f>
        <v>tbd</v>
      </c>
    </row>
    <row r="1009" spans="1:29" s="461" customFormat="1" ht="14.65" hidden="1" customHeight="1" x14ac:dyDescent="0.3">
      <c r="A1009" s="473"/>
      <c r="B1009" s="1038" t="str">
        <f t="shared" ca="1" si="45"/>
        <v>Not included</v>
      </c>
      <c r="C1009" s="1039"/>
      <c r="D1009" s="1040" t="str" cm="1">
        <f t="array" aca="1" ref="D1009" ca="1">IF(ISTEXT(AC1009),INDIRECT(INDIRECT("A" &amp; (AA1009)) &amp; "!C" &amp; AB1009),"")</f>
        <v>Wafer Mounting</v>
      </c>
      <c r="E1009" s="1041"/>
      <c r="F1009" s="1041"/>
      <c r="G1009" s="1042"/>
      <c r="Z1009" s="472" t="str" cm="1">
        <f t="array" aca="1" ref="Z1009" ca="1">IF((B1009=""),"Hide",IF(B1009 = "Not included","Hide",IF(AND(B1009&lt;&gt;"",(INDIRECT("Z"&amp; INDIRECT("AA" &amp; ROW()))="Show")),"Show","Hide")))</f>
        <v>Hide</v>
      </c>
      <c r="AA1009" s="462">
        <f t="shared" si="42"/>
        <v>1001</v>
      </c>
      <c r="AB1009" s="462">
        <f t="shared" si="46"/>
        <v>12</v>
      </c>
      <c r="AC1009" s="462" t="str" cm="1">
        <f t="array" aca="1" ref="AC1009" ca="1">INDIRECT(INDIRECT("A" &amp; (AA1009)) &amp; "!J" &amp; AB1009)</f>
        <v>tbd</v>
      </c>
    </row>
    <row r="1010" spans="1:29" s="461" customFormat="1" ht="14.65" hidden="1" customHeight="1" x14ac:dyDescent="0.3">
      <c r="A1010" s="473"/>
      <c r="B1010" s="1038" t="str">
        <f t="shared" ca="1" si="45"/>
        <v>Not included</v>
      </c>
      <c r="C1010" s="1039"/>
      <c r="D1010" s="1040" t="str" cm="1">
        <f t="array" aca="1" ref="D1010" ca="1">IF(ISTEXT(AC1010),INDIRECT(INDIRECT("A" &amp; (AA1010)) &amp; "!C" &amp; AB1010),"")</f>
        <v>Wafer Dicing</v>
      </c>
      <c r="E1010" s="1041"/>
      <c r="F1010" s="1041"/>
      <c r="G1010" s="1042"/>
      <c r="Z1010" s="472" t="str" cm="1">
        <f t="array" aca="1" ref="Z1010" ca="1">IF((B1010=""),"Hide",IF(B1010 = "Not included","Hide",IF(AND(B1010&lt;&gt;"",(INDIRECT("Z"&amp; INDIRECT("AA" &amp; ROW()))="Show")),"Show","Hide")))</f>
        <v>Hide</v>
      </c>
      <c r="AA1010" s="462">
        <f t="shared" si="42"/>
        <v>1001</v>
      </c>
      <c r="AB1010" s="462">
        <f t="shared" si="46"/>
        <v>13</v>
      </c>
      <c r="AC1010" s="462" t="str" cm="1">
        <f t="array" aca="1" ref="AC1010" ca="1">INDIRECT(INDIRECT("A" &amp; (AA1010)) &amp; "!J" &amp; AB1010)</f>
        <v>tbd</v>
      </c>
    </row>
    <row r="1011" spans="1:29" s="461" customFormat="1" ht="14.65" hidden="1" customHeight="1" x14ac:dyDescent="0.3">
      <c r="A1011" s="473"/>
      <c r="B1011" s="1038" t="str">
        <f t="shared" ca="1" si="45"/>
        <v>Not included</v>
      </c>
      <c r="C1011" s="1039"/>
      <c r="D1011" s="1040" t="str" cm="1">
        <f t="array" aca="1" ref="D1011" ca="1">IF(ISTEXT(AC1011),INDIRECT(INDIRECT("A" &amp; (AA1011)) &amp; "!C" &amp; AB1011),"")</f>
        <v>Die Bonding</v>
      </c>
      <c r="E1011" s="1041"/>
      <c r="F1011" s="1041"/>
      <c r="G1011" s="1042"/>
      <c r="Z1011" s="472" t="str" cm="1">
        <f t="array" aca="1" ref="Z1011" ca="1">IF((B1011=""),"Hide",IF(B1011 = "Not included","Hide",IF(AND(B1011&lt;&gt;"",(INDIRECT("Z"&amp; INDIRECT("AA" &amp; ROW()))="Show")),"Show","Hide")))</f>
        <v>Hide</v>
      </c>
      <c r="AA1011" s="462">
        <f t="shared" si="42"/>
        <v>1001</v>
      </c>
      <c r="AB1011" s="462">
        <f t="shared" si="46"/>
        <v>14</v>
      </c>
      <c r="AC1011" s="462" t="str" cm="1">
        <f t="array" aca="1" ref="AC1011" ca="1">INDIRECT(INDIRECT("A" &amp; (AA1011)) &amp; "!J" &amp; AB1011)</f>
        <v>tbd</v>
      </c>
    </row>
    <row r="1012" spans="1:29" s="461" customFormat="1" ht="14.65" hidden="1" customHeight="1" x14ac:dyDescent="0.3">
      <c r="A1012" s="473"/>
      <c r="B1012" s="1038" t="str">
        <f t="shared" ca="1" si="45"/>
        <v>Not included</v>
      </c>
      <c r="C1012" s="1039"/>
      <c r="D1012" s="1040" t="str" cm="1">
        <f t="array" aca="1" ref="D1012" ca="1">IF(ISTEXT(AC1012),INDIRECT(INDIRECT("A" &amp; (AA1012)) &amp; "!C" &amp; AB1012),"")</f>
        <v>Wire Bonding</v>
      </c>
      <c r="E1012" s="1041"/>
      <c r="F1012" s="1041"/>
      <c r="G1012" s="1042"/>
      <c r="Z1012" s="472" t="str" cm="1">
        <f t="array" aca="1" ref="Z1012" ca="1">IF((B1012=""),"Hide",IF(B1012 = "Not included","Hide",IF(AND(B1012&lt;&gt;"",(INDIRECT("Z"&amp; INDIRECT("AA" &amp; ROW()))="Show")),"Show","Hide")))</f>
        <v>Hide</v>
      </c>
      <c r="AA1012" s="462">
        <f t="shared" si="42"/>
        <v>1001</v>
      </c>
      <c r="AB1012" s="462">
        <f t="shared" si="46"/>
        <v>15</v>
      </c>
      <c r="AC1012" s="462" t="str" cm="1">
        <f t="array" aca="1" ref="AC1012" ca="1">INDIRECT(INDIRECT("A" &amp; (AA1012)) &amp; "!J" &amp; AB1012)</f>
        <v>tbd</v>
      </c>
    </row>
    <row r="1013" spans="1:29" s="461" customFormat="1" ht="14.65" hidden="1" customHeight="1" x14ac:dyDescent="0.3">
      <c r="A1013" s="473"/>
      <c r="B1013" s="1038" t="str">
        <f t="shared" ca="1" si="45"/>
        <v>Not included</v>
      </c>
      <c r="C1013" s="1039"/>
      <c r="D1013" s="1040" t="str" cm="1">
        <f t="array" aca="1" ref="D1013" ca="1">IF(ISTEXT(AC1013),INDIRECT(INDIRECT("A" &amp; (AA1013)) &amp; "!C" &amp; AB1013),"")</f>
        <v>Encapsulation</v>
      </c>
      <c r="E1013" s="1041"/>
      <c r="F1013" s="1041"/>
      <c r="G1013" s="1042"/>
      <c r="Z1013" s="472" t="str" cm="1">
        <f t="array" aca="1" ref="Z1013" ca="1">IF((B1013=""),"Hide",IF(B1013 = "Not included","Hide",IF(AND(B1013&lt;&gt;"",(INDIRECT("Z"&amp; INDIRECT("AA" &amp; ROW()))="Show")),"Show","Hide")))</f>
        <v>Hide</v>
      </c>
      <c r="AA1013" s="462">
        <f t="shared" si="42"/>
        <v>1001</v>
      </c>
      <c r="AB1013" s="462">
        <f t="shared" si="46"/>
        <v>16</v>
      </c>
      <c r="AC1013" s="462" t="str" cm="1">
        <f t="array" aca="1" ref="AC1013" ca="1">INDIRECT(INDIRECT("A" &amp; (AA1013)) &amp; "!J" &amp; AB1013)</f>
        <v>tbd</v>
      </c>
    </row>
    <row r="1014" spans="1:29" s="461" customFormat="1" ht="14.65" hidden="1" customHeight="1" x14ac:dyDescent="0.3">
      <c r="A1014" s="473"/>
      <c r="B1014" s="1038" t="str">
        <f t="shared" ca="1" si="45"/>
        <v>Not included</v>
      </c>
      <c r="C1014" s="1039"/>
      <c r="D1014" s="1040" t="str" cm="1">
        <f t="array" aca="1" ref="D1014" ca="1">IF(ISTEXT(AC1014),INDIRECT(INDIRECT("A" &amp; (AA1014)) &amp; "!C" &amp; AB1014),"")</f>
        <v>Flip Chip Bonding</v>
      </c>
      <c r="E1014" s="1041"/>
      <c r="F1014" s="1041"/>
      <c r="G1014" s="1042"/>
      <c r="Z1014" s="472" t="str" cm="1">
        <f t="array" aca="1" ref="Z1014" ca="1">IF((B1014=""),"Hide",IF(B1014 = "Not included","Hide",IF(AND(B1014&lt;&gt;"",(INDIRECT("Z"&amp; INDIRECT("AA" &amp; ROW()))="Show")),"Show","Hide")))</f>
        <v>Hide</v>
      </c>
      <c r="AA1014" s="462">
        <f t="shared" si="42"/>
        <v>1001</v>
      </c>
      <c r="AB1014" s="462">
        <f t="shared" si="46"/>
        <v>17</v>
      </c>
      <c r="AC1014" s="462" t="str" cm="1">
        <f t="array" aca="1" ref="AC1014" ca="1">INDIRECT(INDIRECT("A" &amp; (AA1014)) &amp; "!J" &amp; AB1014)</f>
        <v>tbd</v>
      </c>
    </row>
    <row r="1015" spans="1:29" ht="17.100000000000001" hidden="1" customHeight="1" x14ac:dyDescent="0.25">
      <c r="A1015" s="502"/>
      <c r="B1015" s="1038" t="str">
        <f t="shared" ca="1" si="45"/>
        <v>Not included</v>
      </c>
      <c r="C1015" s="1039"/>
      <c r="D1015" s="1022" t="str" cm="1">
        <f t="array" aca="1" ref="D1015" ca="1">IF(ISTEXT(AC1015),INDIRECT(INDIRECT("A" &amp; (AA1015)) &amp; "!C" &amp; AB1015),"")</f>
        <v>Underfiller curing</v>
      </c>
      <c r="E1015" s="1023"/>
      <c r="F1015" s="1023"/>
      <c r="G1015" s="1024"/>
      <c r="Z1015" s="470" t="str" cm="1">
        <f t="array" aca="1" ref="Z1015" ca="1">IF((B1015=""),"Hide",IF(B1015 = "Not included","Hide",IF(AND(B1015&lt;&gt;"",(INDIRECT("Z"&amp; INDIRECT("AA" &amp; ROW()))="Show")),"Show","Hide")))</f>
        <v>Hide</v>
      </c>
      <c r="AA1015" s="462">
        <f t="shared" si="42"/>
        <v>1001</v>
      </c>
      <c r="AB1015" s="462">
        <f t="shared" si="46"/>
        <v>18</v>
      </c>
      <c r="AC1015" s="462" t="str" cm="1">
        <f t="array" aca="1" ref="AC1015" ca="1">INDIRECT(INDIRECT("A" &amp; (AA1015)) &amp; "!J" &amp; AB1015)</f>
        <v>tbd</v>
      </c>
    </row>
    <row r="1016" spans="1:29" ht="17.100000000000001" hidden="1" customHeight="1" x14ac:dyDescent="0.25">
      <c r="A1016" s="502"/>
      <c r="B1016" s="1038" t="str">
        <f t="shared" ca="1" si="45"/>
        <v>Not included</v>
      </c>
      <c r="C1016" s="1039"/>
      <c r="D1016" s="1022" t="str" cm="1">
        <f t="array" aca="1" ref="D1016" ca="1">IF(ISTEXT(AC1016),INDIRECT(INDIRECT("A" &amp; (AA1016)) &amp; "!C" &amp; AB1016),"")</f>
        <v>Carrier Film Printing</v>
      </c>
      <c r="E1016" s="1023"/>
      <c r="F1016" s="1023"/>
      <c r="G1016" s="1024"/>
      <c r="Z1016" s="470" t="str" cm="1">
        <f t="array" aca="1" ref="Z1016" ca="1">IF((B1016=""),"Hide",IF(B1016 = "Not included","Hide",IF(AND(B1016&lt;&gt;"",(INDIRECT("Z"&amp; INDIRECT("AA" &amp; ROW()))="Show")),"Show","Hide")))</f>
        <v>Hide</v>
      </c>
      <c r="AA1016" s="462">
        <f t="shared" si="42"/>
        <v>1001</v>
      </c>
      <c r="AB1016" s="462">
        <f t="shared" si="46"/>
        <v>19</v>
      </c>
      <c r="AC1016" s="462" t="str" cm="1">
        <f t="array" aca="1" ref="AC1016" ca="1">INDIRECT(INDIRECT("A" &amp; (AA1016)) &amp; "!J" &amp; AB1016)</f>
        <v>tbd</v>
      </c>
    </row>
    <row r="1017" spans="1:29" ht="17.100000000000001" hidden="1" customHeight="1" x14ac:dyDescent="0.25">
      <c r="A1017" s="502"/>
      <c r="B1017" s="1038" t="str">
        <f t="shared" ca="1" si="45"/>
        <v>Not included</v>
      </c>
      <c r="C1017" s="1039"/>
      <c r="D1017" s="1022" t="str" cm="1">
        <f t="array" aca="1" ref="D1017" ca="1">IF(ISTEXT(AC1017),INDIRECT(INDIRECT("A" &amp; (AA1017)) &amp; "!C" &amp; AB1017),"")</f>
        <v>Carrier Film Punching or Cutting</v>
      </c>
      <c r="E1017" s="1023"/>
      <c r="F1017" s="1023"/>
      <c r="G1017" s="1024"/>
      <c r="Z1017" s="470" t="str" cm="1">
        <f t="array" aca="1" ref="Z1017" ca="1">IF((B1017=""),"Hide",IF(B1017 = "Not included","Hide",IF(AND(B1017&lt;&gt;"",(INDIRECT("Z"&amp; INDIRECT("AA" &amp; ROW()))="Show")),"Show","Hide")))</f>
        <v>Hide</v>
      </c>
      <c r="AA1017" s="462">
        <f t="shared" si="42"/>
        <v>1001</v>
      </c>
      <c r="AB1017" s="462">
        <f t="shared" si="46"/>
        <v>20</v>
      </c>
      <c r="AC1017" s="462" t="str" cm="1">
        <f t="array" aca="1" ref="AC1017" ca="1">INDIRECT(INDIRECT("A" &amp; (AA1017)) &amp; "!J" &amp; AB1017)</f>
        <v>tbd</v>
      </c>
    </row>
    <row r="1018" spans="1:29" ht="17.100000000000001" hidden="1" customHeight="1" x14ac:dyDescent="0.25">
      <c r="A1018" s="502"/>
      <c r="B1018" s="1038" t="str">
        <f t="shared" ca="1" si="45"/>
        <v>Not included</v>
      </c>
      <c r="C1018" s="1039"/>
      <c r="D1018" s="1022" t="str" cm="1">
        <f t="array" aca="1" ref="D1018" ca="1">IF(ISTEXT(AC1018),INDIRECT(INDIRECT("A" &amp; (AA1018)) &amp; "!C" &amp; AB1018),"")</f>
        <v>ICM Embedding into IL</v>
      </c>
      <c r="E1018" s="1023"/>
      <c r="F1018" s="1023"/>
      <c r="G1018" s="1024"/>
      <c r="Z1018" s="470" t="str" cm="1">
        <f t="array" aca="1" ref="Z1018" ca="1">IF((B1018=""),"Hide",IF(B1018 = "Not included","Hide",IF(AND(B1018&lt;&gt;"",(INDIRECT("Z"&amp; INDIRECT("AA" &amp; ROW()))="Show")),"Show","Hide")))</f>
        <v>Hide</v>
      </c>
      <c r="AA1018" s="462">
        <f t="shared" si="42"/>
        <v>1001</v>
      </c>
      <c r="AB1018" s="462">
        <f t="shared" si="46"/>
        <v>21</v>
      </c>
      <c r="AC1018" s="462" t="str" cm="1">
        <f t="array" aca="1" ref="AC1018" ca="1">INDIRECT(INDIRECT("A" &amp; (AA1018)) &amp; "!J" &amp; AB1018)</f>
        <v>tbd</v>
      </c>
    </row>
    <row r="1019" spans="1:29" ht="17.100000000000001" hidden="1" customHeight="1" x14ac:dyDescent="0.25">
      <c r="A1019" s="502"/>
      <c r="B1019" s="1038" t="str">
        <f t="shared" ca="1" si="45"/>
        <v>Not included</v>
      </c>
      <c r="C1019" s="1039"/>
      <c r="D1019" s="1022" t="str" cm="1">
        <f t="array" aca="1" ref="D1019" ca="1">IF(ISTEXT(AC1019),INDIRECT(INDIRECT("A" &amp; (AA1019)) &amp; "!C" &amp; AB1019),"")</f>
        <v>Wire Embedding</v>
      </c>
      <c r="E1019" s="1023"/>
      <c r="F1019" s="1023"/>
      <c r="G1019" s="1024"/>
      <c r="Z1019" s="470" t="str" cm="1">
        <f t="array" aca="1" ref="Z1019" ca="1">IF((B1019=""),"Hide",IF(B1019 = "Not included","Hide",IF(AND(B1019&lt;&gt;"",(INDIRECT("Z"&amp; INDIRECT("AA" &amp; ROW()))="Show")),"Show","Hide")))</f>
        <v>Hide</v>
      </c>
      <c r="AA1019" s="462">
        <f t="shared" si="42"/>
        <v>1001</v>
      </c>
      <c r="AB1019" s="462">
        <f t="shared" si="46"/>
        <v>22</v>
      </c>
      <c r="AC1019" s="462" t="str" cm="1">
        <f t="array" aca="1" ref="AC1019" ca="1">INDIRECT(INDIRECT("A" &amp; (AA1019)) &amp; "!J" &amp; AB1019)</f>
        <v>tbd</v>
      </c>
    </row>
    <row r="1020" spans="1:29" ht="17.100000000000001" hidden="1" customHeight="1" x14ac:dyDescent="0.25">
      <c r="A1020" s="502"/>
      <c r="B1020" s="1038" t="str">
        <f t="shared" ca="1" si="45"/>
        <v>Not included</v>
      </c>
      <c r="C1020" s="1039"/>
      <c r="D1020" s="1022" t="str" cm="1">
        <f t="array" aca="1" ref="D1020" ca="1">IF(ISTEXT(AC1020),INDIRECT(INDIRECT("A" &amp; (AA1020)) &amp; "!C" &amp; AB1020),"")</f>
        <v>ICM Welding in IL</v>
      </c>
      <c r="E1020" s="1023"/>
      <c r="F1020" s="1023"/>
      <c r="G1020" s="1024"/>
      <c r="Z1020" s="470" t="str" cm="1">
        <f t="array" aca="1" ref="Z1020" ca="1">IF((B1020=""),"Hide",IF(B1020 = "Not included","Hide",IF(AND(B1020&lt;&gt;"",(INDIRECT("Z"&amp; INDIRECT("AA" &amp; ROW()))="Show")),"Show","Hide")))</f>
        <v>Hide</v>
      </c>
      <c r="AA1020" s="462">
        <f t="shared" si="42"/>
        <v>1001</v>
      </c>
      <c r="AB1020" s="462">
        <f t="shared" si="46"/>
        <v>23</v>
      </c>
      <c r="AC1020" s="462" t="str" cm="1">
        <f t="array" aca="1" ref="AC1020" ca="1">INDIRECT(INDIRECT("A" &amp; (AA1020)) &amp; "!J" &amp; AB1020)</f>
        <v>tbd</v>
      </c>
    </row>
    <row r="1021" spans="1:29" s="461" customFormat="1" ht="14.65" hidden="1" customHeight="1" x14ac:dyDescent="0.3">
      <c r="A1021" s="473"/>
      <c r="B1021" s="1038" t="str">
        <f t="shared" ca="1" si="45"/>
        <v>Not included</v>
      </c>
      <c r="C1021" s="1039"/>
      <c r="D1021" s="1040" t="str" cm="1">
        <f t="array" aca="1" ref="D1021" ca="1">IF(ISTEXT(AC1021),INDIRECT(INDIRECT("A" &amp; (AA1021)) &amp; "!C" &amp; AB1021),"")</f>
        <v>Connecting additional Components</v>
      </c>
      <c r="E1021" s="1041"/>
      <c r="F1021" s="1041"/>
      <c r="G1021" s="1042"/>
      <c r="Z1021" s="472" t="str" cm="1">
        <f t="array" aca="1" ref="Z1021" ca="1">IF((B1021=""),"Hide",IF(B1021 = "Not included","Hide",IF(AND(B1021&lt;&gt;"",(INDIRECT("Z"&amp; INDIRECT("AA" &amp; ROW()))="Show")),"Show","Hide")))</f>
        <v>Hide</v>
      </c>
      <c r="AA1021" s="462">
        <f t="shared" si="42"/>
        <v>1001</v>
      </c>
      <c r="AB1021" s="462">
        <f t="shared" si="46"/>
        <v>24</v>
      </c>
      <c r="AC1021" s="462" t="str" cm="1">
        <f t="array" aca="1" ref="AC1021" ca="1">INDIRECT(INDIRECT("A" &amp; (AA1021)) &amp; "!J" &amp; AB1021)</f>
        <v>tbd</v>
      </c>
    </row>
    <row r="1022" spans="1:29" s="461" customFormat="1" ht="14.65" hidden="1" customHeight="1" x14ac:dyDescent="0.3">
      <c r="A1022" s="473"/>
      <c r="B1022" s="1038" t="str">
        <f t="shared" ca="1" si="45"/>
        <v>Not included</v>
      </c>
      <c r="C1022" s="1039"/>
      <c r="D1022" s="1040" t="str" cm="1">
        <f t="array" aca="1" ref="D1022" ca="1">IF(ISTEXT(AC1022),INDIRECT(INDIRECT("A" &amp; (AA1022)) &amp; "!C" &amp; AB1022),"")</f>
        <v>Printing the Mastercard logo</v>
      </c>
      <c r="E1022" s="1041"/>
      <c r="F1022" s="1041"/>
      <c r="G1022" s="1042"/>
      <c r="Z1022" s="472" t="str" cm="1">
        <f t="array" aca="1" ref="Z1022" ca="1">IF((B1022=""),"Hide",IF(B1022 = "Not included","Hide",IF(AND(B1022&lt;&gt;"",(INDIRECT("Z"&amp; INDIRECT("AA" &amp; ROW()))="Show")),"Show","Hide")))</f>
        <v>Hide</v>
      </c>
      <c r="AA1022" s="462">
        <f t="shared" si="42"/>
        <v>1001</v>
      </c>
      <c r="AB1022" s="462">
        <f t="shared" si="46"/>
        <v>25</v>
      </c>
      <c r="AC1022" s="462" t="str" cm="1">
        <f t="array" aca="1" ref="AC1022" ca="1">INDIRECT(INDIRECT("A" &amp; (AA1022)) &amp; "!J" &amp; AB1022)</f>
        <v>tbd</v>
      </c>
    </row>
    <row r="1023" spans="1:29" s="461" customFormat="1" ht="14.65" hidden="1" customHeight="1" x14ac:dyDescent="0.3">
      <c r="A1023" s="473"/>
      <c r="B1023" s="1038" t="str">
        <f t="shared" ca="1" si="45"/>
        <v>Not included</v>
      </c>
      <c r="C1023" s="1039"/>
      <c r="D1023" s="1040" t="str" cm="1">
        <f t="array" aca="1" ref="D1023" ca="1">IF(ISTEXT(AC1023),INDIRECT(INDIRECT("A" &amp; (AA1023)) &amp; "!C" &amp; AB1023),"")</f>
        <v>Tape Laying</v>
      </c>
      <c r="E1023" s="1041"/>
      <c r="F1023" s="1041"/>
      <c r="G1023" s="1042"/>
      <c r="Z1023" s="472" t="str" cm="1">
        <f t="array" aca="1" ref="Z1023" ca="1">IF((B1023=""),"Hide",IF(B1023 = "Not included","Hide",IF(AND(B1023&lt;&gt;"",(INDIRECT("Z"&amp; INDIRECT("AA" &amp; ROW()))="Show")),"Show","Hide")))</f>
        <v>Hide</v>
      </c>
      <c r="AA1023" s="462">
        <f t="shared" si="42"/>
        <v>1001</v>
      </c>
      <c r="AB1023" s="462">
        <f t="shared" si="46"/>
        <v>26</v>
      </c>
      <c r="AC1023" s="462" t="str" cm="1">
        <f t="array" aca="1" ref="AC1023" ca="1">INDIRECT(INDIRECT("A" &amp; (AA1023)) &amp; "!J" &amp; AB1023)</f>
        <v>tbd</v>
      </c>
    </row>
    <row r="1024" spans="1:29" s="461" customFormat="1" ht="14.65" hidden="1" customHeight="1" x14ac:dyDescent="0.3">
      <c r="A1024" s="473"/>
      <c r="B1024" s="1038" t="str">
        <f t="shared" ca="1" si="45"/>
        <v>Not included</v>
      </c>
      <c r="C1024" s="1039"/>
      <c r="D1024" s="1040" t="str" cm="1">
        <f t="array" aca="1" ref="D1024" ca="1">IF(ISTEXT(AC1024),INDIRECT(INDIRECT("A" &amp; (AA1024)) &amp; "!C" &amp; AB1024),"")</f>
        <v>Collation</v>
      </c>
      <c r="E1024" s="1041"/>
      <c r="F1024" s="1041"/>
      <c r="G1024" s="1042"/>
      <c r="Z1024" s="472" t="str" cm="1">
        <f t="array" aca="1" ref="Z1024" ca="1">IF((B1024=""),"Hide",IF(B1024 = "Not included","Hide",IF(AND(B1024&lt;&gt;"",(INDIRECT("Z"&amp; INDIRECT("AA" &amp; ROW()))="Show")),"Show","Hide")))</f>
        <v>Hide</v>
      </c>
      <c r="AA1024" s="462">
        <f t="shared" si="42"/>
        <v>1001</v>
      </c>
      <c r="AB1024" s="462">
        <f t="shared" si="46"/>
        <v>27</v>
      </c>
      <c r="AC1024" s="462" t="str" cm="1">
        <f t="array" aca="1" ref="AC1024" ca="1">INDIRECT(INDIRECT("A" &amp; (AA1024)) &amp; "!J" &amp; AB1024)</f>
        <v>tbd</v>
      </c>
    </row>
    <row r="1025" spans="1:29" s="461" customFormat="1" ht="14.65" hidden="1" customHeight="1" x14ac:dyDescent="0.3">
      <c r="A1025" s="473"/>
      <c r="B1025" s="1038" t="str">
        <f t="shared" ca="1" si="45"/>
        <v>Not included</v>
      </c>
      <c r="C1025" s="1039"/>
      <c r="D1025" s="1040" t="str" cm="1">
        <f t="array" aca="1" ref="D1025" ca="1">IF(ISTEXT(AC1025),INDIRECT(INDIRECT("A" &amp; (AA1025)) &amp; "!C" &amp; AB1025),"")</f>
        <v>Void filling</v>
      </c>
      <c r="E1025" s="1041"/>
      <c r="F1025" s="1041"/>
      <c r="G1025" s="1042"/>
      <c r="Z1025" s="472" t="str" cm="1">
        <f t="array" aca="1" ref="Z1025" ca="1">IF((B1025=""),"Hide",IF(B1025 = "Not included","Hide",IF(AND(B1025&lt;&gt;"",(INDIRECT("Z"&amp; INDIRECT("AA" &amp; ROW()))="Show")),"Show","Hide")))</f>
        <v>Hide</v>
      </c>
      <c r="AA1025" s="462">
        <f t="shared" si="42"/>
        <v>1001</v>
      </c>
      <c r="AB1025" s="462">
        <f t="shared" si="46"/>
        <v>28</v>
      </c>
      <c r="AC1025" s="462" t="str" cm="1">
        <f t="array" aca="1" ref="AC1025" ca="1">INDIRECT(INDIRECT("A" &amp; (AA1025)) &amp; "!J" &amp; AB1025)</f>
        <v>tbd</v>
      </c>
    </row>
    <row r="1026" spans="1:29" s="461" customFormat="1" ht="14.65" hidden="1" customHeight="1" x14ac:dyDescent="0.3">
      <c r="A1026" s="473"/>
      <c r="B1026" s="1038" t="str">
        <f t="shared" ca="1" si="45"/>
        <v>Not included</v>
      </c>
      <c r="C1026" s="1039"/>
      <c r="D1026" s="1040" t="str" cm="1">
        <f t="array" aca="1" ref="D1026" ca="1">IF(ISTEXT(AC1026),INDIRECT(INDIRECT("A" &amp; (AA1026)) &amp; "!C" &amp; AB1026),"")</f>
        <v>Lamination</v>
      </c>
      <c r="E1026" s="1041"/>
      <c r="F1026" s="1041"/>
      <c r="G1026" s="1042"/>
      <c r="Z1026" s="472" t="str" cm="1">
        <f t="array" aca="1" ref="Z1026" ca="1">IF((B1026=""),"Hide",IF(B1026 = "Not included","Hide",IF(AND(B1026&lt;&gt;"",(INDIRECT("Z"&amp; INDIRECT("AA" &amp; ROW()))="Show")),"Show","Hide")))</f>
        <v>Hide</v>
      </c>
      <c r="AA1026" s="462">
        <f t="shared" si="42"/>
        <v>1001</v>
      </c>
      <c r="AB1026" s="462">
        <f t="shared" si="46"/>
        <v>29</v>
      </c>
      <c r="AC1026" s="462" t="str" cm="1">
        <f t="array" aca="1" ref="AC1026" ca="1">INDIRECT(INDIRECT("A" &amp; (AA1026)) &amp; "!J" &amp; AB1026)</f>
        <v>tbd</v>
      </c>
    </row>
    <row r="1027" spans="1:29" s="461" customFormat="1" ht="14.65" hidden="1" customHeight="1" x14ac:dyDescent="0.3">
      <c r="A1027" s="473"/>
      <c r="B1027" s="1038" t="str">
        <f t="shared" ca="1" si="45"/>
        <v>Not included</v>
      </c>
      <c r="C1027" s="1039"/>
      <c r="D1027" s="1040" t="str" cm="1">
        <f t="array" aca="1" ref="D1027" ca="1">IF(ISTEXT(AC1027),INDIRECT(INDIRECT("A" &amp; (AA1027)) &amp; "!C" &amp; AB1027),"")</f>
        <v>Card Singulation, eg Card Punching</v>
      </c>
      <c r="E1027" s="1041"/>
      <c r="F1027" s="1041"/>
      <c r="G1027" s="1042"/>
      <c r="Z1027" s="472" t="str" cm="1">
        <f t="array" aca="1" ref="Z1027" ca="1">IF((B1027=""),"Hide",IF(B1027 = "Not included","Hide",IF(AND(B1027&lt;&gt;"",(INDIRECT("Z"&amp; INDIRECT("AA" &amp; ROW()))="Show")),"Show","Hide")))</f>
        <v>Hide</v>
      </c>
      <c r="AA1027" s="462">
        <f t="shared" si="42"/>
        <v>1001</v>
      </c>
      <c r="AB1027" s="462">
        <f t="shared" si="46"/>
        <v>30</v>
      </c>
      <c r="AC1027" s="462" t="str" cm="1">
        <f t="array" aca="1" ref="AC1027" ca="1">INDIRECT(INDIRECT("A" &amp; (AA1027)) &amp; "!J" &amp; AB1027)</f>
        <v>tbd</v>
      </c>
    </row>
    <row r="1028" spans="1:29" s="461" customFormat="1" ht="14.65" hidden="1" customHeight="1" x14ac:dyDescent="0.3">
      <c r="A1028" s="473"/>
      <c r="B1028" s="1038" t="str">
        <f t="shared" ca="1" si="45"/>
        <v>Not included</v>
      </c>
      <c r="C1028" s="1039"/>
      <c r="D1028" s="1040" t="str" cm="1">
        <f t="array" aca="1" ref="D1028" ca="1">IF(ISTEXT(AC1028),INDIRECT(INDIRECT("A" &amp; (AA1028)) &amp; "!C" &amp; AB1028),"")</f>
        <v>Hologram and Signature Panel Application</v>
      </c>
      <c r="E1028" s="1041"/>
      <c r="F1028" s="1041"/>
      <c r="G1028" s="1042"/>
      <c r="Z1028" s="472" t="str" cm="1">
        <f t="array" aca="1" ref="Z1028" ca="1">IF((B1028=""),"Hide",IF(B1028 = "Not included","Hide",IF(AND(B1028&lt;&gt;"",(INDIRECT("Z"&amp; INDIRECT("AA" &amp; ROW()))="Show")),"Show","Hide")))</f>
        <v>Hide</v>
      </c>
      <c r="AA1028" s="462">
        <f t="shared" si="42"/>
        <v>1001</v>
      </c>
      <c r="AB1028" s="462">
        <f t="shared" si="46"/>
        <v>31</v>
      </c>
      <c r="AC1028" s="462" t="str" cm="1">
        <f t="array" aca="1" ref="AC1028" ca="1">INDIRECT(INDIRECT("A" &amp; (AA1028)) &amp; "!J" &amp; AB1028)</f>
        <v>tbd</v>
      </c>
    </row>
    <row r="1029" spans="1:29" s="461" customFormat="1" ht="14.65" hidden="1" customHeight="1" x14ac:dyDescent="0.3">
      <c r="A1029" s="473"/>
      <c r="B1029" s="1038" t="str">
        <f t="shared" ca="1" si="45"/>
        <v>Not included</v>
      </c>
      <c r="C1029" s="1039"/>
      <c r="D1029" s="1040" t="str" cm="1">
        <f t="array" aca="1" ref="D1029" ca="1">IF(ISTEXT(AC1029),INDIRECT(INDIRECT("A" &amp; (AA1029)) &amp; "!C" &amp; AB1029),"")</f>
        <v>ICM Preparation, eg Hotmelt Lamination</v>
      </c>
      <c r="E1029" s="1041"/>
      <c r="F1029" s="1041"/>
      <c r="G1029" s="1042"/>
      <c r="Z1029" s="472" t="str" cm="1">
        <f t="array" aca="1" ref="Z1029" ca="1">IF((B1029=""),"Hide",IF(B1029 = "Not included","Hide",IF(AND(B1029&lt;&gt;"",(INDIRECT("Z"&amp; INDIRECT("AA" &amp; ROW()))="Show")),"Show","Hide")))</f>
        <v>Hide</v>
      </c>
      <c r="AA1029" s="462">
        <f t="shared" si="42"/>
        <v>1001</v>
      </c>
      <c r="AB1029" s="462">
        <f t="shared" si="46"/>
        <v>32</v>
      </c>
      <c r="AC1029" s="462" t="str" cm="1">
        <f t="array" aca="1" ref="AC1029" ca="1">INDIRECT(INDIRECT("A" &amp; (AA1029)) &amp; "!J" &amp; AB1029)</f>
        <v>tbd</v>
      </c>
    </row>
    <row r="1030" spans="1:29" s="461" customFormat="1" ht="14.65" hidden="1" customHeight="1" x14ac:dyDescent="0.3">
      <c r="A1030" s="473"/>
      <c r="B1030" s="1038" t="str">
        <f t="shared" ca="1" si="45"/>
        <v>Not included</v>
      </c>
      <c r="C1030" s="1039"/>
      <c r="D1030" s="1040" t="str" cm="1">
        <f t="array" aca="1" ref="D1030" ca="1">IF(ISTEXT(AC1030),INDIRECT(INDIRECT("A" &amp; (AA1030)) &amp; "!C" &amp; AB1030),"")</f>
        <v>ICM Bumping</v>
      </c>
      <c r="E1030" s="1041"/>
      <c r="F1030" s="1041"/>
      <c r="G1030" s="1042"/>
      <c r="Z1030" s="472" t="str" cm="1">
        <f t="array" aca="1" ref="Z1030" ca="1">IF((B1030=""),"Hide",IF(B1030 = "Not included","Hide",IF(AND(B1030&lt;&gt;"",(INDIRECT("Z"&amp; INDIRECT("AA" &amp; ROW()))="Show")),"Show","Hide")))</f>
        <v>Hide</v>
      </c>
      <c r="AA1030" s="462">
        <f t="shared" si="42"/>
        <v>1001</v>
      </c>
      <c r="AB1030" s="462">
        <f t="shared" si="46"/>
        <v>33</v>
      </c>
      <c r="AC1030" s="462" t="str" cm="1">
        <f t="array" aca="1" ref="AC1030" ca="1">INDIRECT(INDIRECT("A" &amp; (AA1030)) &amp; "!J" &amp; AB1030)</f>
        <v>tbd</v>
      </c>
    </row>
    <row r="1031" spans="1:29" s="461" customFormat="1" ht="14.65" hidden="1" customHeight="1" x14ac:dyDescent="0.3">
      <c r="A1031" s="473"/>
      <c r="B1031" s="1038" t="str">
        <f t="shared" ca="1" si="45"/>
        <v>Not included</v>
      </c>
      <c r="C1031" s="1039"/>
      <c r="D1031" s="1040" t="str" cm="1">
        <f t="array" aca="1" ref="D1031" ca="1">IF(ISTEXT(AC1031),INDIRECT(INDIRECT("A" &amp; (AA1031)) &amp; "!C" &amp; AB1031),"")</f>
        <v>ICM Cavity Milling</v>
      </c>
      <c r="E1031" s="1041"/>
      <c r="F1031" s="1041"/>
      <c r="G1031" s="1042"/>
      <c r="Z1031" s="472" t="str" cm="1">
        <f t="array" aca="1" ref="Z1031" ca="1">IF((B1031=""),"Hide",IF(B1031 = "Not included","Hide",IF(AND(B1031&lt;&gt;"",(INDIRECT("Z"&amp; INDIRECT("AA" &amp; ROW()))="Show")),"Show","Hide")))</f>
        <v>Hide</v>
      </c>
      <c r="AA1031" s="462">
        <f t="shared" si="42"/>
        <v>1001</v>
      </c>
      <c r="AB1031" s="462">
        <f t="shared" si="46"/>
        <v>34</v>
      </c>
      <c r="AC1031" s="462" t="str" cm="1">
        <f t="array" aca="1" ref="AC1031" ca="1">INDIRECT(INDIRECT("A" &amp; (AA1031)) &amp; "!J" &amp; AB1031)</f>
        <v>tbd</v>
      </c>
    </row>
    <row r="1032" spans="1:29" s="461" customFormat="1" ht="14.65" hidden="1" customHeight="1" x14ac:dyDescent="0.3">
      <c r="A1032" s="473"/>
      <c r="B1032" s="1038" t="str">
        <f t="shared" ca="1" si="45"/>
        <v>Not included</v>
      </c>
      <c r="C1032" s="1039"/>
      <c r="D1032" s="1040" t="str" cm="1">
        <f t="array" aca="1" ref="D1032" ca="1">IF(ISTEXT(AC1032),INDIRECT(INDIRECT("A" &amp; (AA1032)) &amp; "!C" &amp; AB1032),"")</f>
        <v>Card Bumping for ICM Connection</v>
      </c>
      <c r="E1032" s="1041"/>
      <c r="F1032" s="1041"/>
      <c r="G1032" s="1042"/>
      <c r="Z1032" s="472" t="str" cm="1">
        <f t="array" aca="1" ref="Z1032" ca="1">IF((B1032=""),"Hide",IF(B1032 = "Not included","Hide",IF(AND(B1032&lt;&gt;"",(INDIRECT("Z"&amp; INDIRECT("AA" &amp; ROW()))="Show")),"Show","Hide")))</f>
        <v>Hide</v>
      </c>
      <c r="AA1032" s="462">
        <f t="shared" si="42"/>
        <v>1001</v>
      </c>
      <c r="AB1032" s="462">
        <f t="shared" si="46"/>
        <v>35</v>
      </c>
      <c r="AC1032" s="462" t="str" cm="1">
        <f t="array" aca="1" ref="AC1032" ca="1">INDIRECT(INDIRECT("A" &amp; (AA1032)) &amp; "!J" &amp; AB1032)</f>
        <v>tbd</v>
      </c>
    </row>
    <row r="1033" spans="1:29" s="461" customFormat="1" ht="14.65" hidden="1" customHeight="1" x14ac:dyDescent="0.3">
      <c r="A1033" s="473"/>
      <c r="B1033" s="1038" t="str">
        <f t="shared" ca="1" si="45"/>
        <v>Not included</v>
      </c>
      <c r="C1033" s="1039"/>
      <c r="D1033" s="1040" t="str" cm="1">
        <f t="array" aca="1" ref="D1033" ca="1">IF(ISTEXT(AC1033),INDIRECT(INDIRECT("A" &amp; (AA1033)) &amp; "!C" &amp; AB1033),"")</f>
        <v>ICM Embedding</v>
      </c>
      <c r="E1033" s="1041"/>
      <c r="F1033" s="1041"/>
      <c r="G1033" s="1042"/>
      <c r="Z1033" s="472" t="str" cm="1">
        <f t="array" aca="1" ref="Z1033" ca="1">IF((B1033=""),"Hide",IF(B1033 = "Not included","Hide",IF(AND(B1033&lt;&gt;"",(INDIRECT("Z"&amp; INDIRECT("AA" &amp; ROW()))="Show")),"Show","Hide")))</f>
        <v>Hide</v>
      </c>
      <c r="AA1033" s="462">
        <f t="shared" si="42"/>
        <v>1001</v>
      </c>
      <c r="AB1033" s="462">
        <f t="shared" si="46"/>
        <v>36</v>
      </c>
      <c r="AC1033" s="462" t="str" cm="1">
        <f t="array" aca="1" ref="AC1033" ca="1">INDIRECT(INDIRECT("A" &amp; (AA1033)) &amp; "!J" &amp; AB1033)</f>
        <v>tbd</v>
      </c>
    </row>
    <row r="1034" spans="1:29" s="461" customFormat="1" ht="14.65" hidden="1" customHeight="1" x14ac:dyDescent="0.3">
      <c r="A1034" s="473"/>
      <c r="B1034" s="1038" t="str">
        <f t="shared" ca="1" si="45"/>
        <v>Not included</v>
      </c>
      <c r="C1034" s="1039"/>
      <c r="D1034" s="1040" t="str" cm="1">
        <f t="array" aca="1" ref="D1034" ca="1">IF(ISTEXT(AC1034),INDIRECT(INDIRECT("A" &amp; (AA1034)) &amp; "!C" &amp; AB1034),"")</f>
        <v>Component Preparation</v>
      </c>
      <c r="E1034" s="1041"/>
      <c r="F1034" s="1041"/>
      <c r="G1034" s="1042"/>
      <c r="Z1034" s="472" t="str" cm="1">
        <f t="array" aca="1" ref="Z1034" ca="1">IF((B1034=""),"Hide",IF(B1034 = "Not included","Hide",IF(AND(B1034&lt;&gt;"",(INDIRECT("Z"&amp; INDIRECT("AA" &amp; ROW()))="Show")),"Show","Hide")))</f>
        <v>Hide</v>
      </c>
      <c r="AA1034" s="462">
        <f t="shared" ref="AA1034:AA1097" si="47">QUOTIENT(ROW(),100)*100 + 1</f>
        <v>1001</v>
      </c>
      <c r="AB1034" s="462">
        <f t="shared" si="46"/>
        <v>37</v>
      </c>
      <c r="AC1034" s="462" t="str" cm="1">
        <f t="array" aca="1" ref="AC1034" ca="1">INDIRECT(INDIRECT("A" &amp; (AA1034)) &amp; "!J" &amp; AB1034)</f>
        <v>tbd</v>
      </c>
    </row>
    <row r="1035" spans="1:29" s="461" customFormat="1" ht="14.65" hidden="1" customHeight="1" x14ac:dyDescent="0.3">
      <c r="A1035" s="473"/>
      <c r="B1035" s="1038" t="str">
        <f t="shared" ca="1" si="45"/>
        <v>Not included</v>
      </c>
      <c r="C1035" s="1039"/>
      <c r="D1035" s="1040" t="str" cm="1">
        <f t="array" aca="1" ref="D1035" ca="1">IF(ISTEXT(AC1035),INDIRECT(INDIRECT("A" &amp; (AA1035)) &amp; "!C" &amp; AB1035),"")</f>
        <v>Component Bumping</v>
      </c>
      <c r="E1035" s="1041"/>
      <c r="F1035" s="1041"/>
      <c r="G1035" s="1042"/>
      <c r="Z1035" s="472" t="str" cm="1">
        <f t="array" aca="1" ref="Z1035" ca="1">IF((B1035=""),"Hide",IF(B1035 = "Not included","Hide",IF(AND(B1035&lt;&gt;"",(INDIRECT("Z"&amp; INDIRECT("AA" &amp; ROW()))="Show")),"Show","Hide")))</f>
        <v>Hide</v>
      </c>
      <c r="AA1035" s="462">
        <f t="shared" si="47"/>
        <v>1001</v>
      </c>
      <c r="AB1035" s="462">
        <f t="shared" si="46"/>
        <v>38</v>
      </c>
      <c r="AC1035" s="462" t="str" cm="1">
        <f t="array" aca="1" ref="AC1035" ca="1">INDIRECT(INDIRECT("A" &amp; (AA1035)) &amp; "!J" &amp; AB1035)</f>
        <v>tbd</v>
      </c>
    </row>
    <row r="1036" spans="1:29" s="461" customFormat="1" ht="14.65" hidden="1" customHeight="1" x14ac:dyDescent="0.3">
      <c r="A1036" s="473"/>
      <c r="B1036" s="1038" t="str">
        <f t="shared" ca="1" si="45"/>
        <v>Not included</v>
      </c>
      <c r="C1036" s="1039"/>
      <c r="D1036" s="1040" t="str" cm="1">
        <f t="array" aca="1" ref="D1036" ca="1">IF(ISTEXT(AC1036),INDIRECT(INDIRECT("A" &amp; (AA1036)) &amp; "!C" &amp; AB1036),"")</f>
        <v>Component Cavity Milling</v>
      </c>
      <c r="E1036" s="1041"/>
      <c r="F1036" s="1041"/>
      <c r="G1036" s="1042"/>
      <c r="Z1036" s="472" t="str" cm="1">
        <f t="array" aca="1" ref="Z1036" ca="1">IF((B1036=""),"Hide",IF(B1036 = "Not included","Hide",IF(AND(B1036&lt;&gt;"",(INDIRECT("Z"&amp; INDIRECT("AA" &amp; ROW()))="Show")),"Show","Hide")))</f>
        <v>Hide</v>
      </c>
      <c r="AA1036" s="462">
        <f t="shared" si="47"/>
        <v>1001</v>
      </c>
      <c r="AB1036" s="462">
        <f t="shared" si="46"/>
        <v>39</v>
      </c>
      <c r="AC1036" s="462" t="str" cm="1">
        <f t="array" aca="1" ref="AC1036" ca="1">INDIRECT(INDIRECT("A" &amp; (AA1036)) &amp; "!J" &amp; AB1036)</f>
        <v>tbd</v>
      </c>
    </row>
    <row r="1037" spans="1:29" s="461" customFormat="1" ht="14.65" hidden="1" customHeight="1" x14ac:dyDescent="0.3">
      <c r="A1037" s="473"/>
      <c r="B1037" s="1038" t="str">
        <f t="shared" ca="1" si="45"/>
        <v>Not included</v>
      </c>
      <c r="C1037" s="1039"/>
      <c r="D1037" s="1040" t="str" cm="1">
        <f t="array" aca="1" ref="D1037" ca="1">IF(ISTEXT(AC1037),INDIRECT(INDIRECT("A" &amp; (AA1037)) &amp; "!C" &amp; AB1037),"")</f>
        <v>Card Bumping for Component Connection</v>
      </c>
      <c r="E1037" s="1041"/>
      <c r="F1037" s="1041"/>
      <c r="G1037" s="1042"/>
      <c r="Z1037" s="472" t="str" cm="1">
        <f t="array" aca="1" ref="Z1037" ca="1">IF((B1037=""),"Hide",IF(B1037 = "Not included","Hide",IF(AND(B1037&lt;&gt;"",(INDIRECT("Z"&amp; INDIRECT("AA" &amp; ROW()))="Show")),"Show","Hide")))</f>
        <v>Hide</v>
      </c>
      <c r="AA1037" s="462">
        <f t="shared" si="47"/>
        <v>1001</v>
      </c>
      <c r="AB1037" s="462">
        <f t="shared" si="46"/>
        <v>40</v>
      </c>
      <c r="AC1037" s="462" t="str" cm="1">
        <f t="array" aca="1" ref="AC1037" ca="1">INDIRECT(INDIRECT("A" &amp; (AA1037)) &amp; "!J" &amp; AB1037)</f>
        <v>tbd</v>
      </c>
    </row>
    <row r="1038" spans="1:29" s="461" customFormat="1" ht="14.65" hidden="1" customHeight="1" x14ac:dyDescent="0.3">
      <c r="A1038" s="473"/>
      <c r="B1038" s="1038" t="str">
        <f t="shared" ca="1" si="45"/>
        <v>Not included</v>
      </c>
      <c r="C1038" s="1039"/>
      <c r="D1038" s="1040" t="str" cm="1">
        <f t="array" aca="1" ref="D1038" ca="1">IF(ISTEXT(AC1038),INDIRECT(INDIRECT("A" &amp; (AA1038)) &amp; "!C" &amp; AB1038),"")</f>
        <v>Component Embedding</v>
      </c>
      <c r="E1038" s="1041"/>
      <c r="F1038" s="1041"/>
      <c r="G1038" s="1042"/>
      <c r="Z1038" s="472" t="str" cm="1">
        <f t="array" aca="1" ref="Z1038" ca="1">IF((B1038=""),"Hide",IF(B1038 = "Not included","Hide",IF(AND(B1038&lt;&gt;"",(INDIRECT("Z"&amp; INDIRECT("AA" &amp; ROW()))="Show")),"Show","Hide")))</f>
        <v>Hide</v>
      </c>
      <c r="AA1038" s="462">
        <f t="shared" si="47"/>
        <v>1001</v>
      </c>
      <c r="AB1038" s="462">
        <f t="shared" si="46"/>
        <v>41</v>
      </c>
      <c r="AC1038" s="462" t="str" cm="1">
        <f t="array" aca="1" ref="AC1038" ca="1">INDIRECT(INDIRECT("A" &amp; (AA1038)) &amp; "!J" &amp; AB1038)</f>
        <v>tbd</v>
      </c>
    </row>
    <row r="1039" spans="1:29" s="461" customFormat="1" ht="14.65" hidden="1" customHeight="1" x14ac:dyDescent="0.3">
      <c r="A1039" s="473"/>
      <c r="B1039" s="1038" t="str">
        <f t="shared" ca="1" si="45"/>
        <v>Not included</v>
      </c>
      <c r="C1039" s="1039"/>
      <c r="D1039" s="1040" t="str" cm="1">
        <f t="array" aca="1" ref="D1039" ca="1">IF(ISTEXT(AC1039),INDIRECT(INDIRECT("A" &amp; (AA1039)) &amp; "!C" &amp; AB1039),"")</f>
        <v>Electrical Test</v>
      </c>
      <c r="E1039" s="1041"/>
      <c r="F1039" s="1041"/>
      <c r="G1039" s="1042"/>
      <c r="Z1039" s="472" t="str" cm="1">
        <f t="array" aca="1" ref="Z1039" ca="1">IF((B1039=""),"Hide",IF(B1039 = "Not included","Hide",IF(AND(B1039&lt;&gt;"",(INDIRECT("Z"&amp; INDIRECT("AA" &amp; ROW()))="Show")),"Show","Hide")))</f>
        <v>Hide</v>
      </c>
      <c r="AA1039" s="462">
        <f t="shared" si="47"/>
        <v>1001</v>
      </c>
      <c r="AB1039" s="462">
        <f t="shared" si="46"/>
        <v>42</v>
      </c>
      <c r="AC1039" s="462" t="str" cm="1">
        <f t="array" aca="1" ref="AC1039" ca="1">INDIRECT(INDIRECT("A" &amp; (AA1039)) &amp; "!J" &amp; AB1039)</f>
        <v>tbd</v>
      </c>
    </row>
    <row r="1040" spans="1:29" s="461" customFormat="1" ht="14.65" hidden="1" customHeight="1" x14ac:dyDescent="0.3">
      <c r="A1040" s="473"/>
      <c r="B1040" s="1038" t="str">
        <f t="shared" ca="1" si="45"/>
        <v>Not included</v>
      </c>
      <c r="C1040" s="1039"/>
      <c r="D1040" s="1040" t="str" cm="1">
        <f t="array" aca="1" ref="D1040" ca="1">IF(ISTEXT(AC1040),INDIRECT(INDIRECT("A" &amp; (AA1040)) &amp; "!C" &amp; AB1040),"")</f>
        <v>OS Loading</v>
      </c>
      <c r="E1040" s="1041"/>
      <c r="F1040" s="1041"/>
      <c r="G1040" s="1042"/>
      <c r="Z1040" s="472" t="str" cm="1">
        <f t="array" aca="1" ref="Z1040" ca="1">IF((B1040=""),"Hide",IF(B1040 = "Not included","Hide",IF(AND(B1040&lt;&gt;"",(INDIRECT("Z"&amp; INDIRECT("AA" &amp; ROW()))="Show")),"Show","Hide")))</f>
        <v>Hide</v>
      </c>
      <c r="AA1040" s="462">
        <f t="shared" si="47"/>
        <v>1001</v>
      </c>
      <c r="AB1040" s="462">
        <f t="shared" si="46"/>
        <v>43</v>
      </c>
      <c r="AC1040" s="462" t="str" cm="1">
        <f t="array" aca="1" ref="AC1040" ca="1">INDIRECT(INDIRECT("A" &amp; (AA1040)) &amp; "!J" &amp; AB1040)</f>
        <v>tbd</v>
      </c>
    </row>
    <row r="1041" spans="1:30" s="461" customFormat="1" ht="14.65" hidden="1" customHeight="1" x14ac:dyDescent="0.3">
      <c r="A1041" s="473"/>
      <c r="B1041" s="1038" t="str">
        <f t="shared" ca="1" si="45"/>
        <v>Not included</v>
      </c>
      <c r="C1041" s="1039"/>
      <c r="D1041" s="1040" t="str" cm="1">
        <f t="array" aca="1" ref="D1041" ca="1">IF(ISTEXT(AC1041),INDIRECT(INDIRECT("A" &amp; (AA1041)) &amp; "!C" &amp; AB1041),"")</f>
        <v>PrePersonalisation</v>
      </c>
      <c r="E1041" s="1041"/>
      <c r="F1041" s="1041"/>
      <c r="G1041" s="1042"/>
      <c r="Z1041" s="472" t="str" cm="1">
        <f t="array" aca="1" ref="Z1041" ca="1">IF((B1041=""),"Hide",IF(B1041 = "Not included","Hide",IF(AND(B1041&lt;&gt;"",(INDIRECT("Z"&amp; INDIRECT("AA" &amp; ROW()))="Show")),"Show","Hide")))</f>
        <v>Hide</v>
      </c>
      <c r="AA1041" s="462">
        <f t="shared" si="47"/>
        <v>1001</v>
      </c>
      <c r="AB1041" s="462">
        <f t="shared" si="46"/>
        <v>44</v>
      </c>
      <c r="AC1041" s="462" t="str" cm="1">
        <f t="array" aca="1" ref="AC1041" ca="1">INDIRECT(INDIRECT("A" &amp; (AA1041)) &amp; "!J" &amp; AB1041)</f>
        <v>tbd</v>
      </c>
    </row>
    <row r="1042" spans="1:30" s="461" customFormat="1" ht="14.65" hidden="1" customHeight="1" x14ac:dyDescent="0.3">
      <c r="A1042" s="473"/>
      <c r="B1042" s="1038" t="str">
        <f t="shared" ca="1" si="45"/>
        <v>Not included</v>
      </c>
      <c r="C1042" s="1039"/>
      <c r="D1042" s="1040" t="str" cm="1">
        <f t="array" aca="1" ref="D1042" ca="1">IF(ISTEXT(AC1042),INDIRECT(INDIRECT("A" &amp; (AA1042)) &amp; "!C" &amp; AB1042),"")</f>
        <v>Other Process Steps</v>
      </c>
      <c r="E1042" s="1041"/>
      <c r="F1042" s="1041"/>
      <c r="G1042" s="1042"/>
      <c r="Z1042" s="472" t="str" cm="1">
        <f t="array" aca="1" ref="Z1042" ca="1">IF((B1042=""),"Hide",IF(B1042 = "Not included","Hide",IF(AND(B1042&lt;&gt;"",(INDIRECT("Z"&amp; INDIRECT("AA" &amp; ROW()))="Show")),"Show","Hide")))</f>
        <v>Hide</v>
      </c>
      <c r="AA1042" s="462">
        <f t="shared" si="47"/>
        <v>1001</v>
      </c>
      <c r="AB1042" s="462">
        <f t="shared" si="46"/>
        <v>45</v>
      </c>
      <c r="AC1042" s="462" t="str" cm="1">
        <f t="array" aca="1" ref="AC1042" ca="1">INDIRECT(INDIRECT("A" &amp; (AA1042)) &amp; "!J" &amp; AB1042)</f>
        <v>tbd</v>
      </c>
    </row>
    <row r="1043" spans="1:30" s="461" customFormat="1" ht="14.65" hidden="1" customHeight="1" x14ac:dyDescent="0.3">
      <c r="A1043" s="473"/>
      <c r="B1043" s="1038" t="str">
        <f t="shared" ca="1" si="45"/>
        <v>Not included</v>
      </c>
      <c r="C1043" s="1039"/>
      <c r="D1043" s="1040" t="str" cm="1">
        <f t="array" aca="1" ref="D1043" ca="1">IF(ISTEXT(AC1043),INDIRECT(INDIRECT("A" &amp; (AA1043)) &amp; "!C" &amp; AB1043),"")</f>
        <v>Periodic (daily, weekly, etc) controls by Operator, QC, etc, not mentioned above</v>
      </c>
      <c r="E1043" s="1041"/>
      <c r="F1043" s="1041"/>
      <c r="G1043" s="1042"/>
      <c r="Z1043" s="472" t="str" cm="1">
        <f t="array" aca="1" ref="Z1043" ca="1">IF((B1043=""),"Hide",IF(B1043 = "Not included","Hide",IF(AND(B1043&lt;&gt;"",(INDIRECT("Z"&amp; INDIRECT("AA" &amp; ROW()))="Show")),"Show","Hide")))</f>
        <v>Hide</v>
      </c>
      <c r="AA1043" s="462">
        <f t="shared" si="47"/>
        <v>1001</v>
      </c>
      <c r="AB1043" s="462">
        <f t="shared" si="46"/>
        <v>46</v>
      </c>
      <c r="AC1043" s="462" t="str" cm="1">
        <f t="array" aca="1" ref="AC1043" ca="1">INDIRECT(INDIRECT("A" &amp; (AA1043)) &amp; "!J" &amp; AB1043)</f>
        <v>tbd</v>
      </c>
    </row>
    <row r="1044" spans="1:30" s="461" customFormat="1" ht="14.65" hidden="1" customHeight="1" x14ac:dyDescent="0.3">
      <c r="A1044" s="473"/>
      <c r="B1044" s="1038" t="str">
        <f t="shared" ca="1" si="45"/>
        <v>Not included</v>
      </c>
      <c r="C1044" s="1039"/>
      <c r="D1044" s="1040" t="str" cm="1">
        <f t="array" aca="1" ref="D1044" ca="1">IF(ISTEXT(AC1044),INDIRECT(INDIRECT("A" &amp; (AA1044)) &amp; "!C" &amp; AB1044),"")</f>
        <v>Maintenance Controls, eg weekly and monthly controls by Maintenance, not mentioned above</v>
      </c>
      <c r="E1044" s="1041"/>
      <c r="F1044" s="1041"/>
      <c r="G1044" s="1042"/>
      <c r="Z1044" s="472" t="str" cm="1">
        <f t="array" aca="1" ref="Z1044" ca="1">IF((B1044=""),"Hide",IF(B1044 = "Not included","Hide",IF(AND(B1044&lt;&gt;"",(INDIRECT("Z"&amp; INDIRECT("AA" &amp; ROW()))="Show")),"Show","Hide")))</f>
        <v>Hide</v>
      </c>
      <c r="AA1044" s="462">
        <f t="shared" si="47"/>
        <v>1001</v>
      </c>
      <c r="AB1044" s="462">
        <f t="shared" si="46"/>
        <v>47</v>
      </c>
      <c r="AC1044" s="462" t="str" cm="1">
        <f t="array" aca="1" ref="AC1044" ca="1">INDIRECT(INDIRECT("A" &amp; (AA1044)) &amp; "!J" &amp; AB1044)</f>
        <v>tbd</v>
      </c>
    </row>
    <row r="1045" spans="1:30" s="461" customFormat="1" ht="14.65" hidden="1" customHeight="1" x14ac:dyDescent="0.3">
      <c r="A1045" s="473"/>
      <c r="B1045" s="1038" t="str">
        <f t="shared" ca="1" si="45"/>
        <v/>
      </c>
      <c r="C1045" s="1039"/>
      <c r="D1045" s="1040" t="str" cm="1">
        <f t="array" aca="1" ref="D1045" ca="1">IF(ISTEXT(AC1045),INDIRECT(INDIRECT("A" &amp; (AA1045)) &amp; "!C" &amp; AB1045),"")</f>
        <v/>
      </c>
      <c r="E1045" s="1041"/>
      <c r="F1045" s="1041"/>
      <c r="G1045" s="1042"/>
      <c r="Z1045" s="472" t="str" cm="1">
        <f t="array" aca="1" ref="Z1045" ca="1">IF((B1045=""),"Hide",IF(B1045 = "Not included","Hide",IF(AND(B1045&lt;&gt;"",(INDIRECT("Z"&amp; INDIRECT("AA" &amp; ROW()))="Show")),"Show","Hide")))</f>
        <v>Hide</v>
      </c>
      <c r="AA1045" s="462">
        <f t="shared" si="47"/>
        <v>1001</v>
      </c>
      <c r="AB1045" s="462">
        <f t="shared" si="46"/>
        <v>48</v>
      </c>
      <c r="AC1045" s="462" cm="1">
        <f t="array" aca="1" ref="AC1045" ca="1">INDIRECT(INDIRECT("A" &amp; (AA1045)) &amp; "!J" &amp; AB1045)</f>
        <v>0</v>
      </c>
    </row>
    <row r="1046" spans="1:30" s="461" customFormat="1" ht="14.65" hidden="1" customHeight="1" x14ac:dyDescent="0.3">
      <c r="A1046" s="473"/>
      <c r="B1046" s="1038" t="str">
        <f t="shared" ca="1" si="45"/>
        <v/>
      </c>
      <c r="C1046" s="1039"/>
      <c r="D1046" s="1040" t="str" cm="1">
        <f t="array" aca="1" ref="D1046" ca="1">IF(ISTEXT(AC1046),INDIRECT(INDIRECT("A" &amp; (AA1046)) &amp; "!C" &amp; AB1046),"")</f>
        <v/>
      </c>
      <c r="E1046" s="1041"/>
      <c r="F1046" s="1041"/>
      <c r="G1046" s="1042"/>
      <c r="Z1046" s="472" t="str" cm="1">
        <f t="array" aca="1" ref="Z1046" ca="1">IF((B1046=""),"Hide",IF(B1046 = "Not included","Hide",IF(AND(B1046&lt;&gt;"",(INDIRECT("Z"&amp; INDIRECT("AA" &amp; ROW()))="Show")),"Show","Hide")))</f>
        <v>Hide</v>
      </c>
      <c r="AA1046" s="462">
        <f t="shared" si="47"/>
        <v>1001</v>
      </c>
      <c r="AB1046" s="462">
        <f t="shared" si="46"/>
        <v>49</v>
      </c>
      <c r="AC1046" s="462" cm="1">
        <f t="array" aca="1" ref="AC1046" ca="1">INDIRECT(INDIRECT("A" &amp; (AA1046)) &amp; "!J" &amp; AB1046)</f>
        <v>0</v>
      </c>
    </row>
    <row r="1047" spans="1:30" s="461" customFormat="1" ht="14.65" hidden="1" customHeight="1" x14ac:dyDescent="0.3">
      <c r="A1047" s="473"/>
      <c r="B1047" s="1038" t="str">
        <f t="shared" ca="1" si="45"/>
        <v/>
      </c>
      <c r="C1047" s="1039"/>
      <c r="D1047" s="1040" t="str" cm="1">
        <f t="array" aca="1" ref="D1047" ca="1">IF(ISTEXT(AC1047),INDIRECT(INDIRECT("A" &amp; (AA1047)) &amp; "!C" &amp; AB1047),"")</f>
        <v/>
      </c>
      <c r="E1047" s="1041"/>
      <c r="F1047" s="1041"/>
      <c r="G1047" s="1042"/>
      <c r="Z1047" s="472" t="str" cm="1">
        <f t="array" aca="1" ref="Z1047" ca="1">IF((B1047=""),"Hide",IF(B1047 = "Not included","Hide",IF(AND(B1047&lt;&gt;"",(INDIRECT("Z"&amp; INDIRECT("AA" &amp; ROW()))="Show")),"Show","Hide")))</f>
        <v>Hide</v>
      </c>
      <c r="AA1047" s="462">
        <f t="shared" si="47"/>
        <v>1001</v>
      </c>
      <c r="AB1047" s="462">
        <f t="shared" si="46"/>
        <v>50</v>
      </c>
      <c r="AC1047" s="462" cm="1">
        <f t="array" aca="1" ref="AC1047" ca="1">INDIRECT(INDIRECT("A" &amp; (AA1047)) &amp; "!J" &amp; AB1047)</f>
        <v>0</v>
      </c>
    </row>
    <row r="1048" spans="1:30" s="461" customFormat="1" ht="14.65" hidden="1" customHeight="1" x14ac:dyDescent="0.3">
      <c r="A1048" s="473"/>
      <c r="B1048" s="1038" t="str">
        <f t="shared" ca="1" si="45"/>
        <v/>
      </c>
      <c r="C1048" s="1039"/>
      <c r="D1048" s="1040" t="str" cm="1">
        <f t="array" aca="1" ref="D1048" ca="1">IF(ISTEXT(AC1048),INDIRECT(INDIRECT("A" &amp; (AA1048)) &amp; "!C" &amp; AB1048),"")</f>
        <v/>
      </c>
      <c r="E1048" s="1041"/>
      <c r="F1048" s="1041"/>
      <c r="G1048" s="1042"/>
      <c r="Z1048" s="472" t="str" cm="1">
        <f t="array" aca="1" ref="Z1048" ca="1">IF((B1048=""),"Hide",IF(B1048 = "Not included","Hide",IF(AND(B1048&lt;&gt;"",(INDIRECT("Z"&amp; INDIRECT("AA" &amp; ROW()))="Show")),"Show","Hide")))</f>
        <v>Hide</v>
      </c>
      <c r="AA1048" s="462">
        <f t="shared" si="47"/>
        <v>1001</v>
      </c>
      <c r="AB1048" s="462">
        <f t="shared" si="46"/>
        <v>51</v>
      </c>
      <c r="AC1048" s="462" cm="1">
        <f t="array" aca="1" ref="AC1048" ca="1">INDIRECT(INDIRECT("A" &amp; (AA1048)) &amp; "!J" &amp; AB1048)</f>
        <v>0</v>
      </c>
    </row>
    <row r="1049" spans="1:30" s="461" customFormat="1" ht="14.65" hidden="1" customHeight="1" thickBot="1" x14ac:dyDescent="0.35">
      <c r="A1049" s="474"/>
      <c r="B1049" s="1033" t="str">
        <f t="shared" ca="1" si="45"/>
        <v/>
      </c>
      <c r="C1049" s="1034"/>
      <c r="D1049" s="1035" t="str" cm="1">
        <f t="array" aca="1" ref="D1049" ca="1">IF(ISTEXT(AC1049),INDIRECT(INDIRECT("A" &amp; (AA1049)) &amp; "!C" &amp; AB1049),"")</f>
        <v/>
      </c>
      <c r="E1049" s="1036"/>
      <c r="F1049" s="1036"/>
      <c r="G1049" s="1037"/>
      <c r="Z1049" s="472" t="str" cm="1">
        <f t="array" aca="1" ref="Z1049" ca="1">IF((B1049=""),"Hide",IF(B1049 = "Not included","Hide",IF(AND(B1049&lt;&gt;"",(INDIRECT("Z"&amp; INDIRECT("AA" &amp; ROW()))="Show")),"Show","Hide")))</f>
        <v>Hide</v>
      </c>
      <c r="AA1049" s="462">
        <f t="shared" si="47"/>
        <v>1001</v>
      </c>
      <c r="AB1049" s="462">
        <f t="shared" si="46"/>
        <v>52</v>
      </c>
      <c r="AC1049" s="462" cm="1">
        <f t="array" aca="1" ref="AC1049" ca="1">INDIRECT(INDIRECT("A" &amp; (AA1049)) &amp; "!J" &amp; AB1049)</f>
        <v>0</v>
      </c>
    </row>
    <row r="1050" spans="1:30" ht="14.1" hidden="1" customHeight="1" thickBot="1" x14ac:dyDescent="0.3">
      <c r="Z1050" s="470" t="str">
        <f ca="1">Z1001</f>
        <v>Hide</v>
      </c>
      <c r="AA1050" s="462">
        <f t="shared" si="47"/>
        <v>1001</v>
      </c>
    </row>
    <row r="1051" spans="1:30" ht="17.100000000000001" hidden="1" customHeight="1" x14ac:dyDescent="0.25">
      <c r="A1051" s="1028" t="s">
        <v>1011</v>
      </c>
      <c r="B1051" s="1029"/>
      <c r="C1051" s="1029"/>
      <c r="D1051" s="1029"/>
      <c r="E1051" s="1029"/>
      <c r="F1051" s="1029"/>
      <c r="G1051" s="1030"/>
      <c r="Z1051" s="472" t="s">
        <v>999</v>
      </c>
      <c r="AA1051" s="462">
        <f t="shared" si="47"/>
        <v>1001</v>
      </c>
      <c r="AD1051" s="461" t="str" cm="1">
        <f t="array" aca="1" ref="AD1051" ca="1">IF(E1051&amp;F1051="","Hide",INDIRECT("Z"&amp;AE1051))</f>
        <v>Hide</v>
      </c>
    </row>
    <row r="1052" spans="1:30" ht="17.100000000000001" hidden="1" customHeight="1" x14ac:dyDescent="0.25">
      <c r="A1052" s="502"/>
      <c r="B1052" s="1020" t="s">
        <v>1004</v>
      </c>
      <c r="C1052" s="1021"/>
      <c r="D1052" s="1022" t="str" cm="1">
        <f t="array" aca="1" ref="D1052" ca="1">IF(ISBLANK(INDIRECT(A1001 &amp; "!k86")),"",INDIRECT(A1001 &amp; "!k86"))</f>
        <v/>
      </c>
      <c r="E1052" s="1023"/>
      <c r="F1052" s="1023"/>
      <c r="G1052" s="1024"/>
      <c r="Z1052" s="472" t="s">
        <v>999</v>
      </c>
      <c r="AA1052" s="462">
        <f t="shared" si="47"/>
        <v>1001</v>
      </c>
      <c r="AD1052" s="461">
        <f>AD1001</f>
        <v>0</v>
      </c>
    </row>
    <row r="1053" spans="1:30" ht="17.100000000000001" hidden="1" customHeight="1" x14ac:dyDescent="0.25">
      <c r="A1053" s="502"/>
      <c r="B1053" s="1020" t="s">
        <v>1005</v>
      </c>
      <c r="C1053" s="1021"/>
      <c r="D1053" s="1022" t="str" cm="1">
        <f t="array" aca="1" ref="D1053" ca="1">IF(ISBLANK(INDIRECT(A1001 &amp; "!X86")),"",INDIRECT(A1001 &amp; "!X86"))</f>
        <v/>
      </c>
      <c r="E1053" s="1023"/>
      <c r="F1053" s="1023"/>
      <c r="G1053" s="1024"/>
      <c r="Z1053" s="472" t="s">
        <v>999</v>
      </c>
      <c r="AA1053" s="462">
        <f t="shared" si="47"/>
        <v>1001</v>
      </c>
      <c r="AD1053" s="461">
        <f>AD1001</f>
        <v>0</v>
      </c>
    </row>
    <row r="1054" spans="1:30" ht="17.100000000000001" hidden="1" customHeight="1" x14ac:dyDescent="0.25">
      <c r="A1054" s="502"/>
      <c r="B1054" s="1020" t="s">
        <v>1006</v>
      </c>
      <c r="C1054" s="1021"/>
      <c r="D1054" s="1022" t="str" cm="1">
        <f t="array" aca="1" ref="D1054" ca="1">IF(ISBLANK(INDIRECT(A1001 &amp; "!V86")),"",INDIRECT(A1001 &amp; "!V86"))</f>
        <v>tbd</v>
      </c>
      <c r="E1054" s="1023"/>
      <c r="F1054" s="1023"/>
      <c r="G1054" s="1024"/>
      <c r="Z1054" s="472" t="s">
        <v>999</v>
      </c>
      <c r="AA1054" s="462">
        <f t="shared" si="47"/>
        <v>1001</v>
      </c>
      <c r="AD1054" s="461">
        <f>AD1001</f>
        <v>0</v>
      </c>
    </row>
    <row r="1055" spans="1:30" ht="17.100000000000001" hidden="1" customHeight="1" thickBot="1" x14ac:dyDescent="0.3">
      <c r="A1055" s="503"/>
      <c r="B1055" s="966" t="s">
        <v>1007</v>
      </c>
      <c r="C1055" s="977"/>
      <c r="D1055" s="1025" t="str" cm="1">
        <f t="array" aca="1" ref="D1055" ca="1">IF(ISBLANK(INDIRECT(A1001 &amp; "!AA86")),"None",INDIRECT(A1001 &amp; "!AA86"))</f>
        <v>None</v>
      </c>
      <c r="E1055" s="1026"/>
      <c r="F1055" s="1026"/>
      <c r="G1055" s="1027"/>
      <c r="Z1055" s="472" t="s">
        <v>999</v>
      </c>
      <c r="AA1055" s="462">
        <f t="shared" si="47"/>
        <v>1001</v>
      </c>
      <c r="AD1055" s="461">
        <f>AD1001</f>
        <v>0</v>
      </c>
    </row>
    <row r="1056" spans="1:30" ht="14.1" hidden="1" customHeight="1" x14ac:dyDescent="0.25">
      <c r="Z1056" s="472" t="s">
        <v>999</v>
      </c>
      <c r="AA1056" s="462">
        <f t="shared" si="47"/>
        <v>1001</v>
      </c>
      <c r="AD1056" s="461">
        <f>AD1001</f>
        <v>0</v>
      </c>
    </row>
    <row r="1057" spans="4:27" s="461" customFormat="1" ht="14.65" hidden="1" customHeight="1" x14ac:dyDescent="0.25">
      <c r="D1057" s="471"/>
      <c r="E1057" s="471"/>
      <c r="F1057" s="471"/>
      <c r="G1057" s="471"/>
      <c r="Z1057" s="472" t="s">
        <v>999</v>
      </c>
      <c r="AA1057" s="462">
        <f t="shared" si="47"/>
        <v>1001</v>
      </c>
    </row>
    <row r="1058" spans="4:27" s="461" customFormat="1" ht="14.65" hidden="1" customHeight="1" x14ac:dyDescent="0.25">
      <c r="D1058" s="471"/>
      <c r="E1058" s="471"/>
      <c r="F1058" s="471"/>
      <c r="G1058" s="471"/>
      <c r="Z1058" s="472" t="s">
        <v>999</v>
      </c>
      <c r="AA1058" s="462">
        <f t="shared" si="47"/>
        <v>1001</v>
      </c>
    </row>
    <row r="1059" spans="4:27" s="461" customFormat="1" ht="14.65" hidden="1" customHeight="1" x14ac:dyDescent="0.25">
      <c r="D1059" s="471"/>
      <c r="E1059" s="471"/>
      <c r="F1059" s="471"/>
      <c r="G1059" s="471"/>
      <c r="Z1059" s="472" t="s">
        <v>999</v>
      </c>
      <c r="AA1059" s="462">
        <f t="shared" si="47"/>
        <v>1001</v>
      </c>
    </row>
    <row r="1060" spans="4:27" s="461" customFormat="1" ht="14.65" hidden="1" customHeight="1" x14ac:dyDescent="0.25">
      <c r="D1060" s="471"/>
      <c r="E1060" s="471"/>
      <c r="F1060" s="471"/>
      <c r="G1060" s="471"/>
      <c r="Z1060" s="472" t="s">
        <v>999</v>
      </c>
      <c r="AA1060" s="462">
        <f t="shared" si="47"/>
        <v>1001</v>
      </c>
    </row>
    <row r="1061" spans="4:27" s="461" customFormat="1" ht="14.65" hidden="1" customHeight="1" x14ac:dyDescent="0.25">
      <c r="D1061" s="471"/>
      <c r="E1061" s="471"/>
      <c r="F1061" s="471"/>
      <c r="G1061" s="471"/>
      <c r="Z1061" s="472" t="s">
        <v>999</v>
      </c>
      <c r="AA1061" s="462">
        <f t="shared" si="47"/>
        <v>1001</v>
      </c>
    </row>
    <row r="1062" spans="4:27" s="461" customFormat="1" ht="14.65" hidden="1" customHeight="1" x14ac:dyDescent="0.25">
      <c r="D1062" s="471"/>
      <c r="E1062" s="471"/>
      <c r="F1062" s="471"/>
      <c r="G1062" s="471"/>
      <c r="Z1062" s="472" t="s">
        <v>999</v>
      </c>
      <c r="AA1062" s="462">
        <f t="shared" si="47"/>
        <v>1001</v>
      </c>
    </row>
    <row r="1063" spans="4:27" s="461" customFormat="1" ht="14.65" hidden="1" customHeight="1" x14ac:dyDescent="0.25">
      <c r="D1063" s="471"/>
      <c r="E1063" s="471"/>
      <c r="F1063" s="471"/>
      <c r="G1063" s="471"/>
      <c r="Z1063" s="472" t="s">
        <v>999</v>
      </c>
      <c r="AA1063" s="462">
        <f t="shared" si="47"/>
        <v>1001</v>
      </c>
    </row>
    <row r="1064" spans="4:27" s="461" customFormat="1" ht="14.65" hidden="1" customHeight="1" x14ac:dyDescent="0.25">
      <c r="D1064" s="471"/>
      <c r="E1064" s="471"/>
      <c r="F1064" s="471"/>
      <c r="G1064" s="471"/>
      <c r="Z1064" s="472" t="s">
        <v>999</v>
      </c>
      <c r="AA1064" s="462">
        <f t="shared" si="47"/>
        <v>1001</v>
      </c>
    </row>
    <row r="1065" spans="4:27" s="461" customFormat="1" ht="14.65" hidden="1" customHeight="1" x14ac:dyDescent="0.25">
      <c r="D1065" s="471"/>
      <c r="E1065" s="471"/>
      <c r="F1065" s="471"/>
      <c r="G1065" s="471"/>
      <c r="Z1065" s="472" t="s">
        <v>999</v>
      </c>
      <c r="AA1065" s="462">
        <f t="shared" si="47"/>
        <v>1001</v>
      </c>
    </row>
    <row r="1066" spans="4:27" s="461" customFormat="1" ht="14.65" hidden="1" customHeight="1" x14ac:dyDescent="0.25">
      <c r="D1066" s="471"/>
      <c r="E1066" s="471"/>
      <c r="F1066" s="471"/>
      <c r="G1066" s="471"/>
      <c r="Z1066" s="472" t="s">
        <v>999</v>
      </c>
      <c r="AA1066" s="462">
        <f t="shared" si="47"/>
        <v>1001</v>
      </c>
    </row>
    <row r="1067" spans="4:27" s="461" customFormat="1" ht="14.65" hidden="1" customHeight="1" x14ac:dyDescent="0.25">
      <c r="D1067" s="471"/>
      <c r="E1067" s="471"/>
      <c r="F1067" s="471"/>
      <c r="G1067" s="471"/>
      <c r="Z1067" s="472" t="s">
        <v>999</v>
      </c>
      <c r="AA1067" s="462">
        <f t="shared" si="47"/>
        <v>1001</v>
      </c>
    </row>
    <row r="1068" spans="4:27" s="461" customFormat="1" ht="14.65" hidden="1" customHeight="1" x14ac:dyDescent="0.25">
      <c r="D1068" s="471"/>
      <c r="E1068" s="471"/>
      <c r="F1068" s="471"/>
      <c r="G1068" s="471"/>
      <c r="Z1068" s="472" t="s">
        <v>999</v>
      </c>
      <c r="AA1068" s="462">
        <f t="shared" si="47"/>
        <v>1001</v>
      </c>
    </row>
    <row r="1069" spans="4:27" s="461" customFormat="1" ht="14.65" hidden="1" customHeight="1" x14ac:dyDescent="0.25">
      <c r="D1069" s="471"/>
      <c r="E1069" s="471"/>
      <c r="F1069" s="471"/>
      <c r="G1069" s="471"/>
      <c r="Z1069" s="472" t="s">
        <v>999</v>
      </c>
      <c r="AA1069" s="462">
        <f t="shared" si="47"/>
        <v>1001</v>
      </c>
    </row>
    <row r="1070" spans="4:27" s="461" customFormat="1" ht="14.65" hidden="1" customHeight="1" x14ac:dyDescent="0.25">
      <c r="D1070" s="471"/>
      <c r="E1070" s="471"/>
      <c r="F1070" s="471"/>
      <c r="G1070" s="471"/>
      <c r="Z1070" s="472" t="s">
        <v>999</v>
      </c>
      <c r="AA1070" s="462">
        <f t="shared" si="47"/>
        <v>1001</v>
      </c>
    </row>
    <row r="1071" spans="4:27" s="461" customFormat="1" ht="14.65" hidden="1" customHeight="1" x14ac:dyDescent="0.25">
      <c r="D1071" s="471"/>
      <c r="E1071" s="471"/>
      <c r="F1071" s="471"/>
      <c r="G1071" s="471"/>
      <c r="Z1071" s="472" t="s">
        <v>999</v>
      </c>
      <c r="AA1071" s="462">
        <f t="shared" si="47"/>
        <v>1001</v>
      </c>
    </row>
    <row r="1072" spans="4:27" s="461" customFormat="1" ht="14.65" hidden="1" customHeight="1" x14ac:dyDescent="0.25">
      <c r="D1072" s="471"/>
      <c r="E1072" s="471"/>
      <c r="F1072" s="471"/>
      <c r="G1072" s="471"/>
      <c r="Z1072" s="472" t="s">
        <v>999</v>
      </c>
      <c r="AA1072" s="462">
        <f t="shared" si="47"/>
        <v>1001</v>
      </c>
    </row>
    <row r="1073" spans="4:27" s="461" customFormat="1" ht="14.65" hidden="1" customHeight="1" x14ac:dyDescent="0.25">
      <c r="D1073" s="471"/>
      <c r="E1073" s="471"/>
      <c r="F1073" s="471"/>
      <c r="G1073" s="471"/>
      <c r="Z1073" s="472" t="s">
        <v>999</v>
      </c>
      <c r="AA1073" s="462">
        <f t="shared" si="47"/>
        <v>1001</v>
      </c>
    </row>
    <row r="1074" spans="4:27" s="461" customFormat="1" ht="14.65" hidden="1" customHeight="1" x14ac:dyDescent="0.25">
      <c r="D1074" s="471"/>
      <c r="E1074" s="471"/>
      <c r="F1074" s="471"/>
      <c r="G1074" s="471"/>
      <c r="Z1074" s="472" t="s">
        <v>999</v>
      </c>
      <c r="AA1074" s="462">
        <f t="shared" si="47"/>
        <v>1001</v>
      </c>
    </row>
    <row r="1075" spans="4:27" s="461" customFormat="1" ht="14.65" hidden="1" customHeight="1" x14ac:dyDescent="0.25">
      <c r="D1075" s="471"/>
      <c r="E1075" s="471"/>
      <c r="F1075" s="471"/>
      <c r="G1075" s="471"/>
      <c r="Z1075" s="472" t="s">
        <v>999</v>
      </c>
      <c r="AA1075" s="462">
        <f t="shared" si="47"/>
        <v>1001</v>
      </c>
    </row>
    <row r="1076" spans="4:27" s="461" customFormat="1" ht="14.65" hidden="1" customHeight="1" x14ac:dyDescent="0.25">
      <c r="D1076" s="471"/>
      <c r="E1076" s="471"/>
      <c r="F1076" s="471"/>
      <c r="G1076" s="471"/>
      <c r="Z1076" s="472" t="s">
        <v>999</v>
      </c>
      <c r="AA1076" s="462">
        <f t="shared" si="47"/>
        <v>1001</v>
      </c>
    </row>
    <row r="1077" spans="4:27" s="461" customFormat="1" ht="14.65" hidden="1" customHeight="1" x14ac:dyDescent="0.25">
      <c r="D1077" s="471"/>
      <c r="E1077" s="471"/>
      <c r="F1077" s="471"/>
      <c r="G1077" s="471"/>
      <c r="Z1077" s="472" t="s">
        <v>999</v>
      </c>
      <c r="AA1077" s="462">
        <f t="shared" si="47"/>
        <v>1001</v>
      </c>
    </row>
    <row r="1078" spans="4:27" s="461" customFormat="1" ht="14.65" hidden="1" customHeight="1" x14ac:dyDescent="0.25">
      <c r="D1078" s="471"/>
      <c r="E1078" s="471"/>
      <c r="F1078" s="471"/>
      <c r="G1078" s="471"/>
      <c r="Z1078" s="472" t="s">
        <v>999</v>
      </c>
      <c r="AA1078" s="462">
        <f t="shared" si="47"/>
        <v>1001</v>
      </c>
    </row>
    <row r="1079" spans="4:27" s="461" customFormat="1" ht="14.65" hidden="1" customHeight="1" x14ac:dyDescent="0.25">
      <c r="D1079" s="471"/>
      <c r="E1079" s="471"/>
      <c r="F1079" s="471"/>
      <c r="G1079" s="471"/>
      <c r="Z1079" s="472" t="s">
        <v>999</v>
      </c>
      <c r="AA1079" s="462">
        <f t="shared" si="47"/>
        <v>1001</v>
      </c>
    </row>
    <row r="1080" spans="4:27" s="461" customFormat="1" ht="14.65" hidden="1" customHeight="1" x14ac:dyDescent="0.25">
      <c r="D1080" s="471"/>
      <c r="E1080" s="471"/>
      <c r="F1080" s="471"/>
      <c r="G1080" s="471"/>
      <c r="Z1080" s="472" t="s">
        <v>999</v>
      </c>
      <c r="AA1080" s="462">
        <f t="shared" si="47"/>
        <v>1001</v>
      </c>
    </row>
    <row r="1081" spans="4:27" s="461" customFormat="1" ht="14.65" hidden="1" customHeight="1" x14ac:dyDescent="0.25">
      <c r="D1081" s="471"/>
      <c r="E1081" s="471"/>
      <c r="F1081" s="471"/>
      <c r="G1081" s="471"/>
      <c r="Z1081" s="472" t="s">
        <v>999</v>
      </c>
      <c r="AA1081" s="462">
        <f t="shared" si="47"/>
        <v>1001</v>
      </c>
    </row>
    <row r="1082" spans="4:27" s="461" customFormat="1" ht="14.65" hidden="1" customHeight="1" x14ac:dyDescent="0.25">
      <c r="D1082" s="471"/>
      <c r="E1082" s="471"/>
      <c r="F1082" s="471"/>
      <c r="G1082" s="471"/>
      <c r="Z1082" s="472" t="s">
        <v>999</v>
      </c>
      <c r="AA1082" s="462">
        <f t="shared" si="47"/>
        <v>1001</v>
      </c>
    </row>
    <row r="1083" spans="4:27" s="461" customFormat="1" ht="14.65" hidden="1" customHeight="1" x14ac:dyDescent="0.25">
      <c r="D1083" s="471"/>
      <c r="E1083" s="471"/>
      <c r="F1083" s="471"/>
      <c r="G1083" s="471"/>
      <c r="Z1083" s="472" t="s">
        <v>999</v>
      </c>
      <c r="AA1083" s="462">
        <f t="shared" si="47"/>
        <v>1001</v>
      </c>
    </row>
    <row r="1084" spans="4:27" s="461" customFormat="1" ht="14.65" hidden="1" customHeight="1" x14ac:dyDescent="0.25">
      <c r="D1084" s="471"/>
      <c r="E1084" s="471"/>
      <c r="F1084" s="471"/>
      <c r="G1084" s="471"/>
      <c r="Z1084" s="472" t="s">
        <v>999</v>
      </c>
      <c r="AA1084" s="462">
        <f t="shared" si="47"/>
        <v>1001</v>
      </c>
    </row>
    <row r="1085" spans="4:27" s="461" customFormat="1" ht="14.65" hidden="1" customHeight="1" x14ac:dyDescent="0.25">
      <c r="D1085" s="471"/>
      <c r="E1085" s="471"/>
      <c r="F1085" s="471"/>
      <c r="G1085" s="471"/>
      <c r="Z1085" s="472" t="s">
        <v>999</v>
      </c>
      <c r="AA1085" s="462">
        <f t="shared" si="47"/>
        <v>1001</v>
      </c>
    </row>
    <row r="1086" spans="4:27" s="461" customFormat="1" ht="14.65" hidden="1" customHeight="1" x14ac:dyDescent="0.25">
      <c r="D1086" s="471"/>
      <c r="E1086" s="471"/>
      <c r="F1086" s="471"/>
      <c r="G1086" s="471"/>
      <c r="Z1086" s="472" t="s">
        <v>999</v>
      </c>
      <c r="AA1086" s="462">
        <f t="shared" si="47"/>
        <v>1001</v>
      </c>
    </row>
    <row r="1087" spans="4:27" s="461" customFormat="1" ht="14.65" hidden="1" customHeight="1" x14ac:dyDescent="0.25">
      <c r="D1087" s="471"/>
      <c r="E1087" s="471"/>
      <c r="F1087" s="471"/>
      <c r="G1087" s="471"/>
      <c r="Z1087" s="472" t="s">
        <v>999</v>
      </c>
      <c r="AA1087" s="462">
        <f t="shared" si="47"/>
        <v>1001</v>
      </c>
    </row>
    <row r="1088" spans="4:27" s="461" customFormat="1" ht="14.65" hidden="1" customHeight="1" x14ac:dyDescent="0.25">
      <c r="D1088" s="471"/>
      <c r="E1088" s="471"/>
      <c r="F1088" s="471"/>
      <c r="G1088" s="471"/>
      <c r="Z1088" s="472" t="s">
        <v>999</v>
      </c>
      <c r="AA1088" s="462">
        <f t="shared" si="47"/>
        <v>1001</v>
      </c>
    </row>
    <row r="1089" spans="1:27" s="461" customFormat="1" ht="14.65" hidden="1" customHeight="1" x14ac:dyDescent="0.25">
      <c r="D1089" s="471"/>
      <c r="E1089" s="471"/>
      <c r="F1089" s="471"/>
      <c r="G1089" s="471"/>
      <c r="Z1089" s="472" t="s">
        <v>999</v>
      </c>
      <c r="AA1089" s="462">
        <f t="shared" si="47"/>
        <v>1001</v>
      </c>
    </row>
    <row r="1090" spans="1:27" s="461" customFormat="1" ht="14.65" hidden="1" customHeight="1" x14ac:dyDescent="0.25">
      <c r="D1090" s="471"/>
      <c r="E1090" s="471"/>
      <c r="F1090" s="471"/>
      <c r="G1090" s="471"/>
      <c r="Z1090" s="472" t="s">
        <v>999</v>
      </c>
      <c r="AA1090" s="462">
        <f t="shared" si="47"/>
        <v>1001</v>
      </c>
    </row>
    <row r="1091" spans="1:27" s="461" customFormat="1" ht="14.65" hidden="1" customHeight="1" x14ac:dyDescent="0.25">
      <c r="D1091" s="471"/>
      <c r="E1091" s="471"/>
      <c r="F1091" s="471"/>
      <c r="G1091" s="471"/>
      <c r="Z1091" s="472" t="s">
        <v>999</v>
      </c>
      <c r="AA1091" s="462">
        <f t="shared" si="47"/>
        <v>1001</v>
      </c>
    </row>
    <row r="1092" spans="1:27" s="461" customFormat="1" ht="14.65" hidden="1" customHeight="1" x14ac:dyDescent="0.25">
      <c r="D1092" s="471"/>
      <c r="E1092" s="471"/>
      <c r="F1092" s="471"/>
      <c r="G1092" s="471"/>
      <c r="Z1092" s="472" t="s">
        <v>999</v>
      </c>
      <c r="AA1092" s="462">
        <f t="shared" si="47"/>
        <v>1001</v>
      </c>
    </row>
    <row r="1093" spans="1:27" s="461" customFormat="1" ht="14.65" hidden="1" customHeight="1" x14ac:dyDescent="0.25">
      <c r="D1093" s="471"/>
      <c r="E1093" s="471"/>
      <c r="F1093" s="471"/>
      <c r="G1093" s="471"/>
      <c r="Z1093" s="472" t="s">
        <v>999</v>
      </c>
      <c r="AA1093" s="462">
        <f t="shared" si="47"/>
        <v>1001</v>
      </c>
    </row>
    <row r="1094" spans="1:27" s="461" customFormat="1" ht="14.65" hidden="1" customHeight="1" x14ac:dyDescent="0.25">
      <c r="D1094" s="471"/>
      <c r="E1094" s="471"/>
      <c r="F1094" s="471"/>
      <c r="G1094" s="471"/>
      <c r="Z1094" s="472" t="s">
        <v>999</v>
      </c>
      <c r="AA1094" s="462">
        <f t="shared" si="47"/>
        <v>1001</v>
      </c>
    </row>
    <row r="1095" spans="1:27" s="461" customFormat="1" ht="14.65" hidden="1" customHeight="1" x14ac:dyDescent="0.25">
      <c r="D1095" s="471"/>
      <c r="E1095" s="471"/>
      <c r="F1095" s="471"/>
      <c r="G1095" s="471"/>
      <c r="Z1095" s="472" t="s">
        <v>999</v>
      </c>
      <c r="AA1095" s="462">
        <f t="shared" si="47"/>
        <v>1001</v>
      </c>
    </row>
    <row r="1096" spans="1:27" s="461" customFormat="1" ht="14.65" hidden="1" customHeight="1" x14ac:dyDescent="0.25">
      <c r="D1096" s="471"/>
      <c r="E1096" s="471"/>
      <c r="F1096" s="471"/>
      <c r="G1096" s="471"/>
      <c r="Z1096" s="472" t="s">
        <v>999</v>
      </c>
      <c r="AA1096" s="462">
        <f t="shared" si="47"/>
        <v>1001</v>
      </c>
    </row>
    <row r="1097" spans="1:27" s="461" customFormat="1" ht="14.65" hidden="1" customHeight="1" x14ac:dyDescent="0.25">
      <c r="D1097" s="471"/>
      <c r="E1097" s="471"/>
      <c r="F1097" s="471"/>
      <c r="G1097" s="471"/>
      <c r="Z1097" s="472" t="s">
        <v>999</v>
      </c>
      <c r="AA1097" s="462">
        <f t="shared" si="47"/>
        <v>1001</v>
      </c>
    </row>
    <row r="1098" spans="1:27" s="461" customFormat="1" ht="14.65" hidden="1" customHeight="1" x14ac:dyDescent="0.25">
      <c r="D1098" s="471"/>
      <c r="E1098" s="471"/>
      <c r="F1098" s="471"/>
      <c r="G1098" s="471"/>
      <c r="Z1098" s="472" t="s">
        <v>999</v>
      </c>
      <c r="AA1098" s="462">
        <f t="shared" ref="AA1098:AA1099" si="48">QUOTIENT(ROW(),100)*100 + 1</f>
        <v>1001</v>
      </c>
    </row>
    <row r="1099" spans="1:27" s="461" customFormat="1" ht="14.65" hidden="1" customHeight="1" thickBot="1" x14ac:dyDescent="0.3">
      <c r="D1099" s="471"/>
      <c r="E1099" s="471"/>
      <c r="F1099" s="471"/>
      <c r="G1099" s="471"/>
      <c r="Z1099" s="472" t="s">
        <v>999</v>
      </c>
      <c r="AA1099" s="462">
        <f t="shared" si="48"/>
        <v>1001</v>
      </c>
    </row>
    <row r="1100" spans="1:27" ht="17.100000000000001" customHeight="1" x14ac:dyDescent="0.25">
      <c r="A1100" s="1028" t="s">
        <v>1012</v>
      </c>
      <c r="B1100" s="1029"/>
      <c r="C1100" s="1029"/>
      <c r="D1100" s="1029"/>
      <c r="E1100" s="1029"/>
      <c r="F1100" s="1029"/>
      <c r="G1100" s="1030"/>
      <c r="Z1100" s="470" t="s">
        <v>979</v>
      </c>
    </row>
    <row r="1101" spans="1:27" ht="25.15" customHeight="1" thickBot="1" x14ac:dyDescent="0.3">
      <c r="A1101" s="503"/>
      <c r="B1101" s="1031" t="s">
        <v>1013</v>
      </c>
      <c r="C1101" s="916"/>
      <c r="D1101" s="1032" t="s">
        <v>1014</v>
      </c>
      <c r="E1101" s="918"/>
      <c r="F1101" s="918"/>
      <c r="G1101" s="919"/>
      <c r="Z1101" s="470" t="s">
        <v>979</v>
      </c>
    </row>
    <row r="1102" spans="1:27" ht="14.1" customHeight="1" thickBot="1" x14ac:dyDescent="0.3">
      <c r="Z1102" s="470" t="s">
        <v>979</v>
      </c>
    </row>
    <row r="1103" spans="1:27" ht="30" customHeight="1" thickBot="1" x14ac:dyDescent="0.3">
      <c r="A1103" s="1014" t="s">
        <v>176</v>
      </c>
      <c r="B1103" s="1015"/>
      <c r="C1103" s="1015"/>
      <c r="D1103" s="1015"/>
      <c r="E1103" s="1015"/>
      <c r="F1103" s="1015"/>
      <c r="G1103" s="1016"/>
      <c r="Z1103" s="470" t="s">
        <v>979</v>
      </c>
    </row>
    <row r="1104" spans="1:27" ht="14.1" customHeight="1" thickBot="1" x14ac:dyDescent="0.3">
      <c r="Z1104" s="470" t="s">
        <v>979</v>
      </c>
    </row>
    <row r="1105" spans="1:28" ht="15" customHeight="1" x14ac:dyDescent="0.25">
      <c r="A1105" s="1017" t="str">
        <f>IF(Z1106="Show","Review of Action Plan from Previous Audit","Initial Audit, no previous Action Plan")</f>
        <v>Review of Action Plan from Previous Audit</v>
      </c>
      <c r="B1105" s="1018"/>
      <c r="C1105" s="1018"/>
      <c r="D1105" s="1018"/>
      <c r="E1105" s="1018"/>
      <c r="F1105" s="1018"/>
      <c r="G1105" s="1019"/>
      <c r="Z1105" s="470" t="s">
        <v>979</v>
      </c>
    </row>
    <row r="1106" spans="1:28" ht="17.100000000000001" customHeight="1" thickBot="1" x14ac:dyDescent="0.3">
      <c r="A1106" s="504"/>
      <c r="B1106" s="915" t="s">
        <v>1015</v>
      </c>
      <c r="C1106" s="916"/>
      <c r="D1106" s="917" t="s">
        <v>1016</v>
      </c>
      <c r="E1106" s="918"/>
      <c r="F1106" s="918"/>
      <c r="G1106" s="919"/>
      <c r="Z1106" s="470" t="str">
        <f>IF(Coversheet!$D$68="Renewal","Show","Hide")</f>
        <v>Show</v>
      </c>
    </row>
    <row r="1107" spans="1:28" ht="17.100000000000001" customHeight="1" x14ac:dyDescent="0.25">
      <c r="A1107" s="504"/>
      <c r="B1107" s="920" t="s">
        <v>1017</v>
      </c>
      <c r="C1107" s="921"/>
      <c r="D1107" s="921"/>
      <c r="E1107" s="921"/>
      <c r="F1107" s="921"/>
      <c r="G1107" s="922"/>
      <c r="Z1107" s="470" t="str">
        <f>Z$1106</f>
        <v>Show</v>
      </c>
    </row>
    <row r="1108" spans="1:28" ht="17.100000000000001" customHeight="1" x14ac:dyDescent="0.25">
      <c r="A1108" s="504"/>
      <c r="B1108" s="923"/>
      <c r="C1108" s="924"/>
      <c r="D1108" s="925" t="s">
        <v>317</v>
      </c>
      <c r="E1108" s="1010"/>
      <c r="F1108" s="925" t="s">
        <v>1018</v>
      </c>
      <c r="G1108" s="1010"/>
      <c r="Z1108" s="470" t="str">
        <f t="shared" ref="Z1108:Z1114" si="49">Z$1106</f>
        <v>Show</v>
      </c>
    </row>
    <row r="1109" spans="1:28" ht="17.100000000000001" customHeight="1" x14ac:dyDescent="0.25">
      <c r="A1109" s="504"/>
      <c r="B1109" s="910" t="s">
        <v>329</v>
      </c>
      <c r="C1109" s="911"/>
      <c r="D1109" s="1008">
        <f>'CAP previous'!P7-'CAP previous'!P5</f>
        <v>0</v>
      </c>
      <c r="E1109" s="1009"/>
      <c r="F1109" s="912" t="str">
        <f>IFERROR(D1109/D$1109,"")</f>
        <v/>
      </c>
      <c r="G1109" s="986"/>
      <c r="Z1109" s="470" t="str">
        <f t="shared" si="49"/>
        <v>Show</v>
      </c>
    </row>
    <row r="1110" spans="1:28" ht="17.100000000000001" customHeight="1" x14ac:dyDescent="0.25">
      <c r="A1110" s="504"/>
      <c r="B1110" s="910" t="s">
        <v>368</v>
      </c>
      <c r="C1110" s="911"/>
      <c r="D1110" s="1008">
        <f>'CAP previous'!P2</f>
        <v>0</v>
      </c>
      <c r="E1110" s="1009"/>
      <c r="F1110" s="912" t="str">
        <f t="shared" ref="F1110:F1112" si="50">IFERROR(D1110/D$1109,"")</f>
        <v/>
      </c>
      <c r="G1110" s="986"/>
      <c r="Z1110" s="470" t="str">
        <f t="shared" si="49"/>
        <v>Show</v>
      </c>
    </row>
    <row r="1111" spans="1:28" ht="17.100000000000001" customHeight="1" x14ac:dyDescent="0.25">
      <c r="A1111" s="504"/>
      <c r="B1111" s="910" t="s">
        <v>370</v>
      </c>
      <c r="C1111" s="911"/>
      <c r="D1111" s="1008">
        <f>'CAP previous'!P3+'CAP previous'!P4</f>
        <v>0</v>
      </c>
      <c r="E1111" s="1009"/>
      <c r="F1111" s="912" t="str">
        <f t="shared" si="50"/>
        <v/>
      </c>
      <c r="G1111" s="986"/>
      <c r="Z1111" s="470" t="str">
        <f t="shared" si="49"/>
        <v>Show</v>
      </c>
    </row>
    <row r="1112" spans="1:28" ht="17.100000000000001" customHeight="1" thickBot="1" x14ac:dyDescent="0.3">
      <c r="A1112" s="504"/>
      <c r="B1112" s="906" t="s">
        <v>375</v>
      </c>
      <c r="C1112" s="907"/>
      <c r="D1112" s="1002">
        <f>'CAP previous'!P6</f>
        <v>0</v>
      </c>
      <c r="E1112" s="1003"/>
      <c r="F1112" s="912" t="str">
        <f t="shared" si="50"/>
        <v/>
      </c>
      <c r="G1112" s="986"/>
      <c r="Z1112" s="470" t="str">
        <f t="shared" si="49"/>
        <v>Show</v>
      </c>
    </row>
    <row r="1113" spans="1:28" ht="17.100000000000001" customHeight="1" x14ac:dyDescent="0.25">
      <c r="A1113" s="504"/>
      <c r="B1113" s="920" t="s">
        <v>1019</v>
      </c>
      <c r="C1113" s="921"/>
      <c r="D1113" s="921"/>
      <c r="E1113" s="921"/>
      <c r="F1113" s="921"/>
      <c r="G1113" s="922"/>
      <c r="M1113" s="461" t="s">
        <v>979</v>
      </c>
      <c r="Z1113" s="470" t="str">
        <f t="shared" si="49"/>
        <v>Show</v>
      </c>
    </row>
    <row r="1114" spans="1:28" ht="17.100000000000001" customHeight="1" thickBot="1" x14ac:dyDescent="0.3">
      <c r="A1114" s="504"/>
      <c r="B1114" s="587" t="s">
        <v>1020</v>
      </c>
      <c r="C1114" s="1012" t="s">
        <v>1021</v>
      </c>
      <c r="D1114" s="1010"/>
      <c r="E1114" s="925" t="s">
        <v>345</v>
      </c>
      <c r="F1114" s="1012"/>
      <c r="G1114" s="1010"/>
      <c r="M1114" s="461" t="s">
        <v>979</v>
      </c>
      <c r="Z1114" s="470" t="str">
        <f t="shared" si="49"/>
        <v>Show</v>
      </c>
      <c r="AA1114" s="476" t="s">
        <v>341</v>
      </c>
      <c r="AB1114" s="476" t="s">
        <v>349</v>
      </c>
    </row>
    <row r="1115" spans="1:28" s="461" customFormat="1" ht="14.65" hidden="1" customHeight="1" x14ac:dyDescent="0.3">
      <c r="A1115" s="477"/>
      <c r="B1115" s="588" t="str">
        <f>IF('CAP previous'!A13&lt;&gt;"",'CAP previous'!A13,"")</f>
        <v/>
      </c>
      <c r="C1115" s="993" t="str">
        <f>IF('CAP previous'!D13&lt;&gt;"",'CAP previous'!D13,"")</f>
        <v/>
      </c>
      <c r="D1115" s="994"/>
      <c r="E1115" s="993" t="str">
        <f>IF('CAP previous'!G13&lt;&gt;"",'CAP previous'!G13,"")</f>
        <v/>
      </c>
      <c r="F1115" s="995"/>
      <c r="G1115" s="994"/>
      <c r="Z1115" s="472" t="str">
        <f>IF(AND((UPPER(AA1115)="NC+"), (LOWER(LEFT(AB1115,9))="completed")),"Show","Hide")</f>
        <v>Hide</v>
      </c>
      <c r="AA1115" s="462">
        <f>'CAP previous'!C13</f>
        <v>0</v>
      </c>
      <c r="AB1115" s="462">
        <f>'CAP previous'!O13</f>
        <v>0</v>
      </c>
    </row>
    <row r="1116" spans="1:28" s="461" customFormat="1" ht="14.65" hidden="1" customHeight="1" x14ac:dyDescent="0.3">
      <c r="A1116" s="477"/>
      <c r="B1116" s="588" t="str">
        <f>IF('CAP previous'!A14&lt;&gt;"",'CAP previous'!A14,"")</f>
        <v/>
      </c>
      <c r="C1116" s="993" t="str">
        <f>IF('CAP previous'!D14&lt;&gt;"",'CAP previous'!D14,"")</f>
        <v/>
      </c>
      <c r="D1116" s="994"/>
      <c r="E1116" s="993" t="str">
        <f>IF('CAP previous'!G14&lt;&gt;"",'CAP previous'!G14,"")</f>
        <v/>
      </c>
      <c r="F1116" s="995"/>
      <c r="G1116" s="994"/>
      <c r="Z1116" s="472" t="str">
        <f t="shared" ref="Z1116:Z1179" si="51">IF(AND((UPPER(AA1116)="NC+"), (LOWER(LEFT(AB1116,9))="completed")),"Show","Hide")</f>
        <v>Hide</v>
      </c>
      <c r="AA1116" s="462">
        <f>'CAP previous'!C14</f>
        <v>0</v>
      </c>
      <c r="AB1116" s="462">
        <f>'CAP previous'!O14</f>
        <v>0</v>
      </c>
    </row>
    <row r="1117" spans="1:28" s="461" customFormat="1" ht="14.65" hidden="1" customHeight="1" x14ac:dyDescent="0.3">
      <c r="A1117" s="477"/>
      <c r="B1117" s="588" t="str">
        <f>IF('CAP previous'!A15&lt;&gt;"",'CAP previous'!A15,"")</f>
        <v/>
      </c>
      <c r="C1117" s="993" t="str">
        <f>IF('CAP previous'!D15&lt;&gt;"",'CAP previous'!D15,"")</f>
        <v/>
      </c>
      <c r="D1117" s="994"/>
      <c r="E1117" s="993" t="str">
        <f>IF('CAP previous'!G15&lt;&gt;"",'CAP previous'!G15,"")</f>
        <v/>
      </c>
      <c r="F1117" s="995"/>
      <c r="G1117" s="994"/>
      <c r="Z1117" s="472" t="str">
        <f t="shared" si="51"/>
        <v>Hide</v>
      </c>
      <c r="AA1117" s="462">
        <f>'CAP previous'!C15</f>
        <v>0</v>
      </c>
      <c r="AB1117" s="462">
        <f>'CAP previous'!O15</f>
        <v>0</v>
      </c>
    </row>
    <row r="1118" spans="1:28" ht="17.100000000000001" hidden="1" customHeight="1" x14ac:dyDescent="0.25">
      <c r="A1118" s="504"/>
      <c r="B1118" s="589" t="str">
        <f>IF('CAP previous'!A16&lt;&gt;"",'CAP previous'!A16,"")</f>
        <v/>
      </c>
      <c r="C1118" s="1008" t="str">
        <f>IF('CAP previous'!D16&lt;&gt;"",'CAP previous'!D16,"")</f>
        <v/>
      </c>
      <c r="D1118" s="1009"/>
      <c r="E1118" s="1008" t="str">
        <f>IF('CAP previous'!G16&lt;&gt;"",'CAP previous'!G16,"")</f>
        <v/>
      </c>
      <c r="F1118" s="1013"/>
      <c r="G1118" s="1009"/>
      <c r="Z1118" s="472" t="str">
        <f t="shared" si="51"/>
        <v>Hide</v>
      </c>
      <c r="AA1118" s="462">
        <f>'CAP previous'!C16</f>
        <v>0</v>
      </c>
      <c r="AB1118" s="462">
        <f>'CAP previous'!O16</f>
        <v>0</v>
      </c>
    </row>
    <row r="1119" spans="1:28" s="461" customFormat="1" ht="14.65" hidden="1" customHeight="1" x14ac:dyDescent="0.3">
      <c r="A1119" s="477"/>
      <c r="B1119" s="588" t="str">
        <f>IF('CAP previous'!A17&lt;&gt;"",'CAP previous'!A17,"")</f>
        <v/>
      </c>
      <c r="C1119" s="993" t="str">
        <f>IF('CAP previous'!D17&lt;&gt;"",'CAP previous'!D17,"")</f>
        <v/>
      </c>
      <c r="D1119" s="994"/>
      <c r="E1119" s="993" t="str">
        <f>IF('CAP previous'!G17&lt;&gt;"",'CAP previous'!G17,"")</f>
        <v/>
      </c>
      <c r="F1119" s="995"/>
      <c r="G1119" s="994"/>
      <c r="Z1119" s="472" t="str">
        <f t="shared" si="51"/>
        <v>Hide</v>
      </c>
      <c r="AA1119" s="462">
        <f>'CAP previous'!C17</f>
        <v>0</v>
      </c>
      <c r="AB1119" s="462">
        <f>'CAP previous'!O17</f>
        <v>0</v>
      </c>
    </row>
    <row r="1120" spans="1:28" s="461" customFormat="1" ht="14.65" hidden="1" customHeight="1" x14ac:dyDescent="0.3">
      <c r="A1120" s="477"/>
      <c r="B1120" s="588" t="str">
        <f>IF('CAP previous'!A18&lt;&gt;"",'CAP previous'!A18,"")</f>
        <v/>
      </c>
      <c r="C1120" s="993" t="str">
        <f>IF('CAP previous'!D18&lt;&gt;"",'CAP previous'!D18,"")</f>
        <v/>
      </c>
      <c r="D1120" s="994"/>
      <c r="E1120" s="993" t="str">
        <f>IF('CAP previous'!G18&lt;&gt;"",'CAP previous'!G18,"")</f>
        <v/>
      </c>
      <c r="F1120" s="995"/>
      <c r="G1120" s="994"/>
      <c r="Z1120" s="472" t="str">
        <f t="shared" si="51"/>
        <v>Hide</v>
      </c>
      <c r="AA1120" s="462">
        <f>'CAP previous'!C18</f>
        <v>0</v>
      </c>
      <c r="AB1120" s="462">
        <f>'CAP previous'!O18</f>
        <v>0</v>
      </c>
    </row>
    <row r="1121" spans="1:28" s="461" customFormat="1" ht="14.65" hidden="1" customHeight="1" x14ac:dyDescent="0.3">
      <c r="A1121" s="477"/>
      <c r="B1121" s="588" t="str">
        <f>IF('CAP previous'!A19&lt;&gt;"",'CAP previous'!A19,"")</f>
        <v/>
      </c>
      <c r="C1121" s="993" t="str">
        <f>IF('CAP previous'!D19&lt;&gt;"",'CAP previous'!D19,"")</f>
        <v/>
      </c>
      <c r="D1121" s="994"/>
      <c r="E1121" s="993" t="str">
        <f>IF('CAP previous'!G19&lt;&gt;"",'CAP previous'!G19,"")</f>
        <v/>
      </c>
      <c r="F1121" s="995"/>
      <c r="G1121" s="994"/>
      <c r="Z1121" s="472" t="str">
        <f t="shared" si="51"/>
        <v>Hide</v>
      </c>
      <c r="AA1121" s="462">
        <f>'CAP previous'!C19</f>
        <v>0</v>
      </c>
      <c r="AB1121" s="462">
        <f>'CAP previous'!O19</f>
        <v>0</v>
      </c>
    </row>
    <row r="1122" spans="1:28" s="461" customFormat="1" ht="14.65" hidden="1" customHeight="1" x14ac:dyDescent="0.3">
      <c r="A1122" s="477"/>
      <c r="B1122" s="588" t="str">
        <f>IF('CAP previous'!A20&lt;&gt;"",'CAP previous'!A20,"")</f>
        <v/>
      </c>
      <c r="C1122" s="993" t="str">
        <f>IF('CAP previous'!D20&lt;&gt;"",'CAP previous'!D20,"")</f>
        <v/>
      </c>
      <c r="D1122" s="994"/>
      <c r="E1122" s="993" t="str">
        <f>IF('CAP previous'!G20&lt;&gt;"",'CAP previous'!G20,"")</f>
        <v/>
      </c>
      <c r="F1122" s="995"/>
      <c r="G1122" s="994"/>
      <c r="Z1122" s="472" t="str">
        <f t="shared" si="51"/>
        <v>Hide</v>
      </c>
      <c r="AA1122" s="462">
        <f>'CAP previous'!C20</f>
        <v>0</v>
      </c>
      <c r="AB1122" s="462">
        <f>'CAP previous'!O20</f>
        <v>0</v>
      </c>
    </row>
    <row r="1123" spans="1:28" s="461" customFormat="1" ht="14.65" hidden="1" customHeight="1" x14ac:dyDescent="0.3">
      <c r="A1123" s="477"/>
      <c r="B1123" s="588" t="str">
        <f>IF('CAP previous'!A21&lt;&gt;"",'CAP previous'!A21,"")</f>
        <v/>
      </c>
      <c r="C1123" s="993" t="str">
        <f>IF('CAP previous'!D21&lt;&gt;"",'CAP previous'!D21,"")</f>
        <v/>
      </c>
      <c r="D1123" s="994"/>
      <c r="E1123" s="993" t="str">
        <f>IF('CAP previous'!G21&lt;&gt;"",'CAP previous'!G21,"")</f>
        <v/>
      </c>
      <c r="F1123" s="995"/>
      <c r="G1123" s="994"/>
      <c r="Z1123" s="472" t="str">
        <f t="shared" si="51"/>
        <v>Hide</v>
      </c>
      <c r="AA1123" s="462">
        <f>'CAP previous'!C21</f>
        <v>0</v>
      </c>
      <c r="AB1123" s="462">
        <f>'CAP previous'!O21</f>
        <v>0</v>
      </c>
    </row>
    <row r="1124" spans="1:28" s="461" customFormat="1" ht="14.65" hidden="1" customHeight="1" x14ac:dyDescent="0.3">
      <c r="A1124" s="477"/>
      <c r="B1124" s="588" t="str">
        <f>IF('CAP previous'!A22&lt;&gt;"",'CAP previous'!A22,"")</f>
        <v/>
      </c>
      <c r="C1124" s="993" t="str">
        <f>IF('CAP previous'!D22&lt;&gt;"",'CAP previous'!D22,"")</f>
        <v/>
      </c>
      <c r="D1124" s="994"/>
      <c r="E1124" s="993" t="str">
        <f>IF('CAP previous'!G22&lt;&gt;"",'CAP previous'!G22,"")</f>
        <v/>
      </c>
      <c r="F1124" s="995"/>
      <c r="G1124" s="994"/>
      <c r="Z1124" s="472" t="str">
        <f t="shared" si="51"/>
        <v>Hide</v>
      </c>
      <c r="AA1124" s="462">
        <f>'CAP previous'!C22</f>
        <v>0</v>
      </c>
      <c r="AB1124" s="462">
        <f>'CAP previous'!O22</f>
        <v>0</v>
      </c>
    </row>
    <row r="1125" spans="1:28" s="461" customFormat="1" ht="14.65" hidden="1" customHeight="1" x14ac:dyDescent="0.3">
      <c r="A1125" s="477"/>
      <c r="B1125" s="588" t="str">
        <f>IF('CAP previous'!A23&lt;&gt;"",'CAP previous'!A23,"")</f>
        <v/>
      </c>
      <c r="C1125" s="993" t="str">
        <f>IF('CAP previous'!D23&lt;&gt;"",'CAP previous'!D23,"")</f>
        <v/>
      </c>
      <c r="D1125" s="994"/>
      <c r="E1125" s="993" t="str">
        <f>IF('CAP previous'!G23&lt;&gt;"",'CAP previous'!G23,"")</f>
        <v/>
      </c>
      <c r="F1125" s="995"/>
      <c r="G1125" s="994"/>
      <c r="Z1125" s="472" t="str">
        <f t="shared" si="51"/>
        <v>Hide</v>
      </c>
      <c r="AA1125" s="462">
        <f>'CAP previous'!C23</f>
        <v>0</v>
      </c>
      <c r="AB1125" s="462">
        <f>'CAP previous'!O23</f>
        <v>0</v>
      </c>
    </row>
    <row r="1126" spans="1:28" s="461" customFormat="1" ht="14.65" hidden="1" customHeight="1" x14ac:dyDescent="0.3">
      <c r="A1126" s="477"/>
      <c r="B1126" s="588" t="str">
        <f>IF('CAP previous'!A24&lt;&gt;"",'CAP previous'!A24,"")</f>
        <v/>
      </c>
      <c r="C1126" s="993" t="str">
        <f>IF('CAP previous'!D24&lt;&gt;"",'CAP previous'!D24,"")</f>
        <v/>
      </c>
      <c r="D1126" s="994"/>
      <c r="E1126" s="993" t="str">
        <f>IF('CAP previous'!G24&lt;&gt;"",'CAP previous'!G24,"")</f>
        <v/>
      </c>
      <c r="F1126" s="995"/>
      <c r="G1126" s="994"/>
      <c r="Z1126" s="472" t="str">
        <f t="shared" si="51"/>
        <v>Hide</v>
      </c>
      <c r="AA1126" s="462">
        <f>'CAP previous'!C24</f>
        <v>0</v>
      </c>
      <c r="AB1126" s="462">
        <f>'CAP previous'!O24</f>
        <v>0</v>
      </c>
    </row>
    <row r="1127" spans="1:28" s="461" customFormat="1" ht="14.65" hidden="1" customHeight="1" x14ac:dyDescent="0.3">
      <c r="A1127" s="477"/>
      <c r="B1127" s="588" t="str">
        <f>IF('CAP previous'!A25&lt;&gt;"",'CAP previous'!A25,"")</f>
        <v/>
      </c>
      <c r="C1127" s="993" t="str">
        <f>IF('CAP previous'!D25&lt;&gt;"",'CAP previous'!D25,"")</f>
        <v/>
      </c>
      <c r="D1127" s="994"/>
      <c r="E1127" s="993" t="str">
        <f>IF('CAP previous'!G25&lt;&gt;"",'CAP previous'!G25,"")</f>
        <v/>
      </c>
      <c r="F1127" s="995"/>
      <c r="G1127" s="994"/>
      <c r="Z1127" s="472" t="str">
        <f t="shared" si="51"/>
        <v>Hide</v>
      </c>
      <c r="AA1127" s="462">
        <f>'CAP previous'!C25</f>
        <v>0</v>
      </c>
      <c r="AB1127" s="462">
        <f>'CAP previous'!O25</f>
        <v>0</v>
      </c>
    </row>
    <row r="1128" spans="1:28" s="461" customFormat="1" ht="14.65" hidden="1" customHeight="1" x14ac:dyDescent="0.3">
      <c r="A1128" s="477"/>
      <c r="B1128" s="588" t="str">
        <f>IF('CAP previous'!A26&lt;&gt;"",'CAP previous'!A26,"")</f>
        <v/>
      </c>
      <c r="C1128" s="993" t="str">
        <f>IF('CAP previous'!D26&lt;&gt;"",'CAP previous'!D26,"")</f>
        <v/>
      </c>
      <c r="D1128" s="994"/>
      <c r="E1128" s="993" t="str">
        <f>IF('CAP previous'!G26&lt;&gt;"",'CAP previous'!G26,"")</f>
        <v/>
      </c>
      <c r="F1128" s="995"/>
      <c r="G1128" s="994"/>
      <c r="Z1128" s="472" t="str">
        <f t="shared" si="51"/>
        <v>Hide</v>
      </c>
      <c r="AA1128" s="462">
        <f>'CAP previous'!C26</f>
        <v>0</v>
      </c>
      <c r="AB1128" s="462">
        <f>'CAP previous'!O26</f>
        <v>0</v>
      </c>
    </row>
    <row r="1129" spans="1:28" s="461" customFormat="1" ht="14.65" hidden="1" customHeight="1" x14ac:dyDescent="0.3">
      <c r="A1129" s="477"/>
      <c r="B1129" s="588" t="str">
        <f>IF('CAP previous'!A27&lt;&gt;"",'CAP previous'!A27,"")</f>
        <v/>
      </c>
      <c r="C1129" s="993" t="str">
        <f>IF('CAP previous'!D27&lt;&gt;"",'CAP previous'!D27,"")</f>
        <v/>
      </c>
      <c r="D1129" s="994"/>
      <c r="E1129" s="993" t="str">
        <f>IF('CAP previous'!G27&lt;&gt;"",'CAP previous'!G27,"")</f>
        <v/>
      </c>
      <c r="F1129" s="995"/>
      <c r="G1129" s="994"/>
      <c r="Z1129" s="472" t="str">
        <f t="shared" si="51"/>
        <v>Hide</v>
      </c>
      <c r="AA1129" s="462">
        <f>'CAP previous'!C27</f>
        <v>0</v>
      </c>
      <c r="AB1129" s="462">
        <f>'CAP previous'!O27</f>
        <v>0</v>
      </c>
    </row>
    <row r="1130" spans="1:28" s="461" customFormat="1" ht="14.65" hidden="1" customHeight="1" x14ac:dyDescent="0.3">
      <c r="A1130" s="477"/>
      <c r="B1130" s="588" t="str">
        <f>IF('CAP previous'!A28&lt;&gt;"",'CAP previous'!A28,"")</f>
        <v/>
      </c>
      <c r="C1130" s="993" t="str">
        <f>IF('CAP previous'!D28&lt;&gt;"",'CAP previous'!D28,"")</f>
        <v/>
      </c>
      <c r="D1130" s="994"/>
      <c r="E1130" s="993" t="str">
        <f>IF('CAP previous'!G28&lt;&gt;"",'CAP previous'!G28,"")</f>
        <v/>
      </c>
      <c r="F1130" s="995"/>
      <c r="G1130" s="994"/>
      <c r="Z1130" s="472" t="str">
        <f t="shared" si="51"/>
        <v>Hide</v>
      </c>
      <c r="AA1130" s="462">
        <f>'CAP previous'!C28</f>
        <v>0</v>
      </c>
      <c r="AB1130" s="462">
        <f>'CAP previous'!O28</f>
        <v>0</v>
      </c>
    </row>
    <row r="1131" spans="1:28" s="461" customFormat="1" ht="14.65" hidden="1" customHeight="1" x14ac:dyDescent="0.3">
      <c r="A1131" s="477"/>
      <c r="B1131" s="588" t="str">
        <f>IF('CAP previous'!A29&lt;&gt;"",'CAP previous'!A29,"")</f>
        <v/>
      </c>
      <c r="C1131" s="993" t="str">
        <f>IF('CAP previous'!D29&lt;&gt;"",'CAP previous'!D29,"")</f>
        <v/>
      </c>
      <c r="D1131" s="994"/>
      <c r="E1131" s="993" t="str">
        <f>IF('CAP previous'!G29&lt;&gt;"",'CAP previous'!G29,"")</f>
        <v/>
      </c>
      <c r="F1131" s="995"/>
      <c r="G1131" s="994"/>
      <c r="Z1131" s="472" t="str">
        <f t="shared" si="51"/>
        <v>Hide</v>
      </c>
      <c r="AA1131" s="462">
        <f>'CAP previous'!C29</f>
        <v>0</v>
      </c>
      <c r="AB1131" s="462">
        <f>'CAP previous'!O29</f>
        <v>0</v>
      </c>
    </row>
    <row r="1132" spans="1:28" s="461" customFormat="1" ht="14.65" hidden="1" customHeight="1" x14ac:dyDescent="0.3">
      <c r="A1132" s="477"/>
      <c r="B1132" s="588" t="str">
        <f>IF('CAP previous'!A30&lt;&gt;"",'CAP previous'!A30,"")</f>
        <v/>
      </c>
      <c r="C1132" s="993" t="str">
        <f>IF('CAP previous'!D30&lt;&gt;"",'CAP previous'!D30,"")</f>
        <v/>
      </c>
      <c r="D1132" s="994"/>
      <c r="E1132" s="993" t="str">
        <f>IF('CAP previous'!G30&lt;&gt;"",'CAP previous'!G30,"")</f>
        <v/>
      </c>
      <c r="F1132" s="995"/>
      <c r="G1132" s="994"/>
      <c r="Z1132" s="472" t="str">
        <f t="shared" si="51"/>
        <v>Hide</v>
      </c>
      <c r="AA1132" s="462">
        <f>'CAP previous'!C30</f>
        <v>0</v>
      </c>
      <c r="AB1132" s="462">
        <f>'CAP previous'!O30</f>
        <v>0</v>
      </c>
    </row>
    <row r="1133" spans="1:28" s="461" customFormat="1" ht="14.65" hidden="1" customHeight="1" x14ac:dyDescent="0.3">
      <c r="A1133" s="477"/>
      <c r="B1133" s="588" t="str">
        <f>IF('CAP previous'!A31&lt;&gt;"",'CAP previous'!A31,"")</f>
        <v/>
      </c>
      <c r="C1133" s="993" t="str">
        <f>IF('CAP previous'!D31&lt;&gt;"",'CAP previous'!D31,"")</f>
        <v/>
      </c>
      <c r="D1133" s="994"/>
      <c r="E1133" s="993" t="str">
        <f>IF('CAP previous'!G31&lt;&gt;"",'CAP previous'!G31,"")</f>
        <v/>
      </c>
      <c r="F1133" s="995"/>
      <c r="G1133" s="994"/>
      <c r="Z1133" s="472" t="str">
        <f t="shared" si="51"/>
        <v>Hide</v>
      </c>
      <c r="AA1133" s="462">
        <f>'CAP previous'!C31</f>
        <v>0</v>
      </c>
      <c r="AB1133" s="462">
        <f>'CAP previous'!O31</f>
        <v>0</v>
      </c>
    </row>
    <row r="1134" spans="1:28" s="461" customFormat="1" ht="14.65" hidden="1" customHeight="1" x14ac:dyDescent="0.3">
      <c r="A1134" s="477"/>
      <c r="B1134" s="588" t="str">
        <f>IF('CAP previous'!A32&lt;&gt;"",'CAP previous'!A32,"")</f>
        <v/>
      </c>
      <c r="C1134" s="993" t="str">
        <f>IF('CAP previous'!D32&lt;&gt;"",'CAP previous'!D32,"")</f>
        <v/>
      </c>
      <c r="D1134" s="994"/>
      <c r="E1134" s="993" t="str">
        <f>IF('CAP previous'!G32&lt;&gt;"",'CAP previous'!G32,"")</f>
        <v/>
      </c>
      <c r="F1134" s="995"/>
      <c r="G1134" s="994"/>
      <c r="Z1134" s="472" t="str">
        <f t="shared" si="51"/>
        <v>Hide</v>
      </c>
      <c r="AA1134" s="462">
        <f>'CAP previous'!C32</f>
        <v>0</v>
      </c>
      <c r="AB1134" s="462">
        <f>'CAP previous'!O32</f>
        <v>0</v>
      </c>
    </row>
    <row r="1135" spans="1:28" s="461" customFormat="1" ht="14.65" hidden="1" customHeight="1" x14ac:dyDescent="0.3">
      <c r="A1135" s="477"/>
      <c r="B1135" s="588" t="str">
        <f>IF('CAP previous'!A33&lt;&gt;"",'CAP previous'!A33,"")</f>
        <v/>
      </c>
      <c r="C1135" s="993" t="str">
        <f>IF('CAP previous'!D33&lt;&gt;"",'CAP previous'!D33,"")</f>
        <v/>
      </c>
      <c r="D1135" s="994"/>
      <c r="E1135" s="993" t="str">
        <f>IF('CAP previous'!G33&lt;&gt;"",'CAP previous'!G33,"")</f>
        <v/>
      </c>
      <c r="F1135" s="995"/>
      <c r="G1135" s="994"/>
      <c r="Z1135" s="472" t="str">
        <f t="shared" si="51"/>
        <v>Hide</v>
      </c>
      <c r="AA1135" s="462">
        <f>'CAP previous'!C33</f>
        <v>0</v>
      </c>
      <c r="AB1135" s="462">
        <f>'CAP previous'!O33</f>
        <v>0</v>
      </c>
    </row>
    <row r="1136" spans="1:28" s="461" customFormat="1" ht="14.65" hidden="1" customHeight="1" x14ac:dyDescent="0.3">
      <c r="A1136" s="477"/>
      <c r="B1136" s="588" t="str">
        <f>IF('CAP previous'!A34&lt;&gt;"",'CAP previous'!A34,"")</f>
        <v/>
      </c>
      <c r="C1136" s="993" t="str">
        <f>IF('CAP previous'!D34&lt;&gt;"",'CAP previous'!D34,"")</f>
        <v/>
      </c>
      <c r="D1136" s="994"/>
      <c r="E1136" s="993" t="str">
        <f>IF('CAP previous'!G34&lt;&gt;"",'CAP previous'!G34,"")</f>
        <v/>
      </c>
      <c r="F1136" s="995"/>
      <c r="G1136" s="994"/>
      <c r="Z1136" s="472" t="str">
        <f t="shared" si="51"/>
        <v>Hide</v>
      </c>
      <c r="AA1136" s="462">
        <f>'CAP previous'!C34</f>
        <v>0</v>
      </c>
      <c r="AB1136" s="462">
        <f>'CAP previous'!O34</f>
        <v>0</v>
      </c>
    </row>
    <row r="1137" spans="1:28" s="461" customFormat="1" ht="14.65" hidden="1" customHeight="1" x14ac:dyDescent="0.3">
      <c r="A1137" s="477"/>
      <c r="B1137" s="588" t="str">
        <f>IF('CAP previous'!A35&lt;&gt;"",'CAP previous'!A35,"")</f>
        <v/>
      </c>
      <c r="C1137" s="993" t="str">
        <f>IF('CAP previous'!D35&lt;&gt;"",'CAP previous'!D35,"")</f>
        <v/>
      </c>
      <c r="D1137" s="994"/>
      <c r="E1137" s="993" t="str">
        <f>IF('CAP previous'!G35&lt;&gt;"",'CAP previous'!G35,"")</f>
        <v/>
      </c>
      <c r="F1137" s="995"/>
      <c r="G1137" s="994"/>
      <c r="Z1137" s="472" t="str">
        <f t="shared" si="51"/>
        <v>Hide</v>
      </c>
      <c r="AA1137" s="462">
        <f>'CAP previous'!C35</f>
        <v>0</v>
      </c>
      <c r="AB1137" s="462">
        <f>'CAP previous'!O35</f>
        <v>0</v>
      </c>
    </row>
    <row r="1138" spans="1:28" s="461" customFormat="1" ht="14.65" hidden="1" customHeight="1" x14ac:dyDescent="0.3">
      <c r="A1138" s="477"/>
      <c r="B1138" s="588" t="str">
        <f>IF('CAP previous'!A36&lt;&gt;"",'CAP previous'!A36,"")</f>
        <v/>
      </c>
      <c r="C1138" s="993" t="str">
        <f>IF('CAP previous'!D36&lt;&gt;"",'CAP previous'!D36,"")</f>
        <v/>
      </c>
      <c r="D1138" s="994"/>
      <c r="E1138" s="993" t="str">
        <f>IF('CAP previous'!G36&lt;&gt;"",'CAP previous'!G36,"")</f>
        <v/>
      </c>
      <c r="F1138" s="995"/>
      <c r="G1138" s="994"/>
      <c r="Z1138" s="472" t="str">
        <f t="shared" si="51"/>
        <v>Hide</v>
      </c>
      <c r="AA1138" s="462">
        <f>'CAP previous'!C36</f>
        <v>0</v>
      </c>
      <c r="AB1138" s="462">
        <f>'CAP previous'!O36</f>
        <v>0</v>
      </c>
    </row>
    <row r="1139" spans="1:28" s="461" customFormat="1" ht="14.65" hidden="1" customHeight="1" x14ac:dyDescent="0.3">
      <c r="A1139" s="477"/>
      <c r="B1139" s="588" t="str">
        <f>IF('CAP previous'!A37&lt;&gt;"",'CAP previous'!A37,"")</f>
        <v/>
      </c>
      <c r="C1139" s="993" t="str">
        <f>IF('CAP previous'!D37&lt;&gt;"",'CAP previous'!D37,"")</f>
        <v/>
      </c>
      <c r="D1139" s="994"/>
      <c r="E1139" s="993" t="str">
        <f>IF('CAP previous'!G37&lt;&gt;"",'CAP previous'!G37,"")</f>
        <v/>
      </c>
      <c r="F1139" s="995"/>
      <c r="G1139" s="994"/>
      <c r="Z1139" s="472" t="str">
        <f t="shared" si="51"/>
        <v>Hide</v>
      </c>
      <c r="AA1139" s="462">
        <f>'CAP previous'!C37</f>
        <v>0</v>
      </c>
      <c r="AB1139" s="462">
        <f>'CAP previous'!O37</f>
        <v>0</v>
      </c>
    </row>
    <row r="1140" spans="1:28" s="461" customFormat="1" ht="14.65" hidden="1" customHeight="1" x14ac:dyDescent="0.3">
      <c r="A1140" s="477"/>
      <c r="B1140" s="588" t="str">
        <f>IF('CAP previous'!A38&lt;&gt;"",'CAP previous'!A38,"")</f>
        <v/>
      </c>
      <c r="C1140" s="993" t="str">
        <f>IF('CAP previous'!D38&lt;&gt;"",'CAP previous'!D38,"")</f>
        <v/>
      </c>
      <c r="D1140" s="994"/>
      <c r="E1140" s="993" t="str">
        <f>IF('CAP previous'!G38&lt;&gt;"",'CAP previous'!G38,"")</f>
        <v/>
      </c>
      <c r="F1140" s="995"/>
      <c r="G1140" s="994"/>
      <c r="Z1140" s="472" t="str">
        <f t="shared" si="51"/>
        <v>Hide</v>
      </c>
      <c r="AA1140" s="462">
        <f>'CAP previous'!C38</f>
        <v>0</v>
      </c>
      <c r="AB1140" s="462">
        <f>'CAP previous'!O38</f>
        <v>0</v>
      </c>
    </row>
    <row r="1141" spans="1:28" s="461" customFormat="1" ht="14.65" hidden="1" customHeight="1" x14ac:dyDescent="0.3">
      <c r="A1141" s="477"/>
      <c r="B1141" s="588" t="str">
        <f>IF('CAP previous'!A39&lt;&gt;"",'CAP previous'!A39,"")</f>
        <v/>
      </c>
      <c r="C1141" s="993" t="str">
        <f>IF('CAP previous'!D39&lt;&gt;"",'CAP previous'!D39,"")</f>
        <v/>
      </c>
      <c r="D1141" s="994"/>
      <c r="E1141" s="993" t="str">
        <f>IF('CAP previous'!G39&lt;&gt;"",'CAP previous'!G39,"")</f>
        <v/>
      </c>
      <c r="F1141" s="995"/>
      <c r="G1141" s="994"/>
      <c r="Z1141" s="472" t="str">
        <f t="shared" si="51"/>
        <v>Hide</v>
      </c>
      <c r="AA1141" s="462">
        <f>'CAP previous'!C39</f>
        <v>0</v>
      </c>
      <c r="AB1141" s="462">
        <f>'CAP previous'!O39</f>
        <v>0</v>
      </c>
    </row>
    <row r="1142" spans="1:28" s="461" customFormat="1" ht="14.65" hidden="1" customHeight="1" x14ac:dyDescent="0.3">
      <c r="A1142" s="477"/>
      <c r="B1142" s="588" t="str">
        <f>IF('CAP previous'!A40&lt;&gt;"",'CAP previous'!A40,"")</f>
        <v/>
      </c>
      <c r="C1142" s="993" t="str">
        <f>IF('CAP previous'!D40&lt;&gt;"",'CAP previous'!D40,"")</f>
        <v/>
      </c>
      <c r="D1142" s="994"/>
      <c r="E1142" s="993" t="str">
        <f>IF('CAP previous'!G40&lt;&gt;"",'CAP previous'!G40,"")</f>
        <v/>
      </c>
      <c r="F1142" s="995"/>
      <c r="G1142" s="994"/>
      <c r="Z1142" s="472" t="str">
        <f t="shared" si="51"/>
        <v>Hide</v>
      </c>
      <c r="AA1142" s="462">
        <f>'CAP previous'!C40</f>
        <v>0</v>
      </c>
      <c r="AB1142" s="462">
        <f>'CAP previous'!O40</f>
        <v>0</v>
      </c>
    </row>
    <row r="1143" spans="1:28" s="461" customFormat="1" ht="14.65" hidden="1" customHeight="1" x14ac:dyDescent="0.3">
      <c r="A1143" s="477"/>
      <c r="B1143" s="588" t="str">
        <f>IF('CAP previous'!A41&lt;&gt;"",'CAP previous'!A41,"")</f>
        <v/>
      </c>
      <c r="C1143" s="993" t="str">
        <f>IF('CAP previous'!D41&lt;&gt;"",'CAP previous'!D41,"")</f>
        <v/>
      </c>
      <c r="D1143" s="994"/>
      <c r="E1143" s="993" t="str">
        <f>IF('CAP previous'!G41&lt;&gt;"",'CAP previous'!G41,"")</f>
        <v/>
      </c>
      <c r="F1143" s="995"/>
      <c r="G1143" s="994"/>
      <c r="Z1143" s="472" t="str">
        <f t="shared" si="51"/>
        <v>Hide</v>
      </c>
      <c r="AA1143" s="462">
        <f>'CAP previous'!C41</f>
        <v>0</v>
      </c>
      <c r="AB1143" s="462">
        <f>'CAP previous'!O41</f>
        <v>0</v>
      </c>
    </row>
    <row r="1144" spans="1:28" s="461" customFormat="1" ht="14.65" hidden="1" customHeight="1" x14ac:dyDescent="0.3">
      <c r="A1144" s="477"/>
      <c r="B1144" s="588" t="str">
        <f>IF('CAP previous'!A42&lt;&gt;"",'CAP previous'!A42,"")</f>
        <v/>
      </c>
      <c r="C1144" s="993" t="str">
        <f>IF('CAP previous'!D42&lt;&gt;"",'CAP previous'!D42,"")</f>
        <v/>
      </c>
      <c r="D1144" s="994"/>
      <c r="E1144" s="993" t="str">
        <f>IF('CAP previous'!G42&lt;&gt;"",'CAP previous'!G42,"")</f>
        <v/>
      </c>
      <c r="F1144" s="995"/>
      <c r="G1144" s="994"/>
      <c r="Z1144" s="472" t="str">
        <f t="shared" si="51"/>
        <v>Hide</v>
      </c>
      <c r="AA1144" s="462">
        <f>'CAP previous'!C42</f>
        <v>0</v>
      </c>
      <c r="AB1144" s="462">
        <f>'CAP previous'!O42</f>
        <v>0</v>
      </c>
    </row>
    <row r="1145" spans="1:28" s="461" customFormat="1" ht="14.65" hidden="1" customHeight="1" x14ac:dyDescent="0.3">
      <c r="A1145" s="477"/>
      <c r="B1145" s="588" t="str">
        <f>IF('CAP previous'!A43&lt;&gt;"",'CAP previous'!A43,"")</f>
        <v/>
      </c>
      <c r="C1145" s="993" t="str">
        <f>IF('CAP previous'!D43&lt;&gt;"",'CAP previous'!D43,"")</f>
        <v/>
      </c>
      <c r="D1145" s="994"/>
      <c r="E1145" s="993" t="str">
        <f>IF('CAP previous'!G43&lt;&gt;"",'CAP previous'!G43,"")</f>
        <v/>
      </c>
      <c r="F1145" s="995"/>
      <c r="G1145" s="994"/>
      <c r="Z1145" s="472" t="str">
        <f t="shared" si="51"/>
        <v>Hide</v>
      </c>
      <c r="AA1145" s="462">
        <f>'CAP previous'!C43</f>
        <v>0</v>
      </c>
      <c r="AB1145" s="462">
        <f>'CAP previous'!O43</f>
        <v>0</v>
      </c>
    </row>
    <row r="1146" spans="1:28" s="461" customFormat="1" ht="14.65" hidden="1" customHeight="1" x14ac:dyDescent="0.3">
      <c r="A1146" s="477"/>
      <c r="B1146" s="588" t="str">
        <f>IF('CAP previous'!A44&lt;&gt;"",'CAP previous'!A44,"")</f>
        <v/>
      </c>
      <c r="C1146" s="993" t="str">
        <f>IF('CAP previous'!D44&lt;&gt;"",'CAP previous'!D44,"")</f>
        <v/>
      </c>
      <c r="D1146" s="994"/>
      <c r="E1146" s="993" t="str">
        <f>IF('CAP previous'!G44&lt;&gt;"",'CAP previous'!G44,"")</f>
        <v/>
      </c>
      <c r="F1146" s="995"/>
      <c r="G1146" s="994"/>
      <c r="Z1146" s="472" t="str">
        <f t="shared" si="51"/>
        <v>Hide</v>
      </c>
      <c r="AA1146" s="462">
        <f>'CAP previous'!C44</f>
        <v>0</v>
      </c>
      <c r="AB1146" s="462">
        <f>'CAP previous'!O44</f>
        <v>0</v>
      </c>
    </row>
    <row r="1147" spans="1:28" s="461" customFormat="1" ht="14.65" hidden="1" customHeight="1" x14ac:dyDescent="0.3">
      <c r="A1147" s="477"/>
      <c r="B1147" s="588" t="str">
        <f>IF('CAP previous'!A45&lt;&gt;"",'CAP previous'!A45,"")</f>
        <v/>
      </c>
      <c r="C1147" s="993" t="str">
        <f>IF('CAP previous'!D45&lt;&gt;"",'CAP previous'!D45,"")</f>
        <v/>
      </c>
      <c r="D1147" s="994"/>
      <c r="E1147" s="993" t="str">
        <f>IF('CAP previous'!G45&lt;&gt;"",'CAP previous'!G45,"")</f>
        <v/>
      </c>
      <c r="F1147" s="995"/>
      <c r="G1147" s="994"/>
      <c r="Z1147" s="472" t="str">
        <f t="shared" si="51"/>
        <v>Hide</v>
      </c>
      <c r="AA1147" s="462">
        <f>'CAP previous'!C45</f>
        <v>0</v>
      </c>
      <c r="AB1147" s="462">
        <f>'CAP previous'!O45</f>
        <v>0</v>
      </c>
    </row>
    <row r="1148" spans="1:28" s="461" customFormat="1" ht="14.65" hidden="1" customHeight="1" x14ac:dyDescent="0.3">
      <c r="A1148" s="477"/>
      <c r="B1148" s="588" t="str">
        <f>IF('CAP previous'!A46&lt;&gt;"",'CAP previous'!A46,"")</f>
        <v/>
      </c>
      <c r="C1148" s="993" t="str">
        <f>IF('CAP previous'!D46&lt;&gt;"",'CAP previous'!D46,"")</f>
        <v/>
      </c>
      <c r="D1148" s="994"/>
      <c r="E1148" s="993" t="str">
        <f>IF('CAP previous'!G46&lt;&gt;"",'CAP previous'!G46,"")</f>
        <v/>
      </c>
      <c r="F1148" s="995"/>
      <c r="G1148" s="994"/>
      <c r="Z1148" s="472" t="str">
        <f t="shared" si="51"/>
        <v>Hide</v>
      </c>
      <c r="AA1148" s="462">
        <f>'CAP previous'!C46</f>
        <v>0</v>
      </c>
      <c r="AB1148" s="462">
        <f>'CAP previous'!O46</f>
        <v>0</v>
      </c>
    </row>
    <row r="1149" spans="1:28" s="461" customFormat="1" ht="14.65" hidden="1" customHeight="1" x14ac:dyDescent="0.3">
      <c r="A1149" s="477"/>
      <c r="B1149" s="588" t="str">
        <f>IF('CAP previous'!A47&lt;&gt;"",'CAP previous'!A47,"")</f>
        <v/>
      </c>
      <c r="C1149" s="993" t="str">
        <f>IF('CAP previous'!D47&lt;&gt;"",'CAP previous'!D47,"")</f>
        <v/>
      </c>
      <c r="D1149" s="994"/>
      <c r="E1149" s="993" t="str">
        <f>IF('CAP previous'!G47&lt;&gt;"",'CAP previous'!G47,"")</f>
        <v/>
      </c>
      <c r="F1149" s="995"/>
      <c r="G1149" s="994"/>
      <c r="Z1149" s="472" t="str">
        <f t="shared" si="51"/>
        <v>Hide</v>
      </c>
      <c r="AA1149" s="462">
        <f>'CAP previous'!C47</f>
        <v>0</v>
      </c>
      <c r="AB1149" s="462">
        <f>'CAP previous'!O47</f>
        <v>0</v>
      </c>
    </row>
    <row r="1150" spans="1:28" s="461" customFormat="1" ht="14.65" hidden="1" customHeight="1" x14ac:dyDescent="0.3">
      <c r="A1150" s="477"/>
      <c r="B1150" s="588" t="str">
        <f>IF('CAP previous'!A48&lt;&gt;"",'CAP previous'!A48,"")</f>
        <v/>
      </c>
      <c r="C1150" s="993" t="str">
        <f>IF('CAP previous'!D48&lt;&gt;"",'CAP previous'!D48,"")</f>
        <v/>
      </c>
      <c r="D1150" s="994"/>
      <c r="E1150" s="993" t="str">
        <f>IF('CAP previous'!G48&lt;&gt;"",'CAP previous'!G48,"")</f>
        <v/>
      </c>
      <c r="F1150" s="995"/>
      <c r="G1150" s="994"/>
      <c r="Z1150" s="472" t="str">
        <f t="shared" si="51"/>
        <v>Hide</v>
      </c>
      <c r="AA1150" s="462">
        <f>'CAP previous'!C48</f>
        <v>0</v>
      </c>
      <c r="AB1150" s="462">
        <f>'CAP previous'!O48</f>
        <v>0</v>
      </c>
    </row>
    <row r="1151" spans="1:28" s="461" customFormat="1" ht="14.65" hidden="1" customHeight="1" x14ac:dyDescent="0.3">
      <c r="A1151" s="477"/>
      <c r="B1151" s="588" t="str">
        <f>IF('CAP previous'!A49&lt;&gt;"",'CAP previous'!A49,"")</f>
        <v/>
      </c>
      <c r="C1151" s="993" t="str">
        <f>IF('CAP previous'!D49&lt;&gt;"",'CAP previous'!D49,"")</f>
        <v/>
      </c>
      <c r="D1151" s="994"/>
      <c r="E1151" s="993" t="str">
        <f>IF('CAP previous'!G49&lt;&gt;"",'CAP previous'!G49,"")</f>
        <v/>
      </c>
      <c r="F1151" s="995"/>
      <c r="G1151" s="994"/>
      <c r="Z1151" s="472" t="str">
        <f t="shared" si="51"/>
        <v>Hide</v>
      </c>
      <c r="AA1151" s="462">
        <f>'CAP previous'!C49</f>
        <v>0</v>
      </c>
      <c r="AB1151" s="462">
        <f>'CAP previous'!O49</f>
        <v>0</v>
      </c>
    </row>
    <row r="1152" spans="1:28" s="461" customFormat="1" ht="14.65" hidden="1" customHeight="1" x14ac:dyDescent="0.3">
      <c r="A1152" s="477"/>
      <c r="B1152" s="588" t="str">
        <f>IF('CAP previous'!A50&lt;&gt;"",'CAP previous'!A50,"")</f>
        <v/>
      </c>
      <c r="C1152" s="993" t="str">
        <f>IF('CAP previous'!D50&lt;&gt;"",'CAP previous'!D50,"")</f>
        <v/>
      </c>
      <c r="D1152" s="994"/>
      <c r="E1152" s="993" t="str">
        <f>IF('CAP previous'!G50&lt;&gt;"",'CAP previous'!G50,"")</f>
        <v/>
      </c>
      <c r="F1152" s="995"/>
      <c r="G1152" s="994"/>
      <c r="Z1152" s="472" t="str">
        <f t="shared" si="51"/>
        <v>Hide</v>
      </c>
      <c r="AA1152" s="462">
        <f>'CAP previous'!C50</f>
        <v>0</v>
      </c>
      <c r="AB1152" s="462">
        <f>'CAP previous'!O50</f>
        <v>0</v>
      </c>
    </row>
    <row r="1153" spans="1:28" s="461" customFormat="1" ht="14.65" hidden="1" customHeight="1" x14ac:dyDescent="0.3">
      <c r="A1153" s="477"/>
      <c r="B1153" s="588" t="str">
        <f>IF('CAP previous'!A51&lt;&gt;"",'CAP previous'!A51,"")</f>
        <v/>
      </c>
      <c r="C1153" s="993" t="str">
        <f>IF('CAP previous'!D51&lt;&gt;"",'CAP previous'!D51,"")</f>
        <v/>
      </c>
      <c r="D1153" s="994"/>
      <c r="E1153" s="993" t="str">
        <f>IF('CAP previous'!G51&lt;&gt;"",'CAP previous'!G51,"")</f>
        <v/>
      </c>
      <c r="F1153" s="995"/>
      <c r="G1153" s="994"/>
      <c r="Z1153" s="472" t="str">
        <f t="shared" si="51"/>
        <v>Hide</v>
      </c>
      <c r="AA1153" s="462">
        <f>'CAP previous'!C51</f>
        <v>0</v>
      </c>
      <c r="AB1153" s="462">
        <f>'CAP previous'!O51</f>
        <v>0</v>
      </c>
    </row>
    <row r="1154" spans="1:28" s="461" customFormat="1" ht="14.65" hidden="1" customHeight="1" x14ac:dyDescent="0.3">
      <c r="A1154" s="477"/>
      <c r="B1154" s="588" t="str">
        <f>IF('CAP previous'!A52&lt;&gt;"",'CAP previous'!A52,"")</f>
        <v/>
      </c>
      <c r="C1154" s="993" t="str">
        <f>IF('CAP previous'!D52&lt;&gt;"",'CAP previous'!D52,"")</f>
        <v/>
      </c>
      <c r="D1154" s="994"/>
      <c r="E1154" s="993" t="str">
        <f>IF('CAP previous'!G52&lt;&gt;"",'CAP previous'!G52,"")</f>
        <v/>
      </c>
      <c r="F1154" s="995"/>
      <c r="G1154" s="994"/>
      <c r="Z1154" s="472" t="str">
        <f t="shared" si="51"/>
        <v>Hide</v>
      </c>
      <c r="AA1154" s="462">
        <f>'CAP previous'!C52</f>
        <v>0</v>
      </c>
      <c r="AB1154" s="462">
        <f>'CAP previous'!O52</f>
        <v>0</v>
      </c>
    </row>
    <row r="1155" spans="1:28" s="461" customFormat="1" ht="14.65" hidden="1" customHeight="1" x14ac:dyDescent="0.3">
      <c r="A1155" s="477"/>
      <c r="B1155" s="588" t="str">
        <f>IF('CAP previous'!A53&lt;&gt;"",'CAP previous'!A53,"")</f>
        <v/>
      </c>
      <c r="C1155" s="993" t="str">
        <f>IF('CAP previous'!D53&lt;&gt;"",'CAP previous'!D53,"")</f>
        <v/>
      </c>
      <c r="D1155" s="994"/>
      <c r="E1155" s="993" t="str">
        <f>IF('CAP previous'!G53&lt;&gt;"",'CAP previous'!G53,"")</f>
        <v/>
      </c>
      <c r="F1155" s="995"/>
      <c r="G1155" s="994"/>
      <c r="Z1155" s="472" t="str">
        <f t="shared" si="51"/>
        <v>Hide</v>
      </c>
      <c r="AA1155" s="462">
        <f>'CAP previous'!C53</f>
        <v>0</v>
      </c>
      <c r="AB1155" s="462">
        <f>'CAP previous'!O53</f>
        <v>0</v>
      </c>
    </row>
    <row r="1156" spans="1:28" s="461" customFormat="1" ht="14.65" hidden="1" customHeight="1" x14ac:dyDescent="0.3">
      <c r="A1156" s="477"/>
      <c r="B1156" s="588" t="str">
        <f>IF('CAP previous'!A54&lt;&gt;"",'CAP previous'!A54,"")</f>
        <v/>
      </c>
      <c r="C1156" s="993" t="str">
        <f>IF('CAP previous'!D54&lt;&gt;"",'CAP previous'!D54,"")</f>
        <v/>
      </c>
      <c r="D1156" s="994"/>
      <c r="E1156" s="993" t="str">
        <f>IF('CAP previous'!G54&lt;&gt;"",'CAP previous'!G54,"")</f>
        <v/>
      </c>
      <c r="F1156" s="995"/>
      <c r="G1156" s="994"/>
      <c r="Z1156" s="472" t="str">
        <f t="shared" si="51"/>
        <v>Hide</v>
      </c>
      <c r="AA1156" s="462">
        <f>'CAP previous'!C54</f>
        <v>0</v>
      </c>
      <c r="AB1156" s="462">
        <f>'CAP previous'!O54</f>
        <v>0</v>
      </c>
    </row>
    <row r="1157" spans="1:28" s="461" customFormat="1" ht="14.65" hidden="1" customHeight="1" x14ac:dyDescent="0.3">
      <c r="A1157" s="477"/>
      <c r="B1157" s="588" t="str">
        <f>IF('CAP previous'!A55&lt;&gt;"",'CAP previous'!A55,"")</f>
        <v/>
      </c>
      <c r="C1157" s="993" t="str">
        <f>IF('CAP previous'!D55&lt;&gt;"",'CAP previous'!D55,"")</f>
        <v/>
      </c>
      <c r="D1157" s="994"/>
      <c r="E1157" s="993" t="str">
        <f>IF('CAP previous'!G55&lt;&gt;"",'CAP previous'!G55,"")</f>
        <v/>
      </c>
      <c r="F1157" s="995"/>
      <c r="G1157" s="994"/>
      <c r="Z1157" s="472" t="str">
        <f t="shared" si="51"/>
        <v>Hide</v>
      </c>
      <c r="AA1157" s="462">
        <f>'CAP previous'!C55</f>
        <v>0</v>
      </c>
      <c r="AB1157" s="462">
        <f>'CAP previous'!O55</f>
        <v>0</v>
      </c>
    </row>
    <row r="1158" spans="1:28" s="461" customFormat="1" ht="14.65" hidden="1" customHeight="1" x14ac:dyDescent="0.3">
      <c r="A1158" s="477"/>
      <c r="B1158" s="588" t="str">
        <f>IF('CAP previous'!A56&lt;&gt;"",'CAP previous'!A56,"")</f>
        <v/>
      </c>
      <c r="C1158" s="993" t="str">
        <f>IF('CAP previous'!D56&lt;&gt;"",'CAP previous'!D56,"")</f>
        <v/>
      </c>
      <c r="D1158" s="994"/>
      <c r="E1158" s="993" t="str">
        <f>IF('CAP previous'!G56&lt;&gt;"",'CAP previous'!G56,"")</f>
        <v/>
      </c>
      <c r="F1158" s="995"/>
      <c r="G1158" s="994"/>
      <c r="Z1158" s="472" t="str">
        <f t="shared" si="51"/>
        <v>Hide</v>
      </c>
      <c r="AA1158" s="462">
        <f>'CAP previous'!C56</f>
        <v>0</v>
      </c>
      <c r="AB1158" s="462">
        <f>'CAP previous'!O56</f>
        <v>0</v>
      </c>
    </row>
    <row r="1159" spans="1:28" s="461" customFormat="1" ht="14.65" hidden="1" customHeight="1" x14ac:dyDescent="0.3">
      <c r="A1159" s="477"/>
      <c r="B1159" s="588" t="str">
        <f>IF('CAP previous'!A57&lt;&gt;"",'CAP previous'!A57,"")</f>
        <v/>
      </c>
      <c r="C1159" s="993" t="str">
        <f>IF('CAP previous'!D57&lt;&gt;"",'CAP previous'!D57,"")</f>
        <v/>
      </c>
      <c r="D1159" s="994"/>
      <c r="E1159" s="993" t="str">
        <f>IF('CAP previous'!G57&lt;&gt;"",'CAP previous'!G57,"")</f>
        <v/>
      </c>
      <c r="F1159" s="995"/>
      <c r="G1159" s="994"/>
      <c r="Z1159" s="472" t="str">
        <f t="shared" si="51"/>
        <v>Hide</v>
      </c>
      <c r="AA1159" s="462">
        <f>'CAP previous'!C57</f>
        <v>0</v>
      </c>
      <c r="AB1159" s="462">
        <f>'CAP previous'!O57</f>
        <v>0</v>
      </c>
    </row>
    <row r="1160" spans="1:28" s="461" customFormat="1" ht="14.65" hidden="1" customHeight="1" x14ac:dyDescent="0.3">
      <c r="A1160" s="477"/>
      <c r="B1160" s="588" t="str">
        <f>IF('CAP previous'!A58&lt;&gt;"",'CAP previous'!A58,"")</f>
        <v/>
      </c>
      <c r="C1160" s="993" t="str">
        <f>IF('CAP previous'!D58&lt;&gt;"",'CAP previous'!D58,"")</f>
        <v/>
      </c>
      <c r="D1160" s="994"/>
      <c r="E1160" s="993" t="str">
        <f>IF('CAP previous'!G58&lt;&gt;"",'CAP previous'!G58,"")</f>
        <v/>
      </c>
      <c r="F1160" s="995"/>
      <c r="G1160" s="994"/>
      <c r="Z1160" s="472" t="str">
        <f t="shared" si="51"/>
        <v>Hide</v>
      </c>
      <c r="AA1160" s="462">
        <f>'CAP previous'!C58</f>
        <v>0</v>
      </c>
      <c r="AB1160" s="462">
        <f>'CAP previous'!O58</f>
        <v>0</v>
      </c>
    </row>
    <row r="1161" spans="1:28" s="461" customFormat="1" ht="14.65" hidden="1" customHeight="1" x14ac:dyDescent="0.3">
      <c r="A1161" s="477"/>
      <c r="B1161" s="588" t="str">
        <f>IF('CAP previous'!A59&lt;&gt;"",'CAP previous'!A59,"")</f>
        <v/>
      </c>
      <c r="C1161" s="993" t="str">
        <f>IF('CAP previous'!D59&lt;&gt;"",'CAP previous'!D59,"")</f>
        <v/>
      </c>
      <c r="D1161" s="994"/>
      <c r="E1161" s="993" t="str">
        <f>IF('CAP previous'!G59&lt;&gt;"",'CAP previous'!G59,"")</f>
        <v/>
      </c>
      <c r="F1161" s="995"/>
      <c r="G1161" s="994"/>
      <c r="Z1161" s="472" t="str">
        <f t="shared" si="51"/>
        <v>Hide</v>
      </c>
      <c r="AA1161" s="462">
        <f>'CAP previous'!C59</f>
        <v>0</v>
      </c>
      <c r="AB1161" s="462">
        <f>'CAP previous'!O59</f>
        <v>0</v>
      </c>
    </row>
    <row r="1162" spans="1:28" s="461" customFormat="1" ht="14.65" hidden="1" customHeight="1" x14ac:dyDescent="0.3">
      <c r="A1162" s="477"/>
      <c r="B1162" s="588" t="str">
        <f>IF('CAP previous'!A60&lt;&gt;"",'CAP previous'!A60,"")</f>
        <v/>
      </c>
      <c r="C1162" s="993" t="str">
        <f>IF('CAP previous'!D60&lt;&gt;"",'CAP previous'!D60,"")</f>
        <v/>
      </c>
      <c r="D1162" s="994"/>
      <c r="E1162" s="993" t="str">
        <f>IF('CAP previous'!G60&lt;&gt;"",'CAP previous'!G60,"")</f>
        <v/>
      </c>
      <c r="F1162" s="995"/>
      <c r="G1162" s="994"/>
      <c r="Z1162" s="472" t="str">
        <f t="shared" si="51"/>
        <v>Hide</v>
      </c>
      <c r="AA1162" s="462">
        <f>'CAP previous'!C60</f>
        <v>0</v>
      </c>
      <c r="AB1162" s="462">
        <f>'CAP previous'!O60</f>
        <v>0</v>
      </c>
    </row>
    <row r="1163" spans="1:28" s="461" customFormat="1" ht="14.65" hidden="1" customHeight="1" x14ac:dyDescent="0.3">
      <c r="A1163" s="477"/>
      <c r="B1163" s="588" t="str">
        <f>IF('CAP previous'!A61&lt;&gt;"",'CAP previous'!A61,"")</f>
        <v/>
      </c>
      <c r="C1163" s="993" t="str">
        <f>IF('CAP previous'!D61&lt;&gt;"",'CAP previous'!D61,"")</f>
        <v/>
      </c>
      <c r="D1163" s="994"/>
      <c r="E1163" s="993" t="str">
        <f>IF('CAP previous'!G61&lt;&gt;"",'CAP previous'!G61,"")</f>
        <v/>
      </c>
      <c r="F1163" s="995"/>
      <c r="G1163" s="994"/>
      <c r="Z1163" s="472" t="str">
        <f t="shared" si="51"/>
        <v>Hide</v>
      </c>
      <c r="AA1163" s="462">
        <f>'CAP previous'!C61</f>
        <v>0</v>
      </c>
      <c r="AB1163" s="462">
        <f>'CAP previous'!O61</f>
        <v>0</v>
      </c>
    </row>
    <row r="1164" spans="1:28" s="461" customFormat="1" ht="14.65" hidden="1" customHeight="1" x14ac:dyDescent="0.3">
      <c r="A1164" s="477"/>
      <c r="B1164" s="588" t="str">
        <f>IF('CAP previous'!A62&lt;&gt;"",'CAP previous'!A62,"")</f>
        <v/>
      </c>
      <c r="C1164" s="993" t="str">
        <f>IF('CAP previous'!D62&lt;&gt;"",'CAP previous'!D62,"")</f>
        <v/>
      </c>
      <c r="D1164" s="994"/>
      <c r="E1164" s="993" t="str">
        <f>IF('CAP previous'!G62&lt;&gt;"",'CAP previous'!G62,"")</f>
        <v/>
      </c>
      <c r="F1164" s="995"/>
      <c r="G1164" s="994"/>
      <c r="Z1164" s="472" t="str">
        <f t="shared" si="51"/>
        <v>Hide</v>
      </c>
      <c r="AA1164" s="462">
        <f>'CAP previous'!C62</f>
        <v>0</v>
      </c>
      <c r="AB1164" s="462">
        <f>'CAP previous'!O62</f>
        <v>0</v>
      </c>
    </row>
    <row r="1165" spans="1:28" s="461" customFormat="1" ht="14.65" hidden="1" customHeight="1" x14ac:dyDescent="0.3">
      <c r="A1165" s="477"/>
      <c r="B1165" s="588" t="str">
        <f>IF('CAP previous'!A63&lt;&gt;"",'CAP previous'!A63,"")</f>
        <v/>
      </c>
      <c r="C1165" s="993" t="str">
        <f>IF('CAP previous'!D63&lt;&gt;"",'CAP previous'!D63,"")</f>
        <v/>
      </c>
      <c r="D1165" s="994"/>
      <c r="E1165" s="993" t="str">
        <f>IF('CAP previous'!G63&lt;&gt;"",'CAP previous'!G63,"")</f>
        <v/>
      </c>
      <c r="F1165" s="995"/>
      <c r="G1165" s="994"/>
      <c r="Z1165" s="472" t="str">
        <f t="shared" si="51"/>
        <v>Hide</v>
      </c>
      <c r="AA1165" s="462">
        <f>'CAP previous'!C63</f>
        <v>0</v>
      </c>
      <c r="AB1165" s="462">
        <f>'CAP previous'!O63</f>
        <v>0</v>
      </c>
    </row>
    <row r="1166" spans="1:28" s="461" customFormat="1" ht="14.65" hidden="1" customHeight="1" x14ac:dyDescent="0.3">
      <c r="A1166" s="477"/>
      <c r="B1166" s="588" t="str">
        <f>IF('CAP previous'!A64&lt;&gt;"",'CAP previous'!A64,"")</f>
        <v/>
      </c>
      <c r="C1166" s="993" t="str">
        <f>IF('CAP previous'!D64&lt;&gt;"",'CAP previous'!D64,"")</f>
        <v/>
      </c>
      <c r="D1166" s="994"/>
      <c r="E1166" s="993" t="str">
        <f>IF('CAP previous'!G64&lt;&gt;"",'CAP previous'!G64,"")</f>
        <v/>
      </c>
      <c r="F1166" s="995"/>
      <c r="G1166" s="994"/>
      <c r="Z1166" s="472" t="str">
        <f t="shared" si="51"/>
        <v>Hide</v>
      </c>
      <c r="AA1166" s="462">
        <f>'CAP previous'!C64</f>
        <v>0</v>
      </c>
      <c r="AB1166" s="462">
        <f>'CAP previous'!O64</f>
        <v>0</v>
      </c>
    </row>
    <row r="1167" spans="1:28" s="461" customFormat="1" ht="14.65" hidden="1" customHeight="1" x14ac:dyDescent="0.3">
      <c r="A1167" s="477"/>
      <c r="B1167" s="588" t="str">
        <f>IF('CAP previous'!A65&lt;&gt;"",'CAP previous'!A65,"")</f>
        <v/>
      </c>
      <c r="C1167" s="993" t="str">
        <f>IF('CAP previous'!D65&lt;&gt;"",'CAP previous'!D65,"")</f>
        <v/>
      </c>
      <c r="D1167" s="994"/>
      <c r="E1167" s="993" t="str">
        <f>IF('CAP previous'!G65&lt;&gt;"",'CAP previous'!G65,"")</f>
        <v/>
      </c>
      <c r="F1167" s="995"/>
      <c r="G1167" s="994"/>
      <c r="Z1167" s="472" t="str">
        <f t="shared" si="51"/>
        <v>Hide</v>
      </c>
      <c r="AA1167" s="462">
        <f>'CAP previous'!C65</f>
        <v>0</v>
      </c>
      <c r="AB1167" s="462">
        <f>'CAP previous'!O65</f>
        <v>0</v>
      </c>
    </row>
    <row r="1168" spans="1:28" s="461" customFormat="1" ht="14.65" hidden="1" customHeight="1" x14ac:dyDescent="0.3">
      <c r="A1168" s="477"/>
      <c r="B1168" s="588" t="str">
        <f>IF('CAP previous'!A66&lt;&gt;"",'CAP previous'!A66,"")</f>
        <v/>
      </c>
      <c r="C1168" s="993" t="str">
        <f>IF('CAP previous'!D66&lt;&gt;"",'CAP previous'!D66,"")</f>
        <v/>
      </c>
      <c r="D1168" s="994"/>
      <c r="E1168" s="993" t="str">
        <f>IF('CAP previous'!G66&lt;&gt;"",'CAP previous'!G66,"")</f>
        <v/>
      </c>
      <c r="F1168" s="995"/>
      <c r="G1168" s="994"/>
      <c r="Z1168" s="472" t="str">
        <f t="shared" si="51"/>
        <v>Hide</v>
      </c>
      <c r="AA1168" s="462">
        <f>'CAP previous'!C66</f>
        <v>0</v>
      </c>
      <c r="AB1168" s="462">
        <f>'CAP previous'!O66</f>
        <v>0</v>
      </c>
    </row>
    <row r="1169" spans="1:28" s="461" customFormat="1" ht="14.65" hidden="1" customHeight="1" x14ac:dyDescent="0.3">
      <c r="A1169" s="477"/>
      <c r="B1169" s="588" t="str">
        <f>IF('CAP previous'!A67&lt;&gt;"",'CAP previous'!A67,"")</f>
        <v/>
      </c>
      <c r="C1169" s="993" t="str">
        <f>IF('CAP previous'!D67&lt;&gt;"",'CAP previous'!D67,"")</f>
        <v/>
      </c>
      <c r="D1169" s="994"/>
      <c r="E1169" s="993" t="str">
        <f>IF('CAP previous'!G67&lt;&gt;"",'CAP previous'!G67,"")</f>
        <v/>
      </c>
      <c r="F1169" s="995"/>
      <c r="G1169" s="994"/>
      <c r="Z1169" s="472" t="str">
        <f t="shared" si="51"/>
        <v>Hide</v>
      </c>
      <c r="AA1169" s="462">
        <f>'CAP previous'!C67</f>
        <v>0</v>
      </c>
      <c r="AB1169" s="462">
        <f>'CAP previous'!O67</f>
        <v>0</v>
      </c>
    </row>
    <row r="1170" spans="1:28" s="461" customFormat="1" ht="14.65" hidden="1" customHeight="1" x14ac:dyDescent="0.3">
      <c r="A1170" s="477"/>
      <c r="B1170" s="588" t="str">
        <f>IF('CAP previous'!A68&lt;&gt;"",'CAP previous'!A68,"")</f>
        <v/>
      </c>
      <c r="C1170" s="993" t="str">
        <f>IF('CAP previous'!D68&lt;&gt;"",'CAP previous'!D68,"")</f>
        <v/>
      </c>
      <c r="D1170" s="994"/>
      <c r="E1170" s="993" t="str">
        <f>IF('CAP previous'!G68&lt;&gt;"",'CAP previous'!G68,"")</f>
        <v/>
      </c>
      <c r="F1170" s="995"/>
      <c r="G1170" s="994"/>
      <c r="Z1170" s="472" t="str">
        <f t="shared" si="51"/>
        <v>Hide</v>
      </c>
      <c r="AA1170" s="462">
        <f>'CAP previous'!C68</f>
        <v>0</v>
      </c>
      <c r="AB1170" s="462">
        <f>'CAP previous'!O68</f>
        <v>0</v>
      </c>
    </row>
    <row r="1171" spans="1:28" s="461" customFormat="1" ht="14.65" hidden="1" customHeight="1" x14ac:dyDescent="0.3">
      <c r="A1171" s="477"/>
      <c r="B1171" s="588" t="str">
        <f>IF('CAP previous'!A69&lt;&gt;"",'CAP previous'!A69,"")</f>
        <v/>
      </c>
      <c r="C1171" s="993" t="str">
        <f>IF('CAP previous'!D69&lt;&gt;"",'CAP previous'!D69,"")</f>
        <v/>
      </c>
      <c r="D1171" s="994"/>
      <c r="E1171" s="993" t="str">
        <f>IF('CAP previous'!G69&lt;&gt;"",'CAP previous'!G69,"")</f>
        <v/>
      </c>
      <c r="F1171" s="995"/>
      <c r="G1171" s="994"/>
      <c r="Z1171" s="472" t="str">
        <f t="shared" si="51"/>
        <v>Hide</v>
      </c>
      <c r="AA1171" s="462">
        <f>'CAP previous'!C69</f>
        <v>0</v>
      </c>
      <c r="AB1171" s="462">
        <f>'CAP previous'!O69</f>
        <v>0</v>
      </c>
    </row>
    <row r="1172" spans="1:28" s="461" customFormat="1" ht="14.65" hidden="1" customHeight="1" x14ac:dyDescent="0.3">
      <c r="A1172" s="477"/>
      <c r="B1172" s="588" t="str">
        <f>IF('CAP previous'!A70&lt;&gt;"",'CAP previous'!A70,"")</f>
        <v/>
      </c>
      <c r="C1172" s="993" t="str">
        <f>IF('CAP previous'!D70&lt;&gt;"",'CAP previous'!D70,"")</f>
        <v/>
      </c>
      <c r="D1172" s="994"/>
      <c r="E1172" s="993" t="str">
        <f>IF('CAP previous'!G70&lt;&gt;"",'CAP previous'!G70,"")</f>
        <v/>
      </c>
      <c r="F1172" s="995"/>
      <c r="G1172" s="994"/>
      <c r="Z1172" s="472" t="str">
        <f t="shared" si="51"/>
        <v>Hide</v>
      </c>
      <c r="AA1172" s="462">
        <f>'CAP previous'!C70</f>
        <v>0</v>
      </c>
      <c r="AB1172" s="462">
        <f>'CAP previous'!O70</f>
        <v>0</v>
      </c>
    </row>
    <row r="1173" spans="1:28" s="461" customFormat="1" ht="14.65" hidden="1" customHeight="1" x14ac:dyDescent="0.3">
      <c r="A1173" s="477"/>
      <c r="B1173" s="588" t="str">
        <f>IF('CAP previous'!A71&lt;&gt;"",'CAP previous'!A71,"")</f>
        <v/>
      </c>
      <c r="C1173" s="993" t="str">
        <f>IF('CAP previous'!D71&lt;&gt;"",'CAP previous'!D71,"")</f>
        <v/>
      </c>
      <c r="D1173" s="994"/>
      <c r="E1173" s="993" t="str">
        <f>IF('CAP previous'!G71&lt;&gt;"",'CAP previous'!G71,"")</f>
        <v/>
      </c>
      <c r="F1173" s="995"/>
      <c r="G1173" s="994"/>
      <c r="Z1173" s="472" t="str">
        <f t="shared" si="51"/>
        <v>Hide</v>
      </c>
      <c r="AA1173" s="462">
        <f>'CAP previous'!C71</f>
        <v>0</v>
      </c>
      <c r="AB1173" s="462">
        <f>'CAP previous'!O71</f>
        <v>0</v>
      </c>
    </row>
    <row r="1174" spans="1:28" s="461" customFormat="1" ht="14.65" hidden="1" customHeight="1" x14ac:dyDescent="0.3">
      <c r="A1174" s="477"/>
      <c r="B1174" s="588" t="str">
        <f>IF('CAP previous'!A72&lt;&gt;"",'CAP previous'!A72,"")</f>
        <v/>
      </c>
      <c r="C1174" s="993" t="str">
        <f>IF('CAP previous'!D72&lt;&gt;"",'CAP previous'!D72,"")</f>
        <v/>
      </c>
      <c r="D1174" s="994"/>
      <c r="E1174" s="993" t="str">
        <f>IF('CAP previous'!G72&lt;&gt;"",'CAP previous'!G72,"")</f>
        <v/>
      </c>
      <c r="F1174" s="995"/>
      <c r="G1174" s="994"/>
      <c r="Z1174" s="472" t="str">
        <f t="shared" si="51"/>
        <v>Hide</v>
      </c>
      <c r="AA1174" s="462">
        <f>'CAP previous'!C72</f>
        <v>0</v>
      </c>
      <c r="AB1174" s="462">
        <f>'CAP previous'!O72</f>
        <v>0</v>
      </c>
    </row>
    <row r="1175" spans="1:28" s="461" customFormat="1" ht="14.65" hidden="1" customHeight="1" x14ac:dyDescent="0.3">
      <c r="A1175" s="477"/>
      <c r="B1175" s="588" t="str">
        <f>IF('CAP previous'!A73&lt;&gt;"",'CAP previous'!A73,"")</f>
        <v/>
      </c>
      <c r="C1175" s="993" t="str">
        <f>IF('CAP previous'!D73&lt;&gt;"",'CAP previous'!D73,"")</f>
        <v/>
      </c>
      <c r="D1175" s="994"/>
      <c r="E1175" s="993" t="str">
        <f>IF('CAP previous'!G73&lt;&gt;"",'CAP previous'!G73,"")</f>
        <v/>
      </c>
      <c r="F1175" s="995"/>
      <c r="G1175" s="994"/>
      <c r="Z1175" s="472" t="str">
        <f t="shared" si="51"/>
        <v>Hide</v>
      </c>
      <c r="AA1175" s="462">
        <f>'CAP previous'!C73</f>
        <v>0</v>
      </c>
      <c r="AB1175" s="462">
        <f>'CAP previous'!O73</f>
        <v>0</v>
      </c>
    </row>
    <row r="1176" spans="1:28" s="461" customFormat="1" ht="14.65" hidden="1" customHeight="1" x14ac:dyDescent="0.3">
      <c r="A1176" s="477"/>
      <c r="B1176" s="588" t="str">
        <f>IF('CAP previous'!A74&lt;&gt;"",'CAP previous'!A74,"")</f>
        <v/>
      </c>
      <c r="C1176" s="993" t="str">
        <f>IF('CAP previous'!D74&lt;&gt;"",'CAP previous'!D74,"")</f>
        <v/>
      </c>
      <c r="D1176" s="994"/>
      <c r="E1176" s="993" t="str">
        <f>IF('CAP previous'!G74&lt;&gt;"",'CAP previous'!G74,"")</f>
        <v/>
      </c>
      <c r="F1176" s="995"/>
      <c r="G1176" s="994"/>
      <c r="Z1176" s="472" t="str">
        <f t="shared" si="51"/>
        <v>Hide</v>
      </c>
      <c r="AA1176" s="462">
        <f>'CAP previous'!C74</f>
        <v>0</v>
      </c>
      <c r="AB1176" s="462">
        <f>'CAP previous'!O74</f>
        <v>0</v>
      </c>
    </row>
    <row r="1177" spans="1:28" s="461" customFormat="1" ht="14.65" hidden="1" customHeight="1" x14ac:dyDescent="0.3">
      <c r="A1177" s="477"/>
      <c r="B1177" s="588" t="str">
        <f>IF('CAP previous'!A75&lt;&gt;"",'CAP previous'!A75,"")</f>
        <v/>
      </c>
      <c r="C1177" s="993" t="str">
        <f>IF('CAP previous'!D75&lt;&gt;"",'CAP previous'!D75,"")</f>
        <v/>
      </c>
      <c r="D1177" s="994"/>
      <c r="E1177" s="993" t="str">
        <f>IF('CAP previous'!G75&lt;&gt;"",'CAP previous'!G75,"")</f>
        <v/>
      </c>
      <c r="F1177" s="995"/>
      <c r="G1177" s="994"/>
      <c r="Z1177" s="472" t="str">
        <f t="shared" si="51"/>
        <v>Hide</v>
      </c>
      <c r="AA1177" s="462">
        <f>'CAP previous'!C75</f>
        <v>0</v>
      </c>
      <c r="AB1177" s="462">
        <f>'CAP previous'!O75</f>
        <v>0</v>
      </c>
    </row>
    <row r="1178" spans="1:28" s="461" customFormat="1" ht="14.65" hidden="1" customHeight="1" x14ac:dyDescent="0.3">
      <c r="A1178" s="477"/>
      <c r="B1178" s="588" t="str">
        <f>IF('CAP previous'!A76&lt;&gt;"",'CAP previous'!A76,"")</f>
        <v/>
      </c>
      <c r="C1178" s="993" t="str">
        <f>IF('CAP previous'!D76&lt;&gt;"",'CAP previous'!D76,"")</f>
        <v/>
      </c>
      <c r="D1178" s="994"/>
      <c r="E1178" s="993" t="str">
        <f>IF('CAP previous'!G76&lt;&gt;"",'CAP previous'!G76,"")</f>
        <v/>
      </c>
      <c r="F1178" s="995"/>
      <c r="G1178" s="994"/>
      <c r="Z1178" s="472" t="str">
        <f t="shared" si="51"/>
        <v>Hide</v>
      </c>
      <c r="AA1178" s="462">
        <f>'CAP previous'!C76</f>
        <v>0</v>
      </c>
      <c r="AB1178" s="462">
        <f>'CAP previous'!O76</f>
        <v>0</v>
      </c>
    </row>
    <row r="1179" spans="1:28" s="461" customFormat="1" ht="14.65" hidden="1" customHeight="1" x14ac:dyDescent="0.3">
      <c r="A1179" s="477"/>
      <c r="B1179" s="588" t="str">
        <f>IF('CAP previous'!A77&lt;&gt;"",'CAP previous'!A77,"")</f>
        <v/>
      </c>
      <c r="C1179" s="993" t="str">
        <f>IF('CAP previous'!D77&lt;&gt;"",'CAP previous'!D77,"")</f>
        <v/>
      </c>
      <c r="D1179" s="994"/>
      <c r="E1179" s="993" t="str">
        <f>IF('CAP previous'!G77&lt;&gt;"",'CAP previous'!G77,"")</f>
        <v/>
      </c>
      <c r="F1179" s="995"/>
      <c r="G1179" s="994"/>
      <c r="Z1179" s="472" t="str">
        <f t="shared" si="51"/>
        <v>Hide</v>
      </c>
      <c r="AA1179" s="462">
        <f>'CAP previous'!C77</f>
        <v>0</v>
      </c>
      <c r="AB1179" s="462">
        <f>'CAP previous'!O77</f>
        <v>0</v>
      </c>
    </row>
    <row r="1180" spans="1:28" s="461" customFormat="1" ht="14.65" hidden="1" customHeight="1" x14ac:dyDescent="0.3">
      <c r="A1180" s="477"/>
      <c r="B1180" s="588" t="str">
        <f>IF('CAP previous'!A78&lt;&gt;"",'CAP previous'!A78,"")</f>
        <v/>
      </c>
      <c r="C1180" s="993" t="str">
        <f>IF('CAP previous'!D78&lt;&gt;"",'CAP previous'!D78,"")</f>
        <v/>
      </c>
      <c r="D1180" s="994"/>
      <c r="E1180" s="993" t="str">
        <f>IF('CAP previous'!G78&lt;&gt;"",'CAP previous'!G78,"")</f>
        <v/>
      </c>
      <c r="F1180" s="995"/>
      <c r="G1180" s="994"/>
      <c r="Z1180" s="472" t="str">
        <f t="shared" ref="Z1180:Z1214" si="52">IF(AND((UPPER(AA1180)="NC+"), (LOWER(LEFT(AB1180,9))="completed")),"Show","Hide")</f>
        <v>Hide</v>
      </c>
      <c r="AA1180" s="462">
        <f>'CAP previous'!C78</f>
        <v>0</v>
      </c>
      <c r="AB1180" s="462">
        <f>'CAP previous'!O78</f>
        <v>0</v>
      </c>
    </row>
    <row r="1181" spans="1:28" s="461" customFormat="1" ht="14.65" hidden="1" customHeight="1" x14ac:dyDescent="0.3">
      <c r="A1181" s="477"/>
      <c r="B1181" s="588" t="str">
        <f>IF('CAP previous'!A79&lt;&gt;"",'CAP previous'!A79,"")</f>
        <v/>
      </c>
      <c r="C1181" s="993" t="str">
        <f>IF('CAP previous'!D79&lt;&gt;"",'CAP previous'!D79,"")</f>
        <v/>
      </c>
      <c r="D1181" s="994"/>
      <c r="E1181" s="993" t="str">
        <f>IF('CAP previous'!G79&lt;&gt;"",'CAP previous'!G79,"")</f>
        <v/>
      </c>
      <c r="F1181" s="995"/>
      <c r="G1181" s="994"/>
      <c r="Z1181" s="472" t="str">
        <f t="shared" si="52"/>
        <v>Hide</v>
      </c>
      <c r="AA1181" s="462">
        <f>'CAP previous'!C79</f>
        <v>0</v>
      </c>
      <c r="AB1181" s="462">
        <f>'CAP previous'!O79</f>
        <v>0</v>
      </c>
    </row>
    <row r="1182" spans="1:28" s="461" customFormat="1" ht="14.65" hidden="1" customHeight="1" x14ac:dyDescent="0.3">
      <c r="A1182" s="477"/>
      <c r="B1182" s="588" t="str">
        <f>IF('CAP previous'!A80&lt;&gt;"",'CAP previous'!A80,"")</f>
        <v/>
      </c>
      <c r="C1182" s="993" t="str">
        <f>IF('CAP previous'!D80&lt;&gt;"",'CAP previous'!D80,"")</f>
        <v/>
      </c>
      <c r="D1182" s="994"/>
      <c r="E1182" s="993" t="str">
        <f>IF('CAP previous'!G80&lt;&gt;"",'CAP previous'!G80,"")</f>
        <v/>
      </c>
      <c r="F1182" s="995"/>
      <c r="G1182" s="994"/>
      <c r="Z1182" s="472" t="str">
        <f t="shared" si="52"/>
        <v>Hide</v>
      </c>
      <c r="AA1182" s="462">
        <f>'CAP previous'!C80</f>
        <v>0</v>
      </c>
      <c r="AB1182" s="462">
        <f>'CAP previous'!O80</f>
        <v>0</v>
      </c>
    </row>
    <row r="1183" spans="1:28" s="461" customFormat="1" ht="14.65" hidden="1" customHeight="1" x14ac:dyDescent="0.3">
      <c r="A1183" s="477"/>
      <c r="B1183" s="588" t="str">
        <f>IF('CAP previous'!A81&lt;&gt;"",'CAP previous'!A81,"")</f>
        <v/>
      </c>
      <c r="C1183" s="993" t="str">
        <f>IF('CAP previous'!D81&lt;&gt;"",'CAP previous'!D81,"")</f>
        <v/>
      </c>
      <c r="D1183" s="994"/>
      <c r="E1183" s="993" t="str">
        <f>IF('CAP previous'!G81&lt;&gt;"",'CAP previous'!G81,"")</f>
        <v/>
      </c>
      <c r="F1183" s="995"/>
      <c r="G1183" s="994"/>
      <c r="Z1183" s="472" t="str">
        <f t="shared" si="52"/>
        <v>Hide</v>
      </c>
      <c r="AA1183" s="462">
        <f>'CAP previous'!C81</f>
        <v>0</v>
      </c>
      <c r="AB1183" s="462">
        <f>'CAP previous'!O81</f>
        <v>0</v>
      </c>
    </row>
    <row r="1184" spans="1:28" s="461" customFormat="1" ht="14.65" hidden="1" customHeight="1" x14ac:dyDescent="0.3">
      <c r="A1184" s="477"/>
      <c r="B1184" s="588" t="str">
        <f>IF('CAP previous'!A82&lt;&gt;"",'CAP previous'!A82,"")</f>
        <v/>
      </c>
      <c r="C1184" s="993" t="str">
        <f>IF('CAP previous'!D82&lt;&gt;"",'CAP previous'!D82,"")</f>
        <v/>
      </c>
      <c r="D1184" s="994"/>
      <c r="E1184" s="993" t="str">
        <f>IF('CAP previous'!G82&lt;&gt;"",'CAP previous'!G82,"")</f>
        <v/>
      </c>
      <c r="F1184" s="995"/>
      <c r="G1184" s="994"/>
      <c r="Z1184" s="472" t="str">
        <f t="shared" si="52"/>
        <v>Hide</v>
      </c>
      <c r="AA1184" s="462">
        <f>'CAP previous'!C82</f>
        <v>0</v>
      </c>
      <c r="AB1184" s="462">
        <f>'CAP previous'!O82</f>
        <v>0</v>
      </c>
    </row>
    <row r="1185" spans="1:28" s="461" customFormat="1" ht="14.65" hidden="1" customHeight="1" x14ac:dyDescent="0.3">
      <c r="A1185" s="477"/>
      <c r="B1185" s="588" t="str">
        <f>IF('CAP previous'!A83&lt;&gt;"",'CAP previous'!A83,"")</f>
        <v/>
      </c>
      <c r="C1185" s="993" t="str">
        <f>IF('CAP previous'!D83&lt;&gt;"",'CAP previous'!D83,"")</f>
        <v/>
      </c>
      <c r="D1185" s="994"/>
      <c r="E1185" s="993" t="str">
        <f>IF('CAP previous'!G83&lt;&gt;"",'CAP previous'!G83,"")</f>
        <v/>
      </c>
      <c r="F1185" s="995"/>
      <c r="G1185" s="994"/>
      <c r="Z1185" s="472" t="str">
        <f t="shared" si="52"/>
        <v>Hide</v>
      </c>
      <c r="AA1185" s="462">
        <f>'CAP previous'!C83</f>
        <v>0</v>
      </c>
      <c r="AB1185" s="462">
        <f>'CAP previous'!O83</f>
        <v>0</v>
      </c>
    </row>
    <row r="1186" spans="1:28" s="461" customFormat="1" ht="14.65" hidden="1" customHeight="1" x14ac:dyDescent="0.3">
      <c r="A1186" s="477"/>
      <c r="B1186" s="588" t="str">
        <f>IF('CAP previous'!A84&lt;&gt;"",'CAP previous'!A84,"")</f>
        <v/>
      </c>
      <c r="C1186" s="993" t="str">
        <f>IF('CAP previous'!D84&lt;&gt;"",'CAP previous'!D84,"")</f>
        <v/>
      </c>
      <c r="D1186" s="994"/>
      <c r="E1186" s="993" t="str">
        <f>IF('CAP previous'!G84&lt;&gt;"",'CAP previous'!G84,"")</f>
        <v/>
      </c>
      <c r="F1186" s="995"/>
      <c r="G1186" s="994"/>
      <c r="Z1186" s="472" t="str">
        <f t="shared" si="52"/>
        <v>Hide</v>
      </c>
      <c r="AA1186" s="462">
        <f>'CAP previous'!C84</f>
        <v>0</v>
      </c>
      <c r="AB1186" s="462">
        <f>'CAP previous'!O84</f>
        <v>0</v>
      </c>
    </row>
    <row r="1187" spans="1:28" s="461" customFormat="1" ht="14.65" hidden="1" customHeight="1" x14ac:dyDescent="0.3">
      <c r="A1187" s="477"/>
      <c r="B1187" s="588" t="str">
        <f>IF('CAP previous'!A85&lt;&gt;"",'CAP previous'!A85,"")</f>
        <v/>
      </c>
      <c r="C1187" s="993" t="str">
        <f>IF('CAP previous'!D85&lt;&gt;"",'CAP previous'!D85,"")</f>
        <v/>
      </c>
      <c r="D1187" s="994"/>
      <c r="E1187" s="993" t="str">
        <f>IF('CAP previous'!G85&lt;&gt;"",'CAP previous'!G85,"")</f>
        <v/>
      </c>
      <c r="F1187" s="995"/>
      <c r="G1187" s="994"/>
      <c r="Z1187" s="472" t="str">
        <f t="shared" si="52"/>
        <v>Hide</v>
      </c>
      <c r="AA1187" s="462">
        <f>'CAP previous'!C85</f>
        <v>0</v>
      </c>
      <c r="AB1187" s="462">
        <f>'CAP previous'!O85</f>
        <v>0</v>
      </c>
    </row>
    <row r="1188" spans="1:28" s="461" customFormat="1" ht="14.65" hidden="1" customHeight="1" x14ac:dyDescent="0.3">
      <c r="A1188" s="477"/>
      <c r="B1188" s="588" t="str">
        <f>IF('CAP previous'!A86&lt;&gt;"",'CAP previous'!A86,"")</f>
        <v/>
      </c>
      <c r="C1188" s="993" t="str">
        <f>IF('CAP previous'!D86&lt;&gt;"",'CAP previous'!D86,"")</f>
        <v/>
      </c>
      <c r="D1188" s="994"/>
      <c r="E1188" s="993" t="str">
        <f>IF('CAP previous'!G86&lt;&gt;"",'CAP previous'!G86,"")</f>
        <v/>
      </c>
      <c r="F1188" s="995"/>
      <c r="G1188" s="994"/>
      <c r="Z1188" s="472" t="str">
        <f t="shared" si="52"/>
        <v>Hide</v>
      </c>
      <c r="AA1188" s="462">
        <f>'CAP previous'!C86</f>
        <v>0</v>
      </c>
      <c r="AB1188" s="462">
        <f>'CAP previous'!O86</f>
        <v>0</v>
      </c>
    </row>
    <row r="1189" spans="1:28" s="461" customFormat="1" ht="14.65" hidden="1" customHeight="1" x14ac:dyDescent="0.3">
      <c r="A1189" s="477"/>
      <c r="B1189" s="588" t="str">
        <f>IF('CAP previous'!A87&lt;&gt;"",'CAP previous'!A87,"")</f>
        <v/>
      </c>
      <c r="C1189" s="993" t="str">
        <f>IF('CAP previous'!D87&lt;&gt;"",'CAP previous'!D87,"")</f>
        <v/>
      </c>
      <c r="D1189" s="994"/>
      <c r="E1189" s="993" t="str">
        <f>IF('CAP previous'!G87&lt;&gt;"",'CAP previous'!G87,"")</f>
        <v/>
      </c>
      <c r="F1189" s="995"/>
      <c r="G1189" s="994"/>
      <c r="Z1189" s="472" t="str">
        <f t="shared" si="52"/>
        <v>Hide</v>
      </c>
      <c r="AA1189" s="462">
        <f>'CAP previous'!C87</f>
        <v>0</v>
      </c>
      <c r="AB1189" s="462">
        <f>'CAP previous'!O87</f>
        <v>0</v>
      </c>
    </row>
    <row r="1190" spans="1:28" s="461" customFormat="1" ht="14.65" hidden="1" customHeight="1" x14ac:dyDescent="0.3">
      <c r="A1190" s="477"/>
      <c r="B1190" s="588" t="str">
        <f>IF('CAP previous'!A88&lt;&gt;"",'CAP previous'!A88,"")</f>
        <v/>
      </c>
      <c r="C1190" s="993" t="str">
        <f>IF('CAP previous'!D88&lt;&gt;"",'CAP previous'!D88,"")</f>
        <v/>
      </c>
      <c r="D1190" s="994"/>
      <c r="E1190" s="993" t="str">
        <f>IF('CAP previous'!G88&lt;&gt;"",'CAP previous'!G88,"")</f>
        <v/>
      </c>
      <c r="F1190" s="995"/>
      <c r="G1190" s="994"/>
      <c r="Z1190" s="472" t="str">
        <f t="shared" si="52"/>
        <v>Hide</v>
      </c>
      <c r="AA1190" s="462">
        <f>'CAP previous'!C88</f>
        <v>0</v>
      </c>
      <c r="AB1190" s="462">
        <f>'CAP previous'!O88</f>
        <v>0</v>
      </c>
    </row>
    <row r="1191" spans="1:28" s="461" customFormat="1" ht="14.65" hidden="1" customHeight="1" x14ac:dyDescent="0.3">
      <c r="A1191" s="477"/>
      <c r="B1191" s="588" t="str">
        <f>IF('CAP previous'!A89&lt;&gt;"",'CAP previous'!A89,"")</f>
        <v/>
      </c>
      <c r="C1191" s="993" t="str">
        <f>IF('CAP previous'!D89&lt;&gt;"",'CAP previous'!D89,"")</f>
        <v/>
      </c>
      <c r="D1191" s="994"/>
      <c r="E1191" s="993" t="str">
        <f>IF('CAP previous'!G89&lt;&gt;"",'CAP previous'!G89,"")</f>
        <v/>
      </c>
      <c r="F1191" s="995"/>
      <c r="G1191" s="994"/>
      <c r="Z1191" s="472" t="str">
        <f t="shared" si="52"/>
        <v>Hide</v>
      </c>
      <c r="AA1191" s="462">
        <f>'CAP previous'!C89</f>
        <v>0</v>
      </c>
      <c r="AB1191" s="462">
        <f>'CAP previous'!O89</f>
        <v>0</v>
      </c>
    </row>
    <row r="1192" spans="1:28" s="461" customFormat="1" ht="14.65" hidden="1" customHeight="1" x14ac:dyDescent="0.3">
      <c r="A1192" s="477"/>
      <c r="B1192" s="588" t="str">
        <f>IF('CAP previous'!A90&lt;&gt;"",'CAP previous'!A90,"")</f>
        <v/>
      </c>
      <c r="C1192" s="993" t="str">
        <f>IF('CAP previous'!D90&lt;&gt;"",'CAP previous'!D90,"")</f>
        <v/>
      </c>
      <c r="D1192" s="994"/>
      <c r="E1192" s="993" t="str">
        <f>IF('CAP previous'!G90&lt;&gt;"",'CAP previous'!G90,"")</f>
        <v/>
      </c>
      <c r="F1192" s="995"/>
      <c r="G1192" s="994"/>
      <c r="Z1192" s="472" t="str">
        <f t="shared" si="52"/>
        <v>Hide</v>
      </c>
      <c r="AA1192" s="462">
        <f>'CAP previous'!C90</f>
        <v>0</v>
      </c>
      <c r="AB1192" s="462">
        <f>'CAP previous'!O90</f>
        <v>0</v>
      </c>
    </row>
    <row r="1193" spans="1:28" s="461" customFormat="1" ht="14.65" hidden="1" customHeight="1" x14ac:dyDescent="0.3">
      <c r="A1193" s="477"/>
      <c r="B1193" s="588" t="str">
        <f>IF('CAP previous'!A91&lt;&gt;"",'CAP previous'!A91,"")</f>
        <v/>
      </c>
      <c r="C1193" s="993" t="str">
        <f>IF('CAP previous'!D91&lt;&gt;"",'CAP previous'!D91,"")</f>
        <v/>
      </c>
      <c r="D1193" s="994"/>
      <c r="E1193" s="993" t="str">
        <f>IF('CAP previous'!G91&lt;&gt;"",'CAP previous'!G91,"")</f>
        <v/>
      </c>
      <c r="F1193" s="995"/>
      <c r="G1193" s="994"/>
      <c r="Z1193" s="472" t="str">
        <f t="shared" si="52"/>
        <v>Hide</v>
      </c>
      <c r="AA1193" s="462">
        <f>'CAP previous'!C91</f>
        <v>0</v>
      </c>
      <c r="AB1193" s="462">
        <f>'CAP previous'!O91</f>
        <v>0</v>
      </c>
    </row>
    <row r="1194" spans="1:28" s="461" customFormat="1" ht="14.65" hidden="1" customHeight="1" x14ac:dyDescent="0.3">
      <c r="A1194" s="477"/>
      <c r="B1194" s="588" t="str">
        <f>IF('CAP previous'!A92&lt;&gt;"",'CAP previous'!A92,"")</f>
        <v/>
      </c>
      <c r="C1194" s="993" t="str">
        <f>IF('CAP previous'!D92&lt;&gt;"",'CAP previous'!D92,"")</f>
        <v/>
      </c>
      <c r="D1194" s="994"/>
      <c r="E1194" s="993" t="str">
        <f>IF('CAP previous'!G92&lt;&gt;"",'CAP previous'!G92,"")</f>
        <v/>
      </c>
      <c r="F1194" s="995"/>
      <c r="G1194" s="994"/>
      <c r="Z1194" s="472" t="str">
        <f t="shared" si="52"/>
        <v>Hide</v>
      </c>
      <c r="AA1194" s="462">
        <f>'CAP previous'!C92</f>
        <v>0</v>
      </c>
      <c r="AB1194" s="462">
        <f>'CAP previous'!O92</f>
        <v>0</v>
      </c>
    </row>
    <row r="1195" spans="1:28" s="461" customFormat="1" ht="14.65" hidden="1" customHeight="1" x14ac:dyDescent="0.3">
      <c r="A1195" s="477"/>
      <c r="B1195" s="588" t="str">
        <f>IF('CAP previous'!A93&lt;&gt;"",'CAP previous'!A93,"")</f>
        <v/>
      </c>
      <c r="C1195" s="993" t="str">
        <f>IF('CAP previous'!D93&lt;&gt;"",'CAP previous'!D93,"")</f>
        <v/>
      </c>
      <c r="D1195" s="994"/>
      <c r="E1195" s="993" t="str">
        <f>IF('CAP previous'!G93&lt;&gt;"",'CAP previous'!G93,"")</f>
        <v/>
      </c>
      <c r="F1195" s="995"/>
      <c r="G1195" s="994"/>
      <c r="Z1195" s="472" t="str">
        <f t="shared" si="52"/>
        <v>Hide</v>
      </c>
      <c r="AA1195" s="462">
        <f>'CAP previous'!C93</f>
        <v>0</v>
      </c>
      <c r="AB1195" s="462">
        <f>'CAP previous'!O93</f>
        <v>0</v>
      </c>
    </row>
    <row r="1196" spans="1:28" s="461" customFormat="1" ht="14.65" hidden="1" customHeight="1" x14ac:dyDescent="0.3">
      <c r="A1196" s="477"/>
      <c r="B1196" s="588" t="str">
        <f>IF('CAP previous'!A94&lt;&gt;"",'CAP previous'!A94,"")</f>
        <v/>
      </c>
      <c r="C1196" s="993" t="str">
        <f>IF('CAP previous'!D94&lt;&gt;"",'CAP previous'!D94,"")</f>
        <v/>
      </c>
      <c r="D1196" s="994"/>
      <c r="E1196" s="993" t="str">
        <f>IF('CAP previous'!G94&lt;&gt;"",'CAP previous'!G94,"")</f>
        <v/>
      </c>
      <c r="F1196" s="995"/>
      <c r="G1196" s="994"/>
      <c r="Z1196" s="472" t="str">
        <f t="shared" si="52"/>
        <v>Hide</v>
      </c>
      <c r="AA1196" s="462">
        <f>'CAP previous'!C94</f>
        <v>0</v>
      </c>
      <c r="AB1196" s="462">
        <f>'CAP previous'!O94</f>
        <v>0</v>
      </c>
    </row>
    <row r="1197" spans="1:28" s="461" customFormat="1" ht="14.65" hidden="1" customHeight="1" x14ac:dyDescent="0.3">
      <c r="A1197" s="477"/>
      <c r="B1197" s="588" t="str">
        <f>IF('CAP previous'!A95&lt;&gt;"",'CAP previous'!A95,"")</f>
        <v/>
      </c>
      <c r="C1197" s="993" t="str">
        <f>IF('CAP previous'!D95&lt;&gt;"",'CAP previous'!D95,"")</f>
        <v/>
      </c>
      <c r="D1197" s="994"/>
      <c r="E1197" s="993" t="str">
        <f>IF('CAP previous'!G95&lt;&gt;"",'CAP previous'!G95,"")</f>
        <v/>
      </c>
      <c r="F1197" s="995"/>
      <c r="G1197" s="994"/>
      <c r="Z1197" s="472" t="str">
        <f t="shared" si="52"/>
        <v>Hide</v>
      </c>
      <c r="AA1197" s="462">
        <f>'CAP previous'!C95</f>
        <v>0</v>
      </c>
      <c r="AB1197" s="462">
        <f>'CAP previous'!O95</f>
        <v>0</v>
      </c>
    </row>
    <row r="1198" spans="1:28" s="461" customFormat="1" ht="14.65" hidden="1" customHeight="1" x14ac:dyDescent="0.3">
      <c r="A1198" s="477"/>
      <c r="B1198" s="588" t="str">
        <f>IF('CAP previous'!A96&lt;&gt;"",'CAP previous'!A96,"")</f>
        <v/>
      </c>
      <c r="C1198" s="993" t="str">
        <f>IF('CAP previous'!D96&lt;&gt;"",'CAP previous'!D96,"")</f>
        <v/>
      </c>
      <c r="D1198" s="994"/>
      <c r="E1198" s="993" t="str">
        <f>IF('CAP previous'!G96&lt;&gt;"",'CAP previous'!G96,"")</f>
        <v/>
      </c>
      <c r="F1198" s="995"/>
      <c r="G1198" s="994"/>
      <c r="Z1198" s="472" t="str">
        <f t="shared" si="52"/>
        <v>Hide</v>
      </c>
      <c r="AA1198" s="462">
        <f>'CAP previous'!C96</f>
        <v>0</v>
      </c>
      <c r="AB1198" s="462">
        <f>'CAP previous'!O96</f>
        <v>0</v>
      </c>
    </row>
    <row r="1199" spans="1:28" s="461" customFormat="1" ht="14.65" hidden="1" customHeight="1" x14ac:dyDescent="0.3">
      <c r="A1199" s="477"/>
      <c r="B1199" s="588" t="str">
        <f>IF('CAP previous'!A97&lt;&gt;"",'CAP previous'!A97,"")</f>
        <v/>
      </c>
      <c r="C1199" s="993" t="str">
        <f>IF('CAP previous'!D97&lt;&gt;"",'CAP previous'!D97,"")</f>
        <v/>
      </c>
      <c r="D1199" s="994"/>
      <c r="E1199" s="993" t="str">
        <f>IF('CAP previous'!G97&lt;&gt;"",'CAP previous'!G97,"")</f>
        <v/>
      </c>
      <c r="F1199" s="995"/>
      <c r="G1199" s="994"/>
      <c r="Z1199" s="472" t="str">
        <f t="shared" si="52"/>
        <v>Hide</v>
      </c>
      <c r="AA1199" s="462">
        <f>'CAP previous'!C97</f>
        <v>0</v>
      </c>
      <c r="AB1199" s="462">
        <f>'CAP previous'!O97</f>
        <v>0</v>
      </c>
    </row>
    <row r="1200" spans="1:28" s="461" customFormat="1" ht="14.65" hidden="1" customHeight="1" x14ac:dyDescent="0.3">
      <c r="A1200" s="477"/>
      <c r="B1200" s="588" t="str">
        <f>IF('CAP previous'!A98&lt;&gt;"",'CAP previous'!A98,"")</f>
        <v/>
      </c>
      <c r="C1200" s="993" t="str">
        <f>IF('CAP previous'!D98&lt;&gt;"",'CAP previous'!D98,"")</f>
        <v/>
      </c>
      <c r="D1200" s="994"/>
      <c r="E1200" s="993" t="str">
        <f>IF('CAP previous'!G98&lt;&gt;"",'CAP previous'!G98,"")</f>
        <v/>
      </c>
      <c r="F1200" s="995"/>
      <c r="G1200" s="994"/>
      <c r="Z1200" s="472" t="str">
        <f t="shared" si="52"/>
        <v>Hide</v>
      </c>
      <c r="AA1200" s="462">
        <f>'CAP previous'!C98</f>
        <v>0</v>
      </c>
      <c r="AB1200" s="462">
        <f>'CAP previous'!O98</f>
        <v>0</v>
      </c>
    </row>
    <row r="1201" spans="1:28" s="461" customFormat="1" ht="14.65" hidden="1" customHeight="1" x14ac:dyDescent="0.3">
      <c r="A1201" s="477"/>
      <c r="B1201" s="588" t="str">
        <f>IF('CAP previous'!A99&lt;&gt;"",'CAP previous'!A99,"")</f>
        <v/>
      </c>
      <c r="C1201" s="993" t="str">
        <f>IF('CAP previous'!D99&lt;&gt;"",'CAP previous'!D99,"")</f>
        <v/>
      </c>
      <c r="D1201" s="994"/>
      <c r="E1201" s="993" t="str">
        <f>IF('CAP previous'!G99&lt;&gt;"",'CAP previous'!G99,"")</f>
        <v/>
      </c>
      <c r="F1201" s="995"/>
      <c r="G1201" s="994"/>
      <c r="Z1201" s="472" t="str">
        <f t="shared" si="52"/>
        <v>Hide</v>
      </c>
      <c r="AA1201" s="462">
        <f>'CAP previous'!C99</f>
        <v>0</v>
      </c>
      <c r="AB1201" s="462">
        <f>'CAP previous'!O99</f>
        <v>0</v>
      </c>
    </row>
    <row r="1202" spans="1:28" s="461" customFormat="1" ht="14.65" hidden="1" customHeight="1" x14ac:dyDescent="0.3">
      <c r="A1202" s="477"/>
      <c r="B1202" s="588" t="str">
        <f>IF('CAP previous'!A100&lt;&gt;"",'CAP previous'!A100,"")</f>
        <v/>
      </c>
      <c r="C1202" s="993" t="str">
        <f>IF('CAP previous'!D100&lt;&gt;"",'CAP previous'!D100,"")</f>
        <v/>
      </c>
      <c r="D1202" s="994"/>
      <c r="E1202" s="993" t="str">
        <f>IF('CAP previous'!G100&lt;&gt;"",'CAP previous'!G100,"")</f>
        <v/>
      </c>
      <c r="F1202" s="995"/>
      <c r="G1202" s="994"/>
      <c r="Z1202" s="472" t="str">
        <f t="shared" si="52"/>
        <v>Hide</v>
      </c>
      <c r="AA1202" s="462">
        <f>'CAP previous'!C100</f>
        <v>0</v>
      </c>
      <c r="AB1202" s="462">
        <f>'CAP previous'!O100</f>
        <v>0</v>
      </c>
    </row>
    <row r="1203" spans="1:28" s="461" customFormat="1" ht="14.65" hidden="1" customHeight="1" x14ac:dyDescent="0.3">
      <c r="A1203" s="477"/>
      <c r="B1203" s="588" t="str">
        <f>IF('CAP previous'!A101&lt;&gt;"",'CAP previous'!A101,"")</f>
        <v/>
      </c>
      <c r="C1203" s="993" t="str">
        <f>IF('CAP previous'!D101&lt;&gt;"",'CAP previous'!D101,"")</f>
        <v/>
      </c>
      <c r="D1203" s="994"/>
      <c r="E1203" s="993" t="str">
        <f>IF('CAP previous'!G101&lt;&gt;"",'CAP previous'!G101,"")</f>
        <v/>
      </c>
      <c r="F1203" s="995"/>
      <c r="G1203" s="994"/>
      <c r="Z1203" s="472" t="str">
        <f t="shared" si="52"/>
        <v>Hide</v>
      </c>
      <c r="AA1203" s="462">
        <f>'CAP previous'!C101</f>
        <v>0</v>
      </c>
      <c r="AB1203" s="462">
        <f>'CAP previous'!O101</f>
        <v>0</v>
      </c>
    </row>
    <row r="1204" spans="1:28" s="461" customFormat="1" ht="14.65" hidden="1" customHeight="1" x14ac:dyDescent="0.3">
      <c r="A1204" s="477"/>
      <c r="B1204" s="588" t="str">
        <f>IF('CAP previous'!A102&lt;&gt;"",'CAP previous'!A102,"")</f>
        <v/>
      </c>
      <c r="C1204" s="993" t="str">
        <f>IF('CAP previous'!D102&lt;&gt;"",'CAP previous'!D102,"")</f>
        <v/>
      </c>
      <c r="D1204" s="994"/>
      <c r="E1204" s="993" t="str">
        <f>IF('CAP previous'!G102&lt;&gt;"",'CAP previous'!G102,"")</f>
        <v/>
      </c>
      <c r="F1204" s="995"/>
      <c r="G1204" s="994"/>
      <c r="Z1204" s="472" t="str">
        <f t="shared" si="52"/>
        <v>Hide</v>
      </c>
      <c r="AA1204" s="462">
        <f>'CAP previous'!C102</f>
        <v>0</v>
      </c>
      <c r="AB1204" s="462">
        <f>'CAP previous'!O102</f>
        <v>0</v>
      </c>
    </row>
    <row r="1205" spans="1:28" s="461" customFormat="1" ht="14.65" hidden="1" customHeight="1" x14ac:dyDescent="0.3">
      <c r="A1205" s="477"/>
      <c r="B1205" s="588" t="str">
        <f>IF('CAP previous'!A103&lt;&gt;"",'CAP previous'!A103,"")</f>
        <v/>
      </c>
      <c r="C1205" s="993" t="str">
        <f>IF('CAP previous'!D103&lt;&gt;"",'CAP previous'!D103,"")</f>
        <v/>
      </c>
      <c r="D1205" s="994"/>
      <c r="E1205" s="993" t="str">
        <f>IF('CAP previous'!G103&lt;&gt;"",'CAP previous'!G103,"")</f>
        <v/>
      </c>
      <c r="F1205" s="995"/>
      <c r="G1205" s="994"/>
      <c r="Z1205" s="472" t="str">
        <f t="shared" si="52"/>
        <v>Hide</v>
      </c>
      <c r="AA1205" s="462">
        <f>'CAP previous'!C103</f>
        <v>0</v>
      </c>
      <c r="AB1205" s="462">
        <f>'CAP previous'!O103</f>
        <v>0</v>
      </c>
    </row>
    <row r="1206" spans="1:28" s="461" customFormat="1" ht="14.65" hidden="1" customHeight="1" x14ac:dyDescent="0.3">
      <c r="A1206" s="477"/>
      <c r="B1206" s="588" t="str">
        <f>IF('CAP previous'!A104&lt;&gt;"",'CAP previous'!A104,"")</f>
        <v/>
      </c>
      <c r="C1206" s="993" t="str">
        <f>IF('CAP previous'!D104&lt;&gt;"",'CAP previous'!D104,"")</f>
        <v/>
      </c>
      <c r="D1206" s="994"/>
      <c r="E1206" s="993" t="str">
        <f>IF('CAP previous'!G104&lt;&gt;"",'CAP previous'!G104,"")</f>
        <v/>
      </c>
      <c r="F1206" s="995"/>
      <c r="G1206" s="994"/>
      <c r="Z1206" s="472" t="str">
        <f t="shared" si="52"/>
        <v>Hide</v>
      </c>
      <c r="AA1206" s="462">
        <f>'CAP previous'!C104</f>
        <v>0</v>
      </c>
      <c r="AB1206" s="462">
        <f>'CAP previous'!O104</f>
        <v>0</v>
      </c>
    </row>
    <row r="1207" spans="1:28" s="461" customFormat="1" ht="14.65" hidden="1" customHeight="1" x14ac:dyDescent="0.3">
      <c r="A1207" s="477"/>
      <c r="B1207" s="588" t="str">
        <f>IF('CAP previous'!A105&lt;&gt;"",'CAP previous'!A105,"")</f>
        <v/>
      </c>
      <c r="C1207" s="993" t="str">
        <f>IF('CAP previous'!D105&lt;&gt;"",'CAP previous'!D105,"")</f>
        <v/>
      </c>
      <c r="D1207" s="994"/>
      <c r="E1207" s="993" t="str">
        <f>IF('CAP previous'!G105&lt;&gt;"",'CAP previous'!G105,"")</f>
        <v/>
      </c>
      <c r="F1207" s="995"/>
      <c r="G1207" s="994"/>
      <c r="Z1207" s="472" t="str">
        <f t="shared" si="52"/>
        <v>Hide</v>
      </c>
      <c r="AA1207" s="462">
        <f>'CAP previous'!C105</f>
        <v>0</v>
      </c>
      <c r="AB1207" s="462">
        <f>'CAP previous'!O105</f>
        <v>0</v>
      </c>
    </row>
    <row r="1208" spans="1:28" s="461" customFormat="1" ht="14.65" hidden="1" customHeight="1" x14ac:dyDescent="0.3">
      <c r="A1208" s="477"/>
      <c r="B1208" s="588" t="str">
        <f>IF('CAP previous'!A106&lt;&gt;"",'CAP previous'!A106,"")</f>
        <v/>
      </c>
      <c r="C1208" s="993" t="str">
        <f>IF('CAP previous'!D106&lt;&gt;"",'CAP previous'!D106,"")</f>
        <v/>
      </c>
      <c r="D1208" s="994"/>
      <c r="E1208" s="993" t="str">
        <f>IF('CAP previous'!G106&lt;&gt;"",'CAP previous'!G106,"")</f>
        <v/>
      </c>
      <c r="F1208" s="995"/>
      <c r="G1208" s="994"/>
      <c r="Z1208" s="472" t="str">
        <f t="shared" si="52"/>
        <v>Hide</v>
      </c>
      <c r="AA1208" s="462">
        <f>'CAP previous'!C106</f>
        <v>0</v>
      </c>
      <c r="AB1208" s="462">
        <f>'CAP previous'!O106</f>
        <v>0</v>
      </c>
    </row>
    <row r="1209" spans="1:28" s="461" customFormat="1" ht="14.65" hidden="1" customHeight="1" x14ac:dyDescent="0.3">
      <c r="A1209" s="477"/>
      <c r="B1209" s="588" t="str">
        <f>IF('CAP previous'!A107&lt;&gt;"",'CAP previous'!A107,"")</f>
        <v/>
      </c>
      <c r="C1209" s="993" t="str">
        <f>IF('CAP previous'!D107&lt;&gt;"",'CAP previous'!D107,"")</f>
        <v/>
      </c>
      <c r="D1209" s="994"/>
      <c r="E1209" s="993" t="str">
        <f>IF('CAP previous'!G107&lt;&gt;"",'CAP previous'!G107,"")</f>
        <v/>
      </c>
      <c r="F1209" s="995"/>
      <c r="G1209" s="994"/>
      <c r="Z1209" s="472" t="str">
        <f t="shared" si="52"/>
        <v>Hide</v>
      </c>
      <c r="AA1209" s="462">
        <f>'CAP previous'!C107</f>
        <v>0</v>
      </c>
      <c r="AB1209" s="462">
        <f>'CAP previous'!O107</f>
        <v>0</v>
      </c>
    </row>
    <row r="1210" spans="1:28" s="461" customFormat="1" ht="14.65" hidden="1" customHeight="1" x14ac:dyDescent="0.3">
      <c r="A1210" s="477"/>
      <c r="B1210" s="588" t="str">
        <f>IF('CAP previous'!A108&lt;&gt;"",'CAP previous'!A108,"")</f>
        <v/>
      </c>
      <c r="C1210" s="993" t="str">
        <f>IF('CAP previous'!D108&lt;&gt;"",'CAP previous'!D108,"")</f>
        <v/>
      </c>
      <c r="D1210" s="994"/>
      <c r="E1210" s="993" t="str">
        <f>IF('CAP previous'!G108&lt;&gt;"",'CAP previous'!G108,"")</f>
        <v/>
      </c>
      <c r="F1210" s="995"/>
      <c r="G1210" s="994"/>
      <c r="Z1210" s="472" t="str">
        <f t="shared" si="52"/>
        <v>Hide</v>
      </c>
      <c r="AA1210" s="462">
        <f>'CAP previous'!C108</f>
        <v>0</v>
      </c>
      <c r="AB1210" s="462">
        <f>'CAP previous'!O108</f>
        <v>0</v>
      </c>
    </row>
    <row r="1211" spans="1:28" s="461" customFormat="1" ht="14.65" hidden="1" customHeight="1" x14ac:dyDescent="0.3">
      <c r="A1211" s="477"/>
      <c r="B1211" s="588" t="str">
        <f>IF('CAP previous'!A109&lt;&gt;"",'CAP previous'!A109,"")</f>
        <v/>
      </c>
      <c r="C1211" s="993" t="str">
        <f>IF('CAP previous'!D109&lt;&gt;"",'CAP previous'!D109,"")</f>
        <v/>
      </c>
      <c r="D1211" s="994"/>
      <c r="E1211" s="993" t="str">
        <f>IF('CAP previous'!G109&lt;&gt;"",'CAP previous'!G109,"")</f>
        <v/>
      </c>
      <c r="F1211" s="995"/>
      <c r="G1211" s="994"/>
      <c r="Z1211" s="472" t="str">
        <f t="shared" si="52"/>
        <v>Hide</v>
      </c>
      <c r="AA1211" s="462">
        <f>'CAP previous'!C109</f>
        <v>0</v>
      </c>
      <c r="AB1211" s="462">
        <f>'CAP previous'!O109</f>
        <v>0</v>
      </c>
    </row>
    <row r="1212" spans="1:28" s="461" customFormat="1" ht="14.65" hidden="1" customHeight="1" x14ac:dyDescent="0.3">
      <c r="A1212" s="477"/>
      <c r="B1212" s="588" t="str">
        <f>IF('CAP previous'!A110&lt;&gt;"",'CAP previous'!A110,"")</f>
        <v/>
      </c>
      <c r="C1212" s="993" t="str">
        <f>IF('CAP previous'!D110&lt;&gt;"",'CAP previous'!D110,"")</f>
        <v/>
      </c>
      <c r="D1212" s="994"/>
      <c r="E1212" s="993" t="str">
        <f>IF('CAP previous'!G110&lt;&gt;"",'CAP previous'!G110,"")</f>
        <v/>
      </c>
      <c r="F1212" s="995"/>
      <c r="G1212" s="994"/>
      <c r="Z1212" s="472" t="str">
        <f t="shared" si="52"/>
        <v>Hide</v>
      </c>
      <c r="AA1212" s="462">
        <f>'CAP previous'!C110</f>
        <v>0</v>
      </c>
      <c r="AB1212" s="462">
        <f>'CAP previous'!O110</f>
        <v>0</v>
      </c>
    </row>
    <row r="1213" spans="1:28" s="461" customFormat="1" ht="14.65" hidden="1" customHeight="1" x14ac:dyDescent="0.3">
      <c r="A1213" s="477"/>
      <c r="B1213" s="588" t="str">
        <f>IF('CAP previous'!A111&lt;&gt;"",'CAP previous'!A111,"")</f>
        <v/>
      </c>
      <c r="C1213" s="993" t="str">
        <f>IF('CAP previous'!D111&lt;&gt;"",'CAP previous'!D111,"")</f>
        <v/>
      </c>
      <c r="D1213" s="994"/>
      <c r="E1213" s="993" t="str">
        <f>IF('CAP previous'!G111&lt;&gt;"",'CAP previous'!G111,"")</f>
        <v/>
      </c>
      <c r="F1213" s="995"/>
      <c r="G1213" s="994"/>
      <c r="Z1213" s="472" t="str">
        <f t="shared" si="52"/>
        <v>Hide</v>
      </c>
      <c r="AA1213" s="462">
        <f>'CAP previous'!C111</f>
        <v>0</v>
      </c>
      <c r="AB1213" s="462">
        <f>'CAP previous'!O111</f>
        <v>0</v>
      </c>
    </row>
    <row r="1214" spans="1:28" s="461" customFormat="1" ht="14.65" hidden="1" customHeight="1" thickBot="1" x14ac:dyDescent="0.35">
      <c r="A1214" s="477"/>
      <c r="B1214" s="588" t="str">
        <f>IF('CAP previous'!A112&lt;&gt;"",'CAP previous'!A112,"")</f>
        <v/>
      </c>
      <c r="C1214" s="993" t="str">
        <f>IF('CAP previous'!D112&lt;&gt;"",'CAP previous'!D112,"")</f>
        <v/>
      </c>
      <c r="D1214" s="994"/>
      <c r="E1214" s="993" t="str">
        <f>IF('CAP previous'!G112&lt;&gt;"",'CAP previous'!G112,"")</f>
        <v/>
      </c>
      <c r="F1214" s="995"/>
      <c r="G1214" s="994"/>
      <c r="Z1214" s="472" t="str">
        <f t="shared" si="52"/>
        <v>Hide</v>
      </c>
      <c r="AA1214" s="462">
        <f>'CAP previous'!C112</f>
        <v>0</v>
      </c>
      <c r="AB1214" s="462">
        <f>'CAP previous'!O112</f>
        <v>0</v>
      </c>
    </row>
    <row r="1215" spans="1:28" ht="15" customHeight="1" x14ac:dyDescent="0.25">
      <c r="A1215" s="504"/>
      <c r="B1215" s="1011" t="s">
        <v>1022</v>
      </c>
      <c r="C1215" s="975"/>
      <c r="D1215" s="975"/>
      <c r="E1215" s="975"/>
      <c r="F1215" s="975"/>
      <c r="G1215" s="976"/>
      <c r="M1215" s="461" t="s">
        <v>979</v>
      </c>
      <c r="Z1215" s="470" t="str">
        <f t="shared" ref="Z1215:Z1216" si="53">Z$1106</f>
        <v>Show</v>
      </c>
    </row>
    <row r="1216" spans="1:28" ht="17.100000000000001" customHeight="1" x14ac:dyDescent="0.25">
      <c r="A1216" s="504"/>
      <c r="B1216" s="587" t="s">
        <v>1020</v>
      </c>
      <c r="C1216" s="1012" t="s">
        <v>1021</v>
      </c>
      <c r="D1216" s="1010"/>
      <c r="E1216" s="925" t="s">
        <v>345</v>
      </c>
      <c r="F1216" s="1012"/>
      <c r="G1216" s="1010"/>
      <c r="M1216" s="461" t="s">
        <v>979</v>
      </c>
      <c r="Z1216" s="470" t="str">
        <f t="shared" si="53"/>
        <v>Show</v>
      </c>
      <c r="AA1216" s="476" t="s">
        <v>341</v>
      </c>
      <c r="AB1216" s="476" t="s">
        <v>349</v>
      </c>
    </row>
    <row r="1217" spans="1:28" s="461" customFormat="1" ht="14.65" hidden="1" customHeight="1" x14ac:dyDescent="0.3">
      <c r="A1217" s="477"/>
      <c r="B1217" s="588" t="str">
        <f>IF('CAP previous'!A13&lt;&gt;"",'CAP previous'!A13,"")</f>
        <v/>
      </c>
      <c r="C1217" s="993" t="str">
        <f>IF('CAP previous'!D13&lt;&gt;"",'CAP previous'!D13,"")</f>
        <v/>
      </c>
      <c r="D1217" s="994"/>
      <c r="E1217" s="993" t="str">
        <f>IF('CAP previous'!G13&lt;&gt;"",'CAP previous'!G13,"")</f>
        <v/>
      </c>
      <c r="F1217" s="995"/>
      <c r="G1217" s="994"/>
      <c r="Z1217" s="472" t="str">
        <f>IF(AND((UPPER(AA1217)="NC+"), AND((LOWER(LEFT(AB1217,9))&lt;&gt;"completed"),(LOWER(AB1217)&lt;&gt;"cancelled"))),"Show","Hide")</f>
        <v>Hide</v>
      </c>
      <c r="AA1217" s="462">
        <f>'CAP previous'!C13</f>
        <v>0</v>
      </c>
      <c r="AB1217" s="462">
        <f>'CAP previous'!O13</f>
        <v>0</v>
      </c>
    </row>
    <row r="1218" spans="1:28" s="461" customFormat="1" ht="14.65" hidden="1" customHeight="1" x14ac:dyDescent="0.3">
      <c r="A1218" s="477"/>
      <c r="B1218" s="588" t="str">
        <f>IF('CAP previous'!A14&lt;&gt;"",'CAP previous'!A14,"")</f>
        <v/>
      </c>
      <c r="C1218" s="993" t="str">
        <f>IF('CAP previous'!D14&lt;&gt;"",'CAP previous'!D14,"")</f>
        <v/>
      </c>
      <c r="D1218" s="994"/>
      <c r="E1218" s="993" t="str">
        <f>IF('CAP previous'!G14&lt;&gt;"",'CAP previous'!G14,"")</f>
        <v/>
      </c>
      <c r="F1218" s="995"/>
      <c r="G1218" s="994"/>
      <c r="Z1218" s="472" t="str">
        <f t="shared" ref="Z1218:Z1281" si="54">IF(AND((UPPER(AA1218)="NC+"), AND((LOWER(LEFT(AB1218,9))&lt;&gt;"completed"),(LOWER(AB1218)&lt;&gt;"cancelled"))),"Show","Hide")</f>
        <v>Hide</v>
      </c>
      <c r="AA1218" s="462">
        <f>'CAP previous'!C14</f>
        <v>0</v>
      </c>
      <c r="AB1218" s="462">
        <f>'CAP previous'!O14</f>
        <v>0</v>
      </c>
    </row>
    <row r="1219" spans="1:28" s="461" customFormat="1" ht="14.65" hidden="1" customHeight="1" x14ac:dyDescent="0.3">
      <c r="A1219" s="477"/>
      <c r="B1219" s="588" t="str">
        <f>IF('CAP previous'!A15&lt;&gt;"",'CAP previous'!A15,"")</f>
        <v/>
      </c>
      <c r="C1219" s="993" t="str">
        <f>IF('CAP previous'!D15&lt;&gt;"",'CAP previous'!D15,"")</f>
        <v/>
      </c>
      <c r="D1219" s="994"/>
      <c r="E1219" s="993" t="str">
        <f>IF('CAP previous'!G15&lt;&gt;"",'CAP previous'!G15,"")</f>
        <v/>
      </c>
      <c r="F1219" s="995"/>
      <c r="G1219" s="994"/>
      <c r="Z1219" s="472" t="str">
        <f t="shared" si="54"/>
        <v>Hide</v>
      </c>
      <c r="AA1219" s="462">
        <f>'CAP previous'!C15</f>
        <v>0</v>
      </c>
      <c r="AB1219" s="462">
        <f>'CAP previous'!O15</f>
        <v>0</v>
      </c>
    </row>
    <row r="1220" spans="1:28" s="461" customFormat="1" ht="14.65" hidden="1" customHeight="1" x14ac:dyDescent="0.3">
      <c r="A1220" s="477"/>
      <c r="B1220" s="588" t="str">
        <f>IF('CAP previous'!A16&lt;&gt;"",'CAP previous'!A16,"")</f>
        <v/>
      </c>
      <c r="C1220" s="993" t="str">
        <f>IF('CAP previous'!D16&lt;&gt;"",'CAP previous'!D16,"")</f>
        <v/>
      </c>
      <c r="D1220" s="994"/>
      <c r="E1220" s="993" t="str">
        <f>IF('CAP previous'!G16&lt;&gt;"",'CAP previous'!G16,"")</f>
        <v/>
      </c>
      <c r="F1220" s="995"/>
      <c r="G1220" s="994"/>
      <c r="Z1220" s="472" t="str">
        <f t="shared" si="54"/>
        <v>Hide</v>
      </c>
      <c r="AA1220" s="462">
        <f>'CAP previous'!C16</f>
        <v>0</v>
      </c>
      <c r="AB1220" s="462">
        <f>'CAP previous'!O16</f>
        <v>0</v>
      </c>
    </row>
    <row r="1221" spans="1:28" s="461" customFormat="1" ht="14.65" hidden="1" customHeight="1" x14ac:dyDescent="0.3">
      <c r="A1221" s="477"/>
      <c r="B1221" s="588" t="str">
        <f>IF('CAP previous'!A17&lt;&gt;"",'CAP previous'!A17,"")</f>
        <v/>
      </c>
      <c r="C1221" s="993" t="str">
        <f>IF('CAP previous'!D17&lt;&gt;"",'CAP previous'!D17,"")</f>
        <v/>
      </c>
      <c r="D1221" s="994"/>
      <c r="E1221" s="993" t="str">
        <f>IF('CAP previous'!G17&lt;&gt;"",'CAP previous'!G17,"")</f>
        <v/>
      </c>
      <c r="F1221" s="995"/>
      <c r="G1221" s="994"/>
      <c r="Z1221" s="472" t="str">
        <f t="shared" si="54"/>
        <v>Hide</v>
      </c>
      <c r="AA1221" s="462">
        <f>'CAP previous'!C17</f>
        <v>0</v>
      </c>
      <c r="AB1221" s="462">
        <f>'CAP previous'!O17</f>
        <v>0</v>
      </c>
    </row>
    <row r="1222" spans="1:28" s="461" customFormat="1" ht="14.65" hidden="1" customHeight="1" x14ac:dyDescent="0.3">
      <c r="A1222" s="477"/>
      <c r="B1222" s="588" t="str">
        <f>IF('CAP previous'!A18&lt;&gt;"",'CAP previous'!A18,"")</f>
        <v/>
      </c>
      <c r="C1222" s="993" t="str">
        <f>IF('CAP previous'!D18&lt;&gt;"",'CAP previous'!D18,"")</f>
        <v/>
      </c>
      <c r="D1222" s="994"/>
      <c r="E1222" s="993" t="str">
        <f>IF('CAP previous'!G18&lt;&gt;"",'CAP previous'!G18,"")</f>
        <v/>
      </c>
      <c r="F1222" s="995"/>
      <c r="G1222" s="994"/>
      <c r="Z1222" s="472" t="str">
        <f t="shared" si="54"/>
        <v>Hide</v>
      </c>
      <c r="AA1222" s="462">
        <f>'CAP previous'!C18</f>
        <v>0</v>
      </c>
      <c r="AB1222" s="462">
        <f>'CAP previous'!O18</f>
        <v>0</v>
      </c>
    </row>
    <row r="1223" spans="1:28" s="461" customFormat="1" ht="14.65" hidden="1" customHeight="1" x14ac:dyDescent="0.3">
      <c r="A1223" s="477"/>
      <c r="B1223" s="588" t="str">
        <f>IF('CAP previous'!A19&lt;&gt;"",'CAP previous'!A19,"")</f>
        <v/>
      </c>
      <c r="C1223" s="993" t="str">
        <f>IF('CAP previous'!D19&lt;&gt;"",'CAP previous'!D19,"")</f>
        <v/>
      </c>
      <c r="D1223" s="994"/>
      <c r="E1223" s="993" t="str">
        <f>IF('CAP previous'!G19&lt;&gt;"",'CAP previous'!G19,"")</f>
        <v/>
      </c>
      <c r="F1223" s="995"/>
      <c r="G1223" s="994"/>
      <c r="Z1223" s="472" t="str">
        <f t="shared" si="54"/>
        <v>Hide</v>
      </c>
      <c r="AA1223" s="462">
        <f>'CAP previous'!C19</f>
        <v>0</v>
      </c>
      <c r="AB1223" s="462">
        <f>'CAP previous'!O19</f>
        <v>0</v>
      </c>
    </row>
    <row r="1224" spans="1:28" s="461" customFormat="1" ht="14.65" hidden="1" customHeight="1" x14ac:dyDescent="0.3">
      <c r="A1224" s="477"/>
      <c r="B1224" s="588" t="str">
        <f>IF('CAP previous'!A20&lt;&gt;"",'CAP previous'!A20,"")</f>
        <v/>
      </c>
      <c r="C1224" s="993" t="str">
        <f>IF('CAP previous'!D20&lt;&gt;"",'CAP previous'!D20,"")</f>
        <v/>
      </c>
      <c r="D1224" s="994"/>
      <c r="E1224" s="993" t="str">
        <f>IF('CAP previous'!G20&lt;&gt;"",'CAP previous'!G20,"")</f>
        <v/>
      </c>
      <c r="F1224" s="995"/>
      <c r="G1224" s="994"/>
      <c r="Z1224" s="472" t="str">
        <f t="shared" si="54"/>
        <v>Hide</v>
      </c>
      <c r="AA1224" s="462">
        <f>'CAP previous'!C20</f>
        <v>0</v>
      </c>
      <c r="AB1224" s="462">
        <f>'CAP previous'!O20</f>
        <v>0</v>
      </c>
    </row>
    <row r="1225" spans="1:28" s="461" customFormat="1" ht="14.65" hidden="1" customHeight="1" x14ac:dyDescent="0.3">
      <c r="A1225" s="477"/>
      <c r="B1225" s="588" t="str">
        <f>IF('CAP previous'!A21&lt;&gt;"",'CAP previous'!A21,"")</f>
        <v/>
      </c>
      <c r="C1225" s="993" t="str">
        <f>IF('CAP previous'!D21&lt;&gt;"",'CAP previous'!D21,"")</f>
        <v/>
      </c>
      <c r="D1225" s="994"/>
      <c r="E1225" s="993" t="str">
        <f>IF('CAP previous'!G21&lt;&gt;"",'CAP previous'!G21,"")</f>
        <v/>
      </c>
      <c r="F1225" s="995"/>
      <c r="G1225" s="994"/>
      <c r="Z1225" s="472" t="str">
        <f t="shared" si="54"/>
        <v>Hide</v>
      </c>
      <c r="AA1225" s="462">
        <f>'CAP previous'!C21</f>
        <v>0</v>
      </c>
      <c r="AB1225" s="462">
        <f>'CAP previous'!O21</f>
        <v>0</v>
      </c>
    </row>
    <row r="1226" spans="1:28" s="461" customFormat="1" ht="14.65" hidden="1" customHeight="1" x14ac:dyDescent="0.3">
      <c r="A1226" s="477"/>
      <c r="B1226" s="588" t="str">
        <f>IF('CAP previous'!A22&lt;&gt;"",'CAP previous'!A22,"")</f>
        <v/>
      </c>
      <c r="C1226" s="993" t="str">
        <f>IF('CAP previous'!D22&lt;&gt;"",'CAP previous'!D22,"")</f>
        <v/>
      </c>
      <c r="D1226" s="994"/>
      <c r="E1226" s="993" t="str">
        <f>IF('CAP previous'!G22&lt;&gt;"",'CAP previous'!G22,"")</f>
        <v/>
      </c>
      <c r="F1226" s="995"/>
      <c r="G1226" s="994"/>
      <c r="Z1226" s="472" t="str">
        <f t="shared" si="54"/>
        <v>Hide</v>
      </c>
      <c r="AA1226" s="462">
        <f>'CAP previous'!C22</f>
        <v>0</v>
      </c>
      <c r="AB1226" s="462">
        <f>'CAP previous'!O22</f>
        <v>0</v>
      </c>
    </row>
    <row r="1227" spans="1:28" s="461" customFormat="1" ht="14.65" hidden="1" customHeight="1" x14ac:dyDescent="0.3">
      <c r="A1227" s="477"/>
      <c r="B1227" s="588" t="str">
        <f>IF('CAP previous'!A23&lt;&gt;"",'CAP previous'!A23,"")</f>
        <v/>
      </c>
      <c r="C1227" s="993" t="str">
        <f>IF('CAP previous'!D23&lt;&gt;"",'CAP previous'!D23,"")</f>
        <v/>
      </c>
      <c r="D1227" s="994"/>
      <c r="E1227" s="993" t="str">
        <f>IF('CAP previous'!G23&lt;&gt;"",'CAP previous'!G23,"")</f>
        <v/>
      </c>
      <c r="F1227" s="995"/>
      <c r="G1227" s="994"/>
      <c r="Z1227" s="472" t="str">
        <f t="shared" si="54"/>
        <v>Hide</v>
      </c>
      <c r="AA1227" s="462">
        <f>'CAP previous'!C23</f>
        <v>0</v>
      </c>
      <c r="AB1227" s="462">
        <f>'CAP previous'!O23</f>
        <v>0</v>
      </c>
    </row>
    <row r="1228" spans="1:28" s="461" customFormat="1" ht="14.65" hidden="1" customHeight="1" x14ac:dyDescent="0.3">
      <c r="A1228" s="477"/>
      <c r="B1228" s="588" t="str">
        <f>IF('CAP previous'!A24&lt;&gt;"",'CAP previous'!A24,"")</f>
        <v/>
      </c>
      <c r="C1228" s="993" t="str">
        <f>IF('CAP previous'!D24&lt;&gt;"",'CAP previous'!D24,"")</f>
        <v/>
      </c>
      <c r="D1228" s="994"/>
      <c r="E1228" s="993" t="str">
        <f>IF('CAP previous'!G24&lt;&gt;"",'CAP previous'!G24,"")</f>
        <v/>
      </c>
      <c r="F1228" s="995"/>
      <c r="G1228" s="994"/>
      <c r="Z1228" s="472" t="str">
        <f t="shared" si="54"/>
        <v>Hide</v>
      </c>
      <c r="AA1228" s="462">
        <f>'CAP previous'!C24</f>
        <v>0</v>
      </c>
      <c r="AB1228" s="462">
        <f>'CAP previous'!O24</f>
        <v>0</v>
      </c>
    </row>
    <row r="1229" spans="1:28" s="461" customFormat="1" ht="14.65" hidden="1" customHeight="1" x14ac:dyDescent="0.3">
      <c r="A1229" s="477"/>
      <c r="B1229" s="588" t="str">
        <f>IF('CAP previous'!A25&lt;&gt;"",'CAP previous'!A25,"")</f>
        <v/>
      </c>
      <c r="C1229" s="993" t="str">
        <f>IF('CAP previous'!D25&lt;&gt;"",'CAP previous'!D25,"")</f>
        <v/>
      </c>
      <c r="D1229" s="994"/>
      <c r="E1229" s="993" t="str">
        <f>IF('CAP previous'!G25&lt;&gt;"",'CAP previous'!G25,"")</f>
        <v/>
      </c>
      <c r="F1229" s="995"/>
      <c r="G1229" s="994"/>
      <c r="Z1229" s="472" t="str">
        <f t="shared" si="54"/>
        <v>Hide</v>
      </c>
      <c r="AA1229" s="462">
        <f>'CAP previous'!C25</f>
        <v>0</v>
      </c>
      <c r="AB1229" s="462">
        <f>'CAP previous'!O25</f>
        <v>0</v>
      </c>
    </row>
    <row r="1230" spans="1:28" s="461" customFormat="1" ht="14.65" hidden="1" customHeight="1" x14ac:dyDescent="0.3">
      <c r="A1230" s="477"/>
      <c r="B1230" s="588" t="str">
        <f>IF('CAP previous'!A26&lt;&gt;"",'CAP previous'!A26,"")</f>
        <v/>
      </c>
      <c r="C1230" s="993" t="str">
        <f>IF('CAP previous'!D26&lt;&gt;"",'CAP previous'!D26,"")</f>
        <v/>
      </c>
      <c r="D1230" s="994"/>
      <c r="E1230" s="993" t="str">
        <f>IF('CAP previous'!G26&lt;&gt;"",'CAP previous'!G26,"")</f>
        <v/>
      </c>
      <c r="F1230" s="995"/>
      <c r="G1230" s="994"/>
      <c r="Z1230" s="472" t="str">
        <f t="shared" si="54"/>
        <v>Hide</v>
      </c>
      <c r="AA1230" s="462">
        <f>'CAP previous'!C26</f>
        <v>0</v>
      </c>
      <c r="AB1230" s="462">
        <f>'CAP previous'!O26</f>
        <v>0</v>
      </c>
    </row>
    <row r="1231" spans="1:28" s="461" customFormat="1" ht="14.65" hidden="1" customHeight="1" x14ac:dyDescent="0.3">
      <c r="A1231" s="477"/>
      <c r="B1231" s="588" t="str">
        <f>IF('CAP previous'!A27&lt;&gt;"",'CAP previous'!A27,"")</f>
        <v/>
      </c>
      <c r="C1231" s="993" t="str">
        <f>IF('CAP previous'!D27&lt;&gt;"",'CAP previous'!D27,"")</f>
        <v/>
      </c>
      <c r="D1231" s="994"/>
      <c r="E1231" s="993" t="str">
        <f>IF('CAP previous'!G27&lt;&gt;"",'CAP previous'!G27,"")</f>
        <v/>
      </c>
      <c r="F1231" s="995"/>
      <c r="G1231" s="994"/>
      <c r="Z1231" s="472" t="str">
        <f t="shared" si="54"/>
        <v>Hide</v>
      </c>
      <c r="AA1231" s="462">
        <f>'CAP previous'!C27</f>
        <v>0</v>
      </c>
      <c r="AB1231" s="462">
        <f>'CAP previous'!O27</f>
        <v>0</v>
      </c>
    </row>
    <row r="1232" spans="1:28" s="461" customFormat="1" ht="14.65" hidden="1" customHeight="1" x14ac:dyDescent="0.3">
      <c r="A1232" s="477"/>
      <c r="B1232" s="588" t="str">
        <f>IF('CAP previous'!A28&lt;&gt;"",'CAP previous'!A28,"")</f>
        <v/>
      </c>
      <c r="C1232" s="993" t="str">
        <f>IF('CAP previous'!D28&lt;&gt;"",'CAP previous'!D28,"")</f>
        <v/>
      </c>
      <c r="D1232" s="994"/>
      <c r="E1232" s="993" t="str">
        <f>IF('CAP previous'!G28&lt;&gt;"",'CAP previous'!G28,"")</f>
        <v/>
      </c>
      <c r="F1232" s="995"/>
      <c r="G1232" s="994"/>
      <c r="Z1232" s="472" t="str">
        <f t="shared" si="54"/>
        <v>Hide</v>
      </c>
      <c r="AA1232" s="462">
        <f>'CAP previous'!C28</f>
        <v>0</v>
      </c>
      <c r="AB1232" s="462">
        <f>'CAP previous'!O28</f>
        <v>0</v>
      </c>
    </row>
    <row r="1233" spans="1:28" s="461" customFormat="1" ht="14.65" hidden="1" customHeight="1" x14ac:dyDescent="0.3">
      <c r="A1233" s="477"/>
      <c r="B1233" s="588" t="str">
        <f>IF('CAP previous'!A29&lt;&gt;"",'CAP previous'!A29,"")</f>
        <v/>
      </c>
      <c r="C1233" s="993" t="str">
        <f>IF('CAP previous'!D29&lt;&gt;"",'CAP previous'!D29,"")</f>
        <v/>
      </c>
      <c r="D1233" s="994"/>
      <c r="E1233" s="993" t="str">
        <f>IF('CAP previous'!G29&lt;&gt;"",'CAP previous'!G29,"")</f>
        <v/>
      </c>
      <c r="F1233" s="995"/>
      <c r="G1233" s="994"/>
      <c r="Z1233" s="472" t="str">
        <f t="shared" si="54"/>
        <v>Hide</v>
      </c>
      <c r="AA1233" s="462">
        <f>'CAP previous'!C29</f>
        <v>0</v>
      </c>
      <c r="AB1233" s="462">
        <f>'CAP previous'!O29</f>
        <v>0</v>
      </c>
    </row>
    <row r="1234" spans="1:28" s="461" customFormat="1" ht="14.65" hidden="1" customHeight="1" x14ac:dyDescent="0.3">
      <c r="A1234" s="477"/>
      <c r="B1234" s="588" t="str">
        <f>IF('CAP previous'!A30&lt;&gt;"",'CAP previous'!A30,"")</f>
        <v/>
      </c>
      <c r="C1234" s="993" t="str">
        <f>IF('CAP previous'!D30&lt;&gt;"",'CAP previous'!D30,"")</f>
        <v/>
      </c>
      <c r="D1234" s="994"/>
      <c r="E1234" s="993" t="str">
        <f>IF('CAP previous'!G30&lt;&gt;"",'CAP previous'!G30,"")</f>
        <v/>
      </c>
      <c r="F1234" s="995"/>
      <c r="G1234" s="994"/>
      <c r="Z1234" s="472" t="str">
        <f t="shared" si="54"/>
        <v>Hide</v>
      </c>
      <c r="AA1234" s="462">
        <f>'CAP previous'!C30</f>
        <v>0</v>
      </c>
      <c r="AB1234" s="462">
        <f>'CAP previous'!O30</f>
        <v>0</v>
      </c>
    </row>
    <row r="1235" spans="1:28" s="461" customFormat="1" ht="14.65" hidden="1" customHeight="1" x14ac:dyDescent="0.3">
      <c r="A1235" s="477"/>
      <c r="B1235" s="588" t="str">
        <f>IF('CAP previous'!A31&lt;&gt;"",'CAP previous'!A31,"")</f>
        <v/>
      </c>
      <c r="C1235" s="993" t="str">
        <f>IF('CAP previous'!D31&lt;&gt;"",'CAP previous'!D31,"")</f>
        <v/>
      </c>
      <c r="D1235" s="994"/>
      <c r="E1235" s="993" t="str">
        <f>IF('CAP previous'!G31&lt;&gt;"",'CAP previous'!G31,"")</f>
        <v/>
      </c>
      <c r="F1235" s="995"/>
      <c r="G1235" s="994"/>
      <c r="Z1235" s="472" t="str">
        <f t="shared" si="54"/>
        <v>Hide</v>
      </c>
      <c r="AA1235" s="462">
        <f>'CAP previous'!C31</f>
        <v>0</v>
      </c>
      <c r="AB1235" s="462">
        <f>'CAP previous'!O31</f>
        <v>0</v>
      </c>
    </row>
    <row r="1236" spans="1:28" s="461" customFormat="1" ht="14.65" hidden="1" customHeight="1" x14ac:dyDescent="0.3">
      <c r="A1236" s="477"/>
      <c r="B1236" s="588" t="str">
        <f>IF('CAP previous'!A32&lt;&gt;"",'CAP previous'!A32,"")</f>
        <v/>
      </c>
      <c r="C1236" s="993" t="str">
        <f>IF('CAP previous'!D32&lt;&gt;"",'CAP previous'!D32,"")</f>
        <v/>
      </c>
      <c r="D1236" s="994"/>
      <c r="E1236" s="993" t="str">
        <f>IF('CAP previous'!G32&lt;&gt;"",'CAP previous'!G32,"")</f>
        <v/>
      </c>
      <c r="F1236" s="995"/>
      <c r="G1236" s="994"/>
      <c r="Z1236" s="472" t="str">
        <f t="shared" si="54"/>
        <v>Hide</v>
      </c>
      <c r="AA1236" s="462">
        <f>'CAP previous'!C32</f>
        <v>0</v>
      </c>
      <c r="AB1236" s="462">
        <f>'CAP previous'!O32</f>
        <v>0</v>
      </c>
    </row>
    <row r="1237" spans="1:28" s="461" customFormat="1" ht="14.65" hidden="1" customHeight="1" x14ac:dyDescent="0.3">
      <c r="A1237" s="477"/>
      <c r="B1237" s="588" t="str">
        <f>IF('CAP previous'!A33&lt;&gt;"",'CAP previous'!A33,"")</f>
        <v/>
      </c>
      <c r="C1237" s="993" t="str">
        <f>IF('CAP previous'!D33&lt;&gt;"",'CAP previous'!D33,"")</f>
        <v/>
      </c>
      <c r="D1237" s="994"/>
      <c r="E1237" s="993" t="str">
        <f>IF('CAP previous'!G33&lt;&gt;"",'CAP previous'!G33,"")</f>
        <v/>
      </c>
      <c r="F1237" s="995"/>
      <c r="G1237" s="994"/>
      <c r="Z1237" s="472" t="str">
        <f t="shared" si="54"/>
        <v>Hide</v>
      </c>
      <c r="AA1237" s="462">
        <f>'CAP previous'!C33</f>
        <v>0</v>
      </c>
      <c r="AB1237" s="462">
        <f>'CAP previous'!O33</f>
        <v>0</v>
      </c>
    </row>
    <row r="1238" spans="1:28" s="461" customFormat="1" ht="14.65" hidden="1" customHeight="1" x14ac:dyDescent="0.3">
      <c r="A1238" s="477"/>
      <c r="B1238" s="588" t="str">
        <f>IF('CAP previous'!A34&lt;&gt;"",'CAP previous'!A34,"")</f>
        <v/>
      </c>
      <c r="C1238" s="993" t="str">
        <f>IF('CAP previous'!D34&lt;&gt;"",'CAP previous'!D34,"")</f>
        <v/>
      </c>
      <c r="D1238" s="994"/>
      <c r="E1238" s="993" t="str">
        <f>IF('CAP previous'!G34&lt;&gt;"",'CAP previous'!G34,"")</f>
        <v/>
      </c>
      <c r="F1238" s="995"/>
      <c r="G1238" s="994"/>
      <c r="Z1238" s="472" t="str">
        <f t="shared" si="54"/>
        <v>Hide</v>
      </c>
      <c r="AA1238" s="462">
        <f>'CAP previous'!C34</f>
        <v>0</v>
      </c>
      <c r="AB1238" s="462">
        <f>'CAP previous'!O34</f>
        <v>0</v>
      </c>
    </row>
    <row r="1239" spans="1:28" s="461" customFormat="1" ht="14.65" hidden="1" customHeight="1" x14ac:dyDescent="0.3">
      <c r="A1239" s="477"/>
      <c r="B1239" s="588" t="str">
        <f>IF('CAP previous'!A35&lt;&gt;"",'CAP previous'!A35,"")</f>
        <v/>
      </c>
      <c r="C1239" s="993" t="str">
        <f>IF('CAP previous'!D35&lt;&gt;"",'CAP previous'!D35,"")</f>
        <v/>
      </c>
      <c r="D1239" s="994"/>
      <c r="E1239" s="993" t="str">
        <f>IF('CAP previous'!G35&lt;&gt;"",'CAP previous'!G35,"")</f>
        <v/>
      </c>
      <c r="F1239" s="995"/>
      <c r="G1239" s="994"/>
      <c r="Z1239" s="472" t="str">
        <f t="shared" si="54"/>
        <v>Hide</v>
      </c>
      <c r="AA1239" s="462">
        <f>'CAP previous'!C35</f>
        <v>0</v>
      </c>
      <c r="AB1239" s="462">
        <f>'CAP previous'!O35</f>
        <v>0</v>
      </c>
    </row>
    <row r="1240" spans="1:28" s="461" customFormat="1" ht="14.65" hidden="1" customHeight="1" x14ac:dyDescent="0.3">
      <c r="A1240" s="477"/>
      <c r="B1240" s="588" t="str">
        <f>IF('CAP previous'!A36&lt;&gt;"",'CAP previous'!A36,"")</f>
        <v/>
      </c>
      <c r="C1240" s="993" t="str">
        <f>IF('CAP previous'!D36&lt;&gt;"",'CAP previous'!D36,"")</f>
        <v/>
      </c>
      <c r="D1240" s="994"/>
      <c r="E1240" s="993" t="str">
        <f>IF('CAP previous'!G36&lt;&gt;"",'CAP previous'!G36,"")</f>
        <v/>
      </c>
      <c r="F1240" s="995"/>
      <c r="G1240" s="994"/>
      <c r="Z1240" s="472" t="str">
        <f t="shared" si="54"/>
        <v>Hide</v>
      </c>
      <c r="AA1240" s="462">
        <f>'CAP previous'!C36</f>
        <v>0</v>
      </c>
      <c r="AB1240" s="462">
        <f>'CAP previous'!O36</f>
        <v>0</v>
      </c>
    </row>
    <row r="1241" spans="1:28" s="461" customFormat="1" ht="14.65" hidden="1" customHeight="1" x14ac:dyDescent="0.3">
      <c r="A1241" s="477"/>
      <c r="B1241" s="588" t="str">
        <f>IF('CAP previous'!A37&lt;&gt;"",'CAP previous'!A37,"")</f>
        <v/>
      </c>
      <c r="C1241" s="993" t="str">
        <f>IF('CAP previous'!D37&lt;&gt;"",'CAP previous'!D37,"")</f>
        <v/>
      </c>
      <c r="D1241" s="994"/>
      <c r="E1241" s="993" t="str">
        <f>IF('CAP previous'!G37&lt;&gt;"",'CAP previous'!G37,"")</f>
        <v/>
      </c>
      <c r="F1241" s="995"/>
      <c r="G1241" s="994"/>
      <c r="Z1241" s="472" t="str">
        <f t="shared" si="54"/>
        <v>Hide</v>
      </c>
      <c r="AA1241" s="462">
        <f>'CAP previous'!C37</f>
        <v>0</v>
      </c>
      <c r="AB1241" s="462">
        <f>'CAP previous'!O37</f>
        <v>0</v>
      </c>
    </row>
    <row r="1242" spans="1:28" s="461" customFormat="1" ht="14.65" hidden="1" customHeight="1" x14ac:dyDescent="0.3">
      <c r="A1242" s="477"/>
      <c r="B1242" s="588" t="str">
        <f>IF('CAP previous'!A38&lt;&gt;"",'CAP previous'!A38,"")</f>
        <v/>
      </c>
      <c r="C1242" s="993" t="str">
        <f>IF('CAP previous'!D38&lt;&gt;"",'CAP previous'!D38,"")</f>
        <v/>
      </c>
      <c r="D1242" s="994"/>
      <c r="E1242" s="993" t="str">
        <f>IF('CAP previous'!G38&lt;&gt;"",'CAP previous'!G38,"")</f>
        <v/>
      </c>
      <c r="F1242" s="995"/>
      <c r="G1242" s="994"/>
      <c r="Z1242" s="472" t="str">
        <f t="shared" si="54"/>
        <v>Hide</v>
      </c>
      <c r="AA1242" s="462">
        <f>'CAP previous'!C38</f>
        <v>0</v>
      </c>
      <c r="AB1242" s="462">
        <f>'CAP previous'!O38</f>
        <v>0</v>
      </c>
    </row>
    <row r="1243" spans="1:28" s="461" customFormat="1" ht="14.65" hidden="1" customHeight="1" x14ac:dyDescent="0.3">
      <c r="A1243" s="477"/>
      <c r="B1243" s="588" t="str">
        <f>IF('CAP previous'!A39&lt;&gt;"",'CAP previous'!A39,"")</f>
        <v/>
      </c>
      <c r="C1243" s="993" t="str">
        <f>IF('CAP previous'!D39&lt;&gt;"",'CAP previous'!D39,"")</f>
        <v/>
      </c>
      <c r="D1243" s="994"/>
      <c r="E1243" s="993" t="str">
        <f>IF('CAP previous'!G39&lt;&gt;"",'CAP previous'!G39,"")</f>
        <v/>
      </c>
      <c r="F1243" s="995"/>
      <c r="G1243" s="994"/>
      <c r="Z1243" s="472" t="str">
        <f t="shared" si="54"/>
        <v>Hide</v>
      </c>
      <c r="AA1243" s="462">
        <f>'CAP previous'!C39</f>
        <v>0</v>
      </c>
      <c r="AB1243" s="462">
        <f>'CAP previous'!O39</f>
        <v>0</v>
      </c>
    </row>
    <row r="1244" spans="1:28" s="461" customFormat="1" ht="14.65" hidden="1" customHeight="1" x14ac:dyDescent="0.3">
      <c r="A1244" s="477"/>
      <c r="B1244" s="588" t="str">
        <f>IF('CAP previous'!A40&lt;&gt;"",'CAP previous'!A40,"")</f>
        <v/>
      </c>
      <c r="C1244" s="993" t="str">
        <f>IF('CAP previous'!D40&lt;&gt;"",'CAP previous'!D40,"")</f>
        <v/>
      </c>
      <c r="D1244" s="994"/>
      <c r="E1244" s="993" t="str">
        <f>IF('CAP previous'!G40&lt;&gt;"",'CAP previous'!G40,"")</f>
        <v/>
      </c>
      <c r="F1244" s="995"/>
      <c r="G1244" s="994"/>
      <c r="Z1244" s="472" t="str">
        <f t="shared" si="54"/>
        <v>Hide</v>
      </c>
      <c r="AA1244" s="462">
        <f>'CAP previous'!C40</f>
        <v>0</v>
      </c>
      <c r="AB1244" s="462">
        <f>'CAP previous'!O40</f>
        <v>0</v>
      </c>
    </row>
    <row r="1245" spans="1:28" s="461" customFormat="1" ht="14.65" hidden="1" customHeight="1" x14ac:dyDescent="0.3">
      <c r="A1245" s="477"/>
      <c r="B1245" s="588" t="str">
        <f>IF('CAP previous'!A41&lt;&gt;"",'CAP previous'!A41,"")</f>
        <v/>
      </c>
      <c r="C1245" s="993" t="str">
        <f>IF('CAP previous'!D41&lt;&gt;"",'CAP previous'!D41,"")</f>
        <v/>
      </c>
      <c r="D1245" s="994"/>
      <c r="E1245" s="993" t="str">
        <f>IF('CAP previous'!G41&lt;&gt;"",'CAP previous'!G41,"")</f>
        <v/>
      </c>
      <c r="F1245" s="995"/>
      <c r="G1245" s="994"/>
      <c r="Z1245" s="472" t="str">
        <f t="shared" si="54"/>
        <v>Hide</v>
      </c>
      <c r="AA1245" s="462">
        <f>'CAP previous'!C41</f>
        <v>0</v>
      </c>
      <c r="AB1245" s="462">
        <f>'CAP previous'!O41</f>
        <v>0</v>
      </c>
    </row>
    <row r="1246" spans="1:28" s="461" customFormat="1" ht="14.65" hidden="1" customHeight="1" x14ac:dyDescent="0.3">
      <c r="A1246" s="477"/>
      <c r="B1246" s="588" t="str">
        <f>IF('CAP previous'!A42&lt;&gt;"",'CAP previous'!A42,"")</f>
        <v/>
      </c>
      <c r="C1246" s="993" t="str">
        <f>IF('CAP previous'!D42&lt;&gt;"",'CAP previous'!D42,"")</f>
        <v/>
      </c>
      <c r="D1246" s="994"/>
      <c r="E1246" s="993" t="str">
        <f>IF('CAP previous'!G42&lt;&gt;"",'CAP previous'!G42,"")</f>
        <v/>
      </c>
      <c r="F1246" s="995"/>
      <c r="G1246" s="994"/>
      <c r="Z1246" s="472" t="str">
        <f t="shared" si="54"/>
        <v>Hide</v>
      </c>
      <c r="AA1246" s="462">
        <f>'CAP previous'!C42</f>
        <v>0</v>
      </c>
      <c r="AB1246" s="462">
        <f>'CAP previous'!O42</f>
        <v>0</v>
      </c>
    </row>
    <row r="1247" spans="1:28" s="461" customFormat="1" ht="14.65" hidden="1" customHeight="1" x14ac:dyDescent="0.3">
      <c r="A1247" s="477"/>
      <c r="B1247" s="588" t="str">
        <f>IF('CAP previous'!A43&lt;&gt;"",'CAP previous'!A43,"")</f>
        <v/>
      </c>
      <c r="C1247" s="993" t="str">
        <f>IF('CAP previous'!D43&lt;&gt;"",'CAP previous'!D43,"")</f>
        <v/>
      </c>
      <c r="D1247" s="994"/>
      <c r="E1247" s="993" t="str">
        <f>IF('CAP previous'!G43&lt;&gt;"",'CAP previous'!G43,"")</f>
        <v/>
      </c>
      <c r="F1247" s="995"/>
      <c r="G1247" s="994"/>
      <c r="Z1247" s="472" t="str">
        <f t="shared" si="54"/>
        <v>Hide</v>
      </c>
      <c r="AA1247" s="462">
        <f>'CAP previous'!C43</f>
        <v>0</v>
      </c>
      <c r="AB1247" s="462">
        <f>'CAP previous'!O43</f>
        <v>0</v>
      </c>
    </row>
    <row r="1248" spans="1:28" s="461" customFormat="1" ht="14.65" hidden="1" customHeight="1" x14ac:dyDescent="0.3">
      <c r="A1248" s="477"/>
      <c r="B1248" s="588" t="str">
        <f>IF('CAP previous'!A44&lt;&gt;"",'CAP previous'!A44,"")</f>
        <v/>
      </c>
      <c r="C1248" s="993" t="str">
        <f>IF('CAP previous'!D44&lt;&gt;"",'CAP previous'!D44,"")</f>
        <v/>
      </c>
      <c r="D1248" s="994"/>
      <c r="E1248" s="993" t="str">
        <f>IF('CAP previous'!G44&lt;&gt;"",'CAP previous'!G44,"")</f>
        <v/>
      </c>
      <c r="F1248" s="995"/>
      <c r="G1248" s="994"/>
      <c r="Z1248" s="472" t="str">
        <f t="shared" si="54"/>
        <v>Hide</v>
      </c>
      <c r="AA1248" s="462">
        <f>'CAP previous'!C44</f>
        <v>0</v>
      </c>
      <c r="AB1248" s="462">
        <f>'CAP previous'!O44</f>
        <v>0</v>
      </c>
    </row>
    <row r="1249" spans="1:28" s="461" customFormat="1" ht="14.65" hidden="1" customHeight="1" x14ac:dyDescent="0.3">
      <c r="A1249" s="477"/>
      <c r="B1249" s="588" t="str">
        <f>IF('CAP previous'!A45&lt;&gt;"",'CAP previous'!A45,"")</f>
        <v/>
      </c>
      <c r="C1249" s="993" t="str">
        <f>IF('CAP previous'!D45&lt;&gt;"",'CAP previous'!D45,"")</f>
        <v/>
      </c>
      <c r="D1249" s="994"/>
      <c r="E1249" s="993" t="str">
        <f>IF('CAP previous'!G45&lt;&gt;"",'CAP previous'!G45,"")</f>
        <v/>
      </c>
      <c r="F1249" s="995"/>
      <c r="G1249" s="994"/>
      <c r="Z1249" s="472" t="str">
        <f t="shared" si="54"/>
        <v>Hide</v>
      </c>
      <c r="AA1249" s="462">
        <f>'CAP previous'!C45</f>
        <v>0</v>
      </c>
      <c r="AB1249" s="462">
        <f>'CAP previous'!O45</f>
        <v>0</v>
      </c>
    </row>
    <row r="1250" spans="1:28" s="461" customFormat="1" ht="14.65" hidden="1" customHeight="1" x14ac:dyDescent="0.3">
      <c r="A1250" s="477"/>
      <c r="B1250" s="588" t="str">
        <f>IF('CAP previous'!A46&lt;&gt;"",'CAP previous'!A46,"")</f>
        <v/>
      </c>
      <c r="C1250" s="993" t="str">
        <f>IF('CAP previous'!D46&lt;&gt;"",'CAP previous'!D46,"")</f>
        <v/>
      </c>
      <c r="D1250" s="994"/>
      <c r="E1250" s="993" t="str">
        <f>IF('CAP previous'!G46&lt;&gt;"",'CAP previous'!G46,"")</f>
        <v/>
      </c>
      <c r="F1250" s="995"/>
      <c r="G1250" s="994"/>
      <c r="Z1250" s="472" t="str">
        <f t="shared" si="54"/>
        <v>Hide</v>
      </c>
      <c r="AA1250" s="462">
        <f>'CAP previous'!C46</f>
        <v>0</v>
      </c>
      <c r="AB1250" s="462">
        <f>'CAP previous'!O46</f>
        <v>0</v>
      </c>
    </row>
    <row r="1251" spans="1:28" s="461" customFormat="1" ht="14.65" hidden="1" customHeight="1" x14ac:dyDescent="0.3">
      <c r="A1251" s="477"/>
      <c r="B1251" s="588" t="str">
        <f>IF('CAP previous'!A47&lt;&gt;"",'CAP previous'!A47,"")</f>
        <v/>
      </c>
      <c r="C1251" s="993" t="str">
        <f>IF('CAP previous'!D47&lt;&gt;"",'CAP previous'!D47,"")</f>
        <v/>
      </c>
      <c r="D1251" s="994"/>
      <c r="E1251" s="993" t="str">
        <f>IF('CAP previous'!G47&lt;&gt;"",'CAP previous'!G47,"")</f>
        <v/>
      </c>
      <c r="F1251" s="995"/>
      <c r="G1251" s="994"/>
      <c r="Z1251" s="472" t="str">
        <f t="shared" si="54"/>
        <v>Hide</v>
      </c>
      <c r="AA1251" s="462">
        <f>'CAP previous'!C47</f>
        <v>0</v>
      </c>
      <c r="AB1251" s="462">
        <f>'CAP previous'!O47</f>
        <v>0</v>
      </c>
    </row>
    <row r="1252" spans="1:28" s="461" customFormat="1" ht="14.65" hidden="1" customHeight="1" x14ac:dyDescent="0.3">
      <c r="A1252" s="477"/>
      <c r="B1252" s="588" t="str">
        <f>IF('CAP previous'!A48&lt;&gt;"",'CAP previous'!A48,"")</f>
        <v/>
      </c>
      <c r="C1252" s="993" t="str">
        <f>IF('CAP previous'!D48&lt;&gt;"",'CAP previous'!D48,"")</f>
        <v/>
      </c>
      <c r="D1252" s="994"/>
      <c r="E1252" s="993" t="str">
        <f>IF('CAP previous'!G48&lt;&gt;"",'CAP previous'!G48,"")</f>
        <v/>
      </c>
      <c r="F1252" s="995"/>
      <c r="G1252" s="994"/>
      <c r="Z1252" s="472" t="str">
        <f t="shared" si="54"/>
        <v>Hide</v>
      </c>
      <c r="AA1252" s="462">
        <f>'CAP previous'!C48</f>
        <v>0</v>
      </c>
      <c r="AB1252" s="462">
        <f>'CAP previous'!O48</f>
        <v>0</v>
      </c>
    </row>
    <row r="1253" spans="1:28" s="461" customFormat="1" ht="14.65" hidden="1" customHeight="1" x14ac:dyDescent="0.3">
      <c r="A1253" s="477"/>
      <c r="B1253" s="588" t="str">
        <f>IF('CAP previous'!A49&lt;&gt;"",'CAP previous'!A49,"")</f>
        <v/>
      </c>
      <c r="C1253" s="993" t="str">
        <f>IF('CAP previous'!D49&lt;&gt;"",'CAP previous'!D49,"")</f>
        <v/>
      </c>
      <c r="D1253" s="994"/>
      <c r="E1253" s="993" t="str">
        <f>IF('CAP previous'!G49&lt;&gt;"",'CAP previous'!G49,"")</f>
        <v/>
      </c>
      <c r="F1253" s="995"/>
      <c r="G1253" s="994"/>
      <c r="Z1253" s="472" t="str">
        <f t="shared" si="54"/>
        <v>Hide</v>
      </c>
      <c r="AA1253" s="462">
        <f>'CAP previous'!C49</f>
        <v>0</v>
      </c>
      <c r="AB1253" s="462">
        <f>'CAP previous'!O49</f>
        <v>0</v>
      </c>
    </row>
    <row r="1254" spans="1:28" s="461" customFormat="1" ht="14.65" hidden="1" customHeight="1" x14ac:dyDescent="0.3">
      <c r="A1254" s="477"/>
      <c r="B1254" s="588" t="str">
        <f>IF('CAP previous'!A50&lt;&gt;"",'CAP previous'!A50,"")</f>
        <v/>
      </c>
      <c r="C1254" s="993" t="str">
        <f>IF('CAP previous'!D50&lt;&gt;"",'CAP previous'!D50,"")</f>
        <v/>
      </c>
      <c r="D1254" s="994"/>
      <c r="E1254" s="993" t="str">
        <f>IF('CAP previous'!G50&lt;&gt;"",'CAP previous'!G50,"")</f>
        <v/>
      </c>
      <c r="F1254" s="995"/>
      <c r="G1254" s="994"/>
      <c r="Z1254" s="472" t="str">
        <f t="shared" si="54"/>
        <v>Hide</v>
      </c>
      <c r="AA1254" s="462">
        <f>'CAP previous'!C50</f>
        <v>0</v>
      </c>
      <c r="AB1254" s="462">
        <f>'CAP previous'!O50</f>
        <v>0</v>
      </c>
    </row>
    <row r="1255" spans="1:28" s="461" customFormat="1" ht="14.65" hidden="1" customHeight="1" x14ac:dyDescent="0.3">
      <c r="A1255" s="477"/>
      <c r="B1255" s="588" t="str">
        <f>IF('CAP previous'!A51&lt;&gt;"",'CAP previous'!A51,"")</f>
        <v/>
      </c>
      <c r="C1255" s="993" t="str">
        <f>IF('CAP previous'!D51&lt;&gt;"",'CAP previous'!D51,"")</f>
        <v/>
      </c>
      <c r="D1255" s="994"/>
      <c r="E1255" s="993" t="str">
        <f>IF('CAP previous'!G51&lt;&gt;"",'CAP previous'!G51,"")</f>
        <v/>
      </c>
      <c r="F1255" s="995"/>
      <c r="G1255" s="994"/>
      <c r="Z1255" s="472" t="str">
        <f t="shared" si="54"/>
        <v>Hide</v>
      </c>
      <c r="AA1255" s="462">
        <f>'CAP previous'!C51</f>
        <v>0</v>
      </c>
      <c r="AB1255" s="462">
        <f>'CAP previous'!O51</f>
        <v>0</v>
      </c>
    </row>
    <row r="1256" spans="1:28" s="461" customFormat="1" ht="14.65" hidden="1" customHeight="1" x14ac:dyDescent="0.3">
      <c r="A1256" s="477"/>
      <c r="B1256" s="588" t="str">
        <f>IF('CAP previous'!A52&lt;&gt;"",'CAP previous'!A52,"")</f>
        <v/>
      </c>
      <c r="C1256" s="993" t="str">
        <f>IF('CAP previous'!D52&lt;&gt;"",'CAP previous'!D52,"")</f>
        <v/>
      </c>
      <c r="D1256" s="994"/>
      <c r="E1256" s="993" t="str">
        <f>IF('CAP previous'!G52&lt;&gt;"",'CAP previous'!G52,"")</f>
        <v/>
      </c>
      <c r="F1256" s="995"/>
      <c r="G1256" s="994"/>
      <c r="Z1256" s="472" t="str">
        <f t="shared" si="54"/>
        <v>Hide</v>
      </c>
      <c r="AA1256" s="462">
        <f>'CAP previous'!C52</f>
        <v>0</v>
      </c>
      <c r="AB1256" s="462">
        <f>'CAP previous'!O52</f>
        <v>0</v>
      </c>
    </row>
    <row r="1257" spans="1:28" s="461" customFormat="1" ht="14.65" hidden="1" customHeight="1" x14ac:dyDescent="0.3">
      <c r="A1257" s="477"/>
      <c r="B1257" s="588" t="str">
        <f>IF('CAP previous'!A53&lt;&gt;"",'CAP previous'!A53,"")</f>
        <v/>
      </c>
      <c r="C1257" s="993" t="str">
        <f>IF('CAP previous'!D53&lt;&gt;"",'CAP previous'!D53,"")</f>
        <v/>
      </c>
      <c r="D1257" s="994"/>
      <c r="E1257" s="993" t="str">
        <f>IF('CAP previous'!G53&lt;&gt;"",'CAP previous'!G53,"")</f>
        <v/>
      </c>
      <c r="F1257" s="995"/>
      <c r="G1257" s="994"/>
      <c r="Z1257" s="472" t="str">
        <f t="shared" si="54"/>
        <v>Hide</v>
      </c>
      <c r="AA1257" s="462">
        <f>'CAP previous'!C53</f>
        <v>0</v>
      </c>
      <c r="AB1257" s="462">
        <f>'CAP previous'!O53</f>
        <v>0</v>
      </c>
    </row>
    <row r="1258" spans="1:28" s="461" customFormat="1" ht="14.65" hidden="1" customHeight="1" x14ac:dyDescent="0.3">
      <c r="A1258" s="477"/>
      <c r="B1258" s="588" t="str">
        <f>IF('CAP previous'!A54&lt;&gt;"",'CAP previous'!A54,"")</f>
        <v/>
      </c>
      <c r="C1258" s="993" t="str">
        <f>IF('CAP previous'!D54&lt;&gt;"",'CAP previous'!D54,"")</f>
        <v/>
      </c>
      <c r="D1258" s="994"/>
      <c r="E1258" s="993" t="str">
        <f>IF('CAP previous'!G54&lt;&gt;"",'CAP previous'!G54,"")</f>
        <v/>
      </c>
      <c r="F1258" s="995"/>
      <c r="G1258" s="994"/>
      <c r="Z1258" s="472" t="str">
        <f t="shared" si="54"/>
        <v>Hide</v>
      </c>
      <c r="AA1258" s="462">
        <f>'CAP previous'!C54</f>
        <v>0</v>
      </c>
      <c r="AB1258" s="462">
        <f>'CAP previous'!O54</f>
        <v>0</v>
      </c>
    </row>
    <row r="1259" spans="1:28" s="461" customFormat="1" ht="14.65" hidden="1" customHeight="1" x14ac:dyDescent="0.3">
      <c r="A1259" s="477"/>
      <c r="B1259" s="588" t="str">
        <f>IF('CAP previous'!A55&lt;&gt;"",'CAP previous'!A55,"")</f>
        <v/>
      </c>
      <c r="C1259" s="993" t="str">
        <f>IF('CAP previous'!D55&lt;&gt;"",'CAP previous'!D55,"")</f>
        <v/>
      </c>
      <c r="D1259" s="994"/>
      <c r="E1259" s="993" t="str">
        <f>IF('CAP previous'!G55&lt;&gt;"",'CAP previous'!G55,"")</f>
        <v/>
      </c>
      <c r="F1259" s="995"/>
      <c r="G1259" s="994"/>
      <c r="Z1259" s="472" t="str">
        <f t="shared" si="54"/>
        <v>Hide</v>
      </c>
      <c r="AA1259" s="462">
        <f>'CAP previous'!C55</f>
        <v>0</v>
      </c>
      <c r="AB1259" s="462">
        <f>'CAP previous'!O55</f>
        <v>0</v>
      </c>
    </row>
    <row r="1260" spans="1:28" s="461" customFormat="1" ht="14.65" hidden="1" customHeight="1" x14ac:dyDescent="0.3">
      <c r="A1260" s="477"/>
      <c r="B1260" s="588" t="str">
        <f>IF('CAP previous'!A56&lt;&gt;"",'CAP previous'!A56,"")</f>
        <v/>
      </c>
      <c r="C1260" s="993" t="str">
        <f>IF('CAP previous'!D56&lt;&gt;"",'CAP previous'!D56,"")</f>
        <v/>
      </c>
      <c r="D1260" s="994"/>
      <c r="E1260" s="993" t="str">
        <f>IF('CAP previous'!G56&lt;&gt;"",'CAP previous'!G56,"")</f>
        <v/>
      </c>
      <c r="F1260" s="995"/>
      <c r="G1260" s="994"/>
      <c r="Z1260" s="472" t="str">
        <f t="shared" si="54"/>
        <v>Hide</v>
      </c>
      <c r="AA1260" s="462">
        <f>'CAP previous'!C56</f>
        <v>0</v>
      </c>
      <c r="AB1260" s="462">
        <f>'CAP previous'!O56</f>
        <v>0</v>
      </c>
    </row>
    <row r="1261" spans="1:28" s="461" customFormat="1" ht="14.65" hidden="1" customHeight="1" x14ac:dyDescent="0.3">
      <c r="A1261" s="477"/>
      <c r="B1261" s="588" t="str">
        <f>IF('CAP previous'!A57&lt;&gt;"",'CAP previous'!A57,"")</f>
        <v/>
      </c>
      <c r="C1261" s="993" t="str">
        <f>IF('CAP previous'!D57&lt;&gt;"",'CAP previous'!D57,"")</f>
        <v/>
      </c>
      <c r="D1261" s="994"/>
      <c r="E1261" s="993" t="str">
        <f>IF('CAP previous'!G57&lt;&gt;"",'CAP previous'!G57,"")</f>
        <v/>
      </c>
      <c r="F1261" s="995"/>
      <c r="G1261" s="994"/>
      <c r="Z1261" s="472" t="str">
        <f t="shared" si="54"/>
        <v>Hide</v>
      </c>
      <c r="AA1261" s="462">
        <f>'CAP previous'!C57</f>
        <v>0</v>
      </c>
      <c r="AB1261" s="462">
        <f>'CAP previous'!O57</f>
        <v>0</v>
      </c>
    </row>
    <row r="1262" spans="1:28" s="461" customFormat="1" ht="14.65" hidden="1" customHeight="1" x14ac:dyDescent="0.3">
      <c r="A1262" s="477"/>
      <c r="B1262" s="588" t="str">
        <f>IF('CAP previous'!A58&lt;&gt;"",'CAP previous'!A58,"")</f>
        <v/>
      </c>
      <c r="C1262" s="993" t="str">
        <f>IF('CAP previous'!D58&lt;&gt;"",'CAP previous'!D58,"")</f>
        <v/>
      </c>
      <c r="D1262" s="994"/>
      <c r="E1262" s="993" t="str">
        <f>IF('CAP previous'!G58&lt;&gt;"",'CAP previous'!G58,"")</f>
        <v/>
      </c>
      <c r="F1262" s="995"/>
      <c r="G1262" s="994"/>
      <c r="Z1262" s="472" t="str">
        <f t="shared" si="54"/>
        <v>Hide</v>
      </c>
      <c r="AA1262" s="462">
        <f>'CAP previous'!C58</f>
        <v>0</v>
      </c>
      <c r="AB1262" s="462">
        <f>'CAP previous'!O58</f>
        <v>0</v>
      </c>
    </row>
    <row r="1263" spans="1:28" s="461" customFormat="1" ht="14.65" hidden="1" customHeight="1" x14ac:dyDescent="0.3">
      <c r="A1263" s="477"/>
      <c r="B1263" s="588" t="str">
        <f>IF('CAP previous'!A59&lt;&gt;"",'CAP previous'!A59,"")</f>
        <v/>
      </c>
      <c r="C1263" s="993" t="str">
        <f>IF('CAP previous'!D59&lt;&gt;"",'CAP previous'!D59,"")</f>
        <v/>
      </c>
      <c r="D1263" s="994"/>
      <c r="E1263" s="993" t="str">
        <f>IF('CAP previous'!G59&lt;&gt;"",'CAP previous'!G59,"")</f>
        <v/>
      </c>
      <c r="F1263" s="995"/>
      <c r="G1263" s="994"/>
      <c r="Z1263" s="472" t="str">
        <f t="shared" si="54"/>
        <v>Hide</v>
      </c>
      <c r="AA1263" s="462">
        <f>'CAP previous'!C59</f>
        <v>0</v>
      </c>
      <c r="AB1263" s="462">
        <f>'CAP previous'!O59</f>
        <v>0</v>
      </c>
    </row>
    <row r="1264" spans="1:28" s="461" customFormat="1" ht="14.65" hidden="1" customHeight="1" x14ac:dyDescent="0.3">
      <c r="A1264" s="477"/>
      <c r="B1264" s="588" t="str">
        <f>IF('CAP previous'!A60&lt;&gt;"",'CAP previous'!A60,"")</f>
        <v/>
      </c>
      <c r="C1264" s="993" t="str">
        <f>IF('CAP previous'!D60&lt;&gt;"",'CAP previous'!D60,"")</f>
        <v/>
      </c>
      <c r="D1264" s="994"/>
      <c r="E1264" s="993" t="str">
        <f>IF('CAP previous'!G60&lt;&gt;"",'CAP previous'!G60,"")</f>
        <v/>
      </c>
      <c r="F1264" s="995"/>
      <c r="G1264" s="994"/>
      <c r="Z1264" s="472" t="str">
        <f t="shared" si="54"/>
        <v>Hide</v>
      </c>
      <c r="AA1264" s="462">
        <f>'CAP previous'!C60</f>
        <v>0</v>
      </c>
      <c r="AB1264" s="462">
        <f>'CAP previous'!O60</f>
        <v>0</v>
      </c>
    </row>
    <row r="1265" spans="1:28" s="461" customFormat="1" ht="14.65" hidden="1" customHeight="1" x14ac:dyDescent="0.3">
      <c r="A1265" s="477"/>
      <c r="B1265" s="588" t="str">
        <f>IF('CAP previous'!A61&lt;&gt;"",'CAP previous'!A61,"")</f>
        <v/>
      </c>
      <c r="C1265" s="993" t="str">
        <f>IF('CAP previous'!D61&lt;&gt;"",'CAP previous'!D61,"")</f>
        <v/>
      </c>
      <c r="D1265" s="994"/>
      <c r="E1265" s="993" t="str">
        <f>IF('CAP previous'!G61&lt;&gt;"",'CAP previous'!G61,"")</f>
        <v/>
      </c>
      <c r="F1265" s="995"/>
      <c r="G1265" s="994"/>
      <c r="Z1265" s="472" t="str">
        <f t="shared" si="54"/>
        <v>Hide</v>
      </c>
      <c r="AA1265" s="462">
        <f>'CAP previous'!C61</f>
        <v>0</v>
      </c>
      <c r="AB1265" s="462">
        <f>'CAP previous'!O61</f>
        <v>0</v>
      </c>
    </row>
    <row r="1266" spans="1:28" s="461" customFormat="1" ht="14.65" hidden="1" customHeight="1" x14ac:dyDescent="0.3">
      <c r="A1266" s="477"/>
      <c r="B1266" s="588" t="str">
        <f>IF('CAP previous'!A62&lt;&gt;"",'CAP previous'!A62,"")</f>
        <v/>
      </c>
      <c r="C1266" s="993" t="str">
        <f>IF('CAP previous'!D62&lt;&gt;"",'CAP previous'!D62,"")</f>
        <v/>
      </c>
      <c r="D1266" s="994"/>
      <c r="E1266" s="993" t="str">
        <f>IF('CAP previous'!G62&lt;&gt;"",'CAP previous'!G62,"")</f>
        <v/>
      </c>
      <c r="F1266" s="995"/>
      <c r="G1266" s="994"/>
      <c r="Z1266" s="472" t="str">
        <f t="shared" si="54"/>
        <v>Hide</v>
      </c>
      <c r="AA1266" s="462">
        <f>'CAP previous'!C62</f>
        <v>0</v>
      </c>
      <c r="AB1266" s="462">
        <f>'CAP previous'!O62</f>
        <v>0</v>
      </c>
    </row>
    <row r="1267" spans="1:28" s="461" customFormat="1" ht="14.65" hidden="1" customHeight="1" x14ac:dyDescent="0.3">
      <c r="A1267" s="477"/>
      <c r="B1267" s="588" t="str">
        <f>IF('CAP previous'!A63&lt;&gt;"",'CAP previous'!A63,"")</f>
        <v/>
      </c>
      <c r="C1267" s="993" t="str">
        <f>IF('CAP previous'!D63&lt;&gt;"",'CAP previous'!D63,"")</f>
        <v/>
      </c>
      <c r="D1267" s="994"/>
      <c r="E1267" s="993" t="str">
        <f>IF('CAP previous'!G63&lt;&gt;"",'CAP previous'!G63,"")</f>
        <v/>
      </c>
      <c r="F1267" s="995"/>
      <c r="G1267" s="994"/>
      <c r="Z1267" s="472" t="str">
        <f t="shared" si="54"/>
        <v>Hide</v>
      </c>
      <c r="AA1267" s="462">
        <f>'CAP previous'!C63</f>
        <v>0</v>
      </c>
      <c r="AB1267" s="462">
        <f>'CAP previous'!O63</f>
        <v>0</v>
      </c>
    </row>
    <row r="1268" spans="1:28" s="461" customFormat="1" ht="14.65" hidden="1" customHeight="1" x14ac:dyDescent="0.3">
      <c r="A1268" s="477"/>
      <c r="B1268" s="588" t="str">
        <f>IF('CAP previous'!A64&lt;&gt;"",'CAP previous'!A64,"")</f>
        <v/>
      </c>
      <c r="C1268" s="993" t="str">
        <f>IF('CAP previous'!D64&lt;&gt;"",'CAP previous'!D64,"")</f>
        <v/>
      </c>
      <c r="D1268" s="994"/>
      <c r="E1268" s="993" t="str">
        <f>IF('CAP previous'!G64&lt;&gt;"",'CAP previous'!G64,"")</f>
        <v/>
      </c>
      <c r="F1268" s="995"/>
      <c r="G1268" s="994"/>
      <c r="Z1268" s="472" t="str">
        <f t="shared" si="54"/>
        <v>Hide</v>
      </c>
      <c r="AA1268" s="462">
        <f>'CAP previous'!C64</f>
        <v>0</v>
      </c>
      <c r="AB1268" s="462">
        <f>'CAP previous'!O64</f>
        <v>0</v>
      </c>
    </row>
    <row r="1269" spans="1:28" s="461" customFormat="1" ht="14.65" hidden="1" customHeight="1" x14ac:dyDescent="0.3">
      <c r="A1269" s="477"/>
      <c r="B1269" s="588" t="str">
        <f>IF('CAP previous'!A65&lt;&gt;"",'CAP previous'!A65,"")</f>
        <v/>
      </c>
      <c r="C1269" s="993" t="str">
        <f>IF('CAP previous'!D65&lt;&gt;"",'CAP previous'!D65,"")</f>
        <v/>
      </c>
      <c r="D1269" s="994"/>
      <c r="E1269" s="993" t="str">
        <f>IF('CAP previous'!G65&lt;&gt;"",'CAP previous'!G65,"")</f>
        <v/>
      </c>
      <c r="F1269" s="995"/>
      <c r="G1269" s="994"/>
      <c r="Z1269" s="472" t="str">
        <f t="shared" si="54"/>
        <v>Hide</v>
      </c>
      <c r="AA1269" s="462">
        <f>'CAP previous'!C65</f>
        <v>0</v>
      </c>
      <c r="AB1269" s="462">
        <f>'CAP previous'!O65</f>
        <v>0</v>
      </c>
    </row>
    <row r="1270" spans="1:28" s="461" customFormat="1" ht="14.65" hidden="1" customHeight="1" x14ac:dyDescent="0.3">
      <c r="A1270" s="477"/>
      <c r="B1270" s="588" t="str">
        <f>IF('CAP previous'!A66&lt;&gt;"",'CAP previous'!A66,"")</f>
        <v/>
      </c>
      <c r="C1270" s="993" t="str">
        <f>IF('CAP previous'!D66&lt;&gt;"",'CAP previous'!D66,"")</f>
        <v/>
      </c>
      <c r="D1270" s="994"/>
      <c r="E1270" s="993" t="str">
        <f>IF('CAP previous'!G66&lt;&gt;"",'CAP previous'!G66,"")</f>
        <v/>
      </c>
      <c r="F1270" s="995"/>
      <c r="G1270" s="994"/>
      <c r="Z1270" s="472" t="str">
        <f t="shared" si="54"/>
        <v>Hide</v>
      </c>
      <c r="AA1270" s="462">
        <f>'CAP previous'!C66</f>
        <v>0</v>
      </c>
      <c r="AB1270" s="462">
        <f>'CAP previous'!O66</f>
        <v>0</v>
      </c>
    </row>
    <row r="1271" spans="1:28" s="461" customFormat="1" ht="14.65" hidden="1" customHeight="1" x14ac:dyDescent="0.3">
      <c r="A1271" s="477"/>
      <c r="B1271" s="588" t="str">
        <f>IF('CAP previous'!A67&lt;&gt;"",'CAP previous'!A67,"")</f>
        <v/>
      </c>
      <c r="C1271" s="993" t="str">
        <f>IF('CAP previous'!D67&lt;&gt;"",'CAP previous'!D67,"")</f>
        <v/>
      </c>
      <c r="D1271" s="994"/>
      <c r="E1271" s="993" t="str">
        <f>IF('CAP previous'!G67&lt;&gt;"",'CAP previous'!G67,"")</f>
        <v/>
      </c>
      <c r="F1271" s="995"/>
      <c r="G1271" s="994"/>
      <c r="Z1271" s="472" t="str">
        <f t="shared" si="54"/>
        <v>Hide</v>
      </c>
      <c r="AA1271" s="462">
        <f>'CAP previous'!C67</f>
        <v>0</v>
      </c>
      <c r="AB1271" s="462">
        <f>'CAP previous'!O67</f>
        <v>0</v>
      </c>
    </row>
    <row r="1272" spans="1:28" s="461" customFormat="1" ht="14.65" hidden="1" customHeight="1" x14ac:dyDescent="0.3">
      <c r="A1272" s="477"/>
      <c r="B1272" s="588" t="str">
        <f>IF('CAP previous'!A68&lt;&gt;"",'CAP previous'!A68,"")</f>
        <v/>
      </c>
      <c r="C1272" s="993" t="str">
        <f>IF('CAP previous'!D68&lt;&gt;"",'CAP previous'!D68,"")</f>
        <v/>
      </c>
      <c r="D1272" s="994"/>
      <c r="E1272" s="993" t="str">
        <f>IF('CAP previous'!G68&lt;&gt;"",'CAP previous'!G68,"")</f>
        <v/>
      </c>
      <c r="F1272" s="995"/>
      <c r="G1272" s="994"/>
      <c r="Z1272" s="472" t="str">
        <f t="shared" si="54"/>
        <v>Hide</v>
      </c>
      <c r="AA1272" s="462">
        <f>'CAP previous'!C68</f>
        <v>0</v>
      </c>
      <c r="AB1272" s="462">
        <f>'CAP previous'!O68</f>
        <v>0</v>
      </c>
    </row>
    <row r="1273" spans="1:28" s="461" customFormat="1" ht="14.65" hidden="1" customHeight="1" x14ac:dyDescent="0.3">
      <c r="A1273" s="477"/>
      <c r="B1273" s="588" t="str">
        <f>IF('CAP previous'!A69&lt;&gt;"",'CAP previous'!A69,"")</f>
        <v/>
      </c>
      <c r="C1273" s="993" t="str">
        <f>IF('CAP previous'!D69&lt;&gt;"",'CAP previous'!D69,"")</f>
        <v/>
      </c>
      <c r="D1273" s="994"/>
      <c r="E1273" s="993" t="str">
        <f>IF('CAP previous'!G69&lt;&gt;"",'CAP previous'!G69,"")</f>
        <v/>
      </c>
      <c r="F1273" s="995"/>
      <c r="G1273" s="994"/>
      <c r="Z1273" s="472" t="str">
        <f t="shared" si="54"/>
        <v>Hide</v>
      </c>
      <c r="AA1273" s="462">
        <f>'CAP previous'!C69</f>
        <v>0</v>
      </c>
      <c r="AB1273" s="462">
        <f>'CAP previous'!O69</f>
        <v>0</v>
      </c>
    </row>
    <row r="1274" spans="1:28" s="461" customFormat="1" ht="14.65" hidden="1" customHeight="1" x14ac:dyDescent="0.3">
      <c r="A1274" s="477"/>
      <c r="B1274" s="588" t="str">
        <f>IF('CAP previous'!A70&lt;&gt;"",'CAP previous'!A70,"")</f>
        <v/>
      </c>
      <c r="C1274" s="993" t="str">
        <f>IF('CAP previous'!D70&lt;&gt;"",'CAP previous'!D70,"")</f>
        <v/>
      </c>
      <c r="D1274" s="994"/>
      <c r="E1274" s="993" t="str">
        <f>IF('CAP previous'!G70&lt;&gt;"",'CAP previous'!G70,"")</f>
        <v/>
      </c>
      <c r="F1274" s="995"/>
      <c r="G1274" s="994"/>
      <c r="Z1274" s="472" t="str">
        <f t="shared" si="54"/>
        <v>Hide</v>
      </c>
      <c r="AA1274" s="462">
        <f>'CAP previous'!C70</f>
        <v>0</v>
      </c>
      <c r="AB1274" s="462">
        <f>'CAP previous'!O70</f>
        <v>0</v>
      </c>
    </row>
    <row r="1275" spans="1:28" s="461" customFormat="1" ht="14.65" hidden="1" customHeight="1" x14ac:dyDescent="0.3">
      <c r="A1275" s="477"/>
      <c r="B1275" s="588" t="str">
        <f>IF('CAP previous'!A71&lt;&gt;"",'CAP previous'!A71,"")</f>
        <v/>
      </c>
      <c r="C1275" s="993" t="str">
        <f>IF('CAP previous'!D71&lt;&gt;"",'CAP previous'!D71,"")</f>
        <v/>
      </c>
      <c r="D1275" s="994"/>
      <c r="E1275" s="993" t="str">
        <f>IF('CAP previous'!G71&lt;&gt;"",'CAP previous'!G71,"")</f>
        <v/>
      </c>
      <c r="F1275" s="995"/>
      <c r="G1275" s="994"/>
      <c r="Z1275" s="472" t="str">
        <f t="shared" si="54"/>
        <v>Hide</v>
      </c>
      <c r="AA1275" s="462">
        <f>'CAP previous'!C71</f>
        <v>0</v>
      </c>
      <c r="AB1275" s="462">
        <f>'CAP previous'!O71</f>
        <v>0</v>
      </c>
    </row>
    <row r="1276" spans="1:28" s="461" customFormat="1" ht="14.65" hidden="1" customHeight="1" x14ac:dyDescent="0.3">
      <c r="A1276" s="477"/>
      <c r="B1276" s="588" t="str">
        <f>IF('CAP previous'!A72&lt;&gt;"",'CAP previous'!A72,"")</f>
        <v/>
      </c>
      <c r="C1276" s="993" t="str">
        <f>IF('CAP previous'!D72&lt;&gt;"",'CAP previous'!D72,"")</f>
        <v/>
      </c>
      <c r="D1276" s="994"/>
      <c r="E1276" s="993" t="str">
        <f>IF('CAP previous'!G72&lt;&gt;"",'CAP previous'!G72,"")</f>
        <v/>
      </c>
      <c r="F1276" s="995"/>
      <c r="G1276" s="994"/>
      <c r="Z1276" s="472" t="str">
        <f t="shared" si="54"/>
        <v>Hide</v>
      </c>
      <c r="AA1276" s="462">
        <f>'CAP previous'!C72</f>
        <v>0</v>
      </c>
      <c r="AB1276" s="462">
        <f>'CAP previous'!O72</f>
        <v>0</v>
      </c>
    </row>
    <row r="1277" spans="1:28" s="461" customFormat="1" ht="14.65" hidden="1" customHeight="1" x14ac:dyDescent="0.3">
      <c r="A1277" s="477"/>
      <c r="B1277" s="588" t="str">
        <f>IF('CAP previous'!A73&lt;&gt;"",'CAP previous'!A73,"")</f>
        <v/>
      </c>
      <c r="C1277" s="993" t="str">
        <f>IF('CAP previous'!D73&lt;&gt;"",'CAP previous'!D73,"")</f>
        <v/>
      </c>
      <c r="D1277" s="994"/>
      <c r="E1277" s="993" t="str">
        <f>IF('CAP previous'!G73&lt;&gt;"",'CAP previous'!G73,"")</f>
        <v/>
      </c>
      <c r="F1277" s="995"/>
      <c r="G1277" s="994"/>
      <c r="Z1277" s="472" t="str">
        <f t="shared" si="54"/>
        <v>Hide</v>
      </c>
      <c r="AA1277" s="462">
        <f>'CAP previous'!C73</f>
        <v>0</v>
      </c>
      <c r="AB1277" s="462">
        <f>'CAP previous'!O73</f>
        <v>0</v>
      </c>
    </row>
    <row r="1278" spans="1:28" s="461" customFormat="1" ht="14.65" hidden="1" customHeight="1" x14ac:dyDescent="0.3">
      <c r="A1278" s="477"/>
      <c r="B1278" s="588" t="str">
        <f>IF('CAP previous'!A74&lt;&gt;"",'CAP previous'!A74,"")</f>
        <v/>
      </c>
      <c r="C1278" s="993" t="str">
        <f>IF('CAP previous'!D74&lt;&gt;"",'CAP previous'!D74,"")</f>
        <v/>
      </c>
      <c r="D1278" s="994"/>
      <c r="E1278" s="993" t="str">
        <f>IF('CAP previous'!G74&lt;&gt;"",'CAP previous'!G74,"")</f>
        <v/>
      </c>
      <c r="F1278" s="995"/>
      <c r="G1278" s="994"/>
      <c r="Z1278" s="472" t="str">
        <f t="shared" si="54"/>
        <v>Hide</v>
      </c>
      <c r="AA1278" s="462">
        <f>'CAP previous'!C74</f>
        <v>0</v>
      </c>
      <c r="AB1278" s="462">
        <f>'CAP previous'!O74</f>
        <v>0</v>
      </c>
    </row>
    <row r="1279" spans="1:28" s="461" customFormat="1" ht="14.65" hidden="1" customHeight="1" x14ac:dyDescent="0.3">
      <c r="A1279" s="477"/>
      <c r="B1279" s="588" t="str">
        <f>IF('CAP previous'!A75&lt;&gt;"",'CAP previous'!A75,"")</f>
        <v/>
      </c>
      <c r="C1279" s="993" t="str">
        <f>IF('CAP previous'!D75&lt;&gt;"",'CAP previous'!D75,"")</f>
        <v/>
      </c>
      <c r="D1279" s="994"/>
      <c r="E1279" s="993" t="str">
        <f>IF('CAP previous'!G75&lt;&gt;"",'CAP previous'!G75,"")</f>
        <v/>
      </c>
      <c r="F1279" s="995"/>
      <c r="G1279" s="994"/>
      <c r="Z1279" s="472" t="str">
        <f t="shared" si="54"/>
        <v>Hide</v>
      </c>
      <c r="AA1279" s="462">
        <f>'CAP previous'!C75</f>
        <v>0</v>
      </c>
      <c r="AB1279" s="462">
        <f>'CAP previous'!O75</f>
        <v>0</v>
      </c>
    </row>
    <row r="1280" spans="1:28" s="461" customFormat="1" ht="14.65" hidden="1" customHeight="1" x14ac:dyDescent="0.3">
      <c r="A1280" s="477"/>
      <c r="B1280" s="588" t="str">
        <f>IF('CAP previous'!A76&lt;&gt;"",'CAP previous'!A76,"")</f>
        <v/>
      </c>
      <c r="C1280" s="993" t="str">
        <f>IF('CAP previous'!D76&lt;&gt;"",'CAP previous'!D76,"")</f>
        <v/>
      </c>
      <c r="D1280" s="994"/>
      <c r="E1280" s="993" t="str">
        <f>IF('CAP previous'!G76&lt;&gt;"",'CAP previous'!G76,"")</f>
        <v/>
      </c>
      <c r="F1280" s="995"/>
      <c r="G1280" s="994"/>
      <c r="Z1280" s="472" t="str">
        <f t="shared" si="54"/>
        <v>Hide</v>
      </c>
      <c r="AA1280" s="462">
        <f>'CAP previous'!C76</f>
        <v>0</v>
      </c>
      <c r="AB1280" s="462">
        <f>'CAP previous'!O76</f>
        <v>0</v>
      </c>
    </row>
    <row r="1281" spans="1:28" s="461" customFormat="1" ht="14.65" hidden="1" customHeight="1" x14ac:dyDescent="0.3">
      <c r="A1281" s="477"/>
      <c r="B1281" s="588" t="str">
        <f>IF('CAP previous'!A77&lt;&gt;"",'CAP previous'!A77,"")</f>
        <v/>
      </c>
      <c r="C1281" s="993" t="str">
        <f>IF('CAP previous'!D77&lt;&gt;"",'CAP previous'!D77,"")</f>
        <v/>
      </c>
      <c r="D1281" s="994"/>
      <c r="E1281" s="993" t="str">
        <f>IF('CAP previous'!G77&lt;&gt;"",'CAP previous'!G77,"")</f>
        <v/>
      </c>
      <c r="F1281" s="995"/>
      <c r="G1281" s="994"/>
      <c r="Z1281" s="472" t="str">
        <f t="shared" si="54"/>
        <v>Hide</v>
      </c>
      <c r="AA1281" s="462">
        <f>'CAP previous'!C77</f>
        <v>0</v>
      </c>
      <c r="AB1281" s="462">
        <f>'CAP previous'!O77</f>
        <v>0</v>
      </c>
    </row>
    <row r="1282" spans="1:28" s="461" customFormat="1" ht="14.65" hidden="1" customHeight="1" x14ac:dyDescent="0.3">
      <c r="A1282" s="477"/>
      <c r="B1282" s="588" t="str">
        <f>IF('CAP previous'!A78&lt;&gt;"",'CAP previous'!A78,"")</f>
        <v/>
      </c>
      <c r="C1282" s="993" t="str">
        <f>IF('CAP previous'!D78&lt;&gt;"",'CAP previous'!D78,"")</f>
        <v/>
      </c>
      <c r="D1282" s="994"/>
      <c r="E1282" s="993" t="str">
        <f>IF('CAP previous'!G78&lt;&gt;"",'CAP previous'!G78,"")</f>
        <v/>
      </c>
      <c r="F1282" s="995"/>
      <c r="G1282" s="994"/>
      <c r="Z1282" s="472" t="str">
        <f t="shared" ref="Z1282:Z1316" si="55">IF(AND((UPPER(AA1282)="NC+"), AND((LOWER(LEFT(AB1282,9))&lt;&gt;"completed"),(LOWER(AB1282)&lt;&gt;"cancelled"))),"Show","Hide")</f>
        <v>Hide</v>
      </c>
      <c r="AA1282" s="462">
        <f>'CAP previous'!C78</f>
        <v>0</v>
      </c>
      <c r="AB1282" s="462">
        <f>'CAP previous'!O78</f>
        <v>0</v>
      </c>
    </row>
    <row r="1283" spans="1:28" s="461" customFormat="1" ht="14.65" hidden="1" customHeight="1" x14ac:dyDescent="0.3">
      <c r="A1283" s="477"/>
      <c r="B1283" s="588" t="str">
        <f>IF('CAP previous'!A79&lt;&gt;"",'CAP previous'!A79,"")</f>
        <v/>
      </c>
      <c r="C1283" s="993" t="str">
        <f>IF('CAP previous'!D79&lt;&gt;"",'CAP previous'!D79,"")</f>
        <v/>
      </c>
      <c r="D1283" s="994"/>
      <c r="E1283" s="993" t="str">
        <f>IF('CAP previous'!G79&lt;&gt;"",'CAP previous'!G79,"")</f>
        <v/>
      </c>
      <c r="F1283" s="995"/>
      <c r="G1283" s="994"/>
      <c r="Z1283" s="472" t="str">
        <f t="shared" si="55"/>
        <v>Hide</v>
      </c>
      <c r="AA1283" s="462">
        <f>'CAP previous'!C79</f>
        <v>0</v>
      </c>
      <c r="AB1283" s="462">
        <f>'CAP previous'!O79</f>
        <v>0</v>
      </c>
    </row>
    <row r="1284" spans="1:28" s="461" customFormat="1" ht="14.65" hidden="1" customHeight="1" x14ac:dyDescent="0.3">
      <c r="A1284" s="477"/>
      <c r="B1284" s="588" t="str">
        <f>IF('CAP previous'!A80&lt;&gt;"",'CAP previous'!A80,"")</f>
        <v/>
      </c>
      <c r="C1284" s="993" t="str">
        <f>IF('CAP previous'!D80&lt;&gt;"",'CAP previous'!D80,"")</f>
        <v/>
      </c>
      <c r="D1284" s="994"/>
      <c r="E1284" s="993" t="str">
        <f>IF('CAP previous'!G80&lt;&gt;"",'CAP previous'!G80,"")</f>
        <v/>
      </c>
      <c r="F1284" s="995"/>
      <c r="G1284" s="994"/>
      <c r="Z1284" s="472" t="str">
        <f t="shared" si="55"/>
        <v>Hide</v>
      </c>
      <c r="AA1284" s="462">
        <f>'CAP previous'!C80</f>
        <v>0</v>
      </c>
      <c r="AB1284" s="462">
        <f>'CAP previous'!O80</f>
        <v>0</v>
      </c>
    </row>
    <row r="1285" spans="1:28" s="461" customFormat="1" ht="14.65" hidden="1" customHeight="1" x14ac:dyDescent="0.3">
      <c r="A1285" s="477"/>
      <c r="B1285" s="588" t="str">
        <f>IF('CAP previous'!A81&lt;&gt;"",'CAP previous'!A81,"")</f>
        <v/>
      </c>
      <c r="C1285" s="993" t="str">
        <f>IF('CAP previous'!D81&lt;&gt;"",'CAP previous'!D81,"")</f>
        <v/>
      </c>
      <c r="D1285" s="994"/>
      <c r="E1285" s="993" t="str">
        <f>IF('CAP previous'!G81&lt;&gt;"",'CAP previous'!G81,"")</f>
        <v/>
      </c>
      <c r="F1285" s="995"/>
      <c r="G1285" s="994"/>
      <c r="Z1285" s="472" t="str">
        <f t="shared" si="55"/>
        <v>Hide</v>
      </c>
      <c r="AA1285" s="462">
        <f>'CAP previous'!C81</f>
        <v>0</v>
      </c>
      <c r="AB1285" s="462">
        <f>'CAP previous'!O81</f>
        <v>0</v>
      </c>
    </row>
    <row r="1286" spans="1:28" s="461" customFormat="1" ht="14.65" hidden="1" customHeight="1" x14ac:dyDescent="0.3">
      <c r="A1286" s="477"/>
      <c r="B1286" s="588" t="str">
        <f>IF('CAP previous'!A82&lt;&gt;"",'CAP previous'!A82,"")</f>
        <v/>
      </c>
      <c r="C1286" s="993" t="str">
        <f>IF('CAP previous'!D82&lt;&gt;"",'CAP previous'!D82,"")</f>
        <v/>
      </c>
      <c r="D1286" s="994"/>
      <c r="E1286" s="993" t="str">
        <f>IF('CAP previous'!G82&lt;&gt;"",'CAP previous'!G82,"")</f>
        <v/>
      </c>
      <c r="F1286" s="995"/>
      <c r="G1286" s="994"/>
      <c r="Z1286" s="472" t="str">
        <f t="shared" si="55"/>
        <v>Hide</v>
      </c>
      <c r="AA1286" s="462">
        <f>'CAP previous'!C82</f>
        <v>0</v>
      </c>
      <c r="AB1286" s="462">
        <f>'CAP previous'!O82</f>
        <v>0</v>
      </c>
    </row>
    <row r="1287" spans="1:28" s="461" customFormat="1" ht="14.65" hidden="1" customHeight="1" x14ac:dyDescent="0.3">
      <c r="A1287" s="477"/>
      <c r="B1287" s="588" t="str">
        <f>IF('CAP previous'!A83&lt;&gt;"",'CAP previous'!A83,"")</f>
        <v/>
      </c>
      <c r="C1287" s="993" t="str">
        <f>IF('CAP previous'!D83&lt;&gt;"",'CAP previous'!D83,"")</f>
        <v/>
      </c>
      <c r="D1287" s="994"/>
      <c r="E1287" s="993" t="str">
        <f>IF('CAP previous'!G83&lt;&gt;"",'CAP previous'!G83,"")</f>
        <v/>
      </c>
      <c r="F1287" s="995"/>
      <c r="G1287" s="994"/>
      <c r="Z1287" s="472" t="str">
        <f t="shared" si="55"/>
        <v>Hide</v>
      </c>
      <c r="AA1287" s="462">
        <f>'CAP previous'!C83</f>
        <v>0</v>
      </c>
      <c r="AB1287" s="462">
        <f>'CAP previous'!O83</f>
        <v>0</v>
      </c>
    </row>
    <row r="1288" spans="1:28" s="461" customFormat="1" ht="14.65" hidden="1" customHeight="1" x14ac:dyDescent="0.3">
      <c r="A1288" s="477"/>
      <c r="B1288" s="588" t="str">
        <f>IF('CAP previous'!A84&lt;&gt;"",'CAP previous'!A84,"")</f>
        <v/>
      </c>
      <c r="C1288" s="993" t="str">
        <f>IF('CAP previous'!D84&lt;&gt;"",'CAP previous'!D84,"")</f>
        <v/>
      </c>
      <c r="D1288" s="994"/>
      <c r="E1288" s="993" t="str">
        <f>IF('CAP previous'!G84&lt;&gt;"",'CAP previous'!G84,"")</f>
        <v/>
      </c>
      <c r="F1288" s="995"/>
      <c r="G1288" s="994"/>
      <c r="Z1288" s="472" t="str">
        <f t="shared" si="55"/>
        <v>Hide</v>
      </c>
      <c r="AA1288" s="462">
        <f>'CAP previous'!C84</f>
        <v>0</v>
      </c>
      <c r="AB1288" s="462">
        <f>'CAP previous'!O84</f>
        <v>0</v>
      </c>
    </row>
    <row r="1289" spans="1:28" s="461" customFormat="1" ht="14.65" hidden="1" customHeight="1" x14ac:dyDescent="0.3">
      <c r="A1289" s="477"/>
      <c r="B1289" s="588" t="str">
        <f>IF('CAP previous'!A85&lt;&gt;"",'CAP previous'!A85,"")</f>
        <v/>
      </c>
      <c r="C1289" s="993" t="str">
        <f>IF('CAP previous'!D85&lt;&gt;"",'CAP previous'!D85,"")</f>
        <v/>
      </c>
      <c r="D1289" s="994"/>
      <c r="E1289" s="993" t="str">
        <f>IF('CAP previous'!G85&lt;&gt;"",'CAP previous'!G85,"")</f>
        <v/>
      </c>
      <c r="F1289" s="995"/>
      <c r="G1289" s="994"/>
      <c r="Z1289" s="472" t="str">
        <f t="shared" si="55"/>
        <v>Hide</v>
      </c>
      <c r="AA1289" s="462">
        <f>'CAP previous'!C85</f>
        <v>0</v>
      </c>
      <c r="AB1289" s="462">
        <f>'CAP previous'!O85</f>
        <v>0</v>
      </c>
    </row>
    <row r="1290" spans="1:28" s="461" customFormat="1" ht="14.65" hidden="1" customHeight="1" x14ac:dyDescent="0.3">
      <c r="A1290" s="477"/>
      <c r="B1290" s="588" t="str">
        <f>IF('CAP previous'!A86&lt;&gt;"",'CAP previous'!A86,"")</f>
        <v/>
      </c>
      <c r="C1290" s="993" t="str">
        <f>IF('CAP previous'!D86&lt;&gt;"",'CAP previous'!D86,"")</f>
        <v/>
      </c>
      <c r="D1290" s="994"/>
      <c r="E1290" s="993" t="str">
        <f>IF('CAP previous'!G86&lt;&gt;"",'CAP previous'!G86,"")</f>
        <v/>
      </c>
      <c r="F1290" s="995"/>
      <c r="G1290" s="994"/>
      <c r="Z1290" s="472" t="str">
        <f t="shared" si="55"/>
        <v>Hide</v>
      </c>
      <c r="AA1290" s="462">
        <f>'CAP previous'!C86</f>
        <v>0</v>
      </c>
      <c r="AB1290" s="462">
        <f>'CAP previous'!O86</f>
        <v>0</v>
      </c>
    </row>
    <row r="1291" spans="1:28" s="461" customFormat="1" ht="14.65" hidden="1" customHeight="1" x14ac:dyDescent="0.3">
      <c r="A1291" s="477"/>
      <c r="B1291" s="588" t="str">
        <f>IF('CAP previous'!A87&lt;&gt;"",'CAP previous'!A87,"")</f>
        <v/>
      </c>
      <c r="C1291" s="993" t="str">
        <f>IF('CAP previous'!D87&lt;&gt;"",'CAP previous'!D87,"")</f>
        <v/>
      </c>
      <c r="D1291" s="994"/>
      <c r="E1291" s="993" t="str">
        <f>IF('CAP previous'!G87&lt;&gt;"",'CAP previous'!G87,"")</f>
        <v/>
      </c>
      <c r="F1291" s="995"/>
      <c r="G1291" s="994"/>
      <c r="Z1291" s="472" t="str">
        <f t="shared" si="55"/>
        <v>Hide</v>
      </c>
      <c r="AA1291" s="462">
        <f>'CAP previous'!C87</f>
        <v>0</v>
      </c>
      <c r="AB1291" s="462">
        <f>'CAP previous'!O87</f>
        <v>0</v>
      </c>
    </row>
    <row r="1292" spans="1:28" s="461" customFormat="1" ht="14.65" hidden="1" customHeight="1" x14ac:dyDescent="0.3">
      <c r="A1292" s="477"/>
      <c r="B1292" s="588" t="str">
        <f>IF('CAP previous'!A88&lt;&gt;"",'CAP previous'!A88,"")</f>
        <v/>
      </c>
      <c r="C1292" s="993" t="str">
        <f>IF('CAP previous'!D88&lt;&gt;"",'CAP previous'!D88,"")</f>
        <v/>
      </c>
      <c r="D1292" s="994"/>
      <c r="E1292" s="993" t="str">
        <f>IF('CAP previous'!G88&lt;&gt;"",'CAP previous'!G88,"")</f>
        <v/>
      </c>
      <c r="F1292" s="995"/>
      <c r="G1292" s="994"/>
      <c r="Z1292" s="472" t="str">
        <f t="shared" si="55"/>
        <v>Hide</v>
      </c>
      <c r="AA1292" s="462">
        <f>'CAP previous'!C88</f>
        <v>0</v>
      </c>
      <c r="AB1292" s="462">
        <f>'CAP previous'!O88</f>
        <v>0</v>
      </c>
    </row>
    <row r="1293" spans="1:28" s="461" customFormat="1" ht="14.65" hidden="1" customHeight="1" x14ac:dyDescent="0.3">
      <c r="A1293" s="477"/>
      <c r="B1293" s="588" t="str">
        <f>IF('CAP previous'!A89&lt;&gt;"",'CAP previous'!A89,"")</f>
        <v/>
      </c>
      <c r="C1293" s="993" t="str">
        <f>IF('CAP previous'!D89&lt;&gt;"",'CAP previous'!D89,"")</f>
        <v/>
      </c>
      <c r="D1293" s="994"/>
      <c r="E1293" s="993" t="str">
        <f>IF('CAP previous'!G89&lt;&gt;"",'CAP previous'!G89,"")</f>
        <v/>
      </c>
      <c r="F1293" s="995"/>
      <c r="G1293" s="994"/>
      <c r="Z1293" s="472" t="str">
        <f t="shared" si="55"/>
        <v>Hide</v>
      </c>
      <c r="AA1293" s="462">
        <f>'CAP previous'!C89</f>
        <v>0</v>
      </c>
      <c r="AB1293" s="462">
        <f>'CAP previous'!O89</f>
        <v>0</v>
      </c>
    </row>
    <row r="1294" spans="1:28" s="461" customFormat="1" ht="14.65" hidden="1" customHeight="1" x14ac:dyDescent="0.3">
      <c r="A1294" s="477"/>
      <c r="B1294" s="588" t="str">
        <f>IF('CAP previous'!A90&lt;&gt;"",'CAP previous'!A90,"")</f>
        <v/>
      </c>
      <c r="C1294" s="993" t="str">
        <f>IF('CAP previous'!D90&lt;&gt;"",'CAP previous'!D90,"")</f>
        <v/>
      </c>
      <c r="D1294" s="994"/>
      <c r="E1294" s="993" t="str">
        <f>IF('CAP previous'!G90&lt;&gt;"",'CAP previous'!G90,"")</f>
        <v/>
      </c>
      <c r="F1294" s="995"/>
      <c r="G1294" s="994"/>
      <c r="Z1294" s="472" t="str">
        <f t="shared" si="55"/>
        <v>Hide</v>
      </c>
      <c r="AA1294" s="462">
        <f>'CAP previous'!C90</f>
        <v>0</v>
      </c>
      <c r="AB1294" s="462">
        <f>'CAP previous'!O90</f>
        <v>0</v>
      </c>
    </row>
    <row r="1295" spans="1:28" s="461" customFormat="1" ht="14.65" hidden="1" customHeight="1" x14ac:dyDescent="0.3">
      <c r="A1295" s="477"/>
      <c r="B1295" s="588" t="str">
        <f>IF('CAP previous'!A91&lt;&gt;"",'CAP previous'!A91,"")</f>
        <v/>
      </c>
      <c r="C1295" s="993" t="str">
        <f>IF('CAP previous'!D91&lt;&gt;"",'CAP previous'!D91,"")</f>
        <v/>
      </c>
      <c r="D1295" s="994"/>
      <c r="E1295" s="993" t="str">
        <f>IF('CAP previous'!G91&lt;&gt;"",'CAP previous'!G91,"")</f>
        <v/>
      </c>
      <c r="F1295" s="995"/>
      <c r="G1295" s="994"/>
      <c r="Z1295" s="472" t="str">
        <f t="shared" si="55"/>
        <v>Hide</v>
      </c>
      <c r="AA1295" s="462">
        <f>'CAP previous'!C91</f>
        <v>0</v>
      </c>
      <c r="AB1295" s="462">
        <f>'CAP previous'!O91</f>
        <v>0</v>
      </c>
    </row>
    <row r="1296" spans="1:28" s="461" customFormat="1" ht="14.65" hidden="1" customHeight="1" x14ac:dyDescent="0.3">
      <c r="A1296" s="477"/>
      <c r="B1296" s="588" t="str">
        <f>IF('CAP previous'!A92&lt;&gt;"",'CAP previous'!A92,"")</f>
        <v/>
      </c>
      <c r="C1296" s="993" t="str">
        <f>IF('CAP previous'!D92&lt;&gt;"",'CAP previous'!D92,"")</f>
        <v/>
      </c>
      <c r="D1296" s="994"/>
      <c r="E1296" s="993" t="str">
        <f>IF('CAP previous'!G92&lt;&gt;"",'CAP previous'!G92,"")</f>
        <v/>
      </c>
      <c r="F1296" s="995"/>
      <c r="G1296" s="994"/>
      <c r="Z1296" s="472" t="str">
        <f t="shared" si="55"/>
        <v>Hide</v>
      </c>
      <c r="AA1296" s="462">
        <f>'CAP previous'!C92</f>
        <v>0</v>
      </c>
      <c r="AB1296" s="462">
        <f>'CAP previous'!O92</f>
        <v>0</v>
      </c>
    </row>
    <row r="1297" spans="1:28" s="461" customFormat="1" ht="14.65" hidden="1" customHeight="1" x14ac:dyDescent="0.3">
      <c r="A1297" s="477"/>
      <c r="B1297" s="588" t="str">
        <f>IF('CAP previous'!A93&lt;&gt;"",'CAP previous'!A93,"")</f>
        <v/>
      </c>
      <c r="C1297" s="993" t="str">
        <f>IF('CAP previous'!D93&lt;&gt;"",'CAP previous'!D93,"")</f>
        <v/>
      </c>
      <c r="D1297" s="994"/>
      <c r="E1297" s="993" t="str">
        <f>IF('CAP previous'!G93&lt;&gt;"",'CAP previous'!G93,"")</f>
        <v/>
      </c>
      <c r="F1297" s="995"/>
      <c r="G1297" s="994"/>
      <c r="Z1297" s="472" t="str">
        <f t="shared" si="55"/>
        <v>Hide</v>
      </c>
      <c r="AA1297" s="462">
        <f>'CAP previous'!C93</f>
        <v>0</v>
      </c>
      <c r="AB1297" s="462">
        <f>'CAP previous'!O93</f>
        <v>0</v>
      </c>
    </row>
    <row r="1298" spans="1:28" s="461" customFormat="1" ht="14.65" hidden="1" customHeight="1" x14ac:dyDescent="0.3">
      <c r="A1298" s="477"/>
      <c r="B1298" s="588" t="str">
        <f>IF('CAP previous'!A94&lt;&gt;"",'CAP previous'!A94,"")</f>
        <v/>
      </c>
      <c r="C1298" s="993" t="str">
        <f>IF('CAP previous'!D94&lt;&gt;"",'CAP previous'!D94,"")</f>
        <v/>
      </c>
      <c r="D1298" s="994"/>
      <c r="E1298" s="993" t="str">
        <f>IF('CAP previous'!G94&lt;&gt;"",'CAP previous'!G94,"")</f>
        <v/>
      </c>
      <c r="F1298" s="995"/>
      <c r="G1298" s="994"/>
      <c r="Z1298" s="472" t="str">
        <f t="shared" si="55"/>
        <v>Hide</v>
      </c>
      <c r="AA1298" s="462">
        <f>'CAP previous'!C94</f>
        <v>0</v>
      </c>
      <c r="AB1298" s="462">
        <f>'CAP previous'!O94</f>
        <v>0</v>
      </c>
    </row>
    <row r="1299" spans="1:28" s="461" customFormat="1" ht="14.65" hidden="1" customHeight="1" x14ac:dyDescent="0.3">
      <c r="A1299" s="477"/>
      <c r="B1299" s="588" t="str">
        <f>IF('CAP previous'!A95&lt;&gt;"",'CAP previous'!A95,"")</f>
        <v/>
      </c>
      <c r="C1299" s="993" t="str">
        <f>IF('CAP previous'!D95&lt;&gt;"",'CAP previous'!D95,"")</f>
        <v/>
      </c>
      <c r="D1299" s="994"/>
      <c r="E1299" s="993" t="str">
        <f>IF('CAP previous'!G95&lt;&gt;"",'CAP previous'!G95,"")</f>
        <v/>
      </c>
      <c r="F1299" s="995"/>
      <c r="G1299" s="994"/>
      <c r="Z1299" s="472" t="str">
        <f t="shared" si="55"/>
        <v>Hide</v>
      </c>
      <c r="AA1299" s="462">
        <f>'CAP previous'!C95</f>
        <v>0</v>
      </c>
      <c r="AB1299" s="462">
        <f>'CAP previous'!O95</f>
        <v>0</v>
      </c>
    </row>
    <row r="1300" spans="1:28" s="461" customFormat="1" ht="14.65" hidden="1" customHeight="1" x14ac:dyDescent="0.3">
      <c r="A1300" s="477"/>
      <c r="B1300" s="588" t="str">
        <f>IF('CAP previous'!A96&lt;&gt;"",'CAP previous'!A96,"")</f>
        <v/>
      </c>
      <c r="C1300" s="993" t="str">
        <f>IF('CAP previous'!D96&lt;&gt;"",'CAP previous'!D96,"")</f>
        <v/>
      </c>
      <c r="D1300" s="994"/>
      <c r="E1300" s="993" t="str">
        <f>IF('CAP previous'!G96&lt;&gt;"",'CAP previous'!G96,"")</f>
        <v/>
      </c>
      <c r="F1300" s="995"/>
      <c r="G1300" s="994"/>
      <c r="Z1300" s="472" t="str">
        <f t="shared" si="55"/>
        <v>Hide</v>
      </c>
      <c r="AA1300" s="462">
        <f>'CAP previous'!C96</f>
        <v>0</v>
      </c>
      <c r="AB1300" s="462">
        <f>'CAP previous'!O96</f>
        <v>0</v>
      </c>
    </row>
    <row r="1301" spans="1:28" s="461" customFormat="1" ht="14.65" hidden="1" customHeight="1" x14ac:dyDescent="0.3">
      <c r="A1301" s="477"/>
      <c r="B1301" s="588" t="str">
        <f>IF('CAP previous'!A97&lt;&gt;"",'CAP previous'!A97,"")</f>
        <v/>
      </c>
      <c r="C1301" s="993" t="str">
        <f>IF('CAP previous'!D97&lt;&gt;"",'CAP previous'!D97,"")</f>
        <v/>
      </c>
      <c r="D1301" s="994"/>
      <c r="E1301" s="993" t="str">
        <f>IF('CAP previous'!G97&lt;&gt;"",'CAP previous'!G97,"")</f>
        <v/>
      </c>
      <c r="F1301" s="995"/>
      <c r="G1301" s="994"/>
      <c r="Z1301" s="472" t="str">
        <f t="shared" si="55"/>
        <v>Hide</v>
      </c>
      <c r="AA1301" s="462">
        <f>'CAP previous'!C97</f>
        <v>0</v>
      </c>
      <c r="AB1301" s="462">
        <f>'CAP previous'!O97</f>
        <v>0</v>
      </c>
    </row>
    <row r="1302" spans="1:28" s="461" customFormat="1" ht="14.65" hidden="1" customHeight="1" x14ac:dyDescent="0.3">
      <c r="A1302" s="477"/>
      <c r="B1302" s="588" t="str">
        <f>IF('CAP previous'!A98&lt;&gt;"",'CAP previous'!A98,"")</f>
        <v/>
      </c>
      <c r="C1302" s="993" t="str">
        <f>IF('CAP previous'!D98&lt;&gt;"",'CAP previous'!D98,"")</f>
        <v/>
      </c>
      <c r="D1302" s="994"/>
      <c r="E1302" s="993" t="str">
        <f>IF('CAP previous'!G98&lt;&gt;"",'CAP previous'!G98,"")</f>
        <v/>
      </c>
      <c r="F1302" s="995"/>
      <c r="G1302" s="994"/>
      <c r="Z1302" s="472" t="str">
        <f t="shared" si="55"/>
        <v>Hide</v>
      </c>
      <c r="AA1302" s="462">
        <f>'CAP previous'!C98</f>
        <v>0</v>
      </c>
      <c r="AB1302" s="462">
        <f>'CAP previous'!O98</f>
        <v>0</v>
      </c>
    </row>
    <row r="1303" spans="1:28" s="461" customFormat="1" ht="14.65" hidden="1" customHeight="1" x14ac:dyDescent="0.3">
      <c r="A1303" s="477"/>
      <c r="B1303" s="588" t="str">
        <f>IF('CAP previous'!A99&lt;&gt;"",'CAP previous'!A99,"")</f>
        <v/>
      </c>
      <c r="C1303" s="993" t="str">
        <f>IF('CAP previous'!D99&lt;&gt;"",'CAP previous'!D99,"")</f>
        <v/>
      </c>
      <c r="D1303" s="994"/>
      <c r="E1303" s="993" t="str">
        <f>IF('CAP previous'!G99&lt;&gt;"",'CAP previous'!G99,"")</f>
        <v/>
      </c>
      <c r="F1303" s="995"/>
      <c r="G1303" s="994"/>
      <c r="Z1303" s="472" t="str">
        <f t="shared" si="55"/>
        <v>Hide</v>
      </c>
      <c r="AA1303" s="462">
        <f>'CAP previous'!C99</f>
        <v>0</v>
      </c>
      <c r="AB1303" s="462">
        <f>'CAP previous'!O99</f>
        <v>0</v>
      </c>
    </row>
    <row r="1304" spans="1:28" s="461" customFormat="1" ht="14.65" hidden="1" customHeight="1" x14ac:dyDescent="0.3">
      <c r="A1304" s="477"/>
      <c r="B1304" s="588" t="str">
        <f>IF('CAP previous'!A100&lt;&gt;"",'CAP previous'!A100,"")</f>
        <v/>
      </c>
      <c r="C1304" s="993" t="str">
        <f>IF('CAP previous'!D100&lt;&gt;"",'CAP previous'!D100,"")</f>
        <v/>
      </c>
      <c r="D1304" s="994"/>
      <c r="E1304" s="993" t="str">
        <f>IF('CAP previous'!G100&lt;&gt;"",'CAP previous'!G100,"")</f>
        <v/>
      </c>
      <c r="F1304" s="995"/>
      <c r="G1304" s="994"/>
      <c r="Z1304" s="472" t="str">
        <f t="shared" si="55"/>
        <v>Hide</v>
      </c>
      <c r="AA1304" s="462">
        <f>'CAP previous'!C100</f>
        <v>0</v>
      </c>
      <c r="AB1304" s="462">
        <f>'CAP previous'!O100</f>
        <v>0</v>
      </c>
    </row>
    <row r="1305" spans="1:28" s="461" customFormat="1" ht="14.65" hidden="1" customHeight="1" x14ac:dyDescent="0.3">
      <c r="A1305" s="477"/>
      <c r="B1305" s="588" t="str">
        <f>IF('CAP previous'!A101&lt;&gt;"",'CAP previous'!A101,"")</f>
        <v/>
      </c>
      <c r="C1305" s="993" t="str">
        <f>IF('CAP previous'!D101&lt;&gt;"",'CAP previous'!D101,"")</f>
        <v/>
      </c>
      <c r="D1305" s="994"/>
      <c r="E1305" s="993" t="str">
        <f>IF('CAP previous'!G101&lt;&gt;"",'CAP previous'!G101,"")</f>
        <v/>
      </c>
      <c r="F1305" s="995"/>
      <c r="G1305" s="994"/>
      <c r="Z1305" s="472" t="str">
        <f t="shared" si="55"/>
        <v>Hide</v>
      </c>
      <c r="AA1305" s="462">
        <f>'CAP previous'!C101</f>
        <v>0</v>
      </c>
      <c r="AB1305" s="462">
        <f>'CAP previous'!O101</f>
        <v>0</v>
      </c>
    </row>
    <row r="1306" spans="1:28" s="461" customFormat="1" ht="14.65" hidden="1" customHeight="1" x14ac:dyDescent="0.3">
      <c r="A1306" s="477"/>
      <c r="B1306" s="588" t="str">
        <f>IF('CAP previous'!A102&lt;&gt;"",'CAP previous'!A102,"")</f>
        <v/>
      </c>
      <c r="C1306" s="993" t="str">
        <f>IF('CAP previous'!D102&lt;&gt;"",'CAP previous'!D102,"")</f>
        <v/>
      </c>
      <c r="D1306" s="994"/>
      <c r="E1306" s="993" t="str">
        <f>IF('CAP previous'!G102&lt;&gt;"",'CAP previous'!G102,"")</f>
        <v/>
      </c>
      <c r="F1306" s="995"/>
      <c r="G1306" s="994"/>
      <c r="Z1306" s="472" t="str">
        <f t="shared" si="55"/>
        <v>Hide</v>
      </c>
      <c r="AA1306" s="462">
        <f>'CAP previous'!C102</f>
        <v>0</v>
      </c>
      <c r="AB1306" s="462">
        <f>'CAP previous'!O102</f>
        <v>0</v>
      </c>
    </row>
    <row r="1307" spans="1:28" s="461" customFormat="1" ht="14.65" hidden="1" customHeight="1" x14ac:dyDescent="0.3">
      <c r="A1307" s="477"/>
      <c r="B1307" s="588" t="str">
        <f>IF('CAP previous'!A103&lt;&gt;"",'CAP previous'!A103,"")</f>
        <v/>
      </c>
      <c r="C1307" s="993" t="str">
        <f>IF('CAP previous'!D103&lt;&gt;"",'CAP previous'!D103,"")</f>
        <v/>
      </c>
      <c r="D1307" s="994"/>
      <c r="E1307" s="993" t="str">
        <f>IF('CAP previous'!G103&lt;&gt;"",'CAP previous'!G103,"")</f>
        <v/>
      </c>
      <c r="F1307" s="995"/>
      <c r="G1307" s="994"/>
      <c r="Z1307" s="472" t="str">
        <f t="shared" si="55"/>
        <v>Hide</v>
      </c>
      <c r="AA1307" s="462">
        <f>'CAP previous'!C103</f>
        <v>0</v>
      </c>
      <c r="AB1307" s="462">
        <f>'CAP previous'!O103</f>
        <v>0</v>
      </c>
    </row>
    <row r="1308" spans="1:28" s="461" customFormat="1" ht="14.65" hidden="1" customHeight="1" x14ac:dyDescent="0.3">
      <c r="A1308" s="477"/>
      <c r="B1308" s="588" t="str">
        <f>IF('CAP previous'!A104&lt;&gt;"",'CAP previous'!A104,"")</f>
        <v/>
      </c>
      <c r="C1308" s="993" t="str">
        <f>IF('CAP previous'!D104&lt;&gt;"",'CAP previous'!D104,"")</f>
        <v/>
      </c>
      <c r="D1308" s="994"/>
      <c r="E1308" s="993" t="str">
        <f>IF('CAP previous'!G104&lt;&gt;"",'CAP previous'!G104,"")</f>
        <v/>
      </c>
      <c r="F1308" s="995"/>
      <c r="G1308" s="994"/>
      <c r="Z1308" s="472" t="str">
        <f t="shared" si="55"/>
        <v>Hide</v>
      </c>
      <c r="AA1308" s="462">
        <f>'CAP previous'!C104</f>
        <v>0</v>
      </c>
      <c r="AB1308" s="462">
        <f>'CAP previous'!O104</f>
        <v>0</v>
      </c>
    </row>
    <row r="1309" spans="1:28" s="461" customFormat="1" ht="14.65" hidden="1" customHeight="1" x14ac:dyDescent="0.3">
      <c r="A1309" s="477"/>
      <c r="B1309" s="588" t="str">
        <f>IF('CAP previous'!A105&lt;&gt;"",'CAP previous'!A105,"")</f>
        <v/>
      </c>
      <c r="C1309" s="993" t="str">
        <f>IF('CAP previous'!D105&lt;&gt;"",'CAP previous'!D105,"")</f>
        <v/>
      </c>
      <c r="D1309" s="994"/>
      <c r="E1309" s="993" t="str">
        <f>IF('CAP previous'!G105&lt;&gt;"",'CAP previous'!G105,"")</f>
        <v/>
      </c>
      <c r="F1309" s="995"/>
      <c r="G1309" s="994"/>
      <c r="Z1309" s="472" t="str">
        <f t="shared" si="55"/>
        <v>Hide</v>
      </c>
      <c r="AA1309" s="462">
        <f>'CAP previous'!C105</f>
        <v>0</v>
      </c>
      <c r="AB1309" s="462">
        <f>'CAP previous'!O105</f>
        <v>0</v>
      </c>
    </row>
    <row r="1310" spans="1:28" s="461" customFormat="1" ht="14.65" hidden="1" customHeight="1" x14ac:dyDescent="0.3">
      <c r="A1310" s="477"/>
      <c r="B1310" s="588" t="str">
        <f>IF('CAP previous'!A106&lt;&gt;"",'CAP previous'!A106,"")</f>
        <v/>
      </c>
      <c r="C1310" s="993" t="str">
        <f>IF('CAP previous'!D106&lt;&gt;"",'CAP previous'!D106,"")</f>
        <v/>
      </c>
      <c r="D1310" s="994"/>
      <c r="E1310" s="993" t="str">
        <f>IF('CAP previous'!G106&lt;&gt;"",'CAP previous'!G106,"")</f>
        <v/>
      </c>
      <c r="F1310" s="995"/>
      <c r="G1310" s="994"/>
      <c r="Z1310" s="472" t="str">
        <f t="shared" si="55"/>
        <v>Hide</v>
      </c>
      <c r="AA1310" s="462">
        <f>'CAP previous'!C106</f>
        <v>0</v>
      </c>
      <c r="AB1310" s="462">
        <f>'CAP previous'!O106</f>
        <v>0</v>
      </c>
    </row>
    <row r="1311" spans="1:28" s="461" customFormat="1" ht="14.65" hidden="1" customHeight="1" x14ac:dyDescent="0.3">
      <c r="A1311" s="477"/>
      <c r="B1311" s="588" t="str">
        <f>IF('CAP previous'!A107&lt;&gt;"",'CAP previous'!A107,"")</f>
        <v/>
      </c>
      <c r="C1311" s="993" t="str">
        <f>IF('CAP previous'!D107&lt;&gt;"",'CAP previous'!D107,"")</f>
        <v/>
      </c>
      <c r="D1311" s="994"/>
      <c r="E1311" s="993" t="str">
        <f>IF('CAP previous'!G107&lt;&gt;"",'CAP previous'!G107,"")</f>
        <v/>
      </c>
      <c r="F1311" s="995"/>
      <c r="G1311" s="994"/>
      <c r="Z1311" s="472" t="str">
        <f t="shared" si="55"/>
        <v>Hide</v>
      </c>
      <c r="AA1311" s="462">
        <f>'CAP previous'!C107</f>
        <v>0</v>
      </c>
      <c r="AB1311" s="462">
        <f>'CAP previous'!O107</f>
        <v>0</v>
      </c>
    </row>
    <row r="1312" spans="1:28" s="461" customFormat="1" ht="14.65" hidden="1" customHeight="1" x14ac:dyDescent="0.3">
      <c r="A1312" s="477"/>
      <c r="B1312" s="588" t="str">
        <f>IF('CAP previous'!A108&lt;&gt;"",'CAP previous'!A108,"")</f>
        <v/>
      </c>
      <c r="C1312" s="993" t="str">
        <f>IF('CAP previous'!D108&lt;&gt;"",'CAP previous'!D108,"")</f>
        <v/>
      </c>
      <c r="D1312" s="994"/>
      <c r="E1312" s="993" t="str">
        <f>IF('CAP previous'!G108&lt;&gt;"",'CAP previous'!G108,"")</f>
        <v/>
      </c>
      <c r="F1312" s="995"/>
      <c r="G1312" s="994"/>
      <c r="Z1312" s="472" t="str">
        <f t="shared" si="55"/>
        <v>Hide</v>
      </c>
      <c r="AA1312" s="462">
        <f>'CAP previous'!C108</f>
        <v>0</v>
      </c>
      <c r="AB1312" s="462">
        <f>'CAP previous'!O108</f>
        <v>0</v>
      </c>
    </row>
    <row r="1313" spans="1:28" s="461" customFormat="1" ht="14.65" hidden="1" customHeight="1" x14ac:dyDescent="0.3">
      <c r="A1313" s="477"/>
      <c r="B1313" s="588" t="str">
        <f>IF('CAP previous'!A109&lt;&gt;"",'CAP previous'!A109,"")</f>
        <v/>
      </c>
      <c r="C1313" s="993" t="str">
        <f>IF('CAP previous'!D109&lt;&gt;"",'CAP previous'!D109,"")</f>
        <v/>
      </c>
      <c r="D1313" s="994"/>
      <c r="E1313" s="993" t="str">
        <f>IF('CAP previous'!G109&lt;&gt;"",'CAP previous'!G109,"")</f>
        <v/>
      </c>
      <c r="F1313" s="995"/>
      <c r="G1313" s="994"/>
      <c r="Z1313" s="472" t="str">
        <f t="shared" si="55"/>
        <v>Hide</v>
      </c>
      <c r="AA1313" s="462">
        <f>'CAP previous'!C109</f>
        <v>0</v>
      </c>
      <c r="AB1313" s="462">
        <f>'CAP previous'!O109</f>
        <v>0</v>
      </c>
    </row>
    <row r="1314" spans="1:28" s="461" customFormat="1" ht="14.65" hidden="1" customHeight="1" x14ac:dyDescent="0.3">
      <c r="A1314" s="477"/>
      <c r="B1314" s="588" t="str">
        <f>IF('CAP previous'!A110&lt;&gt;"",'CAP previous'!A110,"")</f>
        <v/>
      </c>
      <c r="C1314" s="993" t="str">
        <f>IF('CAP previous'!D110&lt;&gt;"",'CAP previous'!D110,"")</f>
        <v/>
      </c>
      <c r="D1314" s="994"/>
      <c r="E1314" s="993" t="str">
        <f>IF('CAP previous'!G110&lt;&gt;"",'CAP previous'!G110,"")</f>
        <v/>
      </c>
      <c r="F1314" s="995"/>
      <c r="G1314" s="994"/>
      <c r="Z1314" s="472" t="str">
        <f t="shared" si="55"/>
        <v>Hide</v>
      </c>
      <c r="AA1314" s="462">
        <f>'CAP previous'!C110</f>
        <v>0</v>
      </c>
      <c r="AB1314" s="462">
        <f>'CAP previous'!O110</f>
        <v>0</v>
      </c>
    </row>
    <row r="1315" spans="1:28" s="461" customFormat="1" ht="14.65" hidden="1" customHeight="1" x14ac:dyDescent="0.3">
      <c r="A1315" s="477"/>
      <c r="B1315" s="588" t="str">
        <f>IF('CAP previous'!A111&lt;&gt;"",'CAP previous'!A111,"")</f>
        <v/>
      </c>
      <c r="C1315" s="993" t="str">
        <f>IF('CAP previous'!D111&lt;&gt;"",'CAP previous'!D111,"")</f>
        <v/>
      </c>
      <c r="D1315" s="994"/>
      <c r="E1315" s="993" t="str">
        <f>IF('CAP previous'!G111&lt;&gt;"",'CAP previous'!G111,"")</f>
        <v/>
      </c>
      <c r="F1315" s="995"/>
      <c r="G1315" s="994"/>
      <c r="Z1315" s="472" t="str">
        <f t="shared" si="55"/>
        <v>Hide</v>
      </c>
      <c r="AA1315" s="462">
        <f>'CAP previous'!C111</f>
        <v>0</v>
      </c>
      <c r="AB1315" s="462">
        <f>'CAP previous'!O111</f>
        <v>0</v>
      </c>
    </row>
    <row r="1316" spans="1:28" s="461" customFormat="1" ht="14.65" hidden="1" customHeight="1" x14ac:dyDescent="0.3">
      <c r="A1316" s="477"/>
      <c r="B1316" s="588" t="str">
        <f>IF('CAP previous'!A112&lt;&gt;"",'CAP previous'!A112,"")</f>
        <v/>
      </c>
      <c r="C1316" s="993" t="str">
        <f>IF('CAP previous'!D112&lt;&gt;"",'CAP previous'!D112,"")</f>
        <v/>
      </c>
      <c r="D1316" s="994"/>
      <c r="E1316" s="993" t="str">
        <f>IF('CAP previous'!G112&lt;&gt;"",'CAP previous'!G112,"")</f>
        <v/>
      </c>
      <c r="F1316" s="995"/>
      <c r="G1316" s="994"/>
      <c r="Z1316" s="472" t="str">
        <f t="shared" si="55"/>
        <v>Hide</v>
      </c>
      <c r="AA1316" s="462">
        <f>'CAP previous'!C112</f>
        <v>0</v>
      </c>
      <c r="AB1316" s="462">
        <f>'CAP previous'!O112</f>
        <v>0</v>
      </c>
    </row>
    <row r="1317" spans="1:28" ht="14.1" customHeight="1" thickBot="1" x14ac:dyDescent="0.3">
      <c r="D1317" s="468"/>
      <c r="E1317" s="468"/>
      <c r="F1317" s="468"/>
      <c r="G1317" s="468"/>
      <c r="Z1317" s="470" t="s">
        <v>979</v>
      </c>
    </row>
    <row r="1318" spans="1:28" ht="15" customHeight="1" x14ac:dyDescent="0.25">
      <c r="A1318" s="955" t="s">
        <v>1023</v>
      </c>
      <c r="B1318" s="956"/>
      <c r="C1318" s="956"/>
      <c r="D1318" s="956"/>
      <c r="E1318" s="956"/>
      <c r="F1318" s="956"/>
      <c r="G1318" s="957"/>
      <c r="Z1318" s="470" t="s">
        <v>979</v>
      </c>
    </row>
    <row r="1319" spans="1:28" ht="17.100000000000001" customHeight="1" thickBot="1" x14ac:dyDescent="0.3">
      <c r="A1319" s="504"/>
      <c r="B1319" s="915" t="s">
        <v>1024</v>
      </c>
      <c r="C1319" s="916"/>
      <c r="D1319" s="917" t="s">
        <v>933</v>
      </c>
      <c r="E1319" s="918"/>
      <c r="F1319" s="918"/>
      <c r="G1319" s="919"/>
      <c r="Z1319" s="470" t="s">
        <v>979</v>
      </c>
    </row>
    <row r="1320" spans="1:28" ht="17.100000000000001" customHeight="1" x14ac:dyDescent="0.25">
      <c r="A1320" s="504"/>
      <c r="B1320" s="920" t="s">
        <v>1072</v>
      </c>
      <c r="C1320" s="921"/>
      <c r="D1320" s="921"/>
      <c r="E1320" s="921"/>
      <c r="F1320" s="921"/>
      <c r="G1320" s="922"/>
      <c r="Z1320" s="470" t="s">
        <v>979</v>
      </c>
    </row>
    <row r="1321" spans="1:28" ht="17.100000000000001" customHeight="1" x14ac:dyDescent="0.25">
      <c r="A1321" s="504"/>
      <c r="B1321" s="923"/>
      <c r="C1321" s="924"/>
      <c r="D1321" s="925" t="s">
        <v>317</v>
      </c>
      <c r="E1321" s="1010"/>
      <c r="F1321" s="925" t="s">
        <v>1018</v>
      </c>
      <c r="G1321" s="926"/>
      <c r="Z1321" s="470" t="s">
        <v>979</v>
      </c>
    </row>
    <row r="1322" spans="1:28" ht="17.100000000000001" customHeight="1" x14ac:dyDescent="0.25">
      <c r="A1322" s="504"/>
      <c r="B1322" s="910" t="s">
        <v>329</v>
      </c>
      <c r="C1322" s="911"/>
      <c r="D1322" s="1008">
        <f>SUM(CAP!F2:F5)</f>
        <v>0</v>
      </c>
      <c r="E1322" s="1009"/>
      <c r="F1322" s="912" t="str">
        <f>IFERROR(D1322/D$1322,"")</f>
        <v/>
      </c>
      <c r="G1322" s="986"/>
      <c r="Z1322" s="470" t="s">
        <v>979</v>
      </c>
    </row>
    <row r="1323" spans="1:28" ht="17.100000000000001" customHeight="1" x14ac:dyDescent="0.25">
      <c r="A1323" s="504"/>
      <c r="B1323" s="910" t="s">
        <v>1025</v>
      </c>
      <c r="C1323" s="911"/>
      <c r="D1323" s="1008">
        <f>CAP!F2</f>
        <v>0</v>
      </c>
      <c r="E1323" s="1009"/>
      <c r="F1323" s="912" t="str">
        <f t="shared" ref="F1323:F1325" si="56">IFERROR(D1323/D$1322,"")</f>
        <v/>
      </c>
      <c r="G1323" s="986"/>
      <c r="Z1323" s="470" t="s">
        <v>979</v>
      </c>
    </row>
    <row r="1324" spans="1:28" ht="17.100000000000001" customHeight="1" x14ac:dyDescent="0.25">
      <c r="A1324" s="504"/>
      <c r="B1324" s="910" t="s">
        <v>1026</v>
      </c>
      <c r="C1324" s="911"/>
      <c r="D1324" s="1008">
        <f>CAP!F3</f>
        <v>0</v>
      </c>
      <c r="E1324" s="1009"/>
      <c r="F1324" s="912" t="str">
        <f t="shared" si="56"/>
        <v/>
      </c>
      <c r="G1324" s="986"/>
      <c r="Z1324" s="470" t="s">
        <v>979</v>
      </c>
    </row>
    <row r="1325" spans="1:28" ht="17.100000000000001" customHeight="1" thickBot="1" x14ac:dyDescent="0.3">
      <c r="A1325" s="504"/>
      <c r="B1325" s="906" t="s">
        <v>1027</v>
      </c>
      <c r="C1325" s="907"/>
      <c r="D1325" s="1002">
        <f>CAP!F4+CAP!F5</f>
        <v>0</v>
      </c>
      <c r="E1325" s="1003"/>
      <c r="F1325" s="908" t="str">
        <f t="shared" si="56"/>
        <v/>
      </c>
      <c r="G1325" s="980"/>
      <c r="Z1325" s="470" t="s">
        <v>979</v>
      </c>
    </row>
    <row r="1326" spans="1:28" ht="17.100000000000001" customHeight="1" x14ac:dyDescent="0.25">
      <c r="A1326" s="504"/>
      <c r="B1326" s="920" t="s">
        <v>1028</v>
      </c>
      <c r="C1326" s="921"/>
      <c r="D1326" s="921"/>
      <c r="E1326" s="921"/>
      <c r="F1326" s="921"/>
      <c r="G1326" s="922"/>
      <c r="M1326" s="461" t="s">
        <v>979</v>
      </c>
      <c r="Z1326" s="470" t="s">
        <v>979</v>
      </c>
    </row>
    <row r="1327" spans="1:28" ht="17.100000000000001" customHeight="1" x14ac:dyDescent="0.25">
      <c r="A1327" s="504"/>
      <c r="B1327" s="590" t="s">
        <v>1020</v>
      </c>
      <c r="C1327" s="1004" t="s">
        <v>1021</v>
      </c>
      <c r="D1327" s="1005"/>
      <c r="E1327" s="1006" t="s">
        <v>345</v>
      </c>
      <c r="F1327" s="1007"/>
      <c r="G1327" s="1005"/>
      <c r="M1327" s="461" t="s">
        <v>979</v>
      </c>
      <c r="Z1327" s="470" t="s">
        <v>979</v>
      </c>
      <c r="AA1327" s="476" t="s">
        <v>341</v>
      </c>
      <c r="AB1327" s="476" t="s">
        <v>349</v>
      </c>
    </row>
    <row r="1328" spans="1:28" s="461" customFormat="1" ht="14.65" hidden="1" customHeight="1" x14ac:dyDescent="0.25">
      <c r="A1328" s="475"/>
      <c r="B1328" s="591" t="str">
        <f>IF(CAP!A13&lt;&gt;"",CAP!A13,"")</f>
        <v/>
      </c>
      <c r="C1328" s="999" t="str">
        <f>IF(CAP!D13&lt;&gt;"",CAP!D13,"")</f>
        <v/>
      </c>
      <c r="D1328" s="1000"/>
      <c r="E1328" s="999" t="str">
        <f>IF(CAP!G13&lt;&gt;"",CAP!G13,"")</f>
        <v/>
      </c>
      <c r="F1328" s="1001"/>
      <c r="G1328" s="1000"/>
      <c r="Z1328" s="472" t="str">
        <f>IF((UPPER(AA1328)="NC+"),"Show","Hide")</f>
        <v>Hide</v>
      </c>
      <c r="AA1328" s="462">
        <f>CAP!C13</f>
        <v>0</v>
      </c>
      <c r="AB1328" s="462">
        <f>CAP!O13</f>
        <v>0</v>
      </c>
    </row>
    <row r="1329" spans="1:28" s="461" customFormat="1" ht="14.65" hidden="1" customHeight="1" x14ac:dyDescent="0.3">
      <c r="A1329" s="477"/>
      <c r="B1329" s="588" t="str">
        <f>IF(CAP!A14&lt;&gt;"",CAP!A14,"")</f>
        <v/>
      </c>
      <c r="C1329" s="993" t="str">
        <f>IF(CAP!D14&lt;&gt;"",CAP!D14,"")</f>
        <v/>
      </c>
      <c r="D1329" s="994"/>
      <c r="E1329" s="993" t="str">
        <f>IF(CAP!G14&lt;&gt;"",CAP!G14,"")</f>
        <v/>
      </c>
      <c r="F1329" s="995"/>
      <c r="G1329" s="994"/>
      <c r="Z1329" s="472" t="str">
        <f t="shared" ref="Z1329:Z1392" si="57">IF((UPPER(AA1329)="NC+"),"Show","Hide")</f>
        <v>Hide</v>
      </c>
      <c r="AA1329" s="462">
        <f>CAP!C14</f>
        <v>0</v>
      </c>
      <c r="AB1329" s="462">
        <f>CAP!O14</f>
        <v>0</v>
      </c>
    </row>
    <row r="1330" spans="1:28" s="461" customFormat="1" ht="14.65" hidden="1" customHeight="1" x14ac:dyDescent="0.3">
      <c r="A1330" s="477"/>
      <c r="B1330" s="588" t="str">
        <f>IF(CAP!A15&lt;&gt;"",CAP!A15,"")</f>
        <v/>
      </c>
      <c r="C1330" s="993" t="str">
        <f>IF(CAP!D15&lt;&gt;"",CAP!D15,"")</f>
        <v/>
      </c>
      <c r="D1330" s="994"/>
      <c r="E1330" s="993" t="str">
        <f>IF(CAP!G15&lt;&gt;"",CAP!G15,"")</f>
        <v/>
      </c>
      <c r="F1330" s="995"/>
      <c r="G1330" s="994"/>
      <c r="Z1330" s="472" t="str">
        <f t="shared" si="57"/>
        <v>Hide</v>
      </c>
      <c r="AA1330" s="462">
        <f>CAP!C15</f>
        <v>0</v>
      </c>
      <c r="AB1330" s="462">
        <f>CAP!O15</f>
        <v>0</v>
      </c>
    </row>
    <row r="1331" spans="1:28" s="461" customFormat="1" ht="14.65" hidden="1" customHeight="1" x14ac:dyDescent="0.3">
      <c r="A1331" s="477"/>
      <c r="B1331" s="588" t="str">
        <f>IF(CAP!A16&lt;&gt;"",CAP!A16,"")</f>
        <v/>
      </c>
      <c r="C1331" s="993" t="str">
        <f>IF(CAP!D16&lt;&gt;"",CAP!D16,"")</f>
        <v/>
      </c>
      <c r="D1331" s="994"/>
      <c r="E1331" s="993" t="str">
        <f>IF(CAP!G16&lt;&gt;"",CAP!G16,"")</f>
        <v/>
      </c>
      <c r="F1331" s="995"/>
      <c r="G1331" s="994"/>
      <c r="Z1331" s="472" t="str">
        <f t="shared" si="57"/>
        <v>Hide</v>
      </c>
      <c r="AA1331" s="462">
        <f>CAP!C16</f>
        <v>0</v>
      </c>
      <c r="AB1331" s="462">
        <f>CAP!O16</f>
        <v>0</v>
      </c>
    </row>
    <row r="1332" spans="1:28" s="461" customFormat="1" ht="14.65" hidden="1" customHeight="1" x14ac:dyDescent="0.3">
      <c r="A1332" s="477"/>
      <c r="B1332" s="588" t="str">
        <f>IF(CAP!A17&lt;&gt;"",CAP!A17,"")</f>
        <v/>
      </c>
      <c r="C1332" s="993" t="str">
        <f>IF(CAP!D17&lt;&gt;"",CAP!D17,"")</f>
        <v/>
      </c>
      <c r="D1332" s="994"/>
      <c r="E1332" s="993" t="str">
        <f>IF(CAP!G17&lt;&gt;"",CAP!G17,"")</f>
        <v/>
      </c>
      <c r="F1332" s="995"/>
      <c r="G1332" s="994"/>
      <c r="Z1332" s="472" t="str">
        <f t="shared" si="57"/>
        <v>Hide</v>
      </c>
      <c r="AA1332" s="462">
        <f>CAP!C17</f>
        <v>0</v>
      </c>
      <c r="AB1332" s="462">
        <f>CAP!O17</f>
        <v>0</v>
      </c>
    </row>
    <row r="1333" spans="1:28" s="461" customFormat="1" ht="14.65" hidden="1" customHeight="1" x14ac:dyDescent="0.3">
      <c r="A1333" s="477"/>
      <c r="B1333" s="588" t="str">
        <f>IF(CAP!A18&lt;&gt;"",CAP!A18,"")</f>
        <v/>
      </c>
      <c r="C1333" s="993" t="str">
        <f>IF(CAP!D18&lt;&gt;"",CAP!D18,"")</f>
        <v/>
      </c>
      <c r="D1333" s="994"/>
      <c r="E1333" s="993" t="str">
        <f>IF(CAP!G18&lt;&gt;"",CAP!G18,"")</f>
        <v/>
      </c>
      <c r="F1333" s="995"/>
      <c r="G1333" s="994"/>
      <c r="Z1333" s="472" t="str">
        <f t="shared" si="57"/>
        <v>Hide</v>
      </c>
      <c r="AA1333" s="462">
        <f>CAP!C18</f>
        <v>0</v>
      </c>
      <c r="AB1333" s="462">
        <f>CAP!O18</f>
        <v>0</v>
      </c>
    </row>
    <row r="1334" spans="1:28" s="461" customFormat="1" ht="14.65" hidden="1" customHeight="1" x14ac:dyDescent="0.3">
      <c r="A1334" s="477"/>
      <c r="B1334" s="588" t="str">
        <f>IF(CAP!A19&lt;&gt;"",CAP!A19,"")</f>
        <v/>
      </c>
      <c r="C1334" s="993" t="str">
        <f>IF(CAP!D19&lt;&gt;"",CAP!D19,"")</f>
        <v/>
      </c>
      <c r="D1334" s="994"/>
      <c r="E1334" s="993" t="str">
        <f>IF(CAP!G19&lt;&gt;"",CAP!G19,"")</f>
        <v/>
      </c>
      <c r="F1334" s="995"/>
      <c r="G1334" s="994"/>
      <c r="Z1334" s="472" t="str">
        <f t="shared" si="57"/>
        <v>Hide</v>
      </c>
      <c r="AA1334" s="462">
        <f>CAP!C19</f>
        <v>0</v>
      </c>
      <c r="AB1334" s="462">
        <f>CAP!O19</f>
        <v>0</v>
      </c>
    </row>
    <row r="1335" spans="1:28" s="461" customFormat="1" ht="14.65" hidden="1" customHeight="1" x14ac:dyDescent="0.3">
      <c r="A1335" s="477"/>
      <c r="B1335" s="588" t="str">
        <f>IF(CAP!A20&lt;&gt;"",CAP!A20,"")</f>
        <v/>
      </c>
      <c r="C1335" s="993" t="str">
        <f>IF(CAP!D20&lt;&gt;"",CAP!D20,"")</f>
        <v/>
      </c>
      <c r="D1335" s="994"/>
      <c r="E1335" s="993" t="str">
        <f>IF(CAP!G20&lt;&gt;"",CAP!G20,"")</f>
        <v/>
      </c>
      <c r="F1335" s="995"/>
      <c r="G1335" s="994"/>
      <c r="Z1335" s="472" t="str">
        <f t="shared" si="57"/>
        <v>Hide</v>
      </c>
      <c r="AA1335" s="462">
        <f>CAP!C20</f>
        <v>0</v>
      </c>
      <c r="AB1335" s="462">
        <f>CAP!O20</f>
        <v>0</v>
      </c>
    </row>
    <row r="1336" spans="1:28" s="461" customFormat="1" ht="14.65" hidden="1" customHeight="1" x14ac:dyDescent="0.3">
      <c r="A1336" s="477"/>
      <c r="B1336" s="588" t="str">
        <f>IF(CAP!A21&lt;&gt;"",CAP!A21,"")</f>
        <v/>
      </c>
      <c r="C1336" s="993" t="str">
        <f>IF(CAP!D21&lt;&gt;"",CAP!D21,"")</f>
        <v/>
      </c>
      <c r="D1336" s="994"/>
      <c r="E1336" s="993" t="str">
        <f>IF(CAP!G21&lt;&gt;"",CAP!G21,"")</f>
        <v/>
      </c>
      <c r="F1336" s="995"/>
      <c r="G1336" s="994"/>
      <c r="Z1336" s="472" t="str">
        <f t="shared" si="57"/>
        <v>Hide</v>
      </c>
      <c r="AA1336" s="462">
        <f>CAP!C21</f>
        <v>0</v>
      </c>
      <c r="AB1336" s="462">
        <f>CAP!O21</f>
        <v>0</v>
      </c>
    </row>
    <row r="1337" spans="1:28" s="461" customFormat="1" ht="14.65" hidden="1" customHeight="1" x14ac:dyDescent="0.3">
      <c r="A1337" s="477"/>
      <c r="B1337" s="588" t="str">
        <f>IF(CAP!A22&lt;&gt;"",CAP!A22,"")</f>
        <v/>
      </c>
      <c r="C1337" s="993" t="str">
        <f>IF(CAP!D22&lt;&gt;"",CAP!D22,"")</f>
        <v/>
      </c>
      <c r="D1337" s="994"/>
      <c r="E1337" s="993" t="str">
        <f>IF(CAP!G22&lt;&gt;"",CAP!G22,"")</f>
        <v/>
      </c>
      <c r="F1337" s="995"/>
      <c r="G1337" s="994"/>
      <c r="Z1337" s="472" t="str">
        <f t="shared" si="57"/>
        <v>Hide</v>
      </c>
      <c r="AA1337" s="462">
        <f>CAP!C22</f>
        <v>0</v>
      </c>
      <c r="AB1337" s="462">
        <f>CAP!O22</f>
        <v>0</v>
      </c>
    </row>
    <row r="1338" spans="1:28" s="461" customFormat="1" ht="14.65" hidden="1" customHeight="1" x14ac:dyDescent="0.3">
      <c r="A1338" s="477"/>
      <c r="B1338" s="588" t="str">
        <f>IF(CAP!A23&lt;&gt;"",CAP!A23,"")</f>
        <v/>
      </c>
      <c r="C1338" s="993" t="str">
        <f>IF(CAP!D23&lt;&gt;"",CAP!D23,"")</f>
        <v/>
      </c>
      <c r="D1338" s="994"/>
      <c r="E1338" s="993" t="str">
        <f>IF(CAP!G23&lt;&gt;"",CAP!G23,"")</f>
        <v/>
      </c>
      <c r="F1338" s="995"/>
      <c r="G1338" s="994"/>
      <c r="Z1338" s="472" t="str">
        <f t="shared" si="57"/>
        <v>Hide</v>
      </c>
      <c r="AA1338" s="462">
        <f>CAP!C23</f>
        <v>0</v>
      </c>
      <c r="AB1338" s="462">
        <f>CAP!O23</f>
        <v>0</v>
      </c>
    </row>
    <row r="1339" spans="1:28" s="461" customFormat="1" ht="14.65" hidden="1" customHeight="1" x14ac:dyDescent="0.3">
      <c r="A1339" s="477"/>
      <c r="B1339" s="588" t="str">
        <f>IF(CAP!A24&lt;&gt;"",CAP!A24,"")</f>
        <v/>
      </c>
      <c r="C1339" s="993" t="str">
        <f>IF(CAP!D24&lt;&gt;"",CAP!D24,"")</f>
        <v/>
      </c>
      <c r="D1339" s="994"/>
      <c r="E1339" s="993" t="str">
        <f>IF(CAP!G24&lt;&gt;"",CAP!G24,"")</f>
        <v/>
      </c>
      <c r="F1339" s="995"/>
      <c r="G1339" s="994"/>
      <c r="Z1339" s="472" t="str">
        <f t="shared" si="57"/>
        <v>Hide</v>
      </c>
      <c r="AA1339" s="462">
        <f>CAP!C24</f>
        <v>0</v>
      </c>
      <c r="AB1339" s="462">
        <f>CAP!O24</f>
        <v>0</v>
      </c>
    </row>
    <row r="1340" spans="1:28" s="461" customFormat="1" ht="14.65" hidden="1" customHeight="1" x14ac:dyDescent="0.3">
      <c r="A1340" s="477"/>
      <c r="B1340" s="588" t="str">
        <f>IF(CAP!A25&lt;&gt;"",CAP!A25,"")</f>
        <v/>
      </c>
      <c r="C1340" s="993" t="str">
        <f>IF(CAP!D25&lt;&gt;"",CAP!D25,"")</f>
        <v/>
      </c>
      <c r="D1340" s="994"/>
      <c r="E1340" s="993" t="str">
        <f>IF(CAP!G25&lt;&gt;"",CAP!G25,"")</f>
        <v/>
      </c>
      <c r="F1340" s="995"/>
      <c r="G1340" s="994"/>
      <c r="Z1340" s="472" t="str">
        <f t="shared" si="57"/>
        <v>Hide</v>
      </c>
      <c r="AA1340" s="462">
        <f>CAP!C25</f>
        <v>0</v>
      </c>
      <c r="AB1340" s="462">
        <f>CAP!O25</f>
        <v>0</v>
      </c>
    </row>
    <row r="1341" spans="1:28" s="461" customFormat="1" ht="14.65" hidden="1" customHeight="1" x14ac:dyDescent="0.3">
      <c r="A1341" s="477"/>
      <c r="B1341" s="588" t="str">
        <f>IF(CAP!A26&lt;&gt;"",CAP!A26,"")</f>
        <v/>
      </c>
      <c r="C1341" s="993" t="str">
        <f>IF(CAP!D26&lt;&gt;"",CAP!D26,"")</f>
        <v/>
      </c>
      <c r="D1341" s="994"/>
      <c r="E1341" s="993" t="str">
        <f>IF(CAP!G26&lt;&gt;"",CAP!G26,"")</f>
        <v/>
      </c>
      <c r="F1341" s="995"/>
      <c r="G1341" s="994"/>
      <c r="Z1341" s="472" t="str">
        <f t="shared" si="57"/>
        <v>Hide</v>
      </c>
      <c r="AA1341" s="462">
        <f>CAP!C26</f>
        <v>0</v>
      </c>
      <c r="AB1341" s="462">
        <f>CAP!O26</f>
        <v>0</v>
      </c>
    </row>
    <row r="1342" spans="1:28" s="461" customFormat="1" ht="14.65" hidden="1" customHeight="1" x14ac:dyDescent="0.3">
      <c r="A1342" s="477"/>
      <c r="B1342" s="588" t="str">
        <f>IF(CAP!A27&lt;&gt;"",CAP!A27,"")</f>
        <v/>
      </c>
      <c r="C1342" s="993" t="str">
        <f>IF(CAP!D27&lt;&gt;"",CAP!D27,"")</f>
        <v/>
      </c>
      <c r="D1342" s="994"/>
      <c r="E1342" s="993" t="str">
        <f>IF(CAP!G27&lt;&gt;"",CAP!G27,"")</f>
        <v/>
      </c>
      <c r="F1342" s="995"/>
      <c r="G1342" s="994"/>
      <c r="Z1342" s="472" t="str">
        <f t="shared" si="57"/>
        <v>Hide</v>
      </c>
      <c r="AA1342" s="462">
        <f>CAP!C27</f>
        <v>0</v>
      </c>
      <c r="AB1342" s="462">
        <f>CAP!O27</f>
        <v>0</v>
      </c>
    </row>
    <row r="1343" spans="1:28" s="461" customFormat="1" ht="14.65" hidden="1" customHeight="1" x14ac:dyDescent="0.3">
      <c r="A1343" s="477"/>
      <c r="B1343" s="588" t="str">
        <f>IF(CAP!A28&lt;&gt;"",CAP!A28,"")</f>
        <v/>
      </c>
      <c r="C1343" s="993" t="str">
        <f>IF(CAP!D28&lt;&gt;"",CAP!D28,"")</f>
        <v/>
      </c>
      <c r="D1343" s="994"/>
      <c r="E1343" s="993" t="str">
        <f>IF(CAP!G28&lt;&gt;"",CAP!G28,"")</f>
        <v/>
      </c>
      <c r="F1343" s="995"/>
      <c r="G1343" s="994"/>
      <c r="Z1343" s="472" t="str">
        <f t="shared" si="57"/>
        <v>Hide</v>
      </c>
      <c r="AA1343" s="462">
        <f>CAP!C28</f>
        <v>0</v>
      </c>
      <c r="AB1343" s="462">
        <f>CAP!O28</f>
        <v>0</v>
      </c>
    </row>
    <row r="1344" spans="1:28" s="461" customFormat="1" ht="14.65" hidden="1" customHeight="1" x14ac:dyDescent="0.3">
      <c r="A1344" s="477"/>
      <c r="B1344" s="588" t="str">
        <f>IF(CAP!A29&lt;&gt;"",CAP!A29,"")</f>
        <v/>
      </c>
      <c r="C1344" s="993" t="str">
        <f>IF(CAP!D29&lt;&gt;"",CAP!D29,"")</f>
        <v/>
      </c>
      <c r="D1344" s="994"/>
      <c r="E1344" s="993" t="str">
        <f>IF(CAP!G29&lt;&gt;"",CAP!G29,"")</f>
        <v/>
      </c>
      <c r="F1344" s="995"/>
      <c r="G1344" s="994"/>
      <c r="Z1344" s="472" t="str">
        <f t="shared" si="57"/>
        <v>Hide</v>
      </c>
      <c r="AA1344" s="462">
        <f>CAP!C29</f>
        <v>0</v>
      </c>
      <c r="AB1344" s="462">
        <f>CAP!O29</f>
        <v>0</v>
      </c>
    </row>
    <row r="1345" spans="1:28" s="461" customFormat="1" ht="14.65" hidden="1" customHeight="1" x14ac:dyDescent="0.3">
      <c r="A1345" s="477"/>
      <c r="B1345" s="588" t="str">
        <f>IF(CAP!A30&lt;&gt;"",CAP!A30,"")</f>
        <v/>
      </c>
      <c r="C1345" s="993" t="str">
        <f>IF(CAP!D30&lt;&gt;"",CAP!D30,"")</f>
        <v/>
      </c>
      <c r="D1345" s="994"/>
      <c r="E1345" s="993" t="str">
        <f>IF(CAP!G30&lt;&gt;"",CAP!G30,"")</f>
        <v/>
      </c>
      <c r="F1345" s="995"/>
      <c r="G1345" s="994"/>
      <c r="Z1345" s="472" t="str">
        <f t="shared" si="57"/>
        <v>Hide</v>
      </c>
      <c r="AA1345" s="462">
        <f>CAP!C30</f>
        <v>0</v>
      </c>
      <c r="AB1345" s="462">
        <f>CAP!O30</f>
        <v>0</v>
      </c>
    </row>
    <row r="1346" spans="1:28" s="461" customFormat="1" ht="14.65" hidden="1" customHeight="1" x14ac:dyDescent="0.3">
      <c r="A1346" s="477"/>
      <c r="B1346" s="588" t="str">
        <f>IF(CAP!A31&lt;&gt;"",CAP!A31,"")</f>
        <v/>
      </c>
      <c r="C1346" s="993" t="str">
        <f>IF(CAP!D31&lt;&gt;"",CAP!D31,"")</f>
        <v/>
      </c>
      <c r="D1346" s="994"/>
      <c r="E1346" s="993" t="str">
        <f>IF(CAP!G31&lt;&gt;"",CAP!G31,"")</f>
        <v/>
      </c>
      <c r="F1346" s="995"/>
      <c r="G1346" s="994"/>
      <c r="Z1346" s="472" t="str">
        <f t="shared" si="57"/>
        <v>Hide</v>
      </c>
      <c r="AA1346" s="462">
        <f>CAP!C31</f>
        <v>0</v>
      </c>
      <c r="AB1346" s="462">
        <f>CAP!O31</f>
        <v>0</v>
      </c>
    </row>
    <row r="1347" spans="1:28" s="461" customFormat="1" ht="14.65" hidden="1" customHeight="1" x14ac:dyDescent="0.3">
      <c r="A1347" s="477"/>
      <c r="B1347" s="588" t="str">
        <f>IF(CAP!A32&lt;&gt;"",CAP!A32,"")</f>
        <v/>
      </c>
      <c r="C1347" s="993" t="str">
        <f>IF(CAP!D32&lt;&gt;"",CAP!D32,"")</f>
        <v/>
      </c>
      <c r="D1347" s="994"/>
      <c r="E1347" s="993" t="str">
        <f>IF(CAP!G32&lt;&gt;"",CAP!G32,"")</f>
        <v/>
      </c>
      <c r="F1347" s="995"/>
      <c r="G1347" s="994"/>
      <c r="Z1347" s="472" t="str">
        <f t="shared" si="57"/>
        <v>Hide</v>
      </c>
      <c r="AA1347" s="462">
        <f>CAP!C32</f>
        <v>0</v>
      </c>
      <c r="AB1347" s="462">
        <f>CAP!O32</f>
        <v>0</v>
      </c>
    </row>
    <row r="1348" spans="1:28" s="461" customFormat="1" ht="14.65" hidden="1" customHeight="1" x14ac:dyDescent="0.3">
      <c r="A1348" s="477"/>
      <c r="B1348" s="588" t="str">
        <f>IF(CAP!A33&lt;&gt;"",CAP!A33,"")</f>
        <v/>
      </c>
      <c r="C1348" s="993" t="str">
        <f>IF(CAP!D33&lt;&gt;"",CAP!D33,"")</f>
        <v/>
      </c>
      <c r="D1348" s="994"/>
      <c r="E1348" s="993" t="str">
        <f>IF(CAP!G33&lt;&gt;"",CAP!G33,"")</f>
        <v/>
      </c>
      <c r="F1348" s="995"/>
      <c r="G1348" s="994"/>
      <c r="Z1348" s="472" t="str">
        <f t="shared" si="57"/>
        <v>Hide</v>
      </c>
      <c r="AA1348" s="462">
        <f>CAP!C33</f>
        <v>0</v>
      </c>
      <c r="AB1348" s="462">
        <f>CAP!O33</f>
        <v>0</v>
      </c>
    </row>
    <row r="1349" spans="1:28" s="461" customFormat="1" ht="14.65" hidden="1" customHeight="1" x14ac:dyDescent="0.3">
      <c r="A1349" s="477"/>
      <c r="B1349" s="588" t="str">
        <f>IF(CAP!A34&lt;&gt;"",CAP!A34,"")</f>
        <v/>
      </c>
      <c r="C1349" s="993" t="str">
        <f>IF(CAP!D34&lt;&gt;"",CAP!D34,"")</f>
        <v/>
      </c>
      <c r="D1349" s="994"/>
      <c r="E1349" s="993" t="str">
        <f>IF(CAP!G34&lt;&gt;"",CAP!G34,"")</f>
        <v/>
      </c>
      <c r="F1349" s="995"/>
      <c r="G1349" s="994"/>
      <c r="Z1349" s="472" t="str">
        <f t="shared" si="57"/>
        <v>Hide</v>
      </c>
      <c r="AA1349" s="462">
        <f>CAP!C34</f>
        <v>0</v>
      </c>
      <c r="AB1349" s="462">
        <f>CAP!O34</f>
        <v>0</v>
      </c>
    </row>
    <row r="1350" spans="1:28" s="461" customFormat="1" ht="14.65" hidden="1" customHeight="1" x14ac:dyDescent="0.3">
      <c r="A1350" s="477"/>
      <c r="B1350" s="588" t="str">
        <f>IF(CAP!A35&lt;&gt;"",CAP!A35,"")</f>
        <v/>
      </c>
      <c r="C1350" s="993" t="str">
        <f>IF(CAP!D35&lt;&gt;"",CAP!D35,"")</f>
        <v/>
      </c>
      <c r="D1350" s="994"/>
      <c r="E1350" s="993" t="str">
        <f>IF(CAP!G35&lt;&gt;"",CAP!G35,"")</f>
        <v/>
      </c>
      <c r="F1350" s="995"/>
      <c r="G1350" s="994"/>
      <c r="Z1350" s="472" t="str">
        <f t="shared" si="57"/>
        <v>Hide</v>
      </c>
      <c r="AA1350" s="462">
        <f>CAP!C35</f>
        <v>0</v>
      </c>
      <c r="AB1350" s="462">
        <f>CAP!O35</f>
        <v>0</v>
      </c>
    </row>
    <row r="1351" spans="1:28" s="461" customFormat="1" ht="14.65" hidden="1" customHeight="1" x14ac:dyDescent="0.3">
      <c r="A1351" s="477"/>
      <c r="B1351" s="588" t="str">
        <f>IF(CAP!A36&lt;&gt;"",CAP!A36,"")</f>
        <v/>
      </c>
      <c r="C1351" s="993" t="str">
        <f>IF(CAP!D36&lt;&gt;"",CAP!D36,"")</f>
        <v/>
      </c>
      <c r="D1351" s="994"/>
      <c r="E1351" s="993" t="str">
        <f>IF(CAP!G36&lt;&gt;"",CAP!G36,"")</f>
        <v/>
      </c>
      <c r="F1351" s="995"/>
      <c r="G1351" s="994"/>
      <c r="Z1351" s="472" t="str">
        <f t="shared" si="57"/>
        <v>Hide</v>
      </c>
      <c r="AA1351" s="462">
        <f>CAP!C36</f>
        <v>0</v>
      </c>
      <c r="AB1351" s="462">
        <f>CAP!O36</f>
        <v>0</v>
      </c>
    </row>
    <row r="1352" spans="1:28" s="461" customFormat="1" ht="14.65" hidden="1" customHeight="1" x14ac:dyDescent="0.3">
      <c r="A1352" s="477"/>
      <c r="B1352" s="588" t="str">
        <f>IF(CAP!A37&lt;&gt;"",CAP!A37,"")</f>
        <v/>
      </c>
      <c r="C1352" s="993" t="str">
        <f>IF(CAP!D37&lt;&gt;"",CAP!D37,"")</f>
        <v/>
      </c>
      <c r="D1352" s="994"/>
      <c r="E1352" s="993" t="str">
        <f>IF(CAP!G37&lt;&gt;"",CAP!G37,"")</f>
        <v/>
      </c>
      <c r="F1352" s="995"/>
      <c r="G1352" s="994"/>
      <c r="Z1352" s="472" t="str">
        <f t="shared" si="57"/>
        <v>Hide</v>
      </c>
      <c r="AA1352" s="462">
        <f>CAP!C37</f>
        <v>0</v>
      </c>
      <c r="AB1352" s="462">
        <f>CAP!O37</f>
        <v>0</v>
      </c>
    </row>
    <row r="1353" spans="1:28" s="461" customFormat="1" ht="14.65" hidden="1" customHeight="1" x14ac:dyDescent="0.3">
      <c r="A1353" s="477"/>
      <c r="B1353" s="588" t="str">
        <f>IF(CAP!A38&lt;&gt;"",CAP!A38,"")</f>
        <v/>
      </c>
      <c r="C1353" s="993" t="str">
        <f>IF(CAP!D38&lt;&gt;"",CAP!D38,"")</f>
        <v/>
      </c>
      <c r="D1353" s="994"/>
      <c r="E1353" s="993" t="str">
        <f>IF(CAP!G38&lt;&gt;"",CAP!G38,"")</f>
        <v/>
      </c>
      <c r="F1353" s="995"/>
      <c r="G1353" s="994"/>
      <c r="Z1353" s="472" t="str">
        <f t="shared" si="57"/>
        <v>Hide</v>
      </c>
      <c r="AA1353" s="462">
        <f>CAP!C38</f>
        <v>0</v>
      </c>
      <c r="AB1353" s="462">
        <f>CAP!O38</f>
        <v>0</v>
      </c>
    </row>
    <row r="1354" spans="1:28" s="461" customFormat="1" ht="14.65" hidden="1" customHeight="1" x14ac:dyDescent="0.3">
      <c r="A1354" s="477"/>
      <c r="B1354" s="588" t="str">
        <f>IF(CAP!A39&lt;&gt;"",CAP!A39,"")</f>
        <v/>
      </c>
      <c r="C1354" s="993" t="str">
        <f>IF(CAP!D39&lt;&gt;"",CAP!D39,"")</f>
        <v/>
      </c>
      <c r="D1354" s="994"/>
      <c r="E1354" s="993" t="str">
        <f>IF(CAP!G39&lt;&gt;"",CAP!G39,"")</f>
        <v/>
      </c>
      <c r="F1354" s="995"/>
      <c r="G1354" s="994"/>
      <c r="Z1354" s="472" t="str">
        <f t="shared" si="57"/>
        <v>Hide</v>
      </c>
      <c r="AA1354" s="462">
        <f>CAP!C39</f>
        <v>0</v>
      </c>
      <c r="AB1354" s="462">
        <f>CAP!O39</f>
        <v>0</v>
      </c>
    </row>
    <row r="1355" spans="1:28" s="461" customFormat="1" ht="14.65" hidden="1" customHeight="1" x14ac:dyDescent="0.3">
      <c r="A1355" s="477"/>
      <c r="B1355" s="588" t="str">
        <f>IF(CAP!A40&lt;&gt;"",CAP!A40,"")</f>
        <v/>
      </c>
      <c r="C1355" s="993" t="str">
        <f>IF(CAP!D40&lt;&gt;"",CAP!D40,"")</f>
        <v/>
      </c>
      <c r="D1355" s="994"/>
      <c r="E1355" s="993" t="str">
        <f>IF(CAP!G40&lt;&gt;"",CAP!G40,"")</f>
        <v/>
      </c>
      <c r="F1355" s="995"/>
      <c r="G1355" s="994"/>
      <c r="Z1355" s="472" t="str">
        <f t="shared" si="57"/>
        <v>Hide</v>
      </c>
      <c r="AA1355" s="462">
        <f>CAP!C40</f>
        <v>0</v>
      </c>
      <c r="AB1355" s="462">
        <f>CAP!O40</f>
        <v>0</v>
      </c>
    </row>
    <row r="1356" spans="1:28" s="461" customFormat="1" ht="14.65" hidden="1" customHeight="1" x14ac:dyDescent="0.3">
      <c r="A1356" s="477"/>
      <c r="B1356" s="588" t="str">
        <f>IF(CAP!A41&lt;&gt;"",CAP!A41,"")</f>
        <v/>
      </c>
      <c r="C1356" s="993" t="str">
        <f>IF(CAP!D41&lt;&gt;"",CAP!D41,"")</f>
        <v/>
      </c>
      <c r="D1356" s="994"/>
      <c r="E1356" s="993" t="str">
        <f>IF(CAP!G41&lt;&gt;"",CAP!G41,"")</f>
        <v/>
      </c>
      <c r="F1356" s="995"/>
      <c r="G1356" s="994"/>
      <c r="Z1356" s="472" t="str">
        <f t="shared" si="57"/>
        <v>Hide</v>
      </c>
      <c r="AA1356" s="462">
        <f>CAP!C41</f>
        <v>0</v>
      </c>
      <c r="AB1356" s="462">
        <f>CAP!O41</f>
        <v>0</v>
      </c>
    </row>
    <row r="1357" spans="1:28" s="461" customFormat="1" ht="14.65" hidden="1" customHeight="1" x14ac:dyDescent="0.3">
      <c r="A1357" s="477"/>
      <c r="B1357" s="588" t="str">
        <f>IF(CAP!A42&lt;&gt;"",CAP!A42,"")</f>
        <v/>
      </c>
      <c r="C1357" s="993" t="str">
        <f>IF(CAP!D42&lt;&gt;"",CAP!D42,"")</f>
        <v/>
      </c>
      <c r="D1357" s="994"/>
      <c r="E1357" s="993" t="str">
        <f>IF(CAP!G42&lt;&gt;"",CAP!G42,"")</f>
        <v/>
      </c>
      <c r="F1357" s="995"/>
      <c r="G1357" s="994"/>
      <c r="Z1357" s="472" t="str">
        <f t="shared" si="57"/>
        <v>Hide</v>
      </c>
      <c r="AA1357" s="462">
        <f>CAP!C42</f>
        <v>0</v>
      </c>
      <c r="AB1357" s="462">
        <f>CAP!O42</f>
        <v>0</v>
      </c>
    </row>
    <row r="1358" spans="1:28" s="461" customFormat="1" ht="14.65" hidden="1" customHeight="1" x14ac:dyDescent="0.3">
      <c r="A1358" s="477"/>
      <c r="B1358" s="588" t="str">
        <f>IF(CAP!A43&lt;&gt;"",CAP!A43,"")</f>
        <v/>
      </c>
      <c r="C1358" s="993" t="str">
        <f>IF(CAP!D43&lt;&gt;"",CAP!D43,"")</f>
        <v/>
      </c>
      <c r="D1358" s="994"/>
      <c r="E1358" s="993" t="str">
        <f>IF(CAP!G43&lt;&gt;"",CAP!G43,"")</f>
        <v/>
      </c>
      <c r="F1358" s="995"/>
      <c r="G1358" s="994"/>
      <c r="Z1358" s="472" t="str">
        <f t="shared" si="57"/>
        <v>Hide</v>
      </c>
      <c r="AA1358" s="462">
        <f>CAP!C43</f>
        <v>0</v>
      </c>
      <c r="AB1358" s="462">
        <f>CAP!O43</f>
        <v>0</v>
      </c>
    </row>
    <row r="1359" spans="1:28" s="461" customFormat="1" ht="14.65" hidden="1" customHeight="1" x14ac:dyDescent="0.3">
      <c r="A1359" s="477"/>
      <c r="B1359" s="588" t="str">
        <f>IF(CAP!A44&lt;&gt;"",CAP!A44,"")</f>
        <v/>
      </c>
      <c r="C1359" s="993" t="str">
        <f>IF(CAP!D44&lt;&gt;"",CAP!D44,"")</f>
        <v/>
      </c>
      <c r="D1359" s="994"/>
      <c r="E1359" s="993" t="str">
        <f>IF(CAP!G44&lt;&gt;"",CAP!G44,"")</f>
        <v/>
      </c>
      <c r="F1359" s="995"/>
      <c r="G1359" s="994"/>
      <c r="Z1359" s="472" t="str">
        <f t="shared" si="57"/>
        <v>Hide</v>
      </c>
      <c r="AA1359" s="462">
        <f>CAP!C44</f>
        <v>0</v>
      </c>
      <c r="AB1359" s="462">
        <f>CAP!O44</f>
        <v>0</v>
      </c>
    </row>
    <row r="1360" spans="1:28" s="461" customFormat="1" ht="14.65" hidden="1" customHeight="1" x14ac:dyDescent="0.3">
      <c r="A1360" s="477"/>
      <c r="B1360" s="588" t="str">
        <f>IF(CAP!A45&lt;&gt;"",CAP!A45,"")</f>
        <v/>
      </c>
      <c r="C1360" s="993" t="str">
        <f>IF(CAP!D45&lt;&gt;"",CAP!D45,"")</f>
        <v/>
      </c>
      <c r="D1360" s="994"/>
      <c r="E1360" s="993" t="str">
        <f>IF(CAP!G45&lt;&gt;"",CAP!G45,"")</f>
        <v/>
      </c>
      <c r="F1360" s="995"/>
      <c r="G1360" s="994"/>
      <c r="Z1360" s="472" t="str">
        <f t="shared" si="57"/>
        <v>Hide</v>
      </c>
      <c r="AA1360" s="462">
        <f>CAP!C45</f>
        <v>0</v>
      </c>
      <c r="AB1360" s="462">
        <f>CAP!O45</f>
        <v>0</v>
      </c>
    </row>
    <row r="1361" spans="1:28" s="461" customFormat="1" ht="14.65" hidden="1" customHeight="1" x14ac:dyDescent="0.3">
      <c r="A1361" s="477"/>
      <c r="B1361" s="588" t="str">
        <f>IF(CAP!A46&lt;&gt;"",CAP!A46,"")</f>
        <v/>
      </c>
      <c r="C1361" s="993" t="str">
        <f>IF(CAP!D46&lt;&gt;"",CAP!D46,"")</f>
        <v/>
      </c>
      <c r="D1361" s="994"/>
      <c r="E1361" s="993" t="str">
        <f>IF(CAP!G46&lt;&gt;"",CAP!G46,"")</f>
        <v/>
      </c>
      <c r="F1361" s="995"/>
      <c r="G1361" s="994"/>
      <c r="Z1361" s="472" t="str">
        <f t="shared" si="57"/>
        <v>Hide</v>
      </c>
      <c r="AA1361" s="462">
        <f>CAP!C46</f>
        <v>0</v>
      </c>
      <c r="AB1361" s="462">
        <f>CAP!O46</f>
        <v>0</v>
      </c>
    </row>
    <row r="1362" spans="1:28" s="461" customFormat="1" ht="14.65" hidden="1" customHeight="1" x14ac:dyDescent="0.3">
      <c r="A1362" s="477"/>
      <c r="B1362" s="588" t="str">
        <f>IF(CAP!A47&lt;&gt;"",CAP!A47,"")</f>
        <v/>
      </c>
      <c r="C1362" s="993" t="str">
        <f>IF(CAP!D47&lt;&gt;"",CAP!D47,"")</f>
        <v/>
      </c>
      <c r="D1362" s="994"/>
      <c r="E1362" s="993" t="str">
        <f>IF(CAP!G47&lt;&gt;"",CAP!G47,"")</f>
        <v/>
      </c>
      <c r="F1362" s="995"/>
      <c r="G1362" s="994"/>
      <c r="Z1362" s="472" t="str">
        <f t="shared" si="57"/>
        <v>Hide</v>
      </c>
      <c r="AA1362" s="462">
        <f>CAP!C47</f>
        <v>0</v>
      </c>
      <c r="AB1362" s="462">
        <f>CAP!O47</f>
        <v>0</v>
      </c>
    </row>
    <row r="1363" spans="1:28" s="461" customFormat="1" ht="14.65" hidden="1" customHeight="1" x14ac:dyDescent="0.3">
      <c r="A1363" s="477"/>
      <c r="B1363" s="588" t="str">
        <f>IF(CAP!A48&lt;&gt;"",CAP!A48,"")</f>
        <v/>
      </c>
      <c r="C1363" s="993" t="str">
        <f>IF(CAP!D48&lt;&gt;"",CAP!D48,"")</f>
        <v/>
      </c>
      <c r="D1363" s="994"/>
      <c r="E1363" s="993" t="str">
        <f>IF(CAP!G48&lt;&gt;"",CAP!G48,"")</f>
        <v/>
      </c>
      <c r="F1363" s="995"/>
      <c r="G1363" s="994"/>
      <c r="Z1363" s="472" t="str">
        <f t="shared" si="57"/>
        <v>Hide</v>
      </c>
      <c r="AA1363" s="462">
        <f>CAP!C48</f>
        <v>0</v>
      </c>
      <c r="AB1363" s="462">
        <f>CAP!O48</f>
        <v>0</v>
      </c>
    </row>
    <row r="1364" spans="1:28" s="461" customFormat="1" ht="14.65" hidden="1" customHeight="1" x14ac:dyDescent="0.3">
      <c r="A1364" s="477"/>
      <c r="B1364" s="588" t="str">
        <f>IF(CAP!A49&lt;&gt;"",CAP!A49,"")</f>
        <v/>
      </c>
      <c r="C1364" s="993" t="str">
        <f>IF(CAP!D49&lt;&gt;"",CAP!D49,"")</f>
        <v/>
      </c>
      <c r="D1364" s="994"/>
      <c r="E1364" s="993" t="str">
        <f>IF(CAP!G49&lt;&gt;"",CAP!G49,"")</f>
        <v/>
      </c>
      <c r="F1364" s="995"/>
      <c r="G1364" s="994"/>
      <c r="Z1364" s="472" t="str">
        <f t="shared" si="57"/>
        <v>Hide</v>
      </c>
      <c r="AA1364" s="462">
        <f>CAP!C49</f>
        <v>0</v>
      </c>
      <c r="AB1364" s="462">
        <f>CAP!O49</f>
        <v>0</v>
      </c>
    </row>
    <row r="1365" spans="1:28" s="461" customFormat="1" ht="14.65" hidden="1" customHeight="1" x14ac:dyDescent="0.3">
      <c r="A1365" s="477"/>
      <c r="B1365" s="588" t="str">
        <f>IF(CAP!A50&lt;&gt;"",CAP!A50,"")</f>
        <v/>
      </c>
      <c r="C1365" s="993" t="str">
        <f>IF(CAP!D50&lt;&gt;"",CAP!D50,"")</f>
        <v/>
      </c>
      <c r="D1365" s="994"/>
      <c r="E1365" s="993" t="str">
        <f>IF(CAP!G50&lt;&gt;"",CAP!G50,"")</f>
        <v/>
      </c>
      <c r="F1365" s="995"/>
      <c r="G1365" s="994"/>
      <c r="Z1365" s="472" t="str">
        <f t="shared" si="57"/>
        <v>Hide</v>
      </c>
      <c r="AA1365" s="462">
        <f>CAP!C50</f>
        <v>0</v>
      </c>
      <c r="AB1365" s="462">
        <f>CAP!O50</f>
        <v>0</v>
      </c>
    </row>
    <row r="1366" spans="1:28" s="461" customFormat="1" ht="14.65" hidden="1" customHeight="1" x14ac:dyDescent="0.3">
      <c r="A1366" s="477"/>
      <c r="B1366" s="588" t="str">
        <f>IF(CAP!A51&lt;&gt;"",CAP!A51,"")</f>
        <v/>
      </c>
      <c r="C1366" s="993" t="str">
        <f>IF(CAP!D51&lt;&gt;"",CAP!D51,"")</f>
        <v/>
      </c>
      <c r="D1366" s="994"/>
      <c r="E1366" s="993" t="str">
        <f>IF(CAP!G51&lt;&gt;"",CAP!G51,"")</f>
        <v/>
      </c>
      <c r="F1366" s="995"/>
      <c r="G1366" s="994"/>
      <c r="Z1366" s="472" t="str">
        <f t="shared" si="57"/>
        <v>Hide</v>
      </c>
      <c r="AA1366" s="462">
        <f>CAP!C51</f>
        <v>0</v>
      </c>
      <c r="AB1366" s="462">
        <f>CAP!O51</f>
        <v>0</v>
      </c>
    </row>
    <row r="1367" spans="1:28" s="461" customFormat="1" ht="14.65" hidden="1" customHeight="1" x14ac:dyDescent="0.3">
      <c r="A1367" s="477"/>
      <c r="B1367" s="588" t="str">
        <f>IF(CAP!A52&lt;&gt;"",CAP!A52,"")</f>
        <v/>
      </c>
      <c r="C1367" s="993" t="str">
        <f>IF(CAP!D52&lt;&gt;"",CAP!D52,"")</f>
        <v/>
      </c>
      <c r="D1367" s="994"/>
      <c r="E1367" s="993" t="str">
        <f>IF(CAP!G52&lt;&gt;"",CAP!G52,"")</f>
        <v/>
      </c>
      <c r="F1367" s="995"/>
      <c r="G1367" s="994"/>
      <c r="Z1367" s="472" t="str">
        <f t="shared" si="57"/>
        <v>Hide</v>
      </c>
      <c r="AA1367" s="462">
        <f>CAP!C52</f>
        <v>0</v>
      </c>
      <c r="AB1367" s="462">
        <f>CAP!O52</f>
        <v>0</v>
      </c>
    </row>
    <row r="1368" spans="1:28" s="461" customFormat="1" ht="14.65" hidden="1" customHeight="1" x14ac:dyDescent="0.3">
      <c r="A1368" s="477"/>
      <c r="B1368" s="588" t="str">
        <f>IF(CAP!A53&lt;&gt;"",CAP!A53,"")</f>
        <v/>
      </c>
      <c r="C1368" s="993" t="str">
        <f>IF(CAP!D53&lt;&gt;"",CAP!D53,"")</f>
        <v/>
      </c>
      <c r="D1368" s="994"/>
      <c r="E1368" s="993" t="str">
        <f>IF(CAP!G53&lt;&gt;"",CAP!G53,"")</f>
        <v/>
      </c>
      <c r="F1368" s="995"/>
      <c r="G1368" s="994"/>
      <c r="Z1368" s="472" t="str">
        <f t="shared" si="57"/>
        <v>Hide</v>
      </c>
      <c r="AA1368" s="462">
        <f>CAP!C53</f>
        <v>0</v>
      </c>
      <c r="AB1368" s="462">
        <f>CAP!O53</f>
        <v>0</v>
      </c>
    </row>
    <row r="1369" spans="1:28" s="461" customFormat="1" ht="14.65" hidden="1" customHeight="1" x14ac:dyDescent="0.3">
      <c r="A1369" s="477"/>
      <c r="B1369" s="588" t="str">
        <f>IF(CAP!A54&lt;&gt;"",CAP!A54,"")</f>
        <v/>
      </c>
      <c r="C1369" s="993" t="str">
        <f>IF(CAP!D54&lt;&gt;"",CAP!D54,"")</f>
        <v/>
      </c>
      <c r="D1369" s="994"/>
      <c r="E1369" s="993" t="str">
        <f>IF(CAP!G54&lt;&gt;"",CAP!G54,"")</f>
        <v/>
      </c>
      <c r="F1369" s="995"/>
      <c r="G1369" s="994"/>
      <c r="Z1369" s="472" t="str">
        <f t="shared" si="57"/>
        <v>Hide</v>
      </c>
      <c r="AA1369" s="462">
        <f>CAP!C54</f>
        <v>0</v>
      </c>
      <c r="AB1369" s="462">
        <f>CAP!O54</f>
        <v>0</v>
      </c>
    </row>
    <row r="1370" spans="1:28" s="461" customFormat="1" ht="14.65" hidden="1" customHeight="1" x14ac:dyDescent="0.3">
      <c r="A1370" s="477"/>
      <c r="B1370" s="588" t="str">
        <f>IF(CAP!A55&lt;&gt;"",CAP!A55,"")</f>
        <v/>
      </c>
      <c r="C1370" s="993" t="str">
        <f>IF(CAP!D55&lt;&gt;"",CAP!D55,"")</f>
        <v/>
      </c>
      <c r="D1370" s="994"/>
      <c r="E1370" s="993" t="str">
        <f>IF(CAP!G55&lt;&gt;"",CAP!G55,"")</f>
        <v/>
      </c>
      <c r="F1370" s="995"/>
      <c r="G1370" s="994"/>
      <c r="Z1370" s="472" t="str">
        <f t="shared" si="57"/>
        <v>Hide</v>
      </c>
      <c r="AA1370" s="462">
        <f>CAP!C55</f>
        <v>0</v>
      </c>
      <c r="AB1370" s="462">
        <f>CAP!O55</f>
        <v>0</v>
      </c>
    </row>
    <row r="1371" spans="1:28" s="461" customFormat="1" ht="14.65" hidden="1" customHeight="1" x14ac:dyDescent="0.3">
      <c r="A1371" s="477"/>
      <c r="B1371" s="588" t="str">
        <f>IF(CAP!A56&lt;&gt;"",CAP!A56,"")</f>
        <v/>
      </c>
      <c r="C1371" s="993" t="str">
        <f>IF(CAP!D56&lt;&gt;"",CAP!D56,"")</f>
        <v/>
      </c>
      <c r="D1371" s="994"/>
      <c r="E1371" s="993" t="str">
        <f>IF(CAP!G56&lt;&gt;"",CAP!G56,"")</f>
        <v/>
      </c>
      <c r="F1371" s="995"/>
      <c r="G1371" s="994"/>
      <c r="Z1371" s="472" t="str">
        <f t="shared" si="57"/>
        <v>Hide</v>
      </c>
      <c r="AA1371" s="462">
        <f>CAP!C56</f>
        <v>0</v>
      </c>
      <c r="AB1371" s="462">
        <f>CAP!O56</f>
        <v>0</v>
      </c>
    </row>
    <row r="1372" spans="1:28" s="461" customFormat="1" ht="14.65" hidden="1" customHeight="1" x14ac:dyDescent="0.3">
      <c r="A1372" s="477"/>
      <c r="B1372" s="588" t="str">
        <f>IF(CAP!A57&lt;&gt;"",CAP!A57,"")</f>
        <v/>
      </c>
      <c r="C1372" s="993" t="str">
        <f>IF(CAP!D57&lt;&gt;"",CAP!D57,"")</f>
        <v/>
      </c>
      <c r="D1372" s="994"/>
      <c r="E1372" s="993" t="str">
        <f>IF(CAP!G57&lt;&gt;"",CAP!G57,"")</f>
        <v/>
      </c>
      <c r="F1372" s="995"/>
      <c r="G1372" s="994"/>
      <c r="Z1372" s="472" t="str">
        <f t="shared" si="57"/>
        <v>Hide</v>
      </c>
      <c r="AA1372" s="462">
        <f>CAP!C57</f>
        <v>0</v>
      </c>
      <c r="AB1372" s="462">
        <f>CAP!O57</f>
        <v>0</v>
      </c>
    </row>
    <row r="1373" spans="1:28" s="461" customFormat="1" ht="14.65" hidden="1" customHeight="1" x14ac:dyDescent="0.3">
      <c r="A1373" s="477"/>
      <c r="B1373" s="588" t="str">
        <f>IF(CAP!A58&lt;&gt;"",CAP!A58,"")</f>
        <v/>
      </c>
      <c r="C1373" s="993" t="str">
        <f>IF(CAP!D58&lt;&gt;"",CAP!D58,"")</f>
        <v/>
      </c>
      <c r="D1373" s="994"/>
      <c r="E1373" s="993" t="str">
        <f>IF(CAP!G58&lt;&gt;"",CAP!G58,"")</f>
        <v/>
      </c>
      <c r="F1373" s="995"/>
      <c r="G1373" s="994"/>
      <c r="Z1373" s="472" t="str">
        <f t="shared" si="57"/>
        <v>Hide</v>
      </c>
      <c r="AA1373" s="462">
        <f>CAP!C58</f>
        <v>0</v>
      </c>
      <c r="AB1373" s="462">
        <f>CAP!O58</f>
        <v>0</v>
      </c>
    </row>
    <row r="1374" spans="1:28" s="461" customFormat="1" ht="14.65" hidden="1" customHeight="1" x14ac:dyDescent="0.3">
      <c r="A1374" s="477"/>
      <c r="B1374" s="588" t="str">
        <f>IF(CAP!A59&lt;&gt;"",CAP!A59,"")</f>
        <v/>
      </c>
      <c r="C1374" s="993" t="str">
        <f>IF(CAP!D59&lt;&gt;"",CAP!D59,"")</f>
        <v/>
      </c>
      <c r="D1374" s="994"/>
      <c r="E1374" s="993" t="str">
        <f>IF(CAP!G59&lt;&gt;"",CAP!G59,"")</f>
        <v/>
      </c>
      <c r="F1374" s="995"/>
      <c r="G1374" s="994"/>
      <c r="Z1374" s="472" t="str">
        <f t="shared" si="57"/>
        <v>Hide</v>
      </c>
      <c r="AA1374" s="462">
        <f>CAP!C59</f>
        <v>0</v>
      </c>
      <c r="AB1374" s="462">
        <f>CAP!O59</f>
        <v>0</v>
      </c>
    </row>
    <row r="1375" spans="1:28" s="461" customFormat="1" ht="14.65" hidden="1" customHeight="1" x14ac:dyDescent="0.3">
      <c r="A1375" s="477"/>
      <c r="B1375" s="588" t="str">
        <f>IF(CAP!A60&lt;&gt;"",CAP!A60,"")</f>
        <v/>
      </c>
      <c r="C1375" s="993" t="str">
        <f>IF(CAP!D60&lt;&gt;"",CAP!D60,"")</f>
        <v/>
      </c>
      <c r="D1375" s="994"/>
      <c r="E1375" s="993" t="str">
        <f>IF(CAP!G60&lt;&gt;"",CAP!G60,"")</f>
        <v/>
      </c>
      <c r="F1375" s="995"/>
      <c r="G1375" s="994"/>
      <c r="Z1375" s="472" t="str">
        <f t="shared" si="57"/>
        <v>Hide</v>
      </c>
      <c r="AA1375" s="462">
        <f>CAP!C60</f>
        <v>0</v>
      </c>
      <c r="AB1375" s="462">
        <f>CAP!O60</f>
        <v>0</v>
      </c>
    </row>
    <row r="1376" spans="1:28" s="461" customFormat="1" ht="14.65" hidden="1" customHeight="1" x14ac:dyDescent="0.3">
      <c r="A1376" s="477"/>
      <c r="B1376" s="588" t="str">
        <f>IF(CAP!A61&lt;&gt;"",CAP!A61,"")</f>
        <v/>
      </c>
      <c r="C1376" s="993" t="str">
        <f>IF(CAP!D61&lt;&gt;"",CAP!D61,"")</f>
        <v/>
      </c>
      <c r="D1376" s="994"/>
      <c r="E1376" s="993" t="str">
        <f>IF(CAP!G61&lt;&gt;"",CAP!G61,"")</f>
        <v/>
      </c>
      <c r="F1376" s="995"/>
      <c r="G1376" s="994"/>
      <c r="Z1376" s="472" t="str">
        <f t="shared" si="57"/>
        <v>Hide</v>
      </c>
      <c r="AA1376" s="462">
        <f>CAP!C61</f>
        <v>0</v>
      </c>
      <c r="AB1376" s="462">
        <f>CAP!O61</f>
        <v>0</v>
      </c>
    </row>
    <row r="1377" spans="1:28" s="461" customFormat="1" ht="14.65" hidden="1" customHeight="1" x14ac:dyDescent="0.3">
      <c r="A1377" s="477"/>
      <c r="B1377" s="588" t="str">
        <f>IF(CAP!A62&lt;&gt;"",CAP!A62,"")</f>
        <v/>
      </c>
      <c r="C1377" s="993" t="str">
        <f>IF(CAP!D62&lt;&gt;"",CAP!D62,"")</f>
        <v/>
      </c>
      <c r="D1377" s="994"/>
      <c r="E1377" s="993" t="str">
        <f>IF(CAP!G62&lt;&gt;"",CAP!G62,"")</f>
        <v/>
      </c>
      <c r="F1377" s="995"/>
      <c r="G1377" s="994"/>
      <c r="Z1377" s="472" t="str">
        <f t="shared" si="57"/>
        <v>Hide</v>
      </c>
      <c r="AA1377" s="462">
        <f>CAP!C62</f>
        <v>0</v>
      </c>
      <c r="AB1377" s="462">
        <f>CAP!O62</f>
        <v>0</v>
      </c>
    </row>
    <row r="1378" spans="1:28" s="461" customFormat="1" ht="14.65" hidden="1" customHeight="1" x14ac:dyDescent="0.3">
      <c r="A1378" s="477"/>
      <c r="B1378" s="588" t="str">
        <f>IF(CAP!A63&lt;&gt;"",CAP!A63,"")</f>
        <v/>
      </c>
      <c r="C1378" s="993" t="str">
        <f>IF(CAP!D63&lt;&gt;"",CAP!D63,"")</f>
        <v/>
      </c>
      <c r="D1378" s="994"/>
      <c r="E1378" s="993" t="str">
        <f>IF(CAP!G63&lt;&gt;"",CAP!G63,"")</f>
        <v/>
      </c>
      <c r="F1378" s="995"/>
      <c r="G1378" s="994"/>
      <c r="Z1378" s="472" t="str">
        <f t="shared" si="57"/>
        <v>Hide</v>
      </c>
      <c r="AA1378" s="462">
        <f>CAP!C63</f>
        <v>0</v>
      </c>
      <c r="AB1378" s="462">
        <f>CAP!O63</f>
        <v>0</v>
      </c>
    </row>
    <row r="1379" spans="1:28" s="461" customFormat="1" ht="14.65" hidden="1" customHeight="1" x14ac:dyDescent="0.3">
      <c r="A1379" s="477"/>
      <c r="B1379" s="588" t="str">
        <f>IF(CAP!A64&lt;&gt;"",CAP!A64,"")</f>
        <v/>
      </c>
      <c r="C1379" s="993" t="str">
        <f>IF(CAP!D64&lt;&gt;"",CAP!D64,"")</f>
        <v/>
      </c>
      <c r="D1379" s="994"/>
      <c r="E1379" s="993" t="str">
        <f>IF(CAP!G64&lt;&gt;"",CAP!G64,"")</f>
        <v/>
      </c>
      <c r="F1379" s="995"/>
      <c r="G1379" s="994"/>
      <c r="Z1379" s="472" t="str">
        <f t="shared" si="57"/>
        <v>Hide</v>
      </c>
      <c r="AA1379" s="462">
        <f>CAP!C64</f>
        <v>0</v>
      </c>
      <c r="AB1379" s="462">
        <f>CAP!O64</f>
        <v>0</v>
      </c>
    </row>
    <row r="1380" spans="1:28" s="461" customFormat="1" ht="14.65" hidden="1" customHeight="1" x14ac:dyDescent="0.3">
      <c r="A1380" s="477"/>
      <c r="B1380" s="588" t="str">
        <f>IF(CAP!A65&lt;&gt;"",CAP!A65,"")</f>
        <v/>
      </c>
      <c r="C1380" s="993" t="str">
        <f>IF(CAP!D65&lt;&gt;"",CAP!D65,"")</f>
        <v/>
      </c>
      <c r="D1380" s="994"/>
      <c r="E1380" s="993" t="str">
        <f>IF(CAP!G65&lt;&gt;"",CAP!G65,"")</f>
        <v/>
      </c>
      <c r="F1380" s="995"/>
      <c r="G1380" s="994"/>
      <c r="Z1380" s="472" t="str">
        <f t="shared" si="57"/>
        <v>Hide</v>
      </c>
      <c r="AA1380" s="462">
        <f>CAP!C65</f>
        <v>0</v>
      </c>
      <c r="AB1380" s="462">
        <f>CAP!O65</f>
        <v>0</v>
      </c>
    </row>
    <row r="1381" spans="1:28" s="461" customFormat="1" ht="14.65" hidden="1" customHeight="1" x14ac:dyDescent="0.3">
      <c r="A1381" s="477"/>
      <c r="B1381" s="588" t="str">
        <f>IF(CAP!A66&lt;&gt;"",CAP!A66,"")</f>
        <v/>
      </c>
      <c r="C1381" s="993" t="str">
        <f>IF(CAP!D66&lt;&gt;"",CAP!D66,"")</f>
        <v/>
      </c>
      <c r="D1381" s="994"/>
      <c r="E1381" s="993" t="str">
        <f>IF(CAP!G66&lt;&gt;"",CAP!G66,"")</f>
        <v/>
      </c>
      <c r="F1381" s="995"/>
      <c r="G1381" s="994"/>
      <c r="Z1381" s="472" t="str">
        <f t="shared" si="57"/>
        <v>Hide</v>
      </c>
      <c r="AA1381" s="462">
        <f>CAP!C66</f>
        <v>0</v>
      </c>
      <c r="AB1381" s="462">
        <f>CAP!O66</f>
        <v>0</v>
      </c>
    </row>
    <row r="1382" spans="1:28" s="461" customFormat="1" ht="14.65" hidden="1" customHeight="1" x14ac:dyDescent="0.3">
      <c r="A1382" s="477"/>
      <c r="B1382" s="588" t="str">
        <f>IF(CAP!A67&lt;&gt;"",CAP!A67,"")</f>
        <v/>
      </c>
      <c r="C1382" s="993" t="str">
        <f>IF(CAP!D67&lt;&gt;"",CAP!D67,"")</f>
        <v/>
      </c>
      <c r="D1382" s="994"/>
      <c r="E1382" s="993" t="str">
        <f>IF(CAP!G67&lt;&gt;"",CAP!G67,"")</f>
        <v/>
      </c>
      <c r="F1382" s="995"/>
      <c r="G1382" s="994"/>
      <c r="Z1382" s="472" t="str">
        <f t="shared" si="57"/>
        <v>Hide</v>
      </c>
      <c r="AA1382" s="462">
        <f>CAP!C67</f>
        <v>0</v>
      </c>
      <c r="AB1382" s="462">
        <f>CAP!O67</f>
        <v>0</v>
      </c>
    </row>
    <row r="1383" spans="1:28" s="461" customFormat="1" ht="14.65" hidden="1" customHeight="1" x14ac:dyDescent="0.3">
      <c r="A1383" s="477"/>
      <c r="B1383" s="588" t="str">
        <f>IF(CAP!A68&lt;&gt;"",CAP!A68,"")</f>
        <v/>
      </c>
      <c r="C1383" s="993" t="str">
        <f>IF(CAP!D68&lt;&gt;"",CAP!D68,"")</f>
        <v/>
      </c>
      <c r="D1383" s="994"/>
      <c r="E1383" s="993" t="str">
        <f>IF(CAP!G68&lt;&gt;"",CAP!G68,"")</f>
        <v/>
      </c>
      <c r="F1383" s="995"/>
      <c r="G1383" s="994"/>
      <c r="Z1383" s="472" t="str">
        <f t="shared" si="57"/>
        <v>Hide</v>
      </c>
      <c r="AA1383" s="462">
        <f>CAP!C68</f>
        <v>0</v>
      </c>
      <c r="AB1383" s="462">
        <f>CAP!O68</f>
        <v>0</v>
      </c>
    </row>
    <row r="1384" spans="1:28" s="461" customFormat="1" ht="14.65" hidden="1" customHeight="1" x14ac:dyDescent="0.3">
      <c r="A1384" s="477"/>
      <c r="B1384" s="588" t="str">
        <f>IF(CAP!A69&lt;&gt;"",CAP!A69,"")</f>
        <v/>
      </c>
      <c r="C1384" s="993" t="str">
        <f>IF(CAP!D69&lt;&gt;"",CAP!D69,"")</f>
        <v/>
      </c>
      <c r="D1384" s="994"/>
      <c r="E1384" s="993" t="str">
        <f>IF(CAP!G69&lt;&gt;"",CAP!G69,"")</f>
        <v/>
      </c>
      <c r="F1384" s="995"/>
      <c r="G1384" s="994"/>
      <c r="Z1384" s="472" t="str">
        <f t="shared" si="57"/>
        <v>Hide</v>
      </c>
      <c r="AA1384" s="462">
        <f>CAP!C69</f>
        <v>0</v>
      </c>
      <c r="AB1384" s="462">
        <f>CAP!O69</f>
        <v>0</v>
      </c>
    </row>
    <row r="1385" spans="1:28" s="461" customFormat="1" ht="14.65" hidden="1" customHeight="1" x14ac:dyDescent="0.3">
      <c r="A1385" s="477"/>
      <c r="B1385" s="588" t="str">
        <f>IF(CAP!A70&lt;&gt;"",CAP!A70,"")</f>
        <v/>
      </c>
      <c r="C1385" s="993" t="str">
        <f>IF(CAP!D70&lt;&gt;"",CAP!D70,"")</f>
        <v/>
      </c>
      <c r="D1385" s="994"/>
      <c r="E1385" s="993" t="str">
        <f>IF(CAP!G70&lt;&gt;"",CAP!G70,"")</f>
        <v/>
      </c>
      <c r="F1385" s="995"/>
      <c r="G1385" s="994"/>
      <c r="Z1385" s="472" t="str">
        <f t="shared" si="57"/>
        <v>Hide</v>
      </c>
      <c r="AA1385" s="462">
        <f>CAP!C70</f>
        <v>0</v>
      </c>
      <c r="AB1385" s="462">
        <f>CAP!O70</f>
        <v>0</v>
      </c>
    </row>
    <row r="1386" spans="1:28" s="461" customFormat="1" ht="14.65" hidden="1" customHeight="1" x14ac:dyDescent="0.3">
      <c r="A1386" s="477"/>
      <c r="B1386" s="588" t="str">
        <f>IF(CAP!A71&lt;&gt;"",CAP!A71,"")</f>
        <v/>
      </c>
      <c r="C1386" s="993" t="str">
        <f>IF(CAP!D71&lt;&gt;"",CAP!D71,"")</f>
        <v/>
      </c>
      <c r="D1386" s="994"/>
      <c r="E1386" s="993" t="str">
        <f>IF(CAP!G71&lt;&gt;"",CAP!G71,"")</f>
        <v/>
      </c>
      <c r="F1386" s="995"/>
      <c r="G1386" s="994"/>
      <c r="Z1386" s="472" t="str">
        <f t="shared" si="57"/>
        <v>Hide</v>
      </c>
      <c r="AA1386" s="462">
        <f>CAP!C71</f>
        <v>0</v>
      </c>
      <c r="AB1386" s="462">
        <f>CAP!O71</f>
        <v>0</v>
      </c>
    </row>
    <row r="1387" spans="1:28" s="461" customFormat="1" ht="14.65" hidden="1" customHeight="1" x14ac:dyDescent="0.3">
      <c r="A1387" s="477"/>
      <c r="B1387" s="588" t="str">
        <f>IF(CAP!A72&lt;&gt;"",CAP!A72,"")</f>
        <v/>
      </c>
      <c r="C1387" s="993" t="str">
        <f>IF(CAP!D72&lt;&gt;"",CAP!D72,"")</f>
        <v/>
      </c>
      <c r="D1387" s="994"/>
      <c r="E1387" s="993" t="str">
        <f>IF(CAP!G72&lt;&gt;"",CAP!G72,"")</f>
        <v/>
      </c>
      <c r="F1387" s="995"/>
      <c r="G1387" s="994"/>
      <c r="Z1387" s="472" t="str">
        <f t="shared" si="57"/>
        <v>Hide</v>
      </c>
      <c r="AA1387" s="462">
        <f>CAP!C72</f>
        <v>0</v>
      </c>
      <c r="AB1387" s="462">
        <f>CAP!O72</f>
        <v>0</v>
      </c>
    </row>
    <row r="1388" spans="1:28" s="461" customFormat="1" ht="14.65" hidden="1" customHeight="1" x14ac:dyDescent="0.3">
      <c r="A1388" s="477"/>
      <c r="B1388" s="588" t="str">
        <f>IF(CAP!A73&lt;&gt;"",CAP!A73,"")</f>
        <v/>
      </c>
      <c r="C1388" s="993" t="str">
        <f>IF(CAP!D73&lt;&gt;"",CAP!D73,"")</f>
        <v/>
      </c>
      <c r="D1388" s="994"/>
      <c r="E1388" s="993" t="str">
        <f>IF(CAP!G73&lt;&gt;"",CAP!G73,"")</f>
        <v/>
      </c>
      <c r="F1388" s="995"/>
      <c r="G1388" s="994"/>
      <c r="Z1388" s="472" t="str">
        <f t="shared" si="57"/>
        <v>Hide</v>
      </c>
      <c r="AA1388" s="462">
        <f>CAP!C73</f>
        <v>0</v>
      </c>
      <c r="AB1388" s="462">
        <f>CAP!O73</f>
        <v>0</v>
      </c>
    </row>
    <row r="1389" spans="1:28" s="461" customFormat="1" ht="14.65" hidden="1" customHeight="1" x14ac:dyDescent="0.3">
      <c r="A1389" s="477"/>
      <c r="B1389" s="588" t="str">
        <f>IF(CAP!A74&lt;&gt;"",CAP!A74,"")</f>
        <v/>
      </c>
      <c r="C1389" s="993" t="str">
        <f>IF(CAP!D74&lt;&gt;"",CAP!D74,"")</f>
        <v/>
      </c>
      <c r="D1389" s="994"/>
      <c r="E1389" s="993" t="str">
        <f>IF(CAP!G74&lt;&gt;"",CAP!G74,"")</f>
        <v/>
      </c>
      <c r="F1389" s="995"/>
      <c r="G1389" s="994"/>
      <c r="Z1389" s="472" t="str">
        <f t="shared" si="57"/>
        <v>Hide</v>
      </c>
      <c r="AA1389" s="462">
        <f>CAP!C74</f>
        <v>0</v>
      </c>
      <c r="AB1389" s="462">
        <f>CAP!O74</f>
        <v>0</v>
      </c>
    </row>
    <row r="1390" spans="1:28" s="461" customFormat="1" ht="14.65" hidden="1" customHeight="1" x14ac:dyDescent="0.3">
      <c r="A1390" s="477"/>
      <c r="B1390" s="588" t="str">
        <f>IF(CAP!A75&lt;&gt;"",CAP!A75,"")</f>
        <v/>
      </c>
      <c r="C1390" s="993" t="str">
        <f>IF(CAP!D75&lt;&gt;"",CAP!D75,"")</f>
        <v/>
      </c>
      <c r="D1390" s="994"/>
      <c r="E1390" s="993" t="str">
        <f>IF(CAP!G75&lt;&gt;"",CAP!G75,"")</f>
        <v/>
      </c>
      <c r="F1390" s="995"/>
      <c r="G1390" s="994"/>
      <c r="Z1390" s="472" t="str">
        <f t="shared" si="57"/>
        <v>Hide</v>
      </c>
      <c r="AA1390" s="462">
        <f>CAP!C75</f>
        <v>0</v>
      </c>
      <c r="AB1390" s="462">
        <f>CAP!O75</f>
        <v>0</v>
      </c>
    </row>
    <row r="1391" spans="1:28" s="461" customFormat="1" ht="14.65" hidden="1" customHeight="1" x14ac:dyDescent="0.3">
      <c r="A1391" s="477"/>
      <c r="B1391" s="588" t="str">
        <f>IF(CAP!A76&lt;&gt;"",CAP!A76,"")</f>
        <v/>
      </c>
      <c r="C1391" s="993" t="str">
        <f>IF(CAP!D76&lt;&gt;"",CAP!D76,"")</f>
        <v/>
      </c>
      <c r="D1391" s="994"/>
      <c r="E1391" s="993" t="str">
        <f>IF(CAP!G76&lt;&gt;"",CAP!G76,"")</f>
        <v/>
      </c>
      <c r="F1391" s="995"/>
      <c r="G1391" s="994"/>
      <c r="Z1391" s="472" t="str">
        <f t="shared" si="57"/>
        <v>Hide</v>
      </c>
      <c r="AA1391" s="462">
        <f>CAP!C76</f>
        <v>0</v>
      </c>
      <c r="AB1391" s="462">
        <f>CAP!O76</f>
        <v>0</v>
      </c>
    </row>
    <row r="1392" spans="1:28" s="461" customFormat="1" ht="14.65" hidden="1" customHeight="1" x14ac:dyDescent="0.3">
      <c r="A1392" s="477"/>
      <c r="B1392" s="588" t="str">
        <f>IF(CAP!A77&lt;&gt;"",CAP!A77,"")</f>
        <v/>
      </c>
      <c r="C1392" s="993" t="str">
        <f>IF(CAP!D77&lt;&gt;"",CAP!D77,"")</f>
        <v/>
      </c>
      <c r="D1392" s="994"/>
      <c r="E1392" s="993" t="str">
        <f>IF(CAP!G77&lt;&gt;"",CAP!G77,"")</f>
        <v/>
      </c>
      <c r="F1392" s="995"/>
      <c r="G1392" s="994"/>
      <c r="Z1392" s="472" t="str">
        <f t="shared" si="57"/>
        <v>Hide</v>
      </c>
      <c r="AA1392" s="462">
        <f>CAP!C77</f>
        <v>0</v>
      </c>
      <c r="AB1392" s="462">
        <f>CAP!O77</f>
        <v>0</v>
      </c>
    </row>
    <row r="1393" spans="1:28" s="461" customFormat="1" ht="14.65" hidden="1" customHeight="1" x14ac:dyDescent="0.3">
      <c r="A1393" s="477"/>
      <c r="B1393" s="588" t="str">
        <f>IF(CAP!A78&lt;&gt;"",CAP!A78,"")</f>
        <v/>
      </c>
      <c r="C1393" s="993" t="str">
        <f>IF(CAP!D78&lt;&gt;"",CAP!D78,"")</f>
        <v/>
      </c>
      <c r="D1393" s="994"/>
      <c r="E1393" s="993" t="str">
        <f>IF(CAP!G78&lt;&gt;"",CAP!G78,"")</f>
        <v/>
      </c>
      <c r="F1393" s="995"/>
      <c r="G1393" s="994"/>
      <c r="Z1393" s="472" t="str">
        <f t="shared" ref="Z1393:Z1427" si="58">IF((UPPER(AA1393)="NC+"),"Show","Hide")</f>
        <v>Hide</v>
      </c>
      <c r="AA1393" s="462">
        <f>CAP!C78</f>
        <v>0</v>
      </c>
      <c r="AB1393" s="462">
        <f>CAP!O78</f>
        <v>0</v>
      </c>
    </row>
    <row r="1394" spans="1:28" s="461" customFormat="1" ht="14.65" hidden="1" customHeight="1" x14ac:dyDescent="0.3">
      <c r="A1394" s="477"/>
      <c r="B1394" s="588" t="str">
        <f>IF(CAP!A79&lt;&gt;"",CAP!A79,"")</f>
        <v/>
      </c>
      <c r="C1394" s="993" t="str">
        <f>IF(CAP!D79&lt;&gt;"",CAP!D79,"")</f>
        <v/>
      </c>
      <c r="D1394" s="994"/>
      <c r="E1394" s="993" t="str">
        <f>IF(CAP!G79&lt;&gt;"",CAP!G79,"")</f>
        <v/>
      </c>
      <c r="F1394" s="995"/>
      <c r="G1394" s="994"/>
      <c r="Z1394" s="472" t="str">
        <f t="shared" si="58"/>
        <v>Hide</v>
      </c>
      <c r="AA1394" s="462">
        <f>CAP!C79</f>
        <v>0</v>
      </c>
      <c r="AB1394" s="462">
        <f>CAP!O79</f>
        <v>0</v>
      </c>
    </row>
    <row r="1395" spans="1:28" s="461" customFormat="1" ht="14.65" hidden="1" customHeight="1" x14ac:dyDescent="0.3">
      <c r="A1395" s="477"/>
      <c r="B1395" s="588" t="str">
        <f>IF(CAP!A80&lt;&gt;"",CAP!A80,"")</f>
        <v/>
      </c>
      <c r="C1395" s="993" t="str">
        <f>IF(CAP!D80&lt;&gt;"",CAP!D80,"")</f>
        <v/>
      </c>
      <c r="D1395" s="994"/>
      <c r="E1395" s="993" t="str">
        <f>IF(CAP!G80&lt;&gt;"",CAP!G80,"")</f>
        <v/>
      </c>
      <c r="F1395" s="995"/>
      <c r="G1395" s="994"/>
      <c r="Z1395" s="472" t="str">
        <f t="shared" si="58"/>
        <v>Hide</v>
      </c>
      <c r="AA1395" s="462">
        <f>CAP!C80</f>
        <v>0</v>
      </c>
      <c r="AB1395" s="462">
        <f>CAP!O80</f>
        <v>0</v>
      </c>
    </row>
    <row r="1396" spans="1:28" s="461" customFormat="1" ht="14.65" hidden="1" customHeight="1" x14ac:dyDescent="0.3">
      <c r="A1396" s="477"/>
      <c r="B1396" s="588" t="str">
        <f>IF(CAP!A81&lt;&gt;"",CAP!A81,"")</f>
        <v/>
      </c>
      <c r="C1396" s="993" t="str">
        <f>IF(CAP!D81&lt;&gt;"",CAP!D81,"")</f>
        <v/>
      </c>
      <c r="D1396" s="994"/>
      <c r="E1396" s="993" t="str">
        <f>IF(CAP!G81&lt;&gt;"",CAP!G81,"")</f>
        <v/>
      </c>
      <c r="F1396" s="995"/>
      <c r="G1396" s="994"/>
      <c r="Z1396" s="472" t="str">
        <f t="shared" si="58"/>
        <v>Hide</v>
      </c>
      <c r="AA1396" s="462">
        <f>CAP!C81</f>
        <v>0</v>
      </c>
      <c r="AB1396" s="462">
        <f>CAP!O81</f>
        <v>0</v>
      </c>
    </row>
    <row r="1397" spans="1:28" s="461" customFormat="1" ht="14.65" hidden="1" customHeight="1" x14ac:dyDescent="0.3">
      <c r="A1397" s="477"/>
      <c r="B1397" s="588" t="str">
        <f>IF(CAP!A82&lt;&gt;"",CAP!A82,"")</f>
        <v/>
      </c>
      <c r="C1397" s="993" t="str">
        <f>IF(CAP!D82&lt;&gt;"",CAP!D82,"")</f>
        <v/>
      </c>
      <c r="D1397" s="994"/>
      <c r="E1397" s="993" t="str">
        <f>IF(CAP!G82&lt;&gt;"",CAP!G82,"")</f>
        <v/>
      </c>
      <c r="F1397" s="995"/>
      <c r="G1397" s="994"/>
      <c r="Z1397" s="472" t="str">
        <f t="shared" si="58"/>
        <v>Hide</v>
      </c>
      <c r="AA1397" s="462">
        <f>CAP!C82</f>
        <v>0</v>
      </c>
      <c r="AB1397" s="462">
        <f>CAP!O82</f>
        <v>0</v>
      </c>
    </row>
    <row r="1398" spans="1:28" s="461" customFormat="1" ht="14.65" hidden="1" customHeight="1" x14ac:dyDescent="0.3">
      <c r="A1398" s="477"/>
      <c r="B1398" s="588" t="str">
        <f>IF(CAP!A83&lt;&gt;"",CAP!A83,"")</f>
        <v/>
      </c>
      <c r="C1398" s="993" t="str">
        <f>IF(CAP!D83&lt;&gt;"",CAP!D83,"")</f>
        <v/>
      </c>
      <c r="D1398" s="994"/>
      <c r="E1398" s="993" t="str">
        <f>IF(CAP!G83&lt;&gt;"",CAP!G83,"")</f>
        <v/>
      </c>
      <c r="F1398" s="995"/>
      <c r="G1398" s="994"/>
      <c r="Z1398" s="472" t="str">
        <f t="shared" si="58"/>
        <v>Hide</v>
      </c>
      <c r="AA1398" s="462">
        <f>CAP!C83</f>
        <v>0</v>
      </c>
      <c r="AB1398" s="462">
        <f>CAP!O83</f>
        <v>0</v>
      </c>
    </row>
    <row r="1399" spans="1:28" s="461" customFormat="1" ht="14.65" hidden="1" customHeight="1" x14ac:dyDescent="0.3">
      <c r="A1399" s="477"/>
      <c r="B1399" s="588" t="str">
        <f>IF(CAP!A84&lt;&gt;"",CAP!A84,"")</f>
        <v/>
      </c>
      <c r="C1399" s="993" t="str">
        <f>IF(CAP!D84&lt;&gt;"",CAP!D84,"")</f>
        <v/>
      </c>
      <c r="D1399" s="994"/>
      <c r="E1399" s="993" t="str">
        <f>IF(CAP!G84&lt;&gt;"",CAP!G84,"")</f>
        <v/>
      </c>
      <c r="F1399" s="995"/>
      <c r="G1399" s="994"/>
      <c r="Z1399" s="472" t="str">
        <f t="shared" si="58"/>
        <v>Hide</v>
      </c>
      <c r="AA1399" s="462">
        <f>CAP!C84</f>
        <v>0</v>
      </c>
      <c r="AB1399" s="462">
        <f>CAP!O84</f>
        <v>0</v>
      </c>
    </row>
    <row r="1400" spans="1:28" s="461" customFormat="1" ht="14.65" hidden="1" customHeight="1" x14ac:dyDescent="0.3">
      <c r="A1400" s="477"/>
      <c r="B1400" s="588" t="str">
        <f>IF(CAP!A85&lt;&gt;"",CAP!A85,"")</f>
        <v/>
      </c>
      <c r="C1400" s="993" t="str">
        <f>IF(CAP!D85&lt;&gt;"",CAP!D85,"")</f>
        <v/>
      </c>
      <c r="D1400" s="994"/>
      <c r="E1400" s="993" t="str">
        <f>IF(CAP!G85&lt;&gt;"",CAP!G85,"")</f>
        <v/>
      </c>
      <c r="F1400" s="995"/>
      <c r="G1400" s="994"/>
      <c r="Z1400" s="472" t="str">
        <f t="shared" si="58"/>
        <v>Hide</v>
      </c>
      <c r="AA1400" s="462">
        <f>CAP!C85</f>
        <v>0</v>
      </c>
      <c r="AB1400" s="462">
        <f>CAP!O85</f>
        <v>0</v>
      </c>
    </row>
    <row r="1401" spans="1:28" s="461" customFormat="1" ht="14.65" hidden="1" customHeight="1" x14ac:dyDescent="0.3">
      <c r="A1401" s="477"/>
      <c r="B1401" s="588" t="str">
        <f>IF(CAP!A86&lt;&gt;"",CAP!A86,"")</f>
        <v/>
      </c>
      <c r="C1401" s="993" t="str">
        <f>IF(CAP!D86&lt;&gt;"",CAP!D86,"")</f>
        <v/>
      </c>
      <c r="D1401" s="994"/>
      <c r="E1401" s="993" t="str">
        <f>IF(CAP!G86&lt;&gt;"",CAP!G86,"")</f>
        <v/>
      </c>
      <c r="F1401" s="995"/>
      <c r="G1401" s="994"/>
      <c r="Z1401" s="472" t="str">
        <f t="shared" si="58"/>
        <v>Hide</v>
      </c>
      <c r="AA1401" s="462">
        <f>CAP!C86</f>
        <v>0</v>
      </c>
      <c r="AB1401" s="462">
        <f>CAP!O86</f>
        <v>0</v>
      </c>
    </row>
    <row r="1402" spans="1:28" s="461" customFormat="1" ht="14.65" hidden="1" customHeight="1" x14ac:dyDescent="0.3">
      <c r="A1402" s="477"/>
      <c r="B1402" s="588" t="str">
        <f>IF(CAP!A87&lt;&gt;"",CAP!A87,"")</f>
        <v/>
      </c>
      <c r="C1402" s="993" t="str">
        <f>IF(CAP!D87&lt;&gt;"",CAP!D87,"")</f>
        <v/>
      </c>
      <c r="D1402" s="994"/>
      <c r="E1402" s="993" t="str">
        <f>IF(CAP!G87&lt;&gt;"",CAP!G87,"")</f>
        <v/>
      </c>
      <c r="F1402" s="995"/>
      <c r="G1402" s="994"/>
      <c r="Z1402" s="472" t="str">
        <f t="shared" si="58"/>
        <v>Hide</v>
      </c>
      <c r="AA1402" s="462">
        <f>CAP!C87</f>
        <v>0</v>
      </c>
      <c r="AB1402" s="462">
        <f>CAP!O87</f>
        <v>0</v>
      </c>
    </row>
    <row r="1403" spans="1:28" s="461" customFormat="1" ht="14.65" hidden="1" customHeight="1" x14ac:dyDescent="0.3">
      <c r="A1403" s="477"/>
      <c r="B1403" s="588" t="str">
        <f>IF(CAP!A88&lt;&gt;"",CAP!A88,"")</f>
        <v/>
      </c>
      <c r="C1403" s="993" t="str">
        <f>IF(CAP!D88&lt;&gt;"",CAP!D88,"")</f>
        <v/>
      </c>
      <c r="D1403" s="994"/>
      <c r="E1403" s="993" t="str">
        <f>IF(CAP!G88&lt;&gt;"",CAP!G88,"")</f>
        <v/>
      </c>
      <c r="F1403" s="995"/>
      <c r="G1403" s="994"/>
      <c r="Z1403" s="472" t="str">
        <f t="shared" si="58"/>
        <v>Hide</v>
      </c>
      <c r="AA1403" s="462">
        <f>CAP!C88</f>
        <v>0</v>
      </c>
      <c r="AB1403" s="462">
        <f>CAP!O88</f>
        <v>0</v>
      </c>
    </row>
    <row r="1404" spans="1:28" s="461" customFormat="1" ht="14.65" hidden="1" customHeight="1" x14ac:dyDescent="0.3">
      <c r="A1404" s="477"/>
      <c r="B1404" s="588" t="str">
        <f>IF(CAP!A89&lt;&gt;"",CAP!A89,"")</f>
        <v/>
      </c>
      <c r="C1404" s="993" t="str">
        <f>IF(CAP!D89&lt;&gt;"",CAP!D89,"")</f>
        <v/>
      </c>
      <c r="D1404" s="994"/>
      <c r="E1404" s="993" t="str">
        <f>IF(CAP!G89&lt;&gt;"",CAP!G89,"")</f>
        <v/>
      </c>
      <c r="F1404" s="995"/>
      <c r="G1404" s="994"/>
      <c r="Z1404" s="472" t="str">
        <f t="shared" si="58"/>
        <v>Hide</v>
      </c>
      <c r="AA1404" s="462">
        <f>CAP!C89</f>
        <v>0</v>
      </c>
      <c r="AB1404" s="462">
        <f>CAP!O89</f>
        <v>0</v>
      </c>
    </row>
    <row r="1405" spans="1:28" s="461" customFormat="1" ht="14.65" hidden="1" customHeight="1" x14ac:dyDescent="0.3">
      <c r="A1405" s="477"/>
      <c r="B1405" s="588" t="str">
        <f>IF(CAP!A90&lt;&gt;"",CAP!A90,"")</f>
        <v/>
      </c>
      <c r="C1405" s="993" t="str">
        <f>IF(CAP!D90&lt;&gt;"",CAP!D90,"")</f>
        <v/>
      </c>
      <c r="D1405" s="994"/>
      <c r="E1405" s="993" t="str">
        <f>IF(CAP!G90&lt;&gt;"",CAP!G90,"")</f>
        <v/>
      </c>
      <c r="F1405" s="995"/>
      <c r="G1405" s="994"/>
      <c r="Z1405" s="472" t="str">
        <f t="shared" si="58"/>
        <v>Hide</v>
      </c>
      <c r="AA1405" s="462">
        <f>CAP!C90</f>
        <v>0</v>
      </c>
      <c r="AB1405" s="462">
        <f>CAP!O90</f>
        <v>0</v>
      </c>
    </row>
    <row r="1406" spans="1:28" s="461" customFormat="1" ht="14.65" hidden="1" customHeight="1" x14ac:dyDescent="0.3">
      <c r="A1406" s="477"/>
      <c r="B1406" s="588" t="str">
        <f>IF(CAP!A91&lt;&gt;"",CAP!A91,"")</f>
        <v/>
      </c>
      <c r="C1406" s="993" t="str">
        <f>IF(CAP!D91&lt;&gt;"",CAP!D91,"")</f>
        <v/>
      </c>
      <c r="D1406" s="994"/>
      <c r="E1406" s="993" t="str">
        <f>IF(CAP!G91&lt;&gt;"",CAP!G91,"")</f>
        <v/>
      </c>
      <c r="F1406" s="995"/>
      <c r="G1406" s="994"/>
      <c r="Z1406" s="472" t="str">
        <f t="shared" si="58"/>
        <v>Hide</v>
      </c>
      <c r="AA1406" s="462">
        <f>CAP!C91</f>
        <v>0</v>
      </c>
      <c r="AB1406" s="462">
        <f>CAP!O91</f>
        <v>0</v>
      </c>
    </row>
    <row r="1407" spans="1:28" s="461" customFormat="1" ht="14.65" hidden="1" customHeight="1" x14ac:dyDescent="0.3">
      <c r="A1407" s="477"/>
      <c r="B1407" s="588" t="str">
        <f>IF(CAP!A92&lt;&gt;"",CAP!A92,"")</f>
        <v/>
      </c>
      <c r="C1407" s="993" t="str">
        <f>IF(CAP!D92&lt;&gt;"",CAP!D92,"")</f>
        <v/>
      </c>
      <c r="D1407" s="994"/>
      <c r="E1407" s="993" t="str">
        <f>IF(CAP!G92&lt;&gt;"",CAP!G92,"")</f>
        <v/>
      </c>
      <c r="F1407" s="995"/>
      <c r="G1407" s="994"/>
      <c r="Z1407" s="472" t="str">
        <f t="shared" si="58"/>
        <v>Hide</v>
      </c>
      <c r="AA1407" s="462">
        <f>CAP!C92</f>
        <v>0</v>
      </c>
      <c r="AB1407" s="462">
        <f>CAP!O92</f>
        <v>0</v>
      </c>
    </row>
    <row r="1408" spans="1:28" s="461" customFormat="1" ht="14.65" hidden="1" customHeight="1" x14ac:dyDescent="0.3">
      <c r="A1408" s="477"/>
      <c r="B1408" s="588" t="str">
        <f>IF(CAP!A93&lt;&gt;"",CAP!A93,"")</f>
        <v/>
      </c>
      <c r="C1408" s="993" t="str">
        <f>IF(CAP!D93&lt;&gt;"",CAP!D93,"")</f>
        <v/>
      </c>
      <c r="D1408" s="994"/>
      <c r="E1408" s="993" t="str">
        <f>IF(CAP!G93&lt;&gt;"",CAP!G93,"")</f>
        <v/>
      </c>
      <c r="F1408" s="995"/>
      <c r="G1408" s="994"/>
      <c r="Z1408" s="472" t="str">
        <f t="shared" si="58"/>
        <v>Hide</v>
      </c>
      <c r="AA1408" s="462">
        <f>CAP!C93</f>
        <v>0</v>
      </c>
      <c r="AB1408" s="462">
        <f>CAP!O93</f>
        <v>0</v>
      </c>
    </row>
    <row r="1409" spans="1:28" s="461" customFormat="1" ht="14.65" hidden="1" customHeight="1" x14ac:dyDescent="0.3">
      <c r="A1409" s="477"/>
      <c r="B1409" s="588" t="str">
        <f>IF(CAP!A94&lt;&gt;"",CAP!A94,"")</f>
        <v/>
      </c>
      <c r="C1409" s="993" t="str">
        <f>IF(CAP!D94&lt;&gt;"",CAP!D94,"")</f>
        <v/>
      </c>
      <c r="D1409" s="994"/>
      <c r="E1409" s="993" t="str">
        <f>IF(CAP!G94&lt;&gt;"",CAP!G94,"")</f>
        <v/>
      </c>
      <c r="F1409" s="995"/>
      <c r="G1409" s="994"/>
      <c r="Z1409" s="472" t="str">
        <f t="shared" si="58"/>
        <v>Hide</v>
      </c>
      <c r="AA1409" s="462">
        <f>CAP!C94</f>
        <v>0</v>
      </c>
      <c r="AB1409" s="462">
        <f>CAP!O94</f>
        <v>0</v>
      </c>
    </row>
    <row r="1410" spans="1:28" s="461" customFormat="1" ht="14.65" hidden="1" customHeight="1" x14ac:dyDescent="0.3">
      <c r="A1410" s="477"/>
      <c r="B1410" s="588" t="str">
        <f>IF(CAP!A95&lt;&gt;"",CAP!A95,"")</f>
        <v/>
      </c>
      <c r="C1410" s="993" t="str">
        <f>IF(CAP!D95&lt;&gt;"",CAP!D95,"")</f>
        <v/>
      </c>
      <c r="D1410" s="994"/>
      <c r="E1410" s="993" t="str">
        <f>IF(CAP!G95&lt;&gt;"",CAP!G95,"")</f>
        <v/>
      </c>
      <c r="F1410" s="995"/>
      <c r="G1410" s="994"/>
      <c r="Z1410" s="472" t="str">
        <f t="shared" si="58"/>
        <v>Hide</v>
      </c>
      <c r="AA1410" s="462">
        <f>CAP!C95</f>
        <v>0</v>
      </c>
      <c r="AB1410" s="462">
        <f>CAP!O95</f>
        <v>0</v>
      </c>
    </row>
    <row r="1411" spans="1:28" s="461" customFormat="1" ht="14.65" hidden="1" customHeight="1" x14ac:dyDescent="0.3">
      <c r="A1411" s="477"/>
      <c r="B1411" s="588" t="str">
        <f>IF(CAP!A96&lt;&gt;"",CAP!A96,"")</f>
        <v/>
      </c>
      <c r="C1411" s="993" t="str">
        <f>IF(CAP!D96&lt;&gt;"",CAP!D96,"")</f>
        <v/>
      </c>
      <c r="D1411" s="994"/>
      <c r="E1411" s="993" t="str">
        <f>IF(CAP!G96&lt;&gt;"",CAP!G96,"")</f>
        <v/>
      </c>
      <c r="F1411" s="995"/>
      <c r="G1411" s="994"/>
      <c r="Z1411" s="472" t="str">
        <f t="shared" si="58"/>
        <v>Hide</v>
      </c>
      <c r="AA1411" s="462">
        <f>CAP!C96</f>
        <v>0</v>
      </c>
      <c r="AB1411" s="462">
        <f>CAP!O96</f>
        <v>0</v>
      </c>
    </row>
    <row r="1412" spans="1:28" s="461" customFormat="1" ht="14.65" hidden="1" customHeight="1" x14ac:dyDescent="0.3">
      <c r="A1412" s="477"/>
      <c r="B1412" s="588" t="str">
        <f>IF(CAP!A97&lt;&gt;"",CAP!A97,"")</f>
        <v/>
      </c>
      <c r="C1412" s="993" t="str">
        <f>IF(CAP!D97&lt;&gt;"",CAP!D97,"")</f>
        <v/>
      </c>
      <c r="D1412" s="994"/>
      <c r="E1412" s="993" t="str">
        <f>IF(CAP!G97&lt;&gt;"",CAP!G97,"")</f>
        <v/>
      </c>
      <c r="F1412" s="995"/>
      <c r="G1412" s="994"/>
      <c r="Z1412" s="472" t="str">
        <f t="shared" si="58"/>
        <v>Hide</v>
      </c>
      <c r="AA1412" s="462">
        <f>CAP!C97</f>
        <v>0</v>
      </c>
      <c r="AB1412" s="462">
        <f>CAP!O97</f>
        <v>0</v>
      </c>
    </row>
    <row r="1413" spans="1:28" s="461" customFormat="1" ht="14.65" hidden="1" customHeight="1" x14ac:dyDescent="0.3">
      <c r="A1413" s="477"/>
      <c r="B1413" s="588" t="str">
        <f>IF(CAP!A98&lt;&gt;"",CAP!A98,"")</f>
        <v/>
      </c>
      <c r="C1413" s="993" t="str">
        <f>IF(CAP!D98&lt;&gt;"",CAP!D98,"")</f>
        <v/>
      </c>
      <c r="D1413" s="994"/>
      <c r="E1413" s="993" t="str">
        <f>IF(CAP!G98&lt;&gt;"",CAP!G98,"")</f>
        <v/>
      </c>
      <c r="F1413" s="995"/>
      <c r="G1413" s="994"/>
      <c r="Z1413" s="472" t="str">
        <f t="shared" si="58"/>
        <v>Hide</v>
      </c>
      <c r="AA1413" s="462">
        <f>CAP!C98</f>
        <v>0</v>
      </c>
      <c r="AB1413" s="462">
        <f>CAP!O98</f>
        <v>0</v>
      </c>
    </row>
    <row r="1414" spans="1:28" s="461" customFormat="1" ht="14.65" hidden="1" customHeight="1" x14ac:dyDescent="0.3">
      <c r="A1414" s="477"/>
      <c r="B1414" s="588" t="str">
        <f>IF(CAP!A99&lt;&gt;"",CAP!A99,"")</f>
        <v/>
      </c>
      <c r="C1414" s="993" t="str">
        <f>IF(CAP!D99&lt;&gt;"",CAP!D99,"")</f>
        <v/>
      </c>
      <c r="D1414" s="994"/>
      <c r="E1414" s="993" t="str">
        <f>IF(CAP!G99&lt;&gt;"",CAP!G99,"")</f>
        <v/>
      </c>
      <c r="F1414" s="995"/>
      <c r="G1414" s="994"/>
      <c r="Z1414" s="472" t="str">
        <f t="shared" si="58"/>
        <v>Hide</v>
      </c>
      <c r="AA1414" s="462">
        <f>CAP!C99</f>
        <v>0</v>
      </c>
      <c r="AB1414" s="462">
        <f>CAP!O99</f>
        <v>0</v>
      </c>
    </row>
    <row r="1415" spans="1:28" s="461" customFormat="1" ht="14.65" hidden="1" customHeight="1" x14ac:dyDescent="0.3">
      <c r="A1415" s="477"/>
      <c r="B1415" s="588" t="str">
        <f>IF(CAP!A100&lt;&gt;"",CAP!A100,"")</f>
        <v/>
      </c>
      <c r="C1415" s="993" t="str">
        <f>IF(CAP!D100&lt;&gt;"",CAP!D100,"")</f>
        <v/>
      </c>
      <c r="D1415" s="994"/>
      <c r="E1415" s="993" t="str">
        <f>IF(CAP!G100&lt;&gt;"",CAP!G100,"")</f>
        <v/>
      </c>
      <c r="F1415" s="995"/>
      <c r="G1415" s="994"/>
      <c r="Z1415" s="472" t="str">
        <f t="shared" si="58"/>
        <v>Hide</v>
      </c>
      <c r="AA1415" s="462">
        <f>CAP!C100</f>
        <v>0</v>
      </c>
      <c r="AB1415" s="462">
        <f>CAP!O100</f>
        <v>0</v>
      </c>
    </row>
    <row r="1416" spans="1:28" s="461" customFormat="1" ht="14.65" hidden="1" customHeight="1" x14ac:dyDescent="0.3">
      <c r="A1416" s="477"/>
      <c r="B1416" s="588" t="str">
        <f>IF(CAP!A101&lt;&gt;"",CAP!A101,"")</f>
        <v/>
      </c>
      <c r="C1416" s="993" t="str">
        <f>IF(CAP!D101&lt;&gt;"",CAP!D101,"")</f>
        <v/>
      </c>
      <c r="D1416" s="994"/>
      <c r="E1416" s="993" t="str">
        <f>IF(CAP!G101&lt;&gt;"",CAP!G101,"")</f>
        <v/>
      </c>
      <c r="F1416" s="995"/>
      <c r="G1416" s="994"/>
      <c r="Z1416" s="472" t="str">
        <f t="shared" si="58"/>
        <v>Hide</v>
      </c>
      <c r="AA1416" s="462">
        <f>CAP!C101</f>
        <v>0</v>
      </c>
      <c r="AB1416" s="462">
        <f>CAP!O101</f>
        <v>0</v>
      </c>
    </row>
    <row r="1417" spans="1:28" s="461" customFormat="1" ht="14.65" hidden="1" customHeight="1" x14ac:dyDescent="0.3">
      <c r="A1417" s="477"/>
      <c r="B1417" s="588" t="str">
        <f>IF(CAP!A102&lt;&gt;"",CAP!A102,"")</f>
        <v/>
      </c>
      <c r="C1417" s="993" t="str">
        <f>IF(CAP!D102&lt;&gt;"",CAP!D102,"")</f>
        <v/>
      </c>
      <c r="D1417" s="994"/>
      <c r="E1417" s="993" t="str">
        <f>IF(CAP!G102&lt;&gt;"",CAP!G102,"")</f>
        <v/>
      </c>
      <c r="F1417" s="995"/>
      <c r="G1417" s="994"/>
      <c r="Z1417" s="472" t="str">
        <f t="shared" si="58"/>
        <v>Hide</v>
      </c>
      <c r="AA1417" s="462">
        <f>CAP!C102</f>
        <v>0</v>
      </c>
      <c r="AB1417" s="462">
        <f>CAP!O102</f>
        <v>0</v>
      </c>
    </row>
    <row r="1418" spans="1:28" s="461" customFormat="1" ht="14.65" hidden="1" customHeight="1" x14ac:dyDescent="0.3">
      <c r="A1418" s="477"/>
      <c r="B1418" s="588" t="str">
        <f>IF(CAP!A103&lt;&gt;"",CAP!A103,"")</f>
        <v/>
      </c>
      <c r="C1418" s="993" t="str">
        <f>IF(CAP!D103&lt;&gt;"",CAP!D103,"")</f>
        <v/>
      </c>
      <c r="D1418" s="994"/>
      <c r="E1418" s="993" t="str">
        <f>IF(CAP!G103&lt;&gt;"",CAP!G103,"")</f>
        <v/>
      </c>
      <c r="F1418" s="995"/>
      <c r="G1418" s="994"/>
      <c r="Z1418" s="472" t="str">
        <f t="shared" si="58"/>
        <v>Hide</v>
      </c>
      <c r="AA1418" s="462">
        <f>CAP!C103</f>
        <v>0</v>
      </c>
      <c r="AB1418" s="462">
        <f>CAP!O103</f>
        <v>0</v>
      </c>
    </row>
    <row r="1419" spans="1:28" s="461" customFormat="1" ht="14.65" hidden="1" customHeight="1" x14ac:dyDescent="0.3">
      <c r="A1419" s="477"/>
      <c r="B1419" s="588" t="str">
        <f>IF(CAP!A104&lt;&gt;"",CAP!A104,"")</f>
        <v/>
      </c>
      <c r="C1419" s="993" t="str">
        <f>IF(CAP!D104&lt;&gt;"",CAP!D104,"")</f>
        <v/>
      </c>
      <c r="D1419" s="994"/>
      <c r="E1419" s="993" t="str">
        <f>IF(CAP!G104&lt;&gt;"",CAP!G104,"")</f>
        <v/>
      </c>
      <c r="F1419" s="995"/>
      <c r="G1419" s="994"/>
      <c r="Z1419" s="472" t="str">
        <f t="shared" si="58"/>
        <v>Hide</v>
      </c>
      <c r="AA1419" s="462">
        <f>CAP!C104</f>
        <v>0</v>
      </c>
      <c r="AB1419" s="462">
        <f>CAP!O104</f>
        <v>0</v>
      </c>
    </row>
    <row r="1420" spans="1:28" s="461" customFormat="1" ht="14.65" hidden="1" customHeight="1" x14ac:dyDescent="0.3">
      <c r="A1420" s="477"/>
      <c r="B1420" s="588" t="str">
        <f>IF(CAP!A105&lt;&gt;"",CAP!A105,"")</f>
        <v/>
      </c>
      <c r="C1420" s="993" t="str">
        <f>IF(CAP!D105&lt;&gt;"",CAP!D105,"")</f>
        <v/>
      </c>
      <c r="D1420" s="994"/>
      <c r="E1420" s="993" t="str">
        <f>IF(CAP!G105&lt;&gt;"",CAP!G105,"")</f>
        <v/>
      </c>
      <c r="F1420" s="995"/>
      <c r="G1420" s="994"/>
      <c r="Z1420" s="472" t="str">
        <f t="shared" si="58"/>
        <v>Hide</v>
      </c>
      <c r="AA1420" s="462">
        <f>CAP!C105</f>
        <v>0</v>
      </c>
      <c r="AB1420" s="462">
        <f>CAP!O105</f>
        <v>0</v>
      </c>
    </row>
    <row r="1421" spans="1:28" s="461" customFormat="1" ht="14.65" hidden="1" customHeight="1" x14ac:dyDescent="0.3">
      <c r="A1421" s="477"/>
      <c r="B1421" s="588" t="str">
        <f>IF(CAP!A106&lt;&gt;"",CAP!A106,"")</f>
        <v/>
      </c>
      <c r="C1421" s="993" t="str">
        <f>IF(CAP!D106&lt;&gt;"",CAP!D106,"")</f>
        <v/>
      </c>
      <c r="D1421" s="994"/>
      <c r="E1421" s="993" t="str">
        <f>IF(CAP!G106&lt;&gt;"",CAP!G106,"")</f>
        <v/>
      </c>
      <c r="F1421" s="995"/>
      <c r="G1421" s="994"/>
      <c r="Z1421" s="472" t="str">
        <f t="shared" si="58"/>
        <v>Hide</v>
      </c>
      <c r="AA1421" s="462">
        <f>CAP!C106</f>
        <v>0</v>
      </c>
      <c r="AB1421" s="462">
        <f>CAP!O106</f>
        <v>0</v>
      </c>
    </row>
    <row r="1422" spans="1:28" s="461" customFormat="1" ht="14.65" hidden="1" customHeight="1" x14ac:dyDescent="0.3">
      <c r="A1422" s="477"/>
      <c r="B1422" s="588" t="str">
        <f>IF(CAP!A107&lt;&gt;"",CAP!A107,"")</f>
        <v/>
      </c>
      <c r="C1422" s="993" t="str">
        <f>IF(CAP!D107&lt;&gt;"",CAP!D107,"")</f>
        <v/>
      </c>
      <c r="D1422" s="994"/>
      <c r="E1422" s="993" t="str">
        <f>IF(CAP!G107&lt;&gt;"",CAP!G107,"")</f>
        <v/>
      </c>
      <c r="F1422" s="995"/>
      <c r="G1422" s="994"/>
      <c r="Z1422" s="472" t="str">
        <f t="shared" si="58"/>
        <v>Hide</v>
      </c>
      <c r="AA1422" s="462">
        <f>CAP!C107</f>
        <v>0</v>
      </c>
      <c r="AB1422" s="462">
        <f>CAP!O107</f>
        <v>0</v>
      </c>
    </row>
    <row r="1423" spans="1:28" s="461" customFormat="1" ht="14.65" hidden="1" customHeight="1" x14ac:dyDescent="0.3">
      <c r="A1423" s="477"/>
      <c r="B1423" s="588" t="str">
        <f>IF(CAP!A108&lt;&gt;"",CAP!A108,"")</f>
        <v/>
      </c>
      <c r="C1423" s="993" t="str">
        <f>IF(CAP!D108&lt;&gt;"",CAP!D108,"")</f>
        <v/>
      </c>
      <c r="D1423" s="994"/>
      <c r="E1423" s="993" t="str">
        <f>IF(CAP!G108&lt;&gt;"",CAP!G108,"")</f>
        <v/>
      </c>
      <c r="F1423" s="995"/>
      <c r="G1423" s="994"/>
      <c r="Z1423" s="472" t="str">
        <f t="shared" si="58"/>
        <v>Hide</v>
      </c>
      <c r="AA1423" s="462">
        <f>CAP!C108</f>
        <v>0</v>
      </c>
      <c r="AB1423" s="462">
        <f>CAP!O108</f>
        <v>0</v>
      </c>
    </row>
    <row r="1424" spans="1:28" s="461" customFormat="1" ht="14.65" hidden="1" customHeight="1" x14ac:dyDescent="0.3">
      <c r="A1424" s="477"/>
      <c r="B1424" s="588" t="str">
        <f>IF(CAP!A109&lt;&gt;"",CAP!A109,"")</f>
        <v/>
      </c>
      <c r="C1424" s="993" t="str">
        <f>IF(CAP!D109&lt;&gt;"",CAP!D109,"")</f>
        <v/>
      </c>
      <c r="D1424" s="994"/>
      <c r="E1424" s="993" t="str">
        <f>IF(CAP!G109&lt;&gt;"",CAP!G109,"")</f>
        <v/>
      </c>
      <c r="F1424" s="995"/>
      <c r="G1424" s="994"/>
      <c r="Z1424" s="472" t="str">
        <f t="shared" si="58"/>
        <v>Hide</v>
      </c>
      <c r="AA1424" s="462">
        <f>CAP!C109</f>
        <v>0</v>
      </c>
      <c r="AB1424" s="462">
        <f>CAP!O109</f>
        <v>0</v>
      </c>
    </row>
    <row r="1425" spans="1:28" s="461" customFormat="1" ht="14.65" hidden="1" customHeight="1" x14ac:dyDescent="0.3">
      <c r="A1425" s="477"/>
      <c r="B1425" s="588" t="str">
        <f>IF(CAP!A110&lt;&gt;"",CAP!A110,"")</f>
        <v/>
      </c>
      <c r="C1425" s="993" t="str">
        <f>IF(CAP!D110&lt;&gt;"",CAP!D110,"")</f>
        <v/>
      </c>
      <c r="D1425" s="994"/>
      <c r="E1425" s="993" t="str">
        <f>IF(CAP!G110&lt;&gt;"",CAP!G110,"")</f>
        <v/>
      </c>
      <c r="F1425" s="995"/>
      <c r="G1425" s="994"/>
      <c r="Z1425" s="472" t="str">
        <f t="shared" si="58"/>
        <v>Hide</v>
      </c>
      <c r="AA1425" s="462">
        <f>CAP!C110</f>
        <v>0</v>
      </c>
      <c r="AB1425" s="462">
        <f>CAP!O110</f>
        <v>0</v>
      </c>
    </row>
    <row r="1426" spans="1:28" s="461" customFormat="1" ht="14.65" hidden="1" customHeight="1" x14ac:dyDescent="0.3">
      <c r="A1426" s="477"/>
      <c r="B1426" s="588" t="str">
        <f>IF(CAP!A111&lt;&gt;"",CAP!A111,"")</f>
        <v/>
      </c>
      <c r="C1426" s="993" t="str">
        <f>IF(CAP!D111&lt;&gt;"",CAP!D111,"")</f>
        <v/>
      </c>
      <c r="D1426" s="994"/>
      <c r="E1426" s="993" t="str">
        <f>IF(CAP!G111&lt;&gt;"",CAP!G111,"")</f>
        <v/>
      </c>
      <c r="F1426" s="995"/>
      <c r="G1426" s="994"/>
      <c r="Z1426" s="472" t="str">
        <f t="shared" si="58"/>
        <v>Hide</v>
      </c>
      <c r="AA1426" s="462">
        <f>CAP!C111</f>
        <v>0</v>
      </c>
      <c r="AB1426" s="462">
        <f>CAP!O111</f>
        <v>0</v>
      </c>
    </row>
    <row r="1427" spans="1:28" s="461" customFormat="1" ht="14.65" hidden="1" customHeight="1" x14ac:dyDescent="0.3">
      <c r="A1427" s="477"/>
      <c r="B1427" s="588" t="str">
        <f>IF(CAP!A112&lt;&gt;"",CAP!A112,"")</f>
        <v/>
      </c>
      <c r="C1427" s="993" t="str">
        <f>IF(CAP!D112&lt;&gt;"",CAP!D112,"")</f>
        <v/>
      </c>
      <c r="D1427" s="994"/>
      <c r="E1427" s="993" t="str">
        <f>IF(CAP!G112&lt;&gt;"",CAP!G112,"")</f>
        <v/>
      </c>
      <c r="F1427" s="995"/>
      <c r="G1427" s="994"/>
      <c r="Z1427" s="472" t="str">
        <f t="shared" si="58"/>
        <v>Hide</v>
      </c>
      <c r="AA1427" s="462">
        <f>CAP!C112</f>
        <v>0</v>
      </c>
      <c r="AB1427" s="462">
        <f>CAP!O112</f>
        <v>0</v>
      </c>
    </row>
    <row r="1428" spans="1:28" ht="14.1" customHeight="1" thickBot="1" x14ac:dyDescent="0.3">
      <c r="Z1428" s="470" t="s">
        <v>979</v>
      </c>
    </row>
    <row r="1429" spans="1:28" ht="15" customHeight="1" x14ac:dyDescent="0.25">
      <c r="A1429" s="963" t="s">
        <v>1029</v>
      </c>
      <c r="B1429" s="975"/>
      <c r="C1429" s="975"/>
      <c r="D1429" s="975"/>
      <c r="E1429" s="975"/>
      <c r="F1429" s="975"/>
      <c r="G1429" s="976"/>
      <c r="Z1429" s="470" t="s">
        <v>979</v>
      </c>
    </row>
    <row r="1430" spans="1:28" ht="17.100000000000001" customHeight="1" x14ac:dyDescent="0.25">
      <c r="A1430" s="969" t="s">
        <v>1030</v>
      </c>
      <c r="B1430" s="970"/>
      <c r="C1430" s="971"/>
      <c r="D1430" s="996" t="str">
        <f>IF(Coversheet!D112&lt;&gt;"",Coversheet!D112,"None")</f>
        <v>None</v>
      </c>
      <c r="E1430" s="997"/>
      <c r="F1430" s="997"/>
      <c r="G1430" s="998"/>
      <c r="Z1430" s="470" t="s">
        <v>979</v>
      </c>
    </row>
    <row r="1431" spans="1:28" ht="17.100000000000001" customHeight="1" x14ac:dyDescent="0.25">
      <c r="A1431" s="969" t="s">
        <v>1031</v>
      </c>
      <c r="B1431" s="970"/>
      <c r="C1431" s="971"/>
      <c r="D1431" s="996" t="str">
        <f>IF(Coversheet!D111&lt;&gt;"",Coversheet!D111,"None")</f>
        <v>None</v>
      </c>
      <c r="E1431" s="997"/>
      <c r="F1431" s="997"/>
      <c r="G1431" s="998"/>
      <c r="Z1431" s="470" t="s">
        <v>979</v>
      </c>
    </row>
    <row r="1432" spans="1:28" ht="17.100000000000001" customHeight="1" thickBot="1" x14ac:dyDescent="0.3">
      <c r="A1432" s="972" t="s">
        <v>1032</v>
      </c>
      <c r="B1432" s="973"/>
      <c r="C1432" s="974"/>
      <c r="D1432" s="987" t="str">
        <f>IF(Coversheet!D113&lt;&gt;"",Coversheet!D113,"None")</f>
        <v>None</v>
      </c>
      <c r="E1432" s="988"/>
      <c r="F1432" s="988"/>
      <c r="G1432" s="989"/>
      <c r="Z1432" s="470" t="s">
        <v>979</v>
      </c>
    </row>
    <row r="1433" spans="1:28" ht="14.1" customHeight="1" thickBot="1" x14ac:dyDescent="0.3">
      <c r="Z1433" s="470" t="s">
        <v>979</v>
      </c>
    </row>
    <row r="1434" spans="1:28" ht="15" customHeight="1" thickBot="1" x14ac:dyDescent="0.3">
      <c r="A1434" s="990" t="s">
        <v>1033</v>
      </c>
      <c r="B1434" s="991"/>
      <c r="C1434" s="991"/>
      <c r="D1434" s="991"/>
      <c r="E1434" s="991"/>
      <c r="F1434" s="991"/>
      <c r="G1434" s="992"/>
      <c r="Z1434" s="470" t="s">
        <v>979</v>
      </c>
    </row>
    <row r="1435" spans="1:28" ht="17.100000000000001" customHeight="1" x14ac:dyDescent="0.25">
      <c r="A1435" s="981" t="str">
        <f>Coversheet!B103</f>
        <v>Percentage QMS Requirements with a major NC</v>
      </c>
      <c r="B1435" s="982"/>
      <c r="C1435" s="982"/>
      <c r="D1435" s="982"/>
      <c r="E1435" s="983"/>
      <c r="F1435" s="984" t="str">
        <f>Coversheet!D103</f>
        <v/>
      </c>
      <c r="G1435" s="985"/>
      <c r="Z1435" s="470" t="s">
        <v>979</v>
      </c>
    </row>
    <row r="1436" spans="1:28" ht="17.100000000000001" customHeight="1" x14ac:dyDescent="0.25">
      <c r="A1436" s="943" t="str">
        <f>Coversheet!B104</f>
        <v>Percentage QMS Requirements with minor NC</v>
      </c>
      <c r="B1436" s="944"/>
      <c r="C1436" s="944"/>
      <c r="D1436" s="944"/>
      <c r="E1436" s="945"/>
      <c r="F1436" s="912" t="str">
        <f>Coversheet!D104</f>
        <v/>
      </c>
      <c r="G1436" s="986"/>
      <c r="Z1436" s="470" t="s">
        <v>979</v>
      </c>
    </row>
    <row r="1437" spans="1:28" ht="17.100000000000001" customHeight="1" thickBot="1" x14ac:dyDescent="0.3">
      <c r="A1437" s="949" t="str">
        <f>Coversheet!B105</f>
        <v>Compliance Level QMS</v>
      </c>
      <c r="B1437" s="950"/>
      <c r="C1437" s="950"/>
      <c r="D1437" s="950"/>
      <c r="E1437" s="951"/>
      <c r="F1437" s="979" t="str">
        <f>Coversheet!D105</f>
        <v/>
      </c>
      <c r="G1437" s="980"/>
      <c r="Z1437" s="470" t="s">
        <v>979</v>
      </c>
    </row>
    <row r="1438" spans="1:28" ht="17.100000000000001" customHeight="1" x14ac:dyDescent="0.25">
      <c r="A1438" s="981" t="str">
        <f>Coversheet!B106</f>
        <v>Percentage Product Requirements with a major NC</v>
      </c>
      <c r="B1438" s="982"/>
      <c r="C1438" s="982"/>
      <c r="D1438" s="982"/>
      <c r="E1438" s="983"/>
      <c r="F1438" s="984" t="str">
        <f>Coversheet!D106</f>
        <v/>
      </c>
      <c r="G1438" s="985"/>
      <c r="Z1438" s="470" t="s">
        <v>979</v>
      </c>
    </row>
    <row r="1439" spans="1:28" ht="17.100000000000001" customHeight="1" x14ac:dyDescent="0.25">
      <c r="A1439" s="943" t="str">
        <f>Coversheet!B107</f>
        <v>Percentage Product Requirements with minor NC</v>
      </c>
      <c r="B1439" s="944"/>
      <c r="C1439" s="944"/>
      <c r="D1439" s="944"/>
      <c r="E1439" s="945"/>
      <c r="F1439" s="912" t="str">
        <f>Coversheet!D107</f>
        <v/>
      </c>
      <c r="G1439" s="986"/>
      <c r="Z1439" s="470" t="s">
        <v>979</v>
      </c>
    </row>
    <row r="1440" spans="1:28" ht="17.100000000000001" customHeight="1" thickBot="1" x14ac:dyDescent="0.3">
      <c r="A1440" s="949" t="str">
        <f>Coversheet!B108</f>
        <v>Compliance Level Products</v>
      </c>
      <c r="B1440" s="950"/>
      <c r="C1440" s="950"/>
      <c r="D1440" s="950"/>
      <c r="E1440" s="951"/>
      <c r="F1440" s="979" t="str">
        <f>Coversheet!D108</f>
        <v/>
      </c>
      <c r="G1440" s="980"/>
      <c r="Z1440" s="470" t="s">
        <v>979</v>
      </c>
    </row>
    <row r="1441" spans="1:26" ht="14.1" customHeight="1" thickBot="1" x14ac:dyDescent="0.3">
      <c r="Z1441" s="470" t="s">
        <v>979</v>
      </c>
    </row>
    <row r="1442" spans="1:26" ht="15" customHeight="1" x14ac:dyDescent="0.25">
      <c r="A1442" s="963" t="s">
        <v>1034</v>
      </c>
      <c r="B1442" s="975"/>
      <c r="C1442" s="975"/>
      <c r="D1442" s="975"/>
      <c r="E1442" s="975"/>
      <c r="F1442" s="975"/>
      <c r="G1442" s="976"/>
      <c r="Z1442" s="470" t="s">
        <v>979</v>
      </c>
    </row>
    <row r="1443" spans="1:26" ht="17.100000000000001" customHeight="1" x14ac:dyDescent="0.25">
      <c r="A1443" s="969" t="s">
        <v>1035</v>
      </c>
      <c r="B1443" s="970"/>
      <c r="C1443" s="970"/>
      <c r="D1443" s="970"/>
      <c r="E1443" s="970"/>
      <c r="F1443" s="971"/>
      <c r="G1443" s="505" t="str">
        <f>Coversheet!D116</f>
        <v>tbd</v>
      </c>
      <c r="Z1443" s="470" t="s">
        <v>979</v>
      </c>
    </row>
    <row r="1444" spans="1:26" ht="17.100000000000001" customHeight="1" x14ac:dyDescent="0.25">
      <c r="A1444" s="969" t="str">
        <f>Coversheet!B117</f>
        <v>Grade A: Pass, no Major Non-Conformities</v>
      </c>
      <c r="B1444" s="970"/>
      <c r="C1444" s="970"/>
      <c r="D1444" s="970"/>
      <c r="E1444" s="970"/>
      <c r="F1444" s="971"/>
      <c r="G1444" s="505" t="str">
        <f>Coversheet!D117</f>
        <v/>
      </c>
      <c r="Z1444" s="470" t="s">
        <v>979</v>
      </c>
    </row>
    <row r="1445" spans="1:26" ht="17.100000000000001" customHeight="1" x14ac:dyDescent="0.25">
      <c r="A1445" s="969" t="str">
        <f>Coversheet!B118</f>
        <v>Grade B: Pass, only a few Non-Conformities</v>
      </c>
      <c r="B1445" s="970"/>
      <c r="C1445" s="970"/>
      <c r="D1445" s="970"/>
      <c r="E1445" s="970"/>
      <c r="F1445" s="971"/>
      <c r="G1445" s="505" t="str">
        <f>Coversheet!D118</f>
        <v/>
      </c>
      <c r="Z1445" s="470" t="s">
        <v>979</v>
      </c>
    </row>
    <row r="1446" spans="1:26" ht="17.100000000000001" customHeight="1" x14ac:dyDescent="0.25">
      <c r="A1446" s="969" t="str">
        <f>Coversheet!B119</f>
        <v>Grade C: Pass, many Non-Conformities</v>
      </c>
      <c r="B1446" s="970"/>
      <c r="C1446" s="970"/>
      <c r="D1446" s="970"/>
      <c r="E1446" s="970"/>
      <c r="F1446" s="971"/>
      <c r="G1446" s="505" t="str">
        <f>Coversheet!D119</f>
        <v/>
      </c>
      <c r="Z1446" s="470" t="s">
        <v>979</v>
      </c>
    </row>
    <row r="1447" spans="1:26" ht="17.100000000000001" customHeight="1" thickBot="1" x14ac:dyDescent="0.3">
      <c r="A1447" s="972" t="str">
        <f>Coversheet!B120</f>
        <v>Grade D: Fail, too many Non-Conformities</v>
      </c>
      <c r="B1447" s="973"/>
      <c r="C1447" s="973"/>
      <c r="D1447" s="973"/>
      <c r="E1447" s="973"/>
      <c r="F1447" s="974"/>
      <c r="G1447" s="506" t="str">
        <f>Coversheet!D120</f>
        <v/>
      </c>
      <c r="Z1447" s="470" t="s">
        <v>979</v>
      </c>
    </row>
    <row r="1448" spans="1:26" ht="14.1" customHeight="1" thickBot="1" x14ac:dyDescent="0.3">
      <c r="Z1448" s="470" t="s">
        <v>979</v>
      </c>
    </row>
    <row r="1449" spans="1:26" ht="15" customHeight="1" x14ac:dyDescent="0.25">
      <c r="A1449" s="963" t="s">
        <v>932</v>
      </c>
      <c r="B1449" s="975"/>
      <c r="C1449" s="975"/>
      <c r="D1449" s="975"/>
      <c r="E1449" s="975"/>
      <c r="F1449" s="975"/>
      <c r="G1449" s="976"/>
      <c r="Z1449" s="470" t="s">
        <v>979</v>
      </c>
    </row>
    <row r="1450" spans="1:26" ht="17.100000000000001" customHeight="1" thickBot="1" x14ac:dyDescent="0.3">
      <c r="A1450" s="507" t="s">
        <v>931</v>
      </c>
      <c r="B1450" s="966" t="s">
        <v>252</v>
      </c>
      <c r="C1450" s="977"/>
      <c r="D1450" s="508" t="s">
        <v>280</v>
      </c>
      <c r="E1450" s="509" t="s">
        <v>1055</v>
      </c>
      <c r="F1450" s="966" t="s">
        <v>1056</v>
      </c>
      <c r="G1450" s="968"/>
      <c r="Z1450" s="470" t="s">
        <v>979</v>
      </c>
    </row>
    <row r="1451" spans="1:26" ht="17.100000000000001" customHeight="1" x14ac:dyDescent="0.25">
      <c r="A1451" s="510" t="s">
        <v>135</v>
      </c>
      <c r="B1451" s="896" t="s">
        <v>925</v>
      </c>
      <c r="C1451" s="978"/>
      <c r="D1451" s="511" t="str">
        <f>'Audit Scope &amp; Compliance'!AF14</f>
        <v>N</v>
      </c>
      <c r="E1451" s="512" t="str">
        <f>'Audit Scope &amp; Compliance'!AG14</f>
        <v/>
      </c>
      <c r="F1451" s="896" t="str">
        <f>'Audit Scope &amp; Compliance'!AH14</f>
        <v/>
      </c>
      <c r="G1451" s="899"/>
      <c r="Z1451" s="470" t="s">
        <v>979</v>
      </c>
    </row>
    <row r="1452" spans="1:26" ht="17.100000000000001" customHeight="1" x14ac:dyDescent="0.25">
      <c r="A1452" s="478" t="s">
        <v>136</v>
      </c>
      <c r="B1452" s="880" t="s">
        <v>926</v>
      </c>
      <c r="C1452" s="881"/>
      <c r="D1452" s="519" t="str">
        <f>'Audit Scope &amp; Compliance'!AF27</f>
        <v>N</v>
      </c>
      <c r="E1452" s="520" t="str">
        <f>'Audit Scope &amp; Compliance'!AG27</f>
        <v/>
      </c>
      <c r="F1452" s="880" t="str">
        <f>'Audit Scope &amp; Compliance'!AH27</f>
        <v/>
      </c>
      <c r="G1452" s="892"/>
      <c r="Z1452" s="470" t="s">
        <v>979</v>
      </c>
    </row>
    <row r="1453" spans="1:26" ht="17.100000000000001" customHeight="1" x14ac:dyDescent="0.25">
      <c r="A1453" s="478" t="s">
        <v>308</v>
      </c>
      <c r="B1453" s="880" t="s">
        <v>1036</v>
      </c>
      <c r="C1453" s="881"/>
      <c r="D1453" s="519" t="str">
        <f>'Audit Scope &amp; Compliance'!AF88</f>
        <v>N</v>
      </c>
      <c r="E1453" s="520" t="str">
        <f>'Audit Scope &amp; Compliance'!AG88</f>
        <v/>
      </c>
      <c r="F1453" s="880" t="str">
        <f>'Audit Scope &amp; Compliance'!AH88</f>
        <v/>
      </c>
      <c r="G1453" s="892"/>
      <c r="Z1453" s="470" t="s">
        <v>979</v>
      </c>
    </row>
    <row r="1454" spans="1:26" ht="17.100000000000001" customHeight="1" x14ac:dyDescent="0.25">
      <c r="A1454" s="478" t="s">
        <v>306</v>
      </c>
      <c r="B1454" s="880" t="s">
        <v>927</v>
      </c>
      <c r="C1454" s="881"/>
      <c r="D1454" s="519" t="str">
        <f>'Audit Scope &amp; Compliance'!AF98</f>
        <v>N</v>
      </c>
      <c r="E1454" s="520" t="str">
        <f>'Audit Scope &amp; Compliance'!AG98</f>
        <v/>
      </c>
      <c r="F1454" s="880" t="str">
        <f>'Audit Scope &amp; Compliance'!AH98</f>
        <v/>
      </c>
      <c r="G1454" s="892"/>
      <c r="Z1454" s="470" t="s">
        <v>979</v>
      </c>
    </row>
    <row r="1455" spans="1:26" ht="17.100000000000001" customHeight="1" x14ac:dyDescent="0.25">
      <c r="A1455" s="478" t="s">
        <v>137</v>
      </c>
      <c r="B1455" s="880" t="s">
        <v>924</v>
      </c>
      <c r="C1455" s="881"/>
      <c r="D1455" s="519" t="str">
        <f>'Audit Scope &amp; Compliance'!AF36</f>
        <v>N</v>
      </c>
      <c r="E1455" s="520" t="str">
        <f>'Audit Scope &amp; Compliance'!AG36</f>
        <v/>
      </c>
      <c r="F1455" s="880" t="str">
        <f>'Audit Scope &amp; Compliance'!AH36</f>
        <v/>
      </c>
      <c r="G1455" s="892"/>
      <c r="Z1455" s="470" t="s">
        <v>979</v>
      </c>
    </row>
    <row r="1456" spans="1:26" ht="17.100000000000001" customHeight="1" x14ac:dyDescent="0.25">
      <c r="A1456" s="478" t="s">
        <v>142</v>
      </c>
      <c r="B1456" s="880" t="s">
        <v>928</v>
      </c>
      <c r="C1456" s="881"/>
      <c r="D1456" s="519" t="str">
        <f>'Audit Scope &amp; Compliance'!AF107</f>
        <v>N</v>
      </c>
      <c r="E1456" s="520" t="str">
        <f>'Audit Scope &amp; Compliance'!AG107</f>
        <v/>
      </c>
      <c r="F1456" s="880" t="str">
        <f>'Audit Scope &amp; Compliance'!AH107</f>
        <v/>
      </c>
      <c r="G1456" s="892"/>
      <c r="Z1456" s="470" t="s">
        <v>979</v>
      </c>
    </row>
    <row r="1457" spans="1:28" ht="17.100000000000001" customHeight="1" x14ac:dyDescent="0.25">
      <c r="A1457" s="478" t="s">
        <v>138</v>
      </c>
      <c r="B1457" s="880" t="s">
        <v>929</v>
      </c>
      <c r="C1457" s="881"/>
      <c r="D1457" s="519" t="str">
        <f>'Audit Scope &amp; Compliance'!AF47</f>
        <v>N</v>
      </c>
      <c r="E1457" s="520" t="str">
        <f>'Audit Scope &amp; Compliance'!AG47</f>
        <v/>
      </c>
      <c r="F1457" s="880" t="str">
        <f>'Audit Scope &amp; Compliance'!AH47</f>
        <v/>
      </c>
      <c r="G1457" s="892"/>
      <c r="Z1457" s="470" t="s">
        <v>979</v>
      </c>
    </row>
    <row r="1458" spans="1:28" ht="17.100000000000001" customHeight="1" x14ac:dyDescent="0.25">
      <c r="A1458" s="478" t="s">
        <v>139</v>
      </c>
      <c r="B1458" s="880" t="s">
        <v>930</v>
      </c>
      <c r="C1458" s="881"/>
      <c r="D1458" s="519" t="str">
        <f>'Audit Scope &amp; Compliance'!AF58</f>
        <v>N</v>
      </c>
      <c r="E1458" s="520" t="str">
        <f>'Audit Scope &amp; Compliance'!AG58</f>
        <v/>
      </c>
      <c r="F1458" s="880" t="str">
        <f>'Audit Scope &amp; Compliance'!AH58</f>
        <v/>
      </c>
      <c r="G1458" s="892"/>
      <c r="Z1458" s="470" t="s">
        <v>979</v>
      </c>
    </row>
    <row r="1459" spans="1:28" ht="17.100000000000001" customHeight="1" x14ac:dyDescent="0.25">
      <c r="A1459" s="478" t="s">
        <v>141</v>
      </c>
      <c r="B1459" s="880" t="s">
        <v>934</v>
      </c>
      <c r="C1459" s="881"/>
      <c r="D1459" s="519" t="str">
        <f>'Audit Scope &amp; Compliance'!AF120</f>
        <v>N</v>
      </c>
      <c r="E1459" s="520" t="str">
        <f>'Audit Scope &amp; Compliance'!AG120</f>
        <v/>
      </c>
      <c r="F1459" s="880" t="str">
        <f>'Audit Scope &amp; Compliance'!AH120</f>
        <v/>
      </c>
      <c r="G1459" s="892"/>
      <c r="Z1459" s="470" t="s">
        <v>979</v>
      </c>
    </row>
    <row r="1460" spans="1:28" ht="17.100000000000001" customHeight="1" thickBot="1" x14ac:dyDescent="0.3">
      <c r="A1460" s="513" t="s">
        <v>140</v>
      </c>
      <c r="B1460" s="893" t="s">
        <v>887</v>
      </c>
      <c r="C1460" s="962"/>
      <c r="D1460" s="521" t="str">
        <f>'Audit Scope &amp; Compliance'!AF73</f>
        <v>N</v>
      </c>
      <c r="E1460" s="522" t="str">
        <f>'Audit Scope &amp; Compliance'!AG73</f>
        <v/>
      </c>
      <c r="F1460" s="893" t="str">
        <f>'Audit Scope &amp; Compliance'!AH73</f>
        <v/>
      </c>
      <c r="G1460" s="895"/>
      <c r="Z1460" s="470" t="s">
        <v>979</v>
      </c>
    </row>
    <row r="1461" spans="1:28" s="461" customFormat="1" ht="14.65" hidden="1" customHeight="1" x14ac:dyDescent="0.25">
      <c r="A1461" s="478"/>
      <c r="B1461" s="958"/>
      <c r="C1461" s="959"/>
      <c r="D1461" s="479"/>
      <c r="E1461" s="958"/>
      <c r="F1461" s="960"/>
      <c r="G1461" s="961"/>
      <c r="Z1461" s="472" t="s">
        <v>999</v>
      </c>
      <c r="AA1461" s="462"/>
      <c r="AB1461" s="462"/>
    </row>
    <row r="1462" spans="1:28" s="461" customFormat="1" ht="14.65" hidden="1" customHeight="1" x14ac:dyDescent="0.25">
      <c r="A1462" s="478"/>
      <c r="B1462" s="880"/>
      <c r="C1462" s="881"/>
      <c r="D1462" s="479"/>
      <c r="E1462" s="880"/>
      <c r="F1462" s="882"/>
      <c r="G1462" s="883"/>
      <c r="Z1462" s="472" t="s">
        <v>999</v>
      </c>
      <c r="AA1462" s="462"/>
      <c r="AB1462" s="462"/>
    </row>
    <row r="1463" spans="1:28" s="461" customFormat="1" ht="14.65" hidden="1" customHeight="1" thickBot="1" x14ac:dyDescent="0.3">
      <c r="A1463" s="480"/>
      <c r="B1463" s="884"/>
      <c r="C1463" s="885"/>
      <c r="D1463" s="481"/>
      <c r="E1463" s="884"/>
      <c r="F1463" s="886"/>
      <c r="G1463" s="887"/>
      <c r="Z1463" s="472" t="s">
        <v>999</v>
      </c>
      <c r="AA1463" s="462"/>
      <c r="AB1463" s="462"/>
    </row>
    <row r="1464" spans="1:28" ht="75" customHeight="1" thickBot="1" x14ac:dyDescent="0.3">
      <c r="A1464" s="888" t="s">
        <v>1037</v>
      </c>
      <c r="B1464" s="889"/>
      <c r="C1464" s="889"/>
      <c r="D1464" s="889"/>
      <c r="E1464" s="889"/>
      <c r="F1464" s="889"/>
      <c r="G1464" s="890"/>
      <c r="Z1464" s="470" t="s">
        <v>979</v>
      </c>
    </row>
    <row r="1465" spans="1:28" ht="14.1" customHeight="1" thickBot="1" x14ac:dyDescent="0.3">
      <c r="A1465" s="728"/>
      <c r="G1465" s="729"/>
      <c r="H1465" s="482" t="s">
        <v>979</v>
      </c>
      <c r="Z1465" s="470" t="s">
        <v>979</v>
      </c>
    </row>
    <row r="1466" spans="1:28" ht="15" customHeight="1" x14ac:dyDescent="0.25">
      <c r="A1466" s="963" t="s">
        <v>1144</v>
      </c>
      <c r="B1466" s="964"/>
      <c r="C1466" s="964"/>
      <c r="D1466" s="964"/>
      <c r="E1466" s="964"/>
      <c r="F1466" s="964"/>
      <c r="G1466" s="965"/>
      <c r="Z1466" s="470" t="s">
        <v>979</v>
      </c>
    </row>
    <row r="1467" spans="1:28" ht="15" customHeight="1" thickBot="1" x14ac:dyDescent="0.3">
      <c r="A1467" s="507" t="s">
        <v>931</v>
      </c>
      <c r="B1467" s="966" t="s">
        <v>252</v>
      </c>
      <c r="C1467" s="967"/>
      <c r="D1467" s="508" t="s">
        <v>280</v>
      </c>
      <c r="E1467" s="509" t="s">
        <v>1055</v>
      </c>
      <c r="F1467" s="966" t="s">
        <v>1056</v>
      </c>
      <c r="G1467" s="968"/>
      <c r="Z1467" s="470" t="s">
        <v>979</v>
      </c>
    </row>
    <row r="1468" spans="1:28" ht="15" customHeight="1" x14ac:dyDescent="0.25">
      <c r="A1468" s="510" t="s">
        <v>135</v>
      </c>
      <c r="B1468" s="896" t="s">
        <v>925</v>
      </c>
      <c r="C1468" s="897"/>
      <c r="D1468" s="511" t="str">
        <f>'Audit Scope &amp; Compliance'!AF14</f>
        <v>N</v>
      </c>
      <c r="E1468" s="512" t="str">
        <f>'Audit Scope &amp; Compliance'!AJ14</f>
        <v/>
      </c>
      <c r="F1468" s="896" t="str">
        <f>'Audit Scope &amp; Compliance'!AK14</f>
        <v/>
      </c>
      <c r="G1468" s="899"/>
      <c r="Z1468" s="470" t="s">
        <v>979</v>
      </c>
    </row>
    <row r="1469" spans="1:28" ht="15" customHeight="1" x14ac:dyDescent="0.25">
      <c r="A1469" s="478" t="s">
        <v>136</v>
      </c>
      <c r="B1469" s="880" t="s">
        <v>926</v>
      </c>
      <c r="C1469" s="891"/>
      <c r="D1469" s="519" t="str">
        <f>'Audit Scope &amp; Compliance'!AF27</f>
        <v>N</v>
      </c>
      <c r="E1469" s="520" t="str">
        <f>'Audit Scope &amp; Compliance'!AJ27</f>
        <v/>
      </c>
      <c r="F1469" s="880" t="str">
        <f>'Audit Scope &amp; Compliance'!AK27</f>
        <v/>
      </c>
      <c r="G1469" s="892"/>
      <c r="Z1469" s="470" t="s">
        <v>979</v>
      </c>
    </row>
    <row r="1470" spans="1:28" ht="15" customHeight="1" x14ac:dyDescent="0.25">
      <c r="A1470" s="478" t="s">
        <v>308</v>
      </c>
      <c r="B1470" s="880" t="s">
        <v>1036</v>
      </c>
      <c r="C1470" s="891"/>
      <c r="D1470" s="519" t="str">
        <f>'Audit Scope &amp; Compliance'!AF88</f>
        <v>N</v>
      </c>
      <c r="E1470" s="520" t="str">
        <f>'Audit Scope &amp; Compliance'!AJ88</f>
        <v/>
      </c>
      <c r="F1470" s="880" t="str">
        <f>'Audit Scope &amp; Compliance'!AK88</f>
        <v/>
      </c>
      <c r="G1470" s="892"/>
      <c r="Z1470" s="470" t="s">
        <v>979</v>
      </c>
    </row>
    <row r="1471" spans="1:28" ht="15" customHeight="1" x14ac:dyDescent="0.25">
      <c r="A1471" s="478" t="s">
        <v>306</v>
      </c>
      <c r="B1471" s="880" t="s">
        <v>927</v>
      </c>
      <c r="C1471" s="891"/>
      <c r="D1471" s="519" t="str">
        <f>'Audit Scope &amp; Compliance'!AF98</f>
        <v>N</v>
      </c>
      <c r="E1471" s="520" t="str">
        <f>'Audit Scope &amp; Compliance'!AJ98</f>
        <v/>
      </c>
      <c r="F1471" s="880" t="str">
        <f>'Audit Scope &amp; Compliance'!AK98</f>
        <v/>
      </c>
      <c r="G1471" s="892"/>
      <c r="Z1471" s="470" t="s">
        <v>979</v>
      </c>
    </row>
    <row r="1472" spans="1:28" ht="15" customHeight="1" x14ac:dyDescent="0.25">
      <c r="A1472" s="478" t="s">
        <v>137</v>
      </c>
      <c r="B1472" s="880" t="s">
        <v>924</v>
      </c>
      <c r="C1472" s="891"/>
      <c r="D1472" s="519" t="str">
        <f>'Audit Scope &amp; Compliance'!AF36</f>
        <v>N</v>
      </c>
      <c r="E1472" s="520" t="str">
        <f>'Audit Scope &amp; Compliance'!AJ36</f>
        <v/>
      </c>
      <c r="F1472" s="880" t="str">
        <f>'Audit Scope &amp; Compliance'!AK36</f>
        <v/>
      </c>
      <c r="G1472" s="892"/>
      <c r="Z1472" s="470" t="s">
        <v>979</v>
      </c>
    </row>
    <row r="1473" spans="1:26" ht="15" customHeight="1" x14ac:dyDescent="0.25">
      <c r="A1473" s="478" t="s">
        <v>142</v>
      </c>
      <c r="B1473" s="880" t="s">
        <v>928</v>
      </c>
      <c r="C1473" s="891"/>
      <c r="D1473" s="519" t="str">
        <f>'Audit Scope &amp; Compliance'!AF107</f>
        <v>N</v>
      </c>
      <c r="E1473" s="520" t="str">
        <f>'Audit Scope &amp; Compliance'!AJ107</f>
        <v/>
      </c>
      <c r="F1473" s="880" t="str">
        <f>'Audit Scope &amp; Compliance'!AK107</f>
        <v/>
      </c>
      <c r="G1473" s="892"/>
      <c r="Z1473" s="470" t="s">
        <v>979</v>
      </c>
    </row>
    <row r="1474" spans="1:26" ht="15" customHeight="1" x14ac:dyDescent="0.25">
      <c r="A1474" s="478" t="s">
        <v>138</v>
      </c>
      <c r="B1474" s="880" t="s">
        <v>929</v>
      </c>
      <c r="C1474" s="891"/>
      <c r="D1474" s="519" t="str">
        <f>'Audit Scope &amp; Compliance'!AF47</f>
        <v>N</v>
      </c>
      <c r="E1474" s="520" t="str">
        <f>'Audit Scope &amp; Compliance'!AJ47</f>
        <v/>
      </c>
      <c r="F1474" s="880" t="str">
        <f>'Audit Scope &amp; Compliance'!AK47</f>
        <v/>
      </c>
      <c r="G1474" s="892"/>
      <c r="Z1474" s="470" t="s">
        <v>979</v>
      </c>
    </row>
    <row r="1475" spans="1:26" ht="15" customHeight="1" x14ac:dyDescent="0.25">
      <c r="A1475" s="478" t="s">
        <v>139</v>
      </c>
      <c r="B1475" s="880" t="s">
        <v>930</v>
      </c>
      <c r="C1475" s="891"/>
      <c r="D1475" s="519" t="str">
        <f>'Audit Scope &amp; Compliance'!AF58</f>
        <v>N</v>
      </c>
      <c r="E1475" s="520" t="str">
        <f>'Audit Scope &amp; Compliance'!AJ58</f>
        <v/>
      </c>
      <c r="F1475" s="880" t="str">
        <f>'Audit Scope &amp; Compliance'!AK58</f>
        <v/>
      </c>
      <c r="G1475" s="892"/>
      <c r="Z1475" s="470" t="s">
        <v>979</v>
      </c>
    </row>
    <row r="1476" spans="1:26" ht="15" customHeight="1" x14ac:dyDescent="0.25">
      <c r="A1476" s="478" t="s">
        <v>141</v>
      </c>
      <c r="B1476" s="880" t="s">
        <v>934</v>
      </c>
      <c r="C1476" s="891"/>
      <c r="D1476" s="519" t="str">
        <f>'Audit Scope &amp; Compliance'!AF120</f>
        <v>N</v>
      </c>
      <c r="E1476" s="520" t="str">
        <f>'Audit Scope &amp; Compliance'!AJ120</f>
        <v/>
      </c>
      <c r="F1476" s="880" t="str">
        <f>'Audit Scope &amp; Compliance'!AK120</f>
        <v/>
      </c>
      <c r="G1476" s="892"/>
      <c r="Z1476" s="470" t="s">
        <v>979</v>
      </c>
    </row>
    <row r="1477" spans="1:26" ht="15" customHeight="1" thickBot="1" x14ac:dyDescent="0.3">
      <c r="A1477" s="513" t="s">
        <v>140</v>
      </c>
      <c r="B1477" s="893" t="s">
        <v>887</v>
      </c>
      <c r="C1477" s="894"/>
      <c r="D1477" s="521" t="str">
        <f>'Audit Scope &amp; Compliance'!AF73</f>
        <v>N</v>
      </c>
      <c r="E1477" s="522" t="str">
        <f>'Audit Scope &amp; Compliance'!AJ73</f>
        <v/>
      </c>
      <c r="F1477" s="893" t="str">
        <f>'Audit Scope &amp; Compliance'!AK73</f>
        <v/>
      </c>
      <c r="G1477" s="895"/>
      <c r="Z1477" s="470" t="s">
        <v>979</v>
      </c>
    </row>
    <row r="1478" spans="1:26" ht="14.1" hidden="1" customHeight="1" x14ac:dyDescent="0.25">
      <c r="A1478" s="478"/>
      <c r="B1478" s="896"/>
      <c r="C1478" s="897"/>
      <c r="D1478" s="479"/>
      <c r="E1478" s="896"/>
      <c r="F1478" s="898"/>
      <c r="G1478" s="899"/>
      <c r="Z1478" s="472" t="s">
        <v>999</v>
      </c>
    </row>
    <row r="1479" spans="1:26" ht="14.1" hidden="1" customHeight="1" x14ac:dyDescent="0.25">
      <c r="A1479" s="478"/>
      <c r="B1479" s="880"/>
      <c r="C1479" s="881"/>
      <c r="D1479" s="479"/>
      <c r="E1479" s="880"/>
      <c r="F1479" s="882"/>
      <c r="G1479" s="883"/>
      <c r="H1479" s="482"/>
      <c r="Z1479" s="472" t="s">
        <v>999</v>
      </c>
    </row>
    <row r="1480" spans="1:26" ht="15" hidden="1" customHeight="1" thickBot="1" x14ac:dyDescent="0.3">
      <c r="A1480" s="480"/>
      <c r="B1480" s="884"/>
      <c r="C1480" s="885"/>
      <c r="D1480" s="481"/>
      <c r="E1480" s="884"/>
      <c r="F1480" s="886"/>
      <c r="G1480" s="887"/>
      <c r="H1480" s="482"/>
      <c r="Z1480" s="472" t="s">
        <v>999</v>
      </c>
    </row>
    <row r="1481" spans="1:26" ht="61.9" customHeight="1" thickBot="1" x14ac:dyDescent="0.3">
      <c r="A1481" s="888" t="s">
        <v>1037</v>
      </c>
      <c r="B1481" s="889"/>
      <c r="C1481" s="889"/>
      <c r="D1481" s="889"/>
      <c r="E1481" s="889"/>
      <c r="F1481" s="889"/>
      <c r="G1481" s="890"/>
      <c r="H1481" s="482"/>
      <c r="Z1481" s="470" t="s">
        <v>979</v>
      </c>
    </row>
    <row r="1482" spans="1:26" ht="15" customHeight="1" thickBot="1" x14ac:dyDescent="0.3">
      <c r="A1482" s="728"/>
      <c r="H1482" s="482"/>
      <c r="Z1482" s="470" t="s">
        <v>979</v>
      </c>
    </row>
    <row r="1483" spans="1:26" ht="15" customHeight="1" x14ac:dyDescent="0.25">
      <c r="A1483" s="955" t="s">
        <v>128</v>
      </c>
      <c r="B1483" s="956"/>
      <c r="C1483" s="956"/>
      <c r="D1483" s="956"/>
      <c r="E1483" s="956"/>
      <c r="F1483" s="956"/>
      <c r="G1483" s="957"/>
      <c r="H1483" s="482" t="s">
        <v>979</v>
      </c>
      <c r="Z1483" s="470" t="s">
        <v>979</v>
      </c>
    </row>
    <row r="1484" spans="1:26" ht="33.75" customHeight="1" x14ac:dyDescent="0.25">
      <c r="A1484" s="943" t="str">
        <f>Coversheet!B24</f>
        <v>Corporate Senior Management OrgChart (with names)</v>
      </c>
      <c r="B1484" s="944"/>
      <c r="C1484" s="945"/>
      <c r="D1484" s="946" t="str">
        <f>IF(Coversheet!D24&lt;&gt;"",Coversheet!D24,"")</f>
        <v/>
      </c>
      <c r="E1484" s="947"/>
      <c r="F1484" s="947"/>
      <c r="G1484" s="948"/>
      <c r="H1484" s="482" t="s">
        <v>979</v>
      </c>
      <c r="Z1484" s="470" t="s">
        <v>979</v>
      </c>
    </row>
    <row r="1485" spans="1:26" ht="33.75" customHeight="1" x14ac:dyDescent="0.25">
      <c r="A1485" s="943" t="str">
        <f>Coversheet!B25</f>
        <v>Site OrgChart (with names), unless in Corporate OrgChart</v>
      </c>
      <c r="B1485" s="944"/>
      <c r="C1485" s="945"/>
      <c r="D1485" s="946" t="str">
        <f>IF(Coversheet!D25&lt;&gt;"",Coversheet!D25,"")</f>
        <v/>
      </c>
      <c r="E1485" s="947"/>
      <c r="F1485" s="947"/>
      <c r="G1485" s="948"/>
      <c r="H1485" s="482" t="s">
        <v>979</v>
      </c>
      <c r="Z1485" s="470" t="s">
        <v>979</v>
      </c>
    </row>
    <row r="1486" spans="1:26" ht="33.75" customHeight="1" thickBot="1" x14ac:dyDescent="0.3">
      <c r="A1486" s="949" t="str">
        <f>Coversheet!B26</f>
        <v>Site Quality Management OrgChart (with names), unless in Site OrgChart</v>
      </c>
      <c r="B1486" s="950"/>
      <c r="C1486" s="951"/>
      <c r="D1486" s="952" t="str">
        <f>IF(Coversheet!D26&lt;&gt;"",Coversheet!D26,"")</f>
        <v/>
      </c>
      <c r="E1486" s="953"/>
      <c r="F1486" s="953"/>
      <c r="G1486" s="954"/>
      <c r="H1486" s="482" t="s">
        <v>979</v>
      </c>
      <c r="Z1486" s="470" t="s">
        <v>979</v>
      </c>
    </row>
    <row r="1487" spans="1:26" ht="14.1" customHeight="1" thickBot="1" x14ac:dyDescent="0.3">
      <c r="A1487" s="514"/>
      <c r="B1487" s="592"/>
      <c r="C1487" s="592"/>
      <c r="D1487" s="515"/>
      <c r="E1487" s="515"/>
      <c r="F1487" s="515"/>
      <c r="G1487" s="515"/>
      <c r="Z1487" s="470" t="s">
        <v>979</v>
      </c>
    </row>
    <row r="1488" spans="1:26" ht="15" customHeight="1" x14ac:dyDescent="0.25">
      <c r="A1488" s="902" t="s">
        <v>1038</v>
      </c>
      <c r="B1488" s="903"/>
      <c r="C1488" s="903"/>
      <c r="D1488" s="903"/>
      <c r="E1488" s="903"/>
      <c r="F1488" s="903"/>
      <c r="G1488" s="914"/>
      <c r="Z1488" s="470" t="s">
        <v>979</v>
      </c>
    </row>
    <row r="1489" spans="1:26" ht="17.100000000000001" customHeight="1" thickBot="1" x14ac:dyDescent="0.3">
      <c r="A1489" s="502"/>
      <c r="B1489" s="915" t="s">
        <v>1024</v>
      </c>
      <c r="C1489" s="916"/>
      <c r="D1489" s="917" t="s">
        <v>933</v>
      </c>
      <c r="E1489" s="918"/>
      <c r="F1489" s="918"/>
      <c r="G1489" s="919"/>
      <c r="Z1489" s="470" t="s">
        <v>979</v>
      </c>
    </row>
    <row r="1490" spans="1:26" ht="17.100000000000001" customHeight="1" x14ac:dyDescent="0.25">
      <c r="A1490" s="502"/>
      <c r="B1490" s="920" t="s">
        <v>1039</v>
      </c>
      <c r="C1490" s="921"/>
      <c r="D1490" s="921"/>
      <c r="E1490" s="921"/>
      <c r="F1490" s="921"/>
      <c r="G1490" s="922"/>
      <c r="Z1490" s="470" t="s">
        <v>979</v>
      </c>
    </row>
    <row r="1491" spans="1:26" ht="17.100000000000001" customHeight="1" x14ac:dyDescent="0.25">
      <c r="A1491" s="502"/>
      <c r="B1491" s="923"/>
      <c r="C1491" s="924"/>
      <c r="D1491" s="516" t="s">
        <v>1040</v>
      </c>
      <c r="E1491" s="516" t="s">
        <v>1041</v>
      </c>
      <c r="F1491" s="925" t="s">
        <v>1042</v>
      </c>
      <c r="G1491" s="926"/>
      <c r="Z1491" s="470" t="s">
        <v>979</v>
      </c>
    </row>
    <row r="1492" spans="1:26" ht="17.100000000000001" customHeight="1" x14ac:dyDescent="0.25">
      <c r="A1492" s="502"/>
      <c r="B1492" s="910" t="s">
        <v>89</v>
      </c>
      <c r="C1492" s="911"/>
      <c r="D1492" s="517">
        <f>CAP!$P$7-CAP!$P$5</f>
        <v>0</v>
      </c>
      <c r="E1492" s="517">
        <f>SUM(E1493:E1495)</f>
        <v>0</v>
      </c>
      <c r="F1492" s="912" t="str">
        <f>IF(D1492&gt;0,E1492/D1492,"n/a")</f>
        <v>n/a</v>
      </c>
      <c r="G1492" s="913"/>
      <c r="Z1492" s="470" t="s">
        <v>979</v>
      </c>
    </row>
    <row r="1493" spans="1:26" ht="17.100000000000001" customHeight="1" x14ac:dyDescent="0.25">
      <c r="A1493" s="502"/>
      <c r="B1493" s="910" t="s">
        <v>1025</v>
      </c>
      <c r="C1493" s="911"/>
      <c r="D1493" s="711">
        <f>CAP!$F$2-CAP!$T$3</f>
        <v>0</v>
      </c>
      <c r="E1493" s="517">
        <f>CAP!$Q$3</f>
        <v>0</v>
      </c>
      <c r="F1493" s="912" t="str">
        <f t="shared" ref="F1493:F1495" si="59">IF(D1493&gt;0,E1493/D1493,"n/a")</f>
        <v>n/a</v>
      </c>
      <c r="G1493" s="913"/>
      <c r="Z1493" s="470" t="s">
        <v>979</v>
      </c>
    </row>
    <row r="1494" spans="1:26" ht="17.100000000000001" customHeight="1" x14ac:dyDescent="0.25">
      <c r="A1494" s="502"/>
      <c r="B1494" s="910" t="s">
        <v>1026</v>
      </c>
      <c r="C1494" s="911"/>
      <c r="D1494" s="711">
        <f>CAP!$F$3-CAP!$U$3</f>
        <v>0</v>
      </c>
      <c r="E1494" s="517">
        <f>CAP!$R$3</f>
        <v>0</v>
      </c>
      <c r="F1494" s="912" t="str">
        <f t="shared" si="59"/>
        <v>n/a</v>
      </c>
      <c r="G1494" s="913"/>
      <c r="Z1494" s="470" t="s">
        <v>979</v>
      </c>
    </row>
    <row r="1495" spans="1:26" ht="17.100000000000001" customHeight="1" thickBot="1" x14ac:dyDescent="0.3">
      <c r="A1495" s="503"/>
      <c r="B1495" s="906" t="s">
        <v>1027</v>
      </c>
      <c r="C1495" s="907"/>
      <c r="D1495" s="712">
        <f>CAP!$F$4+CAP!$F$5-CAP!$V$3</f>
        <v>0</v>
      </c>
      <c r="E1495" s="518">
        <f>CAP!$S$3</f>
        <v>0</v>
      </c>
      <c r="F1495" s="908" t="str">
        <f t="shared" si="59"/>
        <v>n/a</v>
      </c>
      <c r="G1495" s="909"/>
      <c r="Z1495" s="470" t="s">
        <v>979</v>
      </c>
    </row>
    <row r="1496" spans="1:26" ht="14.65" customHeight="1" thickBot="1" x14ac:dyDescent="0.3">
      <c r="Z1496" s="483" t="s">
        <v>979</v>
      </c>
    </row>
    <row r="1497" spans="1:26" ht="14.65" customHeight="1" x14ac:dyDescent="0.25">
      <c r="A1497" s="902" t="s">
        <v>1129</v>
      </c>
      <c r="B1497" s="903"/>
      <c r="C1497" s="903"/>
      <c r="D1497" s="903"/>
      <c r="E1497" s="903"/>
      <c r="F1497" s="904" t="s">
        <v>1128</v>
      </c>
      <c r="G1497" s="905"/>
      <c r="Z1497" s="483" t="s">
        <v>979</v>
      </c>
    </row>
    <row r="1498" spans="1:26" ht="14.1" customHeight="1" x14ac:dyDescent="0.25">
      <c r="A1498" s="900"/>
      <c r="B1498" s="927" t="s">
        <v>1115</v>
      </c>
      <c r="C1498" s="928"/>
      <c r="D1498" s="928"/>
      <c r="E1498" s="929"/>
      <c r="F1498" s="930" t="str">
        <f>IF(ISBLANK(Coversheet!D123),"",Coversheet!D123)</f>
        <v/>
      </c>
      <c r="G1498" s="931"/>
      <c r="Z1498" s="483" t="s">
        <v>979</v>
      </c>
    </row>
    <row r="1499" spans="1:26" ht="14.1" customHeight="1" thickBot="1" x14ac:dyDescent="0.3">
      <c r="A1499" s="900"/>
      <c r="B1499" s="915" t="s">
        <v>1116</v>
      </c>
      <c r="C1499" s="932"/>
      <c r="D1499" s="932"/>
      <c r="E1499" s="933"/>
      <c r="F1499" s="934" t="str">
        <f>IF(ISBLANK(Coversheet!D124),"",Coversheet!D124)</f>
        <v/>
      </c>
      <c r="G1499" s="935"/>
      <c r="Z1499" s="483" t="s">
        <v>979</v>
      </c>
    </row>
    <row r="1500" spans="1:26" ht="14.1" customHeight="1" x14ac:dyDescent="0.25">
      <c r="A1500" s="900"/>
      <c r="B1500" s="936" t="s">
        <v>1117</v>
      </c>
      <c r="C1500" s="937"/>
      <c r="D1500" s="937"/>
      <c r="E1500" s="938"/>
      <c r="F1500" s="939" t="str">
        <f>IF(ISBLANK(Coversheet!D125),"",Coversheet!D125)</f>
        <v>On-site</v>
      </c>
      <c r="G1500" s="940"/>
      <c r="Z1500" s="483" t="s">
        <v>979</v>
      </c>
    </row>
    <row r="1501" spans="1:26" ht="14.1" customHeight="1" thickBot="1" x14ac:dyDescent="0.3">
      <c r="A1501" s="900"/>
      <c r="B1501" s="915" t="s">
        <v>1118</v>
      </c>
      <c r="C1501" s="932"/>
      <c r="D1501" s="932"/>
      <c r="E1501" s="933"/>
      <c r="F1501" s="934" t="str">
        <f>IF(ISBLANK(Coversheet!D126),"",Coversheet!D126)</f>
        <v/>
      </c>
      <c r="G1501" s="935"/>
      <c r="Z1501" s="483" t="s">
        <v>979</v>
      </c>
    </row>
    <row r="1502" spans="1:26" ht="14.1" customHeight="1" x14ac:dyDescent="0.25">
      <c r="A1502" s="900"/>
      <c r="B1502" s="936" t="s">
        <v>1114</v>
      </c>
      <c r="C1502" s="937"/>
      <c r="D1502" s="937"/>
      <c r="E1502" s="938"/>
      <c r="F1502" s="939" t="str">
        <f>IF(ISBLANK(Coversheet!D127),"",Coversheet!D127)</f>
        <v/>
      </c>
      <c r="G1502" s="940"/>
      <c r="Z1502" s="483" t="s">
        <v>979</v>
      </c>
    </row>
    <row r="1503" spans="1:26" ht="14.1" customHeight="1" x14ac:dyDescent="0.25">
      <c r="A1503" s="900"/>
      <c r="B1503" s="927" t="s">
        <v>1106</v>
      </c>
      <c r="C1503" s="928"/>
      <c r="D1503" s="928"/>
      <c r="E1503" s="929"/>
      <c r="F1503" s="941" t="str">
        <f>IF(ISBLANK(Coversheet!D128),"",Coversheet!D128)</f>
        <v/>
      </c>
      <c r="G1503" s="942"/>
      <c r="Z1503" s="483" t="s">
        <v>979</v>
      </c>
    </row>
    <row r="1504" spans="1:26" ht="30" customHeight="1" thickBot="1" x14ac:dyDescent="0.3">
      <c r="A1504" s="901"/>
      <c r="B1504" s="915" t="s">
        <v>1142</v>
      </c>
      <c r="C1504" s="932"/>
      <c r="D1504" s="932"/>
      <c r="E1504" s="933"/>
      <c r="F1504" s="934" t="str">
        <f>IF(ISBLANK(Coversheet!D129),"",Coversheet!D129)</f>
        <v/>
      </c>
      <c r="G1504" s="935"/>
      <c r="Z1504" s="483" t="s">
        <v>979</v>
      </c>
    </row>
    <row r="1505" spans="1:52" s="469" customFormat="1" ht="57" customHeight="1" thickBot="1" x14ac:dyDescent="0.3">
      <c r="A1505" s="1092" t="s">
        <v>1143</v>
      </c>
      <c r="B1505" s="1093"/>
      <c r="C1505" s="1093"/>
      <c r="D1505" s="1093"/>
      <c r="E1505" s="1093"/>
      <c r="F1505" s="1093"/>
      <c r="G1505" s="1094"/>
      <c r="H1505" s="471"/>
      <c r="I1505" s="471"/>
      <c r="J1505" s="471"/>
      <c r="K1505" s="471"/>
      <c r="L1505" s="471"/>
      <c r="M1505" s="471"/>
      <c r="N1505" s="471"/>
      <c r="O1505" s="471"/>
      <c r="P1505" s="471"/>
      <c r="Q1505" s="471"/>
      <c r="R1505" s="471"/>
      <c r="S1505" s="471"/>
      <c r="T1505" s="471"/>
      <c r="U1505" s="471"/>
      <c r="V1505" s="471"/>
      <c r="W1505" s="471"/>
      <c r="X1505" s="471"/>
      <c r="Y1505" s="471"/>
      <c r="Z1505" s="483" t="s">
        <v>979</v>
      </c>
      <c r="AA1505" s="471"/>
      <c r="AB1505" s="471"/>
      <c r="AC1505" s="471"/>
      <c r="AD1505" s="471"/>
      <c r="AE1505" s="471"/>
      <c r="AF1505" s="471"/>
      <c r="AG1505" s="471"/>
      <c r="AH1505" s="471"/>
      <c r="AI1505" s="471"/>
      <c r="AJ1505" s="471"/>
      <c r="AK1505" s="471"/>
      <c r="AL1505" s="471"/>
      <c r="AM1505" s="471"/>
      <c r="AN1505" s="471"/>
      <c r="AO1505" s="471"/>
      <c r="AP1505" s="471"/>
      <c r="AQ1505" s="471"/>
      <c r="AR1505" s="471"/>
      <c r="AS1505" s="471"/>
      <c r="AT1505" s="471"/>
      <c r="AU1505" s="471"/>
      <c r="AV1505" s="471"/>
      <c r="AW1505" s="471"/>
      <c r="AX1505" s="471"/>
      <c r="AY1505" s="471"/>
      <c r="AZ1505" s="471"/>
    </row>
  </sheetData>
  <sheetProtection algorithmName="SHA-512" hashValue="d1C01grXFcF7OjHGypZwI4UHAJixc6BIj5S/ya04LDXgpjEpP48O5i83oFGL7I0II5edmvNaIpl/R997lPYoxw==" saltValue="DvPfm0CRaltcjcuPTCUaOA==" spinCount="100000" sheet="1" objects="1" scenarios="1" formatCells="0" formatColumns="0" formatRows="0" insertHyperlinks="0" autoFilter="0"/>
  <autoFilter ref="A1:Z1495" xr:uid="{6DF8C174-3845-4353-949E-62339BA4AF3A}">
    <filterColumn colId="0" showButton="0"/>
    <filterColumn colId="1" showButton="0"/>
    <filterColumn colId="2" showButton="0"/>
    <filterColumn colId="3" showButton="0"/>
    <filterColumn colId="4" showButton="0"/>
    <filterColumn colId="5" showButton="0"/>
    <filterColumn colId="25">
      <filters>
        <filter val="Show"/>
      </filters>
    </filterColumn>
  </autoFilter>
  <mergeCells count="1899">
    <mergeCell ref="BA1:BA3"/>
    <mergeCell ref="A1505:G1505"/>
    <mergeCell ref="A1:G1"/>
    <mergeCell ref="A2:G2"/>
    <mergeCell ref="A3:G3"/>
    <mergeCell ref="A5:C5"/>
    <mergeCell ref="D5:G5"/>
    <mergeCell ref="A6:C6"/>
    <mergeCell ref="D6:G6"/>
    <mergeCell ref="D17:G17"/>
    <mergeCell ref="B18:C18"/>
    <mergeCell ref="D18:G18"/>
    <mergeCell ref="B19:C19"/>
    <mergeCell ref="D19:G19"/>
    <mergeCell ref="B20:C20"/>
    <mergeCell ref="D20:G20"/>
    <mergeCell ref="A13:A21"/>
    <mergeCell ref="B13:C13"/>
    <mergeCell ref="D13:G13"/>
    <mergeCell ref="B14:C14"/>
    <mergeCell ref="D14:G14"/>
    <mergeCell ref="B15:C15"/>
    <mergeCell ref="D15:G15"/>
    <mergeCell ref="B16:C16"/>
    <mergeCell ref="D16:G16"/>
    <mergeCell ref="B17:C17"/>
    <mergeCell ref="A8:A11"/>
    <mergeCell ref="B8:C8"/>
    <mergeCell ref="D8:G8"/>
    <mergeCell ref="B9:C9"/>
    <mergeCell ref="D9:G9"/>
    <mergeCell ref="B10:C10"/>
    <mergeCell ref="D10:G10"/>
    <mergeCell ref="B11:C11"/>
    <mergeCell ref="B36:C36"/>
    <mergeCell ref="D36:G36"/>
    <mergeCell ref="A30:A33"/>
    <mergeCell ref="B30:C30"/>
    <mergeCell ref="D30:G30"/>
    <mergeCell ref="B31:C31"/>
    <mergeCell ref="D31:G31"/>
    <mergeCell ref="B32:C32"/>
    <mergeCell ref="D32:G32"/>
    <mergeCell ref="B33:C33"/>
    <mergeCell ref="A35:A38"/>
    <mergeCell ref="B21:C21"/>
    <mergeCell ref="D21:G21"/>
    <mergeCell ref="A27:C27"/>
    <mergeCell ref="D27:G27"/>
    <mergeCell ref="A28:C28"/>
    <mergeCell ref="D28:G28"/>
    <mergeCell ref="D11:G11"/>
    <mergeCell ref="A29:C29"/>
    <mergeCell ref="D29:G29"/>
    <mergeCell ref="A26:C26"/>
    <mergeCell ref="D33:G33"/>
    <mergeCell ref="A34:C34"/>
    <mergeCell ref="D34:G34"/>
    <mergeCell ref="B35:C35"/>
    <mergeCell ref="D35:G35"/>
    <mergeCell ref="B104:C104"/>
    <mergeCell ref="D104:G104"/>
    <mergeCell ref="B105:C105"/>
    <mergeCell ref="D105:G105"/>
    <mergeCell ref="B106:C106"/>
    <mergeCell ref="D106:G106"/>
    <mergeCell ref="B43:C43"/>
    <mergeCell ref="D43:G43"/>
    <mergeCell ref="A101:G101"/>
    <mergeCell ref="A102:G102"/>
    <mergeCell ref="B103:C103"/>
    <mergeCell ref="D103:G103"/>
    <mergeCell ref="B41:C41"/>
    <mergeCell ref="D41:G41"/>
    <mergeCell ref="B42:C42"/>
    <mergeCell ref="D42:G42"/>
    <mergeCell ref="B37:C37"/>
    <mergeCell ref="D37:G37"/>
    <mergeCell ref="B38:C38"/>
    <mergeCell ref="D38:G38"/>
    <mergeCell ref="A39:C39"/>
    <mergeCell ref="D39:G39"/>
    <mergeCell ref="B40:C40"/>
    <mergeCell ref="D40:G40"/>
    <mergeCell ref="B113:C113"/>
    <mergeCell ref="D113:G113"/>
    <mergeCell ref="B114:C114"/>
    <mergeCell ref="D114:G114"/>
    <mergeCell ref="B115:C115"/>
    <mergeCell ref="D115:G115"/>
    <mergeCell ref="B110:C110"/>
    <mergeCell ref="D110:G110"/>
    <mergeCell ref="B111:C111"/>
    <mergeCell ref="D111:G111"/>
    <mergeCell ref="B112:C112"/>
    <mergeCell ref="D112:G112"/>
    <mergeCell ref="B107:C107"/>
    <mergeCell ref="D107:G107"/>
    <mergeCell ref="B108:C108"/>
    <mergeCell ref="D108:G108"/>
    <mergeCell ref="B109:C109"/>
    <mergeCell ref="D109:G109"/>
    <mergeCell ref="B122:C122"/>
    <mergeCell ref="D122:G122"/>
    <mergeCell ref="B123:C123"/>
    <mergeCell ref="D123:G123"/>
    <mergeCell ref="B124:C124"/>
    <mergeCell ref="D124:G124"/>
    <mergeCell ref="B119:C119"/>
    <mergeCell ref="D119:G119"/>
    <mergeCell ref="B120:C120"/>
    <mergeCell ref="D120:G120"/>
    <mergeCell ref="B121:C121"/>
    <mergeCell ref="D121:G121"/>
    <mergeCell ref="B116:C116"/>
    <mergeCell ref="D116:G116"/>
    <mergeCell ref="B117:C117"/>
    <mergeCell ref="D117:G117"/>
    <mergeCell ref="B118:C118"/>
    <mergeCell ref="D118:G118"/>
    <mergeCell ref="B131:C131"/>
    <mergeCell ref="D131:G131"/>
    <mergeCell ref="B132:C132"/>
    <mergeCell ref="D132:G132"/>
    <mergeCell ref="B133:C133"/>
    <mergeCell ref="D133:G133"/>
    <mergeCell ref="B128:C128"/>
    <mergeCell ref="D128:G128"/>
    <mergeCell ref="B129:C129"/>
    <mergeCell ref="D129:G129"/>
    <mergeCell ref="B130:C130"/>
    <mergeCell ref="D130:G130"/>
    <mergeCell ref="B125:C125"/>
    <mergeCell ref="D125:G125"/>
    <mergeCell ref="B126:C126"/>
    <mergeCell ref="D126:G126"/>
    <mergeCell ref="B127:C127"/>
    <mergeCell ref="D127:G127"/>
    <mergeCell ref="B140:C140"/>
    <mergeCell ref="D140:G140"/>
    <mergeCell ref="B141:C141"/>
    <mergeCell ref="D141:G141"/>
    <mergeCell ref="B142:C142"/>
    <mergeCell ref="D142:G142"/>
    <mergeCell ref="B137:C137"/>
    <mergeCell ref="D137:G137"/>
    <mergeCell ref="B138:C138"/>
    <mergeCell ref="D138:G138"/>
    <mergeCell ref="B139:C139"/>
    <mergeCell ref="D139:G139"/>
    <mergeCell ref="B134:C134"/>
    <mergeCell ref="D134:G134"/>
    <mergeCell ref="B135:C135"/>
    <mergeCell ref="D135:G135"/>
    <mergeCell ref="B136:C136"/>
    <mergeCell ref="D136:G136"/>
    <mergeCell ref="B149:C149"/>
    <mergeCell ref="D149:G149"/>
    <mergeCell ref="A151:G151"/>
    <mergeCell ref="B152:C152"/>
    <mergeCell ref="D152:G152"/>
    <mergeCell ref="B153:C153"/>
    <mergeCell ref="D153:G153"/>
    <mergeCell ref="B146:C146"/>
    <mergeCell ref="D146:G146"/>
    <mergeCell ref="B147:C147"/>
    <mergeCell ref="D147:G147"/>
    <mergeCell ref="B148:C148"/>
    <mergeCell ref="D148:G148"/>
    <mergeCell ref="B143:C143"/>
    <mergeCell ref="D143:G143"/>
    <mergeCell ref="B144:C144"/>
    <mergeCell ref="D144:G144"/>
    <mergeCell ref="B145:C145"/>
    <mergeCell ref="D145:G145"/>
    <mergeCell ref="B206:C206"/>
    <mergeCell ref="D206:G206"/>
    <mergeCell ref="B207:C207"/>
    <mergeCell ref="D207:G207"/>
    <mergeCell ref="B208:C208"/>
    <mergeCell ref="D208:G208"/>
    <mergeCell ref="B203:C203"/>
    <mergeCell ref="D203:G203"/>
    <mergeCell ref="B204:C204"/>
    <mergeCell ref="D204:G204"/>
    <mergeCell ref="B205:C205"/>
    <mergeCell ref="D205:G205"/>
    <mergeCell ref="B154:C154"/>
    <mergeCell ref="D154:G154"/>
    <mergeCell ref="B155:C155"/>
    <mergeCell ref="D155:G155"/>
    <mergeCell ref="A201:G201"/>
    <mergeCell ref="A202:G202"/>
    <mergeCell ref="B215:C215"/>
    <mergeCell ref="D215:G215"/>
    <mergeCell ref="B216:C216"/>
    <mergeCell ref="D216:G216"/>
    <mergeCell ref="B217:C217"/>
    <mergeCell ref="D217:G217"/>
    <mergeCell ref="B212:C212"/>
    <mergeCell ref="D212:G212"/>
    <mergeCell ref="B213:C213"/>
    <mergeCell ref="D213:G213"/>
    <mergeCell ref="B214:C214"/>
    <mergeCell ref="D214:G214"/>
    <mergeCell ref="B209:C209"/>
    <mergeCell ref="D209:G209"/>
    <mergeCell ref="B210:C210"/>
    <mergeCell ref="D210:G210"/>
    <mergeCell ref="B211:C211"/>
    <mergeCell ref="D211:G211"/>
    <mergeCell ref="B224:C224"/>
    <mergeCell ref="D224:G224"/>
    <mergeCell ref="B225:C225"/>
    <mergeCell ref="D225:G225"/>
    <mergeCell ref="B226:C226"/>
    <mergeCell ref="D226:G226"/>
    <mergeCell ref="B221:C221"/>
    <mergeCell ref="D221:G221"/>
    <mergeCell ref="B222:C222"/>
    <mergeCell ref="D222:G222"/>
    <mergeCell ref="B223:C223"/>
    <mergeCell ref="D223:G223"/>
    <mergeCell ref="B218:C218"/>
    <mergeCell ref="D218:G218"/>
    <mergeCell ref="B219:C219"/>
    <mergeCell ref="D219:G219"/>
    <mergeCell ref="B220:C220"/>
    <mergeCell ref="D220:G220"/>
    <mergeCell ref="B233:C233"/>
    <mergeCell ref="D233:G233"/>
    <mergeCell ref="B234:C234"/>
    <mergeCell ref="D234:G234"/>
    <mergeCell ref="B235:C235"/>
    <mergeCell ref="D235:G235"/>
    <mergeCell ref="B230:C230"/>
    <mergeCell ref="D230:G230"/>
    <mergeCell ref="B231:C231"/>
    <mergeCell ref="D231:G231"/>
    <mergeCell ref="B232:C232"/>
    <mergeCell ref="D232:G232"/>
    <mergeCell ref="B227:C227"/>
    <mergeCell ref="D227:G227"/>
    <mergeCell ref="B228:C228"/>
    <mergeCell ref="D228:G228"/>
    <mergeCell ref="B229:C229"/>
    <mergeCell ref="D229:G229"/>
    <mergeCell ref="B242:C242"/>
    <mergeCell ref="D242:G242"/>
    <mergeCell ref="B243:C243"/>
    <mergeCell ref="D243:G243"/>
    <mergeCell ref="B244:C244"/>
    <mergeCell ref="D244:G244"/>
    <mergeCell ref="B239:C239"/>
    <mergeCell ref="D239:G239"/>
    <mergeCell ref="B240:C240"/>
    <mergeCell ref="D240:G240"/>
    <mergeCell ref="B241:C241"/>
    <mergeCell ref="D241:G241"/>
    <mergeCell ref="B236:C236"/>
    <mergeCell ref="D236:G236"/>
    <mergeCell ref="B237:C237"/>
    <mergeCell ref="D237:G237"/>
    <mergeCell ref="B238:C238"/>
    <mergeCell ref="D238:G238"/>
    <mergeCell ref="B253:C253"/>
    <mergeCell ref="D253:G253"/>
    <mergeCell ref="B254:C254"/>
    <mergeCell ref="D254:G254"/>
    <mergeCell ref="B255:C255"/>
    <mergeCell ref="D255:G255"/>
    <mergeCell ref="B248:C248"/>
    <mergeCell ref="D248:G248"/>
    <mergeCell ref="B249:C249"/>
    <mergeCell ref="D249:G249"/>
    <mergeCell ref="A251:G251"/>
    <mergeCell ref="B252:C252"/>
    <mergeCell ref="D252:G252"/>
    <mergeCell ref="B245:C245"/>
    <mergeCell ref="D245:G245"/>
    <mergeCell ref="B246:C246"/>
    <mergeCell ref="D246:G246"/>
    <mergeCell ref="B247:C247"/>
    <mergeCell ref="D247:G247"/>
    <mergeCell ref="B308:C308"/>
    <mergeCell ref="D308:G308"/>
    <mergeCell ref="B309:C309"/>
    <mergeCell ref="D309:G309"/>
    <mergeCell ref="B310:C310"/>
    <mergeCell ref="D310:G310"/>
    <mergeCell ref="B305:C305"/>
    <mergeCell ref="D305:G305"/>
    <mergeCell ref="B306:C306"/>
    <mergeCell ref="D306:G306"/>
    <mergeCell ref="B307:C307"/>
    <mergeCell ref="D307:G307"/>
    <mergeCell ref="A301:G301"/>
    <mergeCell ref="A302:G302"/>
    <mergeCell ref="B303:C303"/>
    <mergeCell ref="D303:G303"/>
    <mergeCell ref="B304:C304"/>
    <mergeCell ref="D304:G304"/>
    <mergeCell ref="B317:C317"/>
    <mergeCell ref="D317:G317"/>
    <mergeCell ref="B318:C318"/>
    <mergeCell ref="D318:G318"/>
    <mergeCell ref="B319:C319"/>
    <mergeCell ref="D319:G319"/>
    <mergeCell ref="B314:C314"/>
    <mergeCell ref="D314:G314"/>
    <mergeCell ref="B315:C315"/>
    <mergeCell ref="D315:G315"/>
    <mergeCell ref="B316:C316"/>
    <mergeCell ref="D316:G316"/>
    <mergeCell ref="B311:C311"/>
    <mergeCell ref="D311:G311"/>
    <mergeCell ref="B312:C312"/>
    <mergeCell ref="D312:G312"/>
    <mergeCell ref="B313:C313"/>
    <mergeCell ref="D313:G313"/>
    <mergeCell ref="B326:C326"/>
    <mergeCell ref="D326:G326"/>
    <mergeCell ref="B327:C327"/>
    <mergeCell ref="D327:G327"/>
    <mergeCell ref="B328:C328"/>
    <mergeCell ref="D328:G328"/>
    <mergeCell ref="B323:C323"/>
    <mergeCell ref="D323:G323"/>
    <mergeCell ref="B324:C324"/>
    <mergeCell ref="D324:G324"/>
    <mergeCell ref="B325:C325"/>
    <mergeCell ref="D325:G325"/>
    <mergeCell ref="B320:C320"/>
    <mergeCell ref="D320:G320"/>
    <mergeCell ref="B321:C321"/>
    <mergeCell ref="D321:G321"/>
    <mergeCell ref="B322:C322"/>
    <mergeCell ref="D322:G322"/>
    <mergeCell ref="B335:C335"/>
    <mergeCell ref="D335:G335"/>
    <mergeCell ref="B336:C336"/>
    <mergeCell ref="D336:G336"/>
    <mergeCell ref="B337:C337"/>
    <mergeCell ref="D337:G337"/>
    <mergeCell ref="B332:C332"/>
    <mergeCell ref="D332:G332"/>
    <mergeCell ref="B333:C333"/>
    <mergeCell ref="D333:G333"/>
    <mergeCell ref="B334:C334"/>
    <mergeCell ref="D334:G334"/>
    <mergeCell ref="B329:C329"/>
    <mergeCell ref="D329:G329"/>
    <mergeCell ref="B330:C330"/>
    <mergeCell ref="D330:G330"/>
    <mergeCell ref="B331:C331"/>
    <mergeCell ref="D331:G331"/>
    <mergeCell ref="B344:C344"/>
    <mergeCell ref="D344:G344"/>
    <mergeCell ref="B345:C345"/>
    <mergeCell ref="D345:G345"/>
    <mergeCell ref="B346:C346"/>
    <mergeCell ref="D346:G346"/>
    <mergeCell ref="B341:C341"/>
    <mergeCell ref="D341:G341"/>
    <mergeCell ref="B342:C342"/>
    <mergeCell ref="D342:G342"/>
    <mergeCell ref="B343:C343"/>
    <mergeCell ref="D343:G343"/>
    <mergeCell ref="B338:C338"/>
    <mergeCell ref="D338:G338"/>
    <mergeCell ref="B339:C339"/>
    <mergeCell ref="D339:G339"/>
    <mergeCell ref="B340:C340"/>
    <mergeCell ref="D340:G340"/>
    <mergeCell ref="B355:C355"/>
    <mergeCell ref="D355:G355"/>
    <mergeCell ref="A401:G401"/>
    <mergeCell ref="A402:G402"/>
    <mergeCell ref="B403:C403"/>
    <mergeCell ref="D403:G403"/>
    <mergeCell ref="A351:G351"/>
    <mergeCell ref="B352:C352"/>
    <mergeCell ref="D352:G352"/>
    <mergeCell ref="B353:C353"/>
    <mergeCell ref="D353:G353"/>
    <mergeCell ref="B354:C354"/>
    <mergeCell ref="D354:G354"/>
    <mergeCell ref="B347:C347"/>
    <mergeCell ref="D347:G347"/>
    <mergeCell ref="B348:C348"/>
    <mergeCell ref="D348:G348"/>
    <mergeCell ref="B349:C349"/>
    <mergeCell ref="D349:G349"/>
    <mergeCell ref="B410:C410"/>
    <mergeCell ref="D410:G410"/>
    <mergeCell ref="B411:C411"/>
    <mergeCell ref="D411:G411"/>
    <mergeCell ref="B412:C412"/>
    <mergeCell ref="D412:G412"/>
    <mergeCell ref="B407:C407"/>
    <mergeCell ref="D407:G407"/>
    <mergeCell ref="B408:C408"/>
    <mergeCell ref="D408:G408"/>
    <mergeCell ref="B409:C409"/>
    <mergeCell ref="D409:G409"/>
    <mergeCell ref="B404:C404"/>
    <mergeCell ref="D404:G404"/>
    <mergeCell ref="B405:C405"/>
    <mergeCell ref="D405:G405"/>
    <mergeCell ref="B406:C406"/>
    <mergeCell ref="D406:G406"/>
    <mergeCell ref="B419:C419"/>
    <mergeCell ref="D419:G419"/>
    <mergeCell ref="B420:C420"/>
    <mergeCell ref="D420:G420"/>
    <mergeCell ref="B421:C421"/>
    <mergeCell ref="D421:G421"/>
    <mergeCell ref="B416:C416"/>
    <mergeCell ref="D416:G416"/>
    <mergeCell ref="B417:C417"/>
    <mergeCell ref="D417:G417"/>
    <mergeCell ref="B418:C418"/>
    <mergeCell ref="D418:G418"/>
    <mergeCell ref="B413:C413"/>
    <mergeCell ref="D413:G413"/>
    <mergeCell ref="B414:C414"/>
    <mergeCell ref="D414:G414"/>
    <mergeCell ref="B415:C415"/>
    <mergeCell ref="D415:G415"/>
    <mergeCell ref="B428:C428"/>
    <mergeCell ref="D428:G428"/>
    <mergeCell ref="B429:C429"/>
    <mergeCell ref="D429:G429"/>
    <mergeCell ref="B430:C430"/>
    <mergeCell ref="D430:G430"/>
    <mergeCell ref="B425:C425"/>
    <mergeCell ref="D425:G425"/>
    <mergeCell ref="B426:C426"/>
    <mergeCell ref="D426:G426"/>
    <mergeCell ref="B427:C427"/>
    <mergeCell ref="D427:G427"/>
    <mergeCell ref="B422:C422"/>
    <mergeCell ref="D422:G422"/>
    <mergeCell ref="B423:C423"/>
    <mergeCell ref="D423:G423"/>
    <mergeCell ref="B424:C424"/>
    <mergeCell ref="D424:G424"/>
    <mergeCell ref="B437:C437"/>
    <mergeCell ref="D437:G437"/>
    <mergeCell ref="B438:C438"/>
    <mergeCell ref="D438:G438"/>
    <mergeCell ref="B439:C439"/>
    <mergeCell ref="D439:G439"/>
    <mergeCell ref="B434:C434"/>
    <mergeCell ref="D434:G434"/>
    <mergeCell ref="B435:C435"/>
    <mergeCell ref="D435:G435"/>
    <mergeCell ref="B436:C436"/>
    <mergeCell ref="D436:G436"/>
    <mergeCell ref="B431:C431"/>
    <mergeCell ref="D431:G431"/>
    <mergeCell ref="B432:C432"/>
    <mergeCell ref="D432:G432"/>
    <mergeCell ref="B433:C433"/>
    <mergeCell ref="D433:G433"/>
    <mergeCell ref="B446:C446"/>
    <mergeCell ref="D446:G446"/>
    <mergeCell ref="B447:C447"/>
    <mergeCell ref="D447:G447"/>
    <mergeCell ref="B448:C448"/>
    <mergeCell ref="D448:G448"/>
    <mergeCell ref="B443:C443"/>
    <mergeCell ref="D443:G443"/>
    <mergeCell ref="B444:C444"/>
    <mergeCell ref="D444:G444"/>
    <mergeCell ref="B445:C445"/>
    <mergeCell ref="D445:G445"/>
    <mergeCell ref="B440:C440"/>
    <mergeCell ref="D440:G440"/>
    <mergeCell ref="B441:C441"/>
    <mergeCell ref="D441:G441"/>
    <mergeCell ref="B442:C442"/>
    <mergeCell ref="D442:G442"/>
    <mergeCell ref="B503:C503"/>
    <mergeCell ref="D503:G503"/>
    <mergeCell ref="B504:C504"/>
    <mergeCell ref="D504:G504"/>
    <mergeCell ref="B505:C505"/>
    <mergeCell ref="D505:G505"/>
    <mergeCell ref="B454:C454"/>
    <mergeCell ref="D454:G454"/>
    <mergeCell ref="B455:C455"/>
    <mergeCell ref="D455:G455"/>
    <mergeCell ref="A501:G501"/>
    <mergeCell ref="A502:G502"/>
    <mergeCell ref="B449:C449"/>
    <mergeCell ref="D449:G449"/>
    <mergeCell ref="A451:G451"/>
    <mergeCell ref="B452:C452"/>
    <mergeCell ref="D452:G452"/>
    <mergeCell ref="B453:C453"/>
    <mergeCell ref="D453:G453"/>
    <mergeCell ref="B512:C512"/>
    <mergeCell ref="D512:G512"/>
    <mergeCell ref="B513:C513"/>
    <mergeCell ref="D513:G513"/>
    <mergeCell ref="B514:C514"/>
    <mergeCell ref="D514:G514"/>
    <mergeCell ref="B509:C509"/>
    <mergeCell ref="D509:G509"/>
    <mergeCell ref="B510:C510"/>
    <mergeCell ref="D510:G510"/>
    <mergeCell ref="B511:C511"/>
    <mergeCell ref="D511:G511"/>
    <mergeCell ref="B506:C506"/>
    <mergeCell ref="D506:G506"/>
    <mergeCell ref="B507:C507"/>
    <mergeCell ref="D507:G507"/>
    <mergeCell ref="B508:C508"/>
    <mergeCell ref="D508:G508"/>
    <mergeCell ref="B521:C521"/>
    <mergeCell ref="D521:G521"/>
    <mergeCell ref="B522:C522"/>
    <mergeCell ref="D522:G522"/>
    <mergeCell ref="B523:C523"/>
    <mergeCell ref="D523:G523"/>
    <mergeCell ref="B518:C518"/>
    <mergeCell ref="D518:G518"/>
    <mergeCell ref="B519:C519"/>
    <mergeCell ref="D519:G519"/>
    <mergeCell ref="B520:C520"/>
    <mergeCell ref="D520:G520"/>
    <mergeCell ref="B515:C515"/>
    <mergeCell ref="D515:G515"/>
    <mergeCell ref="B516:C516"/>
    <mergeCell ref="D516:G516"/>
    <mergeCell ref="B517:C517"/>
    <mergeCell ref="D517:G517"/>
    <mergeCell ref="B530:C530"/>
    <mergeCell ref="D530:G530"/>
    <mergeCell ref="B531:C531"/>
    <mergeCell ref="D531:G531"/>
    <mergeCell ref="B532:C532"/>
    <mergeCell ref="D532:G532"/>
    <mergeCell ref="B527:C527"/>
    <mergeCell ref="D527:G527"/>
    <mergeCell ref="B528:C528"/>
    <mergeCell ref="D528:G528"/>
    <mergeCell ref="B529:C529"/>
    <mergeCell ref="D529:G529"/>
    <mergeCell ref="B524:C524"/>
    <mergeCell ref="D524:G524"/>
    <mergeCell ref="B525:C525"/>
    <mergeCell ref="D525:G525"/>
    <mergeCell ref="B526:C526"/>
    <mergeCell ref="D526:G526"/>
    <mergeCell ref="B539:C539"/>
    <mergeCell ref="D539:G539"/>
    <mergeCell ref="B540:C540"/>
    <mergeCell ref="D540:G540"/>
    <mergeCell ref="B541:C541"/>
    <mergeCell ref="D541:G541"/>
    <mergeCell ref="B536:C536"/>
    <mergeCell ref="D536:G536"/>
    <mergeCell ref="B537:C537"/>
    <mergeCell ref="D537:G537"/>
    <mergeCell ref="B538:C538"/>
    <mergeCell ref="D538:G538"/>
    <mergeCell ref="B533:C533"/>
    <mergeCell ref="D533:G533"/>
    <mergeCell ref="B534:C534"/>
    <mergeCell ref="D534:G534"/>
    <mergeCell ref="B535:C535"/>
    <mergeCell ref="D535:G535"/>
    <mergeCell ref="B548:C548"/>
    <mergeCell ref="D548:G548"/>
    <mergeCell ref="B549:C549"/>
    <mergeCell ref="D549:G549"/>
    <mergeCell ref="A551:G551"/>
    <mergeCell ref="B552:C552"/>
    <mergeCell ref="D552:G552"/>
    <mergeCell ref="B545:C545"/>
    <mergeCell ref="D545:G545"/>
    <mergeCell ref="B546:C546"/>
    <mergeCell ref="D546:G546"/>
    <mergeCell ref="B547:C547"/>
    <mergeCell ref="D547:G547"/>
    <mergeCell ref="B542:C542"/>
    <mergeCell ref="D542:G542"/>
    <mergeCell ref="B543:C543"/>
    <mergeCell ref="D543:G543"/>
    <mergeCell ref="B544:C544"/>
    <mergeCell ref="D544:G544"/>
    <mergeCell ref="B605:C605"/>
    <mergeCell ref="D605:G605"/>
    <mergeCell ref="B606:C606"/>
    <mergeCell ref="D606:G606"/>
    <mergeCell ref="B607:C607"/>
    <mergeCell ref="D607:G607"/>
    <mergeCell ref="A601:G601"/>
    <mergeCell ref="A602:G602"/>
    <mergeCell ref="B603:C603"/>
    <mergeCell ref="D603:G603"/>
    <mergeCell ref="B604:C604"/>
    <mergeCell ref="D604:G604"/>
    <mergeCell ref="B553:C553"/>
    <mergeCell ref="D553:G553"/>
    <mergeCell ref="B554:C554"/>
    <mergeCell ref="D554:G554"/>
    <mergeCell ref="B555:C555"/>
    <mergeCell ref="D555:G555"/>
    <mergeCell ref="B614:C614"/>
    <mergeCell ref="D614:G614"/>
    <mergeCell ref="B615:C615"/>
    <mergeCell ref="D615:G615"/>
    <mergeCell ref="B616:C616"/>
    <mergeCell ref="D616:G616"/>
    <mergeCell ref="B611:C611"/>
    <mergeCell ref="D611:G611"/>
    <mergeCell ref="B612:C612"/>
    <mergeCell ref="D612:G612"/>
    <mergeCell ref="B613:C613"/>
    <mergeCell ref="D613:G613"/>
    <mergeCell ref="B608:C608"/>
    <mergeCell ref="D608:G608"/>
    <mergeCell ref="B609:C609"/>
    <mergeCell ref="D609:G609"/>
    <mergeCell ref="B610:C610"/>
    <mergeCell ref="D610:G610"/>
    <mergeCell ref="B623:C623"/>
    <mergeCell ref="D623:G623"/>
    <mergeCell ref="B624:C624"/>
    <mergeCell ref="D624:G624"/>
    <mergeCell ref="B625:C625"/>
    <mergeCell ref="D625:G625"/>
    <mergeCell ref="B620:C620"/>
    <mergeCell ref="D620:G620"/>
    <mergeCell ref="B621:C621"/>
    <mergeCell ref="D621:G621"/>
    <mergeCell ref="B622:C622"/>
    <mergeCell ref="D622:G622"/>
    <mergeCell ref="B617:C617"/>
    <mergeCell ref="D617:G617"/>
    <mergeCell ref="B618:C618"/>
    <mergeCell ref="D618:G618"/>
    <mergeCell ref="B619:C619"/>
    <mergeCell ref="D619:G619"/>
    <mergeCell ref="B632:C632"/>
    <mergeCell ref="D632:G632"/>
    <mergeCell ref="B633:C633"/>
    <mergeCell ref="D633:G633"/>
    <mergeCell ref="B634:C634"/>
    <mergeCell ref="D634:G634"/>
    <mergeCell ref="B629:C629"/>
    <mergeCell ref="D629:G629"/>
    <mergeCell ref="B630:C630"/>
    <mergeCell ref="D630:G630"/>
    <mergeCell ref="B631:C631"/>
    <mergeCell ref="D631:G631"/>
    <mergeCell ref="B626:C626"/>
    <mergeCell ref="D626:G626"/>
    <mergeCell ref="B627:C627"/>
    <mergeCell ref="D627:G627"/>
    <mergeCell ref="B628:C628"/>
    <mergeCell ref="D628:G628"/>
    <mergeCell ref="B641:C641"/>
    <mergeCell ref="D641:G641"/>
    <mergeCell ref="B642:C642"/>
    <mergeCell ref="D642:G642"/>
    <mergeCell ref="B643:C643"/>
    <mergeCell ref="D643:G643"/>
    <mergeCell ref="B638:C638"/>
    <mergeCell ref="D638:G638"/>
    <mergeCell ref="B639:C639"/>
    <mergeCell ref="D639:G639"/>
    <mergeCell ref="B640:C640"/>
    <mergeCell ref="D640:G640"/>
    <mergeCell ref="B635:C635"/>
    <mergeCell ref="D635:G635"/>
    <mergeCell ref="B636:C636"/>
    <mergeCell ref="D636:G636"/>
    <mergeCell ref="B637:C637"/>
    <mergeCell ref="D637:G637"/>
    <mergeCell ref="A651:G651"/>
    <mergeCell ref="B652:C652"/>
    <mergeCell ref="D652:G652"/>
    <mergeCell ref="B653:C653"/>
    <mergeCell ref="D653:G653"/>
    <mergeCell ref="B654:C654"/>
    <mergeCell ref="D654:G654"/>
    <mergeCell ref="B647:C647"/>
    <mergeCell ref="D647:G647"/>
    <mergeCell ref="B648:C648"/>
    <mergeCell ref="D648:G648"/>
    <mergeCell ref="B649:C649"/>
    <mergeCell ref="D649:G649"/>
    <mergeCell ref="B644:C644"/>
    <mergeCell ref="D644:G644"/>
    <mergeCell ref="B645:C645"/>
    <mergeCell ref="D645:G645"/>
    <mergeCell ref="B646:C646"/>
    <mergeCell ref="D646:G646"/>
    <mergeCell ref="B707:C707"/>
    <mergeCell ref="D707:G707"/>
    <mergeCell ref="B708:C708"/>
    <mergeCell ref="D708:G708"/>
    <mergeCell ref="B709:C709"/>
    <mergeCell ref="D709:G709"/>
    <mergeCell ref="B704:C704"/>
    <mergeCell ref="D704:G704"/>
    <mergeCell ref="B705:C705"/>
    <mergeCell ref="D705:G705"/>
    <mergeCell ref="B706:C706"/>
    <mergeCell ref="D706:G706"/>
    <mergeCell ref="B655:C655"/>
    <mergeCell ref="D655:G655"/>
    <mergeCell ref="A701:G701"/>
    <mergeCell ref="A702:G702"/>
    <mergeCell ref="B703:C703"/>
    <mergeCell ref="D703:G703"/>
    <mergeCell ref="B716:C716"/>
    <mergeCell ref="D716:G716"/>
    <mergeCell ref="B717:C717"/>
    <mergeCell ref="D717:G717"/>
    <mergeCell ref="B718:C718"/>
    <mergeCell ref="D718:G718"/>
    <mergeCell ref="B713:C713"/>
    <mergeCell ref="D713:G713"/>
    <mergeCell ref="B714:C714"/>
    <mergeCell ref="D714:G714"/>
    <mergeCell ref="B715:C715"/>
    <mergeCell ref="D715:G715"/>
    <mergeCell ref="B710:C710"/>
    <mergeCell ref="D710:G710"/>
    <mergeCell ref="B711:C711"/>
    <mergeCell ref="D711:G711"/>
    <mergeCell ref="B712:C712"/>
    <mergeCell ref="D712:G712"/>
    <mergeCell ref="B725:C725"/>
    <mergeCell ref="D725:G725"/>
    <mergeCell ref="B726:C726"/>
    <mergeCell ref="D726:G726"/>
    <mergeCell ref="B727:C727"/>
    <mergeCell ref="D727:G727"/>
    <mergeCell ref="B722:C722"/>
    <mergeCell ref="D722:G722"/>
    <mergeCell ref="B723:C723"/>
    <mergeCell ref="D723:G723"/>
    <mergeCell ref="B724:C724"/>
    <mergeCell ref="D724:G724"/>
    <mergeCell ref="B719:C719"/>
    <mergeCell ref="D719:G719"/>
    <mergeCell ref="B720:C720"/>
    <mergeCell ref="D720:G720"/>
    <mergeCell ref="B721:C721"/>
    <mergeCell ref="D721:G721"/>
    <mergeCell ref="B734:C734"/>
    <mergeCell ref="D734:G734"/>
    <mergeCell ref="B735:C735"/>
    <mergeCell ref="D735:G735"/>
    <mergeCell ref="B736:C736"/>
    <mergeCell ref="D736:G736"/>
    <mergeCell ref="B731:C731"/>
    <mergeCell ref="D731:G731"/>
    <mergeCell ref="B732:C732"/>
    <mergeCell ref="D732:G732"/>
    <mergeCell ref="B733:C733"/>
    <mergeCell ref="D733:G733"/>
    <mergeCell ref="B728:C728"/>
    <mergeCell ref="D728:G728"/>
    <mergeCell ref="B729:C729"/>
    <mergeCell ref="D729:G729"/>
    <mergeCell ref="B730:C730"/>
    <mergeCell ref="D730:G730"/>
    <mergeCell ref="B743:C743"/>
    <mergeCell ref="D743:G743"/>
    <mergeCell ref="B744:C744"/>
    <mergeCell ref="D744:G744"/>
    <mergeCell ref="B745:C745"/>
    <mergeCell ref="D745:G745"/>
    <mergeCell ref="B740:C740"/>
    <mergeCell ref="D740:G740"/>
    <mergeCell ref="B741:C741"/>
    <mergeCell ref="D741:G741"/>
    <mergeCell ref="B742:C742"/>
    <mergeCell ref="D742:G742"/>
    <mergeCell ref="B737:C737"/>
    <mergeCell ref="D737:G737"/>
    <mergeCell ref="B738:C738"/>
    <mergeCell ref="D738:G738"/>
    <mergeCell ref="B739:C739"/>
    <mergeCell ref="D739:G739"/>
    <mergeCell ref="B754:C754"/>
    <mergeCell ref="D754:G754"/>
    <mergeCell ref="B755:C755"/>
    <mergeCell ref="D755:G755"/>
    <mergeCell ref="A801:G801"/>
    <mergeCell ref="A802:G802"/>
    <mergeCell ref="B749:C749"/>
    <mergeCell ref="D749:G749"/>
    <mergeCell ref="A751:G751"/>
    <mergeCell ref="B752:C752"/>
    <mergeCell ref="D752:G752"/>
    <mergeCell ref="B753:C753"/>
    <mergeCell ref="D753:G753"/>
    <mergeCell ref="B746:C746"/>
    <mergeCell ref="D746:G746"/>
    <mergeCell ref="B747:C747"/>
    <mergeCell ref="D747:G747"/>
    <mergeCell ref="B748:C748"/>
    <mergeCell ref="D748:G748"/>
    <mergeCell ref="B809:C809"/>
    <mergeCell ref="D809:G809"/>
    <mergeCell ref="B810:C810"/>
    <mergeCell ref="D810:G810"/>
    <mergeCell ref="B811:C811"/>
    <mergeCell ref="D811:G811"/>
    <mergeCell ref="B806:C806"/>
    <mergeCell ref="D806:G806"/>
    <mergeCell ref="B807:C807"/>
    <mergeCell ref="D807:G807"/>
    <mergeCell ref="B808:C808"/>
    <mergeCell ref="D808:G808"/>
    <mergeCell ref="B803:C803"/>
    <mergeCell ref="D803:G803"/>
    <mergeCell ref="B804:C804"/>
    <mergeCell ref="D804:G804"/>
    <mergeCell ref="B805:C805"/>
    <mergeCell ref="D805:G805"/>
    <mergeCell ref="B818:C818"/>
    <mergeCell ref="D818:G818"/>
    <mergeCell ref="B819:C819"/>
    <mergeCell ref="D819:G819"/>
    <mergeCell ref="B820:C820"/>
    <mergeCell ref="D820:G820"/>
    <mergeCell ref="B815:C815"/>
    <mergeCell ref="D815:G815"/>
    <mergeCell ref="B816:C816"/>
    <mergeCell ref="D816:G816"/>
    <mergeCell ref="B817:C817"/>
    <mergeCell ref="D817:G817"/>
    <mergeCell ref="B812:C812"/>
    <mergeCell ref="D812:G812"/>
    <mergeCell ref="B813:C813"/>
    <mergeCell ref="D813:G813"/>
    <mergeCell ref="B814:C814"/>
    <mergeCell ref="D814:G814"/>
    <mergeCell ref="B827:C827"/>
    <mergeCell ref="D827:G827"/>
    <mergeCell ref="B828:C828"/>
    <mergeCell ref="D828:G828"/>
    <mergeCell ref="B829:C829"/>
    <mergeCell ref="D829:G829"/>
    <mergeCell ref="B824:C824"/>
    <mergeCell ref="D824:G824"/>
    <mergeCell ref="B825:C825"/>
    <mergeCell ref="D825:G825"/>
    <mergeCell ref="B826:C826"/>
    <mergeCell ref="D826:G826"/>
    <mergeCell ref="B821:C821"/>
    <mergeCell ref="D821:G821"/>
    <mergeCell ref="B822:C822"/>
    <mergeCell ref="D822:G822"/>
    <mergeCell ref="B823:C823"/>
    <mergeCell ref="D823:G823"/>
    <mergeCell ref="B836:C836"/>
    <mergeCell ref="D836:G836"/>
    <mergeCell ref="B837:C837"/>
    <mergeCell ref="D837:G837"/>
    <mergeCell ref="B838:C838"/>
    <mergeCell ref="D838:G838"/>
    <mergeCell ref="B833:C833"/>
    <mergeCell ref="D833:G833"/>
    <mergeCell ref="B834:C834"/>
    <mergeCell ref="D834:G834"/>
    <mergeCell ref="B835:C835"/>
    <mergeCell ref="D835:G835"/>
    <mergeCell ref="B830:C830"/>
    <mergeCell ref="D830:G830"/>
    <mergeCell ref="B831:C831"/>
    <mergeCell ref="D831:G831"/>
    <mergeCell ref="B832:C832"/>
    <mergeCell ref="D832:G832"/>
    <mergeCell ref="B845:C845"/>
    <mergeCell ref="D845:G845"/>
    <mergeCell ref="B846:C846"/>
    <mergeCell ref="D846:G846"/>
    <mergeCell ref="B847:C847"/>
    <mergeCell ref="D847:G847"/>
    <mergeCell ref="B842:C842"/>
    <mergeCell ref="D842:G842"/>
    <mergeCell ref="B843:C843"/>
    <mergeCell ref="D843:G843"/>
    <mergeCell ref="B844:C844"/>
    <mergeCell ref="D844:G844"/>
    <mergeCell ref="B839:C839"/>
    <mergeCell ref="D839:G839"/>
    <mergeCell ref="B840:C840"/>
    <mergeCell ref="D840:G840"/>
    <mergeCell ref="B841:C841"/>
    <mergeCell ref="D841:G841"/>
    <mergeCell ref="A901:G901"/>
    <mergeCell ref="A902:G902"/>
    <mergeCell ref="B903:C903"/>
    <mergeCell ref="D903:G903"/>
    <mergeCell ref="B904:C904"/>
    <mergeCell ref="D904:G904"/>
    <mergeCell ref="B853:C853"/>
    <mergeCell ref="D853:G853"/>
    <mergeCell ref="B854:C854"/>
    <mergeCell ref="D854:G854"/>
    <mergeCell ref="B855:C855"/>
    <mergeCell ref="D855:G855"/>
    <mergeCell ref="B848:C848"/>
    <mergeCell ref="D848:G848"/>
    <mergeCell ref="B849:C849"/>
    <mergeCell ref="D849:G849"/>
    <mergeCell ref="A851:G851"/>
    <mergeCell ref="B852:C852"/>
    <mergeCell ref="D852:G852"/>
    <mergeCell ref="B911:C911"/>
    <mergeCell ref="D911:G911"/>
    <mergeCell ref="B912:C912"/>
    <mergeCell ref="D912:G912"/>
    <mergeCell ref="B913:C913"/>
    <mergeCell ref="D913:G913"/>
    <mergeCell ref="B908:C908"/>
    <mergeCell ref="D908:G908"/>
    <mergeCell ref="B909:C909"/>
    <mergeCell ref="D909:G909"/>
    <mergeCell ref="B910:C910"/>
    <mergeCell ref="D910:G910"/>
    <mergeCell ref="B905:C905"/>
    <mergeCell ref="D905:G905"/>
    <mergeCell ref="B906:C906"/>
    <mergeCell ref="D906:G906"/>
    <mergeCell ref="B907:C907"/>
    <mergeCell ref="D907:G907"/>
    <mergeCell ref="B920:C920"/>
    <mergeCell ref="D920:G920"/>
    <mergeCell ref="B921:C921"/>
    <mergeCell ref="D921:G921"/>
    <mergeCell ref="B922:C922"/>
    <mergeCell ref="D922:G922"/>
    <mergeCell ref="B917:C917"/>
    <mergeCell ref="D917:G917"/>
    <mergeCell ref="B918:C918"/>
    <mergeCell ref="D918:G918"/>
    <mergeCell ref="B919:C919"/>
    <mergeCell ref="D919:G919"/>
    <mergeCell ref="B914:C914"/>
    <mergeCell ref="D914:G914"/>
    <mergeCell ref="B915:C915"/>
    <mergeCell ref="D915:G915"/>
    <mergeCell ref="B916:C916"/>
    <mergeCell ref="D916:G916"/>
    <mergeCell ref="B929:C929"/>
    <mergeCell ref="D929:G929"/>
    <mergeCell ref="B930:C930"/>
    <mergeCell ref="D930:G930"/>
    <mergeCell ref="B931:C931"/>
    <mergeCell ref="D931:G931"/>
    <mergeCell ref="B926:C926"/>
    <mergeCell ref="D926:G926"/>
    <mergeCell ref="B927:C927"/>
    <mergeCell ref="D927:G927"/>
    <mergeCell ref="B928:C928"/>
    <mergeCell ref="D928:G928"/>
    <mergeCell ref="B923:C923"/>
    <mergeCell ref="D923:G923"/>
    <mergeCell ref="B924:C924"/>
    <mergeCell ref="D924:G924"/>
    <mergeCell ref="B925:C925"/>
    <mergeCell ref="D925:G925"/>
    <mergeCell ref="B938:C938"/>
    <mergeCell ref="D938:G938"/>
    <mergeCell ref="B939:C939"/>
    <mergeCell ref="D939:G939"/>
    <mergeCell ref="B940:C940"/>
    <mergeCell ref="D940:G940"/>
    <mergeCell ref="B935:C935"/>
    <mergeCell ref="D935:G935"/>
    <mergeCell ref="B936:C936"/>
    <mergeCell ref="D936:G936"/>
    <mergeCell ref="B937:C937"/>
    <mergeCell ref="D937:G937"/>
    <mergeCell ref="B932:C932"/>
    <mergeCell ref="D932:G932"/>
    <mergeCell ref="B933:C933"/>
    <mergeCell ref="D933:G933"/>
    <mergeCell ref="B934:C934"/>
    <mergeCell ref="D934:G934"/>
    <mergeCell ref="B947:C947"/>
    <mergeCell ref="D947:G947"/>
    <mergeCell ref="B948:C948"/>
    <mergeCell ref="D948:G948"/>
    <mergeCell ref="B949:C949"/>
    <mergeCell ref="D949:G949"/>
    <mergeCell ref="B944:C944"/>
    <mergeCell ref="D944:G944"/>
    <mergeCell ref="B945:C945"/>
    <mergeCell ref="D945:G945"/>
    <mergeCell ref="B946:C946"/>
    <mergeCell ref="D946:G946"/>
    <mergeCell ref="B941:C941"/>
    <mergeCell ref="D941:G941"/>
    <mergeCell ref="B942:C942"/>
    <mergeCell ref="D942:G942"/>
    <mergeCell ref="B943:C943"/>
    <mergeCell ref="D943:G943"/>
    <mergeCell ref="B1004:C1004"/>
    <mergeCell ref="D1004:G1004"/>
    <mergeCell ref="B1005:C1005"/>
    <mergeCell ref="D1005:G1005"/>
    <mergeCell ref="B1006:C1006"/>
    <mergeCell ref="D1006:G1006"/>
    <mergeCell ref="B955:C955"/>
    <mergeCell ref="D955:G955"/>
    <mergeCell ref="A1001:G1001"/>
    <mergeCell ref="A1002:G1002"/>
    <mergeCell ref="B1003:C1003"/>
    <mergeCell ref="D1003:G1003"/>
    <mergeCell ref="A951:G951"/>
    <mergeCell ref="B952:C952"/>
    <mergeCell ref="D952:G952"/>
    <mergeCell ref="B953:C953"/>
    <mergeCell ref="D953:G953"/>
    <mergeCell ref="B954:C954"/>
    <mergeCell ref="D954:G954"/>
    <mergeCell ref="B1013:C1013"/>
    <mergeCell ref="D1013:G1013"/>
    <mergeCell ref="B1014:C1014"/>
    <mergeCell ref="D1014:G1014"/>
    <mergeCell ref="B1015:C1015"/>
    <mergeCell ref="D1015:G1015"/>
    <mergeCell ref="B1010:C1010"/>
    <mergeCell ref="D1010:G1010"/>
    <mergeCell ref="B1011:C1011"/>
    <mergeCell ref="D1011:G1011"/>
    <mergeCell ref="B1012:C1012"/>
    <mergeCell ref="D1012:G1012"/>
    <mergeCell ref="B1007:C1007"/>
    <mergeCell ref="D1007:G1007"/>
    <mergeCell ref="B1008:C1008"/>
    <mergeCell ref="D1008:G1008"/>
    <mergeCell ref="B1009:C1009"/>
    <mergeCell ref="D1009:G1009"/>
    <mergeCell ref="B1022:C1022"/>
    <mergeCell ref="D1022:G1022"/>
    <mergeCell ref="B1023:C1023"/>
    <mergeCell ref="D1023:G1023"/>
    <mergeCell ref="B1024:C1024"/>
    <mergeCell ref="D1024:G1024"/>
    <mergeCell ref="B1019:C1019"/>
    <mergeCell ref="D1019:G1019"/>
    <mergeCell ref="B1020:C1020"/>
    <mergeCell ref="D1020:G1020"/>
    <mergeCell ref="B1021:C1021"/>
    <mergeCell ref="D1021:G1021"/>
    <mergeCell ref="B1016:C1016"/>
    <mergeCell ref="D1016:G1016"/>
    <mergeCell ref="B1017:C1017"/>
    <mergeCell ref="D1017:G1017"/>
    <mergeCell ref="B1018:C1018"/>
    <mergeCell ref="D1018:G1018"/>
    <mergeCell ref="B1031:C1031"/>
    <mergeCell ref="D1031:G1031"/>
    <mergeCell ref="B1032:C1032"/>
    <mergeCell ref="D1032:G1032"/>
    <mergeCell ref="B1033:C1033"/>
    <mergeCell ref="D1033:G1033"/>
    <mergeCell ref="B1028:C1028"/>
    <mergeCell ref="D1028:G1028"/>
    <mergeCell ref="B1029:C1029"/>
    <mergeCell ref="D1029:G1029"/>
    <mergeCell ref="B1030:C1030"/>
    <mergeCell ref="D1030:G1030"/>
    <mergeCell ref="B1025:C1025"/>
    <mergeCell ref="D1025:G1025"/>
    <mergeCell ref="B1026:C1026"/>
    <mergeCell ref="D1026:G1026"/>
    <mergeCell ref="B1027:C1027"/>
    <mergeCell ref="D1027:G1027"/>
    <mergeCell ref="B1040:C1040"/>
    <mergeCell ref="D1040:G1040"/>
    <mergeCell ref="B1041:C1041"/>
    <mergeCell ref="D1041:G1041"/>
    <mergeCell ref="B1042:C1042"/>
    <mergeCell ref="D1042:G1042"/>
    <mergeCell ref="B1037:C1037"/>
    <mergeCell ref="D1037:G1037"/>
    <mergeCell ref="B1038:C1038"/>
    <mergeCell ref="D1038:G1038"/>
    <mergeCell ref="B1039:C1039"/>
    <mergeCell ref="D1039:G1039"/>
    <mergeCell ref="B1034:C1034"/>
    <mergeCell ref="D1034:G1034"/>
    <mergeCell ref="B1035:C1035"/>
    <mergeCell ref="D1035:G1035"/>
    <mergeCell ref="B1036:C1036"/>
    <mergeCell ref="D1036:G1036"/>
    <mergeCell ref="B1049:C1049"/>
    <mergeCell ref="D1049:G1049"/>
    <mergeCell ref="A1051:G1051"/>
    <mergeCell ref="B1052:C1052"/>
    <mergeCell ref="D1052:G1052"/>
    <mergeCell ref="B1053:C1053"/>
    <mergeCell ref="D1053:G1053"/>
    <mergeCell ref="B1046:C1046"/>
    <mergeCell ref="D1046:G1046"/>
    <mergeCell ref="B1047:C1047"/>
    <mergeCell ref="D1047:G1047"/>
    <mergeCell ref="B1048:C1048"/>
    <mergeCell ref="D1048:G1048"/>
    <mergeCell ref="B1043:C1043"/>
    <mergeCell ref="D1043:G1043"/>
    <mergeCell ref="B1044:C1044"/>
    <mergeCell ref="D1044:G1044"/>
    <mergeCell ref="B1045:C1045"/>
    <mergeCell ref="D1045:G1045"/>
    <mergeCell ref="B1109:C1109"/>
    <mergeCell ref="D1109:E1109"/>
    <mergeCell ref="F1109:G1109"/>
    <mergeCell ref="B1110:C1110"/>
    <mergeCell ref="D1110:E1110"/>
    <mergeCell ref="F1110:G1110"/>
    <mergeCell ref="A1103:G1103"/>
    <mergeCell ref="A1105:G1105"/>
    <mergeCell ref="B1106:C1106"/>
    <mergeCell ref="D1106:G1106"/>
    <mergeCell ref="B1107:G1107"/>
    <mergeCell ref="B1108:C1108"/>
    <mergeCell ref="D1108:E1108"/>
    <mergeCell ref="F1108:G1108"/>
    <mergeCell ref="B1054:C1054"/>
    <mergeCell ref="D1054:G1054"/>
    <mergeCell ref="B1055:C1055"/>
    <mergeCell ref="D1055:G1055"/>
    <mergeCell ref="A1100:G1100"/>
    <mergeCell ref="B1101:C1101"/>
    <mergeCell ref="D1101:G1101"/>
    <mergeCell ref="C1117:D1117"/>
    <mergeCell ref="E1117:G1117"/>
    <mergeCell ref="C1118:D1118"/>
    <mergeCell ref="E1118:G1118"/>
    <mergeCell ref="C1119:D1119"/>
    <mergeCell ref="E1119:G1119"/>
    <mergeCell ref="B1113:G1113"/>
    <mergeCell ref="C1114:D1114"/>
    <mergeCell ref="E1114:G1114"/>
    <mergeCell ref="C1115:D1115"/>
    <mergeCell ref="E1115:G1115"/>
    <mergeCell ref="C1116:D1116"/>
    <mergeCell ref="E1116:G1116"/>
    <mergeCell ref="B1111:C1111"/>
    <mergeCell ref="D1111:E1111"/>
    <mergeCell ref="F1111:G1111"/>
    <mergeCell ref="B1112:C1112"/>
    <mergeCell ref="D1112:E1112"/>
    <mergeCell ref="F1112:G1112"/>
    <mergeCell ref="C1126:D1126"/>
    <mergeCell ref="E1126:G1126"/>
    <mergeCell ref="C1127:D1127"/>
    <mergeCell ref="E1127:G1127"/>
    <mergeCell ref="C1128:D1128"/>
    <mergeCell ref="E1128:G1128"/>
    <mergeCell ref="C1123:D1123"/>
    <mergeCell ref="E1123:G1123"/>
    <mergeCell ref="C1124:D1124"/>
    <mergeCell ref="E1124:G1124"/>
    <mergeCell ref="C1125:D1125"/>
    <mergeCell ref="E1125:G1125"/>
    <mergeCell ref="C1120:D1120"/>
    <mergeCell ref="E1120:G1120"/>
    <mergeCell ref="C1121:D1121"/>
    <mergeCell ref="E1121:G1121"/>
    <mergeCell ref="C1122:D1122"/>
    <mergeCell ref="E1122:G1122"/>
    <mergeCell ref="C1135:D1135"/>
    <mergeCell ref="E1135:G1135"/>
    <mergeCell ref="C1136:D1136"/>
    <mergeCell ref="E1136:G1136"/>
    <mergeCell ref="C1137:D1137"/>
    <mergeCell ref="E1137:G1137"/>
    <mergeCell ref="C1132:D1132"/>
    <mergeCell ref="E1132:G1132"/>
    <mergeCell ref="C1133:D1133"/>
    <mergeCell ref="E1133:G1133"/>
    <mergeCell ref="C1134:D1134"/>
    <mergeCell ref="E1134:G1134"/>
    <mergeCell ref="C1129:D1129"/>
    <mergeCell ref="E1129:G1129"/>
    <mergeCell ref="C1130:D1130"/>
    <mergeCell ref="E1130:G1130"/>
    <mergeCell ref="C1131:D1131"/>
    <mergeCell ref="E1131:G1131"/>
    <mergeCell ref="C1144:D1144"/>
    <mergeCell ref="E1144:G1144"/>
    <mergeCell ref="C1145:D1145"/>
    <mergeCell ref="E1145:G1145"/>
    <mergeCell ref="C1146:D1146"/>
    <mergeCell ref="E1146:G1146"/>
    <mergeCell ref="C1141:D1141"/>
    <mergeCell ref="E1141:G1141"/>
    <mergeCell ref="C1142:D1142"/>
    <mergeCell ref="E1142:G1142"/>
    <mergeCell ref="C1143:D1143"/>
    <mergeCell ref="E1143:G1143"/>
    <mergeCell ref="C1138:D1138"/>
    <mergeCell ref="E1138:G1138"/>
    <mergeCell ref="C1139:D1139"/>
    <mergeCell ref="E1139:G1139"/>
    <mergeCell ref="C1140:D1140"/>
    <mergeCell ref="E1140:G1140"/>
    <mergeCell ref="C1153:D1153"/>
    <mergeCell ref="E1153:G1153"/>
    <mergeCell ref="C1154:D1154"/>
    <mergeCell ref="E1154:G1154"/>
    <mergeCell ref="C1155:D1155"/>
    <mergeCell ref="E1155:G1155"/>
    <mergeCell ref="C1150:D1150"/>
    <mergeCell ref="E1150:G1150"/>
    <mergeCell ref="C1151:D1151"/>
    <mergeCell ref="E1151:G1151"/>
    <mergeCell ref="C1152:D1152"/>
    <mergeCell ref="E1152:G1152"/>
    <mergeCell ref="C1147:D1147"/>
    <mergeCell ref="E1147:G1147"/>
    <mergeCell ref="C1148:D1148"/>
    <mergeCell ref="E1148:G1148"/>
    <mergeCell ref="C1149:D1149"/>
    <mergeCell ref="E1149:G1149"/>
    <mergeCell ref="C1162:D1162"/>
    <mergeCell ref="E1162:G1162"/>
    <mergeCell ref="C1163:D1163"/>
    <mergeCell ref="E1163:G1163"/>
    <mergeCell ref="C1164:D1164"/>
    <mergeCell ref="E1164:G1164"/>
    <mergeCell ref="C1159:D1159"/>
    <mergeCell ref="E1159:G1159"/>
    <mergeCell ref="C1160:D1160"/>
    <mergeCell ref="E1160:G1160"/>
    <mergeCell ref="C1161:D1161"/>
    <mergeCell ref="E1161:G1161"/>
    <mergeCell ref="C1156:D1156"/>
    <mergeCell ref="E1156:G1156"/>
    <mergeCell ref="C1157:D1157"/>
    <mergeCell ref="E1157:G1157"/>
    <mergeCell ref="C1158:D1158"/>
    <mergeCell ref="E1158:G1158"/>
    <mergeCell ref="C1171:D1171"/>
    <mergeCell ref="E1171:G1171"/>
    <mergeCell ref="C1172:D1172"/>
    <mergeCell ref="E1172:G1172"/>
    <mergeCell ref="C1173:D1173"/>
    <mergeCell ref="E1173:G1173"/>
    <mergeCell ref="C1168:D1168"/>
    <mergeCell ref="E1168:G1168"/>
    <mergeCell ref="C1169:D1169"/>
    <mergeCell ref="E1169:G1169"/>
    <mergeCell ref="C1170:D1170"/>
    <mergeCell ref="E1170:G1170"/>
    <mergeCell ref="C1165:D1165"/>
    <mergeCell ref="E1165:G1165"/>
    <mergeCell ref="C1166:D1166"/>
    <mergeCell ref="E1166:G1166"/>
    <mergeCell ref="C1167:D1167"/>
    <mergeCell ref="E1167:G1167"/>
    <mergeCell ref="C1180:D1180"/>
    <mergeCell ref="E1180:G1180"/>
    <mergeCell ref="C1181:D1181"/>
    <mergeCell ref="E1181:G1181"/>
    <mergeCell ref="C1182:D1182"/>
    <mergeCell ref="E1182:G1182"/>
    <mergeCell ref="C1177:D1177"/>
    <mergeCell ref="E1177:G1177"/>
    <mergeCell ref="C1178:D1178"/>
    <mergeCell ref="E1178:G1178"/>
    <mergeCell ref="C1179:D1179"/>
    <mergeCell ref="E1179:G1179"/>
    <mergeCell ref="C1174:D1174"/>
    <mergeCell ref="E1174:G1174"/>
    <mergeCell ref="C1175:D1175"/>
    <mergeCell ref="E1175:G1175"/>
    <mergeCell ref="C1176:D1176"/>
    <mergeCell ref="E1176:G1176"/>
    <mergeCell ref="C1189:D1189"/>
    <mergeCell ref="E1189:G1189"/>
    <mergeCell ref="C1190:D1190"/>
    <mergeCell ref="E1190:G1190"/>
    <mergeCell ref="C1191:D1191"/>
    <mergeCell ref="E1191:G1191"/>
    <mergeCell ref="C1186:D1186"/>
    <mergeCell ref="E1186:G1186"/>
    <mergeCell ref="C1187:D1187"/>
    <mergeCell ref="E1187:G1187"/>
    <mergeCell ref="C1188:D1188"/>
    <mergeCell ref="E1188:G1188"/>
    <mergeCell ref="C1183:D1183"/>
    <mergeCell ref="E1183:G1183"/>
    <mergeCell ref="C1184:D1184"/>
    <mergeCell ref="E1184:G1184"/>
    <mergeCell ref="C1185:D1185"/>
    <mergeCell ref="E1185:G1185"/>
    <mergeCell ref="C1198:D1198"/>
    <mergeCell ref="E1198:G1198"/>
    <mergeCell ref="C1199:D1199"/>
    <mergeCell ref="E1199:G1199"/>
    <mergeCell ref="C1200:D1200"/>
    <mergeCell ref="E1200:G1200"/>
    <mergeCell ref="C1195:D1195"/>
    <mergeCell ref="E1195:G1195"/>
    <mergeCell ref="C1196:D1196"/>
    <mergeCell ref="E1196:G1196"/>
    <mergeCell ref="C1197:D1197"/>
    <mergeCell ref="E1197:G1197"/>
    <mergeCell ref="C1192:D1192"/>
    <mergeCell ref="E1192:G1192"/>
    <mergeCell ref="C1193:D1193"/>
    <mergeCell ref="E1193:G1193"/>
    <mergeCell ref="C1194:D1194"/>
    <mergeCell ref="E1194:G1194"/>
    <mergeCell ref="C1207:D1207"/>
    <mergeCell ref="E1207:G1207"/>
    <mergeCell ref="C1208:D1208"/>
    <mergeCell ref="E1208:G1208"/>
    <mergeCell ref="C1209:D1209"/>
    <mergeCell ref="E1209:G1209"/>
    <mergeCell ref="C1204:D1204"/>
    <mergeCell ref="E1204:G1204"/>
    <mergeCell ref="C1205:D1205"/>
    <mergeCell ref="E1205:G1205"/>
    <mergeCell ref="C1206:D1206"/>
    <mergeCell ref="E1206:G1206"/>
    <mergeCell ref="C1201:D1201"/>
    <mergeCell ref="E1201:G1201"/>
    <mergeCell ref="C1202:D1202"/>
    <mergeCell ref="E1202:G1202"/>
    <mergeCell ref="C1203:D1203"/>
    <mergeCell ref="E1203:G1203"/>
    <mergeCell ref="C1217:D1217"/>
    <mergeCell ref="E1217:G1217"/>
    <mergeCell ref="C1218:D1218"/>
    <mergeCell ref="E1218:G1218"/>
    <mergeCell ref="C1219:D1219"/>
    <mergeCell ref="E1219:G1219"/>
    <mergeCell ref="C1213:D1213"/>
    <mergeCell ref="E1213:G1213"/>
    <mergeCell ref="C1214:D1214"/>
    <mergeCell ref="E1214:G1214"/>
    <mergeCell ref="B1215:G1215"/>
    <mergeCell ref="C1216:D1216"/>
    <mergeCell ref="E1216:G1216"/>
    <mergeCell ref="C1210:D1210"/>
    <mergeCell ref="E1210:G1210"/>
    <mergeCell ref="C1211:D1211"/>
    <mergeCell ref="E1211:G1211"/>
    <mergeCell ref="C1212:D1212"/>
    <mergeCell ref="E1212:G1212"/>
    <mergeCell ref="C1226:D1226"/>
    <mergeCell ref="E1226:G1226"/>
    <mergeCell ref="C1227:D1227"/>
    <mergeCell ref="E1227:G1227"/>
    <mergeCell ref="C1228:D1228"/>
    <mergeCell ref="E1228:G1228"/>
    <mergeCell ref="C1223:D1223"/>
    <mergeCell ref="E1223:G1223"/>
    <mergeCell ref="C1224:D1224"/>
    <mergeCell ref="E1224:G1224"/>
    <mergeCell ref="C1225:D1225"/>
    <mergeCell ref="E1225:G1225"/>
    <mergeCell ref="C1220:D1220"/>
    <mergeCell ref="E1220:G1220"/>
    <mergeCell ref="C1221:D1221"/>
    <mergeCell ref="E1221:G1221"/>
    <mergeCell ref="C1222:D1222"/>
    <mergeCell ref="E1222:G1222"/>
    <mergeCell ref="C1235:D1235"/>
    <mergeCell ref="E1235:G1235"/>
    <mergeCell ref="C1236:D1236"/>
    <mergeCell ref="E1236:G1236"/>
    <mergeCell ref="C1237:D1237"/>
    <mergeCell ref="E1237:G1237"/>
    <mergeCell ref="C1232:D1232"/>
    <mergeCell ref="E1232:G1232"/>
    <mergeCell ref="C1233:D1233"/>
    <mergeCell ref="E1233:G1233"/>
    <mergeCell ref="C1234:D1234"/>
    <mergeCell ref="E1234:G1234"/>
    <mergeCell ref="C1229:D1229"/>
    <mergeCell ref="E1229:G1229"/>
    <mergeCell ref="C1230:D1230"/>
    <mergeCell ref="E1230:G1230"/>
    <mergeCell ref="C1231:D1231"/>
    <mergeCell ref="E1231:G1231"/>
    <mergeCell ref="C1244:D1244"/>
    <mergeCell ref="E1244:G1244"/>
    <mergeCell ref="C1245:D1245"/>
    <mergeCell ref="E1245:G1245"/>
    <mergeCell ref="C1246:D1246"/>
    <mergeCell ref="E1246:G1246"/>
    <mergeCell ref="C1241:D1241"/>
    <mergeCell ref="E1241:G1241"/>
    <mergeCell ref="C1242:D1242"/>
    <mergeCell ref="E1242:G1242"/>
    <mergeCell ref="C1243:D1243"/>
    <mergeCell ref="E1243:G1243"/>
    <mergeCell ref="C1238:D1238"/>
    <mergeCell ref="E1238:G1238"/>
    <mergeCell ref="C1239:D1239"/>
    <mergeCell ref="E1239:G1239"/>
    <mergeCell ref="C1240:D1240"/>
    <mergeCell ref="E1240:G1240"/>
    <mergeCell ref="C1253:D1253"/>
    <mergeCell ref="E1253:G1253"/>
    <mergeCell ref="C1254:D1254"/>
    <mergeCell ref="E1254:G1254"/>
    <mergeCell ref="C1255:D1255"/>
    <mergeCell ref="E1255:G1255"/>
    <mergeCell ref="C1250:D1250"/>
    <mergeCell ref="E1250:G1250"/>
    <mergeCell ref="C1251:D1251"/>
    <mergeCell ref="E1251:G1251"/>
    <mergeCell ref="C1252:D1252"/>
    <mergeCell ref="E1252:G1252"/>
    <mergeCell ref="C1247:D1247"/>
    <mergeCell ref="E1247:G1247"/>
    <mergeCell ref="C1248:D1248"/>
    <mergeCell ref="E1248:G1248"/>
    <mergeCell ref="C1249:D1249"/>
    <mergeCell ref="E1249:G1249"/>
    <mergeCell ref="C1262:D1262"/>
    <mergeCell ref="E1262:G1262"/>
    <mergeCell ref="C1263:D1263"/>
    <mergeCell ref="E1263:G1263"/>
    <mergeCell ref="C1264:D1264"/>
    <mergeCell ref="E1264:G1264"/>
    <mergeCell ref="C1259:D1259"/>
    <mergeCell ref="E1259:G1259"/>
    <mergeCell ref="C1260:D1260"/>
    <mergeCell ref="E1260:G1260"/>
    <mergeCell ref="C1261:D1261"/>
    <mergeCell ref="E1261:G1261"/>
    <mergeCell ref="C1256:D1256"/>
    <mergeCell ref="E1256:G1256"/>
    <mergeCell ref="C1257:D1257"/>
    <mergeCell ref="E1257:G1257"/>
    <mergeCell ref="C1258:D1258"/>
    <mergeCell ref="E1258:G1258"/>
    <mergeCell ref="C1271:D1271"/>
    <mergeCell ref="E1271:G1271"/>
    <mergeCell ref="C1272:D1272"/>
    <mergeCell ref="E1272:G1272"/>
    <mergeCell ref="C1273:D1273"/>
    <mergeCell ref="E1273:G1273"/>
    <mergeCell ref="C1268:D1268"/>
    <mergeCell ref="E1268:G1268"/>
    <mergeCell ref="C1269:D1269"/>
    <mergeCell ref="E1269:G1269"/>
    <mergeCell ref="C1270:D1270"/>
    <mergeCell ref="E1270:G1270"/>
    <mergeCell ref="C1265:D1265"/>
    <mergeCell ref="E1265:G1265"/>
    <mergeCell ref="C1266:D1266"/>
    <mergeCell ref="E1266:G1266"/>
    <mergeCell ref="C1267:D1267"/>
    <mergeCell ref="E1267:G1267"/>
    <mergeCell ref="C1280:D1280"/>
    <mergeCell ref="E1280:G1280"/>
    <mergeCell ref="C1281:D1281"/>
    <mergeCell ref="E1281:G1281"/>
    <mergeCell ref="C1282:D1282"/>
    <mergeCell ref="E1282:G1282"/>
    <mergeCell ref="C1277:D1277"/>
    <mergeCell ref="E1277:G1277"/>
    <mergeCell ref="C1278:D1278"/>
    <mergeCell ref="E1278:G1278"/>
    <mergeCell ref="C1279:D1279"/>
    <mergeCell ref="E1279:G1279"/>
    <mergeCell ref="C1274:D1274"/>
    <mergeCell ref="E1274:G1274"/>
    <mergeCell ref="C1275:D1275"/>
    <mergeCell ref="E1275:G1275"/>
    <mergeCell ref="C1276:D1276"/>
    <mergeCell ref="E1276:G1276"/>
    <mergeCell ref="C1289:D1289"/>
    <mergeCell ref="E1289:G1289"/>
    <mergeCell ref="C1290:D1290"/>
    <mergeCell ref="E1290:G1290"/>
    <mergeCell ref="C1291:D1291"/>
    <mergeCell ref="E1291:G1291"/>
    <mergeCell ref="C1286:D1286"/>
    <mergeCell ref="E1286:G1286"/>
    <mergeCell ref="C1287:D1287"/>
    <mergeCell ref="E1287:G1287"/>
    <mergeCell ref="C1288:D1288"/>
    <mergeCell ref="E1288:G1288"/>
    <mergeCell ref="C1283:D1283"/>
    <mergeCell ref="E1283:G1283"/>
    <mergeCell ref="C1284:D1284"/>
    <mergeCell ref="E1284:G1284"/>
    <mergeCell ref="C1285:D1285"/>
    <mergeCell ref="E1285:G1285"/>
    <mergeCell ref="C1298:D1298"/>
    <mergeCell ref="E1298:G1298"/>
    <mergeCell ref="C1299:D1299"/>
    <mergeCell ref="E1299:G1299"/>
    <mergeCell ref="C1300:D1300"/>
    <mergeCell ref="E1300:G1300"/>
    <mergeCell ref="C1295:D1295"/>
    <mergeCell ref="E1295:G1295"/>
    <mergeCell ref="C1296:D1296"/>
    <mergeCell ref="E1296:G1296"/>
    <mergeCell ref="C1297:D1297"/>
    <mergeCell ref="E1297:G1297"/>
    <mergeCell ref="C1292:D1292"/>
    <mergeCell ref="E1292:G1292"/>
    <mergeCell ref="C1293:D1293"/>
    <mergeCell ref="E1293:G1293"/>
    <mergeCell ref="C1294:D1294"/>
    <mergeCell ref="E1294:G1294"/>
    <mergeCell ref="C1307:D1307"/>
    <mergeCell ref="E1307:G1307"/>
    <mergeCell ref="C1308:D1308"/>
    <mergeCell ref="E1308:G1308"/>
    <mergeCell ref="C1309:D1309"/>
    <mergeCell ref="E1309:G1309"/>
    <mergeCell ref="C1304:D1304"/>
    <mergeCell ref="E1304:G1304"/>
    <mergeCell ref="C1305:D1305"/>
    <mergeCell ref="E1305:G1305"/>
    <mergeCell ref="C1306:D1306"/>
    <mergeCell ref="E1306:G1306"/>
    <mergeCell ref="C1301:D1301"/>
    <mergeCell ref="E1301:G1301"/>
    <mergeCell ref="C1302:D1302"/>
    <mergeCell ref="E1302:G1302"/>
    <mergeCell ref="C1303:D1303"/>
    <mergeCell ref="E1303:G1303"/>
    <mergeCell ref="C1316:D1316"/>
    <mergeCell ref="E1316:G1316"/>
    <mergeCell ref="A1318:G1318"/>
    <mergeCell ref="B1319:C1319"/>
    <mergeCell ref="D1319:G1319"/>
    <mergeCell ref="B1320:G1320"/>
    <mergeCell ref="C1313:D1313"/>
    <mergeCell ref="E1313:G1313"/>
    <mergeCell ref="C1314:D1314"/>
    <mergeCell ref="E1314:G1314"/>
    <mergeCell ref="C1315:D1315"/>
    <mergeCell ref="E1315:G1315"/>
    <mergeCell ref="C1310:D1310"/>
    <mergeCell ref="E1310:G1310"/>
    <mergeCell ref="C1311:D1311"/>
    <mergeCell ref="E1311:G1311"/>
    <mergeCell ref="C1312:D1312"/>
    <mergeCell ref="E1312:G1312"/>
    <mergeCell ref="B1325:C1325"/>
    <mergeCell ref="D1325:E1325"/>
    <mergeCell ref="F1325:G1325"/>
    <mergeCell ref="B1326:G1326"/>
    <mergeCell ref="C1327:D1327"/>
    <mergeCell ref="E1327:G1327"/>
    <mergeCell ref="B1323:C1323"/>
    <mergeCell ref="D1323:E1323"/>
    <mergeCell ref="F1323:G1323"/>
    <mergeCell ref="B1324:C1324"/>
    <mergeCell ref="D1324:E1324"/>
    <mergeCell ref="F1324:G1324"/>
    <mergeCell ref="B1321:C1321"/>
    <mergeCell ref="D1321:E1321"/>
    <mergeCell ref="F1321:G1321"/>
    <mergeCell ref="B1322:C1322"/>
    <mergeCell ref="D1322:E1322"/>
    <mergeCell ref="F1322:G1322"/>
    <mergeCell ref="C1334:D1334"/>
    <mergeCell ref="E1334:G1334"/>
    <mergeCell ref="C1335:D1335"/>
    <mergeCell ref="E1335:G1335"/>
    <mergeCell ref="C1336:D1336"/>
    <mergeCell ref="E1336:G1336"/>
    <mergeCell ref="C1331:D1331"/>
    <mergeCell ref="E1331:G1331"/>
    <mergeCell ref="C1332:D1332"/>
    <mergeCell ref="E1332:G1332"/>
    <mergeCell ref="C1333:D1333"/>
    <mergeCell ref="E1333:G1333"/>
    <mergeCell ref="C1328:D1328"/>
    <mergeCell ref="E1328:G1328"/>
    <mergeCell ref="C1329:D1329"/>
    <mergeCell ref="E1329:G1329"/>
    <mergeCell ref="C1330:D1330"/>
    <mergeCell ref="E1330:G1330"/>
    <mergeCell ref="C1343:D1343"/>
    <mergeCell ref="E1343:G1343"/>
    <mergeCell ref="C1344:D1344"/>
    <mergeCell ref="E1344:G1344"/>
    <mergeCell ref="C1345:D1345"/>
    <mergeCell ref="E1345:G1345"/>
    <mergeCell ref="C1340:D1340"/>
    <mergeCell ref="E1340:G1340"/>
    <mergeCell ref="C1341:D1341"/>
    <mergeCell ref="E1341:G1341"/>
    <mergeCell ref="C1342:D1342"/>
    <mergeCell ref="E1342:G1342"/>
    <mergeCell ref="C1337:D1337"/>
    <mergeCell ref="E1337:G1337"/>
    <mergeCell ref="C1338:D1338"/>
    <mergeCell ref="E1338:G1338"/>
    <mergeCell ref="C1339:D1339"/>
    <mergeCell ref="E1339:G1339"/>
    <mergeCell ref="C1352:D1352"/>
    <mergeCell ref="E1352:G1352"/>
    <mergeCell ref="C1353:D1353"/>
    <mergeCell ref="E1353:G1353"/>
    <mergeCell ref="C1354:D1354"/>
    <mergeCell ref="E1354:G1354"/>
    <mergeCell ref="C1349:D1349"/>
    <mergeCell ref="E1349:G1349"/>
    <mergeCell ref="C1350:D1350"/>
    <mergeCell ref="E1350:G1350"/>
    <mergeCell ref="C1351:D1351"/>
    <mergeCell ref="E1351:G1351"/>
    <mergeCell ref="C1346:D1346"/>
    <mergeCell ref="E1346:G1346"/>
    <mergeCell ref="C1347:D1347"/>
    <mergeCell ref="E1347:G1347"/>
    <mergeCell ref="C1348:D1348"/>
    <mergeCell ref="E1348:G1348"/>
    <mergeCell ref="C1361:D1361"/>
    <mergeCell ref="E1361:G1361"/>
    <mergeCell ref="C1362:D1362"/>
    <mergeCell ref="E1362:G1362"/>
    <mergeCell ref="C1363:D1363"/>
    <mergeCell ref="E1363:G1363"/>
    <mergeCell ref="C1358:D1358"/>
    <mergeCell ref="E1358:G1358"/>
    <mergeCell ref="C1359:D1359"/>
    <mergeCell ref="E1359:G1359"/>
    <mergeCell ref="C1360:D1360"/>
    <mergeCell ref="E1360:G1360"/>
    <mergeCell ref="C1355:D1355"/>
    <mergeCell ref="E1355:G1355"/>
    <mergeCell ref="C1356:D1356"/>
    <mergeCell ref="E1356:G1356"/>
    <mergeCell ref="C1357:D1357"/>
    <mergeCell ref="E1357:G1357"/>
    <mergeCell ref="C1370:D1370"/>
    <mergeCell ref="E1370:G1370"/>
    <mergeCell ref="C1371:D1371"/>
    <mergeCell ref="E1371:G1371"/>
    <mergeCell ref="C1372:D1372"/>
    <mergeCell ref="E1372:G1372"/>
    <mergeCell ref="C1367:D1367"/>
    <mergeCell ref="E1367:G1367"/>
    <mergeCell ref="C1368:D1368"/>
    <mergeCell ref="E1368:G1368"/>
    <mergeCell ref="C1369:D1369"/>
    <mergeCell ref="E1369:G1369"/>
    <mergeCell ref="C1364:D1364"/>
    <mergeCell ref="E1364:G1364"/>
    <mergeCell ref="C1365:D1365"/>
    <mergeCell ref="E1365:G1365"/>
    <mergeCell ref="C1366:D1366"/>
    <mergeCell ref="E1366:G1366"/>
    <mergeCell ref="C1379:D1379"/>
    <mergeCell ref="E1379:G1379"/>
    <mergeCell ref="C1380:D1380"/>
    <mergeCell ref="E1380:G1380"/>
    <mergeCell ref="C1381:D1381"/>
    <mergeCell ref="E1381:G1381"/>
    <mergeCell ref="C1376:D1376"/>
    <mergeCell ref="E1376:G1376"/>
    <mergeCell ref="C1377:D1377"/>
    <mergeCell ref="E1377:G1377"/>
    <mergeCell ref="C1378:D1378"/>
    <mergeCell ref="E1378:G1378"/>
    <mergeCell ref="C1373:D1373"/>
    <mergeCell ref="E1373:G1373"/>
    <mergeCell ref="C1374:D1374"/>
    <mergeCell ref="E1374:G1374"/>
    <mergeCell ref="C1375:D1375"/>
    <mergeCell ref="E1375:G1375"/>
    <mergeCell ref="C1388:D1388"/>
    <mergeCell ref="E1388:G1388"/>
    <mergeCell ref="C1389:D1389"/>
    <mergeCell ref="E1389:G1389"/>
    <mergeCell ref="C1390:D1390"/>
    <mergeCell ref="E1390:G1390"/>
    <mergeCell ref="C1385:D1385"/>
    <mergeCell ref="E1385:G1385"/>
    <mergeCell ref="C1386:D1386"/>
    <mergeCell ref="E1386:G1386"/>
    <mergeCell ref="C1387:D1387"/>
    <mergeCell ref="E1387:G1387"/>
    <mergeCell ref="C1382:D1382"/>
    <mergeCell ref="E1382:G1382"/>
    <mergeCell ref="C1383:D1383"/>
    <mergeCell ref="E1383:G1383"/>
    <mergeCell ref="C1384:D1384"/>
    <mergeCell ref="E1384:G1384"/>
    <mergeCell ref="C1397:D1397"/>
    <mergeCell ref="E1397:G1397"/>
    <mergeCell ref="C1398:D1398"/>
    <mergeCell ref="E1398:G1398"/>
    <mergeCell ref="C1399:D1399"/>
    <mergeCell ref="E1399:G1399"/>
    <mergeCell ref="C1394:D1394"/>
    <mergeCell ref="E1394:G1394"/>
    <mergeCell ref="C1395:D1395"/>
    <mergeCell ref="E1395:G1395"/>
    <mergeCell ref="C1396:D1396"/>
    <mergeCell ref="E1396:G1396"/>
    <mergeCell ref="C1391:D1391"/>
    <mergeCell ref="E1391:G1391"/>
    <mergeCell ref="C1392:D1392"/>
    <mergeCell ref="E1392:G1392"/>
    <mergeCell ref="C1393:D1393"/>
    <mergeCell ref="E1393:G1393"/>
    <mergeCell ref="C1406:D1406"/>
    <mergeCell ref="E1406:G1406"/>
    <mergeCell ref="C1407:D1407"/>
    <mergeCell ref="E1407:G1407"/>
    <mergeCell ref="C1408:D1408"/>
    <mergeCell ref="E1408:G1408"/>
    <mergeCell ref="C1403:D1403"/>
    <mergeCell ref="E1403:G1403"/>
    <mergeCell ref="C1404:D1404"/>
    <mergeCell ref="E1404:G1404"/>
    <mergeCell ref="C1405:D1405"/>
    <mergeCell ref="E1405:G1405"/>
    <mergeCell ref="C1400:D1400"/>
    <mergeCell ref="E1400:G1400"/>
    <mergeCell ref="C1401:D1401"/>
    <mergeCell ref="E1401:G1401"/>
    <mergeCell ref="C1402:D1402"/>
    <mergeCell ref="E1402:G1402"/>
    <mergeCell ref="C1415:D1415"/>
    <mergeCell ref="E1415:G1415"/>
    <mergeCell ref="C1416:D1416"/>
    <mergeCell ref="E1416:G1416"/>
    <mergeCell ref="C1417:D1417"/>
    <mergeCell ref="E1417:G1417"/>
    <mergeCell ref="C1412:D1412"/>
    <mergeCell ref="E1412:G1412"/>
    <mergeCell ref="C1413:D1413"/>
    <mergeCell ref="E1413:G1413"/>
    <mergeCell ref="C1414:D1414"/>
    <mergeCell ref="E1414:G1414"/>
    <mergeCell ref="C1409:D1409"/>
    <mergeCell ref="E1409:G1409"/>
    <mergeCell ref="C1410:D1410"/>
    <mergeCell ref="E1410:G1410"/>
    <mergeCell ref="C1411:D1411"/>
    <mergeCell ref="E1411:G1411"/>
    <mergeCell ref="C1424:D1424"/>
    <mergeCell ref="E1424:G1424"/>
    <mergeCell ref="C1425:D1425"/>
    <mergeCell ref="E1425:G1425"/>
    <mergeCell ref="C1426:D1426"/>
    <mergeCell ref="E1426:G1426"/>
    <mergeCell ref="C1421:D1421"/>
    <mergeCell ref="E1421:G1421"/>
    <mergeCell ref="C1422:D1422"/>
    <mergeCell ref="E1422:G1422"/>
    <mergeCell ref="C1423:D1423"/>
    <mergeCell ref="E1423:G1423"/>
    <mergeCell ref="C1418:D1418"/>
    <mergeCell ref="E1418:G1418"/>
    <mergeCell ref="C1419:D1419"/>
    <mergeCell ref="E1419:G1419"/>
    <mergeCell ref="C1420:D1420"/>
    <mergeCell ref="E1420:G1420"/>
    <mergeCell ref="A1437:E1437"/>
    <mergeCell ref="F1437:G1437"/>
    <mergeCell ref="A1438:E1438"/>
    <mergeCell ref="F1438:G1438"/>
    <mergeCell ref="A1439:E1439"/>
    <mergeCell ref="F1439:G1439"/>
    <mergeCell ref="A1432:C1432"/>
    <mergeCell ref="D1432:G1432"/>
    <mergeCell ref="A1434:G1434"/>
    <mergeCell ref="A1435:E1435"/>
    <mergeCell ref="F1435:G1435"/>
    <mergeCell ref="A1436:E1436"/>
    <mergeCell ref="F1436:G1436"/>
    <mergeCell ref="C1427:D1427"/>
    <mergeCell ref="E1427:G1427"/>
    <mergeCell ref="A1429:G1429"/>
    <mergeCell ref="A1430:C1430"/>
    <mergeCell ref="D1430:G1430"/>
    <mergeCell ref="A1431:C1431"/>
    <mergeCell ref="D1431:G1431"/>
    <mergeCell ref="A1446:F1446"/>
    <mergeCell ref="A1447:F1447"/>
    <mergeCell ref="A1449:G1449"/>
    <mergeCell ref="B1450:C1450"/>
    <mergeCell ref="B1451:C1451"/>
    <mergeCell ref="F1450:G1450"/>
    <mergeCell ref="F1451:G1451"/>
    <mergeCell ref="F1452:G1452"/>
    <mergeCell ref="F1453:G1453"/>
    <mergeCell ref="F1454:G1454"/>
    <mergeCell ref="F1455:G1455"/>
    <mergeCell ref="F1456:G1456"/>
    <mergeCell ref="F1457:G1457"/>
    <mergeCell ref="A1440:E1440"/>
    <mergeCell ref="F1440:G1440"/>
    <mergeCell ref="A1442:G1442"/>
    <mergeCell ref="A1443:F1443"/>
    <mergeCell ref="A1444:F1444"/>
    <mergeCell ref="A1445:F1445"/>
    <mergeCell ref="B1455:C1455"/>
    <mergeCell ref="B1456:C1456"/>
    <mergeCell ref="B1457:C1457"/>
    <mergeCell ref="A1485:C1485"/>
    <mergeCell ref="D1485:G1485"/>
    <mergeCell ref="A1486:C1486"/>
    <mergeCell ref="D1486:G1486"/>
    <mergeCell ref="A1464:G1464"/>
    <mergeCell ref="A1483:G1483"/>
    <mergeCell ref="A1484:C1484"/>
    <mergeCell ref="D1484:G1484"/>
    <mergeCell ref="B1461:C1461"/>
    <mergeCell ref="E1461:G1461"/>
    <mergeCell ref="B1462:C1462"/>
    <mergeCell ref="E1462:G1462"/>
    <mergeCell ref="B1463:C1463"/>
    <mergeCell ref="E1463:G1463"/>
    <mergeCell ref="B1458:C1458"/>
    <mergeCell ref="B1452:C1452"/>
    <mergeCell ref="B1453:C1453"/>
    <mergeCell ref="B1454:C1454"/>
    <mergeCell ref="B1459:C1459"/>
    <mergeCell ref="B1460:C1460"/>
    <mergeCell ref="F1458:G1458"/>
    <mergeCell ref="F1459:G1459"/>
    <mergeCell ref="F1460:G1460"/>
    <mergeCell ref="A1466:G1466"/>
    <mergeCell ref="B1467:C1467"/>
    <mergeCell ref="F1467:G1467"/>
    <mergeCell ref="B1468:C1468"/>
    <mergeCell ref="F1468:G1468"/>
    <mergeCell ref="B1469:C1469"/>
    <mergeCell ref="F1469:G1469"/>
    <mergeCell ref="B1470:C1470"/>
    <mergeCell ref="F1470:G1470"/>
    <mergeCell ref="A1498:A1504"/>
    <mergeCell ref="A1497:E1497"/>
    <mergeCell ref="F1497:G1497"/>
    <mergeCell ref="B1495:C1495"/>
    <mergeCell ref="F1495:G1495"/>
    <mergeCell ref="B1492:C1492"/>
    <mergeCell ref="F1492:G1492"/>
    <mergeCell ref="B1493:C1493"/>
    <mergeCell ref="F1493:G1493"/>
    <mergeCell ref="B1494:C1494"/>
    <mergeCell ref="F1494:G1494"/>
    <mergeCell ref="A1488:G1488"/>
    <mergeCell ref="B1489:C1489"/>
    <mergeCell ref="D1489:G1489"/>
    <mergeCell ref="B1490:G1490"/>
    <mergeCell ref="B1491:C1491"/>
    <mergeCell ref="F1491:G1491"/>
    <mergeCell ref="B1498:E1498"/>
    <mergeCell ref="F1498:G1498"/>
    <mergeCell ref="B1499:E1499"/>
    <mergeCell ref="F1499:G1499"/>
    <mergeCell ref="B1500:E1500"/>
    <mergeCell ref="F1500:G1500"/>
    <mergeCell ref="B1501:E1501"/>
    <mergeCell ref="F1501:G1501"/>
    <mergeCell ref="B1502:E1502"/>
    <mergeCell ref="F1502:G1502"/>
    <mergeCell ref="B1503:E1503"/>
    <mergeCell ref="F1503:G1503"/>
    <mergeCell ref="B1504:E1504"/>
    <mergeCell ref="F1504:G1504"/>
    <mergeCell ref="B1479:C1479"/>
    <mergeCell ref="E1479:G1479"/>
    <mergeCell ref="B1480:C1480"/>
    <mergeCell ref="E1480:G1480"/>
    <mergeCell ref="A1481:G1481"/>
    <mergeCell ref="B1471:C1471"/>
    <mergeCell ref="F1471:G1471"/>
    <mergeCell ref="B1472:C1472"/>
    <mergeCell ref="F1472:G1472"/>
    <mergeCell ref="B1473:C1473"/>
    <mergeCell ref="F1473:G1473"/>
    <mergeCell ref="B1474:C1474"/>
    <mergeCell ref="F1474:G1474"/>
    <mergeCell ref="B1475:C1475"/>
    <mergeCell ref="F1475:G1475"/>
    <mergeCell ref="B1476:C1476"/>
    <mergeCell ref="F1476:G1476"/>
    <mergeCell ref="B1477:C1477"/>
    <mergeCell ref="F1477:G1477"/>
    <mergeCell ref="B1478:C1478"/>
    <mergeCell ref="E1478:G1478"/>
  </mergeCells>
  <conditionalFormatting sqref="G1443:G1447 F1499 F1501">
    <cfRule type="cellIs" dxfId="302" priority="1" operator="equal">
      <formula>"tbd"</formula>
    </cfRule>
    <cfRule type="cellIs" dxfId="301" priority="2" operator="equal">
      <formula>"D"</formula>
    </cfRule>
    <cfRule type="cellIs" dxfId="300" priority="3" operator="equal">
      <formula>"C"</formula>
    </cfRule>
    <cfRule type="cellIs" dxfId="299" priority="4" operator="equal">
      <formula>"B"</formula>
    </cfRule>
    <cfRule type="cellIs" dxfId="298" priority="5" operator="equal">
      <formula>"A"</formula>
    </cfRule>
  </conditionalFormatting>
  <hyperlinks>
    <hyperlink ref="D19" location="'Audit Scope &amp; Compliance'!A1" display="'Audit Scope &amp; Compliance'!A1" xr:uid="{5B25DB10-C750-4EA4-BD1B-75374A582FAA}"/>
    <hyperlink ref="D21" location="'Audit Attendees List'!A1" display="'Audit Attendees List'!A1" xr:uid="{2DA23BF6-9D83-4897-8466-46EF86ECA83B}"/>
    <hyperlink ref="D28" location="Components!A1" display="Components!A1" xr:uid="{74A87902-96D8-41CF-8E07-AC0F62BB6FB2}"/>
    <hyperlink ref="D29" location="'QMS - has 9001 Cert'!G36" display="QMS - has 9001 Cert'!G36" xr:uid="{C41B6954-6F62-4F26-8FDA-8664F92A99D0}"/>
    <hyperlink ref="D20" location="'Audit Agenda'!A1" display="'Audit Agenda'!A1" xr:uid="{ECA6F5C8-9E00-45A3-8FD2-DE1899D3B9A8}"/>
    <hyperlink ref="D1101:G1101" location="Docs!A1" display="Docs" xr:uid="{02637864-1E94-489D-967A-E4F7CFA15343}"/>
    <hyperlink ref="D1106:G1106" location="'CAP previous'!A1" display="CAP previous" xr:uid="{5986714E-5FE8-4B24-838C-EA66BA65A047}"/>
    <hyperlink ref="D1319:G1319" location="CAP!A1" display="CAP" xr:uid="{345ECFAA-20D4-43FF-A513-E5C51B09A524}"/>
    <hyperlink ref="D1489:G1489" location="CAP!A1" display="CAP" xr:uid="{9AF964F2-E3C5-424A-AD12-ACD9E099489C}"/>
    <hyperlink ref="D19:G19" location="'Audit Scope &amp; Compliance'!A1" display="Audit Scope &amp; Compliance" xr:uid="{19A29425-D252-4E99-B9DA-D804C5EAB7BF}"/>
    <hyperlink ref="D20:G20" location="'Audit Agenda'!A1" display="Audit Agenda" xr:uid="{4DB1114B-87CD-45F7-9FC5-8F11B79ECC04}"/>
    <hyperlink ref="D21:G21" location="'Audit Attendees List'!A1" display="Audit Attendees List" xr:uid="{C9D4A70A-76B1-47E4-AD45-E02691575683}"/>
    <hyperlink ref="D28:G28" location="Components!A1" display="Components" xr:uid="{AAE161C9-7575-4284-9AAA-03090251EF46}"/>
    <hyperlink ref="D29:G29" location="'Audit Report'!A1" display="QMS - has 9001 Cert'!G35" xr:uid="{A1ECF525-909A-47BD-BFEA-0211FEE799B2}"/>
    <hyperlink ref="D34" location="'QMS - has 9001 Cert'!G36" display="QMS - has 9001 Cert'!G36" xr:uid="{90628712-E316-4BBF-A34D-CE4FD1458BDA}"/>
    <hyperlink ref="D34:G34" location="'Audit Report'!A1" display="QMS - has 9001 Cert'!G35" xr:uid="{F2EC031B-E1AB-4E50-8276-BCA2985257F3}"/>
    <hyperlink ref="F1497:G1497" r:id="rId1" display="Explanation" xr:uid="{147ABAC9-16FE-4F5A-BCE8-0EF987391561}"/>
  </hyperlinks>
  <pageMargins left="0.7" right="0.7" top="0.75" bottom="0.75" header="0.3" footer="0.3"/>
  <pageSetup scale="77" fitToHeight="0" orientation="portrait" horizontalDpi="3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1941-1A40-44EC-9F8E-DEC919BCFD7B}">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138</v>
      </c>
      <c r="AG6" s="779" t="s">
        <v>1841</v>
      </c>
      <c r="AH6" s="779" t="s">
        <v>1843</v>
      </c>
      <c r="AI6" s="779" t="s">
        <v>1845</v>
      </c>
      <c r="AJ6" s="779" t="s">
        <v>1847</v>
      </c>
      <c r="AK6" s="779" t="s">
        <v>1849</v>
      </c>
      <c r="AL6" s="779" t="s">
        <v>1851</v>
      </c>
      <c r="AM6" s="779" t="s">
        <v>1853</v>
      </c>
      <c r="AN6" s="779" t="s">
        <v>1855</v>
      </c>
      <c r="AO6" s="779" t="s">
        <v>1857</v>
      </c>
      <c r="AP6" s="779" t="s">
        <v>1859</v>
      </c>
      <c r="AQ6" s="779" t="s">
        <v>1045</v>
      </c>
      <c r="AR6" s="779" t="s">
        <v>1046</v>
      </c>
      <c r="AS6" s="779" t="s">
        <v>1047</v>
      </c>
      <c r="AT6" s="779" t="s">
        <v>1048</v>
      </c>
      <c r="AU6" s="780" t="s">
        <v>1049</v>
      </c>
      <c r="AV6" s="778" t="str">
        <f t="shared" ref="AV6:BK6" si="0">AF6</f>
        <v>CB</v>
      </c>
      <c r="AW6" s="779" t="str">
        <f t="shared" si="0"/>
        <v>ilCB</v>
      </c>
      <c r="AX6" s="779" t="str">
        <f t="shared" si="0"/>
        <v>plCB</v>
      </c>
      <c r="AY6" s="779" t="str">
        <f t="shared" si="0"/>
        <v>meCB</v>
      </c>
      <c r="AZ6" s="779" t="str">
        <f t="shared" si="0"/>
        <v>woCB</v>
      </c>
      <c r="BA6" s="779" t="str">
        <f t="shared" si="0"/>
        <v>paCB</v>
      </c>
      <c r="BB6" s="779" t="str">
        <f t="shared" si="0"/>
        <v>venCB</v>
      </c>
      <c r="BC6" s="779" t="str">
        <f t="shared" si="0"/>
        <v>subCB</v>
      </c>
      <c r="BD6" s="779" t="str">
        <f t="shared" si="0"/>
        <v>devCB</v>
      </c>
      <c r="BE6" s="779" t="str">
        <f t="shared" si="0"/>
        <v>quaCB</v>
      </c>
      <c r="BF6" s="779" t="str">
        <f t="shared" si="0"/>
        <v>prdCB</v>
      </c>
      <c r="BG6" s="779" t="str">
        <f t="shared" si="0"/>
        <v>Product 12</v>
      </c>
      <c r="BH6" s="779" t="str">
        <f t="shared" si="0"/>
        <v>Product 13</v>
      </c>
      <c r="BI6" s="779" t="str">
        <f t="shared" si="0"/>
        <v>Product 14</v>
      </c>
      <c r="BJ6" s="779" t="str">
        <f t="shared" si="0"/>
        <v>Product 15</v>
      </c>
      <c r="BK6" s="781" t="str">
        <f t="shared" si="0"/>
        <v>Product 16</v>
      </c>
      <c r="BL6" s="782" t="str">
        <f t="shared" ref="BL6:CA6" si="1">AF6</f>
        <v>CB</v>
      </c>
      <c r="BM6" s="779" t="str">
        <f t="shared" si="1"/>
        <v>ilCB</v>
      </c>
      <c r="BN6" s="779" t="str">
        <f t="shared" si="1"/>
        <v>plCB</v>
      </c>
      <c r="BO6" s="779" t="str">
        <f t="shared" si="1"/>
        <v>meCB</v>
      </c>
      <c r="BP6" s="779" t="str">
        <f t="shared" si="1"/>
        <v>woCB</v>
      </c>
      <c r="BQ6" s="779" t="str">
        <f t="shared" si="1"/>
        <v>paCB</v>
      </c>
      <c r="BR6" s="779" t="str">
        <f t="shared" si="1"/>
        <v>venCB</v>
      </c>
      <c r="BS6" s="779" t="str">
        <f t="shared" si="1"/>
        <v>subCB</v>
      </c>
      <c r="BT6" s="779" t="str">
        <f t="shared" si="1"/>
        <v>devCB</v>
      </c>
      <c r="BU6" s="779" t="str">
        <f t="shared" si="1"/>
        <v>quaCB</v>
      </c>
      <c r="BV6" s="779" t="str">
        <f t="shared" si="1"/>
        <v>prdCB</v>
      </c>
      <c r="BW6" s="779" t="str">
        <f t="shared" si="1"/>
        <v>Product 12</v>
      </c>
      <c r="BX6" s="779" t="str">
        <f t="shared" si="1"/>
        <v>Product 13</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0</v>
      </c>
      <c r="AR7" s="765">
        <v>0</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
      </c>
      <c r="BH7" s="765" t="str">
        <f t="shared" si="2"/>
        <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t="str">
        <f t="shared" si="3"/>
        <v/>
      </c>
      <c r="BX7" s="776" t="str">
        <f t="shared" si="3"/>
        <v/>
      </c>
      <c r="BY7" s="776" t="str">
        <f t="shared" si="3"/>
        <v/>
      </c>
      <c r="BZ7" s="776" t="str">
        <f t="shared" si="3"/>
        <v/>
      </c>
      <c r="CA7" s="777" t="str">
        <f t="shared" si="3"/>
        <v/>
      </c>
    </row>
    <row r="8" spans="1:79" s="121" customFormat="1" ht="19.899999999999999" customHeight="1" x14ac:dyDescent="0.25">
      <c r="A8" s="9" t="s">
        <v>1860</v>
      </c>
      <c r="B8" s="7"/>
      <c r="C8" s="2" t="s">
        <v>1861</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0</v>
      </c>
      <c r="AR8" s="487">
        <v>0</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
      </c>
      <c r="BH8" s="487" t="str">
        <f t="shared" si="2"/>
        <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t="str">
        <f t="shared" si="3"/>
        <v/>
      </c>
      <c r="BX8" s="495" t="str">
        <f t="shared" si="3"/>
        <v/>
      </c>
      <c r="BY8" s="495" t="str">
        <f t="shared" si="3"/>
        <v/>
      </c>
      <c r="BZ8" s="495" t="str">
        <f t="shared" si="3"/>
        <v/>
      </c>
      <c r="CA8" s="759" t="str">
        <f t="shared" si="3"/>
        <v/>
      </c>
    </row>
    <row r="9" spans="1:79" s="121" customFormat="1" ht="19.899999999999999" customHeight="1" x14ac:dyDescent="0.25">
      <c r="A9" s="9" t="s">
        <v>1862</v>
      </c>
      <c r="B9" s="7"/>
      <c r="C9" s="2" t="s">
        <v>1863</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0</v>
      </c>
      <c r="AR9" s="487">
        <v>0</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
      </c>
      <c r="BH9" s="487" t="str">
        <f t="shared" si="2"/>
        <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t="str">
        <f t="shared" si="3"/>
        <v/>
      </c>
      <c r="BX9" s="495" t="str">
        <f t="shared" si="3"/>
        <v/>
      </c>
      <c r="BY9" s="495" t="str">
        <f t="shared" si="3"/>
        <v/>
      </c>
      <c r="BZ9" s="495" t="str">
        <f t="shared" si="3"/>
        <v/>
      </c>
      <c r="CA9" s="759" t="str">
        <f t="shared" si="3"/>
        <v/>
      </c>
    </row>
    <row r="10" spans="1:79" s="121" customFormat="1" ht="19.899999999999999" customHeight="1" x14ac:dyDescent="0.25">
      <c r="A10" s="9" t="s">
        <v>1864</v>
      </c>
      <c r="B10" s="7"/>
      <c r="C10" s="2" t="s">
        <v>1865</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0</v>
      </c>
      <c r="AR10" s="487">
        <v>0</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
      </c>
      <c r="BH10" s="487" t="str">
        <f t="shared" si="2"/>
        <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t="str">
        <f t="shared" si="3"/>
        <v/>
      </c>
      <c r="BX10" s="495" t="str">
        <f t="shared" si="3"/>
        <v/>
      </c>
      <c r="BY10" s="495" t="str">
        <f t="shared" si="3"/>
        <v/>
      </c>
      <c r="BZ10" s="495" t="str">
        <f t="shared" si="3"/>
        <v/>
      </c>
      <c r="CA10" s="759" t="str">
        <f t="shared" si="3"/>
        <v/>
      </c>
    </row>
    <row r="11" spans="1:79" s="121" customFormat="1" ht="19.899999999999999" customHeight="1" x14ac:dyDescent="0.25">
      <c r="A11" s="9" t="s">
        <v>1866</v>
      </c>
      <c r="B11" s="7"/>
      <c r="C11" s="2" t="s">
        <v>1867</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0</v>
      </c>
      <c r="AR11" s="487">
        <v>0</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
      </c>
      <c r="BH11" s="487" t="str">
        <f t="shared" si="2"/>
        <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t="str">
        <f t="shared" si="3"/>
        <v/>
      </c>
      <c r="BX11" s="495" t="str">
        <f t="shared" si="3"/>
        <v/>
      </c>
      <c r="BY11" s="495" t="str">
        <f t="shared" si="3"/>
        <v/>
      </c>
      <c r="BZ11" s="495" t="str">
        <f t="shared" si="3"/>
        <v/>
      </c>
      <c r="CA11" s="759" t="str">
        <f t="shared" si="3"/>
        <v/>
      </c>
    </row>
    <row r="12" spans="1:79" s="121" customFormat="1" ht="19.899999999999999" customHeight="1" x14ac:dyDescent="0.25">
      <c r="A12" s="9" t="s">
        <v>1868</v>
      </c>
      <c r="B12" s="7"/>
      <c r="C12" s="2" t="s">
        <v>1869</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0</v>
      </c>
      <c r="AR12" s="487">
        <v>0</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
      </c>
      <c r="BH12" s="487" t="str">
        <f t="shared" si="2"/>
        <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t="str">
        <f t="shared" si="3"/>
        <v/>
      </c>
      <c r="BX12" s="495" t="str">
        <f t="shared" si="3"/>
        <v/>
      </c>
      <c r="BY12" s="495" t="str">
        <f t="shared" si="3"/>
        <v/>
      </c>
      <c r="BZ12" s="495" t="str">
        <f t="shared" si="3"/>
        <v/>
      </c>
      <c r="CA12" s="759" t="str">
        <f t="shared" si="3"/>
        <v/>
      </c>
    </row>
    <row r="13" spans="1:79" s="121" customFormat="1" ht="19.899999999999999" customHeight="1" x14ac:dyDescent="0.25">
      <c r="A13" s="9" t="s">
        <v>1870</v>
      </c>
      <c r="B13" s="7"/>
      <c r="C13" s="2" t="s">
        <v>1871</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0</v>
      </c>
      <c r="AR13" s="487">
        <v>0</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
      </c>
      <c r="BH13" s="487" t="str">
        <f t="shared" si="2"/>
        <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t="str">
        <f t="shared" si="3"/>
        <v/>
      </c>
      <c r="BX13" s="495" t="str">
        <f t="shared" si="3"/>
        <v/>
      </c>
      <c r="BY13" s="495" t="str">
        <f t="shared" si="3"/>
        <v/>
      </c>
      <c r="BZ13" s="495" t="str">
        <f t="shared" si="3"/>
        <v/>
      </c>
      <c r="CA13" s="759" t="str">
        <f t="shared" si="3"/>
        <v/>
      </c>
    </row>
    <row r="14" spans="1:79" s="121" customFormat="1" ht="19.899999999999999" customHeight="1" x14ac:dyDescent="0.25">
      <c r="A14" s="9" t="s">
        <v>1872</v>
      </c>
      <c r="B14" s="7"/>
      <c r="C14" s="2" t="s">
        <v>1873</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0</v>
      </c>
      <c r="AR14" s="487">
        <v>0</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
      </c>
      <c r="BH14" s="487" t="str">
        <f t="shared" si="2"/>
        <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t="str">
        <f t="shared" si="3"/>
        <v/>
      </c>
      <c r="BX14" s="495" t="str">
        <f t="shared" si="3"/>
        <v/>
      </c>
      <c r="BY14" s="495" t="str">
        <f t="shared" si="3"/>
        <v/>
      </c>
      <c r="BZ14" s="495" t="str">
        <f t="shared" si="3"/>
        <v/>
      </c>
      <c r="CA14" s="759" t="str">
        <f t="shared" si="3"/>
        <v/>
      </c>
    </row>
    <row r="15" spans="1:79" s="121" customFormat="1" ht="19.899999999999999" customHeight="1" x14ac:dyDescent="0.25">
      <c r="A15" s="9" t="s">
        <v>1411</v>
      </c>
      <c r="B15" s="7"/>
      <c r="C15" s="2" t="s">
        <v>1412</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0</v>
      </c>
      <c r="AR15" s="487">
        <v>0</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
      </c>
      <c r="BH15" s="487" t="str">
        <f t="shared" si="2"/>
        <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t="str">
        <f t="shared" si="3"/>
        <v/>
      </c>
      <c r="BX15" s="495" t="str">
        <f t="shared" si="3"/>
        <v/>
      </c>
      <c r="BY15" s="495" t="str">
        <f t="shared" si="3"/>
        <v/>
      </c>
      <c r="BZ15" s="495" t="str">
        <f t="shared" si="3"/>
        <v/>
      </c>
      <c r="CA15" s="759" t="str">
        <f t="shared" si="3"/>
        <v/>
      </c>
    </row>
    <row r="16" spans="1:79" s="121" customFormat="1" ht="19.899999999999999" customHeight="1" x14ac:dyDescent="0.25">
      <c r="A16" s="9" t="s">
        <v>1415</v>
      </c>
      <c r="B16" s="7"/>
      <c r="C16" s="2" t="s">
        <v>1416</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0</v>
      </c>
      <c r="AR16" s="487">
        <v>0</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
      </c>
      <c r="BH16" s="487" t="str">
        <f t="shared" si="2"/>
        <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t="str">
        <f t="shared" si="3"/>
        <v/>
      </c>
      <c r="BX16" s="495" t="str">
        <f t="shared" si="3"/>
        <v/>
      </c>
      <c r="BY16" s="495" t="str">
        <f t="shared" si="3"/>
        <v/>
      </c>
      <c r="BZ16" s="495" t="str">
        <f t="shared" si="3"/>
        <v/>
      </c>
      <c r="CA16" s="759" t="str">
        <f t="shared" si="3"/>
        <v/>
      </c>
    </row>
    <row r="17" spans="1:79" s="121" customFormat="1" ht="19.899999999999999" customHeight="1" x14ac:dyDescent="0.25">
      <c r="A17" s="9" t="s">
        <v>1417</v>
      </c>
      <c r="B17" s="7"/>
      <c r="C17" s="2" t="s">
        <v>1418</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0</v>
      </c>
      <c r="AR17" s="487">
        <v>0</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
      </c>
      <c r="BH17" s="487" t="str">
        <f t="shared" si="2"/>
        <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t="str">
        <f t="shared" si="3"/>
        <v/>
      </c>
      <c r="BX17" s="495" t="str">
        <f t="shared" si="3"/>
        <v/>
      </c>
      <c r="BY17" s="495" t="str">
        <f t="shared" si="3"/>
        <v/>
      </c>
      <c r="BZ17" s="495" t="str">
        <f t="shared" si="3"/>
        <v/>
      </c>
      <c r="CA17" s="759" t="str">
        <f t="shared" si="3"/>
        <v/>
      </c>
    </row>
    <row r="18" spans="1:79" s="121" customFormat="1" ht="19.899999999999999" customHeight="1" thickBot="1" x14ac:dyDescent="0.3">
      <c r="A18" s="9" t="s">
        <v>1419</v>
      </c>
      <c r="B18" s="7"/>
      <c r="C18" s="2" t="s">
        <v>1420</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0</v>
      </c>
      <c r="AR18" s="487">
        <v>0</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
      </c>
      <c r="BH18" s="487" t="str">
        <f t="shared" si="2"/>
        <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t="str">
        <f t="shared" si="3"/>
        <v/>
      </c>
      <c r="BX18" s="495" t="str">
        <f t="shared" si="3"/>
        <v/>
      </c>
      <c r="BY18" s="495" t="str">
        <f t="shared" si="3"/>
        <v/>
      </c>
      <c r="BZ18" s="495" t="str">
        <f t="shared" si="3"/>
        <v/>
      </c>
      <c r="CA18" s="759" t="str">
        <f t="shared" si="3"/>
        <v/>
      </c>
    </row>
    <row r="19" spans="1:79" s="121" customFormat="1" ht="19.899999999999999" hidden="1" customHeight="1" x14ac:dyDescent="0.25">
      <c r="A19" s="9"/>
      <c r="B19" s="7"/>
      <c r="C19" s="2"/>
      <c r="D19" s="19"/>
      <c r="E19" s="18"/>
      <c r="F19" s="19"/>
      <c r="G19" s="19"/>
      <c r="H19" s="4"/>
      <c r="I19" s="15"/>
      <c r="J19" s="47"/>
      <c r="K19" s="1384"/>
      <c r="L19" s="1386"/>
      <c r="M19" s="1384"/>
      <c r="N19" s="1385"/>
      <c r="O19" s="1386"/>
      <c r="P19" s="1384"/>
      <c r="Q19" s="1385"/>
      <c r="R19" s="1386"/>
      <c r="S19" s="269"/>
      <c r="T19" s="269"/>
      <c r="U19" s="49"/>
      <c r="V19" s="1393"/>
      <c r="W19" s="1394"/>
      <c r="X19" s="56"/>
      <c r="Y19" s="56"/>
      <c r="Z19" s="57"/>
      <c r="AA19" s="68"/>
      <c r="AB19" s="57"/>
      <c r="AC19" s="58"/>
      <c r="AD19" s="56"/>
      <c r="AE19" s="65"/>
      <c r="AF19" s="488">
        <f t="shared" ref="AF19:AU24" si="6">AF18</f>
        <v>-1</v>
      </c>
      <c r="AG19" s="487">
        <f t="shared" si="6"/>
        <v>-1</v>
      </c>
      <c r="AH19" s="487">
        <f t="shared" si="6"/>
        <v>-1</v>
      </c>
      <c r="AI19" s="487">
        <f t="shared" si="6"/>
        <v>-1</v>
      </c>
      <c r="AJ19" s="487">
        <f t="shared" si="6"/>
        <v>-1</v>
      </c>
      <c r="AK19" s="487">
        <f t="shared" si="6"/>
        <v>-1</v>
      </c>
      <c r="AL19" s="487">
        <f t="shared" si="6"/>
        <v>-1</v>
      </c>
      <c r="AM19" s="487">
        <f t="shared" si="6"/>
        <v>-1</v>
      </c>
      <c r="AN19" s="487">
        <f t="shared" si="6"/>
        <v>-1</v>
      </c>
      <c r="AO19" s="487">
        <f t="shared" si="6"/>
        <v>-1</v>
      </c>
      <c r="AP19" s="487">
        <f t="shared" si="6"/>
        <v>-1</v>
      </c>
      <c r="AQ19" s="487">
        <f t="shared" si="6"/>
        <v>0</v>
      </c>
      <c r="AR19" s="487">
        <f t="shared" si="6"/>
        <v>0</v>
      </c>
      <c r="AS19" s="487">
        <f t="shared" si="6"/>
        <v>0</v>
      </c>
      <c r="AT19" s="487">
        <f t="shared" si="6"/>
        <v>0</v>
      </c>
      <c r="AU19" s="493">
        <f t="shared" si="6"/>
        <v>0</v>
      </c>
      <c r="AV19" s="488">
        <f t="shared" si="4"/>
        <v>0</v>
      </c>
      <c r="AW19" s="487">
        <f t="shared" si="2"/>
        <v>0</v>
      </c>
      <c r="AX19" s="487">
        <f t="shared" si="2"/>
        <v>0</v>
      </c>
      <c r="AY19" s="487">
        <f t="shared" si="2"/>
        <v>0</v>
      </c>
      <c r="AZ19" s="487">
        <f t="shared" si="2"/>
        <v>0</v>
      </c>
      <c r="BA19" s="487">
        <f t="shared" si="2"/>
        <v>0</v>
      </c>
      <c r="BB19" s="487">
        <f t="shared" si="2"/>
        <v>0</v>
      </c>
      <c r="BC19" s="487">
        <f t="shared" si="2"/>
        <v>0</v>
      </c>
      <c r="BD19" s="487">
        <f t="shared" si="2"/>
        <v>0</v>
      </c>
      <c r="BE19" s="487">
        <f t="shared" si="2"/>
        <v>0</v>
      </c>
      <c r="BF19" s="487">
        <f t="shared" si="2"/>
        <v>0</v>
      </c>
      <c r="BG19" s="487" t="str">
        <f t="shared" si="2"/>
        <v/>
      </c>
      <c r="BH19" s="487" t="str">
        <f t="shared" si="2"/>
        <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t="str">
        <f t="shared" si="3"/>
        <v/>
      </c>
      <c r="BX19" s="495" t="str">
        <f t="shared" si="3"/>
        <v/>
      </c>
      <c r="BY19" s="495" t="str">
        <f t="shared" si="3"/>
        <v/>
      </c>
      <c r="BZ19" s="495" t="str">
        <f t="shared" si="3"/>
        <v/>
      </c>
      <c r="CA19" s="759" t="str">
        <f t="shared" si="3"/>
        <v/>
      </c>
    </row>
    <row r="20" spans="1:79" s="121" customFormat="1" ht="19.899999999999999" hidden="1" customHeight="1" x14ac:dyDescent="0.25">
      <c r="A20" s="9"/>
      <c r="B20" s="7"/>
      <c r="C20" s="2"/>
      <c r="D20" s="19"/>
      <c r="E20" s="18"/>
      <c r="F20" s="19"/>
      <c r="G20" s="19"/>
      <c r="H20" s="4"/>
      <c r="I20" s="15"/>
      <c r="J20" s="47"/>
      <c r="K20" s="1384"/>
      <c r="L20" s="1386"/>
      <c r="M20" s="1384"/>
      <c r="N20" s="1385"/>
      <c r="O20" s="1386"/>
      <c r="P20" s="1384"/>
      <c r="Q20" s="1385"/>
      <c r="R20" s="1386"/>
      <c r="S20" s="269"/>
      <c r="T20" s="269"/>
      <c r="U20" s="49"/>
      <c r="V20" s="1393"/>
      <c r="W20" s="1394"/>
      <c r="X20" s="56"/>
      <c r="Y20" s="56"/>
      <c r="Z20" s="57"/>
      <c r="AA20" s="68"/>
      <c r="AB20" s="57"/>
      <c r="AC20" s="58"/>
      <c r="AD20" s="56"/>
      <c r="AE20" s="65"/>
      <c r="AF20" s="488">
        <f t="shared" si="6"/>
        <v>-1</v>
      </c>
      <c r="AG20" s="487">
        <f t="shared" si="6"/>
        <v>-1</v>
      </c>
      <c r="AH20" s="487">
        <f t="shared" si="6"/>
        <v>-1</v>
      </c>
      <c r="AI20" s="487">
        <f t="shared" si="6"/>
        <v>-1</v>
      </c>
      <c r="AJ20" s="487">
        <f t="shared" si="6"/>
        <v>-1</v>
      </c>
      <c r="AK20" s="487">
        <f t="shared" si="6"/>
        <v>-1</v>
      </c>
      <c r="AL20" s="487">
        <f t="shared" si="6"/>
        <v>-1</v>
      </c>
      <c r="AM20" s="487">
        <f t="shared" si="6"/>
        <v>-1</v>
      </c>
      <c r="AN20" s="487">
        <f t="shared" si="6"/>
        <v>-1</v>
      </c>
      <c r="AO20" s="487">
        <f t="shared" si="6"/>
        <v>-1</v>
      </c>
      <c r="AP20" s="487">
        <f t="shared" si="6"/>
        <v>-1</v>
      </c>
      <c r="AQ20" s="487">
        <f t="shared" si="6"/>
        <v>0</v>
      </c>
      <c r="AR20" s="487">
        <f t="shared" si="6"/>
        <v>0</v>
      </c>
      <c r="AS20" s="487">
        <f t="shared" si="6"/>
        <v>0</v>
      </c>
      <c r="AT20" s="487">
        <f t="shared" si="6"/>
        <v>0</v>
      </c>
      <c r="AU20" s="493">
        <f t="shared" si="6"/>
        <v>0</v>
      </c>
      <c r="AV20" s="488">
        <f t="shared" si="4"/>
        <v>0</v>
      </c>
      <c r="AW20" s="487">
        <f t="shared" si="2"/>
        <v>0</v>
      </c>
      <c r="AX20" s="487">
        <f t="shared" si="2"/>
        <v>0</v>
      </c>
      <c r="AY20" s="487">
        <f t="shared" si="2"/>
        <v>0</v>
      </c>
      <c r="AZ20" s="487">
        <f t="shared" si="2"/>
        <v>0</v>
      </c>
      <c r="BA20" s="487">
        <f t="shared" si="2"/>
        <v>0</v>
      </c>
      <c r="BB20" s="487">
        <f t="shared" si="2"/>
        <v>0</v>
      </c>
      <c r="BC20" s="487">
        <f t="shared" si="2"/>
        <v>0</v>
      </c>
      <c r="BD20" s="487">
        <f t="shared" si="2"/>
        <v>0</v>
      </c>
      <c r="BE20" s="487">
        <f t="shared" si="2"/>
        <v>0</v>
      </c>
      <c r="BF20" s="487">
        <f t="shared" si="2"/>
        <v>0</v>
      </c>
      <c r="BG20" s="487" t="str">
        <f t="shared" si="2"/>
        <v/>
      </c>
      <c r="BH20" s="487" t="str">
        <f t="shared" si="2"/>
        <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t="str">
        <f t="shared" si="3"/>
        <v/>
      </c>
      <c r="BX20" s="495" t="str">
        <f t="shared" si="3"/>
        <v/>
      </c>
      <c r="BY20" s="495" t="str">
        <f t="shared" si="3"/>
        <v/>
      </c>
      <c r="BZ20" s="495" t="str">
        <f t="shared" si="3"/>
        <v/>
      </c>
      <c r="CA20" s="489" t="str">
        <f t="shared" si="3"/>
        <v/>
      </c>
    </row>
    <row r="21" spans="1:79" s="121" customFormat="1" ht="19.899999999999999" hidden="1" customHeight="1" x14ac:dyDescent="0.25">
      <c r="A21" s="9"/>
      <c r="B21" s="7"/>
      <c r="C21" s="2"/>
      <c r="D21" s="19"/>
      <c r="E21" s="18"/>
      <c r="F21" s="19"/>
      <c r="G21" s="19"/>
      <c r="H21" s="4"/>
      <c r="I21" s="15"/>
      <c r="J21" s="47"/>
      <c r="K21" s="1384"/>
      <c r="L21" s="1386"/>
      <c r="M21" s="1384"/>
      <c r="N21" s="1385"/>
      <c r="O21" s="1386"/>
      <c r="P21" s="1384"/>
      <c r="Q21" s="1385"/>
      <c r="R21" s="1386"/>
      <c r="S21" s="269"/>
      <c r="T21" s="269"/>
      <c r="U21" s="49"/>
      <c r="V21" s="1393"/>
      <c r="W21" s="1394"/>
      <c r="X21" s="56"/>
      <c r="Y21" s="56"/>
      <c r="Z21" s="57"/>
      <c r="AA21" s="68"/>
      <c r="AB21" s="57"/>
      <c r="AC21" s="58"/>
      <c r="AD21" s="56"/>
      <c r="AE21" s="65"/>
      <c r="AF21" s="488">
        <f t="shared" si="6"/>
        <v>-1</v>
      </c>
      <c r="AG21" s="487">
        <f t="shared" si="6"/>
        <v>-1</v>
      </c>
      <c r="AH21" s="487">
        <f t="shared" si="6"/>
        <v>-1</v>
      </c>
      <c r="AI21" s="487">
        <f t="shared" si="6"/>
        <v>-1</v>
      </c>
      <c r="AJ21" s="487">
        <f t="shared" si="6"/>
        <v>-1</v>
      </c>
      <c r="AK21" s="487">
        <f t="shared" si="6"/>
        <v>-1</v>
      </c>
      <c r="AL21" s="487">
        <f t="shared" si="6"/>
        <v>-1</v>
      </c>
      <c r="AM21" s="487">
        <f t="shared" si="6"/>
        <v>-1</v>
      </c>
      <c r="AN21" s="487">
        <f t="shared" si="6"/>
        <v>-1</v>
      </c>
      <c r="AO21" s="487">
        <f t="shared" si="6"/>
        <v>-1</v>
      </c>
      <c r="AP21" s="487">
        <f t="shared" si="6"/>
        <v>-1</v>
      </c>
      <c r="AQ21" s="487">
        <f t="shared" si="6"/>
        <v>0</v>
      </c>
      <c r="AR21" s="487">
        <f t="shared" si="6"/>
        <v>0</v>
      </c>
      <c r="AS21" s="487">
        <f t="shared" si="6"/>
        <v>0</v>
      </c>
      <c r="AT21" s="487">
        <f t="shared" si="6"/>
        <v>0</v>
      </c>
      <c r="AU21" s="493">
        <f t="shared" si="6"/>
        <v>0</v>
      </c>
      <c r="AV21" s="488">
        <f t="shared" si="4"/>
        <v>0</v>
      </c>
      <c r="AW21" s="487">
        <f t="shared" si="2"/>
        <v>0</v>
      </c>
      <c r="AX21" s="487">
        <f t="shared" si="2"/>
        <v>0</v>
      </c>
      <c r="AY21" s="487">
        <f t="shared" si="2"/>
        <v>0</v>
      </c>
      <c r="AZ21" s="487">
        <f t="shared" si="2"/>
        <v>0</v>
      </c>
      <c r="BA21" s="487">
        <f t="shared" si="2"/>
        <v>0</v>
      </c>
      <c r="BB21" s="487">
        <f t="shared" si="2"/>
        <v>0</v>
      </c>
      <c r="BC21" s="487">
        <f t="shared" si="2"/>
        <v>0</v>
      </c>
      <c r="BD21" s="487">
        <f t="shared" si="2"/>
        <v>0</v>
      </c>
      <c r="BE21" s="487">
        <f t="shared" si="2"/>
        <v>0</v>
      </c>
      <c r="BF21" s="487">
        <f t="shared" si="2"/>
        <v>0</v>
      </c>
      <c r="BG21" s="487" t="str">
        <f t="shared" si="2"/>
        <v/>
      </c>
      <c r="BH21" s="487" t="str">
        <f t="shared" si="2"/>
        <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t="str">
        <f t="shared" si="3"/>
        <v/>
      </c>
      <c r="BX21" s="495" t="str">
        <f t="shared" si="3"/>
        <v/>
      </c>
      <c r="BY21" s="495" t="str">
        <f t="shared" si="3"/>
        <v/>
      </c>
      <c r="BZ21" s="495" t="str">
        <f t="shared" si="3"/>
        <v/>
      </c>
      <c r="CA21" s="489" t="str">
        <f t="shared" si="3"/>
        <v/>
      </c>
    </row>
    <row r="22" spans="1:79" s="121" customFormat="1" ht="19.899999999999999" hidden="1" customHeight="1" x14ac:dyDescent="0.25">
      <c r="A22" s="9"/>
      <c r="B22" s="7"/>
      <c r="C22" s="2"/>
      <c r="D22" s="19"/>
      <c r="E22" s="18"/>
      <c r="F22" s="19"/>
      <c r="G22" s="19"/>
      <c r="H22" s="4"/>
      <c r="I22" s="15"/>
      <c r="J22" s="47"/>
      <c r="K22" s="1384"/>
      <c r="L22" s="1386"/>
      <c r="M22" s="1384"/>
      <c r="N22" s="1385"/>
      <c r="O22" s="1386"/>
      <c r="P22" s="1384"/>
      <c r="Q22" s="1385"/>
      <c r="R22" s="1386"/>
      <c r="S22" s="269"/>
      <c r="T22" s="269"/>
      <c r="U22" s="49"/>
      <c r="V22" s="1393"/>
      <c r="W22" s="1394"/>
      <c r="X22" s="56"/>
      <c r="Y22" s="56"/>
      <c r="Z22" s="57"/>
      <c r="AA22" s="68"/>
      <c r="AB22" s="57"/>
      <c r="AC22" s="58"/>
      <c r="AD22" s="56"/>
      <c r="AE22" s="65"/>
      <c r="AF22" s="488">
        <f t="shared" si="6"/>
        <v>-1</v>
      </c>
      <c r="AG22" s="487">
        <f t="shared" si="6"/>
        <v>-1</v>
      </c>
      <c r="AH22" s="487">
        <f t="shared" si="6"/>
        <v>-1</v>
      </c>
      <c r="AI22" s="487">
        <f t="shared" si="6"/>
        <v>-1</v>
      </c>
      <c r="AJ22" s="487">
        <f t="shared" si="6"/>
        <v>-1</v>
      </c>
      <c r="AK22" s="487">
        <f t="shared" si="6"/>
        <v>-1</v>
      </c>
      <c r="AL22" s="487">
        <f t="shared" si="6"/>
        <v>-1</v>
      </c>
      <c r="AM22" s="487">
        <f t="shared" si="6"/>
        <v>-1</v>
      </c>
      <c r="AN22" s="487">
        <f t="shared" si="6"/>
        <v>-1</v>
      </c>
      <c r="AO22" s="487">
        <f t="shared" si="6"/>
        <v>-1</v>
      </c>
      <c r="AP22" s="487">
        <f t="shared" si="6"/>
        <v>-1</v>
      </c>
      <c r="AQ22" s="487">
        <f t="shared" si="6"/>
        <v>0</v>
      </c>
      <c r="AR22" s="487">
        <f t="shared" si="6"/>
        <v>0</v>
      </c>
      <c r="AS22" s="487">
        <f t="shared" si="6"/>
        <v>0</v>
      </c>
      <c r="AT22" s="487">
        <f t="shared" si="6"/>
        <v>0</v>
      </c>
      <c r="AU22" s="493">
        <f t="shared" si="6"/>
        <v>0</v>
      </c>
      <c r="AV22" s="488">
        <f t="shared" si="4"/>
        <v>0</v>
      </c>
      <c r="AW22" s="487">
        <f t="shared" si="2"/>
        <v>0</v>
      </c>
      <c r="AX22" s="487">
        <f t="shared" si="2"/>
        <v>0</v>
      </c>
      <c r="AY22" s="487">
        <f t="shared" si="2"/>
        <v>0</v>
      </c>
      <c r="AZ22" s="487">
        <f t="shared" si="2"/>
        <v>0</v>
      </c>
      <c r="BA22" s="487">
        <f t="shared" si="2"/>
        <v>0</v>
      </c>
      <c r="BB22" s="487">
        <f t="shared" si="2"/>
        <v>0</v>
      </c>
      <c r="BC22" s="487">
        <f t="shared" si="2"/>
        <v>0</v>
      </c>
      <c r="BD22" s="487">
        <f t="shared" si="2"/>
        <v>0</v>
      </c>
      <c r="BE22" s="487">
        <f t="shared" si="2"/>
        <v>0</v>
      </c>
      <c r="BF22" s="487">
        <f t="shared" si="2"/>
        <v>0</v>
      </c>
      <c r="BG22" s="487" t="str">
        <f t="shared" si="2"/>
        <v/>
      </c>
      <c r="BH22" s="487" t="str">
        <f t="shared" si="2"/>
        <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t="str">
        <f t="shared" si="3"/>
        <v/>
      </c>
      <c r="BX22" s="495" t="str">
        <f t="shared" si="3"/>
        <v/>
      </c>
      <c r="BY22" s="495" t="str">
        <f t="shared" si="3"/>
        <v/>
      </c>
      <c r="BZ22" s="495" t="str">
        <f t="shared" si="3"/>
        <v/>
      </c>
      <c r="CA22" s="489" t="str">
        <f t="shared" si="3"/>
        <v/>
      </c>
    </row>
    <row r="23" spans="1:79" s="121" customFormat="1" ht="19.899999999999999" hidden="1" customHeight="1" x14ac:dyDescent="0.25">
      <c r="A23" s="9"/>
      <c r="B23" s="7"/>
      <c r="C23" s="2"/>
      <c r="D23" s="19"/>
      <c r="E23" s="18"/>
      <c r="F23" s="19"/>
      <c r="G23" s="19"/>
      <c r="H23" s="4"/>
      <c r="I23" s="15"/>
      <c r="J23" s="47"/>
      <c r="K23" s="1384"/>
      <c r="L23" s="1386"/>
      <c r="M23" s="1384"/>
      <c r="N23" s="1385"/>
      <c r="O23" s="1386"/>
      <c r="P23" s="1384"/>
      <c r="Q23" s="1385"/>
      <c r="R23" s="1386"/>
      <c r="S23" s="269"/>
      <c r="T23" s="269"/>
      <c r="U23" s="49"/>
      <c r="V23" s="1393"/>
      <c r="W23" s="1394"/>
      <c r="X23" s="56"/>
      <c r="Y23" s="56"/>
      <c r="Z23" s="57"/>
      <c r="AA23" s="68"/>
      <c r="AB23" s="57"/>
      <c r="AC23" s="58"/>
      <c r="AD23" s="56"/>
      <c r="AE23" s="65"/>
      <c r="AF23" s="488">
        <f t="shared" si="6"/>
        <v>-1</v>
      </c>
      <c r="AG23" s="487">
        <f t="shared" si="6"/>
        <v>-1</v>
      </c>
      <c r="AH23" s="487">
        <f t="shared" si="6"/>
        <v>-1</v>
      </c>
      <c r="AI23" s="487">
        <f t="shared" si="6"/>
        <v>-1</v>
      </c>
      <c r="AJ23" s="487">
        <f t="shared" si="6"/>
        <v>-1</v>
      </c>
      <c r="AK23" s="487">
        <f t="shared" si="6"/>
        <v>-1</v>
      </c>
      <c r="AL23" s="487">
        <f t="shared" si="6"/>
        <v>-1</v>
      </c>
      <c r="AM23" s="487">
        <f t="shared" si="6"/>
        <v>-1</v>
      </c>
      <c r="AN23" s="487">
        <f t="shared" si="6"/>
        <v>-1</v>
      </c>
      <c r="AO23" s="487">
        <f t="shared" si="6"/>
        <v>-1</v>
      </c>
      <c r="AP23" s="487">
        <f t="shared" si="6"/>
        <v>-1</v>
      </c>
      <c r="AQ23" s="487">
        <f t="shared" si="6"/>
        <v>0</v>
      </c>
      <c r="AR23" s="487">
        <f t="shared" si="6"/>
        <v>0</v>
      </c>
      <c r="AS23" s="487">
        <f t="shared" si="6"/>
        <v>0</v>
      </c>
      <c r="AT23" s="487">
        <f t="shared" si="6"/>
        <v>0</v>
      </c>
      <c r="AU23" s="493">
        <f t="shared" si="6"/>
        <v>0</v>
      </c>
      <c r="AV23" s="488">
        <f t="shared" si="4"/>
        <v>0</v>
      </c>
      <c r="AW23" s="487">
        <f t="shared" si="4"/>
        <v>0</v>
      </c>
      <c r="AX23" s="487">
        <f t="shared" si="4"/>
        <v>0</v>
      </c>
      <c r="AY23" s="487">
        <f t="shared" si="4"/>
        <v>0</v>
      </c>
      <c r="AZ23" s="487">
        <f t="shared" si="4"/>
        <v>0</v>
      </c>
      <c r="BA23" s="487">
        <f t="shared" si="4"/>
        <v>0</v>
      </c>
      <c r="BB23" s="487">
        <f t="shared" si="4"/>
        <v>0</v>
      </c>
      <c r="BC23" s="487">
        <f t="shared" si="4"/>
        <v>0</v>
      </c>
      <c r="BD23" s="487">
        <f t="shared" si="4"/>
        <v>0</v>
      </c>
      <c r="BE23" s="487">
        <f t="shared" si="4"/>
        <v>0</v>
      </c>
      <c r="BF23" s="487">
        <f t="shared" si="4"/>
        <v>0</v>
      </c>
      <c r="BG23" s="487" t="str">
        <f t="shared" si="4"/>
        <v/>
      </c>
      <c r="BH23" s="487" t="str">
        <f t="shared" si="4"/>
        <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f t="shared" si="5"/>
        <v>0</v>
      </c>
      <c r="BV23" s="495">
        <f t="shared" si="5"/>
        <v>0</v>
      </c>
      <c r="BW23" s="495" t="str">
        <f t="shared" si="5"/>
        <v/>
      </c>
      <c r="BX23" s="495" t="str">
        <f t="shared" si="5"/>
        <v/>
      </c>
      <c r="BY23" s="495" t="str">
        <f t="shared" si="5"/>
        <v/>
      </c>
      <c r="BZ23" s="495" t="str">
        <f t="shared" si="5"/>
        <v/>
      </c>
      <c r="CA23" s="489" t="str">
        <f t="shared" si="5"/>
        <v/>
      </c>
    </row>
    <row r="24" spans="1:79" s="121" customFormat="1" ht="19.899999999999999" hidden="1" customHeight="1" x14ac:dyDescent="0.25">
      <c r="A24" s="9"/>
      <c r="B24" s="7"/>
      <c r="C24" s="2"/>
      <c r="D24" s="19"/>
      <c r="E24" s="18"/>
      <c r="F24" s="19"/>
      <c r="G24" s="19"/>
      <c r="H24" s="4"/>
      <c r="I24" s="15"/>
      <c r="J24" s="47"/>
      <c r="K24" s="1384"/>
      <c r="L24" s="1386"/>
      <c r="M24" s="1384"/>
      <c r="N24" s="1385"/>
      <c r="O24" s="1386"/>
      <c r="P24" s="1384"/>
      <c r="Q24" s="1385"/>
      <c r="R24" s="1386"/>
      <c r="S24" s="269"/>
      <c r="T24" s="269"/>
      <c r="U24" s="49"/>
      <c r="V24" s="1393"/>
      <c r="W24" s="1394"/>
      <c r="X24" s="56"/>
      <c r="Y24" s="56"/>
      <c r="Z24" s="57"/>
      <c r="AA24" s="68"/>
      <c r="AB24" s="57"/>
      <c r="AC24" s="58"/>
      <c r="AD24" s="56"/>
      <c r="AE24" s="65"/>
      <c r="AF24" s="488">
        <f t="shared" si="6"/>
        <v>-1</v>
      </c>
      <c r="AG24" s="487">
        <f t="shared" si="6"/>
        <v>-1</v>
      </c>
      <c r="AH24" s="487">
        <f t="shared" si="6"/>
        <v>-1</v>
      </c>
      <c r="AI24" s="487">
        <f t="shared" si="6"/>
        <v>-1</v>
      </c>
      <c r="AJ24" s="487">
        <f t="shared" si="6"/>
        <v>-1</v>
      </c>
      <c r="AK24" s="487">
        <f t="shared" si="6"/>
        <v>-1</v>
      </c>
      <c r="AL24" s="487">
        <f t="shared" si="6"/>
        <v>-1</v>
      </c>
      <c r="AM24" s="487">
        <f t="shared" si="6"/>
        <v>-1</v>
      </c>
      <c r="AN24" s="487">
        <f t="shared" si="6"/>
        <v>-1</v>
      </c>
      <c r="AO24" s="487">
        <f t="shared" si="6"/>
        <v>-1</v>
      </c>
      <c r="AP24" s="487">
        <f t="shared" si="6"/>
        <v>-1</v>
      </c>
      <c r="AQ24" s="487">
        <f t="shared" si="6"/>
        <v>0</v>
      </c>
      <c r="AR24" s="487">
        <f t="shared" si="6"/>
        <v>0</v>
      </c>
      <c r="AS24" s="487">
        <f t="shared" si="6"/>
        <v>0</v>
      </c>
      <c r="AT24" s="487">
        <f t="shared" si="6"/>
        <v>0</v>
      </c>
      <c r="AU24" s="493">
        <f t="shared" ref="AU24" si="7">AU23</f>
        <v>0</v>
      </c>
      <c r="AV24" s="488">
        <f t="shared" si="4"/>
        <v>0</v>
      </c>
      <c r="AW24" s="487">
        <f t="shared" si="4"/>
        <v>0</v>
      </c>
      <c r="AX24" s="487">
        <f t="shared" si="4"/>
        <v>0</v>
      </c>
      <c r="AY24" s="487">
        <f t="shared" si="4"/>
        <v>0</v>
      </c>
      <c r="AZ24" s="487">
        <f t="shared" si="4"/>
        <v>0</v>
      </c>
      <c r="BA24" s="487">
        <f t="shared" si="4"/>
        <v>0</v>
      </c>
      <c r="BB24" s="487">
        <f t="shared" si="4"/>
        <v>0</v>
      </c>
      <c r="BC24" s="487">
        <f t="shared" si="4"/>
        <v>0</v>
      </c>
      <c r="BD24" s="487">
        <f t="shared" si="4"/>
        <v>0</v>
      </c>
      <c r="BE24" s="487">
        <f t="shared" si="4"/>
        <v>0</v>
      </c>
      <c r="BF24" s="487">
        <f t="shared" si="4"/>
        <v>0</v>
      </c>
      <c r="BG24" s="487" t="str">
        <f t="shared" si="4"/>
        <v/>
      </c>
      <c r="BH24" s="487" t="str">
        <f t="shared" si="4"/>
        <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f t="shared" si="5"/>
        <v>0</v>
      </c>
      <c r="BV24" s="495">
        <f t="shared" si="5"/>
        <v>0</v>
      </c>
      <c r="BW24" s="495" t="str">
        <f t="shared" si="5"/>
        <v/>
      </c>
      <c r="BX24" s="495" t="str">
        <f t="shared" si="5"/>
        <v/>
      </c>
      <c r="BY24" s="495" t="str">
        <f t="shared" si="5"/>
        <v/>
      </c>
      <c r="BZ24" s="495" t="str">
        <f t="shared" si="5"/>
        <v/>
      </c>
      <c r="CA24" s="489" t="str">
        <f t="shared" si="5"/>
        <v/>
      </c>
    </row>
    <row r="25" spans="1:79" s="121" customFormat="1" ht="19.899999999999999" hidden="1" customHeight="1" x14ac:dyDescent="0.25">
      <c r="A25" s="9"/>
      <c r="B25" s="7"/>
      <c r="C25" s="2"/>
      <c r="D25" s="19"/>
      <c r="E25" s="18"/>
      <c r="F25" s="19"/>
      <c r="G25" s="19"/>
      <c r="H25" s="4"/>
      <c r="I25" s="15"/>
      <c r="J25" s="47"/>
      <c r="K25" s="1384"/>
      <c r="L25" s="1386"/>
      <c r="M25" s="1384"/>
      <c r="N25" s="1385"/>
      <c r="O25" s="1386"/>
      <c r="P25" s="1384"/>
      <c r="Q25" s="1385"/>
      <c r="R25" s="1386"/>
      <c r="S25" s="269"/>
      <c r="T25" s="269"/>
      <c r="U25" s="49"/>
      <c r="V25" s="1393"/>
      <c r="W25" s="1394"/>
      <c r="X25" s="56"/>
      <c r="Y25" s="56"/>
      <c r="Z25" s="57"/>
      <c r="AA25" s="68"/>
      <c r="AB25" s="57"/>
      <c r="AC25" s="58"/>
      <c r="AD25" s="56"/>
      <c r="AE25" s="65"/>
      <c r="AF25" s="488">
        <f t="shared" ref="AF25:AU40" si="8">AF24</f>
        <v>-1</v>
      </c>
      <c r="AG25" s="487">
        <f t="shared" si="8"/>
        <v>-1</v>
      </c>
      <c r="AH25" s="487">
        <f t="shared" si="8"/>
        <v>-1</v>
      </c>
      <c r="AI25" s="487">
        <f t="shared" si="8"/>
        <v>-1</v>
      </c>
      <c r="AJ25" s="487">
        <f t="shared" si="8"/>
        <v>-1</v>
      </c>
      <c r="AK25" s="487">
        <f t="shared" si="8"/>
        <v>-1</v>
      </c>
      <c r="AL25" s="487">
        <f t="shared" si="8"/>
        <v>-1</v>
      </c>
      <c r="AM25" s="487">
        <f t="shared" si="8"/>
        <v>-1</v>
      </c>
      <c r="AN25" s="487">
        <f t="shared" si="8"/>
        <v>-1</v>
      </c>
      <c r="AO25" s="487">
        <f t="shared" si="8"/>
        <v>-1</v>
      </c>
      <c r="AP25" s="487">
        <f t="shared" si="8"/>
        <v>-1</v>
      </c>
      <c r="AQ25" s="487">
        <f t="shared" si="8"/>
        <v>0</v>
      </c>
      <c r="AR25" s="487">
        <f t="shared" si="8"/>
        <v>0</v>
      </c>
      <c r="AS25" s="487">
        <f t="shared" si="8"/>
        <v>0</v>
      </c>
      <c r="AT25" s="487">
        <f t="shared" si="8"/>
        <v>0</v>
      </c>
      <c r="AU25" s="493">
        <f t="shared" si="8"/>
        <v>0</v>
      </c>
      <c r="AV25" s="488">
        <f t="shared" si="4"/>
        <v>0</v>
      </c>
      <c r="AW25" s="487">
        <f t="shared" si="4"/>
        <v>0</v>
      </c>
      <c r="AX25" s="487">
        <f t="shared" si="4"/>
        <v>0</v>
      </c>
      <c r="AY25" s="487">
        <f t="shared" si="4"/>
        <v>0</v>
      </c>
      <c r="AZ25" s="487">
        <f t="shared" si="4"/>
        <v>0</v>
      </c>
      <c r="BA25" s="487">
        <f t="shared" si="4"/>
        <v>0</v>
      </c>
      <c r="BB25" s="487">
        <f t="shared" si="4"/>
        <v>0</v>
      </c>
      <c r="BC25" s="487">
        <f t="shared" si="4"/>
        <v>0</v>
      </c>
      <c r="BD25" s="487">
        <f t="shared" si="4"/>
        <v>0</v>
      </c>
      <c r="BE25" s="487">
        <f t="shared" si="4"/>
        <v>0</v>
      </c>
      <c r="BF25" s="487">
        <f t="shared" si="4"/>
        <v>0</v>
      </c>
      <c r="BG25" s="487" t="str">
        <f t="shared" si="4"/>
        <v/>
      </c>
      <c r="BH25" s="487" t="str">
        <f t="shared" si="4"/>
        <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f t="shared" si="5"/>
        <v>0</v>
      </c>
      <c r="BV25" s="495">
        <f t="shared" si="5"/>
        <v>0</v>
      </c>
      <c r="BW25" s="495" t="str">
        <f t="shared" si="5"/>
        <v/>
      </c>
      <c r="BX25" s="495" t="str">
        <f t="shared" si="5"/>
        <v/>
      </c>
      <c r="BY25" s="495" t="str">
        <f t="shared" si="5"/>
        <v/>
      </c>
      <c r="BZ25" s="495" t="str">
        <f t="shared" si="5"/>
        <v/>
      </c>
      <c r="CA25" s="489" t="str">
        <f t="shared" si="5"/>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8"/>
        <v>-1</v>
      </c>
      <c r="AG26" s="487">
        <f t="shared" si="8"/>
        <v>-1</v>
      </c>
      <c r="AH26" s="487">
        <f t="shared" si="8"/>
        <v>-1</v>
      </c>
      <c r="AI26" s="487">
        <f t="shared" si="8"/>
        <v>-1</v>
      </c>
      <c r="AJ26" s="487">
        <f t="shared" si="8"/>
        <v>-1</v>
      </c>
      <c r="AK26" s="487">
        <f t="shared" si="8"/>
        <v>-1</v>
      </c>
      <c r="AL26" s="487">
        <f t="shared" si="8"/>
        <v>-1</v>
      </c>
      <c r="AM26" s="487">
        <f t="shared" si="8"/>
        <v>-1</v>
      </c>
      <c r="AN26" s="487">
        <f t="shared" si="8"/>
        <v>-1</v>
      </c>
      <c r="AO26" s="487">
        <f t="shared" si="8"/>
        <v>-1</v>
      </c>
      <c r="AP26" s="487">
        <f t="shared" si="8"/>
        <v>-1</v>
      </c>
      <c r="AQ26" s="487">
        <f t="shared" si="8"/>
        <v>0</v>
      </c>
      <c r="AR26" s="487">
        <f t="shared" si="8"/>
        <v>0</v>
      </c>
      <c r="AS26" s="487">
        <f t="shared" si="8"/>
        <v>0</v>
      </c>
      <c r="AT26" s="487">
        <f t="shared" si="8"/>
        <v>0</v>
      </c>
      <c r="AU26" s="493">
        <f t="shared" si="8"/>
        <v>0</v>
      </c>
      <c r="AV26" s="488">
        <f t="shared" si="4"/>
        <v>0</v>
      </c>
      <c r="AW26" s="487">
        <f t="shared" si="4"/>
        <v>0</v>
      </c>
      <c r="AX26" s="487">
        <f t="shared" si="4"/>
        <v>0</v>
      </c>
      <c r="AY26" s="487">
        <f t="shared" si="4"/>
        <v>0</v>
      </c>
      <c r="AZ26" s="487">
        <f t="shared" si="4"/>
        <v>0</v>
      </c>
      <c r="BA26" s="487">
        <f t="shared" si="4"/>
        <v>0</v>
      </c>
      <c r="BB26" s="487">
        <f t="shared" si="4"/>
        <v>0</v>
      </c>
      <c r="BC26" s="487">
        <f t="shared" si="4"/>
        <v>0</v>
      </c>
      <c r="BD26" s="487">
        <f t="shared" si="4"/>
        <v>0</v>
      </c>
      <c r="BE26" s="487">
        <f t="shared" si="4"/>
        <v>0</v>
      </c>
      <c r="BF26" s="487">
        <f t="shared" si="4"/>
        <v>0</v>
      </c>
      <c r="BG26" s="487" t="str">
        <f t="shared" si="4"/>
        <v/>
      </c>
      <c r="BH26" s="487" t="str">
        <f t="shared" si="4"/>
        <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f t="shared" si="5"/>
        <v>0</v>
      </c>
      <c r="BV26" s="495">
        <f t="shared" si="5"/>
        <v>0</v>
      </c>
      <c r="BW26" s="495" t="str">
        <f t="shared" si="5"/>
        <v/>
      </c>
      <c r="BX26" s="495" t="str">
        <f t="shared" si="5"/>
        <v/>
      </c>
      <c r="BY26" s="495" t="str">
        <f t="shared" si="5"/>
        <v/>
      </c>
      <c r="BZ26" s="495" t="str">
        <f t="shared" si="5"/>
        <v/>
      </c>
      <c r="CA26" s="489" t="str">
        <f t="shared" si="5"/>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8"/>
        <v>-1</v>
      </c>
      <c r="AG27" s="487">
        <f t="shared" si="8"/>
        <v>-1</v>
      </c>
      <c r="AH27" s="487">
        <f t="shared" si="8"/>
        <v>-1</v>
      </c>
      <c r="AI27" s="487">
        <f t="shared" si="8"/>
        <v>-1</v>
      </c>
      <c r="AJ27" s="487">
        <f t="shared" si="8"/>
        <v>-1</v>
      </c>
      <c r="AK27" s="487">
        <f t="shared" si="8"/>
        <v>-1</v>
      </c>
      <c r="AL27" s="487">
        <f t="shared" si="8"/>
        <v>-1</v>
      </c>
      <c r="AM27" s="487">
        <f t="shared" si="8"/>
        <v>-1</v>
      </c>
      <c r="AN27" s="487">
        <f t="shared" si="8"/>
        <v>-1</v>
      </c>
      <c r="AO27" s="487">
        <f t="shared" si="8"/>
        <v>-1</v>
      </c>
      <c r="AP27" s="487">
        <f t="shared" si="8"/>
        <v>-1</v>
      </c>
      <c r="AQ27" s="487">
        <f t="shared" si="8"/>
        <v>0</v>
      </c>
      <c r="AR27" s="487">
        <f t="shared" si="8"/>
        <v>0</v>
      </c>
      <c r="AS27" s="487">
        <f t="shared" si="8"/>
        <v>0</v>
      </c>
      <c r="AT27" s="487">
        <f t="shared" si="8"/>
        <v>0</v>
      </c>
      <c r="AU27" s="493">
        <f t="shared" si="8"/>
        <v>0</v>
      </c>
      <c r="AV27" s="488">
        <f t="shared" si="4"/>
        <v>0</v>
      </c>
      <c r="AW27" s="487">
        <f t="shared" si="4"/>
        <v>0</v>
      </c>
      <c r="AX27" s="487">
        <f t="shared" si="4"/>
        <v>0</v>
      </c>
      <c r="AY27" s="487">
        <f t="shared" si="4"/>
        <v>0</v>
      </c>
      <c r="AZ27" s="487">
        <f t="shared" si="4"/>
        <v>0</v>
      </c>
      <c r="BA27" s="487">
        <f t="shared" si="4"/>
        <v>0</v>
      </c>
      <c r="BB27" s="487">
        <f t="shared" si="4"/>
        <v>0</v>
      </c>
      <c r="BC27" s="487">
        <f t="shared" si="4"/>
        <v>0</v>
      </c>
      <c r="BD27" s="487">
        <f t="shared" si="4"/>
        <v>0</v>
      </c>
      <c r="BE27" s="487">
        <f t="shared" si="4"/>
        <v>0</v>
      </c>
      <c r="BF27" s="487">
        <f t="shared" si="4"/>
        <v>0</v>
      </c>
      <c r="BG27" s="487" t="str">
        <f t="shared" si="4"/>
        <v/>
      </c>
      <c r="BH27" s="487" t="str">
        <f t="shared" si="4"/>
        <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f t="shared" si="5"/>
        <v>0</v>
      </c>
      <c r="BV27" s="495">
        <f t="shared" si="5"/>
        <v>0</v>
      </c>
      <c r="BW27" s="495" t="str">
        <f t="shared" si="5"/>
        <v/>
      </c>
      <c r="BX27" s="495" t="str">
        <f t="shared" si="5"/>
        <v/>
      </c>
      <c r="BY27" s="495" t="str">
        <f t="shared" si="5"/>
        <v/>
      </c>
      <c r="BZ27" s="495" t="str">
        <f t="shared" si="5"/>
        <v/>
      </c>
      <c r="CA27" s="489" t="str">
        <f t="shared" si="5"/>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8"/>
        <v>-1</v>
      </c>
      <c r="AG28" s="487">
        <f t="shared" si="8"/>
        <v>-1</v>
      </c>
      <c r="AH28" s="487">
        <f t="shared" si="8"/>
        <v>-1</v>
      </c>
      <c r="AI28" s="487">
        <f t="shared" si="8"/>
        <v>-1</v>
      </c>
      <c r="AJ28" s="487">
        <f t="shared" si="8"/>
        <v>-1</v>
      </c>
      <c r="AK28" s="487">
        <f t="shared" si="8"/>
        <v>-1</v>
      </c>
      <c r="AL28" s="487">
        <f t="shared" si="8"/>
        <v>-1</v>
      </c>
      <c r="AM28" s="487">
        <f t="shared" si="8"/>
        <v>-1</v>
      </c>
      <c r="AN28" s="487">
        <f t="shared" si="8"/>
        <v>-1</v>
      </c>
      <c r="AO28" s="487">
        <f t="shared" si="8"/>
        <v>-1</v>
      </c>
      <c r="AP28" s="487">
        <f t="shared" si="8"/>
        <v>-1</v>
      </c>
      <c r="AQ28" s="487">
        <f t="shared" si="8"/>
        <v>0</v>
      </c>
      <c r="AR28" s="487">
        <f t="shared" si="8"/>
        <v>0</v>
      </c>
      <c r="AS28" s="487">
        <f t="shared" si="8"/>
        <v>0</v>
      </c>
      <c r="AT28" s="487">
        <f t="shared" si="8"/>
        <v>0</v>
      </c>
      <c r="AU28" s="493">
        <f t="shared" si="8"/>
        <v>0</v>
      </c>
      <c r="AV28" s="488">
        <f t="shared" si="4"/>
        <v>0</v>
      </c>
      <c r="AW28" s="487">
        <f t="shared" si="4"/>
        <v>0</v>
      </c>
      <c r="AX28" s="487">
        <f t="shared" si="4"/>
        <v>0</v>
      </c>
      <c r="AY28" s="487">
        <f t="shared" si="4"/>
        <v>0</v>
      </c>
      <c r="AZ28" s="487">
        <f t="shared" si="4"/>
        <v>0</v>
      </c>
      <c r="BA28" s="487">
        <f t="shared" si="4"/>
        <v>0</v>
      </c>
      <c r="BB28" s="487">
        <f t="shared" si="4"/>
        <v>0</v>
      </c>
      <c r="BC28" s="487">
        <f t="shared" si="4"/>
        <v>0</v>
      </c>
      <c r="BD28" s="487">
        <f t="shared" si="4"/>
        <v>0</v>
      </c>
      <c r="BE28" s="487">
        <f t="shared" si="4"/>
        <v>0</v>
      </c>
      <c r="BF28" s="487">
        <f t="shared" si="4"/>
        <v>0</v>
      </c>
      <c r="BG28" s="487" t="str">
        <f t="shared" si="4"/>
        <v/>
      </c>
      <c r="BH28" s="487" t="str">
        <f t="shared" si="4"/>
        <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f t="shared" si="5"/>
        <v>0</v>
      </c>
      <c r="BV28" s="495">
        <f t="shared" si="5"/>
        <v>0</v>
      </c>
      <c r="BW28" s="495" t="str">
        <f t="shared" si="5"/>
        <v/>
      </c>
      <c r="BX28" s="495" t="str">
        <f t="shared" si="5"/>
        <v/>
      </c>
      <c r="BY28" s="495" t="str">
        <f t="shared" si="5"/>
        <v/>
      </c>
      <c r="BZ28" s="495" t="str">
        <f t="shared" si="5"/>
        <v/>
      </c>
      <c r="CA28" s="489" t="str">
        <f t="shared" si="5"/>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8"/>
        <v>-1</v>
      </c>
      <c r="AG29" s="487">
        <f t="shared" si="8"/>
        <v>-1</v>
      </c>
      <c r="AH29" s="487">
        <f t="shared" si="8"/>
        <v>-1</v>
      </c>
      <c r="AI29" s="487">
        <f t="shared" si="8"/>
        <v>-1</v>
      </c>
      <c r="AJ29" s="487">
        <f t="shared" si="8"/>
        <v>-1</v>
      </c>
      <c r="AK29" s="487">
        <f t="shared" si="8"/>
        <v>-1</v>
      </c>
      <c r="AL29" s="487">
        <f t="shared" si="8"/>
        <v>-1</v>
      </c>
      <c r="AM29" s="487">
        <f t="shared" si="8"/>
        <v>-1</v>
      </c>
      <c r="AN29" s="487">
        <f t="shared" si="8"/>
        <v>-1</v>
      </c>
      <c r="AO29" s="487">
        <f t="shared" si="8"/>
        <v>-1</v>
      </c>
      <c r="AP29" s="487">
        <f t="shared" si="8"/>
        <v>-1</v>
      </c>
      <c r="AQ29" s="487">
        <f t="shared" si="8"/>
        <v>0</v>
      </c>
      <c r="AR29" s="487">
        <f t="shared" si="8"/>
        <v>0</v>
      </c>
      <c r="AS29" s="487">
        <f t="shared" si="8"/>
        <v>0</v>
      </c>
      <c r="AT29" s="487">
        <f t="shared" si="8"/>
        <v>0</v>
      </c>
      <c r="AU29" s="493">
        <f t="shared" si="8"/>
        <v>0</v>
      </c>
      <c r="AV29" s="488">
        <f t="shared" si="4"/>
        <v>0</v>
      </c>
      <c r="AW29" s="487">
        <f t="shared" si="4"/>
        <v>0</v>
      </c>
      <c r="AX29" s="487">
        <f t="shared" si="4"/>
        <v>0</v>
      </c>
      <c r="AY29" s="487">
        <f t="shared" si="4"/>
        <v>0</v>
      </c>
      <c r="AZ29" s="487">
        <f t="shared" si="4"/>
        <v>0</v>
      </c>
      <c r="BA29" s="487">
        <f t="shared" si="4"/>
        <v>0</v>
      </c>
      <c r="BB29" s="487">
        <f t="shared" si="4"/>
        <v>0</v>
      </c>
      <c r="BC29" s="487">
        <f t="shared" si="4"/>
        <v>0</v>
      </c>
      <c r="BD29" s="487">
        <f t="shared" si="4"/>
        <v>0</v>
      </c>
      <c r="BE29" s="487">
        <f t="shared" si="4"/>
        <v>0</v>
      </c>
      <c r="BF29" s="487">
        <f t="shared" si="4"/>
        <v>0</v>
      </c>
      <c r="BG29" s="487" t="str">
        <f t="shared" si="4"/>
        <v/>
      </c>
      <c r="BH29" s="487" t="str">
        <f t="shared" si="4"/>
        <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f t="shared" si="5"/>
        <v>0</v>
      </c>
      <c r="BV29" s="495">
        <f t="shared" si="5"/>
        <v>0</v>
      </c>
      <c r="BW29" s="495" t="str">
        <f t="shared" si="5"/>
        <v/>
      </c>
      <c r="BX29" s="495" t="str">
        <f t="shared" si="5"/>
        <v/>
      </c>
      <c r="BY29" s="495" t="str">
        <f t="shared" si="5"/>
        <v/>
      </c>
      <c r="BZ29" s="495" t="str">
        <f t="shared" si="5"/>
        <v/>
      </c>
      <c r="CA29" s="489" t="str">
        <f t="shared" si="5"/>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8"/>
        <v>-1</v>
      </c>
      <c r="AG30" s="487">
        <f t="shared" si="8"/>
        <v>-1</v>
      </c>
      <c r="AH30" s="487">
        <f t="shared" si="8"/>
        <v>-1</v>
      </c>
      <c r="AI30" s="487">
        <f t="shared" si="8"/>
        <v>-1</v>
      </c>
      <c r="AJ30" s="487">
        <f t="shared" si="8"/>
        <v>-1</v>
      </c>
      <c r="AK30" s="487">
        <f t="shared" si="8"/>
        <v>-1</v>
      </c>
      <c r="AL30" s="487">
        <f t="shared" si="8"/>
        <v>-1</v>
      </c>
      <c r="AM30" s="487">
        <f t="shared" si="8"/>
        <v>-1</v>
      </c>
      <c r="AN30" s="487">
        <f t="shared" si="8"/>
        <v>-1</v>
      </c>
      <c r="AO30" s="487">
        <f t="shared" si="8"/>
        <v>-1</v>
      </c>
      <c r="AP30" s="487">
        <f t="shared" si="8"/>
        <v>-1</v>
      </c>
      <c r="AQ30" s="487">
        <f t="shared" si="8"/>
        <v>0</v>
      </c>
      <c r="AR30" s="487">
        <f t="shared" si="8"/>
        <v>0</v>
      </c>
      <c r="AS30" s="487">
        <f t="shared" si="8"/>
        <v>0</v>
      </c>
      <c r="AT30" s="487">
        <f t="shared" si="8"/>
        <v>0</v>
      </c>
      <c r="AU30" s="493">
        <f t="shared" si="8"/>
        <v>0</v>
      </c>
      <c r="AV30" s="488">
        <f t="shared" si="4"/>
        <v>0</v>
      </c>
      <c r="AW30" s="487">
        <f t="shared" si="4"/>
        <v>0</v>
      </c>
      <c r="AX30" s="487">
        <f t="shared" si="4"/>
        <v>0</v>
      </c>
      <c r="AY30" s="487">
        <f t="shared" si="4"/>
        <v>0</v>
      </c>
      <c r="AZ30" s="487">
        <f t="shared" si="4"/>
        <v>0</v>
      </c>
      <c r="BA30" s="487">
        <f t="shared" si="4"/>
        <v>0</v>
      </c>
      <c r="BB30" s="487">
        <f t="shared" si="4"/>
        <v>0</v>
      </c>
      <c r="BC30" s="487">
        <f t="shared" si="4"/>
        <v>0</v>
      </c>
      <c r="BD30" s="487">
        <f t="shared" si="4"/>
        <v>0</v>
      </c>
      <c r="BE30" s="487">
        <f t="shared" si="4"/>
        <v>0</v>
      </c>
      <c r="BF30" s="487">
        <f t="shared" si="4"/>
        <v>0</v>
      </c>
      <c r="BG30" s="487" t="str">
        <f t="shared" si="4"/>
        <v/>
      </c>
      <c r="BH30" s="487" t="str">
        <f t="shared" si="4"/>
        <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f t="shared" si="5"/>
        <v>0</v>
      </c>
      <c r="BV30" s="495">
        <f t="shared" si="5"/>
        <v>0</v>
      </c>
      <c r="BW30" s="495" t="str">
        <f t="shared" si="5"/>
        <v/>
      </c>
      <c r="BX30" s="495" t="str">
        <f t="shared" si="5"/>
        <v/>
      </c>
      <c r="BY30" s="495" t="str">
        <f t="shared" si="5"/>
        <v/>
      </c>
      <c r="BZ30" s="495" t="str">
        <f t="shared" si="5"/>
        <v/>
      </c>
      <c r="CA30" s="489" t="str">
        <f t="shared" si="5"/>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8"/>
        <v>-1</v>
      </c>
      <c r="AG31" s="487">
        <f t="shared" si="8"/>
        <v>-1</v>
      </c>
      <c r="AH31" s="487">
        <f t="shared" si="8"/>
        <v>-1</v>
      </c>
      <c r="AI31" s="487">
        <f t="shared" si="8"/>
        <v>-1</v>
      </c>
      <c r="AJ31" s="487">
        <f t="shared" si="8"/>
        <v>-1</v>
      </c>
      <c r="AK31" s="487">
        <f t="shared" si="8"/>
        <v>-1</v>
      </c>
      <c r="AL31" s="487">
        <f t="shared" si="8"/>
        <v>-1</v>
      </c>
      <c r="AM31" s="487">
        <f t="shared" si="8"/>
        <v>-1</v>
      </c>
      <c r="AN31" s="487">
        <f t="shared" si="8"/>
        <v>-1</v>
      </c>
      <c r="AO31" s="487">
        <f t="shared" si="8"/>
        <v>-1</v>
      </c>
      <c r="AP31" s="487">
        <f t="shared" si="8"/>
        <v>-1</v>
      </c>
      <c r="AQ31" s="487">
        <f t="shared" si="8"/>
        <v>0</v>
      </c>
      <c r="AR31" s="487">
        <f t="shared" si="8"/>
        <v>0</v>
      </c>
      <c r="AS31" s="487">
        <f t="shared" si="8"/>
        <v>0</v>
      </c>
      <c r="AT31" s="487">
        <f t="shared" si="8"/>
        <v>0</v>
      </c>
      <c r="AU31" s="493">
        <f t="shared" si="8"/>
        <v>0</v>
      </c>
      <c r="AV31" s="488">
        <f t="shared" si="4"/>
        <v>0</v>
      </c>
      <c r="AW31" s="487">
        <f t="shared" si="4"/>
        <v>0</v>
      </c>
      <c r="AX31" s="487">
        <f t="shared" si="4"/>
        <v>0</v>
      </c>
      <c r="AY31" s="487">
        <f t="shared" si="4"/>
        <v>0</v>
      </c>
      <c r="AZ31" s="487">
        <f t="shared" si="4"/>
        <v>0</v>
      </c>
      <c r="BA31" s="487">
        <f t="shared" si="4"/>
        <v>0</v>
      </c>
      <c r="BB31" s="487">
        <f t="shared" si="4"/>
        <v>0</v>
      </c>
      <c r="BC31" s="487">
        <f t="shared" si="4"/>
        <v>0</v>
      </c>
      <c r="BD31" s="487">
        <f t="shared" si="4"/>
        <v>0</v>
      </c>
      <c r="BE31" s="487">
        <f t="shared" si="4"/>
        <v>0</v>
      </c>
      <c r="BF31" s="487">
        <f t="shared" si="4"/>
        <v>0</v>
      </c>
      <c r="BG31" s="487" t="str">
        <f t="shared" si="4"/>
        <v/>
      </c>
      <c r="BH31" s="487" t="str">
        <f t="shared" si="4"/>
        <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f t="shared" si="5"/>
        <v>0</v>
      </c>
      <c r="BV31" s="495">
        <f t="shared" si="5"/>
        <v>0</v>
      </c>
      <c r="BW31" s="495" t="str">
        <f t="shared" si="5"/>
        <v/>
      </c>
      <c r="BX31" s="495" t="str">
        <f t="shared" si="5"/>
        <v/>
      </c>
      <c r="BY31" s="495" t="str">
        <f t="shared" si="5"/>
        <v/>
      </c>
      <c r="BZ31" s="495" t="str">
        <f t="shared" si="5"/>
        <v/>
      </c>
      <c r="CA31" s="489" t="str">
        <f t="shared" si="5"/>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8"/>
        <v>-1</v>
      </c>
      <c r="AG32" s="487">
        <f t="shared" si="8"/>
        <v>-1</v>
      </c>
      <c r="AH32" s="487">
        <f t="shared" si="8"/>
        <v>-1</v>
      </c>
      <c r="AI32" s="487">
        <f t="shared" si="8"/>
        <v>-1</v>
      </c>
      <c r="AJ32" s="487">
        <f t="shared" si="8"/>
        <v>-1</v>
      </c>
      <c r="AK32" s="487">
        <f t="shared" si="8"/>
        <v>-1</v>
      </c>
      <c r="AL32" s="487">
        <f t="shared" si="8"/>
        <v>-1</v>
      </c>
      <c r="AM32" s="487">
        <f t="shared" si="8"/>
        <v>-1</v>
      </c>
      <c r="AN32" s="487">
        <f t="shared" si="8"/>
        <v>-1</v>
      </c>
      <c r="AO32" s="487">
        <f t="shared" si="8"/>
        <v>-1</v>
      </c>
      <c r="AP32" s="487">
        <f t="shared" si="8"/>
        <v>-1</v>
      </c>
      <c r="AQ32" s="487">
        <f t="shared" si="8"/>
        <v>0</v>
      </c>
      <c r="AR32" s="487">
        <f t="shared" si="8"/>
        <v>0</v>
      </c>
      <c r="AS32" s="487">
        <f t="shared" si="8"/>
        <v>0</v>
      </c>
      <c r="AT32" s="487">
        <f t="shared" si="8"/>
        <v>0</v>
      </c>
      <c r="AU32" s="493">
        <f t="shared" si="8"/>
        <v>0</v>
      </c>
      <c r="AV32" s="488">
        <f t="shared" si="4"/>
        <v>0</v>
      </c>
      <c r="AW32" s="487">
        <f t="shared" si="4"/>
        <v>0</v>
      </c>
      <c r="AX32" s="487">
        <f t="shared" si="4"/>
        <v>0</v>
      </c>
      <c r="AY32" s="487">
        <f t="shared" si="4"/>
        <v>0</v>
      </c>
      <c r="AZ32" s="487">
        <f t="shared" si="4"/>
        <v>0</v>
      </c>
      <c r="BA32" s="487">
        <f t="shared" si="4"/>
        <v>0</v>
      </c>
      <c r="BB32" s="487">
        <f t="shared" si="4"/>
        <v>0</v>
      </c>
      <c r="BC32" s="487">
        <f t="shared" si="4"/>
        <v>0</v>
      </c>
      <c r="BD32" s="487">
        <f t="shared" si="4"/>
        <v>0</v>
      </c>
      <c r="BE32" s="487">
        <f t="shared" si="4"/>
        <v>0</v>
      </c>
      <c r="BF32" s="487">
        <f t="shared" si="4"/>
        <v>0</v>
      </c>
      <c r="BG32" s="487" t="str">
        <f t="shared" si="4"/>
        <v/>
      </c>
      <c r="BH32" s="487" t="str">
        <f t="shared" si="4"/>
        <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f t="shared" si="5"/>
        <v>0</v>
      </c>
      <c r="BV32" s="495">
        <f t="shared" si="5"/>
        <v>0</v>
      </c>
      <c r="BW32" s="495" t="str">
        <f t="shared" si="5"/>
        <v/>
      </c>
      <c r="BX32" s="495" t="str">
        <f t="shared" si="5"/>
        <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8"/>
        <v>-1</v>
      </c>
      <c r="AG33" s="487">
        <f t="shared" si="8"/>
        <v>-1</v>
      </c>
      <c r="AH33" s="487">
        <f t="shared" si="8"/>
        <v>-1</v>
      </c>
      <c r="AI33" s="487">
        <f t="shared" si="8"/>
        <v>-1</v>
      </c>
      <c r="AJ33" s="487">
        <f t="shared" si="8"/>
        <v>-1</v>
      </c>
      <c r="AK33" s="487">
        <f t="shared" si="8"/>
        <v>-1</v>
      </c>
      <c r="AL33" s="487">
        <f t="shared" si="8"/>
        <v>-1</v>
      </c>
      <c r="AM33" s="487">
        <f t="shared" si="8"/>
        <v>-1</v>
      </c>
      <c r="AN33" s="487">
        <f t="shared" si="8"/>
        <v>-1</v>
      </c>
      <c r="AO33" s="487">
        <f t="shared" si="8"/>
        <v>-1</v>
      </c>
      <c r="AP33" s="487">
        <f t="shared" si="8"/>
        <v>-1</v>
      </c>
      <c r="AQ33" s="487">
        <f t="shared" si="8"/>
        <v>0</v>
      </c>
      <c r="AR33" s="487">
        <f t="shared" si="8"/>
        <v>0</v>
      </c>
      <c r="AS33" s="487">
        <f t="shared" si="8"/>
        <v>0</v>
      </c>
      <c r="AT33" s="487">
        <f t="shared" si="8"/>
        <v>0</v>
      </c>
      <c r="AU33" s="493">
        <f t="shared" si="8"/>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f t="shared" si="4"/>
        <v>0</v>
      </c>
      <c r="BF33" s="487">
        <f t="shared" si="4"/>
        <v>0</v>
      </c>
      <c r="BG33" s="487" t="str">
        <f t="shared" si="4"/>
        <v/>
      </c>
      <c r="BH33" s="487" t="str">
        <f t="shared" si="4"/>
        <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f t="shared" si="5"/>
        <v>0</v>
      </c>
      <c r="BV33" s="495">
        <f t="shared" si="5"/>
        <v>0</v>
      </c>
      <c r="BW33" s="495" t="str">
        <f t="shared" si="5"/>
        <v/>
      </c>
      <c r="BX33" s="495" t="str">
        <f t="shared" si="5"/>
        <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8"/>
        <v>-1</v>
      </c>
      <c r="AG34" s="487">
        <f t="shared" si="8"/>
        <v>-1</v>
      </c>
      <c r="AH34" s="487">
        <f t="shared" si="8"/>
        <v>-1</v>
      </c>
      <c r="AI34" s="487">
        <f t="shared" si="8"/>
        <v>-1</v>
      </c>
      <c r="AJ34" s="487">
        <f t="shared" si="8"/>
        <v>-1</v>
      </c>
      <c r="AK34" s="487">
        <f t="shared" si="8"/>
        <v>-1</v>
      </c>
      <c r="AL34" s="487">
        <f t="shared" si="8"/>
        <v>-1</v>
      </c>
      <c r="AM34" s="487">
        <f t="shared" si="8"/>
        <v>-1</v>
      </c>
      <c r="AN34" s="487">
        <f t="shared" si="8"/>
        <v>-1</v>
      </c>
      <c r="AO34" s="487">
        <f t="shared" si="8"/>
        <v>-1</v>
      </c>
      <c r="AP34" s="487">
        <f t="shared" si="8"/>
        <v>-1</v>
      </c>
      <c r="AQ34" s="487">
        <f t="shared" si="8"/>
        <v>0</v>
      </c>
      <c r="AR34" s="487">
        <f t="shared" si="8"/>
        <v>0</v>
      </c>
      <c r="AS34" s="487">
        <f t="shared" si="8"/>
        <v>0</v>
      </c>
      <c r="AT34" s="487">
        <f t="shared" si="8"/>
        <v>0</v>
      </c>
      <c r="AU34" s="493">
        <f t="shared" si="8"/>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f t="shared" si="4"/>
        <v>0</v>
      </c>
      <c r="BF34" s="487">
        <f t="shared" si="4"/>
        <v>0</v>
      </c>
      <c r="BG34" s="487" t="str">
        <f t="shared" si="4"/>
        <v/>
      </c>
      <c r="BH34" s="487" t="str">
        <f t="shared" si="4"/>
        <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f t="shared" si="5"/>
        <v>0</v>
      </c>
      <c r="BV34" s="495">
        <f t="shared" si="5"/>
        <v>0</v>
      </c>
      <c r="BW34" s="495" t="str">
        <f t="shared" si="5"/>
        <v/>
      </c>
      <c r="BX34" s="495" t="str">
        <f t="shared" si="5"/>
        <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8"/>
        <v>-1</v>
      </c>
      <c r="AG35" s="487">
        <f t="shared" si="8"/>
        <v>-1</v>
      </c>
      <c r="AH35" s="487">
        <f t="shared" si="8"/>
        <v>-1</v>
      </c>
      <c r="AI35" s="487">
        <f t="shared" si="8"/>
        <v>-1</v>
      </c>
      <c r="AJ35" s="487">
        <f t="shared" si="8"/>
        <v>-1</v>
      </c>
      <c r="AK35" s="487">
        <f t="shared" si="8"/>
        <v>-1</v>
      </c>
      <c r="AL35" s="487">
        <f t="shared" si="8"/>
        <v>-1</v>
      </c>
      <c r="AM35" s="487">
        <f t="shared" si="8"/>
        <v>-1</v>
      </c>
      <c r="AN35" s="487">
        <f t="shared" si="8"/>
        <v>-1</v>
      </c>
      <c r="AO35" s="487">
        <f t="shared" si="8"/>
        <v>-1</v>
      </c>
      <c r="AP35" s="487">
        <f t="shared" si="8"/>
        <v>-1</v>
      </c>
      <c r="AQ35" s="487">
        <f t="shared" si="8"/>
        <v>0</v>
      </c>
      <c r="AR35" s="487">
        <f t="shared" si="8"/>
        <v>0</v>
      </c>
      <c r="AS35" s="487">
        <f t="shared" si="8"/>
        <v>0</v>
      </c>
      <c r="AT35" s="487">
        <f t="shared" si="8"/>
        <v>0</v>
      </c>
      <c r="AU35" s="493">
        <f t="shared" si="8"/>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f t="shared" si="4"/>
        <v>0</v>
      </c>
      <c r="BF35" s="487">
        <f t="shared" si="4"/>
        <v>0</v>
      </c>
      <c r="BG35" s="487" t="str">
        <f t="shared" si="4"/>
        <v/>
      </c>
      <c r="BH35" s="487" t="str">
        <f t="shared" si="4"/>
        <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f t="shared" si="5"/>
        <v>0</v>
      </c>
      <c r="BV35" s="495">
        <f t="shared" si="5"/>
        <v>0</v>
      </c>
      <c r="BW35" s="495" t="str">
        <f t="shared" si="5"/>
        <v/>
      </c>
      <c r="BX35" s="495" t="str">
        <f t="shared" si="5"/>
        <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8"/>
        <v>-1</v>
      </c>
      <c r="AG36" s="487">
        <f t="shared" si="8"/>
        <v>-1</v>
      </c>
      <c r="AH36" s="487">
        <f t="shared" si="8"/>
        <v>-1</v>
      </c>
      <c r="AI36" s="487">
        <f t="shared" si="8"/>
        <v>-1</v>
      </c>
      <c r="AJ36" s="487">
        <f t="shared" si="8"/>
        <v>-1</v>
      </c>
      <c r="AK36" s="487">
        <f t="shared" si="8"/>
        <v>-1</v>
      </c>
      <c r="AL36" s="487">
        <f t="shared" si="8"/>
        <v>-1</v>
      </c>
      <c r="AM36" s="487">
        <f t="shared" si="8"/>
        <v>-1</v>
      </c>
      <c r="AN36" s="487">
        <f t="shared" si="8"/>
        <v>-1</v>
      </c>
      <c r="AO36" s="487">
        <f t="shared" si="8"/>
        <v>-1</v>
      </c>
      <c r="AP36" s="487">
        <f t="shared" si="8"/>
        <v>-1</v>
      </c>
      <c r="AQ36" s="487">
        <f t="shared" si="8"/>
        <v>0</v>
      </c>
      <c r="AR36" s="487">
        <f t="shared" si="8"/>
        <v>0</v>
      </c>
      <c r="AS36" s="487">
        <f t="shared" si="8"/>
        <v>0</v>
      </c>
      <c r="AT36" s="487">
        <f t="shared" si="8"/>
        <v>0</v>
      </c>
      <c r="AU36" s="493">
        <f t="shared" si="8"/>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f t="shared" si="4"/>
        <v>0</v>
      </c>
      <c r="BF36" s="487">
        <f t="shared" si="4"/>
        <v>0</v>
      </c>
      <c r="BG36" s="487" t="str">
        <f t="shared" si="4"/>
        <v/>
      </c>
      <c r="BH36" s="487" t="str">
        <f t="shared" si="4"/>
        <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f t="shared" si="5"/>
        <v>0</v>
      </c>
      <c r="BV36" s="495">
        <f t="shared" si="5"/>
        <v>0</v>
      </c>
      <c r="BW36" s="495" t="str">
        <f t="shared" si="5"/>
        <v/>
      </c>
      <c r="BX36" s="495" t="str">
        <f t="shared" si="5"/>
        <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8"/>
        <v>-1</v>
      </c>
      <c r="AG37" s="487">
        <f t="shared" si="8"/>
        <v>-1</v>
      </c>
      <c r="AH37" s="487">
        <f t="shared" si="8"/>
        <v>-1</v>
      </c>
      <c r="AI37" s="487">
        <f t="shared" si="8"/>
        <v>-1</v>
      </c>
      <c r="AJ37" s="487">
        <f t="shared" si="8"/>
        <v>-1</v>
      </c>
      <c r="AK37" s="487">
        <f t="shared" si="8"/>
        <v>-1</v>
      </c>
      <c r="AL37" s="487">
        <f t="shared" si="8"/>
        <v>-1</v>
      </c>
      <c r="AM37" s="487">
        <f t="shared" si="8"/>
        <v>-1</v>
      </c>
      <c r="AN37" s="487">
        <f t="shared" si="8"/>
        <v>-1</v>
      </c>
      <c r="AO37" s="487">
        <f t="shared" si="8"/>
        <v>-1</v>
      </c>
      <c r="AP37" s="487">
        <f t="shared" si="8"/>
        <v>-1</v>
      </c>
      <c r="AQ37" s="487">
        <f t="shared" si="8"/>
        <v>0</v>
      </c>
      <c r="AR37" s="487">
        <f t="shared" si="8"/>
        <v>0</v>
      </c>
      <c r="AS37" s="487">
        <f t="shared" si="8"/>
        <v>0</v>
      </c>
      <c r="AT37" s="487">
        <f t="shared" si="8"/>
        <v>0</v>
      </c>
      <c r="AU37" s="493">
        <f t="shared" si="8"/>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f t="shared" si="4"/>
        <v>0</v>
      </c>
      <c r="BF37" s="487">
        <f t="shared" si="4"/>
        <v>0</v>
      </c>
      <c r="BG37" s="487" t="str">
        <f t="shared" si="4"/>
        <v/>
      </c>
      <c r="BH37" s="487" t="str">
        <f t="shared" si="4"/>
        <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f t="shared" si="5"/>
        <v>0</v>
      </c>
      <c r="BV37" s="495">
        <f t="shared" si="5"/>
        <v>0</v>
      </c>
      <c r="BW37" s="495" t="str">
        <f t="shared" si="5"/>
        <v/>
      </c>
      <c r="BX37" s="495" t="str">
        <f t="shared" si="5"/>
        <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8"/>
        <v>-1</v>
      </c>
      <c r="AG38" s="487">
        <f t="shared" si="8"/>
        <v>-1</v>
      </c>
      <c r="AH38" s="487">
        <f t="shared" si="8"/>
        <v>-1</v>
      </c>
      <c r="AI38" s="487">
        <f t="shared" si="8"/>
        <v>-1</v>
      </c>
      <c r="AJ38" s="487">
        <f t="shared" si="8"/>
        <v>-1</v>
      </c>
      <c r="AK38" s="487">
        <f t="shared" si="8"/>
        <v>-1</v>
      </c>
      <c r="AL38" s="487">
        <f t="shared" si="8"/>
        <v>-1</v>
      </c>
      <c r="AM38" s="487">
        <f t="shared" si="8"/>
        <v>-1</v>
      </c>
      <c r="AN38" s="487">
        <f t="shared" si="8"/>
        <v>-1</v>
      </c>
      <c r="AO38" s="487">
        <f t="shared" si="8"/>
        <v>-1</v>
      </c>
      <c r="AP38" s="487">
        <f t="shared" si="8"/>
        <v>-1</v>
      </c>
      <c r="AQ38" s="487">
        <f t="shared" si="8"/>
        <v>0</v>
      </c>
      <c r="AR38" s="487">
        <f t="shared" si="8"/>
        <v>0</v>
      </c>
      <c r="AS38" s="487">
        <f t="shared" si="8"/>
        <v>0</v>
      </c>
      <c r="AT38" s="487">
        <f t="shared" si="8"/>
        <v>0</v>
      </c>
      <c r="AU38" s="493">
        <f t="shared" si="8"/>
        <v>0</v>
      </c>
      <c r="AV38" s="488">
        <f t="shared" ref="AV38:BK53" si="9">IF(AF38,IFERROR(LEFT($V38,SEARCH(" (",$V38)-1),$V38),"")</f>
        <v>0</v>
      </c>
      <c r="AW38" s="487">
        <f t="shared" si="9"/>
        <v>0</v>
      </c>
      <c r="AX38" s="487">
        <f t="shared" si="9"/>
        <v>0</v>
      </c>
      <c r="AY38" s="487">
        <f t="shared" si="9"/>
        <v>0</v>
      </c>
      <c r="AZ38" s="487">
        <f t="shared" si="9"/>
        <v>0</v>
      </c>
      <c r="BA38" s="487">
        <f t="shared" si="9"/>
        <v>0</v>
      </c>
      <c r="BB38" s="487">
        <f t="shared" si="9"/>
        <v>0</v>
      </c>
      <c r="BC38" s="487">
        <f t="shared" si="9"/>
        <v>0</v>
      </c>
      <c r="BD38" s="487">
        <f t="shared" si="9"/>
        <v>0</v>
      </c>
      <c r="BE38" s="487">
        <f t="shared" si="9"/>
        <v>0</v>
      </c>
      <c r="BF38" s="487">
        <f t="shared" si="9"/>
        <v>0</v>
      </c>
      <c r="BG38" s="487" t="str">
        <f t="shared" si="9"/>
        <v/>
      </c>
      <c r="BH38" s="487" t="str">
        <f t="shared" si="9"/>
        <v/>
      </c>
      <c r="BI38" s="487" t="str">
        <f t="shared" si="9"/>
        <v/>
      </c>
      <c r="BJ38" s="487" t="str">
        <f t="shared" si="9"/>
        <v/>
      </c>
      <c r="BK38" s="489" t="str">
        <f t="shared" si="9"/>
        <v/>
      </c>
      <c r="BL38" s="488">
        <f t="shared" ref="BL38:CA53" si="10">IF(AF38,IFERROR(LEFT($W38,SEARCH(" (",$W38)-1),$W38),"")</f>
        <v>0</v>
      </c>
      <c r="BM38" s="495">
        <f t="shared" si="10"/>
        <v>0</v>
      </c>
      <c r="BN38" s="495">
        <f t="shared" si="10"/>
        <v>0</v>
      </c>
      <c r="BO38" s="495">
        <f t="shared" si="10"/>
        <v>0</v>
      </c>
      <c r="BP38" s="495">
        <f t="shared" si="10"/>
        <v>0</v>
      </c>
      <c r="BQ38" s="495">
        <f t="shared" si="10"/>
        <v>0</v>
      </c>
      <c r="BR38" s="495">
        <f t="shared" si="10"/>
        <v>0</v>
      </c>
      <c r="BS38" s="495">
        <f t="shared" si="10"/>
        <v>0</v>
      </c>
      <c r="BT38" s="495">
        <f t="shared" si="10"/>
        <v>0</v>
      </c>
      <c r="BU38" s="495">
        <f t="shared" si="10"/>
        <v>0</v>
      </c>
      <c r="BV38" s="495">
        <f t="shared" si="10"/>
        <v>0</v>
      </c>
      <c r="BW38" s="495" t="str">
        <f t="shared" si="10"/>
        <v/>
      </c>
      <c r="BX38" s="495" t="str">
        <f t="shared" si="10"/>
        <v/>
      </c>
      <c r="BY38" s="495" t="str">
        <f t="shared" si="10"/>
        <v/>
      </c>
      <c r="BZ38" s="495" t="str">
        <f t="shared" si="10"/>
        <v/>
      </c>
      <c r="CA38" s="489" t="str">
        <f t="shared" si="10"/>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8"/>
        <v>-1</v>
      </c>
      <c r="AG39" s="487">
        <f t="shared" si="8"/>
        <v>-1</v>
      </c>
      <c r="AH39" s="487">
        <f t="shared" si="8"/>
        <v>-1</v>
      </c>
      <c r="AI39" s="487">
        <f t="shared" si="8"/>
        <v>-1</v>
      </c>
      <c r="AJ39" s="487">
        <f t="shared" si="8"/>
        <v>-1</v>
      </c>
      <c r="AK39" s="487">
        <f t="shared" si="8"/>
        <v>-1</v>
      </c>
      <c r="AL39" s="487">
        <f t="shared" si="8"/>
        <v>-1</v>
      </c>
      <c r="AM39" s="487">
        <f t="shared" si="8"/>
        <v>-1</v>
      </c>
      <c r="AN39" s="487">
        <f t="shared" si="8"/>
        <v>-1</v>
      </c>
      <c r="AO39" s="487">
        <f t="shared" si="8"/>
        <v>-1</v>
      </c>
      <c r="AP39" s="487">
        <f t="shared" si="8"/>
        <v>-1</v>
      </c>
      <c r="AQ39" s="487">
        <f t="shared" si="8"/>
        <v>0</v>
      </c>
      <c r="AR39" s="487">
        <f t="shared" si="8"/>
        <v>0</v>
      </c>
      <c r="AS39" s="487">
        <f t="shared" si="8"/>
        <v>0</v>
      </c>
      <c r="AT39" s="487">
        <f t="shared" si="8"/>
        <v>0</v>
      </c>
      <c r="AU39" s="493">
        <f t="shared" si="8"/>
        <v>0</v>
      </c>
      <c r="AV39" s="488">
        <f t="shared" si="9"/>
        <v>0</v>
      </c>
      <c r="AW39" s="487">
        <f t="shared" si="9"/>
        <v>0</v>
      </c>
      <c r="AX39" s="487">
        <f t="shared" si="9"/>
        <v>0</v>
      </c>
      <c r="AY39" s="487">
        <f t="shared" si="9"/>
        <v>0</v>
      </c>
      <c r="AZ39" s="487">
        <f t="shared" si="9"/>
        <v>0</v>
      </c>
      <c r="BA39" s="487">
        <f t="shared" si="9"/>
        <v>0</v>
      </c>
      <c r="BB39" s="487">
        <f t="shared" si="9"/>
        <v>0</v>
      </c>
      <c r="BC39" s="487">
        <f t="shared" si="9"/>
        <v>0</v>
      </c>
      <c r="BD39" s="487">
        <f t="shared" si="9"/>
        <v>0</v>
      </c>
      <c r="BE39" s="487">
        <f t="shared" si="9"/>
        <v>0</v>
      </c>
      <c r="BF39" s="487">
        <f t="shared" si="9"/>
        <v>0</v>
      </c>
      <c r="BG39" s="487" t="str">
        <f t="shared" si="9"/>
        <v/>
      </c>
      <c r="BH39" s="487" t="str">
        <f t="shared" si="9"/>
        <v/>
      </c>
      <c r="BI39" s="487" t="str">
        <f t="shared" si="9"/>
        <v/>
      </c>
      <c r="BJ39" s="487" t="str">
        <f t="shared" si="9"/>
        <v/>
      </c>
      <c r="BK39" s="489" t="str">
        <f t="shared" si="9"/>
        <v/>
      </c>
      <c r="BL39" s="488">
        <f t="shared" si="10"/>
        <v>0</v>
      </c>
      <c r="BM39" s="495">
        <f t="shared" si="10"/>
        <v>0</v>
      </c>
      <c r="BN39" s="495">
        <f t="shared" si="10"/>
        <v>0</v>
      </c>
      <c r="BO39" s="495">
        <f t="shared" si="10"/>
        <v>0</v>
      </c>
      <c r="BP39" s="495">
        <f t="shared" si="10"/>
        <v>0</v>
      </c>
      <c r="BQ39" s="495">
        <f t="shared" si="10"/>
        <v>0</v>
      </c>
      <c r="BR39" s="495">
        <f t="shared" si="10"/>
        <v>0</v>
      </c>
      <c r="BS39" s="495">
        <f t="shared" si="10"/>
        <v>0</v>
      </c>
      <c r="BT39" s="495">
        <f t="shared" si="10"/>
        <v>0</v>
      </c>
      <c r="BU39" s="495">
        <f t="shared" si="10"/>
        <v>0</v>
      </c>
      <c r="BV39" s="495">
        <f t="shared" si="10"/>
        <v>0</v>
      </c>
      <c r="BW39" s="495" t="str">
        <f t="shared" si="10"/>
        <v/>
      </c>
      <c r="BX39" s="495" t="str">
        <f t="shared" si="10"/>
        <v/>
      </c>
      <c r="BY39" s="495" t="str">
        <f t="shared" si="10"/>
        <v/>
      </c>
      <c r="BZ39" s="495" t="str">
        <f t="shared" si="10"/>
        <v/>
      </c>
      <c r="CA39" s="489" t="str">
        <f t="shared" si="10"/>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8"/>
        <v>-1</v>
      </c>
      <c r="AG40" s="487">
        <f t="shared" si="8"/>
        <v>-1</v>
      </c>
      <c r="AH40" s="487">
        <f t="shared" si="8"/>
        <v>-1</v>
      </c>
      <c r="AI40" s="487">
        <f t="shared" si="8"/>
        <v>-1</v>
      </c>
      <c r="AJ40" s="487">
        <f t="shared" si="8"/>
        <v>-1</v>
      </c>
      <c r="AK40" s="487">
        <f t="shared" si="8"/>
        <v>-1</v>
      </c>
      <c r="AL40" s="487">
        <f t="shared" si="8"/>
        <v>-1</v>
      </c>
      <c r="AM40" s="487">
        <f t="shared" si="8"/>
        <v>-1</v>
      </c>
      <c r="AN40" s="487">
        <f t="shared" si="8"/>
        <v>-1</v>
      </c>
      <c r="AO40" s="487">
        <f t="shared" si="8"/>
        <v>-1</v>
      </c>
      <c r="AP40" s="487">
        <f t="shared" si="8"/>
        <v>-1</v>
      </c>
      <c r="AQ40" s="487">
        <f t="shared" si="8"/>
        <v>0</v>
      </c>
      <c r="AR40" s="487">
        <f t="shared" si="8"/>
        <v>0</v>
      </c>
      <c r="AS40" s="487">
        <f t="shared" si="8"/>
        <v>0</v>
      </c>
      <c r="AT40" s="487">
        <f t="shared" si="8"/>
        <v>0</v>
      </c>
      <c r="AU40" s="493">
        <f t="shared" ref="AU40" si="11">AU39</f>
        <v>0</v>
      </c>
      <c r="AV40" s="488">
        <f t="shared" si="9"/>
        <v>0</v>
      </c>
      <c r="AW40" s="487">
        <f t="shared" si="9"/>
        <v>0</v>
      </c>
      <c r="AX40" s="487">
        <f t="shared" si="9"/>
        <v>0</v>
      </c>
      <c r="AY40" s="487">
        <f t="shared" si="9"/>
        <v>0</v>
      </c>
      <c r="AZ40" s="487">
        <f t="shared" si="9"/>
        <v>0</v>
      </c>
      <c r="BA40" s="487">
        <f t="shared" si="9"/>
        <v>0</v>
      </c>
      <c r="BB40" s="487">
        <f t="shared" si="9"/>
        <v>0</v>
      </c>
      <c r="BC40" s="487">
        <f t="shared" si="9"/>
        <v>0</v>
      </c>
      <c r="BD40" s="487">
        <f t="shared" si="9"/>
        <v>0</v>
      </c>
      <c r="BE40" s="487">
        <f t="shared" si="9"/>
        <v>0</v>
      </c>
      <c r="BF40" s="487">
        <f t="shared" si="9"/>
        <v>0</v>
      </c>
      <c r="BG40" s="487" t="str">
        <f t="shared" si="9"/>
        <v/>
      </c>
      <c r="BH40" s="487" t="str">
        <f t="shared" si="9"/>
        <v/>
      </c>
      <c r="BI40" s="487" t="str">
        <f t="shared" si="9"/>
        <v/>
      </c>
      <c r="BJ40" s="487" t="str">
        <f t="shared" si="9"/>
        <v/>
      </c>
      <c r="BK40" s="489" t="str">
        <f t="shared" si="9"/>
        <v/>
      </c>
      <c r="BL40" s="488">
        <f t="shared" si="10"/>
        <v>0</v>
      </c>
      <c r="BM40" s="495">
        <f t="shared" si="10"/>
        <v>0</v>
      </c>
      <c r="BN40" s="495">
        <f t="shared" si="10"/>
        <v>0</v>
      </c>
      <c r="BO40" s="495">
        <f t="shared" si="10"/>
        <v>0</v>
      </c>
      <c r="BP40" s="495">
        <f t="shared" si="10"/>
        <v>0</v>
      </c>
      <c r="BQ40" s="495">
        <f t="shared" si="10"/>
        <v>0</v>
      </c>
      <c r="BR40" s="495">
        <f t="shared" si="10"/>
        <v>0</v>
      </c>
      <c r="BS40" s="495">
        <f t="shared" si="10"/>
        <v>0</v>
      </c>
      <c r="BT40" s="495">
        <f t="shared" si="10"/>
        <v>0</v>
      </c>
      <c r="BU40" s="495">
        <f t="shared" si="10"/>
        <v>0</v>
      </c>
      <c r="BV40" s="495">
        <f t="shared" si="10"/>
        <v>0</v>
      </c>
      <c r="BW40" s="495" t="str">
        <f t="shared" si="10"/>
        <v/>
      </c>
      <c r="BX40" s="495" t="str">
        <f t="shared" si="10"/>
        <v/>
      </c>
      <c r="BY40" s="495" t="str">
        <f t="shared" si="10"/>
        <v/>
      </c>
      <c r="BZ40" s="495" t="str">
        <f t="shared" si="10"/>
        <v/>
      </c>
      <c r="CA40" s="489" t="str">
        <f t="shared" si="10"/>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2">AF40</f>
        <v>-1</v>
      </c>
      <c r="AG41" s="487">
        <f t="shared" si="12"/>
        <v>-1</v>
      </c>
      <c r="AH41" s="487">
        <f t="shared" si="12"/>
        <v>-1</v>
      </c>
      <c r="AI41" s="487">
        <f t="shared" si="12"/>
        <v>-1</v>
      </c>
      <c r="AJ41" s="487">
        <f t="shared" si="12"/>
        <v>-1</v>
      </c>
      <c r="AK41" s="487">
        <f t="shared" si="12"/>
        <v>-1</v>
      </c>
      <c r="AL41" s="487">
        <f t="shared" si="12"/>
        <v>-1</v>
      </c>
      <c r="AM41" s="487">
        <f t="shared" si="12"/>
        <v>-1</v>
      </c>
      <c r="AN41" s="487">
        <f t="shared" si="12"/>
        <v>-1</v>
      </c>
      <c r="AO41" s="487">
        <f t="shared" si="12"/>
        <v>-1</v>
      </c>
      <c r="AP41" s="487">
        <f t="shared" si="12"/>
        <v>-1</v>
      </c>
      <c r="AQ41" s="487">
        <f t="shared" si="12"/>
        <v>0</v>
      </c>
      <c r="AR41" s="487">
        <f t="shared" si="12"/>
        <v>0</v>
      </c>
      <c r="AS41" s="487">
        <f t="shared" si="12"/>
        <v>0</v>
      </c>
      <c r="AT41" s="487">
        <f t="shared" si="12"/>
        <v>0</v>
      </c>
      <c r="AU41" s="493">
        <f t="shared" si="12"/>
        <v>0</v>
      </c>
      <c r="AV41" s="488">
        <f t="shared" si="9"/>
        <v>0</v>
      </c>
      <c r="AW41" s="487">
        <f t="shared" si="9"/>
        <v>0</v>
      </c>
      <c r="AX41" s="487">
        <f t="shared" si="9"/>
        <v>0</v>
      </c>
      <c r="AY41" s="487">
        <f t="shared" si="9"/>
        <v>0</v>
      </c>
      <c r="AZ41" s="487">
        <f t="shared" si="9"/>
        <v>0</v>
      </c>
      <c r="BA41" s="487">
        <f t="shared" si="9"/>
        <v>0</v>
      </c>
      <c r="BB41" s="487">
        <f t="shared" si="9"/>
        <v>0</v>
      </c>
      <c r="BC41" s="487">
        <f t="shared" si="9"/>
        <v>0</v>
      </c>
      <c r="BD41" s="487">
        <f t="shared" si="9"/>
        <v>0</v>
      </c>
      <c r="BE41" s="487">
        <f t="shared" si="9"/>
        <v>0</v>
      </c>
      <c r="BF41" s="487">
        <f t="shared" si="9"/>
        <v>0</v>
      </c>
      <c r="BG41" s="487" t="str">
        <f t="shared" si="9"/>
        <v/>
      </c>
      <c r="BH41" s="487" t="str">
        <f t="shared" si="9"/>
        <v/>
      </c>
      <c r="BI41" s="487" t="str">
        <f t="shared" si="9"/>
        <v/>
      </c>
      <c r="BJ41" s="487" t="str">
        <f t="shared" si="9"/>
        <v/>
      </c>
      <c r="BK41" s="489" t="str">
        <f t="shared" si="9"/>
        <v/>
      </c>
      <c r="BL41" s="488">
        <f t="shared" si="10"/>
        <v>0</v>
      </c>
      <c r="BM41" s="495">
        <f t="shared" si="10"/>
        <v>0</v>
      </c>
      <c r="BN41" s="495">
        <f t="shared" si="10"/>
        <v>0</v>
      </c>
      <c r="BO41" s="495">
        <f t="shared" si="10"/>
        <v>0</v>
      </c>
      <c r="BP41" s="495">
        <f t="shared" si="10"/>
        <v>0</v>
      </c>
      <c r="BQ41" s="495">
        <f t="shared" si="10"/>
        <v>0</v>
      </c>
      <c r="BR41" s="495">
        <f t="shared" si="10"/>
        <v>0</v>
      </c>
      <c r="BS41" s="495">
        <f t="shared" si="10"/>
        <v>0</v>
      </c>
      <c r="BT41" s="495">
        <f t="shared" si="10"/>
        <v>0</v>
      </c>
      <c r="BU41" s="495">
        <f t="shared" si="10"/>
        <v>0</v>
      </c>
      <c r="BV41" s="495">
        <f t="shared" si="10"/>
        <v>0</v>
      </c>
      <c r="BW41" s="495" t="str">
        <f t="shared" si="10"/>
        <v/>
      </c>
      <c r="BX41" s="495" t="str">
        <f t="shared" si="10"/>
        <v/>
      </c>
      <c r="BY41" s="495" t="str">
        <f t="shared" si="10"/>
        <v/>
      </c>
      <c r="BZ41" s="495" t="str">
        <f t="shared" si="10"/>
        <v/>
      </c>
      <c r="CA41" s="489" t="str">
        <f t="shared" si="10"/>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2"/>
        <v>-1</v>
      </c>
      <c r="AG42" s="487">
        <f t="shared" si="12"/>
        <v>-1</v>
      </c>
      <c r="AH42" s="487">
        <f t="shared" si="12"/>
        <v>-1</v>
      </c>
      <c r="AI42" s="487">
        <f t="shared" si="12"/>
        <v>-1</v>
      </c>
      <c r="AJ42" s="487">
        <f t="shared" si="12"/>
        <v>-1</v>
      </c>
      <c r="AK42" s="487">
        <f t="shared" si="12"/>
        <v>-1</v>
      </c>
      <c r="AL42" s="487">
        <f t="shared" si="12"/>
        <v>-1</v>
      </c>
      <c r="AM42" s="487">
        <f t="shared" si="12"/>
        <v>-1</v>
      </c>
      <c r="AN42" s="487">
        <f t="shared" si="12"/>
        <v>-1</v>
      </c>
      <c r="AO42" s="487">
        <f t="shared" si="12"/>
        <v>-1</v>
      </c>
      <c r="AP42" s="487">
        <f t="shared" si="12"/>
        <v>-1</v>
      </c>
      <c r="AQ42" s="487">
        <f t="shared" si="12"/>
        <v>0</v>
      </c>
      <c r="AR42" s="487">
        <f t="shared" si="12"/>
        <v>0</v>
      </c>
      <c r="AS42" s="487">
        <f t="shared" si="12"/>
        <v>0</v>
      </c>
      <c r="AT42" s="487">
        <f t="shared" si="12"/>
        <v>0</v>
      </c>
      <c r="AU42" s="493">
        <f t="shared" si="12"/>
        <v>0</v>
      </c>
      <c r="AV42" s="488">
        <f t="shared" si="9"/>
        <v>0</v>
      </c>
      <c r="AW42" s="487">
        <f t="shared" si="9"/>
        <v>0</v>
      </c>
      <c r="AX42" s="487">
        <f t="shared" si="9"/>
        <v>0</v>
      </c>
      <c r="AY42" s="487">
        <f t="shared" si="9"/>
        <v>0</v>
      </c>
      <c r="AZ42" s="487">
        <f t="shared" si="9"/>
        <v>0</v>
      </c>
      <c r="BA42" s="487">
        <f t="shared" si="9"/>
        <v>0</v>
      </c>
      <c r="BB42" s="487">
        <f t="shared" si="9"/>
        <v>0</v>
      </c>
      <c r="BC42" s="487">
        <f t="shared" si="9"/>
        <v>0</v>
      </c>
      <c r="BD42" s="487">
        <f t="shared" si="9"/>
        <v>0</v>
      </c>
      <c r="BE42" s="487">
        <f t="shared" si="9"/>
        <v>0</v>
      </c>
      <c r="BF42" s="487">
        <f t="shared" si="9"/>
        <v>0</v>
      </c>
      <c r="BG42" s="487" t="str">
        <f t="shared" si="9"/>
        <v/>
      </c>
      <c r="BH42" s="487" t="str">
        <f t="shared" si="9"/>
        <v/>
      </c>
      <c r="BI42" s="487" t="str">
        <f t="shared" si="9"/>
        <v/>
      </c>
      <c r="BJ42" s="487" t="str">
        <f t="shared" si="9"/>
        <v/>
      </c>
      <c r="BK42" s="489" t="str">
        <f t="shared" si="9"/>
        <v/>
      </c>
      <c r="BL42" s="488">
        <f t="shared" si="10"/>
        <v>0</v>
      </c>
      <c r="BM42" s="495">
        <f t="shared" si="10"/>
        <v>0</v>
      </c>
      <c r="BN42" s="495">
        <f t="shared" si="10"/>
        <v>0</v>
      </c>
      <c r="BO42" s="495">
        <f t="shared" si="10"/>
        <v>0</v>
      </c>
      <c r="BP42" s="495">
        <f t="shared" si="10"/>
        <v>0</v>
      </c>
      <c r="BQ42" s="495">
        <f t="shared" si="10"/>
        <v>0</v>
      </c>
      <c r="BR42" s="495">
        <f t="shared" si="10"/>
        <v>0</v>
      </c>
      <c r="BS42" s="495">
        <f t="shared" si="10"/>
        <v>0</v>
      </c>
      <c r="BT42" s="495">
        <f t="shared" si="10"/>
        <v>0</v>
      </c>
      <c r="BU42" s="495">
        <f t="shared" si="10"/>
        <v>0</v>
      </c>
      <c r="BV42" s="495">
        <f t="shared" si="10"/>
        <v>0</v>
      </c>
      <c r="BW42" s="495" t="str">
        <f t="shared" si="10"/>
        <v/>
      </c>
      <c r="BX42" s="495" t="str">
        <f t="shared" si="10"/>
        <v/>
      </c>
      <c r="BY42" s="495" t="str">
        <f t="shared" si="10"/>
        <v/>
      </c>
      <c r="BZ42" s="495" t="str">
        <f t="shared" si="10"/>
        <v/>
      </c>
      <c r="CA42" s="489" t="str">
        <f t="shared" si="10"/>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2"/>
        <v>-1</v>
      </c>
      <c r="AG43" s="487">
        <f t="shared" si="12"/>
        <v>-1</v>
      </c>
      <c r="AH43" s="487">
        <f t="shared" si="12"/>
        <v>-1</v>
      </c>
      <c r="AI43" s="487">
        <f t="shared" si="12"/>
        <v>-1</v>
      </c>
      <c r="AJ43" s="487">
        <f t="shared" si="12"/>
        <v>-1</v>
      </c>
      <c r="AK43" s="487">
        <f t="shared" si="12"/>
        <v>-1</v>
      </c>
      <c r="AL43" s="487">
        <f t="shared" si="12"/>
        <v>-1</v>
      </c>
      <c r="AM43" s="487">
        <f t="shared" si="12"/>
        <v>-1</v>
      </c>
      <c r="AN43" s="487">
        <f t="shared" si="12"/>
        <v>-1</v>
      </c>
      <c r="AO43" s="487">
        <f t="shared" si="12"/>
        <v>-1</v>
      </c>
      <c r="AP43" s="487">
        <f t="shared" si="12"/>
        <v>-1</v>
      </c>
      <c r="AQ43" s="487">
        <f t="shared" si="12"/>
        <v>0</v>
      </c>
      <c r="AR43" s="487">
        <f t="shared" si="12"/>
        <v>0</v>
      </c>
      <c r="AS43" s="487">
        <f t="shared" si="12"/>
        <v>0</v>
      </c>
      <c r="AT43" s="487">
        <f t="shared" si="12"/>
        <v>0</v>
      </c>
      <c r="AU43" s="493">
        <f t="shared" si="12"/>
        <v>0</v>
      </c>
      <c r="AV43" s="488">
        <f t="shared" si="9"/>
        <v>0</v>
      </c>
      <c r="AW43" s="487">
        <f t="shared" si="9"/>
        <v>0</v>
      </c>
      <c r="AX43" s="487">
        <f t="shared" si="9"/>
        <v>0</v>
      </c>
      <c r="AY43" s="487">
        <f t="shared" si="9"/>
        <v>0</v>
      </c>
      <c r="AZ43" s="487">
        <f t="shared" si="9"/>
        <v>0</v>
      </c>
      <c r="BA43" s="487">
        <f t="shared" si="9"/>
        <v>0</v>
      </c>
      <c r="BB43" s="487">
        <f t="shared" si="9"/>
        <v>0</v>
      </c>
      <c r="BC43" s="487">
        <f t="shared" si="9"/>
        <v>0</v>
      </c>
      <c r="BD43" s="487">
        <f t="shared" si="9"/>
        <v>0</v>
      </c>
      <c r="BE43" s="487">
        <f t="shared" si="9"/>
        <v>0</v>
      </c>
      <c r="BF43" s="487">
        <f t="shared" si="9"/>
        <v>0</v>
      </c>
      <c r="BG43" s="487" t="str">
        <f t="shared" si="9"/>
        <v/>
      </c>
      <c r="BH43" s="487" t="str">
        <f t="shared" si="9"/>
        <v/>
      </c>
      <c r="BI43" s="487" t="str">
        <f t="shared" si="9"/>
        <v/>
      </c>
      <c r="BJ43" s="487" t="str">
        <f t="shared" si="9"/>
        <v/>
      </c>
      <c r="BK43" s="489" t="str">
        <f t="shared" si="9"/>
        <v/>
      </c>
      <c r="BL43" s="488">
        <f t="shared" si="10"/>
        <v>0</v>
      </c>
      <c r="BM43" s="495">
        <f t="shared" si="10"/>
        <v>0</v>
      </c>
      <c r="BN43" s="495">
        <f t="shared" si="10"/>
        <v>0</v>
      </c>
      <c r="BO43" s="495">
        <f t="shared" si="10"/>
        <v>0</v>
      </c>
      <c r="BP43" s="495">
        <f t="shared" si="10"/>
        <v>0</v>
      </c>
      <c r="BQ43" s="495">
        <f t="shared" si="10"/>
        <v>0</v>
      </c>
      <c r="BR43" s="495">
        <f t="shared" si="10"/>
        <v>0</v>
      </c>
      <c r="BS43" s="495">
        <f t="shared" si="10"/>
        <v>0</v>
      </c>
      <c r="BT43" s="495">
        <f t="shared" si="10"/>
        <v>0</v>
      </c>
      <c r="BU43" s="495">
        <f t="shared" si="10"/>
        <v>0</v>
      </c>
      <c r="BV43" s="495">
        <f t="shared" si="10"/>
        <v>0</v>
      </c>
      <c r="BW43" s="495" t="str">
        <f t="shared" si="10"/>
        <v/>
      </c>
      <c r="BX43" s="495" t="str">
        <f t="shared" si="10"/>
        <v/>
      </c>
      <c r="BY43" s="495" t="str">
        <f t="shared" si="10"/>
        <v/>
      </c>
      <c r="BZ43" s="495" t="str">
        <f t="shared" si="10"/>
        <v/>
      </c>
      <c r="CA43" s="489" t="str">
        <f t="shared" si="10"/>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2"/>
        <v>-1</v>
      </c>
      <c r="AG44" s="487">
        <f t="shared" si="12"/>
        <v>-1</v>
      </c>
      <c r="AH44" s="487">
        <f t="shared" si="12"/>
        <v>-1</v>
      </c>
      <c r="AI44" s="487">
        <f t="shared" si="12"/>
        <v>-1</v>
      </c>
      <c r="AJ44" s="487">
        <f t="shared" si="12"/>
        <v>-1</v>
      </c>
      <c r="AK44" s="487">
        <f t="shared" si="12"/>
        <v>-1</v>
      </c>
      <c r="AL44" s="487">
        <f t="shared" si="12"/>
        <v>-1</v>
      </c>
      <c r="AM44" s="487">
        <f t="shared" si="12"/>
        <v>-1</v>
      </c>
      <c r="AN44" s="487">
        <f t="shared" si="12"/>
        <v>-1</v>
      </c>
      <c r="AO44" s="487">
        <f t="shared" si="12"/>
        <v>-1</v>
      </c>
      <c r="AP44" s="487">
        <f t="shared" si="12"/>
        <v>-1</v>
      </c>
      <c r="AQ44" s="487">
        <f t="shared" si="12"/>
        <v>0</v>
      </c>
      <c r="AR44" s="487">
        <f t="shared" si="12"/>
        <v>0</v>
      </c>
      <c r="AS44" s="487">
        <f t="shared" si="12"/>
        <v>0</v>
      </c>
      <c r="AT44" s="487">
        <f t="shared" si="12"/>
        <v>0</v>
      </c>
      <c r="AU44" s="493">
        <f t="shared" si="12"/>
        <v>0</v>
      </c>
      <c r="AV44" s="488">
        <f t="shared" si="9"/>
        <v>0</v>
      </c>
      <c r="AW44" s="487">
        <f t="shared" si="9"/>
        <v>0</v>
      </c>
      <c r="AX44" s="487">
        <f t="shared" si="9"/>
        <v>0</v>
      </c>
      <c r="AY44" s="487">
        <f t="shared" si="9"/>
        <v>0</v>
      </c>
      <c r="AZ44" s="487">
        <f t="shared" si="9"/>
        <v>0</v>
      </c>
      <c r="BA44" s="487">
        <f t="shared" si="9"/>
        <v>0</v>
      </c>
      <c r="BB44" s="487">
        <f t="shared" si="9"/>
        <v>0</v>
      </c>
      <c r="BC44" s="487">
        <f t="shared" si="9"/>
        <v>0</v>
      </c>
      <c r="BD44" s="487">
        <f t="shared" si="9"/>
        <v>0</v>
      </c>
      <c r="BE44" s="487">
        <f t="shared" si="9"/>
        <v>0</v>
      </c>
      <c r="BF44" s="487">
        <f t="shared" si="9"/>
        <v>0</v>
      </c>
      <c r="BG44" s="487" t="str">
        <f t="shared" si="9"/>
        <v/>
      </c>
      <c r="BH44" s="487" t="str">
        <f t="shared" si="9"/>
        <v/>
      </c>
      <c r="BI44" s="487" t="str">
        <f t="shared" si="9"/>
        <v/>
      </c>
      <c r="BJ44" s="487" t="str">
        <f t="shared" si="9"/>
        <v/>
      </c>
      <c r="BK44" s="489" t="str">
        <f t="shared" si="9"/>
        <v/>
      </c>
      <c r="BL44" s="488">
        <f t="shared" si="10"/>
        <v>0</v>
      </c>
      <c r="BM44" s="495">
        <f t="shared" si="10"/>
        <v>0</v>
      </c>
      <c r="BN44" s="495">
        <f t="shared" si="10"/>
        <v>0</v>
      </c>
      <c r="BO44" s="495">
        <f t="shared" si="10"/>
        <v>0</v>
      </c>
      <c r="BP44" s="495">
        <f t="shared" si="10"/>
        <v>0</v>
      </c>
      <c r="BQ44" s="495">
        <f t="shared" si="10"/>
        <v>0</v>
      </c>
      <c r="BR44" s="495">
        <f t="shared" si="10"/>
        <v>0</v>
      </c>
      <c r="BS44" s="495">
        <f t="shared" si="10"/>
        <v>0</v>
      </c>
      <c r="BT44" s="495">
        <f t="shared" si="10"/>
        <v>0</v>
      </c>
      <c r="BU44" s="495">
        <f t="shared" si="10"/>
        <v>0</v>
      </c>
      <c r="BV44" s="495">
        <f t="shared" si="10"/>
        <v>0</v>
      </c>
      <c r="BW44" s="495" t="str">
        <f t="shared" si="10"/>
        <v/>
      </c>
      <c r="BX44" s="495" t="str">
        <f t="shared" si="10"/>
        <v/>
      </c>
      <c r="BY44" s="495" t="str">
        <f t="shared" si="10"/>
        <v/>
      </c>
      <c r="BZ44" s="495" t="str">
        <f t="shared" si="10"/>
        <v/>
      </c>
      <c r="CA44" s="489" t="str">
        <f t="shared" si="10"/>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2"/>
        <v>-1</v>
      </c>
      <c r="AG45" s="487">
        <f t="shared" si="12"/>
        <v>-1</v>
      </c>
      <c r="AH45" s="487">
        <f t="shared" si="12"/>
        <v>-1</v>
      </c>
      <c r="AI45" s="487">
        <f t="shared" si="12"/>
        <v>-1</v>
      </c>
      <c r="AJ45" s="487">
        <f t="shared" si="12"/>
        <v>-1</v>
      </c>
      <c r="AK45" s="487">
        <f t="shared" si="12"/>
        <v>-1</v>
      </c>
      <c r="AL45" s="487">
        <f t="shared" si="12"/>
        <v>-1</v>
      </c>
      <c r="AM45" s="487">
        <f t="shared" si="12"/>
        <v>-1</v>
      </c>
      <c r="AN45" s="487">
        <f t="shared" si="12"/>
        <v>-1</v>
      </c>
      <c r="AO45" s="487">
        <f t="shared" si="12"/>
        <v>-1</v>
      </c>
      <c r="AP45" s="487">
        <f t="shared" si="12"/>
        <v>-1</v>
      </c>
      <c r="AQ45" s="487">
        <f t="shared" si="12"/>
        <v>0</v>
      </c>
      <c r="AR45" s="487">
        <f t="shared" si="12"/>
        <v>0</v>
      </c>
      <c r="AS45" s="487">
        <f t="shared" si="12"/>
        <v>0</v>
      </c>
      <c r="AT45" s="487">
        <f t="shared" si="12"/>
        <v>0</v>
      </c>
      <c r="AU45" s="493">
        <f t="shared" si="12"/>
        <v>0</v>
      </c>
      <c r="AV45" s="488">
        <f t="shared" si="9"/>
        <v>0</v>
      </c>
      <c r="AW45" s="487">
        <f t="shared" si="9"/>
        <v>0</v>
      </c>
      <c r="AX45" s="487">
        <f t="shared" si="9"/>
        <v>0</v>
      </c>
      <c r="AY45" s="487">
        <f t="shared" si="9"/>
        <v>0</v>
      </c>
      <c r="AZ45" s="487">
        <f t="shared" si="9"/>
        <v>0</v>
      </c>
      <c r="BA45" s="487">
        <f t="shared" si="9"/>
        <v>0</v>
      </c>
      <c r="BB45" s="487">
        <f t="shared" si="9"/>
        <v>0</v>
      </c>
      <c r="BC45" s="487">
        <f t="shared" si="9"/>
        <v>0</v>
      </c>
      <c r="BD45" s="487">
        <f t="shared" si="9"/>
        <v>0</v>
      </c>
      <c r="BE45" s="487">
        <f t="shared" si="9"/>
        <v>0</v>
      </c>
      <c r="BF45" s="487">
        <f t="shared" si="9"/>
        <v>0</v>
      </c>
      <c r="BG45" s="487" t="str">
        <f t="shared" si="9"/>
        <v/>
      </c>
      <c r="BH45" s="487" t="str">
        <f t="shared" si="9"/>
        <v/>
      </c>
      <c r="BI45" s="487" t="str">
        <f t="shared" si="9"/>
        <v/>
      </c>
      <c r="BJ45" s="487" t="str">
        <f t="shared" si="9"/>
        <v/>
      </c>
      <c r="BK45" s="489" t="str">
        <f t="shared" si="9"/>
        <v/>
      </c>
      <c r="BL45" s="488">
        <f t="shared" si="10"/>
        <v>0</v>
      </c>
      <c r="BM45" s="495">
        <f t="shared" si="10"/>
        <v>0</v>
      </c>
      <c r="BN45" s="495">
        <f t="shared" si="10"/>
        <v>0</v>
      </c>
      <c r="BO45" s="495">
        <f t="shared" si="10"/>
        <v>0</v>
      </c>
      <c r="BP45" s="495">
        <f t="shared" si="10"/>
        <v>0</v>
      </c>
      <c r="BQ45" s="495">
        <f t="shared" si="10"/>
        <v>0</v>
      </c>
      <c r="BR45" s="495">
        <f t="shared" si="10"/>
        <v>0</v>
      </c>
      <c r="BS45" s="495">
        <f t="shared" si="10"/>
        <v>0</v>
      </c>
      <c r="BT45" s="495">
        <f t="shared" si="10"/>
        <v>0</v>
      </c>
      <c r="BU45" s="495">
        <f t="shared" si="10"/>
        <v>0</v>
      </c>
      <c r="BV45" s="495">
        <f t="shared" si="10"/>
        <v>0</v>
      </c>
      <c r="BW45" s="495" t="str">
        <f t="shared" si="10"/>
        <v/>
      </c>
      <c r="BX45" s="495" t="str">
        <f t="shared" si="10"/>
        <v/>
      </c>
      <c r="BY45" s="495" t="str">
        <f t="shared" si="10"/>
        <v/>
      </c>
      <c r="BZ45" s="495" t="str">
        <f t="shared" si="10"/>
        <v/>
      </c>
      <c r="CA45" s="489" t="str">
        <f t="shared" si="10"/>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2"/>
        <v>-1</v>
      </c>
      <c r="AG46" s="487">
        <f t="shared" si="12"/>
        <v>-1</v>
      </c>
      <c r="AH46" s="487">
        <f t="shared" si="12"/>
        <v>-1</v>
      </c>
      <c r="AI46" s="487">
        <f t="shared" si="12"/>
        <v>-1</v>
      </c>
      <c r="AJ46" s="487">
        <f t="shared" si="12"/>
        <v>-1</v>
      </c>
      <c r="AK46" s="487">
        <f t="shared" si="12"/>
        <v>-1</v>
      </c>
      <c r="AL46" s="487">
        <f t="shared" si="12"/>
        <v>-1</v>
      </c>
      <c r="AM46" s="487">
        <f t="shared" si="12"/>
        <v>-1</v>
      </c>
      <c r="AN46" s="487">
        <f t="shared" si="12"/>
        <v>-1</v>
      </c>
      <c r="AO46" s="487">
        <f t="shared" si="12"/>
        <v>-1</v>
      </c>
      <c r="AP46" s="487">
        <f t="shared" si="12"/>
        <v>-1</v>
      </c>
      <c r="AQ46" s="487">
        <f t="shared" si="12"/>
        <v>0</v>
      </c>
      <c r="AR46" s="487">
        <f t="shared" si="12"/>
        <v>0</v>
      </c>
      <c r="AS46" s="487">
        <f t="shared" si="12"/>
        <v>0</v>
      </c>
      <c r="AT46" s="487">
        <f t="shared" si="12"/>
        <v>0</v>
      </c>
      <c r="AU46" s="493">
        <f t="shared" si="12"/>
        <v>0</v>
      </c>
      <c r="AV46" s="488">
        <f t="shared" si="9"/>
        <v>0</v>
      </c>
      <c r="AW46" s="487">
        <f t="shared" si="9"/>
        <v>0</v>
      </c>
      <c r="AX46" s="487">
        <f t="shared" si="9"/>
        <v>0</v>
      </c>
      <c r="AY46" s="487">
        <f t="shared" si="9"/>
        <v>0</v>
      </c>
      <c r="AZ46" s="487">
        <f t="shared" si="9"/>
        <v>0</v>
      </c>
      <c r="BA46" s="487">
        <f t="shared" si="9"/>
        <v>0</v>
      </c>
      <c r="BB46" s="487">
        <f t="shared" si="9"/>
        <v>0</v>
      </c>
      <c r="BC46" s="487">
        <f t="shared" si="9"/>
        <v>0</v>
      </c>
      <c r="BD46" s="487">
        <f t="shared" si="9"/>
        <v>0</v>
      </c>
      <c r="BE46" s="487">
        <f t="shared" si="9"/>
        <v>0</v>
      </c>
      <c r="BF46" s="487">
        <f t="shared" si="9"/>
        <v>0</v>
      </c>
      <c r="BG46" s="487" t="str">
        <f t="shared" si="9"/>
        <v/>
      </c>
      <c r="BH46" s="487" t="str">
        <f t="shared" si="9"/>
        <v/>
      </c>
      <c r="BI46" s="487" t="str">
        <f t="shared" si="9"/>
        <v/>
      </c>
      <c r="BJ46" s="487" t="str">
        <f t="shared" si="9"/>
        <v/>
      </c>
      <c r="BK46" s="489" t="str">
        <f t="shared" si="9"/>
        <v/>
      </c>
      <c r="BL46" s="488">
        <f t="shared" si="10"/>
        <v>0</v>
      </c>
      <c r="BM46" s="495">
        <f t="shared" si="10"/>
        <v>0</v>
      </c>
      <c r="BN46" s="495">
        <f t="shared" si="10"/>
        <v>0</v>
      </c>
      <c r="BO46" s="495">
        <f t="shared" si="10"/>
        <v>0</v>
      </c>
      <c r="BP46" s="495">
        <f t="shared" si="10"/>
        <v>0</v>
      </c>
      <c r="BQ46" s="495">
        <f t="shared" si="10"/>
        <v>0</v>
      </c>
      <c r="BR46" s="495">
        <f t="shared" si="10"/>
        <v>0</v>
      </c>
      <c r="BS46" s="495">
        <f t="shared" si="10"/>
        <v>0</v>
      </c>
      <c r="BT46" s="495">
        <f t="shared" si="10"/>
        <v>0</v>
      </c>
      <c r="BU46" s="495">
        <f t="shared" si="10"/>
        <v>0</v>
      </c>
      <c r="BV46" s="495">
        <f t="shared" si="10"/>
        <v>0</v>
      </c>
      <c r="BW46" s="495" t="str">
        <f t="shared" si="10"/>
        <v/>
      </c>
      <c r="BX46" s="495" t="str">
        <f t="shared" si="10"/>
        <v/>
      </c>
      <c r="BY46" s="495" t="str">
        <f t="shared" si="10"/>
        <v/>
      </c>
      <c r="BZ46" s="495" t="str">
        <f t="shared" si="10"/>
        <v/>
      </c>
      <c r="CA46" s="489" t="str">
        <f t="shared" si="10"/>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2"/>
        <v>-1</v>
      </c>
      <c r="AG47" s="487">
        <f t="shared" si="12"/>
        <v>-1</v>
      </c>
      <c r="AH47" s="487">
        <f t="shared" si="12"/>
        <v>-1</v>
      </c>
      <c r="AI47" s="487">
        <f t="shared" si="12"/>
        <v>-1</v>
      </c>
      <c r="AJ47" s="487">
        <f t="shared" si="12"/>
        <v>-1</v>
      </c>
      <c r="AK47" s="487">
        <f t="shared" si="12"/>
        <v>-1</v>
      </c>
      <c r="AL47" s="487">
        <f t="shared" si="12"/>
        <v>-1</v>
      </c>
      <c r="AM47" s="487">
        <f t="shared" si="12"/>
        <v>-1</v>
      </c>
      <c r="AN47" s="487">
        <f t="shared" si="12"/>
        <v>-1</v>
      </c>
      <c r="AO47" s="487">
        <f t="shared" si="12"/>
        <v>-1</v>
      </c>
      <c r="AP47" s="487">
        <f t="shared" si="12"/>
        <v>-1</v>
      </c>
      <c r="AQ47" s="487">
        <f t="shared" si="12"/>
        <v>0</v>
      </c>
      <c r="AR47" s="487">
        <f t="shared" si="12"/>
        <v>0</v>
      </c>
      <c r="AS47" s="487">
        <f t="shared" si="12"/>
        <v>0</v>
      </c>
      <c r="AT47" s="487">
        <f t="shared" si="12"/>
        <v>0</v>
      </c>
      <c r="AU47" s="493">
        <f t="shared" si="12"/>
        <v>0</v>
      </c>
      <c r="AV47" s="488">
        <f t="shared" si="9"/>
        <v>0</v>
      </c>
      <c r="AW47" s="487">
        <f t="shared" si="9"/>
        <v>0</v>
      </c>
      <c r="AX47" s="487">
        <f t="shared" si="9"/>
        <v>0</v>
      </c>
      <c r="AY47" s="487">
        <f t="shared" si="9"/>
        <v>0</v>
      </c>
      <c r="AZ47" s="487">
        <f t="shared" si="9"/>
        <v>0</v>
      </c>
      <c r="BA47" s="487">
        <f t="shared" si="9"/>
        <v>0</v>
      </c>
      <c r="BB47" s="487">
        <f t="shared" si="9"/>
        <v>0</v>
      </c>
      <c r="BC47" s="487">
        <f t="shared" si="9"/>
        <v>0</v>
      </c>
      <c r="BD47" s="487">
        <f t="shared" si="9"/>
        <v>0</v>
      </c>
      <c r="BE47" s="487">
        <f t="shared" si="9"/>
        <v>0</v>
      </c>
      <c r="BF47" s="487">
        <f t="shared" si="9"/>
        <v>0</v>
      </c>
      <c r="BG47" s="487" t="str">
        <f t="shared" si="9"/>
        <v/>
      </c>
      <c r="BH47" s="487" t="str">
        <f t="shared" si="9"/>
        <v/>
      </c>
      <c r="BI47" s="487" t="str">
        <f t="shared" si="9"/>
        <v/>
      </c>
      <c r="BJ47" s="487" t="str">
        <f t="shared" si="9"/>
        <v/>
      </c>
      <c r="BK47" s="489" t="str">
        <f t="shared" si="9"/>
        <v/>
      </c>
      <c r="BL47" s="488">
        <f t="shared" si="10"/>
        <v>0</v>
      </c>
      <c r="BM47" s="495">
        <f t="shared" si="10"/>
        <v>0</v>
      </c>
      <c r="BN47" s="495">
        <f t="shared" si="10"/>
        <v>0</v>
      </c>
      <c r="BO47" s="495">
        <f t="shared" si="10"/>
        <v>0</v>
      </c>
      <c r="BP47" s="495">
        <f t="shared" si="10"/>
        <v>0</v>
      </c>
      <c r="BQ47" s="495">
        <f t="shared" si="10"/>
        <v>0</v>
      </c>
      <c r="BR47" s="495">
        <f t="shared" si="10"/>
        <v>0</v>
      </c>
      <c r="BS47" s="495">
        <f t="shared" si="10"/>
        <v>0</v>
      </c>
      <c r="BT47" s="495">
        <f t="shared" si="10"/>
        <v>0</v>
      </c>
      <c r="BU47" s="495">
        <f t="shared" si="10"/>
        <v>0</v>
      </c>
      <c r="BV47" s="495">
        <f t="shared" si="10"/>
        <v>0</v>
      </c>
      <c r="BW47" s="495" t="str">
        <f t="shared" si="10"/>
        <v/>
      </c>
      <c r="BX47" s="495" t="str">
        <f t="shared" si="10"/>
        <v/>
      </c>
      <c r="BY47" s="495" t="str">
        <f t="shared" si="10"/>
        <v/>
      </c>
      <c r="BZ47" s="495" t="str">
        <f t="shared" si="10"/>
        <v/>
      </c>
      <c r="CA47" s="489" t="str">
        <f t="shared" si="10"/>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2"/>
        <v>-1</v>
      </c>
      <c r="AG48" s="487">
        <f t="shared" si="12"/>
        <v>-1</v>
      </c>
      <c r="AH48" s="487">
        <f t="shared" si="12"/>
        <v>-1</v>
      </c>
      <c r="AI48" s="487">
        <f t="shared" si="12"/>
        <v>-1</v>
      </c>
      <c r="AJ48" s="487">
        <f t="shared" si="12"/>
        <v>-1</v>
      </c>
      <c r="AK48" s="487">
        <f t="shared" si="12"/>
        <v>-1</v>
      </c>
      <c r="AL48" s="487">
        <f t="shared" si="12"/>
        <v>-1</v>
      </c>
      <c r="AM48" s="487">
        <f t="shared" si="12"/>
        <v>-1</v>
      </c>
      <c r="AN48" s="487">
        <f t="shared" si="12"/>
        <v>-1</v>
      </c>
      <c r="AO48" s="487">
        <f t="shared" si="12"/>
        <v>-1</v>
      </c>
      <c r="AP48" s="487">
        <f t="shared" si="12"/>
        <v>-1</v>
      </c>
      <c r="AQ48" s="487">
        <f t="shared" si="12"/>
        <v>0</v>
      </c>
      <c r="AR48" s="487">
        <f t="shared" si="12"/>
        <v>0</v>
      </c>
      <c r="AS48" s="487">
        <f t="shared" si="12"/>
        <v>0</v>
      </c>
      <c r="AT48" s="487">
        <f t="shared" si="12"/>
        <v>0</v>
      </c>
      <c r="AU48" s="493">
        <f t="shared" si="12"/>
        <v>0</v>
      </c>
      <c r="AV48" s="488">
        <f t="shared" si="9"/>
        <v>0</v>
      </c>
      <c r="AW48" s="487">
        <f t="shared" si="9"/>
        <v>0</v>
      </c>
      <c r="AX48" s="487">
        <f t="shared" si="9"/>
        <v>0</v>
      </c>
      <c r="AY48" s="487">
        <f t="shared" si="9"/>
        <v>0</v>
      </c>
      <c r="AZ48" s="487">
        <f t="shared" si="9"/>
        <v>0</v>
      </c>
      <c r="BA48" s="487">
        <f t="shared" si="9"/>
        <v>0</v>
      </c>
      <c r="BB48" s="487">
        <f t="shared" si="9"/>
        <v>0</v>
      </c>
      <c r="BC48" s="487">
        <f t="shared" si="9"/>
        <v>0</v>
      </c>
      <c r="BD48" s="487">
        <f t="shared" si="9"/>
        <v>0</v>
      </c>
      <c r="BE48" s="487">
        <f t="shared" si="9"/>
        <v>0</v>
      </c>
      <c r="BF48" s="487">
        <f t="shared" si="9"/>
        <v>0</v>
      </c>
      <c r="BG48" s="487" t="str">
        <f t="shared" si="9"/>
        <v/>
      </c>
      <c r="BH48" s="487" t="str">
        <f t="shared" si="9"/>
        <v/>
      </c>
      <c r="BI48" s="487" t="str">
        <f t="shared" si="9"/>
        <v/>
      </c>
      <c r="BJ48" s="487" t="str">
        <f t="shared" si="9"/>
        <v/>
      </c>
      <c r="BK48" s="489" t="str">
        <f t="shared" si="9"/>
        <v/>
      </c>
      <c r="BL48" s="488">
        <f t="shared" si="10"/>
        <v>0</v>
      </c>
      <c r="BM48" s="495">
        <f t="shared" si="10"/>
        <v>0</v>
      </c>
      <c r="BN48" s="495">
        <f t="shared" si="10"/>
        <v>0</v>
      </c>
      <c r="BO48" s="495">
        <f t="shared" si="10"/>
        <v>0</v>
      </c>
      <c r="BP48" s="495">
        <f t="shared" si="10"/>
        <v>0</v>
      </c>
      <c r="BQ48" s="495">
        <f t="shared" si="10"/>
        <v>0</v>
      </c>
      <c r="BR48" s="495">
        <f t="shared" si="10"/>
        <v>0</v>
      </c>
      <c r="BS48" s="495">
        <f t="shared" si="10"/>
        <v>0</v>
      </c>
      <c r="BT48" s="495">
        <f t="shared" si="10"/>
        <v>0</v>
      </c>
      <c r="BU48" s="495">
        <f t="shared" si="10"/>
        <v>0</v>
      </c>
      <c r="BV48" s="495">
        <f t="shared" si="10"/>
        <v>0</v>
      </c>
      <c r="BW48" s="495" t="str">
        <f t="shared" si="10"/>
        <v/>
      </c>
      <c r="BX48" s="495" t="str">
        <f t="shared" si="10"/>
        <v/>
      </c>
      <c r="BY48" s="495" t="str">
        <f t="shared" si="10"/>
        <v/>
      </c>
      <c r="BZ48" s="495" t="str">
        <f t="shared" si="10"/>
        <v/>
      </c>
      <c r="CA48" s="489" t="str">
        <f t="shared" si="10"/>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2"/>
        <v>-1</v>
      </c>
      <c r="AG49" s="487">
        <f t="shared" si="12"/>
        <v>-1</v>
      </c>
      <c r="AH49" s="487">
        <f t="shared" si="12"/>
        <v>-1</v>
      </c>
      <c r="AI49" s="487">
        <f t="shared" si="12"/>
        <v>-1</v>
      </c>
      <c r="AJ49" s="487">
        <f t="shared" si="12"/>
        <v>-1</v>
      </c>
      <c r="AK49" s="487">
        <f t="shared" si="12"/>
        <v>-1</v>
      </c>
      <c r="AL49" s="487">
        <f t="shared" si="12"/>
        <v>-1</v>
      </c>
      <c r="AM49" s="487">
        <f t="shared" si="12"/>
        <v>-1</v>
      </c>
      <c r="AN49" s="487">
        <f t="shared" si="12"/>
        <v>-1</v>
      </c>
      <c r="AO49" s="487">
        <f t="shared" si="12"/>
        <v>-1</v>
      </c>
      <c r="AP49" s="487">
        <f t="shared" si="12"/>
        <v>-1</v>
      </c>
      <c r="AQ49" s="487">
        <f t="shared" si="12"/>
        <v>0</v>
      </c>
      <c r="AR49" s="487">
        <f t="shared" si="12"/>
        <v>0</v>
      </c>
      <c r="AS49" s="487">
        <f t="shared" si="12"/>
        <v>0</v>
      </c>
      <c r="AT49" s="487">
        <f t="shared" si="12"/>
        <v>0</v>
      </c>
      <c r="AU49" s="493">
        <f t="shared" si="12"/>
        <v>0</v>
      </c>
      <c r="AV49" s="488">
        <f t="shared" si="9"/>
        <v>0</v>
      </c>
      <c r="AW49" s="487">
        <f t="shared" si="9"/>
        <v>0</v>
      </c>
      <c r="AX49" s="487">
        <f t="shared" si="9"/>
        <v>0</v>
      </c>
      <c r="AY49" s="487">
        <f t="shared" si="9"/>
        <v>0</v>
      </c>
      <c r="AZ49" s="487">
        <f t="shared" si="9"/>
        <v>0</v>
      </c>
      <c r="BA49" s="487">
        <f t="shared" si="9"/>
        <v>0</v>
      </c>
      <c r="BB49" s="487">
        <f t="shared" si="9"/>
        <v>0</v>
      </c>
      <c r="BC49" s="487">
        <f t="shared" si="9"/>
        <v>0</v>
      </c>
      <c r="BD49" s="487">
        <f t="shared" si="9"/>
        <v>0</v>
      </c>
      <c r="BE49" s="487">
        <f t="shared" si="9"/>
        <v>0</v>
      </c>
      <c r="BF49" s="487">
        <f t="shared" si="9"/>
        <v>0</v>
      </c>
      <c r="BG49" s="487" t="str">
        <f t="shared" si="9"/>
        <v/>
      </c>
      <c r="BH49" s="487" t="str">
        <f t="shared" si="9"/>
        <v/>
      </c>
      <c r="BI49" s="487" t="str">
        <f t="shared" si="9"/>
        <v/>
      </c>
      <c r="BJ49" s="487" t="str">
        <f t="shared" si="9"/>
        <v/>
      </c>
      <c r="BK49" s="489" t="str">
        <f t="shared" si="9"/>
        <v/>
      </c>
      <c r="BL49" s="488">
        <f t="shared" si="10"/>
        <v>0</v>
      </c>
      <c r="BM49" s="495">
        <f t="shared" si="10"/>
        <v>0</v>
      </c>
      <c r="BN49" s="495">
        <f t="shared" si="10"/>
        <v>0</v>
      </c>
      <c r="BO49" s="495">
        <f t="shared" si="10"/>
        <v>0</v>
      </c>
      <c r="BP49" s="495">
        <f t="shared" si="10"/>
        <v>0</v>
      </c>
      <c r="BQ49" s="495">
        <f t="shared" si="10"/>
        <v>0</v>
      </c>
      <c r="BR49" s="495">
        <f t="shared" si="10"/>
        <v>0</v>
      </c>
      <c r="BS49" s="495">
        <f t="shared" si="10"/>
        <v>0</v>
      </c>
      <c r="BT49" s="495">
        <f t="shared" si="10"/>
        <v>0</v>
      </c>
      <c r="BU49" s="495">
        <f t="shared" si="10"/>
        <v>0</v>
      </c>
      <c r="BV49" s="495">
        <f t="shared" si="10"/>
        <v>0</v>
      </c>
      <c r="BW49" s="495" t="str">
        <f t="shared" si="10"/>
        <v/>
      </c>
      <c r="BX49" s="495" t="str">
        <f t="shared" si="10"/>
        <v/>
      </c>
      <c r="BY49" s="495" t="str">
        <f t="shared" si="10"/>
        <v/>
      </c>
      <c r="BZ49" s="495" t="str">
        <f t="shared" si="10"/>
        <v/>
      </c>
      <c r="CA49" s="489" t="str">
        <f t="shared" si="10"/>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2"/>
        <v>-1</v>
      </c>
      <c r="AG50" s="487">
        <f t="shared" si="12"/>
        <v>-1</v>
      </c>
      <c r="AH50" s="487">
        <f t="shared" si="12"/>
        <v>-1</v>
      </c>
      <c r="AI50" s="487">
        <f t="shared" si="12"/>
        <v>-1</v>
      </c>
      <c r="AJ50" s="487">
        <f t="shared" si="12"/>
        <v>-1</v>
      </c>
      <c r="AK50" s="487">
        <f t="shared" si="12"/>
        <v>-1</v>
      </c>
      <c r="AL50" s="487">
        <f t="shared" si="12"/>
        <v>-1</v>
      </c>
      <c r="AM50" s="487">
        <f t="shared" si="12"/>
        <v>-1</v>
      </c>
      <c r="AN50" s="487">
        <f t="shared" si="12"/>
        <v>-1</v>
      </c>
      <c r="AO50" s="487">
        <f t="shared" si="12"/>
        <v>-1</v>
      </c>
      <c r="AP50" s="487">
        <f t="shared" si="12"/>
        <v>-1</v>
      </c>
      <c r="AQ50" s="487">
        <f t="shared" si="12"/>
        <v>0</v>
      </c>
      <c r="AR50" s="487">
        <f t="shared" si="12"/>
        <v>0</v>
      </c>
      <c r="AS50" s="487">
        <f t="shared" si="12"/>
        <v>0</v>
      </c>
      <c r="AT50" s="487">
        <f t="shared" si="12"/>
        <v>0</v>
      </c>
      <c r="AU50" s="493">
        <f t="shared" si="12"/>
        <v>0</v>
      </c>
      <c r="AV50" s="488">
        <f t="shared" si="9"/>
        <v>0</v>
      </c>
      <c r="AW50" s="487">
        <f t="shared" si="9"/>
        <v>0</v>
      </c>
      <c r="AX50" s="487">
        <f t="shared" si="9"/>
        <v>0</v>
      </c>
      <c r="AY50" s="487">
        <f t="shared" si="9"/>
        <v>0</v>
      </c>
      <c r="AZ50" s="487">
        <f t="shared" si="9"/>
        <v>0</v>
      </c>
      <c r="BA50" s="487">
        <f t="shared" si="9"/>
        <v>0</v>
      </c>
      <c r="BB50" s="487">
        <f t="shared" si="9"/>
        <v>0</v>
      </c>
      <c r="BC50" s="487">
        <f t="shared" si="9"/>
        <v>0</v>
      </c>
      <c r="BD50" s="487">
        <f t="shared" si="9"/>
        <v>0</v>
      </c>
      <c r="BE50" s="487">
        <f t="shared" si="9"/>
        <v>0</v>
      </c>
      <c r="BF50" s="487">
        <f t="shared" si="9"/>
        <v>0</v>
      </c>
      <c r="BG50" s="487" t="str">
        <f t="shared" si="9"/>
        <v/>
      </c>
      <c r="BH50" s="487" t="str">
        <f t="shared" si="9"/>
        <v/>
      </c>
      <c r="BI50" s="487" t="str">
        <f t="shared" si="9"/>
        <v/>
      </c>
      <c r="BJ50" s="487" t="str">
        <f t="shared" si="9"/>
        <v/>
      </c>
      <c r="BK50" s="489" t="str">
        <f t="shared" si="9"/>
        <v/>
      </c>
      <c r="BL50" s="488">
        <f t="shared" si="10"/>
        <v>0</v>
      </c>
      <c r="BM50" s="495">
        <f t="shared" si="10"/>
        <v>0</v>
      </c>
      <c r="BN50" s="495">
        <f t="shared" si="10"/>
        <v>0</v>
      </c>
      <c r="BO50" s="495">
        <f t="shared" si="10"/>
        <v>0</v>
      </c>
      <c r="BP50" s="495">
        <f t="shared" si="10"/>
        <v>0</v>
      </c>
      <c r="BQ50" s="495">
        <f t="shared" si="10"/>
        <v>0</v>
      </c>
      <c r="BR50" s="495">
        <f t="shared" si="10"/>
        <v>0</v>
      </c>
      <c r="BS50" s="495">
        <f t="shared" si="10"/>
        <v>0</v>
      </c>
      <c r="BT50" s="495">
        <f t="shared" si="10"/>
        <v>0</v>
      </c>
      <c r="BU50" s="495">
        <f t="shared" si="10"/>
        <v>0</v>
      </c>
      <c r="BV50" s="495">
        <f t="shared" si="10"/>
        <v>0</v>
      </c>
      <c r="BW50" s="495" t="str">
        <f t="shared" si="10"/>
        <v/>
      </c>
      <c r="BX50" s="495" t="str">
        <f t="shared" si="10"/>
        <v/>
      </c>
      <c r="BY50" s="495" t="str">
        <f t="shared" si="10"/>
        <v/>
      </c>
      <c r="BZ50" s="495" t="str">
        <f t="shared" si="10"/>
        <v/>
      </c>
      <c r="CA50" s="489" t="str">
        <f t="shared" si="10"/>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2"/>
        <v>-1</v>
      </c>
      <c r="AG51" s="487">
        <f t="shared" si="12"/>
        <v>-1</v>
      </c>
      <c r="AH51" s="487">
        <f t="shared" si="12"/>
        <v>-1</v>
      </c>
      <c r="AI51" s="487">
        <f t="shared" si="12"/>
        <v>-1</v>
      </c>
      <c r="AJ51" s="487">
        <f t="shared" si="12"/>
        <v>-1</v>
      </c>
      <c r="AK51" s="487">
        <f t="shared" si="12"/>
        <v>-1</v>
      </c>
      <c r="AL51" s="487">
        <f t="shared" si="12"/>
        <v>-1</v>
      </c>
      <c r="AM51" s="487">
        <f t="shared" si="12"/>
        <v>-1</v>
      </c>
      <c r="AN51" s="487">
        <f t="shared" si="12"/>
        <v>-1</v>
      </c>
      <c r="AO51" s="487">
        <f t="shared" si="12"/>
        <v>-1</v>
      </c>
      <c r="AP51" s="487">
        <f t="shared" si="12"/>
        <v>-1</v>
      </c>
      <c r="AQ51" s="487">
        <f t="shared" si="12"/>
        <v>0</v>
      </c>
      <c r="AR51" s="487">
        <f t="shared" si="12"/>
        <v>0</v>
      </c>
      <c r="AS51" s="487">
        <f t="shared" si="12"/>
        <v>0</v>
      </c>
      <c r="AT51" s="487">
        <f t="shared" si="12"/>
        <v>0</v>
      </c>
      <c r="AU51" s="493">
        <f t="shared" si="12"/>
        <v>0</v>
      </c>
      <c r="AV51" s="488">
        <f t="shared" si="9"/>
        <v>0</v>
      </c>
      <c r="AW51" s="487">
        <f t="shared" si="9"/>
        <v>0</v>
      </c>
      <c r="AX51" s="487">
        <f t="shared" si="9"/>
        <v>0</v>
      </c>
      <c r="AY51" s="487">
        <f t="shared" si="9"/>
        <v>0</v>
      </c>
      <c r="AZ51" s="487">
        <f t="shared" si="9"/>
        <v>0</v>
      </c>
      <c r="BA51" s="487">
        <f t="shared" si="9"/>
        <v>0</v>
      </c>
      <c r="BB51" s="487">
        <f t="shared" si="9"/>
        <v>0</v>
      </c>
      <c r="BC51" s="487">
        <f t="shared" si="9"/>
        <v>0</v>
      </c>
      <c r="BD51" s="487">
        <f t="shared" si="9"/>
        <v>0</v>
      </c>
      <c r="BE51" s="487">
        <f t="shared" si="9"/>
        <v>0</v>
      </c>
      <c r="BF51" s="487">
        <f t="shared" si="9"/>
        <v>0</v>
      </c>
      <c r="BG51" s="487" t="str">
        <f t="shared" si="9"/>
        <v/>
      </c>
      <c r="BH51" s="487" t="str">
        <f t="shared" si="9"/>
        <v/>
      </c>
      <c r="BI51" s="487" t="str">
        <f t="shared" si="9"/>
        <v/>
      </c>
      <c r="BJ51" s="487" t="str">
        <f t="shared" si="9"/>
        <v/>
      </c>
      <c r="BK51" s="489" t="str">
        <f t="shared" si="9"/>
        <v/>
      </c>
      <c r="BL51" s="488">
        <f t="shared" si="10"/>
        <v>0</v>
      </c>
      <c r="BM51" s="495">
        <f t="shared" si="10"/>
        <v>0</v>
      </c>
      <c r="BN51" s="495">
        <f t="shared" si="10"/>
        <v>0</v>
      </c>
      <c r="BO51" s="495">
        <f t="shared" si="10"/>
        <v>0</v>
      </c>
      <c r="BP51" s="495">
        <f t="shared" si="10"/>
        <v>0</v>
      </c>
      <c r="BQ51" s="495">
        <f t="shared" si="10"/>
        <v>0</v>
      </c>
      <c r="BR51" s="495">
        <f t="shared" si="10"/>
        <v>0</v>
      </c>
      <c r="BS51" s="495">
        <f t="shared" si="10"/>
        <v>0</v>
      </c>
      <c r="BT51" s="495">
        <f t="shared" si="10"/>
        <v>0</v>
      </c>
      <c r="BU51" s="495">
        <f t="shared" si="10"/>
        <v>0</v>
      </c>
      <c r="BV51" s="495">
        <f t="shared" si="10"/>
        <v>0</v>
      </c>
      <c r="BW51" s="495" t="str">
        <f t="shared" si="10"/>
        <v/>
      </c>
      <c r="BX51" s="495" t="str">
        <f t="shared" si="10"/>
        <v/>
      </c>
      <c r="BY51" s="495" t="str">
        <f t="shared" si="10"/>
        <v/>
      </c>
      <c r="BZ51" s="495" t="str">
        <f t="shared" si="10"/>
        <v/>
      </c>
      <c r="CA51" s="489" t="str">
        <f t="shared" si="10"/>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2"/>
        <v>-1</v>
      </c>
      <c r="AG52" s="487">
        <f t="shared" si="12"/>
        <v>-1</v>
      </c>
      <c r="AH52" s="487">
        <f t="shared" si="12"/>
        <v>-1</v>
      </c>
      <c r="AI52" s="487">
        <f t="shared" si="12"/>
        <v>-1</v>
      </c>
      <c r="AJ52" s="487">
        <f t="shared" si="12"/>
        <v>-1</v>
      </c>
      <c r="AK52" s="487">
        <f t="shared" si="12"/>
        <v>-1</v>
      </c>
      <c r="AL52" s="487">
        <f t="shared" si="12"/>
        <v>-1</v>
      </c>
      <c r="AM52" s="487">
        <f t="shared" si="12"/>
        <v>-1</v>
      </c>
      <c r="AN52" s="487">
        <f t="shared" si="12"/>
        <v>-1</v>
      </c>
      <c r="AO52" s="487">
        <f t="shared" si="12"/>
        <v>-1</v>
      </c>
      <c r="AP52" s="487">
        <f t="shared" si="12"/>
        <v>-1</v>
      </c>
      <c r="AQ52" s="487">
        <f t="shared" si="12"/>
        <v>0</v>
      </c>
      <c r="AR52" s="487">
        <f t="shared" si="12"/>
        <v>0</v>
      </c>
      <c r="AS52" s="487">
        <f t="shared" si="12"/>
        <v>0</v>
      </c>
      <c r="AT52" s="487">
        <f t="shared" si="12"/>
        <v>0</v>
      </c>
      <c r="AU52" s="493">
        <f t="shared" si="12"/>
        <v>0</v>
      </c>
      <c r="AV52" s="488">
        <f t="shared" si="9"/>
        <v>0</v>
      </c>
      <c r="AW52" s="487">
        <f t="shared" si="9"/>
        <v>0</v>
      </c>
      <c r="AX52" s="487">
        <f t="shared" si="9"/>
        <v>0</v>
      </c>
      <c r="AY52" s="487">
        <f t="shared" si="9"/>
        <v>0</v>
      </c>
      <c r="AZ52" s="487">
        <f t="shared" si="9"/>
        <v>0</v>
      </c>
      <c r="BA52" s="487">
        <f t="shared" si="9"/>
        <v>0</v>
      </c>
      <c r="BB52" s="487">
        <f t="shared" si="9"/>
        <v>0</v>
      </c>
      <c r="BC52" s="487">
        <f t="shared" si="9"/>
        <v>0</v>
      </c>
      <c r="BD52" s="487">
        <f t="shared" si="9"/>
        <v>0</v>
      </c>
      <c r="BE52" s="487">
        <f t="shared" si="9"/>
        <v>0</v>
      </c>
      <c r="BF52" s="487">
        <f t="shared" si="9"/>
        <v>0</v>
      </c>
      <c r="BG52" s="487" t="str">
        <f t="shared" si="9"/>
        <v/>
      </c>
      <c r="BH52" s="487" t="str">
        <f t="shared" si="9"/>
        <v/>
      </c>
      <c r="BI52" s="487" t="str">
        <f t="shared" si="9"/>
        <v/>
      </c>
      <c r="BJ52" s="487" t="str">
        <f t="shared" si="9"/>
        <v/>
      </c>
      <c r="BK52" s="489" t="str">
        <f t="shared" si="9"/>
        <v/>
      </c>
      <c r="BL52" s="488">
        <f t="shared" si="10"/>
        <v>0</v>
      </c>
      <c r="BM52" s="495">
        <f t="shared" si="10"/>
        <v>0</v>
      </c>
      <c r="BN52" s="495">
        <f t="shared" si="10"/>
        <v>0</v>
      </c>
      <c r="BO52" s="495">
        <f t="shared" si="10"/>
        <v>0</v>
      </c>
      <c r="BP52" s="495">
        <f t="shared" si="10"/>
        <v>0</v>
      </c>
      <c r="BQ52" s="495">
        <f t="shared" si="10"/>
        <v>0</v>
      </c>
      <c r="BR52" s="495">
        <f t="shared" si="10"/>
        <v>0</v>
      </c>
      <c r="BS52" s="495">
        <f t="shared" si="10"/>
        <v>0</v>
      </c>
      <c r="BT52" s="495">
        <f t="shared" si="10"/>
        <v>0</v>
      </c>
      <c r="BU52" s="495">
        <f t="shared" si="10"/>
        <v>0</v>
      </c>
      <c r="BV52" s="495">
        <f t="shared" si="10"/>
        <v>0</v>
      </c>
      <c r="BW52" s="495" t="str">
        <f t="shared" si="10"/>
        <v/>
      </c>
      <c r="BX52" s="495" t="str">
        <f t="shared" si="10"/>
        <v/>
      </c>
      <c r="BY52" s="495" t="str">
        <f t="shared" si="10"/>
        <v/>
      </c>
      <c r="BZ52" s="495" t="str">
        <f t="shared" si="10"/>
        <v/>
      </c>
      <c r="CA52" s="489" t="str">
        <f t="shared" si="10"/>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2"/>
        <v>-1</v>
      </c>
      <c r="AG53" s="487">
        <f t="shared" si="12"/>
        <v>-1</v>
      </c>
      <c r="AH53" s="487">
        <f t="shared" si="12"/>
        <v>-1</v>
      </c>
      <c r="AI53" s="487">
        <f t="shared" si="12"/>
        <v>-1</v>
      </c>
      <c r="AJ53" s="487">
        <f t="shared" si="12"/>
        <v>-1</v>
      </c>
      <c r="AK53" s="487">
        <f t="shared" si="12"/>
        <v>-1</v>
      </c>
      <c r="AL53" s="487">
        <f t="shared" si="12"/>
        <v>-1</v>
      </c>
      <c r="AM53" s="487">
        <f t="shared" si="12"/>
        <v>-1</v>
      </c>
      <c r="AN53" s="487">
        <f t="shared" si="12"/>
        <v>-1</v>
      </c>
      <c r="AO53" s="487">
        <f t="shared" si="12"/>
        <v>-1</v>
      </c>
      <c r="AP53" s="487">
        <f t="shared" si="12"/>
        <v>-1</v>
      </c>
      <c r="AQ53" s="487">
        <f t="shared" si="12"/>
        <v>0</v>
      </c>
      <c r="AR53" s="487">
        <f t="shared" si="12"/>
        <v>0</v>
      </c>
      <c r="AS53" s="487">
        <f t="shared" si="12"/>
        <v>0</v>
      </c>
      <c r="AT53" s="487">
        <f t="shared" si="12"/>
        <v>0</v>
      </c>
      <c r="AU53" s="493">
        <f t="shared" si="12"/>
        <v>0</v>
      </c>
      <c r="AV53" s="488">
        <f t="shared" si="9"/>
        <v>0</v>
      </c>
      <c r="AW53" s="487">
        <f t="shared" si="9"/>
        <v>0</v>
      </c>
      <c r="AX53" s="487">
        <f t="shared" si="9"/>
        <v>0</v>
      </c>
      <c r="AY53" s="487">
        <f t="shared" si="9"/>
        <v>0</v>
      </c>
      <c r="AZ53" s="487">
        <f t="shared" si="9"/>
        <v>0</v>
      </c>
      <c r="BA53" s="487">
        <f t="shared" si="9"/>
        <v>0</v>
      </c>
      <c r="BB53" s="487">
        <f t="shared" si="9"/>
        <v>0</v>
      </c>
      <c r="BC53" s="487">
        <f t="shared" si="9"/>
        <v>0</v>
      </c>
      <c r="BD53" s="487">
        <f t="shared" si="9"/>
        <v>0</v>
      </c>
      <c r="BE53" s="487">
        <f t="shared" si="9"/>
        <v>0</v>
      </c>
      <c r="BF53" s="487">
        <f t="shared" si="9"/>
        <v>0</v>
      </c>
      <c r="BG53" s="487" t="str">
        <f t="shared" si="9"/>
        <v/>
      </c>
      <c r="BH53" s="487" t="str">
        <f t="shared" si="9"/>
        <v/>
      </c>
      <c r="BI53" s="487" t="str">
        <f t="shared" si="9"/>
        <v/>
      </c>
      <c r="BJ53" s="487" t="str">
        <f t="shared" si="9"/>
        <v/>
      </c>
      <c r="BK53" s="489" t="str">
        <f t="shared" ref="BK53:BK68" si="13">IF(AU53,IFERROR(LEFT($V53,SEARCH(" (",$V53)-1),$V53),"")</f>
        <v/>
      </c>
      <c r="BL53" s="488">
        <f t="shared" si="10"/>
        <v>0</v>
      </c>
      <c r="BM53" s="495">
        <f t="shared" si="10"/>
        <v>0</v>
      </c>
      <c r="BN53" s="495">
        <f t="shared" si="10"/>
        <v>0</v>
      </c>
      <c r="BO53" s="495">
        <f t="shared" si="10"/>
        <v>0</v>
      </c>
      <c r="BP53" s="495">
        <f t="shared" si="10"/>
        <v>0</v>
      </c>
      <c r="BQ53" s="495">
        <f t="shared" si="10"/>
        <v>0</v>
      </c>
      <c r="BR53" s="495">
        <f t="shared" si="10"/>
        <v>0</v>
      </c>
      <c r="BS53" s="495">
        <f t="shared" si="10"/>
        <v>0</v>
      </c>
      <c r="BT53" s="495">
        <f t="shared" si="10"/>
        <v>0</v>
      </c>
      <c r="BU53" s="495">
        <f t="shared" si="10"/>
        <v>0</v>
      </c>
      <c r="BV53" s="495">
        <f t="shared" si="10"/>
        <v>0</v>
      </c>
      <c r="BW53" s="495" t="str">
        <f t="shared" si="10"/>
        <v/>
      </c>
      <c r="BX53" s="495" t="str">
        <f t="shared" si="10"/>
        <v/>
      </c>
      <c r="BY53" s="495" t="str">
        <f t="shared" si="10"/>
        <v/>
      </c>
      <c r="BZ53" s="495" t="str">
        <f t="shared" si="10"/>
        <v/>
      </c>
      <c r="CA53" s="489" t="str">
        <f t="shared" ref="CA53:CA68" si="14">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2"/>
        <v>-1</v>
      </c>
      <c r="AG54" s="487">
        <f t="shared" si="12"/>
        <v>-1</v>
      </c>
      <c r="AH54" s="487">
        <f t="shared" si="12"/>
        <v>-1</v>
      </c>
      <c r="AI54" s="487">
        <f t="shared" si="12"/>
        <v>-1</v>
      </c>
      <c r="AJ54" s="487">
        <f t="shared" si="12"/>
        <v>-1</v>
      </c>
      <c r="AK54" s="487">
        <f t="shared" si="12"/>
        <v>-1</v>
      </c>
      <c r="AL54" s="487">
        <f t="shared" si="12"/>
        <v>-1</v>
      </c>
      <c r="AM54" s="487">
        <f t="shared" si="12"/>
        <v>-1</v>
      </c>
      <c r="AN54" s="487">
        <f t="shared" si="12"/>
        <v>-1</v>
      </c>
      <c r="AO54" s="487">
        <f t="shared" si="12"/>
        <v>-1</v>
      </c>
      <c r="AP54" s="487">
        <f t="shared" si="12"/>
        <v>-1</v>
      </c>
      <c r="AQ54" s="487">
        <f t="shared" si="12"/>
        <v>0</v>
      </c>
      <c r="AR54" s="487">
        <f t="shared" si="12"/>
        <v>0</v>
      </c>
      <c r="AS54" s="487">
        <f t="shared" si="12"/>
        <v>0</v>
      </c>
      <c r="AT54" s="487">
        <f t="shared" si="12"/>
        <v>0</v>
      </c>
      <c r="AU54" s="493">
        <f t="shared" si="12"/>
        <v>0</v>
      </c>
      <c r="AV54" s="488">
        <f t="shared" ref="AV54:BJ68" si="15">IF(AF54,IFERROR(LEFT($V54,SEARCH(" (",$V54)-1),$V54),"")</f>
        <v>0</v>
      </c>
      <c r="AW54" s="487">
        <f t="shared" si="15"/>
        <v>0</v>
      </c>
      <c r="AX54" s="487">
        <f t="shared" si="15"/>
        <v>0</v>
      </c>
      <c r="AY54" s="487">
        <f t="shared" si="15"/>
        <v>0</v>
      </c>
      <c r="AZ54" s="487">
        <f t="shared" si="15"/>
        <v>0</v>
      </c>
      <c r="BA54" s="487">
        <f t="shared" si="15"/>
        <v>0</v>
      </c>
      <c r="BB54" s="487">
        <f t="shared" si="15"/>
        <v>0</v>
      </c>
      <c r="BC54" s="487">
        <f t="shared" si="15"/>
        <v>0</v>
      </c>
      <c r="BD54" s="487">
        <f t="shared" si="15"/>
        <v>0</v>
      </c>
      <c r="BE54" s="487">
        <f t="shared" si="15"/>
        <v>0</v>
      </c>
      <c r="BF54" s="487">
        <f t="shared" si="15"/>
        <v>0</v>
      </c>
      <c r="BG54" s="487" t="str">
        <f t="shared" si="15"/>
        <v/>
      </c>
      <c r="BH54" s="487" t="str">
        <f t="shared" si="15"/>
        <v/>
      </c>
      <c r="BI54" s="487" t="str">
        <f t="shared" si="15"/>
        <v/>
      </c>
      <c r="BJ54" s="487" t="str">
        <f t="shared" si="15"/>
        <v/>
      </c>
      <c r="BK54" s="489" t="str">
        <f t="shared" si="13"/>
        <v/>
      </c>
      <c r="BL54" s="488">
        <f t="shared" ref="BL54:BZ68" si="16">IF(AF54,IFERROR(LEFT($W54,SEARCH(" (",$W54)-1),$W54),"")</f>
        <v>0</v>
      </c>
      <c r="BM54" s="495">
        <f t="shared" si="16"/>
        <v>0</v>
      </c>
      <c r="BN54" s="495">
        <f t="shared" si="16"/>
        <v>0</v>
      </c>
      <c r="BO54" s="495">
        <f t="shared" si="16"/>
        <v>0</v>
      </c>
      <c r="BP54" s="495">
        <f t="shared" si="16"/>
        <v>0</v>
      </c>
      <c r="BQ54" s="495">
        <f t="shared" si="16"/>
        <v>0</v>
      </c>
      <c r="BR54" s="495">
        <f t="shared" si="16"/>
        <v>0</v>
      </c>
      <c r="BS54" s="495">
        <f t="shared" si="16"/>
        <v>0</v>
      </c>
      <c r="BT54" s="495">
        <f t="shared" si="16"/>
        <v>0</v>
      </c>
      <c r="BU54" s="495">
        <f t="shared" si="16"/>
        <v>0</v>
      </c>
      <c r="BV54" s="495">
        <f t="shared" si="16"/>
        <v>0</v>
      </c>
      <c r="BW54" s="495" t="str">
        <f t="shared" si="16"/>
        <v/>
      </c>
      <c r="BX54" s="495" t="str">
        <f t="shared" si="16"/>
        <v/>
      </c>
      <c r="BY54" s="495" t="str">
        <f t="shared" si="16"/>
        <v/>
      </c>
      <c r="BZ54" s="495" t="str">
        <f t="shared" si="16"/>
        <v/>
      </c>
      <c r="CA54" s="489" t="str">
        <f t="shared" si="14"/>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2"/>
        <v>-1</v>
      </c>
      <c r="AG55" s="487">
        <f t="shared" si="12"/>
        <v>-1</v>
      </c>
      <c r="AH55" s="487">
        <f t="shared" si="12"/>
        <v>-1</v>
      </c>
      <c r="AI55" s="487">
        <f t="shared" si="12"/>
        <v>-1</v>
      </c>
      <c r="AJ55" s="487">
        <f t="shared" si="12"/>
        <v>-1</v>
      </c>
      <c r="AK55" s="487">
        <f t="shared" si="12"/>
        <v>-1</v>
      </c>
      <c r="AL55" s="487">
        <f t="shared" si="12"/>
        <v>-1</v>
      </c>
      <c r="AM55" s="487">
        <f t="shared" si="12"/>
        <v>-1</v>
      </c>
      <c r="AN55" s="487">
        <f t="shared" si="12"/>
        <v>-1</v>
      </c>
      <c r="AO55" s="487">
        <f t="shared" si="12"/>
        <v>-1</v>
      </c>
      <c r="AP55" s="487">
        <f t="shared" si="12"/>
        <v>-1</v>
      </c>
      <c r="AQ55" s="487">
        <f t="shared" si="12"/>
        <v>0</v>
      </c>
      <c r="AR55" s="487">
        <f t="shared" si="12"/>
        <v>0</v>
      </c>
      <c r="AS55" s="487">
        <f t="shared" si="12"/>
        <v>0</v>
      </c>
      <c r="AT55" s="487">
        <f t="shared" si="12"/>
        <v>0</v>
      </c>
      <c r="AU55" s="493">
        <f t="shared" si="12"/>
        <v>0</v>
      </c>
      <c r="AV55" s="488">
        <f t="shared" si="15"/>
        <v>0</v>
      </c>
      <c r="AW55" s="487">
        <f t="shared" si="15"/>
        <v>0</v>
      </c>
      <c r="AX55" s="487">
        <f t="shared" si="15"/>
        <v>0</v>
      </c>
      <c r="AY55" s="487">
        <f t="shared" si="15"/>
        <v>0</v>
      </c>
      <c r="AZ55" s="487">
        <f t="shared" si="15"/>
        <v>0</v>
      </c>
      <c r="BA55" s="487">
        <f t="shared" si="15"/>
        <v>0</v>
      </c>
      <c r="BB55" s="487">
        <f t="shared" si="15"/>
        <v>0</v>
      </c>
      <c r="BC55" s="487">
        <f t="shared" si="15"/>
        <v>0</v>
      </c>
      <c r="BD55" s="487">
        <f t="shared" si="15"/>
        <v>0</v>
      </c>
      <c r="BE55" s="487">
        <f t="shared" si="15"/>
        <v>0</v>
      </c>
      <c r="BF55" s="487">
        <f t="shared" si="15"/>
        <v>0</v>
      </c>
      <c r="BG55" s="487" t="str">
        <f t="shared" si="15"/>
        <v/>
      </c>
      <c r="BH55" s="487" t="str">
        <f t="shared" si="15"/>
        <v/>
      </c>
      <c r="BI55" s="487" t="str">
        <f t="shared" si="15"/>
        <v/>
      </c>
      <c r="BJ55" s="487" t="str">
        <f t="shared" si="15"/>
        <v/>
      </c>
      <c r="BK55" s="489" t="str">
        <f t="shared" si="13"/>
        <v/>
      </c>
      <c r="BL55" s="488">
        <f t="shared" si="16"/>
        <v>0</v>
      </c>
      <c r="BM55" s="495">
        <f t="shared" si="16"/>
        <v>0</v>
      </c>
      <c r="BN55" s="495">
        <f t="shared" si="16"/>
        <v>0</v>
      </c>
      <c r="BO55" s="495">
        <f t="shared" si="16"/>
        <v>0</v>
      </c>
      <c r="BP55" s="495">
        <f t="shared" si="16"/>
        <v>0</v>
      </c>
      <c r="BQ55" s="495">
        <f t="shared" si="16"/>
        <v>0</v>
      </c>
      <c r="BR55" s="495">
        <f t="shared" si="16"/>
        <v>0</v>
      </c>
      <c r="BS55" s="495">
        <f t="shared" si="16"/>
        <v>0</v>
      </c>
      <c r="BT55" s="495">
        <f t="shared" si="16"/>
        <v>0</v>
      </c>
      <c r="BU55" s="495">
        <f t="shared" si="16"/>
        <v>0</v>
      </c>
      <c r="BV55" s="495">
        <f t="shared" si="16"/>
        <v>0</v>
      </c>
      <c r="BW55" s="495" t="str">
        <f t="shared" si="16"/>
        <v/>
      </c>
      <c r="BX55" s="495" t="str">
        <f t="shared" si="16"/>
        <v/>
      </c>
      <c r="BY55" s="495" t="str">
        <f t="shared" si="16"/>
        <v/>
      </c>
      <c r="BZ55" s="495" t="str">
        <f t="shared" si="16"/>
        <v/>
      </c>
      <c r="CA55" s="489" t="str">
        <f t="shared" si="14"/>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2"/>
        <v>-1</v>
      </c>
      <c r="AG56" s="487">
        <f t="shared" si="12"/>
        <v>-1</v>
      </c>
      <c r="AH56" s="487">
        <f t="shared" si="12"/>
        <v>-1</v>
      </c>
      <c r="AI56" s="487">
        <f t="shared" si="12"/>
        <v>-1</v>
      </c>
      <c r="AJ56" s="487">
        <f t="shared" si="12"/>
        <v>-1</v>
      </c>
      <c r="AK56" s="487">
        <f t="shared" si="12"/>
        <v>-1</v>
      </c>
      <c r="AL56" s="487">
        <f t="shared" si="12"/>
        <v>-1</v>
      </c>
      <c r="AM56" s="487">
        <f t="shared" si="12"/>
        <v>-1</v>
      </c>
      <c r="AN56" s="487">
        <f t="shared" si="12"/>
        <v>-1</v>
      </c>
      <c r="AO56" s="487">
        <f t="shared" si="12"/>
        <v>-1</v>
      </c>
      <c r="AP56" s="487">
        <f t="shared" si="12"/>
        <v>-1</v>
      </c>
      <c r="AQ56" s="487">
        <f t="shared" si="12"/>
        <v>0</v>
      </c>
      <c r="AR56" s="487">
        <f t="shared" si="12"/>
        <v>0</v>
      </c>
      <c r="AS56" s="487">
        <f t="shared" si="12"/>
        <v>0</v>
      </c>
      <c r="AT56" s="487">
        <f t="shared" si="12"/>
        <v>0</v>
      </c>
      <c r="AU56" s="493">
        <f t="shared" ref="AU56" si="17">AU55</f>
        <v>0</v>
      </c>
      <c r="AV56" s="488">
        <f t="shared" si="15"/>
        <v>0</v>
      </c>
      <c r="AW56" s="487">
        <f t="shared" si="15"/>
        <v>0</v>
      </c>
      <c r="AX56" s="487">
        <f t="shared" si="15"/>
        <v>0</v>
      </c>
      <c r="AY56" s="487">
        <f t="shared" si="15"/>
        <v>0</v>
      </c>
      <c r="AZ56" s="487">
        <f t="shared" si="15"/>
        <v>0</v>
      </c>
      <c r="BA56" s="487">
        <f t="shared" si="15"/>
        <v>0</v>
      </c>
      <c r="BB56" s="487">
        <f t="shared" si="15"/>
        <v>0</v>
      </c>
      <c r="BC56" s="487">
        <f t="shared" si="15"/>
        <v>0</v>
      </c>
      <c r="BD56" s="487">
        <f t="shared" si="15"/>
        <v>0</v>
      </c>
      <c r="BE56" s="487">
        <f t="shared" si="15"/>
        <v>0</v>
      </c>
      <c r="BF56" s="487">
        <f t="shared" si="15"/>
        <v>0</v>
      </c>
      <c r="BG56" s="487" t="str">
        <f t="shared" si="15"/>
        <v/>
      </c>
      <c r="BH56" s="487" t="str">
        <f t="shared" si="15"/>
        <v/>
      </c>
      <c r="BI56" s="487" t="str">
        <f t="shared" si="15"/>
        <v/>
      </c>
      <c r="BJ56" s="487" t="str">
        <f t="shared" si="15"/>
        <v/>
      </c>
      <c r="BK56" s="489" t="str">
        <f t="shared" si="13"/>
        <v/>
      </c>
      <c r="BL56" s="488">
        <f t="shared" si="16"/>
        <v>0</v>
      </c>
      <c r="BM56" s="495">
        <f t="shared" si="16"/>
        <v>0</v>
      </c>
      <c r="BN56" s="495">
        <f t="shared" si="16"/>
        <v>0</v>
      </c>
      <c r="BO56" s="495">
        <f t="shared" si="16"/>
        <v>0</v>
      </c>
      <c r="BP56" s="495">
        <f t="shared" si="16"/>
        <v>0</v>
      </c>
      <c r="BQ56" s="495">
        <f t="shared" si="16"/>
        <v>0</v>
      </c>
      <c r="BR56" s="495">
        <f t="shared" si="16"/>
        <v>0</v>
      </c>
      <c r="BS56" s="495">
        <f t="shared" si="16"/>
        <v>0</v>
      </c>
      <c r="BT56" s="495">
        <f t="shared" si="16"/>
        <v>0</v>
      </c>
      <c r="BU56" s="495">
        <f t="shared" si="16"/>
        <v>0</v>
      </c>
      <c r="BV56" s="495">
        <f t="shared" si="16"/>
        <v>0</v>
      </c>
      <c r="BW56" s="495" t="str">
        <f t="shared" si="16"/>
        <v/>
      </c>
      <c r="BX56" s="495" t="str">
        <f t="shared" si="16"/>
        <v/>
      </c>
      <c r="BY56" s="495" t="str">
        <f t="shared" si="16"/>
        <v/>
      </c>
      <c r="BZ56" s="495" t="str">
        <f t="shared" si="16"/>
        <v/>
      </c>
      <c r="CA56" s="489" t="str">
        <f t="shared" si="14"/>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8">AF56</f>
        <v>-1</v>
      </c>
      <c r="AG57" s="487">
        <f t="shared" si="18"/>
        <v>-1</v>
      </c>
      <c r="AH57" s="487">
        <f t="shared" si="18"/>
        <v>-1</v>
      </c>
      <c r="AI57" s="487">
        <f t="shared" si="18"/>
        <v>-1</v>
      </c>
      <c r="AJ57" s="487">
        <f t="shared" si="18"/>
        <v>-1</v>
      </c>
      <c r="AK57" s="487">
        <f t="shared" si="18"/>
        <v>-1</v>
      </c>
      <c r="AL57" s="487">
        <f t="shared" si="18"/>
        <v>-1</v>
      </c>
      <c r="AM57" s="487">
        <f t="shared" si="18"/>
        <v>-1</v>
      </c>
      <c r="AN57" s="487">
        <f t="shared" si="18"/>
        <v>-1</v>
      </c>
      <c r="AO57" s="487">
        <f t="shared" si="18"/>
        <v>-1</v>
      </c>
      <c r="AP57" s="487">
        <f t="shared" si="18"/>
        <v>-1</v>
      </c>
      <c r="AQ57" s="487">
        <f t="shared" si="18"/>
        <v>0</v>
      </c>
      <c r="AR57" s="487">
        <f t="shared" si="18"/>
        <v>0</v>
      </c>
      <c r="AS57" s="487">
        <f t="shared" si="18"/>
        <v>0</v>
      </c>
      <c r="AT57" s="487">
        <f t="shared" si="18"/>
        <v>0</v>
      </c>
      <c r="AU57" s="493">
        <f t="shared" si="18"/>
        <v>0</v>
      </c>
      <c r="AV57" s="488">
        <f t="shared" si="15"/>
        <v>0</v>
      </c>
      <c r="AW57" s="487">
        <f t="shared" si="15"/>
        <v>0</v>
      </c>
      <c r="AX57" s="487">
        <f t="shared" si="15"/>
        <v>0</v>
      </c>
      <c r="AY57" s="487">
        <f t="shared" si="15"/>
        <v>0</v>
      </c>
      <c r="AZ57" s="487">
        <f t="shared" si="15"/>
        <v>0</v>
      </c>
      <c r="BA57" s="487">
        <f t="shared" si="15"/>
        <v>0</v>
      </c>
      <c r="BB57" s="487">
        <f t="shared" si="15"/>
        <v>0</v>
      </c>
      <c r="BC57" s="487">
        <f t="shared" si="15"/>
        <v>0</v>
      </c>
      <c r="BD57" s="487">
        <f t="shared" si="15"/>
        <v>0</v>
      </c>
      <c r="BE57" s="487">
        <f t="shared" si="15"/>
        <v>0</v>
      </c>
      <c r="BF57" s="487">
        <f t="shared" si="15"/>
        <v>0</v>
      </c>
      <c r="BG57" s="487" t="str">
        <f t="shared" si="15"/>
        <v/>
      </c>
      <c r="BH57" s="487" t="str">
        <f t="shared" si="15"/>
        <v/>
      </c>
      <c r="BI57" s="487" t="str">
        <f t="shared" si="15"/>
        <v/>
      </c>
      <c r="BJ57" s="487" t="str">
        <f t="shared" si="15"/>
        <v/>
      </c>
      <c r="BK57" s="489" t="str">
        <f t="shared" si="13"/>
        <v/>
      </c>
      <c r="BL57" s="488">
        <f t="shared" si="16"/>
        <v>0</v>
      </c>
      <c r="BM57" s="495">
        <f t="shared" si="16"/>
        <v>0</v>
      </c>
      <c r="BN57" s="495">
        <f t="shared" si="16"/>
        <v>0</v>
      </c>
      <c r="BO57" s="495">
        <f t="shared" si="16"/>
        <v>0</v>
      </c>
      <c r="BP57" s="495">
        <f t="shared" si="16"/>
        <v>0</v>
      </c>
      <c r="BQ57" s="495">
        <f t="shared" si="16"/>
        <v>0</v>
      </c>
      <c r="BR57" s="495">
        <f t="shared" si="16"/>
        <v>0</v>
      </c>
      <c r="BS57" s="495">
        <f t="shared" si="16"/>
        <v>0</v>
      </c>
      <c r="BT57" s="495">
        <f t="shared" si="16"/>
        <v>0</v>
      </c>
      <c r="BU57" s="495">
        <f t="shared" si="16"/>
        <v>0</v>
      </c>
      <c r="BV57" s="495">
        <f t="shared" si="16"/>
        <v>0</v>
      </c>
      <c r="BW57" s="495" t="str">
        <f t="shared" si="16"/>
        <v/>
      </c>
      <c r="BX57" s="495" t="str">
        <f t="shared" si="16"/>
        <v/>
      </c>
      <c r="BY57" s="495" t="str">
        <f t="shared" si="16"/>
        <v/>
      </c>
      <c r="BZ57" s="495" t="str">
        <f t="shared" si="16"/>
        <v/>
      </c>
      <c r="CA57" s="489" t="str">
        <f t="shared" si="14"/>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8"/>
        <v>-1</v>
      </c>
      <c r="AG58" s="487">
        <f t="shared" si="18"/>
        <v>-1</v>
      </c>
      <c r="AH58" s="487">
        <f t="shared" si="18"/>
        <v>-1</v>
      </c>
      <c r="AI58" s="487">
        <f t="shared" si="18"/>
        <v>-1</v>
      </c>
      <c r="AJ58" s="487">
        <f t="shared" si="18"/>
        <v>-1</v>
      </c>
      <c r="AK58" s="487">
        <f t="shared" si="18"/>
        <v>-1</v>
      </c>
      <c r="AL58" s="487">
        <f t="shared" si="18"/>
        <v>-1</v>
      </c>
      <c r="AM58" s="487">
        <f t="shared" si="18"/>
        <v>-1</v>
      </c>
      <c r="AN58" s="487">
        <f t="shared" si="18"/>
        <v>-1</v>
      </c>
      <c r="AO58" s="487">
        <f t="shared" si="18"/>
        <v>-1</v>
      </c>
      <c r="AP58" s="487">
        <f t="shared" si="18"/>
        <v>-1</v>
      </c>
      <c r="AQ58" s="487">
        <f t="shared" si="18"/>
        <v>0</v>
      </c>
      <c r="AR58" s="487">
        <f t="shared" si="18"/>
        <v>0</v>
      </c>
      <c r="AS58" s="487">
        <f t="shared" si="18"/>
        <v>0</v>
      </c>
      <c r="AT58" s="487">
        <f t="shared" si="18"/>
        <v>0</v>
      </c>
      <c r="AU58" s="493">
        <f t="shared" si="18"/>
        <v>0</v>
      </c>
      <c r="AV58" s="488">
        <f t="shared" si="15"/>
        <v>0</v>
      </c>
      <c r="AW58" s="487">
        <f t="shared" si="15"/>
        <v>0</v>
      </c>
      <c r="AX58" s="487">
        <f t="shared" si="15"/>
        <v>0</v>
      </c>
      <c r="AY58" s="487">
        <f t="shared" si="15"/>
        <v>0</v>
      </c>
      <c r="AZ58" s="487">
        <f t="shared" si="15"/>
        <v>0</v>
      </c>
      <c r="BA58" s="487">
        <f t="shared" si="15"/>
        <v>0</v>
      </c>
      <c r="BB58" s="487">
        <f t="shared" si="15"/>
        <v>0</v>
      </c>
      <c r="BC58" s="487">
        <f t="shared" si="15"/>
        <v>0</v>
      </c>
      <c r="BD58" s="487">
        <f t="shared" si="15"/>
        <v>0</v>
      </c>
      <c r="BE58" s="487">
        <f t="shared" si="15"/>
        <v>0</v>
      </c>
      <c r="BF58" s="487">
        <f t="shared" si="15"/>
        <v>0</v>
      </c>
      <c r="BG58" s="487" t="str">
        <f t="shared" si="15"/>
        <v/>
      </c>
      <c r="BH58" s="487" t="str">
        <f t="shared" si="15"/>
        <v/>
      </c>
      <c r="BI58" s="487" t="str">
        <f t="shared" si="15"/>
        <v/>
      </c>
      <c r="BJ58" s="487" t="str">
        <f t="shared" si="15"/>
        <v/>
      </c>
      <c r="BK58" s="489" t="str">
        <f t="shared" si="13"/>
        <v/>
      </c>
      <c r="BL58" s="488">
        <f t="shared" si="16"/>
        <v>0</v>
      </c>
      <c r="BM58" s="495">
        <f t="shared" si="16"/>
        <v>0</v>
      </c>
      <c r="BN58" s="495">
        <f t="shared" si="16"/>
        <v>0</v>
      </c>
      <c r="BO58" s="495">
        <f t="shared" si="16"/>
        <v>0</v>
      </c>
      <c r="BP58" s="495">
        <f t="shared" si="16"/>
        <v>0</v>
      </c>
      <c r="BQ58" s="495">
        <f t="shared" si="16"/>
        <v>0</v>
      </c>
      <c r="BR58" s="495">
        <f t="shared" si="16"/>
        <v>0</v>
      </c>
      <c r="BS58" s="495">
        <f t="shared" si="16"/>
        <v>0</v>
      </c>
      <c r="BT58" s="495">
        <f t="shared" si="16"/>
        <v>0</v>
      </c>
      <c r="BU58" s="495">
        <f t="shared" si="16"/>
        <v>0</v>
      </c>
      <c r="BV58" s="495">
        <f t="shared" si="16"/>
        <v>0</v>
      </c>
      <c r="BW58" s="495" t="str">
        <f t="shared" si="16"/>
        <v/>
      </c>
      <c r="BX58" s="495" t="str">
        <f t="shared" si="16"/>
        <v/>
      </c>
      <c r="BY58" s="495" t="str">
        <f t="shared" si="16"/>
        <v/>
      </c>
      <c r="BZ58" s="495" t="str">
        <f t="shared" si="16"/>
        <v/>
      </c>
      <c r="CA58" s="489" t="str">
        <f t="shared" si="14"/>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8"/>
        <v>-1</v>
      </c>
      <c r="AG59" s="487">
        <f t="shared" si="18"/>
        <v>-1</v>
      </c>
      <c r="AH59" s="487">
        <f t="shared" si="18"/>
        <v>-1</v>
      </c>
      <c r="AI59" s="487">
        <f t="shared" si="18"/>
        <v>-1</v>
      </c>
      <c r="AJ59" s="487">
        <f t="shared" si="18"/>
        <v>-1</v>
      </c>
      <c r="AK59" s="487">
        <f t="shared" si="18"/>
        <v>-1</v>
      </c>
      <c r="AL59" s="487">
        <f t="shared" si="18"/>
        <v>-1</v>
      </c>
      <c r="AM59" s="487">
        <f t="shared" si="18"/>
        <v>-1</v>
      </c>
      <c r="AN59" s="487">
        <f t="shared" si="18"/>
        <v>-1</v>
      </c>
      <c r="AO59" s="487">
        <f t="shared" si="18"/>
        <v>-1</v>
      </c>
      <c r="AP59" s="487">
        <f t="shared" si="18"/>
        <v>-1</v>
      </c>
      <c r="AQ59" s="487">
        <f t="shared" si="18"/>
        <v>0</v>
      </c>
      <c r="AR59" s="487">
        <f t="shared" si="18"/>
        <v>0</v>
      </c>
      <c r="AS59" s="487">
        <f t="shared" si="18"/>
        <v>0</v>
      </c>
      <c r="AT59" s="487">
        <f t="shared" si="18"/>
        <v>0</v>
      </c>
      <c r="AU59" s="493">
        <f t="shared" si="18"/>
        <v>0</v>
      </c>
      <c r="AV59" s="488">
        <f t="shared" si="15"/>
        <v>0</v>
      </c>
      <c r="AW59" s="487">
        <f t="shared" si="15"/>
        <v>0</v>
      </c>
      <c r="AX59" s="487">
        <f t="shared" si="15"/>
        <v>0</v>
      </c>
      <c r="AY59" s="487">
        <f t="shared" si="15"/>
        <v>0</v>
      </c>
      <c r="AZ59" s="487">
        <f t="shared" si="15"/>
        <v>0</v>
      </c>
      <c r="BA59" s="487">
        <f t="shared" si="15"/>
        <v>0</v>
      </c>
      <c r="BB59" s="487">
        <f t="shared" si="15"/>
        <v>0</v>
      </c>
      <c r="BC59" s="487">
        <f t="shared" si="15"/>
        <v>0</v>
      </c>
      <c r="BD59" s="487">
        <f t="shared" si="15"/>
        <v>0</v>
      </c>
      <c r="BE59" s="487">
        <f t="shared" si="15"/>
        <v>0</v>
      </c>
      <c r="BF59" s="487">
        <f t="shared" si="15"/>
        <v>0</v>
      </c>
      <c r="BG59" s="487" t="str">
        <f t="shared" si="15"/>
        <v/>
      </c>
      <c r="BH59" s="487" t="str">
        <f t="shared" si="15"/>
        <v/>
      </c>
      <c r="BI59" s="487" t="str">
        <f t="shared" si="15"/>
        <v/>
      </c>
      <c r="BJ59" s="487" t="str">
        <f t="shared" si="15"/>
        <v/>
      </c>
      <c r="BK59" s="489" t="str">
        <f t="shared" si="13"/>
        <v/>
      </c>
      <c r="BL59" s="488">
        <f t="shared" si="16"/>
        <v>0</v>
      </c>
      <c r="BM59" s="495">
        <f t="shared" si="16"/>
        <v>0</v>
      </c>
      <c r="BN59" s="495">
        <f t="shared" si="16"/>
        <v>0</v>
      </c>
      <c r="BO59" s="495">
        <f t="shared" si="16"/>
        <v>0</v>
      </c>
      <c r="BP59" s="495">
        <f t="shared" si="16"/>
        <v>0</v>
      </c>
      <c r="BQ59" s="495">
        <f t="shared" si="16"/>
        <v>0</v>
      </c>
      <c r="BR59" s="495">
        <f t="shared" si="16"/>
        <v>0</v>
      </c>
      <c r="BS59" s="495">
        <f t="shared" si="16"/>
        <v>0</v>
      </c>
      <c r="BT59" s="495">
        <f t="shared" si="16"/>
        <v>0</v>
      </c>
      <c r="BU59" s="495">
        <f t="shared" si="16"/>
        <v>0</v>
      </c>
      <c r="BV59" s="495">
        <f t="shared" si="16"/>
        <v>0</v>
      </c>
      <c r="BW59" s="495" t="str">
        <f t="shared" si="16"/>
        <v/>
      </c>
      <c r="BX59" s="495" t="str">
        <f t="shared" si="16"/>
        <v/>
      </c>
      <c r="BY59" s="495" t="str">
        <f t="shared" si="16"/>
        <v/>
      </c>
      <c r="BZ59" s="495" t="str">
        <f t="shared" si="16"/>
        <v/>
      </c>
      <c r="CA59" s="489" t="str">
        <f t="shared" si="14"/>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8"/>
        <v>-1</v>
      </c>
      <c r="AG60" s="487">
        <f t="shared" si="18"/>
        <v>-1</v>
      </c>
      <c r="AH60" s="487">
        <f t="shared" si="18"/>
        <v>-1</v>
      </c>
      <c r="AI60" s="487">
        <f t="shared" si="18"/>
        <v>-1</v>
      </c>
      <c r="AJ60" s="487">
        <f t="shared" si="18"/>
        <v>-1</v>
      </c>
      <c r="AK60" s="487">
        <f t="shared" si="18"/>
        <v>-1</v>
      </c>
      <c r="AL60" s="487">
        <f t="shared" si="18"/>
        <v>-1</v>
      </c>
      <c r="AM60" s="487">
        <f t="shared" si="18"/>
        <v>-1</v>
      </c>
      <c r="AN60" s="487">
        <f t="shared" si="18"/>
        <v>-1</v>
      </c>
      <c r="AO60" s="487">
        <f t="shared" si="18"/>
        <v>-1</v>
      </c>
      <c r="AP60" s="487">
        <f t="shared" si="18"/>
        <v>-1</v>
      </c>
      <c r="AQ60" s="487">
        <f t="shared" si="18"/>
        <v>0</v>
      </c>
      <c r="AR60" s="487">
        <f t="shared" si="18"/>
        <v>0</v>
      </c>
      <c r="AS60" s="487">
        <f t="shared" si="18"/>
        <v>0</v>
      </c>
      <c r="AT60" s="487">
        <f t="shared" si="18"/>
        <v>0</v>
      </c>
      <c r="AU60" s="493">
        <f t="shared" si="18"/>
        <v>0</v>
      </c>
      <c r="AV60" s="488">
        <f t="shared" si="15"/>
        <v>0</v>
      </c>
      <c r="AW60" s="487">
        <f t="shared" si="15"/>
        <v>0</v>
      </c>
      <c r="AX60" s="487">
        <f t="shared" si="15"/>
        <v>0</v>
      </c>
      <c r="AY60" s="487">
        <f t="shared" si="15"/>
        <v>0</v>
      </c>
      <c r="AZ60" s="487">
        <f t="shared" si="15"/>
        <v>0</v>
      </c>
      <c r="BA60" s="487">
        <f t="shared" si="15"/>
        <v>0</v>
      </c>
      <c r="BB60" s="487">
        <f t="shared" si="15"/>
        <v>0</v>
      </c>
      <c r="BC60" s="487">
        <f t="shared" si="15"/>
        <v>0</v>
      </c>
      <c r="BD60" s="487">
        <f t="shared" si="15"/>
        <v>0</v>
      </c>
      <c r="BE60" s="487">
        <f t="shared" si="15"/>
        <v>0</v>
      </c>
      <c r="BF60" s="487">
        <f t="shared" si="15"/>
        <v>0</v>
      </c>
      <c r="BG60" s="487" t="str">
        <f t="shared" si="15"/>
        <v/>
      </c>
      <c r="BH60" s="487" t="str">
        <f t="shared" si="15"/>
        <v/>
      </c>
      <c r="BI60" s="487" t="str">
        <f t="shared" si="15"/>
        <v/>
      </c>
      <c r="BJ60" s="487" t="str">
        <f t="shared" si="15"/>
        <v/>
      </c>
      <c r="BK60" s="489" t="str">
        <f t="shared" si="13"/>
        <v/>
      </c>
      <c r="BL60" s="488">
        <f t="shared" si="16"/>
        <v>0</v>
      </c>
      <c r="BM60" s="495">
        <f t="shared" si="16"/>
        <v>0</v>
      </c>
      <c r="BN60" s="495">
        <f t="shared" si="16"/>
        <v>0</v>
      </c>
      <c r="BO60" s="495">
        <f t="shared" si="16"/>
        <v>0</v>
      </c>
      <c r="BP60" s="495">
        <f t="shared" si="16"/>
        <v>0</v>
      </c>
      <c r="BQ60" s="495">
        <f t="shared" si="16"/>
        <v>0</v>
      </c>
      <c r="BR60" s="495">
        <f t="shared" si="16"/>
        <v>0</v>
      </c>
      <c r="BS60" s="495">
        <f t="shared" si="16"/>
        <v>0</v>
      </c>
      <c r="BT60" s="495">
        <f t="shared" si="16"/>
        <v>0</v>
      </c>
      <c r="BU60" s="495">
        <f t="shared" si="16"/>
        <v>0</v>
      </c>
      <c r="BV60" s="495">
        <f t="shared" si="16"/>
        <v>0</v>
      </c>
      <c r="BW60" s="495" t="str">
        <f t="shared" si="16"/>
        <v/>
      </c>
      <c r="BX60" s="495" t="str">
        <f t="shared" si="16"/>
        <v/>
      </c>
      <c r="BY60" s="495" t="str">
        <f t="shared" si="16"/>
        <v/>
      </c>
      <c r="BZ60" s="495" t="str">
        <f t="shared" si="16"/>
        <v/>
      </c>
      <c r="CA60" s="489" t="str">
        <f t="shared" si="14"/>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8"/>
        <v>-1</v>
      </c>
      <c r="AG61" s="487">
        <f t="shared" si="18"/>
        <v>-1</v>
      </c>
      <c r="AH61" s="487">
        <f t="shared" si="18"/>
        <v>-1</v>
      </c>
      <c r="AI61" s="487">
        <f t="shared" si="18"/>
        <v>-1</v>
      </c>
      <c r="AJ61" s="487">
        <f t="shared" si="18"/>
        <v>-1</v>
      </c>
      <c r="AK61" s="487">
        <f t="shared" si="18"/>
        <v>-1</v>
      </c>
      <c r="AL61" s="487">
        <f t="shared" si="18"/>
        <v>-1</v>
      </c>
      <c r="AM61" s="487">
        <f t="shared" si="18"/>
        <v>-1</v>
      </c>
      <c r="AN61" s="487">
        <f t="shared" si="18"/>
        <v>-1</v>
      </c>
      <c r="AO61" s="487">
        <f t="shared" si="18"/>
        <v>-1</v>
      </c>
      <c r="AP61" s="487">
        <f t="shared" si="18"/>
        <v>-1</v>
      </c>
      <c r="AQ61" s="487">
        <f t="shared" si="18"/>
        <v>0</v>
      </c>
      <c r="AR61" s="487">
        <f t="shared" si="18"/>
        <v>0</v>
      </c>
      <c r="AS61" s="487">
        <f t="shared" si="18"/>
        <v>0</v>
      </c>
      <c r="AT61" s="487">
        <f t="shared" si="18"/>
        <v>0</v>
      </c>
      <c r="AU61" s="493">
        <f t="shared" si="18"/>
        <v>0</v>
      </c>
      <c r="AV61" s="488">
        <f t="shared" si="15"/>
        <v>0</v>
      </c>
      <c r="AW61" s="487">
        <f t="shared" si="15"/>
        <v>0</v>
      </c>
      <c r="AX61" s="487">
        <f t="shared" si="15"/>
        <v>0</v>
      </c>
      <c r="AY61" s="487">
        <f t="shared" si="15"/>
        <v>0</v>
      </c>
      <c r="AZ61" s="487">
        <f t="shared" si="15"/>
        <v>0</v>
      </c>
      <c r="BA61" s="487">
        <f t="shared" si="15"/>
        <v>0</v>
      </c>
      <c r="BB61" s="487">
        <f t="shared" si="15"/>
        <v>0</v>
      </c>
      <c r="BC61" s="487">
        <f t="shared" si="15"/>
        <v>0</v>
      </c>
      <c r="BD61" s="487">
        <f t="shared" si="15"/>
        <v>0</v>
      </c>
      <c r="BE61" s="487">
        <f t="shared" si="15"/>
        <v>0</v>
      </c>
      <c r="BF61" s="487">
        <f t="shared" si="15"/>
        <v>0</v>
      </c>
      <c r="BG61" s="487" t="str">
        <f t="shared" si="15"/>
        <v/>
      </c>
      <c r="BH61" s="487" t="str">
        <f t="shared" si="15"/>
        <v/>
      </c>
      <c r="BI61" s="487" t="str">
        <f t="shared" si="15"/>
        <v/>
      </c>
      <c r="BJ61" s="487" t="str">
        <f t="shared" si="15"/>
        <v/>
      </c>
      <c r="BK61" s="489" t="str">
        <f t="shared" si="13"/>
        <v/>
      </c>
      <c r="BL61" s="488">
        <f t="shared" si="16"/>
        <v>0</v>
      </c>
      <c r="BM61" s="495">
        <f t="shared" si="16"/>
        <v>0</v>
      </c>
      <c r="BN61" s="495">
        <f t="shared" si="16"/>
        <v>0</v>
      </c>
      <c r="BO61" s="495">
        <f t="shared" si="16"/>
        <v>0</v>
      </c>
      <c r="BP61" s="495">
        <f t="shared" si="16"/>
        <v>0</v>
      </c>
      <c r="BQ61" s="495">
        <f t="shared" si="16"/>
        <v>0</v>
      </c>
      <c r="BR61" s="495">
        <f t="shared" si="16"/>
        <v>0</v>
      </c>
      <c r="BS61" s="495">
        <f t="shared" si="16"/>
        <v>0</v>
      </c>
      <c r="BT61" s="495">
        <f t="shared" si="16"/>
        <v>0</v>
      </c>
      <c r="BU61" s="495">
        <f t="shared" si="16"/>
        <v>0</v>
      </c>
      <c r="BV61" s="495">
        <f t="shared" si="16"/>
        <v>0</v>
      </c>
      <c r="BW61" s="495" t="str">
        <f t="shared" si="16"/>
        <v/>
      </c>
      <c r="BX61" s="495" t="str">
        <f t="shared" si="16"/>
        <v/>
      </c>
      <c r="BY61" s="495" t="str">
        <f t="shared" si="16"/>
        <v/>
      </c>
      <c r="BZ61" s="495" t="str">
        <f t="shared" si="16"/>
        <v/>
      </c>
      <c r="CA61" s="489" t="str">
        <f t="shared" si="14"/>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8"/>
        <v>-1</v>
      </c>
      <c r="AG62" s="487">
        <f t="shared" si="18"/>
        <v>-1</v>
      </c>
      <c r="AH62" s="487">
        <f t="shared" si="18"/>
        <v>-1</v>
      </c>
      <c r="AI62" s="487">
        <f t="shared" si="18"/>
        <v>-1</v>
      </c>
      <c r="AJ62" s="487">
        <f t="shared" si="18"/>
        <v>-1</v>
      </c>
      <c r="AK62" s="487">
        <f t="shared" si="18"/>
        <v>-1</v>
      </c>
      <c r="AL62" s="487">
        <f t="shared" si="18"/>
        <v>-1</v>
      </c>
      <c r="AM62" s="487">
        <f t="shared" si="18"/>
        <v>-1</v>
      </c>
      <c r="AN62" s="487">
        <f t="shared" si="18"/>
        <v>-1</v>
      </c>
      <c r="AO62" s="487">
        <f t="shared" si="18"/>
        <v>-1</v>
      </c>
      <c r="AP62" s="487">
        <f t="shared" si="18"/>
        <v>-1</v>
      </c>
      <c r="AQ62" s="487">
        <f t="shared" si="18"/>
        <v>0</v>
      </c>
      <c r="AR62" s="487">
        <f t="shared" si="18"/>
        <v>0</v>
      </c>
      <c r="AS62" s="487">
        <f t="shared" si="18"/>
        <v>0</v>
      </c>
      <c r="AT62" s="487">
        <f t="shared" si="18"/>
        <v>0</v>
      </c>
      <c r="AU62" s="493">
        <f t="shared" si="18"/>
        <v>0</v>
      </c>
      <c r="AV62" s="488">
        <f t="shared" si="15"/>
        <v>0</v>
      </c>
      <c r="AW62" s="487">
        <f t="shared" si="15"/>
        <v>0</v>
      </c>
      <c r="AX62" s="487">
        <f t="shared" si="15"/>
        <v>0</v>
      </c>
      <c r="AY62" s="487">
        <f t="shared" si="15"/>
        <v>0</v>
      </c>
      <c r="AZ62" s="487">
        <f t="shared" si="15"/>
        <v>0</v>
      </c>
      <c r="BA62" s="487">
        <f t="shared" si="15"/>
        <v>0</v>
      </c>
      <c r="BB62" s="487">
        <f t="shared" si="15"/>
        <v>0</v>
      </c>
      <c r="BC62" s="487">
        <f t="shared" si="15"/>
        <v>0</v>
      </c>
      <c r="BD62" s="487">
        <f t="shared" si="15"/>
        <v>0</v>
      </c>
      <c r="BE62" s="487">
        <f t="shared" si="15"/>
        <v>0</v>
      </c>
      <c r="BF62" s="487">
        <f t="shared" si="15"/>
        <v>0</v>
      </c>
      <c r="BG62" s="487" t="str">
        <f t="shared" si="15"/>
        <v/>
      </c>
      <c r="BH62" s="487" t="str">
        <f t="shared" si="15"/>
        <v/>
      </c>
      <c r="BI62" s="487" t="str">
        <f t="shared" si="15"/>
        <v/>
      </c>
      <c r="BJ62" s="487" t="str">
        <f t="shared" si="15"/>
        <v/>
      </c>
      <c r="BK62" s="489" t="str">
        <f t="shared" si="13"/>
        <v/>
      </c>
      <c r="BL62" s="488">
        <f t="shared" si="16"/>
        <v>0</v>
      </c>
      <c r="BM62" s="495">
        <f t="shared" si="16"/>
        <v>0</v>
      </c>
      <c r="BN62" s="495">
        <f t="shared" si="16"/>
        <v>0</v>
      </c>
      <c r="BO62" s="495">
        <f t="shared" si="16"/>
        <v>0</v>
      </c>
      <c r="BP62" s="495">
        <f t="shared" si="16"/>
        <v>0</v>
      </c>
      <c r="BQ62" s="495">
        <f t="shared" si="16"/>
        <v>0</v>
      </c>
      <c r="BR62" s="495">
        <f t="shared" si="16"/>
        <v>0</v>
      </c>
      <c r="BS62" s="495">
        <f t="shared" si="16"/>
        <v>0</v>
      </c>
      <c r="BT62" s="495">
        <f t="shared" si="16"/>
        <v>0</v>
      </c>
      <c r="BU62" s="495">
        <f t="shared" si="16"/>
        <v>0</v>
      </c>
      <c r="BV62" s="495">
        <f t="shared" si="16"/>
        <v>0</v>
      </c>
      <c r="BW62" s="495" t="str">
        <f t="shared" si="16"/>
        <v/>
      </c>
      <c r="BX62" s="495" t="str">
        <f t="shared" si="16"/>
        <v/>
      </c>
      <c r="BY62" s="495" t="str">
        <f t="shared" si="16"/>
        <v/>
      </c>
      <c r="BZ62" s="495" t="str">
        <f t="shared" si="16"/>
        <v/>
      </c>
      <c r="CA62" s="489" t="str">
        <f t="shared" si="14"/>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8"/>
        <v>-1</v>
      </c>
      <c r="AG63" s="487">
        <f t="shared" si="18"/>
        <v>-1</v>
      </c>
      <c r="AH63" s="487">
        <f t="shared" si="18"/>
        <v>-1</v>
      </c>
      <c r="AI63" s="487">
        <f t="shared" si="18"/>
        <v>-1</v>
      </c>
      <c r="AJ63" s="487">
        <f t="shared" si="18"/>
        <v>-1</v>
      </c>
      <c r="AK63" s="487">
        <f t="shared" si="18"/>
        <v>-1</v>
      </c>
      <c r="AL63" s="487">
        <f t="shared" si="18"/>
        <v>-1</v>
      </c>
      <c r="AM63" s="487">
        <f t="shared" si="18"/>
        <v>-1</v>
      </c>
      <c r="AN63" s="487">
        <f t="shared" si="18"/>
        <v>-1</v>
      </c>
      <c r="AO63" s="487">
        <f t="shared" si="18"/>
        <v>-1</v>
      </c>
      <c r="AP63" s="487">
        <f t="shared" si="18"/>
        <v>-1</v>
      </c>
      <c r="AQ63" s="487">
        <f t="shared" si="18"/>
        <v>0</v>
      </c>
      <c r="AR63" s="487">
        <f t="shared" si="18"/>
        <v>0</v>
      </c>
      <c r="AS63" s="487">
        <f t="shared" si="18"/>
        <v>0</v>
      </c>
      <c r="AT63" s="487">
        <f t="shared" si="18"/>
        <v>0</v>
      </c>
      <c r="AU63" s="493">
        <f t="shared" si="18"/>
        <v>0</v>
      </c>
      <c r="AV63" s="488">
        <f t="shared" si="15"/>
        <v>0</v>
      </c>
      <c r="AW63" s="487">
        <f t="shared" si="15"/>
        <v>0</v>
      </c>
      <c r="AX63" s="487">
        <f t="shared" si="15"/>
        <v>0</v>
      </c>
      <c r="AY63" s="487">
        <f t="shared" si="15"/>
        <v>0</v>
      </c>
      <c r="AZ63" s="487">
        <f t="shared" si="15"/>
        <v>0</v>
      </c>
      <c r="BA63" s="487">
        <f t="shared" si="15"/>
        <v>0</v>
      </c>
      <c r="BB63" s="487">
        <f t="shared" si="15"/>
        <v>0</v>
      </c>
      <c r="BC63" s="487">
        <f t="shared" si="15"/>
        <v>0</v>
      </c>
      <c r="BD63" s="487">
        <f t="shared" si="15"/>
        <v>0</v>
      </c>
      <c r="BE63" s="487">
        <f t="shared" si="15"/>
        <v>0</v>
      </c>
      <c r="BF63" s="487">
        <f t="shared" si="15"/>
        <v>0</v>
      </c>
      <c r="BG63" s="487" t="str">
        <f t="shared" si="15"/>
        <v/>
      </c>
      <c r="BH63" s="487" t="str">
        <f t="shared" si="15"/>
        <v/>
      </c>
      <c r="BI63" s="487" t="str">
        <f t="shared" si="15"/>
        <v/>
      </c>
      <c r="BJ63" s="487" t="str">
        <f t="shared" si="15"/>
        <v/>
      </c>
      <c r="BK63" s="489" t="str">
        <f t="shared" si="13"/>
        <v/>
      </c>
      <c r="BL63" s="488">
        <f t="shared" si="16"/>
        <v>0</v>
      </c>
      <c r="BM63" s="495">
        <f t="shared" si="16"/>
        <v>0</v>
      </c>
      <c r="BN63" s="495">
        <f t="shared" si="16"/>
        <v>0</v>
      </c>
      <c r="BO63" s="495">
        <f t="shared" si="16"/>
        <v>0</v>
      </c>
      <c r="BP63" s="495">
        <f t="shared" si="16"/>
        <v>0</v>
      </c>
      <c r="BQ63" s="495">
        <f t="shared" si="16"/>
        <v>0</v>
      </c>
      <c r="BR63" s="495">
        <f t="shared" si="16"/>
        <v>0</v>
      </c>
      <c r="BS63" s="495">
        <f t="shared" si="16"/>
        <v>0</v>
      </c>
      <c r="BT63" s="495">
        <f t="shared" si="16"/>
        <v>0</v>
      </c>
      <c r="BU63" s="495">
        <f t="shared" si="16"/>
        <v>0</v>
      </c>
      <c r="BV63" s="495">
        <f t="shared" si="16"/>
        <v>0</v>
      </c>
      <c r="BW63" s="495" t="str">
        <f t="shared" si="16"/>
        <v/>
      </c>
      <c r="BX63" s="495" t="str">
        <f t="shared" si="16"/>
        <v/>
      </c>
      <c r="BY63" s="495" t="str">
        <f t="shared" si="16"/>
        <v/>
      </c>
      <c r="BZ63" s="495" t="str">
        <f t="shared" si="16"/>
        <v/>
      </c>
      <c r="CA63" s="489" t="str">
        <f t="shared" si="14"/>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8"/>
        <v>-1</v>
      </c>
      <c r="AG64" s="487">
        <f t="shared" si="18"/>
        <v>-1</v>
      </c>
      <c r="AH64" s="487">
        <f t="shared" si="18"/>
        <v>-1</v>
      </c>
      <c r="AI64" s="487">
        <f t="shared" si="18"/>
        <v>-1</v>
      </c>
      <c r="AJ64" s="487">
        <f t="shared" si="18"/>
        <v>-1</v>
      </c>
      <c r="AK64" s="487">
        <f t="shared" si="18"/>
        <v>-1</v>
      </c>
      <c r="AL64" s="487">
        <f t="shared" si="18"/>
        <v>-1</v>
      </c>
      <c r="AM64" s="487">
        <f t="shared" si="18"/>
        <v>-1</v>
      </c>
      <c r="AN64" s="487">
        <f t="shared" si="18"/>
        <v>-1</v>
      </c>
      <c r="AO64" s="487">
        <f t="shared" si="18"/>
        <v>-1</v>
      </c>
      <c r="AP64" s="487">
        <f t="shared" si="18"/>
        <v>-1</v>
      </c>
      <c r="AQ64" s="487">
        <f t="shared" si="18"/>
        <v>0</v>
      </c>
      <c r="AR64" s="487">
        <f t="shared" si="18"/>
        <v>0</v>
      </c>
      <c r="AS64" s="487">
        <f t="shared" si="18"/>
        <v>0</v>
      </c>
      <c r="AT64" s="487">
        <f t="shared" si="18"/>
        <v>0</v>
      </c>
      <c r="AU64" s="493">
        <f t="shared" si="18"/>
        <v>0</v>
      </c>
      <c r="AV64" s="488">
        <f t="shared" si="15"/>
        <v>0</v>
      </c>
      <c r="AW64" s="487">
        <f t="shared" si="15"/>
        <v>0</v>
      </c>
      <c r="AX64" s="487">
        <f t="shared" si="15"/>
        <v>0</v>
      </c>
      <c r="AY64" s="487">
        <f t="shared" si="15"/>
        <v>0</v>
      </c>
      <c r="AZ64" s="487">
        <f t="shared" si="15"/>
        <v>0</v>
      </c>
      <c r="BA64" s="487">
        <f t="shared" si="15"/>
        <v>0</v>
      </c>
      <c r="BB64" s="487">
        <f t="shared" si="15"/>
        <v>0</v>
      </c>
      <c r="BC64" s="487">
        <f t="shared" si="15"/>
        <v>0</v>
      </c>
      <c r="BD64" s="487">
        <f t="shared" si="15"/>
        <v>0</v>
      </c>
      <c r="BE64" s="487">
        <f t="shared" si="15"/>
        <v>0</v>
      </c>
      <c r="BF64" s="487">
        <f t="shared" si="15"/>
        <v>0</v>
      </c>
      <c r="BG64" s="487" t="str">
        <f t="shared" si="15"/>
        <v/>
      </c>
      <c r="BH64" s="487" t="str">
        <f t="shared" si="15"/>
        <v/>
      </c>
      <c r="BI64" s="487" t="str">
        <f t="shared" si="15"/>
        <v/>
      </c>
      <c r="BJ64" s="487" t="str">
        <f t="shared" si="15"/>
        <v/>
      </c>
      <c r="BK64" s="489" t="str">
        <f t="shared" si="13"/>
        <v/>
      </c>
      <c r="BL64" s="488">
        <f t="shared" si="16"/>
        <v>0</v>
      </c>
      <c r="BM64" s="495">
        <f t="shared" si="16"/>
        <v>0</v>
      </c>
      <c r="BN64" s="495">
        <f t="shared" si="16"/>
        <v>0</v>
      </c>
      <c r="BO64" s="495">
        <f t="shared" si="16"/>
        <v>0</v>
      </c>
      <c r="BP64" s="495">
        <f t="shared" si="16"/>
        <v>0</v>
      </c>
      <c r="BQ64" s="495">
        <f t="shared" si="16"/>
        <v>0</v>
      </c>
      <c r="BR64" s="495">
        <f t="shared" si="16"/>
        <v>0</v>
      </c>
      <c r="BS64" s="495">
        <f t="shared" si="16"/>
        <v>0</v>
      </c>
      <c r="BT64" s="495">
        <f t="shared" si="16"/>
        <v>0</v>
      </c>
      <c r="BU64" s="495">
        <f t="shared" si="16"/>
        <v>0</v>
      </c>
      <c r="BV64" s="495">
        <f t="shared" si="16"/>
        <v>0</v>
      </c>
      <c r="BW64" s="495" t="str">
        <f t="shared" si="16"/>
        <v/>
      </c>
      <c r="BX64" s="495" t="str">
        <f t="shared" si="16"/>
        <v/>
      </c>
      <c r="BY64" s="495" t="str">
        <f t="shared" si="16"/>
        <v/>
      </c>
      <c r="BZ64" s="495" t="str">
        <f t="shared" si="16"/>
        <v/>
      </c>
      <c r="CA64" s="489" t="str">
        <f t="shared" si="14"/>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8"/>
        <v>-1</v>
      </c>
      <c r="AG65" s="487">
        <f t="shared" si="18"/>
        <v>-1</v>
      </c>
      <c r="AH65" s="487">
        <f t="shared" si="18"/>
        <v>-1</v>
      </c>
      <c r="AI65" s="487">
        <f t="shared" si="18"/>
        <v>-1</v>
      </c>
      <c r="AJ65" s="487">
        <f t="shared" si="18"/>
        <v>-1</v>
      </c>
      <c r="AK65" s="487">
        <f t="shared" si="18"/>
        <v>-1</v>
      </c>
      <c r="AL65" s="487">
        <f t="shared" si="18"/>
        <v>-1</v>
      </c>
      <c r="AM65" s="487">
        <f t="shared" si="18"/>
        <v>-1</v>
      </c>
      <c r="AN65" s="487">
        <f t="shared" si="18"/>
        <v>-1</v>
      </c>
      <c r="AO65" s="487">
        <f t="shared" si="18"/>
        <v>-1</v>
      </c>
      <c r="AP65" s="487">
        <f t="shared" si="18"/>
        <v>-1</v>
      </c>
      <c r="AQ65" s="487">
        <f t="shared" si="18"/>
        <v>0</v>
      </c>
      <c r="AR65" s="487">
        <f t="shared" si="18"/>
        <v>0</v>
      </c>
      <c r="AS65" s="487">
        <f t="shared" si="18"/>
        <v>0</v>
      </c>
      <c r="AT65" s="487">
        <f t="shared" si="18"/>
        <v>0</v>
      </c>
      <c r="AU65" s="493">
        <f t="shared" si="18"/>
        <v>0</v>
      </c>
      <c r="AV65" s="488">
        <f t="shared" si="15"/>
        <v>0</v>
      </c>
      <c r="AW65" s="487">
        <f t="shared" si="15"/>
        <v>0</v>
      </c>
      <c r="AX65" s="487">
        <f t="shared" si="15"/>
        <v>0</v>
      </c>
      <c r="AY65" s="487">
        <f t="shared" si="15"/>
        <v>0</v>
      </c>
      <c r="AZ65" s="487">
        <f t="shared" si="15"/>
        <v>0</v>
      </c>
      <c r="BA65" s="487">
        <f t="shared" si="15"/>
        <v>0</v>
      </c>
      <c r="BB65" s="487">
        <f t="shared" si="15"/>
        <v>0</v>
      </c>
      <c r="BC65" s="487">
        <f t="shared" si="15"/>
        <v>0</v>
      </c>
      <c r="BD65" s="487">
        <f t="shared" si="15"/>
        <v>0</v>
      </c>
      <c r="BE65" s="487">
        <f t="shared" si="15"/>
        <v>0</v>
      </c>
      <c r="BF65" s="487">
        <f t="shared" si="15"/>
        <v>0</v>
      </c>
      <c r="BG65" s="487" t="str">
        <f t="shared" si="15"/>
        <v/>
      </c>
      <c r="BH65" s="487" t="str">
        <f t="shared" si="15"/>
        <v/>
      </c>
      <c r="BI65" s="487" t="str">
        <f t="shared" si="15"/>
        <v/>
      </c>
      <c r="BJ65" s="487" t="str">
        <f t="shared" si="15"/>
        <v/>
      </c>
      <c r="BK65" s="489" t="str">
        <f t="shared" si="13"/>
        <v/>
      </c>
      <c r="BL65" s="488">
        <f t="shared" si="16"/>
        <v>0</v>
      </c>
      <c r="BM65" s="495">
        <f t="shared" si="16"/>
        <v>0</v>
      </c>
      <c r="BN65" s="495">
        <f t="shared" si="16"/>
        <v>0</v>
      </c>
      <c r="BO65" s="495">
        <f t="shared" si="16"/>
        <v>0</v>
      </c>
      <c r="BP65" s="495">
        <f t="shared" si="16"/>
        <v>0</v>
      </c>
      <c r="BQ65" s="495">
        <f t="shared" si="16"/>
        <v>0</v>
      </c>
      <c r="BR65" s="495">
        <f t="shared" si="16"/>
        <v>0</v>
      </c>
      <c r="BS65" s="495">
        <f t="shared" si="16"/>
        <v>0</v>
      </c>
      <c r="BT65" s="495">
        <f t="shared" si="16"/>
        <v>0</v>
      </c>
      <c r="BU65" s="495">
        <f t="shared" si="16"/>
        <v>0</v>
      </c>
      <c r="BV65" s="495">
        <f t="shared" si="16"/>
        <v>0</v>
      </c>
      <c r="BW65" s="495" t="str">
        <f t="shared" si="16"/>
        <v/>
      </c>
      <c r="BX65" s="495" t="str">
        <f t="shared" si="16"/>
        <v/>
      </c>
      <c r="BY65" s="495" t="str">
        <f t="shared" si="16"/>
        <v/>
      </c>
      <c r="BZ65" s="495" t="str">
        <f t="shared" si="16"/>
        <v/>
      </c>
      <c r="CA65" s="489" t="str">
        <f t="shared" si="14"/>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8"/>
        <v>-1</v>
      </c>
      <c r="AG66" s="487">
        <f t="shared" si="18"/>
        <v>-1</v>
      </c>
      <c r="AH66" s="487">
        <f t="shared" si="18"/>
        <v>-1</v>
      </c>
      <c r="AI66" s="487">
        <f t="shared" si="18"/>
        <v>-1</v>
      </c>
      <c r="AJ66" s="487">
        <f t="shared" si="18"/>
        <v>-1</v>
      </c>
      <c r="AK66" s="487">
        <f t="shared" si="18"/>
        <v>-1</v>
      </c>
      <c r="AL66" s="487">
        <f t="shared" si="18"/>
        <v>-1</v>
      </c>
      <c r="AM66" s="487">
        <f t="shared" si="18"/>
        <v>-1</v>
      </c>
      <c r="AN66" s="487">
        <f t="shared" si="18"/>
        <v>-1</v>
      </c>
      <c r="AO66" s="487">
        <f t="shared" si="18"/>
        <v>-1</v>
      </c>
      <c r="AP66" s="487">
        <f t="shared" si="18"/>
        <v>-1</v>
      </c>
      <c r="AQ66" s="487">
        <f t="shared" si="18"/>
        <v>0</v>
      </c>
      <c r="AR66" s="487">
        <f t="shared" si="18"/>
        <v>0</v>
      </c>
      <c r="AS66" s="487">
        <f t="shared" si="18"/>
        <v>0</v>
      </c>
      <c r="AT66" s="487">
        <f t="shared" si="18"/>
        <v>0</v>
      </c>
      <c r="AU66" s="493">
        <f t="shared" si="18"/>
        <v>0</v>
      </c>
      <c r="AV66" s="488">
        <f t="shared" si="15"/>
        <v>0</v>
      </c>
      <c r="AW66" s="487">
        <f t="shared" si="15"/>
        <v>0</v>
      </c>
      <c r="AX66" s="487">
        <f t="shared" si="15"/>
        <v>0</v>
      </c>
      <c r="AY66" s="487">
        <f t="shared" si="15"/>
        <v>0</v>
      </c>
      <c r="AZ66" s="487">
        <f t="shared" si="15"/>
        <v>0</v>
      </c>
      <c r="BA66" s="487">
        <f t="shared" si="15"/>
        <v>0</v>
      </c>
      <c r="BB66" s="487">
        <f t="shared" si="15"/>
        <v>0</v>
      </c>
      <c r="BC66" s="487">
        <f t="shared" si="15"/>
        <v>0</v>
      </c>
      <c r="BD66" s="487">
        <f t="shared" si="15"/>
        <v>0</v>
      </c>
      <c r="BE66" s="487">
        <f t="shared" si="15"/>
        <v>0</v>
      </c>
      <c r="BF66" s="487">
        <f t="shared" si="15"/>
        <v>0</v>
      </c>
      <c r="BG66" s="487" t="str">
        <f t="shared" si="15"/>
        <v/>
      </c>
      <c r="BH66" s="487" t="str">
        <f t="shared" si="15"/>
        <v/>
      </c>
      <c r="BI66" s="487" t="str">
        <f t="shared" si="15"/>
        <v/>
      </c>
      <c r="BJ66" s="487" t="str">
        <f t="shared" si="15"/>
        <v/>
      </c>
      <c r="BK66" s="489" t="str">
        <f t="shared" si="13"/>
        <v/>
      </c>
      <c r="BL66" s="488">
        <f t="shared" si="16"/>
        <v>0</v>
      </c>
      <c r="BM66" s="495">
        <f t="shared" si="16"/>
        <v>0</v>
      </c>
      <c r="BN66" s="495">
        <f t="shared" si="16"/>
        <v>0</v>
      </c>
      <c r="BO66" s="495">
        <f t="shared" si="16"/>
        <v>0</v>
      </c>
      <c r="BP66" s="495">
        <f t="shared" si="16"/>
        <v>0</v>
      </c>
      <c r="BQ66" s="495">
        <f t="shared" si="16"/>
        <v>0</v>
      </c>
      <c r="BR66" s="495">
        <f t="shared" si="16"/>
        <v>0</v>
      </c>
      <c r="BS66" s="495">
        <f t="shared" si="16"/>
        <v>0</v>
      </c>
      <c r="BT66" s="495">
        <f t="shared" si="16"/>
        <v>0</v>
      </c>
      <c r="BU66" s="495">
        <f t="shared" si="16"/>
        <v>0</v>
      </c>
      <c r="BV66" s="495">
        <f t="shared" si="16"/>
        <v>0</v>
      </c>
      <c r="BW66" s="495" t="str">
        <f t="shared" si="16"/>
        <v/>
      </c>
      <c r="BX66" s="495" t="str">
        <f t="shared" si="16"/>
        <v/>
      </c>
      <c r="BY66" s="495" t="str">
        <f t="shared" si="16"/>
        <v/>
      </c>
      <c r="BZ66" s="495" t="str">
        <f t="shared" si="16"/>
        <v/>
      </c>
      <c r="CA66" s="489" t="str">
        <f t="shared" si="14"/>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8"/>
        <v>-1</v>
      </c>
      <c r="AG67" s="487">
        <f t="shared" si="18"/>
        <v>-1</v>
      </c>
      <c r="AH67" s="487">
        <f t="shared" si="18"/>
        <v>-1</v>
      </c>
      <c r="AI67" s="487">
        <f t="shared" si="18"/>
        <v>-1</v>
      </c>
      <c r="AJ67" s="487">
        <f t="shared" si="18"/>
        <v>-1</v>
      </c>
      <c r="AK67" s="487">
        <f t="shared" si="18"/>
        <v>-1</v>
      </c>
      <c r="AL67" s="487">
        <f t="shared" si="18"/>
        <v>-1</v>
      </c>
      <c r="AM67" s="487">
        <f t="shared" si="18"/>
        <v>-1</v>
      </c>
      <c r="AN67" s="487">
        <f t="shared" si="18"/>
        <v>-1</v>
      </c>
      <c r="AO67" s="487">
        <f t="shared" si="18"/>
        <v>-1</v>
      </c>
      <c r="AP67" s="487">
        <f t="shared" si="18"/>
        <v>-1</v>
      </c>
      <c r="AQ67" s="487">
        <f t="shared" si="18"/>
        <v>0</v>
      </c>
      <c r="AR67" s="487">
        <f t="shared" si="18"/>
        <v>0</v>
      </c>
      <c r="AS67" s="487">
        <f t="shared" si="18"/>
        <v>0</v>
      </c>
      <c r="AT67" s="487">
        <f t="shared" si="18"/>
        <v>0</v>
      </c>
      <c r="AU67" s="493">
        <f t="shared" si="18"/>
        <v>0</v>
      </c>
      <c r="AV67" s="488">
        <f t="shared" si="15"/>
        <v>0</v>
      </c>
      <c r="AW67" s="487">
        <f t="shared" si="15"/>
        <v>0</v>
      </c>
      <c r="AX67" s="487">
        <f t="shared" si="15"/>
        <v>0</v>
      </c>
      <c r="AY67" s="487">
        <f t="shared" si="15"/>
        <v>0</v>
      </c>
      <c r="AZ67" s="487">
        <f t="shared" si="15"/>
        <v>0</v>
      </c>
      <c r="BA67" s="487">
        <f t="shared" si="15"/>
        <v>0</v>
      </c>
      <c r="BB67" s="487">
        <f t="shared" si="15"/>
        <v>0</v>
      </c>
      <c r="BC67" s="487">
        <f t="shared" si="15"/>
        <v>0</v>
      </c>
      <c r="BD67" s="487">
        <f t="shared" si="15"/>
        <v>0</v>
      </c>
      <c r="BE67" s="487">
        <f t="shared" si="15"/>
        <v>0</v>
      </c>
      <c r="BF67" s="487">
        <f t="shared" si="15"/>
        <v>0</v>
      </c>
      <c r="BG67" s="487" t="str">
        <f t="shared" si="15"/>
        <v/>
      </c>
      <c r="BH67" s="487" t="str">
        <f t="shared" si="15"/>
        <v/>
      </c>
      <c r="BI67" s="487" t="str">
        <f t="shared" si="15"/>
        <v/>
      </c>
      <c r="BJ67" s="487" t="str">
        <f t="shared" si="15"/>
        <v/>
      </c>
      <c r="BK67" s="489" t="str">
        <f t="shared" si="13"/>
        <v/>
      </c>
      <c r="BL67" s="488">
        <f t="shared" si="16"/>
        <v>0</v>
      </c>
      <c r="BM67" s="495">
        <f t="shared" si="16"/>
        <v>0</v>
      </c>
      <c r="BN67" s="495">
        <f t="shared" si="16"/>
        <v>0</v>
      </c>
      <c r="BO67" s="495">
        <f t="shared" si="16"/>
        <v>0</v>
      </c>
      <c r="BP67" s="495">
        <f t="shared" si="16"/>
        <v>0</v>
      </c>
      <c r="BQ67" s="495">
        <f t="shared" si="16"/>
        <v>0</v>
      </c>
      <c r="BR67" s="495">
        <f t="shared" si="16"/>
        <v>0</v>
      </c>
      <c r="BS67" s="495">
        <f t="shared" si="16"/>
        <v>0</v>
      </c>
      <c r="BT67" s="495">
        <f t="shared" si="16"/>
        <v>0</v>
      </c>
      <c r="BU67" s="495">
        <f t="shared" si="16"/>
        <v>0</v>
      </c>
      <c r="BV67" s="495">
        <f t="shared" si="16"/>
        <v>0</v>
      </c>
      <c r="BW67" s="495" t="str">
        <f t="shared" si="16"/>
        <v/>
      </c>
      <c r="BX67" s="495" t="str">
        <f t="shared" si="16"/>
        <v/>
      </c>
      <c r="BY67" s="495" t="str">
        <f t="shared" si="16"/>
        <v/>
      </c>
      <c r="BZ67" s="495" t="str">
        <f t="shared" si="16"/>
        <v/>
      </c>
      <c r="CA67" s="489" t="str">
        <f t="shared" si="14"/>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8"/>
        <v>-1</v>
      </c>
      <c r="AG68" s="762">
        <f t="shared" si="18"/>
        <v>-1</v>
      </c>
      <c r="AH68" s="762">
        <f t="shared" si="18"/>
        <v>-1</v>
      </c>
      <c r="AI68" s="762">
        <f t="shared" si="18"/>
        <v>-1</v>
      </c>
      <c r="AJ68" s="762">
        <f t="shared" si="18"/>
        <v>-1</v>
      </c>
      <c r="AK68" s="762">
        <f t="shared" si="18"/>
        <v>-1</v>
      </c>
      <c r="AL68" s="762">
        <f t="shared" si="18"/>
        <v>-1</v>
      </c>
      <c r="AM68" s="762">
        <f t="shared" si="18"/>
        <v>-1</v>
      </c>
      <c r="AN68" s="762">
        <f t="shared" si="18"/>
        <v>-1</v>
      </c>
      <c r="AO68" s="762">
        <f t="shared" si="18"/>
        <v>-1</v>
      </c>
      <c r="AP68" s="762">
        <f t="shared" si="18"/>
        <v>-1</v>
      </c>
      <c r="AQ68" s="762">
        <f t="shared" si="18"/>
        <v>0</v>
      </c>
      <c r="AR68" s="762">
        <f t="shared" si="18"/>
        <v>0</v>
      </c>
      <c r="AS68" s="762">
        <f t="shared" si="18"/>
        <v>0</v>
      </c>
      <c r="AT68" s="762">
        <f t="shared" si="18"/>
        <v>0</v>
      </c>
      <c r="AU68" s="763">
        <f t="shared" si="18"/>
        <v>0</v>
      </c>
      <c r="AV68" s="490">
        <f t="shared" si="15"/>
        <v>0</v>
      </c>
      <c r="AW68" s="491">
        <f t="shared" si="15"/>
        <v>0</v>
      </c>
      <c r="AX68" s="491">
        <f t="shared" si="15"/>
        <v>0</v>
      </c>
      <c r="AY68" s="491">
        <f t="shared" si="15"/>
        <v>0</v>
      </c>
      <c r="AZ68" s="491">
        <f t="shared" si="15"/>
        <v>0</v>
      </c>
      <c r="BA68" s="491">
        <f t="shared" si="15"/>
        <v>0</v>
      </c>
      <c r="BB68" s="491">
        <f t="shared" si="15"/>
        <v>0</v>
      </c>
      <c r="BC68" s="491">
        <f t="shared" si="15"/>
        <v>0</v>
      </c>
      <c r="BD68" s="491">
        <f t="shared" si="15"/>
        <v>0</v>
      </c>
      <c r="BE68" s="491">
        <f t="shared" si="15"/>
        <v>0</v>
      </c>
      <c r="BF68" s="491">
        <f t="shared" si="15"/>
        <v>0</v>
      </c>
      <c r="BG68" s="491" t="str">
        <f t="shared" si="15"/>
        <v/>
      </c>
      <c r="BH68" s="491" t="str">
        <f t="shared" si="15"/>
        <v/>
      </c>
      <c r="BI68" s="491" t="str">
        <f t="shared" si="15"/>
        <v/>
      </c>
      <c r="BJ68" s="491" t="str">
        <f t="shared" si="15"/>
        <v/>
      </c>
      <c r="BK68" s="492" t="str">
        <f t="shared" si="13"/>
        <v/>
      </c>
      <c r="BL68" s="490">
        <f t="shared" si="16"/>
        <v>0</v>
      </c>
      <c r="BM68" s="496">
        <f t="shared" si="16"/>
        <v>0</v>
      </c>
      <c r="BN68" s="496">
        <f t="shared" si="16"/>
        <v>0</v>
      </c>
      <c r="BO68" s="496">
        <f t="shared" si="16"/>
        <v>0</v>
      </c>
      <c r="BP68" s="496">
        <f t="shared" si="16"/>
        <v>0</v>
      </c>
      <c r="BQ68" s="496">
        <f t="shared" si="16"/>
        <v>0</v>
      </c>
      <c r="BR68" s="496">
        <f t="shared" si="16"/>
        <v>0</v>
      </c>
      <c r="BS68" s="496">
        <f t="shared" si="16"/>
        <v>0</v>
      </c>
      <c r="BT68" s="496">
        <f t="shared" si="16"/>
        <v>0</v>
      </c>
      <c r="BU68" s="496">
        <f t="shared" si="16"/>
        <v>0</v>
      </c>
      <c r="BV68" s="496">
        <f t="shared" si="16"/>
        <v>0</v>
      </c>
      <c r="BW68" s="496" t="str">
        <f t="shared" si="16"/>
        <v/>
      </c>
      <c r="BX68" s="496" t="str">
        <f t="shared" si="16"/>
        <v/>
      </c>
      <c r="BY68" s="496" t="str">
        <f t="shared" si="16"/>
        <v/>
      </c>
      <c r="BZ68" s="496" t="str">
        <f t="shared" si="16"/>
        <v/>
      </c>
      <c r="CA68" s="492" t="str">
        <f t="shared" si="14"/>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CB</v>
      </c>
      <c r="AG70" s="768" t="str">
        <f t="shared" ref="AG70:CA70" si="19">AG6</f>
        <v>ilCB</v>
      </c>
      <c r="AH70" s="768" t="str">
        <f t="shared" si="19"/>
        <v>plCB</v>
      </c>
      <c r="AI70" s="768" t="str">
        <f t="shared" si="19"/>
        <v>meCB</v>
      </c>
      <c r="AJ70" s="768" t="str">
        <f t="shared" si="19"/>
        <v>woCB</v>
      </c>
      <c r="AK70" s="768" t="str">
        <f t="shared" si="19"/>
        <v>paCB</v>
      </c>
      <c r="AL70" s="768" t="str">
        <f t="shared" si="19"/>
        <v>venCB</v>
      </c>
      <c r="AM70" s="768" t="str">
        <f t="shared" si="19"/>
        <v>subCB</v>
      </c>
      <c r="AN70" s="768" t="str">
        <f t="shared" si="19"/>
        <v>devCB</v>
      </c>
      <c r="AO70" s="768" t="str">
        <f t="shared" si="19"/>
        <v>quaCB</v>
      </c>
      <c r="AP70" s="768" t="str">
        <f t="shared" si="19"/>
        <v>prdCB</v>
      </c>
      <c r="AQ70" s="768" t="str">
        <f t="shared" si="19"/>
        <v>Product 12</v>
      </c>
      <c r="AR70" s="768" t="str">
        <f t="shared" si="19"/>
        <v>Product 13</v>
      </c>
      <c r="AS70" s="768" t="str">
        <f t="shared" si="19"/>
        <v>Product 14</v>
      </c>
      <c r="AT70" s="768" t="str">
        <f t="shared" si="19"/>
        <v>Product 15</v>
      </c>
      <c r="AU70" s="769" t="str">
        <f t="shared" si="19"/>
        <v>Product 16</v>
      </c>
      <c r="AV70" s="746" t="str">
        <f t="shared" si="19"/>
        <v>CB</v>
      </c>
      <c r="AW70" s="747" t="str">
        <f t="shared" si="19"/>
        <v>ilCB</v>
      </c>
      <c r="AX70" s="747" t="str">
        <f t="shared" si="19"/>
        <v>plCB</v>
      </c>
      <c r="AY70" s="747" t="str">
        <f t="shared" si="19"/>
        <v>meCB</v>
      </c>
      <c r="AZ70" s="747" t="str">
        <f t="shared" si="19"/>
        <v>woCB</v>
      </c>
      <c r="BA70" s="747" t="str">
        <f t="shared" si="19"/>
        <v>paCB</v>
      </c>
      <c r="BB70" s="747" t="str">
        <f t="shared" si="19"/>
        <v>venCB</v>
      </c>
      <c r="BC70" s="747" t="str">
        <f t="shared" si="19"/>
        <v>subCB</v>
      </c>
      <c r="BD70" s="747" t="str">
        <f t="shared" si="19"/>
        <v>devCB</v>
      </c>
      <c r="BE70" s="747" t="str">
        <f t="shared" si="19"/>
        <v>quaCB</v>
      </c>
      <c r="BF70" s="747" t="str">
        <f t="shared" si="19"/>
        <v>prdCB</v>
      </c>
      <c r="BG70" s="747" t="str">
        <f t="shared" si="19"/>
        <v>Product 12</v>
      </c>
      <c r="BH70" s="747" t="str">
        <f t="shared" si="19"/>
        <v>Product 13</v>
      </c>
      <c r="BI70" s="747" t="str">
        <f t="shared" si="19"/>
        <v>Product 14</v>
      </c>
      <c r="BJ70" s="747" t="str">
        <f t="shared" si="19"/>
        <v>Product 15</v>
      </c>
      <c r="BK70" s="748" t="str">
        <f t="shared" si="19"/>
        <v>Product 16</v>
      </c>
      <c r="BL70" s="755" t="str">
        <f t="shared" si="19"/>
        <v>CB</v>
      </c>
      <c r="BM70" s="747" t="str">
        <f t="shared" si="19"/>
        <v>ilCB</v>
      </c>
      <c r="BN70" s="747" t="str">
        <f t="shared" si="19"/>
        <v>plCB</v>
      </c>
      <c r="BO70" s="747" t="str">
        <f t="shared" si="19"/>
        <v>meCB</v>
      </c>
      <c r="BP70" s="747" t="str">
        <f t="shared" si="19"/>
        <v>woCB</v>
      </c>
      <c r="BQ70" s="747" t="str">
        <f t="shared" si="19"/>
        <v>paCB</v>
      </c>
      <c r="BR70" s="747" t="str">
        <f t="shared" si="19"/>
        <v>venCB</v>
      </c>
      <c r="BS70" s="747" t="str">
        <f t="shared" si="19"/>
        <v>subCB</v>
      </c>
      <c r="BT70" s="747" t="str">
        <f t="shared" si="19"/>
        <v>devCB</v>
      </c>
      <c r="BU70" s="747" t="str">
        <f t="shared" si="19"/>
        <v>quaCB</v>
      </c>
      <c r="BV70" s="747" t="str">
        <f t="shared" si="19"/>
        <v>prdCB</v>
      </c>
      <c r="BW70" s="747" t="str">
        <f t="shared" si="19"/>
        <v>Product 12</v>
      </c>
      <c r="BX70" s="747" t="str">
        <f t="shared" si="19"/>
        <v>Product 13</v>
      </c>
      <c r="BY70" s="747" t="str">
        <f t="shared" si="19"/>
        <v>Product 14</v>
      </c>
      <c r="BZ70" s="747" t="str">
        <f t="shared" si="19"/>
        <v>Product 15</v>
      </c>
      <c r="CA70" s="748" t="str">
        <f t="shared" si="19"/>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0</v>
      </c>
      <c r="AR71" s="765">
        <v>0</v>
      </c>
      <c r="AS71" s="765">
        <v>0</v>
      </c>
      <c r="AT71" s="765">
        <v>0</v>
      </c>
      <c r="AU71" s="766">
        <v>0</v>
      </c>
      <c r="AV71" s="752" t="str">
        <f>IF(AF71,IFERROR(LEFT($V71,SEARCH(" (",$V71)-1),$V71),"")</f>
        <v>tbd</v>
      </c>
      <c r="AW71" s="753" t="str">
        <f t="shared" ref="AW71:BK86" si="20">IF(AG71,IFERROR(LEFT($V71,SEARCH(" (",$V71)-1),$V71),"")</f>
        <v>tbd</v>
      </c>
      <c r="AX71" s="753" t="str">
        <f t="shared" si="20"/>
        <v>tbd</v>
      </c>
      <c r="AY71" s="753" t="str">
        <f t="shared" si="20"/>
        <v>tbd</v>
      </c>
      <c r="AZ71" s="753" t="str">
        <f t="shared" si="20"/>
        <v>tbd</v>
      </c>
      <c r="BA71" s="753" t="str">
        <f t="shared" si="20"/>
        <v>tbd</v>
      </c>
      <c r="BB71" s="753" t="str">
        <f t="shared" si="20"/>
        <v>tbd</v>
      </c>
      <c r="BC71" s="753" t="str">
        <f t="shared" si="20"/>
        <v>tbd</v>
      </c>
      <c r="BD71" s="753" t="str">
        <f t="shared" si="20"/>
        <v>tbd</v>
      </c>
      <c r="BE71" s="753" t="str">
        <f t="shared" si="20"/>
        <v>tbd</v>
      </c>
      <c r="BF71" s="753" t="str">
        <f t="shared" si="20"/>
        <v>tbd</v>
      </c>
      <c r="BG71" s="753" t="str">
        <f t="shared" si="20"/>
        <v/>
      </c>
      <c r="BH71" s="753" t="str">
        <f t="shared" si="20"/>
        <v/>
      </c>
      <c r="BI71" s="753" t="str">
        <f t="shared" si="20"/>
        <v/>
      </c>
      <c r="BJ71" s="753" t="str">
        <f t="shared" si="20"/>
        <v/>
      </c>
      <c r="BK71" s="754" t="str">
        <f t="shared" si="20"/>
        <v/>
      </c>
      <c r="BL71" s="752">
        <f>IF(AF71,IFERROR(LEFT($W71,SEARCH(" (",$W71)-1),$W71),"")</f>
        <v>0</v>
      </c>
      <c r="BM71" s="757">
        <f t="shared" ref="BM71:CA86" si="21">IF(AG71,IFERROR(LEFT($W71,SEARCH(" (",$W71)-1),$W71),"")</f>
        <v>0</v>
      </c>
      <c r="BN71" s="757">
        <f t="shared" si="21"/>
        <v>0</v>
      </c>
      <c r="BO71" s="757">
        <f t="shared" si="21"/>
        <v>0</v>
      </c>
      <c r="BP71" s="757">
        <f t="shared" si="21"/>
        <v>0</v>
      </c>
      <c r="BQ71" s="757">
        <f t="shared" si="21"/>
        <v>0</v>
      </c>
      <c r="BR71" s="757">
        <f t="shared" si="21"/>
        <v>0</v>
      </c>
      <c r="BS71" s="757">
        <f t="shared" si="21"/>
        <v>0</v>
      </c>
      <c r="BT71" s="757">
        <f t="shared" si="21"/>
        <v>0</v>
      </c>
      <c r="BU71" s="757">
        <f t="shared" si="21"/>
        <v>0</v>
      </c>
      <c r="BV71" s="757">
        <f t="shared" si="21"/>
        <v>0</v>
      </c>
      <c r="BW71" s="757" t="str">
        <f t="shared" si="21"/>
        <v/>
      </c>
      <c r="BX71" s="757" t="str">
        <f t="shared" si="21"/>
        <v/>
      </c>
      <c r="BY71" s="757" t="str">
        <f t="shared" si="21"/>
        <v/>
      </c>
      <c r="BZ71" s="757" t="str">
        <f t="shared" si="21"/>
        <v/>
      </c>
      <c r="CA71" s="758" t="str">
        <f t="shared" si="21"/>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0</v>
      </c>
      <c r="AR72" s="487">
        <v>0</v>
      </c>
      <c r="AS72" s="487">
        <v>0</v>
      </c>
      <c r="AT72" s="487">
        <v>0</v>
      </c>
      <c r="AU72" s="493">
        <v>0</v>
      </c>
      <c r="AV72" s="488" t="str">
        <f t="shared" ref="AV72:BK101" si="22">IF(AF72,IFERROR(LEFT($V72,SEARCH(" (",$V72)-1),$V72),"")</f>
        <v>tbd</v>
      </c>
      <c r="AW72" s="487" t="str">
        <f t="shared" si="20"/>
        <v>tbd</v>
      </c>
      <c r="AX72" s="487" t="str">
        <f t="shared" si="20"/>
        <v>tbd</v>
      </c>
      <c r="AY72" s="487" t="str">
        <f t="shared" si="20"/>
        <v>tbd</v>
      </c>
      <c r="AZ72" s="487" t="str">
        <f t="shared" si="20"/>
        <v>tbd</v>
      </c>
      <c r="BA72" s="487" t="str">
        <f t="shared" si="20"/>
        <v>tbd</v>
      </c>
      <c r="BB72" s="487" t="str">
        <f t="shared" si="20"/>
        <v>tbd</v>
      </c>
      <c r="BC72" s="487" t="str">
        <f t="shared" si="20"/>
        <v>tbd</v>
      </c>
      <c r="BD72" s="487" t="str">
        <f t="shared" si="20"/>
        <v>tbd</v>
      </c>
      <c r="BE72" s="487" t="str">
        <f t="shared" si="20"/>
        <v>tbd</v>
      </c>
      <c r="BF72" s="487" t="str">
        <f t="shared" si="20"/>
        <v>tbd</v>
      </c>
      <c r="BG72" s="487" t="str">
        <f t="shared" si="20"/>
        <v/>
      </c>
      <c r="BH72" s="487" t="str">
        <f t="shared" si="20"/>
        <v/>
      </c>
      <c r="BI72" s="487" t="str">
        <f t="shared" si="20"/>
        <v/>
      </c>
      <c r="BJ72" s="487" t="str">
        <f t="shared" si="20"/>
        <v/>
      </c>
      <c r="BK72" s="489" t="str">
        <f t="shared" si="20"/>
        <v/>
      </c>
      <c r="BL72" s="488">
        <f t="shared" ref="BL72:CA101" si="23">IF(AF72,IFERROR(LEFT($W72,SEARCH(" (",$W72)-1),$W72),"")</f>
        <v>0</v>
      </c>
      <c r="BM72" s="495">
        <f t="shared" si="21"/>
        <v>0</v>
      </c>
      <c r="BN72" s="495">
        <f t="shared" si="21"/>
        <v>0</v>
      </c>
      <c r="BO72" s="495">
        <f t="shared" si="21"/>
        <v>0</v>
      </c>
      <c r="BP72" s="495">
        <f t="shared" si="21"/>
        <v>0</v>
      </c>
      <c r="BQ72" s="495">
        <f t="shared" si="21"/>
        <v>0</v>
      </c>
      <c r="BR72" s="495">
        <f t="shared" si="21"/>
        <v>0</v>
      </c>
      <c r="BS72" s="495">
        <f t="shared" si="21"/>
        <v>0</v>
      </c>
      <c r="BT72" s="495">
        <f t="shared" si="21"/>
        <v>0</v>
      </c>
      <c r="BU72" s="495">
        <f t="shared" si="21"/>
        <v>0</v>
      </c>
      <c r="BV72" s="495">
        <f t="shared" si="21"/>
        <v>0</v>
      </c>
      <c r="BW72" s="495" t="str">
        <f t="shared" si="21"/>
        <v/>
      </c>
      <c r="BX72" s="495" t="str">
        <f t="shared" si="21"/>
        <v/>
      </c>
      <c r="BY72" s="495" t="str">
        <f t="shared" si="21"/>
        <v/>
      </c>
      <c r="BZ72" s="495" t="str">
        <f t="shared" si="21"/>
        <v/>
      </c>
      <c r="CA72" s="759" t="str">
        <f t="shared" si="21"/>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0</v>
      </c>
      <c r="AR73" s="487">
        <v>0</v>
      </c>
      <c r="AS73" s="487">
        <v>0</v>
      </c>
      <c r="AT73" s="487">
        <v>0</v>
      </c>
      <c r="AU73" s="493">
        <v>0</v>
      </c>
      <c r="AV73" s="488" t="str">
        <f t="shared" si="22"/>
        <v>tbd</v>
      </c>
      <c r="AW73" s="487" t="str">
        <f t="shared" si="20"/>
        <v>tbd</v>
      </c>
      <c r="AX73" s="487" t="str">
        <f t="shared" si="20"/>
        <v>tbd</v>
      </c>
      <c r="AY73" s="487" t="str">
        <f t="shared" si="20"/>
        <v>tbd</v>
      </c>
      <c r="AZ73" s="487" t="str">
        <f t="shared" si="20"/>
        <v>tbd</v>
      </c>
      <c r="BA73" s="487" t="str">
        <f t="shared" si="20"/>
        <v>tbd</v>
      </c>
      <c r="BB73" s="487" t="str">
        <f t="shared" si="20"/>
        <v>tbd</v>
      </c>
      <c r="BC73" s="487" t="str">
        <f t="shared" si="20"/>
        <v>tbd</v>
      </c>
      <c r="BD73" s="487" t="str">
        <f t="shared" si="20"/>
        <v>tbd</v>
      </c>
      <c r="BE73" s="487" t="str">
        <f t="shared" si="20"/>
        <v>tbd</v>
      </c>
      <c r="BF73" s="487" t="str">
        <f t="shared" si="20"/>
        <v>tbd</v>
      </c>
      <c r="BG73" s="487" t="str">
        <f t="shared" si="20"/>
        <v/>
      </c>
      <c r="BH73" s="487" t="str">
        <f t="shared" si="20"/>
        <v/>
      </c>
      <c r="BI73" s="487" t="str">
        <f t="shared" si="20"/>
        <v/>
      </c>
      <c r="BJ73" s="487" t="str">
        <f t="shared" si="20"/>
        <v/>
      </c>
      <c r="BK73" s="489" t="str">
        <f t="shared" si="20"/>
        <v/>
      </c>
      <c r="BL73" s="488">
        <f t="shared" si="23"/>
        <v>0</v>
      </c>
      <c r="BM73" s="495">
        <f t="shared" si="21"/>
        <v>0</v>
      </c>
      <c r="BN73" s="495">
        <f t="shared" si="21"/>
        <v>0</v>
      </c>
      <c r="BO73" s="495">
        <f t="shared" si="21"/>
        <v>0</v>
      </c>
      <c r="BP73" s="495">
        <f t="shared" si="21"/>
        <v>0</v>
      </c>
      <c r="BQ73" s="495">
        <f t="shared" si="21"/>
        <v>0</v>
      </c>
      <c r="BR73" s="495">
        <f t="shared" si="21"/>
        <v>0</v>
      </c>
      <c r="BS73" s="495">
        <f t="shared" si="21"/>
        <v>0</v>
      </c>
      <c r="BT73" s="495">
        <f t="shared" si="21"/>
        <v>0</v>
      </c>
      <c r="BU73" s="495">
        <f t="shared" si="21"/>
        <v>0</v>
      </c>
      <c r="BV73" s="495">
        <f t="shared" si="21"/>
        <v>0</v>
      </c>
      <c r="BW73" s="495" t="str">
        <f t="shared" si="21"/>
        <v/>
      </c>
      <c r="BX73" s="495" t="str">
        <f t="shared" si="21"/>
        <v/>
      </c>
      <c r="BY73" s="495" t="str">
        <f t="shared" si="21"/>
        <v/>
      </c>
      <c r="BZ73" s="495" t="str">
        <f t="shared" si="21"/>
        <v/>
      </c>
      <c r="CA73" s="759" t="str">
        <f t="shared" si="21"/>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0</v>
      </c>
      <c r="AR74" s="487">
        <v>0</v>
      </c>
      <c r="AS74" s="487">
        <v>0</v>
      </c>
      <c r="AT74" s="487">
        <v>0</v>
      </c>
      <c r="AU74" s="493">
        <v>0</v>
      </c>
      <c r="AV74" s="488" t="str">
        <f t="shared" si="22"/>
        <v>tbd</v>
      </c>
      <c r="AW74" s="487" t="str">
        <f t="shared" si="20"/>
        <v>tbd</v>
      </c>
      <c r="AX74" s="487" t="str">
        <f t="shared" si="20"/>
        <v>tbd</v>
      </c>
      <c r="AY74" s="487" t="str">
        <f t="shared" si="20"/>
        <v>tbd</v>
      </c>
      <c r="AZ74" s="487" t="str">
        <f t="shared" si="20"/>
        <v>tbd</v>
      </c>
      <c r="BA74" s="487" t="str">
        <f t="shared" si="20"/>
        <v>tbd</v>
      </c>
      <c r="BB74" s="487" t="str">
        <f t="shared" si="20"/>
        <v>tbd</v>
      </c>
      <c r="BC74" s="487" t="str">
        <f t="shared" si="20"/>
        <v>tbd</v>
      </c>
      <c r="BD74" s="487" t="str">
        <f t="shared" si="20"/>
        <v>tbd</v>
      </c>
      <c r="BE74" s="487" t="str">
        <f t="shared" si="20"/>
        <v>tbd</v>
      </c>
      <c r="BF74" s="487" t="str">
        <f t="shared" si="20"/>
        <v>tbd</v>
      </c>
      <c r="BG74" s="487" t="str">
        <f t="shared" si="20"/>
        <v/>
      </c>
      <c r="BH74" s="487" t="str">
        <f t="shared" si="20"/>
        <v/>
      </c>
      <c r="BI74" s="487" t="str">
        <f t="shared" si="20"/>
        <v/>
      </c>
      <c r="BJ74" s="487" t="str">
        <f t="shared" si="20"/>
        <v/>
      </c>
      <c r="BK74" s="489" t="str">
        <f t="shared" si="20"/>
        <v/>
      </c>
      <c r="BL74" s="488">
        <f t="shared" si="23"/>
        <v>0</v>
      </c>
      <c r="BM74" s="495">
        <f t="shared" si="21"/>
        <v>0</v>
      </c>
      <c r="BN74" s="495">
        <f t="shared" si="21"/>
        <v>0</v>
      </c>
      <c r="BO74" s="495">
        <f t="shared" si="21"/>
        <v>0</v>
      </c>
      <c r="BP74" s="495">
        <f t="shared" si="21"/>
        <v>0</v>
      </c>
      <c r="BQ74" s="495">
        <f t="shared" si="21"/>
        <v>0</v>
      </c>
      <c r="BR74" s="495">
        <f t="shared" si="21"/>
        <v>0</v>
      </c>
      <c r="BS74" s="495">
        <f t="shared" si="21"/>
        <v>0</v>
      </c>
      <c r="BT74" s="495">
        <f t="shared" si="21"/>
        <v>0</v>
      </c>
      <c r="BU74" s="495">
        <f t="shared" si="21"/>
        <v>0</v>
      </c>
      <c r="BV74" s="495">
        <f t="shared" si="21"/>
        <v>0</v>
      </c>
      <c r="BW74" s="495" t="str">
        <f t="shared" si="21"/>
        <v/>
      </c>
      <c r="BX74" s="495" t="str">
        <f t="shared" si="21"/>
        <v/>
      </c>
      <c r="BY74" s="495" t="str">
        <f t="shared" si="21"/>
        <v/>
      </c>
      <c r="BZ74" s="495" t="str">
        <f t="shared" si="21"/>
        <v/>
      </c>
      <c r="CA74" s="759" t="str">
        <f t="shared" si="21"/>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0</v>
      </c>
      <c r="AR75" s="487">
        <v>0</v>
      </c>
      <c r="AS75" s="487">
        <v>0</v>
      </c>
      <c r="AT75" s="487">
        <v>0</v>
      </c>
      <c r="AU75" s="493">
        <v>0</v>
      </c>
      <c r="AV75" s="488" t="str">
        <f t="shared" si="22"/>
        <v>tbd</v>
      </c>
      <c r="AW75" s="487" t="str">
        <f t="shared" si="20"/>
        <v>tbd</v>
      </c>
      <c r="AX75" s="487" t="str">
        <f t="shared" si="20"/>
        <v>tbd</v>
      </c>
      <c r="AY75" s="487" t="str">
        <f t="shared" si="20"/>
        <v>tbd</v>
      </c>
      <c r="AZ75" s="487" t="str">
        <f t="shared" si="20"/>
        <v>tbd</v>
      </c>
      <c r="BA75" s="487" t="str">
        <f t="shared" si="20"/>
        <v>tbd</v>
      </c>
      <c r="BB75" s="487" t="str">
        <f t="shared" si="20"/>
        <v>tbd</v>
      </c>
      <c r="BC75" s="487" t="str">
        <f t="shared" si="20"/>
        <v>tbd</v>
      </c>
      <c r="BD75" s="487" t="str">
        <f t="shared" si="20"/>
        <v>tbd</v>
      </c>
      <c r="BE75" s="487" t="str">
        <f t="shared" si="20"/>
        <v>tbd</v>
      </c>
      <c r="BF75" s="487" t="str">
        <f t="shared" si="20"/>
        <v>tbd</v>
      </c>
      <c r="BG75" s="487" t="str">
        <f t="shared" si="20"/>
        <v/>
      </c>
      <c r="BH75" s="487" t="str">
        <f t="shared" si="20"/>
        <v/>
      </c>
      <c r="BI75" s="487" t="str">
        <f t="shared" si="20"/>
        <v/>
      </c>
      <c r="BJ75" s="487" t="str">
        <f t="shared" si="20"/>
        <v/>
      </c>
      <c r="BK75" s="489" t="str">
        <f t="shared" si="20"/>
        <v/>
      </c>
      <c r="BL75" s="488">
        <f t="shared" si="23"/>
        <v>0</v>
      </c>
      <c r="BM75" s="495">
        <f t="shared" si="21"/>
        <v>0</v>
      </c>
      <c r="BN75" s="495">
        <f t="shared" si="21"/>
        <v>0</v>
      </c>
      <c r="BO75" s="495">
        <f t="shared" si="21"/>
        <v>0</v>
      </c>
      <c r="BP75" s="495">
        <f t="shared" si="21"/>
        <v>0</v>
      </c>
      <c r="BQ75" s="495">
        <f t="shared" si="21"/>
        <v>0</v>
      </c>
      <c r="BR75" s="495">
        <f t="shared" si="21"/>
        <v>0</v>
      </c>
      <c r="BS75" s="495">
        <f t="shared" si="21"/>
        <v>0</v>
      </c>
      <c r="BT75" s="495">
        <f t="shared" si="21"/>
        <v>0</v>
      </c>
      <c r="BU75" s="495">
        <f t="shared" si="21"/>
        <v>0</v>
      </c>
      <c r="BV75" s="495">
        <f t="shared" si="21"/>
        <v>0</v>
      </c>
      <c r="BW75" s="495" t="str">
        <f t="shared" si="21"/>
        <v/>
      </c>
      <c r="BX75" s="495" t="str">
        <f t="shared" si="21"/>
        <v/>
      </c>
      <c r="BY75" s="495" t="str">
        <f t="shared" si="21"/>
        <v/>
      </c>
      <c r="BZ75" s="495" t="str">
        <f t="shared" si="21"/>
        <v/>
      </c>
      <c r="CA75" s="759" t="str">
        <f t="shared" si="21"/>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0</v>
      </c>
      <c r="AR76" s="487">
        <v>0</v>
      </c>
      <c r="AS76" s="487">
        <v>0</v>
      </c>
      <c r="AT76" s="487">
        <v>0</v>
      </c>
      <c r="AU76" s="493">
        <v>0</v>
      </c>
      <c r="AV76" s="488" t="str">
        <f t="shared" si="22"/>
        <v>tbd</v>
      </c>
      <c r="AW76" s="487" t="str">
        <f t="shared" si="20"/>
        <v>tbd</v>
      </c>
      <c r="AX76" s="487" t="str">
        <f t="shared" si="20"/>
        <v>tbd</v>
      </c>
      <c r="AY76" s="487" t="str">
        <f t="shared" si="20"/>
        <v>tbd</v>
      </c>
      <c r="AZ76" s="487" t="str">
        <f t="shared" si="20"/>
        <v>tbd</v>
      </c>
      <c r="BA76" s="487" t="str">
        <f t="shared" si="20"/>
        <v>tbd</v>
      </c>
      <c r="BB76" s="487" t="str">
        <f t="shared" si="20"/>
        <v>tbd</v>
      </c>
      <c r="BC76" s="487" t="str">
        <f t="shared" si="20"/>
        <v>tbd</v>
      </c>
      <c r="BD76" s="487" t="str">
        <f t="shared" si="20"/>
        <v>tbd</v>
      </c>
      <c r="BE76" s="487" t="str">
        <f t="shared" si="20"/>
        <v>tbd</v>
      </c>
      <c r="BF76" s="487" t="str">
        <f t="shared" si="20"/>
        <v>tbd</v>
      </c>
      <c r="BG76" s="487" t="str">
        <f t="shared" si="20"/>
        <v/>
      </c>
      <c r="BH76" s="487" t="str">
        <f t="shared" si="20"/>
        <v/>
      </c>
      <c r="BI76" s="487" t="str">
        <f t="shared" si="20"/>
        <v/>
      </c>
      <c r="BJ76" s="487" t="str">
        <f t="shared" si="20"/>
        <v/>
      </c>
      <c r="BK76" s="489" t="str">
        <f t="shared" si="20"/>
        <v/>
      </c>
      <c r="BL76" s="488">
        <f t="shared" si="23"/>
        <v>0</v>
      </c>
      <c r="BM76" s="495">
        <f t="shared" si="21"/>
        <v>0</v>
      </c>
      <c r="BN76" s="495">
        <f t="shared" si="21"/>
        <v>0</v>
      </c>
      <c r="BO76" s="495">
        <f t="shared" si="21"/>
        <v>0</v>
      </c>
      <c r="BP76" s="495">
        <f t="shared" si="21"/>
        <v>0</v>
      </c>
      <c r="BQ76" s="495">
        <f t="shared" si="21"/>
        <v>0</v>
      </c>
      <c r="BR76" s="495">
        <f t="shared" si="21"/>
        <v>0</v>
      </c>
      <c r="BS76" s="495">
        <f t="shared" si="21"/>
        <v>0</v>
      </c>
      <c r="BT76" s="495">
        <f t="shared" si="21"/>
        <v>0</v>
      </c>
      <c r="BU76" s="495">
        <f t="shared" si="21"/>
        <v>0</v>
      </c>
      <c r="BV76" s="495">
        <f t="shared" si="21"/>
        <v>0</v>
      </c>
      <c r="BW76" s="495" t="str">
        <f t="shared" si="21"/>
        <v/>
      </c>
      <c r="BX76" s="495" t="str">
        <f t="shared" si="21"/>
        <v/>
      </c>
      <c r="BY76" s="495" t="str">
        <f t="shared" si="21"/>
        <v/>
      </c>
      <c r="BZ76" s="495" t="str">
        <f t="shared" si="21"/>
        <v/>
      </c>
      <c r="CA76" s="759" t="str">
        <f t="shared" si="21"/>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0</v>
      </c>
      <c r="AR77" s="487">
        <v>0</v>
      </c>
      <c r="AS77" s="487">
        <v>0</v>
      </c>
      <c r="AT77" s="487">
        <v>0</v>
      </c>
      <c r="AU77" s="493">
        <v>0</v>
      </c>
      <c r="AV77" s="488" t="str">
        <f t="shared" si="22"/>
        <v>tbd</v>
      </c>
      <c r="AW77" s="487" t="str">
        <f t="shared" si="20"/>
        <v>tbd</v>
      </c>
      <c r="AX77" s="487" t="str">
        <f t="shared" si="20"/>
        <v>tbd</v>
      </c>
      <c r="AY77" s="487" t="str">
        <f t="shared" si="20"/>
        <v>tbd</v>
      </c>
      <c r="AZ77" s="487" t="str">
        <f t="shared" si="20"/>
        <v>tbd</v>
      </c>
      <c r="BA77" s="487" t="str">
        <f t="shared" si="20"/>
        <v>tbd</v>
      </c>
      <c r="BB77" s="487" t="str">
        <f t="shared" si="20"/>
        <v>tbd</v>
      </c>
      <c r="BC77" s="487" t="str">
        <f t="shared" si="20"/>
        <v>tbd</v>
      </c>
      <c r="BD77" s="487" t="str">
        <f t="shared" si="20"/>
        <v>tbd</v>
      </c>
      <c r="BE77" s="487" t="str">
        <f t="shared" si="20"/>
        <v>tbd</v>
      </c>
      <c r="BF77" s="487" t="str">
        <f t="shared" si="20"/>
        <v>tbd</v>
      </c>
      <c r="BG77" s="487" t="str">
        <f t="shared" si="20"/>
        <v/>
      </c>
      <c r="BH77" s="487" t="str">
        <f t="shared" si="20"/>
        <v/>
      </c>
      <c r="BI77" s="487" t="str">
        <f t="shared" si="20"/>
        <v/>
      </c>
      <c r="BJ77" s="487" t="str">
        <f t="shared" si="20"/>
        <v/>
      </c>
      <c r="BK77" s="489" t="str">
        <f t="shared" si="20"/>
        <v/>
      </c>
      <c r="BL77" s="488">
        <f t="shared" si="23"/>
        <v>0</v>
      </c>
      <c r="BM77" s="495">
        <f t="shared" si="21"/>
        <v>0</v>
      </c>
      <c r="BN77" s="495">
        <f t="shared" si="21"/>
        <v>0</v>
      </c>
      <c r="BO77" s="495">
        <f t="shared" si="21"/>
        <v>0</v>
      </c>
      <c r="BP77" s="495">
        <f t="shared" si="21"/>
        <v>0</v>
      </c>
      <c r="BQ77" s="495">
        <f t="shared" si="21"/>
        <v>0</v>
      </c>
      <c r="BR77" s="495">
        <f t="shared" si="21"/>
        <v>0</v>
      </c>
      <c r="BS77" s="495">
        <f t="shared" si="21"/>
        <v>0</v>
      </c>
      <c r="BT77" s="495">
        <f t="shared" si="21"/>
        <v>0</v>
      </c>
      <c r="BU77" s="495">
        <f t="shared" si="21"/>
        <v>0</v>
      </c>
      <c r="BV77" s="495">
        <f t="shared" si="21"/>
        <v>0</v>
      </c>
      <c r="BW77" s="495" t="str">
        <f t="shared" si="21"/>
        <v/>
      </c>
      <c r="BX77" s="495" t="str">
        <f t="shared" si="21"/>
        <v/>
      </c>
      <c r="BY77" s="495" t="str">
        <f t="shared" si="21"/>
        <v/>
      </c>
      <c r="BZ77" s="495" t="str">
        <f t="shared" si="21"/>
        <v/>
      </c>
      <c r="CA77" s="759" t="str">
        <f t="shared" si="21"/>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0</v>
      </c>
      <c r="AR78" s="487">
        <v>0</v>
      </c>
      <c r="AS78" s="487">
        <v>0</v>
      </c>
      <c r="AT78" s="487">
        <v>0</v>
      </c>
      <c r="AU78" s="493">
        <v>0</v>
      </c>
      <c r="AV78" s="488" t="str">
        <f t="shared" si="22"/>
        <v>tbd</v>
      </c>
      <c r="AW78" s="487" t="str">
        <f t="shared" si="20"/>
        <v>tbd</v>
      </c>
      <c r="AX78" s="487" t="str">
        <f t="shared" si="20"/>
        <v>tbd</v>
      </c>
      <c r="AY78" s="487" t="str">
        <f t="shared" si="20"/>
        <v>tbd</v>
      </c>
      <c r="AZ78" s="487" t="str">
        <f t="shared" si="20"/>
        <v>tbd</v>
      </c>
      <c r="BA78" s="487" t="str">
        <f t="shared" si="20"/>
        <v>tbd</v>
      </c>
      <c r="BB78" s="487" t="str">
        <f t="shared" si="20"/>
        <v>tbd</v>
      </c>
      <c r="BC78" s="487" t="str">
        <f t="shared" si="20"/>
        <v>tbd</v>
      </c>
      <c r="BD78" s="487" t="str">
        <f t="shared" si="20"/>
        <v>tbd</v>
      </c>
      <c r="BE78" s="487" t="str">
        <f t="shared" si="20"/>
        <v>tbd</v>
      </c>
      <c r="BF78" s="487" t="str">
        <f t="shared" si="20"/>
        <v>tbd</v>
      </c>
      <c r="BG78" s="487" t="str">
        <f t="shared" si="20"/>
        <v/>
      </c>
      <c r="BH78" s="487" t="str">
        <f t="shared" si="20"/>
        <v/>
      </c>
      <c r="BI78" s="487" t="str">
        <f t="shared" si="20"/>
        <v/>
      </c>
      <c r="BJ78" s="487" t="str">
        <f t="shared" si="20"/>
        <v/>
      </c>
      <c r="BK78" s="489" t="str">
        <f t="shared" si="20"/>
        <v/>
      </c>
      <c r="BL78" s="488">
        <f t="shared" si="23"/>
        <v>0</v>
      </c>
      <c r="BM78" s="495">
        <f t="shared" si="21"/>
        <v>0</v>
      </c>
      <c r="BN78" s="495">
        <f t="shared" si="21"/>
        <v>0</v>
      </c>
      <c r="BO78" s="495">
        <f t="shared" si="21"/>
        <v>0</v>
      </c>
      <c r="BP78" s="495">
        <f t="shared" si="21"/>
        <v>0</v>
      </c>
      <c r="BQ78" s="495">
        <f t="shared" si="21"/>
        <v>0</v>
      </c>
      <c r="BR78" s="495">
        <f t="shared" si="21"/>
        <v>0</v>
      </c>
      <c r="BS78" s="495">
        <f t="shared" si="21"/>
        <v>0</v>
      </c>
      <c r="BT78" s="495">
        <f t="shared" si="21"/>
        <v>0</v>
      </c>
      <c r="BU78" s="495">
        <f t="shared" si="21"/>
        <v>0</v>
      </c>
      <c r="BV78" s="495">
        <f t="shared" si="21"/>
        <v>0</v>
      </c>
      <c r="BW78" s="495" t="str">
        <f t="shared" si="21"/>
        <v/>
      </c>
      <c r="BX78" s="495" t="str">
        <f t="shared" si="21"/>
        <v/>
      </c>
      <c r="BY78" s="495" t="str">
        <f t="shared" si="21"/>
        <v/>
      </c>
      <c r="BZ78" s="495" t="str">
        <f t="shared" si="21"/>
        <v/>
      </c>
      <c r="CA78" s="759" t="str">
        <f t="shared" si="21"/>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0</v>
      </c>
      <c r="AR79" s="487">
        <v>0</v>
      </c>
      <c r="AS79" s="487">
        <v>0</v>
      </c>
      <c r="AT79" s="487">
        <v>0</v>
      </c>
      <c r="AU79" s="493">
        <v>0</v>
      </c>
      <c r="AV79" s="488" t="str">
        <f t="shared" si="22"/>
        <v>tbd</v>
      </c>
      <c r="AW79" s="487" t="str">
        <f t="shared" si="20"/>
        <v>tbd</v>
      </c>
      <c r="AX79" s="487" t="str">
        <f t="shared" si="20"/>
        <v>tbd</v>
      </c>
      <c r="AY79" s="487" t="str">
        <f t="shared" si="20"/>
        <v>tbd</v>
      </c>
      <c r="AZ79" s="487" t="str">
        <f t="shared" si="20"/>
        <v>tbd</v>
      </c>
      <c r="BA79" s="487" t="str">
        <f t="shared" si="20"/>
        <v>tbd</v>
      </c>
      <c r="BB79" s="487" t="str">
        <f t="shared" si="20"/>
        <v>tbd</v>
      </c>
      <c r="BC79" s="487" t="str">
        <f t="shared" si="20"/>
        <v>tbd</v>
      </c>
      <c r="BD79" s="487" t="str">
        <f t="shared" si="20"/>
        <v>tbd</v>
      </c>
      <c r="BE79" s="487" t="str">
        <f t="shared" si="20"/>
        <v>tbd</v>
      </c>
      <c r="BF79" s="487" t="str">
        <f t="shared" si="20"/>
        <v>tbd</v>
      </c>
      <c r="BG79" s="487" t="str">
        <f t="shared" si="20"/>
        <v/>
      </c>
      <c r="BH79" s="487" t="str">
        <f t="shared" si="20"/>
        <v/>
      </c>
      <c r="BI79" s="487" t="str">
        <f t="shared" si="20"/>
        <v/>
      </c>
      <c r="BJ79" s="487" t="str">
        <f t="shared" si="20"/>
        <v/>
      </c>
      <c r="BK79" s="489" t="str">
        <f t="shared" si="20"/>
        <v/>
      </c>
      <c r="BL79" s="488">
        <f t="shared" si="23"/>
        <v>0</v>
      </c>
      <c r="BM79" s="495">
        <f t="shared" si="21"/>
        <v>0</v>
      </c>
      <c r="BN79" s="495">
        <f t="shared" si="21"/>
        <v>0</v>
      </c>
      <c r="BO79" s="495">
        <f t="shared" si="21"/>
        <v>0</v>
      </c>
      <c r="BP79" s="495">
        <f t="shared" si="21"/>
        <v>0</v>
      </c>
      <c r="BQ79" s="495">
        <f t="shared" si="21"/>
        <v>0</v>
      </c>
      <c r="BR79" s="495">
        <f t="shared" si="21"/>
        <v>0</v>
      </c>
      <c r="BS79" s="495">
        <f t="shared" si="21"/>
        <v>0</v>
      </c>
      <c r="BT79" s="495">
        <f t="shared" si="21"/>
        <v>0</v>
      </c>
      <c r="BU79" s="495">
        <f t="shared" si="21"/>
        <v>0</v>
      </c>
      <c r="BV79" s="495">
        <f t="shared" si="21"/>
        <v>0</v>
      </c>
      <c r="BW79" s="495" t="str">
        <f t="shared" si="21"/>
        <v/>
      </c>
      <c r="BX79" s="495" t="str">
        <f t="shared" si="21"/>
        <v/>
      </c>
      <c r="BY79" s="495" t="str">
        <f t="shared" si="21"/>
        <v/>
      </c>
      <c r="BZ79" s="495" t="str">
        <f t="shared" si="21"/>
        <v/>
      </c>
      <c r="CA79" s="759" t="str">
        <f t="shared" si="21"/>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0</v>
      </c>
      <c r="AR80" s="487">
        <v>0</v>
      </c>
      <c r="AS80" s="487">
        <v>0</v>
      </c>
      <c r="AT80" s="487">
        <v>0</v>
      </c>
      <c r="AU80" s="493">
        <v>0</v>
      </c>
      <c r="AV80" s="488" t="str">
        <f t="shared" si="22"/>
        <v>tbd</v>
      </c>
      <c r="AW80" s="487" t="str">
        <f t="shared" si="20"/>
        <v>tbd</v>
      </c>
      <c r="AX80" s="487" t="str">
        <f t="shared" si="20"/>
        <v>tbd</v>
      </c>
      <c r="AY80" s="487" t="str">
        <f t="shared" si="20"/>
        <v>tbd</v>
      </c>
      <c r="AZ80" s="487" t="str">
        <f t="shared" si="20"/>
        <v>tbd</v>
      </c>
      <c r="BA80" s="487" t="str">
        <f t="shared" si="20"/>
        <v>tbd</v>
      </c>
      <c r="BB80" s="487" t="str">
        <f t="shared" si="20"/>
        <v>tbd</v>
      </c>
      <c r="BC80" s="487" t="str">
        <f t="shared" si="20"/>
        <v>tbd</v>
      </c>
      <c r="BD80" s="487" t="str">
        <f t="shared" si="20"/>
        <v>tbd</v>
      </c>
      <c r="BE80" s="487" t="str">
        <f t="shared" si="20"/>
        <v>tbd</v>
      </c>
      <c r="BF80" s="487" t="str">
        <f t="shared" si="20"/>
        <v>tbd</v>
      </c>
      <c r="BG80" s="487" t="str">
        <f t="shared" si="20"/>
        <v/>
      </c>
      <c r="BH80" s="487" t="str">
        <f t="shared" si="20"/>
        <v/>
      </c>
      <c r="BI80" s="487" t="str">
        <f t="shared" si="20"/>
        <v/>
      </c>
      <c r="BJ80" s="487" t="str">
        <f t="shared" si="20"/>
        <v/>
      </c>
      <c r="BK80" s="489" t="str">
        <f t="shared" si="20"/>
        <v/>
      </c>
      <c r="BL80" s="488">
        <f t="shared" si="23"/>
        <v>0</v>
      </c>
      <c r="BM80" s="495">
        <f t="shared" si="21"/>
        <v>0</v>
      </c>
      <c r="BN80" s="495">
        <f t="shared" si="21"/>
        <v>0</v>
      </c>
      <c r="BO80" s="495">
        <f t="shared" si="21"/>
        <v>0</v>
      </c>
      <c r="BP80" s="495">
        <f t="shared" si="21"/>
        <v>0</v>
      </c>
      <c r="BQ80" s="495">
        <f t="shared" si="21"/>
        <v>0</v>
      </c>
      <c r="BR80" s="495">
        <f t="shared" si="21"/>
        <v>0</v>
      </c>
      <c r="BS80" s="495">
        <f t="shared" si="21"/>
        <v>0</v>
      </c>
      <c r="BT80" s="495">
        <f t="shared" si="21"/>
        <v>0</v>
      </c>
      <c r="BU80" s="495">
        <f t="shared" si="21"/>
        <v>0</v>
      </c>
      <c r="BV80" s="495">
        <f t="shared" si="21"/>
        <v>0</v>
      </c>
      <c r="BW80" s="495" t="str">
        <f t="shared" si="21"/>
        <v/>
      </c>
      <c r="BX80" s="495" t="str">
        <f t="shared" si="21"/>
        <v/>
      </c>
      <c r="BY80" s="495" t="str">
        <f t="shared" si="21"/>
        <v/>
      </c>
      <c r="BZ80" s="495" t="str">
        <f t="shared" si="21"/>
        <v/>
      </c>
      <c r="CA80" s="759" t="str">
        <f t="shared" si="21"/>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0</v>
      </c>
      <c r="AR81" s="487">
        <v>0</v>
      </c>
      <c r="AS81" s="487">
        <v>0</v>
      </c>
      <c r="AT81" s="487">
        <v>0</v>
      </c>
      <c r="AU81" s="493">
        <v>0</v>
      </c>
      <c r="AV81" s="488" t="str">
        <f t="shared" si="22"/>
        <v>tbd</v>
      </c>
      <c r="AW81" s="487" t="str">
        <f t="shared" si="20"/>
        <v>tbd</v>
      </c>
      <c r="AX81" s="487" t="str">
        <f t="shared" si="20"/>
        <v>tbd</v>
      </c>
      <c r="AY81" s="487" t="str">
        <f t="shared" si="20"/>
        <v>tbd</v>
      </c>
      <c r="AZ81" s="487" t="str">
        <f t="shared" si="20"/>
        <v>tbd</v>
      </c>
      <c r="BA81" s="487" t="str">
        <f t="shared" si="20"/>
        <v>tbd</v>
      </c>
      <c r="BB81" s="487" t="str">
        <f t="shared" si="20"/>
        <v>tbd</v>
      </c>
      <c r="BC81" s="487" t="str">
        <f t="shared" si="20"/>
        <v>tbd</v>
      </c>
      <c r="BD81" s="487" t="str">
        <f t="shared" si="20"/>
        <v>tbd</v>
      </c>
      <c r="BE81" s="487" t="str">
        <f t="shared" si="20"/>
        <v>tbd</v>
      </c>
      <c r="BF81" s="487" t="str">
        <f t="shared" si="20"/>
        <v>tbd</v>
      </c>
      <c r="BG81" s="487" t="str">
        <f t="shared" si="20"/>
        <v/>
      </c>
      <c r="BH81" s="487" t="str">
        <f t="shared" si="20"/>
        <v/>
      </c>
      <c r="BI81" s="487" t="str">
        <f t="shared" si="20"/>
        <v/>
      </c>
      <c r="BJ81" s="487" t="str">
        <f t="shared" si="20"/>
        <v/>
      </c>
      <c r="BK81" s="489" t="str">
        <f t="shared" si="20"/>
        <v/>
      </c>
      <c r="BL81" s="488">
        <f t="shared" si="23"/>
        <v>0</v>
      </c>
      <c r="BM81" s="495">
        <f t="shared" si="21"/>
        <v>0</v>
      </c>
      <c r="BN81" s="495">
        <f t="shared" si="21"/>
        <v>0</v>
      </c>
      <c r="BO81" s="495">
        <f t="shared" si="21"/>
        <v>0</v>
      </c>
      <c r="BP81" s="495">
        <f t="shared" si="21"/>
        <v>0</v>
      </c>
      <c r="BQ81" s="495">
        <f t="shared" si="21"/>
        <v>0</v>
      </c>
      <c r="BR81" s="495">
        <f t="shared" si="21"/>
        <v>0</v>
      </c>
      <c r="BS81" s="495">
        <f t="shared" si="21"/>
        <v>0</v>
      </c>
      <c r="BT81" s="495">
        <f t="shared" si="21"/>
        <v>0</v>
      </c>
      <c r="BU81" s="495">
        <f t="shared" si="21"/>
        <v>0</v>
      </c>
      <c r="BV81" s="495">
        <f t="shared" si="21"/>
        <v>0</v>
      </c>
      <c r="BW81" s="495" t="str">
        <f t="shared" si="21"/>
        <v/>
      </c>
      <c r="BX81" s="495" t="str">
        <f t="shared" si="21"/>
        <v/>
      </c>
      <c r="BY81" s="495" t="str">
        <f t="shared" si="21"/>
        <v/>
      </c>
      <c r="BZ81" s="495" t="str">
        <f t="shared" si="21"/>
        <v/>
      </c>
      <c r="CA81" s="759" t="str">
        <f t="shared" si="21"/>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0</v>
      </c>
      <c r="AR82" s="487">
        <v>0</v>
      </c>
      <c r="AS82" s="487">
        <v>0</v>
      </c>
      <c r="AT82" s="487">
        <v>0</v>
      </c>
      <c r="AU82" s="493">
        <v>0</v>
      </c>
      <c r="AV82" s="488" t="str">
        <f t="shared" si="22"/>
        <v>tbd</v>
      </c>
      <c r="AW82" s="487" t="str">
        <f t="shared" si="20"/>
        <v>tbd</v>
      </c>
      <c r="AX82" s="487" t="str">
        <f t="shared" si="20"/>
        <v>tbd</v>
      </c>
      <c r="AY82" s="487" t="str">
        <f t="shared" si="20"/>
        <v>tbd</v>
      </c>
      <c r="AZ82" s="487" t="str">
        <f t="shared" si="20"/>
        <v>tbd</v>
      </c>
      <c r="BA82" s="487" t="str">
        <f t="shared" si="20"/>
        <v>tbd</v>
      </c>
      <c r="BB82" s="487" t="str">
        <f t="shared" si="20"/>
        <v>tbd</v>
      </c>
      <c r="BC82" s="487" t="str">
        <f t="shared" si="20"/>
        <v>tbd</v>
      </c>
      <c r="BD82" s="487" t="str">
        <f t="shared" si="20"/>
        <v>tbd</v>
      </c>
      <c r="BE82" s="487" t="str">
        <f t="shared" si="20"/>
        <v>tbd</v>
      </c>
      <c r="BF82" s="487" t="str">
        <f t="shared" si="20"/>
        <v>tbd</v>
      </c>
      <c r="BG82" s="487" t="str">
        <f t="shared" si="20"/>
        <v/>
      </c>
      <c r="BH82" s="487" t="str">
        <f t="shared" si="20"/>
        <v/>
      </c>
      <c r="BI82" s="487" t="str">
        <f t="shared" si="20"/>
        <v/>
      </c>
      <c r="BJ82" s="487" t="str">
        <f t="shared" si="20"/>
        <v/>
      </c>
      <c r="BK82" s="489" t="str">
        <f t="shared" si="20"/>
        <v/>
      </c>
      <c r="BL82" s="488">
        <f t="shared" si="23"/>
        <v>0</v>
      </c>
      <c r="BM82" s="495">
        <f t="shared" si="21"/>
        <v>0</v>
      </c>
      <c r="BN82" s="495">
        <f t="shared" si="21"/>
        <v>0</v>
      </c>
      <c r="BO82" s="495">
        <f t="shared" si="21"/>
        <v>0</v>
      </c>
      <c r="BP82" s="495">
        <f t="shared" si="21"/>
        <v>0</v>
      </c>
      <c r="BQ82" s="495">
        <f t="shared" si="21"/>
        <v>0</v>
      </c>
      <c r="BR82" s="495">
        <f t="shared" si="21"/>
        <v>0</v>
      </c>
      <c r="BS82" s="495">
        <f t="shared" si="21"/>
        <v>0</v>
      </c>
      <c r="BT82" s="495">
        <f t="shared" si="21"/>
        <v>0</v>
      </c>
      <c r="BU82" s="495">
        <f t="shared" si="21"/>
        <v>0</v>
      </c>
      <c r="BV82" s="495">
        <f t="shared" si="21"/>
        <v>0</v>
      </c>
      <c r="BW82" s="495" t="str">
        <f t="shared" si="21"/>
        <v/>
      </c>
      <c r="BX82" s="495" t="str">
        <f t="shared" si="21"/>
        <v/>
      </c>
      <c r="BY82" s="495" t="str">
        <f t="shared" si="21"/>
        <v/>
      </c>
      <c r="BZ82" s="495" t="str">
        <f t="shared" si="21"/>
        <v/>
      </c>
      <c r="CA82" s="759" t="str">
        <f t="shared" si="21"/>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0</v>
      </c>
      <c r="AR83" s="487">
        <v>0</v>
      </c>
      <c r="AS83" s="487">
        <v>0</v>
      </c>
      <c r="AT83" s="487">
        <v>0</v>
      </c>
      <c r="AU83" s="493">
        <v>0</v>
      </c>
      <c r="AV83" s="488" t="str">
        <f t="shared" si="22"/>
        <v>tbd</v>
      </c>
      <c r="AW83" s="487" t="str">
        <f t="shared" si="20"/>
        <v>tbd</v>
      </c>
      <c r="AX83" s="487" t="str">
        <f t="shared" si="20"/>
        <v>tbd</v>
      </c>
      <c r="AY83" s="487" t="str">
        <f t="shared" si="20"/>
        <v>tbd</v>
      </c>
      <c r="AZ83" s="487" t="str">
        <f t="shared" si="20"/>
        <v>tbd</v>
      </c>
      <c r="BA83" s="487" t="str">
        <f t="shared" si="20"/>
        <v>tbd</v>
      </c>
      <c r="BB83" s="487" t="str">
        <f t="shared" si="20"/>
        <v>tbd</v>
      </c>
      <c r="BC83" s="487" t="str">
        <f t="shared" si="20"/>
        <v>tbd</v>
      </c>
      <c r="BD83" s="487" t="str">
        <f t="shared" si="20"/>
        <v>tbd</v>
      </c>
      <c r="BE83" s="487" t="str">
        <f t="shared" si="20"/>
        <v>tbd</v>
      </c>
      <c r="BF83" s="487" t="str">
        <f t="shared" si="20"/>
        <v>tbd</v>
      </c>
      <c r="BG83" s="487" t="str">
        <f t="shared" si="20"/>
        <v/>
      </c>
      <c r="BH83" s="487" t="str">
        <f t="shared" si="20"/>
        <v/>
      </c>
      <c r="BI83" s="487" t="str">
        <f t="shared" si="20"/>
        <v/>
      </c>
      <c r="BJ83" s="487" t="str">
        <f t="shared" si="20"/>
        <v/>
      </c>
      <c r="BK83" s="489" t="str">
        <f t="shared" si="20"/>
        <v/>
      </c>
      <c r="BL83" s="488">
        <f t="shared" si="23"/>
        <v>0</v>
      </c>
      <c r="BM83" s="495">
        <f t="shared" si="21"/>
        <v>0</v>
      </c>
      <c r="BN83" s="495">
        <f t="shared" si="21"/>
        <v>0</v>
      </c>
      <c r="BO83" s="495">
        <f t="shared" si="21"/>
        <v>0</v>
      </c>
      <c r="BP83" s="495">
        <f t="shared" si="21"/>
        <v>0</v>
      </c>
      <c r="BQ83" s="495">
        <f t="shared" si="21"/>
        <v>0</v>
      </c>
      <c r="BR83" s="495">
        <f t="shared" si="21"/>
        <v>0</v>
      </c>
      <c r="BS83" s="495">
        <f t="shared" si="21"/>
        <v>0</v>
      </c>
      <c r="BT83" s="495">
        <f t="shared" si="21"/>
        <v>0</v>
      </c>
      <c r="BU83" s="495">
        <f t="shared" si="21"/>
        <v>0</v>
      </c>
      <c r="BV83" s="495">
        <f t="shared" si="21"/>
        <v>0</v>
      </c>
      <c r="BW83" s="495" t="str">
        <f t="shared" si="21"/>
        <v/>
      </c>
      <c r="BX83" s="495" t="str">
        <f t="shared" si="21"/>
        <v/>
      </c>
      <c r="BY83" s="495" t="str">
        <f t="shared" si="21"/>
        <v/>
      </c>
      <c r="BZ83" s="495" t="str">
        <f t="shared" si="21"/>
        <v/>
      </c>
      <c r="CA83" s="759" t="str">
        <f t="shared" si="21"/>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0</v>
      </c>
      <c r="AR84" s="487">
        <v>0</v>
      </c>
      <c r="AS84" s="487">
        <v>0</v>
      </c>
      <c r="AT84" s="487">
        <v>0</v>
      </c>
      <c r="AU84" s="493">
        <v>0</v>
      </c>
      <c r="AV84" s="488" t="str">
        <f t="shared" si="22"/>
        <v>tbd</v>
      </c>
      <c r="AW84" s="487" t="str">
        <f t="shared" si="20"/>
        <v>tbd</v>
      </c>
      <c r="AX84" s="487" t="str">
        <f t="shared" si="20"/>
        <v>tbd</v>
      </c>
      <c r="AY84" s="487" t="str">
        <f t="shared" si="20"/>
        <v>tbd</v>
      </c>
      <c r="AZ84" s="487" t="str">
        <f t="shared" si="20"/>
        <v>tbd</v>
      </c>
      <c r="BA84" s="487" t="str">
        <f t="shared" si="20"/>
        <v>tbd</v>
      </c>
      <c r="BB84" s="487" t="str">
        <f t="shared" si="20"/>
        <v>tbd</v>
      </c>
      <c r="BC84" s="487" t="str">
        <f t="shared" si="20"/>
        <v>tbd</v>
      </c>
      <c r="BD84" s="487" t="str">
        <f t="shared" si="20"/>
        <v>tbd</v>
      </c>
      <c r="BE84" s="487" t="str">
        <f t="shared" si="20"/>
        <v>tbd</v>
      </c>
      <c r="BF84" s="487" t="str">
        <f t="shared" si="20"/>
        <v>tbd</v>
      </c>
      <c r="BG84" s="487" t="str">
        <f t="shared" si="20"/>
        <v/>
      </c>
      <c r="BH84" s="487" t="str">
        <f t="shared" si="20"/>
        <v/>
      </c>
      <c r="BI84" s="487" t="str">
        <f t="shared" si="20"/>
        <v/>
      </c>
      <c r="BJ84" s="487" t="str">
        <f t="shared" si="20"/>
        <v/>
      </c>
      <c r="BK84" s="489" t="str">
        <f t="shared" si="20"/>
        <v/>
      </c>
      <c r="BL84" s="488">
        <f t="shared" si="23"/>
        <v>0</v>
      </c>
      <c r="BM84" s="495">
        <f t="shared" si="21"/>
        <v>0</v>
      </c>
      <c r="BN84" s="495">
        <f t="shared" si="21"/>
        <v>0</v>
      </c>
      <c r="BO84" s="495">
        <f t="shared" si="21"/>
        <v>0</v>
      </c>
      <c r="BP84" s="495">
        <f t="shared" si="21"/>
        <v>0</v>
      </c>
      <c r="BQ84" s="495">
        <f t="shared" si="21"/>
        <v>0</v>
      </c>
      <c r="BR84" s="495">
        <f t="shared" si="21"/>
        <v>0</v>
      </c>
      <c r="BS84" s="495">
        <f t="shared" si="21"/>
        <v>0</v>
      </c>
      <c r="BT84" s="495">
        <f t="shared" si="21"/>
        <v>0</v>
      </c>
      <c r="BU84" s="495">
        <f t="shared" si="21"/>
        <v>0</v>
      </c>
      <c r="BV84" s="495">
        <f t="shared" si="21"/>
        <v>0</v>
      </c>
      <c r="BW84" s="495" t="str">
        <f t="shared" si="21"/>
        <v/>
      </c>
      <c r="BX84" s="495" t="str">
        <f t="shared" si="21"/>
        <v/>
      </c>
      <c r="BY84" s="495" t="str">
        <f t="shared" si="21"/>
        <v/>
      </c>
      <c r="BZ84" s="495" t="str">
        <f t="shared" si="21"/>
        <v/>
      </c>
      <c r="CA84" s="759" t="str">
        <f t="shared" si="21"/>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0</v>
      </c>
      <c r="AR85" s="487">
        <v>0</v>
      </c>
      <c r="AS85" s="487">
        <v>0</v>
      </c>
      <c r="AT85" s="487">
        <v>0</v>
      </c>
      <c r="AU85" s="493">
        <v>0</v>
      </c>
      <c r="AV85" s="488" t="str">
        <f t="shared" si="22"/>
        <v>tbd</v>
      </c>
      <c r="AW85" s="487" t="str">
        <f t="shared" si="20"/>
        <v>tbd</v>
      </c>
      <c r="AX85" s="487" t="str">
        <f t="shared" si="20"/>
        <v>tbd</v>
      </c>
      <c r="AY85" s="487" t="str">
        <f t="shared" si="20"/>
        <v>tbd</v>
      </c>
      <c r="AZ85" s="487" t="str">
        <f t="shared" si="20"/>
        <v>tbd</v>
      </c>
      <c r="BA85" s="487" t="str">
        <f t="shared" si="20"/>
        <v>tbd</v>
      </c>
      <c r="BB85" s="487" t="str">
        <f t="shared" si="20"/>
        <v>tbd</v>
      </c>
      <c r="BC85" s="487" t="str">
        <f t="shared" si="20"/>
        <v>tbd</v>
      </c>
      <c r="BD85" s="487" t="str">
        <f t="shared" si="20"/>
        <v>tbd</v>
      </c>
      <c r="BE85" s="487" t="str">
        <f t="shared" si="20"/>
        <v>tbd</v>
      </c>
      <c r="BF85" s="487" t="str">
        <f t="shared" si="20"/>
        <v>tbd</v>
      </c>
      <c r="BG85" s="487" t="str">
        <f t="shared" si="20"/>
        <v/>
      </c>
      <c r="BH85" s="487" t="str">
        <f t="shared" si="20"/>
        <v/>
      </c>
      <c r="BI85" s="487" t="str">
        <f t="shared" si="20"/>
        <v/>
      </c>
      <c r="BJ85" s="487" t="str">
        <f t="shared" si="20"/>
        <v/>
      </c>
      <c r="BK85" s="489" t="str">
        <f t="shared" si="20"/>
        <v/>
      </c>
      <c r="BL85" s="488">
        <f t="shared" si="23"/>
        <v>0</v>
      </c>
      <c r="BM85" s="495">
        <f t="shared" si="21"/>
        <v>0</v>
      </c>
      <c r="BN85" s="495">
        <f t="shared" si="21"/>
        <v>0</v>
      </c>
      <c r="BO85" s="495">
        <f t="shared" si="21"/>
        <v>0</v>
      </c>
      <c r="BP85" s="495">
        <f t="shared" si="21"/>
        <v>0</v>
      </c>
      <c r="BQ85" s="495">
        <f t="shared" si="21"/>
        <v>0</v>
      </c>
      <c r="BR85" s="495">
        <f t="shared" si="21"/>
        <v>0</v>
      </c>
      <c r="BS85" s="495">
        <f t="shared" si="21"/>
        <v>0</v>
      </c>
      <c r="BT85" s="495">
        <f t="shared" si="21"/>
        <v>0</v>
      </c>
      <c r="BU85" s="495">
        <f t="shared" si="21"/>
        <v>0</v>
      </c>
      <c r="BV85" s="495">
        <f t="shared" si="21"/>
        <v>0</v>
      </c>
      <c r="BW85" s="495" t="str">
        <f t="shared" si="21"/>
        <v/>
      </c>
      <c r="BX85" s="495" t="str">
        <f t="shared" si="21"/>
        <v/>
      </c>
      <c r="BY85" s="495" t="str">
        <f t="shared" si="21"/>
        <v/>
      </c>
      <c r="BZ85" s="495" t="str">
        <f t="shared" si="21"/>
        <v/>
      </c>
      <c r="CA85" s="759" t="str">
        <f t="shared" si="21"/>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0</v>
      </c>
      <c r="AR86" s="487">
        <v>0</v>
      </c>
      <c r="AS86" s="487">
        <v>0</v>
      </c>
      <c r="AT86" s="487">
        <v>0</v>
      </c>
      <c r="AU86" s="493">
        <v>0</v>
      </c>
      <c r="AV86" s="488" t="str">
        <f t="shared" si="22"/>
        <v>tbd</v>
      </c>
      <c r="AW86" s="487" t="str">
        <f t="shared" si="20"/>
        <v>tbd</v>
      </c>
      <c r="AX86" s="487" t="str">
        <f t="shared" si="20"/>
        <v>tbd</v>
      </c>
      <c r="AY86" s="487" t="str">
        <f t="shared" si="20"/>
        <v>tbd</v>
      </c>
      <c r="AZ86" s="487" t="str">
        <f t="shared" si="20"/>
        <v>tbd</v>
      </c>
      <c r="BA86" s="487" t="str">
        <f t="shared" si="20"/>
        <v>tbd</v>
      </c>
      <c r="BB86" s="487" t="str">
        <f t="shared" si="20"/>
        <v>tbd</v>
      </c>
      <c r="BC86" s="487" t="str">
        <f t="shared" si="20"/>
        <v>tbd</v>
      </c>
      <c r="BD86" s="487" t="str">
        <f t="shared" si="20"/>
        <v>tbd</v>
      </c>
      <c r="BE86" s="487" t="str">
        <f t="shared" si="20"/>
        <v>tbd</v>
      </c>
      <c r="BF86" s="487" t="str">
        <f t="shared" si="20"/>
        <v>tbd</v>
      </c>
      <c r="BG86" s="487" t="str">
        <f t="shared" si="20"/>
        <v/>
      </c>
      <c r="BH86" s="487" t="str">
        <f t="shared" si="20"/>
        <v/>
      </c>
      <c r="BI86" s="487" t="str">
        <f t="shared" si="20"/>
        <v/>
      </c>
      <c r="BJ86" s="487" t="str">
        <f t="shared" si="20"/>
        <v/>
      </c>
      <c r="BK86" s="489" t="str">
        <f t="shared" si="20"/>
        <v/>
      </c>
      <c r="BL86" s="488">
        <f t="shared" si="23"/>
        <v>0</v>
      </c>
      <c r="BM86" s="495">
        <f t="shared" si="21"/>
        <v>0</v>
      </c>
      <c r="BN86" s="495">
        <f t="shared" si="21"/>
        <v>0</v>
      </c>
      <c r="BO86" s="495">
        <f t="shared" si="21"/>
        <v>0</v>
      </c>
      <c r="BP86" s="495">
        <f t="shared" si="21"/>
        <v>0</v>
      </c>
      <c r="BQ86" s="495">
        <f t="shared" si="21"/>
        <v>0</v>
      </c>
      <c r="BR86" s="495">
        <f t="shared" si="21"/>
        <v>0</v>
      </c>
      <c r="BS86" s="495">
        <f t="shared" si="21"/>
        <v>0</v>
      </c>
      <c r="BT86" s="495">
        <f t="shared" si="21"/>
        <v>0</v>
      </c>
      <c r="BU86" s="495">
        <f t="shared" si="21"/>
        <v>0</v>
      </c>
      <c r="BV86" s="495">
        <f t="shared" si="21"/>
        <v>0</v>
      </c>
      <c r="BW86" s="495" t="str">
        <f t="shared" si="21"/>
        <v/>
      </c>
      <c r="BX86" s="495" t="str">
        <f t="shared" si="21"/>
        <v/>
      </c>
      <c r="BY86" s="495" t="str">
        <f t="shared" si="21"/>
        <v/>
      </c>
      <c r="BZ86" s="495" t="str">
        <f t="shared" si="21"/>
        <v/>
      </c>
      <c r="CA86" s="759" t="str">
        <f t="shared" si="21"/>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0</v>
      </c>
      <c r="AR87" s="487">
        <v>0</v>
      </c>
      <c r="AS87" s="487">
        <v>0</v>
      </c>
      <c r="AT87" s="487">
        <v>0</v>
      </c>
      <c r="AU87" s="493">
        <v>0</v>
      </c>
      <c r="AV87" s="488" t="str">
        <f t="shared" si="22"/>
        <v>tbd</v>
      </c>
      <c r="AW87" s="487" t="str">
        <f t="shared" si="22"/>
        <v>tbd</v>
      </c>
      <c r="AX87" s="487" t="str">
        <f t="shared" si="22"/>
        <v>tbd</v>
      </c>
      <c r="AY87" s="487" t="str">
        <f t="shared" si="22"/>
        <v>tbd</v>
      </c>
      <c r="AZ87" s="487" t="str">
        <f t="shared" si="22"/>
        <v>tbd</v>
      </c>
      <c r="BA87" s="487" t="str">
        <f t="shared" si="22"/>
        <v>tbd</v>
      </c>
      <c r="BB87" s="487" t="str">
        <f t="shared" si="22"/>
        <v>tbd</v>
      </c>
      <c r="BC87" s="487" t="str">
        <f t="shared" si="22"/>
        <v>tbd</v>
      </c>
      <c r="BD87" s="487" t="str">
        <f t="shared" si="22"/>
        <v>tbd</v>
      </c>
      <c r="BE87" s="487" t="str">
        <f t="shared" si="22"/>
        <v>tbd</v>
      </c>
      <c r="BF87" s="487" t="str">
        <f t="shared" si="22"/>
        <v>tbd</v>
      </c>
      <c r="BG87" s="487" t="str">
        <f t="shared" si="22"/>
        <v/>
      </c>
      <c r="BH87" s="487" t="str">
        <f t="shared" si="22"/>
        <v/>
      </c>
      <c r="BI87" s="487" t="str">
        <f t="shared" si="22"/>
        <v/>
      </c>
      <c r="BJ87" s="487" t="str">
        <f t="shared" si="22"/>
        <v/>
      </c>
      <c r="BK87" s="489" t="str">
        <f t="shared" si="22"/>
        <v/>
      </c>
      <c r="BL87" s="488">
        <f t="shared" si="23"/>
        <v>0</v>
      </c>
      <c r="BM87" s="495">
        <f t="shared" si="23"/>
        <v>0</v>
      </c>
      <c r="BN87" s="495">
        <f t="shared" si="23"/>
        <v>0</v>
      </c>
      <c r="BO87" s="495">
        <f t="shared" si="23"/>
        <v>0</v>
      </c>
      <c r="BP87" s="495">
        <f t="shared" si="23"/>
        <v>0</v>
      </c>
      <c r="BQ87" s="495">
        <f t="shared" si="23"/>
        <v>0</v>
      </c>
      <c r="BR87" s="495">
        <f t="shared" si="23"/>
        <v>0</v>
      </c>
      <c r="BS87" s="495">
        <f t="shared" si="23"/>
        <v>0</v>
      </c>
      <c r="BT87" s="495">
        <f t="shared" si="23"/>
        <v>0</v>
      </c>
      <c r="BU87" s="495">
        <f t="shared" si="23"/>
        <v>0</v>
      </c>
      <c r="BV87" s="495">
        <f t="shared" si="23"/>
        <v>0</v>
      </c>
      <c r="BW87" s="495" t="str">
        <f t="shared" si="23"/>
        <v/>
      </c>
      <c r="BX87" s="495" t="str">
        <f t="shared" si="23"/>
        <v/>
      </c>
      <c r="BY87" s="495" t="str">
        <f t="shared" si="23"/>
        <v/>
      </c>
      <c r="BZ87" s="495" t="str">
        <f t="shared" si="23"/>
        <v/>
      </c>
      <c r="CA87" s="759" t="str">
        <f t="shared" si="23"/>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0</v>
      </c>
      <c r="AR88" s="487">
        <v>0</v>
      </c>
      <c r="AS88" s="487">
        <v>0</v>
      </c>
      <c r="AT88" s="487">
        <v>0</v>
      </c>
      <c r="AU88" s="493">
        <v>0</v>
      </c>
      <c r="AV88" s="488" t="str">
        <f t="shared" si="22"/>
        <v>tbd</v>
      </c>
      <c r="AW88" s="487" t="str">
        <f t="shared" si="22"/>
        <v>tbd</v>
      </c>
      <c r="AX88" s="487" t="str">
        <f t="shared" si="22"/>
        <v>tbd</v>
      </c>
      <c r="AY88" s="487" t="str">
        <f t="shared" si="22"/>
        <v>tbd</v>
      </c>
      <c r="AZ88" s="487" t="str">
        <f t="shared" si="22"/>
        <v>tbd</v>
      </c>
      <c r="BA88" s="487" t="str">
        <f t="shared" si="22"/>
        <v>tbd</v>
      </c>
      <c r="BB88" s="487" t="str">
        <f t="shared" si="22"/>
        <v>tbd</v>
      </c>
      <c r="BC88" s="487" t="str">
        <f t="shared" si="22"/>
        <v>tbd</v>
      </c>
      <c r="BD88" s="487" t="str">
        <f t="shared" si="22"/>
        <v>tbd</v>
      </c>
      <c r="BE88" s="487" t="str">
        <f t="shared" si="22"/>
        <v>tbd</v>
      </c>
      <c r="BF88" s="487" t="str">
        <f t="shared" si="22"/>
        <v>tbd</v>
      </c>
      <c r="BG88" s="487" t="str">
        <f t="shared" si="22"/>
        <v/>
      </c>
      <c r="BH88" s="487" t="str">
        <f t="shared" si="22"/>
        <v/>
      </c>
      <c r="BI88" s="487" t="str">
        <f t="shared" si="22"/>
        <v/>
      </c>
      <c r="BJ88" s="487" t="str">
        <f t="shared" si="22"/>
        <v/>
      </c>
      <c r="BK88" s="489" t="str">
        <f t="shared" si="22"/>
        <v/>
      </c>
      <c r="BL88" s="488">
        <f t="shared" si="23"/>
        <v>0</v>
      </c>
      <c r="BM88" s="495">
        <f t="shared" si="23"/>
        <v>0</v>
      </c>
      <c r="BN88" s="495">
        <f t="shared" si="23"/>
        <v>0</v>
      </c>
      <c r="BO88" s="495">
        <f t="shared" si="23"/>
        <v>0</v>
      </c>
      <c r="BP88" s="495">
        <f t="shared" si="23"/>
        <v>0</v>
      </c>
      <c r="BQ88" s="495">
        <f t="shared" si="23"/>
        <v>0</v>
      </c>
      <c r="BR88" s="495">
        <f t="shared" si="23"/>
        <v>0</v>
      </c>
      <c r="BS88" s="495">
        <f t="shared" si="23"/>
        <v>0</v>
      </c>
      <c r="BT88" s="495">
        <f t="shared" si="23"/>
        <v>0</v>
      </c>
      <c r="BU88" s="495">
        <f t="shared" si="23"/>
        <v>0</v>
      </c>
      <c r="BV88" s="495">
        <f t="shared" si="23"/>
        <v>0</v>
      </c>
      <c r="BW88" s="495" t="str">
        <f t="shared" si="23"/>
        <v/>
      </c>
      <c r="BX88" s="495" t="str">
        <f t="shared" si="23"/>
        <v/>
      </c>
      <c r="BY88" s="495" t="str">
        <f t="shared" si="23"/>
        <v/>
      </c>
      <c r="BZ88" s="495" t="str">
        <f t="shared" si="23"/>
        <v/>
      </c>
      <c r="CA88" s="759" t="str">
        <f t="shared" si="23"/>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0</v>
      </c>
      <c r="AR89" s="487">
        <v>0</v>
      </c>
      <c r="AS89" s="487">
        <v>0</v>
      </c>
      <c r="AT89" s="487">
        <v>0</v>
      </c>
      <c r="AU89" s="493">
        <v>0</v>
      </c>
      <c r="AV89" s="488" t="str">
        <f t="shared" si="22"/>
        <v>tbd</v>
      </c>
      <c r="AW89" s="487" t="str">
        <f t="shared" si="22"/>
        <v>tbd</v>
      </c>
      <c r="AX89" s="487" t="str">
        <f t="shared" si="22"/>
        <v>tbd</v>
      </c>
      <c r="AY89" s="487" t="str">
        <f t="shared" si="22"/>
        <v>tbd</v>
      </c>
      <c r="AZ89" s="487" t="str">
        <f t="shared" si="22"/>
        <v>tbd</v>
      </c>
      <c r="BA89" s="487" t="str">
        <f t="shared" si="22"/>
        <v>tbd</v>
      </c>
      <c r="BB89" s="487" t="str">
        <f t="shared" si="22"/>
        <v>tbd</v>
      </c>
      <c r="BC89" s="487" t="str">
        <f t="shared" si="22"/>
        <v>tbd</v>
      </c>
      <c r="BD89" s="487" t="str">
        <f t="shared" si="22"/>
        <v>tbd</v>
      </c>
      <c r="BE89" s="487" t="str">
        <f t="shared" si="22"/>
        <v>tbd</v>
      </c>
      <c r="BF89" s="487" t="str">
        <f t="shared" si="22"/>
        <v>tbd</v>
      </c>
      <c r="BG89" s="487" t="str">
        <f t="shared" si="22"/>
        <v/>
      </c>
      <c r="BH89" s="487" t="str">
        <f t="shared" si="22"/>
        <v/>
      </c>
      <c r="BI89" s="487" t="str">
        <f t="shared" si="22"/>
        <v/>
      </c>
      <c r="BJ89" s="487" t="str">
        <f t="shared" si="22"/>
        <v/>
      </c>
      <c r="BK89" s="489" t="str">
        <f t="shared" si="22"/>
        <v/>
      </c>
      <c r="BL89" s="488">
        <f t="shared" si="23"/>
        <v>0</v>
      </c>
      <c r="BM89" s="495">
        <f t="shared" si="23"/>
        <v>0</v>
      </c>
      <c r="BN89" s="495">
        <f t="shared" si="23"/>
        <v>0</v>
      </c>
      <c r="BO89" s="495">
        <f t="shared" si="23"/>
        <v>0</v>
      </c>
      <c r="BP89" s="495">
        <f t="shared" si="23"/>
        <v>0</v>
      </c>
      <c r="BQ89" s="495">
        <f t="shared" si="23"/>
        <v>0</v>
      </c>
      <c r="BR89" s="495">
        <f t="shared" si="23"/>
        <v>0</v>
      </c>
      <c r="BS89" s="495">
        <f t="shared" si="23"/>
        <v>0</v>
      </c>
      <c r="BT89" s="495">
        <f t="shared" si="23"/>
        <v>0</v>
      </c>
      <c r="BU89" s="495">
        <f t="shared" si="23"/>
        <v>0</v>
      </c>
      <c r="BV89" s="495">
        <f t="shared" si="23"/>
        <v>0</v>
      </c>
      <c r="BW89" s="495" t="str">
        <f t="shared" si="23"/>
        <v/>
      </c>
      <c r="BX89" s="495" t="str">
        <f t="shared" si="23"/>
        <v/>
      </c>
      <c r="BY89" s="495" t="str">
        <f t="shared" si="23"/>
        <v/>
      </c>
      <c r="BZ89" s="495" t="str">
        <f t="shared" si="23"/>
        <v/>
      </c>
      <c r="CA89" s="759" t="str">
        <f t="shared" si="23"/>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0</v>
      </c>
      <c r="AR90" s="487">
        <v>0</v>
      </c>
      <c r="AS90" s="487">
        <v>0</v>
      </c>
      <c r="AT90" s="487">
        <v>0</v>
      </c>
      <c r="AU90" s="493">
        <v>0</v>
      </c>
      <c r="AV90" s="488" t="str">
        <f t="shared" si="22"/>
        <v>tbd</v>
      </c>
      <c r="AW90" s="487" t="str">
        <f t="shared" si="22"/>
        <v>tbd</v>
      </c>
      <c r="AX90" s="487" t="str">
        <f t="shared" si="22"/>
        <v>tbd</v>
      </c>
      <c r="AY90" s="487" t="str">
        <f t="shared" si="22"/>
        <v>tbd</v>
      </c>
      <c r="AZ90" s="487" t="str">
        <f t="shared" si="22"/>
        <v>tbd</v>
      </c>
      <c r="BA90" s="487" t="str">
        <f t="shared" si="22"/>
        <v>tbd</v>
      </c>
      <c r="BB90" s="487" t="str">
        <f t="shared" si="22"/>
        <v>tbd</v>
      </c>
      <c r="BC90" s="487" t="str">
        <f t="shared" si="22"/>
        <v>tbd</v>
      </c>
      <c r="BD90" s="487" t="str">
        <f t="shared" si="22"/>
        <v>tbd</v>
      </c>
      <c r="BE90" s="487" t="str">
        <f t="shared" si="22"/>
        <v>tbd</v>
      </c>
      <c r="BF90" s="487" t="str">
        <f t="shared" si="22"/>
        <v>tbd</v>
      </c>
      <c r="BG90" s="487" t="str">
        <f t="shared" si="22"/>
        <v/>
      </c>
      <c r="BH90" s="487" t="str">
        <f t="shared" si="22"/>
        <v/>
      </c>
      <c r="BI90" s="487" t="str">
        <f t="shared" si="22"/>
        <v/>
      </c>
      <c r="BJ90" s="487" t="str">
        <f t="shared" si="22"/>
        <v/>
      </c>
      <c r="BK90" s="489" t="str">
        <f t="shared" si="22"/>
        <v/>
      </c>
      <c r="BL90" s="488">
        <f t="shared" si="23"/>
        <v>0</v>
      </c>
      <c r="BM90" s="495">
        <f t="shared" si="23"/>
        <v>0</v>
      </c>
      <c r="BN90" s="495">
        <f t="shared" si="23"/>
        <v>0</v>
      </c>
      <c r="BO90" s="495">
        <f t="shared" si="23"/>
        <v>0</v>
      </c>
      <c r="BP90" s="495">
        <f t="shared" si="23"/>
        <v>0</v>
      </c>
      <c r="BQ90" s="495">
        <f t="shared" si="23"/>
        <v>0</v>
      </c>
      <c r="BR90" s="495">
        <f t="shared" si="23"/>
        <v>0</v>
      </c>
      <c r="BS90" s="495">
        <f t="shared" si="23"/>
        <v>0</v>
      </c>
      <c r="BT90" s="495">
        <f t="shared" si="23"/>
        <v>0</v>
      </c>
      <c r="BU90" s="495">
        <f t="shared" si="23"/>
        <v>0</v>
      </c>
      <c r="BV90" s="495">
        <f t="shared" si="23"/>
        <v>0</v>
      </c>
      <c r="BW90" s="495" t="str">
        <f t="shared" si="23"/>
        <v/>
      </c>
      <c r="BX90" s="495" t="str">
        <f t="shared" si="23"/>
        <v/>
      </c>
      <c r="BY90" s="495" t="str">
        <f t="shared" si="23"/>
        <v/>
      </c>
      <c r="BZ90" s="495" t="str">
        <f t="shared" si="23"/>
        <v/>
      </c>
      <c r="CA90" s="759" t="str">
        <f t="shared" si="23"/>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0</v>
      </c>
      <c r="AR91" s="487">
        <v>0</v>
      </c>
      <c r="AS91" s="487">
        <v>0</v>
      </c>
      <c r="AT91" s="487">
        <v>0</v>
      </c>
      <c r="AU91" s="493">
        <v>0</v>
      </c>
      <c r="AV91" s="488" t="str">
        <f t="shared" si="22"/>
        <v>tbd</v>
      </c>
      <c r="AW91" s="487" t="str">
        <f t="shared" si="22"/>
        <v>tbd</v>
      </c>
      <c r="AX91" s="487" t="str">
        <f t="shared" si="22"/>
        <v>tbd</v>
      </c>
      <c r="AY91" s="487" t="str">
        <f t="shared" si="22"/>
        <v>tbd</v>
      </c>
      <c r="AZ91" s="487" t="str">
        <f t="shared" si="22"/>
        <v>tbd</v>
      </c>
      <c r="BA91" s="487" t="str">
        <f t="shared" si="22"/>
        <v>tbd</v>
      </c>
      <c r="BB91" s="487" t="str">
        <f t="shared" si="22"/>
        <v>tbd</v>
      </c>
      <c r="BC91" s="487" t="str">
        <f t="shared" si="22"/>
        <v>tbd</v>
      </c>
      <c r="BD91" s="487" t="str">
        <f t="shared" si="22"/>
        <v>tbd</v>
      </c>
      <c r="BE91" s="487" t="str">
        <f t="shared" si="22"/>
        <v>tbd</v>
      </c>
      <c r="BF91" s="487" t="str">
        <f t="shared" si="22"/>
        <v>tbd</v>
      </c>
      <c r="BG91" s="487" t="str">
        <f t="shared" si="22"/>
        <v/>
      </c>
      <c r="BH91" s="487" t="str">
        <f t="shared" si="22"/>
        <v/>
      </c>
      <c r="BI91" s="487" t="str">
        <f t="shared" si="22"/>
        <v/>
      </c>
      <c r="BJ91" s="487" t="str">
        <f t="shared" si="22"/>
        <v/>
      </c>
      <c r="BK91" s="489" t="str">
        <f t="shared" si="22"/>
        <v/>
      </c>
      <c r="BL91" s="488">
        <f t="shared" si="23"/>
        <v>0</v>
      </c>
      <c r="BM91" s="495">
        <f t="shared" si="23"/>
        <v>0</v>
      </c>
      <c r="BN91" s="495">
        <f t="shared" si="23"/>
        <v>0</v>
      </c>
      <c r="BO91" s="495">
        <f t="shared" si="23"/>
        <v>0</v>
      </c>
      <c r="BP91" s="495">
        <f t="shared" si="23"/>
        <v>0</v>
      </c>
      <c r="BQ91" s="495">
        <f t="shared" si="23"/>
        <v>0</v>
      </c>
      <c r="BR91" s="495">
        <f t="shared" si="23"/>
        <v>0</v>
      </c>
      <c r="BS91" s="495">
        <f t="shared" si="23"/>
        <v>0</v>
      </c>
      <c r="BT91" s="495">
        <f t="shared" si="23"/>
        <v>0</v>
      </c>
      <c r="BU91" s="495">
        <f t="shared" si="23"/>
        <v>0</v>
      </c>
      <c r="BV91" s="495">
        <f t="shared" si="23"/>
        <v>0</v>
      </c>
      <c r="BW91" s="495" t="str">
        <f t="shared" si="23"/>
        <v/>
      </c>
      <c r="BX91" s="495" t="str">
        <f t="shared" si="23"/>
        <v/>
      </c>
      <c r="BY91" s="495" t="str">
        <f t="shared" si="23"/>
        <v/>
      </c>
      <c r="BZ91" s="495" t="str">
        <f t="shared" si="23"/>
        <v/>
      </c>
      <c r="CA91" s="759" t="str">
        <f t="shared" si="23"/>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0</v>
      </c>
      <c r="AR92" s="487">
        <v>0</v>
      </c>
      <c r="AS92" s="487">
        <v>0</v>
      </c>
      <c r="AT92" s="487">
        <v>0</v>
      </c>
      <c r="AU92" s="493">
        <v>0</v>
      </c>
      <c r="AV92" s="488" t="str">
        <f t="shared" si="22"/>
        <v>tbd</v>
      </c>
      <c r="AW92" s="487" t="str">
        <f t="shared" si="22"/>
        <v>tbd</v>
      </c>
      <c r="AX92" s="487" t="str">
        <f t="shared" si="22"/>
        <v>tbd</v>
      </c>
      <c r="AY92" s="487" t="str">
        <f t="shared" si="22"/>
        <v>tbd</v>
      </c>
      <c r="AZ92" s="487" t="str">
        <f t="shared" si="22"/>
        <v>tbd</v>
      </c>
      <c r="BA92" s="487" t="str">
        <f t="shared" si="22"/>
        <v>tbd</v>
      </c>
      <c r="BB92" s="487" t="str">
        <f t="shared" si="22"/>
        <v>tbd</v>
      </c>
      <c r="BC92" s="487" t="str">
        <f t="shared" si="22"/>
        <v>tbd</v>
      </c>
      <c r="BD92" s="487" t="str">
        <f t="shared" si="22"/>
        <v>tbd</v>
      </c>
      <c r="BE92" s="487" t="str">
        <f t="shared" si="22"/>
        <v>tbd</v>
      </c>
      <c r="BF92" s="487" t="str">
        <f t="shared" si="22"/>
        <v>tbd</v>
      </c>
      <c r="BG92" s="487" t="str">
        <f t="shared" si="22"/>
        <v/>
      </c>
      <c r="BH92" s="487" t="str">
        <f t="shared" si="22"/>
        <v/>
      </c>
      <c r="BI92" s="487" t="str">
        <f t="shared" si="22"/>
        <v/>
      </c>
      <c r="BJ92" s="487" t="str">
        <f t="shared" si="22"/>
        <v/>
      </c>
      <c r="BK92" s="489" t="str">
        <f t="shared" si="22"/>
        <v/>
      </c>
      <c r="BL92" s="488">
        <f t="shared" si="23"/>
        <v>0</v>
      </c>
      <c r="BM92" s="495">
        <f t="shared" si="23"/>
        <v>0</v>
      </c>
      <c r="BN92" s="495">
        <f t="shared" si="23"/>
        <v>0</v>
      </c>
      <c r="BO92" s="495">
        <f t="shared" si="23"/>
        <v>0</v>
      </c>
      <c r="BP92" s="495">
        <f t="shared" si="23"/>
        <v>0</v>
      </c>
      <c r="BQ92" s="495">
        <f t="shared" si="23"/>
        <v>0</v>
      </c>
      <c r="BR92" s="495">
        <f t="shared" si="23"/>
        <v>0</v>
      </c>
      <c r="BS92" s="495">
        <f t="shared" si="23"/>
        <v>0</v>
      </c>
      <c r="BT92" s="495">
        <f t="shared" si="23"/>
        <v>0</v>
      </c>
      <c r="BU92" s="495">
        <f t="shared" si="23"/>
        <v>0</v>
      </c>
      <c r="BV92" s="495">
        <f t="shared" si="23"/>
        <v>0</v>
      </c>
      <c r="BW92" s="495" t="str">
        <f t="shared" si="23"/>
        <v/>
      </c>
      <c r="BX92" s="495" t="str">
        <f t="shared" si="23"/>
        <v/>
      </c>
      <c r="BY92" s="495" t="str">
        <f t="shared" si="23"/>
        <v/>
      </c>
      <c r="BZ92" s="495" t="str">
        <f t="shared" si="23"/>
        <v/>
      </c>
      <c r="CA92" s="759" t="str">
        <f t="shared" si="23"/>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0</v>
      </c>
      <c r="AR93" s="487">
        <v>0</v>
      </c>
      <c r="AS93" s="487">
        <v>0</v>
      </c>
      <c r="AT93" s="487">
        <v>0</v>
      </c>
      <c r="AU93" s="493">
        <v>0</v>
      </c>
      <c r="AV93" s="488" t="str">
        <f t="shared" si="22"/>
        <v>tbd</v>
      </c>
      <c r="AW93" s="487" t="str">
        <f t="shared" si="22"/>
        <v>tbd</v>
      </c>
      <c r="AX93" s="487" t="str">
        <f t="shared" si="22"/>
        <v>tbd</v>
      </c>
      <c r="AY93" s="487" t="str">
        <f t="shared" si="22"/>
        <v>tbd</v>
      </c>
      <c r="AZ93" s="487" t="str">
        <f t="shared" si="22"/>
        <v>tbd</v>
      </c>
      <c r="BA93" s="487" t="str">
        <f t="shared" si="22"/>
        <v>tbd</v>
      </c>
      <c r="BB93" s="487" t="str">
        <f t="shared" si="22"/>
        <v>tbd</v>
      </c>
      <c r="BC93" s="487" t="str">
        <f t="shared" si="22"/>
        <v>tbd</v>
      </c>
      <c r="BD93" s="487" t="str">
        <f t="shared" si="22"/>
        <v>tbd</v>
      </c>
      <c r="BE93" s="487" t="str">
        <f t="shared" si="22"/>
        <v>tbd</v>
      </c>
      <c r="BF93" s="487" t="str">
        <f t="shared" si="22"/>
        <v>tbd</v>
      </c>
      <c r="BG93" s="487" t="str">
        <f t="shared" si="22"/>
        <v/>
      </c>
      <c r="BH93" s="487" t="str">
        <f t="shared" si="22"/>
        <v/>
      </c>
      <c r="BI93" s="487" t="str">
        <f t="shared" si="22"/>
        <v/>
      </c>
      <c r="BJ93" s="487" t="str">
        <f t="shared" si="22"/>
        <v/>
      </c>
      <c r="BK93" s="489" t="str">
        <f t="shared" si="22"/>
        <v/>
      </c>
      <c r="BL93" s="488">
        <f t="shared" si="23"/>
        <v>0</v>
      </c>
      <c r="BM93" s="495">
        <f t="shared" si="23"/>
        <v>0</v>
      </c>
      <c r="BN93" s="495">
        <f t="shared" si="23"/>
        <v>0</v>
      </c>
      <c r="BO93" s="495">
        <f t="shared" si="23"/>
        <v>0</v>
      </c>
      <c r="BP93" s="495">
        <f t="shared" si="23"/>
        <v>0</v>
      </c>
      <c r="BQ93" s="495">
        <f t="shared" si="23"/>
        <v>0</v>
      </c>
      <c r="BR93" s="495">
        <f t="shared" si="23"/>
        <v>0</v>
      </c>
      <c r="BS93" s="495">
        <f t="shared" si="23"/>
        <v>0</v>
      </c>
      <c r="BT93" s="495">
        <f t="shared" si="23"/>
        <v>0</v>
      </c>
      <c r="BU93" s="495">
        <f t="shared" si="23"/>
        <v>0</v>
      </c>
      <c r="BV93" s="495">
        <f t="shared" si="23"/>
        <v>0</v>
      </c>
      <c r="BW93" s="495" t="str">
        <f t="shared" si="23"/>
        <v/>
      </c>
      <c r="BX93" s="495" t="str">
        <f t="shared" si="23"/>
        <v/>
      </c>
      <c r="BY93" s="495" t="str">
        <f t="shared" si="23"/>
        <v/>
      </c>
      <c r="BZ93" s="495" t="str">
        <f t="shared" si="23"/>
        <v/>
      </c>
      <c r="CA93" s="759" t="str">
        <f t="shared" si="23"/>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0</v>
      </c>
      <c r="AR94" s="487">
        <v>0</v>
      </c>
      <c r="AS94" s="487">
        <v>0</v>
      </c>
      <c r="AT94" s="487">
        <v>0</v>
      </c>
      <c r="AU94" s="493">
        <v>0</v>
      </c>
      <c r="AV94" s="488" t="str">
        <f t="shared" si="22"/>
        <v>tbd</v>
      </c>
      <c r="AW94" s="487" t="str">
        <f t="shared" si="22"/>
        <v>tbd</v>
      </c>
      <c r="AX94" s="487" t="str">
        <f t="shared" si="22"/>
        <v>tbd</v>
      </c>
      <c r="AY94" s="487" t="str">
        <f t="shared" si="22"/>
        <v>tbd</v>
      </c>
      <c r="AZ94" s="487" t="str">
        <f t="shared" si="22"/>
        <v>tbd</v>
      </c>
      <c r="BA94" s="487" t="str">
        <f t="shared" si="22"/>
        <v>tbd</v>
      </c>
      <c r="BB94" s="487" t="str">
        <f t="shared" si="22"/>
        <v>tbd</v>
      </c>
      <c r="BC94" s="487" t="str">
        <f t="shared" si="22"/>
        <v>tbd</v>
      </c>
      <c r="BD94" s="487" t="str">
        <f t="shared" si="22"/>
        <v>tbd</v>
      </c>
      <c r="BE94" s="487" t="str">
        <f t="shared" si="22"/>
        <v>tbd</v>
      </c>
      <c r="BF94" s="487" t="str">
        <f t="shared" si="22"/>
        <v>tbd</v>
      </c>
      <c r="BG94" s="487" t="str">
        <f t="shared" si="22"/>
        <v/>
      </c>
      <c r="BH94" s="487" t="str">
        <f t="shared" si="22"/>
        <v/>
      </c>
      <c r="BI94" s="487" t="str">
        <f t="shared" si="22"/>
        <v/>
      </c>
      <c r="BJ94" s="487" t="str">
        <f t="shared" si="22"/>
        <v/>
      </c>
      <c r="BK94" s="489" t="str">
        <f t="shared" si="22"/>
        <v/>
      </c>
      <c r="BL94" s="488">
        <f t="shared" si="23"/>
        <v>0</v>
      </c>
      <c r="BM94" s="495">
        <f t="shared" si="23"/>
        <v>0</v>
      </c>
      <c r="BN94" s="495">
        <f t="shared" si="23"/>
        <v>0</v>
      </c>
      <c r="BO94" s="495">
        <f t="shared" si="23"/>
        <v>0</v>
      </c>
      <c r="BP94" s="495">
        <f t="shared" si="23"/>
        <v>0</v>
      </c>
      <c r="BQ94" s="495">
        <f t="shared" si="23"/>
        <v>0</v>
      </c>
      <c r="BR94" s="495">
        <f t="shared" si="23"/>
        <v>0</v>
      </c>
      <c r="BS94" s="495">
        <f t="shared" si="23"/>
        <v>0</v>
      </c>
      <c r="BT94" s="495">
        <f t="shared" si="23"/>
        <v>0</v>
      </c>
      <c r="BU94" s="495">
        <f t="shared" si="23"/>
        <v>0</v>
      </c>
      <c r="BV94" s="495">
        <f t="shared" si="23"/>
        <v>0</v>
      </c>
      <c r="BW94" s="495" t="str">
        <f t="shared" si="23"/>
        <v/>
      </c>
      <c r="BX94" s="495" t="str">
        <f t="shared" si="23"/>
        <v/>
      </c>
      <c r="BY94" s="495" t="str">
        <f t="shared" si="23"/>
        <v/>
      </c>
      <c r="BZ94" s="495" t="str">
        <f t="shared" si="23"/>
        <v/>
      </c>
      <c r="CA94" s="759" t="str">
        <f t="shared" si="23"/>
        <v/>
      </c>
    </row>
    <row r="95" spans="1:79" s="121" customFormat="1" ht="19.899999999999999" customHeight="1" x14ac:dyDescent="0.25">
      <c r="A95" s="9" t="s">
        <v>1497</v>
      </c>
      <c r="B95" s="7" t="s">
        <v>1498</v>
      </c>
      <c r="C95" s="2" t="s">
        <v>1499</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0</v>
      </c>
      <c r="AR95" s="487">
        <v>0</v>
      </c>
      <c r="AS95" s="487">
        <v>0</v>
      </c>
      <c r="AT95" s="487">
        <v>0</v>
      </c>
      <c r="AU95" s="493">
        <v>0</v>
      </c>
      <c r="AV95" s="488" t="str">
        <f t="shared" si="22"/>
        <v>tbd</v>
      </c>
      <c r="AW95" s="487" t="str">
        <f t="shared" si="22"/>
        <v>tbd</v>
      </c>
      <c r="AX95" s="487" t="str">
        <f t="shared" si="22"/>
        <v>tbd</v>
      </c>
      <c r="AY95" s="487" t="str">
        <f t="shared" si="22"/>
        <v>tbd</v>
      </c>
      <c r="AZ95" s="487" t="str">
        <f t="shared" si="22"/>
        <v>tbd</v>
      </c>
      <c r="BA95" s="487" t="str">
        <f t="shared" si="22"/>
        <v>tbd</v>
      </c>
      <c r="BB95" s="487" t="str">
        <f t="shared" si="22"/>
        <v>tbd</v>
      </c>
      <c r="BC95" s="487" t="str">
        <f t="shared" si="22"/>
        <v>tbd</v>
      </c>
      <c r="BD95" s="487" t="str">
        <f t="shared" si="22"/>
        <v>tbd</v>
      </c>
      <c r="BE95" s="487" t="str">
        <f t="shared" si="22"/>
        <v>tbd</v>
      </c>
      <c r="BF95" s="487" t="str">
        <f t="shared" si="22"/>
        <v>tbd</v>
      </c>
      <c r="BG95" s="487" t="str">
        <f t="shared" si="22"/>
        <v/>
      </c>
      <c r="BH95" s="487" t="str">
        <f t="shared" si="22"/>
        <v/>
      </c>
      <c r="BI95" s="487" t="str">
        <f t="shared" si="22"/>
        <v/>
      </c>
      <c r="BJ95" s="487" t="str">
        <f t="shared" si="22"/>
        <v/>
      </c>
      <c r="BK95" s="489" t="str">
        <f t="shared" si="22"/>
        <v/>
      </c>
      <c r="BL95" s="488">
        <f t="shared" si="23"/>
        <v>0</v>
      </c>
      <c r="BM95" s="495">
        <f t="shared" si="23"/>
        <v>0</v>
      </c>
      <c r="BN95" s="495">
        <f t="shared" si="23"/>
        <v>0</v>
      </c>
      <c r="BO95" s="495">
        <f t="shared" si="23"/>
        <v>0</v>
      </c>
      <c r="BP95" s="495">
        <f t="shared" si="23"/>
        <v>0</v>
      </c>
      <c r="BQ95" s="495">
        <f t="shared" si="23"/>
        <v>0</v>
      </c>
      <c r="BR95" s="495">
        <f t="shared" si="23"/>
        <v>0</v>
      </c>
      <c r="BS95" s="495">
        <f t="shared" si="23"/>
        <v>0</v>
      </c>
      <c r="BT95" s="495">
        <f t="shared" si="23"/>
        <v>0</v>
      </c>
      <c r="BU95" s="495">
        <f t="shared" si="23"/>
        <v>0</v>
      </c>
      <c r="BV95" s="495">
        <f t="shared" si="23"/>
        <v>0</v>
      </c>
      <c r="BW95" s="495" t="str">
        <f t="shared" si="23"/>
        <v/>
      </c>
      <c r="BX95" s="495" t="str">
        <f t="shared" si="23"/>
        <v/>
      </c>
      <c r="BY95" s="495" t="str">
        <f t="shared" si="23"/>
        <v/>
      </c>
      <c r="BZ95" s="495" t="str">
        <f t="shared" si="23"/>
        <v/>
      </c>
      <c r="CA95" s="759" t="str">
        <f t="shared" si="23"/>
        <v/>
      </c>
    </row>
    <row r="96" spans="1:79" s="121" customFormat="1" ht="19.899999999999999" customHeight="1" thickBot="1" x14ac:dyDescent="0.3">
      <c r="A96" s="9" t="s">
        <v>1500</v>
      </c>
      <c r="B96" s="7" t="s">
        <v>1501</v>
      </c>
      <c r="C96" s="2" t="s">
        <v>1502</v>
      </c>
      <c r="D96" s="4" t="s">
        <v>1167</v>
      </c>
      <c r="E96" s="18"/>
      <c r="F96" s="19"/>
      <c r="G96" s="19"/>
      <c r="H96" s="4"/>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0</v>
      </c>
      <c r="AR96" s="487">
        <v>0</v>
      </c>
      <c r="AS96" s="487">
        <v>0</v>
      </c>
      <c r="AT96" s="487">
        <v>0</v>
      </c>
      <c r="AU96" s="493">
        <v>0</v>
      </c>
      <c r="AV96" s="488" t="str">
        <f t="shared" si="22"/>
        <v>tbd</v>
      </c>
      <c r="AW96" s="487" t="str">
        <f t="shared" si="22"/>
        <v>tbd</v>
      </c>
      <c r="AX96" s="487" t="str">
        <f t="shared" si="22"/>
        <v>tbd</v>
      </c>
      <c r="AY96" s="487" t="str">
        <f t="shared" si="22"/>
        <v>tbd</v>
      </c>
      <c r="AZ96" s="487" t="str">
        <f t="shared" si="22"/>
        <v>tbd</v>
      </c>
      <c r="BA96" s="487" t="str">
        <f t="shared" si="22"/>
        <v>tbd</v>
      </c>
      <c r="BB96" s="487" t="str">
        <f t="shared" si="22"/>
        <v>tbd</v>
      </c>
      <c r="BC96" s="487" t="str">
        <f t="shared" si="22"/>
        <v>tbd</v>
      </c>
      <c r="BD96" s="487" t="str">
        <f t="shared" si="22"/>
        <v>tbd</v>
      </c>
      <c r="BE96" s="487" t="str">
        <f t="shared" si="22"/>
        <v>tbd</v>
      </c>
      <c r="BF96" s="487" t="str">
        <f t="shared" si="22"/>
        <v>tbd</v>
      </c>
      <c r="BG96" s="487" t="str">
        <f t="shared" si="22"/>
        <v/>
      </c>
      <c r="BH96" s="487" t="str">
        <f t="shared" si="22"/>
        <v/>
      </c>
      <c r="BI96" s="487" t="str">
        <f t="shared" si="22"/>
        <v/>
      </c>
      <c r="BJ96" s="487" t="str">
        <f t="shared" si="22"/>
        <v/>
      </c>
      <c r="BK96" s="489" t="str">
        <f t="shared" si="22"/>
        <v/>
      </c>
      <c r="BL96" s="488">
        <f t="shared" si="23"/>
        <v>0</v>
      </c>
      <c r="BM96" s="495">
        <f t="shared" si="23"/>
        <v>0</v>
      </c>
      <c r="BN96" s="495">
        <f t="shared" si="23"/>
        <v>0</v>
      </c>
      <c r="BO96" s="495">
        <f t="shared" si="23"/>
        <v>0</v>
      </c>
      <c r="BP96" s="495">
        <f t="shared" si="23"/>
        <v>0</v>
      </c>
      <c r="BQ96" s="495">
        <f t="shared" si="23"/>
        <v>0</v>
      </c>
      <c r="BR96" s="495">
        <f t="shared" si="23"/>
        <v>0</v>
      </c>
      <c r="BS96" s="495">
        <f t="shared" si="23"/>
        <v>0</v>
      </c>
      <c r="BT96" s="495">
        <f t="shared" si="23"/>
        <v>0</v>
      </c>
      <c r="BU96" s="495">
        <f t="shared" si="23"/>
        <v>0</v>
      </c>
      <c r="BV96" s="495">
        <f t="shared" si="23"/>
        <v>0</v>
      </c>
      <c r="BW96" s="495" t="str">
        <f t="shared" si="23"/>
        <v/>
      </c>
      <c r="BX96" s="495" t="str">
        <f t="shared" si="23"/>
        <v/>
      </c>
      <c r="BY96" s="495" t="str">
        <f t="shared" si="23"/>
        <v/>
      </c>
      <c r="BZ96" s="495" t="str">
        <f t="shared" si="23"/>
        <v/>
      </c>
      <c r="CA96" s="759" t="str">
        <f t="shared" si="23"/>
        <v/>
      </c>
    </row>
    <row r="97" spans="1:79" s="121" customFormat="1" ht="19.899999999999999" hidden="1" customHeight="1" x14ac:dyDescent="0.25">
      <c r="A97" s="9"/>
      <c r="B97" s="7"/>
      <c r="C97" s="2"/>
      <c r="D97" s="4"/>
      <c r="E97" s="18"/>
      <c r="F97" s="19"/>
      <c r="G97" s="19"/>
      <c r="H97" s="4"/>
      <c r="I97" s="15"/>
      <c r="J97" s="47"/>
      <c r="K97" s="1387"/>
      <c r="L97" s="1388"/>
      <c r="M97" s="1389"/>
      <c r="N97" s="40"/>
      <c r="O97" s="41"/>
      <c r="P97" s="41"/>
      <c r="Q97" s="41"/>
      <c r="R97" s="41"/>
      <c r="S97" s="41"/>
      <c r="T97" s="42"/>
      <c r="U97" s="49"/>
      <c r="V97" s="1393"/>
      <c r="W97" s="1394"/>
      <c r="X97" s="56"/>
      <c r="Y97" s="56"/>
      <c r="Z97" s="57"/>
      <c r="AA97" s="68"/>
      <c r="AB97" s="57"/>
      <c r="AC97" s="58"/>
      <c r="AD97" s="56"/>
      <c r="AE97" s="65"/>
      <c r="AF97" s="488">
        <f t="shared" ref="AF97:AU103" si="24">AF96</f>
        <v>-1</v>
      </c>
      <c r="AG97" s="487">
        <f t="shared" si="24"/>
        <v>-1</v>
      </c>
      <c r="AH97" s="487">
        <f t="shared" si="24"/>
        <v>-1</v>
      </c>
      <c r="AI97" s="487">
        <f t="shared" si="24"/>
        <v>-1</v>
      </c>
      <c r="AJ97" s="487">
        <f t="shared" si="24"/>
        <v>-1</v>
      </c>
      <c r="AK97" s="487">
        <f t="shared" si="24"/>
        <v>-1</v>
      </c>
      <c r="AL97" s="487">
        <f t="shared" si="24"/>
        <v>-1</v>
      </c>
      <c r="AM97" s="487">
        <f t="shared" si="24"/>
        <v>-1</v>
      </c>
      <c r="AN97" s="487">
        <f t="shared" ref="AN97:AU102" si="25">AN96</f>
        <v>-1</v>
      </c>
      <c r="AO97" s="487">
        <f t="shared" si="25"/>
        <v>-1</v>
      </c>
      <c r="AP97" s="487">
        <f t="shared" si="25"/>
        <v>-1</v>
      </c>
      <c r="AQ97" s="487">
        <f t="shared" si="25"/>
        <v>0</v>
      </c>
      <c r="AR97" s="487">
        <f t="shared" si="25"/>
        <v>0</v>
      </c>
      <c r="AS97" s="487">
        <f t="shared" si="25"/>
        <v>0</v>
      </c>
      <c r="AT97" s="487">
        <f t="shared" si="25"/>
        <v>0</v>
      </c>
      <c r="AU97" s="493">
        <f t="shared" si="25"/>
        <v>0</v>
      </c>
      <c r="AV97" s="488">
        <f t="shared" si="22"/>
        <v>0</v>
      </c>
      <c r="AW97" s="487">
        <f t="shared" si="22"/>
        <v>0</v>
      </c>
      <c r="AX97" s="487">
        <f t="shared" si="22"/>
        <v>0</v>
      </c>
      <c r="AY97" s="487">
        <f t="shared" si="22"/>
        <v>0</v>
      </c>
      <c r="AZ97" s="487">
        <f t="shared" si="22"/>
        <v>0</v>
      </c>
      <c r="BA97" s="487">
        <f t="shared" si="22"/>
        <v>0</v>
      </c>
      <c r="BB97" s="487">
        <f t="shared" si="22"/>
        <v>0</v>
      </c>
      <c r="BC97" s="487">
        <f t="shared" si="22"/>
        <v>0</v>
      </c>
      <c r="BD97" s="487">
        <f t="shared" si="22"/>
        <v>0</v>
      </c>
      <c r="BE97" s="487">
        <f t="shared" si="22"/>
        <v>0</v>
      </c>
      <c r="BF97" s="487">
        <f t="shared" si="22"/>
        <v>0</v>
      </c>
      <c r="BG97" s="487" t="str">
        <f t="shared" si="22"/>
        <v/>
      </c>
      <c r="BH97" s="487" t="str">
        <f t="shared" si="22"/>
        <v/>
      </c>
      <c r="BI97" s="487" t="str">
        <f t="shared" si="22"/>
        <v/>
      </c>
      <c r="BJ97" s="487" t="str">
        <f t="shared" si="22"/>
        <v/>
      </c>
      <c r="BK97" s="489" t="str">
        <f t="shared" si="22"/>
        <v/>
      </c>
      <c r="BL97" s="488">
        <f t="shared" si="23"/>
        <v>0</v>
      </c>
      <c r="BM97" s="495">
        <f t="shared" si="23"/>
        <v>0</v>
      </c>
      <c r="BN97" s="495">
        <f t="shared" si="23"/>
        <v>0</v>
      </c>
      <c r="BO97" s="495">
        <f t="shared" si="23"/>
        <v>0</v>
      </c>
      <c r="BP97" s="495">
        <f t="shared" si="23"/>
        <v>0</v>
      </c>
      <c r="BQ97" s="495">
        <f t="shared" si="23"/>
        <v>0</v>
      </c>
      <c r="BR97" s="495">
        <f t="shared" si="23"/>
        <v>0</v>
      </c>
      <c r="BS97" s="495">
        <f t="shared" si="23"/>
        <v>0</v>
      </c>
      <c r="BT97" s="495">
        <f t="shared" si="23"/>
        <v>0</v>
      </c>
      <c r="BU97" s="495">
        <f t="shared" si="23"/>
        <v>0</v>
      </c>
      <c r="BV97" s="495">
        <f t="shared" si="23"/>
        <v>0</v>
      </c>
      <c r="BW97" s="495" t="str">
        <f t="shared" si="23"/>
        <v/>
      </c>
      <c r="BX97" s="495" t="str">
        <f t="shared" si="23"/>
        <v/>
      </c>
      <c r="BY97" s="495" t="str">
        <f t="shared" si="23"/>
        <v/>
      </c>
      <c r="BZ97" s="495" t="str">
        <f t="shared" si="23"/>
        <v/>
      </c>
      <c r="CA97" s="759" t="str">
        <f t="shared" si="23"/>
        <v/>
      </c>
    </row>
    <row r="98" spans="1:79" s="121" customFormat="1" ht="19.899999999999999" hidden="1" customHeight="1" x14ac:dyDescent="0.25">
      <c r="A98" s="9"/>
      <c r="B98" s="7"/>
      <c r="C98" s="2"/>
      <c r="D98" s="4"/>
      <c r="E98" s="18"/>
      <c r="F98" s="19"/>
      <c r="G98" s="19"/>
      <c r="H98" s="4"/>
      <c r="I98" s="15"/>
      <c r="J98" s="47"/>
      <c r="K98" s="1387"/>
      <c r="L98" s="1388"/>
      <c r="M98" s="1389"/>
      <c r="N98" s="40"/>
      <c r="O98" s="41"/>
      <c r="P98" s="41"/>
      <c r="Q98" s="41"/>
      <c r="R98" s="41"/>
      <c r="S98" s="41"/>
      <c r="T98" s="42"/>
      <c r="U98" s="49"/>
      <c r="V98" s="1393"/>
      <c r="W98" s="1394"/>
      <c r="X98" s="56"/>
      <c r="Y98" s="56"/>
      <c r="Z98" s="57"/>
      <c r="AA98" s="68"/>
      <c r="AB98" s="57"/>
      <c r="AC98" s="58"/>
      <c r="AD98" s="56"/>
      <c r="AE98" s="65"/>
      <c r="AF98" s="488">
        <f t="shared" si="24"/>
        <v>-1</v>
      </c>
      <c r="AG98" s="487">
        <f t="shared" si="24"/>
        <v>-1</v>
      </c>
      <c r="AH98" s="487">
        <f t="shared" si="24"/>
        <v>-1</v>
      </c>
      <c r="AI98" s="487">
        <f t="shared" si="24"/>
        <v>-1</v>
      </c>
      <c r="AJ98" s="487">
        <f t="shared" si="24"/>
        <v>-1</v>
      </c>
      <c r="AK98" s="487">
        <f t="shared" si="24"/>
        <v>-1</v>
      </c>
      <c r="AL98" s="487">
        <f t="shared" si="24"/>
        <v>-1</v>
      </c>
      <c r="AM98" s="487">
        <f t="shared" si="24"/>
        <v>-1</v>
      </c>
      <c r="AN98" s="487">
        <f t="shared" si="25"/>
        <v>-1</v>
      </c>
      <c r="AO98" s="487">
        <f t="shared" si="25"/>
        <v>-1</v>
      </c>
      <c r="AP98" s="487">
        <f t="shared" si="25"/>
        <v>-1</v>
      </c>
      <c r="AQ98" s="487">
        <f t="shared" si="25"/>
        <v>0</v>
      </c>
      <c r="AR98" s="487">
        <f t="shared" si="25"/>
        <v>0</v>
      </c>
      <c r="AS98" s="487">
        <f t="shared" si="25"/>
        <v>0</v>
      </c>
      <c r="AT98" s="487">
        <f t="shared" si="25"/>
        <v>0</v>
      </c>
      <c r="AU98" s="493">
        <f t="shared" si="25"/>
        <v>0</v>
      </c>
      <c r="AV98" s="488">
        <f t="shared" si="22"/>
        <v>0</v>
      </c>
      <c r="AW98" s="487">
        <f t="shared" si="22"/>
        <v>0</v>
      </c>
      <c r="AX98" s="487">
        <f t="shared" si="22"/>
        <v>0</v>
      </c>
      <c r="AY98" s="487">
        <f t="shared" si="22"/>
        <v>0</v>
      </c>
      <c r="AZ98" s="487">
        <f t="shared" si="22"/>
        <v>0</v>
      </c>
      <c r="BA98" s="487">
        <f t="shared" si="22"/>
        <v>0</v>
      </c>
      <c r="BB98" s="487">
        <f t="shared" si="22"/>
        <v>0</v>
      </c>
      <c r="BC98" s="487">
        <f t="shared" si="22"/>
        <v>0</v>
      </c>
      <c r="BD98" s="487">
        <f t="shared" si="22"/>
        <v>0</v>
      </c>
      <c r="BE98" s="487">
        <f t="shared" si="22"/>
        <v>0</v>
      </c>
      <c r="BF98" s="487">
        <f t="shared" si="22"/>
        <v>0</v>
      </c>
      <c r="BG98" s="487" t="str">
        <f t="shared" si="22"/>
        <v/>
      </c>
      <c r="BH98" s="487" t="str">
        <f t="shared" si="22"/>
        <v/>
      </c>
      <c r="BI98" s="487" t="str">
        <f t="shared" si="22"/>
        <v/>
      </c>
      <c r="BJ98" s="487" t="str">
        <f t="shared" si="22"/>
        <v/>
      </c>
      <c r="BK98" s="489" t="str">
        <f t="shared" si="22"/>
        <v/>
      </c>
      <c r="BL98" s="488">
        <f t="shared" si="23"/>
        <v>0</v>
      </c>
      <c r="BM98" s="495">
        <f t="shared" si="23"/>
        <v>0</v>
      </c>
      <c r="BN98" s="495">
        <f t="shared" si="23"/>
        <v>0</v>
      </c>
      <c r="BO98" s="495">
        <f t="shared" si="23"/>
        <v>0</v>
      </c>
      <c r="BP98" s="495">
        <f t="shared" si="23"/>
        <v>0</v>
      </c>
      <c r="BQ98" s="495">
        <f t="shared" si="23"/>
        <v>0</v>
      </c>
      <c r="BR98" s="495">
        <f t="shared" si="23"/>
        <v>0</v>
      </c>
      <c r="BS98" s="495">
        <f t="shared" si="23"/>
        <v>0</v>
      </c>
      <c r="BT98" s="495">
        <f t="shared" si="23"/>
        <v>0</v>
      </c>
      <c r="BU98" s="495">
        <f t="shared" si="23"/>
        <v>0</v>
      </c>
      <c r="BV98" s="495">
        <f t="shared" si="23"/>
        <v>0</v>
      </c>
      <c r="BW98" s="495" t="str">
        <f t="shared" si="23"/>
        <v/>
      </c>
      <c r="BX98" s="495" t="str">
        <f t="shared" si="23"/>
        <v/>
      </c>
      <c r="BY98" s="495" t="str">
        <f t="shared" si="23"/>
        <v/>
      </c>
      <c r="BZ98" s="495" t="str">
        <f t="shared" si="23"/>
        <v/>
      </c>
      <c r="CA98" s="759" t="str">
        <f t="shared" si="23"/>
        <v/>
      </c>
    </row>
    <row r="99" spans="1:79" s="121" customFormat="1" ht="19.899999999999999" hidden="1" customHeight="1" x14ac:dyDescent="0.25">
      <c r="A99" s="9"/>
      <c r="B99" s="7"/>
      <c r="C99" s="2"/>
      <c r="D99" s="4"/>
      <c r="E99" s="18"/>
      <c r="F99" s="19"/>
      <c r="G99" s="19"/>
      <c r="H99" s="4"/>
      <c r="I99" s="15"/>
      <c r="J99" s="47"/>
      <c r="K99" s="1387"/>
      <c r="L99" s="1388"/>
      <c r="M99" s="1389"/>
      <c r="N99" s="40"/>
      <c r="O99" s="41"/>
      <c r="P99" s="41"/>
      <c r="Q99" s="41"/>
      <c r="R99" s="41"/>
      <c r="S99" s="41"/>
      <c r="T99" s="42"/>
      <c r="U99" s="49"/>
      <c r="V99" s="1393"/>
      <c r="W99" s="1394"/>
      <c r="X99" s="56"/>
      <c r="Y99" s="56"/>
      <c r="Z99" s="57"/>
      <c r="AA99" s="68"/>
      <c r="AB99" s="57"/>
      <c r="AC99" s="58"/>
      <c r="AD99" s="56"/>
      <c r="AE99" s="65"/>
      <c r="AF99" s="488">
        <f t="shared" si="24"/>
        <v>-1</v>
      </c>
      <c r="AG99" s="487">
        <f t="shared" si="24"/>
        <v>-1</v>
      </c>
      <c r="AH99" s="487">
        <f t="shared" si="24"/>
        <v>-1</v>
      </c>
      <c r="AI99" s="487">
        <f t="shared" si="24"/>
        <v>-1</v>
      </c>
      <c r="AJ99" s="487">
        <f t="shared" si="24"/>
        <v>-1</v>
      </c>
      <c r="AK99" s="487">
        <f t="shared" si="24"/>
        <v>-1</v>
      </c>
      <c r="AL99" s="487">
        <f t="shared" si="24"/>
        <v>-1</v>
      </c>
      <c r="AM99" s="487">
        <f t="shared" si="24"/>
        <v>-1</v>
      </c>
      <c r="AN99" s="487">
        <f t="shared" si="25"/>
        <v>-1</v>
      </c>
      <c r="AO99" s="487">
        <f t="shared" si="25"/>
        <v>-1</v>
      </c>
      <c r="AP99" s="487">
        <f t="shared" si="25"/>
        <v>-1</v>
      </c>
      <c r="AQ99" s="487">
        <f t="shared" si="25"/>
        <v>0</v>
      </c>
      <c r="AR99" s="487">
        <f t="shared" si="25"/>
        <v>0</v>
      </c>
      <c r="AS99" s="487">
        <f t="shared" si="25"/>
        <v>0</v>
      </c>
      <c r="AT99" s="487">
        <f t="shared" si="25"/>
        <v>0</v>
      </c>
      <c r="AU99" s="493">
        <f t="shared" si="25"/>
        <v>0</v>
      </c>
      <c r="AV99" s="488">
        <f t="shared" si="22"/>
        <v>0</v>
      </c>
      <c r="AW99" s="487">
        <f t="shared" si="22"/>
        <v>0</v>
      </c>
      <c r="AX99" s="487">
        <f t="shared" si="22"/>
        <v>0</v>
      </c>
      <c r="AY99" s="487">
        <f t="shared" si="22"/>
        <v>0</v>
      </c>
      <c r="AZ99" s="487">
        <f t="shared" si="22"/>
        <v>0</v>
      </c>
      <c r="BA99" s="487">
        <f t="shared" si="22"/>
        <v>0</v>
      </c>
      <c r="BB99" s="487">
        <f t="shared" si="22"/>
        <v>0</v>
      </c>
      <c r="BC99" s="487">
        <f t="shared" si="22"/>
        <v>0</v>
      </c>
      <c r="BD99" s="487">
        <f t="shared" si="22"/>
        <v>0</v>
      </c>
      <c r="BE99" s="487">
        <f t="shared" si="22"/>
        <v>0</v>
      </c>
      <c r="BF99" s="487">
        <f t="shared" si="22"/>
        <v>0</v>
      </c>
      <c r="BG99" s="487" t="str">
        <f t="shared" si="22"/>
        <v/>
      </c>
      <c r="BH99" s="487" t="str">
        <f t="shared" si="22"/>
        <v/>
      </c>
      <c r="BI99" s="487" t="str">
        <f t="shared" si="22"/>
        <v/>
      </c>
      <c r="BJ99" s="487" t="str">
        <f t="shared" si="22"/>
        <v/>
      </c>
      <c r="BK99" s="489" t="str">
        <f t="shared" si="22"/>
        <v/>
      </c>
      <c r="BL99" s="488">
        <f t="shared" si="23"/>
        <v>0</v>
      </c>
      <c r="BM99" s="495">
        <f t="shared" si="23"/>
        <v>0</v>
      </c>
      <c r="BN99" s="495">
        <f t="shared" si="23"/>
        <v>0</v>
      </c>
      <c r="BO99" s="495">
        <f t="shared" si="23"/>
        <v>0</v>
      </c>
      <c r="BP99" s="495">
        <f t="shared" si="23"/>
        <v>0</v>
      </c>
      <c r="BQ99" s="495">
        <f t="shared" si="23"/>
        <v>0</v>
      </c>
      <c r="BR99" s="495">
        <f t="shared" si="23"/>
        <v>0</v>
      </c>
      <c r="BS99" s="495">
        <f t="shared" si="23"/>
        <v>0</v>
      </c>
      <c r="BT99" s="495">
        <f t="shared" si="23"/>
        <v>0</v>
      </c>
      <c r="BU99" s="495">
        <f t="shared" si="23"/>
        <v>0</v>
      </c>
      <c r="BV99" s="495">
        <f t="shared" si="23"/>
        <v>0</v>
      </c>
      <c r="BW99" s="495" t="str">
        <f t="shared" si="23"/>
        <v/>
      </c>
      <c r="BX99" s="495" t="str">
        <f t="shared" si="23"/>
        <v/>
      </c>
      <c r="BY99" s="495" t="str">
        <f t="shared" si="23"/>
        <v/>
      </c>
      <c r="BZ99" s="495" t="str">
        <f t="shared" si="23"/>
        <v/>
      </c>
      <c r="CA99" s="759" t="str">
        <f t="shared" si="23"/>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si="24"/>
        <v>-1</v>
      </c>
      <c r="AG100" s="487">
        <f t="shared" si="24"/>
        <v>-1</v>
      </c>
      <c r="AH100" s="487">
        <f t="shared" si="24"/>
        <v>-1</v>
      </c>
      <c r="AI100" s="487">
        <f t="shared" si="24"/>
        <v>-1</v>
      </c>
      <c r="AJ100" s="487">
        <f t="shared" si="24"/>
        <v>-1</v>
      </c>
      <c r="AK100" s="487">
        <f t="shared" si="24"/>
        <v>-1</v>
      </c>
      <c r="AL100" s="487">
        <f t="shared" si="24"/>
        <v>-1</v>
      </c>
      <c r="AM100" s="487">
        <f t="shared" si="24"/>
        <v>-1</v>
      </c>
      <c r="AN100" s="487">
        <f t="shared" si="25"/>
        <v>-1</v>
      </c>
      <c r="AO100" s="487">
        <f t="shared" si="25"/>
        <v>-1</v>
      </c>
      <c r="AP100" s="487">
        <f t="shared" si="25"/>
        <v>-1</v>
      </c>
      <c r="AQ100" s="487">
        <f t="shared" si="25"/>
        <v>0</v>
      </c>
      <c r="AR100" s="487">
        <f t="shared" si="25"/>
        <v>0</v>
      </c>
      <c r="AS100" s="487">
        <f t="shared" si="25"/>
        <v>0</v>
      </c>
      <c r="AT100" s="487">
        <f t="shared" si="25"/>
        <v>0</v>
      </c>
      <c r="AU100" s="493">
        <f t="shared" si="25"/>
        <v>0</v>
      </c>
      <c r="AV100" s="488">
        <f t="shared" si="22"/>
        <v>0</v>
      </c>
      <c r="AW100" s="487">
        <f t="shared" si="22"/>
        <v>0</v>
      </c>
      <c r="AX100" s="487">
        <f t="shared" si="22"/>
        <v>0</v>
      </c>
      <c r="AY100" s="487">
        <f t="shared" si="22"/>
        <v>0</v>
      </c>
      <c r="AZ100" s="487">
        <f t="shared" si="22"/>
        <v>0</v>
      </c>
      <c r="BA100" s="487">
        <f t="shared" si="22"/>
        <v>0</v>
      </c>
      <c r="BB100" s="487">
        <f t="shared" si="22"/>
        <v>0</v>
      </c>
      <c r="BC100" s="487">
        <f t="shared" si="22"/>
        <v>0</v>
      </c>
      <c r="BD100" s="487">
        <f t="shared" si="22"/>
        <v>0</v>
      </c>
      <c r="BE100" s="487">
        <f t="shared" si="22"/>
        <v>0</v>
      </c>
      <c r="BF100" s="487">
        <f t="shared" si="22"/>
        <v>0</v>
      </c>
      <c r="BG100" s="487" t="str">
        <f t="shared" si="22"/>
        <v/>
      </c>
      <c r="BH100" s="487" t="str">
        <f t="shared" si="22"/>
        <v/>
      </c>
      <c r="BI100" s="487" t="str">
        <f t="shared" si="22"/>
        <v/>
      </c>
      <c r="BJ100" s="487" t="str">
        <f t="shared" si="22"/>
        <v/>
      </c>
      <c r="BK100" s="489" t="str">
        <f t="shared" si="22"/>
        <v/>
      </c>
      <c r="BL100" s="488">
        <f t="shared" si="23"/>
        <v>0</v>
      </c>
      <c r="BM100" s="495">
        <f t="shared" si="23"/>
        <v>0</v>
      </c>
      <c r="BN100" s="495">
        <f t="shared" si="23"/>
        <v>0</v>
      </c>
      <c r="BO100" s="495">
        <f t="shared" si="23"/>
        <v>0</v>
      </c>
      <c r="BP100" s="495">
        <f t="shared" si="23"/>
        <v>0</v>
      </c>
      <c r="BQ100" s="495">
        <f t="shared" si="23"/>
        <v>0</v>
      </c>
      <c r="BR100" s="495">
        <f t="shared" si="23"/>
        <v>0</v>
      </c>
      <c r="BS100" s="495">
        <f t="shared" si="23"/>
        <v>0</v>
      </c>
      <c r="BT100" s="495">
        <f t="shared" si="23"/>
        <v>0</v>
      </c>
      <c r="BU100" s="495">
        <f t="shared" si="23"/>
        <v>0</v>
      </c>
      <c r="BV100" s="495">
        <f t="shared" si="23"/>
        <v>0</v>
      </c>
      <c r="BW100" s="495" t="str">
        <f t="shared" si="23"/>
        <v/>
      </c>
      <c r="BX100" s="495" t="str">
        <f t="shared" si="23"/>
        <v/>
      </c>
      <c r="BY100" s="495" t="str">
        <f t="shared" si="23"/>
        <v/>
      </c>
      <c r="BZ100" s="495" t="str">
        <f t="shared" si="23"/>
        <v/>
      </c>
      <c r="CA100" s="759" t="str">
        <f t="shared" si="23"/>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4"/>
        <v>-1</v>
      </c>
      <c r="AG101" s="487">
        <f t="shared" si="24"/>
        <v>-1</v>
      </c>
      <c r="AH101" s="487">
        <f t="shared" si="24"/>
        <v>-1</v>
      </c>
      <c r="AI101" s="487">
        <f t="shared" si="24"/>
        <v>-1</v>
      </c>
      <c r="AJ101" s="487">
        <f t="shared" si="24"/>
        <v>-1</v>
      </c>
      <c r="AK101" s="487">
        <f t="shared" si="24"/>
        <v>-1</v>
      </c>
      <c r="AL101" s="487">
        <f t="shared" si="24"/>
        <v>-1</v>
      </c>
      <c r="AM101" s="487">
        <f t="shared" si="24"/>
        <v>-1</v>
      </c>
      <c r="AN101" s="487">
        <f t="shared" si="25"/>
        <v>-1</v>
      </c>
      <c r="AO101" s="487">
        <f t="shared" si="25"/>
        <v>-1</v>
      </c>
      <c r="AP101" s="487">
        <f t="shared" si="25"/>
        <v>-1</v>
      </c>
      <c r="AQ101" s="487">
        <f t="shared" si="25"/>
        <v>0</v>
      </c>
      <c r="AR101" s="487">
        <f t="shared" si="25"/>
        <v>0</v>
      </c>
      <c r="AS101" s="487">
        <f t="shared" si="25"/>
        <v>0</v>
      </c>
      <c r="AT101" s="487">
        <f t="shared" si="25"/>
        <v>0</v>
      </c>
      <c r="AU101" s="493">
        <f t="shared" si="25"/>
        <v>0</v>
      </c>
      <c r="AV101" s="488">
        <f t="shared" si="22"/>
        <v>0</v>
      </c>
      <c r="AW101" s="487">
        <f t="shared" si="22"/>
        <v>0</v>
      </c>
      <c r="AX101" s="487">
        <f t="shared" si="22"/>
        <v>0</v>
      </c>
      <c r="AY101" s="487">
        <f t="shared" si="22"/>
        <v>0</v>
      </c>
      <c r="AZ101" s="487">
        <f t="shared" si="22"/>
        <v>0</v>
      </c>
      <c r="BA101" s="487">
        <f t="shared" si="22"/>
        <v>0</v>
      </c>
      <c r="BB101" s="487">
        <f t="shared" si="22"/>
        <v>0</v>
      </c>
      <c r="BC101" s="487">
        <f t="shared" si="22"/>
        <v>0</v>
      </c>
      <c r="BD101" s="487">
        <f t="shared" si="22"/>
        <v>0</v>
      </c>
      <c r="BE101" s="487">
        <f t="shared" si="22"/>
        <v>0</v>
      </c>
      <c r="BF101" s="487">
        <f t="shared" si="22"/>
        <v>0</v>
      </c>
      <c r="BG101" s="487" t="str">
        <f t="shared" si="22"/>
        <v/>
      </c>
      <c r="BH101" s="487" t="str">
        <f t="shared" si="22"/>
        <v/>
      </c>
      <c r="BI101" s="487" t="str">
        <f t="shared" si="22"/>
        <v/>
      </c>
      <c r="BJ101" s="487" t="str">
        <f t="shared" si="22"/>
        <v/>
      </c>
      <c r="BK101" s="489" t="str">
        <f t="shared" si="22"/>
        <v/>
      </c>
      <c r="BL101" s="488">
        <f t="shared" si="23"/>
        <v>0</v>
      </c>
      <c r="BM101" s="495">
        <f t="shared" si="23"/>
        <v>0</v>
      </c>
      <c r="BN101" s="495">
        <f t="shared" si="23"/>
        <v>0</v>
      </c>
      <c r="BO101" s="495">
        <f t="shared" si="23"/>
        <v>0</v>
      </c>
      <c r="BP101" s="495">
        <f t="shared" si="23"/>
        <v>0</v>
      </c>
      <c r="BQ101" s="495">
        <f t="shared" si="23"/>
        <v>0</v>
      </c>
      <c r="BR101" s="495">
        <f t="shared" si="23"/>
        <v>0</v>
      </c>
      <c r="BS101" s="495">
        <f t="shared" si="23"/>
        <v>0</v>
      </c>
      <c r="BT101" s="495">
        <f t="shared" si="23"/>
        <v>0</v>
      </c>
      <c r="BU101" s="495">
        <f t="shared" si="23"/>
        <v>0</v>
      </c>
      <c r="BV101" s="495">
        <f t="shared" si="23"/>
        <v>0</v>
      </c>
      <c r="BW101" s="495" t="str">
        <f t="shared" si="23"/>
        <v/>
      </c>
      <c r="BX101" s="495" t="str">
        <f t="shared" si="23"/>
        <v/>
      </c>
      <c r="BY101" s="495" t="str">
        <f t="shared" si="23"/>
        <v/>
      </c>
      <c r="BZ101" s="495" t="str">
        <f t="shared" si="23"/>
        <v/>
      </c>
      <c r="CA101" s="759" t="str">
        <f t="shared" si="23"/>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4"/>
        <v>-1</v>
      </c>
      <c r="AG102" s="487">
        <f t="shared" si="24"/>
        <v>-1</v>
      </c>
      <c r="AH102" s="487">
        <f t="shared" si="24"/>
        <v>-1</v>
      </c>
      <c r="AI102" s="487">
        <f t="shared" si="24"/>
        <v>-1</v>
      </c>
      <c r="AJ102" s="487">
        <f t="shared" si="24"/>
        <v>-1</v>
      </c>
      <c r="AK102" s="487">
        <f t="shared" si="24"/>
        <v>-1</v>
      </c>
      <c r="AL102" s="487">
        <f t="shared" si="24"/>
        <v>-1</v>
      </c>
      <c r="AM102" s="487">
        <f t="shared" si="24"/>
        <v>-1</v>
      </c>
      <c r="AN102" s="487">
        <f t="shared" si="25"/>
        <v>-1</v>
      </c>
      <c r="AO102" s="487">
        <f t="shared" si="25"/>
        <v>-1</v>
      </c>
      <c r="AP102" s="487">
        <f t="shared" si="25"/>
        <v>-1</v>
      </c>
      <c r="AQ102" s="487">
        <f t="shared" si="25"/>
        <v>0</v>
      </c>
      <c r="AR102" s="487">
        <f t="shared" si="25"/>
        <v>0</v>
      </c>
      <c r="AS102" s="487">
        <f t="shared" si="25"/>
        <v>0</v>
      </c>
      <c r="AT102" s="487">
        <f t="shared" si="25"/>
        <v>0</v>
      </c>
      <c r="AU102" s="493">
        <f t="shared" si="25"/>
        <v>0</v>
      </c>
      <c r="AV102" s="488">
        <f t="shared" ref="AV102:BK107" si="26">IF(AF102,IFERROR(LEFT($V102,SEARCH(" (",$V102)-1),$V102),"")</f>
        <v>0</v>
      </c>
      <c r="AW102" s="487">
        <f t="shared" si="26"/>
        <v>0</v>
      </c>
      <c r="AX102" s="487">
        <f t="shared" si="26"/>
        <v>0</v>
      </c>
      <c r="AY102" s="487">
        <f t="shared" si="26"/>
        <v>0</v>
      </c>
      <c r="AZ102" s="487">
        <f t="shared" si="26"/>
        <v>0</v>
      </c>
      <c r="BA102" s="487">
        <f t="shared" si="26"/>
        <v>0</v>
      </c>
      <c r="BB102" s="487">
        <f t="shared" si="26"/>
        <v>0</v>
      </c>
      <c r="BC102" s="487">
        <f t="shared" si="26"/>
        <v>0</v>
      </c>
      <c r="BD102" s="487">
        <f t="shared" si="26"/>
        <v>0</v>
      </c>
      <c r="BE102" s="487">
        <f t="shared" si="26"/>
        <v>0</v>
      </c>
      <c r="BF102" s="487">
        <f t="shared" si="26"/>
        <v>0</v>
      </c>
      <c r="BG102" s="487" t="str">
        <f t="shared" si="26"/>
        <v/>
      </c>
      <c r="BH102" s="487" t="str">
        <f t="shared" si="26"/>
        <v/>
      </c>
      <c r="BI102" s="487" t="str">
        <f t="shared" si="26"/>
        <v/>
      </c>
      <c r="BJ102" s="487" t="str">
        <f t="shared" si="26"/>
        <v/>
      </c>
      <c r="BK102" s="489" t="str">
        <f t="shared" si="26"/>
        <v/>
      </c>
      <c r="BL102" s="488">
        <f t="shared" ref="BL102:CA107" si="27">IF(AF102,IFERROR(LEFT($W102,SEARCH(" (",$W102)-1),$W102),"")</f>
        <v>0</v>
      </c>
      <c r="BM102" s="495">
        <f t="shared" si="27"/>
        <v>0</v>
      </c>
      <c r="BN102" s="495">
        <f t="shared" si="27"/>
        <v>0</v>
      </c>
      <c r="BO102" s="495">
        <f t="shared" si="27"/>
        <v>0</v>
      </c>
      <c r="BP102" s="495">
        <f t="shared" si="27"/>
        <v>0</v>
      </c>
      <c r="BQ102" s="495">
        <f t="shared" si="27"/>
        <v>0</v>
      </c>
      <c r="BR102" s="495">
        <f t="shared" si="27"/>
        <v>0</v>
      </c>
      <c r="BS102" s="495">
        <f t="shared" si="27"/>
        <v>0</v>
      </c>
      <c r="BT102" s="495">
        <f t="shared" si="27"/>
        <v>0</v>
      </c>
      <c r="BU102" s="495">
        <f t="shared" si="27"/>
        <v>0</v>
      </c>
      <c r="BV102" s="495">
        <f t="shared" si="27"/>
        <v>0</v>
      </c>
      <c r="BW102" s="495" t="str">
        <f t="shared" si="27"/>
        <v/>
      </c>
      <c r="BX102" s="495" t="str">
        <f t="shared" si="27"/>
        <v/>
      </c>
      <c r="BY102" s="495" t="str">
        <f t="shared" si="27"/>
        <v/>
      </c>
      <c r="BZ102" s="495" t="str">
        <f t="shared" si="27"/>
        <v/>
      </c>
      <c r="CA102" s="759" t="str">
        <f t="shared" si="27"/>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4"/>
        <v>-1</v>
      </c>
      <c r="AG103" s="487">
        <f t="shared" si="24"/>
        <v>-1</v>
      </c>
      <c r="AH103" s="487">
        <f t="shared" si="24"/>
        <v>-1</v>
      </c>
      <c r="AI103" s="487">
        <f t="shared" si="24"/>
        <v>-1</v>
      </c>
      <c r="AJ103" s="487">
        <f t="shared" si="24"/>
        <v>-1</v>
      </c>
      <c r="AK103" s="487">
        <f t="shared" si="24"/>
        <v>-1</v>
      </c>
      <c r="AL103" s="487">
        <f t="shared" si="24"/>
        <v>-1</v>
      </c>
      <c r="AM103" s="487">
        <f t="shared" si="24"/>
        <v>-1</v>
      </c>
      <c r="AN103" s="487">
        <f t="shared" si="24"/>
        <v>-1</v>
      </c>
      <c r="AO103" s="487">
        <f t="shared" si="24"/>
        <v>-1</v>
      </c>
      <c r="AP103" s="487">
        <f t="shared" si="24"/>
        <v>-1</v>
      </c>
      <c r="AQ103" s="487">
        <f t="shared" si="24"/>
        <v>0</v>
      </c>
      <c r="AR103" s="487">
        <f t="shared" si="24"/>
        <v>0</v>
      </c>
      <c r="AS103" s="487">
        <f t="shared" si="24"/>
        <v>0</v>
      </c>
      <c r="AT103" s="487">
        <f t="shared" si="24"/>
        <v>0</v>
      </c>
      <c r="AU103" s="493">
        <f t="shared" si="24"/>
        <v>0</v>
      </c>
      <c r="AV103" s="488">
        <f t="shared" si="26"/>
        <v>0</v>
      </c>
      <c r="AW103" s="487">
        <f t="shared" si="26"/>
        <v>0</v>
      </c>
      <c r="AX103" s="487">
        <f t="shared" si="26"/>
        <v>0</v>
      </c>
      <c r="AY103" s="487">
        <f t="shared" si="26"/>
        <v>0</v>
      </c>
      <c r="AZ103" s="487">
        <f t="shared" si="26"/>
        <v>0</v>
      </c>
      <c r="BA103" s="487">
        <f t="shared" si="26"/>
        <v>0</v>
      </c>
      <c r="BB103" s="487">
        <f t="shared" si="26"/>
        <v>0</v>
      </c>
      <c r="BC103" s="487">
        <f t="shared" si="26"/>
        <v>0</v>
      </c>
      <c r="BD103" s="487">
        <f t="shared" si="26"/>
        <v>0</v>
      </c>
      <c r="BE103" s="487">
        <f t="shared" si="26"/>
        <v>0</v>
      </c>
      <c r="BF103" s="487">
        <f t="shared" si="26"/>
        <v>0</v>
      </c>
      <c r="BG103" s="487" t="str">
        <f t="shared" si="26"/>
        <v/>
      </c>
      <c r="BH103" s="487" t="str">
        <f t="shared" si="26"/>
        <v/>
      </c>
      <c r="BI103" s="487" t="str">
        <f t="shared" si="26"/>
        <v/>
      </c>
      <c r="BJ103" s="487" t="str">
        <f t="shared" si="26"/>
        <v/>
      </c>
      <c r="BK103" s="489" t="str">
        <f t="shared" si="26"/>
        <v/>
      </c>
      <c r="BL103" s="488">
        <f t="shared" si="27"/>
        <v>0</v>
      </c>
      <c r="BM103" s="495">
        <f t="shared" si="27"/>
        <v>0</v>
      </c>
      <c r="BN103" s="495">
        <f t="shared" si="27"/>
        <v>0</v>
      </c>
      <c r="BO103" s="495">
        <f t="shared" si="27"/>
        <v>0</v>
      </c>
      <c r="BP103" s="495">
        <f t="shared" si="27"/>
        <v>0</v>
      </c>
      <c r="BQ103" s="495">
        <f t="shared" si="27"/>
        <v>0</v>
      </c>
      <c r="BR103" s="495">
        <f t="shared" si="27"/>
        <v>0</v>
      </c>
      <c r="BS103" s="495">
        <f t="shared" si="27"/>
        <v>0</v>
      </c>
      <c r="BT103" s="495">
        <f t="shared" si="27"/>
        <v>0</v>
      </c>
      <c r="BU103" s="495">
        <f t="shared" si="27"/>
        <v>0</v>
      </c>
      <c r="BV103" s="495">
        <f t="shared" si="27"/>
        <v>0</v>
      </c>
      <c r="BW103" s="495" t="str">
        <f t="shared" si="27"/>
        <v/>
      </c>
      <c r="BX103" s="495" t="str">
        <f t="shared" si="27"/>
        <v/>
      </c>
      <c r="BY103" s="495" t="str">
        <f t="shared" si="27"/>
        <v/>
      </c>
      <c r="BZ103" s="495" t="str">
        <f t="shared" si="27"/>
        <v/>
      </c>
      <c r="CA103" s="759" t="str">
        <f t="shared" si="27"/>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8">AF103</f>
        <v>-1</v>
      </c>
      <c r="AG104" s="487">
        <f t="shared" si="28"/>
        <v>-1</v>
      </c>
      <c r="AH104" s="487">
        <f t="shared" si="28"/>
        <v>-1</v>
      </c>
      <c r="AI104" s="487">
        <f t="shared" si="28"/>
        <v>-1</v>
      </c>
      <c r="AJ104" s="487">
        <f t="shared" si="28"/>
        <v>-1</v>
      </c>
      <c r="AK104" s="487">
        <f t="shared" si="28"/>
        <v>-1</v>
      </c>
      <c r="AL104" s="487">
        <f t="shared" si="28"/>
        <v>-1</v>
      </c>
      <c r="AM104" s="487">
        <f t="shared" si="28"/>
        <v>-1</v>
      </c>
      <c r="AN104" s="487">
        <f t="shared" si="28"/>
        <v>-1</v>
      </c>
      <c r="AO104" s="487">
        <f t="shared" si="28"/>
        <v>-1</v>
      </c>
      <c r="AP104" s="487">
        <f t="shared" si="28"/>
        <v>-1</v>
      </c>
      <c r="AQ104" s="487">
        <f t="shared" si="28"/>
        <v>0</v>
      </c>
      <c r="AR104" s="487">
        <f t="shared" si="28"/>
        <v>0</v>
      </c>
      <c r="AS104" s="487">
        <f t="shared" si="28"/>
        <v>0</v>
      </c>
      <c r="AT104" s="487">
        <f t="shared" si="28"/>
        <v>0</v>
      </c>
      <c r="AU104" s="493">
        <f t="shared" si="28"/>
        <v>0</v>
      </c>
      <c r="AV104" s="488">
        <f t="shared" si="26"/>
        <v>0</v>
      </c>
      <c r="AW104" s="487">
        <f t="shared" si="26"/>
        <v>0</v>
      </c>
      <c r="AX104" s="487">
        <f t="shared" si="26"/>
        <v>0</v>
      </c>
      <c r="AY104" s="487">
        <f t="shared" si="26"/>
        <v>0</v>
      </c>
      <c r="AZ104" s="487">
        <f t="shared" si="26"/>
        <v>0</v>
      </c>
      <c r="BA104" s="487">
        <f t="shared" si="26"/>
        <v>0</v>
      </c>
      <c r="BB104" s="487">
        <f t="shared" si="26"/>
        <v>0</v>
      </c>
      <c r="BC104" s="487">
        <f t="shared" si="26"/>
        <v>0</v>
      </c>
      <c r="BD104" s="487">
        <f t="shared" si="26"/>
        <v>0</v>
      </c>
      <c r="BE104" s="487">
        <f t="shared" si="26"/>
        <v>0</v>
      </c>
      <c r="BF104" s="487">
        <f t="shared" si="26"/>
        <v>0</v>
      </c>
      <c r="BG104" s="487" t="str">
        <f t="shared" si="26"/>
        <v/>
      </c>
      <c r="BH104" s="487" t="str">
        <f t="shared" si="26"/>
        <v/>
      </c>
      <c r="BI104" s="487" t="str">
        <f t="shared" si="26"/>
        <v/>
      </c>
      <c r="BJ104" s="487" t="str">
        <f t="shared" si="26"/>
        <v/>
      </c>
      <c r="BK104" s="489" t="str">
        <f t="shared" si="26"/>
        <v/>
      </c>
      <c r="BL104" s="488">
        <f t="shared" si="27"/>
        <v>0</v>
      </c>
      <c r="BM104" s="495">
        <f t="shared" si="27"/>
        <v>0</v>
      </c>
      <c r="BN104" s="495">
        <f t="shared" si="27"/>
        <v>0</v>
      </c>
      <c r="BO104" s="495">
        <f t="shared" si="27"/>
        <v>0</v>
      </c>
      <c r="BP104" s="495">
        <f t="shared" si="27"/>
        <v>0</v>
      </c>
      <c r="BQ104" s="495">
        <f t="shared" si="27"/>
        <v>0</v>
      </c>
      <c r="BR104" s="495">
        <f t="shared" si="27"/>
        <v>0</v>
      </c>
      <c r="BS104" s="495">
        <f t="shared" si="27"/>
        <v>0</v>
      </c>
      <c r="BT104" s="495">
        <f t="shared" si="27"/>
        <v>0</v>
      </c>
      <c r="BU104" s="495">
        <f t="shared" si="27"/>
        <v>0</v>
      </c>
      <c r="BV104" s="495">
        <f t="shared" si="27"/>
        <v>0</v>
      </c>
      <c r="BW104" s="495" t="str">
        <f t="shared" si="27"/>
        <v/>
      </c>
      <c r="BX104" s="495" t="str">
        <f t="shared" si="27"/>
        <v/>
      </c>
      <c r="BY104" s="495" t="str">
        <f t="shared" si="27"/>
        <v/>
      </c>
      <c r="BZ104" s="495" t="str">
        <f t="shared" si="27"/>
        <v/>
      </c>
      <c r="CA104" s="759" t="str">
        <f t="shared" si="27"/>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8"/>
        <v>-1</v>
      </c>
      <c r="AG105" s="487">
        <f t="shared" si="28"/>
        <v>-1</v>
      </c>
      <c r="AH105" s="487">
        <f t="shared" si="28"/>
        <v>-1</v>
      </c>
      <c r="AI105" s="487">
        <f t="shared" si="28"/>
        <v>-1</v>
      </c>
      <c r="AJ105" s="487">
        <f t="shared" si="28"/>
        <v>-1</v>
      </c>
      <c r="AK105" s="487">
        <f t="shared" si="28"/>
        <v>-1</v>
      </c>
      <c r="AL105" s="487">
        <f t="shared" si="28"/>
        <v>-1</v>
      </c>
      <c r="AM105" s="487">
        <f t="shared" si="28"/>
        <v>-1</v>
      </c>
      <c r="AN105" s="487">
        <f t="shared" si="28"/>
        <v>-1</v>
      </c>
      <c r="AO105" s="487">
        <f t="shared" si="28"/>
        <v>-1</v>
      </c>
      <c r="AP105" s="487">
        <f t="shared" si="28"/>
        <v>-1</v>
      </c>
      <c r="AQ105" s="487">
        <f t="shared" si="28"/>
        <v>0</v>
      </c>
      <c r="AR105" s="487">
        <f t="shared" si="28"/>
        <v>0</v>
      </c>
      <c r="AS105" s="487">
        <f t="shared" si="28"/>
        <v>0</v>
      </c>
      <c r="AT105" s="487">
        <f t="shared" si="28"/>
        <v>0</v>
      </c>
      <c r="AU105" s="493">
        <f t="shared" si="28"/>
        <v>0</v>
      </c>
      <c r="AV105" s="488">
        <f t="shared" si="26"/>
        <v>0</v>
      </c>
      <c r="AW105" s="487">
        <f t="shared" si="26"/>
        <v>0</v>
      </c>
      <c r="AX105" s="487">
        <f t="shared" si="26"/>
        <v>0</v>
      </c>
      <c r="AY105" s="487">
        <f t="shared" si="26"/>
        <v>0</v>
      </c>
      <c r="AZ105" s="487">
        <f t="shared" si="26"/>
        <v>0</v>
      </c>
      <c r="BA105" s="487">
        <f t="shared" si="26"/>
        <v>0</v>
      </c>
      <c r="BB105" s="487">
        <f t="shared" si="26"/>
        <v>0</v>
      </c>
      <c r="BC105" s="487">
        <f t="shared" si="26"/>
        <v>0</v>
      </c>
      <c r="BD105" s="487">
        <f t="shared" si="26"/>
        <v>0</v>
      </c>
      <c r="BE105" s="487">
        <f t="shared" si="26"/>
        <v>0</v>
      </c>
      <c r="BF105" s="487">
        <f t="shared" si="26"/>
        <v>0</v>
      </c>
      <c r="BG105" s="487" t="str">
        <f t="shared" si="26"/>
        <v/>
      </c>
      <c r="BH105" s="487" t="str">
        <f t="shared" si="26"/>
        <v/>
      </c>
      <c r="BI105" s="487" t="str">
        <f t="shared" si="26"/>
        <v/>
      </c>
      <c r="BJ105" s="487" t="str">
        <f t="shared" si="26"/>
        <v/>
      </c>
      <c r="BK105" s="489" t="str">
        <f t="shared" si="26"/>
        <v/>
      </c>
      <c r="BL105" s="488">
        <f t="shared" si="27"/>
        <v>0</v>
      </c>
      <c r="BM105" s="495">
        <f t="shared" si="27"/>
        <v>0</v>
      </c>
      <c r="BN105" s="495">
        <f t="shared" si="27"/>
        <v>0</v>
      </c>
      <c r="BO105" s="495">
        <f t="shared" si="27"/>
        <v>0</v>
      </c>
      <c r="BP105" s="495">
        <f t="shared" si="27"/>
        <v>0</v>
      </c>
      <c r="BQ105" s="495">
        <f t="shared" si="27"/>
        <v>0</v>
      </c>
      <c r="BR105" s="495">
        <f t="shared" si="27"/>
        <v>0</v>
      </c>
      <c r="BS105" s="495">
        <f t="shared" si="27"/>
        <v>0</v>
      </c>
      <c r="BT105" s="495">
        <f t="shared" si="27"/>
        <v>0</v>
      </c>
      <c r="BU105" s="495">
        <f t="shared" si="27"/>
        <v>0</v>
      </c>
      <c r="BV105" s="495">
        <f t="shared" si="27"/>
        <v>0</v>
      </c>
      <c r="BW105" s="495" t="str">
        <f t="shared" si="27"/>
        <v/>
      </c>
      <c r="BX105" s="495" t="str">
        <f t="shared" si="27"/>
        <v/>
      </c>
      <c r="BY105" s="495" t="str">
        <f t="shared" si="27"/>
        <v/>
      </c>
      <c r="BZ105" s="495" t="str">
        <f t="shared" si="27"/>
        <v/>
      </c>
      <c r="CA105" s="759" t="str">
        <f t="shared" si="27"/>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8"/>
        <v>-1</v>
      </c>
      <c r="AG106" s="487">
        <f t="shared" si="28"/>
        <v>-1</v>
      </c>
      <c r="AH106" s="487">
        <f t="shared" si="28"/>
        <v>-1</v>
      </c>
      <c r="AI106" s="487">
        <f t="shared" si="28"/>
        <v>-1</v>
      </c>
      <c r="AJ106" s="487">
        <f t="shared" si="28"/>
        <v>-1</v>
      </c>
      <c r="AK106" s="487">
        <f t="shared" si="28"/>
        <v>-1</v>
      </c>
      <c r="AL106" s="487">
        <f t="shared" si="28"/>
        <v>-1</v>
      </c>
      <c r="AM106" s="487">
        <f t="shared" si="28"/>
        <v>-1</v>
      </c>
      <c r="AN106" s="487">
        <f t="shared" si="28"/>
        <v>-1</v>
      </c>
      <c r="AO106" s="487">
        <f t="shared" si="28"/>
        <v>-1</v>
      </c>
      <c r="AP106" s="487">
        <f t="shared" si="28"/>
        <v>-1</v>
      </c>
      <c r="AQ106" s="487">
        <f t="shared" si="28"/>
        <v>0</v>
      </c>
      <c r="AR106" s="487">
        <f t="shared" si="28"/>
        <v>0</v>
      </c>
      <c r="AS106" s="487">
        <f t="shared" si="28"/>
        <v>0</v>
      </c>
      <c r="AT106" s="487">
        <f t="shared" si="28"/>
        <v>0</v>
      </c>
      <c r="AU106" s="493">
        <f t="shared" si="28"/>
        <v>0</v>
      </c>
      <c r="AV106" s="488">
        <f t="shared" si="26"/>
        <v>0</v>
      </c>
      <c r="AW106" s="487">
        <f t="shared" si="26"/>
        <v>0</v>
      </c>
      <c r="AX106" s="487">
        <f t="shared" si="26"/>
        <v>0</v>
      </c>
      <c r="AY106" s="487">
        <f t="shared" si="26"/>
        <v>0</v>
      </c>
      <c r="AZ106" s="487">
        <f t="shared" si="26"/>
        <v>0</v>
      </c>
      <c r="BA106" s="487">
        <f t="shared" si="26"/>
        <v>0</v>
      </c>
      <c r="BB106" s="487">
        <f t="shared" si="26"/>
        <v>0</v>
      </c>
      <c r="BC106" s="487">
        <f t="shared" si="26"/>
        <v>0</v>
      </c>
      <c r="BD106" s="487">
        <f t="shared" si="26"/>
        <v>0</v>
      </c>
      <c r="BE106" s="487">
        <f t="shared" si="26"/>
        <v>0</v>
      </c>
      <c r="BF106" s="487">
        <f t="shared" si="26"/>
        <v>0</v>
      </c>
      <c r="BG106" s="487" t="str">
        <f t="shared" si="26"/>
        <v/>
      </c>
      <c r="BH106" s="487" t="str">
        <f t="shared" si="26"/>
        <v/>
      </c>
      <c r="BI106" s="487" t="str">
        <f t="shared" si="26"/>
        <v/>
      </c>
      <c r="BJ106" s="487" t="str">
        <f t="shared" si="26"/>
        <v/>
      </c>
      <c r="BK106" s="489" t="str">
        <f t="shared" si="26"/>
        <v/>
      </c>
      <c r="BL106" s="488">
        <f t="shared" si="27"/>
        <v>0</v>
      </c>
      <c r="BM106" s="495">
        <f t="shared" si="27"/>
        <v>0</v>
      </c>
      <c r="BN106" s="495">
        <f t="shared" si="27"/>
        <v>0</v>
      </c>
      <c r="BO106" s="495">
        <f t="shared" si="27"/>
        <v>0</v>
      </c>
      <c r="BP106" s="495">
        <f t="shared" si="27"/>
        <v>0</v>
      </c>
      <c r="BQ106" s="495">
        <f t="shared" si="27"/>
        <v>0</v>
      </c>
      <c r="BR106" s="495">
        <f t="shared" si="27"/>
        <v>0</v>
      </c>
      <c r="BS106" s="495">
        <f t="shared" si="27"/>
        <v>0</v>
      </c>
      <c r="BT106" s="495">
        <f t="shared" si="27"/>
        <v>0</v>
      </c>
      <c r="BU106" s="495">
        <f t="shared" si="27"/>
        <v>0</v>
      </c>
      <c r="BV106" s="495">
        <f t="shared" si="27"/>
        <v>0</v>
      </c>
      <c r="BW106" s="495" t="str">
        <f t="shared" si="27"/>
        <v/>
      </c>
      <c r="BX106" s="495" t="str">
        <f t="shared" si="27"/>
        <v/>
      </c>
      <c r="BY106" s="495" t="str">
        <f t="shared" si="27"/>
        <v/>
      </c>
      <c r="BZ106" s="495" t="str">
        <f t="shared" si="27"/>
        <v/>
      </c>
      <c r="CA106" s="759" t="str">
        <f t="shared" si="27"/>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8"/>
        <v>-1</v>
      </c>
      <c r="AG107" s="762">
        <f t="shared" si="28"/>
        <v>-1</v>
      </c>
      <c r="AH107" s="762">
        <f t="shared" si="28"/>
        <v>-1</v>
      </c>
      <c r="AI107" s="762">
        <f t="shared" si="28"/>
        <v>-1</v>
      </c>
      <c r="AJ107" s="762">
        <f t="shared" si="28"/>
        <v>-1</v>
      </c>
      <c r="AK107" s="762">
        <f t="shared" si="28"/>
        <v>-1</v>
      </c>
      <c r="AL107" s="762">
        <f t="shared" si="28"/>
        <v>-1</v>
      </c>
      <c r="AM107" s="762">
        <f t="shared" si="28"/>
        <v>-1</v>
      </c>
      <c r="AN107" s="762">
        <f t="shared" si="28"/>
        <v>-1</v>
      </c>
      <c r="AO107" s="762">
        <f t="shared" si="28"/>
        <v>-1</v>
      </c>
      <c r="AP107" s="762">
        <f t="shared" si="28"/>
        <v>-1</v>
      </c>
      <c r="AQ107" s="762">
        <f t="shared" si="28"/>
        <v>0</v>
      </c>
      <c r="AR107" s="762">
        <f t="shared" si="28"/>
        <v>0</v>
      </c>
      <c r="AS107" s="762">
        <f t="shared" si="28"/>
        <v>0</v>
      </c>
      <c r="AT107" s="762">
        <f t="shared" si="28"/>
        <v>0</v>
      </c>
      <c r="AU107" s="763">
        <f t="shared" si="28"/>
        <v>0</v>
      </c>
      <c r="AV107" s="490">
        <f t="shared" si="26"/>
        <v>0</v>
      </c>
      <c r="AW107" s="491">
        <f t="shared" si="26"/>
        <v>0</v>
      </c>
      <c r="AX107" s="491">
        <f t="shared" si="26"/>
        <v>0</v>
      </c>
      <c r="AY107" s="491">
        <f t="shared" si="26"/>
        <v>0</v>
      </c>
      <c r="AZ107" s="491">
        <f t="shared" si="26"/>
        <v>0</v>
      </c>
      <c r="BA107" s="491">
        <f t="shared" si="26"/>
        <v>0</v>
      </c>
      <c r="BB107" s="491">
        <f t="shared" si="26"/>
        <v>0</v>
      </c>
      <c r="BC107" s="491">
        <f t="shared" si="26"/>
        <v>0</v>
      </c>
      <c r="BD107" s="491">
        <f t="shared" si="26"/>
        <v>0</v>
      </c>
      <c r="BE107" s="491">
        <f t="shared" si="26"/>
        <v>0</v>
      </c>
      <c r="BF107" s="491">
        <f t="shared" si="26"/>
        <v>0</v>
      </c>
      <c r="BG107" s="491" t="str">
        <f t="shared" si="26"/>
        <v/>
      </c>
      <c r="BH107" s="491" t="str">
        <f t="shared" si="26"/>
        <v/>
      </c>
      <c r="BI107" s="491" t="str">
        <f t="shared" si="26"/>
        <v/>
      </c>
      <c r="BJ107" s="491" t="str">
        <f t="shared" si="26"/>
        <v/>
      </c>
      <c r="BK107" s="492" t="str">
        <f t="shared" si="26"/>
        <v/>
      </c>
      <c r="BL107" s="490">
        <f t="shared" si="27"/>
        <v>0</v>
      </c>
      <c r="BM107" s="496">
        <f t="shared" si="27"/>
        <v>0</v>
      </c>
      <c r="BN107" s="496">
        <f t="shared" si="27"/>
        <v>0</v>
      </c>
      <c r="BO107" s="496">
        <f t="shared" si="27"/>
        <v>0</v>
      </c>
      <c r="BP107" s="496">
        <f t="shared" si="27"/>
        <v>0</v>
      </c>
      <c r="BQ107" s="496">
        <f t="shared" si="27"/>
        <v>0</v>
      </c>
      <c r="BR107" s="496">
        <f t="shared" si="27"/>
        <v>0</v>
      </c>
      <c r="BS107" s="496">
        <f t="shared" si="27"/>
        <v>0</v>
      </c>
      <c r="BT107" s="496">
        <f t="shared" si="27"/>
        <v>0</v>
      </c>
      <c r="BU107" s="496">
        <f t="shared" si="27"/>
        <v>0</v>
      </c>
      <c r="BV107" s="496">
        <f t="shared" si="27"/>
        <v>0</v>
      </c>
      <c r="BW107" s="496" t="str">
        <f t="shared" si="27"/>
        <v/>
      </c>
      <c r="BX107" s="496" t="str">
        <f t="shared" si="27"/>
        <v/>
      </c>
      <c r="BY107" s="496" t="str">
        <f t="shared" si="27"/>
        <v/>
      </c>
      <c r="BZ107" s="496" t="str">
        <f t="shared" si="27"/>
        <v/>
      </c>
      <c r="CA107" s="760" t="str">
        <f t="shared" si="27"/>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CB</v>
      </c>
      <c r="AG109" s="768" t="str">
        <f t="shared" ref="AG109:CA109" si="29">AG6</f>
        <v>ilCB</v>
      </c>
      <c r="AH109" s="768" t="str">
        <f t="shared" si="29"/>
        <v>plCB</v>
      </c>
      <c r="AI109" s="768" t="str">
        <f t="shared" si="29"/>
        <v>meCB</v>
      </c>
      <c r="AJ109" s="768" t="str">
        <f t="shared" si="29"/>
        <v>woCB</v>
      </c>
      <c r="AK109" s="768" t="str">
        <f t="shared" si="29"/>
        <v>paCB</v>
      </c>
      <c r="AL109" s="768" t="str">
        <f t="shared" si="29"/>
        <v>venCB</v>
      </c>
      <c r="AM109" s="768" t="str">
        <f t="shared" si="29"/>
        <v>subCB</v>
      </c>
      <c r="AN109" s="768" t="str">
        <f t="shared" si="29"/>
        <v>devCB</v>
      </c>
      <c r="AO109" s="768" t="str">
        <f t="shared" si="29"/>
        <v>quaCB</v>
      </c>
      <c r="AP109" s="768" t="str">
        <f t="shared" si="29"/>
        <v>prdCB</v>
      </c>
      <c r="AQ109" s="768" t="str">
        <f t="shared" si="29"/>
        <v>Product 12</v>
      </c>
      <c r="AR109" s="768" t="str">
        <f t="shared" si="29"/>
        <v>Product 13</v>
      </c>
      <c r="AS109" s="768" t="str">
        <f t="shared" si="29"/>
        <v>Product 14</v>
      </c>
      <c r="AT109" s="768" t="str">
        <f t="shared" si="29"/>
        <v>Product 15</v>
      </c>
      <c r="AU109" s="769" t="str">
        <f t="shared" si="29"/>
        <v>Product 16</v>
      </c>
      <c r="AV109" s="746" t="str">
        <f t="shared" si="29"/>
        <v>CB</v>
      </c>
      <c r="AW109" s="747" t="str">
        <f t="shared" si="29"/>
        <v>ilCB</v>
      </c>
      <c r="AX109" s="747" t="str">
        <f t="shared" si="29"/>
        <v>plCB</v>
      </c>
      <c r="AY109" s="747" t="str">
        <f t="shared" si="29"/>
        <v>meCB</v>
      </c>
      <c r="AZ109" s="747" t="str">
        <f t="shared" si="29"/>
        <v>woCB</v>
      </c>
      <c r="BA109" s="747" t="str">
        <f t="shared" si="29"/>
        <v>paCB</v>
      </c>
      <c r="BB109" s="747" t="str">
        <f t="shared" si="29"/>
        <v>venCB</v>
      </c>
      <c r="BC109" s="747" t="str">
        <f t="shared" si="29"/>
        <v>subCB</v>
      </c>
      <c r="BD109" s="747" t="str">
        <f t="shared" si="29"/>
        <v>devCB</v>
      </c>
      <c r="BE109" s="747" t="str">
        <f t="shared" si="29"/>
        <v>quaCB</v>
      </c>
      <c r="BF109" s="747" t="str">
        <f t="shared" si="29"/>
        <v>prdCB</v>
      </c>
      <c r="BG109" s="747" t="str">
        <f t="shared" si="29"/>
        <v>Product 12</v>
      </c>
      <c r="BH109" s="747" t="str">
        <f t="shared" si="29"/>
        <v>Product 13</v>
      </c>
      <c r="BI109" s="747" t="str">
        <f t="shared" si="29"/>
        <v>Product 14</v>
      </c>
      <c r="BJ109" s="747" t="str">
        <f t="shared" si="29"/>
        <v>Product 15</v>
      </c>
      <c r="BK109" s="748" t="str">
        <f t="shared" si="29"/>
        <v>Product 16</v>
      </c>
      <c r="BL109" s="755" t="str">
        <f t="shared" si="29"/>
        <v>CB</v>
      </c>
      <c r="BM109" s="747" t="str">
        <f t="shared" si="29"/>
        <v>ilCB</v>
      </c>
      <c r="BN109" s="747" t="str">
        <f t="shared" si="29"/>
        <v>plCB</v>
      </c>
      <c r="BO109" s="747" t="str">
        <f t="shared" si="29"/>
        <v>meCB</v>
      </c>
      <c r="BP109" s="747" t="str">
        <f t="shared" si="29"/>
        <v>woCB</v>
      </c>
      <c r="BQ109" s="747" t="str">
        <f t="shared" si="29"/>
        <v>paCB</v>
      </c>
      <c r="BR109" s="747" t="str">
        <f t="shared" si="29"/>
        <v>venCB</v>
      </c>
      <c r="BS109" s="747" t="str">
        <f t="shared" si="29"/>
        <v>subCB</v>
      </c>
      <c r="BT109" s="747" t="str">
        <f t="shared" si="29"/>
        <v>devCB</v>
      </c>
      <c r="BU109" s="747" t="str">
        <f t="shared" si="29"/>
        <v>quaCB</v>
      </c>
      <c r="BV109" s="747" t="str">
        <f t="shared" si="29"/>
        <v>prdCB</v>
      </c>
      <c r="BW109" s="747" t="str">
        <f t="shared" si="29"/>
        <v>Product 12</v>
      </c>
      <c r="BX109" s="747" t="str">
        <f t="shared" si="29"/>
        <v>Product 13</v>
      </c>
      <c r="BY109" s="747" t="str">
        <f>BY6</f>
        <v>Product 14</v>
      </c>
      <c r="BZ109" s="747" t="str">
        <f t="shared" si="29"/>
        <v>Product 15</v>
      </c>
      <c r="CA109" s="748" t="str">
        <f t="shared" si="29"/>
        <v>Product 16</v>
      </c>
    </row>
    <row r="110" spans="1:79" s="121" customFormat="1" ht="19.899999999999999" customHeight="1" x14ac:dyDescent="0.25">
      <c r="A110" s="1378" t="s">
        <v>1874</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v>0</v>
      </c>
      <c r="AR110" s="765">
        <v>0</v>
      </c>
      <c r="AS110" s="765">
        <v>0</v>
      </c>
      <c r="AT110" s="765">
        <v>0</v>
      </c>
      <c r="AU110" s="766">
        <v>0</v>
      </c>
      <c r="AV110" s="752" t="str">
        <f>IF(AF110,IFERROR(LEFT($V110,SEARCH(" (",$V110)-1),$V110),"")</f>
        <v/>
      </c>
      <c r="AW110" s="753" t="str">
        <f t="shared" ref="AW110:BK125" si="30">IF(AG110,IFERROR(LEFT($V110,SEARCH(" (",$V110)-1),$V110),"")</f>
        <v/>
      </c>
      <c r="AX110" s="753" t="str">
        <f t="shared" si="30"/>
        <v/>
      </c>
      <c r="AY110" s="753" t="str">
        <f t="shared" si="30"/>
        <v/>
      </c>
      <c r="AZ110" s="753" t="str">
        <f t="shared" si="30"/>
        <v/>
      </c>
      <c r="BA110" s="753" t="str">
        <f t="shared" si="30"/>
        <v/>
      </c>
      <c r="BB110" s="753" t="str">
        <f t="shared" si="30"/>
        <v/>
      </c>
      <c r="BC110" s="753" t="str">
        <f t="shared" si="30"/>
        <v/>
      </c>
      <c r="BD110" s="753" t="str">
        <f t="shared" si="30"/>
        <v/>
      </c>
      <c r="BE110" s="753" t="str">
        <f t="shared" si="30"/>
        <v/>
      </c>
      <c r="BF110" s="753" t="str">
        <f t="shared" si="30"/>
        <v/>
      </c>
      <c r="BG110" s="753" t="str">
        <f t="shared" si="30"/>
        <v/>
      </c>
      <c r="BH110" s="753" t="str">
        <f t="shared" si="30"/>
        <v/>
      </c>
      <c r="BI110" s="753" t="str">
        <f t="shared" si="30"/>
        <v/>
      </c>
      <c r="BJ110" s="753" t="str">
        <f t="shared" si="30"/>
        <v/>
      </c>
      <c r="BK110" s="754" t="str">
        <f t="shared" si="30"/>
        <v/>
      </c>
      <c r="BL110" s="757" t="str">
        <f>IF(AF110,IFERROR(LEFT($W110,SEARCH(" (",$W110)-1),$W110),"")</f>
        <v/>
      </c>
      <c r="BM110" s="753" t="str">
        <f t="shared" ref="BM110:CA125" si="31">IF(AG110,IFERROR(LEFT($W110,SEARCH(" (",$W110)-1),$W110),"")</f>
        <v/>
      </c>
      <c r="BN110" s="753" t="str">
        <f t="shared" si="31"/>
        <v/>
      </c>
      <c r="BO110" s="753" t="str">
        <f t="shared" si="31"/>
        <v/>
      </c>
      <c r="BP110" s="753" t="str">
        <f t="shared" si="31"/>
        <v/>
      </c>
      <c r="BQ110" s="753" t="str">
        <f t="shared" si="31"/>
        <v/>
      </c>
      <c r="BR110" s="753" t="str">
        <f t="shared" si="31"/>
        <v/>
      </c>
      <c r="BS110" s="753" t="str">
        <f t="shared" si="31"/>
        <v/>
      </c>
      <c r="BT110" s="753" t="str">
        <f t="shared" si="31"/>
        <v/>
      </c>
      <c r="BU110" s="753" t="str">
        <f t="shared" si="31"/>
        <v/>
      </c>
      <c r="BV110" s="753" t="str">
        <f t="shared" si="31"/>
        <v/>
      </c>
      <c r="BW110" s="753" t="str">
        <f t="shared" si="31"/>
        <v/>
      </c>
      <c r="BX110" s="753" t="str">
        <f t="shared" si="31"/>
        <v/>
      </c>
      <c r="BY110" s="753" t="str">
        <f t="shared" si="31"/>
        <v/>
      </c>
      <c r="BZ110" s="753" t="str">
        <f t="shared" si="31"/>
        <v/>
      </c>
      <c r="CA110" s="754" t="str">
        <f t="shared" si="31"/>
        <v/>
      </c>
    </row>
    <row r="111" spans="1:79" s="121" customFormat="1" ht="19.899999999999999" customHeight="1" x14ac:dyDescent="0.25">
      <c r="A111" s="7" t="s">
        <v>1875</v>
      </c>
      <c r="B111" s="7" t="s">
        <v>1876</v>
      </c>
      <c r="C111" s="2" t="s">
        <v>1877</v>
      </c>
      <c r="D111" s="4" t="s">
        <v>1542</v>
      </c>
      <c r="E111" s="4" t="s">
        <v>1515</v>
      </c>
      <c r="F111" s="862" t="s">
        <v>1516</v>
      </c>
      <c r="G111" s="862" t="s">
        <v>1516</v>
      </c>
      <c r="H111" s="4"/>
      <c r="I111" s="15"/>
      <c r="J111" s="47" t="s">
        <v>86</v>
      </c>
      <c r="K111" s="48"/>
      <c r="L111" s="48"/>
      <c r="M111" s="49"/>
      <c r="N111" s="863" t="s">
        <v>1516</v>
      </c>
      <c r="O111" s="864" t="s">
        <v>1516</v>
      </c>
      <c r="P111" s="864" t="s">
        <v>1516</v>
      </c>
      <c r="Q111" s="864" t="s">
        <v>1516</v>
      </c>
      <c r="R111" s="864" t="s">
        <v>1516</v>
      </c>
      <c r="S111" s="864" t="s">
        <v>1516</v>
      </c>
      <c r="T111" s="865" t="s">
        <v>1516</v>
      </c>
      <c r="U111" s="49"/>
      <c r="V111" s="58" t="s">
        <v>86</v>
      </c>
      <c r="W111" s="866" t="s">
        <v>1516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0</v>
      </c>
      <c r="AR111" s="487">
        <v>0</v>
      </c>
      <c r="AS111" s="487">
        <v>0</v>
      </c>
      <c r="AT111" s="487">
        <v>0</v>
      </c>
      <c r="AU111" s="493">
        <v>0</v>
      </c>
      <c r="AV111" s="488" t="str">
        <f t="shared" ref="AV111:BK140" si="32">IF(AF111,IFERROR(LEFT($V111,SEARCH(" (",$V111)-1),$V111),"")</f>
        <v>tbd</v>
      </c>
      <c r="AW111" s="487" t="str">
        <f t="shared" si="30"/>
        <v>tbd</v>
      </c>
      <c r="AX111" s="487" t="str">
        <f t="shared" si="30"/>
        <v>tbd</v>
      </c>
      <c r="AY111" s="487" t="str">
        <f t="shared" si="30"/>
        <v>tbd</v>
      </c>
      <c r="AZ111" s="487" t="str">
        <f t="shared" si="30"/>
        <v>tbd</v>
      </c>
      <c r="BA111" s="487" t="str">
        <f t="shared" si="30"/>
        <v>tbd</v>
      </c>
      <c r="BB111" s="487" t="str">
        <f t="shared" si="30"/>
        <v>tbd</v>
      </c>
      <c r="BC111" s="487" t="str">
        <f t="shared" si="30"/>
        <v>tbd</v>
      </c>
      <c r="BD111" s="487" t="str">
        <f t="shared" si="30"/>
        <v>tbd</v>
      </c>
      <c r="BE111" s="487" t="str">
        <f t="shared" si="30"/>
        <v>tbd</v>
      </c>
      <c r="BF111" s="487" t="str">
        <f t="shared" si="30"/>
        <v>tbd</v>
      </c>
      <c r="BG111" s="487" t="str">
        <f t="shared" si="30"/>
        <v/>
      </c>
      <c r="BH111" s="487" t="str">
        <f t="shared" si="30"/>
        <v/>
      </c>
      <c r="BI111" s="487" t="str">
        <f t="shared" si="30"/>
        <v/>
      </c>
      <c r="BJ111" s="487" t="str">
        <f t="shared" si="30"/>
        <v/>
      </c>
      <c r="BK111" s="489" t="str">
        <f t="shared" si="30"/>
        <v/>
      </c>
      <c r="BL111" s="495" t="str">
        <f t="shared" ref="BL111:CA140" si="33">IF(AF111,IFERROR(LEFT($W111,SEARCH(" (",$W111)-1),$W111),"")</f>
        <v>not req'ed</v>
      </c>
      <c r="BM111" s="487" t="str">
        <f t="shared" si="31"/>
        <v>not req'ed</v>
      </c>
      <c r="BN111" s="487" t="str">
        <f t="shared" si="31"/>
        <v>not req'ed</v>
      </c>
      <c r="BO111" s="487" t="str">
        <f t="shared" si="31"/>
        <v>not req'ed</v>
      </c>
      <c r="BP111" s="487" t="str">
        <f t="shared" si="31"/>
        <v>not req'ed</v>
      </c>
      <c r="BQ111" s="487" t="str">
        <f t="shared" si="31"/>
        <v>not req'ed</v>
      </c>
      <c r="BR111" s="487" t="str">
        <f t="shared" si="31"/>
        <v>not req'ed</v>
      </c>
      <c r="BS111" s="487" t="str">
        <f t="shared" si="31"/>
        <v>not req'ed</v>
      </c>
      <c r="BT111" s="487" t="str">
        <f t="shared" si="31"/>
        <v>not req'ed</v>
      </c>
      <c r="BU111" s="487" t="str">
        <f t="shared" si="31"/>
        <v>not req'ed</v>
      </c>
      <c r="BV111" s="487" t="str">
        <f t="shared" si="31"/>
        <v>not req'ed</v>
      </c>
      <c r="BW111" s="487" t="str">
        <f t="shared" si="31"/>
        <v/>
      </c>
      <c r="BX111" s="487" t="str">
        <f t="shared" si="31"/>
        <v/>
      </c>
      <c r="BY111" s="487" t="str">
        <f t="shared" si="31"/>
        <v/>
      </c>
      <c r="BZ111" s="487" t="str">
        <f t="shared" si="31"/>
        <v/>
      </c>
      <c r="CA111" s="489" t="str">
        <f t="shared" si="31"/>
        <v/>
      </c>
    </row>
    <row r="112" spans="1:79" s="121" customFormat="1" ht="19.899999999999999" customHeight="1" x14ac:dyDescent="0.25">
      <c r="A112" s="9" t="s">
        <v>1878</v>
      </c>
      <c r="B112" s="7" t="s">
        <v>1879</v>
      </c>
      <c r="C112" s="2" t="s">
        <v>1880</v>
      </c>
      <c r="D112" s="4" t="s">
        <v>1881</v>
      </c>
      <c r="E112" s="4">
        <v>8</v>
      </c>
      <c r="F112" s="4" t="s">
        <v>1882</v>
      </c>
      <c r="G112" s="862" t="s">
        <v>1516</v>
      </c>
      <c r="H112" s="4"/>
      <c r="I112" s="15"/>
      <c r="J112" s="47" t="s">
        <v>86</v>
      </c>
      <c r="K112" s="48"/>
      <c r="L112" s="48"/>
      <c r="M112" s="49"/>
      <c r="N112" s="47" t="s">
        <v>86</v>
      </c>
      <c r="O112" s="48"/>
      <c r="P112" s="48"/>
      <c r="Q112" s="48"/>
      <c r="R112" s="48"/>
      <c r="S112" s="48"/>
      <c r="T112" s="65"/>
      <c r="U112" s="49"/>
      <c r="V112" s="58" t="s">
        <v>86</v>
      </c>
      <c r="W112" s="82" t="s">
        <v>86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0</v>
      </c>
      <c r="AR112" s="487">
        <v>0</v>
      </c>
      <c r="AS112" s="487">
        <v>0</v>
      </c>
      <c r="AT112" s="487">
        <v>0</v>
      </c>
      <c r="AU112" s="493">
        <v>0</v>
      </c>
      <c r="AV112" s="488" t="str">
        <f t="shared" si="32"/>
        <v>tbd</v>
      </c>
      <c r="AW112" s="487" t="str">
        <f t="shared" si="30"/>
        <v>tbd</v>
      </c>
      <c r="AX112" s="487" t="str">
        <f t="shared" si="30"/>
        <v>tbd</v>
      </c>
      <c r="AY112" s="487" t="str">
        <f t="shared" si="30"/>
        <v>tbd</v>
      </c>
      <c r="AZ112" s="487" t="str">
        <f t="shared" si="30"/>
        <v>tbd</v>
      </c>
      <c r="BA112" s="487" t="str">
        <f t="shared" si="30"/>
        <v>tbd</v>
      </c>
      <c r="BB112" s="487" t="str">
        <f t="shared" si="30"/>
        <v>tbd</v>
      </c>
      <c r="BC112" s="487" t="str">
        <f t="shared" si="30"/>
        <v>tbd</v>
      </c>
      <c r="BD112" s="487" t="str">
        <f t="shared" si="30"/>
        <v>tbd</v>
      </c>
      <c r="BE112" s="487" t="str">
        <f t="shared" si="30"/>
        <v>tbd</v>
      </c>
      <c r="BF112" s="487" t="str">
        <f t="shared" si="30"/>
        <v>tbd</v>
      </c>
      <c r="BG112" s="487" t="str">
        <f t="shared" si="30"/>
        <v/>
      </c>
      <c r="BH112" s="487" t="str">
        <f t="shared" si="30"/>
        <v/>
      </c>
      <c r="BI112" s="487" t="str">
        <f t="shared" si="30"/>
        <v/>
      </c>
      <c r="BJ112" s="487" t="str">
        <f t="shared" si="30"/>
        <v/>
      </c>
      <c r="BK112" s="489" t="str">
        <f t="shared" si="30"/>
        <v/>
      </c>
      <c r="BL112" s="495" t="str">
        <f t="shared" si="33"/>
        <v>tbd</v>
      </c>
      <c r="BM112" s="487" t="str">
        <f t="shared" si="31"/>
        <v>tbd</v>
      </c>
      <c r="BN112" s="487" t="str">
        <f t="shared" si="31"/>
        <v>tbd</v>
      </c>
      <c r="BO112" s="487" t="str">
        <f t="shared" si="31"/>
        <v>tbd</v>
      </c>
      <c r="BP112" s="487" t="str">
        <f t="shared" si="31"/>
        <v>tbd</v>
      </c>
      <c r="BQ112" s="487" t="str">
        <f t="shared" si="31"/>
        <v>tbd</v>
      </c>
      <c r="BR112" s="487" t="str">
        <f t="shared" si="31"/>
        <v>tbd</v>
      </c>
      <c r="BS112" s="487" t="str">
        <f t="shared" si="31"/>
        <v>tbd</v>
      </c>
      <c r="BT112" s="487" t="str">
        <f t="shared" si="31"/>
        <v>tbd</v>
      </c>
      <c r="BU112" s="487" t="str">
        <f t="shared" si="31"/>
        <v>tbd</v>
      </c>
      <c r="BV112" s="487" t="str">
        <f t="shared" si="31"/>
        <v>tbd</v>
      </c>
      <c r="BW112" s="487" t="str">
        <f t="shared" si="31"/>
        <v/>
      </c>
      <c r="BX112" s="487" t="str">
        <f t="shared" si="31"/>
        <v/>
      </c>
      <c r="BY112" s="487" t="str">
        <f t="shared" si="31"/>
        <v/>
      </c>
      <c r="BZ112" s="487" t="str">
        <f t="shared" si="31"/>
        <v/>
      </c>
      <c r="CA112" s="489" t="str">
        <f t="shared" si="31"/>
        <v/>
      </c>
    </row>
    <row r="113" spans="1:79" s="121" customFormat="1" ht="19.899999999999999" customHeight="1" x14ac:dyDescent="0.25">
      <c r="A113" s="9" t="s">
        <v>1883</v>
      </c>
      <c r="B113" s="7" t="s">
        <v>1884</v>
      </c>
      <c r="C113" s="2" t="s">
        <v>1885</v>
      </c>
      <c r="D113" s="4" t="s">
        <v>1886</v>
      </c>
      <c r="E113" s="4">
        <v>8</v>
      </c>
      <c r="F113" s="4" t="s">
        <v>1546</v>
      </c>
      <c r="G113" s="862" t="s">
        <v>1516</v>
      </c>
      <c r="H113" s="4"/>
      <c r="I113" s="15"/>
      <c r="J113" s="47" t="s">
        <v>86</v>
      </c>
      <c r="K113" s="48"/>
      <c r="L113" s="48"/>
      <c r="M113" s="49"/>
      <c r="N113" s="47" t="s">
        <v>86</v>
      </c>
      <c r="O113" s="48"/>
      <c r="P113" s="48"/>
      <c r="Q113" s="48"/>
      <c r="R113" s="48"/>
      <c r="S113" s="48"/>
      <c r="T113" s="65"/>
      <c r="U113" s="49"/>
      <c r="V113" s="58" t="s">
        <v>86</v>
      </c>
      <c r="W113" s="82" t="s">
        <v>86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0</v>
      </c>
      <c r="AR113" s="487">
        <v>0</v>
      </c>
      <c r="AS113" s="487">
        <v>0</v>
      </c>
      <c r="AT113" s="487">
        <v>0</v>
      </c>
      <c r="AU113" s="493">
        <v>0</v>
      </c>
      <c r="AV113" s="488" t="str">
        <f t="shared" si="32"/>
        <v>tbd</v>
      </c>
      <c r="AW113" s="487" t="str">
        <f t="shared" si="30"/>
        <v>tbd</v>
      </c>
      <c r="AX113" s="487" t="str">
        <f t="shared" si="30"/>
        <v>tbd</v>
      </c>
      <c r="AY113" s="487" t="str">
        <f t="shared" si="30"/>
        <v>tbd</v>
      </c>
      <c r="AZ113" s="487" t="str">
        <f t="shared" si="30"/>
        <v>tbd</v>
      </c>
      <c r="BA113" s="487" t="str">
        <f t="shared" si="30"/>
        <v>tbd</v>
      </c>
      <c r="BB113" s="487" t="str">
        <f t="shared" si="30"/>
        <v>tbd</v>
      </c>
      <c r="BC113" s="487" t="str">
        <f t="shared" si="30"/>
        <v>tbd</v>
      </c>
      <c r="BD113" s="487" t="str">
        <f t="shared" si="30"/>
        <v>tbd</v>
      </c>
      <c r="BE113" s="487" t="str">
        <f t="shared" si="30"/>
        <v>tbd</v>
      </c>
      <c r="BF113" s="487" t="str">
        <f t="shared" si="30"/>
        <v>tbd</v>
      </c>
      <c r="BG113" s="487" t="str">
        <f t="shared" si="30"/>
        <v/>
      </c>
      <c r="BH113" s="487" t="str">
        <f t="shared" si="30"/>
        <v/>
      </c>
      <c r="BI113" s="487" t="str">
        <f t="shared" si="30"/>
        <v/>
      </c>
      <c r="BJ113" s="487" t="str">
        <f t="shared" si="30"/>
        <v/>
      </c>
      <c r="BK113" s="489" t="str">
        <f t="shared" si="30"/>
        <v/>
      </c>
      <c r="BL113" s="495" t="str">
        <f t="shared" si="33"/>
        <v>tbd</v>
      </c>
      <c r="BM113" s="487" t="str">
        <f t="shared" si="31"/>
        <v>tbd</v>
      </c>
      <c r="BN113" s="487" t="str">
        <f t="shared" si="31"/>
        <v>tbd</v>
      </c>
      <c r="BO113" s="487" t="str">
        <f t="shared" si="31"/>
        <v>tbd</v>
      </c>
      <c r="BP113" s="487" t="str">
        <f t="shared" si="31"/>
        <v>tbd</v>
      </c>
      <c r="BQ113" s="487" t="str">
        <f t="shared" si="31"/>
        <v>tbd</v>
      </c>
      <c r="BR113" s="487" t="str">
        <f t="shared" si="31"/>
        <v>tbd</v>
      </c>
      <c r="BS113" s="487" t="str">
        <f t="shared" si="31"/>
        <v>tbd</v>
      </c>
      <c r="BT113" s="487" t="str">
        <f t="shared" si="31"/>
        <v>tbd</v>
      </c>
      <c r="BU113" s="487" t="str">
        <f t="shared" si="31"/>
        <v>tbd</v>
      </c>
      <c r="BV113" s="487" t="str">
        <f t="shared" si="31"/>
        <v>tbd</v>
      </c>
      <c r="BW113" s="487" t="str">
        <f t="shared" si="31"/>
        <v/>
      </c>
      <c r="BX113" s="487" t="str">
        <f t="shared" si="31"/>
        <v/>
      </c>
      <c r="BY113" s="487" t="str">
        <f t="shared" si="31"/>
        <v/>
      </c>
      <c r="BZ113" s="487" t="str">
        <f t="shared" si="31"/>
        <v/>
      </c>
      <c r="CA113" s="489" t="str">
        <f t="shared" si="31"/>
        <v/>
      </c>
    </row>
    <row r="114" spans="1:79" s="121" customFormat="1" ht="19.899999999999999" customHeight="1" x14ac:dyDescent="0.25">
      <c r="A114" s="9" t="s">
        <v>1887</v>
      </c>
      <c r="B114" s="7" t="s">
        <v>1888</v>
      </c>
      <c r="C114" s="2" t="s">
        <v>1889</v>
      </c>
      <c r="D114" s="4" t="s">
        <v>1890</v>
      </c>
      <c r="E114" s="7">
        <v>8</v>
      </c>
      <c r="F114" s="4" t="s">
        <v>1525</v>
      </c>
      <c r="G114" s="862" t="s">
        <v>1516</v>
      </c>
      <c r="H114" s="4"/>
      <c r="I114" s="15"/>
      <c r="J114" s="47" t="s">
        <v>86</v>
      </c>
      <c r="K114" s="48"/>
      <c r="L114" s="48"/>
      <c r="M114" s="49"/>
      <c r="N114" s="47" t="s">
        <v>86</v>
      </c>
      <c r="O114" s="48"/>
      <c r="P114" s="48"/>
      <c r="Q114" s="48"/>
      <c r="R114" s="48"/>
      <c r="S114" s="48"/>
      <c r="T114" s="65"/>
      <c r="U114" s="49"/>
      <c r="V114" s="58" t="s">
        <v>86</v>
      </c>
      <c r="W114" s="82" t="s">
        <v>86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0</v>
      </c>
      <c r="AR114" s="487">
        <v>0</v>
      </c>
      <c r="AS114" s="487">
        <v>0</v>
      </c>
      <c r="AT114" s="487">
        <v>0</v>
      </c>
      <c r="AU114" s="493">
        <v>0</v>
      </c>
      <c r="AV114" s="488" t="str">
        <f t="shared" si="32"/>
        <v>tbd</v>
      </c>
      <c r="AW114" s="487" t="str">
        <f t="shared" si="30"/>
        <v>tbd</v>
      </c>
      <c r="AX114" s="487" t="str">
        <f t="shared" si="30"/>
        <v>tbd</v>
      </c>
      <c r="AY114" s="487" t="str">
        <f t="shared" si="30"/>
        <v>tbd</v>
      </c>
      <c r="AZ114" s="487" t="str">
        <f t="shared" si="30"/>
        <v>tbd</v>
      </c>
      <c r="BA114" s="487" t="str">
        <f t="shared" si="30"/>
        <v>tbd</v>
      </c>
      <c r="BB114" s="487" t="str">
        <f t="shared" si="30"/>
        <v>tbd</v>
      </c>
      <c r="BC114" s="487" t="str">
        <f t="shared" si="30"/>
        <v>tbd</v>
      </c>
      <c r="BD114" s="487" t="str">
        <f t="shared" si="30"/>
        <v>tbd</v>
      </c>
      <c r="BE114" s="487" t="str">
        <f t="shared" si="30"/>
        <v>tbd</v>
      </c>
      <c r="BF114" s="487" t="str">
        <f t="shared" si="30"/>
        <v>tbd</v>
      </c>
      <c r="BG114" s="487" t="str">
        <f t="shared" si="30"/>
        <v/>
      </c>
      <c r="BH114" s="487" t="str">
        <f t="shared" si="30"/>
        <v/>
      </c>
      <c r="BI114" s="487" t="str">
        <f t="shared" si="30"/>
        <v/>
      </c>
      <c r="BJ114" s="487" t="str">
        <f t="shared" si="30"/>
        <v/>
      </c>
      <c r="BK114" s="489" t="str">
        <f t="shared" si="30"/>
        <v/>
      </c>
      <c r="BL114" s="495" t="str">
        <f t="shared" si="33"/>
        <v>tbd</v>
      </c>
      <c r="BM114" s="487" t="str">
        <f t="shared" si="31"/>
        <v>tbd</v>
      </c>
      <c r="BN114" s="487" t="str">
        <f t="shared" si="31"/>
        <v>tbd</v>
      </c>
      <c r="BO114" s="487" t="str">
        <f t="shared" si="31"/>
        <v>tbd</v>
      </c>
      <c r="BP114" s="487" t="str">
        <f t="shared" si="31"/>
        <v>tbd</v>
      </c>
      <c r="BQ114" s="487" t="str">
        <f t="shared" si="31"/>
        <v>tbd</v>
      </c>
      <c r="BR114" s="487" t="str">
        <f t="shared" si="31"/>
        <v>tbd</v>
      </c>
      <c r="BS114" s="487" t="str">
        <f t="shared" si="31"/>
        <v>tbd</v>
      </c>
      <c r="BT114" s="487" t="str">
        <f t="shared" si="31"/>
        <v>tbd</v>
      </c>
      <c r="BU114" s="487" t="str">
        <f t="shared" si="31"/>
        <v>tbd</v>
      </c>
      <c r="BV114" s="487" t="str">
        <f t="shared" si="31"/>
        <v>tbd</v>
      </c>
      <c r="BW114" s="487" t="str">
        <f t="shared" si="31"/>
        <v/>
      </c>
      <c r="BX114" s="487" t="str">
        <f t="shared" si="31"/>
        <v/>
      </c>
      <c r="BY114" s="487" t="str">
        <f t="shared" si="31"/>
        <v/>
      </c>
      <c r="BZ114" s="487" t="str">
        <f t="shared" si="31"/>
        <v/>
      </c>
      <c r="CA114" s="489" t="str">
        <f t="shared" si="31"/>
        <v/>
      </c>
    </row>
    <row r="115" spans="1:79" s="121" customFormat="1" ht="19.899999999999999" customHeight="1" x14ac:dyDescent="0.25">
      <c r="A115" s="9" t="s">
        <v>1891</v>
      </c>
      <c r="B115" s="7" t="s">
        <v>1892</v>
      </c>
      <c r="C115" s="2" t="s">
        <v>1893</v>
      </c>
      <c r="D115" s="4" t="s">
        <v>1894</v>
      </c>
      <c r="E115" s="7">
        <v>8</v>
      </c>
      <c r="F115" s="4" t="s">
        <v>1895</v>
      </c>
      <c r="G115" s="862" t="s">
        <v>1516</v>
      </c>
      <c r="H115" s="4"/>
      <c r="I115" s="15"/>
      <c r="J115" s="47" t="s">
        <v>86</v>
      </c>
      <c r="K115" s="48"/>
      <c r="L115" s="48"/>
      <c r="M115" s="49"/>
      <c r="N115" s="47" t="s">
        <v>86</v>
      </c>
      <c r="O115" s="48"/>
      <c r="P115" s="48"/>
      <c r="Q115" s="48"/>
      <c r="R115" s="48"/>
      <c r="S115" s="48"/>
      <c r="T115" s="65"/>
      <c r="U115" s="49"/>
      <c r="V115" s="58" t="s">
        <v>86</v>
      </c>
      <c r="W115" s="82" t="s">
        <v>86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0</v>
      </c>
      <c r="AR115" s="487">
        <v>0</v>
      </c>
      <c r="AS115" s="487">
        <v>0</v>
      </c>
      <c r="AT115" s="487">
        <v>0</v>
      </c>
      <c r="AU115" s="493">
        <v>0</v>
      </c>
      <c r="AV115" s="488" t="str">
        <f t="shared" si="32"/>
        <v>tbd</v>
      </c>
      <c r="AW115" s="487" t="str">
        <f t="shared" si="30"/>
        <v>tbd</v>
      </c>
      <c r="AX115" s="487" t="str">
        <f t="shared" si="30"/>
        <v>tbd</v>
      </c>
      <c r="AY115" s="487" t="str">
        <f t="shared" si="30"/>
        <v>tbd</v>
      </c>
      <c r="AZ115" s="487" t="str">
        <f t="shared" si="30"/>
        <v>tbd</v>
      </c>
      <c r="BA115" s="487" t="str">
        <f t="shared" si="30"/>
        <v>tbd</v>
      </c>
      <c r="BB115" s="487" t="str">
        <f t="shared" si="30"/>
        <v>tbd</v>
      </c>
      <c r="BC115" s="487" t="str">
        <f t="shared" si="30"/>
        <v>tbd</v>
      </c>
      <c r="BD115" s="487" t="str">
        <f t="shared" si="30"/>
        <v>tbd</v>
      </c>
      <c r="BE115" s="487" t="str">
        <f t="shared" si="30"/>
        <v>tbd</v>
      </c>
      <c r="BF115" s="487" t="str">
        <f t="shared" si="30"/>
        <v>tbd</v>
      </c>
      <c r="BG115" s="487" t="str">
        <f t="shared" si="30"/>
        <v/>
      </c>
      <c r="BH115" s="487" t="str">
        <f t="shared" si="30"/>
        <v/>
      </c>
      <c r="BI115" s="487" t="str">
        <f t="shared" si="30"/>
        <v/>
      </c>
      <c r="BJ115" s="487" t="str">
        <f t="shared" si="30"/>
        <v/>
      </c>
      <c r="BK115" s="489" t="str">
        <f t="shared" si="30"/>
        <v/>
      </c>
      <c r="BL115" s="495" t="str">
        <f t="shared" si="33"/>
        <v>tbd</v>
      </c>
      <c r="BM115" s="487" t="str">
        <f t="shared" si="31"/>
        <v>tbd</v>
      </c>
      <c r="BN115" s="487" t="str">
        <f t="shared" si="31"/>
        <v>tbd</v>
      </c>
      <c r="BO115" s="487" t="str">
        <f t="shared" si="31"/>
        <v>tbd</v>
      </c>
      <c r="BP115" s="487" t="str">
        <f t="shared" si="31"/>
        <v>tbd</v>
      </c>
      <c r="BQ115" s="487" t="str">
        <f t="shared" si="31"/>
        <v>tbd</v>
      </c>
      <c r="BR115" s="487" t="str">
        <f t="shared" si="31"/>
        <v>tbd</v>
      </c>
      <c r="BS115" s="487" t="str">
        <f t="shared" si="31"/>
        <v>tbd</v>
      </c>
      <c r="BT115" s="487" t="str">
        <f t="shared" si="31"/>
        <v>tbd</v>
      </c>
      <c r="BU115" s="487" t="str">
        <f t="shared" si="31"/>
        <v>tbd</v>
      </c>
      <c r="BV115" s="487" t="str">
        <f t="shared" si="31"/>
        <v>tbd</v>
      </c>
      <c r="BW115" s="487" t="str">
        <f t="shared" si="31"/>
        <v/>
      </c>
      <c r="BX115" s="487" t="str">
        <f t="shared" si="31"/>
        <v/>
      </c>
      <c r="BY115" s="487" t="str">
        <f t="shared" si="31"/>
        <v/>
      </c>
      <c r="BZ115" s="487" t="str">
        <f t="shared" si="31"/>
        <v/>
      </c>
      <c r="CA115" s="489" t="str">
        <f t="shared" si="31"/>
        <v/>
      </c>
    </row>
    <row r="116" spans="1:79" s="121" customFormat="1" ht="19.899999999999999" customHeight="1" x14ac:dyDescent="0.25">
      <c r="A116" s="9" t="s">
        <v>1896</v>
      </c>
      <c r="B116" s="7" t="s">
        <v>1897</v>
      </c>
      <c r="C116" s="2" t="s">
        <v>1898</v>
      </c>
      <c r="D116" s="4" t="s">
        <v>1899</v>
      </c>
      <c r="E116" s="4">
        <v>20</v>
      </c>
      <c r="F116" s="4" t="s">
        <v>1882</v>
      </c>
      <c r="G116" s="4">
        <v>10000</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0</v>
      </c>
      <c r="AR116" s="487">
        <v>0</v>
      </c>
      <c r="AS116" s="487">
        <v>0</v>
      </c>
      <c r="AT116" s="487">
        <v>0</v>
      </c>
      <c r="AU116" s="493">
        <v>0</v>
      </c>
      <c r="AV116" s="488" t="str">
        <f t="shared" si="32"/>
        <v>tbd</v>
      </c>
      <c r="AW116" s="487" t="str">
        <f t="shared" si="30"/>
        <v>tbd</v>
      </c>
      <c r="AX116" s="487" t="str">
        <f t="shared" si="30"/>
        <v>tbd</v>
      </c>
      <c r="AY116" s="487" t="str">
        <f t="shared" si="30"/>
        <v>tbd</v>
      </c>
      <c r="AZ116" s="487" t="str">
        <f t="shared" si="30"/>
        <v>tbd</v>
      </c>
      <c r="BA116" s="487" t="str">
        <f t="shared" si="30"/>
        <v>tbd</v>
      </c>
      <c r="BB116" s="487" t="str">
        <f t="shared" si="30"/>
        <v>tbd</v>
      </c>
      <c r="BC116" s="487" t="str">
        <f t="shared" si="30"/>
        <v>tbd</v>
      </c>
      <c r="BD116" s="487" t="str">
        <f t="shared" si="30"/>
        <v>tbd</v>
      </c>
      <c r="BE116" s="487" t="str">
        <f t="shared" si="30"/>
        <v>tbd</v>
      </c>
      <c r="BF116" s="487" t="str">
        <f t="shared" si="30"/>
        <v>tbd</v>
      </c>
      <c r="BG116" s="487" t="str">
        <f t="shared" si="30"/>
        <v/>
      </c>
      <c r="BH116" s="487" t="str">
        <f t="shared" si="30"/>
        <v/>
      </c>
      <c r="BI116" s="487" t="str">
        <f t="shared" si="30"/>
        <v/>
      </c>
      <c r="BJ116" s="487" t="str">
        <f t="shared" si="30"/>
        <v/>
      </c>
      <c r="BK116" s="489" t="str">
        <f t="shared" si="30"/>
        <v/>
      </c>
      <c r="BL116" s="495" t="str">
        <f t="shared" si="33"/>
        <v>tbd</v>
      </c>
      <c r="BM116" s="487" t="str">
        <f t="shared" si="31"/>
        <v>tbd</v>
      </c>
      <c r="BN116" s="487" t="str">
        <f t="shared" si="31"/>
        <v>tbd</v>
      </c>
      <c r="BO116" s="487" t="str">
        <f t="shared" si="31"/>
        <v>tbd</v>
      </c>
      <c r="BP116" s="487" t="str">
        <f t="shared" si="31"/>
        <v>tbd</v>
      </c>
      <c r="BQ116" s="487" t="str">
        <f t="shared" si="31"/>
        <v>tbd</v>
      </c>
      <c r="BR116" s="487" t="str">
        <f t="shared" si="31"/>
        <v>tbd</v>
      </c>
      <c r="BS116" s="487" t="str">
        <f t="shared" si="31"/>
        <v>tbd</v>
      </c>
      <c r="BT116" s="487" t="str">
        <f t="shared" si="31"/>
        <v>tbd</v>
      </c>
      <c r="BU116" s="487" t="str">
        <f t="shared" si="31"/>
        <v>tbd</v>
      </c>
      <c r="BV116" s="487" t="str">
        <f t="shared" si="31"/>
        <v>tbd</v>
      </c>
      <c r="BW116" s="487" t="str">
        <f t="shared" si="31"/>
        <v/>
      </c>
      <c r="BX116" s="487" t="str">
        <f t="shared" si="31"/>
        <v/>
      </c>
      <c r="BY116" s="487" t="str">
        <f t="shared" si="31"/>
        <v/>
      </c>
      <c r="BZ116" s="487" t="str">
        <f t="shared" si="31"/>
        <v/>
      </c>
      <c r="CA116" s="489" t="str">
        <f t="shared" si="31"/>
        <v/>
      </c>
    </row>
    <row r="117" spans="1:79" s="121" customFormat="1" ht="19.899999999999999" customHeight="1" x14ac:dyDescent="0.25">
      <c r="A117" s="9" t="s">
        <v>1900</v>
      </c>
      <c r="B117" s="7" t="s">
        <v>1901</v>
      </c>
      <c r="C117" s="2" t="s">
        <v>1902</v>
      </c>
      <c r="D117" s="4" t="s">
        <v>1903</v>
      </c>
      <c r="E117" s="4">
        <v>8</v>
      </c>
      <c r="F117" s="4" t="s">
        <v>1819</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0</v>
      </c>
      <c r="AR117" s="487">
        <v>0</v>
      </c>
      <c r="AS117" s="487">
        <v>0</v>
      </c>
      <c r="AT117" s="487">
        <v>0</v>
      </c>
      <c r="AU117" s="493">
        <v>0</v>
      </c>
      <c r="AV117" s="488" t="str">
        <f t="shared" si="32"/>
        <v>tbd</v>
      </c>
      <c r="AW117" s="487" t="str">
        <f t="shared" si="30"/>
        <v>tbd</v>
      </c>
      <c r="AX117" s="487" t="str">
        <f t="shared" si="30"/>
        <v>tbd</v>
      </c>
      <c r="AY117" s="487" t="str">
        <f t="shared" si="30"/>
        <v>tbd</v>
      </c>
      <c r="AZ117" s="487" t="str">
        <f t="shared" si="30"/>
        <v>tbd</v>
      </c>
      <c r="BA117" s="487" t="str">
        <f t="shared" si="30"/>
        <v>tbd</v>
      </c>
      <c r="BB117" s="487" t="str">
        <f t="shared" si="30"/>
        <v>tbd</v>
      </c>
      <c r="BC117" s="487" t="str">
        <f t="shared" si="30"/>
        <v>tbd</v>
      </c>
      <c r="BD117" s="487" t="str">
        <f t="shared" si="30"/>
        <v>tbd</v>
      </c>
      <c r="BE117" s="487" t="str">
        <f t="shared" si="30"/>
        <v>tbd</v>
      </c>
      <c r="BF117" s="487" t="str">
        <f t="shared" si="30"/>
        <v>tbd</v>
      </c>
      <c r="BG117" s="487" t="str">
        <f t="shared" si="30"/>
        <v/>
      </c>
      <c r="BH117" s="487" t="str">
        <f t="shared" si="30"/>
        <v/>
      </c>
      <c r="BI117" s="487" t="str">
        <f t="shared" si="30"/>
        <v/>
      </c>
      <c r="BJ117" s="487" t="str">
        <f t="shared" si="30"/>
        <v/>
      </c>
      <c r="BK117" s="489" t="str">
        <f t="shared" si="30"/>
        <v/>
      </c>
      <c r="BL117" s="495" t="str">
        <f t="shared" si="33"/>
        <v>tbd</v>
      </c>
      <c r="BM117" s="487" t="str">
        <f t="shared" si="31"/>
        <v>tbd</v>
      </c>
      <c r="BN117" s="487" t="str">
        <f t="shared" si="31"/>
        <v>tbd</v>
      </c>
      <c r="BO117" s="487" t="str">
        <f t="shared" si="31"/>
        <v>tbd</v>
      </c>
      <c r="BP117" s="487" t="str">
        <f t="shared" si="31"/>
        <v>tbd</v>
      </c>
      <c r="BQ117" s="487" t="str">
        <f t="shared" si="31"/>
        <v>tbd</v>
      </c>
      <c r="BR117" s="487" t="str">
        <f t="shared" si="31"/>
        <v>tbd</v>
      </c>
      <c r="BS117" s="487" t="str">
        <f t="shared" si="31"/>
        <v>tbd</v>
      </c>
      <c r="BT117" s="487" t="str">
        <f t="shared" si="31"/>
        <v>tbd</v>
      </c>
      <c r="BU117" s="487" t="str">
        <f t="shared" si="31"/>
        <v>tbd</v>
      </c>
      <c r="BV117" s="487" t="str">
        <f t="shared" si="31"/>
        <v>tbd</v>
      </c>
      <c r="BW117" s="487" t="str">
        <f t="shared" si="31"/>
        <v/>
      </c>
      <c r="BX117" s="487" t="str">
        <f t="shared" si="31"/>
        <v/>
      </c>
      <c r="BY117" s="487" t="str">
        <f t="shared" si="31"/>
        <v/>
      </c>
      <c r="BZ117" s="487" t="str">
        <f t="shared" si="31"/>
        <v/>
      </c>
      <c r="CA117" s="489" t="str">
        <f t="shared" si="31"/>
        <v/>
      </c>
    </row>
    <row r="118" spans="1:79" s="121" customFormat="1" ht="19.899999999999999" customHeight="1" x14ac:dyDescent="0.25">
      <c r="A118" s="9" t="s">
        <v>1904</v>
      </c>
      <c r="B118" s="7" t="s">
        <v>1905</v>
      </c>
      <c r="C118" s="2" t="s">
        <v>1906</v>
      </c>
      <c r="D118" s="5" t="s">
        <v>1907</v>
      </c>
      <c r="E118" s="4">
        <v>1</v>
      </c>
      <c r="F118" s="862" t="s">
        <v>1516</v>
      </c>
      <c r="G118" s="862" t="s">
        <v>1516</v>
      </c>
      <c r="H118" s="5"/>
      <c r="I118" s="16"/>
      <c r="J118" s="47" t="s">
        <v>86</v>
      </c>
      <c r="K118" s="48"/>
      <c r="L118" s="48"/>
      <c r="M118" s="49"/>
      <c r="N118" s="863" t="s">
        <v>1516</v>
      </c>
      <c r="O118" s="864" t="s">
        <v>1516</v>
      </c>
      <c r="P118" s="864" t="s">
        <v>1516</v>
      </c>
      <c r="Q118" s="864" t="s">
        <v>1516</v>
      </c>
      <c r="R118" s="864" t="s">
        <v>1516</v>
      </c>
      <c r="S118" s="864" t="s">
        <v>1516</v>
      </c>
      <c r="T118" s="865" t="s">
        <v>1516</v>
      </c>
      <c r="U118" s="49"/>
      <c r="V118" s="58" t="s">
        <v>86</v>
      </c>
      <c r="W118" s="866" t="s">
        <v>1516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0</v>
      </c>
      <c r="AR118" s="487">
        <v>0</v>
      </c>
      <c r="AS118" s="487">
        <v>0</v>
      </c>
      <c r="AT118" s="487">
        <v>0</v>
      </c>
      <c r="AU118" s="493">
        <v>0</v>
      </c>
      <c r="AV118" s="488" t="str">
        <f t="shared" si="32"/>
        <v>tbd</v>
      </c>
      <c r="AW118" s="487" t="str">
        <f t="shared" si="30"/>
        <v>tbd</v>
      </c>
      <c r="AX118" s="487" t="str">
        <f t="shared" si="30"/>
        <v>tbd</v>
      </c>
      <c r="AY118" s="487" t="str">
        <f t="shared" si="30"/>
        <v>tbd</v>
      </c>
      <c r="AZ118" s="487" t="str">
        <f t="shared" si="30"/>
        <v>tbd</v>
      </c>
      <c r="BA118" s="487" t="str">
        <f t="shared" si="30"/>
        <v>tbd</v>
      </c>
      <c r="BB118" s="487" t="str">
        <f t="shared" si="30"/>
        <v>tbd</v>
      </c>
      <c r="BC118" s="487" t="str">
        <f t="shared" si="30"/>
        <v>tbd</v>
      </c>
      <c r="BD118" s="487" t="str">
        <f t="shared" si="30"/>
        <v>tbd</v>
      </c>
      <c r="BE118" s="487" t="str">
        <f t="shared" si="30"/>
        <v>tbd</v>
      </c>
      <c r="BF118" s="487" t="str">
        <f t="shared" si="30"/>
        <v>tbd</v>
      </c>
      <c r="BG118" s="487" t="str">
        <f t="shared" si="30"/>
        <v/>
      </c>
      <c r="BH118" s="487" t="str">
        <f t="shared" si="30"/>
        <v/>
      </c>
      <c r="BI118" s="487" t="str">
        <f t="shared" si="30"/>
        <v/>
      </c>
      <c r="BJ118" s="487" t="str">
        <f t="shared" si="30"/>
        <v/>
      </c>
      <c r="BK118" s="489" t="str">
        <f t="shared" si="30"/>
        <v/>
      </c>
      <c r="BL118" s="495" t="str">
        <f t="shared" si="33"/>
        <v>not req'ed</v>
      </c>
      <c r="BM118" s="487" t="str">
        <f t="shared" si="31"/>
        <v>not req'ed</v>
      </c>
      <c r="BN118" s="487" t="str">
        <f t="shared" si="31"/>
        <v>not req'ed</v>
      </c>
      <c r="BO118" s="487" t="str">
        <f t="shared" si="31"/>
        <v>not req'ed</v>
      </c>
      <c r="BP118" s="487" t="str">
        <f t="shared" si="31"/>
        <v>not req'ed</v>
      </c>
      <c r="BQ118" s="487" t="str">
        <f t="shared" si="31"/>
        <v>not req'ed</v>
      </c>
      <c r="BR118" s="487" t="str">
        <f t="shared" si="31"/>
        <v>not req'ed</v>
      </c>
      <c r="BS118" s="487" t="str">
        <f t="shared" si="31"/>
        <v>not req'ed</v>
      </c>
      <c r="BT118" s="487" t="str">
        <f t="shared" si="31"/>
        <v>not req'ed</v>
      </c>
      <c r="BU118" s="487" t="str">
        <f t="shared" si="31"/>
        <v>not req'ed</v>
      </c>
      <c r="BV118" s="487" t="str">
        <f t="shared" si="31"/>
        <v>not req'ed</v>
      </c>
      <c r="BW118" s="487" t="str">
        <f t="shared" si="31"/>
        <v/>
      </c>
      <c r="BX118" s="487" t="str">
        <f t="shared" si="31"/>
        <v/>
      </c>
      <c r="BY118" s="487" t="str">
        <f t="shared" si="31"/>
        <v/>
      </c>
      <c r="BZ118" s="487" t="str">
        <f t="shared" si="31"/>
        <v/>
      </c>
      <c r="CA118" s="489" t="str">
        <f t="shared" si="31"/>
        <v/>
      </c>
    </row>
    <row r="119" spans="1:79" s="121" customFormat="1" ht="19.899999999999999" customHeight="1" x14ac:dyDescent="0.25">
      <c r="A119" s="9" t="s">
        <v>1908</v>
      </c>
      <c r="B119" s="7" t="s">
        <v>1909</v>
      </c>
      <c r="C119" s="2" t="s">
        <v>1910</v>
      </c>
      <c r="D119" s="5" t="s">
        <v>1907</v>
      </c>
      <c r="E119" s="4">
        <v>1</v>
      </c>
      <c r="F119" s="4" t="s">
        <v>1546</v>
      </c>
      <c r="G119" s="862" t="s">
        <v>1516</v>
      </c>
      <c r="H119" s="5"/>
      <c r="I119" s="16"/>
      <c r="J119" s="47" t="s">
        <v>86</v>
      </c>
      <c r="K119" s="48"/>
      <c r="L119" s="48"/>
      <c r="M119" s="49"/>
      <c r="N119" s="47" t="s">
        <v>86</v>
      </c>
      <c r="O119" s="48"/>
      <c r="P119" s="48"/>
      <c r="Q119" s="48"/>
      <c r="R119" s="48"/>
      <c r="S119" s="48"/>
      <c r="T119" s="65"/>
      <c r="U119" s="49"/>
      <c r="V119" s="58" t="s">
        <v>86</v>
      </c>
      <c r="W119" s="82" t="s">
        <v>86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-1</v>
      </c>
      <c r="AQ119" s="487">
        <v>0</v>
      </c>
      <c r="AR119" s="487">
        <v>0</v>
      </c>
      <c r="AS119" s="487">
        <v>0</v>
      </c>
      <c r="AT119" s="487">
        <v>0</v>
      </c>
      <c r="AU119" s="493">
        <v>0</v>
      </c>
      <c r="AV119" s="488" t="str">
        <f t="shared" si="32"/>
        <v>tbd</v>
      </c>
      <c r="AW119" s="487" t="str">
        <f t="shared" si="30"/>
        <v>tbd</v>
      </c>
      <c r="AX119" s="487" t="str">
        <f t="shared" si="30"/>
        <v>tbd</v>
      </c>
      <c r="AY119" s="487" t="str">
        <f t="shared" si="30"/>
        <v>tbd</v>
      </c>
      <c r="AZ119" s="487" t="str">
        <f t="shared" si="30"/>
        <v>tbd</v>
      </c>
      <c r="BA119" s="487" t="str">
        <f t="shared" si="30"/>
        <v>tbd</v>
      </c>
      <c r="BB119" s="487" t="str">
        <f t="shared" si="30"/>
        <v>tbd</v>
      </c>
      <c r="BC119" s="487" t="str">
        <f t="shared" si="30"/>
        <v>tbd</v>
      </c>
      <c r="BD119" s="487" t="str">
        <f t="shared" si="30"/>
        <v>tbd</v>
      </c>
      <c r="BE119" s="487" t="str">
        <f t="shared" si="30"/>
        <v>tbd</v>
      </c>
      <c r="BF119" s="487" t="str">
        <f t="shared" si="30"/>
        <v>tbd</v>
      </c>
      <c r="BG119" s="487" t="str">
        <f t="shared" si="30"/>
        <v/>
      </c>
      <c r="BH119" s="487" t="str">
        <f t="shared" si="30"/>
        <v/>
      </c>
      <c r="BI119" s="487" t="str">
        <f t="shared" si="30"/>
        <v/>
      </c>
      <c r="BJ119" s="487" t="str">
        <f t="shared" si="30"/>
        <v/>
      </c>
      <c r="BK119" s="489" t="str">
        <f t="shared" si="30"/>
        <v/>
      </c>
      <c r="BL119" s="495" t="str">
        <f t="shared" si="33"/>
        <v>tbd</v>
      </c>
      <c r="BM119" s="487" t="str">
        <f t="shared" si="31"/>
        <v>tbd</v>
      </c>
      <c r="BN119" s="487" t="str">
        <f t="shared" si="31"/>
        <v>tbd</v>
      </c>
      <c r="BO119" s="487" t="str">
        <f t="shared" si="31"/>
        <v>tbd</v>
      </c>
      <c r="BP119" s="487" t="str">
        <f t="shared" si="31"/>
        <v>tbd</v>
      </c>
      <c r="BQ119" s="487" t="str">
        <f t="shared" si="31"/>
        <v>tbd</v>
      </c>
      <c r="BR119" s="487" t="str">
        <f t="shared" si="31"/>
        <v>tbd</v>
      </c>
      <c r="BS119" s="487" t="str">
        <f t="shared" si="31"/>
        <v>tbd</v>
      </c>
      <c r="BT119" s="487" t="str">
        <f t="shared" si="31"/>
        <v>tbd</v>
      </c>
      <c r="BU119" s="487" t="str">
        <f t="shared" si="31"/>
        <v>tbd</v>
      </c>
      <c r="BV119" s="487" t="str">
        <f t="shared" si="31"/>
        <v>tbd</v>
      </c>
      <c r="BW119" s="487" t="str">
        <f t="shared" si="31"/>
        <v/>
      </c>
      <c r="BX119" s="487" t="str">
        <f t="shared" si="31"/>
        <v/>
      </c>
      <c r="BY119" s="487" t="str">
        <f t="shared" si="31"/>
        <v/>
      </c>
      <c r="BZ119" s="487" t="str">
        <f t="shared" si="31"/>
        <v/>
      </c>
      <c r="CA119" s="489" t="str">
        <f t="shared" si="31"/>
        <v/>
      </c>
    </row>
    <row r="120" spans="1:79" s="121" customFormat="1" ht="19.899999999999999" customHeight="1" x14ac:dyDescent="0.25">
      <c r="A120" s="9" t="s">
        <v>1911</v>
      </c>
      <c r="B120" s="7" t="s">
        <v>1912</v>
      </c>
      <c r="C120" s="2" t="s">
        <v>1913</v>
      </c>
      <c r="D120" s="5" t="s">
        <v>1542</v>
      </c>
      <c r="E120" s="7" t="s">
        <v>1515</v>
      </c>
      <c r="F120" s="862" t="s">
        <v>1516</v>
      </c>
      <c r="G120" s="862" t="s">
        <v>1516</v>
      </c>
      <c r="H120" s="5"/>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-1</v>
      </c>
      <c r="AQ120" s="487">
        <v>0</v>
      </c>
      <c r="AR120" s="487">
        <v>0</v>
      </c>
      <c r="AS120" s="487">
        <v>0</v>
      </c>
      <c r="AT120" s="487">
        <v>0</v>
      </c>
      <c r="AU120" s="493">
        <v>0</v>
      </c>
      <c r="AV120" s="488" t="str">
        <f t="shared" si="32"/>
        <v>tbd</v>
      </c>
      <c r="AW120" s="487" t="str">
        <f t="shared" si="30"/>
        <v>tbd</v>
      </c>
      <c r="AX120" s="487" t="str">
        <f t="shared" si="30"/>
        <v>tbd</v>
      </c>
      <c r="AY120" s="487" t="str">
        <f t="shared" si="30"/>
        <v>tbd</v>
      </c>
      <c r="AZ120" s="487" t="str">
        <f t="shared" si="30"/>
        <v>tbd</v>
      </c>
      <c r="BA120" s="487" t="str">
        <f t="shared" si="30"/>
        <v>tbd</v>
      </c>
      <c r="BB120" s="487" t="str">
        <f t="shared" si="30"/>
        <v>tbd</v>
      </c>
      <c r="BC120" s="487" t="str">
        <f t="shared" si="30"/>
        <v>tbd</v>
      </c>
      <c r="BD120" s="487" t="str">
        <f t="shared" si="30"/>
        <v>tbd</v>
      </c>
      <c r="BE120" s="487" t="str">
        <f t="shared" si="30"/>
        <v>tbd</v>
      </c>
      <c r="BF120" s="487" t="str">
        <f t="shared" si="30"/>
        <v>tbd</v>
      </c>
      <c r="BG120" s="487" t="str">
        <f t="shared" si="30"/>
        <v/>
      </c>
      <c r="BH120" s="487" t="str">
        <f t="shared" si="30"/>
        <v/>
      </c>
      <c r="BI120" s="487" t="str">
        <f t="shared" si="30"/>
        <v/>
      </c>
      <c r="BJ120" s="487" t="str">
        <f t="shared" si="30"/>
        <v/>
      </c>
      <c r="BK120" s="489" t="str">
        <f t="shared" si="30"/>
        <v/>
      </c>
      <c r="BL120" s="495" t="str">
        <f t="shared" si="33"/>
        <v>not req'ed</v>
      </c>
      <c r="BM120" s="487" t="str">
        <f t="shared" si="31"/>
        <v>not req'ed</v>
      </c>
      <c r="BN120" s="487" t="str">
        <f t="shared" si="31"/>
        <v>not req'ed</v>
      </c>
      <c r="BO120" s="487" t="str">
        <f t="shared" si="31"/>
        <v>not req'ed</v>
      </c>
      <c r="BP120" s="487" t="str">
        <f t="shared" si="31"/>
        <v>not req'ed</v>
      </c>
      <c r="BQ120" s="487" t="str">
        <f t="shared" si="31"/>
        <v>not req'ed</v>
      </c>
      <c r="BR120" s="487" t="str">
        <f t="shared" si="31"/>
        <v>not req'ed</v>
      </c>
      <c r="BS120" s="487" t="str">
        <f t="shared" si="31"/>
        <v>not req'ed</v>
      </c>
      <c r="BT120" s="487" t="str">
        <f t="shared" si="31"/>
        <v>not req'ed</v>
      </c>
      <c r="BU120" s="487" t="str">
        <f t="shared" si="31"/>
        <v>not req'ed</v>
      </c>
      <c r="BV120" s="487" t="str">
        <f t="shared" si="31"/>
        <v>not req'ed</v>
      </c>
      <c r="BW120" s="487" t="str">
        <f t="shared" si="31"/>
        <v/>
      </c>
      <c r="BX120" s="487" t="str">
        <f t="shared" si="31"/>
        <v/>
      </c>
      <c r="BY120" s="487" t="str">
        <f t="shared" si="31"/>
        <v/>
      </c>
      <c r="BZ120" s="487" t="str">
        <f t="shared" si="31"/>
        <v/>
      </c>
      <c r="CA120" s="489" t="str">
        <f t="shared" si="31"/>
        <v/>
      </c>
    </row>
    <row r="121" spans="1:79" s="121" customFormat="1" ht="19.899999999999999" customHeight="1" x14ac:dyDescent="0.25">
      <c r="A121" s="9" t="s">
        <v>1914</v>
      </c>
      <c r="B121" s="7" t="s">
        <v>1915</v>
      </c>
      <c r="C121" s="2" t="s">
        <v>1916</v>
      </c>
      <c r="D121" s="5" t="s">
        <v>1537</v>
      </c>
      <c r="E121" s="7">
        <v>50</v>
      </c>
      <c r="F121" s="4" t="s">
        <v>1917</v>
      </c>
      <c r="G121" s="862" t="s">
        <v>1516</v>
      </c>
      <c r="H121" s="5"/>
      <c r="I121" s="16"/>
      <c r="J121" s="47" t="s">
        <v>86</v>
      </c>
      <c r="K121" s="48"/>
      <c r="L121" s="48"/>
      <c r="M121" s="49"/>
      <c r="N121" s="47" t="s">
        <v>86</v>
      </c>
      <c r="O121" s="48"/>
      <c r="P121" s="48"/>
      <c r="Q121" s="48"/>
      <c r="R121" s="48"/>
      <c r="S121" s="48"/>
      <c r="T121" s="65"/>
      <c r="U121" s="49"/>
      <c r="V121" s="58" t="s">
        <v>86</v>
      </c>
      <c r="W121" s="82" t="s">
        <v>86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-1</v>
      </c>
      <c r="AP121" s="487">
        <v>-1</v>
      </c>
      <c r="AQ121" s="487">
        <v>0</v>
      </c>
      <c r="AR121" s="487">
        <v>0</v>
      </c>
      <c r="AS121" s="487">
        <v>0</v>
      </c>
      <c r="AT121" s="487">
        <v>0</v>
      </c>
      <c r="AU121" s="493">
        <v>0</v>
      </c>
      <c r="AV121" s="488" t="str">
        <f t="shared" si="32"/>
        <v>tbd</v>
      </c>
      <c r="AW121" s="487" t="str">
        <f t="shared" si="30"/>
        <v>tbd</v>
      </c>
      <c r="AX121" s="487" t="str">
        <f t="shared" si="30"/>
        <v>tbd</v>
      </c>
      <c r="AY121" s="487" t="str">
        <f t="shared" si="30"/>
        <v>tbd</v>
      </c>
      <c r="AZ121" s="487" t="str">
        <f t="shared" si="30"/>
        <v>tbd</v>
      </c>
      <c r="BA121" s="487" t="str">
        <f t="shared" si="30"/>
        <v>tbd</v>
      </c>
      <c r="BB121" s="487" t="str">
        <f t="shared" si="30"/>
        <v>tbd</v>
      </c>
      <c r="BC121" s="487" t="str">
        <f t="shared" si="30"/>
        <v>tbd</v>
      </c>
      <c r="BD121" s="487" t="str">
        <f t="shared" si="30"/>
        <v>tbd</v>
      </c>
      <c r="BE121" s="487" t="str">
        <f t="shared" si="30"/>
        <v>tbd</v>
      </c>
      <c r="BF121" s="487" t="str">
        <f t="shared" si="30"/>
        <v>tbd</v>
      </c>
      <c r="BG121" s="487" t="str">
        <f t="shared" si="30"/>
        <v/>
      </c>
      <c r="BH121" s="487" t="str">
        <f t="shared" si="30"/>
        <v/>
      </c>
      <c r="BI121" s="487" t="str">
        <f t="shared" si="30"/>
        <v/>
      </c>
      <c r="BJ121" s="487" t="str">
        <f t="shared" si="30"/>
        <v/>
      </c>
      <c r="BK121" s="489" t="str">
        <f t="shared" si="30"/>
        <v/>
      </c>
      <c r="BL121" s="495" t="str">
        <f t="shared" si="33"/>
        <v>tbd</v>
      </c>
      <c r="BM121" s="487" t="str">
        <f t="shared" si="31"/>
        <v>tbd</v>
      </c>
      <c r="BN121" s="487" t="str">
        <f t="shared" si="31"/>
        <v>tbd</v>
      </c>
      <c r="BO121" s="487" t="str">
        <f t="shared" si="31"/>
        <v>tbd</v>
      </c>
      <c r="BP121" s="487" t="str">
        <f t="shared" si="31"/>
        <v>tbd</v>
      </c>
      <c r="BQ121" s="487" t="str">
        <f t="shared" si="31"/>
        <v>tbd</v>
      </c>
      <c r="BR121" s="487" t="str">
        <f t="shared" si="31"/>
        <v>tbd</v>
      </c>
      <c r="BS121" s="487" t="str">
        <f t="shared" si="31"/>
        <v>tbd</v>
      </c>
      <c r="BT121" s="487" t="str">
        <f t="shared" si="31"/>
        <v>tbd</v>
      </c>
      <c r="BU121" s="487" t="str">
        <f t="shared" si="31"/>
        <v>tbd</v>
      </c>
      <c r="BV121" s="487" t="str">
        <f t="shared" si="31"/>
        <v>tbd</v>
      </c>
      <c r="BW121" s="487" t="str">
        <f t="shared" si="31"/>
        <v/>
      </c>
      <c r="BX121" s="487" t="str">
        <f t="shared" si="31"/>
        <v/>
      </c>
      <c r="BY121" s="487" t="str">
        <f t="shared" si="31"/>
        <v/>
      </c>
      <c r="BZ121" s="487" t="str">
        <f t="shared" si="31"/>
        <v/>
      </c>
      <c r="CA121" s="489" t="str">
        <f t="shared" si="31"/>
        <v/>
      </c>
    </row>
    <row r="122" spans="1:79" s="121" customFormat="1" ht="19.899999999999999" customHeight="1" x14ac:dyDescent="0.25">
      <c r="A122" s="9" t="s">
        <v>1918</v>
      </c>
      <c r="B122" s="7" t="s">
        <v>1919</v>
      </c>
      <c r="C122" s="2" t="s">
        <v>1920</v>
      </c>
      <c r="D122" s="5" t="s">
        <v>1921</v>
      </c>
      <c r="E122" s="7">
        <v>1</v>
      </c>
      <c r="F122" s="862" t="s">
        <v>1516</v>
      </c>
      <c r="G122" s="862" t="s">
        <v>1516</v>
      </c>
      <c r="H122" s="5"/>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-1</v>
      </c>
      <c r="AP122" s="487">
        <v>-1</v>
      </c>
      <c r="AQ122" s="487">
        <v>0</v>
      </c>
      <c r="AR122" s="487">
        <v>0</v>
      </c>
      <c r="AS122" s="487">
        <v>0</v>
      </c>
      <c r="AT122" s="487">
        <v>0</v>
      </c>
      <c r="AU122" s="493">
        <v>0</v>
      </c>
      <c r="AV122" s="488" t="str">
        <f t="shared" si="32"/>
        <v>tbd</v>
      </c>
      <c r="AW122" s="487" t="str">
        <f t="shared" si="30"/>
        <v>tbd</v>
      </c>
      <c r="AX122" s="487" t="str">
        <f t="shared" si="30"/>
        <v>tbd</v>
      </c>
      <c r="AY122" s="487" t="str">
        <f t="shared" si="30"/>
        <v>tbd</v>
      </c>
      <c r="AZ122" s="487" t="str">
        <f t="shared" si="30"/>
        <v>tbd</v>
      </c>
      <c r="BA122" s="487" t="str">
        <f t="shared" si="30"/>
        <v>tbd</v>
      </c>
      <c r="BB122" s="487" t="str">
        <f t="shared" si="30"/>
        <v>tbd</v>
      </c>
      <c r="BC122" s="487" t="str">
        <f t="shared" si="30"/>
        <v>tbd</v>
      </c>
      <c r="BD122" s="487" t="str">
        <f t="shared" si="30"/>
        <v>tbd</v>
      </c>
      <c r="BE122" s="487" t="str">
        <f t="shared" si="30"/>
        <v>tbd</v>
      </c>
      <c r="BF122" s="487" t="str">
        <f t="shared" si="30"/>
        <v>tbd</v>
      </c>
      <c r="BG122" s="487" t="str">
        <f t="shared" si="30"/>
        <v/>
      </c>
      <c r="BH122" s="487" t="str">
        <f t="shared" si="30"/>
        <v/>
      </c>
      <c r="BI122" s="487" t="str">
        <f t="shared" si="30"/>
        <v/>
      </c>
      <c r="BJ122" s="487" t="str">
        <f t="shared" si="30"/>
        <v/>
      </c>
      <c r="BK122" s="489" t="str">
        <f t="shared" si="30"/>
        <v/>
      </c>
      <c r="BL122" s="495" t="str">
        <f t="shared" si="33"/>
        <v>not req'ed</v>
      </c>
      <c r="BM122" s="487" t="str">
        <f t="shared" si="31"/>
        <v>not req'ed</v>
      </c>
      <c r="BN122" s="487" t="str">
        <f t="shared" si="31"/>
        <v>not req'ed</v>
      </c>
      <c r="BO122" s="487" t="str">
        <f t="shared" si="31"/>
        <v>not req'ed</v>
      </c>
      <c r="BP122" s="487" t="str">
        <f t="shared" si="31"/>
        <v>not req'ed</v>
      </c>
      <c r="BQ122" s="487" t="str">
        <f t="shared" si="31"/>
        <v>not req'ed</v>
      </c>
      <c r="BR122" s="487" t="str">
        <f t="shared" si="31"/>
        <v>not req'ed</v>
      </c>
      <c r="BS122" s="487" t="str">
        <f t="shared" si="31"/>
        <v>not req'ed</v>
      </c>
      <c r="BT122" s="487" t="str">
        <f t="shared" si="31"/>
        <v>not req'ed</v>
      </c>
      <c r="BU122" s="487" t="str">
        <f t="shared" si="31"/>
        <v>not req'ed</v>
      </c>
      <c r="BV122" s="487" t="str">
        <f t="shared" si="31"/>
        <v>not req'ed</v>
      </c>
      <c r="BW122" s="487" t="str">
        <f t="shared" si="31"/>
        <v/>
      </c>
      <c r="BX122" s="487" t="str">
        <f t="shared" si="31"/>
        <v/>
      </c>
      <c r="BY122" s="487" t="str">
        <f t="shared" si="31"/>
        <v/>
      </c>
      <c r="BZ122" s="487" t="str">
        <f t="shared" si="31"/>
        <v/>
      </c>
      <c r="CA122" s="489" t="str">
        <f t="shared" si="31"/>
        <v/>
      </c>
    </row>
    <row r="123" spans="1:79" s="121" customFormat="1" ht="19.899999999999999" customHeight="1" x14ac:dyDescent="0.25">
      <c r="A123" s="9" t="s">
        <v>1922</v>
      </c>
      <c r="B123" s="7" t="s">
        <v>1923</v>
      </c>
      <c r="C123" s="2" t="s">
        <v>1924</v>
      </c>
      <c r="D123" s="5" t="s">
        <v>1537</v>
      </c>
      <c r="E123" s="7">
        <v>8</v>
      </c>
      <c r="F123" s="4" t="s">
        <v>1917</v>
      </c>
      <c r="G123" s="862" t="s">
        <v>1516</v>
      </c>
      <c r="H123" s="5"/>
      <c r="I123" s="16"/>
      <c r="J123" s="47" t="s">
        <v>86</v>
      </c>
      <c r="K123" s="48"/>
      <c r="L123" s="48"/>
      <c r="M123" s="49"/>
      <c r="N123" s="47" t="s">
        <v>86</v>
      </c>
      <c r="O123" s="48"/>
      <c r="P123" s="48"/>
      <c r="Q123" s="48"/>
      <c r="R123" s="48"/>
      <c r="S123" s="48"/>
      <c r="T123" s="65"/>
      <c r="U123" s="49"/>
      <c r="V123" s="58" t="s">
        <v>86</v>
      </c>
      <c r="W123" s="82" t="s">
        <v>86</v>
      </c>
      <c r="X123" s="56"/>
      <c r="Y123" s="69"/>
      <c r="Z123" s="69"/>
      <c r="AA123" s="68"/>
      <c r="AB123" s="57"/>
      <c r="AC123" s="58" t="s">
        <v>1376</v>
      </c>
      <c r="AD123" s="56"/>
      <c r="AE123" s="65"/>
      <c r="AF123" s="488">
        <v>-1</v>
      </c>
      <c r="AG123" s="487">
        <v>-1</v>
      </c>
      <c r="AH123" s="487">
        <v>-1</v>
      </c>
      <c r="AI123" s="487">
        <v>-1</v>
      </c>
      <c r="AJ123" s="487">
        <v>-1</v>
      </c>
      <c r="AK123" s="487">
        <v>-1</v>
      </c>
      <c r="AL123" s="487">
        <v>-1</v>
      </c>
      <c r="AM123" s="487">
        <v>-1</v>
      </c>
      <c r="AN123" s="487">
        <v>-1</v>
      </c>
      <c r="AO123" s="487">
        <v>-1</v>
      </c>
      <c r="AP123" s="487">
        <v>-1</v>
      </c>
      <c r="AQ123" s="487">
        <v>0</v>
      </c>
      <c r="AR123" s="487">
        <v>0</v>
      </c>
      <c r="AS123" s="487">
        <v>0</v>
      </c>
      <c r="AT123" s="487">
        <v>0</v>
      </c>
      <c r="AU123" s="493">
        <v>0</v>
      </c>
      <c r="AV123" s="488" t="str">
        <f t="shared" si="32"/>
        <v>tbd</v>
      </c>
      <c r="AW123" s="487" t="str">
        <f t="shared" si="30"/>
        <v>tbd</v>
      </c>
      <c r="AX123" s="487" t="str">
        <f t="shared" si="30"/>
        <v>tbd</v>
      </c>
      <c r="AY123" s="487" t="str">
        <f t="shared" si="30"/>
        <v>tbd</v>
      </c>
      <c r="AZ123" s="487" t="str">
        <f t="shared" si="30"/>
        <v>tbd</v>
      </c>
      <c r="BA123" s="487" t="str">
        <f t="shared" si="30"/>
        <v>tbd</v>
      </c>
      <c r="BB123" s="487" t="str">
        <f t="shared" si="30"/>
        <v>tbd</v>
      </c>
      <c r="BC123" s="487" t="str">
        <f t="shared" si="30"/>
        <v>tbd</v>
      </c>
      <c r="BD123" s="487" t="str">
        <f t="shared" si="30"/>
        <v>tbd</v>
      </c>
      <c r="BE123" s="487" t="str">
        <f t="shared" si="30"/>
        <v>tbd</v>
      </c>
      <c r="BF123" s="487" t="str">
        <f t="shared" si="30"/>
        <v>tbd</v>
      </c>
      <c r="BG123" s="487" t="str">
        <f t="shared" si="30"/>
        <v/>
      </c>
      <c r="BH123" s="487" t="str">
        <f t="shared" si="30"/>
        <v/>
      </c>
      <c r="BI123" s="487" t="str">
        <f t="shared" si="30"/>
        <v/>
      </c>
      <c r="BJ123" s="487" t="str">
        <f t="shared" si="30"/>
        <v/>
      </c>
      <c r="BK123" s="489" t="str">
        <f t="shared" si="30"/>
        <v/>
      </c>
      <c r="BL123" s="495" t="str">
        <f t="shared" si="33"/>
        <v>tbd</v>
      </c>
      <c r="BM123" s="487" t="str">
        <f t="shared" si="31"/>
        <v>tbd</v>
      </c>
      <c r="BN123" s="487" t="str">
        <f t="shared" si="31"/>
        <v>tbd</v>
      </c>
      <c r="BO123" s="487" t="str">
        <f t="shared" si="31"/>
        <v>tbd</v>
      </c>
      <c r="BP123" s="487" t="str">
        <f t="shared" si="31"/>
        <v>tbd</v>
      </c>
      <c r="BQ123" s="487" t="str">
        <f t="shared" si="31"/>
        <v>tbd</v>
      </c>
      <c r="BR123" s="487" t="str">
        <f t="shared" si="31"/>
        <v>tbd</v>
      </c>
      <c r="BS123" s="487" t="str">
        <f t="shared" si="31"/>
        <v>tbd</v>
      </c>
      <c r="BT123" s="487" t="str">
        <f t="shared" si="31"/>
        <v>tbd</v>
      </c>
      <c r="BU123" s="487" t="str">
        <f t="shared" si="31"/>
        <v>tbd</v>
      </c>
      <c r="BV123" s="487" t="str">
        <f t="shared" si="31"/>
        <v>tbd</v>
      </c>
      <c r="BW123" s="487" t="str">
        <f t="shared" si="31"/>
        <v/>
      </c>
      <c r="BX123" s="487" t="str">
        <f t="shared" si="31"/>
        <v/>
      </c>
      <c r="BY123" s="487" t="str">
        <f t="shared" si="31"/>
        <v/>
      </c>
      <c r="BZ123" s="487" t="str">
        <f t="shared" si="31"/>
        <v/>
      </c>
      <c r="CA123" s="489" t="str">
        <f t="shared" si="31"/>
        <v/>
      </c>
    </row>
    <row r="124" spans="1:79" s="121" customFormat="1" ht="19.899999999999999" customHeight="1" x14ac:dyDescent="0.25">
      <c r="A124" s="9" t="s">
        <v>1925</v>
      </c>
      <c r="B124" s="7" t="s">
        <v>1926</v>
      </c>
      <c r="C124" s="2" t="s">
        <v>1927</v>
      </c>
      <c r="D124" s="5" t="s">
        <v>1921</v>
      </c>
      <c r="E124" s="7">
        <v>1</v>
      </c>
      <c r="F124" s="862" t="s">
        <v>1516</v>
      </c>
      <c r="G124" s="862" t="s">
        <v>1516</v>
      </c>
      <c r="H124" s="5"/>
      <c r="I124" s="16"/>
      <c r="J124" s="47" t="s">
        <v>86</v>
      </c>
      <c r="K124" s="48"/>
      <c r="L124" s="48"/>
      <c r="M124" s="49"/>
      <c r="N124" s="863" t="s">
        <v>1516</v>
      </c>
      <c r="O124" s="864" t="s">
        <v>1516</v>
      </c>
      <c r="P124" s="864" t="s">
        <v>1516</v>
      </c>
      <c r="Q124" s="864" t="s">
        <v>1516</v>
      </c>
      <c r="R124" s="864" t="s">
        <v>1516</v>
      </c>
      <c r="S124" s="864" t="s">
        <v>1516</v>
      </c>
      <c r="T124" s="865" t="s">
        <v>1516</v>
      </c>
      <c r="U124" s="49"/>
      <c r="V124" s="58" t="s">
        <v>86</v>
      </c>
      <c r="W124" s="866" t="s">
        <v>1516</v>
      </c>
      <c r="X124" s="56"/>
      <c r="Y124" s="69"/>
      <c r="Z124" s="69"/>
      <c r="AA124" s="68"/>
      <c r="AB124" s="57"/>
      <c r="AC124" s="58" t="s">
        <v>1376</v>
      </c>
      <c r="AD124" s="56"/>
      <c r="AE124" s="65"/>
      <c r="AF124" s="488">
        <v>-1</v>
      </c>
      <c r="AG124" s="487">
        <v>-1</v>
      </c>
      <c r="AH124" s="487">
        <v>-1</v>
      </c>
      <c r="AI124" s="487">
        <v>-1</v>
      </c>
      <c r="AJ124" s="487">
        <v>-1</v>
      </c>
      <c r="AK124" s="487">
        <v>-1</v>
      </c>
      <c r="AL124" s="487">
        <v>-1</v>
      </c>
      <c r="AM124" s="487">
        <v>-1</v>
      </c>
      <c r="AN124" s="487">
        <v>-1</v>
      </c>
      <c r="AO124" s="487">
        <v>-1</v>
      </c>
      <c r="AP124" s="487">
        <v>-1</v>
      </c>
      <c r="AQ124" s="487">
        <v>0</v>
      </c>
      <c r="AR124" s="487">
        <v>0</v>
      </c>
      <c r="AS124" s="487">
        <v>0</v>
      </c>
      <c r="AT124" s="487">
        <v>0</v>
      </c>
      <c r="AU124" s="493">
        <v>0</v>
      </c>
      <c r="AV124" s="488" t="str">
        <f t="shared" si="32"/>
        <v>tbd</v>
      </c>
      <c r="AW124" s="487" t="str">
        <f t="shared" si="30"/>
        <v>tbd</v>
      </c>
      <c r="AX124" s="487" t="str">
        <f t="shared" si="30"/>
        <v>tbd</v>
      </c>
      <c r="AY124" s="487" t="str">
        <f t="shared" si="30"/>
        <v>tbd</v>
      </c>
      <c r="AZ124" s="487" t="str">
        <f t="shared" si="30"/>
        <v>tbd</v>
      </c>
      <c r="BA124" s="487" t="str">
        <f t="shared" si="30"/>
        <v>tbd</v>
      </c>
      <c r="BB124" s="487" t="str">
        <f t="shared" si="30"/>
        <v>tbd</v>
      </c>
      <c r="BC124" s="487" t="str">
        <f t="shared" si="30"/>
        <v>tbd</v>
      </c>
      <c r="BD124" s="487" t="str">
        <f t="shared" si="30"/>
        <v>tbd</v>
      </c>
      <c r="BE124" s="487" t="str">
        <f t="shared" si="30"/>
        <v>tbd</v>
      </c>
      <c r="BF124" s="487" t="str">
        <f t="shared" si="30"/>
        <v>tbd</v>
      </c>
      <c r="BG124" s="487" t="str">
        <f t="shared" si="30"/>
        <v/>
      </c>
      <c r="BH124" s="487" t="str">
        <f t="shared" si="30"/>
        <v/>
      </c>
      <c r="BI124" s="487" t="str">
        <f t="shared" si="30"/>
        <v/>
      </c>
      <c r="BJ124" s="487" t="str">
        <f t="shared" si="30"/>
        <v/>
      </c>
      <c r="BK124" s="489" t="str">
        <f t="shared" si="30"/>
        <v/>
      </c>
      <c r="BL124" s="495" t="str">
        <f t="shared" si="33"/>
        <v>not req'ed</v>
      </c>
      <c r="BM124" s="487" t="str">
        <f t="shared" si="31"/>
        <v>not req'ed</v>
      </c>
      <c r="BN124" s="487" t="str">
        <f t="shared" si="31"/>
        <v>not req'ed</v>
      </c>
      <c r="BO124" s="487" t="str">
        <f t="shared" si="31"/>
        <v>not req'ed</v>
      </c>
      <c r="BP124" s="487" t="str">
        <f t="shared" si="31"/>
        <v>not req'ed</v>
      </c>
      <c r="BQ124" s="487" t="str">
        <f t="shared" si="31"/>
        <v>not req'ed</v>
      </c>
      <c r="BR124" s="487" t="str">
        <f t="shared" si="31"/>
        <v>not req'ed</v>
      </c>
      <c r="BS124" s="487" t="str">
        <f t="shared" si="31"/>
        <v>not req'ed</v>
      </c>
      <c r="BT124" s="487" t="str">
        <f t="shared" si="31"/>
        <v>not req'ed</v>
      </c>
      <c r="BU124" s="487" t="str">
        <f t="shared" si="31"/>
        <v>not req'ed</v>
      </c>
      <c r="BV124" s="487" t="str">
        <f t="shared" si="31"/>
        <v>not req'ed</v>
      </c>
      <c r="BW124" s="487" t="str">
        <f t="shared" si="31"/>
        <v/>
      </c>
      <c r="BX124" s="487" t="str">
        <f t="shared" si="31"/>
        <v/>
      </c>
      <c r="BY124" s="487" t="str">
        <f t="shared" si="31"/>
        <v/>
      </c>
      <c r="BZ124" s="487" t="str">
        <f t="shared" si="31"/>
        <v/>
      </c>
      <c r="CA124" s="489" t="str">
        <f t="shared" si="31"/>
        <v/>
      </c>
    </row>
    <row r="125" spans="1:79" s="121" customFormat="1" ht="19.899999999999999" customHeight="1" x14ac:dyDescent="0.25">
      <c r="A125" s="9" t="s">
        <v>1928</v>
      </c>
      <c r="B125" s="7" t="s">
        <v>1929</v>
      </c>
      <c r="C125" s="2" t="s">
        <v>1930</v>
      </c>
      <c r="D125" s="5" t="s">
        <v>1921</v>
      </c>
      <c r="E125" s="7">
        <v>8</v>
      </c>
      <c r="F125" s="4" t="s">
        <v>1525</v>
      </c>
      <c r="G125" s="862" t="s">
        <v>1516</v>
      </c>
      <c r="H125" s="5"/>
      <c r="I125" s="16"/>
      <c r="J125" s="47" t="s">
        <v>86</v>
      </c>
      <c r="K125" s="48"/>
      <c r="L125" s="48"/>
      <c r="M125" s="49"/>
      <c r="N125" s="47" t="s">
        <v>86</v>
      </c>
      <c r="O125" s="48"/>
      <c r="P125" s="48"/>
      <c r="Q125" s="48"/>
      <c r="R125" s="48"/>
      <c r="S125" s="48"/>
      <c r="T125" s="65"/>
      <c r="U125" s="49"/>
      <c r="V125" s="58" t="s">
        <v>86</v>
      </c>
      <c r="W125" s="82" t="s">
        <v>86</v>
      </c>
      <c r="X125" s="56"/>
      <c r="Y125" s="69"/>
      <c r="Z125" s="69"/>
      <c r="AA125" s="68"/>
      <c r="AB125" s="57"/>
      <c r="AC125" s="58" t="s">
        <v>1376</v>
      </c>
      <c r="AD125" s="56"/>
      <c r="AE125" s="65"/>
      <c r="AF125" s="488">
        <v>-1</v>
      </c>
      <c r="AG125" s="487">
        <v>-1</v>
      </c>
      <c r="AH125" s="487">
        <v>-1</v>
      </c>
      <c r="AI125" s="487">
        <v>-1</v>
      </c>
      <c r="AJ125" s="487">
        <v>-1</v>
      </c>
      <c r="AK125" s="487">
        <v>-1</v>
      </c>
      <c r="AL125" s="487">
        <v>-1</v>
      </c>
      <c r="AM125" s="487">
        <v>-1</v>
      </c>
      <c r="AN125" s="487">
        <v>-1</v>
      </c>
      <c r="AO125" s="487">
        <v>-1</v>
      </c>
      <c r="AP125" s="487">
        <v>-1</v>
      </c>
      <c r="AQ125" s="487">
        <v>0</v>
      </c>
      <c r="AR125" s="487">
        <v>0</v>
      </c>
      <c r="AS125" s="487">
        <v>0</v>
      </c>
      <c r="AT125" s="487">
        <v>0</v>
      </c>
      <c r="AU125" s="493">
        <v>0</v>
      </c>
      <c r="AV125" s="488" t="str">
        <f t="shared" si="32"/>
        <v>tbd</v>
      </c>
      <c r="AW125" s="487" t="str">
        <f t="shared" si="30"/>
        <v>tbd</v>
      </c>
      <c r="AX125" s="487" t="str">
        <f t="shared" si="30"/>
        <v>tbd</v>
      </c>
      <c r="AY125" s="487" t="str">
        <f t="shared" si="30"/>
        <v>tbd</v>
      </c>
      <c r="AZ125" s="487" t="str">
        <f t="shared" si="30"/>
        <v>tbd</v>
      </c>
      <c r="BA125" s="487" t="str">
        <f t="shared" si="30"/>
        <v>tbd</v>
      </c>
      <c r="BB125" s="487" t="str">
        <f t="shared" si="30"/>
        <v>tbd</v>
      </c>
      <c r="BC125" s="487" t="str">
        <f t="shared" si="30"/>
        <v>tbd</v>
      </c>
      <c r="BD125" s="487" t="str">
        <f t="shared" si="30"/>
        <v>tbd</v>
      </c>
      <c r="BE125" s="487" t="str">
        <f t="shared" si="30"/>
        <v>tbd</v>
      </c>
      <c r="BF125" s="487" t="str">
        <f t="shared" si="30"/>
        <v>tbd</v>
      </c>
      <c r="BG125" s="487" t="str">
        <f t="shared" si="30"/>
        <v/>
      </c>
      <c r="BH125" s="487" t="str">
        <f t="shared" si="30"/>
        <v/>
      </c>
      <c r="BI125" s="487" t="str">
        <f t="shared" si="30"/>
        <v/>
      </c>
      <c r="BJ125" s="487" t="str">
        <f t="shared" si="30"/>
        <v/>
      </c>
      <c r="BK125" s="489" t="str">
        <f t="shared" si="30"/>
        <v/>
      </c>
      <c r="BL125" s="495" t="str">
        <f t="shared" si="33"/>
        <v>tbd</v>
      </c>
      <c r="BM125" s="487" t="str">
        <f t="shared" si="31"/>
        <v>tbd</v>
      </c>
      <c r="BN125" s="487" t="str">
        <f t="shared" si="31"/>
        <v>tbd</v>
      </c>
      <c r="BO125" s="487" t="str">
        <f t="shared" si="31"/>
        <v>tbd</v>
      </c>
      <c r="BP125" s="487" t="str">
        <f t="shared" si="31"/>
        <v>tbd</v>
      </c>
      <c r="BQ125" s="487" t="str">
        <f t="shared" si="31"/>
        <v>tbd</v>
      </c>
      <c r="BR125" s="487" t="str">
        <f t="shared" si="31"/>
        <v>tbd</v>
      </c>
      <c r="BS125" s="487" t="str">
        <f t="shared" si="31"/>
        <v>tbd</v>
      </c>
      <c r="BT125" s="487" t="str">
        <f t="shared" si="31"/>
        <v>tbd</v>
      </c>
      <c r="BU125" s="487" t="str">
        <f t="shared" si="31"/>
        <v>tbd</v>
      </c>
      <c r="BV125" s="487" t="str">
        <f t="shared" si="31"/>
        <v>tbd</v>
      </c>
      <c r="BW125" s="487" t="str">
        <f t="shared" si="31"/>
        <v/>
      </c>
      <c r="BX125" s="487" t="str">
        <f t="shared" si="31"/>
        <v/>
      </c>
      <c r="BY125" s="487" t="str">
        <f t="shared" si="31"/>
        <v/>
      </c>
      <c r="BZ125" s="487" t="str">
        <f t="shared" si="31"/>
        <v/>
      </c>
      <c r="CA125" s="489" t="str">
        <f t="shared" si="31"/>
        <v/>
      </c>
    </row>
    <row r="126" spans="1:79" s="121" customFormat="1" ht="19.899999999999999" customHeight="1" x14ac:dyDescent="0.25">
      <c r="A126" s="9" t="s">
        <v>1931</v>
      </c>
      <c r="B126" s="7" t="s">
        <v>1932</v>
      </c>
      <c r="C126" s="2" t="s">
        <v>1933</v>
      </c>
      <c r="D126" s="5" t="s">
        <v>1921</v>
      </c>
      <c r="E126" s="7">
        <v>1</v>
      </c>
      <c r="F126" s="862" t="s">
        <v>1516</v>
      </c>
      <c r="G126" s="862" t="s">
        <v>1516</v>
      </c>
      <c r="H126" s="5"/>
      <c r="I126" s="16"/>
      <c r="J126" s="47" t="s">
        <v>86</v>
      </c>
      <c r="K126" s="48"/>
      <c r="L126" s="48"/>
      <c r="M126" s="49"/>
      <c r="N126" s="863" t="s">
        <v>1516</v>
      </c>
      <c r="O126" s="864" t="s">
        <v>1516</v>
      </c>
      <c r="P126" s="864" t="s">
        <v>1516</v>
      </c>
      <c r="Q126" s="864" t="s">
        <v>1516</v>
      </c>
      <c r="R126" s="864" t="s">
        <v>1516</v>
      </c>
      <c r="S126" s="864" t="s">
        <v>1516</v>
      </c>
      <c r="T126" s="865" t="s">
        <v>1516</v>
      </c>
      <c r="U126" s="49"/>
      <c r="V126" s="58" t="s">
        <v>86</v>
      </c>
      <c r="W126" s="866" t="s">
        <v>1516</v>
      </c>
      <c r="X126" s="56"/>
      <c r="Y126" s="69"/>
      <c r="Z126" s="69"/>
      <c r="AA126" s="68"/>
      <c r="AB126" s="57"/>
      <c r="AC126" s="58" t="s">
        <v>1376</v>
      </c>
      <c r="AD126" s="56"/>
      <c r="AE126" s="65"/>
      <c r="AF126" s="488">
        <v>-1</v>
      </c>
      <c r="AG126" s="487">
        <v>-1</v>
      </c>
      <c r="AH126" s="487">
        <v>-1</v>
      </c>
      <c r="AI126" s="487">
        <v>-1</v>
      </c>
      <c r="AJ126" s="487">
        <v>-1</v>
      </c>
      <c r="AK126" s="487">
        <v>-1</v>
      </c>
      <c r="AL126" s="487">
        <v>-1</v>
      </c>
      <c r="AM126" s="487">
        <v>-1</v>
      </c>
      <c r="AN126" s="487">
        <v>-1</v>
      </c>
      <c r="AO126" s="487">
        <v>-1</v>
      </c>
      <c r="AP126" s="487">
        <v>-1</v>
      </c>
      <c r="AQ126" s="487">
        <v>0</v>
      </c>
      <c r="AR126" s="487">
        <v>0</v>
      </c>
      <c r="AS126" s="487">
        <v>0</v>
      </c>
      <c r="AT126" s="487">
        <v>0</v>
      </c>
      <c r="AU126" s="493">
        <v>0</v>
      </c>
      <c r="AV126" s="488" t="str">
        <f t="shared" si="32"/>
        <v>tbd</v>
      </c>
      <c r="AW126" s="487" t="str">
        <f t="shared" si="32"/>
        <v>tbd</v>
      </c>
      <c r="AX126" s="487" t="str">
        <f t="shared" si="32"/>
        <v>tbd</v>
      </c>
      <c r="AY126" s="487" t="str">
        <f t="shared" si="32"/>
        <v>tbd</v>
      </c>
      <c r="AZ126" s="487" t="str">
        <f t="shared" si="32"/>
        <v>tbd</v>
      </c>
      <c r="BA126" s="487" t="str">
        <f t="shared" si="32"/>
        <v>tbd</v>
      </c>
      <c r="BB126" s="487" t="str">
        <f t="shared" si="32"/>
        <v>tbd</v>
      </c>
      <c r="BC126" s="487" t="str">
        <f t="shared" si="32"/>
        <v>tbd</v>
      </c>
      <c r="BD126" s="487" t="str">
        <f t="shared" si="32"/>
        <v>tbd</v>
      </c>
      <c r="BE126" s="487" t="str">
        <f t="shared" si="32"/>
        <v>tbd</v>
      </c>
      <c r="BF126" s="487" t="str">
        <f t="shared" si="32"/>
        <v>tbd</v>
      </c>
      <c r="BG126" s="487" t="str">
        <f t="shared" si="32"/>
        <v/>
      </c>
      <c r="BH126" s="487" t="str">
        <f t="shared" si="32"/>
        <v/>
      </c>
      <c r="BI126" s="487" t="str">
        <f t="shared" si="32"/>
        <v/>
      </c>
      <c r="BJ126" s="487" t="str">
        <f t="shared" si="32"/>
        <v/>
      </c>
      <c r="BK126" s="489" t="str">
        <f t="shared" si="32"/>
        <v/>
      </c>
      <c r="BL126" s="495" t="str">
        <f t="shared" si="33"/>
        <v>not req'ed</v>
      </c>
      <c r="BM126" s="487" t="str">
        <f t="shared" si="33"/>
        <v>not req'ed</v>
      </c>
      <c r="BN126" s="487" t="str">
        <f t="shared" si="33"/>
        <v>not req'ed</v>
      </c>
      <c r="BO126" s="487" t="str">
        <f t="shared" si="33"/>
        <v>not req'ed</v>
      </c>
      <c r="BP126" s="487" t="str">
        <f t="shared" si="33"/>
        <v>not req'ed</v>
      </c>
      <c r="BQ126" s="487" t="str">
        <f t="shared" si="33"/>
        <v>not req'ed</v>
      </c>
      <c r="BR126" s="487" t="str">
        <f t="shared" si="33"/>
        <v>not req'ed</v>
      </c>
      <c r="BS126" s="487" t="str">
        <f t="shared" si="33"/>
        <v>not req'ed</v>
      </c>
      <c r="BT126" s="487" t="str">
        <f t="shared" si="33"/>
        <v>not req'ed</v>
      </c>
      <c r="BU126" s="487" t="str">
        <f t="shared" si="33"/>
        <v>not req'ed</v>
      </c>
      <c r="BV126" s="487" t="str">
        <f t="shared" si="33"/>
        <v>not req'ed</v>
      </c>
      <c r="BW126" s="487" t="str">
        <f t="shared" si="33"/>
        <v/>
      </c>
      <c r="BX126" s="487" t="str">
        <f t="shared" si="33"/>
        <v/>
      </c>
      <c r="BY126" s="487" t="str">
        <f t="shared" si="33"/>
        <v/>
      </c>
      <c r="BZ126" s="487" t="str">
        <f t="shared" si="33"/>
        <v/>
      </c>
      <c r="CA126" s="489" t="str">
        <f t="shared" si="33"/>
        <v/>
      </c>
    </row>
    <row r="127" spans="1:79" s="121" customFormat="1" ht="19.899999999999999" customHeight="1" x14ac:dyDescent="0.25">
      <c r="A127" s="9" t="s">
        <v>1934</v>
      </c>
      <c r="B127" s="7" t="s">
        <v>1935</v>
      </c>
      <c r="C127" s="2" t="s">
        <v>1936</v>
      </c>
      <c r="D127" s="5" t="s">
        <v>1921</v>
      </c>
      <c r="E127" s="4">
        <v>3</v>
      </c>
      <c r="F127" s="4" t="s">
        <v>1937</v>
      </c>
      <c r="G127" s="862" t="s">
        <v>1516</v>
      </c>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-1</v>
      </c>
      <c r="AG127" s="487">
        <v>-1</v>
      </c>
      <c r="AH127" s="487">
        <v>-1</v>
      </c>
      <c r="AI127" s="487">
        <v>-1</v>
      </c>
      <c r="AJ127" s="487">
        <v>-1</v>
      </c>
      <c r="AK127" s="487">
        <v>-1</v>
      </c>
      <c r="AL127" s="487">
        <v>-1</v>
      </c>
      <c r="AM127" s="487">
        <v>-1</v>
      </c>
      <c r="AN127" s="487">
        <v>-1</v>
      </c>
      <c r="AO127" s="487">
        <v>-1</v>
      </c>
      <c r="AP127" s="487">
        <v>-1</v>
      </c>
      <c r="AQ127" s="487">
        <v>0</v>
      </c>
      <c r="AR127" s="487">
        <v>0</v>
      </c>
      <c r="AS127" s="487">
        <v>0</v>
      </c>
      <c r="AT127" s="487">
        <v>0</v>
      </c>
      <c r="AU127" s="493">
        <v>0</v>
      </c>
      <c r="AV127" s="488" t="str">
        <f t="shared" si="32"/>
        <v>tbd</v>
      </c>
      <c r="AW127" s="487" t="str">
        <f t="shared" si="32"/>
        <v>tbd</v>
      </c>
      <c r="AX127" s="487" t="str">
        <f t="shared" si="32"/>
        <v>tbd</v>
      </c>
      <c r="AY127" s="487" t="str">
        <f t="shared" si="32"/>
        <v>tbd</v>
      </c>
      <c r="AZ127" s="487" t="str">
        <f t="shared" si="32"/>
        <v>tbd</v>
      </c>
      <c r="BA127" s="487" t="str">
        <f t="shared" si="32"/>
        <v>tbd</v>
      </c>
      <c r="BB127" s="487" t="str">
        <f t="shared" si="32"/>
        <v>tbd</v>
      </c>
      <c r="BC127" s="487" t="str">
        <f t="shared" si="32"/>
        <v>tbd</v>
      </c>
      <c r="BD127" s="487" t="str">
        <f t="shared" si="32"/>
        <v>tbd</v>
      </c>
      <c r="BE127" s="487" t="str">
        <f t="shared" si="32"/>
        <v>tbd</v>
      </c>
      <c r="BF127" s="487" t="str">
        <f t="shared" si="32"/>
        <v>tbd</v>
      </c>
      <c r="BG127" s="487" t="str">
        <f t="shared" si="32"/>
        <v/>
      </c>
      <c r="BH127" s="487" t="str">
        <f t="shared" si="32"/>
        <v/>
      </c>
      <c r="BI127" s="487" t="str">
        <f t="shared" si="32"/>
        <v/>
      </c>
      <c r="BJ127" s="487" t="str">
        <f t="shared" si="32"/>
        <v/>
      </c>
      <c r="BK127" s="489" t="str">
        <f t="shared" si="32"/>
        <v/>
      </c>
      <c r="BL127" s="495" t="str">
        <f t="shared" si="33"/>
        <v>tbd</v>
      </c>
      <c r="BM127" s="487" t="str">
        <f t="shared" si="33"/>
        <v>tbd</v>
      </c>
      <c r="BN127" s="487" t="str">
        <f t="shared" si="33"/>
        <v>tbd</v>
      </c>
      <c r="BO127" s="487" t="str">
        <f t="shared" si="33"/>
        <v>tbd</v>
      </c>
      <c r="BP127" s="487" t="str">
        <f t="shared" si="33"/>
        <v>tbd</v>
      </c>
      <c r="BQ127" s="487" t="str">
        <f t="shared" si="33"/>
        <v>tbd</v>
      </c>
      <c r="BR127" s="487" t="str">
        <f t="shared" si="33"/>
        <v>tbd</v>
      </c>
      <c r="BS127" s="487" t="str">
        <f t="shared" si="33"/>
        <v>tbd</v>
      </c>
      <c r="BT127" s="487" t="str">
        <f t="shared" si="33"/>
        <v>tbd</v>
      </c>
      <c r="BU127" s="487" t="str">
        <f t="shared" si="33"/>
        <v>tbd</v>
      </c>
      <c r="BV127" s="487" t="str">
        <f t="shared" si="33"/>
        <v>tbd</v>
      </c>
      <c r="BW127" s="487" t="str">
        <f t="shared" si="33"/>
        <v/>
      </c>
      <c r="BX127" s="487" t="str">
        <f t="shared" si="33"/>
        <v/>
      </c>
      <c r="BY127" s="487" t="str">
        <f t="shared" si="33"/>
        <v/>
      </c>
      <c r="BZ127" s="487" t="str">
        <f t="shared" si="33"/>
        <v/>
      </c>
      <c r="CA127" s="489" t="str">
        <f t="shared" si="33"/>
        <v/>
      </c>
    </row>
    <row r="128" spans="1:79" s="121" customFormat="1" ht="19.899999999999999" customHeight="1" x14ac:dyDescent="0.25">
      <c r="A128" s="9" t="s">
        <v>1938</v>
      </c>
      <c r="B128" s="7" t="s">
        <v>1939</v>
      </c>
      <c r="C128" s="2" t="s">
        <v>1940</v>
      </c>
      <c r="D128" s="5" t="s">
        <v>1941</v>
      </c>
      <c r="E128" s="4">
        <v>1</v>
      </c>
      <c r="F128" s="4" t="s">
        <v>1546</v>
      </c>
      <c r="G128" s="862" t="s">
        <v>1516</v>
      </c>
      <c r="H128" s="5"/>
      <c r="I128" s="16"/>
      <c r="J128" s="47" t="s">
        <v>86</v>
      </c>
      <c r="K128" s="48"/>
      <c r="L128" s="48"/>
      <c r="M128" s="49"/>
      <c r="N128" s="47" t="s">
        <v>86</v>
      </c>
      <c r="O128" s="48"/>
      <c r="P128" s="48"/>
      <c r="Q128" s="48"/>
      <c r="R128" s="48"/>
      <c r="S128" s="48"/>
      <c r="T128" s="65"/>
      <c r="U128" s="49"/>
      <c r="V128" s="58" t="s">
        <v>86</v>
      </c>
      <c r="W128" s="82" t="s">
        <v>86</v>
      </c>
      <c r="X128" s="56"/>
      <c r="Y128" s="69"/>
      <c r="Z128" s="69"/>
      <c r="AA128" s="68"/>
      <c r="AB128" s="57"/>
      <c r="AC128" s="58" t="s">
        <v>1376</v>
      </c>
      <c r="AD128" s="56"/>
      <c r="AE128" s="65"/>
      <c r="AF128" s="488">
        <v>-1</v>
      </c>
      <c r="AG128" s="487">
        <v>-1</v>
      </c>
      <c r="AH128" s="487">
        <v>-1</v>
      </c>
      <c r="AI128" s="487">
        <v>-1</v>
      </c>
      <c r="AJ128" s="487">
        <v>-1</v>
      </c>
      <c r="AK128" s="487">
        <v>-1</v>
      </c>
      <c r="AL128" s="487">
        <v>-1</v>
      </c>
      <c r="AM128" s="487">
        <v>-1</v>
      </c>
      <c r="AN128" s="487">
        <v>-1</v>
      </c>
      <c r="AO128" s="487">
        <v>-1</v>
      </c>
      <c r="AP128" s="487">
        <v>-1</v>
      </c>
      <c r="AQ128" s="487">
        <v>0</v>
      </c>
      <c r="AR128" s="487">
        <v>0</v>
      </c>
      <c r="AS128" s="487">
        <v>0</v>
      </c>
      <c r="AT128" s="487">
        <v>0</v>
      </c>
      <c r="AU128" s="493">
        <v>0</v>
      </c>
      <c r="AV128" s="488" t="str">
        <f t="shared" si="32"/>
        <v>tbd</v>
      </c>
      <c r="AW128" s="487" t="str">
        <f t="shared" si="32"/>
        <v>tbd</v>
      </c>
      <c r="AX128" s="487" t="str">
        <f t="shared" si="32"/>
        <v>tbd</v>
      </c>
      <c r="AY128" s="487" t="str">
        <f t="shared" si="32"/>
        <v>tbd</v>
      </c>
      <c r="AZ128" s="487" t="str">
        <f t="shared" si="32"/>
        <v>tbd</v>
      </c>
      <c r="BA128" s="487" t="str">
        <f t="shared" si="32"/>
        <v>tbd</v>
      </c>
      <c r="BB128" s="487" t="str">
        <f t="shared" si="32"/>
        <v>tbd</v>
      </c>
      <c r="BC128" s="487" t="str">
        <f t="shared" si="32"/>
        <v>tbd</v>
      </c>
      <c r="BD128" s="487" t="str">
        <f t="shared" si="32"/>
        <v>tbd</v>
      </c>
      <c r="BE128" s="487" t="str">
        <f t="shared" si="32"/>
        <v>tbd</v>
      </c>
      <c r="BF128" s="487" t="str">
        <f t="shared" si="32"/>
        <v>tbd</v>
      </c>
      <c r="BG128" s="487" t="str">
        <f t="shared" si="32"/>
        <v/>
      </c>
      <c r="BH128" s="487" t="str">
        <f t="shared" si="32"/>
        <v/>
      </c>
      <c r="BI128" s="487" t="str">
        <f t="shared" si="32"/>
        <v/>
      </c>
      <c r="BJ128" s="487" t="str">
        <f t="shared" si="32"/>
        <v/>
      </c>
      <c r="BK128" s="489" t="str">
        <f t="shared" si="32"/>
        <v/>
      </c>
      <c r="BL128" s="495" t="str">
        <f t="shared" si="33"/>
        <v>tbd</v>
      </c>
      <c r="BM128" s="487" t="str">
        <f t="shared" si="33"/>
        <v>tbd</v>
      </c>
      <c r="BN128" s="487" t="str">
        <f t="shared" si="33"/>
        <v>tbd</v>
      </c>
      <c r="BO128" s="487" t="str">
        <f t="shared" si="33"/>
        <v>tbd</v>
      </c>
      <c r="BP128" s="487" t="str">
        <f t="shared" si="33"/>
        <v>tbd</v>
      </c>
      <c r="BQ128" s="487" t="str">
        <f t="shared" si="33"/>
        <v>tbd</v>
      </c>
      <c r="BR128" s="487" t="str">
        <f t="shared" si="33"/>
        <v>tbd</v>
      </c>
      <c r="BS128" s="487" t="str">
        <f t="shared" si="33"/>
        <v>tbd</v>
      </c>
      <c r="BT128" s="487" t="str">
        <f t="shared" si="33"/>
        <v>tbd</v>
      </c>
      <c r="BU128" s="487" t="str">
        <f t="shared" si="33"/>
        <v>tbd</v>
      </c>
      <c r="BV128" s="487" t="str">
        <f t="shared" si="33"/>
        <v>tbd</v>
      </c>
      <c r="BW128" s="487" t="str">
        <f t="shared" si="33"/>
        <v/>
      </c>
      <c r="BX128" s="487" t="str">
        <f t="shared" si="33"/>
        <v/>
      </c>
      <c r="BY128" s="487" t="str">
        <f t="shared" si="33"/>
        <v/>
      </c>
      <c r="BZ128" s="487" t="str">
        <f t="shared" si="33"/>
        <v/>
      </c>
      <c r="CA128" s="489" t="str">
        <f t="shared" si="33"/>
        <v/>
      </c>
    </row>
    <row r="129" spans="1:79" s="121" customFormat="1" ht="19.899999999999999" customHeight="1" x14ac:dyDescent="0.25">
      <c r="A129" s="9" t="s">
        <v>1942</v>
      </c>
      <c r="B129" s="7" t="s">
        <v>1943</v>
      </c>
      <c r="C129" s="2" t="s">
        <v>1944</v>
      </c>
      <c r="D129" s="5" t="s">
        <v>1941</v>
      </c>
      <c r="E129" s="7">
        <v>1</v>
      </c>
      <c r="F129" s="4" t="s">
        <v>1945</v>
      </c>
      <c r="G129" s="862" t="s">
        <v>1516</v>
      </c>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-1</v>
      </c>
      <c r="AG129" s="487">
        <v>-1</v>
      </c>
      <c r="AH129" s="487">
        <v>-1</v>
      </c>
      <c r="AI129" s="487">
        <v>-1</v>
      </c>
      <c r="AJ129" s="487">
        <v>-1</v>
      </c>
      <c r="AK129" s="487">
        <v>-1</v>
      </c>
      <c r="AL129" s="487">
        <v>-1</v>
      </c>
      <c r="AM129" s="487">
        <v>-1</v>
      </c>
      <c r="AN129" s="487">
        <v>-1</v>
      </c>
      <c r="AO129" s="487">
        <v>-1</v>
      </c>
      <c r="AP129" s="487">
        <v>-1</v>
      </c>
      <c r="AQ129" s="487">
        <v>0</v>
      </c>
      <c r="AR129" s="487">
        <v>0</v>
      </c>
      <c r="AS129" s="487">
        <v>0</v>
      </c>
      <c r="AT129" s="487">
        <v>0</v>
      </c>
      <c r="AU129" s="493">
        <v>0</v>
      </c>
      <c r="AV129" s="488" t="str">
        <f t="shared" si="32"/>
        <v>tbd</v>
      </c>
      <c r="AW129" s="487" t="str">
        <f t="shared" si="32"/>
        <v>tbd</v>
      </c>
      <c r="AX129" s="487" t="str">
        <f t="shared" si="32"/>
        <v>tbd</v>
      </c>
      <c r="AY129" s="487" t="str">
        <f t="shared" si="32"/>
        <v>tbd</v>
      </c>
      <c r="AZ129" s="487" t="str">
        <f t="shared" si="32"/>
        <v>tbd</v>
      </c>
      <c r="BA129" s="487" t="str">
        <f t="shared" si="32"/>
        <v>tbd</v>
      </c>
      <c r="BB129" s="487" t="str">
        <f t="shared" si="32"/>
        <v>tbd</v>
      </c>
      <c r="BC129" s="487" t="str">
        <f t="shared" si="32"/>
        <v>tbd</v>
      </c>
      <c r="BD129" s="487" t="str">
        <f t="shared" si="32"/>
        <v>tbd</v>
      </c>
      <c r="BE129" s="487" t="str">
        <f t="shared" si="32"/>
        <v>tbd</v>
      </c>
      <c r="BF129" s="487" t="str">
        <f t="shared" si="32"/>
        <v>tbd</v>
      </c>
      <c r="BG129" s="487" t="str">
        <f t="shared" si="32"/>
        <v/>
      </c>
      <c r="BH129" s="487" t="str">
        <f t="shared" si="32"/>
        <v/>
      </c>
      <c r="BI129" s="487" t="str">
        <f t="shared" si="32"/>
        <v/>
      </c>
      <c r="BJ129" s="487" t="str">
        <f t="shared" si="32"/>
        <v/>
      </c>
      <c r="BK129" s="489" t="str">
        <f t="shared" si="32"/>
        <v/>
      </c>
      <c r="BL129" s="495" t="str">
        <f t="shared" si="33"/>
        <v>tbd</v>
      </c>
      <c r="BM129" s="487" t="str">
        <f t="shared" si="33"/>
        <v>tbd</v>
      </c>
      <c r="BN129" s="487" t="str">
        <f t="shared" si="33"/>
        <v>tbd</v>
      </c>
      <c r="BO129" s="487" t="str">
        <f t="shared" si="33"/>
        <v>tbd</v>
      </c>
      <c r="BP129" s="487" t="str">
        <f t="shared" si="33"/>
        <v>tbd</v>
      </c>
      <c r="BQ129" s="487" t="str">
        <f t="shared" si="33"/>
        <v>tbd</v>
      </c>
      <c r="BR129" s="487" t="str">
        <f t="shared" si="33"/>
        <v>tbd</v>
      </c>
      <c r="BS129" s="487" t="str">
        <f t="shared" si="33"/>
        <v>tbd</v>
      </c>
      <c r="BT129" s="487" t="str">
        <f t="shared" si="33"/>
        <v>tbd</v>
      </c>
      <c r="BU129" s="487" t="str">
        <f t="shared" si="33"/>
        <v>tbd</v>
      </c>
      <c r="BV129" s="487" t="str">
        <f t="shared" si="33"/>
        <v>tbd</v>
      </c>
      <c r="BW129" s="487" t="str">
        <f t="shared" si="33"/>
        <v/>
      </c>
      <c r="BX129" s="487" t="str">
        <f t="shared" si="33"/>
        <v/>
      </c>
      <c r="BY129" s="487" t="str">
        <f t="shared" si="33"/>
        <v/>
      </c>
      <c r="BZ129" s="487" t="str">
        <f t="shared" si="33"/>
        <v/>
      </c>
      <c r="CA129" s="489" t="str">
        <f t="shared" si="33"/>
        <v/>
      </c>
    </row>
    <row r="130" spans="1:79" s="121" customFormat="1" ht="19.899999999999999" customHeight="1" x14ac:dyDescent="0.25">
      <c r="A130" s="9" t="s">
        <v>1946</v>
      </c>
      <c r="B130" s="7" t="s">
        <v>1947</v>
      </c>
      <c r="C130" s="2" t="s">
        <v>1948</v>
      </c>
      <c r="D130" s="5" t="s">
        <v>1949</v>
      </c>
      <c r="E130" s="4">
        <v>1</v>
      </c>
      <c r="F130" s="4" t="s">
        <v>1945</v>
      </c>
      <c r="G130" s="862" t="s">
        <v>1516</v>
      </c>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-1</v>
      </c>
      <c r="AG130" s="487">
        <v>-1</v>
      </c>
      <c r="AH130" s="487">
        <v>-1</v>
      </c>
      <c r="AI130" s="487">
        <v>-1</v>
      </c>
      <c r="AJ130" s="487">
        <v>-1</v>
      </c>
      <c r="AK130" s="487">
        <v>-1</v>
      </c>
      <c r="AL130" s="487">
        <v>-1</v>
      </c>
      <c r="AM130" s="487">
        <v>-1</v>
      </c>
      <c r="AN130" s="487">
        <v>-1</v>
      </c>
      <c r="AO130" s="487">
        <v>-1</v>
      </c>
      <c r="AP130" s="487">
        <v>-1</v>
      </c>
      <c r="AQ130" s="487">
        <v>0</v>
      </c>
      <c r="AR130" s="487">
        <v>0</v>
      </c>
      <c r="AS130" s="487">
        <v>0</v>
      </c>
      <c r="AT130" s="487">
        <v>0</v>
      </c>
      <c r="AU130" s="493">
        <v>0</v>
      </c>
      <c r="AV130" s="488" t="str">
        <f t="shared" si="32"/>
        <v>tbd</v>
      </c>
      <c r="AW130" s="487" t="str">
        <f t="shared" si="32"/>
        <v>tbd</v>
      </c>
      <c r="AX130" s="487" t="str">
        <f t="shared" si="32"/>
        <v>tbd</v>
      </c>
      <c r="AY130" s="487" t="str">
        <f t="shared" si="32"/>
        <v>tbd</v>
      </c>
      <c r="AZ130" s="487" t="str">
        <f t="shared" si="32"/>
        <v>tbd</v>
      </c>
      <c r="BA130" s="487" t="str">
        <f t="shared" si="32"/>
        <v>tbd</v>
      </c>
      <c r="BB130" s="487" t="str">
        <f t="shared" si="32"/>
        <v>tbd</v>
      </c>
      <c r="BC130" s="487" t="str">
        <f t="shared" si="32"/>
        <v>tbd</v>
      </c>
      <c r="BD130" s="487" t="str">
        <f t="shared" si="32"/>
        <v>tbd</v>
      </c>
      <c r="BE130" s="487" t="str">
        <f t="shared" si="32"/>
        <v>tbd</v>
      </c>
      <c r="BF130" s="487" t="str">
        <f t="shared" si="32"/>
        <v>tbd</v>
      </c>
      <c r="BG130" s="487" t="str">
        <f t="shared" si="32"/>
        <v/>
      </c>
      <c r="BH130" s="487" t="str">
        <f t="shared" si="32"/>
        <v/>
      </c>
      <c r="BI130" s="487" t="str">
        <f t="shared" si="32"/>
        <v/>
      </c>
      <c r="BJ130" s="487" t="str">
        <f t="shared" si="32"/>
        <v/>
      </c>
      <c r="BK130" s="489" t="str">
        <f t="shared" si="32"/>
        <v/>
      </c>
      <c r="BL130" s="495" t="str">
        <f t="shared" si="33"/>
        <v>tbd</v>
      </c>
      <c r="BM130" s="487" t="str">
        <f t="shared" si="33"/>
        <v>tbd</v>
      </c>
      <c r="BN130" s="487" t="str">
        <f t="shared" si="33"/>
        <v>tbd</v>
      </c>
      <c r="BO130" s="487" t="str">
        <f t="shared" si="33"/>
        <v>tbd</v>
      </c>
      <c r="BP130" s="487" t="str">
        <f t="shared" si="33"/>
        <v>tbd</v>
      </c>
      <c r="BQ130" s="487" t="str">
        <f t="shared" si="33"/>
        <v>tbd</v>
      </c>
      <c r="BR130" s="487" t="str">
        <f t="shared" si="33"/>
        <v>tbd</v>
      </c>
      <c r="BS130" s="487" t="str">
        <f t="shared" si="33"/>
        <v>tbd</v>
      </c>
      <c r="BT130" s="487" t="str">
        <f t="shared" si="33"/>
        <v>tbd</v>
      </c>
      <c r="BU130" s="487" t="str">
        <f t="shared" si="33"/>
        <v>tbd</v>
      </c>
      <c r="BV130" s="487" t="str">
        <f t="shared" si="33"/>
        <v>tbd</v>
      </c>
      <c r="BW130" s="487" t="str">
        <f t="shared" si="33"/>
        <v/>
      </c>
      <c r="BX130" s="487" t="str">
        <f t="shared" si="33"/>
        <v/>
      </c>
      <c r="BY130" s="487" t="str">
        <f t="shared" si="33"/>
        <v/>
      </c>
      <c r="BZ130" s="487" t="str">
        <f t="shared" si="33"/>
        <v/>
      </c>
      <c r="CA130" s="489" t="str">
        <f t="shared" si="33"/>
        <v/>
      </c>
    </row>
    <row r="131" spans="1:79" s="121" customFormat="1" ht="19.899999999999999" customHeight="1" x14ac:dyDescent="0.25">
      <c r="A131" s="9" t="s">
        <v>1950</v>
      </c>
      <c r="B131" s="7" t="s">
        <v>1951</v>
      </c>
      <c r="C131" s="2" t="s">
        <v>1952</v>
      </c>
      <c r="D131" s="5" t="s">
        <v>1953</v>
      </c>
      <c r="E131" s="7">
        <v>3</v>
      </c>
      <c r="F131" s="4" t="s">
        <v>1945</v>
      </c>
      <c r="G131" s="862" t="s">
        <v>1516</v>
      </c>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-1</v>
      </c>
      <c r="AG131" s="487">
        <v>-1</v>
      </c>
      <c r="AH131" s="487">
        <v>-1</v>
      </c>
      <c r="AI131" s="487">
        <v>-1</v>
      </c>
      <c r="AJ131" s="487">
        <v>-1</v>
      </c>
      <c r="AK131" s="487">
        <v>-1</v>
      </c>
      <c r="AL131" s="487">
        <v>-1</v>
      </c>
      <c r="AM131" s="487">
        <v>-1</v>
      </c>
      <c r="AN131" s="487">
        <v>-1</v>
      </c>
      <c r="AO131" s="487">
        <v>-1</v>
      </c>
      <c r="AP131" s="487">
        <v>-1</v>
      </c>
      <c r="AQ131" s="487">
        <v>0</v>
      </c>
      <c r="AR131" s="487">
        <v>0</v>
      </c>
      <c r="AS131" s="487">
        <v>0</v>
      </c>
      <c r="AT131" s="487">
        <v>0</v>
      </c>
      <c r="AU131" s="493">
        <v>0</v>
      </c>
      <c r="AV131" s="488" t="str">
        <f t="shared" si="32"/>
        <v>tbd</v>
      </c>
      <c r="AW131" s="487" t="str">
        <f t="shared" si="32"/>
        <v>tbd</v>
      </c>
      <c r="AX131" s="487" t="str">
        <f t="shared" si="32"/>
        <v>tbd</v>
      </c>
      <c r="AY131" s="487" t="str">
        <f t="shared" si="32"/>
        <v>tbd</v>
      </c>
      <c r="AZ131" s="487" t="str">
        <f t="shared" si="32"/>
        <v>tbd</v>
      </c>
      <c r="BA131" s="487" t="str">
        <f t="shared" si="32"/>
        <v>tbd</v>
      </c>
      <c r="BB131" s="487" t="str">
        <f t="shared" si="32"/>
        <v>tbd</v>
      </c>
      <c r="BC131" s="487" t="str">
        <f t="shared" si="32"/>
        <v>tbd</v>
      </c>
      <c r="BD131" s="487" t="str">
        <f t="shared" si="32"/>
        <v>tbd</v>
      </c>
      <c r="BE131" s="487" t="str">
        <f t="shared" si="32"/>
        <v>tbd</v>
      </c>
      <c r="BF131" s="487" t="str">
        <f t="shared" si="32"/>
        <v>tbd</v>
      </c>
      <c r="BG131" s="487" t="str">
        <f t="shared" si="32"/>
        <v/>
      </c>
      <c r="BH131" s="487" t="str">
        <f t="shared" si="32"/>
        <v/>
      </c>
      <c r="BI131" s="487" t="str">
        <f t="shared" si="32"/>
        <v/>
      </c>
      <c r="BJ131" s="487" t="str">
        <f t="shared" si="32"/>
        <v/>
      </c>
      <c r="BK131" s="489" t="str">
        <f t="shared" si="32"/>
        <v/>
      </c>
      <c r="BL131" s="495" t="str">
        <f t="shared" si="33"/>
        <v>tbd</v>
      </c>
      <c r="BM131" s="487" t="str">
        <f t="shared" si="33"/>
        <v>tbd</v>
      </c>
      <c r="BN131" s="487" t="str">
        <f t="shared" si="33"/>
        <v>tbd</v>
      </c>
      <c r="BO131" s="487" t="str">
        <f t="shared" si="33"/>
        <v>tbd</v>
      </c>
      <c r="BP131" s="487" t="str">
        <f t="shared" si="33"/>
        <v>tbd</v>
      </c>
      <c r="BQ131" s="487" t="str">
        <f t="shared" si="33"/>
        <v>tbd</v>
      </c>
      <c r="BR131" s="487" t="str">
        <f t="shared" si="33"/>
        <v>tbd</v>
      </c>
      <c r="BS131" s="487" t="str">
        <f t="shared" si="33"/>
        <v>tbd</v>
      </c>
      <c r="BT131" s="487" t="str">
        <f t="shared" si="33"/>
        <v>tbd</v>
      </c>
      <c r="BU131" s="487" t="str">
        <f t="shared" si="33"/>
        <v>tbd</v>
      </c>
      <c r="BV131" s="487" t="str">
        <f t="shared" si="33"/>
        <v>tbd</v>
      </c>
      <c r="BW131" s="487" t="str">
        <f t="shared" si="33"/>
        <v/>
      </c>
      <c r="BX131" s="487" t="str">
        <f t="shared" si="33"/>
        <v/>
      </c>
      <c r="BY131" s="487" t="str">
        <f t="shared" si="33"/>
        <v/>
      </c>
      <c r="BZ131" s="487" t="str">
        <f t="shared" si="33"/>
        <v/>
      </c>
      <c r="CA131" s="489" t="str">
        <f t="shared" si="33"/>
        <v/>
      </c>
    </row>
    <row r="132" spans="1:79" s="121" customFormat="1" ht="19.899999999999999" customHeight="1" x14ac:dyDescent="0.25">
      <c r="A132" s="9" t="s">
        <v>1954</v>
      </c>
      <c r="B132" s="7" t="s">
        <v>1955</v>
      </c>
      <c r="C132" s="2" t="s">
        <v>1956</v>
      </c>
      <c r="D132" s="5" t="s">
        <v>1957</v>
      </c>
      <c r="E132" s="7">
        <v>8</v>
      </c>
      <c r="F132" s="4" t="s">
        <v>1945</v>
      </c>
      <c r="G132" s="862" t="s">
        <v>1516</v>
      </c>
      <c r="H132" s="5"/>
      <c r="I132" s="16"/>
      <c r="J132" s="47" t="s">
        <v>86</v>
      </c>
      <c r="K132" s="48"/>
      <c r="L132" s="48"/>
      <c r="M132" s="49"/>
      <c r="N132" s="47" t="s">
        <v>86</v>
      </c>
      <c r="O132" s="48"/>
      <c r="P132" s="48"/>
      <c r="Q132" s="48"/>
      <c r="R132" s="48"/>
      <c r="S132" s="48"/>
      <c r="T132" s="65"/>
      <c r="U132" s="49"/>
      <c r="V132" s="58" t="s">
        <v>86</v>
      </c>
      <c r="W132" s="82" t="s">
        <v>86</v>
      </c>
      <c r="X132" s="56"/>
      <c r="Y132" s="69"/>
      <c r="Z132" s="69"/>
      <c r="AA132" s="68"/>
      <c r="AB132" s="57"/>
      <c r="AC132" s="58" t="s">
        <v>1376</v>
      </c>
      <c r="AD132" s="56"/>
      <c r="AE132" s="65"/>
      <c r="AF132" s="488">
        <v>-1</v>
      </c>
      <c r="AG132" s="487">
        <v>-1</v>
      </c>
      <c r="AH132" s="487">
        <v>-1</v>
      </c>
      <c r="AI132" s="487">
        <v>-1</v>
      </c>
      <c r="AJ132" s="487">
        <v>-1</v>
      </c>
      <c r="AK132" s="487">
        <v>-1</v>
      </c>
      <c r="AL132" s="487">
        <v>-1</v>
      </c>
      <c r="AM132" s="487">
        <v>-1</v>
      </c>
      <c r="AN132" s="487">
        <v>-1</v>
      </c>
      <c r="AO132" s="487">
        <v>-1</v>
      </c>
      <c r="AP132" s="487">
        <v>-1</v>
      </c>
      <c r="AQ132" s="487">
        <v>0</v>
      </c>
      <c r="AR132" s="487">
        <v>0</v>
      </c>
      <c r="AS132" s="487">
        <v>0</v>
      </c>
      <c r="AT132" s="487">
        <v>0</v>
      </c>
      <c r="AU132" s="493">
        <v>0</v>
      </c>
      <c r="AV132" s="488" t="str">
        <f t="shared" si="32"/>
        <v>tbd</v>
      </c>
      <c r="AW132" s="487" t="str">
        <f t="shared" si="32"/>
        <v>tbd</v>
      </c>
      <c r="AX132" s="487" t="str">
        <f t="shared" si="32"/>
        <v>tbd</v>
      </c>
      <c r="AY132" s="487" t="str">
        <f t="shared" si="32"/>
        <v>tbd</v>
      </c>
      <c r="AZ132" s="487" t="str">
        <f t="shared" si="32"/>
        <v>tbd</v>
      </c>
      <c r="BA132" s="487" t="str">
        <f t="shared" si="32"/>
        <v>tbd</v>
      </c>
      <c r="BB132" s="487" t="str">
        <f t="shared" si="32"/>
        <v>tbd</v>
      </c>
      <c r="BC132" s="487" t="str">
        <f t="shared" si="32"/>
        <v>tbd</v>
      </c>
      <c r="BD132" s="487" t="str">
        <f t="shared" si="32"/>
        <v>tbd</v>
      </c>
      <c r="BE132" s="487" t="str">
        <f t="shared" si="32"/>
        <v>tbd</v>
      </c>
      <c r="BF132" s="487" t="str">
        <f t="shared" si="32"/>
        <v>tbd</v>
      </c>
      <c r="BG132" s="487" t="str">
        <f t="shared" si="32"/>
        <v/>
      </c>
      <c r="BH132" s="487" t="str">
        <f t="shared" si="32"/>
        <v/>
      </c>
      <c r="BI132" s="487" t="str">
        <f t="shared" si="32"/>
        <v/>
      </c>
      <c r="BJ132" s="487" t="str">
        <f t="shared" si="32"/>
        <v/>
      </c>
      <c r="BK132" s="489" t="str">
        <f t="shared" si="32"/>
        <v/>
      </c>
      <c r="BL132" s="495" t="str">
        <f t="shared" si="33"/>
        <v>tbd</v>
      </c>
      <c r="BM132" s="487" t="str">
        <f t="shared" si="33"/>
        <v>tbd</v>
      </c>
      <c r="BN132" s="487" t="str">
        <f t="shared" si="33"/>
        <v>tbd</v>
      </c>
      <c r="BO132" s="487" t="str">
        <f t="shared" si="33"/>
        <v>tbd</v>
      </c>
      <c r="BP132" s="487" t="str">
        <f t="shared" si="33"/>
        <v>tbd</v>
      </c>
      <c r="BQ132" s="487" t="str">
        <f t="shared" si="33"/>
        <v>tbd</v>
      </c>
      <c r="BR132" s="487" t="str">
        <f t="shared" si="33"/>
        <v>tbd</v>
      </c>
      <c r="BS132" s="487" t="str">
        <f t="shared" si="33"/>
        <v>tbd</v>
      </c>
      <c r="BT132" s="487" t="str">
        <f t="shared" si="33"/>
        <v>tbd</v>
      </c>
      <c r="BU132" s="487" t="str">
        <f t="shared" si="33"/>
        <v>tbd</v>
      </c>
      <c r="BV132" s="487" t="str">
        <f t="shared" si="33"/>
        <v>tbd</v>
      </c>
      <c r="BW132" s="487" t="str">
        <f t="shared" si="33"/>
        <v/>
      </c>
      <c r="BX132" s="487" t="str">
        <f t="shared" si="33"/>
        <v/>
      </c>
      <c r="BY132" s="487" t="str">
        <f t="shared" si="33"/>
        <v/>
      </c>
      <c r="BZ132" s="487" t="str">
        <f t="shared" si="33"/>
        <v/>
      </c>
      <c r="CA132" s="489" t="str">
        <f t="shared" si="33"/>
        <v/>
      </c>
    </row>
    <row r="133" spans="1:79" s="121" customFormat="1" ht="19.899999999999999" customHeight="1" x14ac:dyDescent="0.25">
      <c r="A133" s="9" t="s">
        <v>1958</v>
      </c>
      <c r="B133" s="7" t="s">
        <v>1959</v>
      </c>
      <c r="C133" s="2" t="s">
        <v>1960</v>
      </c>
      <c r="D133" s="5" t="s">
        <v>1961</v>
      </c>
      <c r="E133" s="7">
        <v>5</v>
      </c>
      <c r="F133" s="862" t="s">
        <v>1516</v>
      </c>
      <c r="G133" s="862" t="s">
        <v>1516</v>
      </c>
      <c r="H133" s="5"/>
      <c r="I133" s="16"/>
      <c r="J133" s="47" t="s">
        <v>86</v>
      </c>
      <c r="K133" s="48"/>
      <c r="L133" s="48"/>
      <c r="M133" s="49"/>
      <c r="N133" s="863" t="s">
        <v>1516</v>
      </c>
      <c r="O133" s="864" t="s">
        <v>1516</v>
      </c>
      <c r="P133" s="864" t="s">
        <v>1516</v>
      </c>
      <c r="Q133" s="864" t="s">
        <v>1516</v>
      </c>
      <c r="R133" s="864" t="s">
        <v>1516</v>
      </c>
      <c r="S133" s="864" t="s">
        <v>1516</v>
      </c>
      <c r="T133" s="865" t="s">
        <v>1516</v>
      </c>
      <c r="U133" s="49"/>
      <c r="V133" s="58" t="s">
        <v>86</v>
      </c>
      <c r="W133" s="866" t="s">
        <v>1516</v>
      </c>
      <c r="X133" s="56"/>
      <c r="Y133" s="69"/>
      <c r="Z133" s="69"/>
      <c r="AA133" s="68"/>
      <c r="AB133" s="57"/>
      <c r="AC133" s="58" t="s">
        <v>1376</v>
      </c>
      <c r="AD133" s="56"/>
      <c r="AE133" s="65"/>
      <c r="AF133" s="488">
        <v>-1</v>
      </c>
      <c r="AG133" s="487">
        <v>-1</v>
      </c>
      <c r="AH133" s="487">
        <v>-1</v>
      </c>
      <c r="AI133" s="487">
        <v>-1</v>
      </c>
      <c r="AJ133" s="487">
        <v>-1</v>
      </c>
      <c r="AK133" s="487">
        <v>-1</v>
      </c>
      <c r="AL133" s="487">
        <v>-1</v>
      </c>
      <c r="AM133" s="487">
        <v>-1</v>
      </c>
      <c r="AN133" s="487">
        <v>-1</v>
      </c>
      <c r="AO133" s="487">
        <v>-1</v>
      </c>
      <c r="AP133" s="487">
        <v>-1</v>
      </c>
      <c r="AQ133" s="487">
        <v>0</v>
      </c>
      <c r="AR133" s="487">
        <v>0</v>
      </c>
      <c r="AS133" s="487">
        <v>0</v>
      </c>
      <c r="AT133" s="487">
        <v>0</v>
      </c>
      <c r="AU133" s="493">
        <v>0</v>
      </c>
      <c r="AV133" s="488" t="str">
        <f t="shared" si="32"/>
        <v>tbd</v>
      </c>
      <c r="AW133" s="487" t="str">
        <f t="shared" si="32"/>
        <v>tbd</v>
      </c>
      <c r="AX133" s="487" t="str">
        <f t="shared" si="32"/>
        <v>tbd</v>
      </c>
      <c r="AY133" s="487" t="str">
        <f t="shared" si="32"/>
        <v>tbd</v>
      </c>
      <c r="AZ133" s="487" t="str">
        <f t="shared" si="32"/>
        <v>tbd</v>
      </c>
      <c r="BA133" s="487" t="str">
        <f t="shared" si="32"/>
        <v>tbd</v>
      </c>
      <c r="BB133" s="487" t="str">
        <f t="shared" si="32"/>
        <v>tbd</v>
      </c>
      <c r="BC133" s="487" t="str">
        <f t="shared" si="32"/>
        <v>tbd</v>
      </c>
      <c r="BD133" s="487" t="str">
        <f t="shared" si="32"/>
        <v>tbd</v>
      </c>
      <c r="BE133" s="487" t="str">
        <f t="shared" si="32"/>
        <v>tbd</v>
      </c>
      <c r="BF133" s="487" t="str">
        <f t="shared" si="32"/>
        <v>tbd</v>
      </c>
      <c r="BG133" s="487" t="str">
        <f t="shared" si="32"/>
        <v/>
      </c>
      <c r="BH133" s="487" t="str">
        <f t="shared" si="32"/>
        <v/>
      </c>
      <c r="BI133" s="487" t="str">
        <f t="shared" si="32"/>
        <v/>
      </c>
      <c r="BJ133" s="487" t="str">
        <f t="shared" si="32"/>
        <v/>
      </c>
      <c r="BK133" s="489" t="str">
        <f t="shared" si="32"/>
        <v/>
      </c>
      <c r="BL133" s="495" t="str">
        <f t="shared" si="33"/>
        <v>not req'ed</v>
      </c>
      <c r="BM133" s="487" t="str">
        <f t="shared" si="33"/>
        <v>not req'ed</v>
      </c>
      <c r="BN133" s="487" t="str">
        <f t="shared" si="33"/>
        <v>not req'ed</v>
      </c>
      <c r="BO133" s="487" t="str">
        <f t="shared" si="33"/>
        <v>not req'ed</v>
      </c>
      <c r="BP133" s="487" t="str">
        <f t="shared" si="33"/>
        <v>not req'ed</v>
      </c>
      <c r="BQ133" s="487" t="str">
        <f t="shared" si="33"/>
        <v>not req'ed</v>
      </c>
      <c r="BR133" s="487" t="str">
        <f t="shared" si="33"/>
        <v>not req'ed</v>
      </c>
      <c r="BS133" s="487" t="str">
        <f t="shared" si="33"/>
        <v>not req'ed</v>
      </c>
      <c r="BT133" s="487" t="str">
        <f t="shared" si="33"/>
        <v>not req'ed</v>
      </c>
      <c r="BU133" s="487" t="str">
        <f t="shared" si="33"/>
        <v>not req'ed</v>
      </c>
      <c r="BV133" s="487" t="str">
        <f t="shared" si="33"/>
        <v>not req'ed</v>
      </c>
      <c r="BW133" s="487" t="str">
        <f t="shared" si="33"/>
        <v/>
      </c>
      <c r="BX133" s="487" t="str">
        <f t="shared" si="33"/>
        <v/>
      </c>
      <c r="BY133" s="487" t="str">
        <f t="shared" si="33"/>
        <v/>
      </c>
      <c r="BZ133" s="487" t="str">
        <f t="shared" si="33"/>
        <v/>
      </c>
      <c r="CA133" s="489" t="str">
        <f t="shared" si="33"/>
        <v/>
      </c>
    </row>
    <row r="134" spans="1:79" s="121" customFormat="1" ht="19.899999999999999" customHeight="1" x14ac:dyDescent="0.25">
      <c r="A134" s="9" t="s">
        <v>1962</v>
      </c>
      <c r="B134" s="7" t="s">
        <v>1963</v>
      </c>
      <c r="C134" s="2" t="s">
        <v>1964</v>
      </c>
      <c r="D134" s="5" t="s">
        <v>1537</v>
      </c>
      <c r="E134" s="7">
        <v>1</v>
      </c>
      <c r="F134" s="4" t="s">
        <v>1546</v>
      </c>
      <c r="G134" s="862" t="s">
        <v>1516</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-1</v>
      </c>
      <c r="AG134" s="487">
        <v>-1</v>
      </c>
      <c r="AH134" s="487">
        <v>-1</v>
      </c>
      <c r="AI134" s="487">
        <v>-1</v>
      </c>
      <c r="AJ134" s="487">
        <v>-1</v>
      </c>
      <c r="AK134" s="487">
        <v>-1</v>
      </c>
      <c r="AL134" s="487">
        <v>-1</v>
      </c>
      <c r="AM134" s="487">
        <v>-1</v>
      </c>
      <c r="AN134" s="487">
        <v>-1</v>
      </c>
      <c r="AO134" s="487">
        <v>-1</v>
      </c>
      <c r="AP134" s="487">
        <v>-1</v>
      </c>
      <c r="AQ134" s="487">
        <v>0</v>
      </c>
      <c r="AR134" s="487">
        <v>0</v>
      </c>
      <c r="AS134" s="487">
        <v>0</v>
      </c>
      <c r="AT134" s="487">
        <v>0</v>
      </c>
      <c r="AU134" s="493">
        <v>0</v>
      </c>
      <c r="AV134" s="488" t="str">
        <f t="shared" si="32"/>
        <v>tbd</v>
      </c>
      <c r="AW134" s="487" t="str">
        <f t="shared" si="32"/>
        <v>tbd</v>
      </c>
      <c r="AX134" s="487" t="str">
        <f t="shared" si="32"/>
        <v>tbd</v>
      </c>
      <c r="AY134" s="487" t="str">
        <f t="shared" si="32"/>
        <v>tbd</v>
      </c>
      <c r="AZ134" s="487" t="str">
        <f t="shared" si="32"/>
        <v>tbd</v>
      </c>
      <c r="BA134" s="487" t="str">
        <f t="shared" si="32"/>
        <v>tbd</v>
      </c>
      <c r="BB134" s="487" t="str">
        <f t="shared" si="32"/>
        <v>tbd</v>
      </c>
      <c r="BC134" s="487" t="str">
        <f t="shared" si="32"/>
        <v>tbd</v>
      </c>
      <c r="BD134" s="487" t="str">
        <f t="shared" si="32"/>
        <v>tbd</v>
      </c>
      <c r="BE134" s="487" t="str">
        <f t="shared" si="32"/>
        <v>tbd</v>
      </c>
      <c r="BF134" s="487" t="str">
        <f t="shared" si="32"/>
        <v>tbd</v>
      </c>
      <c r="BG134" s="487" t="str">
        <f t="shared" si="32"/>
        <v/>
      </c>
      <c r="BH134" s="487" t="str">
        <f t="shared" si="32"/>
        <v/>
      </c>
      <c r="BI134" s="487" t="str">
        <f t="shared" si="32"/>
        <v/>
      </c>
      <c r="BJ134" s="487" t="str">
        <f t="shared" si="32"/>
        <v/>
      </c>
      <c r="BK134" s="489" t="str">
        <f t="shared" si="32"/>
        <v/>
      </c>
      <c r="BL134" s="495" t="str">
        <f t="shared" si="33"/>
        <v>tbd</v>
      </c>
      <c r="BM134" s="487" t="str">
        <f t="shared" si="33"/>
        <v>tbd</v>
      </c>
      <c r="BN134" s="487" t="str">
        <f t="shared" si="33"/>
        <v>tbd</v>
      </c>
      <c r="BO134" s="487" t="str">
        <f t="shared" si="33"/>
        <v>tbd</v>
      </c>
      <c r="BP134" s="487" t="str">
        <f t="shared" si="33"/>
        <v>tbd</v>
      </c>
      <c r="BQ134" s="487" t="str">
        <f t="shared" si="33"/>
        <v>tbd</v>
      </c>
      <c r="BR134" s="487" t="str">
        <f t="shared" si="33"/>
        <v>tbd</v>
      </c>
      <c r="BS134" s="487" t="str">
        <f t="shared" si="33"/>
        <v>tbd</v>
      </c>
      <c r="BT134" s="487" t="str">
        <f t="shared" si="33"/>
        <v>tbd</v>
      </c>
      <c r="BU134" s="487" t="str">
        <f t="shared" si="33"/>
        <v>tbd</v>
      </c>
      <c r="BV134" s="487" t="str">
        <f t="shared" si="33"/>
        <v>tbd</v>
      </c>
      <c r="BW134" s="487" t="str">
        <f t="shared" si="33"/>
        <v/>
      </c>
      <c r="BX134" s="487" t="str">
        <f t="shared" si="33"/>
        <v/>
      </c>
      <c r="BY134" s="487" t="str">
        <f t="shared" si="33"/>
        <v/>
      </c>
      <c r="BZ134" s="487" t="str">
        <f t="shared" si="33"/>
        <v/>
      </c>
      <c r="CA134" s="489" t="str">
        <f t="shared" si="33"/>
        <v/>
      </c>
    </row>
    <row r="135" spans="1:79" s="121" customFormat="1" ht="19.899999999999999" customHeight="1" x14ac:dyDescent="0.25">
      <c r="A135" s="9" t="s">
        <v>1965</v>
      </c>
      <c r="B135" s="7" t="s">
        <v>1966</v>
      </c>
      <c r="C135" s="2" t="s">
        <v>1967</v>
      </c>
      <c r="D135" s="5" t="s">
        <v>1968</v>
      </c>
      <c r="E135" s="7">
        <v>1</v>
      </c>
      <c r="F135" s="4" t="s">
        <v>1546</v>
      </c>
      <c r="G135" s="862" t="s">
        <v>1516</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-1</v>
      </c>
      <c r="AG135" s="487">
        <v>-1</v>
      </c>
      <c r="AH135" s="487">
        <v>-1</v>
      </c>
      <c r="AI135" s="487">
        <v>-1</v>
      </c>
      <c r="AJ135" s="487">
        <v>-1</v>
      </c>
      <c r="AK135" s="487">
        <v>-1</v>
      </c>
      <c r="AL135" s="487">
        <v>-1</v>
      </c>
      <c r="AM135" s="487">
        <v>-1</v>
      </c>
      <c r="AN135" s="487">
        <v>-1</v>
      </c>
      <c r="AO135" s="487">
        <v>-1</v>
      </c>
      <c r="AP135" s="487">
        <v>-1</v>
      </c>
      <c r="AQ135" s="487">
        <v>0</v>
      </c>
      <c r="AR135" s="487">
        <v>0</v>
      </c>
      <c r="AS135" s="487">
        <v>0</v>
      </c>
      <c r="AT135" s="487">
        <v>0</v>
      </c>
      <c r="AU135" s="493">
        <v>0</v>
      </c>
      <c r="AV135" s="488" t="str">
        <f t="shared" si="32"/>
        <v>tbd</v>
      </c>
      <c r="AW135" s="487" t="str">
        <f t="shared" si="32"/>
        <v>tbd</v>
      </c>
      <c r="AX135" s="487" t="str">
        <f t="shared" si="32"/>
        <v>tbd</v>
      </c>
      <c r="AY135" s="487" t="str">
        <f t="shared" si="32"/>
        <v>tbd</v>
      </c>
      <c r="AZ135" s="487" t="str">
        <f t="shared" si="32"/>
        <v>tbd</v>
      </c>
      <c r="BA135" s="487" t="str">
        <f t="shared" si="32"/>
        <v>tbd</v>
      </c>
      <c r="BB135" s="487" t="str">
        <f t="shared" si="32"/>
        <v>tbd</v>
      </c>
      <c r="BC135" s="487" t="str">
        <f t="shared" si="32"/>
        <v>tbd</v>
      </c>
      <c r="BD135" s="487" t="str">
        <f t="shared" si="32"/>
        <v>tbd</v>
      </c>
      <c r="BE135" s="487" t="str">
        <f t="shared" si="32"/>
        <v>tbd</v>
      </c>
      <c r="BF135" s="487" t="str">
        <f t="shared" si="32"/>
        <v>tbd</v>
      </c>
      <c r="BG135" s="487" t="str">
        <f t="shared" si="32"/>
        <v/>
      </c>
      <c r="BH135" s="487" t="str">
        <f t="shared" si="32"/>
        <v/>
      </c>
      <c r="BI135" s="487" t="str">
        <f t="shared" si="32"/>
        <v/>
      </c>
      <c r="BJ135" s="487" t="str">
        <f t="shared" si="32"/>
        <v/>
      </c>
      <c r="BK135" s="489" t="str">
        <f t="shared" si="32"/>
        <v/>
      </c>
      <c r="BL135" s="495" t="str">
        <f t="shared" si="33"/>
        <v>tbd</v>
      </c>
      <c r="BM135" s="487" t="str">
        <f t="shared" si="33"/>
        <v>tbd</v>
      </c>
      <c r="BN135" s="487" t="str">
        <f t="shared" si="33"/>
        <v>tbd</v>
      </c>
      <c r="BO135" s="487" t="str">
        <f t="shared" si="33"/>
        <v>tbd</v>
      </c>
      <c r="BP135" s="487" t="str">
        <f t="shared" si="33"/>
        <v>tbd</v>
      </c>
      <c r="BQ135" s="487" t="str">
        <f t="shared" si="33"/>
        <v>tbd</v>
      </c>
      <c r="BR135" s="487" t="str">
        <f t="shared" si="33"/>
        <v>tbd</v>
      </c>
      <c r="BS135" s="487" t="str">
        <f t="shared" si="33"/>
        <v>tbd</v>
      </c>
      <c r="BT135" s="487" t="str">
        <f t="shared" si="33"/>
        <v>tbd</v>
      </c>
      <c r="BU135" s="487" t="str">
        <f t="shared" si="33"/>
        <v>tbd</v>
      </c>
      <c r="BV135" s="487" t="str">
        <f t="shared" si="33"/>
        <v>tbd</v>
      </c>
      <c r="BW135" s="487" t="str">
        <f t="shared" si="33"/>
        <v/>
      </c>
      <c r="BX135" s="487" t="str">
        <f t="shared" si="33"/>
        <v/>
      </c>
      <c r="BY135" s="487" t="str">
        <f t="shared" si="33"/>
        <v/>
      </c>
      <c r="BZ135" s="487" t="str">
        <f t="shared" si="33"/>
        <v/>
      </c>
      <c r="CA135" s="489" t="str">
        <f t="shared" si="33"/>
        <v/>
      </c>
    </row>
    <row r="136" spans="1:79" s="121" customFormat="1" ht="19.899999999999999" customHeight="1" x14ac:dyDescent="0.25">
      <c r="A136" s="9" t="s">
        <v>1969</v>
      </c>
      <c r="B136" s="7" t="s">
        <v>1970</v>
      </c>
      <c r="C136" s="2" t="s">
        <v>1971</v>
      </c>
      <c r="D136" s="5" t="s">
        <v>1972</v>
      </c>
      <c r="E136" s="7">
        <v>1</v>
      </c>
      <c r="F136" s="4" t="s">
        <v>1546</v>
      </c>
      <c r="G136" s="862" t="s">
        <v>1516</v>
      </c>
      <c r="H136" s="5"/>
      <c r="I136" s="16"/>
      <c r="J136" s="47" t="s">
        <v>86</v>
      </c>
      <c r="K136" s="48"/>
      <c r="L136" s="48"/>
      <c r="M136" s="49"/>
      <c r="N136" s="47" t="s">
        <v>86</v>
      </c>
      <c r="O136" s="48"/>
      <c r="P136" s="48"/>
      <c r="Q136" s="48"/>
      <c r="R136" s="48"/>
      <c r="S136" s="48"/>
      <c r="T136" s="65"/>
      <c r="U136" s="49"/>
      <c r="V136" s="58" t="s">
        <v>86</v>
      </c>
      <c r="W136" s="82" t="s">
        <v>86</v>
      </c>
      <c r="X136" s="56"/>
      <c r="Y136" s="69"/>
      <c r="Z136" s="69"/>
      <c r="AA136" s="68"/>
      <c r="AB136" s="57"/>
      <c r="AC136" s="58" t="s">
        <v>1376</v>
      </c>
      <c r="AD136" s="56"/>
      <c r="AE136" s="65"/>
      <c r="AF136" s="488">
        <v>-1</v>
      </c>
      <c r="AG136" s="487">
        <v>-1</v>
      </c>
      <c r="AH136" s="487">
        <v>-1</v>
      </c>
      <c r="AI136" s="487">
        <v>-1</v>
      </c>
      <c r="AJ136" s="487">
        <v>-1</v>
      </c>
      <c r="AK136" s="487">
        <v>-1</v>
      </c>
      <c r="AL136" s="487">
        <v>-1</v>
      </c>
      <c r="AM136" s="487">
        <v>-1</v>
      </c>
      <c r="AN136" s="487">
        <v>-1</v>
      </c>
      <c r="AO136" s="487">
        <v>-1</v>
      </c>
      <c r="AP136" s="487">
        <v>-1</v>
      </c>
      <c r="AQ136" s="487">
        <v>0</v>
      </c>
      <c r="AR136" s="487">
        <v>0</v>
      </c>
      <c r="AS136" s="487">
        <v>0</v>
      </c>
      <c r="AT136" s="487">
        <v>0</v>
      </c>
      <c r="AU136" s="493">
        <v>0</v>
      </c>
      <c r="AV136" s="488" t="str">
        <f t="shared" si="32"/>
        <v>tbd</v>
      </c>
      <c r="AW136" s="487" t="str">
        <f t="shared" si="32"/>
        <v>tbd</v>
      </c>
      <c r="AX136" s="487" t="str">
        <f t="shared" si="32"/>
        <v>tbd</v>
      </c>
      <c r="AY136" s="487" t="str">
        <f t="shared" si="32"/>
        <v>tbd</v>
      </c>
      <c r="AZ136" s="487" t="str">
        <f t="shared" si="32"/>
        <v>tbd</v>
      </c>
      <c r="BA136" s="487" t="str">
        <f t="shared" si="32"/>
        <v>tbd</v>
      </c>
      <c r="BB136" s="487" t="str">
        <f t="shared" si="32"/>
        <v>tbd</v>
      </c>
      <c r="BC136" s="487" t="str">
        <f t="shared" si="32"/>
        <v>tbd</v>
      </c>
      <c r="BD136" s="487" t="str">
        <f t="shared" si="32"/>
        <v>tbd</v>
      </c>
      <c r="BE136" s="487" t="str">
        <f t="shared" si="32"/>
        <v>tbd</v>
      </c>
      <c r="BF136" s="487" t="str">
        <f t="shared" si="32"/>
        <v>tbd</v>
      </c>
      <c r="BG136" s="487" t="str">
        <f t="shared" si="32"/>
        <v/>
      </c>
      <c r="BH136" s="487" t="str">
        <f t="shared" si="32"/>
        <v/>
      </c>
      <c r="BI136" s="487" t="str">
        <f t="shared" si="32"/>
        <v/>
      </c>
      <c r="BJ136" s="487" t="str">
        <f t="shared" si="32"/>
        <v/>
      </c>
      <c r="BK136" s="489" t="str">
        <f t="shared" si="32"/>
        <v/>
      </c>
      <c r="BL136" s="495" t="str">
        <f t="shared" si="33"/>
        <v>tbd</v>
      </c>
      <c r="BM136" s="487" t="str">
        <f t="shared" si="33"/>
        <v>tbd</v>
      </c>
      <c r="BN136" s="487" t="str">
        <f t="shared" si="33"/>
        <v>tbd</v>
      </c>
      <c r="BO136" s="487" t="str">
        <f t="shared" si="33"/>
        <v>tbd</v>
      </c>
      <c r="BP136" s="487" t="str">
        <f t="shared" si="33"/>
        <v>tbd</v>
      </c>
      <c r="BQ136" s="487" t="str">
        <f t="shared" si="33"/>
        <v>tbd</v>
      </c>
      <c r="BR136" s="487" t="str">
        <f t="shared" si="33"/>
        <v>tbd</v>
      </c>
      <c r="BS136" s="487" t="str">
        <f t="shared" si="33"/>
        <v>tbd</v>
      </c>
      <c r="BT136" s="487" t="str">
        <f t="shared" si="33"/>
        <v>tbd</v>
      </c>
      <c r="BU136" s="487" t="str">
        <f t="shared" si="33"/>
        <v>tbd</v>
      </c>
      <c r="BV136" s="487" t="str">
        <f t="shared" si="33"/>
        <v>tbd</v>
      </c>
      <c r="BW136" s="487" t="str">
        <f t="shared" si="33"/>
        <v/>
      </c>
      <c r="BX136" s="487" t="str">
        <f t="shared" si="33"/>
        <v/>
      </c>
      <c r="BY136" s="487" t="str">
        <f t="shared" si="33"/>
        <v/>
      </c>
      <c r="BZ136" s="487" t="str">
        <f t="shared" si="33"/>
        <v/>
      </c>
      <c r="CA136" s="489" t="str">
        <f t="shared" si="33"/>
        <v/>
      </c>
    </row>
    <row r="137" spans="1:79" s="121" customFormat="1" ht="19.899999999999999" customHeight="1" x14ac:dyDescent="0.25">
      <c r="A137" s="9" t="s">
        <v>1973</v>
      </c>
      <c r="B137" s="7" t="s">
        <v>1974</v>
      </c>
      <c r="C137" s="2" t="s">
        <v>1975</v>
      </c>
      <c r="D137" s="5" t="s">
        <v>1976</v>
      </c>
      <c r="E137" s="7">
        <v>8</v>
      </c>
      <c r="F137" s="4" t="s">
        <v>1546</v>
      </c>
      <c r="G137" s="4">
        <v>100</v>
      </c>
      <c r="H137" s="5"/>
      <c r="I137" s="16"/>
      <c r="J137" s="47" t="s">
        <v>86</v>
      </c>
      <c r="K137" s="48"/>
      <c r="L137" s="48"/>
      <c r="M137" s="49"/>
      <c r="N137" s="47" t="s">
        <v>86</v>
      </c>
      <c r="O137" s="48"/>
      <c r="P137" s="48"/>
      <c r="Q137" s="48"/>
      <c r="R137" s="48"/>
      <c r="S137" s="48"/>
      <c r="T137" s="65"/>
      <c r="U137" s="49"/>
      <c r="V137" s="58" t="s">
        <v>86</v>
      </c>
      <c r="W137" s="82" t="s">
        <v>86</v>
      </c>
      <c r="X137" s="56"/>
      <c r="Y137" s="69"/>
      <c r="Z137" s="69"/>
      <c r="AA137" s="68"/>
      <c r="AB137" s="57"/>
      <c r="AC137" s="58" t="s">
        <v>1376</v>
      </c>
      <c r="AD137" s="56"/>
      <c r="AE137" s="65"/>
      <c r="AF137" s="488">
        <v>-1</v>
      </c>
      <c r="AG137" s="487">
        <v>-1</v>
      </c>
      <c r="AH137" s="487">
        <v>-1</v>
      </c>
      <c r="AI137" s="487">
        <v>-1</v>
      </c>
      <c r="AJ137" s="487">
        <v>-1</v>
      </c>
      <c r="AK137" s="487">
        <v>-1</v>
      </c>
      <c r="AL137" s="487">
        <v>-1</v>
      </c>
      <c r="AM137" s="487">
        <v>-1</v>
      </c>
      <c r="AN137" s="487">
        <v>-1</v>
      </c>
      <c r="AO137" s="487">
        <v>-1</v>
      </c>
      <c r="AP137" s="487">
        <v>-1</v>
      </c>
      <c r="AQ137" s="487">
        <v>0</v>
      </c>
      <c r="AR137" s="487">
        <v>0</v>
      </c>
      <c r="AS137" s="487">
        <v>0</v>
      </c>
      <c r="AT137" s="487">
        <v>0</v>
      </c>
      <c r="AU137" s="493">
        <v>0</v>
      </c>
      <c r="AV137" s="488" t="str">
        <f t="shared" si="32"/>
        <v>tbd</v>
      </c>
      <c r="AW137" s="487" t="str">
        <f t="shared" si="32"/>
        <v>tbd</v>
      </c>
      <c r="AX137" s="487" t="str">
        <f t="shared" si="32"/>
        <v>tbd</v>
      </c>
      <c r="AY137" s="487" t="str">
        <f t="shared" si="32"/>
        <v>tbd</v>
      </c>
      <c r="AZ137" s="487" t="str">
        <f t="shared" si="32"/>
        <v>tbd</v>
      </c>
      <c r="BA137" s="487" t="str">
        <f t="shared" si="32"/>
        <v>tbd</v>
      </c>
      <c r="BB137" s="487" t="str">
        <f t="shared" si="32"/>
        <v>tbd</v>
      </c>
      <c r="BC137" s="487" t="str">
        <f t="shared" si="32"/>
        <v>tbd</v>
      </c>
      <c r="BD137" s="487" t="str">
        <f t="shared" si="32"/>
        <v>tbd</v>
      </c>
      <c r="BE137" s="487" t="str">
        <f t="shared" si="32"/>
        <v>tbd</v>
      </c>
      <c r="BF137" s="487" t="str">
        <f t="shared" si="32"/>
        <v>tbd</v>
      </c>
      <c r="BG137" s="487" t="str">
        <f t="shared" si="32"/>
        <v/>
      </c>
      <c r="BH137" s="487" t="str">
        <f t="shared" si="32"/>
        <v/>
      </c>
      <c r="BI137" s="487" t="str">
        <f t="shared" si="32"/>
        <v/>
      </c>
      <c r="BJ137" s="487" t="str">
        <f t="shared" si="32"/>
        <v/>
      </c>
      <c r="BK137" s="489" t="str">
        <f t="shared" si="32"/>
        <v/>
      </c>
      <c r="BL137" s="495" t="str">
        <f t="shared" si="33"/>
        <v>tbd</v>
      </c>
      <c r="BM137" s="487" t="str">
        <f t="shared" si="33"/>
        <v>tbd</v>
      </c>
      <c r="BN137" s="487" t="str">
        <f t="shared" si="33"/>
        <v>tbd</v>
      </c>
      <c r="BO137" s="487" t="str">
        <f t="shared" si="33"/>
        <v>tbd</v>
      </c>
      <c r="BP137" s="487" t="str">
        <f t="shared" si="33"/>
        <v>tbd</v>
      </c>
      <c r="BQ137" s="487" t="str">
        <f t="shared" si="33"/>
        <v>tbd</v>
      </c>
      <c r="BR137" s="487" t="str">
        <f t="shared" si="33"/>
        <v>tbd</v>
      </c>
      <c r="BS137" s="487" t="str">
        <f t="shared" si="33"/>
        <v>tbd</v>
      </c>
      <c r="BT137" s="487" t="str">
        <f t="shared" si="33"/>
        <v>tbd</v>
      </c>
      <c r="BU137" s="487" t="str">
        <f t="shared" si="33"/>
        <v>tbd</v>
      </c>
      <c r="BV137" s="487" t="str">
        <f t="shared" si="33"/>
        <v>tbd</v>
      </c>
      <c r="BW137" s="487" t="str">
        <f t="shared" si="33"/>
        <v/>
      </c>
      <c r="BX137" s="487" t="str">
        <f t="shared" si="33"/>
        <v/>
      </c>
      <c r="BY137" s="487" t="str">
        <f t="shared" si="33"/>
        <v/>
      </c>
      <c r="BZ137" s="487" t="str">
        <f t="shared" si="33"/>
        <v/>
      </c>
      <c r="CA137" s="489" t="str">
        <f t="shared" si="33"/>
        <v/>
      </c>
    </row>
    <row r="138" spans="1:79" s="121" customFormat="1" ht="19.899999999999999" customHeight="1" x14ac:dyDescent="0.25">
      <c r="A138" s="9" t="s">
        <v>1977</v>
      </c>
      <c r="B138" s="7" t="s">
        <v>1978</v>
      </c>
      <c r="C138" s="2" t="s">
        <v>1979</v>
      </c>
      <c r="D138" s="5" t="s">
        <v>1980</v>
      </c>
      <c r="E138" s="4">
        <v>8</v>
      </c>
      <c r="F138" s="4" t="s">
        <v>1546</v>
      </c>
      <c r="G138" s="4">
        <v>1000</v>
      </c>
      <c r="H138" s="5"/>
      <c r="I138" s="16"/>
      <c r="J138" s="47" t="s">
        <v>86</v>
      </c>
      <c r="K138" s="48"/>
      <c r="L138" s="48"/>
      <c r="M138" s="49"/>
      <c r="N138" s="47" t="s">
        <v>86</v>
      </c>
      <c r="O138" s="48"/>
      <c r="P138" s="48"/>
      <c r="Q138" s="48"/>
      <c r="R138" s="48"/>
      <c r="S138" s="48"/>
      <c r="T138" s="65"/>
      <c r="U138" s="49"/>
      <c r="V138" s="58" t="s">
        <v>86</v>
      </c>
      <c r="W138" s="82" t="s">
        <v>86</v>
      </c>
      <c r="X138" s="56"/>
      <c r="Y138" s="69"/>
      <c r="Z138" s="69"/>
      <c r="AA138" s="68"/>
      <c r="AB138" s="57"/>
      <c r="AC138" s="58" t="s">
        <v>1376</v>
      </c>
      <c r="AD138" s="56"/>
      <c r="AE138" s="65"/>
      <c r="AF138" s="488">
        <v>-1</v>
      </c>
      <c r="AG138" s="487">
        <v>-1</v>
      </c>
      <c r="AH138" s="487">
        <v>-1</v>
      </c>
      <c r="AI138" s="487">
        <v>-1</v>
      </c>
      <c r="AJ138" s="487">
        <v>-1</v>
      </c>
      <c r="AK138" s="487">
        <v>-1</v>
      </c>
      <c r="AL138" s="487">
        <v>-1</v>
      </c>
      <c r="AM138" s="487">
        <v>-1</v>
      </c>
      <c r="AN138" s="487">
        <v>-1</v>
      </c>
      <c r="AO138" s="487">
        <v>-1</v>
      </c>
      <c r="AP138" s="487">
        <v>-1</v>
      </c>
      <c r="AQ138" s="487">
        <v>0</v>
      </c>
      <c r="AR138" s="487">
        <v>0</v>
      </c>
      <c r="AS138" s="487">
        <v>0</v>
      </c>
      <c r="AT138" s="487">
        <v>0</v>
      </c>
      <c r="AU138" s="493">
        <v>0</v>
      </c>
      <c r="AV138" s="488" t="str">
        <f t="shared" si="32"/>
        <v>tbd</v>
      </c>
      <c r="AW138" s="487" t="str">
        <f t="shared" si="32"/>
        <v>tbd</v>
      </c>
      <c r="AX138" s="487" t="str">
        <f t="shared" si="32"/>
        <v>tbd</v>
      </c>
      <c r="AY138" s="487" t="str">
        <f t="shared" si="32"/>
        <v>tbd</v>
      </c>
      <c r="AZ138" s="487" t="str">
        <f t="shared" si="32"/>
        <v>tbd</v>
      </c>
      <c r="BA138" s="487" t="str">
        <f t="shared" si="32"/>
        <v>tbd</v>
      </c>
      <c r="BB138" s="487" t="str">
        <f t="shared" si="32"/>
        <v>tbd</v>
      </c>
      <c r="BC138" s="487" t="str">
        <f t="shared" si="32"/>
        <v>tbd</v>
      </c>
      <c r="BD138" s="487" t="str">
        <f t="shared" si="32"/>
        <v>tbd</v>
      </c>
      <c r="BE138" s="487" t="str">
        <f t="shared" si="32"/>
        <v>tbd</v>
      </c>
      <c r="BF138" s="487" t="str">
        <f t="shared" si="32"/>
        <v>tbd</v>
      </c>
      <c r="BG138" s="487" t="str">
        <f t="shared" si="32"/>
        <v/>
      </c>
      <c r="BH138" s="487" t="str">
        <f t="shared" si="32"/>
        <v/>
      </c>
      <c r="BI138" s="487" t="str">
        <f t="shared" si="32"/>
        <v/>
      </c>
      <c r="BJ138" s="487" t="str">
        <f t="shared" si="32"/>
        <v/>
      </c>
      <c r="BK138" s="489" t="str">
        <f t="shared" si="32"/>
        <v/>
      </c>
      <c r="BL138" s="495" t="str">
        <f t="shared" si="33"/>
        <v>tbd</v>
      </c>
      <c r="BM138" s="487" t="str">
        <f t="shared" si="33"/>
        <v>tbd</v>
      </c>
      <c r="BN138" s="487" t="str">
        <f t="shared" si="33"/>
        <v>tbd</v>
      </c>
      <c r="BO138" s="487" t="str">
        <f t="shared" si="33"/>
        <v>tbd</v>
      </c>
      <c r="BP138" s="487" t="str">
        <f t="shared" si="33"/>
        <v>tbd</v>
      </c>
      <c r="BQ138" s="487" t="str">
        <f t="shared" si="33"/>
        <v>tbd</v>
      </c>
      <c r="BR138" s="487" t="str">
        <f t="shared" si="33"/>
        <v>tbd</v>
      </c>
      <c r="BS138" s="487" t="str">
        <f t="shared" si="33"/>
        <v>tbd</v>
      </c>
      <c r="BT138" s="487" t="str">
        <f t="shared" si="33"/>
        <v>tbd</v>
      </c>
      <c r="BU138" s="487" t="str">
        <f t="shared" si="33"/>
        <v>tbd</v>
      </c>
      <c r="BV138" s="487" t="str">
        <f t="shared" si="33"/>
        <v>tbd</v>
      </c>
      <c r="BW138" s="487" t="str">
        <f t="shared" si="33"/>
        <v/>
      </c>
      <c r="BX138" s="487" t="str">
        <f t="shared" si="33"/>
        <v/>
      </c>
      <c r="BY138" s="487" t="str">
        <f t="shared" si="33"/>
        <v/>
      </c>
      <c r="BZ138" s="487" t="str">
        <f t="shared" si="33"/>
        <v/>
      </c>
      <c r="CA138" s="489" t="str">
        <f t="shared" si="33"/>
        <v/>
      </c>
    </row>
    <row r="139" spans="1:79" s="121" customFormat="1" ht="19.899999999999999" customHeight="1" x14ac:dyDescent="0.25">
      <c r="A139" s="9" t="s">
        <v>1981</v>
      </c>
      <c r="B139" s="7" t="s">
        <v>1982</v>
      </c>
      <c r="C139" s="2" t="s">
        <v>1983</v>
      </c>
      <c r="D139" s="5" t="s">
        <v>1984</v>
      </c>
      <c r="E139" s="4">
        <v>8</v>
      </c>
      <c r="F139" s="4" t="s">
        <v>1546</v>
      </c>
      <c r="G139" s="4">
        <v>10000</v>
      </c>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-1</v>
      </c>
      <c r="AG139" s="487">
        <v>-1</v>
      </c>
      <c r="AH139" s="487">
        <v>-1</v>
      </c>
      <c r="AI139" s="487">
        <v>-1</v>
      </c>
      <c r="AJ139" s="487">
        <v>-1</v>
      </c>
      <c r="AK139" s="487">
        <v>-1</v>
      </c>
      <c r="AL139" s="487">
        <v>-1</v>
      </c>
      <c r="AM139" s="487">
        <v>-1</v>
      </c>
      <c r="AN139" s="487">
        <v>-1</v>
      </c>
      <c r="AO139" s="487">
        <v>-1</v>
      </c>
      <c r="AP139" s="487">
        <v>-1</v>
      </c>
      <c r="AQ139" s="487">
        <v>0</v>
      </c>
      <c r="AR139" s="487">
        <v>0</v>
      </c>
      <c r="AS139" s="487">
        <v>0</v>
      </c>
      <c r="AT139" s="487">
        <v>0</v>
      </c>
      <c r="AU139" s="493">
        <v>0</v>
      </c>
      <c r="AV139" s="488" t="str">
        <f t="shared" si="32"/>
        <v>tbd</v>
      </c>
      <c r="AW139" s="487" t="str">
        <f t="shared" si="32"/>
        <v>tbd</v>
      </c>
      <c r="AX139" s="487" t="str">
        <f t="shared" si="32"/>
        <v>tbd</v>
      </c>
      <c r="AY139" s="487" t="str">
        <f t="shared" si="32"/>
        <v>tbd</v>
      </c>
      <c r="AZ139" s="487" t="str">
        <f t="shared" si="32"/>
        <v>tbd</v>
      </c>
      <c r="BA139" s="487" t="str">
        <f t="shared" si="32"/>
        <v>tbd</v>
      </c>
      <c r="BB139" s="487" t="str">
        <f t="shared" si="32"/>
        <v>tbd</v>
      </c>
      <c r="BC139" s="487" t="str">
        <f t="shared" si="32"/>
        <v>tbd</v>
      </c>
      <c r="BD139" s="487" t="str">
        <f t="shared" si="32"/>
        <v>tbd</v>
      </c>
      <c r="BE139" s="487" t="str">
        <f t="shared" si="32"/>
        <v>tbd</v>
      </c>
      <c r="BF139" s="487" t="str">
        <f t="shared" si="32"/>
        <v>tbd</v>
      </c>
      <c r="BG139" s="487" t="str">
        <f t="shared" si="32"/>
        <v/>
      </c>
      <c r="BH139" s="487" t="str">
        <f t="shared" si="32"/>
        <v/>
      </c>
      <c r="BI139" s="487" t="str">
        <f t="shared" si="32"/>
        <v/>
      </c>
      <c r="BJ139" s="487" t="str">
        <f t="shared" si="32"/>
        <v/>
      </c>
      <c r="BK139" s="489" t="str">
        <f t="shared" si="32"/>
        <v/>
      </c>
      <c r="BL139" s="495" t="str">
        <f t="shared" si="33"/>
        <v>tbd</v>
      </c>
      <c r="BM139" s="487" t="str">
        <f t="shared" si="33"/>
        <v>tbd</v>
      </c>
      <c r="BN139" s="487" t="str">
        <f t="shared" si="33"/>
        <v>tbd</v>
      </c>
      <c r="BO139" s="487" t="str">
        <f t="shared" si="33"/>
        <v>tbd</v>
      </c>
      <c r="BP139" s="487" t="str">
        <f t="shared" si="33"/>
        <v>tbd</v>
      </c>
      <c r="BQ139" s="487" t="str">
        <f t="shared" si="33"/>
        <v>tbd</v>
      </c>
      <c r="BR139" s="487" t="str">
        <f t="shared" si="33"/>
        <v>tbd</v>
      </c>
      <c r="BS139" s="487" t="str">
        <f t="shared" si="33"/>
        <v>tbd</v>
      </c>
      <c r="BT139" s="487" t="str">
        <f t="shared" si="33"/>
        <v>tbd</v>
      </c>
      <c r="BU139" s="487" t="str">
        <f t="shared" si="33"/>
        <v>tbd</v>
      </c>
      <c r="BV139" s="487" t="str">
        <f t="shared" si="33"/>
        <v>tbd</v>
      </c>
      <c r="BW139" s="487" t="str">
        <f t="shared" si="33"/>
        <v/>
      </c>
      <c r="BX139" s="487" t="str">
        <f t="shared" si="33"/>
        <v/>
      </c>
      <c r="BY139" s="487" t="str">
        <f t="shared" si="33"/>
        <v/>
      </c>
      <c r="BZ139" s="487" t="str">
        <f t="shared" si="33"/>
        <v/>
      </c>
      <c r="CA139" s="489" t="str">
        <f t="shared" si="33"/>
        <v/>
      </c>
    </row>
    <row r="140" spans="1:79" s="121" customFormat="1" ht="19.899999999999999" customHeight="1" x14ac:dyDescent="0.25">
      <c r="A140" s="9" t="s">
        <v>1985</v>
      </c>
      <c r="B140" s="7" t="s">
        <v>1986</v>
      </c>
      <c r="C140" s="2" t="s">
        <v>1987</v>
      </c>
      <c r="D140" s="5" t="s">
        <v>1988</v>
      </c>
      <c r="E140" s="4" t="s">
        <v>1515</v>
      </c>
      <c r="F140" s="862" t="s">
        <v>1516</v>
      </c>
      <c r="G140" s="862" t="s">
        <v>1516</v>
      </c>
      <c r="H140" s="5"/>
      <c r="I140" s="16"/>
      <c r="J140" s="47" t="s">
        <v>86</v>
      </c>
      <c r="K140" s="48"/>
      <c r="L140" s="48"/>
      <c r="M140" s="49"/>
      <c r="N140" s="863" t="s">
        <v>1516</v>
      </c>
      <c r="O140" s="864" t="s">
        <v>1516</v>
      </c>
      <c r="P140" s="864" t="s">
        <v>1516</v>
      </c>
      <c r="Q140" s="864" t="s">
        <v>1516</v>
      </c>
      <c r="R140" s="864" t="s">
        <v>1516</v>
      </c>
      <c r="S140" s="864" t="s">
        <v>1516</v>
      </c>
      <c r="T140" s="865" t="s">
        <v>1516</v>
      </c>
      <c r="U140" s="49"/>
      <c r="V140" s="58" t="s">
        <v>86</v>
      </c>
      <c r="W140" s="866" t="s">
        <v>1516</v>
      </c>
      <c r="X140" s="56"/>
      <c r="Y140" s="69"/>
      <c r="Z140" s="69"/>
      <c r="AA140" s="68"/>
      <c r="AB140" s="57"/>
      <c r="AC140" s="58" t="s">
        <v>1376</v>
      </c>
      <c r="AD140" s="56"/>
      <c r="AE140" s="65"/>
      <c r="AF140" s="488">
        <v>-1</v>
      </c>
      <c r="AG140" s="487">
        <v>-1</v>
      </c>
      <c r="AH140" s="487">
        <v>-1</v>
      </c>
      <c r="AI140" s="487">
        <v>-1</v>
      </c>
      <c r="AJ140" s="487">
        <v>-1</v>
      </c>
      <c r="AK140" s="487">
        <v>-1</v>
      </c>
      <c r="AL140" s="487">
        <v>-1</v>
      </c>
      <c r="AM140" s="487">
        <v>-1</v>
      </c>
      <c r="AN140" s="487">
        <v>-1</v>
      </c>
      <c r="AO140" s="487">
        <v>-1</v>
      </c>
      <c r="AP140" s="487">
        <v>-1</v>
      </c>
      <c r="AQ140" s="487">
        <v>0</v>
      </c>
      <c r="AR140" s="487">
        <v>0</v>
      </c>
      <c r="AS140" s="487">
        <v>0</v>
      </c>
      <c r="AT140" s="487">
        <v>0</v>
      </c>
      <c r="AU140" s="493">
        <v>0</v>
      </c>
      <c r="AV140" s="488" t="str">
        <f t="shared" si="32"/>
        <v>tbd</v>
      </c>
      <c r="AW140" s="487" t="str">
        <f t="shared" si="32"/>
        <v>tbd</v>
      </c>
      <c r="AX140" s="487" t="str">
        <f t="shared" si="32"/>
        <v>tbd</v>
      </c>
      <c r="AY140" s="487" t="str">
        <f t="shared" si="32"/>
        <v>tbd</v>
      </c>
      <c r="AZ140" s="487" t="str">
        <f t="shared" si="32"/>
        <v>tbd</v>
      </c>
      <c r="BA140" s="487" t="str">
        <f t="shared" si="32"/>
        <v>tbd</v>
      </c>
      <c r="BB140" s="487" t="str">
        <f t="shared" si="32"/>
        <v>tbd</v>
      </c>
      <c r="BC140" s="487" t="str">
        <f t="shared" si="32"/>
        <v>tbd</v>
      </c>
      <c r="BD140" s="487" t="str">
        <f t="shared" si="32"/>
        <v>tbd</v>
      </c>
      <c r="BE140" s="487" t="str">
        <f t="shared" si="32"/>
        <v>tbd</v>
      </c>
      <c r="BF140" s="487" t="str">
        <f t="shared" si="32"/>
        <v>tbd</v>
      </c>
      <c r="BG140" s="487" t="str">
        <f t="shared" si="32"/>
        <v/>
      </c>
      <c r="BH140" s="487" t="str">
        <f t="shared" si="32"/>
        <v/>
      </c>
      <c r="BI140" s="487" t="str">
        <f t="shared" si="32"/>
        <v/>
      </c>
      <c r="BJ140" s="487" t="str">
        <f t="shared" si="32"/>
        <v/>
      </c>
      <c r="BK140" s="489" t="str">
        <f t="shared" si="32"/>
        <v/>
      </c>
      <c r="BL140" s="495" t="str">
        <f t="shared" si="33"/>
        <v>not req'ed</v>
      </c>
      <c r="BM140" s="487" t="str">
        <f t="shared" si="33"/>
        <v>not req'ed</v>
      </c>
      <c r="BN140" s="487" t="str">
        <f t="shared" si="33"/>
        <v>not req'ed</v>
      </c>
      <c r="BO140" s="487" t="str">
        <f t="shared" si="33"/>
        <v>not req'ed</v>
      </c>
      <c r="BP140" s="487" t="str">
        <f t="shared" si="33"/>
        <v>not req'ed</v>
      </c>
      <c r="BQ140" s="487" t="str">
        <f t="shared" si="33"/>
        <v>not req'ed</v>
      </c>
      <c r="BR140" s="487" t="str">
        <f t="shared" si="33"/>
        <v>not req'ed</v>
      </c>
      <c r="BS140" s="487" t="str">
        <f t="shared" si="33"/>
        <v>not req'ed</v>
      </c>
      <c r="BT140" s="487" t="str">
        <f t="shared" si="33"/>
        <v>not req'ed</v>
      </c>
      <c r="BU140" s="487" t="str">
        <f t="shared" si="33"/>
        <v>not req'ed</v>
      </c>
      <c r="BV140" s="487" t="str">
        <f t="shared" si="33"/>
        <v>not req'ed</v>
      </c>
      <c r="BW140" s="487" t="str">
        <f t="shared" si="33"/>
        <v/>
      </c>
      <c r="BX140" s="487" t="str">
        <f t="shared" si="33"/>
        <v/>
      </c>
      <c r="BY140" s="487" t="str">
        <f t="shared" si="33"/>
        <v/>
      </c>
      <c r="BZ140" s="487" t="str">
        <f t="shared" si="33"/>
        <v/>
      </c>
      <c r="CA140" s="489" t="str">
        <f t="shared" si="33"/>
        <v/>
      </c>
    </row>
    <row r="141" spans="1:79" s="121" customFormat="1" ht="19.899999999999999" customHeight="1" x14ac:dyDescent="0.25">
      <c r="A141" s="9" t="s">
        <v>1989</v>
      </c>
      <c r="B141" s="7" t="s">
        <v>1990</v>
      </c>
      <c r="C141" s="2" t="s">
        <v>1991</v>
      </c>
      <c r="D141" s="5" t="s">
        <v>1992</v>
      </c>
      <c r="E141" s="7">
        <v>8</v>
      </c>
      <c r="F141" s="4" t="s">
        <v>1525</v>
      </c>
      <c r="G141" s="4">
        <v>1000</v>
      </c>
      <c r="H141" s="5"/>
      <c r="I141" s="16"/>
      <c r="J141" s="47" t="s">
        <v>86</v>
      </c>
      <c r="K141" s="48"/>
      <c r="L141" s="48"/>
      <c r="M141" s="49"/>
      <c r="N141" s="47" t="s">
        <v>86</v>
      </c>
      <c r="O141" s="48"/>
      <c r="P141" s="48"/>
      <c r="Q141" s="48"/>
      <c r="R141" s="48"/>
      <c r="S141" s="48"/>
      <c r="T141" s="65"/>
      <c r="U141" s="49"/>
      <c r="V141" s="58" t="s">
        <v>86</v>
      </c>
      <c r="W141" s="82" t="s">
        <v>86</v>
      </c>
      <c r="X141" s="56"/>
      <c r="Y141" s="69"/>
      <c r="Z141" s="69"/>
      <c r="AA141" s="68"/>
      <c r="AB141" s="57"/>
      <c r="AC141" s="58" t="s">
        <v>1376</v>
      </c>
      <c r="AD141" s="56"/>
      <c r="AE141" s="65"/>
      <c r="AF141" s="488">
        <v>-1</v>
      </c>
      <c r="AG141" s="487">
        <v>-1</v>
      </c>
      <c r="AH141" s="487">
        <v>-1</v>
      </c>
      <c r="AI141" s="487">
        <v>-1</v>
      </c>
      <c r="AJ141" s="487">
        <v>-1</v>
      </c>
      <c r="AK141" s="487">
        <v>-1</v>
      </c>
      <c r="AL141" s="487">
        <v>-1</v>
      </c>
      <c r="AM141" s="487">
        <v>-1</v>
      </c>
      <c r="AN141" s="487">
        <v>-1</v>
      </c>
      <c r="AO141" s="487">
        <v>-1</v>
      </c>
      <c r="AP141" s="487">
        <v>-1</v>
      </c>
      <c r="AQ141" s="487">
        <v>0</v>
      </c>
      <c r="AR141" s="487">
        <v>0</v>
      </c>
      <c r="AS141" s="487">
        <v>0</v>
      </c>
      <c r="AT141" s="487">
        <v>0</v>
      </c>
      <c r="AU141" s="493">
        <v>0</v>
      </c>
      <c r="AV141" s="488" t="str">
        <f t="shared" ref="AV141:BK156" si="34">IF(AF141,IFERROR(LEFT($V141,SEARCH(" (",$V141)-1),$V141),"")</f>
        <v>tbd</v>
      </c>
      <c r="AW141" s="487" t="str">
        <f t="shared" si="34"/>
        <v>tbd</v>
      </c>
      <c r="AX141" s="487" t="str">
        <f t="shared" si="34"/>
        <v>tbd</v>
      </c>
      <c r="AY141" s="487" t="str">
        <f t="shared" si="34"/>
        <v>tbd</v>
      </c>
      <c r="AZ141" s="487" t="str">
        <f t="shared" si="34"/>
        <v>tbd</v>
      </c>
      <c r="BA141" s="487" t="str">
        <f t="shared" si="34"/>
        <v>tbd</v>
      </c>
      <c r="BB141" s="487" t="str">
        <f t="shared" si="34"/>
        <v>tbd</v>
      </c>
      <c r="BC141" s="487" t="str">
        <f t="shared" si="34"/>
        <v>tbd</v>
      </c>
      <c r="BD141" s="487" t="str">
        <f t="shared" si="34"/>
        <v>tbd</v>
      </c>
      <c r="BE141" s="487" t="str">
        <f t="shared" si="34"/>
        <v>tbd</v>
      </c>
      <c r="BF141" s="487" t="str">
        <f t="shared" si="34"/>
        <v>tbd</v>
      </c>
      <c r="BG141" s="487" t="str">
        <f t="shared" si="34"/>
        <v/>
      </c>
      <c r="BH141" s="487" t="str">
        <f t="shared" si="34"/>
        <v/>
      </c>
      <c r="BI141" s="487" t="str">
        <f t="shared" si="34"/>
        <v/>
      </c>
      <c r="BJ141" s="487" t="str">
        <f t="shared" si="34"/>
        <v/>
      </c>
      <c r="BK141" s="489" t="str">
        <f t="shared" si="34"/>
        <v/>
      </c>
      <c r="BL141" s="495" t="str">
        <f t="shared" ref="BL141:CA156" si="35">IF(AF141,IFERROR(LEFT($W141,SEARCH(" (",$W141)-1),$W141),"")</f>
        <v>tbd</v>
      </c>
      <c r="BM141" s="487" t="str">
        <f t="shared" si="35"/>
        <v>tbd</v>
      </c>
      <c r="BN141" s="487" t="str">
        <f t="shared" si="35"/>
        <v>tbd</v>
      </c>
      <c r="BO141" s="487" t="str">
        <f t="shared" si="35"/>
        <v>tbd</v>
      </c>
      <c r="BP141" s="487" t="str">
        <f t="shared" si="35"/>
        <v>tbd</v>
      </c>
      <c r="BQ141" s="487" t="str">
        <f t="shared" si="35"/>
        <v>tbd</v>
      </c>
      <c r="BR141" s="487" t="str">
        <f t="shared" si="35"/>
        <v>tbd</v>
      </c>
      <c r="BS141" s="487" t="str">
        <f t="shared" si="35"/>
        <v>tbd</v>
      </c>
      <c r="BT141" s="487" t="str">
        <f t="shared" si="35"/>
        <v>tbd</v>
      </c>
      <c r="BU141" s="487" t="str">
        <f t="shared" si="35"/>
        <v>tbd</v>
      </c>
      <c r="BV141" s="487" t="str">
        <f t="shared" si="35"/>
        <v>tbd</v>
      </c>
      <c r="BW141" s="487" t="str">
        <f t="shared" si="35"/>
        <v/>
      </c>
      <c r="BX141" s="487" t="str">
        <f t="shared" si="35"/>
        <v/>
      </c>
      <c r="BY141" s="487" t="str">
        <f t="shared" si="35"/>
        <v/>
      </c>
      <c r="BZ141" s="487" t="str">
        <f t="shared" si="35"/>
        <v/>
      </c>
      <c r="CA141" s="489" t="str">
        <f t="shared" si="35"/>
        <v/>
      </c>
    </row>
    <row r="142" spans="1:79" s="121" customFormat="1" ht="19.899999999999999" customHeight="1" x14ac:dyDescent="0.25">
      <c r="A142" s="9" t="s">
        <v>1993</v>
      </c>
      <c r="B142" s="7" t="s">
        <v>1994</v>
      </c>
      <c r="C142" s="2" t="s">
        <v>1995</v>
      </c>
      <c r="D142" s="5" t="s">
        <v>1992</v>
      </c>
      <c r="E142" s="4">
        <v>1</v>
      </c>
      <c r="F142" s="4" t="s">
        <v>1525</v>
      </c>
      <c r="G142" s="4">
        <v>1000</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-1</v>
      </c>
      <c r="AG142" s="487">
        <v>-1</v>
      </c>
      <c r="AH142" s="487">
        <v>-1</v>
      </c>
      <c r="AI142" s="487">
        <v>-1</v>
      </c>
      <c r="AJ142" s="487">
        <v>-1</v>
      </c>
      <c r="AK142" s="487">
        <v>-1</v>
      </c>
      <c r="AL142" s="487">
        <v>-1</v>
      </c>
      <c r="AM142" s="487">
        <v>-1</v>
      </c>
      <c r="AN142" s="487">
        <v>-1</v>
      </c>
      <c r="AO142" s="487">
        <v>-1</v>
      </c>
      <c r="AP142" s="487">
        <v>-1</v>
      </c>
      <c r="AQ142" s="487">
        <v>0</v>
      </c>
      <c r="AR142" s="487">
        <v>0</v>
      </c>
      <c r="AS142" s="487">
        <v>0</v>
      </c>
      <c r="AT142" s="487">
        <v>0</v>
      </c>
      <c r="AU142" s="493">
        <v>0</v>
      </c>
      <c r="AV142" s="488" t="str">
        <f t="shared" si="34"/>
        <v>tbd</v>
      </c>
      <c r="AW142" s="487" t="str">
        <f t="shared" si="34"/>
        <v>tbd</v>
      </c>
      <c r="AX142" s="487" t="str">
        <f t="shared" si="34"/>
        <v>tbd</v>
      </c>
      <c r="AY142" s="487" t="str">
        <f t="shared" si="34"/>
        <v>tbd</v>
      </c>
      <c r="AZ142" s="487" t="str">
        <f t="shared" si="34"/>
        <v>tbd</v>
      </c>
      <c r="BA142" s="487" t="str">
        <f t="shared" si="34"/>
        <v>tbd</v>
      </c>
      <c r="BB142" s="487" t="str">
        <f t="shared" si="34"/>
        <v>tbd</v>
      </c>
      <c r="BC142" s="487" t="str">
        <f t="shared" si="34"/>
        <v>tbd</v>
      </c>
      <c r="BD142" s="487" t="str">
        <f t="shared" si="34"/>
        <v>tbd</v>
      </c>
      <c r="BE142" s="487" t="str">
        <f t="shared" si="34"/>
        <v>tbd</v>
      </c>
      <c r="BF142" s="487" t="str">
        <f t="shared" si="34"/>
        <v>tbd</v>
      </c>
      <c r="BG142" s="487" t="str">
        <f t="shared" si="34"/>
        <v/>
      </c>
      <c r="BH142" s="487" t="str">
        <f t="shared" si="34"/>
        <v/>
      </c>
      <c r="BI142" s="487" t="str">
        <f t="shared" si="34"/>
        <v/>
      </c>
      <c r="BJ142" s="487" t="str">
        <f t="shared" si="34"/>
        <v/>
      </c>
      <c r="BK142" s="489" t="str">
        <f t="shared" si="34"/>
        <v/>
      </c>
      <c r="BL142" s="495" t="str">
        <f t="shared" si="35"/>
        <v>tbd</v>
      </c>
      <c r="BM142" s="487" t="str">
        <f t="shared" si="35"/>
        <v>tbd</v>
      </c>
      <c r="BN142" s="487" t="str">
        <f t="shared" si="35"/>
        <v>tbd</v>
      </c>
      <c r="BO142" s="487" t="str">
        <f t="shared" si="35"/>
        <v>tbd</v>
      </c>
      <c r="BP142" s="487" t="str">
        <f t="shared" si="35"/>
        <v>tbd</v>
      </c>
      <c r="BQ142" s="487" t="str">
        <f t="shared" si="35"/>
        <v>tbd</v>
      </c>
      <c r="BR142" s="487" t="str">
        <f t="shared" si="35"/>
        <v>tbd</v>
      </c>
      <c r="BS142" s="487" t="str">
        <f t="shared" si="35"/>
        <v>tbd</v>
      </c>
      <c r="BT142" s="487" t="str">
        <f t="shared" si="35"/>
        <v>tbd</v>
      </c>
      <c r="BU142" s="487" t="str">
        <f t="shared" si="35"/>
        <v>tbd</v>
      </c>
      <c r="BV142" s="487" t="str">
        <f t="shared" si="35"/>
        <v>tbd</v>
      </c>
      <c r="BW142" s="487" t="str">
        <f t="shared" si="35"/>
        <v/>
      </c>
      <c r="BX142" s="487" t="str">
        <f t="shared" si="35"/>
        <v/>
      </c>
      <c r="BY142" s="487" t="str">
        <f t="shared" si="35"/>
        <v/>
      </c>
      <c r="BZ142" s="487" t="str">
        <f t="shared" si="35"/>
        <v/>
      </c>
      <c r="CA142" s="489" t="str">
        <f t="shared" si="35"/>
        <v/>
      </c>
    </row>
    <row r="143" spans="1:79" s="121" customFormat="1" ht="19.899999999999999" customHeight="1" x14ac:dyDescent="0.25">
      <c r="A143" s="9" t="s">
        <v>1996</v>
      </c>
      <c r="B143" s="7" t="s">
        <v>1997</v>
      </c>
      <c r="C143" s="2" t="s">
        <v>1998</v>
      </c>
      <c r="D143" s="5" t="s">
        <v>1537</v>
      </c>
      <c r="E143" s="4">
        <v>1</v>
      </c>
      <c r="F143" s="862" t="s">
        <v>1516</v>
      </c>
      <c r="G143" s="862" t="s">
        <v>1516</v>
      </c>
      <c r="H143" s="5"/>
      <c r="I143" s="16"/>
      <c r="J143" s="47" t="s">
        <v>86</v>
      </c>
      <c r="K143" s="48"/>
      <c r="L143" s="48"/>
      <c r="M143" s="49"/>
      <c r="N143" s="863" t="s">
        <v>1516</v>
      </c>
      <c r="O143" s="864" t="s">
        <v>1516</v>
      </c>
      <c r="P143" s="864" t="s">
        <v>1516</v>
      </c>
      <c r="Q143" s="864" t="s">
        <v>1516</v>
      </c>
      <c r="R143" s="864" t="s">
        <v>1516</v>
      </c>
      <c r="S143" s="864" t="s">
        <v>1516</v>
      </c>
      <c r="T143" s="865" t="s">
        <v>1516</v>
      </c>
      <c r="U143" s="49"/>
      <c r="V143" s="58" t="s">
        <v>86</v>
      </c>
      <c r="W143" s="866" t="s">
        <v>1516</v>
      </c>
      <c r="X143" s="56"/>
      <c r="Y143" s="69"/>
      <c r="Z143" s="69"/>
      <c r="AA143" s="68"/>
      <c r="AB143" s="57"/>
      <c r="AC143" s="58" t="s">
        <v>1376</v>
      </c>
      <c r="AD143" s="56"/>
      <c r="AE143" s="65"/>
      <c r="AF143" s="488">
        <v>-1</v>
      </c>
      <c r="AG143" s="487">
        <v>-1</v>
      </c>
      <c r="AH143" s="487">
        <v>-1</v>
      </c>
      <c r="AI143" s="487">
        <v>-1</v>
      </c>
      <c r="AJ143" s="487">
        <v>-1</v>
      </c>
      <c r="AK143" s="487">
        <v>-1</v>
      </c>
      <c r="AL143" s="487">
        <v>-1</v>
      </c>
      <c r="AM143" s="487">
        <v>-1</v>
      </c>
      <c r="AN143" s="487">
        <v>-1</v>
      </c>
      <c r="AO143" s="487">
        <v>-1</v>
      </c>
      <c r="AP143" s="487">
        <v>-1</v>
      </c>
      <c r="AQ143" s="487">
        <v>0</v>
      </c>
      <c r="AR143" s="487">
        <v>0</v>
      </c>
      <c r="AS143" s="487">
        <v>0</v>
      </c>
      <c r="AT143" s="487">
        <v>0</v>
      </c>
      <c r="AU143" s="493">
        <v>0</v>
      </c>
      <c r="AV143" s="488" t="str">
        <f t="shared" si="34"/>
        <v>tbd</v>
      </c>
      <c r="AW143" s="487" t="str">
        <f t="shared" si="34"/>
        <v>tbd</v>
      </c>
      <c r="AX143" s="487" t="str">
        <f t="shared" si="34"/>
        <v>tbd</v>
      </c>
      <c r="AY143" s="487" t="str">
        <f t="shared" si="34"/>
        <v>tbd</v>
      </c>
      <c r="AZ143" s="487" t="str">
        <f t="shared" si="34"/>
        <v>tbd</v>
      </c>
      <c r="BA143" s="487" t="str">
        <f t="shared" si="34"/>
        <v>tbd</v>
      </c>
      <c r="BB143" s="487" t="str">
        <f t="shared" si="34"/>
        <v>tbd</v>
      </c>
      <c r="BC143" s="487" t="str">
        <f t="shared" si="34"/>
        <v>tbd</v>
      </c>
      <c r="BD143" s="487" t="str">
        <f t="shared" si="34"/>
        <v>tbd</v>
      </c>
      <c r="BE143" s="487" t="str">
        <f t="shared" si="34"/>
        <v>tbd</v>
      </c>
      <c r="BF143" s="487" t="str">
        <f t="shared" si="34"/>
        <v>tbd</v>
      </c>
      <c r="BG143" s="487" t="str">
        <f t="shared" si="34"/>
        <v/>
      </c>
      <c r="BH143" s="487" t="str">
        <f t="shared" si="34"/>
        <v/>
      </c>
      <c r="BI143" s="487" t="str">
        <f t="shared" si="34"/>
        <v/>
      </c>
      <c r="BJ143" s="487" t="str">
        <f t="shared" si="34"/>
        <v/>
      </c>
      <c r="BK143" s="489" t="str">
        <f t="shared" si="34"/>
        <v/>
      </c>
      <c r="BL143" s="495" t="str">
        <f t="shared" si="35"/>
        <v>not req'ed</v>
      </c>
      <c r="BM143" s="487" t="str">
        <f t="shared" si="35"/>
        <v>not req'ed</v>
      </c>
      <c r="BN143" s="487" t="str">
        <f t="shared" si="35"/>
        <v>not req'ed</v>
      </c>
      <c r="BO143" s="487" t="str">
        <f t="shared" si="35"/>
        <v>not req'ed</v>
      </c>
      <c r="BP143" s="487" t="str">
        <f t="shared" si="35"/>
        <v>not req'ed</v>
      </c>
      <c r="BQ143" s="487" t="str">
        <f t="shared" si="35"/>
        <v>not req'ed</v>
      </c>
      <c r="BR143" s="487" t="str">
        <f t="shared" si="35"/>
        <v>not req'ed</v>
      </c>
      <c r="BS143" s="487" t="str">
        <f t="shared" si="35"/>
        <v>not req'ed</v>
      </c>
      <c r="BT143" s="487" t="str">
        <f t="shared" si="35"/>
        <v>not req'ed</v>
      </c>
      <c r="BU143" s="487" t="str">
        <f t="shared" si="35"/>
        <v>not req'ed</v>
      </c>
      <c r="BV143" s="487" t="str">
        <f t="shared" si="35"/>
        <v>not req'ed</v>
      </c>
      <c r="BW143" s="487" t="str">
        <f t="shared" si="35"/>
        <v/>
      </c>
      <c r="BX143" s="487" t="str">
        <f t="shared" si="35"/>
        <v/>
      </c>
      <c r="BY143" s="487" t="str">
        <f t="shared" si="35"/>
        <v/>
      </c>
      <c r="BZ143" s="487" t="str">
        <f t="shared" si="35"/>
        <v/>
      </c>
      <c r="CA143" s="489" t="str">
        <f t="shared" si="35"/>
        <v/>
      </c>
    </row>
    <row r="144" spans="1:79" s="121" customFormat="1" ht="19.899999999999999" customHeight="1" x14ac:dyDescent="0.25">
      <c r="A144" s="9" t="s">
        <v>1780</v>
      </c>
      <c r="B144" s="7" t="s">
        <v>1781</v>
      </c>
      <c r="C144" s="2" t="s">
        <v>1782</v>
      </c>
      <c r="D144" s="5" t="s">
        <v>1537</v>
      </c>
      <c r="E144" s="7">
        <v>1</v>
      </c>
      <c r="F144" s="862" t="s">
        <v>1516</v>
      </c>
      <c r="G144" s="862" t="s">
        <v>1516</v>
      </c>
      <c r="H144" s="5"/>
      <c r="I144" s="16"/>
      <c r="J144" s="47" t="s">
        <v>86</v>
      </c>
      <c r="K144" s="48"/>
      <c r="L144" s="48"/>
      <c r="M144" s="49"/>
      <c r="N144" s="863" t="s">
        <v>1516</v>
      </c>
      <c r="O144" s="864" t="s">
        <v>1516</v>
      </c>
      <c r="P144" s="864" t="s">
        <v>1516</v>
      </c>
      <c r="Q144" s="864" t="s">
        <v>1516</v>
      </c>
      <c r="R144" s="864" t="s">
        <v>1516</v>
      </c>
      <c r="S144" s="864" t="s">
        <v>1516</v>
      </c>
      <c r="T144" s="865" t="s">
        <v>1516</v>
      </c>
      <c r="U144" s="49"/>
      <c r="V144" s="58" t="s">
        <v>86</v>
      </c>
      <c r="W144" s="866" t="s">
        <v>1516</v>
      </c>
      <c r="X144" s="56"/>
      <c r="Y144" s="69"/>
      <c r="Z144" s="69"/>
      <c r="AA144" s="68"/>
      <c r="AB144" s="57"/>
      <c r="AC144" s="58" t="s">
        <v>1376</v>
      </c>
      <c r="AD144" s="56"/>
      <c r="AE144" s="65"/>
      <c r="AF144" s="488">
        <v>-1</v>
      </c>
      <c r="AG144" s="487">
        <v>-1</v>
      </c>
      <c r="AH144" s="487">
        <v>-1</v>
      </c>
      <c r="AI144" s="487">
        <v>-1</v>
      </c>
      <c r="AJ144" s="487">
        <v>-1</v>
      </c>
      <c r="AK144" s="487">
        <v>-1</v>
      </c>
      <c r="AL144" s="487">
        <v>-1</v>
      </c>
      <c r="AM144" s="487">
        <v>-1</v>
      </c>
      <c r="AN144" s="487">
        <v>-1</v>
      </c>
      <c r="AO144" s="487">
        <v>-1</v>
      </c>
      <c r="AP144" s="487">
        <v>-1</v>
      </c>
      <c r="AQ144" s="487">
        <v>0</v>
      </c>
      <c r="AR144" s="487">
        <v>0</v>
      </c>
      <c r="AS144" s="487">
        <v>0</v>
      </c>
      <c r="AT144" s="487">
        <v>0</v>
      </c>
      <c r="AU144" s="493">
        <v>0</v>
      </c>
      <c r="AV144" s="488" t="str">
        <f t="shared" si="34"/>
        <v>tbd</v>
      </c>
      <c r="AW144" s="487" t="str">
        <f t="shared" si="34"/>
        <v>tbd</v>
      </c>
      <c r="AX144" s="487" t="str">
        <f t="shared" si="34"/>
        <v>tbd</v>
      </c>
      <c r="AY144" s="487" t="str">
        <f t="shared" si="34"/>
        <v>tbd</v>
      </c>
      <c r="AZ144" s="487" t="str">
        <f t="shared" si="34"/>
        <v>tbd</v>
      </c>
      <c r="BA144" s="487" t="str">
        <f t="shared" si="34"/>
        <v>tbd</v>
      </c>
      <c r="BB144" s="487" t="str">
        <f t="shared" si="34"/>
        <v>tbd</v>
      </c>
      <c r="BC144" s="487" t="str">
        <f t="shared" si="34"/>
        <v>tbd</v>
      </c>
      <c r="BD144" s="487" t="str">
        <f t="shared" si="34"/>
        <v>tbd</v>
      </c>
      <c r="BE144" s="487" t="str">
        <f t="shared" si="34"/>
        <v>tbd</v>
      </c>
      <c r="BF144" s="487" t="str">
        <f t="shared" si="34"/>
        <v>tbd</v>
      </c>
      <c r="BG144" s="487" t="str">
        <f t="shared" si="34"/>
        <v/>
      </c>
      <c r="BH144" s="487" t="str">
        <f t="shared" si="34"/>
        <v/>
      </c>
      <c r="BI144" s="487" t="str">
        <f t="shared" si="34"/>
        <v/>
      </c>
      <c r="BJ144" s="487" t="str">
        <f t="shared" si="34"/>
        <v/>
      </c>
      <c r="BK144" s="489" t="str">
        <f t="shared" si="34"/>
        <v/>
      </c>
      <c r="BL144" s="495" t="str">
        <f t="shared" si="35"/>
        <v>not req'ed</v>
      </c>
      <c r="BM144" s="487" t="str">
        <f t="shared" si="35"/>
        <v>not req'ed</v>
      </c>
      <c r="BN144" s="487" t="str">
        <f t="shared" si="35"/>
        <v>not req'ed</v>
      </c>
      <c r="BO144" s="487" t="str">
        <f t="shared" si="35"/>
        <v>not req'ed</v>
      </c>
      <c r="BP144" s="487" t="str">
        <f t="shared" si="35"/>
        <v>not req'ed</v>
      </c>
      <c r="BQ144" s="487" t="str">
        <f t="shared" si="35"/>
        <v>not req'ed</v>
      </c>
      <c r="BR144" s="487" t="str">
        <f t="shared" si="35"/>
        <v>not req'ed</v>
      </c>
      <c r="BS144" s="487" t="str">
        <f t="shared" si="35"/>
        <v>not req'ed</v>
      </c>
      <c r="BT144" s="487" t="str">
        <f t="shared" si="35"/>
        <v>not req'ed</v>
      </c>
      <c r="BU144" s="487" t="str">
        <f t="shared" si="35"/>
        <v>not req'ed</v>
      </c>
      <c r="BV144" s="487" t="str">
        <f t="shared" si="35"/>
        <v>not req'ed</v>
      </c>
      <c r="BW144" s="487" t="str">
        <f t="shared" si="35"/>
        <v/>
      </c>
      <c r="BX144" s="487" t="str">
        <f t="shared" si="35"/>
        <v/>
      </c>
      <c r="BY144" s="487" t="str">
        <f t="shared" si="35"/>
        <v/>
      </c>
      <c r="BZ144" s="487" t="str">
        <f t="shared" si="35"/>
        <v/>
      </c>
      <c r="CA144" s="489" t="str">
        <f t="shared" si="35"/>
        <v/>
      </c>
    </row>
    <row r="145" spans="1:79" s="121" customFormat="1" ht="19.899999999999999" customHeight="1" x14ac:dyDescent="0.25">
      <c r="A145" s="9" t="s">
        <v>1999</v>
      </c>
      <c r="B145" s="7" t="s">
        <v>2000</v>
      </c>
      <c r="C145" s="2" t="s">
        <v>2001</v>
      </c>
      <c r="D145" s="5" t="s">
        <v>2002</v>
      </c>
      <c r="E145" s="4">
        <v>8</v>
      </c>
      <c r="F145" s="862" t="s">
        <v>1516</v>
      </c>
      <c r="G145" s="862" t="s">
        <v>1516</v>
      </c>
      <c r="H145" s="5"/>
      <c r="I145" s="16"/>
      <c r="J145" s="47" t="s">
        <v>86</v>
      </c>
      <c r="K145" s="48"/>
      <c r="L145" s="48"/>
      <c r="M145" s="49"/>
      <c r="N145" s="863" t="s">
        <v>1516</v>
      </c>
      <c r="O145" s="864" t="s">
        <v>1516</v>
      </c>
      <c r="P145" s="864" t="s">
        <v>1516</v>
      </c>
      <c r="Q145" s="864" t="s">
        <v>1516</v>
      </c>
      <c r="R145" s="864" t="s">
        <v>1516</v>
      </c>
      <c r="S145" s="864" t="s">
        <v>1516</v>
      </c>
      <c r="T145" s="865" t="s">
        <v>1516</v>
      </c>
      <c r="U145" s="49"/>
      <c r="V145" s="58" t="s">
        <v>86</v>
      </c>
      <c r="W145" s="866" t="s">
        <v>1516</v>
      </c>
      <c r="X145" s="56"/>
      <c r="Y145" s="69"/>
      <c r="Z145" s="69"/>
      <c r="AA145" s="68"/>
      <c r="AB145" s="57"/>
      <c r="AC145" s="58" t="s">
        <v>1376</v>
      </c>
      <c r="AD145" s="56"/>
      <c r="AE145" s="65"/>
      <c r="AF145" s="488">
        <v>-1</v>
      </c>
      <c r="AG145" s="487">
        <v>-1</v>
      </c>
      <c r="AH145" s="487">
        <v>-1</v>
      </c>
      <c r="AI145" s="487">
        <v>-1</v>
      </c>
      <c r="AJ145" s="487">
        <v>-1</v>
      </c>
      <c r="AK145" s="487">
        <v>-1</v>
      </c>
      <c r="AL145" s="487">
        <v>-1</v>
      </c>
      <c r="AM145" s="487">
        <v>-1</v>
      </c>
      <c r="AN145" s="487">
        <v>-1</v>
      </c>
      <c r="AO145" s="487">
        <v>-1</v>
      </c>
      <c r="AP145" s="487">
        <v>-1</v>
      </c>
      <c r="AQ145" s="487">
        <v>0</v>
      </c>
      <c r="AR145" s="487">
        <v>0</v>
      </c>
      <c r="AS145" s="487">
        <v>0</v>
      </c>
      <c r="AT145" s="487">
        <v>0</v>
      </c>
      <c r="AU145" s="493">
        <v>0</v>
      </c>
      <c r="AV145" s="488" t="str">
        <f t="shared" si="34"/>
        <v>tbd</v>
      </c>
      <c r="AW145" s="487" t="str">
        <f t="shared" si="34"/>
        <v>tbd</v>
      </c>
      <c r="AX145" s="487" t="str">
        <f t="shared" si="34"/>
        <v>tbd</v>
      </c>
      <c r="AY145" s="487" t="str">
        <f t="shared" si="34"/>
        <v>tbd</v>
      </c>
      <c r="AZ145" s="487" t="str">
        <f t="shared" si="34"/>
        <v>tbd</v>
      </c>
      <c r="BA145" s="487" t="str">
        <f t="shared" si="34"/>
        <v>tbd</v>
      </c>
      <c r="BB145" s="487" t="str">
        <f t="shared" si="34"/>
        <v>tbd</v>
      </c>
      <c r="BC145" s="487" t="str">
        <f t="shared" si="34"/>
        <v>tbd</v>
      </c>
      <c r="BD145" s="487" t="str">
        <f t="shared" si="34"/>
        <v>tbd</v>
      </c>
      <c r="BE145" s="487" t="str">
        <f t="shared" si="34"/>
        <v>tbd</v>
      </c>
      <c r="BF145" s="487" t="str">
        <f t="shared" si="34"/>
        <v>tbd</v>
      </c>
      <c r="BG145" s="487" t="str">
        <f t="shared" si="34"/>
        <v/>
      </c>
      <c r="BH145" s="487" t="str">
        <f t="shared" si="34"/>
        <v/>
      </c>
      <c r="BI145" s="487" t="str">
        <f t="shared" si="34"/>
        <v/>
      </c>
      <c r="BJ145" s="487" t="str">
        <f t="shared" si="34"/>
        <v/>
      </c>
      <c r="BK145" s="489" t="str">
        <f t="shared" si="34"/>
        <v/>
      </c>
      <c r="BL145" s="495" t="str">
        <f t="shared" si="35"/>
        <v>not req'ed</v>
      </c>
      <c r="BM145" s="487" t="str">
        <f t="shared" si="35"/>
        <v>not req'ed</v>
      </c>
      <c r="BN145" s="487" t="str">
        <f t="shared" si="35"/>
        <v>not req'ed</v>
      </c>
      <c r="BO145" s="487" t="str">
        <f t="shared" si="35"/>
        <v>not req'ed</v>
      </c>
      <c r="BP145" s="487" t="str">
        <f t="shared" si="35"/>
        <v>not req'ed</v>
      </c>
      <c r="BQ145" s="487" t="str">
        <f t="shared" si="35"/>
        <v>not req'ed</v>
      </c>
      <c r="BR145" s="487" t="str">
        <f t="shared" si="35"/>
        <v>not req'ed</v>
      </c>
      <c r="BS145" s="487" t="str">
        <f t="shared" si="35"/>
        <v>not req'ed</v>
      </c>
      <c r="BT145" s="487" t="str">
        <f t="shared" si="35"/>
        <v>not req'ed</v>
      </c>
      <c r="BU145" s="487" t="str">
        <f t="shared" si="35"/>
        <v>not req'ed</v>
      </c>
      <c r="BV145" s="487" t="str">
        <f t="shared" si="35"/>
        <v>not req'ed</v>
      </c>
      <c r="BW145" s="487" t="str">
        <f t="shared" si="35"/>
        <v/>
      </c>
      <c r="BX145" s="487" t="str">
        <f t="shared" si="35"/>
        <v/>
      </c>
      <c r="BY145" s="487" t="str">
        <f t="shared" si="35"/>
        <v/>
      </c>
      <c r="BZ145" s="487" t="str">
        <f t="shared" si="35"/>
        <v/>
      </c>
      <c r="CA145" s="489" t="str">
        <f t="shared" si="35"/>
        <v/>
      </c>
    </row>
    <row r="146" spans="1:79" s="121" customFormat="1" ht="19.899999999999999" customHeight="1" x14ac:dyDescent="0.25">
      <c r="A146" s="9" t="s">
        <v>2003</v>
      </c>
      <c r="B146" s="7" t="s">
        <v>2004</v>
      </c>
      <c r="C146" s="2" t="s">
        <v>2005</v>
      </c>
      <c r="D146" s="5" t="s">
        <v>2006</v>
      </c>
      <c r="E146" s="4">
        <v>8</v>
      </c>
      <c r="F146" s="4" t="s">
        <v>2007</v>
      </c>
      <c r="G146" s="862" t="s">
        <v>1516</v>
      </c>
      <c r="H146" s="5"/>
      <c r="I146" s="16"/>
      <c r="J146" s="47" t="s">
        <v>86</v>
      </c>
      <c r="K146" s="48"/>
      <c r="L146" s="48"/>
      <c r="M146" s="49"/>
      <c r="N146" s="47" t="s">
        <v>86</v>
      </c>
      <c r="O146" s="48"/>
      <c r="P146" s="48"/>
      <c r="Q146" s="48"/>
      <c r="R146" s="48"/>
      <c r="S146" s="48"/>
      <c r="T146" s="65"/>
      <c r="U146" s="49"/>
      <c r="V146" s="58" t="s">
        <v>86</v>
      </c>
      <c r="W146" s="82" t="s">
        <v>86</v>
      </c>
      <c r="X146" s="56"/>
      <c r="Y146" s="69"/>
      <c r="Z146" s="69"/>
      <c r="AA146" s="68"/>
      <c r="AB146" s="57"/>
      <c r="AC146" s="58" t="s">
        <v>1376</v>
      </c>
      <c r="AD146" s="56"/>
      <c r="AE146" s="65"/>
      <c r="AF146" s="488">
        <v>-1</v>
      </c>
      <c r="AG146" s="487">
        <v>-1</v>
      </c>
      <c r="AH146" s="487">
        <v>-1</v>
      </c>
      <c r="AI146" s="487">
        <v>-1</v>
      </c>
      <c r="AJ146" s="487">
        <v>-1</v>
      </c>
      <c r="AK146" s="487">
        <v>-1</v>
      </c>
      <c r="AL146" s="487">
        <v>-1</v>
      </c>
      <c r="AM146" s="487">
        <v>-1</v>
      </c>
      <c r="AN146" s="487">
        <v>-1</v>
      </c>
      <c r="AO146" s="487">
        <v>-1</v>
      </c>
      <c r="AP146" s="487">
        <v>-1</v>
      </c>
      <c r="AQ146" s="487">
        <v>0</v>
      </c>
      <c r="AR146" s="487">
        <v>0</v>
      </c>
      <c r="AS146" s="487">
        <v>0</v>
      </c>
      <c r="AT146" s="487">
        <v>0</v>
      </c>
      <c r="AU146" s="493">
        <v>0</v>
      </c>
      <c r="AV146" s="488" t="str">
        <f t="shared" si="34"/>
        <v>tbd</v>
      </c>
      <c r="AW146" s="487" t="str">
        <f t="shared" si="34"/>
        <v>tbd</v>
      </c>
      <c r="AX146" s="487" t="str">
        <f t="shared" si="34"/>
        <v>tbd</v>
      </c>
      <c r="AY146" s="487" t="str">
        <f t="shared" si="34"/>
        <v>tbd</v>
      </c>
      <c r="AZ146" s="487" t="str">
        <f t="shared" si="34"/>
        <v>tbd</v>
      </c>
      <c r="BA146" s="487" t="str">
        <f t="shared" si="34"/>
        <v>tbd</v>
      </c>
      <c r="BB146" s="487" t="str">
        <f t="shared" si="34"/>
        <v>tbd</v>
      </c>
      <c r="BC146" s="487" t="str">
        <f t="shared" si="34"/>
        <v>tbd</v>
      </c>
      <c r="BD146" s="487" t="str">
        <f t="shared" si="34"/>
        <v>tbd</v>
      </c>
      <c r="BE146" s="487" t="str">
        <f t="shared" si="34"/>
        <v>tbd</v>
      </c>
      <c r="BF146" s="487" t="str">
        <f t="shared" si="34"/>
        <v>tbd</v>
      </c>
      <c r="BG146" s="487" t="str">
        <f t="shared" si="34"/>
        <v/>
      </c>
      <c r="BH146" s="487" t="str">
        <f t="shared" si="34"/>
        <v/>
      </c>
      <c r="BI146" s="487" t="str">
        <f t="shared" si="34"/>
        <v/>
      </c>
      <c r="BJ146" s="487" t="str">
        <f t="shared" si="34"/>
        <v/>
      </c>
      <c r="BK146" s="489" t="str">
        <f t="shared" si="34"/>
        <v/>
      </c>
      <c r="BL146" s="495" t="str">
        <f t="shared" si="35"/>
        <v>tbd</v>
      </c>
      <c r="BM146" s="487" t="str">
        <f t="shared" si="35"/>
        <v>tbd</v>
      </c>
      <c r="BN146" s="487" t="str">
        <f t="shared" si="35"/>
        <v>tbd</v>
      </c>
      <c r="BO146" s="487" t="str">
        <f t="shared" si="35"/>
        <v>tbd</v>
      </c>
      <c r="BP146" s="487" t="str">
        <f t="shared" si="35"/>
        <v>tbd</v>
      </c>
      <c r="BQ146" s="487" t="str">
        <f t="shared" si="35"/>
        <v>tbd</v>
      </c>
      <c r="BR146" s="487" t="str">
        <f t="shared" si="35"/>
        <v>tbd</v>
      </c>
      <c r="BS146" s="487" t="str">
        <f t="shared" si="35"/>
        <v>tbd</v>
      </c>
      <c r="BT146" s="487" t="str">
        <f t="shared" si="35"/>
        <v>tbd</v>
      </c>
      <c r="BU146" s="487" t="str">
        <f t="shared" si="35"/>
        <v>tbd</v>
      </c>
      <c r="BV146" s="487" t="str">
        <f t="shared" si="35"/>
        <v>tbd</v>
      </c>
      <c r="BW146" s="487" t="str">
        <f t="shared" si="35"/>
        <v/>
      </c>
      <c r="BX146" s="487" t="str">
        <f t="shared" si="35"/>
        <v/>
      </c>
      <c r="BY146" s="487" t="str">
        <f t="shared" si="35"/>
        <v/>
      </c>
      <c r="BZ146" s="487" t="str">
        <f t="shared" si="35"/>
        <v/>
      </c>
      <c r="CA146" s="489" t="str">
        <f t="shared" si="35"/>
        <v/>
      </c>
    </row>
    <row r="147" spans="1:79" s="121" customFormat="1" ht="19.899999999999999" customHeight="1" x14ac:dyDescent="0.25">
      <c r="A147" s="9" t="s">
        <v>2008</v>
      </c>
      <c r="B147" s="7" t="s">
        <v>2009</v>
      </c>
      <c r="C147" s="2" t="s">
        <v>2010</v>
      </c>
      <c r="D147" s="5" t="s">
        <v>2011</v>
      </c>
      <c r="E147" s="4">
        <v>8</v>
      </c>
      <c r="F147" s="4" t="s">
        <v>2012</v>
      </c>
      <c r="G147" s="862" t="s">
        <v>1516</v>
      </c>
      <c r="H147" s="5"/>
      <c r="I147" s="16"/>
      <c r="J147" s="47" t="s">
        <v>86</v>
      </c>
      <c r="K147" s="48"/>
      <c r="L147" s="48"/>
      <c r="M147" s="49"/>
      <c r="N147" s="47" t="s">
        <v>86</v>
      </c>
      <c r="O147" s="48"/>
      <c r="P147" s="48"/>
      <c r="Q147" s="48"/>
      <c r="R147" s="48"/>
      <c r="S147" s="48"/>
      <c r="T147" s="65"/>
      <c r="U147" s="49"/>
      <c r="V147" s="58" t="s">
        <v>86</v>
      </c>
      <c r="W147" s="82" t="s">
        <v>86</v>
      </c>
      <c r="X147" s="56"/>
      <c r="Y147" s="69"/>
      <c r="Z147" s="69"/>
      <c r="AA147" s="68"/>
      <c r="AB147" s="57"/>
      <c r="AC147" s="58" t="s">
        <v>1376</v>
      </c>
      <c r="AD147" s="56"/>
      <c r="AE147" s="65"/>
      <c r="AF147" s="488">
        <v>-1</v>
      </c>
      <c r="AG147" s="487">
        <v>-1</v>
      </c>
      <c r="AH147" s="487">
        <v>-1</v>
      </c>
      <c r="AI147" s="487">
        <v>-1</v>
      </c>
      <c r="AJ147" s="487">
        <v>-1</v>
      </c>
      <c r="AK147" s="487">
        <v>-1</v>
      </c>
      <c r="AL147" s="487">
        <v>-1</v>
      </c>
      <c r="AM147" s="487">
        <v>-1</v>
      </c>
      <c r="AN147" s="487">
        <v>-1</v>
      </c>
      <c r="AO147" s="487">
        <v>-1</v>
      </c>
      <c r="AP147" s="487">
        <v>-1</v>
      </c>
      <c r="AQ147" s="487">
        <v>0</v>
      </c>
      <c r="AR147" s="487">
        <v>0</v>
      </c>
      <c r="AS147" s="487">
        <v>0</v>
      </c>
      <c r="AT147" s="487">
        <v>0</v>
      </c>
      <c r="AU147" s="493">
        <v>0</v>
      </c>
      <c r="AV147" s="488" t="str">
        <f t="shared" si="34"/>
        <v>tbd</v>
      </c>
      <c r="AW147" s="487" t="str">
        <f t="shared" si="34"/>
        <v>tbd</v>
      </c>
      <c r="AX147" s="487" t="str">
        <f t="shared" si="34"/>
        <v>tbd</v>
      </c>
      <c r="AY147" s="487" t="str">
        <f t="shared" si="34"/>
        <v>tbd</v>
      </c>
      <c r="AZ147" s="487" t="str">
        <f t="shared" si="34"/>
        <v>tbd</v>
      </c>
      <c r="BA147" s="487" t="str">
        <f t="shared" si="34"/>
        <v>tbd</v>
      </c>
      <c r="BB147" s="487" t="str">
        <f t="shared" si="34"/>
        <v>tbd</v>
      </c>
      <c r="BC147" s="487" t="str">
        <f t="shared" si="34"/>
        <v>tbd</v>
      </c>
      <c r="BD147" s="487" t="str">
        <f t="shared" si="34"/>
        <v>tbd</v>
      </c>
      <c r="BE147" s="487" t="str">
        <f t="shared" si="34"/>
        <v>tbd</v>
      </c>
      <c r="BF147" s="487" t="str">
        <f t="shared" si="34"/>
        <v>tbd</v>
      </c>
      <c r="BG147" s="487" t="str">
        <f t="shared" si="34"/>
        <v/>
      </c>
      <c r="BH147" s="487" t="str">
        <f t="shared" si="34"/>
        <v/>
      </c>
      <c r="BI147" s="487" t="str">
        <f t="shared" si="34"/>
        <v/>
      </c>
      <c r="BJ147" s="487" t="str">
        <f t="shared" si="34"/>
        <v/>
      </c>
      <c r="BK147" s="489" t="str">
        <f t="shared" si="34"/>
        <v/>
      </c>
      <c r="BL147" s="495" t="str">
        <f t="shared" si="35"/>
        <v>tbd</v>
      </c>
      <c r="BM147" s="487" t="str">
        <f t="shared" si="35"/>
        <v>tbd</v>
      </c>
      <c r="BN147" s="487" t="str">
        <f t="shared" si="35"/>
        <v>tbd</v>
      </c>
      <c r="BO147" s="487" t="str">
        <f t="shared" si="35"/>
        <v>tbd</v>
      </c>
      <c r="BP147" s="487" t="str">
        <f t="shared" si="35"/>
        <v>tbd</v>
      </c>
      <c r="BQ147" s="487" t="str">
        <f t="shared" si="35"/>
        <v>tbd</v>
      </c>
      <c r="BR147" s="487" t="str">
        <f t="shared" si="35"/>
        <v>tbd</v>
      </c>
      <c r="BS147" s="487" t="str">
        <f t="shared" si="35"/>
        <v>tbd</v>
      </c>
      <c r="BT147" s="487" t="str">
        <f t="shared" si="35"/>
        <v>tbd</v>
      </c>
      <c r="BU147" s="487" t="str">
        <f t="shared" si="35"/>
        <v>tbd</v>
      </c>
      <c r="BV147" s="487" t="str">
        <f t="shared" si="35"/>
        <v>tbd</v>
      </c>
      <c r="BW147" s="487" t="str">
        <f t="shared" si="35"/>
        <v/>
      </c>
      <c r="BX147" s="487" t="str">
        <f t="shared" si="35"/>
        <v/>
      </c>
      <c r="BY147" s="487" t="str">
        <f t="shared" si="35"/>
        <v/>
      </c>
      <c r="BZ147" s="487" t="str">
        <f t="shared" si="35"/>
        <v/>
      </c>
      <c r="CA147" s="489" t="str">
        <f t="shared" si="35"/>
        <v/>
      </c>
    </row>
    <row r="148" spans="1:79" s="121" customFormat="1" ht="19.899999999999999" customHeight="1" x14ac:dyDescent="0.25">
      <c r="A148" s="9" t="s">
        <v>2013</v>
      </c>
      <c r="B148" s="7" t="s">
        <v>2014</v>
      </c>
      <c r="C148" s="2" t="s">
        <v>2015</v>
      </c>
      <c r="D148" s="5" t="s">
        <v>2016</v>
      </c>
      <c r="E148" s="4">
        <v>3</v>
      </c>
      <c r="F148" s="862" t="s">
        <v>1516</v>
      </c>
      <c r="G148" s="862" t="s">
        <v>1516</v>
      </c>
      <c r="H148" s="5"/>
      <c r="I148" s="16"/>
      <c r="J148" s="47" t="s">
        <v>86</v>
      </c>
      <c r="K148" s="48"/>
      <c r="L148" s="48"/>
      <c r="M148" s="49"/>
      <c r="N148" s="863" t="s">
        <v>1516</v>
      </c>
      <c r="O148" s="864" t="s">
        <v>1516</v>
      </c>
      <c r="P148" s="864" t="s">
        <v>1516</v>
      </c>
      <c r="Q148" s="864" t="s">
        <v>1516</v>
      </c>
      <c r="R148" s="864" t="s">
        <v>1516</v>
      </c>
      <c r="S148" s="864" t="s">
        <v>1516</v>
      </c>
      <c r="T148" s="865" t="s">
        <v>1516</v>
      </c>
      <c r="U148" s="49"/>
      <c r="V148" s="58" t="s">
        <v>86</v>
      </c>
      <c r="W148" s="866" t="s">
        <v>1516</v>
      </c>
      <c r="X148" s="56"/>
      <c r="Y148" s="69"/>
      <c r="Z148" s="69"/>
      <c r="AA148" s="68"/>
      <c r="AB148" s="57"/>
      <c r="AC148" s="58" t="s">
        <v>1376</v>
      </c>
      <c r="AD148" s="56"/>
      <c r="AE148" s="65"/>
      <c r="AF148" s="488">
        <v>-1</v>
      </c>
      <c r="AG148" s="487">
        <v>-1</v>
      </c>
      <c r="AH148" s="487">
        <v>-1</v>
      </c>
      <c r="AI148" s="487">
        <v>-1</v>
      </c>
      <c r="AJ148" s="487">
        <v>-1</v>
      </c>
      <c r="AK148" s="487">
        <v>-1</v>
      </c>
      <c r="AL148" s="487">
        <v>-1</v>
      </c>
      <c r="AM148" s="487">
        <v>-1</v>
      </c>
      <c r="AN148" s="487">
        <v>-1</v>
      </c>
      <c r="AO148" s="487">
        <v>-1</v>
      </c>
      <c r="AP148" s="487">
        <v>-1</v>
      </c>
      <c r="AQ148" s="487">
        <v>0</v>
      </c>
      <c r="AR148" s="487">
        <v>0</v>
      </c>
      <c r="AS148" s="487">
        <v>0</v>
      </c>
      <c r="AT148" s="487">
        <v>0</v>
      </c>
      <c r="AU148" s="493">
        <v>0</v>
      </c>
      <c r="AV148" s="488" t="str">
        <f t="shared" si="34"/>
        <v>tbd</v>
      </c>
      <c r="AW148" s="487" t="str">
        <f t="shared" si="34"/>
        <v>tbd</v>
      </c>
      <c r="AX148" s="487" t="str">
        <f t="shared" si="34"/>
        <v>tbd</v>
      </c>
      <c r="AY148" s="487" t="str">
        <f t="shared" si="34"/>
        <v>tbd</v>
      </c>
      <c r="AZ148" s="487" t="str">
        <f t="shared" si="34"/>
        <v>tbd</v>
      </c>
      <c r="BA148" s="487" t="str">
        <f t="shared" si="34"/>
        <v>tbd</v>
      </c>
      <c r="BB148" s="487" t="str">
        <f t="shared" si="34"/>
        <v>tbd</v>
      </c>
      <c r="BC148" s="487" t="str">
        <f t="shared" si="34"/>
        <v>tbd</v>
      </c>
      <c r="BD148" s="487" t="str">
        <f t="shared" si="34"/>
        <v>tbd</v>
      </c>
      <c r="BE148" s="487" t="str">
        <f t="shared" si="34"/>
        <v>tbd</v>
      </c>
      <c r="BF148" s="487" t="str">
        <f t="shared" si="34"/>
        <v>tbd</v>
      </c>
      <c r="BG148" s="487" t="str">
        <f t="shared" si="34"/>
        <v/>
      </c>
      <c r="BH148" s="487" t="str">
        <f t="shared" si="34"/>
        <v/>
      </c>
      <c r="BI148" s="487" t="str">
        <f t="shared" si="34"/>
        <v/>
      </c>
      <c r="BJ148" s="487" t="str">
        <f t="shared" si="34"/>
        <v/>
      </c>
      <c r="BK148" s="489" t="str">
        <f t="shared" si="34"/>
        <v/>
      </c>
      <c r="BL148" s="495" t="str">
        <f t="shared" si="35"/>
        <v>not req'ed</v>
      </c>
      <c r="BM148" s="487" t="str">
        <f t="shared" si="35"/>
        <v>not req'ed</v>
      </c>
      <c r="BN148" s="487" t="str">
        <f t="shared" si="35"/>
        <v>not req'ed</v>
      </c>
      <c r="BO148" s="487" t="str">
        <f t="shared" si="35"/>
        <v>not req'ed</v>
      </c>
      <c r="BP148" s="487" t="str">
        <f t="shared" si="35"/>
        <v>not req'ed</v>
      </c>
      <c r="BQ148" s="487" t="str">
        <f t="shared" si="35"/>
        <v>not req'ed</v>
      </c>
      <c r="BR148" s="487" t="str">
        <f t="shared" si="35"/>
        <v>not req'ed</v>
      </c>
      <c r="BS148" s="487" t="str">
        <f t="shared" si="35"/>
        <v>not req'ed</v>
      </c>
      <c r="BT148" s="487" t="str">
        <f t="shared" si="35"/>
        <v>not req'ed</v>
      </c>
      <c r="BU148" s="487" t="str">
        <f t="shared" si="35"/>
        <v>not req'ed</v>
      </c>
      <c r="BV148" s="487" t="str">
        <f t="shared" si="35"/>
        <v>not req'ed</v>
      </c>
      <c r="BW148" s="487" t="str">
        <f t="shared" si="35"/>
        <v/>
      </c>
      <c r="BX148" s="487" t="str">
        <f t="shared" si="35"/>
        <v/>
      </c>
      <c r="BY148" s="487" t="str">
        <f t="shared" si="35"/>
        <v/>
      </c>
      <c r="BZ148" s="487" t="str">
        <f t="shared" si="35"/>
        <v/>
      </c>
      <c r="CA148" s="489" t="str">
        <f t="shared" si="35"/>
        <v/>
      </c>
    </row>
    <row r="149" spans="1:79" s="121" customFormat="1" ht="19.899999999999999" customHeight="1" x14ac:dyDescent="0.25">
      <c r="A149" s="9" t="s">
        <v>2017</v>
      </c>
      <c r="B149" s="7" t="s">
        <v>2018</v>
      </c>
      <c r="C149" s="2" t="s">
        <v>2019</v>
      </c>
      <c r="D149" s="5" t="s">
        <v>2020</v>
      </c>
      <c r="E149" s="4">
        <v>3</v>
      </c>
      <c r="F149" s="862" t="s">
        <v>1516</v>
      </c>
      <c r="G149" s="862" t="s">
        <v>1516</v>
      </c>
      <c r="H149" s="5"/>
      <c r="I149" s="16"/>
      <c r="J149" s="47" t="s">
        <v>86</v>
      </c>
      <c r="K149" s="48"/>
      <c r="L149" s="48"/>
      <c r="M149" s="49"/>
      <c r="N149" s="863" t="s">
        <v>1516</v>
      </c>
      <c r="O149" s="864" t="s">
        <v>1516</v>
      </c>
      <c r="P149" s="864" t="s">
        <v>1516</v>
      </c>
      <c r="Q149" s="864" t="s">
        <v>1516</v>
      </c>
      <c r="R149" s="864" t="s">
        <v>1516</v>
      </c>
      <c r="S149" s="864" t="s">
        <v>1516</v>
      </c>
      <c r="T149" s="865" t="s">
        <v>1516</v>
      </c>
      <c r="U149" s="49"/>
      <c r="V149" s="58" t="s">
        <v>86</v>
      </c>
      <c r="W149" s="866" t="s">
        <v>1516</v>
      </c>
      <c r="X149" s="56"/>
      <c r="Y149" s="69"/>
      <c r="Z149" s="69"/>
      <c r="AA149" s="68"/>
      <c r="AB149" s="57"/>
      <c r="AC149" s="58" t="s">
        <v>1376</v>
      </c>
      <c r="AD149" s="56"/>
      <c r="AE149" s="65"/>
      <c r="AF149" s="488">
        <v>-1</v>
      </c>
      <c r="AG149" s="487">
        <v>-1</v>
      </c>
      <c r="AH149" s="487">
        <v>-1</v>
      </c>
      <c r="AI149" s="487">
        <v>-1</v>
      </c>
      <c r="AJ149" s="487">
        <v>-1</v>
      </c>
      <c r="AK149" s="487">
        <v>-1</v>
      </c>
      <c r="AL149" s="487">
        <v>-1</v>
      </c>
      <c r="AM149" s="487">
        <v>-1</v>
      </c>
      <c r="AN149" s="487">
        <v>-1</v>
      </c>
      <c r="AO149" s="487">
        <v>-1</v>
      </c>
      <c r="AP149" s="487">
        <v>-1</v>
      </c>
      <c r="AQ149" s="487">
        <v>0</v>
      </c>
      <c r="AR149" s="487">
        <v>0</v>
      </c>
      <c r="AS149" s="487">
        <v>0</v>
      </c>
      <c r="AT149" s="487">
        <v>0</v>
      </c>
      <c r="AU149" s="493">
        <v>0</v>
      </c>
      <c r="AV149" s="488" t="str">
        <f t="shared" si="34"/>
        <v>tbd</v>
      </c>
      <c r="AW149" s="487" t="str">
        <f t="shared" si="34"/>
        <v>tbd</v>
      </c>
      <c r="AX149" s="487" t="str">
        <f t="shared" si="34"/>
        <v>tbd</v>
      </c>
      <c r="AY149" s="487" t="str">
        <f t="shared" si="34"/>
        <v>tbd</v>
      </c>
      <c r="AZ149" s="487" t="str">
        <f t="shared" si="34"/>
        <v>tbd</v>
      </c>
      <c r="BA149" s="487" t="str">
        <f t="shared" si="34"/>
        <v>tbd</v>
      </c>
      <c r="BB149" s="487" t="str">
        <f t="shared" si="34"/>
        <v>tbd</v>
      </c>
      <c r="BC149" s="487" t="str">
        <f t="shared" si="34"/>
        <v>tbd</v>
      </c>
      <c r="BD149" s="487" t="str">
        <f t="shared" si="34"/>
        <v>tbd</v>
      </c>
      <c r="BE149" s="487" t="str">
        <f t="shared" si="34"/>
        <v>tbd</v>
      </c>
      <c r="BF149" s="487" t="str">
        <f t="shared" si="34"/>
        <v>tbd</v>
      </c>
      <c r="BG149" s="487" t="str">
        <f t="shared" si="34"/>
        <v/>
      </c>
      <c r="BH149" s="487" t="str">
        <f t="shared" si="34"/>
        <v/>
      </c>
      <c r="BI149" s="487" t="str">
        <f t="shared" si="34"/>
        <v/>
      </c>
      <c r="BJ149" s="487" t="str">
        <f t="shared" si="34"/>
        <v/>
      </c>
      <c r="BK149" s="489" t="str">
        <f t="shared" si="34"/>
        <v/>
      </c>
      <c r="BL149" s="495" t="str">
        <f t="shared" si="35"/>
        <v>not req'ed</v>
      </c>
      <c r="BM149" s="487" t="str">
        <f t="shared" si="35"/>
        <v>not req'ed</v>
      </c>
      <c r="BN149" s="487" t="str">
        <f t="shared" si="35"/>
        <v>not req'ed</v>
      </c>
      <c r="BO149" s="487" t="str">
        <f t="shared" si="35"/>
        <v>not req'ed</v>
      </c>
      <c r="BP149" s="487" t="str">
        <f t="shared" si="35"/>
        <v>not req'ed</v>
      </c>
      <c r="BQ149" s="487" t="str">
        <f t="shared" si="35"/>
        <v>not req'ed</v>
      </c>
      <c r="BR149" s="487" t="str">
        <f t="shared" si="35"/>
        <v>not req'ed</v>
      </c>
      <c r="BS149" s="487" t="str">
        <f t="shared" si="35"/>
        <v>not req'ed</v>
      </c>
      <c r="BT149" s="487" t="str">
        <f t="shared" si="35"/>
        <v>not req'ed</v>
      </c>
      <c r="BU149" s="487" t="str">
        <f t="shared" si="35"/>
        <v>not req'ed</v>
      </c>
      <c r="BV149" s="487" t="str">
        <f t="shared" si="35"/>
        <v>not req'ed</v>
      </c>
      <c r="BW149" s="487" t="str">
        <f t="shared" si="35"/>
        <v/>
      </c>
      <c r="BX149" s="487" t="str">
        <f t="shared" si="35"/>
        <v/>
      </c>
      <c r="BY149" s="487" t="str">
        <f t="shared" si="35"/>
        <v/>
      </c>
      <c r="BZ149" s="487" t="str">
        <f t="shared" si="35"/>
        <v/>
      </c>
      <c r="CA149" s="489" t="str">
        <f t="shared" si="35"/>
        <v/>
      </c>
    </row>
    <row r="150" spans="1:79" s="121" customFormat="1" ht="19.899999999999999" customHeight="1" x14ac:dyDescent="0.25">
      <c r="A150" s="9" t="s">
        <v>2021</v>
      </c>
      <c r="B150" s="7" t="s">
        <v>2022</v>
      </c>
      <c r="C150" s="2" t="s">
        <v>2023</v>
      </c>
      <c r="D150" s="5" t="s">
        <v>2024</v>
      </c>
      <c r="E150" s="4">
        <v>1</v>
      </c>
      <c r="F150" s="862" t="s">
        <v>1516</v>
      </c>
      <c r="G150" s="862" t="s">
        <v>1516</v>
      </c>
      <c r="H150" s="5"/>
      <c r="I150" s="16"/>
      <c r="J150" s="47" t="s">
        <v>86</v>
      </c>
      <c r="K150" s="48"/>
      <c r="L150" s="48"/>
      <c r="M150" s="49"/>
      <c r="N150" s="863" t="s">
        <v>1516</v>
      </c>
      <c r="O150" s="864" t="s">
        <v>1516</v>
      </c>
      <c r="P150" s="864" t="s">
        <v>1516</v>
      </c>
      <c r="Q150" s="864" t="s">
        <v>1516</v>
      </c>
      <c r="R150" s="864" t="s">
        <v>1516</v>
      </c>
      <c r="S150" s="864" t="s">
        <v>1516</v>
      </c>
      <c r="T150" s="865" t="s">
        <v>1516</v>
      </c>
      <c r="U150" s="49"/>
      <c r="V150" s="58" t="s">
        <v>86</v>
      </c>
      <c r="W150" s="866" t="s">
        <v>1516</v>
      </c>
      <c r="X150" s="56"/>
      <c r="Y150" s="69"/>
      <c r="Z150" s="69"/>
      <c r="AA150" s="68"/>
      <c r="AB150" s="57"/>
      <c r="AC150" s="58" t="s">
        <v>1376</v>
      </c>
      <c r="AD150" s="56"/>
      <c r="AE150" s="65"/>
      <c r="AF150" s="488">
        <v>-1</v>
      </c>
      <c r="AG150" s="487">
        <v>-1</v>
      </c>
      <c r="AH150" s="487">
        <v>-1</v>
      </c>
      <c r="AI150" s="487">
        <v>-1</v>
      </c>
      <c r="AJ150" s="487">
        <v>-1</v>
      </c>
      <c r="AK150" s="487">
        <v>-1</v>
      </c>
      <c r="AL150" s="487">
        <v>-1</v>
      </c>
      <c r="AM150" s="487">
        <v>-1</v>
      </c>
      <c r="AN150" s="487">
        <v>-1</v>
      </c>
      <c r="AO150" s="487">
        <v>-1</v>
      </c>
      <c r="AP150" s="487">
        <v>-1</v>
      </c>
      <c r="AQ150" s="487">
        <v>0</v>
      </c>
      <c r="AR150" s="487">
        <v>0</v>
      </c>
      <c r="AS150" s="487">
        <v>0</v>
      </c>
      <c r="AT150" s="487">
        <v>0</v>
      </c>
      <c r="AU150" s="493">
        <v>0</v>
      </c>
      <c r="AV150" s="488" t="str">
        <f t="shared" si="34"/>
        <v>tbd</v>
      </c>
      <c r="AW150" s="487" t="str">
        <f t="shared" si="34"/>
        <v>tbd</v>
      </c>
      <c r="AX150" s="487" t="str">
        <f t="shared" si="34"/>
        <v>tbd</v>
      </c>
      <c r="AY150" s="487" t="str">
        <f t="shared" si="34"/>
        <v>tbd</v>
      </c>
      <c r="AZ150" s="487" t="str">
        <f t="shared" si="34"/>
        <v>tbd</v>
      </c>
      <c r="BA150" s="487" t="str">
        <f t="shared" si="34"/>
        <v>tbd</v>
      </c>
      <c r="BB150" s="487" t="str">
        <f t="shared" si="34"/>
        <v>tbd</v>
      </c>
      <c r="BC150" s="487" t="str">
        <f t="shared" si="34"/>
        <v>tbd</v>
      </c>
      <c r="BD150" s="487" t="str">
        <f t="shared" si="34"/>
        <v>tbd</v>
      </c>
      <c r="BE150" s="487" t="str">
        <f t="shared" si="34"/>
        <v>tbd</v>
      </c>
      <c r="BF150" s="487" t="str">
        <f t="shared" si="34"/>
        <v>tbd</v>
      </c>
      <c r="BG150" s="487" t="str">
        <f t="shared" si="34"/>
        <v/>
      </c>
      <c r="BH150" s="487" t="str">
        <f t="shared" si="34"/>
        <v/>
      </c>
      <c r="BI150" s="487" t="str">
        <f t="shared" si="34"/>
        <v/>
      </c>
      <c r="BJ150" s="487" t="str">
        <f t="shared" si="34"/>
        <v/>
      </c>
      <c r="BK150" s="489" t="str">
        <f t="shared" si="34"/>
        <v/>
      </c>
      <c r="BL150" s="495" t="str">
        <f t="shared" si="35"/>
        <v>not req'ed</v>
      </c>
      <c r="BM150" s="487" t="str">
        <f t="shared" si="35"/>
        <v>not req'ed</v>
      </c>
      <c r="BN150" s="487" t="str">
        <f t="shared" si="35"/>
        <v>not req'ed</v>
      </c>
      <c r="BO150" s="487" t="str">
        <f t="shared" si="35"/>
        <v>not req'ed</v>
      </c>
      <c r="BP150" s="487" t="str">
        <f t="shared" si="35"/>
        <v>not req'ed</v>
      </c>
      <c r="BQ150" s="487" t="str">
        <f t="shared" si="35"/>
        <v>not req'ed</v>
      </c>
      <c r="BR150" s="487" t="str">
        <f t="shared" si="35"/>
        <v>not req'ed</v>
      </c>
      <c r="BS150" s="487" t="str">
        <f t="shared" si="35"/>
        <v>not req'ed</v>
      </c>
      <c r="BT150" s="487" t="str">
        <f t="shared" si="35"/>
        <v>not req'ed</v>
      </c>
      <c r="BU150" s="487" t="str">
        <f t="shared" si="35"/>
        <v>not req'ed</v>
      </c>
      <c r="BV150" s="487" t="str">
        <f t="shared" si="35"/>
        <v>not req'ed</v>
      </c>
      <c r="BW150" s="487" t="str">
        <f t="shared" si="35"/>
        <v/>
      </c>
      <c r="BX150" s="487" t="str">
        <f t="shared" si="35"/>
        <v/>
      </c>
      <c r="BY150" s="487" t="str">
        <f t="shared" si="35"/>
        <v/>
      </c>
      <c r="BZ150" s="487" t="str">
        <f t="shared" si="35"/>
        <v/>
      </c>
      <c r="CA150" s="489" t="str">
        <f t="shared" si="35"/>
        <v/>
      </c>
    </row>
    <row r="151" spans="1:79" s="121" customFormat="1" ht="19.899999999999999" customHeight="1" x14ac:dyDescent="0.25">
      <c r="A151" s="9" t="s">
        <v>2025</v>
      </c>
      <c r="B151" s="7" t="s">
        <v>2026</v>
      </c>
      <c r="C151" s="2" t="s">
        <v>2027</v>
      </c>
      <c r="D151" s="5" t="s">
        <v>1542</v>
      </c>
      <c r="E151" s="4" t="s">
        <v>1515</v>
      </c>
      <c r="F151" s="862" t="s">
        <v>1516</v>
      </c>
      <c r="G151" s="862" t="s">
        <v>1516</v>
      </c>
      <c r="H151" s="5"/>
      <c r="I151" s="16"/>
      <c r="J151" s="47" t="s">
        <v>86</v>
      </c>
      <c r="K151" s="48"/>
      <c r="L151" s="48"/>
      <c r="M151" s="49"/>
      <c r="N151" s="863" t="s">
        <v>1516</v>
      </c>
      <c r="O151" s="864" t="s">
        <v>1516</v>
      </c>
      <c r="P151" s="864" t="s">
        <v>1516</v>
      </c>
      <c r="Q151" s="864" t="s">
        <v>1516</v>
      </c>
      <c r="R151" s="864" t="s">
        <v>1516</v>
      </c>
      <c r="S151" s="864" t="s">
        <v>1516</v>
      </c>
      <c r="T151" s="865" t="s">
        <v>1516</v>
      </c>
      <c r="U151" s="49"/>
      <c r="V151" s="58" t="s">
        <v>86</v>
      </c>
      <c r="W151" s="866" t="s">
        <v>1516</v>
      </c>
      <c r="X151" s="56"/>
      <c r="Y151" s="69"/>
      <c r="Z151" s="69"/>
      <c r="AA151" s="68"/>
      <c r="AB151" s="57"/>
      <c r="AC151" s="58" t="s">
        <v>1376</v>
      </c>
      <c r="AD151" s="56"/>
      <c r="AE151" s="65"/>
      <c r="AF151" s="488">
        <v>-1</v>
      </c>
      <c r="AG151" s="487">
        <v>-1</v>
      </c>
      <c r="AH151" s="487">
        <v>-1</v>
      </c>
      <c r="AI151" s="487">
        <v>-1</v>
      </c>
      <c r="AJ151" s="487">
        <v>-1</v>
      </c>
      <c r="AK151" s="487">
        <v>-1</v>
      </c>
      <c r="AL151" s="487">
        <v>-1</v>
      </c>
      <c r="AM151" s="487">
        <v>-1</v>
      </c>
      <c r="AN151" s="487">
        <v>-1</v>
      </c>
      <c r="AO151" s="487">
        <v>-1</v>
      </c>
      <c r="AP151" s="487">
        <v>-1</v>
      </c>
      <c r="AQ151" s="487">
        <v>0</v>
      </c>
      <c r="AR151" s="487">
        <v>0</v>
      </c>
      <c r="AS151" s="487">
        <v>0</v>
      </c>
      <c r="AT151" s="487">
        <v>0</v>
      </c>
      <c r="AU151" s="493">
        <v>0</v>
      </c>
      <c r="AV151" s="488" t="str">
        <f t="shared" si="34"/>
        <v>tbd</v>
      </c>
      <c r="AW151" s="487" t="str">
        <f t="shared" si="34"/>
        <v>tbd</v>
      </c>
      <c r="AX151" s="487" t="str">
        <f t="shared" si="34"/>
        <v>tbd</v>
      </c>
      <c r="AY151" s="487" t="str">
        <f t="shared" si="34"/>
        <v>tbd</v>
      </c>
      <c r="AZ151" s="487" t="str">
        <f t="shared" si="34"/>
        <v>tbd</v>
      </c>
      <c r="BA151" s="487" t="str">
        <f t="shared" si="34"/>
        <v>tbd</v>
      </c>
      <c r="BB151" s="487" t="str">
        <f t="shared" si="34"/>
        <v>tbd</v>
      </c>
      <c r="BC151" s="487" t="str">
        <f t="shared" si="34"/>
        <v>tbd</v>
      </c>
      <c r="BD151" s="487" t="str">
        <f t="shared" si="34"/>
        <v>tbd</v>
      </c>
      <c r="BE151" s="487" t="str">
        <f t="shared" si="34"/>
        <v>tbd</v>
      </c>
      <c r="BF151" s="487" t="str">
        <f t="shared" si="34"/>
        <v>tbd</v>
      </c>
      <c r="BG151" s="487" t="str">
        <f t="shared" si="34"/>
        <v/>
      </c>
      <c r="BH151" s="487" t="str">
        <f t="shared" si="34"/>
        <v/>
      </c>
      <c r="BI151" s="487" t="str">
        <f t="shared" si="34"/>
        <v/>
      </c>
      <c r="BJ151" s="487" t="str">
        <f t="shared" si="34"/>
        <v/>
      </c>
      <c r="BK151" s="489" t="str">
        <f t="shared" si="34"/>
        <v/>
      </c>
      <c r="BL151" s="495" t="str">
        <f t="shared" si="35"/>
        <v>not req'ed</v>
      </c>
      <c r="BM151" s="487" t="str">
        <f t="shared" si="35"/>
        <v>not req'ed</v>
      </c>
      <c r="BN151" s="487" t="str">
        <f t="shared" si="35"/>
        <v>not req'ed</v>
      </c>
      <c r="BO151" s="487" t="str">
        <f t="shared" si="35"/>
        <v>not req'ed</v>
      </c>
      <c r="BP151" s="487" t="str">
        <f t="shared" si="35"/>
        <v>not req'ed</v>
      </c>
      <c r="BQ151" s="487" t="str">
        <f t="shared" si="35"/>
        <v>not req'ed</v>
      </c>
      <c r="BR151" s="487" t="str">
        <f t="shared" si="35"/>
        <v>not req'ed</v>
      </c>
      <c r="BS151" s="487" t="str">
        <f t="shared" si="35"/>
        <v>not req'ed</v>
      </c>
      <c r="BT151" s="487" t="str">
        <f t="shared" si="35"/>
        <v>not req'ed</v>
      </c>
      <c r="BU151" s="487" t="str">
        <f t="shared" si="35"/>
        <v>not req'ed</v>
      </c>
      <c r="BV151" s="487" t="str">
        <f t="shared" si="35"/>
        <v>not req'ed</v>
      </c>
      <c r="BW151" s="487" t="str">
        <f t="shared" si="35"/>
        <v/>
      </c>
      <c r="BX151" s="487" t="str">
        <f t="shared" si="35"/>
        <v/>
      </c>
      <c r="BY151" s="487" t="str">
        <f t="shared" si="35"/>
        <v/>
      </c>
      <c r="BZ151" s="487" t="str">
        <f t="shared" si="35"/>
        <v/>
      </c>
      <c r="CA151" s="489" t="str">
        <f t="shared" si="35"/>
        <v/>
      </c>
    </row>
    <row r="152" spans="1:79" s="121" customFormat="1" ht="19.899999999999999" customHeight="1" x14ac:dyDescent="0.25">
      <c r="A152" s="9" t="s">
        <v>1547</v>
      </c>
      <c r="B152" s="7" t="s">
        <v>1548</v>
      </c>
      <c r="C152" s="2" t="s">
        <v>1549</v>
      </c>
      <c r="D152" s="5" t="s">
        <v>1542</v>
      </c>
      <c r="E152" s="4" t="s">
        <v>1515</v>
      </c>
      <c r="F152" s="862" t="s">
        <v>1516</v>
      </c>
      <c r="G152" s="862" t="s">
        <v>1516</v>
      </c>
      <c r="H152" s="5"/>
      <c r="I152" s="16"/>
      <c r="J152" s="47" t="s">
        <v>86</v>
      </c>
      <c r="K152" s="48"/>
      <c r="L152" s="48"/>
      <c r="M152" s="49"/>
      <c r="N152" s="863" t="s">
        <v>1516</v>
      </c>
      <c r="O152" s="864" t="s">
        <v>1516</v>
      </c>
      <c r="P152" s="864" t="s">
        <v>1516</v>
      </c>
      <c r="Q152" s="864" t="s">
        <v>1516</v>
      </c>
      <c r="R152" s="864" t="s">
        <v>1516</v>
      </c>
      <c r="S152" s="864" t="s">
        <v>1516</v>
      </c>
      <c r="T152" s="865" t="s">
        <v>1516</v>
      </c>
      <c r="U152" s="49"/>
      <c r="V152" s="58" t="s">
        <v>86</v>
      </c>
      <c r="W152" s="866" t="s">
        <v>1516</v>
      </c>
      <c r="X152" s="56"/>
      <c r="Y152" s="69"/>
      <c r="Z152" s="69"/>
      <c r="AA152" s="68"/>
      <c r="AB152" s="57"/>
      <c r="AC152" s="58" t="s">
        <v>1376</v>
      </c>
      <c r="AD152" s="56"/>
      <c r="AE152" s="65"/>
      <c r="AF152" s="488">
        <v>-1</v>
      </c>
      <c r="AG152" s="487">
        <v>-1</v>
      </c>
      <c r="AH152" s="487">
        <v>-1</v>
      </c>
      <c r="AI152" s="487">
        <v>-1</v>
      </c>
      <c r="AJ152" s="487">
        <v>-1</v>
      </c>
      <c r="AK152" s="487">
        <v>-1</v>
      </c>
      <c r="AL152" s="487">
        <v>-1</v>
      </c>
      <c r="AM152" s="487">
        <v>-1</v>
      </c>
      <c r="AN152" s="487">
        <v>-1</v>
      </c>
      <c r="AO152" s="487">
        <v>-1</v>
      </c>
      <c r="AP152" s="487">
        <v>-1</v>
      </c>
      <c r="AQ152" s="487">
        <v>0</v>
      </c>
      <c r="AR152" s="487">
        <v>0</v>
      </c>
      <c r="AS152" s="487">
        <v>0</v>
      </c>
      <c r="AT152" s="487">
        <v>0</v>
      </c>
      <c r="AU152" s="493">
        <v>0</v>
      </c>
      <c r="AV152" s="488" t="str">
        <f t="shared" si="34"/>
        <v>tbd</v>
      </c>
      <c r="AW152" s="487" t="str">
        <f t="shared" si="34"/>
        <v>tbd</v>
      </c>
      <c r="AX152" s="487" t="str">
        <f t="shared" si="34"/>
        <v>tbd</v>
      </c>
      <c r="AY152" s="487" t="str">
        <f t="shared" si="34"/>
        <v>tbd</v>
      </c>
      <c r="AZ152" s="487" t="str">
        <f t="shared" si="34"/>
        <v>tbd</v>
      </c>
      <c r="BA152" s="487" t="str">
        <f t="shared" si="34"/>
        <v>tbd</v>
      </c>
      <c r="BB152" s="487" t="str">
        <f t="shared" si="34"/>
        <v>tbd</v>
      </c>
      <c r="BC152" s="487" t="str">
        <f t="shared" si="34"/>
        <v>tbd</v>
      </c>
      <c r="BD152" s="487" t="str">
        <f t="shared" si="34"/>
        <v>tbd</v>
      </c>
      <c r="BE152" s="487" t="str">
        <f t="shared" si="34"/>
        <v>tbd</v>
      </c>
      <c r="BF152" s="487" t="str">
        <f t="shared" si="34"/>
        <v>tbd</v>
      </c>
      <c r="BG152" s="487" t="str">
        <f t="shared" si="34"/>
        <v/>
      </c>
      <c r="BH152" s="487" t="str">
        <f t="shared" si="34"/>
        <v/>
      </c>
      <c r="BI152" s="487" t="str">
        <f t="shared" si="34"/>
        <v/>
      </c>
      <c r="BJ152" s="487" t="str">
        <f t="shared" si="34"/>
        <v/>
      </c>
      <c r="BK152" s="489" t="str">
        <f t="shared" si="34"/>
        <v/>
      </c>
      <c r="BL152" s="495" t="str">
        <f t="shared" si="35"/>
        <v>not req'ed</v>
      </c>
      <c r="BM152" s="487" t="str">
        <f t="shared" si="35"/>
        <v>not req'ed</v>
      </c>
      <c r="BN152" s="487" t="str">
        <f t="shared" si="35"/>
        <v>not req'ed</v>
      </c>
      <c r="BO152" s="487" t="str">
        <f t="shared" si="35"/>
        <v>not req'ed</v>
      </c>
      <c r="BP152" s="487" t="str">
        <f t="shared" si="35"/>
        <v>not req'ed</v>
      </c>
      <c r="BQ152" s="487" t="str">
        <f t="shared" si="35"/>
        <v>not req'ed</v>
      </c>
      <c r="BR152" s="487" t="str">
        <f t="shared" si="35"/>
        <v>not req'ed</v>
      </c>
      <c r="BS152" s="487" t="str">
        <f t="shared" si="35"/>
        <v>not req'ed</v>
      </c>
      <c r="BT152" s="487" t="str">
        <f t="shared" si="35"/>
        <v>not req'ed</v>
      </c>
      <c r="BU152" s="487" t="str">
        <f t="shared" si="35"/>
        <v>not req'ed</v>
      </c>
      <c r="BV152" s="487" t="str">
        <f t="shared" si="35"/>
        <v>not req'ed</v>
      </c>
      <c r="BW152" s="487" t="str">
        <f t="shared" si="35"/>
        <v/>
      </c>
      <c r="BX152" s="487" t="str">
        <f t="shared" si="35"/>
        <v/>
      </c>
      <c r="BY152" s="487" t="str">
        <f t="shared" si="35"/>
        <v/>
      </c>
      <c r="BZ152" s="487" t="str">
        <f t="shared" si="35"/>
        <v/>
      </c>
      <c r="CA152" s="489" t="str">
        <f t="shared" si="35"/>
        <v/>
      </c>
    </row>
    <row r="153" spans="1:79" s="121" customFormat="1" ht="19.899999999999999" customHeight="1" x14ac:dyDescent="0.25">
      <c r="A153" s="9" t="s">
        <v>2028</v>
      </c>
      <c r="B153" s="7" t="s">
        <v>2029</v>
      </c>
      <c r="C153" s="2" t="s">
        <v>2030</v>
      </c>
      <c r="D153" s="5" t="s">
        <v>2031</v>
      </c>
      <c r="E153" s="4">
        <v>5</v>
      </c>
      <c r="F153" s="862" t="s">
        <v>1516</v>
      </c>
      <c r="G153" s="862" t="s">
        <v>1516</v>
      </c>
      <c r="H153" s="5"/>
      <c r="I153" s="16"/>
      <c r="J153" s="47" t="s">
        <v>86</v>
      </c>
      <c r="K153" s="48"/>
      <c r="L153" s="48"/>
      <c r="M153" s="49"/>
      <c r="N153" s="863" t="s">
        <v>1516</v>
      </c>
      <c r="O153" s="864" t="s">
        <v>1516</v>
      </c>
      <c r="P153" s="864" t="s">
        <v>1516</v>
      </c>
      <c r="Q153" s="864" t="s">
        <v>1516</v>
      </c>
      <c r="R153" s="864" t="s">
        <v>1516</v>
      </c>
      <c r="S153" s="864" t="s">
        <v>1516</v>
      </c>
      <c r="T153" s="865" t="s">
        <v>1516</v>
      </c>
      <c r="U153" s="49"/>
      <c r="V153" s="58" t="s">
        <v>86</v>
      </c>
      <c r="W153" s="866" t="s">
        <v>1516</v>
      </c>
      <c r="X153" s="56"/>
      <c r="Y153" s="69"/>
      <c r="Z153" s="69"/>
      <c r="AA153" s="68"/>
      <c r="AB153" s="57"/>
      <c r="AC153" s="58" t="s">
        <v>1376</v>
      </c>
      <c r="AD153" s="56"/>
      <c r="AE153" s="65"/>
      <c r="AF153" s="488">
        <v>-1</v>
      </c>
      <c r="AG153" s="487">
        <v>-1</v>
      </c>
      <c r="AH153" s="487">
        <v>-1</v>
      </c>
      <c r="AI153" s="487">
        <v>-1</v>
      </c>
      <c r="AJ153" s="487">
        <v>-1</v>
      </c>
      <c r="AK153" s="487">
        <v>-1</v>
      </c>
      <c r="AL153" s="487">
        <v>-1</v>
      </c>
      <c r="AM153" s="487">
        <v>-1</v>
      </c>
      <c r="AN153" s="487">
        <v>-1</v>
      </c>
      <c r="AO153" s="487">
        <v>-1</v>
      </c>
      <c r="AP153" s="487">
        <v>-1</v>
      </c>
      <c r="AQ153" s="487">
        <v>0</v>
      </c>
      <c r="AR153" s="487">
        <v>0</v>
      </c>
      <c r="AS153" s="487">
        <v>0</v>
      </c>
      <c r="AT153" s="487">
        <v>0</v>
      </c>
      <c r="AU153" s="493">
        <v>0</v>
      </c>
      <c r="AV153" s="488" t="str">
        <f t="shared" si="34"/>
        <v>tbd</v>
      </c>
      <c r="AW153" s="487" t="str">
        <f t="shared" si="34"/>
        <v>tbd</v>
      </c>
      <c r="AX153" s="487" t="str">
        <f t="shared" si="34"/>
        <v>tbd</v>
      </c>
      <c r="AY153" s="487" t="str">
        <f t="shared" si="34"/>
        <v>tbd</v>
      </c>
      <c r="AZ153" s="487" t="str">
        <f t="shared" si="34"/>
        <v>tbd</v>
      </c>
      <c r="BA153" s="487" t="str">
        <f t="shared" si="34"/>
        <v>tbd</v>
      </c>
      <c r="BB153" s="487" t="str">
        <f t="shared" si="34"/>
        <v>tbd</v>
      </c>
      <c r="BC153" s="487" t="str">
        <f t="shared" si="34"/>
        <v>tbd</v>
      </c>
      <c r="BD153" s="487" t="str">
        <f t="shared" si="34"/>
        <v>tbd</v>
      </c>
      <c r="BE153" s="487" t="str">
        <f t="shared" si="34"/>
        <v>tbd</v>
      </c>
      <c r="BF153" s="487" t="str">
        <f t="shared" si="34"/>
        <v>tbd</v>
      </c>
      <c r="BG153" s="487" t="str">
        <f t="shared" si="34"/>
        <v/>
      </c>
      <c r="BH153" s="487" t="str">
        <f t="shared" si="34"/>
        <v/>
      </c>
      <c r="BI153" s="487" t="str">
        <f t="shared" si="34"/>
        <v/>
      </c>
      <c r="BJ153" s="487" t="str">
        <f t="shared" si="34"/>
        <v/>
      </c>
      <c r="BK153" s="489" t="str">
        <f t="shared" si="34"/>
        <v/>
      </c>
      <c r="BL153" s="495" t="str">
        <f t="shared" si="35"/>
        <v>not req'ed</v>
      </c>
      <c r="BM153" s="487" t="str">
        <f t="shared" si="35"/>
        <v>not req'ed</v>
      </c>
      <c r="BN153" s="487" t="str">
        <f t="shared" si="35"/>
        <v>not req'ed</v>
      </c>
      <c r="BO153" s="487" t="str">
        <f t="shared" si="35"/>
        <v>not req'ed</v>
      </c>
      <c r="BP153" s="487" t="str">
        <f t="shared" si="35"/>
        <v>not req'ed</v>
      </c>
      <c r="BQ153" s="487" t="str">
        <f t="shared" si="35"/>
        <v>not req'ed</v>
      </c>
      <c r="BR153" s="487" t="str">
        <f t="shared" si="35"/>
        <v>not req'ed</v>
      </c>
      <c r="BS153" s="487" t="str">
        <f t="shared" si="35"/>
        <v>not req'ed</v>
      </c>
      <c r="BT153" s="487" t="str">
        <f t="shared" si="35"/>
        <v>not req'ed</v>
      </c>
      <c r="BU153" s="487" t="str">
        <f t="shared" si="35"/>
        <v>not req'ed</v>
      </c>
      <c r="BV153" s="487" t="str">
        <f t="shared" si="35"/>
        <v>not req'ed</v>
      </c>
      <c r="BW153" s="487" t="str">
        <f t="shared" si="35"/>
        <v/>
      </c>
      <c r="BX153" s="487" t="str">
        <f t="shared" si="35"/>
        <v/>
      </c>
      <c r="BY153" s="487" t="str">
        <f t="shared" si="35"/>
        <v/>
      </c>
      <c r="BZ153" s="487" t="str">
        <f t="shared" si="35"/>
        <v/>
      </c>
      <c r="CA153" s="489" t="str">
        <f t="shared" si="35"/>
        <v/>
      </c>
    </row>
    <row r="154" spans="1:79" s="121" customFormat="1" ht="19.899999999999999" customHeight="1" x14ac:dyDescent="0.25">
      <c r="A154" s="9" t="s">
        <v>1783</v>
      </c>
      <c r="B154" s="7" t="s">
        <v>1784</v>
      </c>
      <c r="C154" s="2" t="s">
        <v>1785</v>
      </c>
      <c r="D154" s="5" t="s">
        <v>1542</v>
      </c>
      <c r="E154" s="4" t="s">
        <v>1515</v>
      </c>
      <c r="F154" s="862" t="s">
        <v>1516</v>
      </c>
      <c r="G154" s="862" t="s">
        <v>1516</v>
      </c>
      <c r="H154" s="5" t="s">
        <v>1503</v>
      </c>
      <c r="I154" s="16"/>
      <c r="J154" s="47" t="s">
        <v>86</v>
      </c>
      <c r="K154" s="48"/>
      <c r="L154" s="48"/>
      <c r="M154" s="49"/>
      <c r="N154" s="863" t="s">
        <v>1516</v>
      </c>
      <c r="O154" s="864" t="s">
        <v>1516</v>
      </c>
      <c r="P154" s="864" t="s">
        <v>1516</v>
      </c>
      <c r="Q154" s="864" t="s">
        <v>1516</v>
      </c>
      <c r="R154" s="864" t="s">
        <v>1516</v>
      </c>
      <c r="S154" s="864" t="s">
        <v>1516</v>
      </c>
      <c r="T154" s="865" t="s">
        <v>1516</v>
      </c>
      <c r="U154" s="49"/>
      <c r="V154" s="58" t="s">
        <v>86</v>
      </c>
      <c r="W154" s="866" t="s">
        <v>1516</v>
      </c>
      <c r="X154" s="56"/>
      <c r="Y154" s="69"/>
      <c r="Z154" s="69"/>
      <c r="AA154" s="68"/>
      <c r="AB154" s="57"/>
      <c r="AC154" s="58" t="s">
        <v>1376</v>
      </c>
      <c r="AD154" s="56"/>
      <c r="AE154" s="65"/>
      <c r="AF154" s="488">
        <v>-1</v>
      </c>
      <c r="AG154" s="487">
        <v>-1</v>
      </c>
      <c r="AH154" s="487">
        <v>-1</v>
      </c>
      <c r="AI154" s="487">
        <v>-1</v>
      </c>
      <c r="AJ154" s="487">
        <v>-1</v>
      </c>
      <c r="AK154" s="487">
        <v>-1</v>
      </c>
      <c r="AL154" s="487">
        <v>-1</v>
      </c>
      <c r="AM154" s="487">
        <v>-1</v>
      </c>
      <c r="AN154" s="487">
        <v>-1</v>
      </c>
      <c r="AO154" s="487">
        <v>-1</v>
      </c>
      <c r="AP154" s="487">
        <v>-1</v>
      </c>
      <c r="AQ154" s="487">
        <v>0</v>
      </c>
      <c r="AR154" s="487">
        <v>0</v>
      </c>
      <c r="AS154" s="487">
        <v>0</v>
      </c>
      <c r="AT154" s="487">
        <v>0</v>
      </c>
      <c r="AU154" s="493">
        <v>0</v>
      </c>
      <c r="AV154" s="488" t="str">
        <f t="shared" si="34"/>
        <v>tbd</v>
      </c>
      <c r="AW154" s="487" t="str">
        <f t="shared" si="34"/>
        <v>tbd</v>
      </c>
      <c r="AX154" s="487" t="str">
        <f t="shared" si="34"/>
        <v>tbd</v>
      </c>
      <c r="AY154" s="487" t="str">
        <f t="shared" si="34"/>
        <v>tbd</v>
      </c>
      <c r="AZ154" s="487" t="str">
        <f t="shared" si="34"/>
        <v>tbd</v>
      </c>
      <c r="BA154" s="487" t="str">
        <f t="shared" si="34"/>
        <v>tbd</v>
      </c>
      <c r="BB154" s="487" t="str">
        <f t="shared" si="34"/>
        <v>tbd</v>
      </c>
      <c r="BC154" s="487" t="str">
        <f t="shared" si="34"/>
        <v>tbd</v>
      </c>
      <c r="BD154" s="487" t="str">
        <f t="shared" si="34"/>
        <v>tbd</v>
      </c>
      <c r="BE154" s="487" t="str">
        <f t="shared" si="34"/>
        <v>tbd</v>
      </c>
      <c r="BF154" s="487" t="str">
        <f t="shared" si="34"/>
        <v>tbd</v>
      </c>
      <c r="BG154" s="487" t="str">
        <f t="shared" si="34"/>
        <v/>
      </c>
      <c r="BH154" s="487" t="str">
        <f t="shared" si="34"/>
        <v/>
      </c>
      <c r="BI154" s="487" t="str">
        <f t="shared" si="34"/>
        <v/>
      </c>
      <c r="BJ154" s="487" t="str">
        <f t="shared" si="34"/>
        <v/>
      </c>
      <c r="BK154" s="489" t="str">
        <f t="shared" si="34"/>
        <v/>
      </c>
      <c r="BL154" s="495" t="str">
        <f t="shared" si="35"/>
        <v>not req'ed</v>
      </c>
      <c r="BM154" s="487" t="str">
        <f t="shared" si="35"/>
        <v>not req'ed</v>
      </c>
      <c r="BN154" s="487" t="str">
        <f t="shared" si="35"/>
        <v>not req'ed</v>
      </c>
      <c r="BO154" s="487" t="str">
        <f t="shared" si="35"/>
        <v>not req'ed</v>
      </c>
      <c r="BP154" s="487" t="str">
        <f t="shared" si="35"/>
        <v>not req'ed</v>
      </c>
      <c r="BQ154" s="487" t="str">
        <f t="shared" si="35"/>
        <v>not req'ed</v>
      </c>
      <c r="BR154" s="487" t="str">
        <f t="shared" si="35"/>
        <v>not req'ed</v>
      </c>
      <c r="BS154" s="487" t="str">
        <f t="shared" si="35"/>
        <v>not req'ed</v>
      </c>
      <c r="BT154" s="487" t="str">
        <f t="shared" si="35"/>
        <v>not req'ed</v>
      </c>
      <c r="BU154" s="487" t="str">
        <f t="shared" si="35"/>
        <v>not req'ed</v>
      </c>
      <c r="BV154" s="487" t="str">
        <f t="shared" si="35"/>
        <v>not req'ed</v>
      </c>
      <c r="BW154" s="487" t="str">
        <f t="shared" si="35"/>
        <v/>
      </c>
      <c r="BX154" s="487" t="str">
        <f t="shared" si="35"/>
        <v/>
      </c>
      <c r="BY154" s="487" t="str">
        <f t="shared" si="35"/>
        <v/>
      </c>
      <c r="BZ154" s="487" t="str">
        <f t="shared" si="35"/>
        <v/>
      </c>
      <c r="CA154" s="489" t="str">
        <f t="shared" si="35"/>
        <v/>
      </c>
    </row>
    <row r="155" spans="1:79" s="121" customFormat="1" ht="19.899999999999999" customHeight="1" x14ac:dyDescent="0.25">
      <c r="A155" s="9" t="s">
        <v>2032</v>
      </c>
      <c r="B155" s="7" t="s">
        <v>2033</v>
      </c>
      <c r="C155" s="2" t="s">
        <v>2034</v>
      </c>
      <c r="D155" s="5" t="s">
        <v>1542</v>
      </c>
      <c r="E155" s="4" t="s">
        <v>1515</v>
      </c>
      <c r="F155" s="862" t="s">
        <v>1516</v>
      </c>
      <c r="G155" s="862" t="s">
        <v>1516</v>
      </c>
      <c r="H155" s="5" t="s">
        <v>1503</v>
      </c>
      <c r="I155" s="16"/>
      <c r="J155" s="47" t="s">
        <v>86</v>
      </c>
      <c r="K155" s="48"/>
      <c r="L155" s="48"/>
      <c r="M155" s="49"/>
      <c r="N155" s="863" t="s">
        <v>1516</v>
      </c>
      <c r="O155" s="864" t="s">
        <v>1516</v>
      </c>
      <c r="P155" s="864" t="s">
        <v>1516</v>
      </c>
      <c r="Q155" s="864" t="s">
        <v>1516</v>
      </c>
      <c r="R155" s="864" t="s">
        <v>1516</v>
      </c>
      <c r="S155" s="864" t="s">
        <v>1516</v>
      </c>
      <c r="T155" s="865" t="s">
        <v>1516</v>
      </c>
      <c r="U155" s="49"/>
      <c r="V155" s="58" t="s">
        <v>86</v>
      </c>
      <c r="W155" s="866" t="s">
        <v>1516</v>
      </c>
      <c r="X155" s="56"/>
      <c r="Y155" s="69"/>
      <c r="Z155" s="69"/>
      <c r="AA155" s="68"/>
      <c r="AB155" s="57"/>
      <c r="AC155" s="58" t="s">
        <v>1376</v>
      </c>
      <c r="AD155" s="56"/>
      <c r="AE155" s="65"/>
      <c r="AF155" s="488">
        <v>-1</v>
      </c>
      <c r="AG155" s="487">
        <v>-1</v>
      </c>
      <c r="AH155" s="487">
        <v>-1</v>
      </c>
      <c r="AI155" s="487">
        <v>-1</v>
      </c>
      <c r="AJ155" s="487">
        <v>-1</v>
      </c>
      <c r="AK155" s="487">
        <v>-1</v>
      </c>
      <c r="AL155" s="487">
        <v>-1</v>
      </c>
      <c r="AM155" s="487">
        <v>-1</v>
      </c>
      <c r="AN155" s="487">
        <v>-1</v>
      </c>
      <c r="AO155" s="487">
        <v>-1</v>
      </c>
      <c r="AP155" s="487">
        <v>-1</v>
      </c>
      <c r="AQ155" s="487">
        <v>0</v>
      </c>
      <c r="AR155" s="487">
        <v>0</v>
      </c>
      <c r="AS155" s="487">
        <v>0</v>
      </c>
      <c r="AT155" s="487">
        <v>0</v>
      </c>
      <c r="AU155" s="493">
        <v>0</v>
      </c>
      <c r="AV155" s="488" t="str">
        <f t="shared" si="34"/>
        <v>tbd</v>
      </c>
      <c r="AW155" s="487" t="str">
        <f t="shared" si="34"/>
        <v>tbd</v>
      </c>
      <c r="AX155" s="487" t="str">
        <f t="shared" si="34"/>
        <v>tbd</v>
      </c>
      <c r="AY155" s="487" t="str">
        <f t="shared" si="34"/>
        <v>tbd</v>
      </c>
      <c r="AZ155" s="487" t="str">
        <f t="shared" si="34"/>
        <v>tbd</v>
      </c>
      <c r="BA155" s="487" t="str">
        <f t="shared" si="34"/>
        <v>tbd</v>
      </c>
      <c r="BB155" s="487" t="str">
        <f t="shared" si="34"/>
        <v>tbd</v>
      </c>
      <c r="BC155" s="487" t="str">
        <f t="shared" si="34"/>
        <v>tbd</v>
      </c>
      <c r="BD155" s="487" t="str">
        <f t="shared" si="34"/>
        <v>tbd</v>
      </c>
      <c r="BE155" s="487" t="str">
        <f t="shared" si="34"/>
        <v>tbd</v>
      </c>
      <c r="BF155" s="487" t="str">
        <f t="shared" si="34"/>
        <v>tbd</v>
      </c>
      <c r="BG155" s="487" t="str">
        <f t="shared" si="34"/>
        <v/>
      </c>
      <c r="BH155" s="487" t="str">
        <f t="shared" si="34"/>
        <v/>
      </c>
      <c r="BI155" s="487" t="str">
        <f t="shared" si="34"/>
        <v/>
      </c>
      <c r="BJ155" s="487" t="str">
        <f t="shared" si="34"/>
        <v/>
      </c>
      <c r="BK155" s="489" t="str">
        <f t="shared" si="34"/>
        <v/>
      </c>
      <c r="BL155" s="495" t="str">
        <f t="shared" si="35"/>
        <v>not req'ed</v>
      </c>
      <c r="BM155" s="487" t="str">
        <f t="shared" si="35"/>
        <v>not req'ed</v>
      </c>
      <c r="BN155" s="487" t="str">
        <f t="shared" si="35"/>
        <v>not req'ed</v>
      </c>
      <c r="BO155" s="487" t="str">
        <f t="shared" si="35"/>
        <v>not req'ed</v>
      </c>
      <c r="BP155" s="487" t="str">
        <f t="shared" si="35"/>
        <v>not req'ed</v>
      </c>
      <c r="BQ155" s="487" t="str">
        <f t="shared" si="35"/>
        <v>not req'ed</v>
      </c>
      <c r="BR155" s="487" t="str">
        <f t="shared" si="35"/>
        <v>not req'ed</v>
      </c>
      <c r="BS155" s="487" t="str">
        <f t="shared" si="35"/>
        <v>not req'ed</v>
      </c>
      <c r="BT155" s="487" t="str">
        <f t="shared" si="35"/>
        <v>not req'ed</v>
      </c>
      <c r="BU155" s="487" t="str">
        <f t="shared" si="35"/>
        <v>not req'ed</v>
      </c>
      <c r="BV155" s="487" t="str">
        <f t="shared" si="35"/>
        <v>not req'ed</v>
      </c>
      <c r="BW155" s="487" t="str">
        <f t="shared" si="35"/>
        <v/>
      </c>
      <c r="BX155" s="487" t="str">
        <f t="shared" si="35"/>
        <v/>
      </c>
      <c r="BY155" s="487" t="str">
        <f t="shared" si="35"/>
        <v/>
      </c>
      <c r="BZ155" s="487" t="str">
        <f t="shared" si="35"/>
        <v/>
      </c>
      <c r="CA155" s="489" t="str">
        <f t="shared" si="35"/>
        <v/>
      </c>
    </row>
    <row r="156" spans="1:79" s="121" customFormat="1" ht="19.899999999999999" customHeight="1" x14ac:dyDescent="0.25">
      <c r="A156" s="9" t="s">
        <v>1786</v>
      </c>
      <c r="B156" s="7" t="s">
        <v>1787</v>
      </c>
      <c r="C156" s="2" t="s">
        <v>1788</v>
      </c>
      <c r="D156" s="5" t="s">
        <v>1542</v>
      </c>
      <c r="E156" s="4" t="s">
        <v>1515</v>
      </c>
      <c r="F156" s="862" t="s">
        <v>1516</v>
      </c>
      <c r="G156" s="862" t="s">
        <v>1516</v>
      </c>
      <c r="H156" s="5" t="s">
        <v>1553</v>
      </c>
      <c r="I156" s="16"/>
      <c r="J156" s="47" t="s">
        <v>86</v>
      </c>
      <c r="K156" s="48"/>
      <c r="L156" s="48"/>
      <c r="M156" s="49"/>
      <c r="N156" s="863" t="s">
        <v>1516</v>
      </c>
      <c r="O156" s="864" t="s">
        <v>1516</v>
      </c>
      <c r="P156" s="864" t="s">
        <v>1516</v>
      </c>
      <c r="Q156" s="864" t="s">
        <v>1516</v>
      </c>
      <c r="R156" s="864" t="s">
        <v>1516</v>
      </c>
      <c r="S156" s="864" t="s">
        <v>1516</v>
      </c>
      <c r="T156" s="865" t="s">
        <v>1516</v>
      </c>
      <c r="U156" s="49"/>
      <c r="V156" s="58" t="s">
        <v>86</v>
      </c>
      <c r="W156" s="866" t="s">
        <v>1516</v>
      </c>
      <c r="X156" s="56"/>
      <c r="Y156" s="69"/>
      <c r="Z156" s="69"/>
      <c r="AA156" s="68"/>
      <c r="AB156" s="57"/>
      <c r="AC156" s="58" t="s">
        <v>1376</v>
      </c>
      <c r="AD156" s="56"/>
      <c r="AE156" s="65"/>
      <c r="AF156" s="488">
        <v>-1</v>
      </c>
      <c r="AG156" s="487">
        <v>-1</v>
      </c>
      <c r="AH156" s="487">
        <v>-1</v>
      </c>
      <c r="AI156" s="487">
        <v>-1</v>
      </c>
      <c r="AJ156" s="487">
        <v>-1</v>
      </c>
      <c r="AK156" s="487">
        <v>-1</v>
      </c>
      <c r="AL156" s="487">
        <v>-1</v>
      </c>
      <c r="AM156" s="487">
        <v>-1</v>
      </c>
      <c r="AN156" s="487">
        <v>-1</v>
      </c>
      <c r="AO156" s="487">
        <v>-1</v>
      </c>
      <c r="AP156" s="487">
        <v>-1</v>
      </c>
      <c r="AQ156" s="487">
        <v>0</v>
      </c>
      <c r="AR156" s="487">
        <v>0</v>
      </c>
      <c r="AS156" s="487">
        <v>0</v>
      </c>
      <c r="AT156" s="487">
        <v>0</v>
      </c>
      <c r="AU156" s="493">
        <v>0</v>
      </c>
      <c r="AV156" s="488" t="str">
        <f t="shared" si="34"/>
        <v>tbd</v>
      </c>
      <c r="AW156" s="487" t="str">
        <f t="shared" si="34"/>
        <v>tbd</v>
      </c>
      <c r="AX156" s="487" t="str">
        <f t="shared" si="34"/>
        <v>tbd</v>
      </c>
      <c r="AY156" s="487" t="str">
        <f t="shared" si="34"/>
        <v>tbd</v>
      </c>
      <c r="AZ156" s="487" t="str">
        <f t="shared" si="34"/>
        <v>tbd</v>
      </c>
      <c r="BA156" s="487" t="str">
        <f t="shared" si="34"/>
        <v>tbd</v>
      </c>
      <c r="BB156" s="487" t="str">
        <f t="shared" si="34"/>
        <v>tbd</v>
      </c>
      <c r="BC156" s="487" t="str">
        <f t="shared" si="34"/>
        <v>tbd</v>
      </c>
      <c r="BD156" s="487" t="str">
        <f t="shared" si="34"/>
        <v>tbd</v>
      </c>
      <c r="BE156" s="487" t="str">
        <f t="shared" si="34"/>
        <v>tbd</v>
      </c>
      <c r="BF156" s="487" t="str">
        <f t="shared" si="34"/>
        <v>tbd</v>
      </c>
      <c r="BG156" s="487" t="str">
        <f t="shared" si="34"/>
        <v/>
      </c>
      <c r="BH156" s="487" t="str">
        <f t="shared" si="34"/>
        <v/>
      </c>
      <c r="BI156" s="487" t="str">
        <f t="shared" si="34"/>
        <v/>
      </c>
      <c r="BJ156" s="487" t="str">
        <f t="shared" si="34"/>
        <v/>
      </c>
      <c r="BK156" s="489" t="str">
        <f t="shared" ref="BK156:BK219" si="36">IF(AU156,IFERROR(LEFT($V156,SEARCH(" (",$V156)-1),$V156),"")</f>
        <v/>
      </c>
      <c r="BL156" s="495" t="str">
        <f t="shared" si="35"/>
        <v>not req'ed</v>
      </c>
      <c r="BM156" s="487" t="str">
        <f t="shared" si="35"/>
        <v>not req'ed</v>
      </c>
      <c r="BN156" s="487" t="str">
        <f t="shared" si="35"/>
        <v>not req'ed</v>
      </c>
      <c r="BO156" s="487" t="str">
        <f t="shared" si="35"/>
        <v>not req'ed</v>
      </c>
      <c r="BP156" s="487" t="str">
        <f t="shared" si="35"/>
        <v>not req'ed</v>
      </c>
      <c r="BQ156" s="487" t="str">
        <f t="shared" si="35"/>
        <v>not req'ed</v>
      </c>
      <c r="BR156" s="487" t="str">
        <f t="shared" si="35"/>
        <v>not req'ed</v>
      </c>
      <c r="BS156" s="487" t="str">
        <f t="shared" si="35"/>
        <v>not req'ed</v>
      </c>
      <c r="BT156" s="487" t="str">
        <f t="shared" si="35"/>
        <v>not req'ed</v>
      </c>
      <c r="BU156" s="487" t="str">
        <f t="shared" si="35"/>
        <v>not req'ed</v>
      </c>
      <c r="BV156" s="487" t="str">
        <f t="shared" si="35"/>
        <v>not req'ed</v>
      </c>
      <c r="BW156" s="487" t="str">
        <f t="shared" si="35"/>
        <v/>
      </c>
      <c r="BX156" s="487" t="str">
        <f t="shared" si="35"/>
        <v/>
      </c>
      <c r="BY156" s="487" t="str">
        <f t="shared" si="35"/>
        <v/>
      </c>
      <c r="BZ156" s="487" t="str">
        <f t="shared" si="35"/>
        <v/>
      </c>
      <c r="CA156" s="489" t="str">
        <f t="shared" ref="CA156:CA219" si="37">IF(AU156,IFERROR(LEFT($W156,SEARCH(" (",$W156)-1),$W156),"")</f>
        <v/>
      </c>
    </row>
    <row r="157" spans="1:79" s="121" customFormat="1" ht="19.899999999999999" customHeight="1" x14ac:dyDescent="0.25">
      <c r="A157" s="9" t="s">
        <v>1550</v>
      </c>
      <c r="B157" s="7" t="s">
        <v>1551</v>
      </c>
      <c r="C157" s="2" t="s">
        <v>1552</v>
      </c>
      <c r="D157" s="5" t="s">
        <v>1542</v>
      </c>
      <c r="E157" s="4" t="s">
        <v>1515</v>
      </c>
      <c r="F157" s="862" t="s">
        <v>1516</v>
      </c>
      <c r="G157" s="862" t="s">
        <v>1516</v>
      </c>
      <c r="H157" s="5" t="s">
        <v>1553</v>
      </c>
      <c r="I157" s="16"/>
      <c r="J157" s="47" t="s">
        <v>86</v>
      </c>
      <c r="K157" s="48"/>
      <c r="L157" s="48"/>
      <c r="M157" s="49"/>
      <c r="N157" s="863" t="s">
        <v>1516</v>
      </c>
      <c r="O157" s="864" t="s">
        <v>1516</v>
      </c>
      <c r="P157" s="864" t="s">
        <v>1516</v>
      </c>
      <c r="Q157" s="864" t="s">
        <v>1516</v>
      </c>
      <c r="R157" s="864" t="s">
        <v>1516</v>
      </c>
      <c r="S157" s="864" t="s">
        <v>1516</v>
      </c>
      <c r="T157" s="865" t="s">
        <v>1516</v>
      </c>
      <c r="U157" s="49"/>
      <c r="V157" s="58" t="s">
        <v>86</v>
      </c>
      <c r="W157" s="866" t="s">
        <v>1516</v>
      </c>
      <c r="X157" s="56"/>
      <c r="Y157" s="69"/>
      <c r="Z157" s="69"/>
      <c r="AA157" s="68"/>
      <c r="AB157" s="57"/>
      <c r="AC157" s="58" t="s">
        <v>1376</v>
      </c>
      <c r="AD157" s="56"/>
      <c r="AE157" s="65"/>
      <c r="AF157" s="488">
        <v>-1</v>
      </c>
      <c r="AG157" s="487">
        <v>-1</v>
      </c>
      <c r="AH157" s="487">
        <v>-1</v>
      </c>
      <c r="AI157" s="487">
        <v>-1</v>
      </c>
      <c r="AJ157" s="487">
        <v>-1</v>
      </c>
      <c r="AK157" s="487">
        <v>-1</v>
      </c>
      <c r="AL157" s="487">
        <v>-1</v>
      </c>
      <c r="AM157" s="487">
        <v>-1</v>
      </c>
      <c r="AN157" s="487">
        <v>-1</v>
      </c>
      <c r="AO157" s="487">
        <v>-1</v>
      </c>
      <c r="AP157" s="487">
        <v>-1</v>
      </c>
      <c r="AQ157" s="487">
        <v>0</v>
      </c>
      <c r="AR157" s="487">
        <v>0</v>
      </c>
      <c r="AS157" s="487">
        <v>0</v>
      </c>
      <c r="AT157" s="487">
        <v>0</v>
      </c>
      <c r="AU157" s="493">
        <v>0</v>
      </c>
      <c r="AV157" s="488" t="str">
        <f t="shared" ref="AV157:BJ173" si="38">IF(AF157,IFERROR(LEFT($V157,SEARCH(" (",$V157)-1),$V157),"")</f>
        <v>tbd</v>
      </c>
      <c r="AW157" s="487" t="str">
        <f t="shared" si="38"/>
        <v>tbd</v>
      </c>
      <c r="AX157" s="487" t="str">
        <f t="shared" si="38"/>
        <v>tbd</v>
      </c>
      <c r="AY157" s="487" t="str">
        <f t="shared" si="38"/>
        <v>tbd</v>
      </c>
      <c r="AZ157" s="487" t="str">
        <f t="shared" si="38"/>
        <v>tbd</v>
      </c>
      <c r="BA157" s="487" t="str">
        <f t="shared" si="38"/>
        <v>tbd</v>
      </c>
      <c r="BB157" s="487" t="str">
        <f t="shared" si="38"/>
        <v>tbd</v>
      </c>
      <c r="BC157" s="487" t="str">
        <f t="shared" si="38"/>
        <v>tbd</v>
      </c>
      <c r="BD157" s="487" t="str">
        <f t="shared" si="38"/>
        <v>tbd</v>
      </c>
      <c r="BE157" s="487" t="str">
        <f t="shared" si="38"/>
        <v>tbd</v>
      </c>
      <c r="BF157" s="487" t="str">
        <f t="shared" si="38"/>
        <v>tbd</v>
      </c>
      <c r="BG157" s="487" t="str">
        <f t="shared" si="38"/>
        <v/>
      </c>
      <c r="BH157" s="487" t="str">
        <f t="shared" si="38"/>
        <v/>
      </c>
      <c r="BI157" s="487" t="str">
        <f t="shared" si="38"/>
        <v/>
      </c>
      <c r="BJ157" s="487" t="str">
        <f t="shared" si="38"/>
        <v/>
      </c>
      <c r="BK157" s="489" t="str">
        <f t="shared" si="36"/>
        <v/>
      </c>
      <c r="BL157" s="495" t="str">
        <f t="shared" ref="BL157:BZ173" si="39">IF(AF157,IFERROR(LEFT($W157,SEARCH(" (",$W157)-1),$W157),"")</f>
        <v>not req'ed</v>
      </c>
      <c r="BM157" s="487" t="str">
        <f t="shared" si="39"/>
        <v>not req'ed</v>
      </c>
      <c r="BN157" s="487" t="str">
        <f t="shared" si="39"/>
        <v>not req'ed</v>
      </c>
      <c r="BO157" s="487" t="str">
        <f t="shared" si="39"/>
        <v>not req'ed</v>
      </c>
      <c r="BP157" s="487" t="str">
        <f t="shared" si="39"/>
        <v>not req'ed</v>
      </c>
      <c r="BQ157" s="487" t="str">
        <f t="shared" si="39"/>
        <v>not req'ed</v>
      </c>
      <c r="BR157" s="487" t="str">
        <f t="shared" si="39"/>
        <v>not req'ed</v>
      </c>
      <c r="BS157" s="487" t="str">
        <f t="shared" si="39"/>
        <v>not req'ed</v>
      </c>
      <c r="BT157" s="487" t="str">
        <f t="shared" si="39"/>
        <v>not req'ed</v>
      </c>
      <c r="BU157" s="487" t="str">
        <f t="shared" si="39"/>
        <v>not req'ed</v>
      </c>
      <c r="BV157" s="487" t="str">
        <f t="shared" si="39"/>
        <v>not req'ed</v>
      </c>
      <c r="BW157" s="487" t="str">
        <f t="shared" si="39"/>
        <v/>
      </c>
      <c r="BX157" s="487" t="str">
        <f t="shared" si="39"/>
        <v/>
      </c>
      <c r="BY157" s="487" t="str">
        <f t="shared" si="39"/>
        <v/>
      </c>
      <c r="BZ157" s="487" t="str">
        <f t="shared" si="39"/>
        <v/>
      </c>
      <c r="CA157" s="489" t="str">
        <f t="shared" si="37"/>
        <v/>
      </c>
    </row>
    <row r="158" spans="1:79" s="121" customFormat="1" ht="19.899999999999999" customHeight="1" x14ac:dyDescent="0.25">
      <c r="A158" s="9" t="s">
        <v>2035</v>
      </c>
      <c r="B158" s="7" t="s">
        <v>2036</v>
      </c>
      <c r="C158" s="2" t="s">
        <v>2037</v>
      </c>
      <c r="D158" s="5" t="s">
        <v>1537</v>
      </c>
      <c r="E158" s="4">
        <v>1</v>
      </c>
      <c r="F158" s="862" t="s">
        <v>1516</v>
      </c>
      <c r="G158" s="862" t="s">
        <v>1516</v>
      </c>
      <c r="H158" s="5"/>
      <c r="I158" s="16"/>
      <c r="J158" s="47" t="s">
        <v>86</v>
      </c>
      <c r="K158" s="48"/>
      <c r="L158" s="48"/>
      <c r="M158" s="49"/>
      <c r="N158" s="863" t="s">
        <v>1516</v>
      </c>
      <c r="O158" s="864" t="s">
        <v>1516</v>
      </c>
      <c r="P158" s="864" t="s">
        <v>1516</v>
      </c>
      <c r="Q158" s="864" t="s">
        <v>1516</v>
      </c>
      <c r="R158" s="864" t="s">
        <v>1516</v>
      </c>
      <c r="S158" s="864" t="s">
        <v>1516</v>
      </c>
      <c r="T158" s="865" t="s">
        <v>1516</v>
      </c>
      <c r="U158" s="49"/>
      <c r="V158" s="58" t="s">
        <v>86</v>
      </c>
      <c r="W158" s="866" t="s">
        <v>1516</v>
      </c>
      <c r="X158" s="56"/>
      <c r="Y158" s="69"/>
      <c r="Z158" s="69"/>
      <c r="AA158" s="68"/>
      <c r="AB158" s="57"/>
      <c r="AC158" s="58" t="s">
        <v>1376</v>
      </c>
      <c r="AD158" s="56"/>
      <c r="AE158" s="65"/>
      <c r="AF158" s="488">
        <v>-1</v>
      </c>
      <c r="AG158" s="487">
        <v>-1</v>
      </c>
      <c r="AH158" s="487">
        <v>-1</v>
      </c>
      <c r="AI158" s="487">
        <v>-1</v>
      </c>
      <c r="AJ158" s="487">
        <v>-1</v>
      </c>
      <c r="AK158" s="487">
        <v>-1</v>
      </c>
      <c r="AL158" s="487">
        <v>-1</v>
      </c>
      <c r="AM158" s="487">
        <v>-1</v>
      </c>
      <c r="AN158" s="487">
        <v>-1</v>
      </c>
      <c r="AO158" s="487">
        <v>-1</v>
      </c>
      <c r="AP158" s="487">
        <v>-1</v>
      </c>
      <c r="AQ158" s="487">
        <v>0</v>
      </c>
      <c r="AR158" s="487">
        <v>0</v>
      </c>
      <c r="AS158" s="487">
        <v>0</v>
      </c>
      <c r="AT158" s="487">
        <v>0</v>
      </c>
      <c r="AU158" s="493">
        <v>0</v>
      </c>
      <c r="AV158" s="488" t="str">
        <f t="shared" si="38"/>
        <v>tbd</v>
      </c>
      <c r="AW158" s="487" t="str">
        <f t="shared" si="38"/>
        <v>tbd</v>
      </c>
      <c r="AX158" s="487" t="str">
        <f t="shared" si="38"/>
        <v>tbd</v>
      </c>
      <c r="AY158" s="487" t="str">
        <f t="shared" si="38"/>
        <v>tbd</v>
      </c>
      <c r="AZ158" s="487" t="str">
        <f t="shared" si="38"/>
        <v>tbd</v>
      </c>
      <c r="BA158" s="487" t="str">
        <f t="shared" si="38"/>
        <v>tbd</v>
      </c>
      <c r="BB158" s="487" t="str">
        <f t="shared" si="38"/>
        <v>tbd</v>
      </c>
      <c r="BC158" s="487" t="str">
        <f t="shared" si="38"/>
        <v>tbd</v>
      </c>
      <c r="BD158" s="487" t="str">
        <f t="shared" si="38"/>
        <v>tbd</v>
      </c>
      <c r="BE158" s="487" t="str">
        <f t="shared" si="38"/>
        <v>tbd</v>
      </c>
      <c r="BF158" s="487" t="str">
        <f t="shared" si="38"/>
        <v>tbd</v>
      </c>
      <c r="BG158" s="487" t="str">
        <f t="shared" si="38"/>
        <v/>
      </c>
      <c r="BH158" s="487" t="str">
        <f t="shared" si="38"/>
        <v/>
      </c>
      <c r="BI158" s="487" t="str">
        <f t="shared" si="38"/>
        <v/>
      </c>
      <c r="BJ158" s="487" t="str">
        <f t="shared" si="38"/>
        <v/>
      </c>
      <c r="BK158" s="489" t="str">
        <f t="shared" si="36"/>
        <v/>
      </c>
      <c r="BL158" s="495" t="str">
        <f t="shared" si="39"/>
        <v>not req'ed</v>
      </c>
      <c r="BM158" s="487" t="str">
        <f t="shared" si="39"/>
        <v>not req'ed</v>
      </c>
      <c r="BN158" s="487" t="str">
        <f t="shared" si="39"/>
        <v>not req'ed</v>
      </c>
      <c r="BO158" s="487" t="str">
        <f t="shared" si="39"/>
        <v>not req'ed</v>
      </c>
      <c r="BP158" s="487" t="str">
        <f t="shared" si="39"/>
        <v>not req'ed</v>
      </c>
      <c r="BQ158" s="487" t="str">
        <f t="shared" si="39"/>
        <v>not req'ed</v>
      </c>
      <c r="BR158" s="487" t="str">
        <f t="shared" si="39"/>
        <v>not req'ed</v>
      </c>
      <c r="BS158" s="487" t="str">
        <f t="shared" si="39"/>
        <v>not req'ed</v>
      </c>
      <c r="BT158" s="487" t="str">
        <f t="shared" si="39"/>
        <v>not req'ed</v>
      </c>
      <c r="BU158" s="487" t="str">
        <f t="shared" si="39"/>
        <v>not req'ed</v>
      </c>
      <c r="BV158" s="487" t="str">
        <f t="shared" si="39"/>
        <v>not req'ed</v>
      </c>
      <c r="BW158" s="487" t="str">
        <f t="shared" si="39"/>
        <v/>
      </c>
      <c r="BX158" s="487" t="str">
        <f t="shared" si="39"/>
        <v/>
      </c>
      <c r="BY158" s="487" t="str">
        <f t="shared" si="39"/>
        <v/>
      </c>
      <c r="BZ158" s="487" t="str">
        <f t="shared" si="39"/>
        <v/>
      </c>
      <c r="CA158" s="489" t="str">
        <f t="shared" si="37"/>
        <v/>
      </c>
    </row>
    <row r="159" spans="1:79" s="121" customFormat="1" ht="19.899999999999999" customHeight="1" x14ac:dyDescent="0.25">
      <c r="A159" s="1381" t="s">
        <v>2038</v>
      </c>
      <c r="B159" s="1382"/>
      <c r="C159" s="1382"/>
      <c r="D159" s="1382"/>
      <c r="E159" s="1382"/>
      <c r="F159" s="1382"/>
      <c r="G159" s="1382"/>
      <c r="H159" s="1382"/>
      <c r="I159" s="1383"/>
      <c r="J159" s="867"/>
      <c r="K159" s="868"/>
      <c r="L159" s="868"/>
      <c r="M159" s="869"/>
      <c r="N159" s="867"/>
      <c r="O159" s="868"/>
      <c r="P159" s="868"/>
      <c r="Q159" s="868"/>
      <c r="R159" s="868"/>
      <c r="S159" s="868"/>
      <c r="T159" s="870"/>
      <c r="U159" s="869"/>
      <c r="V159" s="867"/>
      <c r="W159" s="871"/>
      <c r="X159" s="868"/>
      <c r="Y159" s="870"/>
      <c r="Z159" s="870"/>
      <c r="AA159" s="872"/>
      <c r="AB159" s="869"/>
      <c r="AC159" s="867"/>
      <c r="AD159" s="868"/>
      <c r="AE159" s="870"/>
      <c r="AF159" s="488">
        <f t="shared" ref="AF159:AU174" si="40">AF158</f>
        <v>-1</v>
      </c>
      <c r="AG159" s="487">
        <f t="shared" si="40"/>
        <v>-1</v>
      </c>
      <c r="AH159" s="487">
        <f t="shared" si="40"/>
        <v>-1</v>
      </c>
      <c r="AI159" s="487">
        <f t="shared" si="40"/>
        <v>-1</v>
      </c>
      <c r="AJ159" s="487">
        <f t="shared" si="40"/>
        <v>-1</v>
      </c>
      <c r="AK159" s="487">
        <f t="shared" si="40"/>
        <v>-1</v>
      </c>
      <c r="AL159" s="487">
        <f t="shared" si="40"/>
        <v>-1</v>
      </c>
      <c r="AM159" s="487">
        <f t="shared" si="40"/>
        <v>-1</v>
      </c>
      <c r="AN159" s="487">
        <f t="shared" si="40"/>
        <v>-1</v>
      </c>
      <c r="AO159" s="487">
        <f t="shared" si="40"/>
        <v>-1</v>
      </c>
      <c r="AP159" s="487">
        <f t="shared" si="40"/>
        <v>-1</v>
      </c>
      <c r="AQ159" s="487">
        <v>0</v>
      </c>
      <c r="AR159" s="487">
        <v>0</v>
      </c>
      <c r="AS159" s="487">
        <v>0</v>
      </c>
      <c r="AT159" s="487">
        <v>0</v>
      </c>
      <c r="AU159" s="493">
        <v>0</v>
      </c>
      <c r="AV159" s="488">
        <f t="shared" si="38"/>
        <v>0</v>
      </c>
      <c r="AW159" s="487">
        <f t="shared" si="38"/>
        <v>0</v>
      </c>
      <c r="AX159" s="487">
        <f t="shared" si="38"/>
        <v>0</v>
      </c>
      <c r="AY159" s="487">
        <f t="shared" si="38"/>
        <v>0</v>
      </c>
      <c r="AZ159" s="487">
        <f t="shared" si="38"/>
        <v>0</v>
      </c>
      <c r="BA159" s="487">
        <f t="shared" si="38"/>
        <v>0</v>
      </c>
      <c r="BB159" s="487">
        <f t="shared" si="38"/>
        <v>0</v>
      </c>
      <c r="BC159" s="487">
        <f t="shared" si="38"/>
        <v>0</v>
      </c>
      <c r="BD159" s="487">
        <f t="shared" si="38"/>
        <v>0</v>
      </c>
      <c r="BE159" s="487">
        <f t="shared" si="38"/>
        <v>0</v>
      </c>
      <c r="BF159" s="487">
        <f t="shared" si="38"/>
        <v>0</v>
      </c>
      <c r="BG159" s="487" t="str">
        <f t="shared" si="38"/>
        <v/>
      </c>
      <c r="BH159" s="487" t="str">
        <f t="shared" si="38"/>
        <v/>
      </c>
      <c r="BI159" s="487" t="str">
        <f t="shared" si="38"/>
        <v/>
      </c>
      <c r="BJ159" s="487" t="str">
        <f t="shared" si="38"/>
        <v/>
      </c>
      <c r="BK159" s="489" t="str">
        <f t="shared" si="36"/>
        <v/>
      </c>
      <c r="BL159" s="495">
        <f t="shared" si="39"/>
        <v>0</v>
      </c>
      <c r="BM159" s="487">
        <f t="shared" si="39"/>
        <v>0</v>
      </c>
      <c r="BN159" s="487">
        <f t="shared" si="39"/>
        <v>0</v>
      </c>
      <c r="BO159" s="487">
        <f t="shared" si="39"/>
        <v>0</v>
      </c>
      <c r="BP159" s="487">
        <f t="shared" si="39"/>
        <v>0</v>
      </c>
      <c r="BQ159" s="487">
        <f t="shared" si="39"/>
        <v>0</v>
      </c>
      <c r="BR159" s="487">
        <f t="shared" si="39"/>
        <v>0</v>
      </c>
      <c r="BS159" s="487">
        <f t="shared" si="39"/>
        <v>0</v>
      </c>
      <c r="BT159" s="487">
        <f t="shared" si="39"/>
        <v>0</v>
      </c>
      <c r="BU159" s="487">
        <f t="shared" si="39"/>
        <v>0</v>
      </c>
      <c r="BV159" s="487">
        <f t="shared" si="39"/>
        <v>0</v>
      </c>
      <c r="BW159" s="487" t="str">
        <f t="shared" si="39"/>
        <v/>
      </c>
      <c r="BX159" s="487" t="str">
        <f t="shared" si="39"/>
        <v/>
      </c>
      <c r="BY159" s="487" t="str">
        <f t="shared" si="39"/>
        <v/>
      </c>
      <c r="BZ159" s="487" t="str">
        <f t="shared" si="39"/>
        <v/>
      </c>
      <c r="CA159" s="489" t="str">
        <f t="shared" si="37"/>
        <v/>
      </c>
    </row>
    <row r="160" spans="1:79" s="121" customFormat="1" ht="19.899999999999999" customHeight="1" x14ac:dyDescent="0.25">
      <c r="A160" s="9" t="s">
        <v>2039</v>
      </c>
      <c r="B160" s="7" t="s">
        <v>2040</v>
      </c>
      <c r="C160" s="2" t="s">
        <v>2041</v>
      </c>
      <c r="D160" s="5" t="s">
        <v>2042</v>
      </c>
      <c r="E160" s="4">
        <v>8</v>
      </c>
      <c r="F160" s="4" t="s">
        <v>1804</v>
      </c>
      <c r="G160" s="862" t="s">
        <v>1516</v>
      </c>
      <c r="H160" s="5"/>
      <c r="I160" s="16"/>
      <c r="J160" s="47" t="s">
        <v>86</v>
      </c>
      <c r="K160" s="48"/>
      <c r="L160" s="48"/>
      <c r="M160" s="49"/>
      <c r="N160" s="47" t="s">
        <v>86</v>
      </c>
      <c r="O160" s="48"/>
      <c r="P160" s="48"/>
      <c r="Q160" s="48"/>
      <c r="R160" s="48"/>
      <c r="S160" s="48"/>
      <c r="T160" s="65"/>
      <c r="U160" s="49"/>
      <c r="V160" s="58" t="s">
        <v>86</v>
      </c>
      <c r="W160" s="82" t="s">
        <v>86</v>
      </c>
      <c r="X160" s="56"/>
      <c r="Y160" s="69"/>
      <c r="Z160" s="69"/>
      <c r="AA160" s="68"/>
      <c r="AB160" s="57"/>
      <c r="AC160" s="58" t="s">
        <v>1376</v>
      </c>
      <c r="AD160" s="56"/>
      <c r="AE160" s="65"/>
      <c r="AF160" s="488">
        <v>0</v>
      </c>
      <c r="AG160" s="487">
        <v>-1</v>
      </c>
      <c r="AH160" s="487">
        <v>0</v>
      </c>
      <c r="AI160" s="487">
        <v>0</v>
      </c>
      <c r="AJ160" s="487">
        <v>0</v>
      </c>
      <c r="AK160" s="487">
        <v>0</v>
      </c>
      <c r="AL160" s="487">
        <v>-1</v>
      </c>
      <c r="AM160" s="487">
        <v>-1</v>
      </c>
      <c r="AN160" s="487">
        <v>-1</v>
      </c>
      <c r="AO160" s="487">
        <v>-1</v>
      </c>
      <c r="AP160" s="487">
        <v>-1</v>
      </c>
      <c r="AQ160" s="487">
        <v>0</v>
      </c>
      <c r="AR160" s="487">
        <v>0</v>
      </c>
      <c r="AS160" s="487">
        <v>0</v>
      </c>
      <c r="AT160" s="487">
        <v>0</v>
      </c>
      <c r="AU160" s="493">
        <v>0</v>
      </c>
      <c r="AV160" s="488" t="str">
        <f t="shared" si="38"/>
        <v/>
      </c>
      <c r="AW160" s="487" t="str">
        <f t="shared" si="38"/>
        <v>tbd</v>
      </c>
      <c r="AX160" s="487" t="str">
        <f t="shared" si="38"/>
        <v/>
      </c>
      <c r="AY160" s="487" t="str">
        <f t="shared" si="38"/>
        <v/>
      </c>
      <c r="AZ160" s="487" t="str">
        <f t="shared" si="38"/>
        <v/>
      </c>
      <c r="BA160" s="487" t="str">
        <f t="shared" si="38"/>
        <v/>
      </c>
      <c r="BB160" s="487" t="str">
        <f t="shared" si="38"/>
        <v>tbd</v>
      </c>
      <c r="BC160" s="487" t="str">
        <f t="shared" si="38"/>
        <v>tbd</v>
      </c>
      <c r="BD160" s="487" t="str">
        <f t="shared" si="38"/>
        <v>tbd</v>
      </c>
      <c r="BE160" s="487" t="str">
        <f t="shared" si="38"/>
        <v>tbd</v>
      </c>
      <c r="BF160" s="487" t="str">
        <f t="shared" si="38"/>
        <v>tbd</v>
      </c>
      <c r="BG160" s="487" t="str">
        <f t="shared" si="38"/>
        <v/>
      </c>
      <c r="BH160" s="487" t="str">
        <f t="shared" si="38"/>
        <v/>
      </c>
      <c r="BI160" s="487" t="str">
        <f t="shared" si="38"/>
        <v/>
      </c>
      <c r="BJ160" s="487" t="str">
        <f t="shared" si="38"/>
        <v/>
      </c>
      <c r="BK160" s="489" t="str">
        <f t="shared" si="36"/>
        <v/>
      </c>
      <c r="BL160" s="495" t="str">
        <f t="shared" si="39"/>
        <v/>
      </c>
      <c r="BM160" s="487" t="str">
        <f t="shared" si="39"/>
        <v>tbd</v>
      </c>
      <c r="BN160" s="487" t="str">
        <f t="shared" si="39"/>
        <v/>
      </c>
      <c r="BO160" s="487" t="str">
        <f t="shared" si="39"/>
        <v/>
      </c>
      <c r="BP160" s="487" t="str">
        <f t="shared" si="39"/>
        <v/>
      </c>
      <c r="BQ160" s="487" t="str">
        <f t="shared" si="39"/>
        <v/>
      </c>
      <c r="BR160" s="487" t="str">
        <f t="shared" si="39"/>
        <v>tbd</v>
      </c>
      <c r="BS160" s="487" t="str">
        <f t="shared" si="39"/>
        <v>tbd</v>
      </c>
      <c r="BT160" s="487" t="str">
        <f t="shared" si="39"/>
        <v>tbd</v>
      </c>
      <c r="BU160" s="487" t="str">
        <f t="shared" si="39"/>
        <v>tbd</v>
      </c>
      <c r="BV160" s="487" t="str">
        <f t="shared" si="39"/>
        <v>tbd</v>
      </c>
      <c r="BW160" s="487" t="str">
        <f t="shared" si="39"/>
        <v/>
      </c>
      <c r="BX160" s="487" t="str">
        <f t="shared" si="39"/>
        <v/>
      </c>
      <c r="BY160" s="487" t="str">
        <f t="shared" si="39"/>
        <v/>
      </c>
      <c r="BZ160" s="487" t="str">
        <f t="shared" si="39"/>
        <v/>
      </c>
      <c r="CA160" s="489" t="str">
        <f t="shared" si="37"/>
        <v/>
      </c>
    </row>
    <row r="161" spans="1:79" s="121" customFormat="1" ht="19.899999999999999" customHeight="1" x14ac:dyDescent="0.25">
      <c r="A161" s="9" t="s">
        <v>2043</v>
      </c>
      <c r="B161" s="7" t="s">
        <v>2044</v>
      </c>
      <c r="C161" s="2" t="s">
        <v>2045</v>
      </c>
      <c r="D161" s="5" t="s">
        <v>1537</v>
      </c>
      <c r="E161" s="4">
        <v>1</v>
      </c>
      <c r="F161" s="4" t="s">
        <v>1546</v>
      </c>
      <c r="G161" s="4">
        <v>1000</v>
      </c>
      <c r="H161" s="5"/>
      <c r="I161" s="16"/>
      <c r="J161" s="47" t="s">
        <v>86</v>
      </c>
      <c r="K161" s="48"/>
      <c r="L161" s="48"/>
      <c r="M161" s="49"/>
      <c r="N161" s="47" t="s">
        <v>86</v>
      </c>
      <c r="O161" s="48"/>
      <c r="P161" s="48"/>
      <c r="Q161" s="48"/>
      <c r="R161" s="48"/>
      <c r="S161" s="48"/>
      <c r="T161" s="65"/>
      <c r="U161" s="49"/>
      <c r="V161" s="58" t="s">
        <v>86</v>
      </c>
      <c r="W161" s="82" t="s">
        <v>86</v>
      </c>
      <c r="X161" s="56"/>
      <c r="Y161" s="69"/>
      <c r="Z161" s="69"/>
      <c r="AA161" s="68"/>
      <c r="AB161" s="57"/>
      <c r="AC161" s="58" t="s">
        <v>1376</v>
      </c>
      <c r="AD161" s="56"/>
      <c r="AE161" s="65"/>
      <c r="AF161" s="488">
        <v>0</v>
      </c>
      <c r="AG161" s="487">
        <v>-1</v>
      </c>
      <c r="AH161" s="487">
        <v>0</v>
      </c>
      <c r="AI161" s="487">
        <v>0</v>
      </c>
      <c r="AJ161" s="487">
        <v>0</v>
      </c>
      <c r="AK161" s="487">
        <v>0</v>
      </c>
      <c r="AL161" s="487">
        <v>-1</v>
      </c>
      <c r="AM161" s="487">
        <v>-1</v>
      </c>
      <c r="AN161" s="487">
        <v>0</v>
      </c>
      <c r="AO161" s="487">
        <v>-1</v>
      </c>
      <c r="AP161" s="487">
        <v>-1</v>
      </c>
      <c r="AQ161" s="487">
        <v>0</v>
      </c>
      <c r="AR161" s="487">
        <v>0</v>
      </c>
      <c r="AS161" s="487">
        <v>0</v>
      </c>
      <c r="AT161" s="487">
        <v>0</v>
      </c>
      <c r="AU161" s="493">
        <v>0</v>
      </c>
      <c r="AV161" s="488" t="str">
        <f t="shared" si="38"/>
        <v/>
      </c>
      <c r="AW161" s="487" t="str">
        <f t="shared" si="38"/>
        <v>tbd</v>
      </c>
      <c r="AX161" s="487" t="str">
        <f t="shared" si="38"/>
        <v/>
      </c>
      <c r="AY161" s="487" t="str">
        <f t="shared" si="38"/>
        <v/>
      </c>
      <c r="AZ161" s="487" t="str">
        <f t="shared" si="38"/>
        <v/>
      </c>
      <c r="BA161" s="487" t="str">
        <f t="shared" si="38"/>
        <v/>
      </c>
      <c r="BB161" s="487" t="str">
        <f t="shared" si="38"/>
        <v>tbd</v>
      </c>
      <c r="BC161" s="487" t="str">
        <f t="shared" si="38"/>
        <v>tbd</v>
      </c>
      <c r="BD161" s="487" t="str">
        <f t="shared" si="38"/>
        <v/>
      </c>
      <c r="BE161" s="487" t="str">
        <f t="shared" si="38"/>
        <v>tbd</v>
      </c>
      <c r="BF161" s="487" t="str">
        <f t="shared" si="38"/>
        <v>tbd</v>
      </c>
      <c r="BG161" s="487" t="str">
        <f t="shared" si="38"/>
        <v/>
      </c>
      <c r="BH161" s="487" t="str">
        <f t="shared" si="38"/>
        <v/>
      </c>
      <c r="BI161" s="487" t="str">
        <f t="shared" si="38"/>
        <v/>
      </c>
      <c r="BJ161" s="487" t="str">
        <f t="shared" si="38"/>
        <v/>
      </c>
      <c r="BK161" s="489" t="str">
        <f t="shared" si="36"/>
        <v/>
      </c>
      <c r="BL161" s="495" t="str">
        <f t="shared" si="39"/>
        <v/>
      </c>
      <c r="BM161" s="487" t="str">
        <f t="shared" si="39"/>
        <v>tbd</v>
      </c>
      <c r="BN161" s="487" t="str">
        <f t="shared" si="39"/>
        <v/>
      </c>
      <c r="BO161" s="487" t="str">
        <f t="shared" si="39"/>
        <v/>
      </c>
      <c r="BP161" s="487" t="str">
        <f t="shared" si="39"/>
        <v/>
      </c>
      <c r="BQ161" s="487" t="str">
        <f t="shared" si="39"/>
        <v/>
      </c>
      <c r="BR161" s="487" t="str">
        <f t="shared" si="39"/>
        <v>tbd</v>
      </c>
      <c r="BS161" s="487" t="str">
        <f t="shared" si="39"/>
        <v>tbd</v>
      </c>
      <c r="BT161" s="487" t="str">
        <f t="shared" si="39"/>
        <v/>
      </c>
      <c r="BU161" s="487" t="str">
        <f t="shared" si="39"/>
        <v>tbd</v>
      </c>
      <c r="BV161" s="487" t="str">
        <f t="shared" si="39"/>
        <v>tbd</v>
      </c>
      <c r="BW161" s="487" t="str">
        <f t="shared" si="39"/>
        <v/>
      </c>
      <c r="BX161" s="487" t="str">
        <f t="shared" si="39"/>
        <v/>
      </c>
      <c r="BY161" s="487" t="str">
        <f t="shared" si="39"/>
        <v/>
      </c>
      <c r="BZ161" s="487" t="str">
        <f t="shared" si="39"/>
        <v/>
      </c>
      <c r="CA161" s="489" t="str">
        <f t="shared" si="37"/>
        <v/>
      </c>
    </row>
    <row r="162" spans="1:79" s="121" customFormat="1" ht="19.899999999999999" customHeight="1" x14ac:dyDescent="0.25">
      <c r="A162" s="9" t="s">
        <v>1792</v>
      </c>
      <c r="B162" s="7" t="s">
        <v>1793</v>
      </c>
      <c r="C162" s="2" t="s">
        <v>1794</v>
      </c>
      <c r="D162" s="5" t="s">
        <v>1542</v>
      </c>
      <c r="E162" s="4" t="s">
        <v>1515</v>
      </c>
      <c r="F162" s="862" t="s">
        <v>1516</v>
      </c>
      <c r="G162" s="862" t="s">
        <v>1516</v>
      </c>
      <c r="H162" s="5"/>
      <c r="I162" s="16"/>
      <c r="J162" s="47" t="s">
        <v>86</v>
      </c>
      <c r="K162" s="48"/>
      <c r="L162" s="48"/>
      <c r="M162" s="49"/>
      <c r="N162" s="863" t="s">
        <v>1516</v>
      </c>
      <c r="O162" s="864" t="s">
        <v>1516</v>
      </c>
      <c r="P162" s="864" t="s">
        <v>1516</v>
      </c>
      <c r="Q162" s="864" t="s">
        <v>1516</v>
      </c>
      <c r="R162" s="864" t="s">
        <v>1516</v>
      </c>
      <c r="S162" s="864" t="s">
        <v>1516</v>
      </c>
      <c r="T162" s="865" t="s">
        <v>1516</v>
      </c>
      <c r="U162" s="49"/>
      <c r="V162" s="58" t="s">
        <v>86</v>
      </c>
      <c r="W162" s="866" t="s">
        <v>1516</v>
      </c>
      <c r="X162" s="56"/>
      <c r="Y162" s="69"/>
      <c r="Z162" s="69"/>
      <c r="AA162" s="68"/>
      <c r="AB162" s="57"/>
      <c r="AC162" s="58" t="s">
        <v>1376</v>
      </c>
      <c r="AD162" s="56"/>
      <c r="AE162" s="65"/>
      <c r="AF162" s="488">
        <v>0</v>
      </c>
      <c r="AG162" s="487">
        <v>-1</v>
      </c>
      <c r="AH162" s="487">
        <v>0</v>
      </c>
      <c r="AI162" s="487">
        <v>0</v>
      </c>
      <c r="AJ162" s="487">
        <v>0</v>
      </c>
      <c r="AK162" s="487">
        <v>0</v>
      </c>
      <c r="AL162" s="487">
        <v>-1</v>
      </c>
      <c r="AM162" s="487">
        <v>0</v>
      </c>
      <c r="AN162" s="487">
        <v>-1</v>
      </c>
      <c r="AO162" s="487">
        <v>-1</v>
      </c>
      <c r="AP162" s="487">
        <v>0</v>
      </c>
      <c r="AQ162" s="487">
        <v>0</v>
      </c>
      <c r="AR162" s="487">
        <v>0</v>
      </c>
      <c r="AS162" s="487">
        <v>0</v>
      </c>
      <c r="AT162" s="487">
        <v>0</v>
      </c>
      <c r="AU162" s="493">
        <v>0</v>
      </c>
      <c r="AV162" s="488" t="str">
        <f t="shared" si="38"/>
        <v/>
      </c>
      <c r="AW162" s="487" t="str">
        <f t="shared" si="38"/>
        <v>tbd</v>
      </c>
      <c r="AX162" s="487" t="str">
        <f t="shared" si="38"/>
        <v/>
      </c>
      <c r="AY162" s="487" t="str">
        <f t="shared" si="38"/>
        <v/>
      </c>
      <c r="AZ162" s="487" t="str">
        <f t="shared" si="38"/>
        <v/>
      </c>
      <c r="BA162" s="487" t="str">
        <f t="shared" si="38"/>
        <v/>
      </c>
      <c r="BB162" s="487" t="str">
        <f t="shared" si="38"/>
        <v>tbd</v>
      </c>
      <c r="BC162" s="487" t="str">
        <f t="shared" si="38"/>
        <v/>
      </c>
      <c r="BD162" s="487" t="str">
        <f t="shared" si="38"/>
        <v>tbd</v>
      </c>
      <c r="BE162" s="487" t="str">
        <f t="shared" si="38"/>
        <v>tbd</v>
      </c>
      <c r="BF162" s="487" t="str">
        <f t="shared" si="38"/>
        <v/>
      </c>
      <c r="BG162" s="487" t="str">
        <f t="shared" si="38"/>
        <v/>
      </c>
      <c r="BH162" s="487" t="str">
        <f t="shared" si="38"/>
        <v/>
      </c>
      <c r="BI162" s="487" t="str">
        <f t="shared" si="38"/>
        <v/>
      </c>
      <c r="BJ162" s="487" t="str">
        <f t="shared" si="38"/>
        <v/>
      </c>
      <c r="BK162" s="489" t="str">
        <f t="shared" si="36"/>
        <v/>
      </c>
      <c r="BL162" s="495" t="str">
        <f t="shared" si="39"/>
        <v/>
      </c>
      <c r="BM162" s="487" t="str">
        <f t="shared" si="39"/>
        <v>not req'ed</v>
      </c>
      <c r="BN162" s="487" t="str">
        <f t="shared" si="39"/>
        <v/>
      </c>
      <c r="BO162" s="487" t="str">
        <f t="shared" si="39"/>
        <v/>
      </c>
      <c r="BP162" s="487" t="str">
        <f t="shared" si="39"/>
        <v/>
      </c>
      <c r="BQ162" s="487" t="str">
        <f t="shared" si="39"/>
        <v/>
      </c>
      <c r="BR162" s="487" t="str">
        <f t="shared" si="39"/>
        <v>not req'ed</v>
      </c>
      <c r="BS162" s="487" t="str">
        <f t="shared" si="39"/>
        <v/>
      </c>
      <c r="BT162" s="487" t="str">
        <f t="shared" si="39"/>
        <v>not req'ed</v>
      </c>
      <c r="BU162" s="487" t="str">
        <f t="shared" si="39"/>
        <v>not req'ed</v>
      </c>
      <c r="BV162" s="487" t="str">
        <f t="shared" si="39"/>
        <v/>
      </c>
      <c r="BW162" s="487" t="str">
        <f t="shared" si="39"/>
        <v/>
      </c>
      <c r="BX162" s="487" t="str">
        <f t="shared" si="39"/>
        <v/>
      </c>
      <c r="BY162" s="487" t="str">
        <f t="shared" si="39"/>
        <v/>
      </c>
      <c r="BZ162" s="487" t="str">
        <f t="shared" si="39"/>
        <v/>
      </c>
      <c r="CA162" s="489" t="str">
        <f t="shared" si="37"/>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0"/>
        <v>0</v>
      </c>
      <c r="AG163" s="487">
        <f t="shared" si="40"/>
        <v>-1</v>
      </c>
      <c r="AH163" s="487">
        <f t="shared" si="40"/>
        <v>0</v>
      </c>
      <c r="AI163" s="487">
        <f t="shared" si="40"/>
        <v>0</v>
      </c>
      <c r="AJ163" s="487">
        <f t="shared" si="40"/>
        <v>0</v>
      </c>
      <c r="AK163" s="487">
        <f t="shared" si="40"/>
        <v>0</v>
      </c>
      <c r="AL163" s="487">
        <f t="shared" si="40"/>
        <v>-1</v>
      </c>
      <c r="AM163" s="487">
        <f t="shared" si="40"/>
        <v>0</v>
      </c>
      <c r="AN163" s="487">
        <f t="shared" si="40"/>
        <v>-1</v>
      </c>
      <c r="AO163" s="487">
        <f t="shared" si="40"/>
        <v>-1</v>
      </c>
      <c r="AP163" s="487">
        <f t="shared" si="40"/>
        <v>0</v>
      </c>
      <c r="AQ163" s="487">
        <f t="shared" si="40"/>
        <v>0</v>
      </c>
      <c r="AR163" s="487">
        <f t="shared" si="40"/>
        <v>0</v>
      </c>
      <c r="AS163" s="487">
        <f t="shared" si="40"/>
        <v>0</v>
      </c>
      <c r="AT163" s="487">
        <f t="shared" si="40"/>
        <v>0</v>
      </c>
      <c r="AU163" s="493">
        <f t="shared" si="40"/>
        <v>0</v>
      </c>
      <c r="AV163" s="488" t="str">
        <f t="shared" si="38"/>
        <v/>
      </c>
      <c r="AW163" s="487">
        <f t="shared" si="38"/>
        <v>0</v>
      </c>
      <c r="AX163" s="487" t="str">
        <f t="shared" si="38"/>
        <v/>
      </c>
      <c r="AY163" s="487" t="str">
        <f t="shared" si="38"/>
        <v/>
      </c>
      <c r="AZ163" s="487" t="str">
        <f t="shared" si="38"/>
        <v/>
      </c>
      <c r="BA163" s="487" t="str">
        <f t="shared" si="38"/>
        <v/>
      </c>
      <c r="BB163" s="487">
        <f t="shared" si="38"/>
        <v>0</v>
      </c>
      <c r="BC163" s="487" t="str">
        <f t="shared" si="38"/>
        <v/>
      </c>
      <c r="BD163" s="487">
        <f t="shared" si="38"/>
        <v>0</v>
      </c>
      <c r="BE163" s="487">
        <f t="shared" si="38"/>
        <v>0</v>
      </c>
      <c r="BF163" s="487" t="str">
        <f t="shared" si="38"/>
        <v/>
      </c>
      <c r="BG163" s="487" t="str">
        <f t="shared" si="38"/>
        <v/>
      </c>
      <c r="BH163" s="487" t="str">
        <f t="shared" si="38"/>
        <v/>
      </c>
      <c r="BI163" s="487" t="str">
        <f t="shared" si="38"/>
        <v/>
      </c>
      <c r="BJ163" s="487" t="str">
        <f t="shared" si="38"/>
        <v/>
      </c>
      <c r="BK163" s="489" t="str">
        <f t="shared" si="36"/>
        <v/>
      </c>
      <c r="BL163" s="495" t="str">
        <f t="shared" si="39"/>
        <v/>
      </c>
      <c r="BM163" s="487">
        <f t="shared" si="39"/>
        <v>0</v>
      </c>
      <c r="BN163" s="487" t="str">
        <f t="shared" si="39"/>
        <v/>
      </c>
      <c r="BO163" s="487" t="str">
        <f t="shared" si="39"/>
        <v/>
      </c>
      <c r="BP163" s="487" t="str">
        <f t="shared" si="39"/>
        <v/>
      </c>
      <c r="BQ163" s="487" t="str">
        <f t="shared" si="39"/>
        <v/>
      </c>
      <c r="BR163" s="487">
        <f t="shared" si="39"/>
        <v>0</v>
      </c>
      <c r="BS163" s="487" t="str">
        <f t="shared" si="39"/>
        <v/>
      </c>
      <c r="BT163" s="487">
        <f t="shared" si="39"/>
        <v>0</v>
      </c>
      <c r="BU163" s="487">
        <f t="shared" si="39"/>
        <v>0</v>
      </c>
      <c r="BV163" s="487" t="str">
        <f t="shared" si="39"/>
        <v/>
      </c>
      <c r="BW163" s="487" t="str">
        <f t="shared" si="39"/>
        <v/>
      </c>
      <c r="BX163" s="487" t="str">
        <f t="shared" si="39"/>
        <v/>
      </c>
      <c r="BY163" s="487" t="str">
        <f t="shared" si="39"/>
        <v/>
      </c>
      <c r="BZ163" s="487" t="str">
        <f t="shared" si="39"/>
        <v/>
      </c>
      <c r="CA163" s="489" t="str">
        <f t="shared" si="37"/>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0"/>
        <v>0</v>
      </c>
      <c r="AG164" s="487">
        <f t="shared" si="40"/>
        <v>-1</v>
      </c>
      <c r="AH164" s="487">
        <f t="shared" si="40"/>
        <v>0</v>
      </c>
      <c r="AI164" s="487">
        <f t="shared" si="40"/>
        <v>0</v>
      </c>
      <c r="AJ164" s="487">
        <f t="shared" si="40"/>
        <v>0</v>
      </c>
      <c r="AK164" s="487">
        <f t="shared" si="40"/>
        <v>0</v>
      </c>
      <c r="AL164" s="487">
        <f t="shared" si="40"/>
        <v>-1</v>
      </c>
      <c r="AM164" s="487">
        <f t="shared" si="40"/>
        <v>0</v>
      </c>
      <c r="AN164" s="487">
        <f t="shared" si="40"/>
        <v>-1</v>
      </c>
      <c r="AO164" s="487">
        <f t="shared" si="40"/>
        <v>-1</v>
      </c>
      <c r="AP164" s="487">
        <f t="shared" si="40"/>
        <v>0</v>
      </c>
      <c r="AQ164" s="487">
        <f t="shared" si="40"/>
        <v>0</v>
      </c>
      <c r="AR164" s="487">
        <f t="shared" si="40"/>
        <v>0</v>
      </c>
      <c r="AS164" s="487">
        <f t="shared" si="40"/>
        <v>0</v>
      </c>
      <c r="AT164" s="487">
        <f t="shared" si="40"/>
        <v>0</v>
      </c>
      <c r="AU164" s="493">
        <f t="shared" si="40"/>
        <v>0</v>
      </c>
      <c r="AV164" s="488" t="str">
        <f t="shared" si="38"/>
        <v/>
      </c>
      <c r="AW164" s="487">
        <f t="shared" si="38"/>
        <v>0</v>
      </c>
      <c r="AX164" s="487" t="str">
        <f t="shared" si="38"/>
        <v/>
      </c>
      <c r="AY164" s="487" t="str">
        <f t="shared" si="38"/>
        <v/>
      </c>
      <c r="AZ164" s="487" t="str">
        <f t="shared" si="38"/>
        <v/>
      </c>
      <c r="BA164" s="487" t="str">
        <f t="shared" si="38"/>
        <v/>
      </c>
      <c r="BB164" s="487">
        <f t="shared" si="38"/>
        <v>0</v>
      </c>
      <c r="BC164" s="487" t="str">
        <f t="shared" si="38"/>
        <v/>
      </c>
      <c r="BD164" s="487">
        <f t="shared" si="38"/>
        <v>0</v>
      </c>
      <c r="BE164" s="487">
        <f t="shared" si="38"/>
        <v>0</v>
      </c>
      <c r="BF164" s="487" t="str">
        <f t="shared" si="38"/>
        <v/>
      </c>
      <c r="BG164" s="487" t="str">
        <f t="shared" si="38"/>
        <v/>
      </c>
      <c r="BH164" s="487" t="str">
        <f t="shared" si="38"/>
        <v/>
      </c>
      <c r="BI164" s="487" t="str">
        <f t="shared" si="38"/>
        <v/>
      </c>
      <c r="BJ164" s="487" t="str">
        <f t="shared" si="38"/>
        <v/>
      </c>
      <c r="BK164" s="489" t="str">
        <f t="shared" si="36"/>
        <v/>
      </c>
      <c r="BL164" s="495" t="str">
        <f t="shared" si="39"/>
        <v/>
      </c>
      <c r="BM164" s="487">
        <f t="shared" si="39"/>
        <v>0</v>
      </c>
      <c r="BN164" s="487" t="str">
        <f t="shared" si="39"/>
        <v/>
      </c>
      <c r="BO164" s="487" t="str">
        <f t="shared" si="39"/>
        <v/>
      </c>
      <c r="BP164" s="487" t="str">
        <f t="shared" si="39"/>
        <v/>
      </c>
      <c r="BQ164" s="487" t="str">
        <f t="shared" si="39"/>
        <v/>
      </c>
      <c r="BR164" s="487">
        <f t="shared" si="39"/>
        <v>0</v>
      </c>
      <c r="BS164" s="487" t="str">
        <f t="shared" si="39"/>
        <v/>
      </c>
      <c r="BT164" s="487">
        <f t="shared" si="39"/>
        <v>0</v>
      </c>
      <c r="BU164" s="487">
        <f t="shared" si="39"/>
        <v>0</v>
      </c>
      <c r="BV164" s="487" t="str">
        <f t="shared" si="39"/>
        <v/>
      </c>
      <c r="BW164" s="487" t="str">
        <f t="shared" si="39"/>
        <v/>
      </c>
      <c r="BX164" s="487" t="str">
        <f t="shared" si="39"/>
        <v/>
      </c>
      <c r="BY164" s="487" t="str">
        <f t="shared" si="39"/>
        <v/>
      </c>
      <c r="BZ164" s="487" t="str">
        <f t="shared" si="39"/>
        <v/>
      </c>
      <c r="CA164" s="489" t="str">
        <f t="shared" si="37"/>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0"/>
        <v>0</v>
      </c>
      <c r="AG165" s="487">
        <f t="shared" si="40"/>
        <v>-1</v>
      </c>
      <c r="AH165" s="487">
        <f t="shared" si="40"/>
        <v>0</v>
      </c>
      <c r="AI165" s="487">
        <f t="shared" si="40"/>
        <v>0</v>
      </c>
      <c r="AJ165" s="487">
        <f t="shared" si="40"/>
        <v>0</v>
      </c>
      <c r="AK165" s="487">
        <f t="shared" si="40"/>
        <v>0</v>
      </c>
      <c r="AL165" s="487">
        <f t="shared" si="40"/>
        <v>-1</v>
      </c>
      <c r="AM165" s="487">
        <f t="shared" si="40"/>
        <v>0</v>
      </c>
      <c r="AN165" s="487">
        <f t="shared" si="40"/>
        <v>-1</v>
      </c>
      <c r="AO165" s="487">
        <f t="shared" si="40"/>
        <v>-1</v>
      </c>
      <c r="AP165" s="487">
        <f t="shared" si="40"/>
        <v>0</v>
      </c>
      <c r="AQ165" s="487">
        <f t="shared" si="40"/>
        <v>0</v>
      </c>
      <c r="AR165" s="487">
        <f t="shared" si="40"/>
        <v>0</v>
      </c>
      <c r="AS165" s="487">
        <f t="shared" si="40"/>
        <v>0</v>
      </c>
      <c r="AT165" s="487">
        <f t="shared" si="40"/>
        <v>0</v>
      </c>
      <c r="AU165" s="493">
        <f t="shared" si="40"/>
        <v>0</v>
      </c>
      <c r="AV165" s="488" t="str">
        <f t="shared" si="38"/>
        <v/>
      </c>
      <c r="AW165" s="487">
        <f t="shared" si="38"/>
        <v>0</v>
      </c>
      <c r="AX165" s="487" t="str">
        <f t="shared" si="38"/>
        <v/>
      </c>
      <c r="AY165" s="487" t="str">
        <f t="shared" si="38"/>
        <v/>
      </c>
      <c r="AZ165" s="487" t="str">
        <f t="shared" si="38"/>
        <v/>
      </c>
      <c r="BA165" s="487" t="str">
        <f t="shared" si="38"/>
        <v/>
      </c>
      <c r="BB165" s="487">
        <f t="shared" si="38"/>
        <v>0</v>
      </c>
      <c r="BC165" s="487" t="str">
        <f t="shared" si="38"/>
        <v/>
      </c>
      <c r="BD165" s="487">
        <f t="shared" si="38"/>
        <v>0</v>
      </c>
      <c r="BE165" s="487">
        <f t="shared" si="38"/>
        <v>0</v>
      </c>
      <c r="BF165" s="487" t="str">
        <f t="shared" si="38"/>
        <v/>
      </c>
      <c r="BG165" s="487" t="str">
        <f t="shared" si="38"/>
        <v/>
      </c>
      <c r="BH165" s="487" t="str">
        <f t="shared" si="38"/>
        <v/>
      </c>
      <c r="BI165" s="487" t="str">
        <f t="shared" si="38"/>
        <v/>
      </c>
      <c r="BJ165" s="487" t="str">
        <f t="shared" si="38"/>
        <v/>
      </c>
      <c r="BK165" s="489" t="str">
        <f t="shared" si="36"/>
        <v/>
      </c>
      <c r="BL165" s="495" t="str">
        <f t="shared" si="39"/>
        <v/>
      </c>
      <c r="BM165" s="487">
        <f t="shared" si="39"/>
        <v>0</v>
      </c>
      <c r="BN165" s="487" t="str">
        <f t="shared" si="39"/>
        <v/>
      </c>
      <c r="BO165" s="487" t="str">
        <f t="shared" si="39"/>
        <v/>
      </c>
      <c r="BP165" s="487" t="str">
        <f t="shared" si="39"/>
        <v/>
      </c>
      <c r="BQ165" s="487" t="str">
        <f t="shared" si="39"/>
        <v/>
      </c>
      <c r="BR165" s="487">
        <f t="shared" si="39"/>
        <v>0</v>
      </c>
      <c r="BS165" s="487" t="str">
        <f t="shared" si="39"/>
        <v/>
      </c>
      <c r="BT165" s="487">
        <f t="shared" si="39"/>
        <v>0</v>
      </c>
      <c r="BU165" s="487">
        <f t="shared" si="39"/>
        <v>0</v>
      </c>
      <c r="BV165" s="487" t="str">
        <f t="shared" si="39"/>
        <v/>
      </c>
      <c r="BW165" s="487" t="str">
        <f t="shared" si="39"/>
        <v/>
      </c>
      <c r="BX165" s="487" t="str">
        <f t="shared" si="39"/>
        <v/>
      </c>
      <c r="BY165" s="487" t="str">
        <f t="shared" si="39"/>
        <v/>
      </c>
      <c r="BZ165" s="487" t="str">
        <f t="shared" si="39"/>
        <v/>
      </c>
      <c r="CA165" s="489" t="str">
        <f t="shared" si="37"/>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0"/>
        <v>0</v>
      </c>
      <c r="AG166" s="487">
        <f t="shared" si="40"/>
        <v>-1</v>
      </c>
      <c r="AH166" s="487">
        <f t="shared" si="40"/>
        <v>0</v>
      </c>
      <c r="AI166" s="487">
        <f t="shared" si="40"/>
        <v>0</v>
      </c>
      <c r="AJ166" s="487">
        <f t="shared" si="40"/>
        <v>0</v>
      </c>
      <c r="AK166" s="487">
        <f t="shared" si="40"/>
        <v>0</v>
      </c>
      <c r="AL166" s="487">
        <f t="shared" si="40"/>
        <v>-1</v>
      </c>
      <c r="AM166" s="487">
        <f t="shared" si="40"/>
        <v>0</v>
      </c>
      <c r="AN166" s="487">
        <f t="shared" si="40"/>
        <v>-1</v>
      </c>
      <c r="AO166" s="487">
        <f t="shared" si="40"/>
        <v>-1</v>
      </c>
      <c r="AP166" s="487">
        <f t="shared" si="40"/>
        <v>0</v>
      </c>
      <c r="AQ166" s="487">
        <f t="shared" si="40"/>
        <v>0</v>
      </c>
      <c r="AR166" s="487">
        <f t="shared" si="40"/>
        <v>0</v>
      </c>
      <c r="AS166" s="487">
        <f t="shared" si="40"/>
        <v>0</v>
      </c>
      <c r="AT166" s="487">
        <f t="shared" si="40"/>
        <v>0</v>
      </c>
      <c r="AU166" s="493">
        <f t="shared" si="40"/>
        <v>0</v>
      </c>
      <c r="AV166" s="488" t="str">
        <f t="shared" si="38"/>
        <v/>
      </c>
      <c r="AW166" s="487">
        <f t="shared" si="38"/>
        <v>0</v>
      </c>
      <c r="AX166" s="487" t="str">
        <f t="shared" si="38"/>
        <v/>
      </c>
      <c r="AY166" s="487" t="str">
        <f t="shared" si="38"/>
        <v/>
      </c>
      <c r="AZ166" s="487" t="str">
        <f t="shared" si="38"/>
        <v/>
      </c>
      <c r="BA166" s="487" t="str">
        <f t="shared" si="38"/>
        <v/>
      </c>
      <c r="BB166" s="487">
        <f t="shared" si="38"/>
        <v>0</v>
      </c>
      <c r="BC166" s="487" t="str">
        <f t="shared" si="38"/>
        <v/>
      </c>
      <c r="BD166" s="487">
        <f t="shared" si="38"/>
        <v>0</v>
      </c>
      <c r="BE166" s="487">
        <f t="shared" si="38"/>
        <v>0</v>
      </c>
      <c r="BF166" s="487" t="str">
        <f t="shared" si="38"/>
        <v/>
      </c>
      <c r="BG166" s="487" t="str">
        <f t="shared" si="38"/>
        <v/>
      </c>
      <c r="BH166" s="487" t="str">
        <f t="shared" si="38"/>
        <v/>
      </c>
      <c r="BI166" s="487" t="str">
        <f t="shared" si="38"/>
        <v/>
      </c>
      <c r="BJ166" s="487" t="str">
        <f t="shared" si="38"/>
        <v/>
      </c>
      <c r="BK166" s="489" t="str">
        <f t="shared" si="36"/>
        <v/>
      </c>
      <c r="BL166" s="495" t="str">
        <f t="shared" si="39"/>
        <v/>
      </c>
      <c r="BM166" s="487">
        <f t="shared" si="39"/>
        <v>0</v>
      </c>
      <c r="BN166" s="487" t="str">
        <f t="shared" si="39"/>
        <v/>
      </c>
      <c r="BO166" s="487" t="str">
        <f t="shared" si="39"/>
        <v/>
      </c>
      <c r="BP166" s="487" t="str">
        <f t="shared" si="39"/>
        <v/>
      </c>
      <c r="BQ166" s="487" t="str">
        <f t="shared" si="39"/>
        <v/>
      </c>
      <c r="BR166" s="487">
        <f t="shared" si="39"/>
        <v>0</v>
      </c>
      <c r="BS166" s="487" t="str">
        <f t="shared" si="39"/>
        <v/>
      </c>
      <c r="BT166" s="487">
        <f t="shared" si="39"/>
        <v>0</v>
      </c>
      <c r="BU166" s="487">
        <f t="shared" si="39"/>
        <v>0</v>
      </c>
      <c r="BV166" s="487" t="str">
        <f t="shared" si="39"/>
        <v/>
      </c>
      <c r="BW166" s="487" t="str">
        <f t="shared" si="39"/>
        <v/>
      </c>
      <c r="BX166" s="487" t="str">
        <f t="shared" si="39"/>
        <v/>
      </c>
      <c r="BY166" s="487" t="str">
        <f t="shared" si="39"/>
        <v/>
      </c>
      <c r="BZ166" s="487" t="str">
        <f t="shared" si="39"/>
        <v/>
      </c>
      <c r="CA166" s="489" t="str">
        <f t="shared" si="37"/>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0"/>
        <v>0</v>
      </c>
      <c r="AG167" s="487">
        <f t="shared" si="40"/>
        <v>-1</v>
      </c>
      <c r="AH167" s="487">
        <f t="shared" si="40"/>
        <v>0</v>
      </c>
      <c r="AI167" s="487">
        <f t="shared" si="40"/>
        <v>0</v>
      </c>
      <c r="AJ167" s="487">
        <f t="shared" si="40"/>
        <v>0</v>
      </c>
      <c r="AK167" s="487">
        <f t="shared" si="40"/>
        <v>0</v>
      </c>
      <c r="AL167" s="487">
        <f t="shared" si="40"/>
        <v>-1</v>
      </c>
      <c r="AM167" s="487">
        <f t="shared" si="40"/>
        <v>0</v>
      </c>
      <c r="AN167" s="487">
        <f t="shared" si="40"/>
        <v>-1</v>
      </c>
      <c r="AO167" s="487">
        <f t="shared" si="40"/>
        <v>-1</v>
      </c>
      <c r="AP167" s="487">
        <f t="shared" si="40"/>
        <v>0</v>
      </c>
      <c r="AQ167" s="487">
        <f t="shared" si="40"/>
        <v>0</v>
      </c>
      <c r="AR167" s="487">
        <f t="shared" si="40"/>
        <v>0</v>
      </c>
      <c r="AS167" s="487">
        <f t="shared" si="40"/>
        <v>0</v>
      </c>
      <c r="AT167" s="487">
        <f t="shared" si="40"/>
        <v>0</v>
      </c>
      <c r="AU167" s="493">
        <f t="shared" si="40"/>
        <v>0</v>
      </c>
      <c r="AV167" s="488" t="str">
        <f t="shared" si="38"/>
        <v/>
      </c>
      <c r="AW167" s="487">
        <f t="shared" si="38"/>
        <v>0</v>
      </c>
      <c r="AX167" s="487" t="str">
        <f t="shared" si="38"/>
        <v/>
      </c>
      <c r="AY167" s="487" t="str">
        <f t="shared" si="38"/>
        <v/>
      </c>
      <c r="AZ167" s="487" t="str">
        <f t="shared" si="38"/>
        <v/>
      </c>
      <c r="BA167" s="487" t="str">
        <f t="shared" si="38"/>
        <v/>
      </c>
      <c r="BB167" s="487">
        <f t="shared" si="38"/>
        <v>0</v>
      </c>
      <c r="BC167" s="487" t="str">
        <f t="shared" si="38"/>
        <v/>
      </c>
      <c r="BD167" s="487">
        <f t="shared" si="38"/>
        <v>0</v>
      </c>
      <c r="BE167" s="487">
        <f t="shared" si="38"/>
        <v>0</v>
      </c>
      <c r="BF167" s="487" t="str">
        <f t="shared" si="38"/>
        <v/>
      </c>
      <c r="BG167" s="487" t="str">
        <f t="shared" si="38"/>
        <v/>
      </c>
      <c r="BH167" s="487" t="str">
        <f t="shared" si="38"/>
        <v/>
      </c>
      <c r="BI167" s="487" t="str">
        <f t="shared" si="38"/>
        <v/>
      </c>
      <c r="BJ167" s="487" t="str">
        <f t="shared" si="38"/>
        <v/>
      </c>
      <c r="BK167" s="489" t="str">
        <f t="shared" si="36"/>
        <v/>
      </c>
      <c r="BL167" s="495" t="str">
        <f t="shared" si="39"/>
        <v/>
      </c>
      <c r="BM167" s="487">
        <f t="shared" si="39"/>
        <v>0</v>
      </c>
      <c r="BN167" s="487" t="str">
        <f t="shared" si="39"/>
        <v/>
      </c>
      <c r="BO167" s="487" t="str">
        <f t="shared" si="39"/>
        <v/>
      </c>
      <c r="BP167" s="487" t="str">
        <f t="shared" si="39"/>
        <v/>
      </c>
      <c r="BQ167" s="487" t="str">
        <f t="shared" si="39"/>
        <v/>
      </c>
      <c r="BR167" s="487">
        <f t="shared" si="39"/>
        <v>0</v>
      </c>
      <c r="BS167" s="487" t="str">
        <f t="shared" si="39"/>
        <v/>
      </c>
      <c r="BT167" s="487">
        <f t="shared" si="39"/>
        <v>0</v>
      </c>
      <c r="BU167" s="487">
        <f t="shared" si="39"/>
        <v>0</v>
      </c>
      <c r="BV167" s="487" t="str">
        <f t="shared" si="39"/>
        <v/>
      </c>
      <c r="BW167" s="487" t="str">
        <f t="shared" si="39"/>
        <v/>
      </c>
      <c r="BX167" s="487" t="str">
        <f t="shared" si="39"/>
        <v/>
      </c>
      <c r="BY167" s="487" t="str">
        <f t="shared" si="39"/>
        <v/>
      </c>
      <c r="BZ167" s="487" t="str">
        <f t="shared" si="39"/>
        <v/>
      </c>
      <c r="CA167" s="489" t="str">
        <f t="shared" si="37"/>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0"/>
        <v>0</v>
      </c>
      <c r="AG168" s="487">
        <f t="shared" si="40"/>
        <v>-1</v>
      </c>
      <c r="AH168" s="487">
        <f t="shared" si="40"/>
        <v>0</v>
      </c>
      <c r="AI168" s="487">
        <f t="shared" si="40"/>
        <v>0</v>
      </c>
      <c r="AJ168" s="487">
        <f t="shared" si="40"/>
        <v>0</v>
      </c>
      <c r="AK168" s="487">
        <f t="shared" si="40"/>
        <v>0</v>
      </c>
      <c r="AL168" s="487">
        <f t="shared" si="40"/>
        <v>-1</v>
      </c>
      <c r="AM168" s="487">
        <f t="shared" si="40"/>
        <v>0</v>
      </c>
      <c r="AN168" s="487">
        <f t="shared" si="40"/>
        <v>-1</v>
      </c>
      <c r="AO168" s="487">
        <f t="shared" si="40"/>
        <v>-1</v>
      </c>
      <c r="AP168" s="487">
        <f t="shared" si="40"/>
        <v>0</v>
      </c>
      <c r="AQ168" s="487">
        <f t="shared" si="40"/>
        <v>0</v>
      </c>
      <c r="AR168" s="487">
        <f t="shared" si="40"/>
        <v>0</v>
      </c>
      <c r="AS168" s="487">
        <f t="shared" si="40"/>
        <v>0</v>
      </c>
      <c r="AT168" s="487">
        <f t="shared" si="40"/>
        <v>0</v>
      </c>
      <c r="AU168" s="493">
        <f t="shared" si="40"/>
        <v>0</v>
      </c>
      <c r="AV168" s="488" t="str">
        <f t="shared" si="38"/>
        <v/>
      </c>
      <c r="AW168" s="487">
        <f t="shared" si="38"/>
        <v>0</v>
      </c>
      <c r="AX168" s="487" t="str">
        <f t="shared" si="38"/>
        <v/>
      </c>
      <c r="AY168" s="487" t="str">
        <f t="shared" si="38"/>
        <v/>
      </c>
      <c r="AZ168" s="487" t="str">
        <f t="shared" si="38"/>
        <v/>
      </c>
      <c r="BA168" s="487" t="str">
        <f t="shared" si="38"/>
        <v/>
      </c>
      <c r="BB168" s="487">
        <f t="shared" si="38"/>
        <v>0</v>
      </c>
      <c r="BC168" s="487" t="str">
        <f t="shared" si="38"/>
        <v/>
      </c>
      <c r="BD168" s="487">
        <f t="shared" si="38"/>
        <v>0</v>
      </c>
      <c r="BE168" s="487">
        <f t="shared" si="38"/>
        <v>0</v>
      </c>
      <c r="BF168" s="487" t="str">
        <f t="shared" si="38"/>
        <v/>
      </c>
      <c r="BG168" s="487" t="str">
        <f t="shared" si="38"/>
        <v/>
      </c>
      <c r="BH168" s="487" t="str">
        <f t="shared" si="38"/>
        <v/>
      </c>
      <c r="BI168" s="487" t="str">
        <f t="shared" si="38"/>
        <v/>
      </c>
      <c r="BJ168" s="487" t="str">
        <f t="shared" si="38"/>
        <v/>
      </c>
      <c r="BK168" s="489" t="str">
        <f t="shared" si="36"/>
        <v/>
      </c>
      <c r="BL168" s="495" t="str">
        <f t="shared" si="39"/>
        <v/>
      </c>
      <c r="BM168" s="487">
        <f t="shared" si="39"/>
        <v>0</v>
      </c>
      <c r="BN168" s="487" t="str">
        <f t="shared" si="39"/>
        <v/>
      </c>
      <c r="BO168" s="487" t="str">
        <f t="shared" si="39"/>
        <v/>
      </c>
      <c r="BP168" s="487" t="str">
        <f t="shared" si="39"/>
        <v/>
      </c>
      <c r="BQ168" s="487" t="str">
        <f t="shared" si="39"/>
        <v/>
      </c>
      <c r="BR168" s="487">
        <f t="shared" si="39"/>
        <v>0</v>
      </c>
      <c r="BS168" s="487" t="str">
        <f t="shared" si="39"/>
        <v/>
      </c>
      <c r="BT168" s="487">
        <f t="shared" si="39"/>
        <v>0</v>
      </c>
      <c r="BU168" s="487">
        <f t="shared" si="39"/>
        <v>0</v>
      </c>
      <c r="BV168" s="487" t="str">
        <f t="shared" si="39"/>
        <v/>
      </c>
      <c r="BW168" s="487" t="str">
        <f t="shared" si="39"/>
        <v/>
      </c>
      <c r="BX168" s="487" t="str">
        <f t="shared" si="39"/>
        <v/>
      </c>
      <c r="BY168" s="487" t="str">
        <f t="shared" si="39"/>
        <v/>
      </c>
      <c r="BZ168" s="487" t="str">
        <f t="shared" si="39"/>
        <v/>
      </c>
      <c r="CA168" s="489" t="str">
        <f t="shared" si="37"/>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0"/>
        <v>0</v>
      </c>
      <c r="AG169" s="487">
        <f t="shared" si="40"/>
        <v>-1</v>
      </c>
      <c r="AH169" s="487">
        <f t="shared" si="40"/>
        <v>0</v>
      </c>
      <c r="AI169" s="487">
        <f t="shared" si="40"/>
        <v>0</v>
      </c>
      <c r="AJ169" s="487">
        <f t="shared" si="40"/>
        <v>0</v>
      </c>
      <c r="AK169" s="487">
        <f t="shared" si="40"/>
        <v>0</v>
      </c>
      <c r="AL169" s="487">
        <f t="shared" si="40"/>
        <v>-1</v>
      </c>
      <c r="AM169" s="487">
        <f t="shared" si="40"/>
        <v>0</v>
      </c>
      <c r="AN169" s="487">
        <f t="shared" si="40"/>
        <v>-1</v>
      </c>
      <c r="AO169" s="487">
        <f t="shared" si="40"/>
        <v>-1</v>
      </c>
      <c r="AP169" s="487">
        <f t="shared" si="40"/>
        <v>0</v>
      </c>
      <c r="AQ169" s="487">
        <f t="shared" si="40"/>
        <v>0</v>
      </c>
      <c r="AR169" s="487">
        <f t="shared" si="40"/>
        <v>0</v>
      </c>
      <c r="AS169" s="487">
        <f t="shared" si="40"/>
        <v>0</v>
      </c>
      <c r="AT169" s="487">
        <f t="shared" si="40"/>
        <v>0</v>
      </c>
      <c r="AU169" s="493">
        <f t="shared" si="40"/>
        <v>0</v>
      </c>
      <c r="AV169" s="488" t="str">
        <f t="shared" si="38"/>
        <v/>
      </c>
      <c r="AW169" s="487">
        <f t="shared" si="38"/>
        <v>0</v>
      </c>
      <c r="AX169" s="487" t="str">
        <f t="shared" si="38"/>
        <v/>
      </c>
      <c r="AY169" s="487" t="str">
        <f t="shared" si="38"/>
        <v/>
      </c>
      <c r="AZ169" s="487" t="str">
        <f t="shared" si="38"/>
        <v/>
      </c>
      <c r="BA169" s="487" t="str">
        <f t="shared" si="38"/>
        <v/>
      </c>
      <c r="BB169" s="487">
        <f t="shared" si="38"/>
        <v>0</v>
      </c>
      <c r="BC169" s="487" t="str">
        <f t="shared" si="38"/>
        <v/>
      </c>
      <c r="BD169" s="487">
        <f t="shared" si="38"/>
        <v>0</v>
      </c>
      <c r="BE169" s="487">
        <f t="shared" si="38"/>
        <v>0</v>
      </c>
      <c r="BF169" s="487" t="str">
        <f t="shared" si="38"/>
        <v/>
      </c>
      <c r="BG169" s="487" t="str">
        <f t="shared" si="38"/>
        <v/>
      </c>
      <c r="BH169" s="487" t="str">
        <f t="shared" si="38"/>
        <v/>
      </c>
      <c r="BI169" s="487" t="str">
        <f t="shared" si="38"/>
        <v/>
      </c>
      <c r="BJ169" s="487" t="str">
        <f t="shared" si="38"/>
        <v/>
      </c>
      <c r="BK169" s="489" t="str">
        <f t="shared" si="36"/>
        <v/>
      </c>
      <c r="BL169" s="495" t="str">
        <f t="shared" si="39"/>
        <v/>
      </c>
      <c r="BM169" s="487">
        <f t="shared" si="39"/>
        <v>0</v>
      </c>
      <c r="BN169" s="487" t="str">
        <f t="shared" si="39"/>
        <v/>
      </c>
      <c r="BO169" s="487" t="str">
        <f t="shared" si="39"/>
        <v/>
      </c>
      <c r="BP169" s="487" t="str">
        <f t="shared" si="39"/>
        <v/>
      </c>
      <c r="BQ169" s="487" t="str">
        <f t="shared" si="39"/>
        <v/>
      </c>
      <c r="BR169" s="487">
        <f t="shared" si="39"/>
        <v>0</v>
      </c>
      <c r="BS169" s="487" t="str">
        <f t="shared" si="39"/>
        <v/>
      </c>
      <c r="BT169" s="487">
        <f t="shared" si="39"/>
        <v>0</v>
      </c>
      <c r="BU169" s="487">
        <f t="shared" si="39"/>
        <v>0</v>
      </c>
      <c r="BV169" s="487" t="str">
        <f t="shared" si="39"/>
        <v/>
      </c>
      <c r="BW169" s="487" t="str">
        <f t="shared" si="39"/>
        <v/>
      </c>
      <c r="BX169" s="487" t="str">
        <f t="shared" si="39"/>
        <v/>
      </c>
      <c r="BY169" s="487" t="str">
        <f t="shared" si="39"/>
        <v/>
      </c>
      <c r="BZ169" s="487" t="str">
        <f t="shared" si="39"/>
        <v/>
      </c>
      <c r="CA169" s="489" t="str">
        <f t="shared" si="37"/>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0"/>
        <v>0</v>
      </c>
      <c r="AG170" s="487">
        <f t="shared" si="40"/>
        <v>-1</v>
      </c>
      <c r="AH170" s="487">
        <f t="shared" si="40"/>
        <v>0</v>
      </c>
      <c r="AI170" s="487">
        <f t="shared" si="40"/>
        <v>0</v>
      </c>
      <c r="AJ170" s="487">
        <f t="shared" si="40"/>
        <v>0</v>
      </c>
      <c r="AK170" s="487">
        <f t="shared" si="40"/>
        <v>0</v>
      </c>
      <c r="AL170" s="487">
        <f t="shared" si="40"/>
        <v>-1</v>
      </c>
      <c r="AM170" s="487">
        <f t="shared" si="40"/>
        <v>0</v>
      </c>
      <c r="AN170" s="487">
        <f t="shared" si="40"/>
        <v>-1</v>
      </c>
      <c r="AO170" s="487">
        <f t="shared" si="40"/>
        <v>-1</v>
      </c>
      <c r="AP170" s="487">
        <f t="shared" si="40"/>
        <v>0</v>
      </c>
      <c r="AQ170" s="487">
        <f t="shared" si="40"/>
        <v>0</v>
      </c>
      <c r="AR170" s="487">
        <f t="shared" si="40"/>
        <v>0</v>
      </c>
      <c r="AS170" s="487">
        <f t="shared" si="40"/>
        <v>0</v>
      </c>
      <c r="AT170" s="487">
        <f t="shared" si="40"/>
        <v>0</v>
      </c>
      <c r="AU170" s="493">
        <f t="shared" si="40"/>
        <v>0</v>
      </c>
      <c r="AV170" s="488" t="str">
        <f t="shared" si="38"/>
        <v/>
      </c>
      <c r="AW170" s="487">
        <f t="shared" si="38"/>
        <v>0</v>
      </c>
      <c r="AX170" s="487" t="str">
        <f t="shared" si="38"/>
        <v/>
      </c>
      <c r="AY170" s="487" t="str">
        <f t="shared" si="38"/>
        <v/>
      </c>
      <c r="AZ170" s="487" t="str">
        <f t="shared" si="38"/>
        <v/>
      </c>
      <c r="BA170" s="487" t="str">
        <f t="shared" si="38"/>
        <v/>
      </c>
      <c r="BB170" s="487">
        <f t="shared" si="38"/>
        <v>0</v>
      </c>
      <c r="BC170" s="487" t="str">
        <f t="shared" si="38"/>
        <v/>
      </c>
      <c r="BD170" s="487">
        <f t="shared" si="38"/>
        <v>0</v>
      </c>
      <c r="BE170" s="487">
        <f t="shared" si="38"/>
        <v>0</v>
      </c>
      <c r="BF170" s="487" t="str">
        <f t="shared" si="38"/>
        <v/>
      </c>
      <c r="BG170" s="487" t="str">
        <f t="shared" si="38"/>
        <v/>
      </c>
      <c r="BH170" s="487" t="str">
        <f t="shared" si="38"/>
        <v/>
      </c>
      <c r="BI170" s="487" t="str">
        <f t="shared" si="38"/>
        <v/>
      </c>
      <c r="BJ170" s="487" t="str">
        <f t="shared" si="38"/>
        <v/>
      </c>
      <c r="BK170" s="489" t="str">
        <f t="shared" si="36"/>
        <v/>
      </c>
      <c r="BL170" s="495" t="str">
        <f t="shared" si="39"/>
        <v/>
      </c>
      <c r="BM170" s="487">
        <f t="shared" si="39"/>
        <v>0</v>
      </c>
      <c r="BN170" s="487" t="str">
        <f t="shared" si="39"/>
        <v/>
      </c>
      <c r="BO170" s="487" t="str">
        <f t="shared" si="39"/>
        <v/>
      </c>
      <c r="BP170" s="487" t="str">
        <f t="shared" si="39"/>
        <v/>
      </c>
      <c r="BQ170" s="487" t="str">
        <f t="shared" si="39"/>
        <v/>
      </c>
      <c r="BR170" s="487">
        <f t="shared" si="39"/>
        <v>0</v>
      </c>
      <c r="BS170" s="487" t="str">
        <f t="shared" si="39"/>
        <v/>
      </c>
      <c r="BT170" s="487">
        <f t="shared" si="39"/>
        <v>0</v>
      </c>
      <c r="BU170" s="487">
        <f t="shared" si="39"/>
        <v>0</v>
      </c>
      <c r="BV170" s="487" t="str">
        <f t="shared" si="39"/>
        <v/>
      </c>
      <c r="BW170" s="487" t="str">
        <f t="shared" si="39"/>
        <v/>
      </c>
      <c r="BX170" s="487" t="str">
        <f t="shared" si="39"/>
        <v/>
      </c>
      <c r="BY170" s="487" t="str">
        <f t="shared" si="39"/>
        <v/>
      </c>
      <c r="BZ170" s="487" t="str">
        <f t="shared" si="39"/>
        <v/>
      </c>
      <c r="CA170" s="489" t="str">
        <f t="shared" si="37"/>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0"/>
        <v>0</v>
      </c>
      <c r="AG171" s="487">
        <f t="shared" si="40"/>
        <v>-1</v>
      </c>
      <c r="AH171" s="487">
        <f t="shared" si="40"/>
        <v>0</v>
      </c>
      <c r="AI171" s="487">
        <f t="shared" si="40"/>
        <v>0</v>
      </c>
      <c r="AJ171" s="487">
        <f t="shared" si="40"/>
        <v>0</v>
      </c>
      <c r="AK171" s="487">
        <f t="shared" si="40"/>
        <v>0</v>
      </c>
      <c r="AL171" s="487">
        <f t="shared" si="40"/>
        <v>-1</v>
      </c>
      <c r="AM171" s="487">
        <f t="shared" si="40"/>
        <v>0</v>
      </c>
      <c r="AN171" s="487">
        <f t="shared" si="40"/>
        <v>-1</v>
      </c>
      <c r="AO171" s="487">
        <f t="shared" si="40"/>
        <v>-1</v>
      </c>
      <c r="AP171" s="487">
        <f t="shared" si="40"/>
        <v>0</v>
      </c>
      <c r="AQ171" s="487">
        <f t="shared" si="40"/>
        <v>0</v>
      </c>
      <c r="AR171" s="487">
        <f t="shared" si="40"/>
        <v>0</v>
      </c>
      <c r="AS171" s="487">
        <f t="shared" si="40"/>
        <v>0</v>
      </c>
      <c r="AT171" s="487">
        <f t="shared" si="40"/>
        <v>0</v>
      </c>
      <c r="AU171" s="493">
        <f t="shared" si="40"/>
        <v>0</v>
      </c>
      <c r="AV171" s="488" t="str">
        <f t="shared" si="38"/>
        <v/>
      </c>
      <c r="AW171" s="487">
        <f t="shared" si="38"/>
        <v>0</v>
      </c>
      <c r="AX171" s="487" t="str">
        <f t="shared" si="38"/>
        <v/>
      </c>
      <c r="AY171" s="487" t="str">
        <f t="shared" si="38"/>
        <v/>
      </c>
      <c r="AZ171" s="487" t="str">
        <f t="shared" si="38"/>
        <v/>
      </c>
      <c r="BA171" s="487" t="str">
        <f t="shared" si="38"/>
        <v/>
      </c>
      <c r="BB171" s="487">
        <f t="shared" si="38"/>
        <v>0</v>
      </c>
      <c r="BC171" s="487" t="str">
        <f t="shared" si="38"/>
        <v/>
      </c>
      <c r="BD171" s="487">
        <f t="shared" si="38"/>
        <v>0</v>
      </c>
      <c r="BE171" s="487">
        <f t="shared" si="38"/>
        <v>0</v>
      </c>
      <c r="BF171" s="487" t="str">
        <f t="shared" si="38"/>
        <v/>
      </c>
      <c r="BG171" s="487" t="str">
        <f t="shared" si="38"/>
        <v/>
      </c>
      <c r="BH171" s="487" t="str">
        <f t="shared" si="38"/>
        <v/>
      </c>
      <c r="BI171" s="487" t="str">
        <f t="shared" si="38"/>
        <v/>
      </c>
      <c r="BJ171" s="487" t="str">
        <f t="shared" si="38"/>
        <v/>
      </c>
      <c r="BK171" s="489" t="str">
        <f t="shared" si="36"/>
        <v/>
      </c>
      <c r="BL171" s="495" t="str">
        <f t="shared" si="39"/>
        <v/>
      </c>
      <c r="BM171" s="487">
        <f t="shared" si="39"/>
        <v>0</v>
      </c>
      <c r="BN171" s="487" t="str">
        <f t="shared" si="39"/>
        <v/>
      </c>
      <c r="BO171" s="487" t="str">
        <f t="shared" si="39"/>
        <v/>
      </c>
      <c r="BP171" s="487" t="str">
        <f t="shared" si="39"/>
        <v/>
      </c>
      <c r="BQ171" s="487" t="str">
        <f t="shared" si="39"/>
        <v/>
      </c>
      <c r="BR171" s="487">
        <f t="shared" si="39"/>
        <v>0</v>
      </c>
      <c r="BS171" s="487" t="str">
        <f t="shared" si="39"/>
        <v/>
      </c>
      <c r="BT171" s="487">
        <f t="shared" si="39"/>
        <v>0</v>
      </c>
      <c r="BU171" s="487">
        <f t="shared" si="39"/>
        <v>0</v>
      </c>
      <c r="BV171" s="487" t="str">
        <f t="shared" si="39"/>
        <v/>
      </c>
      <c r="BW171" s="487" t="str">
        <f t="shared" si="39"/>
        <v/>
      </c>
      <c r="BX171" s="487" t="str">
        <f t="shared" si="39"/>
        <v/>
      </c>
      <c r="BY171" s="487" t="str">
        <f t="shared" si="39"/>
        <v/>
      </c>
      <c r="BZ171" s="487" t="str">
        <f t="shared" si="39"/>
        <v/>
      </c>
      <c r="CA171" s="489" t="str">
        <f t="shared" si="37"/>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0"/>
        <v>0</v>
      </c>
      <c r="AG172" s="487">
        <f t="shared" si="40"/>
        <v>-1</v>
      </c>
      <c r="AH172" s="487">
        <f t="shared" si="40"/>
        <v>0</v>
      </c>
      <c r="AI172" s="487">
        <f t="shared" si="40"/>
        <v>0</v>
      </c>
      <c r="AJ172" s="487">
        <f t="shared" si="40"/>
        <v>0</v>
      </c>
      <c r="AK172" s="487">
        <f t="shared" si="40"/>
        <v>0</v>
      </c>
      <c r="AL172" s="487">
        <f t="shared" si="40"/>
        <v>-1</v>
      </c>
      <c r="AM172" s="487">
        <f t="shared" si="40"/>
        <v>0</v>
      </c>
      <c r="AN172" s="487">
        <f t="shared" si="40"/>
        <v>-1</v>
      </c>
      <c r="AO172" s="487">
        <f t="shared" si="40"/>
        <v>-1</v>
      </c>
      <c r="AP172" s="487">
        <f t="shared" si="40"/>
        <v>0</v>
      </c>
      <c r="AQ172" s="487">
        <f t="shared" si="40"/>
        <v>0</v>
      </c>
      <c r="AR172" s="487">
        <f t="shared" si="40"/>
        <v>0</v>
      </c>
      <c r="AS172" s="487">
        <f t="shared" si="40"/>
        <v>0</v>
      </c>
      <c r="AT172" s="487">
        <f t="shared" si="40"/>
        <v>0</v>
      </c>
      <c r="AU172" s="493">
        <f t="shared" si="40"/>
        <v>0</v>
      </c>
      <c r="AV172" s="488" t="str">
        <f t="shared" si="38"/>
        <v/>
      </c>
      <c r="AW172" s="487">
        <f t="shared" si="38"/>
        <v>0</v>
      </c>
      <c r="AX172" s="487" t="str">
        <f t="shared" si="38"/>
        <v/>
      </c>
      <c r="AY172" s="487" t="str">
        <f t="shared" si="38"/>
        <v/>
      </c>
      <c r="AZ172" s="487" t="str">
        <f t="shared" si="38"/>
        <v/>
      </c>
      <c r="BA172" s="487" t="str">
        <f t="shared" si="38"/>
        <v/>
      </c>
      <c r="BB172" s="487">
        <f t="shared" si="38"/>
        <v>0</v>
      </c>
      <c r="BC172" s="487" t="str">
        <f t="shared" si="38"/>
        <v/>
      </c>
      <c r="BD172" s="487">
        <f t="shared" si="38"/>
        <v>0</v>
      </c>
      <c r="BE172" s="487">
        <f t="shared" si="38"/>
        <v>0</v>
      </c>
      <c r="BF172" s="487" t="str">
        <f t="shared" si="38"/>
        <v/>
      </c>
      <c r="BG172" s="487" t="str">
        <f t="shared" si="38"/>
        <v/>
      </c>
      <c r="BH172" s="487" t="str">
        <f t="shared" si="38"/>
        <v/>
      </c>
      <c r="BI172" s="487" t="str">
        <f t="shared" si="38"/>
        <v/>
      </c>
      <c r="BJ172" s="487" t="str">
        <f t="shared" si="38"/>
        <v/>
      </c>
      <c r="BK172" s="489" t="str">
        <f t="shared" si="36"/>
        <v/>
      </c>
      <c r="BL172" s="495" t="str">
        <f t="shared" si="39"/>
        <v/>
      </c>
      <c r="BM172" s="487">
        <f t="shared" si="39"/>
        <v>0</v>
      </c>
      <c r="BN172" s="487" t="str">
        <f t="shared" si="39"/>
        <v/>
      </c>
      <c r="BO172" s="487" t="str">
        <f t="shared" si="39"/>
        <v/>
      </c>
      <c r="BP172" s="487" t="str">
        <f t="shared" si="39"/>
        <v/>
      </c>
      <c r="BQ172" s="487" t="str">
        <f t="shared" si="39"/>
        <v/>
      </c>
      <c r="BR172" s="487">
        <f t="shared" si="39"/>
        <v>0</v>
      </c>
      <c r="BS172" s="487" t="str">
        <f t="shared" si="39"/>
        <v/>
      </c>
      <c r="BT172" s="487">
        <f t="shared" si="39"/>
        <v>0</v>
      </c>
      <c r="BU172" s="487">
        <f t="shared" si="39"/>
        <v>0</v>
      </c>
      <c r="BV172" s="487" t="str">
        <f t="shared" si="39"/>
        <v/>
      </c>
      <c r="BW172" s="487" t="str">
        <f t="shared" si="39"/>
        <v/>
      </c>
      <c r="BX172" s="487" t="str">
        <f t="shared" si="39"/>
        <v/>
      </c>
      <c r="BY172" s="487" t="str">
        <f t="shared" si="39"/>
        <v/>
      </c>
      <c r="BZ172" s="487" t="str">
        <f t="shared" si="39"/>
        <v/>
      </c>
      <c r="CA172" s="489" t="str">
        <f t="shared" si="37"/>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0"/>
        <v>0</v>
      </c>
      <c r="AG173" s="487">
        <f t="shared" si="40"/>
        <v>-1</v>
      </c>
      <c r="AH173" s="487">
        <f t="shared" si="40"/>
        <v>0</v>
      </c>
      <c r="AI173" s="487">
        <f t="shared" si="40"/>
        <v>0</v>
      </c>
      <c r="AJ173" s="487">
        <f t="shared" si="40"/>
        <v>0</v>
      </c>
      <c r="AK173" s="487">
        <f t="shared" si="40"/>
        <v>0</v>
      </c>
      <c r="AL173" s="487">
        <f t="shared" si="40"/>
        <v>-1</v>
      </c>
      <c r="AM173" s="487">
        <f t="shared" si="40"/>
        <v>0</v>
      </c>
      <c r="AN173" s="487">
        <f t="shared" si="40"/>
        <v>-1</v>
      </c>
      <c r="AO173" s="487">
        <f t="shared" si="40"/>
        <v>-1</v>
      </c>
      <c r="AP173" s="487">
        <f t="shared" si="40"/>
        <v>0</v>
      </c>
      <c r="AQ173" s="487">
        <f t="shared" si="40"/>
        <v>0</v>
      </c>
      <c r="AR173" s="487">
        <f t="shared" si="40"/>
        <v>0</v>
      </c>
      <c r="AS173" s="487">
        <f t="shared" si="40"/>
        <v>0</v>
      </c>
      <c r="AT173" s="487">
        <f t="shared" si="40"/>
        <v>0</v>
      </c>
      <c r="AU173" s="493">
        <f t="shared" si="40"/>
        <v>0</v>
      </c>
      <c r="AV173" s="488" t="str">
        <f t="shared" si="38"/>
        <v/>
      </c>
      <c r="AW173" s="487">
        <f t="shared" si="38"/>
        <v>0</v>
      </c>
      <c r="AX173" s="487" t="str">
        <f t="shared" si="38"/>
        <v/>
      </c>
      <c r="AY173" s="487" t="str">
        <f t="shared" si="38"/>
        <v/>
      </c>
      <c r="AZ173" s="487" t="str">
        <f t="shared" si="38"/>
        <v/>
      </c>
      <c r="BA173" s="487" t="str">
        <f t="shared" si="38"/>
        <v/>
      </c>
      <c r="BB173" s="487">
        <f t="shared" si="38"/>
        <v>0</v>
      </c>
      <c r="BC173" s="487" t="str">
        <f t="shared" si="38"/>
        <v/>
      </c>
      <c r="BD173" s="487">
        <f t="shared" si="38"/>
        <v>0</v>
      </c>
      <c r="BE173" s="487">
        <f t="shared" si="38"/>
        <v>0</v>
      </c>
      <c r="BF173" s="487" t="str">
        <f t="shared" si="38"/>
        <v/>
      </c>
      <c r="BG173" s="487" t="str">
        <f t="shared" si="38"/>
        <v/>
      </c>
      <c r="BH173" s="487" t="str">
        <f t="shared" si="38"/>
        <v/>
      </c>
      <c r="BI173" s="487" t="str">
        <f t="shared" si="38"/>
        <v/>
      </c>
      <c r="BJ173" s="487" t="str">
        <f t="shared" si="38"/>
        <v/>
      </c>
      <c r="BK173" s="489" t="str">
        <f t="shared" si="36"/>
        <v/>
      </c>
      <c r="BL173" s="495" t="str">
        <f t="shared" si="39"/>
        <v/>
      </c>
      <c r="BM173" s="487">
        <f t="shared" si="39"/>
        <v>0</v>
      </c>
      <c r="BN173" s="487" t="str">
        <f t="shared" si="39"/>
        <v/>
      </c>
      <c r="BO173" s="487" t="str">
        <f t="shared" si="39"/>
        <v/>
      </c>
      <c r="BP173" s="487" t="str">
        <f t="shared" si="39"/>
        <v/>
      </c>
      <c r="BQ173" s="487" t="str">
        <f t="shared" si="39"/>
        <v/>
      </c>
      <c r="BR173" s="487">
        <f t="shared" si="39"/>
        <v>0</v>
      </c>
      <c r="BS173" s="487" t="str">
        <f t="shared" si="39"/>
        <v/>
      </c>
      <c r="BT173" s="487">
        <f t="shared" si="39"/>
        <v>0</v>
      </c>
      <c r="BU173" s="487">
        <f t="shared" si="39"/>
        <v>0</v>
      </c>
      <c r="BV173" s="487" t="str">
        <f t="shared" si="39"/>
        <v/>
      </c>
      <c r="BW173" s="487" t="str">
        <f t="shared" si="39"/>
        <v/>
      </c>
      <c r="BX173" s="487" t="str">
        <f t="shared" si="39"/>
        <v/>
      </c>
      <c r="BY173" s="487" t="str">
        <f t="shared" si="39"/>
        <v/>
      </c>
      <c r="BZ173" s="487" t="str">
        <f t="shared" si="39"/>
        <v/>
      </c>
      <c r="CA173" s="489" t="str">
        <f t="shared" si="37"/>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0"/>
        <v>0</v>
      </c>
      <c r="AG174" s="487">
        <f t="shared" si="40"/>
        <v>-1</v>
      </c>
      <c r="AH174" s="487">
        <f t="shared" si="40"/>
        <v>0</v>
      </c>
      <c r="AI174" s="487">
        <f t="shared" si="40"/>
        <v>0</v>
      </c>
      <c r="AJ174" s="487">
        <f t="shared" si="40"/>
        <v>0</v>
      </c>
      <c r="AK174" s="487">
        <f t="shared" si="40"/>
        <v>0</v>
      </c>
      <c r="AL174" s="487">
        <f t="shared" si="40"/>
        <v>-1</v>
      </c>
      <c r="AM174" s="487">
        <f t="shared" si="40"/>
        <v>0</v>
      </c>
      <c r="AN174" s="487">
        <f t="shared" si="40"/>
        <v>-1</v>
      </c>
      <c r="AO174" s="487">
        <f t="shared" si="40"/>
        <v>-1</v>
      </c>
      <c r="AP174" s="487">
        <f t="shared" si="40"/>
        <v>0</v>
      </c>
      <c r="AQ174" s="487">
        <f t="shared" si="40"/>
        <v>0</v>
      </c>
      <c r="AR174" s="487">
        <f t="shared" si="40"/>
        <v>0</v>
      </c>
      <c r="AS174" s="487">
        <f t="shared" si="40"/>
        <v>0</v>
      </c>
      <c r="AT174" s="487">
        <f t="shared" si="40"/>
        <v>0</v>
      </c>
      <c r="AU174" s="493">
        <f t="shared" ref="AU174" si="41">AU173</f>
        <v>0</v>
      </c>
      <c r="AV174" s="488" t="str">
        <f t="shared" ref="AV174:BJ190" si="42">IF(AF174,IFERROR(LEFT($V174,SEARCH(" (",$V174)-1),$V174),"")</f>
        <v/>
      </c>
      <c r="AW174" s="487">
        <f t="shared" si="42"/>
        <v>0</v>
      </c>
      <c r="AX174" s="487" t="str">
        <f t="shared" si="42"/>
        <v/>
      </c>
      <c r="AY174" s="487" t="str">
        <f t="shared" si="42"/>
        <v/>
      </c>
      <c r="AZ174" s="487" t="str">
        <f t="shared" si="42"/>
        <v/>
      </c>
      <c r="BA174" s="487" t="str">
        <f t="shared" si="42"/>
        <v/>
      </c>
      <c r="BB174" s="487">
        <f t="shared" si="42"/>
        <v>0</v>
      </c>
      <c r="BC174" s="487" t="str">
        <f t="shared" si="42"/>
        <v/>
      </c>
      <c r="BD174" s="487">
        <f t="shared" si="42"/>
        <v>0</v>
      </c>
      <c r="BE174" s="487">
        <f t="shared" si="42"/>
        <v>0</v>
      </c>
      <c r="BF174" s="487" t="str">
        <f t="shared" si="42"/>
        <v/>
      </c>
      <c r="BG174" s="487" t="str">
        <f t="shared" si="42"/>
        <v/>
      </c>
      <c r="BH174" s="487" t="str">
        <f t="shared" si="42"/>
        <v/>
      </c>
      <c r="BI174" s="487" t="str">
        <f t="shared" si="42"/>
        <v/>
      </c>
      <c r="BJ174" s="487" t="str">
        <f t="shared" si="42"/>
        <v/>
      </c>
      <c r="BK174" s="489" t="str">
        <f t="shared" si="36"/>
        <v/>
      </c>
      <c r="BL174" s="495" t="str">
        <f t="shared" ref="BL174:BZ190" si="43">IF(AF174,IFERROR(LEFT($W174,SEARCH(" (",$W174)-1),$W174),"")</f>
        <v/>
      </c>
      <c r="BM174" s="487">
        <f t="shared" si="43"/>
        <v>0</v>
      </c>
      <c r="BN174" s="487" t="str">
        <f t="shared" si="43"/>
        <v/>
      </c>
      <c r="BO174" s="487" t="str">
        <f t="shared" si="43"/>
        <v/>
      </c>
      <c r="BP174" s="487" t="str">
        <f t="shared" si="43"/>
        <v/>
      </c>
      <c r="BQ174" s="487" t="str">
        <f t="shared" si="43"/>
        <v/>
      </c>
      <c r="BR174" s="487">
        <f t="shared" si="43"/>
        <v>0</v>
      </c>
      <c r="BS174" s="487" t="str">
        <f t="shared" si="43"/>
        <v/>
      </c>
      <c r="BT174" s="487">
        <f t="shared" si="43"/>
        <v>0</v>
      </c>
      <c r="BU174" s="487">
        <f t="shared" si="43"/>
        <v>0</v>
      </c>
      <c r="BV174" s="487" t="str">
        <f t="shared" si="43"/>
        <v/>
      </c>
      <c r="BW174" s="487" t="str">
        <f t="shared" si="43"/>
        <v/>
      </c>
      <c r="BX174" s="487" t="str">
        <f t="shared" si="43"/>
        <v/>
      </c>
      <c r="BY174" s="487" t="str">
        <f t="shared" si="43"/>
        <v/>
      </c>
      <c r="BZ174" s="487" t="str">
        <f t="shared" si="43"/>
        <v/>
      </c>
      <c r="CA174" s="489" t="str">
        <f t="shared" si="37"/>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4">AF174</f>
        <v>0</v>
      </c>
      <c r="AG175" s="487">
        <f t="shared" si="44"/>
        <v>-1</v>
      </c>
      <c r="AH175" s="487">
        <f t="shared" si="44"/>
        <v>0</v>
      </c>
      <c r="AI175" s="487">
        <f t="shared" si="44"/>
        <v>0</v>
      </c>
      <c r="AJ175" s="487">
        <f t="shared" si="44"/>
        <v>0</v>
      </c>
      <c r="AK175" s="487">
        <f t="shared" si="44"/>
        <v>0</v>
      </c>
      <c r="AL175" s="487">
        <f t="shared" si="44"/>
        <v>-1</v>
      </c>
      <c r="AM175" s="487">
        <f t="shared" si="44"/>
        <v>0</v>
      </c>
      <c r="AN175" s="487">
        <f t="shared" si="44"/>
        <v>-1</v>
      </c>
      <c r="AO175" s="487">
        <f t="shared" si="44"/>
        <v>-1</v>
      </c>
      <c r="AP175" s="487">
        <f t="shared" si="44"/>
        <v>0</v>
      </c>
      <c r="AQ175" s="487">
        <f t="shared" si="44"/>
        <v>0</v>
      </c>
      <c r="AR175" s="487">
        <f t="shared" si="44"/>
        <v>0</v>
      </c>
      <c r="AS175" s="487">
        <f t="shared" si="44"/>
        <v>0</v>
      </c>
      <c r="AT175" s="487">
        <f t="shared" si="44"/>
        <v>0</v>
      </c>
      <c r="AU175" s="493">
        <f t="shared" si="44"/>
        <v>0</v>
      </c>
      <c r="AV175" s="488" t="str">
        <f t="shared" si="42"/>
        <v/>
      </c>
      <c r="AW175" s="487">
        <f t="shared" si="42"/>
        <v>0</v>
      </c>
      <c r="AX175" s="487" t="str">
        <f t="shared" si="42"/>
        <v/>
      </c>
      <c r="AY175" s="487" t="str">
        <f t="shared" si="42"/>
        <v/>
      </c>
      <c r="AZ175" s="487" t="str">
        <f t="shared" si="42"/>
        <v/>
      </c>
      <c r="BA175" s="487" t="str">
        <f t="shared" si="42"/>
        <v/>
      </c>
      <c r="BB175" s="487">
        <f t="shared" si="42"/>
        <v>0</v>
      </c>
      <c r="BC175" s="487" t="str">
        <f t="shared" si="42"/>
        <v/>
      </c>
      <c r="BD175" s="487">
        <f t="shared" si="42"/>
        <v>0</v>
      </c>
      <c r="BE175" s="487">
        <f t="shared" si="42"/>
        <v>0</v>
      </c>
      <c r="BF175" s="487" t="str">
        <f t="shared" si="42"/>
        <v/>
      </c>
      <c r="BG175" s="487" t="str">
        <f t="shared" si="42"/>
        <v/>
      </c>
      <c r="BH175" s="487" t="str">
        <f t="shared" si="42"/>
        <v/>
      </c>
      <c r="BI175" s="487" t="str">
        <f t="shared" si="42"/>
        <v/>
      </c>
      <c r="BJ175" s="487" t="str">
        <f t="shared" si="42"/>
        <v/>
      </c>
      <c r="BK175" s="489" t="str">
        <f t="shared" si="36"/>
        <v/>
      </c>
      <c r="BL175" s="495" t="str">
        <f t="shared" si="43"/>
        <v/>
      </c>
      <c r="BM175" s="487">
        <f t="shared" si="43"/>
        <v>0</v>
      </c>
      <c r="BN175" s="487" t="str">
        <f t="shared" si="43"/>
        <v/>
      </c>
      <c r="BO175" s="487" t="str">
        <f t="shared" si="43"/>
        <v/>
      </c>
      <c r="BP175" s="487" t="str">
        <f t="shared" si="43"/>
        <v/>
      </c>
      <c r="BQ175" s="487" t="str">
        <f t="shared" si="43"/>
        <v/>
      </c>
      <c r="BR175" s="487">
        <f t="shared" si="43"/>
        <v>0</v>
      </c>
      <c r="BS175" s="487" t="str">
        <f t="shared" si="43"/>
        <v/>
      </c>
      <c r="BT175" s="487">
        <f t="shared" si="43"/>
        <v>0</v>
      </c>
      <c r="BU175" s="487">
        <f t="shared" si="43"/>
        <v>0</v>
      </c>
      <c r="BV175" s="487" t="str">
        <f t="shared" si="43"/>
        <v/>
      </c>
      <c r="BW175" s="487" t="str">
        <f t="shared" si="43"/>
        <v/>
      </c>
      <c r="BX175" s="487" t="str">
        <f t="shared" si="43"/>
        <v/>
      </c>
      <c r="BY175" s="487" t="str">
        <f t="shared" si="43"/>
        <v/>
      </c>
      <c r="BZ175" s="487" t="str">
        <f t="shared" si="43"/>
        <v/>
      </c>
      <c r="CA175" s="489" t="str">
        <f t="shared" si="37"/>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4"/>
        <v>0</v>
      </c>
      <c r="AG176" s="487">
        <f t="shared" si="44"/>
        <v>-1</v>
      </c>
      <c r="AH176" s="487">
        <f t="shared" si="44"/>
        <v>0</v>
      </c>
      <c r="AI176" s="487">
        <f t="shared" si="44"/>
        <v>0</v>
      </c>
      <c r="AJ176" s="487">
        <f t="shared" si="44"/>
        <v>0</v>
      </c>
      <c r="AK176" s="487">
        <f t="shared" si="44"/>
        <v>0</v>
      </c>
      <c r="AL176" s="487">
        <f t="shared" si="44"/>
        <v>-1</v>
      </c>
      <c r="AM176" s="487">
        <f t="shared" si="44"/>
        <v>0</v>
      </c>
      <c r="AN176" s="487">
        <f t="shared" si="44"/>
        <v>-1</v>
      </c>
      <c r="AO176" s="487">
        <f t="shared" si="44"/>
        <v>-1</v>
      </c>
      <c r="AP176" s="487">
        <f t="shared" si="44"/>
        <v>0</v>
      </c>
      <c r="AQ176" s="487">
        <f t="shared" si="44"/>
        <v>0</v>
      </c>
      <c r="AR176" s="487">
        <f t="shared" si="44"/>
        <v>0</v>
      </c>
      <c r="AS176" s="487">
        <f t="shared" si="44"/>
        <v>0</v>
      </c>
      <c r="AT176" s="487">
        <f t="shared" si="44"/>
        <v>0</v>
      </c>
      <c r="AU176" s="493">
        <f t="shared" si="44"/>
        <v>0</v>
      </c>
      <c r="AV176" s="488" t="str">
        <f t="shared" si="42"/>
        <v/>
      </c>
      <c r="AW176" s="487">
        <f t="shared" si="42"/>
        <v>0</v>
      </c>
      <c r="AX176" s="487" t="str">
        <f t="shared" si="42"/>
        <v/>
      </c>
      <c r="AY176" s="487" t="str">
        <f t="shared" si="42"/>
        <v/>
      </c>
      <c r="AZ176" s="487" t="str">
        <f t="shared" si="42"/>
        <v/>
      </c>
      <c r="BA176" s="487" t="str">
        <f t="shared" si="42"/>
        <v/>
      </c>
      <c r="BB176" s="487">
        <f t="shared" si="42"/>
        <v>0</v>
      </c>
      <c r="BC176" s="487" t="str">
        <f t="shared" si="42"/>
        <v/>
      </c>
      <c r="BD176" s="487">
        <f t="shared" si="42"/>
        <v>0</v>
      </c>
      <c r="BE176" s="487">
        <f t="shared" si="42"/>
        <v>0</v>
      </c>
      <c r="BF176" s="487" t="str">
        <f t="shared" si="42"/>
        <v/>
      </c>
      <c r="BG176" s="487" t="str">
        <f t="shared" si="42"/>
        <v/>
      </c>
      <c r="BH176" s="487" t="str">
        <f t="shared" si="42"/>
        <v/>
      </c>
      <c r="BI176" s="487" t="str">
        <f t="shared" si="42"/>
        <v/>
      </c>
      <c r="BJ176" s="487" t="str">
        <f t="shared" si="42"/>
        <v/>
      </c>
      <c r="BK176" s="489" t="str">
        <f t="shared" si="36"/>
        <v/>
      </c>
      <c r="BL176" s="495" t="str">
        <f t="shared" si="43"/>
        <v/>
      </c>
      <c r="BM176" s="487">
        <f t="shared" si="43"/>
        <v>0</v>
      </c>
      <c r="BN176" s="487" t="str">
        <f t="shared" si="43"/>
        <v/>
      </c>
      <c r="BO176" s="487" t="str">
        <f t="shared" si="43"/>
        <v/>
      </c>
      <c r="BP176" s="487" t="str">
        <f t="shared" si="43"/>
        <v/>
      </c>
      <c r="BQ176" s="487" t="str">
        <f t="shared" si="43"/>
        <v/>
      </c>
      <c r="BR176" s="487">
        <f t="shared" si="43"/>
        <v>0</v>
      </c>
      <c r="BS176" s="487" t="str">
        <f t="shared" si="43"/>
        <v/>
      </c>
      <c r="BT176" s="487">
        <f t="shared" si="43"/>
        <v>0</v>
      </c>
      <c r="BU176" s="487">
        <f t="shared" si="43"/>
        <v>0</v>
      </c>
      <c r="BV176" s="487" t="str">
        <f t="shared" si="43"/>
        <v/>
      </c>
      <c r="BW176" s="487" t="str">
        <f t="shared" si="43"/>
        <v/>
      </c>
      <c r="BX176" s="487" t="str">
        <f t="shared" si="43"/>
        <v/>
      </c>
      <c r="BY176" s="487" t="str">
        <f t="shared" si="43"/>
        <v/>
      </c>
      <c r="BZ176" s="487" t="str">
        <f t="shared" si="43"/>
        <v/>
      </c>
      <c r="CA176" s="489" t="str">
        <f t="shared" si="37"/>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4"/>
        <v>0</v>
      </c>
      <c r="AG177" s="487">
        <f t="shared" si="44"/>
        <v>-1</v>
      </c>
      <c r="AH177" s="487">
        <f t="shared" si="44"/>
        <v>0</v>
      </c>
      <c r="AI177" s="487">
        <f t="shared" si="44"/>
        <v>0</v>
      </c>
      <c r="AJ177" s="487">
        <f t="shared" si="44"/>
        <v>0</v>
      </c>
      <c r="AK177" s="487">
        <f t="shared" si="44"/>
        <v>0</v>
      </c>
      <c r="AL177" s="487">
        <f t="shared" si="44"/>
        <v>-1</v>
      </c>
      <c r="AM177" s="487">
        <f t="shared" si="44"/>
        <v>0</v>
      </c>
      <c r="AN177" s="487">
        <f t="shared" si="44"/>
        <v>-1</v>
      </c>
      <c r="AO177" s="487">
        <f t="shared" si="44"/>
        <v>-1</v>
      </c>
      <c r="AP177" s="487">
        <f t="shared" si="44"/>
        <v>0</v>
      </c>
      <c r="AQ177" s="487">
        <f t="shared" si="44"/>
        <v>0</v>
      </c>
      <c r="AR177" s="487">
        <f t="shared" si="44"/>
        <v>0</v>
      </c>
      <c r="AS177" s="487">
        <f t="shared" si="44"/>
        <v>0</v>
      </c>
      <c r="AT177" s="487">
        <f t="shared" si="44"/>
        <v>0</v>
      </c>
      <c r="AU177" s="493">
        <f t="shared" si="44"/>
        <v>0</v>
      </c>
      <c r="AV177" s="488" t="str">
        <f t="shared" si="42"/>
        <v/>
      </c>
      <c r="AW177" s="487">
        <f t="shared" si="42"/>
        <v>0</v>
      </c>
      <c r="AX177" s="487" t="str">
        <f t="shared" si="42"/>
        <v/>
      </c>
      <c r="AY177" s="487" t="str">
        <f t="shared" si="42"/>
        <v/>
      </c>
      <c r="AZ177" s="487" t="str">
        <f t="shared" si="42"/>
        <v/>
      </c>
      <c r="BA177" s="487" t="str">
        <f t="shared" si="42"/>
        <v/>
      </c>
      <c r="BB177" s="487">
        <f t="shared" si="42"/>
        <v>0</v>
      </c>
      <c r="BC177" s="487" t="str">
        <f t="shared" si="42"/>
        <v/>
      </c>
      <c r="BD177" s="487">
        <f t="shared" si="42"/>
        <v>0</v>
      </c>
      <c r="BE177" s="487">
        <f t="shared" si="42"/>
        <v>0</v>
      </c>
      <c r="BF177" s="487" t="str">
        <f t="shared" si="42"/>
        <v/>
      </c>
      <c r="BG177" s="487" t="str">
        <f t="shared" si="42"/>
        <v/>
      </c>
      <c r="BH177" s="487" t="str">
        <f t="shared" si="42"/>
        <v/>
      </c>
      <c r="BI177" s="487" t="str">
        <f t="shared" si="42"/>
        <v/>
      </c>
      <c r="BJ177" s="487" t="str">
        <f t="shared" si="42"/>
        <v/>
      </c>
      <c r="BK177" s="489" t="str">
        <f t="shared" si="36"/>
        <v/>
      </c>
      <c r="BL177" s="495" t="str">
        <f t="shared" si="43"/>
        <v/>
      </c>
      <c r="BM177" s="487">
        <f t="shared" si="43"/>
        <v>0</v>
      </c>
      <c r="BN177" s="487" t="str">
        <f t="shared" si="43"/>
        <v/>
      </c>
      <c r="BO177" s="487" t="str">
        <f t="shared" si="43"/>
        <v/>
      </c>
      <c r="BP177" s="487" t="str">
        <f t="shared" si="43"/>
        <v/>
      </c>
      <c r="BQ177" s="487" t="str">
        <f t="shared" si="43"/>
        <v/>
      </c>
      <c r="BR177" s="487">
        <f t="shared" si="43"/>
        <v>0</v>
      </c>
      <c r="BS177" s="487" t="str">
        <f t="shared" si="43"/>
        <v/>
      </c>
      <c r="BT177" s="487">
        <f t="shared" si="43"/>
        <v>0</v>
      </c>
      <c r="BU177" s="487">
        <f t="shared" si="43"/>
        <v>0</v>
      </c>
      <c r="BV177" s="487" t="str">
        <f t="shared" si="43"/>
        <v/>
      </c>
      <c r="BW177" s="487" t="str">
        <f t="shared" si="43"/>
        <v/>
      </c>
      <c r="BX177" s="487" t="str">
        <f t="shared" si="43"/>
        <v/>
      </c>
      <c r="BY177" s="487" t="str">
        <f t="shared" si="43"/>
        <v/>
      </c>
      <c r="BZ177" s="487" t="str">
        <f t="shared" si="43"/>
        <v/>
      </c>
      <c r="CA177" s="489" t="str">
        <f t="shared" si="37"/>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4"/>
        <v>0</v>
      </c>
      <c r="AG178" s="487">
        <f t="shared" si="44"/>
        <v>-1</v>
      </c>
      <c r="AH178" s="487">
        <f t="shared" si="44"/>
        <v>0</v>
      </c>
      <c r="AI178" s="487">
        <f t="shared" si="44"/>
        <v>0</v>
      </c>
      <c r="AJ178" s="487">
        <f t="shared" si="44"/>
        <v>0</v>
      </c>
      <c r="AK178" s="487">
        <f t="shared" si="44"/>
        <v>0</v>
      </c>
      <c r="AL178" s="487">
        <f t="shared" si="44"/>
        <v>-1</v>
      </c>
      <c r="AM178" s="487">
        <f t="shared" si="44"/>
        <v>0</v>
      </c>
      <c r="AN178" s="487">
        <f t="shared" si="44"/>
        <v>-1</v>
      </c>
      <c r="AO178" s="487">
        <f t="shared" si="44"/>
        <v>-1</v>
      </c>
      <c r="AP178" s="487">
        <f t="shared" si="44"/>
        <v>0</v>
      </c>
      <c r="AQ178" s="487">
        <f t="shared" si="44"/>
        <v>0</v>
      </c>
      <c r="AR178" s="487">
        <f t="shared" si="44"/>
        <v>0</v>
      </c>
      <c r="AS178" s="487">
        <f t="shared" si="44"/>
        <v>0</v>
      </c>
      <c r="AT178" s="487">
        <f t="shared" si="44"/>
        <v>0</v>
      </c>
      <c r="AU178" s="493">
        <f t="shared" si="44"/>
        <v>0</v>
      </c>
      <c r="AV178" s="488" t="str">
        <f t="shared" si="42"/>
        <v/>
      </c>
      <c r="AW178" s="487">
        <f t="shared" si="42"/>
        <v>0</v>
      </c>
      <c r="AX178" s="487" t="str">
        <f t="shared" si="42"/>
        <v/>
      </c>
      <c r="AY178" s="487" t="str">
        <f t="shared" si="42"/>
        <v/>
      </c>
      <c r="AZ178" s="487" t="str">
        <f t="shared" si="42"/>
        <v/>
      </c>
      <c r="BA178" s="487" t="str">
        <f t="shared" si="42"/>
        <v/>
      </c>
      <c r="BB178" s="487">
        <f t="shared" si="42"/>
        <v>0</v>
      </c>
      <c r="BC178" s="487" t="str">
        <f t="shared" si="42"/>
        <v/>
      </c>
      <c r="BD178" s="487">
        <f t="shared" si="42"/>
        <v>0</v>
      </c>
      <c r="BE178" s="487">
        <f t="shared" si="42"/>
        <v>0</v>
      </c>
      <c r="BF178" s="487" t="str">
        <f t="shared" si="42"/>
        <v/>
      </c>
      <c r="BG178" s="487" t="str">
        <f t="shared" si="42"/>
        <v/>
      </c>
      <c r="BH178" s="487" t="str">
        <f t="shared" si="42"/>
        <v/>
      </c>
      <c r="BI178" s="487" t="str">
        <f t="shared" si="42"/>
        <v/>
      </c>
      <c r="BJ178" s="487" t="str">
        <f t="shared" si="42"/>
        <v/>
      </c>
      <c r="BK178" s="489" t="str">
        <f t="shared" si="36"/>
        <v/>
      </c>
      <c r="BL178" s="495" t="str">
        <f t="shared" si="43"/>
        <v/>
      </c>
      <c r="BM178" s="487">
        <f t="shared" si="43"/>
        <v>0</v>
      </c>
      <c r="BN178" s="487" t="str">
        <f t="shared" si="43"/>
        <v/>
      </c>
      <c r="BO178" s="487" t="str">
        <f t="shared" si="43"/>
        <v/>
      </c>
      <c r="BP178" s="487" t="str">
        <f t="shared" si="43"/>
        <v/>
      </c>
      <c r="BQ178" s="487" t="str">
        <f t="shared" si="43"/>
        <v/>
      </c>
      <c r="BR178" s="487">
        <f t="shared" si="43"/>
        <v>0</v>
      </c>
      <c r="BS178" s="487" t="str">
        <f t="shared" si="43"/>
        <v/>
      </c>
      <c r="BT178" s="487">
        <f t="shared" si="43"/>
        <v>0</v>
      </c>
      <c r="BU178" s="487">
        <f t="shared" si="43"/>
        <v>0</v>
      </c>
      <c r="BV178" s="487" t="str">
        <f t="shared" si="43"/>
        <v/>
      </c>
      <c r="BW178" s="487" t="str">
        <f t="shared" si="43"/>
        <v/>
      </c>
      <c r="BX178" s="487" t="str">
        <f t="shared" si="43"/>
        <v/>
      </c>
      <c r="BY178" s="487" t="str">
        <f t="shared" si="43"/>
        <v/>
      </c>
      <c r="BZ178" s="487" t="str">
        <f t="shared" si="43"/>
        <v/>
      </c>
      <c r="CA178" s="489" t="str">
        <f t="shared" si="37"/>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4"/>
        <v>0</v>
      </c>
      <c r="AG179" s="487">
        <f t="shared" si="44"/>
        <v>-1</v>
      </c>
      <c r="AH179" s="487">
        <f t="shared" si="44"/>
        <v>0</v>
      </c>
      <c r="AI179" s="487">
        <f t="shared" si="44"/>
        <v>0</v>
      </c>
      <c r="AJ179" s="487">
        <f t="shared" si="44"/>
        <v>0</v>
      </c>
      <c r="AK179" s="487">
        <f t="shared" si="44"/>
        <v>0</v>
      </c>
      <c r="AL179" s="487">
        <f t="shared" si="44"/>
        <v>-1</v>
      </c>
      <c r="AM179" s="487">
        <f t="shared" si="44"/>
        <v>0</v>
      </c>
      <c r="AN179" s="487">
        <f t="shared" si="44"/>
        <v>-1</v>
      </c>
      <c r="AO179" s="487">
        <f t="shared" si="44"/>
        <v>-1</v>
      </c>
      <c r="AP179" s="487">
        <f t="shared" si="44"/>
        <v>0</v>
      </c>
      <c r="AQ179" s="487">
        <f t="shared" si="44"/>
        <v>0</v>
      </c>
      <c r="AR179" s="487">
        <f t="shared" si="44"/>
        <v>0</v>
      </c>
      <c r="AS179" s="487">
        <f t="shared" si="44"/>
        <v>0</v>
      </c>
      <c r="AT179" s="487">
        <f t="shared" si="44"/>
        <v>0</v>
      </c>
      <c r="AU179" s="493">
        <f t="shared" si="44"/>
        <v>0</v>
      </c>
      <c r="AV179" s="488" t="str">
        <f t="shared" si="42"/>
        <v/>
      </c>
      <c r="AW179" s="487">
        <f t="shared" si="42"/>
        <v>0</v>
      </c>
      <c r="AX179" s="487" t="str">
        <f t="shared" si="42"/>
        <v/>
      </c>
      <c r="AY179" s="487" t="str">
        <f t="shared" si="42"/>
        <v/>
      </c>
      <c r="AZ179" s="487" t="str">
        <f t="shared" si="42"/>
        <v/>
      </c>
      <c r="BA179" s="487" t="str">
        <f t="shared" si="42"/>
        <v/>
      </c>
      <c r="BB179" s="487">
        <f t="shared" si="42"/>
        <v>0</v>
      </c>
      <c r="BC179" s="487" t="str">
        <f t="shared" si="42"/>
        <v/>
      </c>
      <c r="BD179" s="487">
        <f t="shared" si="42"/>
        <v>0</v>
      </c>
      <c r="BE179" s="487">
        <f t="shared" si="42"/>
        <v>0</v>
      </c>
      <c r="BF179" s="487" t="str">
        <f t="shared" si="42"/>
        <v/>
      </c>
      <c r="BG179" s="487" t="str">
        <f t="shared" si="42"/>
        <v/>
      </c>
      <c r="BH179" s="487" t="str">
        <f t="shared" si="42"/>
        <v/>
      </c>
      <c r="BI179" s="487" t="str">
        <f t="shared" si="42"/>
        <v/>
      </c>
      <c r="BJ179" s="487" t="str">
        <f t="shared" si="42"/>
        <v/>
      </c>
      <c r="BK179" s="489" t="str">
        <f t="shared" si="36"/>
        <v/>
      </c>
      <c r="BL179" s="495" t="str">
        <f t="shared" si="43"/>
        <v/>
      </c>
      <c r="BM179" s="487">
        <f t="shared" si="43"/>
        <v>0</v>
      </c>
      <c r="BN179" s="487" t="str">
        <f t="shared" si="43"/>
        <v/>
      </c>
      <c r="BO179" s="487" t="str">
        <f t="shared" si="43"/>
        <v/>
      </c>
      <c r="BP179" s="487" t="str">
        <f t="shared" si="43"/>
        <v/>
      </c>
      <c r="BQ179" s="487" t="str">
        <f t="shared" si="43"/>
        <v/>
      </c>
      <c r="BR179" s="487">
        <f t="shared" si="43"/>
        <v>0</v>
      </c>
      <c r="BS179" s="487" t="str">
        <f t="shared" si="43"/>
        <v/>
      </c>
      <c r="BT179" s="487">
        <f t="shared" si="43"/>
        <v>0</v>
      </c>
      <c r="BU179" s="487">
        <f t="shared" si="43"/>
        <v>0</v>
      </c>
      <c r="BV179" s="487" t="str">
        <f t="shared" si="43"/>
        <v/>
      </c>
      <c r="BW179" s="487" t="str">
        <f t="shared" si="43"/>
        <v/>
      </c>
      <c r="BX179" s="487" t="str">
        <f t="shared" si="43"/>
        <v/>
      </c>
      <c r="BY179" s="487" t="str">
        <f t="shared" si="43"/>
        <v/>
      </c>
      <c r="BZ179" s="487" t="str">
        <f t="shared" si="43"/>
        <v/>
      </c>
      <c r="CA179" s="489" t="str">
        <f t="shared" si="37"/>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4"/>
        <v>0</v>
      </c>
      <c r="AG180" s="487">
        <f t="shared" si="44"/>
        <v>-1</v>
      </c>
      <c r="AH180" s="487">
        <f t="shared" si="44"/>
        <v>0</v>
      </c>
      <c r="AI180" s="487">
        <f t="shared" si="44"/>
        <v>0</v>
      </c>
      <c r="AJ180" s="487">
        <f t="shared" si="44"/>
        <v>0</v>
      </c>
      <c r="AK180" s="487">
        <f t="shared" si="44"/>
        <v>0</v>
      </c>
      <c r="AL180" s="487">
        <f t="shared" si="44"/>
        <v>-1</v>
      </c>
      <c r="AM180" s="487">
        <f t="shared" si="44"/>
        <v>0</v>
      </c>
      <c r="AN180" s="487">
        <f t="shared" si="44"/>
        <v>-1</v>
      </c>
      <c r="AO180" s="487">
        <f t="shared" si="44"/>
        <v>-1</v>
      </c>
      <c r="AP180" s="487">
        <f t="shared" si="44"/>
        <v>0</v>
      </c>
      <c r="AQ180" s="487">
        <f t="shared" si="44"/>
        <v>0</v>
      </c>
      <c r="AR180" s="487">
        <f t="shared" si="44"/>
        <v>0</v>
      </c>
      <c r="AS180" s="487">
        <f t="shared" si="44"/>
        <v>0</v>
      </c>
      <c r="AT180" s="487">
        <f t="shared" si="44"/>
        <v>0</v>
      </c>
      <c r="AU180" s="493">
        <f t="shared" si="44"/>
        <v>0</v>
      </c>
      <c r="AV180" s="488" t="str">
        <f t="shared" si="42"/>
        <v/>
      </c>
      <c r="AW180" s="487">
        <f t="shared" si="42"/>
        <v>0</v>
      </c>
      <c r="AX180" s="487" t="str">
        <f t="shared" si="42"/>
        <v/>
      </c>
      <c r="AY180" s="487" t="str">
        <f t="shared" si="42"/>
        <v/>
      </c>
      <c r="AZ180" s="487" t="str">
        <f t="shared" si="42"/>
        <v/>
      </c>
      <c r="BA180" s="487" t="str">
        <f t="shared" si="42"/>
        <v/>
      </c>
      <c r="BB180" s="487">
        <f t="shared" si="42"/>
        <v>0</v>
      </c>
      <c r="BC180" s="487" t="str">
        <f t="shared" si="42"/>
        <v/>
      </c>
      <c r="BD180" s="487">
        <f t="shared" si="42"/>
        <v>0</v>
      </c>
      <c r="BE180" s="487">
        <f t="shared" si="42"/>
        <v>0</v>
      </c>
      <c r="BF180" s="487" t="str">
        <f t="shared" si="42"/>
        <v/>
      </c>
      <c r="BG180" s="487" t="str">
        <f t="shared" si="42"/>
        <v/>
      </c>
      <c r="BH180" s="487" t="str">
        <f t="shared" si="42"/>
        <v/>
      </c>
      <c r="BI180" s="487" t="str">
        <f t="shared" si="42"/>
        <v/>
      </c>
      <c r="BJ180" s="487" t="str">
        <f t="shared" si="42"/>
        <v/>
      </c>
      <c r="BK180" s="489" t="str">
        <f t="shared" si="36"/>
        <v/>
      </c>
      <c r="BL180" s="495" t="str">
        <f t="shared" si="43"/>
        <v/>
      </c>
      <c r="BM180" s="487">
        <f t="shared" si="43"/>
        <v>0</v>
      </c>
      <c r="BN180" s="487" t="str">
        <f t="shared" si="43"/>
        <v/>
      </c>
      <c r="BO180" s="487" t="str">
        <f t="shared" si="43"/>
        <v/>
      </c>
      <c r="BP180" s="487" t="str">
        <f t="shared" si="43"/>
        <v/>
      </c>
      <c r="BQ180" s="487" t="str">
        <f t="shared" si="43"/>
        <v/>
      </c>
      <c r="BR180" s="487">
        <f t="shared" si="43"/>
        <v>0</v>
      </c>
      <c r="BS180" s="487" t="str">
        <f t="shared" si="43"/>
        <v/>
      </c>
      <c r="BT180" s="487">
        <f t="shared" si="43"/>
        <v>0</v>
      </c>
      <c r="BU180" s="487">
        <f t="shared" si="43"/>
        <v>0</v>
      </c>
      <c r="BV180" s="487" t="str">
        <f t="shared" si="43"/>
        <v/>
      </c>
      <c r="BW180" s="487" t="str">
        <f t="shared" si="43"/>
        <v/>
      </c>
      <c r="BX180" s="487" t="str">
        <f t="shared" si="43"/>
        <v/>
      </c>
      <c r="BY180" s="487" t="str">
        <f t="shared" si="43"/>
        <v/>
      </c>
      <c r="BZ180" s="487" t="str">
        <f t="shared" si="43"/>
        <v/>
      </c>
      <c r="CA180" s="489" t="str">
        <f t="shared" si="37"/>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4"/>
        <v>0</v>
      </c>
      <c r="AG181" s="487">
        <f t="shared" si="44"/>
        <v>-1</v>
      </c>
      <c r="AH181" s="487">
        <f t="shared" si="44"/>
        <v>0</v>
      </c>
      <c r="AI181" s="487">
        <f t="shared" si="44"/>
        <v>0</v>
      </c>
      <c r="AJ181" s="487">
        <f t="shared" si="44"/>
        <v>0</v>
      </c>
      <c r="AK181" s="487">
        <f t="shared" si="44"/>
        <v>0</v>
      </c>
      <c r="AL181" s="487">
        <f t="shared" si="44"/>
        <v>-1</v>
      </c>
      <c r="AM181" s="487">
        <f t="shared" si="44"/>
        <v>0</v>
      </c>
      <c r="AN181" s="487">
        <f t="shared" si="44"/>
        <v>-1</v>
      </c>
      <c r="AO181" s="487">
        <f t="shared" si="44"/>
        <v>-1</v>
      </c>
      <c r="AP181" s="487">
        <f t="shared" si="44"/>
        <v>0</v>
      </c>
      <c r="AQ181" s="487">
        <f t="shared" si="44"/>
        <v>0</v>
      </c>
      <c r="AR181" s="487">
        <f t="shared" si="44"/>
        <v>0</v>
      </c>
      <c r="AS181" s="487">
        <f t="shared" si="44"/>
        <v>0</v>
      </c>
      <c r="AT181" s="487">
        <f t="shared" si="44"/>
        <v>0</v>
      </c>
      <c r="AU181" s="493">
        <f t="shared" si="44"/>
        <v>0</v>
      </c>
      <c r="AV181" s="488" t="str">
        <f t="shared" si="42"/>
        <v/>
      </c>
      <c r="AW181" s="487">
        <f t="shared" si="42"/>
        <v>0</v>
      </c>
      <c r="AX181" s="487" t="str">
        <f t="shared" si="42"/>
        <v/>
      </c>
      <c r="AY181" s="487" t="str">
        <f t="shared" si="42"/>
        <v/>
      </c>
      <c r="AZ181" s="487" t="str">
        <f t="shared" si="42"/>
        <v/>
      </c>
      <c r="BA181" s="487" t="str">
        <f t="shared" si="42"/>
        <v/>
      </c>
      <c r="BB181" s="487">
        <f t="shared" si="42"/>
        <v>0</v>
      </c>
      <c r="BC181" s="487" t="str">
        <f t="shared" si="42"/>
        <v/>
      </c>
      <c r="BD181" s="487">
        <f t="shared" si="42"/>
        <v>0</v>
      </c>
      <c r="BE181" s="487">
        <f t="shared" si="42"/>
        <v>0</v>
      </c>
      <c r="BF181" s="487" t="str">
        <f t="shared" si="42"/>
        <v/>
      </c>
      <c r="BG181" s="487" t="str">
        <f t="shared" si="42"/>
        <v/>
      </c>
      <c r="BH181" s="487" t="str">
        <f t="shared" si="42"/>
        <v/>
      </c>
      <c r="BI181" s="487" t="str">
        <f t="shared" si="42"/>
        <v/>
      </c>
      <c r="BJ181" s="487" t="str">
        <f t="shared" si="42"/>
        <v/>
      </c>
      <c r="BK181" s="489" t="str">
        <f t="shared" si="36"/>
        <v/>
      </c>
      <c r="BL181" s="495" t="str">
        <f t="shared" si="43"/>
        <v/>
      </c>
      <c r="BM181" s="487">
        <f t="shared" si="43"/>
        <v>0</v>
      </c>
      <c r="BN181" s="487" t="str">
        <f t="shared" si="43"/>
        <v/>
      </c>
      <c r="BO181" s="487" t="str">
        <f t="shared" si="43"/>
        <v/>
      </c>
      <c r="BP181" s="487" t="str">
        <f t="shared" si="43"/>
        <v/>
      </c>
      <c r="BQ181" s="487" t="str">
        <f t="shared" si="43"/>
        <v/>
      </c>
      <c r="BR181" s="487">
        <f t="shared" si="43"/>
        <v>0</v>
      </c>
      <c r="BS181" s="487" t="str">
        <f t="shared" si="43"/>
        <v/>
      </c>
      <c r="BT181" s="487">
        <f t="shared" si="43"/>
        <v>0</v>
      </c>
      <c r="BU181" s="487">
        <f t="shared" si="43"/>
        <v>0</v>
      </c>
      <c r="BV181" s="487" t="str">
        <f t="shared" si="43"/>
        <v/>
      </c>
      <c r="BW181" s="487" t="str">
        <f t="shared" si="43"/>
        <v/>
      </c>
      <c r="BX181" s="487" t="str">
        <f t="shared" si="43"/>
        <v/>
      </c>
      <c r="BY181" s="487" t="str">
        <f t="shared" si="43"/>
        <v/>
      </c>
      <c r="BZ181" s="487" t="str">
        <f t="shared" si="43"/>
        <v/>
      </c>
      <c r="CA181" s="489" t="str">
        <f t="shared" si="37"/>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4"/>
        <v>0</v>
      </c>
      <c r="AG182" s="487">
        <f t="shared" si="44"/>
        <v>-1</v>
      </c>
      <c r="AH182" s="487">
        <f t="shared" si="44"/>
        <v>0</v>
      </c>
      <c r="AI182" s="487">
        <f t="shared" si="44"/>
        <v>0</v>
      </c>
      <c r="AJ182" s="487">
        <f t="shared" si="44"/>
        <v>0</v>
      </c>
      <c r="AK182" s="487">
        <f t="shared" si="44"/>
        <v>0</v>
      </c>
      <c r="AL182" s="487">
        <f t="shared" si="44"/>
        <v>-1</v>
      </c>
      <c r="AM182" s="487">
        <f t="shared" si="44"/>
        <v>0</v>
      </c>
      <c r="AN182" s="487">
        <f t="shared" si="44"/>
        <v>-1</v>
      </c>
      <c r="AO182" s="487">
        <f t="shared" si="44"/>
        <v>-1</v>
      </c>
      <c r="AP182" s="487">
        <f t="shared" si="44"/>
        <v>0</v>
      </c>
      <c r="AQ182" s="487">
        <f t="shared" si="44"/>
        <v>0</v>
      </c>
      <c r="AR182" s="487">
        <f t="shared" si="44"/>
        <v>0</v>
      </c>
      <c r="AS182" s="487">
        <f t="shared" si="44"/>
        <v>0</v>
      </c>
      <c r="AT182" s="487">
        <f t="shared" si="44"/>
        <v>0</v>
      </c>
      <c r="AU182" s="493">
        <f t="shared" si="44"/>
        <v>0</v>
      </c>
      <c r="AV182" s="488" t="str">
        <f t="shared" si="42"/>
        <v/>
      </c>
      <c r="AW182" s="487">
        <f t="shared" si="42"/>
        <v>0</v>
      </c>
      <c r="AX182" s="487" t="str">
        <f t="shared" si="42"/>
        <v/>
      </c>
      <c r="AY182" s="487" t="str">
        <f t="shared" si="42"/>
        <v/>
      </c>
      <c r="AZ182" s="487" t="str">
        <f t="shared" si="42"/>
        <v/>
      </c>
      <c r="BA182" s="487" t="str">
        <f t="shared" si="42"/>
        <v/>
      </c>
      <c r="BB182" s="487">
        <f t="shared" si="42"/>
        <v>0</v>
      </c>
      <c r="BC182" s="487" t="str">
        <f t="shared" si="42"/>
        <v/>
      </c>
      <c r="BD182" s="487">
        <f t="shared" si="42"/>
        <v>0</v>
      </c>
      <c r="BE182" s="487">
        <f t="shared" si="42"/>
        <v>0</v>
      </c>
      <c r="BF182" s="487" t="str">
        <f t="shared" si="42"/>
        <v/>
      </c>
      <c r="BG182" s="487" t="str">
        <f t="shared" si="42"/>
        <v/>
      </c>
      <c r="BH182" s="487" t="str">
        <f t="shared" si="42"/>
        <v/>
      </c>
      <c r="BI182" s="487" t="str">
        <f t="shared" si="42"/>
        <v/>
      </c>
      <c r="BJ182" s="487" t="str">
        <f t="shared" si="42"/>
        <v/>
      </c>
      <c r="BK182" s="489" t="str">
        <f t="shared" si="36"/>
        <v/>
      </c>
      <c r="BL182" s="495" t="str">
        <f t="shared" si="43"/>
        <v/>
      </c>
      <c r="BM182" s="487">
        <f t="shared" si="43"/>
        <v>0</v>
      </c>
      <c r="BN182" s="487" t="str">
        <f t="shared" si="43"/>
        <v/>
      </c>
      <c r="BO182" s="487" t="str">
        <f t="shared" si="43"/>
        <v/>
      </c>
      <c r="BP182" s="487" t="str">
        <f t="shared" si="43"/>
        <v/>
      </c>
      <c r="BQ182" s="487" t="str">
        <f t="shared" si="43"/>
        <v/>
      </c>
      <c r="BR182" s="487">
        <f t="shared" si="43"/>
        <v>0</v>
      </c>
      <c r="BS182" s="487" t="str">
        <f t="shared" si="43"/>
        <v/>
      </c>
      <c r="BT182" s="487">
        <f t="shared" si="43"/>
        <v>0</v>
      </c>
      <c r="BU182" s="487">
        <f t="shared" si="43"/>
        <v>0</v>
      </c>
      <c r="BV182" s="487" t="str">
        <f t="shared" si="43"/>
        <v/>
      </c>
      <c r="BW182" s="487" t="str">
        <f t="shared" si="43"/>
        <v/>
      </c>
      <c r="BX182" s="487" t="str">
        <f t="shared" si="43"/>
        <v/>
      </c>
      <c r="BY182" s="487" t="str">
        <f t="shared" si="43"/>
        <v/>
      </c>
      <c r="BZ182" s="487" t="str">
        <f t="shared" si="43"/>
        <v/>
      </c>
      <c r="CA182" s="489" t="str">
        <f t="shared" si="37"/>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4"/>
        <v>0</v>
      </c>
      <c r="AG183" s="487">
        <f t="shared" si="44"/>
        <v>-1</v>
      </c>
      <c r="AH183" s="487">
        <f t="shared" si="44"/>
        <v>0</v>
      </c>
      <c r="AI183" s="487">
        <f t="shared" si="44"/>
        <v>0</v>
      </c>
      <c r="AJ183" s="487">
        <f t="shared" si="44"/>
        <v>0</v>
      </c>
      <c r="AK183" s="487">
        <f t="shared" si="44"/>
        <v>0</v>
      </c>
      <c r="AL183" s="487">
        <f t="shared" si="44"/>
        <v>-1</v>
      </c>
      <c r="AM183" s="487">
        <f t="shared" si="44"/>
        <v>0</v>
      </c>
      <c r="AN183" s="487">
        <f t="shared" si="44"/>
        <v>-1</v>
      </c>
      <c r="AO183" s="487">
        <f t="shared" si="44"/>
        <v>-1</v>
      </c>
      <c r="AP183" s="487">
        <f t="shared" si="44"/>
        <v>0</v>
      </c>
      <c r="AQ183" s="487">
        <f t="shared" si="44"/>
        <v>0</v>
      </c>
      <c r="AR183" s="487">
        <f t="shared" si="44"/>
        <v>0</v>
      </c>
      <c r="AS183" s="487">
        <f t="shared" si="44"/>
        <v>0</v>
      </c>
      <c r="AT183" s="487">
        <f t="shared" si="44"/>
        <v>0</v>
      </c>
      <c r="AU183" s="493">
        <f t="shared" si="44"/>
        <v>0</v>
      </c>
      <c r="AV183" s="488" t="str">
        <f t="shared" si="42"/>
        <v/>
      </c>
      <c r="AW183" s="487">
        <f t="shared" si="42"/>
        <v>0</v>
      </c>
      <c r="AX183" s="487" t="str">
        <f t="shared" si="42"/>
        <v/>
      </c>
      <c r="AY183" s="487" t="str">
        <f t="shared" si="42"/>
        <v/>
      </c>
      <c r="AZ183" s="487" t="str">
        <f t="shared" si="42"/>
        <v/>
      </c>
      <c r="BA183" s="487" t="str">
        <f t="shared" si="42"/>
        <v/>
      </c>
      <c r="BB183" s="487">
        <f t="shared" si="42"/>
        <v>0</v>
      </c>
      <c r="BC183" s="487" t="str">
        <f t="shared" si="42"/>
        <v/>
      </c>
      <c r="BD183" s="487">
        <f t="shared" si="42"/>
        <v>0</v>
      </c>
      <c r="BE183" s="487">
        <f t="shared" si="42"/>
        <v>0</v>
      </c>
      <c r="BF183" s="487" t="str">
        <f t="shared" si="42"/>
        <v/>
      </c>
      <c r="BG183" s="487" t="str">
        <f t="shared" si="42"/>
        <v/>
      </c>
      <c r="BH183" s="487" t="str">
        <f t="shared" si="42"/>
        <v/>
      </c>
      <c r="BI183" s="487" t="str">
        <f t="shared" si="42"/>
        <v/>
      </c>
      <c r="BJ183" s="487" t="str">
        <f t="shared" si="42"/>
        <v/>
      </c>
      <c r="BK183" s="489" t="str">
        <f t="shared" si="36"/>
        <v/>
      </c>
      <c r="BL183" s="495" t="str">
        <f t="shared" si="43"/>
        <v/>
      </c>
      <c r="BM183" s="487">
        <f t="shared" si="43"/>
        <v>0</v>
      </c>
      <c r="BN183" s="487" t="str">
        <f t="shared" si="43"/>
        <v/>
      </c>
      <c r="BO183" s="487" t="str">
        <f t="shared" si="43"/>
        <v/>
      </c>
      <c r="BP183" s="487" t="str">
        <f t="shared" si="43"/>
        <v/>
      </c>
      <c r="BQ183" s="487" t="str">
        <f t="shared" si="43"/>
        <v/>
      </c>
      <c r="BR183" s="487">
        <f t="shared" si="43"/>
        <v>0</v>
      </c>
      <c r="BS183" s="487" t="str">
        <f t="shared" si="43"/>
        <v/>
      </c>
      <c r="BT183" s="487">
        <f t="shared" si="43"/>
        <v>0</v>
      </c>
      <c r="BU183" s="487">
        <f t="shared" si="43"/>
        <v>0</v>
      </c>
      <c r="BV183" s="487" t="str">
        <f t="shared" si="43"/>
        <v/>
      </c>
      <c r="BW183" s="487" t="str">
        <f t="shared" si="43"/>
        <v/>
      </c>
      <c r="BX183" s="487" t="str">
        <f t="shared" si="43"/>
        <v/>
      </c>
      <c r="BY183" s="487" t="str">
        <f t="shared" si="43"/>
        <v/>
      </c>
      <c r="BZ183" s="487" t="str">
        <f t="shared" si="43"/>
        <v/>
      </c>
      <c r="CA183" s="489" t="str">
        <f t="shared" si="37"/>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4"/>
        <v>0</v>
      </c>
      <c r="AG184" s="487">
        <f t="shared" si="44"/>
        <v>-1</v>
      </c>
      <c r="AH184" s="487">
        <f t="shared" si="44"/>
        <v>0</v>
      </c>
      <c r="AI184" s="487">
        <f t="shared" si="44"/>
        <v>0</v>
      </c>
      <c r="AJ184" s="487">
        <f t="shared" si="44"/>
        <v>0</v>
      </c>
      <c r="AK184" s="487">
        <f t="shared" si="44"/>
        <v>0</v>
      </c>
      <c r="AL184" s="487">
        <f t="shared" si="44"/>
        <v>-1</v>
      </c>
      <c r="AM184" s="487">
        <f t="shared" si="44"/>
        <v>0</v>
      </c>
      <c r="AN184" s="487">
        <f t="shared" si="44"/>
        <v>-1</v>
      </c>
      <c r="AO184" s="487">
        <f t="shared" si="44"/>
        <v>-1</v>
      </c>
      <c r="AP184" s="487">
        <f t="shared" si="44"/>
        <v>0</v>
      </c>
      <c r="AQ184" s="487">
        <f t="shared" si="44"/>
        <v>0</v>
      </c>
      <c r="AR184" s="487">
        <f t="shared" si="44"/>
        <v>0</v>
      </c>
      <c r="AS184" s="487">
        <f t="shared" si="44"/>
        <v>0</v>
      </c>
      <c r="AT184" s="487">
        <f t="shared" si="44"/>
        <v>0</v>
      </c>
      <c r="AU184" s="493">
        <f t="shared" si="44"/>
        <v>0</v>
      </c>
      <c r="AV184" s="488" t="str">
        <f t="shared" si="42"/>
        <v/>
      </c>
      <c r="AW184" s="487">
        <f t="shared" si="42"/>
        <v>0</v>
      </c>
      <c r="AX184" s="487" t="str">
        <f t="shared" si="42"/>
        <v/>
      </c>
      <c r="AY184" s="487" t="str">
        <f t="shared" si="42"/>
        <v/>
      </c>
      <c r="AZ184" s="487" t="str">
        <f t="shared" si="42"/>
        <v/>
      </c>
      <c r="BA184" s="487" t="str">
        <f t="shared" si="42"/>
        <v/>
      </c>
      <c r="BB184" s="487">
        <f t="shared" si="42"/>
        <v>0</v>
      </c>
      <c r="BC184" s="487" t="str">
        <f t="shared" si="42"/>
        <v/>
      </c>
      <c r="BD184" s="487">
        <f t="shared" si="42"/>
        <v>0</v>
      </c>
      <c r="BE184" s="487">
        <f t="shared" si="42"/>
        <v>0</v>
      </c>
      <c r="BF184" s="487" t="str">
        <f t="shared" si="42"/>
        <v/>
      </c>
      <c r="BG184" s="487" t="str">
        <f t="shared" si="42"/>
        <v/>
      </c>
      <c r="BH184" s="487" t="str">
        <f t="shared" si="42"/>
        <v/>
      </c>
      <c r="BI184" s="487" t="str">
        <f t="shared" si="42"/>
        <v/>
      </c>
      <c r="BJ184" s="487" t="str">
        <f t="shared" si="42"/>
        <v/>
      </c>
      <c r="BK184" s="489" t="str">
        <f t="shared" si="36"/>
        <v/>
      </c>
      <c r="BL184" s="495" t="str">
        <f t="shared" si="43"/>
        <v/>
      </c>
      <c r="BM184" s="487">
        <f t="shared" si="43"/>
        <v>0</v>
      </c>
      <c r="BN184" s="487" t="str">
        <f t="shared" si="43"/>
        <v/>
      </c>
      <c r="BO184" s="487" t="str">
        <f t="shared" si="43"/>
        <v/>
      </c>
      <c r="BP184" s="487" t="str">
        <f t="shared" si="43"/>
        <v/>
      </c>
      <c r="BQ184" s="487" t="str">
        <f t="shared" si="43"/>
        <v/>
      </c>
      <c r="BR184" s="487">
        <f t="shared" si="43"/>
        <v>0</v>
      </c>
      <c r="BS184" s="487" t="str">
        <f t="shared" si="43"/>
        <v/>
      </c>
      <c r="BT184" s="487">
        <f t="shared" si="43"/>
        <v>0</v>
      </c>
      <c r="BU184" s="487">
        <f t="shared" si="43"/>
        <v>0</v>
      </c>
      <c r="BV184" s="487" t="str">
        <f t="shared" si="43"/>
        <v/>
      </c>
      <c r="BW184" s="487" t="str">
        <f t="shared" si="43"/>
        <v/>
      </c>
      <c r="BX184" s="487" t="str">
        <f t="shared" si="43"/>
        <v/>
      </c>
      <c r="BY184" s="487" t="str">
        <f t="shared" si="43"/>
        <v/>
      </c>
      <c r="BZ184" s="487" t="str">
        <f t="shared" si="43"/>
        <v/>
      </c>
      <c r="CA184" s="489" t="str">
        <f t="shared" si="37"/>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4"/>
        <v>0</v>
      </c>
      <c r="AG185" s="487">
        <f t="shared" si="44"/>
        <v>-1</v>
      </c>
      <c r="AH185" s="487">
        <f t="shared" si="44"/>
        <v>0</v>
      </c>
      <c r="AI185" s="487">
        <f t="shared" si="44"/>
        <v>0</v>
      </c>
      <c r="AJ185" s="487">
        <f t="shared" si="44"/>
        <v>0</v>
      </c>
      <c r="AK185" s="487">
        <f t="shared" si="44"/>
        <v>0</v>
      </c>
      <c r="AL185" s="487">
        <f t="shared" si="44"/>
        <v>-1</v>
      </c>
      <c r="AM185" s="487">
        <f t="shared" si="44"/>
        <v>0</v>
      </c>
      <c r="AN185" s="487">
        <f t="shared" si="44"/>
        <v>-1</v>
      </c>
      <c r="AO185" s="487">
        <f t="shared" si="44"/>
        <v>-1</v>
      </c>
      <c r="AP185" s="487">
        <f t="shared" si="44"/>
        <v>0</v>
      </c>
      <c r="AQ185" s="487">
        <f t="shared" si="44"/>
        <v>0</v>
      </c>
      <c r="AR185" s="487">
        <f t="shared" si="44"/>
        <v>0</v>
      </c>
      <c r="AS185" s="487">
        <f t="shared" si="44"/>
        <v>0</v>
      </c>
      <c r="AT185" s="487">
        <f t="shared" si="44"/>
        <v>0</v>
      </c>
      <c r="AU185" s="493">
        <f t="shared" si="44"/>
        <v>0</v>
      </c>
      <c r="AV185" s="488" t="str">
        <f t="shared" si="42"/>
        <v/>
      </c>
      <c r="AW185" s="487">
        <f t="shared" si="42"/>
        <v>0</v>
      </c>
      <c r="AX185" s="487" t="str">
        <f t="shared" si="42"/>
        <v/>
      </c>
      <c r="AY185" s="487" t="str">
        <f t="shared" si="42"/>
        <v/>
      </c>
      <c r="AZ185" s="487" t="str">
        <f t="shared" si="42"/>
        <v/>
      </c>
      <c r="BA185" s="487" t="str">
        <f t="shared" si="42"/>
        <v/>
      </c>
      <c r="BB185" s="487">
        <f t="shared" si="42"/>
        <v>0</v>
      </c>
      <c r="BC185" s="487" t="str">
        <f t="shared" si="42"/>
        <v/>
      </c>
      <c r="BD185" s="487">
        <f t="shared" si="42"/>
        <v>0</v>
      </c>
      <c r="BE185" s="487">
        <f t="shared" si="42"/>
        <v>0</v>
      </c>
      <c r="BF185" s="487" t="str">
        <f t="shared" si="42"/>
        <v/>
      </c>
      <c r="BG185" s="487" t="str">
        <f t="shared" si="42"/>
        <v/>
      </c>
      <c r="BH185" s="487" t="str">
        <f t="shared" si="42"/>
        <v/>
      </c>
      <c r="BI185" s="487" t="str">
        <f t="shared" si="42"/>
        <v/>
      </c>
      <c r="BJ185" s="487" t="str">
        <f t="shared" si="42"/>
        <v/>
      </c>
      <c r="BK185" s="489" t="str">
        <f t="shared" si="36"/>
        <v/>
      </c>
      <c r="BL185" s="495" t="str">
        <f t="shared" si="43"/>
        <v/>
      </c>
      <c r="BM185" s="487">
        <f t="shared" si="43"/>
        <v>0</v>
      </c>
      <c r="BN185" s="487" t="str">
        <f t="shared" si="43"/>
        <v/>
      </c>
      <c r="BO185" s="487" t="str">
        <f t="shared" si="43"/>
        <v/>
      </c>
      <c r="BP185" s="487" t="str">
        <f t="shared" si="43"/>
        <v/>
      </c>
      <c r="BQ185" s="487" t="str">
        <f t="shared" si="43"/>
        <v/>
      </c>
      <c r="BR185" s="487">
        <f t="shared" si="43"/>
        <v>0</v>
      </c>
      <c r="BS185" s="487" t="str">
        <f t="shared" si="43"/>
        <v/>
      </c>
      <c r="BT185" s="487">
        <f t="shared" si="43"/>
        <v>0</v>
      </c>
      <c r="BU185" s="487">
        <f t="shared" si="43"/>
        <v>0</v>
      </c>
      <c r="BV185" s="487" t="str">
        <f t="shared" si="43"/>
        <v/>
      </c>
      <c r="BW185" s="487" t="str">
        <f t="shared" si="43"/>
        <v/>
      </c>
      <c r="BX185" s="487" t="str">
        <f t="shared" si="43"/>
        <v/>
      </c>
      <c r="BY185" s="487" t="str">
        <f t="shared" si="43"/>
        <v/>
      </c>
      <c r="BZ185" s="487" t="str">
        <f t="shared" si="43"/>
        <v/>
      </c>
      <c r="CA185" s="489" t="str">
        <f t="shared" si="37"/>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4"/>
        <v>0</v>
      </c>
      <c r="AG186" s="487">
        <f t="shared" si="44"/>
        <v>-1</v>
      </c>
      <c r="AH186" s="487">
        <f t="shared" si="44"/>
        <v>0</v>
      </c>
      <c r="AI186" s="487">
        <f t="shared" si="44"/>
        <v>0</v>
      </c>
      <c r="AJ186" s="487">
        <f t="shared" si="44"/>
        <v>0</v>
      </c>
      <c r="AK186" s="487">
        <f t="shared" si="44"/>
        <v>0</v>
      </c>
      <c r="AL186" s="487">
        <f t="shared" si="44"/>
        <v>-1</v>
      </c>
      <c r="AM186" s="487">
        <f t="shared" si="44"/>
        <v>0</v>
      </c>
      <c r="AN186" s="487">
        <f t="shared" si="44"/>
        <v>-1</v>
      </c>
      <c r="AO186" s="487">
        <f t="shared" si="44"/>
        <v>-1</v>
      </c>
      <c r="AP186" s="487">
        <f t="shared" si="44"/>
        <v>0</v>
      </c>
      <c r="AQ186" s="487">
        <f t="shared" si="44"/>
        <v>0</v>
      </c>
      <c r="AR186" s="487">
        <f t="shared" si="44"/>
        <v>0</v>
      </c>
      <c r="AS186" s="487">
        <f t="shared" si="44"/>
        <v>0</v>
      </c>
      <c r="AT186" s="487">
        <f t="shared" si="44"/>
        <v>0</v>
      </c>
      <c r="AU186" s="493">
        <f t="shared" si="44"/>
        <v>0</v>
      </c>
      <c r="AV186" s="488" t="str">
        <f t="shared" si="42"/>
        <v/>
      </c>
      <c r="AW186" s="487">
        <f t="shared" si="42"/>
        <v>0</v>
      </c>
      <c r="AX186" s="487" t="str">
        <f t="shared" si="42"/>
        <v/>
      </c>
      <c r="AY186" s="487" t="str">
        <f t="shared" si="42"/>
        <v/>
      </c>
      <c r="AZ186" s="487" t="str">
        <f t="shared" si="42"/>
        <v/>
      </c>
      <c r="BA186" s="487" t="str">
        <f t="shared" si="42"/>
        <v/>
      </c>
      <c r="BB186" s="487">
        <f t="shared" si="42"/>
        <v>0</v>
      </c>
      <c r="BC186" s="487" t="str">
        <f t="shared" si="42"/>
        <v/>
      </c>
      <c r="BD186" s="487">
        <f t="shared" si="42"/>
        <v>0</v>
      </c>
      <c r="BE186" s="487">
        <f t="shared" si="42"/>
        <v>0</v>
      </c>
      <c r="BF186" s="487" t="str">
        <f t="shared" si="42"/>
        <v/>
      </c>
      <c r="BG186" s="487" t="str">
        <f t="shared" si="42"/>
        <v/>
      </c>
      <c r="BH186" s="487" t="str">
        <f t="shared" si="42"/>
        <v/>
      </c>
      <c r="BI186" s="487" t="str">
        <f t="shared" si="42"/>
        <v/>
      </c>
      <c r="BJ186" s="487" t="str">
        <f t="shared" si="42"/>
        <v/>
      </c>
      <c r="BK186" s="489" t="str">
        <f t="shared" si="36"/>
        <v/>
      </c>
      <c r="BL186" s="495" t="str">
        <f t="shared" si="43"/>
        <v/>
      </c>
      <c r="BM186" s="487">
        <f t="shared" si="43"/>
        <v>0</v>
      </c>
      <c r="BN186" s="487" t="str">
        <f t="shared" si="43"/>
        <v/>
      </c>
      <c r="BO186" s="487" t="str">
        <f t="shared" si="43"/>
        <v/>
      </c>
      <c r="BP186" s="487" t="str">
        <f t="shared" si="43"/>
        <v/>
      </c>
      <c r="BQ186" s="487" t="str">
        <f t="shared" si="43"/>
        <v/>
      </c>
      <c r="BR186" s="487">
        <f t="shared" si="43"/>
        <v>0</v>
      </c>
      <c r="BS186" s="487" t="str">
        <f t="shared" si="43"/>
        <v/>
      </c>
      <c r="BT186" s="487">
        <f t="shared" si="43"/>
        <v>0</v>
      </c>
      <c r="BU186" s="487">
        <f t="shared" si="43"/>
        <v>0</v>
      </c>
      <c r="BV186" s="487" t="str">
        <f t="shared" si="43"/>
        <v/>
      </c>
      <c r="BW186" s="487" t="str">
        <f t="shared" si="43"/>
        <v/>
      </c>
      <c r="BX186" s="487" t="str">
        <f t="shared" si="43"/>
        <v/>
      </c>
      <c r="BY186" s="487" t="str">
        <f t="shared" si="43"/>
        <v/>
      </c>
      <c r="BZ186" s="487" t="str">
        <f t="shared" si="43"/>
        <v/>
      </c>
      <c r="CA186" s="489" t="str">
        <f t="shared" si="37"/>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4"/>
        <v>0</v>
      </c>
      <c r="AG187" s="487">
        <f t="shared" si="44"/>
        <v>-1</v>
      </c>
      <c r="AH187" s="487">
        <f t="shared" si="44"/>
        <v>0</v>
      </c>
      <c r="AI187" s="487">
        <f t="shared" si="44"/>
        <v>0</v>
      </c>
      <c r="AJ187" s="487">
        <f t="shared" si="44"/>
        <v>0</v>
      </c>
      <c r="AK187" s="487">
        <f t="shared" si="44"/>
        <v>0</v>
      </c>
      <c r="AL187" s="487">
        <f t="shared" si="44"/>
        <v>-1</v>
      </c>
      <c r="AM187" s="487">
        <f t="shared" si="44"/>
        <v>0</v>
      </c>
      <c r="AN187" s="487">
        <f t="shared" si="44"/>
        <v>-1</v>
      </c>
      <c r="AO187" s="487">
        <f t="shared" si="44"/>
        <v>-1</v>
      </c>
      <c r="AP187" s="487">
        <f t="shared" si="44"/>
        <v>0</v>
      </c>
      <c r="AQ187" s="487">
        <f t="shared" si="44"/>
        <v>0</v>
      </c>
      <c r="AR187" s="487">
        <f t="shared" si="44"/>
        <v>0</v>
      </c>
      <c r="AS187" s="487">
        <f t="shared" si="44"/>
        <v>0</v>
      </c>
      <c r="AT187" s="487">
        <f t="shared" si="44"/>
        <v>0</v>
      </c>
      <c r="AU187" s="493">
        <f t="shared" si="44"/>
        <v>0</v>
      </c>
      <c r="AV187" s="488" t="str">
        <f t="shared" si="42"/>
        <v/>
      </c>
      <c r="AW187" s="487">
        <f t="shared" si="42"/>
        <v>0</v>
      </c>
      <c r="AX187" s="487" t="str">
        <f t="shared" si="42"/>
        <v/>
      </c>
      <c r="AY187" s="487" t="str">
        <f t="shared" si="42"/>
        <v/>
      </c>
      <c r="AZ187" s="487" t="str">
        <f t="shared" si="42"/>
        <v/>
      </c>
      <c r="BA187" s="487" t="str">
        <f t="shared" si="42"/>
        <v/>
      </c>
      <c r="BB187" s="487">
        <f t="shared" si="42"/>
        <v>0</v>
      </c>
      <c r="BC187" s="487" t="str">
        <f t="shared" si="42"/>
        <v/>
      </c>
      <c r="BD187" s="487">
        <f t="shared" si="42"/>
        <v>0</v>
      </c>
      <c r="BE187" s="487">
        <f t="shared" si="42"/>
        <v>0</v>
      </c>
      <c r="BF187" s="487" t="str">
        <f t="shared" si="42"/>
        <v/>
      </c>
      <c r="BG187" s="487" t="str">
        <f t="shared" si="42"/>
        <v/>
      </c>
      <c r="BH187" s="487" t="str">
        <f t="shared" si="42"/>
        <v/>
      </c>
      <c r="BI187" s="487" t="str">
        <f t="shared" si="42"/>
        <v/>
      </c>
      <c r="BJ187" s="487" t="str">
        <f t="shared" si="42"/>
        <v/>
      </c>
      <c r="BK187" s="489" t="str">
        <f t="shared" si="36"/>
        <v/>
      </c>
      <c r="BL187" s="495" t="str">
        <f t="shared" si="43"/>
        <v/>
      </c>
      <c r="BM187" s="487">
        <f t="shared" si="43"/>
        <v>0</v>
      </c>
      <c r="BN187" s="487" t="str">
        <f t="shared" si="43"/>
        <v/>
      </c>
      <c r="BO187" s="487" t="str">
        <f t="shared" si="43"/>
        <v/>
      </c>
      <c r="BP187" s="487" t="str">
        <f t="shared" si="43"/>
        <v/>
      </c>
      <c r="BQ187" s="487" t="str">
        <f t="shared" si="43"/>
        <v/>
      </c>
      <c r="BR187" s="487">
        <f t="shared" si="43"/>
        <v>0</v>
      </c>
      <c r="BS187" s="487" t="str">
        <f t="shared" si="43"/>
        <v/>
      </c>
      <c r="BT187" s="487">
        <f t="shared" si="43"/>
        <v>0</v>
      </c>
      <c r="BU187" s="487">
        <f t="shared" si="43"/>
        <v>0</v>
      </c>
      <c r="BV187" s="487" t="str">
        <f t="shared" si="43"/>
        <v/>
      </c>
      <c r="BW187" s="487" t="str">
        <f t="shared" si="43"/>
        <v/>
      </c>
      <c r="BX187" s="487" t="str">
        <f t="shared" si="43"/>
        <v/>
      </c>
      <c r="BY187" s="487" t="str">
        <f t="shared" si="43"/>
        <v/>
      </c>
      <c r="BZ187" s="487" t="str">
        <f t="shared" si="43"/>
        <v/>
      </c>
      <c r="CA187" s="489" t="str">
        <f t="shared" si="37"/>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4"/>
        <v>0</v>
      </c>
      <c r="AG188" s="487">
        <f t="shared" si="44"/>
        <v>-1</v>
      </c>
      <c r="AH188" s="487">
        <f t="shared" si="44"/>
        <v>0</v>
      </c>
      <c r="AI188" s="487">
        <f t="shared" si="44"/>
        <v>0</v>
      </c>
      <c r="AJ188" s="487">
        <f t="shared" si="44"/>
        <v>0</v>
      </c>
      <c r="AK188" s="487">
        <f t="shared" si="44"/>
        <v>0</v>
      </c>
      <c r="AL188" s="487">
        <f t="shared" si="44"/>
        <v>-1</v>
      </c>
      <c r="AM188" s="487">
        <f t="shared" si="44"/>
        <v>0</v>
      </c>
      <c r="AN188" s="487">
        <f t="shared" si="44"/>
        <v>-1</v>
      </c>
      <c r="AO188" s="487">
        <f t="shared" si="44"/>
        <v>-1</v>
      </c>
      <c r="AP188" s="487">
        <f t="shared" si="44"/>
        <v>0</v>
      </c>
      <c r="AQ188" s="487">
        <f t="shared" si="44"/>
        <v>0</v>
      </c>
      <c r="AR188" s="487">
        <f t="shared" si="44"/>
        <v>0</v>
      </c>
      <c r="AS188" s="487">
        <f t="shared" si="44"/>
        <v>0</v>
      </c>
      <c r="AT188" s="487">
        <f t="shared" si="44"/>
        <v>0</v>
      </c>
      <c r="AU188" s="493">
        <f t="shared" si="44"/>
        <v>0</v>
      </c>
      <c r="AV188" s="488" t="str">
        <f t="shared" si="42"/>
        <v/>
      </c>
      <c r="AW188" s="487">
        <f t="shared" si="42"/>
        <v>0</v>
      </c>
      <c r="AX188" s="487" t="str">
        <f t="shared" si="42"/>
        <v/>
      </c>
      <c r="AY188" s="487" t="str">
        <f t="shared" si="42"/>
        <v/>
      </c>
      <c r="AZ188" s="487" t="str">
        <f t="shared" si="42"/>
        <v/>
      </c>
      <c r="BA188" s="487" t="str">
        <f t="shared" si="42"/>
        <v/>
      </c>
      <c r="BB188" s="487">
        <f t="shared" si="42"/>
        <v>0</v>
      </c>
      <c r="BC188" s="487" t="str">
        <f t="shared" si="42"/>
        <v/>
      </c>
      <c r="BD188" s="487">
        <f t="shared" si="42"/>
        <v>0</v>
      </c>
      <c r="BE188" s="487">
        <f t="shared" si="42"/>
        <v>0</v>
      </c>
      <c r="BF188" s="487" t="str">
        <f t="shared" si="42"/>
        <v/>
      </c>
      <c r="BG188" s="487" t="str">
        <f t="shared" si="42"/>
        <v/>
      </c>
      <c r="BH188" s="487" t="str">
        <f t="shared" si="42"/>
        <v/>
      </c>
      <c r="BI188" s="487" t="str">
        <f t="shared" si="42"/>
        <v/>
      </c>
      <c r="BJ188" s="487" t="str">
        <f t="shared" si="42"/>
        <v/>
      </c>
      <c r="BK188" s="489" t="str">
        <f t="shared" si="36"/>
        <v/>
      </c>
      <c r="BL188" s="495" t="str">
        <f t="shared" si="43"/>
        <v/>
      </c>
      <c r="BM188" s="487">
        <f t="shared" si="43"/>
        <v>0</v>
      </c>
      <c r="BN188" s="487" t="str">
        <f t="shared" si="43"/>
        <v/>
      </c>
      <c r="BO188" s="487" t="str">
        <f t="shared" si="43"/>
        <v/>
      </c>
      <c r="BP188" s="487" t="str">
        <f t="shared" si="43"/>
        <v/>
      </c>
      <c r="BQ188" s="487" t="str">
        <f t="shared" si="43"/>
        <v/>
      </c>
      <c r="BR188" s="487">
        <f t="shared" si="43"/>
        <v>0</v>
      </c>
      <c r="BS188" s="487" t="str">
        <f t="shared" si="43"/>
        <v/>
      </c>
      <c r="BT188" s="487">
        <f t="shared" si="43"/>
        <v>0</v>
      </c>
      <c r="BU188" s="487">
        <f t="shared" si="43"/>
        <v>0</v>
      </c>
      <c r="BV188" s="487" t="str">
        <f t="shared" si="43"/>
        <v/>
      </c>
      <c r="BW188" s="487" t="str">
        <f t="shared" si="43"/>
        <v/>
      </c>
      <c r="BX188" s="487" t="str">
        <f t="shared" si="43"/>
        <v/>
      </c>
      <c r="BY188" s="487" t="str">
        <f t="shared" si="43"/>
        <v/>
      </c>
      <c r="BZ188" s="487" t="str">
        <f t="shared" si="43"/>
        <v/>
      </c>
      <c r="CA188" s="489" t="str">
        <f t="shared" si="37"/>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4"/>
        <v>0</v>
      </c>
      <c r="AG189" s="487">
        <f t="shared" si="44"/>
        <v>-1</v>
      </c>
      <c r="AH189" s="487">
        <f t="shared" si="44"/>
        <v>0</v>
      </c>
      <c r="AI189" s="487">
        <f t="shared" si="44"/>
        <v>0</v>
      </c>
      <c r="AJ189" s="487">
        <f t="shared" si="44"/>
        <v>0</v>
      </c>
      <c r="AK189" s="487">
        <f t="shared" si="44"/>
        <v>0</v>
      </c>
      <c r="AL189" s="487">
        <f t="shared" si="44"/>
        <v>-1</v>
      </c>
      <c r="AM189" s="487">
        <f t="shared" si="44"/>
        <v>0</v>
      </c>
      <c r="AN189" s="487">
        <f t="shared" si="44"/>
        <v>-1</v>
      </c>
      <c r="AO189" s="487">
        <f t="shared" si="44"/>
        <v>-1</v>
      </c>
      <c r="AP189" s="487">
        <f t="shared" si="44"/>
        <v>0</v>
      </c>
      <c r="AQ189" s="487">
        <f t="shared" si="44"/>
        <v>0</v>
      </c>
      <c r="AR189" s="487">
        <f t="shared" si="44"/>
        <v>0</v>
      </c>
      <c r="AS189" s="487">
        <f t="shared" si="44"/>
        <v>0</v>
      </c>
      <c r="AT189" s="487">
        <f t="shared" si="44"/>
        <v>0</v>
      </c>
      <c r="AU189" s="493">
        <f t="shared" si="44"/>
        <v>0</v>
      </c>
      <c r="AV189" s="488" t="str">
        <f t="shared" si="42"/>
        <v/>
      </c>
      <c r="AW189" s="487">
        <f t="shared" si="42"/>
        <v>0</v>
      </c>
      <c r="AX189" s="487" t="str">
        <f t="shared" si="42"/>
        <v/>
      </c>
      <c r="AY189" s="487" t="str">
        <f t="shared" si="42"/>
        <v/>
      </c>
      <c r="AZ189" s="487" t="str">
        <f t="shared" si="42"/>
        <v/>
      </c>
      <c r="BA189" s="487" t="str">
        <f t="shared" si="42"/>
        <v/>
      </c>
      <c r="BB189" s="487">
        <f t="shared" si="42"/>
        <v>0</v>
      </c>
      <c r="BC189" s="487" t="str">
        <f t="shared" si="42"/>
        <v/>
      </c>
      <c r="BD189" s="487">
        <f t="shared" si="42"/>
        <v>0</v>
      </c>
      <c r="BE189" s="487">
        <f t="shared" si="42"/>
        <v>0</v>
      </c>
      <c r="BF189" s="487" t="str">
        <f t="shared" si="42"/>
        <v/>
      </c>
      <c r="BG189" s="487" t="str">
        <f t="shared" si="42"/>
        <v/>
      </c>
      <c r="BH189" s="487" t="str">
        <f t="shared" si="42"/>
        <v/>
      </c>
      <c r="BI189" s="487" t="str">
        <f t="shared" si="42"/>
        <v/>
      </c>
      <c r="BJ189" s="487" t="str">
        <f t="shared" si="42"/>
        <v/>
      </c>
      <c r="BK189" s="489" t="str">
        <f t="shared" si="36"/>
        <v/>
      </c>
      <c r="BL189" s="495" t="str">
        <f t="shared" si="43"/>
        <v/>
      </c>
      <c r="BM189" s="487">
        <f t="shared" si="43"/>
        <v>0</v>
      </c>
      <c r="BN189" s="487" t="str">
        <f t="shared" si="43"/>
        <v/>
      </c>
      <c r="BO189" s="487" t="str">
        <f t="shared" si="43"/>
        <v/>
      </c>
      <c r="BP189" s="487" t="str">
        <f t="shared" si="43"/>
        <v/>
      </c>
      <c r="BQ189" s="487" t="str">
        <f t="shared" si="43"/>
        <v/>
      </c>
      <c r="BR189" s="487">
        <f t="shared" si="43"/>
        <v>0</v>
      </c>
      <c r="BS189" s="487" t="str">
        <f t="shared" si="43"/>
        <v/>
      </c>
      <c r="BT189" s="487">
        <f t="shared" si="43"/>
        <v>0</v>
      </c>
      <c r="BU189" s="487">
        <f t="shared" si="43"/>
        <v>0</v>
      </c>
      <c r="BV189" s="487" t="str">
        <f t="shared" si="43"/>
        <v/>
      </c>
      <c r="BW189" s="487" t="str">
        <f t="shared" si="43"/>
        <v/>
      </c>
      <c r="BX189" s="487" t="str">
        <f t="shared" si="43"/>
        <v/>
      </c>
      <c r="BY189" s="487" t="str">
        <f t="shared" si="43"/>
        <v/>
      </c>
      <c r="BZ189" s="487" t="str">
        <f t="shared" si="43"/>
        <v/>
      </c>
      <c r="CA189" s="489" t="str">
        <f t="shared" si="37"/>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4"/>
        <v>0</v>
      </c>
      <c r="AG190" s="487">
        <f t="shared" si="44"/>
        <v>-1</v>
      </c>
      <c r="AH190" s="487">
        <f t="shared" si="44"/>
        <v>0</v>
      </c>
      <c r="AI190" s="487">
        <f t="shared" si="44"/>
        <v>0</v>
      </c>
      <c r="AJ190" s="487">
        <f t="shared" si="44"/>
        <v>0</v>
      </c>
      <c r="AK190" s="487">
        <f t="shared" si="44"/>
        <v>0</v>
      </c>
      <c r="AL190" s="487">
        <f t="shared" si="44"/>
        <v>-1</v>
      </c>
      <c r="AM190" s="487">
        <f t="shared" si="44"/>
        <v>0</v>
      </c>
      <c r="AN190" s="487">
        <f t="shared" si="44"/>
        <v>-1</v>
      </c>
      <c r="AO190" s="487">
        <f t="shared" si="44"/>
        <v>-1</v>
      </c>
      <c r="AP190" s="487">
        <f t="shared" si="44"/>
        <v>0</v>
      </c>
      <c r="AQ190" s="487">
        <f t="shared" si="44"/>
        <v>0</v>
      </c>
      <c r="AR190" s="487">
        <f t="shared" si="44"/>
        <v>0</v>
      </c>
      <c r="AS190" s="487">
        <f t="shared" si="44"/>
        <v>0</v>
      </c>
      <c r="AT190" s="487">
        <f t="shared" si="44"/>
        <v>0</v>
      </c>
      <c r="AU190" s="493">
        <f t="shared" ref="AU190" si="45">AU189</f>
        <v>0</v>
      </c>
      <c r="AV190" s="488" t="str">
        <f t="shared" si="42"/>
        <v/>
      </c>
      <c r="AW190" s="487">
        <f t="shared" si="42"/>
        <v>0</v>
      </c>
      <c r="AX190" s="487" t="str">
        <f t="shared" si="42"/>
        <v/>
      </c>
      <c r="AY190" s="487" t="str">
        <f t="shared" si="42"/>
        <v/>
      </c>
      <c r="AZ190" s="487" t="str">
        <f t="shared" si="42"/>
        <v/>
      </c>
      <c r="BA190" s="487" t="str">
        <f t="shared" si="42"/>
        <v/>
      </c>
      <c r="BB190" s="487">
        <f t="shared" si="42"/>
        <v>0</v>
      </c>
      <c r="BC190" s="487" t="str">
        <f t="shared" si="42"/>
        <v/>
      </c>
      <c r="BD190" s="487">
        <f t="shared" si="42"/>
        <v>0</v>
      </c>
      <c r="BE190" s="487">
        <f t="shared" si="42"/>
        <v>0</v>
      </c>
      <c r="BF190" s="487" t="str">
        <f t="shared" si="42"/>
        <v/>
      </c>
      <c r="BG190" s="487" t="str">
        <f t="shared" si="42"/>
        <v/>
      </c>
      <c r="BH190" s="487" t="str">
        <f t="shared" si="42"/>
        <v/>
      </c>
      <c r="BI190" s="487" t="str">
        <f t="shared" si="42"/>
        <v/>
      </c>
      <c r="BJ190" s="487" t="str">
        <f t="shared" si="42"/>
        <v/>
      </c>
      <c r="BK190" s="489" t="str">
        <f t="shared" si="36"/>
        <v/>
      </c>
      <c r="BL190" s="495" t="str">
        <f t="shared" si="43"/>
        <v/>
      </c>
      <c r="BM190" s="487">
        <f t="shared" si="43"/>
        <v>0</v>
      </c>
      <c r="BN190" s="487" t="str">
        <f t="shared" si="43"/>
        <v/>
      </c>
      <c r="BO190" s="487" t="str">
        <f t="shared" si="43"/>
        <v/>
      </c>
      <c r="BP190" s="487" t="str">
        <f t="shared" si="43"/>
        <v/>
      </c>
      <c r="BQ190" s="487" t="str">
        <f t="shared" si="43"/>
        <v/>
      </c>
      <c r="BR190" s="487">
        <f t="shared" si="43"/>
        <v>0</v>
      </c>
      <c r="BS190" s="487" t="str">
        <f t="shared" si="43"/>
        <v/>
      </c>
      <c r="BT190" s="487">
        <f t="shared" si="43"/>
        <v>0</v>
      </c>
      <c r="BU190" s="487">
        <f t="shared" si="43"/>
        <v>0</v>
      </c>
      <c r="BV190" s="487" t="str">
        <f t="shared" si="43"/>
        <v/>
      </c>
      <c r="BW190" s="487" t="str">
        <f t="shared" si="43"/>
        <v/>
      </c>
      <c r="BX190" s="487" t="str">
        <f t="shared" si="43"/>
        <v/>
      </c>
      <c r="BY190" s="487" t="str">
        <f t="shared" si="43"/>
        <v/>
      </c>
      <c r="BZ190" s="487" t="str">
        <f t="shared" si="43"/>
        <v/>
      </c>
      <c r="CA190" s="489" t="str">
        <f t="shared" si="37"/>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6">AF190</f>
        <v>0</v>
      </c>
      <c r="AG191" s="487">
        <f t="shared" si="46"/>
        <v>-1</v>
      </c>
      <c r="AH191" s="487">
        <f t="shared" si="46"/>
        <v>0</v>
      </c>
      <c r="AI191" s="487">
        <f t="shared" si="46"/>
        <v>0</v>
      </c>
      <c r="AJ191" s="487">
        <f t="shared" si="46"/>
        <v>0</v>
      </c>
      <c r="AK191" s="487">
        <f t="shared" si="46"/>
        <v>0</v>
      </c>
      <c r="AL191" s="487">
        <f t="shared" si="46"/>
        <v>-1</v>
      </c>
      <c r="AM191" s="487">
        <f t="shared" si="46"/>
        <v>0</v>
      </c>
      <c r="AN191" s="487">
        <f t="shared" si="46"/>
        <v>-1</v>
      </c>
      <c r="AO191" s="487">
        <f t="shared" si="46"/>
        <v>-1</v>
      </c>
      <c r="AP191" s="487">
        <f t="shared" si="46"/>
        <v>0</v>
      </c>
      <c r="AQ191" s="487">
        <f t="shared" si="46"/>
        <v>0</v>
      </c>
      <c r="AR191" s="487">
        <f t="shared" si="46"/>
        <v>0</v>
      </c>
      <c r="AS191" s="487">
        <f t="shared" si="46"/>
        <v>0</v>
      </c>
      <c r="AT191" s="487">
        <f t="shared" si="46"/>
        <v>0</v>
      </c>
      <c r="AU191" s="493">
        <f t="shared" si="46"/>
        <v>0</v>
      </c>
      <c r="AV191" s="488" t="str">
        <f t="shared" ref="AV191:BJ207" si="47">IF(AF191,IFERROR(LEFT($V191,SEARCH(" (",$V191)-1),$V191),"")</f>
        <v/>
      </c>
      <c r="AW191" s="487">
        <f t="shared" si="47"/>
        <v>0</v>
      </c>
      <c r="AX191" s="487" t="str">
        <f t="shared" si="47"/>
        <v/>
      </c>
      <c r="AY191" s="487" t="str">
        <f t="shared" si="47"/>
        <v/>
      </c>
      <c r="AZ191" s="487" t="str">
        <f t="shared" si="47"/>
        <v/>
      </c>
      <c r="BA191" s="487" t="str">
        <f t="shared" si="47"/>
        <v/>
      </c>
      <c r="BB191" s="487">
        <f t="shared" si="47"/>
        <v>0</v>
      </c>
      <c r="BC191" s="487" t="str">
        <f t="shared" si="47"/>
        <v/>
      </c>
      <c r="BD191" s="487">
        <f t="shared" si="47"/>
        <v>0</v>
      </c>
      <c r="BE191" s="487">
        <f t="shared" si="47"/>
        <v>0</v>
      </c>
      <c r="BF191" s="487" t="str">
        <f t="shared" si="47"/>
        <v/>
      </c>
      <c r="BG191" s="487" t="str">
        <f t="shared" si="47"/>
        <v/>
      </c>
      <c r="BH191" s="487" t="str">
        <f t="shared" si="47"/>
        <v/>
      </c>
      <c r="BI191" s="487" t="str">
        <f t="shared" si="47"/>
        <v/>
      </c>
      <c r="BJ191" s="487" t="str">
        <f t="shared" si="47"/>
        <v/>
      </c>
      <c r="BK191" s="489" t="str">
        <f t="shared" si="36"/>
        <v/>
      </c>
      <c r="BL191" s="495" t="str">
        <f t="shared" ref="BL191:BZ207" si="48">IF(AF191,IFERROR(LEFT($W191,SEARCH(" (",$W191)-1),$W191),"")</f>
        <v/>
      </c>
      <c r="BM191" s="487">
        <f t="shared" si="48"/>
        <v>0</v>
      </c>
      <c r="BN191" s="487" t="str">
        <f t="shared" si="48"/>
        <v/>
      </c>
      <c r="BO191" s="487" t="str">
        <f t="shared" si="48"/>
        <v/>
      </c>
      <c r="BP191" s="487" t="str">
        <f t="shared" si="48"/>
        <v/>
      </c>
      <c r="BQ191" s="487" t="str">
        <f t="shared" si="48"/>
        <v/>
      </c>
      <c r="BR191" s="487">
        <f t="shared" si="48"/>
        <v>0</v>
      </c>
      <c r="BS191" s="487" t="str">
        <f t="shared" si="48"/>
        <v/>
      </c>
      <c r="BT191" s="487">
        <f t="shared" si="48"/>
        <v>0</v>
      </c>
      <c r="BU191" s="487">
        <f t="shared" si="48"/>
        <v>0</v>
      </c>
      <c r="BV191" s="487" t="str">
        <f t="shared" si="48"/>
        <v/>
      </c>
      <c r="BW191" s="487" t="str">
        <f t="shared" si="48"/>
        <v/>
      </c>
      <c r="BX191" s="487" t="str">
        <f t="shared" si="48"/>
        <v/>
      </c>
      <c r="BY191" s="487" t="str">
        <f t="shared" si="48"/>
        <v/>
      </c>
      <c r="BZ191" s="487" t="str">
        <f t="shared" si="48"/>
        <v/>
      </c>
      <c r="CA191" s="489" t="str">
        <f t="shared" si="37"/>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6"/>
        <v>0</v>
      </c>
      <c r="AG192" s="487">
        <f t="shared" si="46"/>
        <v>-1</v>
      </c>
      <c r="AH192" s="487">
        <f t="shared" si="46"/>
        <v>0</v>
      </c>
      <c r="AI192" s="487">
        <f t="shared" si="46"/>
        <v>0</v>
      </c>
      <c r="AJ192" s="487">
        <f t="shared" si="46"/>
        <v>0</v>
      </c>
      <c r="AK192" s="487">
        <f t="shared" si="46"/>
        <v>0</v>
      </c>
      <c r="AL192" s="487">
        <f t="shared" si="46"/>
        <v>-1</v>
      </c>
      <c r="AM192" s="487">
        <f t="shared" si="46"/>
        <v>0</v>
      </c>
      <c r="AN192" s="487">
        <f t="shared" si="46"/>
        <v>-1</v>
      </c>
      <c r="AO192" s="487">
        <f t="shared" si="46"/>
        <v>-1</v>
      </c>
      <c r="AP192" s="487">
        <f t="shared" si="46"/>
        <v>0</v>
      </c>
      <c r="AQ192" s="487">
        <f t="shared" si="46"/>
        <v>0</v>
      </c>
      <c r="AR192" s="487">
        <f t="shared" si="46"/>
        <v>0</v>
      </c>
      <c r="AS192" s="487">
        <f t="shared" si="46"/>
        <v>0</v>
      </c>
      <c r="AT192" s="487">
        <f t="shared" si="46"/>
        <v>0</v>
      </c>
      <c r="AU192" s="493">
        <f t="shared" si="46"/>
        <v>0</v>
      </c>
      <c r="AV192" s="488" t="str">
        <f t="shared" si="47"/>
        <v/>
      </c>
      <c r="AW192" s="487">
        <f t="shared" si="47"/>
        <v>0</v>
      </c>
      <c r="AX192" s="487" t="str">
        <f t="shared" si="47"/>
        <v/>
      </c>
      <c r="AY192" s="487" t="str">
        <f t="shared" si="47"/>
        <v/>
      </c>
      <c r="AZ192" s="487" t="str">
        <f t="shared" si="47"/>
        <v/>
      </c>
      <c r="BA192" s="487" t="str">
        <f t="shared" si="47"/>
        <v/>
      </c>
      <c r="BB192" s="487">
        <f t="shared" si="47"/>
        <v>0</v>
      </c>
      <c r="BC192" s="487" t="str">
        <f t="shared" si="47"/>
        <v/>
      </c>
      <c r="BD192" s="487">
        <f t="shared" si="47"/>
        <v>0</v>
      </c>
      <c r="BE192" s="487">
        <f t="shared" si="47"/>
        <v>0</v>
      </c>
      <c r="BF192" s="487" t="str">
        <f t="shared" si="47"/>
        <v/>
      </c>
      <c r="BG192" s="487" t="str">
        <f t="shared" si="47"/>
        <v/>
      </c>
      <c r="BH192" s="487" t="str">
        <f t="shared" si="47"/>
        <v/>
      </c>
      <c r="BI192" s="487" t="str">
        <f t="shared" si="47"/>
        <v/>
      </c>
      <c r="BJ192" s="487" t="str">
        <f t="shared" si="47"/>
        <v/>
      </c>
      <c r="BK192" s="489" t="str">
        <f t="shared" si="36"/>
        <v/>
      </c>
      <c r="BL192" s="495" t="str">
        <f t="shared" si="48"/>
        <v/>
      </c>
      <c r="BM192" s="487">
        <f t="shared" si="48"/>
        <v>0</v>
      </c>
      <c r="BN192" s="487" t="str">
        <f t="shared" si="48"/>
        <v/>
      </c>
      <c r="BO192" s="487" t="str">
        <f t="shared" si="48"/>
        <v/>
      </c>
      <c r="BP192" s="487" t="str">
        <f t="shared" si="48"/>
        <v/>
      </c>
      <c r="BQ192" s="487" t="str">
        <f t="shared" si="48"/>
        <v/>
      </c>
      <c r="BR192" s="487">
        <f t="shared" si="48"/>
        <v>0</v>
      </c>
      <c r="BS192" s="487" t="str">
        <f t="shared" si="48"/>
        <v/>
      </c>
      <c r="BT192" s="487">
        <f t="shared" si="48"/>
        <v>0</v>
      </c>
      <c r="BU192" s="487">
        <f t="shared" si="48"/>
        <v>0</v>
      </c>
      <c r="BV192" s="487" t="str">
        <f t="shared" si="48"/>
        <v/>
      </c>
      <c r="BW192" s="487" t="str">
        <f t="shared" si="48"/>
        <v/>
      </c>
      <c r="BX192" s="487" t="str">
        <f t="shared" si="48"/>
        <v/>
      </c>
      <c r="BY192" s="487" t="str">
        <f t="shared" si="48"/>
        <v/>
      </c>
      <c r="BZ192" s="487" t="str">
        <f t="shared" si="48"/>
        <v/>
      </c>
      <c r="CA192" s="489" t="str">
        <f t="shared" si="37"/>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6"/>
        <v>0</v>
      </c>
      <c r="AG193" s="487">
        <f t="shared" si="46"/>
        <v>-1</v>
      </c>
      <c r="AH193" s="487">
        <f t="shared" si="46"/>
        <v>0</v>
      </c>
      <c r="AI193" s="487">
        <f t="shared" si="46"/>
        <v>0</v>
      </c>
      <c r="AJ193" s="487">
        <f t="shared" si="46"/>
        <v>0</v>
      </c>
      <c r="AK193" s="487">
        <f t="shared" si="46"/>
        <v>0</v>
      </c>
      <c r="AL193" s="487">
        <f t="shared" si="46"/>
        <v>-1</v>
      </c>
      <c r="AM193" s="487">
        <f t="shared" si="46"/>
        <v>0</v>
      </c>
      <c r="AN193" s="487">
        <f t="shared" si="46"/>
        <v>-1</v>
      </c>
      <c r="AO193" s="487">
        <f t="shared" si="46"/>
        <v>-1</v>
      </c>
      <c r="AP193" s="487">
        <f t="shared" si="46"/>
        <v>0</v>
      </c>
      <c r="AQ193" s="487">
        <f t="shared" si="46"/>
        <v>0</v>
      </c>
      <c r="AR193" s="487">
        <f t="shared" si="46"/>
        <v>0</v>
      </c>
      <c r="AS193" s="487">
        <f t="shared" si="46"/>
        <v>0</v>
      </c>
      <c r="AT193" s="487">
        <f t="shared" si="46"/>
        <v>0</v>
      </c>
      <c r="AU193" s="493">
        <f t="shared" si="46"/>
        <v>0</v>
      </c>
      <c r="AV193" s="488" t="str">
        <f t="shared" si="47"/>
        <v/>
      </c>
      <c r="AW193" s="487">
        <f t="shared" si="47"/>
        <v>0</v>
      </c>
      <c r="AX193" s="487" t="str">
        <f t="shared" si="47"/>
        <v/>
      </c>
      <c r="AY193" s="487" t="str">
        <f t="shared" si="47"/>
        <v/>
      </c>
      <c r="AZ193" s="487" t="str">
        <f t="shared" si="47"/>
        <v/>
      </c>
      <c r="BA193" s="487" t="str">
        <f t="shared" si="47"/>
        <v/>
      </c>
      <c r="BB193" s="487">
        <f t="shared" si="47"/>
        <v>0</v>
      </c>
      <c r="BC193" s="487" t="str">
        <f t="shared" si="47"/>
        <v/>
      </c>
      <c r="BD193" s="487">
        <f t="shared" si="47"/>
        <v>0</v>
      </c>
      <c r="BE193" s="487">
        <f t="shared" si="47"/>
        <v>0</v>
      </c>
      <c r="BF193" s="487" t="str">
        <f t="shared" si="47"/>
        <v/>
      </c>
      <c r="BG193" s="487" t="str">
        <f t="shared" si="47"/>
        <v/>
      </c>
      <c r="BH193" s="487" t="str">
        <f t="shared" si="47"/>
        <v/>
      </c>
      <c r="BI193" s="487" t="str">
        <f t="shared" si="47"/>
        <v/>
      </c>
      <c r="BJ193" s="487" t="str">
        <f t="shared" si="47"/>
        <v/>
      </c>
      <c r="BK193" s="489" t="str">
        <f t="shared" si="36"/>
        <v/>
      </c>
      <c r="BL193" s="495" t="str">
        <f t="shared" si="48"/>
        <v/>
      </c>
      <c r="BM193" s="487">
        <f t="shared" si="48"/>
        <v>0</v>
      </c>
      <c r="BN193" s="487" t="str">
        <f t="shared" si="48"/>
        <v/>
      </c>
      <c r="BO193" s="487" t="str">
        <f t="shared" si="48"/>
        <v/>
      </c>
      <c r="BP193" s="487" t="str">
        <f t="shared" si="48"/>
        <v/>
      </c>
      <c r="BQ193" s="487" t="str">
        <f t="shared" si="48"/>
        <v/>
      </c>
      <c r="BR193" s="487">
        <f t="shared" si="48"/>
        <v>0</v>
      </c>
      <c r="BS193" s="487" t="str">
        <f t="shared" si="48"/>
        <v/>
      </c>
      <c r="BT193" s="487">
        <f t="shared" si="48"/>
        <v>0</v>
      </c>
      <c r="BU193" s="487">
        <f t="shared" si="48"/>
        <v>0</v>
      </c>
      <c r="BV193" s="487" t="str">
        <f t="shared" si="48"/>
        <v/>
      </c>
      <c r="BW193" s="487" t="str">
        <f t="shared" si="48"/>
        <v/>
      </c>
      <c r="BX193" s="487" t="str">
        <f t="shared" si="48"/>
        <v/>
      </c>
      <c r="BY193" s="487" t="str">
        <f t="shared" si="48"/>
        <v/>
      </c>
      <c r="BZ193" s="487" t="str">
        <f t="shared" si="48"/>
        <v/>
      </c>
      <c r="CA193" s="489" t="str">
        <f t="shared" si="37"/>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6"/>
        <v>0</v>
      </c>
      <c r="AG194" s="487">
        <f t="shared" si="46"/>
        <v>-1</v>
      </c>
      <c r="AH194" s="487">
        <f t="shared" si="46"/>
        <v>0</v>
      </c>
      <c r="AI194" s="487">
        <f t="shared" si="46"/>
        <v>0</v>
      </c>
      <c r="AJ194" s="487">
        <f t="shared" si="46"/>
        <v>0</v>
      </c>
      <c r="AK194" s="487">
        <f t="shared" si="46"/>
        <v>0</v>
      </c>
      <c r="AL194" s="487">
        <f t="shared" si="46"/>
        <v>-1</v>
      </c>
      <c r="AM194" s="487">
        <f t="shared" si="46"/>
        <v>0</v>
      </c>
      <c r="AN194" s="487">
        <f t="shared" si="46"/>
        <v>-1</v>
      </c>
      <c r="AO194" s="487">
        <f t="shared" si="46"/>
        <v>-1</v>
      </c>
      <c r="AP194" s="487">
        <f t="shared" si="46"/>
        <v>0</v>
      </c>
      <c r="AQ194" s="487">
        <f t="shared" si="46"/>
        <v>0</v>
      </c>
      <c r="AR194" s="487">
        <f t="shared" si="46"/>
        <v>0</v>
      </c>
      <c r="AS194" s="487">
        <f t="shared" si="46"/>
        <v>0</v>
      </c>
      <c r="AT194" s="487">
        <f t="shared" si="46"/>
        <v>0</v>
      </c>
      <c r="AU194" s="493">
        <f t="shared" si="46"/>
        <v>0</v>
      </c>
      <c r="AV194" s="488" t="str">
        <f t="shared" si="47"/>
        <v/>
      </c>
      <c r="AW194" s="487">
        <f t="shared" si="47"/>
        <v>0</v>
      </c>
      <c r="AX194" s="487" t="str">
        <f t="shared" si="47"/>
        <v/>
      </c>
      <c r="AY194" s="487" t="str">
        <f t="shared" si="47"/>
        <v/>
      </c>
      <c r="AZ194" s="487" t="str">
        <f t="shared" si="47"/>
        <v/>
      </c>
      <c r="BA194" s="487" t="str">
        <f t="shared" si="47"/>
        <v/>
      </c>
      <c r="BB194" s="487">
        <f t="shared" si="47"/>
        <v>0</v>
      </c>
      <c r="BC194" s="487" t="str">
        <f t="shared" si="47"/>
        <v/>
      </c>
      <c r="BD194" s="487">
        <f t="shared" si="47"/>
        <v>0</v>
      </c>
      <c r="BE194" s="487">
        <f t="shared" si="47"/>
        <v>0</v>
      </c>
      <c r="BF194" s="487" t="str">
        <f t="shared" si="47"/>
        <v/>
      </c>
      <c r="BG194" s="487" t="str">
        <f t="shared" si="47"/>
        <v/>
      </c>
      <c r="BH194" s="487" t="str">
        <f t="shared" si="47"/>
        <v/>
      </c>
      <c r="BI194" s="487" t="str">
        <f t="shared" si="47"/>
        <v/>
      </c>
      <c r="BJ194" s="487" t="str">
        <f t="shared" si="47"/>
        <v/>
      </c>
      <c r="BK194" s="489" t="str">
        <f t="shared" si="36"/>
        <v/>
      </c>
      <c r="BL194" s="495" t="str">
        <f t="shared" si="48"/>
        <v/>
      </c>
      <c r="BM194" s="487">
        <f t="shared" si="48"/>
        <v>0</v>
      </c>
      <c r="BN194" s="487" t="str">
        <f t="shared" si="48"/>
        <v/>
      </c>
      <c r="BO194" s="487" t="str">
        <f t="shared" si="48"/>
        <v/>
      </c>
      <c r="BP194" s="487" t="str">
        <f t="shared" si="48"/>
        <v/>
      </c>
      <c r="BQ194" s="487" t="str">
        <f t="shared" si="48"/>
        <v/>
      </c>
      <c r="BR194" s="487">
        <f t="shared" si="48"/>
        <v>0</v>
      </c>
      <c r="BS194" s="487" t="str">
        <f t="shared" si="48"/>
        <v/>
      </c>
      <c r="BT194" s="487">
        <f t="shared" si="48"/>
        <v>0</v>
      </c>
      <c r="BU194" s="487">
        <f t="shared" si="48"/>
        <v>0</v>
      </c>
      <c r="BV194" s="487" t="str">
        <f t="shared" si="48"/>
        <v/>
      </c>
      <c r="BW194" s="487" t="str">
        <f t="shared" si="48"/>
        <v/>
      </c>
      <c r="BX194" s="487" t="str">
        <f t="shared" si="48"/>
        <v/>
      </c>
      <c r="BY194" s="487" t="str">
        <f t="shared" si="48"/>
        <v/>
      </c>
      <c r="BZ194" s="487" t="str">
        <f t="shared" si="48"/>
        <v/>
      </c>
      <c r="CA194" s="489" t="str">
        <f t="shared" si="37"/>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6"/>
        <v>0</v>
      </c>
      <c r="AG195" s="487">
        <f t="shared" si="46"/>
        <v>-1</v>
      </c>
      <c r="AH195" s="487">
        <f t="shared" si="46"/>
        <v>0</v>
      </c>
      <c r="AI195" s="487">
        <f t="shared" si="46"/>
        <v>0</v>
      </c>
      <c r="AJ195" s="487">
        <f t="shared" si="46"/>
        <v>0</v>
      </c>
      <c r="AK195" s="487">
        <f t="shared" si="46"/>
        <v>0</v>
      </c>
      <c r="AL195" s="487">
        <f t="shared" si="46"/>
        <v>-1</v>
      </c>
      <c r="AM195" s="487">
        <f t="shared" si="46"/>
        <v>0</v>
      </c>
      <c r="AN195" s="487">
        <f t="shared" si="46"/>
        <v>-1</v>
      </c>
      <c r="AO195" s="487">
        <f t="shared" si="46"/>
        <v>-1</v>
      </c>
      <c r="AP195" s="487">
        <f t="shared" si="46"/>
        <v>0</v>
      </c>
      <c r="AQ195" s="487">
        <f t="shared" si="46"/>
        <v>0</v>
      </c>
      <c r="AR195" s="487">
        <f t="shared" si="46"/>
        <v>0</v>
      </c>
      <c r="AS195" s="487">
        <f t="shared" si="46"/>
        <v>0</v>
      </c>
      <c r="AT195" s="487">
        <f t="shared" si="46"/>
        <v>0</v>
      </c>
      <c r="AU195" s="493">
        <f t="shared" si="46"/>
        <v>0</v>
      </c>
      <c r="AV195" s="488" t="str">
        <f t="shared" si="47"/>
        <v/>
      </c>
      <c r="AW195" s="487">
        <f t="shared" si="47"/>
        <v>0</v>
      </c>
      <c r="AX195" s="487" t="str">
        <f t="shared" si="47"/>
        <v/>
      </c>
      <c r="AY195" s="487" t="str">
        <f t="shared" si="47"/>
        <v/>
      </c>
      <c r="AZ195" s="487" t="str">
        <f t="shared" si="47"/>
        <v/>
      </c>
      <c r="BA195" s="487" t="str">
        <f t="shared" si="47"/>
        <v/>
      </c>
      <c r="BB195" s="487">
        <f t="shared" si="47"/>
        <v>0</v>
      </c>
      <c r="BC195" s="487" t="str">
        <f t="shared" si="47"/>
        <v/>
      </c>
      <c r="BD195" s="487">
        <f t="shared" si="47"/>
        <v>0</v>
      </c>
      <c r="BE195" s="487">
        <f t="shared" si="47"/>
        <v>0</v>
      </c>
      <c r="BF195" s="487" t="str">
        <f t="shared" si="47"/>
        <v/>
      </c>
      <c r="BG195" s="487" t="str">
        <f t="shared" si="47"/>
        <v/>
      </c>
      <c r="BH195" s="487" t="str">
        <f t="shared" si="47"/>
        <v/>
      </c>
      <c r="BI195" s="487" t="str">
        <f t="shared" si="47"/>
        <v/>
      </c>
      <c r="BJ195" s="487" t="str">
        <f t="shared" si="47"/>
        <v/>
      </c>
      <c r="BK195" s="489" t="str">
        <f t="shared" si="36"/>
        <v/>
      </c>
      <c r="BL195" s="495" t="str">
        <f t="shared" si="48"/>
        <v/>
      </c>
      <c r="BM195" s="487">
        <f t="shared" si="48"/>
        <v>0</v>
      </c>
      <c r="BN195" s="487" t="str">
        <f t="shared" si="48"/>
        <v/>
      </c>
      <c r="BO195" s="487" t="str">
        <f t="shared" si="48"/>
        <v/>
      </c>
      <c r="BP195" s="487" t="str">
        <f t="shared" si="48"/>
        <v/>
      </c>
      <c r="BQ195" s="487" t="str">
        <f t="shared" si="48"/>
        <v/>
      </c>
      <c r="BR195" s="487">
        <f t="shared" si="48"/>
        <v>0</v>
      </c>
      <c r="BS195" s="487" t="str">
        <f t="shared" si="48"/>
        <v/>
      </c>
      <c r="BT195" s="487">
        <f t="shared" si="48"/>
        <v>0</v>
      </c>
      <c r="BU195" s="487">
        <f t="shared" si="48"/>
        <v>0</v>
      </c>
      <c r="BV195" s="487" t="str">
        <f t="shared" si="48"/>
        <v/>
      </c>
      <c r="BW195" s="487" t="str">
        <f t="shared" si="48"/>
        <v/>
      </c>
      <c r="BX195" s="487" t="str">
        <f t="shared" si="48"/>
        <v/>
      </c>
      <c r="BY195" s="487" t="str">
        <f t="shared" si="48"/>
        <v/>
      </c>
      <c r="BZ195" s="487" t="str">
        <f t="shared" si="48"/>
        <v/>
      </c>
      <c r="CA195" s="489" t="str">
        <f t="shared" si="37"/>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6"/>
        <v>0</v>
      </c>
      <c r="AG196" s="487">
        <f t="shared" si="46"/>
        <v>-1</v>
      </c>
      <c r="AH196" s="487">
        <f t="shared" si="46"/>
        <v>0</v>
      </c>
      <c r="AI196" s="487">
        <f t="shared" si="46"/>
        <v>0</v>
      </c>
      <c r="AJ196" s="487">
        <f t="shared" si="46"/>
        <v>0</v>
      </c>
      <c r="AK196" s="487">
        <f t="shared" si="46"/>
        <v>0</v>
      </c>
      <c r="AL196" s="487">
        <f t="shared" si="46"/>
        <v>-1</v>
      </c>
      <c r="AM196" s="487">
        <f t="shared" si="46"/>
        <v>0</v>
      </c>
      <c r="AN196" s="487">
        <f t="shared" si="46"/>
        <v>-1</v>
      </c>
      <c r="AO196" s="487">
        <f t="shared" si="46"/>
        <v>-1</v>
      </c>
      <c r="AP196" s="487">
        <f t="shared" si="46"/>
        <v>0</v>
      </c>
      <c r="AQ196" s="487">
        <f t="shared" si="46"/>
        <v>0</v>
      </c>
      <c r="AR196" s="487">
        <f t="shared" si="46"/>
        <v>0</v>
      </c>
      <c r="AS196" s="487">
        <f t="shared" si="46"/>
        <v>0</v>
      </c>
      <c r="AT196" s="487">
        <f t="shared" si="46"/>
        <v>0</v>
      </c>
      <c r="AU196" s="493">
        <f t="shared" si="46"/>
        <v>0</v>
      </c>
      <c r="AV196" s="488" t="str">
        <f t="shared" si="47"/>
        <v/>
      </c>
      <c r="AW196" s="487">
        <f t="shared" si="47"/>
        <v>0</v>
      </c>
      <c r="AX196" s="487" t="str">
        <f t="shared" si="47"/>
        <v/>
      </c>
      <c r="AY196" s="487" t="str">
        <f t="shared" si="47"/>
        <v/>
      </c>
      <c r="AZ196" s="487" t="str">
        <f t="shared" si="47"/>
        <v/>
      </c>
      <c r="BA196" s="487" t="str">
        <f t="shared" si="47"/>
        <v/>
      </c>
      <c r="BB196" s="487">
        <f t="shared" si="47"/>
        <v>0</v>
      </c>
      <c r="BC196" s="487" t="str">
        <f t="shared" si="47"/>
        <v/>
      </c>
      <c r="BD196" s="487">
        <f t="shared" si="47"/>
        <v>0</v>
      </c>
      <c r="BE196" s="487">
        <f t="shared" si="47"/>
        <v>0</v>
      </c>
      <c r="BF196" s="487" t="str">
        <f t="shared" si="47"/>
        <v/>
      </c>
      <c r="BG196" s="487" t="str">
        <f t="shared" si="47"/>
        <v/>
      </c>
      <c r="BH196" s="487" t="str">
        <f t="shared" si="47"/>
        <v/>
      </c>
      <c r="BI196" s="487" t="str">
        <f t="shared" si="47"/>
        <v/>
      </c>
      <c r="BJ196" s="487" t="str">
        <f t="shared" si="47"/>
        <v/>
      </c>
      <c r="BK196" s="489" t="str">
        <f t="shared" si="36"/>
        <v/>
      </c>
      <c r="BL196" s="495" t="str">
        <f t="shared" si="48"/>
        <v/>
      </c>
      <c r="BM196" s="487">
        <f t="shared" si="48"/>
        <v>0</v>
      </c>
      <c r="BN196" s="487" t="str">
        <f t="shared" si="48"/>
        <v/>
      </c>
      <c r="BO196" s="487" t="str">
        <f t="shared" si="48"/>
        <v/>
      </c>
      <c r="BP196" s="487" t="str">
        <f t="shared" si="48"/>
        <v/>
      </c>
      <c r="BQ196" s="487" t="str">
        <f t="shared" si="48"/>
        <v/>
      </c>
      <c r="BR196" s="487">
        <f t="shared" si="48"/>
        <v>0</v>
      </c>
      <c r="BS196" s="487" t="str">
        <f t="shared" si="48"/>
        <v/>
      </c>
      <c r="BT196" s="487">
        <f t="shared" si="48"/>
        <v>0</v>
      </c>
      <c r="BU196" s="487">
        <f t="shared" si="48"/>
        <v>0</v>
      </c>
      <c r="BV196" s="487" t="str">
        <f t="shared" si="48"/>
        <v/>
      </c>
      <c r="BW196" s="487" t="str">
        <f t="shared" si="48"/>
        <v/>
      </c>
      <c r="BX196" s="487" t="str">
        <f t="shared" si="48"/>
        <v/>
      </c>
      <c r="BY196" s="487" t="str">
        <f t="shared" si="48"/>
        <v/>
      </c>
      <c r="BZ196" s="487" t="str">
        <f t="shared" si="48"/>
        <v/>
      </c>
      <c r="CA196" s="489" t="str">
        <f t="shared" si="37"/>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6"/>
        <v>0</v>
      </c>
      <c r="AG197" s="487">
        <f t="shared" si="46"/>
        <v>-1</v>
      </c>
      <c r="AH197" s="487">
        <f t="shared" si="46"/>
        <v>0</v>
      </c>
      <c r="AI197" s="487">
        <f t="shared" si="46"/>
        <v>0</v>
      </c>
      <c r="AJ197" s="487">
        <f t="shared" si="46"/>
        <v>0</v>
      </c>
      <c r="AK197" s="487">
        <f t="shared" si="46"/>
        <v>0</v>
      </c>
      <c r="AL197" s="487">
        <f t="shared" si="46"/>
        <v>-1</v>
      </c>
      <c r="AM197" s="487">
        <f t="shared" si="46"/>
        <v>0</v>
      </c>
      <c r="AN197" s="487">
        <f t="shared" si="46"/>
        <v>-1</v>
      </c>
      <c r="AO197" s="487">
        <f t="shared" si="46"/>
        <v>-1</v>
      </c>
      <c r="AP197" s="487">
        <f t="shared" si="46"/>
        <v>0</v>
      </c>
      <c r="AQ197" s="487">
        <f t="shared" si="46"/>
        <v>0</v>
      </c>
      <c r="AR197" s="487">
        <f t="shared" si="46"/>
        <v>0</v>
      </c>
      <c r="AS197" s="487">
        <f t="shared" si="46"/>
        <v>0</v>
      </c>
      <c r="AT197" s="487">
        <f t="shared" si="46"/>
        <v>0</v>
      </c>
      <c r="AU197" s="493">
        <f t="shared" si="46"/>
        <v>0</v>
      </c>
      <c r="AV197" s="488" t="str">
        <f t="shared" si="47"/>
        <v/>
      </c>
      <c r="AW197" s="487">
        <f t="shared" si="47"/>
        <v>0</v>
      </c>
      <c r="AX197" s="487" t="str">
        <f t="shared" si="47"/>
        <v/>
      </c>
      <c r="AY197" s="487" t="str">
        <f t="shared" si="47"/>
        <v/>
      </c>
      <c r="AZ197" s="487" t="str">
        <f t="shared" si="47"/>
        <v/>
      </c>
      <c r="BA197" s="487" t="str">
        <f t="shared" si="47"/>
        <v/>
      </c>
      <c r="BB197" s="487">
        <f t="shared" si="47"/>
        <v>0</v>
      </c>
      <c r="BC197" s="487" t="str">
        <f t="shared" si="47"/>
        <v/>
      </c>
      <c r="BD197" s="487">
        <f t="shared" si="47"/>
        <v>0</v>
      </c>
      <c r="BE197" s="487">
        <f t="shared" si="47"/>
        <v>0</v>
      </c>
      <c r="BF197" s="487" t="str">
        <f t="shared" si="47"/>
        <v/>
      </c>
      <c r="BG197" s="487" t="str">
        <f t="shared" si="47"/>
        <v/>
      </c>
      <c r="BH197" s="487" t="str">
        <f t="shared" si="47"/>
        <v/>
      </c>
      <c r="BI197" s="487" t="str">
        <f t="shared" si="47"/>
        <v/>
      </c>
      <c r="BJ197" s="487" t="str">
        <f t="shared" si="47"/>
        <v/>
      </c>
      <c r="BK197" s="489" t="str">
        <f t="shared" si="36"/>
        <v/>
      </c>
      <c r="BL197" s="495" t="str">
        <f t="shared" si="48"/>
        <v/>
      </c>
      <c r="BM197" s="487">
        <f t="shared" si="48"/>
        <v>0</v>
      </c>
      <c r="BN197" s="487" t="str">
        <f t="shared" si="48"/>
        <v/>
      </c>
      <c r="BO197" s="487" t="str">
        <f t="shared" si="48"/>
        <v/>
      </c>
      <c r="BP197" s="487" t="str">
        <f t="shared" si="48"/>
        <v/>
      </c>
      <c r="BQ197" s="487" t="str">
        <f t="shared" si="48"/>
        <v/>
      </c>
      <c r="BR197" s="487">
        <f t="shared" si="48"/>
        <v>0</v>
      </c>
      <c r="BS197" s="487" t="str">
        <f t="shared" si="48"/>
        <v/>
      </c>
      <c r="BT197" s="487">
        <f t="shared" si="48"/>
        <v>0</v>
      </c>
      <c r="BU197" s="487">
        <f t="shared" si="48"/>
        <v>0</v>
      </c>
      <c r="BV197" s="487" t="str">
        <f t="shared" si="48"/>
        <v/>
      </c>
      <c r="BW197" s="487" t="str">
        <f t="shared" si="48"/>
        <v/>
      </c>
      <c r="BX197" s="487" t="str">
        <f t="shared" si="48"/>
        <v/>
      </c>
      <c r="BY197" s="487" t="str">
        <f t="shared" si="48"/>
        <v/>
      </c>
      <c r="BZ197" s="487" t="str">
        <f t="shared" si="48"/>
        <v/>
      </c>
      <c r="CA197" s="489" t="str">
        <f t="shared" si="37"/>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6"/>
        <v>0</v>
      </c>
      <c r="AG198" s="487">
        <f t="shared" si="46"/>
        <v>-1</v>
      </c>
      <c r="AH198" s="487">
        <f t="shared" si="46"/>
        <v>0</v>
      </c>
      <c r="AI198" s="487">
        <f t="shared" si="46"/>
        <v>0</v>
      </c>
      <c r="AJ198" s="487">
        <f t="shared" si="46"/>
        <v>0</v>
      </c>
      <c r="AK198" s="487">
        <f t="shared" si="46"/>
        <v>0</v>
      </c>
      <c r="AL198" s="487">
        <f t="shared" si="46"/>
        <v>-1</v>
      </c>
      <c r="AM198" s="487">
        <f t="shared" si="46"/>
        <v>0</v>
      </c>
      <c r="AN198" s="487">
        <f t="shared" si="46"/>
        <v>-1</v>
      </c>
      <c r="AO198" s="487">
        <f t="shared" si="46"/>
        <v>-1</v>
      </c>
      <c r="AP198" s="487">
        <f t="shared" si="46"/>
        <v>0</v>
      </c>
      <c r="AQ198" s="487">
        <f t="shared" si="46"/>
        <v>0</v>
      </c>
      <c r="AR198" s="487">
        <f t="shared" si="46"/>
        <v>0</v>
      </c>
      <c r="AS198" s="487">
        <f t="shared" si="46"/>
        <v>0</v>
      </c>
      <c r="AT198" s="487">
        <f t="shared" si="46"/>
        <v>0</v>
      </c>
      <c r="AU198" s="493">
        <f t="shared" si="46"/>
        <v>0</v>
      </c>
      <c r="AV198" s="488" t="str">
        <f t="shared" si="47"/>
        <v/>
      </c>
      <c r="AW198" s="487">
        <f t="shared" si="47"/>
        <v>0</v>
      </c>
      <c r="AX198" s="487" t="str">
        <f t="shared" si="47"/>
        <v/>
      </c>
      <c r="AY198" s="487" t="str">
        <f t="shared" si="47"/>
        <v/>
      </c>
      <c r="AZ198" s="487" t="str">
        <f t="shared" si="47"/>
        <v/>
      </c>
      <c r="BA198" s="487" t="str">
        <f t="shared" si="47"/>
        <v/>
      </c>
      <c r="BB198" s="487">
        <f t="shared" si="47"/>
        <v>0</v>
      </c>
      <c r="BC198" s="487" t="str">
        <f t="shared" si="47"/>
        <v/>
      </c>
      <c r="BD198" s="487">
        <f t="shared" si="47"/>
        <v>0</v>
      </c>
      <c r="BE198" s="487">
        <f t="shared" si="47"/>
        <v>0</v>
      </c>
      <c r="BF198" s="487" t="str">
        <f t="shared" si="47"/>
        <v/>
      </c>
      <c r="BG198" s="487" t="str">
        <f t="shared" si="47"/>
        <v/>
      </c>
      <c r="BH198" s="487" t="str">
        <f t="shared" si="47"/>
        <v/>
      </c>
      <c r="BI198" s="487" t="str">
        <f t="shared" si="47"/>
        <v/>
      </c>
      <c r="BJ198" s="487" t="str">
        <f t="shared" si="47"/>
        <v/>
      </c>
      <c r="BK198" s="489" t="str">
        <f t="shared" si="36"/>
        <v/>
      </c>
      <c r="BL198" s="495" t="str">
        <f t="shared" si="48"/>
        <v/>
      </c>
      <c r="BM198" s="487">
        <f t="shared" si="48"/>
        <v>0</v>
      </c>
      <c r="BN198" s="487" t="str">
        <f t="shared" si="48"/>
        <v/>
      </c>
      <c r="BO198" s="487" t="str">
        <f t="shared" si="48"/>
        <v/>
      </c>
      <c r="BP198" s="487" t="str">
        <f t="shared" si="48"/>
        <v/>
      </c>
      <c r="BQ198" s="487" t="str">
        <f t="shared" si="48"/>
        <v/>
      </c>
      <c r="BR198" s="487">
        <f t="shared" si="48"/>
        <v>0</v>
      </c>
      <c r="BS198" s="487" t="str">
        <f t="shared" si="48"/>
        <v/>
      </c>
      <c r="BT198" s="487">
        <f t="shared" si="48"/>
        <v>0</v>
      </c>
      <c r="BU198" s="487">
        <f t="shared" si="48"/>
        <v>0</v>
      </c>
      <c r="BV198" s="487" t="str">
        <f t="shared" si="48"/>
        <v/>
      </c>
      <c r="BW198" s="487" t="str">
        <f t="shared" si="48"/>
        <v/>
      </c>
      <c r="BX198" s="487" t="str">
        <f t="shared" si="48"/>
        <v/>
      </c>
      <c r="BY198" s="487" t="str">
        <f t="shared" si="48"/>
        <v/>
      </c>
      <c r="BZ198" s="487" t="str">
        <f t="shared" si="48"/>
        <v/>
      </c>
      <c r="CA198" s="489" t="str">
        <f t="shared" si="37"/>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6"/>
        <v>0</v>
      </c>
      <c r="AG199" s="487">
        <f t="shared" si="46"/>
        <v>-1</v>
      </c>
      <c r="AH199" s="487">
        <f t="shared" si="46"/>
        <v>0</v>
      </c>
      <c r="AI199" s="487">
        <f t="shared" si="46"/>
        <v>0</v>
      </c>
      <c r="AJ199" s="487">
        <f t="shared" si="46"/>
        <v>0</v>
      </c>
      <c r="AK199" s="487">
        <f t="shared" si="46"/>
        <v>0</v>
      </c>
      <c r="AL199" s="487">
        <f t="shared" si="46"/>
        <v>-1</v>
      </c>
      <c r="AM199" s="487">
        <f t="shared" si="46"/>
        <v>0</v>
      </c>
      <c r="AN199" s="487">
        <f t="shared" si="46"/>
        <v>-1</v>
      </c>
      <c r="AO199" s="487">
        <f t="shared" si="46"/>
        <v>-1</v>
      </c>
      <c r="AP199" s="487">
        <f t="shared" si="46"/>
        <v>0</v>
      </c>
      <c r="AQ199" s="487">
        <f t="shared" si="46"/>
        <v>0</v>
      </c>
      <c r="AR199" s="487">
        <f t="shared" si="46"/>
        <v>0</v>
      </c>
      <c r="AS199" s="487">
        <f t="shared" si="46"/>
        <v>0</v>
      </c>
      <c r="AT199" s="487">
        <f t="shared" si="46"/>
        <v>0</v>
      </c>
      <c r="AU199" s="493">
        <f t="shared" si="46"/>
        <v>0</v>
      </c>
      <c r="AV199" s="488" t="str">
        <f t="shared" si="47"/>
        <v/>
      </c>
      <c r="AW199" s="487">
        <f t="shared" si="47"/>
        <v>0</v>
      </c>
      <c r="AX199" s="487" t="str">
        <f t="shared" si="47"/>
        <v/>
      </c>
      <c r="AY199" s="487" t="str">
        <f t="shared" si="47"/>
        <v/>
      </c>
      <c r="AZ199" s="487" t="str">
        <f t="shared" si="47"/>
        <v/>
      </c>
      <c r="BA199" s="487" t="str">
        <f t="shared" si="47"/>
        <v/>
      </c>
      <c r="BB199" s="487">
        <f t="shared" si="47"/>
        <v>0</v>
      </c>
      <c r="BC199" s="487" t="str">
        <f t="shared" si="47"/>
        <v/>
      </c>
      <c r="BD199" s="487">
        <f t="shared" si="47"/>
        <v>0</v>
      </c>
      <c r="BE199" s="487">
        <f t="shared" si="47"/>
        <v>0</v>
      </c>
      <c r="BF199" s="487" t="str">
        <f t="shared" si="47"/>
        <v/>
      </c>
      <c r="BG199" s="487" t="str">
        <f t="shared" si="47"/>
        <v/>
      </c>
      <c r="BH199" s="487" t="str">
        <f t="shared" si="47"/>
        <v/>
      </c>
      <c r="BI199" s="487" t="str">
        <f t="shared" si="47"/>
        <v/>
      </c>
      <c r="BJ199" s="487" t="str">
        <f t="shared" si="47"/>
        <v/>
      </c>
      <c r="BK199" s="489" t="str">
        <f t="shared" si="36"/>
        <v/>
      </c>
      <c r="BL199" s="495" t="str">
        <f t="shared" si="48"/>
        <v/>
      </c>
      <c r="BM199" s="487">
        <f t="shared" si="48"/>
        <v>0</v>
      </c>
      <c r="BN199" s="487" t="str">
        <f t="shared" si="48"/>
        <v/>
      </c>
      <c r="BO199" s="487" t="str">
        <f t="shared" si="48"/>
        <v/>
      </c>
      <c r="BP199" s="487" t="str">
        <f t="shared" si="48"/>
        <v/>
      </c>
      <c r="BQ199" s="487" t="str">
        <f t="shared" si="48"/>
        <v/>
      </c>
      <c r="BR199" s="487">
        <f t="shared" si="48"/>
        <v>0</v>
      </c>
      <c r="BS199" s="487" t="str">
        <f t="shared" si="48"/>
        <v/>
      </c>
      <c r="BT199" s="487">
        <f t="shared" si="48"/>
        <v>0</v>
      </c>
      <c r="BU199" s="487">
        <f t="shared" si="48"/>
        <v>0</v>
      </c>
      <c r="BV199" s="487" t="str">
        <f t="shared" si="48"/>
        <v/>
      </c>
      <c r="BW199" s="487" t="str">
        <f t="shared" si="48"/>
        <v/>
      </c>
      <c r="BX199" s="487" t="str">
        <f t="shared" si="48"/>
        <v/>
      </c>
      <c r="BY199" s="487" t="str">
        <f t="shared" si="48"/>
        <v/>
      </c>
      <c r="BZ199" s="487" t="str">
        <f t="shared" si="48"/>
        <v/>
      </c>
      <c r="CA199" s="489" t="str">
        <f t="shared" si="37"/>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6"/>
        <v>0</v>
      </c>
      <c r="AG200" s="487">
        <f t="shared" si="46"/>
        <v>-1</v>
      </c>
      <c r="AH200" s="487">
        <f t="shared" si="46"/>
        <v>0</v>
      </c>
      <c r="AI200" s="487">
        <f t="shared" si="46"/>
        <v>0</v>
      </c>
      <c r="AJ200" s="487">
        <f t="shared" si="46"/>
        <v>0</v>
      </c>
      <c r="AK200" s="487">
        <f t="shared" si="46"/>
        <v>0</v>
      </c>
      <c r="AL200" s="487">
        <f t="shared" si="46"/>
        <v>-1</v>
      </c>
      <c r="AM200" s="487">
        <f t="shared" si="46"/>
        <v>0</v>
      </c>
      <c r="AN200" s="487">
        <f t="shared" si="46"/>
        <v>-1</v>
      </c>
      <c r="AO200" s="487">
        <f t="shared" si="46"/>
        <v>-1</v>
      </c>
      <c r="AP200" s="487">
        <f t="shared" si="46"/>
        <v>0</v>
      </c>
      <c r="AQ200" s="487">
        <f t="shared" si="46"/>
        <v>0</v>
      </c>
      <c r="AR200" s="487">
        <f t="shared" si="46"/>
        <v>0</v>
      </c>
      <c r="AS200" s="487">
        <f t="shared" si="46"/>
        <v>0</v>
      </c>
      <c r="AT200" s="487">
        <f t="shared" si="46"/>
        <v>0</v>
      </c>
      <c r="AU200" s="493">
        <f t="shared" si="46"/>
        <v>0</v>
      </c>
      <c r="AV200" s="488" t="str">
        <f t="shared" si="47"/>
        <v/>
      </c>
      <c r="AW200" s="487">
        <f t="shared" si="47"/>
        <v>0</v>
      </c>
      <c r="AX200" s="487" t="str">
        <f t="shared" si="47"/>
        <v/>
      </c>
      <c r="AY200" s="487" t="str">
        <f t="shared" si="47"/>
        <v/>
      </c>
      <c r="AZ200" s="487" t="str">
        <f t="shared" si="47"/>
        <v/>
      </c>
      <c r="BA200" s="487" t="str">
        <f t="shared" si="47"/>
        <v/>
      </c>
      <c r="BB200" s="487">
        <f t="shared" si="47"/>
        <v>0</v>
      </c>
      <c r="BC200" s="487" t="str">
        <f t="shared" si="47"/>
        <v/>
      </c>
      <c r="BD200" s="487">
        <f t="shared" si="47"/>
        <v>0</v>
      </c>
      <c r="BE200" s="487">
        <f t="shared" si="47"/>
        <v>0</v>
      </c>
      <c r="BF200" s="487" t="str">
        <f t="shared" si="47"/>
        <v/>
      </c>
      <c r="BG200" s="487" t="str">
        <f t="shared" si="47"/>
        <v/>
      </c>
      <c r="BH200" s="487" t="str">
        <f t="shared" si="47"/>
        <v/>
      </c>
      <c r="BI200" s="487" t="str">
        <f t="shared" si="47"/>
        <v/>
      </c>
      <c r="BJ200" s="487" t="str">
        <f t="shared" si="47"/>
        <v/>
      </c>
      <c r="BK200" s="489" t="str">
        <f t="shared" si="36"/>
        <v/>
      </c>
      <c r="BL200" s="495" t="str">
        <f t="shared" si="48"/>
        <v/>
      </c>
      <c r="BM200" s="487">
        <f t="shared" si="48"/>
        <v>0</v>
      </c>
      <c r="BN200" s="487" t="str">
        <f t="shared" si="48"/>
        <v/>
      </c>
      <c r="BO200" s="487" t="str">
        <f t="shared" si="48"/>
        <v/>
      </c>
      <c r="BP200" s="487" t="str">
        <f t="shared" si="48"/>
        <v/>
      </c>
      <c r="BQ200" s="487" t="str">
        <f t="shared" si="48"/>
        <v/>
      </c>
      <c r="BR200" s="487">
        <f t="shared" si="48"/>
        <v>0</v>
      </c>
      <c r="BS200" s="487" t="str">
        <f t="shared" si="48"/>
        <v/>
      </c>
      <c r="BT200" s="487">
        <f t="shared" si="48"/>
        <v>0</v>
      </c>
      <c r="BU200" s="487">
        <f t="shared" si="48"/>
        <v>0</v>
      </c>
      <c r="BV200" s="487" t="str">
        <f t="shared" si="48"/>
        <v/>
      </c>
      <c r="BW200" s="487" t="str">
        <f t="shared" si="48"/>
        <v/>
      </c>
      <c r="BX200" s="487" t="str">
        <f t="shared" si="48"/>
        <v/>
      </c>
      <c r="BY200" s="487" t="str">
        <f t="shared" si="48"/>
        <v/>
      </c>
      <c r="BZ200" s="487" t="str">
        <f t="shared" si="48"/>
        <v/>
      </c>
      <c r="CA200" s="489" t="str">
        <f t="shared" si="37"/>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6"/>
        <v>0</v>
      </c>
      <c r="AG201" s="487">
        <f t="shared" si="46"/>
        <v>-1</v>
      </c>
      <c r="AH201" s="487">
        <f t="shared" si="46"/>
        <v>0</v>
      </c>
      <c r="AI201" s="487">
        <f t="shared" si="46"/>
        <v>0</v>
      </c>
      <c r="AJ201" s="487">
        <f t="shared" si="46"/>
        <v>0</v>
      </c>
      <c r="AK201" s="487">
        <f t="shared" si="46"/>
        <v>0</v>
      </c>
      <c r="AL201" s="487">
        <f t="shared" si="46"/>
        <v>-1</v>
      </c>
      <c r="AM201" s="487">
        <f t="shared" si="46"/>
        <v>0</v>
      </c>
      <c r="AN201" s="487">
        <f t="shared" si="46"/>
        <v>-1</v>
      </c>
      <c r="AO201" s="487">
        <f t="shared" si="46"/>
        <v>-1</v>
      </c>
      <c r="AP201" s="487">
        <f t="shared" si="46"/>
        <v>0</v>
      </c>
      <c r="AQ201" s="487">
        <f t="shared" si="46"/>
        <v>0</v>
      </c>
      <c r="AR201" s="487">
        <f t="shared" si="46"/>
        <v>0</v>
      </c>
      <c r="AS201" s="487">
        <f t="shared" si="46"/>
        <v>0</v>
      </c>
      <c r="AT201" s="487">
        <f t="shared" si="46"/>
        <v>0</v>
      </c>
      <c r="AU201" s="493">
        <f t="shared" si="46"/>
        <v>0</v>
      </c>
      <c r="AV201" s="488" t="str">
        <f t="shared" si="47"/>
        <v/>
      </c>
      <c r="AW201" s="487">
        <f t="shared" si="47"/>
        <v>0</v>
      </c>
      <c r="AX201" s="487" t="str">
        <f t="shared" si="47"/>
        <v/>
      </c>
      <c r="AY201" s="487" t="str">
        <f t="shared" si="47"/>
        <v/>
      </c>
      <c r="AZ201" s="487" t="str">
        <f t="shared" si="47"/>
        <v/>
      </c>
      <c r="BA201" s="487" t="str">
        <f t="shared" si="47"/>
        <v/>
      </c>
      <c r="BB201" s="487">
        <f t="shared" si="47"/>
        <v>0</v>
      </c>
      <c r="BC201" s="487" t="str">
        <f t="shared" si="47"/>
        <v/>
      </c>
      <c r="BD201" s="487">
        <f t="shared" si="47"/>
        <v>0</v>
      </c>
      <c r="BE201" s="487">
        <f t="shared" si="47"/>
        <v>0</v>
      </c>
      <c r="BF201" s="487" t="str">
        <f t="shared" si="47"/>
        <v/>
      </c>
      <c r="BG201" s="487" t="str">
        <f t="shared" si="47"/>
        <v/>
      </c>
      <c r="BH201" s="487" t="str">
        <f t="shared" si="47"/>
        <v/>
      </c>
      <c r="BI201" s="487" t="str">
        <f t="shared" si="47"/>
        <v/>
      </c>
      <c r="BJ201" s="487" t="str">
        <f t="shared" si="47"/>
        <v/>
      </c>
      <c r="BK201" s="489" t="str">
        <f t="shared" si="36"/>
        <v/>
      </c>
      <c r="BL201" s="495" t="str">
        <f t="shared" si="48"/>
        <v/>
      </c>
      <c r="BM201" s="487">
        <f t="shared" si="48"/>
        <v>0</v>
      </c>
      <c r="BN201" s="487" t="str">
        <f t="shared" si="48"/>
        <v/>
      </c>
      <c r="BO201" s="487" t="str">
        <f t="shared" si="48"/>
        <v/>
      </c>
      <c r="BP201" s="487" t="str">
        <f t="shared" si="48"/>
        <v/>
      </c>
      <c r="BQ201" s="487" t="str">
        <f t="shared" si="48"/>
        <v/>
      </c>
      <c r="BR201" s="487">
        <f t="shared" si="48"/>
        <v>0</v>
      </c>
      <c r="BS201" s="487" t="str">
        <f t="shared" si="48"/>
        <v/>
      </c>
      <c r="BT201" s="487">
        <f t="shared" si="48"/>
        <v>0</v>
      </c>
      <c r="BU201" s="487">
        <f t="shared" si="48"/>
        <v>0</v>
      </c>
      <c r="BV201" s="487" t="str">
        <f t="shared" si="48"/>
        <v/>
      </c>
      <c r="BW201" s="487" t="str">
        <f t="shared" si="48"/>
        <v/>
      </c>
      <c r="BX201" s="487" t="str">
        <f t="shared" si="48"/>
        <v/>
      </c>
      <c r="BY201" s="487" t="str">
        <f t="shared" si="48"/>
        <v/>
      </c>
      <c r="BZ201" s="487" t="str">
        <f t="shared" si="48"/>
        <v/>
      </c>
      <c r="CA201" s="489" t="str">
        <f t="shared" si="37"/>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6"/>
        <v>0</v>
      </c>
      <c r="AG202" s="487">
        <f t="shared" si="46"/>
        <v>-1</v>
      </c>
      <c r="AH202" s="487">
        <f t="shared" si="46"/>
        <v>0</v>
      </c>
      <c r="AI202" s="487">
        <f t="shared" si="46"/>
        <v>0</v>
      </c>
      <c r="AJ202" s="487">
        <f t="shared" si="46"/>
        <v>0</v>
      </c>
      <c r="AK202" s="487">
        <f t="shared" si="46"/>
        <v>0</v>
      </c>
      <c r="AL202" s="487">
        <f t="shared" si="46"/>
        <v>-1</v>
      </c>
      <c r="AM202" s="487">
        <f t="shared" si="46"/>
        <v>0</v>
      </c>
      <c r="AN202" s="487">
        <f t="shared" si="46"/>
        <v>-1</v>
      </c>
      <c r="AO202" s="487">
        <f t="shared" si="46"/>
        <v>-1</v>
      </c>
      <c r="AP202" s="487">
        <f t="shared" si="46"/>
        <v>0</v>
      </c>
      <c r="AQ202" s="487">
        <f t="shared" si="46"/>
        <v>0</v>
      </c>
      <c r="AR202" s="487">
        <f t="shared" si="46"/>
        <v>0</v>
      </c>
      <c r="AS202" s="487">
        <f t="shared" si="46"/>
        <v>0</v>
      </c>
      <c r="AT202" s="487">
        <f t="shared" si="46"/>
        <v>0</v>
      </c>
      <c r="AU202" s="493">
        <f t="shared" si="46"/>
        <v>0</v>
      </c>
      <c r="AV202" s="488" t="str">
        <f t="shared" si="47"/>
        <v/>
      </c>
      <c r="AW202" s="487">
        <f t="shared" si="47"/>
        <v>0</v>
      </c>
      <c r="AX202" s="487" t="str">
        <f t="shared" si="47"/>
        <v/>
      </c>
      <c r="AY202" s="487" t="str">
        <f t="shared" si="47"/>
        <v/>
      </c>
      <c r="AZ202" s="487" t="str">
        <f t="shared" si="47"/>
        <v/>
      </c>
      <c r="BA202" s="487" t="str">
        <f t="shared" si="47"/>
        <v/>
      </c>
      <c r="BB202" s="487">
        <f t="shared" si="47"/>
        <v>0</v>
      </c>
      <c r="BC202" s="487" t="str">
        <f t="shared" si="47"/>
        <v/>
      </c>
      <c r="BD202" s="487">
        <f t="shared" si="47"/>
        <v>0</v>
      </c>
      <c r="BE202" s="487">
        <f t="shared" si="47"/>
        <v>0</v>
      </c>
      <c r="BF202" s="487" t="str">
        <f t="shared" si="47"/>
        <v/>
      </c>
      <c r="BG202" s="487" t="str">
        <f t="shared" si="47"/>
        <v/>
      </c>
      <c r="BH202" s="487" t="str">
        <f t="shared" si="47"/>
        <v/>
      </c>
      <c r="BI202" s="487" t="str">
        <f t="shared" si="47"/>
        <v/>
      </c>
      <c r="BJ202" s="487" t="str">
        <f t="shared" si="47"/>
        <v/>
      </c>
      <c r="BK202" s="489" t="str">
        <f t="shared" si="36"/>
        <v/>
      </c>
      <c r="BL202" s="495" t="str">
        <f t="shared" si="48"/>
        <v/>
      </c>
      <c r="BM202" s="487">
        <f t="shared" si="48"/>
        <v>0</v>
      </c>
      <c r="BN202" s="487" t="str">
        <f t="shared" si="48"/>
        <v/>
      </c>
      <c r="BO202" s="487" t="str">
        <f t="shared" si="48"/>
        <v/>
      </c>
      <c r="BP202" s="487" t="str">
        <f t="shared" si="48"/>
        <v/>
      </c>
      <c r="BQ202" s="487" t="str">
        <f t="shared" si="48"/>
        <v/>
      </c>
      <c r="BR202" s="487">
        <f t="shared" si="48"/>
        <v>0</v>
      </c>
      <c r="BS202" s="487" t="str">
        <f t="shared" si="48"/>
        <v/>
      </c>
      <c r="BT202" s="487">
        <f t="shared" si="48"/>
        <v>0</v>
      </c>
      <c r="BU202" s="487">
        <f t="shared" si="48"/>
        <v>0</v>
      </c>
      <c r="BV202" s="487" t="str">
        <f t="shared" si="48"/>
        <v/>
      </c>
      <c r="BW202" s="487" t="str">
        <f t="shared" si="48"/>
        <v/>
      </c>
      <c r="BX202" s="487" t="str">
        <f t="shared" si="48"/>
        <v/>
      </c>
      <c r="BY202" s="487" t="str">
        <f t="shared" si="48"/>
        <v/>
      </c>
      <c r="BZ202" s="487" t="str">
        <f t="shared" si="48"/>
        <v/>
      </c>
      <c r="CA202" s="489" t="str">
        <f t="shared" si="37"/>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6"/>
        <v>0</v>
      </c>
      <c r="AG203" s="487">
        <f t="shared" si="46"/>
        <v>-1</v>
      </c>
      <c r="AH203" s="487">
        <f t="shared" si="46"/>
        <v>0</v>
      </c>
      <c r="AI203" s="487">
        <f t="shared" si="46"/>
        <v>0</v>
      </c>
      <c r="AJ203" s="487">
        <f t="shared" si="46"/>
        <v>0</v>
      </c>
      <c r="AK203" s="487">
        <f t="shared" si="46"/>
        <v>0</v>
      </c>
      <c r="AL203" s="487">
        <f t="shared" si="46"/>
        <v>-1</v>
      </c>
      <c r="AM203" s="487">
        <f t="shared" si="46"/>
        <v>0</v>
      </c>
      <c r="AN203" s="487">
        <f t="shared" si="46"/>
        <v>-1</v>
      </c>
      <c r="AO203" s="487">
        <f t="shared" si="46"/>
        <v>-1</v>
      </c>
      <c r="AP203" s="487">
        <f t="shared" si="46"/>
        <v>0</v>
      </c>
      <c r="AQ203" s="487">
        <f t="shared" si="46"/>
        <v>0</v>
      </c>
      <c r="AR203" s="487">
        <f t="shared" si="46"/>
        <v>0</v>
      </c>
      <c r="AS203" s="487">
        <f t="shared" si="46"/>
        <v>0</v>
      </c>
      <c r="AT203" s="487">
        <f t="shared" si="46"/>
        <v>0</v>
      </c>
      <c r="AU203" s="493">
        <f t="shared" si="46"/>
        <v>0</v>
      </c>
      <c r="AV203" s="488" t="str">
        <f t="shared" si="47"/>
        <v/>
      </c>
      <c r="AW203" s="487">
        <f t="shared" si="47"/>
        <v>0</v>
      </c>
      <c r="AX203" s="487" t="str">
        <f t="shared" si="47"/>
        <v/>
      </c>
      <c r="AY203" s="487" t="str">
        <f t="shared" si="47"/>
        <v/>
      </c>
      <c r="AZ203" s="487" t="str">
        <f t="shared" si="47"/>
        <v/>
      </c>
      <c r="BA203" s="487" t="str">
        <f t="shared" si="47"/>
        <v/>
      </c>
      <c r="BB203" s="487">
        <f t="shared" si="47"/>
        <v>0</v>
      </c>
      <c r="BC203" s="487" t="str">
        <f t="shared" si="47"/>
        <v/>
      </c>
      <c r="BD203" s="487">
        <f t="shared" si="47"/>
        <v>0</v>
      </c>
      <c r="BE203" s="487">
        <f t="shared" si="47"/>
        <v>0</v>
      </c>
      <c r="BF203" s="487" t="str">
        <f t="shared" si="47"/>
        <v/>
      </c>
      <c r="BG203" s="487" t="str">
        <f t="shared" si="47"/>
        <v/>
      </c>
      <c r="BH203" s="487" t="str">
        <f t="shared" si="47"/>
        <v/>
      </c>
      <c r="BI203" s="487" t="str">
        <f t="shared" si="47"/>
        <v/>
      </c>
      <c r="BJ203" s="487" t="str">
        <f t="shared" si="47"/>
        <v/>
      </c>
      <c r="BK203" s="489" t="str">
        <f t="shared" si="36"/>
        <v/>
      </c>
      <c r="BL203" s="495" t="str">
        <f t="shared" si="48"/>
        <v/>
      </c>
      <c r="BM203" s="487">
        <f t="shared" si="48"/>
        <v>0</v>
      </c>
      <c r="BN203" s="487" t="str">
        <f t="shared" si="48"/>
        <v/>
      </c>
      <c r="BO203" s="487" t="str">
        <f t="shared" si="48"/>
        <v/>
      </c>
      <c r="BP203" s="487" t="str">
        <f t="shared" si="48"/>
        <v/>
      </c>
      <c r="BQ203" s="487" t="str">
        <f t="shared" si="48"/>
        <v/>
      </c>
      <c r="BR203" s="487">
        <f t="shared" si="48"/>
        <v>0</v>
      </c>
      <c r="BS203" s="487" t="str">
        <f t="shared" si="48"/>
        <v/>
      </c>
      <c r="BT203" s="487">
        <f t="shared" si="48"/>
        <v>0</v>
      </c>
      <c r="BU203" s="487">
        <f t="shared" si="48"/>
        <v>0</v>
      </c>
      <c r="BV203" s="487" t="str">
        <f t="shared" si="48"/>
        <v/>
      </c>
      <c r="BW203" s="487" t="str">
        <f t="shared" si="48"/>
        <v/>
      </c>
      <c r="BX203" s="487" t="str">
        <f t="shared" si="48"/>
        <v/>
      </c>
      <c r="BY203" s="487" t="str">
        <f t="shared" si="48"/>
        <v/>
      </c>
      <c r="BZ203" s="487" t="str">
        <f t="shared" si="48"/>
        <v/>
      </c>
      <c r="CA203" s="489" t="str">
        <f t="shared" si="37"/>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6"/>
        <v>0</v>
      </c>
      <c r="AG204" s="487">
        <f t="shared" si="46"/>
        <v>-1</v>
      </c>
      <c r="AH204" s="487">
        <f t="shared" si="46"/>
        <v>0</v>
      </c>
      <c r="AI204" s="487">
        <f t="shared" si="46"/>
        <v>0</v>
      </c>
      <c r="AJ204" s="487">
        <f t="shared" si="46"/>
        <v>0</v>
      </c>
      <c r="AK204" s="487">
        <f t="shared" si="46"/>
        <v>0</v>
      </c>
      <c r="AL204" s="487">
        <f t="shared" si="46"/>
        <v>-1</v>
      </c>
      <c r="AM204" s="487">
        <f t="shared" si="46"/>
        <v>0</v>
      </c>
      <c r="AN204" s="487">
        <f t="shared" si="46"/>
        <v>-1</v>
      </c>
      <c r="AO204" s="487">
        <f t="shared" si="46"/>
        <v>-1</v>
      </c>
      <c r="AP204" s="487">
        <f t="shared" si="46"/>
        <v>0</v>
      </c>
      <c r="AQ204" s="487">
        <f t="shared" si="46"/>
        <v>0</v>
      </c>
      <c r="AR204" s="487">
        <f t="shared" si="46"/>
        <v>0</v>
      </c>
      <c r="AS204" s="487">
        <f t="shared" si="46"/>
        <v>0</v>
      </c>
      <c r="AT204" s="487">
        <f t="shared" si="46"/>
        <v>0</v>
      </c>
      <c r="AU204" s="493">
        <f t="shared" si="46"/>
        <v>0</v>
      </c>
      <c r="AV204" s="488" t="str">
        <f t="shared" si="47"/>
        <v/>
      </c>
      <c r="AW204" s="487">
        <f t="shared" si="47"/>
        <v>0</v>
      </c>
      <c r="AX204" s="487" t="str">
        <f t="shared" si="47"/>
        <v/>
      </c>
      <c r="AY204" s="487" t="str">
        <f t="shared" si="47"/>
        <v/>
      </c>
      <c r="AZ204" s="487" t="str">
        <f t="shared" si="47"/>
        <v/>
      </c>
      <c r="BA204" s="487" t="str">
        <f t="shared" si="47"/>
        <v/>
      </c>
      <c r="BB204" s="487">
        <f t="shared" si="47"/>
        <v>0</v>
      </c>
      <c r="BC204" s="487" t="str">
        <f t="shared" si="47"/>
        <v/>
      </c>
      <c r="BD204" s="487">
        <f t="shared" si="47"/>
        <v>0</v>
      </c>
      <c r="BE204" s="487">
        <f t="shared" si="47"/>
        <v>0</v>
      </c>
      <c r="BF204" s="487" t="str">
        <f t="shared" si="47"/>
        <v/>
      </c>
      <c r="BG204" s="487" t="str">
        <f t="shared" si="47"/>
        <v/>
      </c>
      <c r="BH204" s="487" t="str">
        <f t="shared" si="47"/>
        <v/>
      </c>
      <c r="BI204" s="487" t="str">
        <f t="shared" si="47"/>
        <v/>
      </c>
      <c r="BJ204" s="487" t="str">
        <f t="shared" si="47"/>
        <v/>
      </c>
      <c r="BK204" s="489" t="str">
        <f t="shared" si="36"/>
        <v/>
      </c>
      <c r="BL204" s="495" t="str">
        <f t="shared" si="48"/>
        <v/>
      </c>
      <c r="BM204" s="487">
        <f t="shared" si="48"/>
        <v>0</v>
      </c>
      <c r="BN204" s="487" t="str">
        <f t="shared" si="48"/>
        <v/>
      </c>
      <c r="BO204" s="487" t="str">
        <f t="shared" si="48"/>
        <v/>
      </c>
      <c r="BP204" s="487" t="str">
        <f t="shared" si="48"/>
        <v/>
      </c>
      <c r="BQ204" s="487" t="str">
        <f t="shared" si="48"/>
        <v/>
      </c>
      <c r="BR204" s="487">
        <f t="shared" si="48"/>
        <v>0</v>
      </c>
      <c r="BS204" s="487" t="str">
        <f t="shared" si="48"/>
        <v/>
      </c>
      <c r="BT204" s="487">
        <f t="shared" si="48"/>
        <v>0</v>
      </c>
      <c r="BU204" s="487">
        <f t="shared" si="48"/>
        <v>0</v>
      </c>
      <c r="BV204" s="487" t="str">
        <f t="shared" si="48"/>
        <v/>
      </c>
      <c r="BW204" s="487" t="str">
        <f t="shared" si="48"/>
        <v/>
      </c>
      <c r="BX204" s="487" t="str">
        <f t="shared" si="48"/>
        <v/>
      </c>
      <c r="BY204" s="487" t="str">
        <f t="shared" si="48"/>
        <v/>
      </c>
      <c r="BZ204" s="487" t="str">
        <f t="shared" si="48"/>
        <v/>
      </c>
      <c r="CA204" s="489" t="str">
        <f t="shared" si="37"/>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6"/>
        <v>0</v>
      </c>
      <c r="AG205" s="487">
        <f t="shared" si="46"/>
        <v>-1</v>
      </c>
      <c r="AH205" s="487">
        <f t="shared" si="46"/>
        <v>0</v>
      </c>
      <c r="AI205" s="487">
        <f t="shared" si="46"/>
        <v>0</v>
      </c>
      <c r="AJ205" s="487">
        <f t="shared" si="46"/>
        <v>0</v>
      </c>
      <c r="AK205" s="487">
        <f t="shared" si="46"/>
        <v>0</v>
      </c>
      <c r="AL205" s="487">
        <f t="shared" si="46"/>
        <v>-1</v>
      </c>
      <c r="AM205" s="487">
        <f t="shared" si="46"/>
        <v>0</v>
      </c>
      <c r="AN205" s="487">
        <f t="shared" si="46"/>
        <v>-1</v>
      </c>
      <c r="AO205" s="487">
        <f t="shared" si="46"/>
        <v>-1</v>
      </c>
      <c r="AP205" s="487">
        <f t="shared" si="46"/>
        <v>0</v>
      </c>
      <c r="AQ205" s="487">
        <f t="shared" si="46"/>
        <v>0</v>
      </c>
      <c r="AR205" s="487">
        <f t="shared" si="46"/>
        <v>0</v>
      </c>
      <c r="AS205" s="487">
        <f t="shared" si="46"/>
        <v>0</v>
      </c>
      <c r="AT205" s="487">
        <f t="shared" si="46"/>
        <v>0</v>
      </c>
      <c r="AU205" s="493">
        <f t="shared" si="46"/>
        <v>0</v>
      </c>
      <c r="AV205" s="488" t="str">
        <f t="shared" si="47"/>
        <v/>
      </c>
      <c r="AW205" s="487">
        <f t="shared" si="47"/>
        <v>0</v>
      </c>
      <c r="AX205" s="487" t="str">
        <f t="shared" si="47"/>
        <v/>
      </c>
      <c r="AY205" s="487" t="str">
        <f t="shared" si="47"/>
        <v/>
      </c>
      <c r="AZ205" s="487" t="str">
        <f t="shared" si="47"/>
        <v/>
      </c>
      <c r="BA205" s="487" t="str">
        <f t="shared" si="47"/>
        <v/>
      </c>
      <c r="BB205" s="487">
        <f t="shared" si="47"/>
        <v>0</v>
      </c>
      <c r="BC205" s="487" t="str">
        <f t="shared" si="47"/>
        <v/>
      </c>
      <c r="BD205" s="487">
        <f t="shared" si="47"/>
        <v>0</v>
      </c>
      <c r="BE205" s="487">
        <f t="shared" si="47"/>
        <v>0</v>
      </c>
      <c r="BF205" s="487" t="str">
        <f t="shared" si="47"/>
        <v/>
      </c>
      <c r="BG205" s="487" t="str">
        <f t="shared" si="47"/>
        <v/>
      </c>
      <c r="BH205" s="487" t="str">
        <f t="shared" si="47"/>
        <v/>
      </c>
      <c r="BI205" s="487" t="str">
        <f t="shared" si="47"/>
        <v/>
      </c>
      <c r="BJ205" s="487" t="str">
        <f t="shared" si="47"/>
        <v/>
      </c>
      <c r="BK205" s="489" t="str">
        <f t="shared" si="36"/>
        <v/>
      </c>
      <c r="BL205" s="495" t="str">
        <f t="shared" si="48"/>
        <v/>
      </c>
      <c r="BM205" s="487">
        <f t="shared" si="48"/>
        <v>0</v>
      </c>
      <c r="BN205" s="487" t="str">
        <f t="shared" si="48"/>
        <v/>
      </c>
      <c r="BO205" s="487" t="str">
        <f t="shared" si="48"/>
        <v/>
      </c>
      <c r="BP205" s="487" t="str">
        <f t="shared" si="48"/>
        <v/>
      </c>
      <c r="BQ205" s="487" t="str">
        <f t="shared" si="48"/>
        <v/>
      </c>
      <c r="BR205" s="487">
        <f t="shared" si="48"/>
        <v>0</v>
      </c>
      <c r="BS205" s="487" t="str">
        <f t="shared" si="48"/>
        <v/>
      </c>
      <c r="BT205" s="487">
        <f t="shared" si="48"/>
        <v>0</v>
      </c>
      <c r="BU205" s="487">
        <f t="shared" si="48"/>
        <v>0</v>
      </c>
      <c r="BV205" s="487" t="str">
        <f t="shared" si="48"/>
        <v/>
      </c>
      <c r="BW205" s="487" t="str">
        <f t="shared" si="48"/>
        <v/>
      </c>
      <c r="BX205" s="487" t="str">
        <f t="shared" si="48"/>
        <v/>
      </c>
      <c r="BY205" s="487" t="str">
        <f t="shared" si="48"/>
        <v/>
      </c>
      <c r="BZ205" s="487" t="str">
        <f t="shared" si="48"/>
        <v/>
      </c>
      <c r="CA205" s="489" t="str">
        <f t="shared" si="37"/>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6"/>
        <v>0</v>
      </c>
      <c r="AG206" s="487">
        <f t="shared" si="46"/>
        <v>-1</v>
      </c>
      <c r="AH206" s="487">
        <f t="shared" si="46"/>
        <v>0</v>
      </c>
      <c r="AI206" s="487">
        <f t="shared" si="46"/>
        <v>0</v>
      </c>
      <c r="AJ206" s="487">
        <f t="shared" si="46"/>
        <v>0</v>
      </c>
      <c r="AK206" s="487">
        <f t="shared" si="46"/>
        <v>0</v>
      </c>
      <c r="AL206" s="487">
        <f t="shared" si="46"/>
        <v>-1</v>
      </c>
      <c r="AM206" s="487">
        <f t="shared" si="46"/>
        <v>0</v>
      </c>
      <c r="AN206" s="487">
        <f t="shared" si="46"/>
        <v>-1</v>
      </c>
      <c r="AO206" s="487">
        <f t="shared" si="46"/>
        <v>-1</v>
      </c>
      <c r="AP206" s="487">
        <f t="shared" si="46"/>
        <v>0</v>
      </c>
      <c r="AQ206" s="487">
        <f t="shared" si="46"/>
        <v>0</v>
      </c>
      <c r="AR206" s="487">
        <f t="shared" si="46"/>
        <v>0</v>
      </c>
      <c r="AS206" s="487">
        <f t="shared" si="46"/>
        <v>0</v>
      </c>
      <c r="AT206" s="487">
        <f t="shared" si="46"/>
        <v>0</v>
      </c>
      <c r="AU206" s="493">
        <f t="shared" ref="AU206" si="49">AU205</f>
        <v>0</v>
      </c>
      <c r="AV206" s="488" t="str">
        <f t="shared" si="47"/>
        <v/>
      </c>
      <c r="AW206" s="487">
        <f t="shared" si="47"/>
        <v>0</v>
      </c>
      <c r="AX206" s="487" t="str">
        <f t="shared" si="47"/>
        <v/>
      </c>
      <c r="AY206" s="487" t="str">
        <f t="shared" si="47"/>
        <v/>
      </c>
      <c r="AZ206" s="487" t="str">
        <f t="shared" si="47"/>
        <v/>
      </c>
      <c r="BA206" s="487" t="str">
        <f t="shared" si="47"/>
        <v/>
      </c>
      <c r="BB206" s="487">
        <f t="shared" si="47"/>
        <v>0</v>
      </c>
      <c r="BC206" s="487" t="str">
        <f t="shared" si="47"/>
        <v/>
      </c>
      <c r="BD206" s="487">
        <f t="shared" si="47"/>
        <v>0</v>
      </c>
      <c r="BE206" s="487">
        <f t="shared" si="47"/>
        <v>0</v>
      </c>
      <c r="BF206" s="487" t="str">
        <f t="shared" si="47"/>
        <v/>
      </c>
      <c r="BG206" s="487" t="str">
        <f t="shared" si="47"/>
        <v/>
      </c>
      <c r="BH206" s="487" t="str">
        <f t="shared" si="47"/>
        <v/>
      </c>
      <c r="BI206" s="487" t="str">
        <f t="shared" si="47"/>
        <v/>
      </c>
      <c r="BJ206" s="487" t="str">
        <f t="shared" si="47"/>
        <v/>
      </c>
      <c r="BK206" s="489" t="str">
        <f t="shared" si="36"/>
        <v/>
      </c>
      <c r="BL206" s="495" t="str">
        <f t="shared" si="48"/>
        <v/>
      </c>
      <c r="BM206" s="487">
        <f t="shared" si="48"/>
        <v>0</v>
      </c>
      <c r="BN206" s="487" t="str">
        <f t="shared" si="48"/>
        <v/>
      </c>
      <c r="BO206" s="487" t="str">
        <f t="shared" si="48"/>
        <v/>
      </c>
      <c r="BP206" s="487" t="str">
        <f t="shared" si="48"/>
        <v/>
      </c>
      <c r="BQ206" s="487" t="str">
        <f t="shared" si="48"/>
        <v/>
      </c>
      <c r="BR206" s="487">
        <f t="shared" si="48"/>
        <v>0</v>
      </c>
      <c r="BS206" s="487" t="str">
        <f t="shared" si="48"/>
        <v/>
      </c>
      <c r="BT206" s="487">
        <f t="shared" si="48"/>
        <v>0</v>
      </c>
      <c r="BU206" s="487">
        <f t="shared" si="48"/>
        <v>0</v>
      </c>
      <c r="BV206" s="487" t="str">
        <f t="shared" si="48"/>
        <v/>
      </c>
      <c r="BW206" s="487" t="str">
        <f t="shared" si="48"/>
        <v/>
      </c>
      <c r="BX206" s="487" t="str">
        <f t="shared" si="48"/>
        <v/>
      </c>
      <c r="BY206" s="487" t="str">
        <f t="shared" si="48"/>
        <v/>
      </c>
      <c r="BZ206" s="487" t="str">
        <f t="shared" si="48"/>
        <v/>
      </c>
      <c r="CA206" s="489" t="str">
        <f t="shared" si="37"/>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0">AF206</f>
        <v>0</v>
      </c>
      <c r="AG207" s="487">
        <f t="shared" si="50"/>
        <v>-1</v>
      </c>
      <c r="AH207" s="487">
        <f t="shared" si="50"/>
        <v>0</v>
      </c>
      <c r="AI207" s="487">
        <f t="shared" si="50"/>
        <v>0</v>
      </c>
      <c r="AJ207" s="487">
        <f t="shared" si="50"/>
        <v>0</v>
      </c>
      <c r="AK207" s="487">
        <f t="shared" si="50"/>
        <v>0</v>
      </c>
      <c r="AL207" s="487">
        <f t="shared" si="50"/>
        <v>-1</v>
      </c>
      <c r="AM207" s="487">
        <f t="shared" si="50"/>
        <v>0</v>
      </c>
      <c r="AN207" s="487">
        <f t="shared" si="50"/>
        <v>-1</v>
      </c>
      <c r="AO207" s="487">
        <f t="shared" si="50"/>
        <v>-1</v>
      </c>
      <c r="AP207" s="487">
        <f t="shared" si="50"/>
        <v>0</v>
      </c>
      <c r="AQ207" s="487">
        <f t="shared" si="50"/>
        <v>0</v>
      </c>
      <c r="AR207" s="487">
        <f t="shared" si="50"/>
        <v>0</v>
      </c>
      <c r="AS207" s="487">
        <f t="shared" si="50"/>
        <v>0</v>
      </c>
      <c r="AT207" s="487">
        <f t="shared" si="50"/>
        <v>0</v>
      </c>
      <c r="AU207" s="493">
        <f t="shared" si="50"/>
        <v>0</v>
      </c>
      <c r="AV207" s="488" t="str">
        <f t="shared" si="47"/>
        <v/>
      </c>
      <c r="AW207" s="487">
        <f t="shared" si="47"/>
        <v>0</v>
      </c>
      <c r="AX207" s="487" t="str">
        <f t="shared" si="47"/>
        <v/>
      </c>
      <c r="AY207" s="487" t="str">
        <f t="shared" si="47"/>
        <v/>
      </c>
      <c r="AZ207" s="487" t="str">
        <f t="shared" si="47"/>
        <v/>
      </c>
      <c r="BA207" s="487" t="str">
        <f t="shared" si="47"/>
        <v/>
      </c>
      <c r="BB207" s="487">
        <f t="shared" si="47"/>
        <v>0</v>
      </c>
      <c r="BC207" s="487" t="str">
        <f t="shared" si="47"/>
        <v/>
      </c>
      <c r="BD207" s="487">
        <f t="shared" si="47"/>
        <v>0</v>
      </c>
      <c r="BE207" s="487">
        <f t="shared" si="47"/>
        <v>0</v>
      </c>
      <c r="BF207" s="487" t="str">
        <f t="shared" si="47"/>
        <v/>
      </c>
      <c r="BG207" s="487" t="str">
        <f t="shared" si="47"/>
        <v/>
      </c>
      <c r="BH207" s="487" t="str">
        <f t="shared" si="47"/>
        <v/>
      </c>
      <c r="BI207" s="487" t="str">
        <f t="shared" si="47"/>
        <v/>
      </c>
      <c r="BJ207" s="487" t="str">
        <f t="shared" si="47"/>
        <v/>
      </c>
      <c r="BK207" s="489" t="str">
        <f t="shared" si="36"/>
        <v/>
      </c>
      <c r="BL207" s="495" t="str">
        <f t="shared" si="48"/>
        <v/>
      </c>
      <c r="BM207" s="487">
        <f t="shared" si="48"/>
        <v>0</v>
      </c>
      <c r="BN207" s="487" t="str">
        <f t="shared" si="48"/>
        <v/>
      </c>
      <c r="BO207" s="487" t="str">
        <f t="shared" si="48"/>
        <v/>
      </c>
      <c r="BP207" s="487" t="str">
        <f t="shared" si="48"/>
        <v/>
      </c>
      <c r="BQ207" s="487" t="str">
        <f t="shared" si="48"/>
        <v/>
      </c>
      <c r="BR207" s="487">
        <f t="shared" si="48"/>
        <v>0</v>
      </c>
      <c r="BS207" s="487" t="str">
        <f t="shared" si="48"/>
        <v/>
      </c>
      <c r="BT207" s="487">
        <f t="shared" si="48"/>
        <v>0</v>
      </c>
      <c r="BU207" s="487">
        <f t="shared" si="48"/>
        <v>0</v>
      </c>
      <c r="BV207" s="487" t="str">
        <f t="shared" si="48"/>
        <v/>
      </c>
      <c r="BW207" s="487" t="str">
        <f t="shared" si="48"/>
        <v/>
      </c>
      <c r="BX207" s="487" t="str">
        <f t="shared" si="48"/>
        <v/>
      </c>
      <c r="BY207" s="487" t="str">
        <f t="shared" si="48"/>
        <v/>
      </c>
      <c r="BZ207" s="487" t="str">
        <f t="shared" si="48"/>
        <v/>
      </c>
      <c r="CA207" s="489" t="str">
        <f t="shared" si="37"/>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0"/>
        <v>0</v>
      </c>
      <c r="AG208" s="487">
        <f t="shared" si="50"/>
        <v>-1</v>
      </c>
      <c r="AH208" s="487">
        <f t="shared" si="50"/>
        <v>0</v>
      </c>
      <c r="AI208" s="487">
        <f t="shared" si="50"/>
        <v>0</v>
      </c>
      <c r="AJ208" s="487">
        <f t="shared" si="50"/>
        <v>0</v>
      </c>
      <c r="AK208" s="487">
        <f t="shared" si="50"/>
        <v>0</v>
      </c>
      <c r="AL208" s="487">
        <f t="shared" si="50"/>
        <v>-1</v>
      </c>
      <c r="AM208" s="487">
        <f t="shared" si="50"/>
        <v>0</v>
      </c>
      <c r="AN208" s="487">
        <f t="shared" si="50"/>
        <v>-1</v>
      </c>
      <c r="AO208" s="487">
        <f t="shared" si="50"/>
        <v>-1</v>
      </c>
      <c r="AP208" s="487">
        <f t="shared" si="50"/>
        <v>0</v>
      </c>
      <c r="AQ208" s="487">
        <f t="shared" si="50"/>
        <v>0</v>
      </c>
      <c r="AR208" s="487">
        <f t="shared" si="50"/>
        <v>0</v>
      </c>
      <c r="AS208" s="487">
        <f t="shared" si="50"/>
        <v>0</v>
      </c>
      <c r="AT208" s="487">
        <f t="shared" si="50"/>
        <v>0</v>
      </c>
      <c r="AU208" s="493">
        <f t="shared" si="50"/>
        <v>0</v>
      </c>
      <c r="AV208" s="488" t="str">
        <f t="shared" ref="AV208:BK224" si="51">IF(AF208,IFERROR(LEFT($V208,SEARCH(" (",$V208)-1),$V208),"")</f>
        <v/>
      </c>
      <c r="AW208" s="487">
        <f t="shared" si="51"/>
        <v>0</v>
      </c>
      <c r="AX208" s="487" t="str">
        <f t="shared" si="51"/>
        <v/>
      </c>
      <c r="AY208" s="487" t="str">
        <f t="shared" si="51"/>
        <v/>
      </c>
      <c r="AZ208" s="487" t="str">
        <f t="shared" si="51"/>
        <v/>
      </c>
      <c r="BA208" s="487" t="str">
        <f t="shared" si="51"/>
        <v/>
      </c>
      <c r="BB208" s="487">
        <f t="shared" si="51"/>
        <v>0</v>
      </c>
      <c r="BC208" s="487" t="str">
        <f t="shared" si="51"/>
        <v/>
      </c>
      <c r="BD208" s="487">
        <f t="shared" si="51"/>
        <v>0</v>
      </c>
      <c r="BE208" s="487">
        <f t="shared" si="51"/>
        <v>0</v>
      </c>
      <c r="BF208" s="487" t="str">
        <f t="shared" si="51"/>
        <v/>
      </c>
      <c r="BG208" s="487" t="str">
        <f t="shared" si="51"/>
        <v/>
      </c>
      <c r="BH208" s="487" t="str">
        <f t="shared" si="51"/>
        <v/>
      </c>
      <c r="BI208" s="487" t="str">
        <f t="shared" si="51"/>
        <v/>
      </c>
      <c r="BJ208" s="487" t="str">
        <f t="shared" si="51"/>
        <v/>
      </c>
      <c r="BK208" s="489" t="str">
        <f t="shared" si="36"/>
        <v/>
      </c>
      <c r="BL208" s="495" t="str">
        <f t="shared" ref="BL208:CA224" si="52">IF(AF208,IFERROR(LEFT($W208,SEARCH(" (",$W208)-1),$W208),"")</f>
        <v/>
      </c>
      <c r="BM208" s="487">
        <f t="shared" si="52"/>
        <v>0</v>
      </c>
      <c r="BN208" s="487" t="str">
        <f t="shared" si="52"/>
        <v/>
      </c>
      <c r="BO208" s="487" t="str">
        <f t="shared" si="52"/>
        <v/>
      </c>
      <c r="BP208" s="487" t="str">
        <f t="shared" si="52"/>
        <v/>
      </c>
      <c r="BQ208" s="487" t="str">
        <f t="shared" si="52"/>
        <v/>
      </c>
      <c r="BR208" s="487">
        <f t="shared" si="52"/>
        <v>0</v>
      </c>
      <c r="BS208" s="487" t="str">
        <f t="shared" si="52"/>
        <v/>
      </c>
      <c r="BT208" s="487">
        <f t="shared" si="52"/>
        <v>0</v>
      </c>
      <c r="BU208" s="487">
        <f t="shared" si="52"/>
        <v>0</v>
      </c>
      <c r="BV208" s="487" t="str">
        <f t="shared" si="52"/>
        <v/>
      </c>
      <c r="BW208" s="487" t="str">
        <f t="shared" si="52"/>
        <v/>
      </c>
      <c r="BX208" s="487" t="str">
        <f t="shared" si="52"/>
        <v/>
      </c>
      <c r="BY208" s="487" t="str">
        <f t="shared" si="52"/>
        <v/>
      </c>
      <c r="BZ208" s="487" t="str">
        <f t="shared" si="52"/>
        <v/>
      </c>
      <c r="CA208" s="489" t="str">
        <f t="shared" si="37"/>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0"/>
        <v>0</v>
      </c>
      <c r="AG209" s="487">
        <f t="shared" si="50"/>
        <v>-1</v>
      </c>
      <c r="AH209" s="487">
        <f t="shared" si="50"/>
        <v>0</v>
      </c>
      <c r="AI209" s="487">
        <f t="shared" si="50"/>
        <v>0</v>
      </c>
      <c r="AJ209" s="487">
        <f t="shared" si="50"/>
        <v>0</v>
      </c>
      <c r="AK209" s="487">
        <f t="shared" si="50"/>
        <v>0</v>
      </c>
      <c r="AL209" s="487">
        <f t="shared" si="50"/>
        <v>-1</v>
      </c>
      <c r="AM209" s="487">
        <f t="shared" si="50"/>
        <v>0</v>
      </c>
      <c r="AN209" s="487">
        <f t="shared" si="50"/>
        <v>-1</v>
      </c>
      <c r="AO209" s="487">
        <f t="shared" si="50"/>
        <v>-1</v>
      </c>
      <c r="AP209" s="487">
        <f t="shared" si="50"/>
        <v>0</v>
      </c>
      <c r="AQ209" s="487">
        <f t="shared" si="50"/>
        <v>0</v>
      </c>
      <c r="AR209" s="487">
        <f t="shared" si="50"/>
        <v>0</v>
      </c>
      <c r="AS209" s="487">
        <f t="shared" si="50"/>
        <v>0</v>
      </c>
      <c r="AT209" s="487">
        <f t="shared" si="50"/>
        <v>0</v>
      </c>
      <c r="AU209" s="493">
        <f t="shared" si="50"/>
        <v>0</v>
      </c>
      <c r="AV209" s="488" t="str">
        <f t="shared" si="51"/>
        <v/>
      </c>
      <c r="AW209" s="487">
        <f t="shared" si="51"/>
        <v>0</v>
      </c>
      <c r="AX209" s="487" t="str">
        <f t="shared" si="51"/>
        <v/>
      </c>
      <c r="AY209" s="487" t="str">
        <f t="shared" si="51"/>
        <v/>
      </c>
      <c r="AZ209" s="487" t="str">
        <f t="shared" si="51"/>
        <v/>
      </c>
      <c r="BA209" s="487" t="str">
        <f t="shared" si="51"/>
        <v/>
      </c>
      <c r="BB209" s="487">
        <f t="shared" si="51"/>
        <v>0</v>
      </c>
      <c r="BC209" s="487" t="str">
        <f t="shared" si="51"/>
        <v/>
      </c>
      <c r="BD209" s="487">
        <f t="shared" si="51"/>
        <v>0</v>
      </c>
      <c r="BE209" s="487">
        <f t="shared" si="51"/>
        <v>0</v>
      </c>
      <c r="BF209" s="487" t="str">
        <f t="shared" si="51"/>
        <v/>
      </c>
      <c r="BG209" s="487" t="str">
        <f t="shared" si="51"/>
        <v/>
      </c>
      <c r="BH209" s="487" t="str">
        <f t="shared" si="51"/>
        <v/>
      </c>
      <c r="BI209" s="487" t="str">
        <f t="shared" si="51"/>
        <v/>
      </c>
      <c r="BJ209" s="487" t="str">
        <f t="shared" si="51"/>
        <v/>
      </c>
      <c r="BK209" s="489" t="str">
        <f t="shared" si="36"/>
        <v/>
      </c>
      <c r="BL209" s="495" t="str">
        <f t="shared" si="52"/>
        <v/>
      </c>
      <c r="BM209" s="487">
        <f t="shared" si="52"/>
        <v>0</v>
      </c>
      <c r="BN209" s="487" t="str">
        <f t="shared" si="52"/>
        <v/>
      </c>
      <c r="BO209" s="487" t="str">
        <f t="shared" si="52"/>
        <v/>
      </c>
      <c r="BP209" s="487" t="str">
        <f t="shared" si="52"/>
        <v/>
      </c>
      <c r="BQ209" s="487" t="str">
        <f t="shared" si="52"/>
        <v/>
      </c>
      <c r="BR209" s="487">
        <f t="shared" si="52"/>
        <v>0</v>
      </c>
      <c r="BS209" s="487" t="str">
        <f t="shared" si="52"/>
        <v/>
      </c>
      <c r="BT209" s="487">
        <f t="shared" si="52"/>
        <v>0</v>
      </c>
      <c r="BU209" s="487">
        <f t="shared" si="52"/>
        <v>0</v>
      </c>
      <c r="BV209" s="487" t="str">
        <f t="shared" si="52"/>
        <v/>
      </c>
      <c r="BW209" s="487" t="str">
        <f t="shared" si="52"/>
        <v/>
      </c>
      <c r="BX209" s="487" t="str">
        <f t="shared" si="52"/>
        <v/>
      </c>
      <c r="BY209" s="487" t="str">
        <f t="shared" si="52"/>
        <v/>
      </c>
      <c r="BZ209" s="487" t="str">
        <f t="shared" si="52"/>
        <v/>
      </c>
      <c r="CA209" s="489" t="str">
        <f t="shared" si="37"/>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0"/>
        <v>0</v>
      </c>
      <c r="AG210" s="487">
        <f t="shared" si="50"/>
        <v>-1</v>
      </c>
      <c r="AH210" s="487">
        <f t="shared" si="50"/>
        <v>0</v>
      </c>
      <c r="AI210" s="487">
        <f t="shared" si="50"/>
        <v>0</v>
      </c>
      <c r="AJ210" s="487">
        <f t="shared" si="50"/>
        <v>0</v>
      </c>
      <c r="AK210" s="487">
        <f t="shared" si="50"/>
        <v>0</v>
      </c>
      <c r="AL210" s="487">
        <f t="shared" si="50"/>
        <v>-1</v>
      </c>
      <c r="AM210" s="487">
        <f t="shared" si="50"/>
        <v>0</v>
      </c>
      <c r="AN210" s="487">
        <f t="shared" si="50"/>
        <v>-1</v>
      </c>
      <c r="AO210" s="487">
        <f t="shared" si="50"/>
        <v>-1</v>
      </c>
      <c r="AP210" s="487">
        <f t="shared" si="50"/>
        <v>0</v>
      </c>
      <c r="AQ210" s="487">
        <f t="shared" si="50"/>
        <v>0</v>
      </c>
      <c r="AR210" s="487">
        <f t="shared" si="50"/>
        <v>0</v>
      </c>
      <c r="AS210" s="487">
        <f t="shared" si="50"/>
        <v>0</v>
      </c>
      <c r="AT210" s="487">
        <f t="shared" si="50"/>
        <v>0</v>
      </c>
      <c r="AU210" s="493">
        <f t="shared" si="50"/>
        <v>0</v>
      </c>
      <c r="AV210" s="488" t="str">
        <f t="shared" si="51"/>
        <v/>
      </c>
      <c r="AW210" s="487">
        <f t="shared" si="51"/>
        <v>0</v>
      </c>
      <c r="AX210" s="487" t="str">
        <f t="shared" si="51"/>
        <v/>
      </c>
      <c r="AY210" s="487" t="str">
        <f t="shared" si="51"/>
        <v/>
      </c>
      <c r="AZ210" s="487" t="str">
        <f t="shared" si="51"/>
        <v/>
      </c>
      <c r="BA210" s="487" t="str">
        <f t="shared" si="51"/>
        <v/>
      </c>
      <c r="BB210" s="487">
        <f t="shared" si="51"/>
        <v>0</v>
      </c>
      <c r="BC210" s="487" t="str">
        <f t="shared" si="51"/>
        <v/>
      </c>
      <c r="BD210" s="487">
        <f t="shared" si="51"/>
        <v>0</v>
      </c>
      <c r="BE210" s="487">
        <f t="shared" si="51"/>
        <v>0</v>
      </c>
      <c r="BF210" s="487" t="str">
        <f t="shared" si="51"/>
        <v/>
      </c>
      <c r="BG210" s="487" t="str">
        <f t="shared" si="51"/>
        <v/>
      </c>
      <c r="BH210" s="487" t="str">
        <f t="shared" si="51"/>
        <v/>
      </c>
      <c r="BI210" s="487" t="str">
        <f t="shared" si="51"/>
        <v/>
      </c>
      <c r="BJ210" s="487" t="str">
        <f t="shared" si="51"/>
        <v/>
      </c>
      <c r="BK210" s="489" t="str">
        <f t="shared" si="36"/>
        <v/>
      </c>
      <c r="BL210" s="495" t="str">
        <f t="shared" si="52"/>
        <v/>
      </c>
      <c r="BM210" s="487">
        <f t="shared" si="52"/>
        <v>0</v>
      </c>
      <c r="BN210" s="487" t="str">
        <f t="shared" si="52"/>
        <v/>
      </c>
      <c r="BO210" s="487" t="str">
        <f t="shared" si="52"/>
        <v/>
      </c>
      <c r="BP210" s="487" t="str">
        <f t="shared" si="52"/>
        <v/>
      </c>
      <c r="BQ210" s="487" t="str">
        <f t="shared" si="52"/>
        <v/>
      </c>
      <c r="BR210" s="487">
        <f t="shared" si="52"/>
        <v>0</v>
      </c>
      <c r="BS210" s="487" t="str">
        <f t="shared" si="52"/>
        <v/>
      </c>
      <c r="BT210" s="487">
        <f t="shared" si="52"/>
        <v>0</v>
      </c>
      <c r="BU210" s="487">
        <f t="shared" si="52"/>
        <v>0</v>
      </c>
      <c r="BV210" s="487" t="str">
        <f t="shared" si="52"/>
        <v/>
      </c>
      <c r="BW210" s="487" t="str">
        <f t="shared" si="52"/>
        <v/>
      </c>
      <c r="BX210" s="487" t="str">
        <f t="shared" si="52"/>
        <v/>
      </c>
      <c r="BY210" s="487" t="str">
        <f t="shared" si="52"/>
        <v/>
      </c>
      <c r="BZ210" s="487" t="str">
        <f t="shared" si="52"/>
        <v/>
      </c>
      <c r="CA210" s="489" t="str">
        <f t="shared" si="37"/>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0"/>
        <v>0</v>
      </c>
      <c r="AG211" s="487">
        <f t="shared" si="50"/>
        <v>-1</v>
      </c>
      <c r="AH211" s="487">
        <f t="shared" si="50"/>
        <v>0</v>
      </c>
      <c r="AI211" s="487">
        <f t="shared" si="50"/>
        <v>0</v>
      </c>
      <c r="AJ211" s="487">
        <f t="shared" si="50"/>
        <v>0</v>
      </c>
      <c r="AK211" s="487">
        <f t="shared" si="50"/>
        <v>0</v>
      </c>
      <c r="AL211" s="487">
        <f t="shared" si="50"/>
        <v>-1</v>
      </c>
      <c r="AM211" s="487">
        <f t="shared" si="50"/>
        <v>0</v>
      </c>
      <c r="AN211" s="487">
        <f t="shared" si="50"/>
        <v>-1</v>
      </c>
      <c r="AO211" s="487">
        <f t="shared" si="50"/>
        <v>-1</v>
      </c>
      <c r="AP211" s="487">
        <f t="shared" si="50"/>
        <v>0</v>
      </c>
      <c r="AQ211" s="487">
        <f t="shared" si="50"/>
        <v>0</v>
      </c>
      <c r="AR211" s="487">
        <f t="shared" si="50"/>
        <v>0</v>
      </c>
      <c r="AS211" s="487">
        <f t="shared" si="50"/>
        <v>0</v>
      </c>
      <c r="AT211" s="487">
        <f t="shared" si="50"/>
        <v>0</v>
      </c>
      <c r="AU211" s="493">
        <f t="shared" si="50"/>
        <v>0</v>
      </c>
      <c r="AV211" s="488" t="str">
        <f t="shared" si="51"/>
        <v/>
      </c>
      <c r="AW211" s="487">
        <f t="shared" si="51"/>
        <v>0</v>
      </c>
      <c r="AX211" s="487" t="str">
        <f t="shared" si="51"/>
        <v/>
      </c>
      <c r="AY211" s="487" t="str">
        <f t="shared" si="51"/>
        <v/>
      </c>
      <c r="AZ211" s="487" t="str">
        <f t="shared" si="51"/>
        <v/>
      </c>
      <c r="BA211" s="487" t="str">
        <f t="shared" si="51"/>
        <v/>
      </c>
      <c r="BB211" s="487">
        <f t="shared" si="51"/>
        <v>0</v>
      </c>
      <c r="BC211" s="487" t="str">
        <f t="shared" si="51"/>
        <v/>
      </c>
      <c r="BD211" s="487">
        <f t="shared" si="51"/>
        <v>0</v>
      </c>
      <c r="BE211" s="487">
        <f t="shared" si="51"/>
        <v>0</v>
      </c>
      <c r="BF211" s="487" t="str">
        <f t="shared" si="51"/>
        <v/>
      </c>
      <c r="BG211" s="487" t="str">
        <f t="shared" si="51"/>
        <v/>
      </c>
      <c r="BH211" s="487" t="str">
        <f t="shared" si="51"/>
        <v/>
      </c>
      <c r="BI211" s="487" t="str">
        <f t="shared" si="51"/>
        <v/>
      </c>
      <c r="BJ211" s="487" t="str">
        <f t="shared" si="51"/>
        <v/>
      </c>
      <c r="BK211" s="489" t="str">
        <f t="shared" si="36"/>
        <v/>
      </c>
      <c r="BL211" s="495" t="str">
        <f t="shared" si="52"/>
        <v/>
      </c>
      <c r="BM211" s="487">
        <f t="shared" si="52"/>
        <v>0</v>
      </c>
      <c r="BN211" s="487" t="str">
        <f t="shared" si="52"/>
        <v/>
      </c>
      <c r="BO211" s="487" t="str">
        <f t="shared" si="52"/>
        <v/>
      </c>
      <c r="BP211" s="487" t="str">
        <f t="shared" si="52"/>
        <v/>
      </c>
      <c r="BQ211" s="487" t="str">
        <f t="shared" si="52"/>
        <v/>
      </c>
      <c r="BR211" s="487">
        <f t="shared" si="52"/>
        <v>0</v>
      </c>
      <c r="BS211" s="487" t="str">
        <f t="shared" si="52"/>
        <v/>
      </c>
      <c r="BT211" s="487">
        <f t="shared" si="52"/>
        <v>0</v>
      </c>
      <c r="BU211" s="487">
        <f t="shared" si="52"/>
        <v>0</v>
      </c>
      <c r="BV211" s="487" t="str">
        <f t="shared" si="52"/>
        <v/>
      </c>
      <c r="BW211" s="487" t="str">
        <f t="shared" si="52"/>
        <v/>
      </c>
      <c r="BX211" s="487" t="str">
        <f t="shared" si="52"/>
        <v/>
      </c>
      <c r="BY211" s="487" t="str">
        <f t="shared" si="52"/>
        <v/>
      </c>
      <c r="BZ211" s="487" t="str">
        <f t="shared" si="52"/>
        <v/>
      </c>
      <c r="CA211" s="489" t="str">
        <f t="shared" si="37"/>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0"/>
        <v>0</v>
      </c>
      <c r="AG212" s="487">
        <f t="shared" si="50"/>
        <v>-1</v>
      </c>
      <c r="AH212" s="487">
        <f t="shared" si="50"/>
        <v>0</v>
      </c>
      <c r="AI212" s="487">
        <f t="shared" si="50"/>
        <v>0</v>
      </c>
      <c r="AJ212" s="487">
        <f t="shared" si="50"/>
        <v>0</v>
      </c>
      <c r="AK212" s="487">
        <f t="shared" si="50"/>
        <v>0</v>
      </c>
      <c r="AL212" s="487">
        <f t="shared" si="50"/>
        <v>-1</v>
      </c>
      <c r="AM212" s="487">
        <f t="shared" si="50"/>
        <v>0</v>
      </c>
      <c r="AN212" s="487">
        <f t="shared" si="50"/>
        <v>-1</v>
      </c>
      <c r="AO212" s="487">
        <f t="shared" si="50"/>
        <v>-1</v>
      </c>
      <c r="AP212" s="487">
        <f t="shared" si="50"/>
        <v>0</v>
      </c>
      <c r="AQ212" s="487">
        <f t="shared" si="50"/>
        <v>0</v>
      </c>
      <c r="AR212" s="487">
        <f t="shared" si="50"/>
        <v>0</v>
      </c>
      <c r="AS212" s="487">
        <f t="shared" si="50"/>
        <v>0</v>
      </c>
      <c r="AT212" s="487">
        <f t="shared" si="50"/>
        <v>0</v>
      </c>
      <c r="AU212" s="493">
        <f t="shared" si="50"/>
        <v>0</v>
      </c>
      <c r="AV212" s="488" t="str">
        <f t="shared" si="51"/>
        <v/>
      </c>
      <c r="AW212" s="487">
        <f t="shared" si="51"/>
        <v>0</v>
      </c>
      <c r="AX212" s="487" t="str">
        <f t="shared" si="51"/>
        <v/>
      </c>
      <c r="AY212" s="487" t="str">
        <f t="shared" si="51"/>
        <v/>
      </c>
      <c r="AZ212" s="487" t="str">
        <f t="shared" si="51"/>
        <v/>
      </c>
      <c r="BA212" s="487" t="str">
        <f t="shared" si="51"/>
        <v/>
      </c>
      <c r="BB212" s="487">
        <f t="shared" si="51"/>
        <v>0</v>
      </c>
      <c r="BC212" s="487" t="str">
        <f t="shared" si="51"/>
        <v/>
      </c>
      <c r="BD212" s="487">
        <f t="shared" si="51"/>
        <v>0</v>
      </c>
      <c r="BE212" s="487">
        <f t="shared" si="51"/>
        <v>0</v>
      </c>
      <c r="BF212" s="487" t="str">
        <f t="shared" si="51"/>
        <v/>
      </c>
      <c r="BG212" s="487" t="str">
        <f t="shared" si="51"/>
        <v/>
      </c>
      <c r="BH212" s="487" t="str">
        <f t="shared" si="51"/>
        <v/>
      </c>
      <c r="BI212" s="487" t="str">
        <f t="shared" si="51"/>
        <v/>
      </c>
      <c r="BJ212" s="487" t="str">
        <f t="shared" si="51"/>
        <v/>
      </c>
      <c r="BK212" s="489" t="str">
        <f t="shared" si="36"/>
        <v/>
      </c>
      <c r="BL212" s="495" t="str">
        <f t="shared" si="52"/>
        <v/>
      </c>
      <c r="BM212" s="487">
        <f t="shared" si="52"/>
        <v>0</v>
      </c>
      <c r="BN212" s="487" t="str">
        <f t="shared" si="52"/>
        <v/>
      </c>
      <c r="BO212" s="487" t="str">
        <f t="shared" si="52"/>
        <v/>
      </c>
      <c r="BP212" s="487" t="str">
        <f t="shared" si="52"/>
        <v/>
      </c>
      <c r="BQ212" s="487" t="str">
        <f t="shared" si="52"/>
        <v/>
      </c>
      <c r="BR212" s="487">
        <f t="shared" si="52"/>
        <v>0</v>
      </c>
      <c r="BS212" s="487" t="str">
        <f t="shared" si="52"/>
        <v/>
      </c>
      <c r="BT212" s="487">
        <f t="shared" si="52"/>
        <v>0</v>
      </c>
      <c r="BU212" s="487">
        <f t="shared" si="52"/>
        <v>0</v>
      </c>
      <c r="BV212" s="487" t="str">
        <f t="shared" si="52"/>
        <v/>
      </c>
      <c r="BW212" s="487" t="str">
        <f t="shared" si="52"/>
        <v/>
      </c>
      <c r="BX212" s="487" t="str">
        <f t="shared" si="52"/>
        <v/>
      </c>
      <c r="BY212" s="487" t="str">
        <f t="shared" si="52"/>
        <v/>
      </c>
      <c r="BZ212" s="487" t="str">
        <f t="shared" si="52"/>
        <v/>
      </c>
      <c r="CA212" s="489" t="str">
        <f t="shared" si="37"/>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0"/>
        <v>0</v>
      </c>
      <c r="AG213" s="487">
        <f t="shared" si="50"/>
        <v>-1</v>
      </c>
      <c r="AH213" s="487">
        <f t="shared" si="50"/>
        <v>0</v>
      </c>
      <c r="AI213" s="487">
        <f t="shared" si="50"/>
        <v>0</v>
      </c>
      <c r="AJ213" s="487">
        <f t="shared" si="50"/>
        <v>0</v>
      </c>
      <c r="AK213" s="487">
        <f t="shared" si="50"/>
        <v>0</v>
      </c>
      <c r="AL213" s="487">
        <f t="shared" si="50"/>
        <v>-1</v>
      </c>
      <c r="AM213" s="487">
        <f t="shared" si="50"/>
        <v>0</v>
      </c>
      <c r="AN213" s="487">
        <f t="shared" si="50"/>
        <v>-1</v>
      </c>
      <c r="AO213" s="487">
        <f t="shared" si="50"/>
        <v>-1</v>
      </c>
      <c r="AP213" s="487">
        <f t="shared" si="50"/>
        <v>0</v>
      </c>
      <c r="AQ213" s="487">
        <f t="shared" si="50"/>
        <v>0</v>
      </c>
      <c r="AR213" s="487">
        <f t="shared" si="50"/>
        <v>0</v>
      </c>
      <c r="AS213" s="487">
        <f t="shared" si="50"/>
        <v>0</v>
      </c>
      <c r="AT213" s="487">
        <f t="shared" si="50"/>
        <v>0</v>
      </c>
      <c r="AU213" s="493">
        <f t="shared" si="50"/>
        <v>0</v>
      </c>
      <c r="AV213" s="488" t="str">
        <f t="shared" si="51"/>
        <v/>
      </c>
      <c r="AW213" s="487">
        <f t="shared" si="51"/>
        <v>0</v>
      </c>
      <c r="AX213" s="487" t="str">
        <f t="shared" si="51"/>
        <v/>
      </c>
      <c r="AY213" s="487" t="str">
        <f t="shared" si="51"/>
        <v/>
      </c>
      <c r="AZ213" s="487" t="str">
        <f t="shared" si="51"/>
        <v/>
      </c>
      <c r="BA213" s="487" t="str">
        <f t="shared" si="51"/>
        <v/>
      </c>
      <c r="BB213" s="487">
        <f t="shared" si="51"/>
        <v>0</v>
      </c>
      <c r="BC213" s="487" t="str">
        <f t="shared" si="51"/>
        <v/>
      </c>
      <c r="BD213" s="487">
        <f t="shared" si="51"/>
        <v>0</v>
      </c>
      <c r="BE213" s="487">
        <f t="shared" si="51"/>
        <v>0</v>
      </c>
      <c r="BF213" s="487" t="str">
        <f t="shared" si="51"/>
        <v/>
      </c>
      <c r="BG213" s="487" t="str">
        <f t="shared" si="51"/>
        <v/>
      </c>
      <c r="BH213" s="487" t="str">
        <f t="shared" si="51"/>
        <v/>
      </c>
      <c r="BI213" s="487" t="str">
        <f t="shared" si="51"/>
        <v/>
      </c>
      <c r="BJ213" s="487" t="str">
        <f t="shared" si="51"/>
        <v/>
      </c>
      <c r="BK213" s="489" t="str">
        <f t="shared" si="36"/>
        <v/>
      </c>
      <c r="BL213" s="495" t="str">
        <f t="shared" si="52"/>
        <v/>
      </c>
      <c r="BM213" s="487">
        <f t="shared" si="52"/>
        <v>0</v>
      </c>
      <c r="BN213" s="487" t="str">
        <f t="shared" si="52"/>
        <v/>
      </c>
      <c r="BO213" s="487" t="str">
        <f t="shared" si="52"/>
        <v/>
      </c>
      <c r="BP213" s="487" t="str">
        <f t="shared" si="52"/>
        <v/>
      </c>
      <c r="BQ213" s="487" t="str">
        <f t="shared" si="52"/>
        <v/>
      </c>
      <c r="BR213" s="487">
        <f t="shared" si="52"/>
        <v>0</v>
      </c>
      <c r="BS213" s="487" t="str">
        <f t="shared" si="52"/>
        <v/>
      </c>
      <c r="BT213" s="487">
        <f t="shared" si="52"/>
        <v>0</v>
      </c>
      <c r="BU213" s="487">
        <f t="shared" si="52"/>
        <v>0</v>
      </c>
      <c r="BV213" s="487" t="str">
        <f t="shared" si="52"/>
        <v/>
      </c>
      <c r="BW213" s="487" t="str">
        <f t="shared" si="52"/>
        <v/>
      </c>
      <c r="BX213" s="487" t="str">
        <f t="shared" si="52"/>
        <v/>
      </c>
      <c r="BY213" s="487" t="str">
        <f t="shared" si="52"/>
        <v/>
      </c>
      <c r="BZ213" s="487" t="str">
        <f t="shared" si="52"/>
        <v/>
      </c>
      <c r="CA213" s="489" t="str">
        <f t="shared" si="37"/>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0"/>
        <v>0</v>
      </c>
      <c r="AG214" s="487">
        <f t="shared" si="50"/>
        <v>-1</v>
      </c>
      <c r="AH214" s="487">
        <f t="shared" si="50"/>
        <v>0</v>
      </c>
      <c r="AI214" s="487">
        <f t="shared" si="50"/>
        <v>0</v>
      </c>
      <c r="AJ214" s="487">
        <f t="shared" si="50"/>
        <v>0</v>
      </c>
      <c r="AK214" s="487">
        <f t="shared" si="50"/>
        <v>0</v>
      </c>
      <c r="AL214" s="487">
        <f t="shared" si="50"/>
        <v>-1</v>
      </c>
      <c r="AM214" s="487">
        <f t="shared" si="50"/>
        <v>0</v>
      </c>
      <c r="AN214" s="487">
        <f t="shared" si="50"/>
        <v>-1</v>
      </c>
      <c r="AO214" s="487">
        <f t="shared" si="50"/>
        <v>-1</v>
      </c>
      <c r="AP214" s="487">
        <f t="shared" si="50"/>
        <v>0</v>
      </c>
      <c r="AQ214" s="487">
        <f t="shared" si="50"/>
        <v>0</v>
      </c>
      <c r="AR214" s="487">
        <f t="shared" si="50"/>
        <v>0</v>
      </c>
      <c r="AS214" s="487">
        <f t="shared" si="50"/>
        <v>0</v>
      </c>
      <c r="AT214" s="487">
        <f t="shared" si="50"/>
        <v>0</v>
      </c>
      <c r="AU214" s="493">
        <f t="shared" si="50"/>
        <v>0</v>
      </c>
      <c r="AV214" s="488" t="str">
        <f t="shared" si="51"/>
        <v/>
      </c>
      <c r="AW214" s="487">
        <f t="shared" si="51"/>
        <v>0</v>
      </c>
      <c r="AX214" s="487" t="str">
        <f t="shared" si="51"/>
        <v/>
      </c>
      <c r="AY214" s="487" t="str">
        <f t="shared" si="51"/>
        <v/>
      </c>
      <c r="AZ214" s="487" t="str">
        <f t="shared" si="51"/>
        <v/>
      </c>
      <c r="BA214" s="487" t="str">
        <f t="shared" si="51"/>
        <v/>
      </c>
      <c r="BB214" s="487">
        <f t="shared" si="51"/>
        <v>0</v>
      </c>
      <c r="BC214" s="487" t="str">
        <f t="shared" si="51"/>
        <v/>
      </c>
      <c r="BD214" s="487">
        <f t="shared" si="51"/>
        <v>0</v>
      </c>
      <c r="BE214" s="487">
        <f t="shared" si="51"/>
        <v>0</v>
      </c>
      <c r="BF214" s="487" t="str">
        <f t="shared" si="51"/>
        <v/>
      </c>
      <c r="BG214" s="487" t="str">
        <f t="shared" si="51"/>
        <v/>
      </c>
      <c r="BH214" s="487" t="str">
        <f t="shared" si="51"/>
        <v/>
      </c>
      <c r="BI214" s="487" t="str">
        <f t="shared" si="51"/>
        <v/>
      </c>
      <c r="BJ214" s="487" t="str">
        <f t="shared" si="51"/>
        <v/>
      </c>
      <c r="BK214" s="489" t="str">
        <f t="shared" si="36"/>
        <v/>
      </c>
      <c r="BL214" s="495" t="str">
        <f t="shared" si="52"/>
        <v/>
      </c>
      <c r="BM214" s="487">
        <f t="shared" si="52"/>
        <v>0</v>
      </c>
      <c r="BN214" s="487" t="str">
        <f t="shared" si="52"/>
        <v/>
      </c>
      <c r="BO214" s="487" t="str">
        <f t="shared" si="52"/>
        <v/>
      </c>
      <c r="BP214" s="487" t="str">
        <f t="shared" si="52"/>
        <v/>
      </c>
      <c r="BQ214" s="487" t="str">
        <f t="shared" si="52"/>
        <v/>
      </c>
      <c r="BR214" s="487">
        <f t="shared" si="52"/>
        <v>0</v>
      </c>
      <c r="BS214" s="487" t="str">
        <f t="shared" si="52"/>
        <v/>
      </c>
      <c r="BT214" s="487">
        <f t="shared" si="52"/>
        <v>0</v>
      </c>
      <c r="BU214" s="487">
        <f t="shared" si="52"/>
        <v>0</v>
      </c>
      <c r="BV214" s="487" t="str">
        <f t="shared" si="52"/>
        <v/>
      </c>
      <c r="BW214" s="487" t="str">
        <f t="shared" si="52"/>
        <v/>
      </c>
      <c r="BX214" s="487" t="str">
        <f t="shared" si="52"/>
        <v/>
      </c>
      <c r="BY214" s="487" t="str">
        <f t="shared" si="52"/>
        <v/>
      </c>
      <c r="BZ214" s="487" t="str">
        <f t="shared" si="52"/>
        <v/>
      </c>
      <c r="CA214" s="489" t="str">
        <f t="shared" si="37"/>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0"/>
        <v>0</v>
      </c>
      <c r="AG215" s="487">
        <f t="shared" si="50"/>
        <v>-1</v>
      </c>
      <c r="AH215" s="487">
        <f t="shared" si="50"/>
        <v>0</v>
      </c>
      <c r="AI215" s="487">
        <f t="shared" si="50"/>
        <v>0</v>
      </c>
      <c r="AJ215" s="487">
        <f t="shared" si="50"/>
        <v>0</v>
      </c>
      <c r="AK215" s="487">
        <f t="shared" si="50"/>
        <v>0</v>
      </c>
      <c r="AL215" s="487">
        <f t="shared" si="50"/>
        <v>-1</v>
      </c>
      <c r="AM215" s="487">
        <f t="shared" si="50"/>
        <v>0</v>
      </c>
      <c r="AN215" s="487">
        <f t="shared" si="50"/>
        <v>-1</v>
      </c>
      <c r="AO215" s="487">
        <f t="shared" si="50"/>
        <v>-1</v>
      </c>
      <c r="AP215" s="487">
        <f t="shared" si="50"/>
        <v>0</v>
      </c>
      <c r="AQ215" s="487">
        <f t="shared" si="50"/>
        <v>0</v>
      </c>
      <c r="AR215" s="487">
        <f t="shared" si="50"/>
        <v>0</v>
      </c>
      <c r="AS215" s="487">
        <f t="shared" si="50"/>
        <v>0</v>
      </c>
      <c r="AT215" s="487">
        <f t="shared" si="50"/>
        <v>0</v>
      </c>
      <c r="AU215" s="493">
        <f t="shared" si="50"/>
        <v>0</v>
      </c>
      <c r="AV215" s="488" t="str">
        <f t="shared" si="51"/>
        <v/>
      </c>
      <c r="AW215" s="487">
        <f t="shared" si="51"/>
        <v>0</v>
      </c>
      <c r="AX215" s="487" t="str">
        <f t="shared" si="51"/>
        <v/>
      </c>
      <c r="AY215" s="487" t="str">
        <f t="shared" si="51"/>
        <v/>
      </c>
      <c r="AZ215" s="487" t="str">
        <f t="shared" si="51"/>
        <v/>
      </c>
      <c r="BA215" s="487" t="str">
        <f t="shared" si="51"/>
        <v/>
      </c>
      <c r="BB215" s="487">
        <f t="shared" si="51"/>
        <v>0</v>
      </c>
      <c r="BC215" s="487" t="str">
        <f t="shared" si="51"/>
        <v/>
      </c>
      <c r="BD215" s="487">
        <f t="shared" si="51"/>
        <v>0</v>
      </c>
      <c r="BE215" s="487">
        <f t="shared" si="51"/>
        <v>0</v>
      </c>
      <c r="BF215" s="487" t="str">
        <f t="shared" si="51"/>
        <v/>
      </c>
      <c r="BG215" s="487" t="str">
        <f t="shared" si="51"/>
        <v/>
      </c>
      <c r="BH215" s="487" t="str">
        <f t="shared" si="51"/>
        <v/>
      </c>
      <c r="BI215" s="487" t="str">
        <f t="shared" si="51"/>
        <v/>
      </c>
      <c r="BJ215" s="487" t="str">
        <f t="shared" si="51"/>
        <v/>
      </c>
      <c r="BK215" s="489" t="str">
        <f t="shared" si="36"/>
        <v/>
      </c>
      <c r="BL215" s="495" t="str">
        <f t="shared" si="52"/>
        <v/>
      </c>
      <c r="BM215" s="487">
        <f t="shared" si="52"/>
        <v>0</v>
      </c>
      <c r="BN215" s="487" t="str">
        <f t="shared" si="52"/>
        <v/>
      </c>
      <c r="BO215" s="487" t="str">
        <f t="shared" si="52"/>
        <v/>
      </c>
      <c r="BP215" s="487" t="str">
        <f t="shared" si="52"/>
        <v/>
      </c>
      <c r="BQ215" s="487" t="str">
        <f t="shared" si="52"/>
        <v/>
      </c>
      <c r="BR215" s="487">
        <f t="shared" si="52"/>
        <v>0</v>
      </c>
      <c r="BS215" s="487" t="str">
        <f t="shared" si="52"/>
        <v/>
      </c>
      <c r="BT215" s="487">
        <f t="shared" si="52"/>
        <v>0</v>
      </c>
      <c r="BU215" s="487">
        <f t="shared" si="52"/>
        <v>0</v>
      </c>
      <c r="BV215" s="487" t="str">
        <f t="shared" si="52"/>
        <v/>
      </c>
      <c r="BW215" s="487" t="str">
        <f t="shared" si="52"/>
        <v/>
      </c>
      <c r="BX215" s="487" t="str">
        <f t="shared" si="52"/>
        <v/>
      </c>
      <c r="BY215" s="487" t="str">
        <f t="shared" si="52"/>
        <v/>
      </c>
      <c r="BZ215" s="487" t="str">
        <f t="shared" si="52"/>
        <v/>
      </c>
      <c r="CA215" s="489" t="str">
        <f t="shared" si="37"/>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0"/>
        <v>0</v>
      </c>
      <c r="AG216" s="487">
        <f t="shared" si="50"/>
        <v>-1</v>
      </c>
      <c r="AH216" s="487">
        <f t="shared" si="50"/>
        <v>0</v>
      </c>
      <c r="AI216" s="487">
        <f t="shared" si="50"/>
        <v>0</v>
      </c>
      <c r="AJ216" s="487">
        <f t="shared" si="50"/>
        <v>0</v>
      </c>
      <c r="AK216" s="487">
        <f t="shared" si="50"/>
        <v>0</v>
      </c>
      <c r="AL216" s="487">
        <f t="shared" si="50"/>
        <v>-1</v>
      </c>
      <c r="AM216" s="487">
        <f t="shared" si="50"/>
        <v>0</v>
      </c>
      <c r="AN216" s="487">
        <f t="shared" si="50"/>
        <v>-1</v>
      </c>
      <c r="AO216" s="487">
        <f t="shared" si="50"/>
        <v>-1</v>
      </c>
      <c r="AP216" s="487">
        <f t="shared" si="50"/>
        <v>0</v>
      </c>
      <c r="AQ216" s="487">
        <f t="shared" si="50"/>
        <v>0</v>
      </c>
      <c r="AR216" s="487">
        <f t="shared" si="50"/>
        <v>0</v>
      </c>
      <c r="AS216" s="487">
        <f t="shared" si="50"/>
        <v>0</v>
      </c>
      <c r="AT216" s="487">
        <f t="shared" si="50"/>
        <v>0</v>
      </c>
      <c r="AU216" s="493">
        <f t="shared" si="50"/>
        <v>0</v>
      </c>
      <c r="AV216" s="488" t="str">
        <f t="shared" si="51"/>
        <v/>
      </c>
      <c r="AW216" s="487">
        <f t="shared" si="51"/>
        <v>0</v>
      </c>
      <c r="AX216" s="487" t="str">
        <f t="shared" si="51"/>
        <v/>
      </c>
      <c r="AY216" s="487" t="str">
        <f t="shared" si="51"/>
        <v/>
      </c>
      <c r="AZ216" s="487" t="str">
        <f t="shared" si="51"/>
        <v/>
      </c>
      <c r="BA216" s="487" t="str">
        <f t="shared" si="51"/>
        <v/>
      </c>
      <c r="BB216" s="487">
        <f t="shared" si="51"/>
        <v>0</v>
      </c>
      <c r="BC216" s="487" t="str">
        <f t="shared" si="51"/>
        <v/>
      </c>
      <c r="BD216" s="487">
        <f t="shared" si="51"/>
        <v>0</v>
      </c>
      <c r="BE216" s="487">
        <f t="shared" si="51"/>
        <v>0</v>
      </c>
      <c r="BF216" s="487" t="str">
        <f t="shared" si="51"/>
        <v/>
      </c>
      <c r="BG216" s="487" t="str">
        <f t="shared" si="51"/>
        <v/>
      </c>
      <c r="BH216" s="487" t="str">
        <f t="shared" si="51"/>
        <v/>
      </c>
      <c r="BI216" s="487" t="str">
        <f t="shared" si="51"/>
        <v/>
      </c>
      <c r="BJ216" s="487" t="str">
        <f t="shared" si="51"/>
        <v/>
      </c>
      <c r="BK216" s="489" t="str">
        <f t="shared" si="36"/>
        <v/>
      </c>
      <c r="BL216" s="495" t="str">
        <f t="shared" si="52"/>
        <v/>
      </c>
      <c r="BM216" s="487">
        <f t="shared" si="52"/>
        <v>0</v>
      </c>
      <c r="BN216" s="487" t="str">
        <f t="shared" si="52"/>
        <v/>
      </c>
      <c r="BO216" s="487" t="str">
        <f t="shared" si="52"/>
        <v/>
      </c>
      <c r="BP216" s="487" t="str">
        <f t="shared" si="52"/>
        <v/>
      </c>
      <c r="BQ216" s="487" t="str">
        <f t="shared" si="52"/>
        <v/>
      </c>
      <c r="BR216" s="487">
        <f t="shared" si="52"/>
        <v>0</v>
      </c>
      <c r="BS216" s="487" t="str">
        <f t="shared" si="52"/>
        <v/>
      </c>
      <c r="BT216" s="487">
        <f t="shared" si="52"/>
        <v>0</v>
      </c>
      <c r="BU216" s="487">
        <f t="shared" si="52"/>
        <v>0</v>
      </c>
      <c r="BV216" s="487" t="str">
        <f t="shared" si="52"/>
        <v/>
      </c>
      <c r="BW216" s="487" t="str">
        <f t="shared" si="52"/>
        <v/>
      </c>
      <c r="BX216" s="487" t="str">
        <f t="shared" si="52"/>
        <v/>
      </c>
      <c r="BY216" s="487" t="str">
        <f t="shared" si="52"/>
        <v/>
      </c>
      <c r="BZ216" s="487" t="str">
        <f t="shared" si="52"/>
        <v/>
      </c>
      <c r="CA216" s="489" t="str">
        <f t="shared" si="37"/>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0"/>
        <v>0</v>
      </c>
      <c r="AG217" s="487">
        <f t="shared" si="50"/>
        <v>-1</v>
      </c>
      <c r="AH217" s="487">
        <f t="shared" si="50"/>
        <v>0</v>
      </c>
      <c r="AI217" s="487">
        <f t="shared" si="50"/>
        <v>0</v>
      </c>
      <c r="AJ217" s="487">
        <f t="shared" si="50"/>
        <v>0</v>
      </c>
      <c r="AK217" s="487">
        <f t="shared" si="50"/>
        <v>0</v>
      </c>
      <c r="AL217" s="487">
        <f t="shared" si="50"/>
        <v>-1</v>
      </c>
      <c r="AM217" s="487">
        <f t="shared" si="50"/>
        <v>0</v>
      </c>
      <c r="AN217" s="487">
        <f t="shared" si="50"/>
        <v>-1</v>
      </c>
      <c r="AO217" s="487">
        <f t="shared" si="50"/>
        <v>-1</v>
      </c>
      <c r="AP217" s="487">
        <f t="shared" si="50"/>
        <v>0</v>
      </c>
      <c r="AQ217" s="487">
        <f t="shared" si="50"/>
        <v>0</v>
      </c>
      <c r="AR217" s="487">
        <f t="shared" si="50"/>
        <v>0</v>
      </c>
      <c r="AS217" s="487">
        <f t="shared" si="50"/>
        <v>0</v>
      </c>
      <c r="AT217" s="487">
        <f t="shared" si="50"/>
        <v>0</v>
      </c>
      <c r="AU217" s="493">
        <f t="shared" si="50"/>
        <v>0</v>
      </c>
      <c r="AV217" s="488" t="str">
        <f t="shared" si="51"/>
        <v/>
      </c>
      <c r="AW217" s="487">
        <f t="shared" si="51"/>
        <v>0</v>
      </c>
      <c r="AX217" s="487" t="str">
        <f t="shared" si="51"/>
        <v/>
      </c>
      <c r="AY217" s="487" t="str">
        <f t="shared" si="51"/>
        <v/>
      </c>
      <c r="AZ217" s="487" t="str">
        <f t="shared" si="51"/>
        <v/>
      </c>
      <c r="BA217" s="487" t="str">
        <f t="shared" si="51"/>
        <v/>
      </c>
      <c r="BB217" s="487">
        <f t="shared" si="51"/>
        <v>0</v>
      </c>
      <c r="BC217" s="487" t="str">
        <f t="shared" si="51"/>
        <v/>
      </c>
      <c r="BD217" s="487">
        <f t="shared" si="51"/>
        <v>0</v>
      </c>
      <c r="BE217" s="487">
        <f t="shared" si="51"/>
        <v>0</v>
      </c>
      <c r="BF217" s="487" t="str">
        <f t="shared" si="51"/>
        <v/>
      </c>
      <c r="BG217" s="487" t="str">
        <f t="shared" si="51"/>
        <v/>
      </c>
      <c r="BH217" s="487" t="str">
        <f t="shared" si="51"/>
        <v/>
      </c>
      <c r="BI217" s="487" t="str">
        <f t="shared" si="51"/>
        <v/>
      </c>
      <c r="BJ217" s="487" t="str">
        <f t="shared" si="51"/>
        <v/>
      </c>
      <c r="BK217" s="489" t="str">
        <f t="shared" si="36"/>
        <v/>
      </c>
      <c r="BL217" s="495" t="str">
        <f t="shared" si="52"/>
        <v/>
      </c>
      <c r="BM217" s="487">
        <f t="shared" si="52"/>
        <v>0</v>
      </c>
      <c r="BN217" s="487" t="str">
        <f t="shared" si="52"/>
        <v/>
      </c>
      <c r="BO217" s="487" t="str">
        <f t="shared" si="52"/>
        <v/>
      </c>
      <c r="BP217" s="487" t="str">
        <f t="shared" si="52"/>
        <v/>
      </c>
      <c r="BQ217" s="487" t="str">
        <f t="shared" si="52"/>
        <v/>
      </c>
      <c r="BR217" s="487">
        <f t="shared" si="52"/>
        <v>0</v>
      </c>
      <c r="BS217" s="487" t="str">
        <f t="shared" si="52"/>
        <v/>
      </c>
      <c r="BT217" s="487">
        <f t="shared" si="52"/>
        <v>0</v>
      </c>
      <c r="BU217" s="487">
        <f t="shared" si="52"/>
        <v>0</v>
      </c>
      <c r="BV217" s="487" t="str">
        <f t="shared" si="52"/>
        <v/>
      </c>
      <c r="BW217" s="487" t="str">
        <f t="shared" si="52"/>
        <v/>
      </c>
      <c r="BX217" s="487" t="str">
        <f t="shared" si="52"/>
        <v/>
      </c>
      <c r="BY217" s="487" t="str">
        <f t="shared" si="52"/>
        <v/>
      </c>
      <c r="BZ217" s="487" t="str">
        <f t="shared" si="52"/>
        <v/>
      </c>
      <c r="CA217" s="489" t="str">
        <f t="shared" si="37"/>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0"/>
        <v>0</v>
      </c>
      <c r="AG218" s="487">
        <f t="shared" si="50"/>
        <v>-1</v>
      </c>
      <c r="AH218" s="487">
        <f t="shared" si="50"/>
        <v>0</v>
      </c>
      <c r="AI218" s="487">
        <f t="shared" si="50"/>
        <v>0</v>
      </c>
      <c r="AJ218" s="487">
        <f t="shared" si="50"/>
        <v>0</v>
      </c>
      <c r="AK218" s="487">
        <f t="shared" si="50"/>
        <v>0</v>
      </c>
      <c r="AL218" s="487">
        <f t="shared" si="50"/>
        <v>-1</v>
      </c>
      <c r="AM218" s="487">
        <f t="shared" si="50"/>
        <v>0</v>
      </c>
      <c r="AN218" s="487">
        <f t="shared" si="50"/>
        <v>-1</v>
      </c>
      <c r="AO218" s="487">
        <f t="shared" si="50"/>
        <v>-1</v>
      </c>
      <c r="AP218" s="487">
        <f t="shared" si="50"/>
        <v>0</v>
      </c>
      <c r="AQ218" s="487">
        <f t="shared" si="50"/>
        <v>0</v>
      </c>
      <c r="AR218" s="487">
        <f t="shared" si="50"/>
        <v>0</v>
      </c>
      <c r="AS218" s="487">
        <f t="shared" si="50"/>
        <v>0</v>
      </c>
      <c r="AT218" s="487">
        <f t="shared" si="50"/>
        <v>0</v>
      </c>
      <c r="AU218" s="493">
        <f t="shared" si="50"/>
        <v>0</v>
      </c>
      <c r="AV218" s="488" t="str">
        <f t="shared" si="51"/>
        <v/>
      </c>
      <c r="AW218" s="487">
        <f t="shared" si="51"/>
        <v>0</v>
      </c>
      <c r="AX218" s="487" t="str">
        <f t="shared" si="51"/>
        <v/>
      </c>
      <c r="AY218" s="487" t="str">
        <f t="shared" si="51"/>
        <v/>
      </c>
      <c r="AZ218" s="487" t="str">
        <f t="shared" si="51"/>
        <v/>
      </c>
      <c r="BA218" s="487" t="str">
        <f t="shared" si="51"/>
        <v/>
      </c>
      <c r="BB218" s="487">
        <f t="shared" si="51"/>
        <v>0</v>
      </c>
      <c r="BC218" s="487" t="str">
        <f t="shared" si="51"/>
        <v/>
      </c>
      <c r="BD218" s="487">
        <f t="shared" si="51"/>
        <v>0</v>
      </c>
      <c r="BE218" s="487">
        <f t="shared" si="51"/>
        <v>0</v>
      </c>
      <c r="BF218" s="487" t="str">
        <f t="shared" si="51"/>
        <v/>
      </c>
      <c r="BG218" s="487" t="str">
        <f t="shared" si="51"/>
        <v/>
      </c>
      <c r="BH218" s="487" t="str">
        <f t="shared" si="51"/>
        <v/>
      </c>
      <c r="BI218" s="487" t="str">
        <f t="shared" si="51"/>
        <v/>
      </c>
      <c r="BJ218" s="487" t="str">
        <f t="shared" si="51"/>
        <v/>
      </c>
      <c r="BK218" s="489" t="str">
        <f t="shared" si="36"/>
        <v/>
      </c>
      <c r="BL218" s="495" t="str">
        <f t="shared" si="52"/>
        <v/>
      </c>
      <c r="BM218" s="487">
        <f t="shared" si="52"/>
        <v>0</v>
      </c>
      <c r="BN218" s="487" t="str">
        <f t="shared" si="52"/>
        <v/>
      </c>
      <c r="BO218" s="487" t="str">
        <f t="shared" si="52"/>
        <v/>
      </c>
      <c r="BP218" s="487" t="str">
        <f t="shared" si="52"/>
        <v/>
      </c>
      <c r="BQ218" s="487" t="str">
        <f t="shared" si="52"/>
        <v/>
      </c>
      <c r="BR218" s="487">
        <f t="shared" si="52"/>
        <v>0</v>
      </c>
      <c r="BS218" s="487" t="str">
        <f t="shared" si="52"/>
        <v/>
      </c>
      <c r="BT218" s="487">
        <f t="shared" si="52"/>
        <v>0</v>
      </c>
      <c r="BU218" s="487">
        <f t="shared" si="52"/>
        <v>0</v>
      </c>
      <c r="BV218" s="487" t="str">
        <f t="shared" si="52"/>
        <v/>
      </c>
      <c r="BW218" s="487" t="str">
        <f t="shared" si="52"/>
        <v/>
      </c>
      <c r="BX218" s="487" t="str">
        <f t="shared" si="52"/>
        <v/>
      </c>
      <c r="BY218" s="487" t="str">
        <f t="shared" si="52"/>
        <v/>
      </c>
      <c r="BZ218" s="487" t="str">
        <f t="shared" si="52"/>
        <v/>
      </c>
      <c r="CA218" s="489" t="str">
        <f t="shared" si="37"/>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0"/>
        <v>0</v>
      </c>
      <c r="AG219" s="487">
        <f t="shared" si="50"/>
        <v>-1</v>
      </c>
      <c r="AH219" s="487">
        <f t="shared" si="50"/>
        <v>0</v>
      </c>
      <c r="AI219" s="487">
        <f t="shared" si="50"/>
        <v>0</v>
      </c>
      <c r="AJ219" s="487">
        <f t="shared" si="50"/>
        <v>0</v>
      </c>
      <c r="AK219" s="487">
        <f t="shared" si="50"/>
        <v>0</v>
      </c>
      <c r="AL219" s="487">
        <f t="shared" si="50"/>
        <v>-1</v>
      </c>
      <c r="AM219" s="487">
        <f t="shared" si="50"/>
        <v>0</v>
      </c>
      <c r="AN219" s="487">
        <f t="shared" si="50"/>
        <v>-1</v>
      </c>
      <c r="AO219" s="487">
        <f t="shared" si="50"/>
        <v>-1</v>
      </c>
      <c r="AP219" s="487">
        <f t="shared" si="50"/>
        <v>0</v>
      </c>
      <c r="AQ219" s="487">
        <f t="shared" si="50"/>
        <v>0</v>
      </c>
      <c r="AR219" s="487">
        <f t="shared" si="50"/>
        <v>0</v>
      </c>
      <c r="AS219" s="487">
        <f t="shared" si="50"/>
        <v>0</v>
      </c>
      <c r="AT219" s="487">
        <f t="shared" si="50"/>
        <v>0</v>
      </c>
      <c r="AU219" s="493">
        <f t="shared" si="50"/>
        <v>0</v>
      </c>
      <c r="AV219" s="488" t="str">
        <f t="shared" si="51"/>
        <v/>
      </c>
      <c r="AW219" s="487">
        <f t="shared" si="51"/>
        <v>0</v>
      </c>
      <c r="AX219" s="487" t="str">
        <f t="shared" si="51"/>
        <v/>
      </c>
      <c r="AY219" s="487" t="str">
        <f t="shared" si="51"/>
        <v/>
      </c>
      <c r="AZ219" s="487" t="str">
        <f t="shared" si="51"/>
        <v/>
      </c>
      <c r="BA219" s="487" t="str">
        <f t="shared" si="51"/>
        <v/>
      </c>
      <c r="BB219" s="487">
        <f t="shared" si="51"/>
        <v>0</v>
      </c>
      <c r="BC219" s="487" t="str">
        <f t="shared" si="51"/>
        <v/>
      </c>
      <c r="BD219" s="487">
        <f t="shared" si="51"/>
        <v>0</v>
      </c>
      <c r="BE219" s="487">
        <f t="shared" si="51"/>
        <v>0</v>
      </c>
      <c r="BF219" s="487" t="str">
        <f t="shared" si="51"/>
        <v/>
      </c>
      <c r="BG219" s="487" t="str">
        <f t="shared" si="51"/>
        <v/>
      </c>
      <c r="BH219" s="487" t="str">
        <f t="shared" si="51"/>
        <v/>
      </c>
      <c r="BI219" s="487" t="str">
        <f t="shared" si="51"/>
        <v/>
      </c>
      <c r="BJ219" s="487" t="str">
        <f t="shared" si="51"/>
        <v/>
      </c>
      <c r="BK219" s="489" t="str">
        <f t="shared" si="36"/>
        <v/>
      </c>
      <c r="BL219" s="495" t="str">
        <f t="shared" si="52"/>
        <v/>
      </c>
      <c r="BM219" s="487">
        <f t="shared" si="52"/>
        <v>0</v>
      </c>
      <c r="BN219" s="487" t="str">
        <f t="shared" si="52"/>
        <v/>
      </c>
      <c r="BO219" s="487" t="str">
        <f t="shared" si="52"/>
        <v/>
      </c>
      <c r="BP219" s="487" t="str">
        <f t="shared" si="52"/>
        <v/>
      </c>
      <c r="BQ219" s="487" t="str">
        <f t="shared" si="52"/>
        <v/>
      </c>
      <c r="BR219" s="487">
        <f t="shared" si="52"/>
        <v>0</v>
      </c>
      <c r="BS219" s="487" t="str">
        <f t="shared" si="52"/>
        <v/>
      </c>
      <c r="BT219" s="487">
        <f t="shared" si="52"/>
        <v>0</v>
      </c>
      <c r="BU219" s="487">
        <f t="shared" si="52"/>
        <v>0</v>
      </c>
      <c r="BV219" s="487" t="str">
        <f t="shared" si="52"/>
        <v/>
      </c>
      <c r="BW219" s="487" t="str">
        <f t="shared" si="52"/>
        <v/>
      </c>
      <c r="BX219" s="487" t="str">
        <f t="shared" si="52"/>
        <v/>
      </c>
      <c r="BY219" s="487" t="str">
        <f t="shared" si="52"/>
        <v/>
      </c>
      <c r="BZ219" s="487" t="str">
        <f t="shared" si="52"/>
        <v/>
      </c>
      <c r="CA219" s="489" t="str">
        <f t="shared" si="37"/>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0"/>
        <v>0</v>
      </c>
      <c r="AG220" s="487">
        <f t="shared" si="50"/>
        <v>-1</v>
      </c>
      <c r="AH220" s="487">
        <f t="shared" si="50"/>
        <v>0</v>
      </c>
      <c r="AI220" s="487">
        <f t="shared" si="50"/>
        <v>0</v>
      </c>
      <c r="AJ220" s="487">
        <f t="shared" si="50"/>
        <v>0</v>
      </c>
      <c r="AK220" s="487">
        <f t="shared" si="50"/>
        <v>0</v>
      </c>
      <c r="AL220" s="487">
        <f t="shared" si="50"/>
        <v>-1</v>
      </c>
      <c r="AM220" s="487">
        <f t="shared" si="50"/>
        <v>0</v>
      </c>
      <c r="AN220" s="487">
        <f t="shared" si="50"/>
        <v>-1</v>
      </c>
      <c r="AO220" s="487">
        <f t="shared" si="50"/>
        <v>-1</v>
      </c>
      <c r="AP220" s="487">
        <f t="shared" si="50"/>
        <v>0</v>
      </c>
      <c r="AQ220" s="487">
        <f t="shared" si="50"/>
        <v>0</v>
      </c>
      <c r="AR220" s="487">
        <f t="shared" si="50"/>
        <v>0</v>
      </c>
      <c r="AS220" s="487">
        <f t="shared" si="50"/>
        <v>0</v>
      </c>
      <c r="AT220" s="487">
        <f t="shared" si="50"/>
        <v>0</v>
      </c>
      <c r="AU220" s="493">
        <f t="shared" si="50"/>
        <v>0</v>
      </c>
      <c r="AV220" s="488" t="str">
        <f t="shared" si="51"/>
        <v/>
      </c>
      <c r="AW220" s="487">
        <f t="shared" si="51"/>
        <v>0</v>
      </c>
      <c r="AX220" s="487" t="str">
        <f t="shared" si="51"/>
        <v/>
      </c>
      <c r="AY220" s="487" t="str">
        <f t="shared" si="51"/>
        <v/>
      </c>
      <c r="AZ220" s="487" t="str">
        <f t="shared" si="51"/>
        <v/>
      </c>
      <c r="BA220" s="487" t="str">
        <f t="shared" si="51"/>
        <v/>
      </c>
      <c r="BB220" s="487">
        <f t="shared" si="51"/>
        <v>0</v>
      </c>
      <c r="BC220" s="487" t="str">
        <f t="shared" si="51"/>
        <v/>
      </c>
      <c r="BD220" s="487">
        <f t="shared" si="51"/>
        <v>0</v>
      </c>
      <c r="BE220" s="487">
        <f t="shared" si="51"/>
        <v>0</v>
      </c>
      <c r="BF220" s="487" t="str">
        <f t="shared" si="51"/>
        <v/>
      </c>
      <c r="BG220" s="487" t="str">
        <f t="shared" si="51"/>
        <v/>
      </c>
      <c r="BH220" s="487" t="str">
        <f t="shared" si="51"/>
        <v/>
      </c>
      <c r="BI220" s="487" t="str">
        <f t="shared" si="51"/>
        <v/>
      </c>
      <c r="BJ220" s="487" t="str">
        <f t="shared" si="51"/>
        <v/>
      </c>
      <c r="BK220" s="489" t="str">
        <f t="shared" si="51"/>
        <v/>
      </c>
      <c r="BL220" s="495" t="str">
        <f t="shared" si="52"/>
        <v/>
      </c>
      <c r="BM220" s="487">
        <f t="shared" si="52"/>
        <v>0</v>
      </c>
      <c r="BN220" s="487" t="str">
        <f t="shared" si="52"/>
        <v/>
      </c>
      <c r="BO220" s="487" t="str">
        <f t="shared" si="52"/>
        <v/>
      </c>
      <c r="BP220" s="487" t="str">
        <f t="shared" si="52"/>
        <v/>
      </c>
      <c r="BQ220" s="487" t="str">
        <f t="shared" si="52"/>
        <v/>
      </c>
      <c r="BR220" s="487">
        <f t="shared" si="52"/>
        <v>0</v>
      </c>
      <c r="BS220" s="487" t="str">
        <f t="shared" si="52"/>
        <v/>
      </c>
      <c r="BT220" s="487">
        <f t="shared" si="52"/>
        <v>0</v>
      </c>
      <c r="BU220" s="487">
        <f t="shared" si="52"/>
        <v>0</v>
      </c>
      <c r="BV220" s="487" t="str">
        <f t="shared" si="52"/>
        <v/>
      </c>
      <c r="BW220" s="487" t="str">
        <f t="shared" si="52"/>
        <v/>
      </c>
      <c r="BX220" s="487" t="str">
        <f t="shared" si="52"/>
        <v/>
      </c>
      <c r="BY220" s="487" t="str">
        <f t="shared" si="52"/>
        <v/>
      </c>
      <c r="BZ220" s="487" t="str">
        <f t="shared" si="52"/>
        <v/>
      </c>
      <c r="CA220" s="489" t="str">
        <f t="shared" si="52"/>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0"/>
        <v>0</v>
      </c>
      <c r="AG221" s="487">
        <f t="shared" si="50"/>
        <v>-1</v>
      </c>
      <c r="AH221" s="487">
        <f t="shared" si="50"/>
        <v>0</v>
      </c>
      <c r="AI221" s="487">
        <f t="shared" si="50"/>
        <v>0</v>
      </c>
      <c r="AJ221" s="487">
        <f t="shared" si="50"/>
        <v>0</v>
      </c>
      <c r="AK221" s="487">
        <f t="shared" si="50"/>
        <v>0</v>
      </c>
      <c r="AL221" s="487">
        <f t="shared" si="50"/>
        <v>-1</v>
      </c>
      <c r="AM221" s="487">
        <f t="shared" si="50"/>
        <v>0</v>
      </c>
      <c r="AN221" s="487">
        <f t="shared" si="50"/>
        <v>-1</v>
      </c>
      <c r="AO221" s="487">
        <f t="shared" si="50"/>
        <v>-1</v>
      </c>
      <c r="AP221" s="487">
        <f t="shared" si="50"/>
        <v>0</v>
      </c>
      <c r="AQ221" s="487">
        <f t="shared" si="50"/>
        <v>0</v>
      </c>
      <c r="AR221" s="487">
        <f t="shared" si="50"/>
        <v>0</v>
      </c>
      <c r="AS221" s="487">
        <f t="shared" si="50"/>
        <v>0</v>
      </c>
      <c r="AT221" s="487">
        <f t="shared" si="50"/>
        <v>0</v>
      </c>
      <c r="AU221" s="493">
        <f t="shared" si="50"/>
        <v>0</v>
      </c>
      <c r="AV221" s="488" t="str">
        <f t="shared" si="51"/>
        <v/>
      </c>
      <c r="AW221" s="487">
        <f t="shared" si="51"/>
        <v>0</v>
      </c>
      <c r="AX221" s="487" t="str">
        <f t="shared" si="51"/>
        <v/>
      </c>
      <c r="AY221" s="487" t="str">
        <f t="shared" si="51"/>
        <v/>
      </c>
      <c r="AZ221" s="487" t="str">
        <f t="shared" si="51"/>
        <v/>
      </c>
      <c r="BA221" s="487" t="str">
        <f t="shared" si="51"/>
        <v/>
      </c>
      <c r="BB221" s="487">
        <f t="shared" si="51"/>
        <v>0</v>
      </c>
      <c r="BC221" s="487" t="str">
        <f t="shared" si="51"/>
        <v/>
      </c>
      <c r="BD221" s="487">
        <f t="shared" si="51"/>
        <v>0</v>
      </c>
      <c r="BE221" s="487">
        <f t="shared" si="51"/>
        <v>0</v>
      </c>
      <c r="BF221" s="487" t="str">
        <f t="shared" si="51"/>
        <v/>
      </c>
      <c r="BG221" s="487" t="str">
        <f t="shared" si="51"/>
        <v/>
      </c>
      <c r="BH221" s="487" t="str">
        <f t="shared" si="51"/>
        <v/>
      </c>
      <c r="BI221" s="487" t="str">
        <f t="shared" si="51"/>
        <v/>
      </c>
      <c r="BJ221" s="487" t="str">
        <f t="shared" si="51"/>
        <v/>
      </c>
      <c r="BK221" s="489" t="str">
        <f t="shared" si="51"/>
        <v/>
      </c>
      <c r="BL221" s="495" t="str">
        <f t="shared" si="52"/>
        <v/>
      </c>
      <c r="BM221" s="487">
        <f t="shared" si="52"/>
        <v>0</v>
      </c>
      <c r="BN221" s="487" t="str">
        <f t="shared" si="52"/>
        <v/>
      </c>
      <c r="BO221" s="487" t="str">
        <f t="shared" si="52"/>
        <v/>
      </c>
      <c r="BP221" s="487" t="str">
        <f t="shared" si="52"/>
        <v/>
      </c>
      <c r="BQ221" s="487" t="str">
        <f t="shared" si="52"/>
        <v/>
      </c>
      <c r="BR221" s="487">
        <f t="shared" si="52"/>
        <v>0</v>
      </c>
      <c r="BS221" s="487" t="str">
        <f t="shared" si="52"/>
        <v/>
      </c>
      <c r="BT221" s="487">
        <f t="shared" si="52"/>
        <v>0</v>
      </c>
      <c r="BU221" s="487">
        <f t="shared" si="52"/>
        <v>0</v>
      </c>
      <c r="BV221" s="487" t="str">
        <f t="shared" si="52"/>
        <v/>
      </c>
      <c r="BW221" s="487" t="str">
        <f t="shared" si="52"/>
        <v/>
      </c>
      <c r="BX221" s="487" t="str">
        <f t="shared" si="52"/>
        <v/>
      </c>
      <c r="BY221" s="487" t="str">
        <f t="shared" si="52"/>
        <v/>
      </c>
      <c r="BZ221" s="487" t="str">
        <f t="shared" si="52"/>
        <v/>
      </c>
      <c r="CA221" s="489" t="str">
        <f t="shared" si="52"/>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0"/>
        <v>0</v>
      </c>
      <c r="AG222" s="487">
        <f t="shared" si="50"/>
        <v>-1</v>
      </c>
      <c r="AH222" s="487">
        <f t="shared" si="50"/>
        <v>0</v>
      </c>
      <c r="AI222" s="487">
        <f t="shared" si="50"/>
        <v>0</v>
      </c>
      <c r="AJ222" s="487">
        <f t="shared" si="50"/>
        <v>0</v>
      </c>
      <c r="AK222" s="487">
        <f t="shared" si="50"/>
        <v>0</v>
      </c>
      <c r="AL222" s="487">
        <f t="shared" si="50"/>
        <v>-1</v>
      </c>
      <c r="AM222" s="487">
        <f t="shared" si="50"/>
        <v>0</v>
      </c>
      <c r="AN222" s="487">
        <f t="shared" si="50"/>
        <v>-1</v>
      </c>
      <c r="AO222" s="487">
        <f t="shared" si="50"/>
        <v>-1</v>
      </c>
      <c r="AP222" s="487">
        <f t="shared" si="50"/>
        <v>0</v>
      </c>
      <c r="AQ222" s="487">
        <f t="shared" si="50"/>
        <v>0</v>
      </c>
      <c r="AR222" s="487">
        <f t="shared" si="50"/>
        <v>0</v>
      </c>
      <c r="AS222" s="487">
        <f t="shared" si="50"/>
        <v>0</v>
      </c>
      <c r="AT222" s="487">
        <f t="shared" si="50"/>
        <v>0</v>
      </c>
      <c r="AU222" s="493">
        <f t="shared" ref="AU222" si="53">AU221</f>
        <v>0</v>
      </c>
      <c r="AV222" s="488" t="str">
        <f t="shared" si="51"/>
        <v/>
      </c>
      <c r="AW222" s="487">
        <f t="shared" si="51"/>
        <v>0</v>
      </c>
      <c r="AX222" s="487" t="str">
        <f t="shared" si="51"/>
        <v/>
      </c>
      <c r="AY222" s="487" t="str">
        <f t="shared" si="51"/>
        <v/>
      </c>
      <c r="AZ222" s="487" t="str">
        <f t="shared" si="51"/>
        <v/>
      </c>
      <c r="BA222" s="487" t="str">
        <f t="shared" si="51"/>
        <v/>
      </c>
      <c r="BB222" s="487">
        <f t="shared" si="51"/>
        <v>0</v>
      </c>
      <c r="BC222" s="487" t="str">
        <f t="shared" si="51"/>
        <v/>
      </c>
      <c r="BD222" s="487">
        <f t="shared" si="51"/>
        <v>0</v>
      </c>
      <c r="BE222" s="487">
        <f t="shared" si="51"/>
        <v>0</v>
      </c>
      <c r="BF222" s="487" t="str">
        <f t="shared" si="51"/>
        <v/>
      </c>
      <c r="BG222" s="487" t="str">
        <f t="shared" si="51"/>
        <v/>
      </c>
      <c r="BH222" s="487" t="str">
        <f t="shared" si="51"/>
        <v/>
      </c>
      <c r="BI222" s="487" t="str">
        <f t="shared" si="51"/>
        <v/>
      </c>
      <c r="BJ222" s="487" t="str">
        <f t="shared" si="51"/>
        <v/>
      </c>
      <c r="BK222" s="489" t="str">
        <f t="shared" si="51"/>
        <v/>
      </c>
      <c r="BL222" s="495" t="str">
        <f t="shared" si="52"/>
        <v/>
      </c>
      <c r="BM222" s="487">
        <f t="shared" si="52"/>
        <v>0</v>
      </c>
      <c r="BN222" s="487" t="str">
        <f t="shared" si="52"/>
        <v/>
      </c>
      <c r="BO222" s="487" t="str">
        <f t="shared" si="52"/>
        <v/>
      </c>
      <c r="BP222" s="487" t="str">
        <f t="shared" si="52"/>
        <v/>
      </c>
      <c r="BQ222" s="487" t="str">
        <f t="shared" si="52"/>
        <v/>
      </c>
      <c r="BR222" s="487">
        <f t="shared" si="52"/>
        <v>0</v>
      </c>
      <c r="BS222" s="487" t="str">
        <f t="shared" si="52"/>
        <v/>
      </c>
      <c r="BT222" s="487">
        <f t="shared" si="52"/>
        <v>0</v>
      </c>
      <c r="BU222" s="487">
        <f t="shared" si="52"/>
        <v>0</v>
      </c>
      <c r="BV222" s="487" t="str">
        <f t="shared" si="52"/>
        <v/>
      </c>
      <c r="BW222" s="487" t="str">
        <f t="shared" si="52"/>
        <v/>
      </c>
      <c r="BX222" s="487" t="str">
        <f t="shared" si="52"/>
        <v/>
      </c>
      <c r="BY222" s="487" t="str">
        <f t="shared" si="52"/>
        <v/>
      </c>
      <c r="BZ222" s="487" t="str">
        <f t="shared" si="52"/>
        <v/>
      </c>
      <c r="CA222" s="489" t="str">
        <f t="shared" si="52"/>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4">AF222</f>
        <v>0</v>
      </c>
      <c r="AG223" s="487">
        <f t="shared" si="54"/>
        <v>-1</v>
      </c>
      <c r="AH223" s="487">
        <f t="shared" si="54"/>
        <v>0</v>
      </c>
      <c r="AI223" s="487">
        <f t="shared" si="54"/>
        <v>0</v>
      </c>
      <c r="AJ223" s="487">
        <f t="shared" si="54"/>
        <v>0</v>
      </c>
      <c r="AK223" s="487">
        <f t="shared" si="54"/>
        <v>0</v>
      </c>
      <c r="AL223" s="487">
        <f t="shared" si="54"/>
        <v>-1</v>
      </c>
      <c r="AM223" s="487">
        <f t="shared" si="54"/>
        <v>0</v>
      </c>
      <c r="AN223" s="487">
        <f t="shared" si="54"/>
        <v>-1</v>
      </c>
      <c r="AO223" s="487">
        <f t="shared" si="54"/>
        <v>-1</v>
      </c>
      <c r="AP223" s="487">
        <f t="shared" si="54"/>
        <v>0</v>
      </c>
      <c r="AQ223" s="487">
        <f t="shared" si="54"/>
        <v>0</v>
      </c>
      <c r="AR223" s="487">
        <f t="shared" si="54"/>
        <v>0</v>
      </c>
      <c r="AS223" s="487">
        <f t="shared" si="54"/>
        <v>0</v>
      </c>
      <c r="AT223" s="487">
        <f t="shared" si="54"/>
        <v>0</v>
      </c>
      <c r="AU223" s="493">
        <f t="shared" si="54"/>
        <v>0</v>
      </c>
      <c r="AV223" s="488" t="str">
        <f t="shared" si="51"/>
        <v/>
      </c>
      <c r="AW223" s="487">
        <f t="shared" si="51"/>
        <v>0</v>
      </c>
      <c r="AX223" s="487" t="str">
        <f t="shared" si="51"/>
        <v/>
      </c>
      <c r="AY223" s="487" t="str">
        <f t="shared" si="51"/>
        <v/>
      </c>
      <c r="AZ223" s="487" t="str">
        <f t="shared" si="51"/>
        <v/>
      </c>
      <c r="BA223" s="487" t="str">
        <f t="shared" si="51"/>
        <v/>
      </c>
      <c r="BB223" s="487">
        <f t="shared" si="51"/>
        <v>0</v>
      </c>
      <c r="BC223" s="487" t="str">
        <f t="shared" si="51"/>
        <v/>
      </c>
      <c r="BD223" s="487">
        <f t="shared" si="51"/>
        <v>0</v>
      </c>
      <c r="BE223" s="487">
        <f t="shared" si="51"/>
        <v>0</v>
      </c>
      <c r="BF223" s="487" t="str">
        <f t="shared" si="51"/>
        <v/>
      </c>
      <c r="BG223" s="487" t="str">
        <f t="shared" si="51"/>
        <v/>
      </c>
      <c r="BH223" s="487" t="str">
        <f t="shared" si="51"/>
        <v/>
      </c>
      <c r="BI223" s="487" t="str">
        <f t="shared" si="51"/>
        <v/>
      </c>
      <c r="BJ223" s="487" t="str">
        <f t="shared" si="51"/>
        <v/>
      </c>
      <c r="BK223" s="489" t="str">
        <f t="shared" si="51"/>
        <v/>
      </c>
      <c r="BL223" s="495" t="str">
        <f t="shared" si="52"/>
        <v/>
      </c>
      <c r="BM223" s="487">
        <f t="shared" si="52"/>
        <v>0</v>
      </c>
      <c r="BN223" s="487" t="str">
        <f t="shared" si="52"/>
        <v/>
      </c>
      <c r="BO223" s="487" t="str">
        <f t="shared" si="52"/>
        <v/>
      </c>
      <c r="BP223" s="487" t="str">
        <f t="shared" si="52"/>
        <v/>
      </c>
      <c r="BQ223" s="487" t="str">
        <f t="shared" si="52"/>
        <v/>
      </c>
      <c r="BR223" s="487">
        <f t="shared" si="52"/>
        <v>0</v>
      </c>
      <c r="BS223" s="487" t="str">
        <f t="shared" si="52"/>
        <v/>
      </c>
      <c r="BT223" s="487">
        <f t="shared" si="52"/>
        <v>0</v>
      </c>
      <c r="BU223" s="487">
        <f t="shared" si="52"/>
        <v>0</v>
      </c>
      <c r="BV223" s="487" t="str">
        <f t="shared" si="52"/>
        <v/>
      </c>
      <c r="BW223" s="487" t="str">
        <f t="shared" si="52"/>
        <v/>
      </c>
      <c r="BX223" s="487" t="str">
        <f t="shared" si="52"/>
        <v/>
      </c>
      <c r="BY223" s="487" t="str">
        <f t="shared" si="52"/>
        <v/>
      </c>
      <c r="BZ223" s="487" t="str">
        <f t="shared" si="52"/>
        <v/>
      </c>
      <c r="CA223" s="489" t="str">
        <f t="shared" si="52"/>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4"/>
        <v>0</v>
      </c>
      <c r="AG224" s="487">
        <f t="shared" si="54"/>
        <v>-1</v>
      </c>
      <c r="AH224" s="487">
        <f t="shared" si="54"/>
        <v>0</v>
      </c>
      <c r="AI224" s="487">
        <f t="shared" si="54"/>
        <v>0</v>
      </c>
      <c r="AJ224" s="487">
        <f t="shared" si="54"/>
        <v>0</v>
      </c>
      <c r="AK224" s="487">
        <f t="shared" si="54"/>
        <v>0</v>
      </c>
      <c r="AL224" s="487">
        <f t="shared" si="54"/>
        <v>-1</v>
      </c>
      <c r="AM224" s="487">
        <f t="shared" si="54"/>
        <v>0</v>
      </c>
      <c r="AN224" s="487">
        <f t="shared" si="54"/>
        <v>-1</v>
      </c>
      <c r="AO224" s="487">
        <f t="shared" si="54"/>
        <v>-1</v>
      </c>
      <c r="AP224" s="487">
        <f t="shared" si="54"/>
        <v>0</v>
      </c>
      <c r="AQ224" s="487">
        <f t="shared" si="54"/>
        <v>0</v>
      </c>
      <c r="AR224" s="487">
        <f t="shared" si="54"/>
        <v>0</v>
      </c>
      <c r="AS224" s="487">
        <f t="shared" si="54"/>
        <v>0</v>
      </c>
      <c r="AT224" s="487">
        <f t="shared" si="54"/>
        <v>0</v>
      </c>
      <c r="AU224" s="493">
        <f t="shared" si="54"/>
        <v>0</v>
      </c>
      <c r="AV224" s="488" t="str">
        <f t="shared" si="51"/>
        <v/>
      </c>
      <c r="AW224" s="487">
        <f t="shared" si="51"/>
        <v>0</v>
      </c>
      <c r="AX224" s="487" t="str">
        <f t="shared" si="51"/>
        <v/>
      </c>
      <c r="AY224" s="487" t="str">
        <f t="shared" si="51"/>
        <v/>
      </c>
      <c r="AZ224" s="487" t="str">
        <f t="shared" si="51"/>
        <v/>
      </c>
      <c r="BA224" s="487" t="str">
        <f t="shared" si="51"/>
        <v/>
      </c>
      <c r="BB224" s="487">
        <f t="shared" si="51"/>
        <v>0</v>
      </c>
      <c r="BC224" s="487" t="str">
        <f t="shared" si="51"/>
        <v/>
      </c>
      <c r="BD224" s="487">
        <f t="shared" si="51"/>
        <v>0</v>
      </c>
      <c r="BE224" s="487">
        <f t="shared" si="51"/>
        <v>0</v>
      </c>
      <c r="BF224" s="487" t="str">
        <f t="shared" si="51"/>
        <v/>
      </c>
      <c r="BG224" s="487" t="str">
        <f t="shared" ref="BG224:BK274" si="55">IF(AQ224,IFERROR(LEFT($V224,SEARCH(" (",$V224)-1),$V224),"")</f>
        <v/>
      </c>
      <c r="BH224" s="487" t="str">
        <f t="shared" si="55"/>
        <v/>
      </c>
      <c r="BI224" s="487" t="str">
        <f t="shared" si="55"/>
        <v/>
      </c>
      <c r="BJ224" s="487" t="str">
        <f t="shared" si="55"/>
        <v/>
      </c>
      <c r="BK224" s="489" t="str">
        <f t="shared" si="55"/>
        <v/>
      </c>
      <c r="BL224" s="495" t="str">
        <f t="shared" si="52"/>
        <v/>
      </c>
      <c r="BM224" s="487">
        <f t="shared" si="52"/>
        <v>0</v>
      </c>
      <c r="BN224" s="487" t="str">
        <f t="shared" si="52"/>
        <v/>
      </c>
      <c r="BO224" s="487" t="str">
        <f t="shared" si="52"/>
        <v/>
      </c>
      <c r="BP224" s="487" t="str">
        <f t="shared" si="52"/>
        <v/>
      </c>
      <c r="BQ224" s="487" t="str">
        <f t="shared" si="52"/>
        <v/>
      </c>
      <c r="BR224" s="487">
        <f t="shared" si="52"/>
        <v>0</v>
      </c>
      <c r="BS224" s="487" t="str">
        <f t="shared" si="52"/>
        <v/>
      </c>
      <c r="BT224" s="487">
        <f t="shared" si="52"/>
        <v>0</v>
      </c>
      <c r="BU224" s="487">
        <f t="shared" si="52"/>
        <v>0</v>
      </c>
      <c r="BV224" s="487" t="str">
        <f t="shared" si="52"/>
        <v/>
      </c>
      <c r="BW224" s="487" t="str">
        <f t="shared" ref="BW224:CA274" si="56">IF(AQ224,IFERROR(LEFT($W224,SEARCH(" (",$W224)-1),$W224),"")</f>
        <v/>
      </c>
      <c r="BX224" s="487" t="str">
        <f t="shared" si="56"/>
        <v/>
      </c>
      <c r="BY224" s="487" t="str">
        <f t="shared" si="56"/>
        <v/>
      </c>
      <c r="BZ224" s="487" t="str">
        <f t="shared" si="56"/>
        <v/>
      </c>
      <c r="CA224" s="489" t="str">
        <f t="shared" si="56"/>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4"/>
        <v>0</v>
      </c>
      <c r="AG225" s="487">
        <f t="shared" si="54"/>
        <v>-1</v>
      </c>
      <c r="AH225" s="487">
        <f t="shared" si="54"/>
        <v>0</v>
      </c>
      <c r="AI225" s="487">
        <f t="shared" si="54"/>
        <v>0</v>
      </c>
      <c r="AJ225" s="487">
        <f t="shared" si="54"/>
        <v>0</v>
      </c>
      <c r="AK225" s="487">
        <f t="shared" si="54"/>
        <v>0</v>
      </c>
      <c r="AL225" s="487">
        <f t="shared" si="54"/>
        <v>-1</v>
      </c>
      <c r="AM225" s="487">
        <f t="shared" si="54"/>
        <v>0</v>
      </c>
      <c r="AN225" s="487">
        <f t="shared" si="54"/>
        <v>-1</v>
      </c>
      <c r="AO225" s="487">
        <f t="shared" si="54"/>
        <v>-1</v>
      </c>
      <c r="AP225" s="487">
        <f t="shared" si="54"/>
        <v>0</v>
      </c>
      <c r="AQ225" s="487">
        <f t="shared" si="54"/>
        <v>0</v>
      </c>
      <c r="AR225" s="487">
        <f t="shared" si="54"/>
        <v>0</v>
      </c>
      <c r="AS225" s="487">
        <f t="shared" si="54"/>
        <v>0</v>
      </c>
      <c r="AT225" s="487">
        <f t="shared" si="54"/>
        <v>0</v>
      </c>
      <c r="AU225" s="493">
        <f t="shared" si="54"/>
        <v>0</v>
      </c>
      <c r="AV225" s="488" t="str">
        <f t="shared" ref="AV225:BF248" si="57">IF(AF225,IFERROR(LEFT($V225,SEARCH(" (",$V225)-1),$V225),"")</f>
        <v/>
      </c>
      <c r="AW225" s="487">
        <f t="shared" si="57"/>
        <v>0</v>
      </c>
      <c r="AX225" s="487" t="str">
        <f t="shared" si="57"/>
        <v/>
      </c>
      <c r="AY225" s="487" t="str">
        <f t="shared" si="57"/>
        <v/>
      </c>
      <c r="AZ225" s="487" t="str">
        <f t="shared" si="57"/>
        <v/>
      </c>
      <c r="BA225" s="487" t="str">
        <f t="shared" si="57"/>
        <v/>
      </c>
      <c r="BB225" s="487">
        <f t="shared" si="57"/>
        <v>0</v>
      </c>
      <c r="BC225" s="487" t="str">
        <f t="shared" si="57"/>
        <v/>
      </c>
      <c r="BD225" s="487">
        <f t="shared" si="57"/>
        <v>0</v>
      </c>
      <c r="BE225" s="487">
        <f t="shared" si="57"/>
        <v>0</v>
      </c>
      <c r="BF225" s="487" t="str">
        <f t="shared" si="57"/>
        <v/>
      </c>
      <c r="BG225" s="487" t="str">
        <f t="shared" si="55"/>
        <v/>
      </c>
      <c r="BH225" s="487" t="str">
        <f t="shared" si="55"/>
        <v/>
      </c>
      <c r="BI225" s="487" t="str">
        <f t="shared" si="55"/>
        <v/>
      </c>
      <c r="BJ225" s="487" t="str">
        <f t="shared" si="55"/>
        <v/>
      </c>
      <c r="BK225" s="489" t="str">
        <f t="shared" si="55"/>
        <v/>
      </c>
      <c r="BL225" s="495" t="str">
        <f t="shared" ref="BL225:BV248" si="58">IF(AF225,IFERROR(LEFT($W225,SEARCH(" (",$W225)-1),$W225),"")</f>
        <v/>
      </c>
      <c r="BM225" s="487">
        <f t="shared" si="58"/>
        <v>0</v>
      </c>
      <c r="BN225" s="487" t="str">
        <f t="shared" si="58"/>
        <v/>
      </c>
      <c r="BO225" s="487" t="str">
        <f t="shared" si="58"/>
        <v/>
      </c>
      <c r="BP225" s="487" t="str">
        <f t="shared" si="58"/>
        <v/>
      </c>
      <c r="BQ225" s="487" t="str">
        <f t="shared" si="58"/>
        <v/>
      </c>
      <c r="BR225" s="487">
        <f t="shared" si="58"/>
        <v>0</v>
      </c>
      <c r="BS225" s="487" t="str">
        <f t="shared" si="58"/>
        <v/>
      </c>
      <c r="BT225" s="487">
        <f t="shared" si="58"/>
        <v>0</v>
      </c>
      <c r="BU225" s="487">
        <f t="shared" si="58"/>
        <v>0</v>
      </c>
      <c r="BV225" s="487" t="str">
        <f t="shared" si="58"/>
        <v/>
      </c>
      <c r="BW225" s="487" t="str">
        <f t="shared" si="56"/>
        <v/>
      </c>
      <c r="BX225" s="487" t="str">
        <f t="shared" si="56"/>
        <v/>
      </c>
      <c r="BY225" s="487" t="str">
        <f t="shared" si="56"/>
        <v/>
      </c>
      <c r="BZ225" s="487" t="str">
        <f t="shared" si="56"/>
        <v/>
      </c>
      <c r="CA225" s="489" t="str">
        <f t="shared" si="56"/>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4"/>
        <v>0</v>
      </c>
      <c r="AG226" s="487">
        <f t="shared" si="54"/>
        <v>-1</v>
      </c>
      <c r="AH226" s="487">
        <f t="shared" si="54"/>
        <v>0</v>
      </c>
      <c r="AI226" s="487">
        <f t="shared" si="54"/>
        <v>0</v>
      </c>
      <c r="AJ226" s="487">
        <f t="shared" si="54"/>
        <v>0</v>
      </c>
      <c r="AK226" s="487">
        <f t="shared" si="54"/>
        <v>0</v>
      </c>
      <c r="AL226" s="487">
        <f t="shared" si="54"/>
        <v>-1</v>
      </c>
      <c r="AM226" s="487">
        <f t="shared" si="54"/>
        <v>0</v>
      </c>
      <c r="AN226" s="487">
        <f t="shared" si="54"/>
        <v>-1</v>
      </c>
      <c r="AO226" s="487">
        <f t="shared" si="54"/>
        <v>-1</v>
      </c>
      <c r="AP226" s="487">
        <f t="shared" si="54"/>
        <v>0</v>
      </c>
      <c r="AQ226" s="487">
        <f t="shared" si="54"/>
        <v>0</v>
      </c>
      <c r="AR226" s="487">
        <f t="shared" si="54"/>
        <v>0</v>
      </c>
      <c r="AS226" s="487">
        <f t="shared" si="54"/>
        <v>0</v>
      </c>
      <c r="AT226" s="487">
        <f t="shared" si="54"/>
        <v>0</v>
      </c>
      <c r="AU226" s="493">
        <f t="shared" si="54"/>
        <v>0</v>
      </c>
      <c r="AV226" s="488" t="str">
        <f t="shared" si="57"/>
        <v/>
      </c>
      <c r="AW226" s="487">
        <f t="shared" si="57"/>
        <v>0</v>
      </c>
      <c r="AX226" s="487" t="str">
        <f t="shared" si="57"/>
        <v/>
      </c>
      <c r="AY226" s="487" t="str">
        <f t="shared" si="57"/>
        <v/>
      </c>
      <c r="AZ226" s="487" t="str">
        <f t="shared" si="57"/>
        <v/>
      </c>
      <c r="BA226" s="487" t="str">
        <f t="shared" si="57"/>
        <v/>
      </c>
      <c r="BB226" s="487">
        <f t="shared" si="57"/>
        <v>0</v>
      </c>
      <c r="BC226" s="487" t="str">
        <f t="shared" si="57"/>
        <v/>
      </c>
      <c r="BD226" s="487">
        <f t="shared" si="57"/>
        <v>0</v>
      </c>
      <c r="BE226" s="487">
        <f t="shared" si="57"/>
        <v>0</v>
      </c>
      <c r="BF226" s="487" t="str">
        <f t="shared" si="57"/>
        <v/>
      </c>
      <c r="BG226" s="487" t="str">
        <f t="shared" si="55"/>
        <v/>
      </c>
      <c r="BH226" s="487" t="str">
        <f t="shared" si="55"/>
        <v/>
      </c>
      <c r="BI226" s="487" t="str">
        <f t="shared" si="55"/>
        <v/>
      </c>
      <c r="BJ226" s="487" t="str">
        <f t="shared" si="55"/>
        <v/>
      </c>
      <c r="BK226" s="489" t="str">
        <f t="shared" si="55"/>
        <v/>
      </c>
      <c r="BL226" s="495" t="str">
        <f t="shared" si="58"/>
        <v/>
      </c>
      <c r="BM226" s="487">
        <f t="shared" si="58"/>
        <v>0</v>
      </c>
      <c r="BN226" s="487" t="str">
        <f t="shared" si="58"/>
        <v/>
      </c>
      <c r="BO226" s="487" t="str">
        <f t="shared" si="58"/>
        <v/>
      </c>
      <c r="BP226" s="487" t="str">
        <f t="shared" si="58"/>
        <v/>
      </c>
      <c r="BQ226" s="487" t="str">
        <f t="shared" si="58"/>
        <v/>
      </c>
      <c r="BR226" s="487">
        <f t="shared" si="58"/>
        <v>0</v>
      </c>
      <c r="BS226" s="487" t="str">
        <f t="shared" si="58"/>
        <v/>
      </c>
      <c r="BT226" s="487">
        <f t="shared" si="58"/>
        <v>0</v>
      </c>
      <c r="BU226" s="487">
        <f t="shared" si="58"/>
        <v>0</v>
      </c>
      <c r="BV226" s="487" t="str">
        <f t="shared" si="58"/>
        <v/>
      </c>
      <c r="BW226" s="487" t="str">
        <f t="shared" si="56"/>
        <v/>
      </c>
      <c r="BX226" s="487" t="str">
        <f t="shared" si="56"/>
        <v/>
      </c>
      <c r="BY226" s="487" t="str">
        <f t="shared" si="56"/>
        <v/>
      </c>
      <c r="BZ226" s="487" t="str">
        <f t="shared" si="56"/>
        <v/>
      </c>
      <c r="CA226" s="489" t="str">
        <f t="shared" si="56"/>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4"/>
        <v>0</v>
      </c>
      <c r="AG227" s="487">
        <f t="shared" si="54"/>
        <v>-1</v>
      </c>
      <c r="AH227" s="487">
        <f t="shared" si="54"/>
        <v>0</v>
      </c>
      <c r="AI227" s="487">
        <f t="shared" si="54"/>
        <v>0</v>
      </c>
      <c r="AJ227" s="487">
        <f t="shared" si="54"/>
        <v>0</v>
      </c>
      <c r="AK227" s="487">
        <f t="shared" si="54"/>
        <v>0</v>
      </c>
      <c r="AL227" s="487">
        <f t="shared" si="54"/>
        <v>-1</v>
      </c>
      <c r="AM227" s="487">
        <f t="shared" si="54"/>
        <v>0</v>
      </c>
      <c r="AN227" s="487">
        <f t="shared" si="54"/>
        <v>-1</v>
      </c>
      <c r="AO227" s="487">
        <f t="shared" si="54"/>
        <v>-1</v>
      </c>
      <c r="AP227" s="487">
        <f t="shared" si="54"/>
        <v>0</v>
      </c>
      <c r="AQ227" s="487">
        <f t="shared" si="54"/>
        <v>0</v>
      </c>
      <c r="AR227" s="487">
        <f t="shared" si="54"/>
        <v>0</v>
      </c>
      <c r="AS227" s="487">
        <f t="shared" si="54"/>
        <v>0</v>
      </c>
      <c r="AT227" s="487">
        <f t="shared" si="54"/>
        <v>0</v>
      </c>
      <c r="AU227" s="493">
        <f t="shared" si="54"/>
        <v>0</v>
      </c>
      <c r="AV227" s="488" t="str">
        <f t="shared" si="57"/>
        <v/>
      </c>
      <c r="AW227" s="487">
        <f t="shared" si="57"/>
        <v>0</v>
      </c>
      <c r="AX227" s="487" t="str">
        <f t="shared" si="57"/>
        <v/>
      </c>
      <c r="AY227" s="487" t="str">
        <f t="shared" si="57"/>
        <v/>
      </c>
      <c r="AZ227" s="487" t="str">
        <f t="shared" si="57"/>
        <v/>
      </c>
      <c r="BA227" s="487" t="str">
        <f t="shared" si="57"/>
        <v/>
      </c>
      <c r="BB227" s="487">
        <f t="shared" si="57"/>
        <v>0</v>
      </c>
      <c r="BC227" s="487" t="str">
        <f t="shared" si="57"/>
        <v/>
      </c>
      <c r="BD227" s="487">
        <f t="shared" si="57"/>
        <v>0</v>
      </c>
      <c r="BE227" s="487">
        <f t="shared" si="57"/>
        <v>0</v>
      </c>
      <c r="BF227" s="487" t="str">
        <f t="shared" si="57"/>
        <v/>
      </c>
      <c r="BG227" s="487" t="str">
        <f t="shared" si="55"/>
        <v/>
      </c>
      <c r="BH227" s="487" t="str">
        <f t="shared" si="55"/>
        <v/>
      </c>
      <c r="BI227" s="487" t="str">
        <f t="shared" si="55"/>
        <v/>
      </c>
      <c r="BJ227" s="487" t="str">
        <f t="shared" si="55"/>
        <v/>
      </c>
      <c r="BK227" s="489" t="str">
        <f t="shared" si="55"/>
        <v/>
      </c>
      <c r="BL227" s="495" t="str">
        <f t="shared" si="58"/>
        <v/>
      </c>
      <c r="BM227" s="487">
        <f t="shared" si="58"/>
        <v>0</v>
      </c>
      <c r="BN227" s="487" t="str">
        <f t="shared" si="58"/>
        <v/>
      </c>
      <c r="BO227" s="487" t="str">
        <f t="shared" si="58"/>
        <v/>
      </c>
      <c r="BP227" s="487" t="str">
        <f t="shared" si="58"/>
        <v/>
      </c>
      <c r="BQ227" s="487" t="str">
        <f t="shared" si="58"/>
        <v/>
      </c>
      <c r="BR227" s="487">
        <f t="shared" si="58"/>
        <v>0</v>
      </c>
      <c r="BS227" s="487" t="str">
        <f t="shared" si="58"/>
        <v/>
      </c>
      <c r="BT227" s="487">
        <f t="shared" si="58"/>
        <v>0</v>
      </c>
      <c r="BU227" s="487">
        <f t="shared" si="58"/>
        <v>0</v>
      </c>
      <c r="BV227" s="487" t="str">
        <f t="shared" si="58"/>
        <v/>
      </c>
      <c r="BW227" s="487" t="str">
        <f t="shared" si="56"/>
        <v/>
      </c>
      <c r="BX227" s="487" t="str">
        <f t="shared" si="56"/>
        <v/>
      </c>
      <c r="BY227" s="487" t="str">
        <f t="shared" si="56"/>
        <v/>
      </c>
      <c r="BZ227" s="487" t="str">
        <f t="shared" si="56"/>
        <v/>
      </c>
      <c r="CA227" s="489" t="str">
        <f t="shared" si="56"/>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4"/>
        <v>0</v>
      </c>
      <c r="AG228" s="487">
        <f t="shared" si="54"/>
        <v>-1</v>
      </c>
      <c r="AH228" s="487">
        <f t="shared" si="54"/>
        <v>0</v>
      </c>
      <c r="AI228" s="487">
        <f t="shared" si="54"/>
        <v>0</v>
      </c>
      <c r="AJ228" s="487">
        <f t="shared" si="54"/>
        <v>0</v>
      </c>
      <c r="AK228" s="487">
        <f t="shared" si="54"/>
        <v>0</v>
      </c>
      <c r="AL228" s="487">
        <f t="shared" si="54"/>
        <v>-1</v>
      </c>
      <c r="AM228" s="487">
        <f t="shared" si="54"/>
        <v>0</v>
      </c>
      <c r="AN228" s="487">
        <f t="shared" si="54"/>
        <v>-1</v>
      </c>
      <c r="AO228" s="487">
        <f t="shared" si="54"/>
        <v>-1</v>
      </c>
      <c r="AP228" s="487">
        <f t="shared" si="54"/>
        <v>0</v>
      </c>
      <c r="AQ228" s="487">
        <f t="shared" si="54"/>
        <v>0</v>
      </c>
      <c r="AR228" s="487">
        <f t="shared" si="54"/>
        <v>0</v>
      </c>
      <c r="AS228" s="487">
        <f t="shared" si="54"/>
        <v>0</v>
      </c>
      <c r="AT228" s="487">
        <f t="shared" si="54"/>
        <v>0</v>
      </c>
      <c r="AU228" s="493">
        <f t="shared" si="54"/>
        <v>0</v>
      </c>
      <c r="AV228" s="488" t="str">
        <f t="shared" si="57"/>
        <v/>
      </c>
      <c r="AW228" s="487">
        <f t="shared" si="57"/>
        <v>0</v>
      </c>
      <c r="AX228" s="487" t="str">
        <f t="shared" si="57"/>
        <v/>
      </c>
      <c r="AY228" s="487" t="str">
        <f t="shared" si="57"/>
        <v/>
      </c>
      <c r="AZ228" s="487" t="str">
        <f t="shared" si="57"/>
        <v/>
      </c>
      <c r="BA228" s="487" t="str">
        <f t="shared" si="57"/>
        <v/>
      </c>
      <c r="BB228" s="487">
        <f t="shared" si="57"/>
        <v>0</v>
      </c>
      <c r="BC228" s="487" t="str">
        <f t="shared" si="57"/>
        <v/>
      </c>
      <c r="BD228" s="487">
        <f t="shared" si="57"/>
        <v>0</v>
      </c>
      <c r="BE228" s="487">
        <f t="shared" si="57"/>
        <v>0</v>
      </c>
      <c r="BF228" s="487" t="str">
        <f t="shared" si="57"/>
        <v/>
      </c>
      <c r="BG228" s="487" t="str">
        <f t="shared" si="55"/>
        <v/>
      </c>
      <c r="BH228" s="487" t="str">
        <f t="shared" si="55"/>
        <v/>
      </c>
      <c r="BI228" s="487" t="str">
        <f t="shared" si="55"/>
        <v/>
      </c>
      <c r="BJ228" s="487" t="str">
        <f t="shared" si="55"/>
        <v/>
      </c>
      <c r="BK228" s="489" t="str">
        <f t="shared" si="55"/>
        <v/>
      </c>
      <c r="BL228" s="495" t="str">
        <f t="shared" si="58"/>
        <v/>
      </c>
      <c r="BM228" s="487">
        <f t="shared" si="58"/>
        <v>0</v>
      </c>
      <c r="BN228" s="487" t="str">
        <f t="shared" si="58"/>
        <v/>
      </c>
      <c r="BO228" s="487" t="str">
        <f t="shared" si="58"/>
        <v/>
      </c>
      <c r="BP228" s="487" t="str">
        <f t="shared" si="58"/>
        <v/>
      </c>
      <c r="BQ228" s="487" t="str">
        <f t="shared" si="58"/>
        <v/>
      </c>
      <c r="BR228" s="487">
        <f t="shared" si="58"/>
        <v>0</v>
      </c>
      <c r="BS228" s="487" t="str">
        <f t="shared" si="58"/>
        <v/>
      </c>
      <c r="BT228" s="487">
        <f t="shared" si="58"/>
        <v>0</v>
      </c>
      <c r="BU228" s="487">
        <f t="shared" si="58"/>
        <v>0</v>
      </c>
      <c r="BV228" s="487" t="str">
        <f t="shared" si="58"/>
        <v/>
      </c>
      <c r="BW228" s="487" t="str">
        <f t="shared" si="56"/>
        <v/>
      </c>
      <c r="BX228" s="487" t="str">
        <f t="shared" si="56"/>
        <v/>
      </c>
      <c r="BY228" s="487" t="str">
        <f t="shared" si="56"/>
        <v/>
      </c>
      <c r="BZ228" s="487" t="str">
        <f t="shared" si="56"/>
        <v/>
      </c>
      <c r="CA228" s="489" t="str">
        <f t="shared" si="56"/>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4"/>
        <v>0</v>
      </c>
      <c r="AG229" s="487">
        <f t="shared" si="54"/>
        <v>-1</v>
      </c>
      <c r="AH229" s="487">
        <f t="shared" si="54"/>
        <v>0</v>
      </c>
      <c r="AI229" s="487">
        <f t="shared" si="54"/>
        <v>0</v>
      </c>
      <c r="AJ229" s="487">
        <f t="shared" si="54"/>
        <v>0</v>
      </c>
      <c r="AK229" s="487">
        <f t="shared" si="54"/>
        <v>0</v>
      </c>
      <c r="AL229" s="487">
        <f t="shared" si="54"/>
        <v>-1</v>
      </c>
      <c r="AM229" s="487">
        <f t="shared" si="54"/>
        <v>0</v>
      </c>
      <c r="AN229" s="487">
        <f t="shared" si="54"/>
        <v>-1</v>
      </c>
      <c r="AO229" s="487">
        <f t="shared" si="54"/>
        <v>-1</v>
      </c>
      <c r="AP229" s="487">
        <f t="shared" si="54"/>
        <v>0</v>
      </c>
      <c r="AQ229" s="487">
        <f t="shared" si="54"/>
        <v>0</v>
      </c>
      <c r="AR229" s="487">
        <f t="shared" si="54"/>
        <v>0</v>
      </c>
      <c r="AS229" s="487">
        <f t="shared" si="54"/>
        <v>0</v>
      </c>
      <c r="AT229" s="487">
        <f t="shared" si="54"/>
        <v>0</v>
      </c>
      <c r="AU229" s="493">
        <f t="shared" si="54"/>
        <v>0</v>
      </c>
      <c r="AV229" s="488" t="str">
        <f t="shared" si="57"/>
        <v/>
      </c>
      <c r="AW229" s="487">
        <f t="shared" si="57"/>
        <v>0</v>
      </c>
      <c r="AX229" s="487" t="str">
        <f t="shared" si="57"/>
        <v/>
      </c>
      <c r="AY229" s="487" t="str">
        <f t="shared" si="57"/>
        <v/>
      </c>
      <c r="AZ229" s="487" t="str">
        <f t="shared" si="57"/>
        <v/>
      </c>
      <c r="BA229" s="487" t="str">
        <f t="shared" si="57"/>
        <v/>
      </c>
      <c r="BB229" s="487">
        <f t="shared" si="57"/>
        <v>0</v>
      </c>
      <c r="BC229" s="487" t="str">
        <f t="shared" si="57"/>
        <v/>
      </c>
      <c r="BD229" s="487">
        <f t="shared" si="57"/>
        <v>0</v>
      </c>
      <c r="BE229" s="487">
        <f t="shared" si="57"/>
        <v>0</v>
      </c>
      <c r="BF229" s="487" t="str">
        <f t="shared" si="57"/>
        <v/>
      </c>
      <c r="BG229" s="487" t="str">
        <f t="shared" si="55"/>
        <v/>
      </c>
      <c r="BH229" s="487" t="str">
        <f t="shared" si="55"/>
        <v/>
      </c>
      <c r="BI229" s="487" t="str">
        <f t="shared" si="55"/>
        <v/>
      </c>
      <c r="BJ229" s="487" t="str">
        <f t="shared" si="55"/>
        <v/>
      </c>
      <c r="BK229" s="489" t="str">
        <f t="shared" si="55"/>
        <v/>
      </c>
      <c r="BL229" s="495" t="str">
        <f t="shared" si="58"/>
        <v/>
      </c>
      <c r="BM229" s="487">
        <f t="shared" si="58"/>
        <v>0</v>
      </c>
      <c r="BN229" s="487" t="str">
        <f t="shared" si="58"/>
        <v/>
      </c>
      <c r="BO229" s="487" t="str">
        <f t="shared" si="58"/>
        <v/>
      </c>
      <c r="BP229" s="487" t="str">
        <f t="shared" si="58"/>
        <v/>
      </c>
      <c r="BQ229" s="487" t="str">
        <f t="shared" si="58"/>
        <v/>
      </c>
      <c r="BR229" s="487">
        <f t="shared" si="58"/>
        <v>0</v>
      </c>
      <c r="BS229" s="487" t="str">
        <f t="shared" si="58"/>
        <v/>
      </c>
      <c r="BT229" s="487">
        <f t="shared" si="58"/>
        <v>0</v>
      </c>
      <c r="BU229" s="487">
        <f t="shared" si="58"/>
        <v>0</v>
      </c>
      <c r="BV229" s="487" t="str">
        <f t="shared" si="58"/>
        <v/>
      </c>
      <c r="BW229" s="487" t="str">
        <f t="shared" si="56"/>
        <v/>
      </c>
      <c r="BX229" s="487" t="str">
        <f t="shared" si="56"/>
        <v/>
      </c>
      <c r="BY229" s="487" t="str">
        <f t="shared" si="56"/>
        <v/>
      </c>
      <c r="BZ229" s="487" t="str">
        <f t="shared" si="56"/>
        <v/>
      </c>
      <c r="CA229" s="489" t="str">
        <f t="shared" si="56"/>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4"/>
        <v>0</v>
      </c>
      <c r="AG230" s="487">
        <f t="shared" si="54"/>
        <v>-1</v>
      </c>
      <c r="AH230" s="487">
        <f t="shared" si="54"/>
        <v>0</v>
      </c>
      <c r="AI230" s="487">
        <f t="shared" si="54"/>
        <v>0</v>
      </c>
      <c r="AJ230" s="487">
        <f t="shared" si="54"/>
        <v>0</v>
      </c>
      <c r="AK230" s="487">
        <f t="shared" si="54"/>
        <v>0</v>
      </c>
      <c r="AL230" s="487">
        <f t="shared" si="54"/>
        <v>-1</v>
      </c>
      <c r="AM230" s="487">
        <f t="shared" si="54"/>
        <v>0</v>
      </c>
      <c r="AN230" s="487">
        <f t="shared" si="54"/>
        <v>-1</v>
      </c>
      <c r="AO230" s="487">
        <f t="shared" si="54"/>
        <v>-1</v>
      </c>
      <c r="AP230" s="487">
        <f t="shared" si="54"/>
        <v>0</v>
      </c>
      <c r="AQ230" s="487">
        <f t="shared" si="54"/>
        <v>0</v>
      </c>
      <c r="AR230" s="487">
        <f t="shared" si="54"/>
        <v>0</v>
      </c>
      <c r="AS230" s="487">
        <f t="shared" si="54"/>
        <v>0</v>
      </c>
      <c r="AT230" s="487">
        <f t="shared" si="54"/>
        <v>0</v>
      </c>
      <c r="AU230" s="493">
        <f t="shared" si="54"/>
        <v>0</v>
      </c>
      <c r="AV230" s="488" t="str">
        <f t="shared" si="57"/>
        <v/>
      </c>
      <c r="AW230" s="487">
        <f t="shared" si="57"/>
        <v>0</v>
      </c>
      <c r="AX230" s="487" t="str">
        <f t="shared" si="57"/>
        <v/>
      </c>
      <c r="AY230" s="487" t="str">
        <f t="shared" si="57"/>
        <v/>
      </c>
      <c r="AZ230" s="487" t="str">
        <f t="shared" si="57"/>
        <v/>
      </c>
      <c r="BA230" s="487" t="str">
        <f t="shared" si="57"/>
        <v/>
      </c>
      <c r="BB230" s="487">
        <f t="shared" si="57"/>
        <v>0</v>
      </c>
      <c r="BC230" s="487" t="str">
        <f t="shared" si="57"/>
        <v/>
      </c>
      <c r="BD230" s="487">
        <f t="shared" si="57"/>
        <v>0</v>
      </c>
      <c r="BE230" s="487">
        <f t="shared" si="57"/>
        <v>0</v>
      </c>
      <c r="BF230" s="487" t="str">
        <f t="shared" si="57"/>
        <v/>
      </c>
      <c r="BG230" s="487" t="str">
        <f t="shared" si="55"/>
        <v/>
      </c>
      <c r="BH230" s="487" t="str">
        <f t="shared" si="55"/>
        <v/>
      </c>
      <c r="BI230" s="487" t="str">
        <f t="shared" si="55"/>
        <v/>
      </c>
      <c r="BJ230" s="487" t="str">
        <f t="shared" si="55"/>
        <v/>
      </c>
      <c r="BK230" s="489" t="str">
        <f t="shared" si="55"/>
        <v/>
      </c>
      <c r="BL230" s="495" t="str">
        <f t="shared" si="58"/>
        <v/>
      </c>
      <c r="BM230" s="487">
        <f t="shared" si="58"/>
        <v>0</v>
      </c>
      <c r="BN230" s="487" t="str">
        <f t="shared" si="58"/>
        <v/>
      </c>
      <c r="BO230" s="487" t="str">
        <f t="shared" si="58"/>
        <v/>
      </c>
      <c r="BP230" s="487" t="str">
        <f t="shared" si="58"/>
        <v/>
      </c>
      <c r="BQ230" s="487" t="str">
        <f t="shared" si="58"/>
        <v/>
      </c>
      <c r="BR230" s="487">
        <f t="shared" si="58"/>
        <v>0</v>
      </c>
      <c r="BS230" s="487" t="str">
        <f t="shared" si="58"/>
        <v/>
      </c>
      <c r="BT230" s="487">
        <f t="shared" si="58"/>
        <v>0</v>
      </c>
      <c r="BU230" s="487">
        <f t="shared" si="58"/>
        <v>0</v>
      </c>
      <c r="BV230" s="487" t="str">
        <f t="shared" si="58"/>
        <v/>
      </c>
      <c r="BW230" s="487" t="str">
        <f t="shared" si="56"/>
        <v/>
      </c>
      <c r="BX230" s="487" t="str">
        <f t="shared" si="56"/>
        <v/>
      </c>
      <c r="BY230" s="487" t="str">
        <f t="shared" si="56"/>
        <v/>
      </c>
      <c r="BZ230" s="487" t="str">
        <f t="shared" si="56"/>
        <v/>
      </c>
      <c r="CA230" s="489" t="str">
        <f t="shared" si="56"/>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4"/>
        <v>0</v>
      </c>
      <c r="AG231" s="487">
        <f t="shared" si="54"/>
        <v>-1</v>
      </c>
      <c r="AH231" s="487">
        <f t="shared" si="54"/>
        <v>0</v>
      </c>
      <c r="AI231" s="487">
        <f t="shared" si="54"/>
        <v>0</v>
      </c>
      <c r="AJ231" s="487">
        <f t="shared" si="54"/>
        <v>0</v>
      </c>
      <c r="AK231" s="487">
        <f t="shared" si="54"/>
        <v>0</v>
      </c>
      <c r="AL231" s="487">
        <f t="shared" si="54"/>
        <v>-1</v>
      </c>
      <c r="AM231" s="487">
        <f t="shared" si="54"/>
        <v>0</v>
      </c>
      <c r="AN231" s="487">
        <f t="shared" si="54"/>
        <v>-1</v>
      </c>
      <c r="AO231" s="487">
        <f t="shared" si="54"/>
        <v>-1</v>
      </c>
      <c r="AP231" s="487">
        <f t="shared" si="54"/>
        <v>0</v>
      </c>
      <c r="AQ231" s="487">
        <f t="shared" si="54"/>
        <v>0</v>
      </c>
      <c r="AR231" s="487">
        <f t="shared" si="54"/>
        <v>0</v>
      </c>
      <c r="AS231" s="487">
        <f t="shared" si="54"/>
        <v>0</v>
      </c>
      <c r="AT231" s="487">
        <f t="shared" si="54"/>
        <v>0</v>
      </c>
      <c r="AU231" s="493">
        <f t="shared" si="54"/>
        <v>0</v>
      </c>
      <c r="AV231" s="488" t="str">
        <f t="shared" si="57"/>
        <v/>
      </c>
      <c r="AW231" s="487">
        <f t="shared" si="57"/>
        <v>0</v>
      </c>
      <c r="AX231" s="487" t="str">
        <f t="shared" si="57"/>
        <v/>
      </c>
      <c r="AY231" s="487" t="str">
        <f t="shared" si="57"/>
        <v/>
      </c>
      <c r="AZ231" s="487" t="str">
        <f t="shared" si="57"/>
        <v/>
      </c>
      <c r="BA231" s="487" t="str">
        <f t="shared" si="57"/>
        <v/>
      </c>
      <c r="BB231" s="487">
        <f t="shared" si="57"/>
        <v>0</v>
      </c>
      <c r="BC231" s="487" t="str">
        <f t="shared" si="57"/>
        <v/>
      </c>
      <c r="BD231" s="487">
        <f t="shared" si="57"/>
        <v>0</v>
      </c>
      <c r="BE231" s="487">
        <f t="shared" si="57"/>
        <v>0</v>
      </c>
      <c r="BF231" s="487" t="str">
        <f t="shared" si="57"/>
        <v/>
      </c>
      <c r="BG231" s="487" t="str">
        <f t="shared" si="55"/>
        <v/>
      </c>
      <c r="BH231" s="487" t="str">
        <f t="shared" si="55"/>
        <v/>
      </c>
      <c r="BI231" s="487" t="str">
        <f t="shared" si="55"/>
        <v/>
      </c>
      <c r="BJ231" s="487" t="str">
        <f t="shared" si="55"/>
        <v/>
      </c>
      <c r="BK231" s="489" t="str">
        <f t="shared" si="55"/>
        <v/>
      </c>
      <c r="BL231" s="495" t="str">
        <f t="shared" si="58"/>
        <v/>
      </c>
      <c r="BM231" s="487">
        <f t="shared" si="58"/>
        <v>0</v>
      </c>
      <c r="BN231" s="487" t="str">
        <f t="shared" si="58"/>
        <v/>
      </c>
      <c r="BO231" s="487" t="str">
        <f t="shared" si="58"/>
        <v/>
      </c>
      <c r="BP231" s="487" t="str">
        <f t="shared" si="58"/>
        <v/>
      </c>
      <c r="BQ231" s="487" t="str">
        <f t="shared" si="58"/>
        <v/>
      </c>
      <c r="BR231" s="487">
        <f t="shared" si="58"/>
        <v>0</v>
      </c>
      <c r="BS231" s="487" t="str">
        <f t="shared" si="58"/>
        <v/>
      </c>
      <c r="BT231" s="487">
        <f t="shared" si="58"/>
        <v>0</v>
      </c>
      <c r="BU231" s="487">
        <f t="shared" si="58"/>
        <v>0</v>
      </c>
      <c r="BV231" s="487" t="str">
        <f t="shared" si="58"/>
        <v/>
      </c>
      <c r="BW231" s="487" t="str">
        <f t="shared" si="56"/>
        <v/>
      </c>
      <c r="BX231" s="487" t="str">
        <f t="shared" si="56"/>
        <v/>
      </c>
      <c r="BY231" s="487" t="str">
        <f t="shared" si="56"/>
        <v/>
      </c>
      <c r="BZ231" s="487" t="str">
        <f t="shared" si="56"/>
        <v/>
      </c>
      <c r="CA231" s="489" t="str">
        <f t="shared" si="56"/>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4"/>
        <v>0</v>
      </c>
      <c r="AG232" s="487">
        <f t="shared" si="54"/>
        <v>-1</v>
      </c>
      <c r="AH232" s="487">
        <f t="shared" si="54"/>
        <v>0</v>
      </c>
      <c r="AI232" s="487">
        <f t="shared" si="54"/>
        <v>0</v>
      </c>
      <c r="AJ232" s="487">
        <f t="shared" si="54"/>
        <v>0</v>
      </c>
      <c r="AK232" s="487">
        <f t="shared" si="54"/>
        <v>0</v>
      </c>
      <c r="AL232" s="487">
        <f t="shared" si="54"/>
        <v>-1</v>
      </c>
      <c r="AM232" s="487">
        <f t="shared" si="54"/>
        <v>0</v>
      </c>
      <c r="AN232" s="487">
        <f t="shared" si="54"/>
        <v>-1</v>
      </c>
      <c r="AO232" s="487">
        <f t="shared" si="54"/>
        <v>-1</v>
      </c>
      <c r="AP232" s="487">
        <f t="shared" si="54"/>
        <v>0</v>
      </c>
      <c r="AQ232" s="487">
        <f t="shared" si="54"/>
        <v>0</v>
      </c>
      <c r="AR232" s="487">
        <f t="shared" si="54"/>
        <v>0</v>
      </c>
      <c r="AS232" s="487">
        <f t="shared" si="54"/>
        <v>0</v>
      </c>
      <c r="AT232" s="487">
        <f t="shared" si="54"/>
        <v>0</v>
      </c>
      <c r="AU232" s="493">
        <f t="shared" si="54"/>
        <v>0</v>
      </c>
      <c r="AV232" s="488" t="str">
        <f t="shared" si="57"/>
        <v/>
      </c>
      <c r="AW232" s="487">
        <f t="shared" si="57"/>
        <v>0</v>
      </c>
      <c r="AX232" s="487" t="str">
        <f t="shared" si="57"/>
        <v/>
      </c>
      <c r="AY232" s="487" t="str">
        <f t="shared" si="57"/>
        <v/>
      </c>
      <c r="AZ232" s="487" t="str">
        <f t="shared" si="57"/>
        <v/>
      </c>
      <c r="BA232" s="487" t="str">
        <f t="shared" si="57"/>
        <v/>
      </c>
      <c r="BB232" s="487">
        <f t="shared" si="57"/>
        <v>0</v>
      </c>
      <c r="BC232" s="487" t="str">
        <f t="shared" si="57"/>
        <v/>
      </c>
      <c r="BD232" s="487">
        <f t="shared" si="57"/>
        <v>0</v>
      </c>
      <c r="BE232" s="487">
        <f t="shared" si="57"/>
        <v>0</v>
      </c>
      <c r="BF232" s="487" t="str">
        <f t="shared" si="57"/>
        <v/>
      </c>
      <c r="BG232" s="487" t="str">
        <f t="shared" si="55"/>
        <v/>
      </c>
      <c r="BH232" s="487" t="str">
        <f t="shared" si="55"/>
        <v/>
      </c>
      <c r="BI232" s="487" t="str">
        <f t="shared" si="55"/>
        <v/>
      </c>
      <c r="BJ232" s="487" t="str">
        <f t="shared" si="55"/>
        <v/>
      </c>
      <c r="BK232" s="489" t="str">
        <f t="shared" si="55"/>
        <v/>
      </c>
      <c r="BL232" s="495" t="str">
        <f t="shared" si="58"/>
        <v/>
      </c>
      <c r="BM232" s="487">
        <f t="shared" si="58"/>
        <v>0</v>
      </c>
      <c r="BN232" s="487" t="str">
        <f t="shared" si="58"/>
        <v/>
      </c>
      <c r="BO232" s="487" t="str">
        <f t="shared" si="58"/>
        <v/>
      </c>
      <c r="BP232" s="487" t="str">
        <f t="shared" si="58"/>
        <v/>
      </c>
      <c r="BQ232" s="487" t="str">
        <f t="shared" si="58"/>
        <v/>
      </c>
      <c r="BR232" s="487">
        <f t="shared" si="58"/>
        <v>0</v>
      </c>
      <c r="BS232" s="487" t="str">
        <f t="shared" si="58"/>
        <v/>
      </c>
      <c r="BT232" s="487">
        <f t="shared" si="58"/>
        <v>0</v>
      </c>
      <c r="BU232" s="487">
        <f t="shared" si="58"/>
        <v>0</v>
      </c>
      <c r="BV232" s="487" t="str">
        <f t="shared" si="58"/>
        <v/>
      </c>
      <c r="BW232" s="487" t="str">
        <f t="shared" si="56"/>
        <v/>
      </c>
      <c r="BX232" s="487" t="str">
        <f t="shared" si="56"/>
        <v/>
      </c>
      <c r="BY232" s="487" t="str">
        <f t="shared" si="56"/>
        <v/>
      </c>
      <c r="BZ232" s="487" t="str">
        <f t="shared" si="56"/>
        <v/>
      </c>
      <c r="CA232" s="489" t="str">
        <f t="shared" si="56"/>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4"/>
        <v>0</v>
      </c>
      <c r="AG233" s="487">
        <f t="shared" si="54"/>
        <v>-1</v>
      </c>
      <c r="AH233" s="487">
        <f t="shared" si="54"/>
        <v>0</v>
      </c>
      <c r="AI233" s="487">
        <f t="shared" si="54"/>
        <v>0</v>
      </c>
      <c r="AJ233" s="487">
        <f t="shared" si="54"/>
        <v>0</v>
      </c>
      <c r="AK233" s="487">
        <f t="shared" si="54"/>
        <v>0</v>
      </c>
      <c r="AL233" s="487">
        <f t="shared" si="54"/>
        <v>-1</v>
      </c>
      <c r="AM233" s="487">
        <f t="shared" si="54"/>
        <v>0</v>
      </c>
      <c r="AN233" s="487">
        <f t="shared" si="54"/>
        <v>-1</v>
      </c>
      <c r="AO233" s="487">
        <f t="shared" si="54"/>
        <v>-1</v>
      </c>
      <c r="AP233" s="487">
        <f t="shared" si="54"/>
        <v>0</v>
      </c>
      <c r="AQ233" s="487">
        <f t="shared" si="54"/>
        <v>0</v>
      </c>
      <c r="AR233" s="487">
        <f t="shared" si="54"/>
        <v>0</v>
      </c>
      <c r="AS233" s="487">
        <f t="shared" si="54"/>
        <v>0</v>
      </c>
      <c r="AT233" s="487">
        <f t="shared" si="54"/>
        <v>0</v>
      </c>
      <c r="AU233" s="493">
        <f t="shared" si="54"/>
        <v>0</v>
      </c>
      <c r="AV233" s="488" t="str">
        <f t="shared" si="57"/>
        <v/>
      </c>
      <c r="AW233" s="487">
        <f t="shared" si="57"/>
        <v>0</v>
      </c>
      <c r="AX233" s="487" t="str">
        <f t="shared" si="57"/>
        <v/>
      </c>
      <c r="AY233" s="487" t="str">
        <f t="shared" si="57"/>
        <v/>
      </c>
      <c r="AZ233" s="487" t="str">
        <f t="shared" si="57"/>
        <v/>
      </c>
      <c r="BA233" s="487" t="str">
        <f t="shared" si="57"/>
        <v/>
      </c>
      <c r="BB233" s="487">
        <f t="shared" si="57"/>
        <v>0</v>
      </c>
      <c r="BC233" s="487" t="str">
        <f t="shared" si="57"/>
        <v/>
      </c>
      <c r="BD233" s="487">
        <f t="shared" si="57"/>
        <v>0</v>
      </c>
      <c r="BE233" s="487">
        <f t="shared" si="57"/>
        <v>0</v>
      </c>
      <c r="BF233" s="487" t="str">
        <f t="shared" si="57"/>
        <v/>
      </c>
      <c r="BG233" s="487" t="str">
        <f t="shared" si="55"/>
        <v/>
      </c>
      <c r="BH233" s="487" t="str">
        <f t="shared" si="55"/>
        <v/>
      </c>
      <c r="BI233" s="487" t="str">
        <f t="shared" si="55"/>
        <v/>
      </c>
      <c r="BJ233" s="487" t="str">
        <f t="shared" si="55"/>
        <v/>
      </c>
      <c r="BK233" s="489" t="str">
        <f t="shared" si="55"/>
        <v/>
      </c>
      <c r="BL233" s="495" t="str">
        <f t="shared" si="58"/>
        <v/>
      </c>
      <c r="BM233" s="487">
        <f t="shared" si="58"/>
        <v>0</v>
      </c>
      <c r="BN233" s="487" t="str">
        <f t="shared" si="58"/>
        <v/>
      </c>
      <c r="BO233" s="487" t="str">
        <f t="shared" si="58"/>
        <v/>
      </c>
      <c r="BP233" s="487" t="str">
        <f t="shared" si="58"/>
        <v/>
      </c>
      <c r="BQ233" s="487" t="str">
        <f t="shared" si="58"/>
        <v/>
      </c>
      <c r="BR233" s="487">
        <f t="shared" si="58"/>
        <v>0</v>
      </c>
      <c r="BS233" s="487" t="str">
        <f t="shared" si="58"/>
        <v/>
      </c>
      <c r="BT233" s="487">
        <f t="shared" si="58"/>
        <v>0</v>
      </c>
      <c r="BU233" s="487">
        <f t="shared" si="58"/>
        <v>0</v>
      </c>
      <c r="BV233" s="487" t="str">
        <f t="shared" si="58"/>
        <v/>
      </c>
      <c r="BW233" s="487" t="str">
        <f t="shared" si="56"/>
        <v/>
      </c>
      <c r="BX233" s="487" t="str">
        <f t="shared" si="56"/>
        <v/>
      </c>
      <c r="BY233" s="487" t="str">
        <f t="shared" si="56"/>
        <v/>
      </c>
      <c r="BZ233" s="487" t="str">
        <f t="shared" si="56"/>
        <v/>
      </c>
      <c r="CA233" s="489" t="str">
        <f t="shared" si="56"/>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4"/>
        <v>0</v>
      </c>
      <c r="AG234" s="487">
        <f t="shared" si="54"/>
        <v>-1</v>
      </c>
      <c r="AH234" s="487">
        <f t="shared" si="54"/>
        <v>0</v>
      </c>
      <c r="AI234" s="487">
        <f t="shared" si="54"/>
        <v>0</v>
      </c>
      <c r="AJ234" s="487">
        <f t="shared" si="54"/>
        <v>0</v>
      </c>
      <c r="AK234" s="487">
        <f t="shared" si="54"/>
        <v>0</v>
      </c>
      <c r="AL234" s="487">
        <f t="shared" si="54"/>
        <v>-1</v>
      </c>
      <c r="AM234" s="487">
        <f t="shared" si="54"/>
        <v>0</v>
      </c>
      <c r="AN234" s="487">
        <f t="shared" si="54"/>
        <v>-1</v>
      </c>
      <c r="AO234" s="487">
        <f t="shared" si="54"/>
        <v>-1</v>
      </c>
      <c r="AP234" s="487">
        <f t="shared" si="54"/>
        <v>0</v>
      </c>
      <c r="AQ234" s="487">
        <f t="shared" si="54"/>
        <v>0</v>
      </c>
      <c r="AR234" s="487">
        <f t="shared" si="54"/>
        <v>0</v>
      </c>
      <c r="AS234" s="487">
        <f t="shared" si="54"/>
        <v>0</v>
      </c>
      <c r="AT234" s="487">
        <f t="shared" si="54"/>
        <v>0</v>
      </c>
      <c r="AU234" s="493">
        <f t="shared" si="54"/>
        <v>0</v>
      </c>
      <c r="AV234" s="488" t="str">
        <f t="shared" si="57"/>
        <v/>
      </c>
      <c r="AW234" s="487">
        <f t="shared" si="57"/>
        <v>0</v>
      </c>
      <c r="AX234" s="487" t="str">
        <f t="shared" si="57"/>
        <v/>
      </c>
      <c r="AY234" s="487" t="str">
        <f t="shared" si="57"/>
        <v/>
      </c>
      <c r="AZ234" s="487" t="str">
        <f t="shared" si="57"/>
        <v/>
      </c>
      <c r="BA234" s="487" t="str">
        <f t="shared" si="57"/>
        <v/>
      </c>
      <c r="BB234" s="487">
        <f t="shared" si="57"/>
        <v>0</v>
      </c>
      <c r="BC234" s="487" t="str">
        <f t="shared" si="57"/>
        <v/>
      </c>
      <c r="BD234" s="487">
        <f t="shared" si="57"/>
        <v>0</v>
      </c>
      <c r="BE234" s="487">
        <f t="shared" si="57"/>
        <v>0</v>
      </c>
      <c r="BF234" s="487" t="str">
        <f t="shared" si="57"/>
        <v/>
      </c>
      <c r="BG234" s="487" t="str">
        <f t="shared" si="55"/>
        <v/>
      </c>
      <c r="BH234" s="487" t="str">
        <f t="shared" si="55"/>
        <v/>
      </c>
      <c r="BI234" s="487" t="str">
        <f t="shared" si="55"/>
        <v/>
      </c>
      <c r="BJ234" s="487" t="str">
        <f t="shared" si="55"/>
        <v/>
      </c>
      <c r="BK234" s="489" t="str">
        <f t="shared" si="55"/>
        <v/>
      </c>
      <c r="BL234" s="495" t="str">
        <f t="shared" si="58"/>
        <v/>
      </c>
      <c r="BM234" s="487">
        <f t="shared" si="58"/>
        <v>0</v>
      </c>
      <c r="BN234" s="487" t="str">
        <f t="shared" si="58"/>
        <v/>
      </c>
      <c r="BO234" s="487" t="str">
        <f t="shared" si="58"/>
        <v/>
      </c>
      <c r="BP234" s="487" t="str">
        <f t="shared" si="58"/>
        <v/>
      </c>
      <c r="BQ234" s="487" t="str">
        <f t="shared" si="58"/>
        <v/>
      </c>
      <c r="BR234" s="487">
        <f t="shared" si="58"/>
        <v>0</v>
      </c>
      <c r="BS234" s="487" t="str">
        <f t="shared" si="58"/>
        <v/>
      </c>
      <c r="BT234" s="487">
        <f t="shared" si="58"/>
        <v>0</v>
      </c>
      <c r="BU234" s="487">
        <f t="shared" si="58"/>
        <v>0</v>
      </c>
      <c r="BV234" s="487" t="str">
        <f t="shared" si="58"/>
        <v/>
      </c>
      <c r="BW234" s="487" t="str">
        <f t="shared" si="56"/>
        <v/>
      </c>
      <c r="BX234" s="487" t="str">
        <f t="shared" si="56"/>
        <v/>
      </c>
      <c r="BY234" s="487" t="str">
        <f t="shared" si="56"/>
        <v/>
      </c>
      <c r="BZ234" s="487" t="str">
        <f t="shared" si="56"/>
        <v/>
      </c>
      <c r="CA234" s="489" t="str">
        <f t="shared" si="56"/>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4"/>
        <v>0</v>
      </c>
      <c r="AG235" s="487">
        <f t="shared" si="54"/>
        <v>-1</v>
      </c>
      <c r="AH235" s="487">
        <f t="shared" si="54"/>
        <v>0</v>
      </c>
      <c r="AI235" s="487">
        <f t="shared" si="54"/>
        <v>0</v>
      </c>
      <c r="AJ235" s="487">
        <f t="shared" si="54"/>
        <v>0</v>
      </c>
      <c r="AK235" s="487">
        <f t="shared" si="54"/>
        <v>0</v>
      </c>
      <c r="AL235" s="487">
        <f t="shared" si="54"/>
        <v>-1</v>
      </c>
      <c r="AM235" s="487">
        <f t="shared" si="54"/>
        <v>0</v>
      </c>
      <c r="AN235" s="487">
        <f t="shared" si="54"/>
        <v>-1</v>
      </c>
      <c r="AO235" s="487">
        <f t="shared" si="54"/>
        <v>-1</v>
      </c>
      <c r="AP235" s="487">
        <f t="shared" si="54"/>
        <v>0</v>
      </c>
      <c r="AQ235" s="487">
        <f t="shared" si="54"/>
        <v>0</v>
      </c>
      <c r="AR235" s="487">
        <f t="shared" si="54"/>
        <v>0</v>
      </c>
      <c r="AS235" s="487">
        <f t="shared" si="54"/>
        <v>0</v>
      </c>
      <c r="AT235" s="487">
        <f t="shared" si="54"/>
        <v>0</v>
      </c>
      <c r="AU235" s="493">
        <f t="shared" si="54"/>
        <v>0</v>
      </c>
      <c r="AV235" s="488" t="str">
        <f t="shared" si="57"/>
        <v/>
      </c>
      <c r="AW235" s="487">
        <f t="shared" si="57"/>
        <v>0</v>
      </c>
      <c r="AX235" s="487" t="str">
        <f t="shared" si="57"/>
        <v/>
      </c>
      <c r="AY235" s="487" t="str">
        <f t="shared" si="57"/>
        <v/>
      </c>
      <c r="AZ235" s="487" t="str">
        <f t="shared" si="57"/>
        <v/>
      </c>
      <c r="BA235" s="487" t="str">
        <f t="shared" si="57"/>
        <v/>
      </c>
      <c r="BB235" s="487">
        <f t="shared" si="57"/>
        <v>0</v>
      </c>
      <c r="BC235" s="487" t="str">
        <f t="shared" si="57"/>
        <v/>
      </c>
      <c r="BD235" s="487">
        <f t="shared" si="57"/>
        <v>0</v>
      </c>
      <c r="BE235" s="487">
        <f t="shared" si="57"/>
        <v>0</v>
      </c>
      <c r="BF235" s="487" t="str">
        <f t="shared" si="57"/>
        <v/>
      </c>
      <c r="BG235" s="487" t="str">
        <f t="shared" si="55"/>
        <v/>
      </c>
      <c r="BH235" s="487" t="str">
        <f t="shared" si="55"/>
        <v/>
      </c>
      <c r="BI235" s="487" t="str">
        <f t="shared" si="55"/>
        <v/>
      </c>
      <c r="BJ235" s="487" t="str">
        <f t="shared" si="55"/>
        <v/>
      </c>
      <c r="BK235" s="489" t="str">
        <f t="shared" si="55"/>
        <v/>
      </c>
      <c r="BL235" s="495" t="str">
        <f t="shared" si="58"/>
        <v/>
      </c>
      <c r="BM235" s="487">
        <f t="shared" si="58"/>
        <v>0</v>
      </c>
      <c r="BN235" s="487" t="str">
        <f t="shared" si="58"/>
        <v/>
      </c>
      <c r="BO235" s="487" t="str">
        <f t="shared" si="58"/>
        <v/>
      </c>
      <c r="BP235" s="487" t="str">
        <f t="shared" si="58"/>
        <v/>
      </c>
      <c r="BQ235" s="487" t="str">
        <f t="shared" si="58"/>
        <v/>
      </c>
      <c r="BR235" s="487">
        <f t="shared" si="58"/>
        <v>0</v>
      </c>
      <c r="BS235" s="487" t="str">
        <f t="shared" si="58"/>
        <v/>
      </c>
      <c r="BT235" s="487">
        <f t="shared" si="58"/>
        <v>0</v>
      </c>
      <c r="BU235" s="487">
        <f t="shared" si="58"/>
        <v>0</v>
      </c>
      <c r="BV235" s="487" t="str">
        <f t="shared" si="58"/>
        <v/>
      </c>
      <c r="BW235" s="487" t="str">
        <f t="shared" si="56"/>
        <v/>
      </c>
      <c r="BX235" s="487" t="str">
        <f t="shared" si="56"/>
        <v/>
      </c>
      <c r="BY235" s="487" t="str">
        <f t="shared" si="56"/>
        <v/>
      </c>
      <c r="BZ235" s="487" t="str">
        <f t="shared" si="56"/>
        <v/>
      </c>
      <c r="CA235" s="489" t="str">
        <f t="shared" si="56"/>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4"/>
        <v>0</v>
      </c>
      <c r="AG236" s="487">
        <f t="shared" si="54"/>
        <v>-1</v>
      </c>
      <c r="AH236" s="487">
        <f t="shared" si="54"/>
        <v>0</v>
      </c>
      <c r="AI236" s="487">
        <f t="shared" si="54"/>
        <v>0</v>
      </c>
      <c r="AJ236" s="487">
        <f t="shared" si="54"/>
        <v>0</v>
      </c>
      <c r="AK236" s="487">
        <f t="shared" si="54"/>
        <v>0</v>
      </c>
      <c r="AL236" s="487">
        <f t="shared" si="54"/>
        <v>-1</v>
      </c>
      <c r="AM236" s="487">
        <f t="shared" si="54"/>
        <v>0</v>
      </c>
      <c r="AN236" s="487">
        <f t="shared" si="54"/>
        <v>-1</v>
      </c>
      <c r="AO236" s="487">
        <f t="shared" si="54"/>
        <v>-1</v>
      </c>
      <c r="AP236" s="487">
        <f t="shared" si="54"/>
        <v>0</v>
      </c>
      <c r="AQ236" s="487">
        <f t="shared" si="54"/>
        <v>0</v>
      </c>
      <c r="AR236" s="487">
        <f t="shared" si="54"/>
        <v>0</v>
      </c>
      <c r="AS236" s="487">
        <f t="shared" si="54"/>
        <v>0</v>
      </c>
      <c r="AT236" s="487">
        <f t="shared" si="54"/>
        <v>0</v>
      </c>
      <c r="AU236" s="493">
        <f t="shared" si="54"/>
        <v>0</v>
      </c>
      <c r="AV236" s="488" t="str">
        <f t="shared" si="57"/>
        <v/>
      </c>
      <c r="AW236" s="487">
        <f t="shared" si="57"/>
        <v>0</v>
      </c>
      <c r="AX236" s="487" t="str">
        <f t="shared" si="57"/>
        <v/>
      </c>
      <c r="AY236" s="487" t="str">
        <f t="shared" si="57"/>
        <v/>
      </c>
      <c r="AZ236" s="487" t="str">
        <f t="shared" si="57"/>
        <v/>
      </c>
      <c r="BA236" s="487" t="str">
        <f t="shared" si="57"/>
        <v/>
      </c>
      <c r="BB236" s="487">
        <f t="shared" si="57"/>
        <v>0</v>
      </c>
      <c r="BC236" s="487" t="str">
        <f t="shared" si="57"/>
        <v/>
      </c>
      <c r="BD236" s="487">
        <f t="shared" si="57"/>
        <v>0</v>
      </c>
      <c r="BE236" s="487">
        <f t="shared" si="57"/>
        <v>0</v>
      </c>
      <c r="BF236" s="487" t="str">
        <f t="shared" si="57"/>
        <v/>
      </c>
      <c r="BG236" s="487" t="str">
        <f t="shared" si="55"/>
        <v/>
      </c>
      <c r="BH236" s="487" t="str">
        <f t="shared" si="55"/>
        <v/>
      </c>
      <c r="BI236" s="487" t="str">
        <f t="shared" si="55"/>
        <v/>
      </c>
      <c r="BJ236" s="487" t="str">
        <f t="shared" si="55"/>
        <v/>
      </c>
      <c r="BK236" s="489" t="str">
        <f t="shared" si="55"/>
        <v/>
      </c>
      <c r="BL236" s="495" t="str">
        <f t="shared" si="58"/>
        <v/>
      </c>
      <c r="BM236" s="487">
        <f t="shared" si="58"/>
        <v>0</v>
      </c>
      <c r="BN236" s="487" t="str">
        <f t="shared" si="58"/>
        <v/>
      </c>
      <c r="BO236" s="487" t="str">
        <f t="shared" si="58"/>
        <v/>
      </c>
      <c r="BP236" s="487" t="str">
        <f t="shared" si="58"/>
        <v/>
      </c>
      <c r="BQ236" s="487" t="str">
        <f t="shared" si="58"/>
        <v/>
      </c>
      <c r="BR236" s="487">
        <f t="shared" si="58"/>
        <v>0</v>
      </c>
      <c r="BS236" s="487" t="str">
        <f t="shared" si="58"/>
        <v/>
      </c>
      <c r="BT236" s="487">
        <f t="shared" si="58"/>
        <v>0</v>
      </c>
      <c r="BU236" s="487">
        <f t="shared" si="58"/>
        <v>0</v>
      </c>
      <c r="BV236" s="487" t="str">
        <f t="shared" si="58"/>
        <v/>
      </c>
      <c r="BW236" s="487" t="str">
        <f t="shared" si="56"/>
        <v/>
      </c>
      <c r="BX236" s="487" t="str">
        <f t="shared" si="56"/>
        <v/>
      </c>
      <c r="BY236" s="487" t="str">
        <f t="shared" si="56"/>
        <v/>
      </c>
      <c r="BZ236" s="487" t="str">
        <f t="shared" si="56"/>
        <v/>
      </c>
      <c r="CA236" s="489" t="str">
        <f t="shared" si="56"/>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4"/>
        <v>0</v>
      </c>
      <c r="AG237" s="487">
        <f t="shared" si="54"/>
        <v>-1</v>
      </c>
      <c r="AH237" s="487">
        <f t="shared" si="54"/>
        <v>0</v>
      </c>
      <c r="AI237" s="487">
        <f t="shared" si="54"/>
        <v>0</v>
      </c>
      <c r="AJ237" s="487">
        <f t="shared" si="54"/>
        <v>0</v>
      </c>
      <c r="AK237" s="487">
        <f t="shared" si="54"/>
        <v>0</v>
      </c>
      <c r="AL237" s="487">
        <f t="shared" si="54"/>
        <v>-1</v>
      </c>
      <c r="AM237" s="487">
        <f t="shared" si="54"/>
        <v>0</v>
      </c>
      <c r="AN237" s="487">
        <f t="shared" si="54"/>
        <v>-1</v>
      </c>
      <c r="AO237" s="487">
        <f t="shared" si="54"/>
        <v>-1</v>
      </c>
      <c r="AP237" s="487">
        <f t="shared" si="54"/>
        <v>0</v>
      </c>
      <c r="AQ237" s="487">
        <f t="shared" si="54"/>
        <v>0</v>
      </c>
      <c r="AR237" s="487">
        <f t="shared" si="54"/>
        <v>0</v>
      </c>
      <c r="AS237" s="487">
        <f t="shared" si="54"/>
        <v>0</v>
      </c>
      <c r="AT237" s="487">
        <f t="shared" si="54"/>
        <v>0</v>
      </c>
      <c r="AU237" s="493">
        <f t="shared" si="54"/>
        <v>0</v>
      </c>
      <c r="AV237" s="488" t="str">
        <f t="shared" si="57"/>
        <v/>
      </c>
      <c r="AW237" s="487">
        <f t="shared" si="57"/>
        <v>0</v>
      </c>
      <c r="AX237" s="487" t="str">
        <f t="shared" si="57"/>
        <v/>
      </c>
      <c r="AY237" s="487" t="str">
        <f t="shared" si="57"/>
        <v/>
      </c>
      <c r="AZ237" s="487" t="str">
        <f t="shared" si="57"/>
        <v/>
      </c>
      <c r="BA237" s="487" t="str">
        <f t="shared" si="57"/>
        <v/>
      </c>
      <c r="BB237" s="487">
        <f t="shared" si="57"/>
        <v>0</v>
      </c>
      <c r="BC237" s="487" t="str">
        <f t="shared" si="57"/>
        <v/>
      </c>
      <c r="BD237" s="487">
        <f t="shared" si="57"/>
        <v>0</v>
      </c>
      <c r="BE237" s="487">
        <f t="shared" si="57"/>
        <v>0</v>
      </c>
      <c r="BF237" s="487" t="str">
        <f t="shared" si="57"/>
        <v/>
      </c>
      <c r="BG237" s="487" t="str">
        <f t="shared" si="55"/>
        <v/>
      </c>
      <c r="BH237" s="487" t="str">
        <f t="shared" si="55"/>
        <v/>
      </c>
      <c r="BI237" s="487" t="str">
        <f t="shared" si="55"/>
        <v/>
      </c>
      <c r="BJ237" s="487" t="str">
        <f t="shared" si="55"/>
        <v/>
      </c>
      <c r="BK237" s="489" t="str">
        <f t="shared" si="55"/>
        <v/>
      </c>
      <c r="BL237" s="495" t="str">
        <f t="shared" si="58"/>
        <v/>
      </c>
      <c r="BM237" s="487">
        <f t="shared" si="58"/>
        <v>0</v>
      </c>
      <c r="BN237" s="487" t="str">
        <f t="shared" si="58"/>
        <v/>
      </c>
      <c r="BO237" s="487" t="str">
        <f t="shared" si="58"/>
        <v/>
      </c>
      <c r="BP237" s="487" t="str">
        <f t="shared" si="58"/>
        <v/>
      </c>
      <c r="BQ237" s="487" t="str">
        <f t="shared" si="58"/>
        <v/>
      </c>
      <c r="BR237" s="487">
        <f t="shared" si="58"/>
        <v>0</v>
      </c>
      <c r="BS237" s="487" t="str">
        <f t="shared" si="58"/>
        <v/>
      </c>
      <c r="BT237" s="487">
        <f t="shared" si="58"/>
        <v>0</v>
      </c>
      <c r="BU237" s="487">
        <f t="shared" si="58"/>
        <v>0</v>
      </c>
      <c r="BV237" s="487" t="str">
        <f t="shared" si="58"/>
        <v/>
      </c>
      <c r="BW237" s="487" t="str">
        <f t="shared" si="56"/>
        <v/>
      </c>
      <c r="BX237" s="487" t="str">
        <f t="shared" si="56"/>
        <v/>
      </c>
      <c r="BY237" s="487" t="str">
        <f t="shared" si="56"/>
        <v/>
      </c>
      <c r="BZ237" s="487" t="str">
        <f t="shared" si="56"/>
        <v/>
      </c>
      <c r="CA237" s="489" t="str">
        <f t="shared" si="56"/>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4"/>
        <v>0</v>
      </c>
      <c r="AG238" s="487">
        <f t="shared" si="54"/>
        <v>-1</v>
      </c>
      <c r="AH238" s="487">
        <f t="shared" si="54"/>
        <v>0</v>
      </c>
      <c r="AI238" s="487">
        <f t="shared" si="54"/>
        <v>0</v>
      </c>
      <c r="AJ238" s="487">
        <f t="shared" si="54"/>
        <v>0</v>
      </c>
      <c r="AK238" s="487">
        <f t="shared" si="54"/>
        <v>0</v>
      </c>
      <c r="AL238" s="487">
        <f t="shared" si="54"/>
        <v>-1</v>
      </c>
      <c r="AM238" s="487">
        <f t="shared" si="54"/>
        <v>0</v>
      </c>
      <c r="AN238" s="487">
        <f t="shared" si="54"/>
        <v>-1</v>
      </c>
      <c r="AO238" s="487">
        <f t="shared" si="54"/>
        <v>-1</v>
      </c>
      <c r="AP238" s="487">
        <f t="shared" si="54"/>
        <v>0</v>
      </c>
      <c r="AQ238" s="487">
        <f t="shared" si="54"/>
        <v>0</v>
      </c>
      <c r="AR238" s="487">
        <f t="shared" si="54"/>
        <v>0</v>
      </c>
      <c r="AS238" s="487">
        <f t="shared" si="54"/>
        <v>0</v>
      </c>
      <c r="AT238" s="487">
        <f t="shared" si="54"/>
        <v>0</v>
      </c>
      <c r="AU238" s="493">
        <f t="shared" ref="AU238" si="59">AU237</f>
        <v>0</v>
      </c>
      <c r="AV238" s="488" t="str">
        <f t="shared" si="57"/>
        <v/>
      </c>
      <c r="AW238" s="487">
        <f t="shared" si="57"/>
        <v>0</v>
      </c>
      <c r="AX238" s="487" t="str">
        <f t="shared" si="57"/>
        <v/>
      </c>
      <c r="AY238" s="487" t="str">
        <f t="shared" si="57"/>
        <v/>
      </c>
      <c r="AZ238" s="487" t="str">
        <f t="shared" si="57"/>
        <v/>
      </c>
      <c r="BA238" s="487" t="str">
        <f t="shared" si="57"/>
        <v/>
      </c>
      <c r="BB238" s="487">
        <f t="shared" si="57"/>
        <v>0</v>
      </c>
      <c r="BC238" s="487" t="str">
        <f t="shared" si="57"/>
        <v/>
      </c>
      <c r="BD238" s="487">
        <f t="shared" si="57"/>
        <v>0</v>
      </c>
      <c r="BE238" s="487">
        <f t="shared" si="57"/>
        <v>0</v>
      </c>
      <c r="BF238" s="487" t="str">
        <f t="shared" si="57"/>
        <v/>
      </c>
      <c r="BG238" s="487" t="str">
        <f t="shared" si="55"/>
        <v/>
      </c>
      <c r="BH238" s="487" t="str">
        <f t="shared" si="55"/>
        <v/>
      </c>
      <c r="BI238" s="487" t="str">
        <f t="shared" si="55"/>
        <v/>
      </c>
      <c r="BJ238" s="487" t="str">
        <f t="shared" si="55"/>
        <v/>
      </c>
      <c r="BK238" s="489" t="str">
        <f t="shared" si="55"/>
        <v/>
      </c>
      <c r="BL238" s="495" t="str">
        <f t="shared" si="58"/>
        <v/>
      </c>
      <c r="BM238" s="487">
        <f t="shared" si="58"/>
        <v>0</v>
      </c>
      <c r="BN238" s="487" t="str">
        <f t="shared" si="58"/>
        <v/>
      </c>
      <c r="BO238" s="487" t="str">
        <f t="shared" si="58"/>
        <v/>
      </c>
      <c r="BP238" s="487" t="str">
        <f t="shared" si="58"/>
        <v/>
      </c>
      <c r="BQ238" s="487" t="str">
        <f t="shared" si="58"/>
        <v/>
      </c>
      <c r="BR238" s="487">
        <f t="shared" si="58"/>
        <v>0</v>
      </c>
      <c r="BS238" s="487" t="str">
        <f t="shared" si="58"/>
        <v/>
      </c>
      <c r="BT238" s="487">
        <f t="shared" si="58"/>
        <v>0</v>
      </c>
      <c r="BU238" s="487">
        <f t="shared" si="58"/>
        <v>0</v>
      </c>
      <c r="BV238" s="487" t="str">
        <f t="shared" si="58"/>
        <v/>
      </c>
      <c r="BW238" s="487" t="str">
        <f t="shared" si="56"/>
        <v/>
      </c>
      <c r="BX238" s="487" t="str">
        <f t="shared" si="56"/>
        <v/>
      </c>
      <c r="BY238" s="487" t="str">
        <f t="shared" si="56"/>
        <v/>
      </c>
      <c r="BZ238" s="487" t="str">
        <f t="shared" si="56"/>
        <v/>
      </c>
      <c r="CA238" s="489" t="str">
        <f t="shared" si="56"/>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0">AF238</f>
        <v>0</v>
      </c>
      <c r="AG239" s="487">
        <f t="shared" si="60"/>
        <v>-1</v>
      </c>
      <c r="AH239" s="487">
        <f t="shared" si="60"/>
        <v>0</v>
      </c>
      <c r="AI239" s="487">
        <f t="shared" si="60"/>
        <v>0</v>
      </c>
      <c r="AJ239" s="487">
        <f t="shared" si="60"/>
        <v>0</v>
      </c>
      <c r="AK239" s="487">
        <f t="shared" si="60"/>
        <v>0</v>
      </c>
      <c r="AL239" s="487">
        <f t="shared" si="60"/>
        <v>-1</v>
      </c>
      <c r="AM239" s="487">
        <f t="shared" si="60"/>
        <v>0</v>
      </c>
      <c r="AN239" s="487">
        <f t="shared" si="60"/>
        <v>-1</v>
      </c>
      <c r="AO239" s="487">
        <f t="shared" si="60"/>
        <v>-1</v>
      </c>
      <c r="AP239" s="487">
        <f t="shared" si="60"/>
        <v>0</v>
      </c>
      <c r="AQ239" s="487">
        <f t="shared" si="60"/>
        <v>0</v>
      </c>
      <c r="AR239" s="487">
        <f t="shared" si="60"/>
        <v>0</v>
      </c>
      <c r="AS239" s="487">
        <f t="shared" si="60"/>
        <v>0</v>
      </c>
      <c r="AT239" s="487">
        <f t="shared" si="60"/>
        <v>0</v>
      </c>
      <c r="AU239" s="493">
        <f t="shared" si="60"/>
        <v>0</v>
      </c>
      <c r="AV239" s="488" t="str">
        <f t="shared" si="57"/>
        <v/>
      </c>
      <c r="AW239" s="487">
        <f t="shared" si="57"/>
        <v>0</v>
      </c>
      <c r="AX239" s="487" t="str">
        <f t="shared" si="57"/>
        <v/>
      </c>
      <c r="AY239" s="487" t="str">
        <f t="shared" si="57"/>
        <v/>
      </c>
      <c r="AZ239" s="487" t="str">
        <f t="shared" si="57"/>
        <v/>
      </c>
      <c r="BA239" s="487" t="str">
        <f t="shared" si="57"/>
        <v/>
      </c>
      <c r="BB239" s="487">
        <f t="shared" si="57"/>
        <v>0</v>
      </c>
      <c r="BC239" s="487" t="str">
        <f t="shared" si="57"/>
        <v/>
      </c>
      <c r="BD239" s="487">
        <f t="shared" si="57"/>
        <v>0</v>
      </c>
      <c r="BE239" s="487">
        <f t="shared" si="57"/>
        <v>0</v>
      </c>
      <c r="BF239" s="487" t="str">
        <f t="shared" si="57"/>
        <v/>
      </c>
      <c r="BG239" s="487" t="str">
        <f t="shared" si="55"/>
        <v/>
      </c>
      <c r="BH239" s="487" t="str">
        <f t="shared" si="55"/>
        <v/>
      </c>
      <c r="BI239" s="487" t="str">
        <f t="shared" si="55"/>
        <v/>
      </c>
      <c r="BJ239" s="487" t="str">
        <f t="shared" si="55"/>
        <v/>
      </c>
      <c r="BK239" s="489" t="str">
        <f t="shared" si="55"/>
        <v/>
      </c>
      <c r="BL239" s="495" t="str">
        <f t="shared" si="58"/>
        <v/>
      </c>
      <c r="BM239" s="487">
        <f t="shared" si="58"/>
        <v>0</v>
      </c>
      <c r="BN239" s="487" t="str">
        <f t="shared" si="58"/>
        <v/>
      </c>
      <c r="BO239" s="487" t="str">
        <f t="shared" si="58"/>
        <v/>
      </c>
      <c r="BP239" s="487" t="str">
        <f t="shared" si="58"/>
        <v/>
      </c>
      <c r="BQ239" s="487" t="str">
        <f t="shared" si="58"/>
        <v/>
      </c>
      <c r="BR239" s="487">
        <f t="shared" si="58"/>
        <v>0</v>
      </c>
      <c r="BS239" s="487" t="str">
        <f t="shared" si="58"/>
        <v/>
      </c>
      <c r="BT239" s="487">
        <f t="shared" si="58"/>
        <v>0</v>
      </c>
      <c r="BU239" s="487">
        <f t="shared" si="58"/>
        <v>0</v>
      </c>
      <c r="BV239" s="487" t="str">
        <f t="shared" si="58"/>
        <v/>
      </c>
      <c r="BW239" s="487" t="str">
        <f t="shared" si="56"/>
        <v/>
      </c>
      <c r="BX239" s="487" t="str">
        <f t="shared" si="56"/>
        <v/>
      </c>
      <c r="BY239" s="487" t="str">
        <f t="shared" si="56"/>
        <v/>
      </c>
      <c r="BZ239" s="487" t="str">
        <f t="shared" si="56"/>
        <v/>
      </c>
      <c r="CA239" s="489" t="str">
        <f t="shared" si="56"/>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0"/>
        <v>0</v>
      </c>
      <c r="AG240" s="487">
        <f t="shared" si="60"/>
        <v>-1</v>
      </c>
      <c r="AH240" s="487">
        <f t="shared" si="60"/>
        <v>0</v>
      </c>
      <c r="AI240" s="487">
        <f t="shared" si="60"/>
        <v>0</v>
      </c>
      <c r="AJ240" s="487">
        <f t="shared" si="60"/>
        <v>0</v>
      </c>
      <c r="AK240" s="487">
        <f t="shared" si="60"/>
        <v>0</v>
      </c>
      <c r="AL240" s="487">
        <f t="shared" si="60"/>
        <v>-1</v>
      </c>
      <c r="AM240" s="487">
        <f t="shared" si="60"/>
        <v>0</v>
      </c>
      <c r="AN240" s="487">
        <f t="shared" si="60"/>
        <v>-1</v>
      </c>
      <c r="AO240" s="487">
        <f t="shared" si="60"/>
        <v>-1</v>
      </c>
      <c r="AP240" s="487">
        <f t="shared" si="60"/>
        <v>0</v>
      </c>
      <c r="AQ240" s="487">
        <f t="shared" si="60"/>
        <v>0</v>
      </c>
      <c r="AR240" s="487">
        <f t="shared" si="60"/>
        <v>0</v>
      </c>
      <c r="AS240" s="487">
        <f t="shared" si="60"/>
        <v>0</v>
      </c>
      <c r="AT240" s="487">
        <f t="shared" si="60"/>
        <v>0</v>
      </c>
      <c r="AU240" s="493">
        <f t="shared" si="60"/>
        <v>0</v>
      </c>
      <c r="AV240" s="488" t="str">
        <f t="shared" si="57"/>
        <v/>
      </c>
      <c r="AW240" s="487">
        <f t="shared" si="57"/>
        <v>0</v>
      </c>
      <c r="AX240" s="487" t="str">
        <f t="shared" si="57"/>
        <v/>
      </c>
      <c r="AY240" s="487" t="str">
        <f t="shared" si="57"/>
        <v/>
      </c>
      <c r="AZ240" s="487" t="str">
        <f t="shared" si="57"/>
        <v/>
      </c>
      <c r="BA240" s="487" t="str">
        <f t="shared" si="57"/>
        <v/>
      </c>
      <c r="BB240" s="487">
        <f t="shared" si="57"/>
        <v>0</v>
      </c>
      <c r="BC240" s="487" t="str">
        <f t="shared" si="57"/>
        <v/>
      </c>
      <c r="BD240" s="487">
        <f t="shared" si="57"/>
        <v>0</v>
      </c>
      <c r="BE240" s="487">
        <f t="shared" si="57"/>
        <v>0</v>
      </c>
      <c r="BF240" s="487" t="str">
        <f t="shared" si="57"/>
        <v/>
      </c>
      <c r="BG240" s="487" t="str">
        <f t="shared" si="55"/>
        <v/>
      </c>
      <c r="BH240" s="487" t="str">
        <f t="shared" si="55"/>
        <v/>
      </c>
      <c r="BI240" s="487" t="str">
        <f t="shared" si="55"/>
        <v/>
      </c>
      <c r="BJ240" s="487" t="str">
        <f t="shared" si="55"/>
        <v/>
      </c>
      <c r="BK240" s="489" t="str">
        <f t="shared" si="55"/>
        <v/>
      </c>
      <c r="BL240" s="495" t="str">
        <f t="shared" si="58"/>
        <v/>
      </c>
      <c r="BM240" s="487">
        <f t="shared" si="58"/>
        <v>0</v>
      </c>
      <c r="BN240" s="487" t="str">
        <f t="shared" si="58"/>
        <v/>
      </c>
      <c r="BO240" s="487" t="str">
        <f t="shared" si="58"/>
        <v/>
      </c>
      <c r="BP240" s="487" t="str">
        <f t="shared" si="58"/>
        <v/>
      </c>
      <c r="BQ240" s="487" t="str">
        <f t="shared" si="58"/>
        <v/>
      </c>
      <c r="BR240" s="487">
        <f t="shared" si="58"/>
        <v>0</v>
      </c>
      <c r="BS240" s="487" t="str">
        <f t="shared" si="58"/>
        <v/>
      </c>
      <c r="BT240" s="487">
        <f t="shared" si="58"/>
        <v>0</v>
      </c>
      <c r="BU240" s="487">
        <f t="shared" si="58"/>
        <v>0</v>
      </c>
      <c r="BV240" s="487" t="str">
        <f t="shared" si="58"/>
        <v/>
      </c>
      <c r="BW240" s="487" t="str">
        <f t="shared" si="56"/>
        <v/>
      </c>
      <c r="BX240" s="487" t="str">
        <f t="shared" si="56"/>
        <v/>
      </c>
      <c r="BY240" s="487" t="str">
        <f t="shared" si="56"/>
        <v/>
      </c>
      <c r="BZ240" s="487" t="str">
        <f t="shared" si="56"/>
        <v/>
      </c>
      <c r="CA240" s="489" t="str">
        <f t="shared" si="56"/>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0"/>
        <v>0</v>
      </c>
      <c r="AG241" s="487">
        <f t="shared" si="60"/>
        <v>-1</v>
      </c>
      <c r="AH241" s="487">
        <f t="shared" si="60"/>
        <v>0</v>
      </c>
      <c r="AI241" s="487">
        <f t="shared" si="60"/>
        <v>0</v>
      </c>
      <c r="AJ241" s="487">
        <f t="shared" si="60"/>
        <v>0</v>
      </c>
      <c r="AK241" s="487">
        <f t="shared" si="60"/>
        <v>0</v>
      </c>
      <c r="AL241" s="487">
        <f t="shared" si="60"/>
        <v>-1</v>
      </c>
      <c r="AM241" s="487">
        <f t="shared" si="60"/>
        <v>0</v>
      </c>
      <c r="AN241" s="487">
        <f t="shared" si="60"/>
        <v>-1</v>
      </c>
      <c r="AO241" s="487">
        <f t="shared" si="60"/>
        <v>-1</v>
      </c>
      <c r="AP241" s="487">
        <f t="shared" si="60"/>
        <v>0</v>
      </c>
      <c r="AQ241" s="487">
        <f t="shared" si="60"/>
        <v>0</v>
      </c>
      <c r="AR241" s="487">
        <f t="shared" si="60"/>
        <v>0</v>
      </c>
      <c r="AS241" s="487">
        <f t="shared" si="60"/>
        <v>0</v>
      </c>
      <c r="AT241" s="487">
        <f t="shared" si="60"/>
        <v>0</v>
      </c>
      <c r="AU241" s="493">
        <f t="shared" si="60"/>
        <v>0</v>
      </c>
      <c r="AV241" s="488" t="str">
        <f t="shared" si="57"/>
        <v/>
      </c>
      <c r="AW241" s="487">
        <f t="shared" si="57"/>
        <v>0</v>
      </c>
      <c r="AX241" s="487" t="str">
        <f t="shared" si="57"/>
        <v/>
      </c>
      <c r="AY241" s="487" t="str">
        <f t="shared" si="57"/>
        <v/>
      </c>
      <c r="AZ241" s="487" t="str">
        <f t="shared" si="57"/>
        <v/>
      </c>
      <c r="BA241" s="487" t="str">
        <f t="shared" si="57"/>
        <v/>
      </c>
      <c r="BB241" s="487">
        <f t="shared" si="57"/>
        <v>0</v>
      </c>
      <c r="BC241" s="487" t="str">
        <f t="shared" si="57"/>
        <v/>
      </c>
      <c r="BD241" s="487">
        <f t="shared" si="57"/>
        <v>0</v>
      </c>
      <c r="BE241" s="487">
        <f t="shared" si="57"/>
        <v>0</v>
      </c>
      <c r="BF241" s="487" t="str">
        <f t="shared" si="57"/>
        <v/>
      </c>
      <c r="BG241" s="487" t="str">
        <f t="shared" si="55"/>
        <v/>
      </c>
      <c r="BH241" s="487" t="str">
        <f t="shared" si="55"/>
        <v/>
      </c>
      <c r="BI241" s="487" t="str">
        <f t="shared" si="55"/>
        <v/>
      </c>
      <c r="BJ241" s="487" t="str">
        <f t="shared" si="55"/>
        <v/>
      </c>
      <c r="BK241" s="489" t="str">
        <f t="shared" si="55"/>
        <v/>
      </c>
      <c r="BL241" s="495" t="str">
        <f t="shared" si="58"/>
        <v/>
      </c>
      <c r="BM241" s="487">
        <f t="shared" si="58"/>
        <v>0</v>
      </c>
      <c r="BN241" s="487" t="str">
        <f t="shared" si="58"/>
        <v/>
      </c>
      <c r="BO241" s="487" t="str">
        <f t="shared" si="58"/>
        <v/>
      </c>
      <c r="BP241" s="487" t="str">
        <f t="shared" si="58"/>
        <v/>
      </c>
      <c r="BQ241" s="487" t="str">
        <f t="shared" si="58"/>
        <v/>
      </c>
      <c r="BR241" s="487">
        <f t="shared" si="58"/>
        <v>0</v>
      </c>
      <c r="BS241" s="487" t="str">
        <f t="shared" si="58"/>
        <v/>
      </c>
      <c r="BT241" s="487">
        <f t="shared" si="58"/>
        <v>0</v>
      </c>
      <c r="BU241" s="487">
        <f t="shared" si="58"/>
        <v>0</v>
      </c>
      <c r="BV241" s="487" t="str">
        <f t="shared" si="58"/>
        <v/>
      </c>
      <c r="BW241" s="487" t="str">
        <f t="shared" si="56"/>
        <v/>
      </c>
      <c r="BX241" s="487" t="str">
        <f t="shared" si="56"/>
        <v/>
      </c>
      <c r="BY241" s="487" t="str">
        <f t="shared" si="56"/>
        <v/>
      </c>
      <c r="BZ241" s="487" t="str">
        <f t="shared" si="56"/>
        <v/>
      </c>
      <c r="CA241" s="489" t="str">
        <f t="shared" si="56"/>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0"/>
        <v>0</v>
      </c>
      <c r="AG242" s="487">
        <f t="shared" si="60"/>
        <v>-1</v>
      </c>
      <c r="AH242" s="487">
        <f t="shared" si="60"/>
        <v>0</v>
      </c>
      <c r="AI242" s="487">
        <f t="shared" si="60"/>
        <v>0</v>
      </c>
      <c r="AJ242" s="487">
        <f t="shared" si="60"/>
        <v>0</v>
      </c>
      <c r="AK242" s="487">
        <f t="shared" si="60"/>
        <v>0</v>
      </c>
      <c r="AL242" s="487">
        <f t="shared" si="60"/>
        <v>-1</v>
      </c>
      <c r="AM242" s="487">
        <f t="shared" si="60"/>
        <v>0</v>
      </c>
      <c r="AN242" s="487">
        <f t="shared" si="60"/>
        <v>-1</v>
      </c>
      <c r="AO242" s="487">
        <f t="shared" si="60"/>
        <v>-1</v>
      </c>
      <c r="AP242" s="487">
        <f t="shared" si="60"/>
        <v>0</v>
      </c>
      <c r="AQ242" s="487">
        <f t="shared" si="60"/>
        <v>0</v>
      </c>
      <c r="AR242" s="487">
        <f t="shared" si="60"/>
        <v>0</v>
      </c>
      <c r="AS242" s="487">
        <f t="shared" si="60"/>
        <v>0</v>
      </c>
      <c r="AT242" s="487">
        <f t="shared" si="60"/>
        <v>0</v>
      </c>
      <c r="AU242" s="493">
        <f t="shared" si="60"/>
        <v>0</v>
      </c>
      <c r="AV242" s="488" t="str">
        <f t="shared" si="57"/>
        <v/>
      </c>
      <c r="AW242" s="487">
        <f t="shared" si="57"/>
        <v>0</v>
      </c>
      <c r="AX242" s="487" t="str">
        <f t="shared" si="57"/>
        <v/>
      </c>
      <c r="AY242" s="487" t="str">
        <f t="shared" si="57"/>
        <v/>
      </c>
      <c r="AZ242" s="487" t="str">
        <f t="shared" si="57"/>
        <v/>
      </c>
      <c r="BA242" s="487" t="str">
        <f t="shared" si="57"/>
        <v/>
      </c>
      <c r="BB242" s="487">
        <f t="shared" si="57"/>
        <v>0</v>
      </c>
      <c r="BC242" s="487" t="str">
        <f t="shared" si="57"/>
        <v/>
      </c>
      <c r="BD242" s="487">
        <f t="shared" si="57"/>
        <v>0</v>
      </c>
      <c r="BE242" s="487">
        <f t="shared" si="57"/>
        <v>0</v>
      </c>
      <c r="BF242" s="487" t="str">
        <f t="shared" si="57"/>
        <v/>
      </c>
      <c r="BG242" s="487" t="str">
        <f t="shared" si="55"/>
        <v/>
      </c>
      <c r="BH242" s="487" t="str">
        <f t="shared" si="55"/>
        <v/>
      </c>
      <c r="BI242" s="487" t="str">
        <f t="shared" si="55"/>
        <v/>
      </c>
      <c r="BJ242" s="487" t="str">
        <f t="shared" si="55"/>
        <v/>
      </c>
      <c r="BK242" s="489" t="str">
        <f t="shared" si="55"/>
        <v/>
      </c>
      <c r="BL242" s="495" t="str">
        <f t="shared" si="58"/>
        <v/>
      </c>
      <c r="BM242" s="487">
        <f t="shared" si="58"/>
        <v>0</v>
      </c>
      <c r="BN242" s="487" t="str">
        <f t="shared" si="58"/>
        <v/>
      </c>
      <c r="BO242" s="487" t="str">
        <f t="shared" si="58"/>
        <v/>
      </c>
      <c r="BP242" s="487" t="str">
        <f t="shared" si="58"/>
        <v/>
      </c>
      <c r="BQ242" s="487" t="str">
        <f t="shared" si="58"/>
        <v/>
      </c>
      <c r="BR242" s="487">
        <f t="shared" si="58"/>
        <v>0</v>
      </c>
      <c r="BS242" s="487" t="str">
        <f t="shared" si="58"/>
        <v/>
      </c>
      <c r="BT242" s="487">
        <f t="shared" si="58"/>
        <v>0</v>
      </c>
      <c r="BU242" s="487">
        <f t="shared" si="58"/>
        <v>0</v>
      </c>
      <c r="BV242" s="487" t="str">
        <f t="shared" si="58"/>
        <v/>
      </c>
      <c r="BW242" s="487" t="str">
        <f t="shared" si="56"/>
        <v/>
      </c>
      <c r="BX242" s="487" t="str">
        <f t="shared" si="56"/>
        <v/>
      </c>
      <c r="BY242" s="487" t="str">
        <f t="shared" si="56"/>
        <v/>
      </c>
      <c r="BZ242" s="487" t="str">
        <f t="shared" si="56"/>
        <v/>
      </c>
      <c r="CA242" s="489" t="str">
        <f t="shared" si="56"/>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0"/>
        <v>0</v>
      </c>
      <c r="AG243" s="487">
        <f t="shared" si="60"/>
        <v>-1</v>
      </c>
      <c r="AH243" s="487">
        <f t="shared" si="60"/>
        <v>0</v>
      </c>
      <c r="AI243" s="487">
        <f t="shared" si="60"/>
        <v>0</v>
      </c>
      <c r="AJ243" s="487">
        <f t="shared" si="60"/>
        <v>0</v>
      </c>
      <c r="AK243" s="487">
        <f t="shared" si="60"/>
        <v>0</v>
      </c>
      <c r="AL243" s="487">
        <f t="shared" si="60"/>
        <v>-1</v>
      </c>
      <c r="AM243" s="487">
        <f t="shared" si="60"/>
        <v>0</v>
      </c>
      <c r="AN243" s="487">
        <f t="shared" si="60"/>
        <v>-1</v>
      </c>
      <c r="AO243" s="487">
        <f t="shared" si="60"/>
        <v>-1</v>
      </c>
      <c r="AP243" s="487">
        <f t="shared" si="60"/>
        <v>0</v>
      </c>
      <c r="AQ243" s="487">
        <f t="shared" si="60"/>
        <v>0</v>
      </c>
      <c r="AR243" s="487">
        <f t="shared" si="60"/>
        <v>0</v>
      </c>
      <c r="AS243" s="487">
        <f t="shared" si="60"/>
        <v>0</v>
      </c>
      <c r="AT243" s="487">
        <f t="shared" si="60"/>
        <v>0</v>
      </c>
      <c r="AU243" s="493">
        <f t="shared" si="60"/>
        <v>0</v>
      </c>
      <c r="AV243" s="488" t="str">
        <f t="shared" si="57"/>
        <v/>
      </c>
      <c r="AW243" s="487">
        <f t="shared" si="57"/>
        <v>0</v>
      </c>
      <c r="AX243" s="487" t="str">
        <f t="shared" si="57"/>
        <v/>
      </c>
      <c r="AY243" s="487" t="str">
        <f t="shared" si="57"/>
        <v/>
      </c>
      <c r="AZ243" s="487" t="str">
        <f t="shared" si="57"/>
        <v/>
      </c>
      <c r="BA243" s="487" t="str">
        <f t="shared" si="57"/>
        <v/>
      </c>
      <c r="BB243" s="487">
        <f t="shared" si="57"/>
        <v>0</v>
      </c>
      <c r="BC243" s="487" t="str">
        <f t="shared" si="57"/>
        <v/>
      </c>
      <c r="BD243" s="487">
        <f t="shared" si="57"/>
        <v>0</v>
      </c>
      <c r="BE243" s="487">
        <f t="shared" si="57"/>
        <v>0</v>
      </c>
      <c r="BF243" s="487" t="str">
        <f t="shared" si="57"/>
        <v/>
      </c>
      <c r="BG243" s="487" t="str">
        <f t="shared" si="55"/>
        <v/>
      </c>
      <c r="BH243" s="487" t="str">
        <f t="shared" si="55"/>
        <v/>
      </c>
      <c r="BI243" s="487" t="str">
        <f t="shared" si="55"/>
        <v/>
      </c>
      <c r="BJ243" s="487" t="str">
        <f t="shared" si="55"/>
        <v/>
      </c>
      <c r="BK243" s="489" t="str">
        <f t="shared" si="55"/>
        <v/>
      </c>
      <c r="BL243" s="495" t="str">
        <f t="shared" si="58"/>
        <v/>
      </c>
      <c r="BM243" s="487">
        <f t="shared" si="58"/>
        <v>0</v>
      </c>
      <c r="BN243" s="487" t="str">
        <f t="shared" si="58"/>
        <v/>
      </c>
      <c r="BO243" s="487" t="str">
        <f t="shared" si="58"/>
        <v/>
      </c>
      <c r="BP243" s="487" t="str">
        <f t="shared" si="58"/>
        <v/>
      </c>
      <c r="BQ243" s="487" t="str">
        <f t="shared" si="58"/>
        <v/>
      </c>
      <c r="BR243" s="487">
        <f t="shared" si="58"/>
        <v>0</v>
      </c>
      <c r="BS243" s="487" t="str">
        <f t="shared" si="58"/>
        <v/>
      </c>
      <c r="BT243" s="487">
        <f t="shared" si="58"/>
        <v>0</v>
      </c>
      <c r="BU243" s="487">
        <f t="shared" si="58"/>
        <v>0</v>
      </c>
      <c r="BV243" s="487" t="str">
        <f t="shared" si="58"/>
        <v/>
      </c>
      <c r="BW243" s="487" t="str">
        <f t="shared" si="56"/>
        <v/>
      </c>
      <c r="BX243" s="487" t="str">
        <f t="shared" si="56"/>
        <v/>
      </c>
      <c r="BY243" s="487" t="str">
        <f t="shared" si="56"/>
        <v/>
      </c>
      <c r="BZ243" s="487" t="str">
        <f t="shared" si="56"/>
        <v/>
      </c>
      <c r="CA243" s="489" t="str">
        <f t="shared" si="56"/>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0"/>
        <v>0</v>
      </c>
      <c r="AG244" s="487">
        <f t="shared" si="60"/>
        <v>-1</v>
      </c>
      <c r="AH244" s="487">
        <f t="shared" si="60"/>
        <v>0</v>
      </c>
      <c r="AI244" s="487">
        <f t="shared" si="60"/>
        <v>0</v>
      </c>
      <c r="AJ244" s="487">
        <f t="shared" si="60"/>
        <v>0</v>
      </c>
      <c r="AK244" s="487">
        <f t="shared" si="60"/>
        <v>0</v>
      </c>
      <c r="AL244" s="487">
        <f t="shared" si="60"/>
        <v>-1</v>
      </c>
      <c r="AM244" s="487">
        <f t="shared" si="60"/>
        <v>0</v>
      </c>
      <c r="AN244" s="487">
        <f t="shared" si="60"/>
        <v>-1</v>
      </c>
      <c r="AO244" s="487">
        <f t="shared" si="60"/>
        <v>-1</v>
      </c>
      <c r="AP244" s="487">
        <f t="shared" si="60"/>
        <v>0</v>
      </c>
      <c r="AQ244" s="487">
        <f t="shared" si="60"/>
        <v>0</v>
      </c>
      <c r="AR244" s="487">
        <f t="shared" si="60"/>
        <v>0</v>
      </c>
      <c r="AS244" s="487">
        <f t="shared" si="60"/>
        <v>0</v>
      </c>
      <c r="AT244" s="487">
        <f t="shared" si="60"/>
        <v>0</v>
      </c>
      <c r="AU244" s="493">
        <f t="shared" si="60"/>
        <v>0</v>
      </c>
      <c r="AV244" s="488" t="str">
        <f t="shared" si="57"/>
        <v/>
      </c>
      <c r="AW244" s="487">
        <f t="shared" si="57"/>
        <v>0</v>
      </c>
      <c r="AX244" s="487" t="str">
        <f t="shared" si="57"/>
        <v/>
      </c>
      <c r="AY244" s="487" t="str">
        <f t="shared" si="57"/>
        <v/>
      </c>
      <c r="AZ244" s="487" t="str">
        <f t="shared" si="57"/>
        <v/>
      </c>
      <c r="BA244" s="487" t="str">
        <f t="shared" si="57"/>
        <v/>
      </c>
      <c r="BB244" s="487">
        <f t="shared" si="57"/>
        <v>0</v>
      </c>
      <c r="BC244" s="487" t="str">
        <f t="shared" si="57"/>
        <v/>
      </c>
      <c r="BD244" s="487">
        <f t="shared" si="57"/>
        <v>0</v>
      </c>
      <c r="BE244" s="487">
        <f t="shared" si="57"/>
        <v>0</v>
      </c>
      <c r="BF244" s="487" t="str">
        <f t="shared" si="57"/>
        <v/>
      </c>
      <c r="BG244" s="487" t="str">
        <f t="shared" si="55"/>
        <v/>
      </c>
      <c r="BH244" s="487" t="str">
        <f t="shared" si="55"/>
        <v/>
      </c>
      <c r="BI244" s="487" t="str">
        <f t="shared" si="55"/>
        <v/>
      </c>
      <c r="BJ244" s="487" t="str">
        <f t="shared" si="55"/>
        <v/>
      </c>
      <c r="BK244" s="489" t="str">
        <f t="shared" si="55"/>
        <v/>
      </c>
      <c r="BL244" s="495" t="str">
        <f t="shared" si="58"/>
        <v/>
      </c>
      <c r="BM244" s="487">
        <f t="shared" si="58"/>
        <v>0</v>
      </c>
      <c r="BN244" s="487" t="str">
        <f t="shared" si="58"/>
        <v/>
      </c>
      <c r="BO244" s="487" t="str">
        <f t="shared" si="58"/>
        <v/>
      </c>
      <c r="BP244" s="487" t="str">
        <f t="shared" si="58"/>
        <v/>
      </c>
      <c r="BQ244" s="487" t="str">
        <f t="shared" si="58"/>
        <v/>
      </c>
      <c r="BR244" s="487">
        <f t="shared" si="58"/>
        <v>0</v>
      </c>
      <c r="BS244" s="487" t="str">
        <f t="shared" si="58"/>
        <v/>
      </c>
      <c r="BT244" s="487">
        <f t="shared" si="58"/>
        <v>0</v>
      </c>
      <c r="BU244" s="487">
        <f t="shared" si="58"/>
        <v>0</v>
      </c>
      <c r="BV244" s="487" t="str">
        <f t="shared" si="58"/>
        <v/>
      </c>
      <c r="BW244" s="487" t="str">
        <f t="shared" si="56"/>
        <v/>
      </c>
      <c r="BX244" s="487" t="str">
        <f t="shared" si="56"/>
        <v/>
      </c>
      <c r="BY244" s="487" t="str">
        <f t="shared" si="56"/>
        <v/>
      </c>
      <c r="BZ244" s="487" t="str">
        <f t="shared" si="56"/>
        <v/>
      </c>
      <c r="CA244" s="489" t="str">
        <f t="shared" si="56"/>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0"/>
        <v>0</v>
      </c>
      <c r="AG245" s="487">
        <f t="shared" si="60"/>
        <v>-1</v>
      </c>
      <c r="AH245" s="487">
        <f t="shared" si="60"/>
        <v>0</v>
      </c>
      <c r="AI245" s="487">
        <f t="shared" si="60"/>
        <v>0</v>
      </c>
      <c r="AJ245" s="487">
        <f t="shared" si="60"/>
        <v>0</v>
      </c>
      <c r="AK245" s="487">
        <f t="shared" si="60"/>
        <v>0</v>
      </c>
      <c r="AL245" s="487">
        <f t="shared" si="60"/>
        <v>-1</v>
      </c>
      <c r="AM245" s="487">
        <f t="shared" si="60"/>
        <v>0</v>
      </c>
      <c r="AN245" s="487">
        <f t="shared" si="60"/>
        <v>-1</v>
      </c>
      <c r="AO245" s="487">
        <f t="shared" si="60"/>
        <v>-1</v>
      </c>
      <c r="AP245" s="487">
        <f t="shared" si="60"/>
        <v>0</v>
      </c>
      <c r="AQ245" s="487">
        <f t="shared" si="60"/>
        <v>0</v>
      </c>
      <c r="AR245" s="487">
        <f t="shared" si="60"/>
        <v>0</v>
      </c>
      <c r="AS245" s="487">
        <f t="shared" si="60"/>
        <v>0</v>
      </c>
      <c r="AT245" s="487">
        <f t="shared" si="60"/>
        <v>0</v>
      </c>
      <c r="AU245" s="493">
        <f t="shared" si="60"/>
        <v>0</v>
      </c>
      <c r="AV245" s="488" t="str">
        <f t="shared" si="57"/>
        <v/>
      </c>
      <c r="AW245" s="487">
        <f t="shared" si="57"/>
        <v>0</v>
      </c>
      <c r="AX245" s="487" t="str">
        <f t="shared" si="57"/>
        <v/>
      </c>
      <c r="AY245" s="487" t="str">
        <f t="shared" si="57"/>
        <v/>
      </c>
      <c r="AZ245" s="487" t="str">
        <f t="shared" si="57"/>
        <v/>
      </c>
      <c r="BA245" s="487" t="str">
        <f t="shared" si="57"/>
        <v/>
      </c>
      <c r="BB245" s="487">
        <f t="shared" si="57"/>
        <v>0</v>
      </c>
      <c r="BC245" s="487" t="str">
        <f t="shared" si="57"/>
        <v/>
      </c>
      <c r="BD245" s="487">
        <f t="shared" si="57"/>
        <v>0</v>
      </c>
      <c r="BE245" s="487">
        <f t="shared" si="57"/>
        <v>0</v>
      </c>
      <c r="BF245" s="487" t="str">
        <f t="shared" si="57"/>
        <v/>
      </c>
      <c r="BG245" s="487" t="str">
        <f t="shared" si="55"/>
        <v/>
      </c>
      <c r="BH245" s="487" t="str">
        <f t="shared" si="55"/>
        <v/>
      </c>
      <c r="BI245" s="487" t="str">
        <f t="shared" si="55"/>
        <v/>
      </c>
      <c r="BJ245" s="487" t="str">
        <f t="shared" si="55"/>
        <v/>
      </c>
      <c r="BK245" s="489" t="str">
        <f t="shared" si="55"/>
        <v/>
      </c>
      <c r="BL245" s="495" t="str">
        <f t="shared" si="58"/>
        <v/>
      </c>
      <c r="BM245" s="487">
        <f t="shared" si="58"/>
        <v>0</v>
      </c>
      <c r="BN245" s="487" t="str">
        <f t="shared" si="58"/>
        <v/>
      </c>
      <c r="BO245" s="487" t="str">
        <f t="shared" si="58"/>
        <v/>
      </c>
      <c r="BP245" s="487" t="str">
        <f t="shared" si="58"/>
        <v/>
      </c>
      <c r="BQ245" s="487" t="str">
        <f t="shared" si="58"/>
        <v/>
      </c>
      <c r="BR245" s="487">
        <f t="shared" si="58"/>
        <v>0</v>
      </c>
      <c r="BS245" s="487" t="str">
        <f t="shared" si="58"/>
        <v/>
      </c>
      <c r="BT245" s="487">
        <f t="shared" si="58"/>
        <v>0</v>
      </c>
      <c r="BU245" s="487">
        <f t="shared" si="58"/>
        <v>0</v>
      </c>
      <c r="BV245" s="487" t="str">
        <f t="shared" si="58"/>
        <v/>
      </c>
      <c r="BW245" s="487" t="str">
        <f t="shared" si="56"/>
        <v/>
      </c>
      <c r="BX245" s="487" t="str">
        <f t="shared" si="56"/>
        <v/>
      </c>
      <c r="BY245" s="487" t="str">
        <f t="shared" si="56"/>
        <v/>
      </c>
      <c r="BZ245" s="487" t="str">
        <f t="shared" si="56"/>
        <v/>
      </c>
      <c r="CA245" s="489" t="str">
        <f t="shared" si="56"/>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0"/>
        <v>0</v>
      </c>
      <c r="AG246" s="487">
        <f t="shared" si="60"/>
        <v>-1</v>
      </c>
      <c r="AH246" s="487">
        <f t="shared" si="60"/>
        <v>0</v>
      </c>
      <c r="AI246" s="487">
        <f t="shared" si="60"/>
        <v>0</v>
      </c>
      <c r="AJ246" s="487">
        <f t="shared" si="60"/>
        <v>0</v>
      </c>
      <c r="AK246" s="487">
        <f t="shared" si="60"/>
        <v>0</v>
      </c>
      <c r="AL246" s="487">
        <f t="shared" si="60"/>
        <v>-1</v>
      </c>
      <c r="AM246" s="487">
        <f t="shared" si="60"/>
        <v>0</v>
      </c>
      <c r="AN246" s="487">
        <f t="shared" si="60"/>
        <v>-1</v>
      </c>
      <c r="AO246" s="487">
        <f t="shared" si="60"/>
        <v>-1</v>
      </c>
      <c r="AP246" s="487">
        <f t="shared" si="60"/>
        <v>0</v>
      </c>
      <c r="AQ246" s="487">
        <f t="shared" si="60"/>
        <v>0</v>
      </c>
      <c r="AR246" s="487">
        <f t="shared" si="60"/>
        <v>0</v>
      </c>
      <c r="AS246" s="487">
        <f t="shared" si="60"/>
        <v>0</v>
      </c>
      <c r="AT246" s="487">
        <f t="shared" si="60"/>
        <v>0</v>
      </c>
      <c r="AU246" s="493">
        <f t="shared" si="60"/>
        <v>0</v>
      </c>
      <c r="AV246" s="488" t="str">
        <f t="shared" si="57"/>
        <v/>
      </c>
      <c r="AW246" s="487">
        <f t="shared" si="57"/>
        <v>0</v>
      </c>
      <c r="AX246" s="487" t="str">
        <f t="shared" si="57"/>
        <v/>
      </c>
      <c r="AY246" s="487" t="str">
        <f t="shared" si="57"/>
        <v/>
      </c>
      <c r="AZ246" s="487" t="str">
        <f t="shared" si="57"/>
        <v/>
      </c>
      <c r="BA246" s="487" t="str">
        <f t="shared" si="57"/>
        <v/>
      </c>
      <c r="BB246" s="487">
        <f t="shared" si="57"/>
        <v>0</v>
      </c>
      <c r="BC246" s="487" t="str">
        <f t="shared" si="57"/>
        <v/>
      </c>
      <c r="BD246" s="487">
        <f t="shared" si="57"/>
        <v>0</v>
      </c>
      <c r="BE246" s="487">
        <f t="shared" si="57"/>
        <v>0</v>
      </c>
      <c r="BF246" s="487" t="str">
        <f t="shared" si="57"/>
        <v/>
      </c>
      <c r="BG246" s="487" t="str">
        <f t="shared" si="55"/>
        <v/>
      </c>
      <c r="BH246" s="487" t="str">
        <f t="shared" si="55"/>
        <v/>
      </c>
      <c r="BI246" s="487" t="str">
        <f t="shared" si="55"/>
        <v/>
      </c>
      <c r="BJ246" s="487" t="str">
        <f t="shared" si="55"/>
        <v/>
      </c>
      <c r="BK246" s="489" t="str">
        <f t="shared" si="55"/>
        <v/>
      </c>
      <c r="BL246" s="495" t="str">
        <f t="shared" si="58"/>
        <v/>
      </c>
      <c r="BM246" s="487">
        <f t="shared" si="58"/>
        <v>0</v>
      </c>
      <c r="BN246" s="487" t="str">
        <f t="shared" si="58"/>
        <v/>
      </c>
      <c r="BO246" s="487" t="str">
        <f t="shared" si="58"/>
        <v/>
      </c>
      <c r="BP246" s="487" t="str">
        <f t="shared" si="58"/>
        <v/>
      </c>
      <c r="BQ246" s="487" t="str">
        <f t="shared" si="58"/>
        <v/>
      </c>
      <c r="BR246" s="487">
        <f t="shared" si="58"/>
        <v>0</v>
      </c>
      <c r="BS246" s="487" t="str">
        <f t="shared" si="58"/>
        <v/>
      </c>
      <c r="BT246" s="487">
        <f t="shared" si="58"/>
        <v>0</v>
      </c>
      <c r="BU246" s="487">
        <f t="shared" si="58"/>
        <v>0</v>
      </c>
      <c r="BV246" s="487" t="str">
        <f t="shared" si="58"/>
        <v/>
      </c>
      <c r="BW246" s="487" t="str">
        <f t="shared" si="56"/>
        <v/>
      </c>
      <c r="BX246" s="487" t="str">
        <f t="shared" si="56"/>
        <v/>
      </c>
      <c r="BY246" s="487" t="str">
        <f t="shared" si="56"/>
        <v/>
      </c>
      <c r="BZ246" s="487" t="str">
        <f t="shared" si="56"/>
        <v/>
      </c>
      <c r="CA246" s="489" t="str">
        <f t="shared" si="56"/>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0"/>
        <v>0</v>
      </c>
      <c r="AG247" s="487">
        <f t="shared" si="60"/>
        <v>-1</v>
      </c>
      <c r="AH247" s="487">
        <f t="shared" si="60"/>
        <v>0</v>
      </c>
      <c r="AI247" s="487">
        <f t="shared" si="60"/>
        <v>0</v>
      </c>
      <c r="AJ247" s="487">
        <f t="shared" si="60"/>
        <v>0</v>
      </c>
      <c r="AK247" s="487">
        <f t="shared" si="60"/>
        <v>0</v>
      </c>
      <c r="AL247" s="487">
        <f t="shared" si="60"/>
        <v>-1</v>
      </c>
      <c r="AM247" s="487">
        <f t="shared" si="60"/>
        <v>0</v>
      </c>
      <c r="AN247" s="487">
        <f t="shared" si="60"/>
        <v>-1</v>
      </c>
      <c r="AO247" s="487">
        <f t="shared" si="60"/>
        <v>-1</v>
      </c>
      <c r="AP247" s="487">
        <f t="shared" si="60"/>
        <v>0</v>
      </c>
      <c r="AQ247" s="487">
        <f t="shared" si="60"/>
        <v>0</v>
      </c>
      <c r="AR247" s="487">
        <f t="shared" si="60"/>
        <v>0</v>
      </c>
      <c r="AS247" s="487">
        <f t="shared" si="60"/>
        <v>0</v>
      </c>
      <c r="AT247" s="487">
        <f t="shared" si="60"/>
        <v>0</v>
      </c>
      <c r="AU247" s="493">
        <f t="shared" si="60"/>
        <v>0</v>
      </c>
      <c r="AV247" s="488" t="str">
        <f t="shared" si="57"/>
        <v/>
      </c>
      <c r="AW247" s="487">
        <f t="shared" si="57"/>
        <v>0</v>
      </c>
      <c r="AX247" s="487" t="str">
        <f t="shared" si="57"/>
        <v/>
      </c>
      <c r="AY247" s="487" t="str">
        <f t="shared" si="57"/>
        <v/>
      </c>
      <c r="AZ247" s="487" t="str">
        <f t="shared" si="57"/>
        <v/>
      </c>
      <c r="BA247" s="487" t="str">
        <f t="shared" si="57"/>
        <v/>
      </c>
      <c r="BB247" s="487">
        <f t="shared" si="57"/>
        <v>0</v>
      </c>
      <c r="BC247" s="487" t="str">
        <f t="shared" si="57"/>
        <v/>
      </c>
      <c r="BD247" s="487">
        <f t="shared" si="57"/>
        <v>0</v>
      </c>
      <c r="BE247" s="487">
        <f t="shared" si="57"/>
        <v>0</v>
      </c>
      <c r="BF247" s="487" t="str">
        <f t="shared" si="57"/>
        <v/>
      </c>
      <c r="BG247" s="487" t="str">
        <f t="shared" si="55"/>
        <v/>
      </c>
      <c r="BH247" s="487" t="str">
        <f t="shared" si="55"/>
        <v/>
      </c>
      <c r="BI247" s="487" t="str">
        <f t="shared" si="55"/>
        <v/>
      </c>
      <c r="BJ247" s="487" t="str">
        <f t="shared" si="55"/>
        <v/>
      </c>
      <c r="BK247" s="489" t="str">
        <f t="shared" si="55"/>
        <v/>
      </c>
      <c r="BL247" s="495" t="str">
        <f t="shared" si="58"/>
        <v/>
      </c>
      <c r="BM247" s="487">
        <f t="shared" si="58"/>
        <v>0</v>
      </c>
      <c r="BN247" s="487" t="str">
        <f t="shared" si="58"/>
        <v/>
      </c>
      <c r="BO247" s="487" t="str">
        <f t="shared" si="58"/>
        <v/>
      </c>
      <c r="BP247" s="487" t="str">
        <f t="shared" si="58"/>
        <v/>
      </c>
      <c r="BQ247" s="487" t="str">
        <f t="shared" si="58"/>
        <v/>
      </c>
      <c r="BR247" s="487">
        <f t="shared" si="58"/>
        <v>0</v>
      </c>
      <c r="BS247" s="487" t="str">
        <f t="shared" si="58"/>
        <v/>
      </c>
      <c r="BT247" s="487">
        <f t="shared" si="58"/>
        <v>0</v>
      </c>
      <c r="BU247" s="487">
        <f t="shared" si="58"/>
        <v>0</v>
      </c>
      <c r="BV247" s="487" t="str">
        <f t="shared" si="58"/>
        <v/>
      </c>
      <c r="BW247" s="487" t="str">
        <f t="shared" si="56"/>
        <v/>
      </c>
      <c r="BX247" s="487" t="str">
        <f t="shared" si="56"/>
        <v/>
      </c>
      <c r="BY247" s="487" t="str">
        <f t="shared" si="56"/>
        <v/>
      </c>
      <c r="BZ247" s="487" t="str">
        <f t="shared" si="56"/>
        <v/>
      </c>
      <c r="CA247" s="489" t="str">
        <f t="shared" si="56"/>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0"/>
        <v>0</v>
      </c>
      <c r="AG248" s="487">
        <f t="shared" si="60"/>
        <v>-1</v>
      </c>
      <c r="AH248" s="487">
        <f t="shared" si="60"/>
        <v>0</v>
      </c>
      <c r="AI248" s="487">
        <f t="shared" si="60"/>
        <v>0</v>
      </c>
      <c r="AJ248" s="487">
        <f t="shared" si="60"/>
        <v>0</v>
      </c>
      <c r="AK248" s="487">
        <f t="shared" si="60"/>
        <v>0</v>
      </c>
      <c r="AL248" s="487">
        <f t="shared" si="60"/>
        <v>-1</v>
      </c>
      <c r="AM248" s="487">
        <f t="shared" si="60"/>
        <v>0</v>
      </c>
      <c r="AN248" s="487">
        <f t="shared" si="60"/>
        <v>-1</v>
      </c>
      <c r="AO248" s="487">
        <f t="shared" si="60"/>
        <v>-1</v>
      </c>
      <c r="AP248" s="487">
        <f t="shared" si="60"/>
        <v>0</v>
      </c>
      <c r="AQ248" s="487">
        <f t="shared" si="60"/>
        <v>0</v>
      </c>
      <c r="AR248" s="487">
        <f t="shared" si="60"/>
        <v>0</v>
      </c>
      <c r="AS248" s="487">
        <f t="shared" si="60"/>
        <v>0</v>
      </c>
      <c r="AT248" s="487">
        <f t="shared" si="60"/>
        <v>0</v>
      </c>
      <c r="AU248" s="493">
        <f t="shared" si="60"/>
        <v>0</v>
      </c>
      <c r="AV248" s="488" t="str">
        <f t="shared" si="57"/>
        <v/>
      </c>
      <c r="AW248" s="487">
        <f t="shared" si="57"/>
        <v>0</v>
      </c>
      <c r="AX248" s="487" t="str">
        <f t="shared" ref="AX248:BI275" si="61">IF(AH248,IFERROR(LEFT($V248,SEARCH(" (",$V248)-1),$V248),"")</f>
        <v/>
      </c>
      <c r="AY248" s="487" t="str">
        <f t="shared" si="61"/>
        <v/>
      </c>
      <c r="AZ248" s="487" t="str">
        <f t="shared" si="61"/>
        <v/>
      </c>
      <c r="BA248" s="487" t="str">
        <f t="shared" si="61"/>
        <v/>
      </c>
      <c r="BB248" s="487">
        <f t="shared" si="61"/>
        <v>0</v>
      </c>
      <c r="BC248" s="487" t="str">
        <f t="shared" si="61"/>
        <v/>
      </c>
      <c r="BD248" s="487">
        <f t="shared" si="61"/>
        <v>0</v>
      </c>
      <c r="BE248" s="487">
        <f t="shared" si="61"/>
        <v>0</v>
      </c>
      <c r="BF248" s="487" t="str">
        <f t="shared" si="61"/>
        <v/>
      </c>
      <c r="BG248" s="487" t="str">
        <f t="shared" si="55"/>
        <v/>
      </c>
      <c r="BH248" s="487" t="str">
        <f t="shared" si="55"/>
        <v/>
      </c>
      <c r="BI248" s="487" t="str">
        <f t="shared" si="55"/>
        <v/>
      </c>
      <c r="BJ248" s="487" t="str">
        <f t="shared" si="55"/>
        <v/>
      </c>
      <c r="BK248" s="489" t="str">
        <f t="shared" si="55"/>
        <v/>
      </c>
      <c r="BL248" s="495" t="str">
        <f t="shared" si="58"/>
        <v/>
      </c>
      <c r="BM248" s="487">
        <f t="shared" si="58"/>
        <v>0</v>
      </c>
      <c r="BN248" s="487" t="str">
        <f t="shared" ref="BN248:BY275" si="62">IF(AH248,IFERROR(LEFT($W248,SEARCH(" (",$W248)-1),$W248),"")</f>
        <v/>
      </c>
      <c r="BO248" s="487" t="str">
        <f t="shared" si="62"/>
        <v/>
      </c>
      <c r="BP248" s="487" t="str">
        <f t="shared" si="62"/>
        <v/>
      </c>
      <c r="BQ248" s="487" t="str">
        <f t="shared" si="62"/>
        <v/>
      </c>
      <c r="BR248" s="487">
        <f t="shared" si="62"/>
        <v>0</v>
      </c>
      <c r="BS248" s="487" t="str">
        <f t="shared" si="62"/>
        <v/>
      </c>
      <c r="BT248" s="487">
        <f t="shared" si="62"/>
        <v>0</v>
      </c>
      <c r="BU248" s="487">
        <f t="shared" si="62"/>
        <v>0</v>
      </c>
      <c r="BV248" s="487" t="str">
        <f t="shared" si="62"/>
        <v/>
      </c>
      <c r="BW248" s="487" t="str">
        <f t="shared" si="56"/>
        <v/>
      </c>
      <c r="BX248" s="487" t="str">
        <f t="shared" si="56"/>
        <v/>
      </c>
      <c r="BY248" s="487" t="str">
        <f t="shared" si="56"/>
        <v/>
      </c>
      <c r="BZ248" s="487" t="str">
        <f t="shared" si="56"/>
        <v/>
      </c>
      <c r="CA248" s="489" t="str">
        <f t="shared" si="56"/>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0"/>
        <v>0</v>
      </c>
      <c r="AG249" s="487">
        <f t="shared" si="60"/>
        <v>-1</v>
      </c>
      <c r="AH249" s="487">
        <f t="shared" si="60"/>
        <v>0</v>
      </c>
      <c r="AI249" s="487">
        <f t="shared" si="60"/>
        <v>0</v>
      </c>
      <c r="AJ249" s="487">
        <f t="shared" si="60"/>
        <v>0</v>
      </c>
      <c r="AK249" s="487">
        <f t="shared" si="60"/>
        <v>0</v>
      </c>
      <c r="AL249" s="487">
        <f t="shared" si="60"/>
        <v>-1</v>
      </c>
      <c r="AM249" s="487">
        <f t="shared" si="60"/>
        <v>0</v>
      </c>
      <c r="AN249" s="487">
        <f t="shared" si="60"/>
        <v>-1</v>
      </c>
      <c r="AO249" s="487">
        <f t="shared" si="60"/>
        <v>-1</v>
      </c>
      <c r="AP249" s="487">
        <f t="shared" si="60"/>
        <v>0</v>
      </c>
      <c r="AQ249" s="487">
        <f t="shared" si="60"/>
        <v>0</v>
      </c>
      <c r="AR249" s="487">
        <f t="shared" si="60"/>
        <v>0</v>
      </c>
      <c r="AS249" s="487">
        <f t="shared" si="60"/>
        <v>0</v>
      </c>
      <c r="AT249" s="487">
        <f t="shared" si="60"/>
        <v>0</v>
      </c>
      <c r="AU249" s="493">
        <f t="shared" si="60"/>
        <v>0</v>
      </c>
      <c r="AV249" s="488" t="str">
        <f t="shared" ref="AV249:BI288" si="63">IF(AF249,IFERROR(LEFT($V249,SEARCH(" (",$V249)-1),$V249),"")</f>
        <v/>
      </c>
      <c r="AW249" s="487">
        <f t="shared" si="63"/>
        <v>0</v>
      </c>
      <c r="AX249" s="487" t="str">
        <f t="shared" si="61"/>
        <v/>
      </c>
      <c r="AY249" s="487" t="str">
        <f t="shared" si="61"/>
        <v/>
      </c>
      <c r="AZ249" s="487" t="str">
        <f t="shared" si="61"/>
        <v/>
      </c>
      <c r="BA249" s="487" t="str">
        <f t="shared" si="61"/>
        <v/>
      </c>
      <c r="BB249" s="487">
        <f t="shared" si="61"/>
        <v>0</v>
      </c>
      <c r="BC249" s="487" t="str">
        <f t="shared" si="61"/>
        <v/>
      </c>
      <c r="BD249" s="487">
        <f t="shared" si="61"/>
        <v>0</v>
      </c>
      <c r="BE249" s="487">
        <f t="shared" si="61"/>
        <v>0</v>
      </c>
      <c r="BF249" s="487" t="str">
        <f t="shared" si="61"/>
        <v/>
      </c>
      <c r="BG249" s="487" t="str">
        <f t="shared" si="55"/>
        <v/>
      </c>
      <c r="BH249" s="487" t="str">
        <f t="shared" si="55"/>
        <v/>
      </c>
      <c r="BI249" s="487" t="str">
        <f t="shared" si="55"/>
        <v/>
      </c>
      <c r="BJ249" s="487" t="str">
        <f t="shared" si="55"/>
        <v/>
      </c>
      <c r="BK249" s="489" t="str">
        <f t="shared" si="55"/>
        <v/>
      </c>
      <c r="BL249" s="495" t="str">
        <f t="shared" ref="BL249:BY288" si="64">IF(AF249,IFERROR(LEFT($W249,SEARCH(" (",$W249)-1),$W249),"")</f>
        <v/>
      </c>
      <c r="BM249" s="487">
        <f t="shared" si="64"/>
        <v>0</v>
      </c>
      <c r="BN249" s="487" t="str">
        <f t="shared" si="62"/>
        <v/>
      </c>
      <c r="BO249" s="487" t="str">
        <f t="shared" si="62"/>
        <v/>
      </c>
      <c r="BP249" s="487" t="str">
        <f t="shared" si="62"/>
        <v/>
      </c>
      <c r="BQ249" s="487" t="str">
        <f t="shared" si="62"/>
        <v/>
      </c>
      <c r="BR249" s="487">
        <f t="shared" si="62"/>
        <v>0</v>
      </c>
      <c r="BS249" s="487" t="str">
        <f t="shared" si="62"/>
        <v/>
      </c>
      <c r="BT249" s="487">
        <f t="shared" si="62"/>
        <v>0</v>
      </c>
      <c r="BU249" s="487">
        <f t="shared" si="62"/>
        <v>0</v>
      </c>
      <c r="BV249" s="487" t="str">
        <f t="shared" si="62"/>
        <v/>
      </c>
      <c r="BW249" s="487" t="str">
        <f t="shared" si="56"/>
        <v/>
      </c>
      <c r="BX249" s="487" t="str">
        <f t="shared" si="56"/>
        <v/>
      </c>
      <c r="BY249" s="487" t="str">
        <f t="shared" si="56"/>
        <v/>
      </c>
      <c r="BZ249" s="487" t="str">
        <f t="shared" si="56"/>
        <v/>
      </c>
      <c r="CA249" s="489" t="str">
        <f t="shared" si="56"/>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0"/>
        <v>0</v>
      </c>
      <c r="AG250" s="487">
        <f t="shared" si="60"/>
        <v>-1</v>
      </c>
      <c r="AH250" s="487">
        <f t="shared" si="60"/>
        <v>0</v>
      </c>
      <c r="AI250" s="487">
        <f t="shared" si="60"/>
        <v>0</v>
      </c>
      <c r="AJ250" s="487">
        <f t="shared" si="60"/>
        <v>0</v>
      </c>
      <c r="AK250" s="487">
        <f t="shared" si="60"/>
        <v>0</v>
      </c>
      <c r="AL250" s="487">
        <f t="shared" si="60"/>
        <v>-1</v>
      </c>
      <c r="AM250" s="487">
        <f t="shared" si="60"/>
        <v>0</v>
      </c>
      <c r="AN250" s="487">
        <f t="shared" si="60"/>
        <v>-1</v>
      </c>
      <c r="AO250" s="487">
        <f t="shared" si="60"/>
        <v>-1</v>
      </c>
      <c r="AP250" s="487">
        <f t="shared" si="60"/>
        <v>0</v>
      </c>
      <c r="AQ250" s="487">
        <f t="shared" si="60"/>
        <v>0</v>
      </c>
      <c r="AR250" s="487">
        <f t="shared" si="60"/>
        <v>0</v>
      </c>
      <c r="AS250" s="487">
        <f t="shared" si="60"/>
        <v>0</v>
      </c>
      <c r="AT250" s="487">
        <f t="shared" si="60"/>
        <v>0</v>
      </c>
      <c r="AU250" s="493">
        <f t="shared" si="60"/>
        <v>0</v>
      </c>
      <c r="AV250" s="488" t="str">
        <f t="shared" si="63"/>
        <v/>
      </c>
      <c r="AW250" s="487">
        <f t="shared" si="63"/>
        <v>0</v>
      </c>
      <c r="AX250" s="487" t="str">
        <f t="shared" si="61"/>
        <v/>
      </c>
      <c r="AY250" s="487" t="str">
        <f t="shared" si="61"/>
        <v/>
      </c>
      <c r="AZ250" s="487" t="str">
        <f t="shared" si="61"/>
        <v/>
      </c>
      <c r="BA250" s="487" t="str">
        <f t="shared" si="61"/>
        <v/>
      </c>
      <c r="BB250" s="487">
        <f t="shared" si="61"/>
        <v>0</v>
      </c>
      <c r="BC250" s="487" t="str">
        <f t="shared" si="61"/>
        <v/>
      </c>
      <c r="BD250" s="487">
        <f t="shared" si="61"/>
        <v>0</v>
      </c>
      <c r="BE250" s="487">
        <f t="shared" si="61"/>
        <v>0</v>
      </c>
      <c r="BF250" s="487" t="str">
        <f t="shared" si="61"/>
        <v/>
      </c>
      <c r="BG250" s="487" t="str">
        <f t="shared" si="55"/>
        <v/>
      </c>
      <c r="BH250" s="487" t="str">
        <f t="shared" si="55"/>
        <v/>
      </c>
      <c r="BI250" s="487" t="str">
        <f t="shared" si="55"/>
        <v/>
      </c>
      <c r="BJ250" s="487" t="str">
        <f t="shared" si="55"/>
        <v/>
      </c>
      <c r="BK250" s="489" t="str">
        <f t="shared" si="55"/>
        <v/>
      </c>
      <c r="BL250" s="495" t="str">
        <f t="shared" si="64"/>
        <v/>
      </c>
      <c r="BM250" s="487">
        <f t="shared" si="64"/>
        <v>0</v>
      </c>
      <c r="BN250" s="487" t="str">
        <f t="shared" si="62"/>
        <v/>
      </c>
      <c r="BO250" s="487" t="str">
        <f t="shared" si="62"/>
        <v/>
      </c>
      <c r="BP250" s="487" t="str">
        <f t="shared" si="62"/>
        <v/>
      </c>
      <c r="BQ250" s="487" t="str">
        <f t="shared" si="62"/>
        <v/>
      </c>
      <c r="BR250" s="487">
        <f t="shared" si="62"/>
        <v>0</v>
      </c>
      <c r="BS250" s="487" t="str">
        <f t="shared" si="62"/>
        <v/>
      </c>
      <c r="BT250" s="487">
        <f t="shared" si="62"/>
        <v>0</v>
      </c>
      <c r="BU250" s="487">
        <f t="shared" si="62"/>
        <v>0</v>
      </c>
      <c r="BV250" s="487" t="str">
        <f t="shared" si="62"/>
        <v/>
      </c>
      <c r="BW250" s="487" t="str">
        <f t="shared" si="56"/>
        <v/>
      </c>
      <c r="BX250" s="487" t="str">
        <f t="shared" si="56"/>
        <v/>
      </c>
      <c r="BY250" s="487" t="str">
        <f t="shared" si="56"/>
        <v/>
      </c>
      <c r="BZ250" s="487" t="str">
        <f t="shared" si="56"/>
        <v/>
      </c>
      <c r="CA250" s="489" t="str">
        <f t="shared" si="56"/>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0"/>
        <v>0</v>
      </c>
      <c r="AG251" s="487">
        <f t="shared" si="60"/>
        <v>-1</v>
      </c>
      <c r="AH251" s="487">
        <f t="shared" si="60"/>
        <v>0</v>
      </c>
      <c r="AI251" s="487">
        <f t="shared" si="60"/>
        <v>0</v>
      </c>
      <c r="AJ251" s="487">
        <f t="shared" si="60"/>
        <v>0</v>
      </c>
      <c r="AK251" s="487">
        <f t="shared" si="60"/>
        <v>0</v>
      </c>
      <c r="AL251" s="487">
        <f t="shared" si="60"/>
        <v>-1</v>
      </c>
      <c r="AM251" s="487">
        <f t="shared" si="60"/>
        <v>0</v>
      </c>
      <c r="AN251" s="487">
        <f t="shared" si="60"/>
        <v>-1</v>
      </c>
      <c r="AO251" s="487">
        <f t="shared" si="60"/>
        <v>-1</v>
      </c>
      <c r="AP251" s="487">
        <f t="shared" si="60"/>
        <v>0</v>
      </c>
      <c r="AQ251" s="487">
        <f t="shared" si="60"/>
        <v>0</v>
      </c>
      <c r="AR251" s="487">
        <f t="shared" si="60"/>
        <v>0</v>
      </c>
      <c r="AS251" s="487">
        <f t="shared" si="60"/>
        <v>0</v>
      </c>
      <c r="AT251" s="487">
        <f t="shared" si="60"/>
        <v>0</v>
      </c>
      <c r="AU251" s="493">
        <f t="shared" si="60"/>
        <v>0</v>
      </c>
      <c r="AV251" s="488" t="str">
        <f t="shared" si="63"/>
        <v/>
      </c>
      <c r="AW251" s="487">
        <f t="shared" si="63"/>
        <v>0</v>
      </c>
      <c r="AX251" s="487" t="str">
        <f t="shared" si="61"/>
        <v/>
      </c>
      <c r="AY251" s="487" t="str">
        <f t="shared" si="61"/>
        <v/>
      </c>
      <c r="AZ251" s="487" t="str">
        <f t="shared" si="61"/>
        <v/>
      </c>
      <c r="BA251" s="487" t="str">
        <f t="shared" si="61"/>
        <v/>
      </c>
      <c r="BB251" s="487">
        <f t="shared" si="61"/>
        <v>0</v>
      </c>
      <c r="BC251" s="487" t="str">
        <f t="shared" si="61"/>
        <v/>
      </c>
      <c r="BD251" s="487">
        <f t="shared" si="61"/>
        <v>0</v>
      </c>
      <c r="BE251" s="487">
        <f t="shared" si="61"/>
        <v>0</v>
      </c>
      <c r="BF251" s="487" t="str">
        <f t="shared" si="61"/>
        <v/>
      </c>
      <c r="BG251" s="487" t="str">
        <f t="shared" si="55"/>
        <v/>
      </c>
      <c r="BH251" s="487" t="str">
        <f t="shared" si="55"/>
        <v/>
      </c>
      <c r="BI251" s="487" t="str">
        <f t="shared" si="55"/>
        <v/>
      </c>
      <c r="BJ251" s="487" t="str">
        <f t="shared" si="55"/>
        <v/>
      </c>
      <c r="BK251" s="489" t="str">
        <f t="shared" si="55"/>
        <v/>
      </c>
      <c r="BL251" s="495" t="str">
        <f t="shared" si="64"/>
        <v/>
      </c>
      <c r="BM251" s="487">
        <f t="shared" si="64"/>
        <v>0</v>
      </c>
      <c r="BN251" s="487" t="str">
        <f t="shared" si="62"/>
        <v/>
      </c>
      <c r="BO251" s="487" t="str">
        <f t="shared" si="62"/>
        <v/>
      </c>
      <c r="BP251" s="487" t="str">
        <f t="shared" si="62"/>
        <v/>
      </c>
      <c r="BQ251" s="487" t="str">
        <f t="shared" si="62"/>
        <v/>
      </c>
      <c r="BR251" s="487">
        <f t="shared" si="62"/>
        <v>0</v>
      </c>
      <c r="BS251" s="487" t="str">
        <f t="shared" si="62"/>
        <v/>
      </c>
      <c r="BT251" s="487">
        <f t="shared" si="62"/>
        <v>0</v>
      </c>
      <c r="BU251" s="487">
        <f t="shared" si="62"/>
        <v>0</v>
      </c>
      <c r="BV251" s="487" t="str">
        <f t="shared" si="62"/>
        <v/>
      </c>
      <c r="BW251" s="487" t="str">
        <f t="shared" si="56"/>
        <v/>
      </c>
      <c r="BX251" s="487" t="str">
        <f t="shared" si="56"/>
        <v/>
      </c>
      <c r="BY251" s="487" t="str">
        <f t="shared" si="56"/>
        <v/>
      </c>
      <c r="BZ251" s="487" t="str">
        <f t="shared" si="56"/>
        <v/>
      </c>
      <c r="CA251" s="489" t="str">
        <f t="shared" si="56"/>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0"/>
        <v>0</v>
      </c>
      <c r="AG252" s="487">
        <f t="shared" si="60"/>
        <v>-1</v>
      </c>
      <c r="AH252" s="487">
        <f t="shared" si="60"/>
        <v>0</v>
      </c>
      <c r="AI252" s="487">
        <f t="shared" si="60"/>
        <v>0</v>
      </c>
      <c r="AJ252" s="487">
        <f t="shared" si="60"/>
        <v>0</v>
      </c>
      <c r="AK252" s="487">
        <f t="shared" si="60"/>
        <v>0</v>
      </c>
      <c r="AL252" s="487">
        <f t="shared" si="60"/>
        <v>-1</v>
      </c>
      <c r="AM252" s="487">
        <f t="shared" si="60"/>
        <v>0</v>
      </c>
      <c r="AN252" s="487">
        <f t="shared" si="60"/>
        <v>-1</v>
      </c>
      <c r="AO252" s="487">
        <f t="shared" si="60"/>
        <v>-1</v>
      </c>
      <c r="AP252" s="487">
        <f t="shared" si="60"/>
        <v>0</v>
      </c>
      <c r="AQ252" s="487">
        <f t="shared" si="60"/>
        <v>0</v>
      </c>
      <c r="AR252" s="487">
        <f t="shared" si="60"/>
        <v>0</v>
      </c>
      <c r="AS252" s="487">
        <f t="shared" si="60"/>
        <v>0</v>
      </c>
      <c r="AT252" s="487">
        <f t="shared" si="60"/>
        <v>0</v>
      </c>
      <c r="AU252" s="493">
        <f t="shared" si="60"/>
        <v>0</v>
      </c>
      <c r="AV252" s="488" t="str">
        <f t="shared" si="63"/>
        <v/>
      </c>
      <c r="AW252" s="487">
        <f t="shared" si="63"/>
        <v>0</v>
      </c>
      <c r="AX252" s="487" t="str">
        <f t="shared" si="61"/>
        <v/>
      </c>
      <c r="AY252" s="487" t="str">
        <f t="shared" si="61"/>
        <v/>
      </c>
      <c r="AZ252" s="487" t="str">
        <f t="shared" si="61"/>
        <v/>
      </c>
      <c r="BA252" s="487" t="str">
        <f t="shared" si="61"/>
        <v/>
      </c>
      <c r="BB252" s="487">
        <f t="shared" si="61"/>
        <v>0</v>
      </c>
      <c r="BC252" s="487" t="str">
        <f t="shared" si="61"/>
        <v/>
      </c>
      <c r="BD252" s="487">
        <f t="shared" si="61"/>
        <v>0</v>
      </c>
      <c r="BE252" s="487">
        <f t="shared" si="61"/>
        <v>0</v>
      </c>
      <c r="BF252" s="487" t="str">
        <f t="shared" si="61"/>
        <v/>
      </c>
      <c r="BG252" s="487" t="str">
        <f t="shared" si="55"/>
        <v/>
      </c>
      <c r="BH252" s="487" t="str">
        <f t="shared" si="55"/>
        <v/>
      </c>
      <c r="BI252" s="487" t="str">
        <f t="shared" si="55"/>
        <v/>
      </c>
      <c r="BJ252" s="487" t="str">
        <f t="shared" si="55"/>
        <v/>
      </c>
      <c r="BK252" s="489" t="str">
        <f t="shared" si="55"/>
        <v/>
      </c>
      <c r="BL252" s="495" t="str">
        <f t="shared" si="64"/>
        <v/>
      </c>
      <c r="BM252" s="487">
        <f t="shared" si="64"/>
        <v>0</v>
      </c>
      <c r="BN252" s="487" t="str">
        <f t="shared" si="62"/>
        <v/>
      </c>
      <c r="BO252" s="487" t="str">
        <f t="shared" si="62"/>
        <v/>
      </c>
      <c r="BP252" s="487" t="str">
        <f t="shared" si="62"/>
        <v/>
      </c>
      <c r="BQ252" s="487" t="str">
        <f t="shared" si="62"/>
        <v/>
      </c>
      <c r="BR252" s="487">
        <f t="shared" si="62"/>
        <v>0</v>
      </c>
      <c r="BS252" s="487" t="str">
        <f t="shared" si="62"/>
        <v/>
      </c>
      <c r="BT252" s="487">
        <f t="shared" si="62"/>
        <v>0</v>
      </c>
      <c r="BU252" s="487">
        <f t="shared" si="62"/>
        <v>0</v>
      </c>
      <c r="BV252" s="487" t="str">
        <f t="shared" si="62"/>
        <v/>
      </c>
      <c r="BW252" s="487" t="str">
        <f t="shared" si="56"/>
        <v/>
      </c>
      <c r="BX252" s="487" t="str">
        <f t="shared" si="56"/>
        <v/>
      </c>
      <c r="BY252" s="487" t="str">
        <f t="shared" si="56"/>
        <v/>
      </c>
      <c r="BZ252" s="487" t="str">
        <f t="shared" si="56"/>
        <v/>
      </c>
      <c r="CA252" s="489" t="str">
        <f t="shared" si="56"/>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0"/>
        <v>0</v>
      </c>
      <c r="AG253" s="487">
        <f t="shared" si="60"/>
        <v>-1</v>
      </c>
      <c r="AH253" s="487">
        <f t="shared" si="60"/>
        <v>0</v>
      </c>
      <c r="AI253" s="487">
        <f t="shared" si="60"/>
        <v>0</v>
      </c>
      <c r="AJ253" s="487">
        <f t="shared" si="60"/>
        <v>0</v>
      </c>
      <c r="AK253" s="487">
        <f t="shared" si="60"/>
        <v>0</v>
      </c>
      <c r="AL253" s="487">
        <f t="shared" si="60"/>
        <v>-1</v>
      </c>
      <c r="AM253" s="487">
        <f t="shared" si="60"/>
        <v>0</v>
      </c>
      <c r="AN253" s="487">
        <f t="shared" si="60"/>
        <v>-1</v>
      </c>
      <c r="AO253" s="487">
        <f t="shared" si="60"/>
        <v>-1</v>
      </c>
      <c r="AP253" s="487">
        <f t="shared" si="60"/>
        <v>0</v>
      </c>
      <c r="AQ253" s="487">
        <f t="shared" si="60"/>
        <v>0</v>
      </c>
      <c r="AR253" s="487">
        <f t="shared" si="60"/>
        <v>0</v>
      </c>
      <c r="AS253" s="487">
        <f t="shared" si="60"/>
        <v>0</v>
      </c>
      <c r="AT253" s="487">
        <f t="shared" si="60"/>
        <v>0</v>
      </c>
      <c r="AU253" s="493">
        <f t="shared" si="60"/>
        <v>0</v>
      </c>
      <c r="AV253" s="488" t="str">
        <f t="shared" si="63"/>
        <v/>
      </c>
      <c r="AW253" s="487">
        <f t="shared" si="63"/>
        <v>0</v>
      </c>
      <c r="AX253" s="487" t="str">
        <f t="shared" si="61"/>
        <v/>
      </c>
      <c r="AY253" s="487" t="str">
        <f t="shared" si="61"/>
        <v/>
      </c>
      <c r="AZ253" s="487" t="str">
        <f t="shared" si="61"/>
        <v/>
      </c>
      <c r="BA253" s="487" t="str">
        <f t="shared" si="61"/>
        <v/>
      </c>
      <c r="BB253" s="487">
        <f t="shared" si="61"/>
        <v>0</v>
      </c>
      <c r="BC253" s="487" t="str">
        <f t="shared" si="61"/>
        <v/>
      </c>
      <c r="BD253" s="487">
        <f t="shared" si="61"/>
        <v>0</v>
      </c>
      <c r="BE253" s="487">
        <f t="shared" si="61"/>
        <v>0</v>
      </c>
      <c r="BF253" s="487" t="str">
        <f t="shared" si="61"/>
        <v/>
      </c>
      <c r="BG253" s="487" t="str">
        <f t="shared" si="55"/>
        <v/>
      </c>
      <c r="BH253" s="487" t="str">
        <f t="shared" si="55"/>
        <v/>
      </c>
      <c r="BI253" s="487" t="str">
        <f t="shared" si="55"/>
        <v/>
      </c>
      <c r="BJ253" s="487" t="str">
        <f t="shared" si="55"/>
        <v/>
      </c>
      <c r="BK253" s="489" t="str">
        <f t="shared" si="55"/>
        <v/>
      </c>
      <c r="BL253" s="495" t="str">
        <f t="shared" si="64"/>
        <v/>
      </c>
      <c r="BM253" s="487">
        <f t="shared" si="64"/>
        <v>0</v>
      </c>
      <c r="BN253" s="487" t="str">
        <f t="shared" si="62"/>
        <v/>
      </c>
      <c r="BO253" s="487" t="str">
        <f t="shared" si="62"/>
        <v/>
      </c>
      <c r="BP253" s="487" t="str">
        <f t="shared" si="62"/>
        <v/>
      </c>
      <c r="BQ253" s="487" t="str">
        <f t="shared" si="62"/>
        <v/>
      </c>
      <c r="BR253" s="487">
        <f t="shared" si="62"/>
        <v>0</v>
      </c>
      <c r="BS253" s="487" t="str">
        <f t="shared" si="62"/>
        <v/>
      </c>
      <c r="BT253" s="487">
        <f t="shared" si="62"/>
        <v>0</v>
      </c>
      <c r="BU253" s="487">
        <f t="shared" si="62"/>
        <v>0</v>
      </c>
      <c r="BV253" s="487" t="str">
        <f t="shared" si="62"/>
        <v/>
      </c>
      <c r="BW253" s="487" t="str">
        <f t="shared" si="56"/>
        <v/>
      </c>
      <c r="BX253" s="487" t="str">
        <f t="shared" si="56"/>
        <v/>
      </c>
      <c r="BY253" s="487" t="str">
        <f t="shared" si="56"/>
        <v/>
      </c>
      <c r="BZ253" s="487" t="str">
        <f t="shared" si="56"/>
        <v/>
      </c>
      <c r="CA253" s="489" t="str">
        <f t="shared" si="56"/>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0"/>
        <v>0</v>
      </c>
      <c r="AG254" s="487">
        <f t="shared" si="60"/>
        <v>-1</v>
      </c>
      <c r="AH254" s="487">
        <f t="shared" si="60"/>
        <v>0</v>
      </c>
      <c r="AI254" s="487">
        <f t="shared" si="60"/>
        <v>0</v>
      </c>
      <c r="AJ254" s="487">
        <f t="shared" si="60"/>
        <v>0</v>
      </c>
      <c r="AK254" s="487">
        <f t="shared" si="60"/>
        <v>0</v>
      </c>
      <c r="AL254" s="487">
        <f t="shared" si="60"/>
        <v>-1</v>
      </c>
      <c r="AM254" s="487">
        <f t="shared" si="60"/>
        <v>0</v>
      </c>
      <c r="AN254" s="487">
        <f t="shared" si="60"/>
        <v>-1</v>
      </c>
      <c r="AO254" s="487">
        <f t="shared" si="60"/>
        <v>-1</v>
      </c>
      <c r="AP254" s="487">
        <f t="shared" si="60"/>
        <v>0</v>
      </c>
      <c r="AQ254" s="487">
        <f t="shared" si="60"/>
        <v>0</v>
      </c>
      <c r="AR254" s="487">
        <f t="shared" si="60"/>
        <v>0</v>
      </c>
      <c r="AS254" s="487">
        <f t="shared" si="60"/>
        <v>0</v>
      </c>
      <c r="AT254" s="487">
        <f t="shared" si="60"/>
        <v>0</v>
      </c>
      <c r="AU254" s="493">
        <f t="shared" ref="AU254" si="65">AU253</f>
        <v>0</v>
      </c>
      <c r="AV254" s="488" t="str">
        <f t="shared" si="63"/>
        <v/>
      </c>
      <c r="AW254" s="487">
        <f t="shared" si="63"/>
        <v>0</v>
      </c>
      <c r="AX254" s="487" t="str">
        <f t="shared" si="61"/>
        <v/>
      </c>
      <c r="AY254" s="487" t="str">
        <f t="shared" si="61"/>
        <v/>
      </c>
      <c r="AZ254" s="487" t="str">
        <f t="shared" si="61"/>
        <v/>
      </c>
      <c r="BA254" s="487" t="str">
        <f t="shared" si="61"/>
        <v/>
      </c>
      <c r="BB254" s="487">
        <f t="shared" si="61"/>
        <v>0</v>
      </c>
      <c r="BC254" s="487" t="str">
        <f t="shared" si="61"/>
        <v/>
      </c>
      <c r="BD254" s="487">
        <f t="shared" si="61"/>
        <v>0</v>
      </c>
      <c r="BE254" s="487">
        <f t="shared" si="61"/>
        <v>0</v>
      </c>
      <c r="BF254" s="487" t="str">
        <f t="shared" si="61"/>
        <v/>
      </c>
      <c r="BG254" s="487" t="str">
        <f t="shared" si="55"/>
        <v/>
      </c>
      <c r="BH254" s="487" t="str">
        <f t="shared" si="55"/>
        <v/>
      </c>
      <c r="BI254" s="487" t="str">
        <f t="shared" si="55"/>
        <v/>
      </c>
      <c r="BJ254" s="487" t="str">
        <f t="shared" si="55"/>
        <v/>
      </c>
      <c r="BK254" s="489" t="str">
        <f t="shared" si="55"/>
        <v/>
      </c>
      <c r="BL254" s="495" t="str">
        <f t="shared" si="64"/>
        <v/>
      </c>
      <c r="BM254" s="487">
        <f t="shared" si="64"/>
        <v>0</v>
      </c>
      <c r="BN254" s="487" t="str">
        <f t="shared" si="62"/>
        <v/>
      </c>
      <c r="BO254" s="487" t="str">
        <f t="shared" si="62"/>
        <v/>
      </c>
      <c r="BP254" s="487" t="str">
        <f t="shared" si="62"/>
        <v/>
      </c>
      <c r="BQ254" s="487" t="str">
        <f t="shared" si="62"/>
        <v/>
      </c>
      <c r="BR254" s="487">
        <f t="shared" si="62"/>
        <v>0</v>
      </c>
      <c r="BS254" s="487" t="str">
        <f t="shared" si="62"/>
        <v/>
      </c>
      <c r="BT254" s="487">
        <f t="shared" si="62"/>
        <v>0</v>
      </c>
      <c r="BU254" s="487">
        <f t="shared" si="62"/>
        <v>0</v>
      </c>
      <c r="BV254" s="487" t="str">
        <f t="shared" si="62"/>
        <v/>
      </c>
      <c r="BW254" s="487" t="str">
        <f t="shared" si="56"/>
        <v/>
      </c>
      <c r="BX254" s="487" t="str">
        <f t="shared" si="56"/>
        <v/>
      </c>
      <c r="BY254" s="487" t="str">
        <f t="shared" si="56"/>
        <v/>
      </c>
      <c r="BZ254" s="487" t="str">
        <f t="shared" si="56"/>
        <v/>
      </c>
      <c r="CA254" s="489" t="str">
        <f t="shared" si="56"/>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6">AF254</f>
        <v>0</v>
      </c>
      <c r="AG255" s="487">
        <f t="shared" si="66"/>
        <v>-1</v>
      </c>
      <c r="AH255" s="487">
        <f t="shared" si="66"/>
        <v>0</v>
      </c>
      <c r="AI255" s="487">
        <f t="shared" si="66"/>
        <v>0</v>
      </c>
      <c r="AJ255" s="487">
        <f t="shared" si="66"/>
        <v>0</v>
      </c>
      <c r="AK255" s="487">
        <f t="shared" si="66"/>
        <v>0</v>
      </c>
      <c r="AL255" s="487">
        <f t="shared" si="66"/>
        <v>-1</v>
      </c>
      <c r="AM255" s="487">
        <f t="shared" si="66"/>
        <v>0</v>
      </c>
      <c r="AN255" s="487">
        <f t="shared" si="66"/>
        <v>-1</v>
      </c>
      <c r="AO255" s="487">
        <f t="shared" si="66"/>
        <v>-1</v>
      </c>
      <c r="AP255" s="487">
        <f t="shared" si="66"/>
        <v>0</v>
      </c>
      <c r="AQ255" s="487">
        <f t="shared" si="66"/>
        <v>0</v>
      </c>
      <c r="AR255" s="487">
        <f t="shared" si="66"/>
        <v>0</v>
      </c>
      <c r="AS255" s="487">
        <f t="shared" si="66"/>
        <v>0</v>
      </c>
      <c r="AT255" s="487">
        <f t="shared" si="66"/>
        <v>0</v>
      </c>
      <c r="AU255" s="493">
        <f t="shared" si="66"/>
        <v>0</v>
      </c>
      <c r="AV255" s="488" t="str">
        <f t="shared" si="63"/>
        <v/>
      </c>
      <c r="AW255" s="487">
        <f t="shared" si="63"/>
        <v>0</v>
      </c>
      <c r="AX255" s="487" t="str">
        <f t="shared" si="61"/>
        <v/>
      </c>
      <c r="AY255" s="487" t="str">
        <f t="shared" si="61"/>
        <v/>
      </c>
      <c r="AZ255" s="487" t="str">
        <f t="shared" si="61"/>
        <v/>
      </c>
      <c r="BA255" s="487" t="str">
        <f t="shared" si="61"/>
        <v/>
      </c>
      <c r="BB255" s="487">
        <f t="shared" si="61"/>
        <v>0</v>
      </c>
      <c r="BC255" s="487" t="str">
        <f t="shared" si="61"/>
        <v/>
      </c>
      <c r="BD255" s="487">
        <f t="shared" si="61"/>
        <v>0</v>
      </c>
      <c r="BE255" s="487">
        <f t="shared" si="61"/>
        <v>0</v>
      </c>
      <c r="BF255" s="487" t="str">
        <f t="shared" si="61"/>
        <v/>
      </c>
      <c r="BG255" s="487" t="str">
        <f t="shared" si="55"/>
        <v/>
      </c>
      <c r="BH255" s="487" t="str">
        <f t="shared" si="55"/>
        <v/>
      </c>
      <c r="BI255" s="487" t="str">
        <f t="shared" si="55"/>
        <v/>
      </c>
      <c r="BJ255" s="487" t="str">
        <f t="shared" si="55"/>
        <v/>
      </c>
      <c r="BK255" s="489" t="str">
        <f t="shared" si="55"/>
        <v/>
      </c>
      <c r="BL255" s="495" t="str">
        <f t="shared" si="64"/>
        <v/>
      </c>
      <c r="BM255" s="487">
        <f t="shared" si="64"/>
        <v>0</v>
      </c>
      <c r="BN255" s="487" t="str">
        <f t="shared" si="62"/>
        <v/>
      </c>
      <c r="BO255" s="487" t="str">
        <f t="shared" si="62"/>
        <v/>
      </c>
      <c r="BP255" s="487" t="str">
        <f t="shared" si="62"/>
        <v/>
      </c>
      <c r="BQ255" s="487" t="str">
        <f t="shared" si="62"/>
        <v/>
      </c>
      <c r="BR255" s="487">
        <f t="shared" si="62"/>
        <v>0</v>
      </c>
      <c r="BS255" s="487" t="str">
        <f t="shared" si="62"/>
        <v/>
      </c>
      <c r="BT255" s="487">
        <f t="shared" si="62"/>
        <v>0</v>
      </c>
      <c r="BU255" s="487">
        <f t="shared" si="62"/>
        <v>0</v>
      </c>
      <c r="BV255" s="487" t="str">
        <f t="shared" si="62"/>
        <v/>
      </c>
      <c r="BW255" s="487" t="str">
        <f t="shared" si="56"/>
        <v/>
      </c>
      <c r="BX255" s="487" t="str">
        <f t="shared" si="56"/>
        <v/>
      </c>
      <c r="BY255" s="487" t="str">
        <f t="shared" si="56"/>
        <v/>
      </c>
      <c r="BZ255" s="487" t="str">
        <f t="shared" si="56"/>
        <v/>
      </c>
      <c r="CA255" s="489" t="str">
        <f t="shared" si="56"/>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6"/>
        <v>0</v>
      </c>
      <c r="AG256" s="487">
        <f t="shared" si="66"/>
        <v>-1</v>
      </c>
      <c r="AH256" s="487">
        <f t="shared" si="66"/>
        <v>0</v>
      </c>
      <c r="AI256" s="487">
        <f t="shared" si="66"/>
        <v>0</v>
      </c>
      <c r="AJ256" s="487">
        <f t="shared" si="66"/>
        <v>0</v>
      </c>
      <c r="AK256" s="487">
        <f t="shared" si="66"/>
        <v>0</v>
      </c>
      <c r="AL256" s="487">
        <f t="shared" si="66"/>
        <v>-1</v>
      </c>
      <c r="AM256" s="487">
        <f t="shared" si="66"/>
        <v>0</v>
      </c>
      <c r="AN256" s="487">
        <f t="shared" si="66"/>
        <v>-1</v>
      </c>
      <c r="AO256" s="487">
        <f t="shared" si="66"/>
        <v>-1</v>
      </c>
      <c r="AP256" s="487">
        <f t="shared" si="66"/>
        <v>0</v>
      </c>
      <c r="AQ256" s="487">
        <f t="shared" si="66"/>
        <v>0</v>
      </c>
      <c r="AR256" s="487">
        <f t="shared" si="66"/>
        <v>0</v>
      </c>
      <c r="AS256" s="487">
        <f t="shared" si="66"/>
        <v>0</v>
      </c>
      <c r="AT256" s="487">
        <f t="shared" si="66"/>
        <v>0</v>
      </c>
      <c r="AU256" s="493">
        <f t="shared" si="66"/>
        <v>0</v>
      </c>
      <c r="AV256" s="488" t="str">
        <f t="shared" si="63"/>
        <v/>
      </c>
      <c r="AW256" s="487">
        <f t="shared" si="63"/>
        <v>0</v>
      </c>
      <c r="AX256" s="487" t="str">
        <f t="shared" si="61"/>
        <v/>
      </c>
      <c r="AY256" s="487" t="str">
        <f t="shared" si="61"/>
        <v/>
      </c>
      <c r="AZ256" s="487" t="str">
        <f t="shared" si="61"/>
        <v/>
      </c>
      <c r="BA256" s="487" t="str">
        <f t="shared" si="61"/>
        <v/>
      </c>
      <c r="BB256" s="487">
        <f t="shared" si="61"/>
        <v>0</v>
      </c>
      <c r="BC256" s="487" t="str">
        <f t="shared" si="61"/>
        <v/>
      </c>
      <c r="BD256" s="487">
        <f t="shared" si="61"/>
        <v>0</v>
      </c>
      <c r="BE256" s="487">
        <f t="shared" si="61"/>
        <v>0</v>
      </c>
      <c r="BF256" s="487" t="str">
        <f t="shared" si="61"/>
        <v/>
      </c>
      <c r="BG256" s="487" t="str">
        <f t="shared" si="55"/>
        <v/>
      </c>
      <c r="BH256" s="487" t="str">
        <f t="shared" si="55"/>
        <v/>
      </c>
      <c r="BI256" s="487" t="str">
        <f t="shared" si="55"/>
        <v/>
      </c>
      <c r="BJ256" s="487" t="str">
        <f t="shared" si="55"/>
        <v/>
      </c>
      <c r="BK256" s="489" t="str">
        <f t="shared" si="55"/>
        <v/>
      </c>
      <c r="BL256" s="495" t="str">
        <f t="shared" si="64"/>
        <v/>
      </c>
      <c r="BM256" s="487">
        <f t="shared" si="64"/>
        <v>0</v>
      </c>
      <c r="BN256" s="487" t="str">
        <f t="shared" si="62"/>
        <v/>
      </c>
      <c r="BO256" s="487" t="str">
        <f t="shared" si="62"/>
        <v/>
      </c>
      <c r="BP256" s="487" t="str">
        <f t="shared" si="62"/>
        <v/>
      </c>
      <c r="BQ256" s="487" t="str">
        <f t="shared" si="62"/>
        <v/>
      </c>
      <c r="BR256" s="487">
        <f t="shared" si="62"/>
        <v>0</v>
      </c>
      <c r="BS256" s="487" t="str">
        <f t="shared" si="62"/>
        <v/>
      </c>
      <c r="BT256" s="487">
        <f t="shared" si="62"/>
        <v>0</v>
      </c>
      <c r="BU256" s="487">
        <f t="shared" si="62"/>
        <v>0</v>
      </c>
      <c r="BV256" s="487" t="str">
        <f t="shared" si="62"/>
        <v/>
      </c>
      <c r="BW256" s="487" t="str">
        <f t="shared" si="56"/>
        <v/>
      </c>
      <c r="BX256" s="487" t="str">
        <f t="shared" si="56"/>
        <v/>
      </c>
      <c r="BY256" s="487" t="str">
        <f t="shared" si="56"/>
        <v/>
      </c>
      <c r="BZ256" s="487" t="str">
        <f t="shared" si="56"/>
        <v/>
      </c>
      <c r="CA256" s="489" t="str">
        <f t="shared" si="56"/>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6"/>
        <v>0</v>
      </c>
      <c r="AG257" s="487">
        <f t="shared" si="66"/>
        <v>-1</v>
      </c>
      <c r="AH257" s="487">
        <f t="shared" si="66"/>
        <v>0</v>
      </c>
      <c r="AI257" s="487">
        <f t="shared" si="66"/>
        <v>0</v>
      </c>
      <c r="AJ257" s="487">
        <f t="shared" si="66"/>
        <v>0</v>
      </c>
      <c r="AK257" s="487">
        <f t="shared" si="66"/>
        <v>0</v>
      </c>
      <c r="AL257" s="487">
        <f t="shared" si="66"/>
        <v>-1</v>
      </c>
      <c r="AM257" s="487">
        <f t="shared" si="66"/>
        <v>0</v>
      </c>
      <c r="AN257" s="487">
        <f t="shared" si="66"/>
        <v>-1</v>
      </c>
      <c r="AO257" s="487">
        <f t="shared" si="66"/>
        <v>-1</v>
      </c>
      <c r="AP257" s="487">
        <f t="shared" si="66"/>
        <v>0</v>
      </c>
      <c r="AQ257" s="487">
        <f t="shared" si="66"/>
        <v>0</v>
      </c>
      <c r="AR257" s="487">
        <f t="shared" si="66"/>
        <v>0</v>
      </c>
      <c r="AS257" s="487">
        <f t="shared" si="66"/>
        <v>0</v>
      </c>
      <c r="AT257" s="487">
        <f t="shared" si="66"/>
        <v>0</v>
      </c>
      <c r="AU257" s="493">
        <f t="shared" si="66"/>
        <v>0</v>
      </c>
      <c r="AV257" s="488" t="str">
        <f t="shared" si="63"/>
        <v/>
      </c>
      <c r="AW257" s="487">
        <f t="shared" si="63"/>
        <v>0</v>
      </c>
      <c r="AX257" s="487" t="str">
        <f t="shared" si="61"/>
        <v/>
      </c>
      <c r="AY257" s="487" t="str">
        <f t="shared" si="61"/>
        <v/>
      </c>
      <c r="AZ257" s="487" t="str">
        <f t="shared" si="61"/>
        <v/>
      </c>
      <c r="BA257" s="487" t="str">
        <f t="shared" si="61"/>
        <v/>
      </c>
      <c r="BB257" s="487">
        <f t="shared" si="61"/>
        <v>0</v>
      </c>
      <c r="BC257" s="487" t="str">
        <f t="shared" si="61"/>
        <v/>
      </c>
      <c r="BD257" s="487">
        <f t="shared" si="61"/>
        <v>0</v>
      </c>
      <c r="BE257" s="487">
        <f t="shared" si="61"/>
        <v>0</v>
      </c>
      <c r="BF257" s="487" t="str">
        <f t="shared" si="61"/>
        <v/>
      </c>
      <c r="BG257" s="487" t="str">
        <f t="shared" si="55"/>
        <v/>
      </c>
      <c r="BH257" s="487" t="str">
        <f t="shared" si="55"/>
        <v/>
      </c>
      <c r="BI257" s="487" t="str">
        <f t="shared" si="55"/>
        <v/>
      </c>
      <c r="BJ257" s="487" t="str">
        <f t="shared" si="55"/>
        <v/>
      </c>
      <c r="BK257" s="489" t="str">
        <f t="shared" si="55"/>
        <v/>
      </c>
      <c r="BL257" s="495" t="str">
        <f t="shared" si="64"/>
        <v/>
      </c>
      <c r="BM257" s="487">
        <f t="shared" si="64"/>
        <v>0</v>
      </c>
      <c r="BN257" s="487" t="str">
        <f t="shared" si="62"/>
        <v/>
      </c>
      <c r="BO257" s="487" t="str">
        <f t="shared" si="62"/>
        <v/>
      </c>
      <c r="BP257" s="487" t="str">
        <f t="shared" si="62"/>
        <v/>
      </c>
      <c r="BQ257" s="487" t="str">
        <f t="shared" si="62"/>
        <v/>
      </c>
      <c r="BR257" s="487">
        <f t="shared" si="62"/>
        <v>0</v>
      </c>
      <c r="BS257" s="487" t="str">
        <f t="shared" si="62"/>
        <v/>
      </c>
      <c r="BT257" s="487">
        <f t="shared" si="62"/>
        <v>0</v>
      </c>
      <c r="BU257" s="487">
        <f t="shared" si="62"/>
        <v>0</v>
      </c>
      <c r="BV257" s="487" t="str">
        <f t="shared" si="62"/>
        <v/>
      </c>
      <c r="BW257" s="487" t="str">
        <f t="shared" si="56"/>
        <v/>
      </c>
      <c r="BX257" s="487" t="str">
        <f t="shared" si="56"/>
        <v/>
      </c>
      <c r="BY257" s="487" t="str">
        <f t="shared" si="56"/>
        <v/>
      </c>
      <c r="BZ257" s="487" t="str">
        <f t="shared" si="56"/>
        <v/>
      </c>
      <c r="CA257" s="489" t="str">
        <f t="shared" si="56"/>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6"/>
        <v>0</v>
      </c>
      <c r="AG258" s="487">
        <f t="shared" si="66"/>
        <v>-1</v>
      </c>
      <c r="AH258" s="487">
        <f t="shared" si="66"/>
        <v>0</v>
      </c>
      <c r="AI258" s="487">
        <f t="shared" si="66"/>
        <v>0</v>
      </c>
      <c r="AJ258" s="487">
        <f t="shared" si="66"/>
        <v>0</v>
      </c>
      <c r="AK258" s="487">
        <f t="shared" si="66"/>
        <v>0</v>
      </c>
      <c r="AL258" s="487">
        <f t="shared" si="66"/>
        <v>-1</v>
      </c>
      <c r="AM258" s="487">
        <f t="shared" si="66"/>
        <v>0</v>
      </c>
      <c r="AN258" s="487">
        <f t="shared" si="66"/>
        <v>-1</v>
      </c>
      <c r="AO258" s="487">
        <f t="shared" si="66"/>
        <v>-1</v>
      </c>
      <c r="AP258" s="487">
        <f t="shared" si="66"/>
        <v>0</v>
      </c>
      <c r="AQ258" s="487">
        <f t="shared" si="66"/>
        <v>0</v>
      </c>
      <c r="AR258" s="487">
        <f t="shared" si="66"/>
        <v>0</v>
      </c>
      <c r="AS258" s="487">
        <f t="shared" si="66"/>
        <v>0</v>
      </c>
      <c r="AT258" s="487">
        <f t="shared" si="66"/>
        <v>0</v>
      </c>
      <c r="AU258" s="493">
        <f t="shared" si="66"/>
        <v>0</v>
      </c>
      <c r="AV258" s="488" t="str">
        <f t="shared" si="63"/>
        <v/>
      </c>
      <c r="AW258" s="487">
        <f t="shared" si="63"/>
        <v>0</v>
      </c>
      <c r="AX258" s="487" t="str">
        <f t="shared" si="61"/>
        <v/>
      </c>
      <c r="AY258" s="487" t="str">
        <f t="shared" si="61"/>
        <v/>
      </c>
      <c r="AZ258" s="487" t="str">
        <f t="shared" si="61"/>
        <v/>
      </c>
      <c r="BA258" s="487" t="str">
        <f t="shared" si="61"/>
        <v/>
      </c>
      <c r="BB258" s="487">
        <f t="shared" si="61"/>
        <v>0</v>
      </c>
      <c r="BC258" s="487" t="str">
        <f t="shared" si="61"/>
        <v/>
      </c>
      <c r="BD258" s="487">
        <f t="shared" si="61"/>
        <v>0</v>
      </c>
      <c r="BE258" s="487">
        <f t="shared" si="61"/>
        <v>0</v>
      </c>
      <c r="BF258" s="487" t="str">
        <f t="shared" si="61"/>
        <v/>
      </c>
      <c r="BG258" s="487" t="str">
        <f t="shared" si="55"/>
        <v/>
      </c>
      <c r="BH258" s="487" t="str">
        <f t="shared" si="55"/>
        <v/>
      </c>
      <c r="BI258" s="487" t="str">
        <f t="shared" si="55"/>
        <v/>
      </c>
      <c r="BJ258" s="487" t="str">
        <f t="shared" si="55"/>
        <v/>
      </c>
      <c r="BK258" s="489" t="str">
        <f t="shared" si="55"/>
        <v/>
      </c>
      <c r="BL258" s="495" t="str">
        <f t="shared" si="64"/>
        <v/>
      </c>
      <c r="BM258" s="487">
        <f t="shared" si="64"/>
        <v>0</v>
      </c>
      <c r="BN258" s="487" t="str">
        <f t="shared" si="62"/>
        <v/>
      </c>
      <c r="BO258" s="487" t="str">
        <f t="shared" si="62"/>
        <v/>
      </c>
      <c r="BP258" s="487" t="str">
        <f t="shared" si="62"/>
        <v/>
      </c>
      <c r="BQ258" s="487" t="str">
        <f t="shared" si="62"/>
        <v/>
      </c>
      <c r="BR258" s="487">
        <f t="shared" si="62"/>
        <v>0</v>
      </c>
      <c r="BS258" s="487" t="str">
        <f t="shared" si="62"/>
        <v/>
      </c>
      <c r="BT258" s="487">
        <f t="shared" si="62"/>
        <v>0</v>
      </c>
      <c r="BU258" s="487">
        <f t="shared" si="62"/>
        <v>0</v>
      </c>
      <c r="BV258" s="487" t="str">
        <f t="shared" si="62"/>
        <v/>
      </c>
      <c r="BW258" s="487" t="str">
        <f t="shared" si="56"/>
        <v/>
      </c>
      <c r="BX258" s="487" t="str">
        <f t="shared" si="56"/>
        <v/>
      </c>
      <c r="BY258" s="487" t="str">
        <f t="shared" si="56"/>
        <v/>
      </c>
      <c r="BZ258" s="487" t="str">
        <f t="shared" si="56"/>
        <v/>
      </c>
      <c r="CA258" s="489" t="str">
        <f t="shared" si="56"/>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6"/>
        <v>0</v>
      </c>
      <c r="AG259" s="487">
        <f t="shared" si="66"/>
        <v>-1</v>
      </c>
      <c r="AH259" s="487">
        <f t="shared" si="66"/>
        <v>0</v>
      </c>
      <c r="AI259" s="487">
        <f t="shared" si="66"/>
        <v>0</v>
      </c>
      <c r="AJ259" s="487">
        <f t="shared" si="66"/>
        <v>0</v>
      </c>
      <c r="AK259" s="487">
        <f t="shared" si="66"/>
        <v>0</v>
      </c>
      <c r="AL259" s="487">
        <f t="shared" si="66"/>
        <v>-1</v>
      </c>
      <c r="AM259" s="487">
        <f t="shared" si="66"/>
        <v>0</v>
      </c>
      <c r="AN259" s="487">
        <f t="shared" si="66"/>
        <v>-1</v>
      </c>
      <c r="AO259" s="487">
        <f t="shared" si="66"/>
        <v>-1</v>
      </c>
      <c r="AP259" s="487">
        <f t="shared" si="66"/>
        <v>0</v>
      </c>
      <c r="AQ259" s="487">
        <f t="shared" si="66"/>
        <v>0</v>
      </c>
      <c r="AR259" s="487">
        <f t="shared" si="66"/>
        <v>0</v>
      </c>
      <c r="AS259" s="487">
        <f t="shared" si="66"/>
        <v>0</v>
      </c>
      <c r="AT259" s="487">
        <f t="shared" si="66"/>
        <v>0</v>
      </c>
      <c r="AU259" s="493">
        <f t="shared" si="66"/>
        <v>0</v>
      </c>
      <c r="AV259" s="488" t="str">
        <f t="shared" si="63"/>
        <v/>
      </c>
      <c r="AW259" s="487">
        <f t="shared" si="63"/>
        <v>0</v>
      </c>
      <c r="AX259" s="487" t="str">
        <f t="shared" si="61"/>
        <v/>
      </c>
      <c r="AY259" s="487" t="str">
        <f t="shared" si="61"/>
        <v/>
      </c>
      <c r="AZ259" s="487" t="str">
        <f t="shared" si="61"/>
        <v/>
      </c>
      <c r="BA259" s="487" t="str">
        <f t="shared" si="61"/>
        <v/>
      </c>
      <c r="BB259" s="487">
        <f t="shared" si="61"/>
        <v>0</v>
      </c>
      <c r="BC259" s="487" t="str">
        <f t="shared" si="61"/>
        <v/>
      </c>
      <c r="BD259" s="487">
        <f t="shared" si="61"/>
        <v>0</v>
      </c>
      <c r="BE259" s="487">
        <f t="shared" si="61"/>
        <v>0</v>
      </c>
      <c r="BF259" s="487" t="str">
        <f t="shared" si="61"/>
        <v/>
      </c>
      <c r="BG259" s="487" t="str">
        <f t="shared" si="55"/>
        <v/>
      </c>
      <c r="BH259" s="487" t="str">
        <f t="shared" si="55"/>
        <v/>
      </c>
      <c r="BI259" s="487" t="str">
        <f t="shared" si="55"/>
        <v/>
      </c>
      <c r="BJ259" s="487" t="str">
        <f t="shared" si="55"/>
        <v/>
      </c>
      <c r="BK259" s="489" t="str">
        <f t="shared" si="55"/>
        <v/>
      </c>
      <c r="BL259" s="495" t="str">
        <f t="shared" si="64"/>
        <v/>
      </c>
      <c r="BM259" s="487">
        <f t="shared" si="64"/>
        <v>0</v>
      </c>
      <c r="BN259" s="487" t="str">
        <f t="shared" si="62"/>
        <v/>
      </c>
      <c r="BO259" s="487" t="str">
        <f t="shared" si="62"/>
        <v/>
      </c>
      <c r="BP259" s="487" t="str">
        <f t="shared" si="62"/>
        <v/>
      </c>
      <c r="BQ259" s="487" t="str">
        <f t="shared" si="62"/>
        <v/>
      </c>
      <c r="BR259" s="487">
        <f t="shared" si="62"/>
        <v>0</v>
      </c>
      <c r="BS259" s="487" t="str">
        <f t="shared" si="62"/>
        <v/>
      </c>
      <c r="BT259" s="487">
        <f t="shared" si="62"/>
        <v>0</v>
      </c>
      <c r="BU259" s="487">
        <f t="shared" si="62"/>
        <v>0</v>
      </c>
      <c r="BV259" s="487" t="str">
        <f t="shared" si="62"/>
        <v/>
      </c>
      <c r="BW259" s="487" t="str">
        <f t="shared" si="56"/>
        <v/>
      </c>
      <c r="BX259" s="487" t="str">
        <f t="shared" si="56"/>
        <v/>
      </c>
      <c r="BY259" s="487" t="str">
        <f t="shared" si="56"/>
        <v/>
      </c>
      <c r="BZ259" s="487" t="str">
        <f t="shared" si="56"/>
        <v/>
      </c>
      <c r="CA259" s="489" t="str">
        <f t="shared" si="56"/>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6"/>
        <v>0</v>
      </c>
      <c r="AG260" s="487">
        <f t="shared" si="66"/>
        <v>-1</v>
      </c>
      <c r="AH260" s="487">
        <f t="shared" si="66"/>
        <v>0</v>
      </c>
      <c r="AI260" s="487">
        <f t="shared" si="66"/>
        <v>0</v>
      </c>
      <c r="AJ260" s="487">
        <f t="shared" si="66"/>
        <v>0</v>
      </c>
      <c r="AK260" s="487">
        <f t="shared" si="66"/>
        <v>0</v>
      </c>
      <c r="AL260" s="487">
        <f t="shared" si="66"/>
        <v>-1</v>
      </c>
      <c r="AM260" s="487">
        <f t="shared" si="66"/>
        <v>0</v>
      </c>
      <c r="AN260" s="487">
        <f t="shared" si="66"/>
        <v>-1</v>
      </c>
      <c r="AO260" s="487">
        <f t="shared" si="66"/>
        <v>-1</v>
      </c>
      <c r="AP260" s="487">
        <f t="shared" si="66"/>
        <v>0</v>
      </c>
      <c r="AQ260" s="487">
        <f t="shared" si="66"/>
        <v>0</v>
      </c>
      <c r="AR260" s="487">
        <f t="shared" si="66"/>
        <v>0</v>
      </c>
      <c r="AS260" s="487">
        <f t="shared" si="66"/>
        <v>0</v>
      </c>
      <c r="AT260" s="487">
        <f t="shared" si="66"/>
        <v>0</v>
      </c>
      <c r="AU260" s="493">
        <f t="shared" si="66"/>
        <v>0</v>
      </c>
      <c r="AV260" s="488" t="str">
        <f t="shared" si="63"/>
        <v/>
      </c>
      <c r="AW260" s="487">
        <f t="shared" si="63"/>
        <v>0</v>
      </c>
      <c r="AX260" s="487" t="str">
        <f t="shared" si="61"/>
        <v/>
      </c>
      <c r="AY260" s="487" t="str">
        <f t="shared" si="61"/>
        <v/>
      </c>
      <c r="AZ260" s="487" t="str">
        <f t="shared" si="61"/>
        <v/>
      </c>
      <c r="BA260" s="487" t="str">
        <f t="shared" si="61"/>
        <v/>
      </c>
      <c r="BB260" s="487">
        <f t="shared" si="61"/>
        <v>0</v>
      </c>
      <c r="BC260" s="487" t="str">
        <f t="shared" si="61"/>
        <v/>
      </c>
      <c r="BD260" s="487">
        <f t="shared" si="61"/>
        <v>0</v>
      </c>
      <c r="BE260" s="487">
        <f t="shared" si="61"/>
        <v>0</v>
      </c>
      <c r="BF260" s="487" t="str">
        <f t="shared" si="61"/>
        <v/>
      </c>
      <c r="BG260" s="487" t="str">
        <f t="shared" si="55"/>
        <v/>
      </c>
      <c r="BH260" s="487" t="str">
        <f t="shared" si="55"/>
        <v/>
      </c>
      <c r="BI260" s="487" t="str">
        <f t="shared" si="55"/>
        <v/>
      </c>
      <c r="BJ260" s="487" t="str">
        <f t="shared" si="55"/>
        <v/>
      </c>
      <c r="BK260" s="489" t="str">
        <f t="shared" si="55"/>
        <v/>
      </c>
      <c r="BL260" s="495" t="str">
        <f t="shared" si="64"/>
        <v/>
      </c>
      <c r="BM260" s="487">
        <f t="shared" si="64"/>
        <v>0</v>
      </c>
      <c r="BN260" s="487" t="str">
        <f t="shared" si="62"/>
        <v/>
      </c>
      <c r="BO260" s="487" t="str">
        <f t="shared" si="62"/>
        <v/>
      </c>
      <c r="BP260" s="487" t="str">
        <f t="shared" si="62"/>
        <v/>
      </c>
      <c r="BQ260" s="487" t="str">
        <f t="shared" si="62"/>
        <v/>
      </c>
      <c r="BR260" s="487">
        <f t="shared" si="62"/>
        <v>0</v>
      </c>
      <c r="BS260" s="487" t="str">
        <f t="shared" si="62"/>
        <v/>
      </c>
      <c r="BT260" s="487">
        <f t="shared" si="62"/>
        <v>0</v>
      </c>
      <c r="BU260" s="487">
        <f t="shared" si="62"/>
        <v>0</v>
      </c>
      <c r="BV260" s="487" t="str">
        <f t="shared" si="62"/>
        <v/>
      </c>
      <c r="BW260" s="487" t="str">
        <f t="shared" si="56"/>
        <v/>
      </c>
      <c r="BX260" s="487" t="str">
        <f t="shared" si="56"/>
        <v/>
      </c>
      <c r="BY260" s="487" t="str">
        <f t="shared" si="56"/>
        <v/>
      </c>
      <c r="BZ260" s="487" t="str">
        <f t="shared" si="56"/>
        <v/>
      </c>
      <c r="CA260" s="489" t="str">
        <f t="shared" si="56"/>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6"/>
        <v>0</v>
      </c>
      <c r="AG261" s="487">
        <f t="shared" si="66"/>
        <v>-1</v>
      </c>
      <c r="AH261" s="487">
        <f t="shared" si="66"/>
        <v>0</v>
      </c>
      <c r="AI261" s="487">
        <f t="shared" si="66"/>
        <v>0</v>
      </c>
      <c r="AJ261" s="487">
        <f t="shared" si="66"/>
        <v>0</v>
      </c>
      <c r="AK261" s="487">
        <f t="shared" si="66"/>
        <v>0</v>
      </c>
      <c r="AL261" s="487">
        <f t="shared" si="66"/>
        <v>-1</v>
      </c>
      <c r="AM261" s="487">
        <f t="shared" si="66"/>
        <v>0</v>
      </c>
      <c r="AN261" s="487">
        <f t="shared" si="66"/>
        <v>-1</v>
      </c>
      <c r="AO261" s="487">
        <f t="shared" si="66"/>
        <v>-1</v>
      </c>
      <c r="AP261" s="487">
        <f t="shared" si="66"/>
        <v>0</v>
      </c>
      <c r="AQ261" s="487">
        <f t="shared" si="66"/>
        <v>0</v>
      </c>
      <c r="AR261" s="487">
        <f t="shared" si="66"/>
        <v>0</v>
      </c>
      <c r="AS261" s="487">
        <f t="shared" si="66"/>
        <v>0</v>
      </c>
      <c r="AT261" s="487">
        <f t="shared" si="66"/>
        <v>0</v>
      </c>
      <c r="AU261" s="493">
        <f t="shared" si="66"/>
        <v>0</v>
      </c>
      <c r="AV261" s="488" t="str">
        <f t="shared" si="63"/>
        <v/>
      </c>
      <c r="AW261" s="487">
        <f t="shared" si="63"/>
        <v>0</v>
      </c>
      <c r="AX261" s="487" t="str">
        <f t="shared" si="61"/>
        <v/>
      </c>
      <c r="AY261" s="487" t="str">
        <f t="shared" si="61"/>
        <v/>
      </c>
      <c r="AZ261" s="487" t="str">
        <f t="shared" si="61"/>
        <v/>
      </c>
      <c r="BA261" s="487" t="str">
        <f t="shared" si="61"/>
        <v/>
      </c>
      <c r="BB261" s="487">
        <f t="shared" si="61"/>
        <v>0</v>
      </c>
      <c r="BC261" s="487" t="str">
        <f t="shared" si="61"/>
        <v/>
      </c>
      <c r="BD261" s="487">
        <f t="shared" si="61"/>
        <v>0</v>
      </c>
      <c r="BE261" s="487">
        <f t="shared" si="61"/>
        <v>0</v>
      </c>
      <c r="BF261" s="487" t="str">
        <f t="shared" si="61"/>
        <v/>
      </c>
      <c r="BG261" s="487" t="str">
        <f t="shared" si="55"/>
        <v/>
      </c>
      <c r="BH261" s="487" t="str">
        <f t="shared" si="55"/>
        <v/>
      </c>
      <c r="BI261" s="487" t="str">
        <f t="shared" si="55"/>
        <v/>
      </c>
      <c r="BJ261" s="487" t="str">
        <f t="shared" si="55"/>
        <v/>
      </c>
      <c r="BK261" s="489" t="str">
        <f t="shared" si="55"/>
        <v/>
      </c>
      <c r="BL261" s="495" t="str">
        <f t="shared" si="64"/>
        <v/>
      </c>
      <c r="BM261" s="487">
        <f t="shared" si="64"/>
        <v>0</v>
      </c>
      <c r="BN261" s="487" t="str">
        <f t="shared" si="62"/>
        <v/>
      </c>
      <c r="BO261" s="487" t="str">
        <f t="shared" si="62"/>
        <v/>
      </c>
      <c r="BP261" s="487" t="str">
        <f t="shared" si="62"/>
        <v/>
      </c>
      <c r="BQ261" s="487" t="str">
        <f t="shared" si="62"/>
        <v/>
      </c>
      <c r="BR261" s="487">
        <f t="shared" si="62"/>
        <v>0</v>
      </c>
      <c r="BS261" s="487" t="str">
        <f t="shared" si="62"/>
        <v/>
      </c>
      <c r="BT261" s="487">
        <f t="shared" si="62"/>
        <v>0</v>
      </c>
      <c r="BU261" s="487">
        <f t="shared" si="62"/>
        <v>0</v>
      </c>
      <c r="BV261" s="487" t="str">
        <f t="shared" si="62"/>
        <v/>
      </c>
      <c r="BW261" s="487" t="str">
        <f t="shared" si="56"/>
        <v/>
      </c>
      <c r="BX261" s="487" t="str">
        <f t="shared" si="56"/>
        <v/>
      </c>
      <c r="BY261" s="487" t="str">
        <f t="shared" si="56"/>
        <v/>
      </c>
      <c r="BZ261" s="487" t="str">
        <f t="shared" si="56"/>
        <v/>
      </c>
      <c r="CA261" s="489" t="str">
        <f t="shared" si="56"/>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6"/>
        <v>0</v>
      </c>
      <c r="AG262" s="487">
        <f t="shared" si="66"/>
        <v>-1</v>
      </c>
      <c r="AH262" s="487">
        <f t="shared" si="66"/>
        <v>0</v>
      </c>
      <c r="AI262" s="487">
        <f t="shared" si="66"/>
        <v>0</v>
      </c>
      <c r="AJ262" s="487">
        <f t="shared" si="66"/>
        <v>0</v>
      </c>
      <c r="AK262" s="487">
        <f t="shared" si="66"/>
        <v>0</v>
      </c>
      <c r="AL262" s="487">
        <f t="shared" si="66"/>
        <v>-1</v>
      </c>
      <c r="AM262" s="487">
        <f t="shared" si="66"/>
        <v>0</v>
      </c>
      <c r="AN262" s="487">
        <f t="shared" si="66"/>
        <v>-1</v>
      </c>
      <c r="AO262" s="487">
        <f t="shared" si="66"/>
        <v>-1</v>
      </c>
      <c r="AP262" s="487">
        <f t="shared" si="66"/>
        <v>0</v>
      </c>
      <c r="AQ262" s="487">
        <f t="shared" si="66"/>
        <v>0</v>
      </c>
      <c r="AR262" s="487">
        <f t="shared" si="66"/>
        <v>0</v>
      </c>
      <c r="AS262" s="487">
        <f t="shared" si="66"/>
        <v>0</v>
      </c>
      <c r="AT262" s="487">
        <f t="shared" si="66"/>
        <v>0</v>
      </c>
      <c r="AU262" s="493">
        <f t="shared" si="66"/>
        <v>0</v>
      </c>
      <c r="AV262" s="488" t="str">
        <f t="shared" si="63"/>
        <v/>
      </c>
      <c r="AW262" s="487">
        <f t="shared" si="63"/>
        <v>0</v>
      </c>
      <c r="AX262" s="487" t="str">
        <f t="shared" si="61"/>
        <v/>
      </c>
      <c r="AY262" s="487" t="str">
        <f t="shared" si="61"/>
        <v/>
      </c>
      <c r="AZ262" s="487" t="str">
        <f t="shared" si="61"/>
        <v/>
      </c>
      <c r="BA262" s="487" t="str">
        <f t="shared" si="61"/>
        <v/>
      </c>
      <c r="BB262" s="487">
        <f t="shared" si="61"/>
        <v>0</v>
      </c>
      <c r="BC262" s="487" t="str">
        <f t="shared" si="61"/>
        <v/>
      </c>
      <c r="BD262" s="487">
        <f t="shared" si="61"/>
        <v>0</v>
      </c>
      <c r="BE262" s="487">
        <f t="shared" si="61"/>
        <v>0</v>
      </c>
      <c r="BF262" s="487" t="str">
        <f t="shared" si="61"/>
        <v/>
      </c>
      <c r="BG262" s="487" t="str">
        <f t="shared" si="55"/>
        <v/>
      </c>
      <c r="BH262" s="487" t="str">
        <f t="shared" si="55"/>
        <v/>
      </c>
      <c r="BI262" s="487" t="str">
        <f t="shared" si="55"/>
        <v/>
      </c>
      <c r="BJ262" s="487" t="str">
        <f t="shared" si="55"/>
        <v/>
      </c>
      <c r="BK262" s="489" t="str">
        <f t="shared" si="55"/>
        <v/>
      </c>
      <c r="BL262" s="495" t="str">
        <f t="shared" si="64"/>
        <v/>
      </c>
      <c r="BM262" s="487">
        <f t="shared" si="64"/>
        <v>0</v>
      </c>
      <c r="BN262" s="487" t="str">
        <f t="shared" si="62"/>
        <v/>
      </c>
      <c r="BO262" s="487" t="str">
        <f t="shared" si="62"/>
        <v/>
      </c>
      <c r="BP262" s="487" t="str">
        <f t="shared" si="62"/>
        <v/>
      </c>
      <c r="BQ262" s="487" t="str">
        <f t="shared" si="62"/>
        <v/>
      </c>
      <c r="BR262" s="487">
        <f t="shared" si="62"/>
        <v>0</v>
      </c>
      <c r="BS262" s="487" t="str">
        <f t="shared" si="62"/>
        <v/>
      </c>
      <c r="BT262" s="487">
        <f t="shared" si="62"/>
        <v>0</v>
      </c>
      <c r="BU262" s="487">
        <f t="shared" si="62"/>
        <v>0</v>
      </c>
      <c r="BV262" s="487" t="str">
        <f t="shared" si="62"/>
        <v/>
      </c>
      <c r="BW262" s="487" t="str">
        <f t="shared" si="56"/>
        <v/>
      </c>
      <c r="BX262" s="487" t="str">
        <f t="shared" si="56"/>
        <v/>
      </c>
      <c r="BY262" s="487" t="str">
        <f t="shared" si="56"/>
        <v/>
      </c>
      <c r="BZ262" s="487" t="str">
        <f t="shared" si="56"/>
        <v/>
      </c>
      <c r="CA262" s="489" t="str">
        <f t="shared" si="56"/>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6"/>
        <v>0</v>
      </c>
      <c r="AG263" s="487">
        <f t="shared" si="66"/>
        <v>-1</v>
      </c>
      <c r="AH263" s="487">
        <f t="shared" si="66"/>
        <v>0</v>
      </c>
      <c r="AI263" s="487">
        <f t="shared" si="66"/>
        <v>0</v>
      </c>
      <c r="AJ263" s="487">
        <f t="shared" si="66"/>
        <v>0</v>
      </c>
      <c r="AK263" s="487">
        <f t="shared" si="66"/>
        <v>0</v>
      </c>
      <c r="AL263" s="487">
        <f t="shared" si="66"/>
        <v>-1</v>
      </c>
      <c r="AM263" s="487">
        <f t="shared" si="66"/>
        <v>0</v>
      </c>
      <c r="AN263" s="487">
        <f t="shared" si="66"/>
        <v>-1</v>
      </c>
      <c r="AO263" s="487">
        <f t="shared" si="66"/>
        <v>-1</v>
      </c>
      <c r="AP263" s="487">
        <f t="shared" si="66"/>
        <v>0</v>
      </c>
      <c r="AQ263" s="487">
        <f t="shared" si="66"/>
        <v>0</v>
      </c>
      <c r="AR263" s="487">
        <f t="shared" si="66"/>
        <v>0</v>
      </c>
      <c r="AS263" s="487">
        <f t="shared" si="66"/>
        <v>0</v>
      </c>
      <c r="AT263" s="487">
        <f t="shared" si="66"/>
        <v>0</v>
      </c>
      <c r="AU263" s="493">
        <f t="shared" si="66"/>
        <v>0</v>
      </c>
      <c r="AV263" s="488" t="str">
        <f t="shared" si="63"/>
        <v/>
      </c>
      <c r="AW263" s="487">
        <f t="shared" si="63"/>
        <v>0</v>
      </c>
      <c r="AX263" s="487" t="str">
        <f t="shared" si="61"/>
        <v/>
      </c>
      <c r="AY263" s="487" t="str">
        <f t="shared" si="61"/>
        <v/>
      </c>
      <c r="AZ263" s="487" t="str">
        <f t="shared" si="61"/>
        <v/>
      </c>
      <c r="BA263" s="487" t="str">
        <f t="shared" si="61"/>
        <v/>
      </c>
      <c r="BB263" s="487">
        <f t="shared" si="61"/>
        <v>0</v>
      </c>
      <c r="BC263" s="487" t="str">
        <f t="shared" si="61"/>
        <v/>
      </c>
      <c r="BD263" s="487">
        <f t="shared" si="61"/>
        <v>0</v>
      </c>
      <c r="BE263" s="487">
        <f t="shared" si="61"/>
        <v>0</v>
      </c>
      <c r="BF263" s="487" t="str">
        <f t="shared" si="61"/>
        <v/>
      </c>
      <c r="BG263" s="487" t="str">
        <f t="shared" si="55"/>
        <v/>
      </c>
      <c r="BH263" s="487" t="str">
        <f t="shared" si="55"/>
        <v/>
      </c>
      <c r="BI263" s="487" t="str">
        <f t="shared" si="55"/>
        <v/>
      </c>
      <c r="BJ263" s="487" t="str">
        <f t="shared" si="55"/>
        <v/>
      </c>
      <c r="BK263" s="489" t="str">
        <f t="shared" si="55"/>
        <v/>
      </c>
      <c r="BL263" s="495" t="str">
        <f t="shared" si="64"/>
        <v/>
      </c>
      <c r="BM263" s="487">
        <f t="shared" si="64"/>
        <v>0</v>
      </c>
      <c r="BN263" s="487" t="str">
        <f t="shared" si="62"/>
        <v/>
      </c>
      <c r="BO263" s="487" t="str">
        <f t="shared" si="62"/>
        <v/>
      </c>
      <c r="BP263" s="487" t="str">
        <f t="shared" si="62"/>
        <v/>
      </c>
      <c r="BQ263" s="487" t="str">
        <f t="shared" si="62"/>
        <v/>
      </c>
      <c r="BR263" s="487">
        <f t="shared" si="62"/>
        <v>0</v>
      </c>
      <c r="BS263" s="487" t="str">
        <f t="shared" si="62"/>
        <v/>
      </c>
      <c r="BT263" s="487">
        <f t="shared" si="62"/>
        <v>0</v>
      </c>
      <c r="BU263" s="487">
        <f t="shared" si="62"/>
        <v>0</v>
      </c>
      <c r="BV263" s="487" t="str">
        <f t="shared" si="62"/>
        <v/>
      </c>
      <c r="BW263" s="487" t="str">
        <f t="shared" si="56"/>
        <v/>
      </c>
      <c r="BX263" s="487" t="str">
        <f t="shared" si="56"/>
        <v/>
      </c>
      <c r="BY263" s="487" t="str">
        <f t="shared" si="56"/>
        <v/>
      </c>
      <c r="BZ263" s="487" t="str">
        <f t="shared" si="56"/>
        <v/>
      </c>
      <c r="CA263" s="489" t="str">
        <f t="shared" si="56"/>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6"/>
        <v>0</v>
      </c>
      <c r="AG264" s="487">
        <f t="shared" si="66"/>
        <v>-1</v>
      </c>
      <c r="AH264" s="487">
        <f t="shared" si="66"/>
        <v>0</v>
      </c>
      <c r="AI264" s="487">
        <f t="shared" si="66"/>
        <v>0</v>
      </c>
      <c r="AJ264" s="487">
        <f t="shared" si="66"/>
        <v>0</v>
      </c>
      <c r="AK264" s="487">
        <f t="shared" si="66"/>
        <v>0</v>
      </c>
      <c r="AL264" s="487">
        <f t="shared" si="66"/>
        <v>-1</v>
      </c>
      <c r="AM264" s="487">
        <f t="shared" si="66"/>
        <v>0</v>
      </c>
      <c r="AN264" s="487">
        <f t="shared" si="66"/>
        <v>-1</v>
      </c>
      <c r="AO264" s="487">
        <f t="shared" si="66"/>
        <v>-1</v>
      </c>
      <c r="AP264" s="487">
        <f t="shared" si="66"/>
        <v>0</v>
      </c>
      <c r="AQ264" s="487">
        <f t="shared" si="66"/>
        <v>0</v>
      </c>
      <c r="AR264" s="487">
        <f t="shared" si="66"/>
        <v>0</v>
      </c>
      <c r="AS264" s="487">
        <f t="shared" si="66"/>
        <v>0</v>
      </c>
      <c r="AT264" s="487">
        <f t="shared" si="66"/>
        <v>0</v>
      </c>
      <c r="AU264" s="493">
        <f t="shared" si="66"/>
        <v>0</v>
      </c>
      <c r="AV264" s="488" t="str">
        <f t="shared" si="63"/>
        <v/>
      </c>
      <c r="AW264" s="487">
        <f t="shared" si="63"/>
        <v>0</v>
      </c>
      <c r="AX264" s="487" t="str">
        <f t="shared" si="61"/>
        <v/>
      </c>
      <c r="AY264" s="487" t="str">
        <f t="shared" si="61"/>
        <v/>
      </c>
      <c r="AZ264" s="487" t="str">
        <f t="shared" si="61"/>
        <v/>
      </c>
      <c r="BA264" s="487" t="str">
        <f t="shared" si="61"/>
        <v/>
      </c>
      <c r="BB264" s="487">
        <f t="shared" si="61"/>
        <v>0</v>
      </c>
      <c r="BC264" s="487" t="str">
        <f t="shared" si="61"/>
        <v/>
      </c>
      <c r="BD264" s="487">
        <f t="shared" si="61"/>
        <v>0</v>
      </c>
      <c r="BE264" s="487">
        <f t="shared" si="61"/>
        <v>0</v>
      </c>
      <c r="BF264" s="487" t="str">
        <f t="shared" si="61"/>
        <v/>
      </c>
      <c r="BG264" s="487" t="str">
        <f t="shared" si="55"/>
        <v/>
      </c>
      <c r="BH264" s="487" t="str">
        <f t="shared" si="55"/>
        <v/>
      </c>
      <c r="BI264" s="487" t="str">
        <f t="shared" si="55"/>
        <v/>
      </c>
      <c r="BJ264" s="487" t="str">
        <f t="shared" si="55"/>
        <v/>
      </c>
      <c r="BK264" s="489" t="str">
        <f t="shared" si="55"/>
        <v/>
      </c>
      <c r="BL264" s="495" t="str">
        <f t="shared" si="64"/>
        <v/>
      </c>
      <c r="BM264" s="487">
        <f t="shared" si="64"/>
        <v>0</v>
      </c>
      <c r="BN264" s="487" t="str">
        <f t="shared" si="62"/>
        <v/>
      </c>
      <c r="BO264" s="487" t="str">
        <f t="shared" si="62"/>
        <v/>
      </c>
      <c r="BP264" s="487" t="str">
        <f t="shared" si="62"/>
        <v/>
      </c>
      <c r="BQ264" s="487" t="str">
        <f t="shared" si="62"/>
        <v/>
      </c>
      <c r="BR264" s="487">
        <f t="shared" si="62"/>
        <v>0</v>
      </c>
      <c r="BS264" s="487" t="str">
        <f t="shared" si="62"/>
        <v/>
      </c>
      <c r="BT264" s="487">
        <f t="shared" si="62"/>
        <v>0</v>
      </c>
      <c r="BU264" s="487">
        <f t="shared" si="62"/>
        <v>0</v>
      </c>
      <c r="BV264" s="487" t="str">
        <f t="shared" si="62"/>
        <v/>
      </c>
      <c r="BW264" s="487" t="str">
        <f t="shared" si="56"/>
        <v/>
      </c>
      <c r="BX264" s="487" t="str">
        <f t="shared" si="56"/>
        <v/>
      </c>
      <c r="BY264" s="487" t="str">
        <f t="shared" si="56"/>
        <v/>
      </c>
      <c r="BZ264" s="487" t="str">
        <f t="shared" si="56"/>
        <v/>
      </c>
      <c r="CA264" s="489" t="str">
        <f t="shared" si="56"/>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6"/>
        <v>0</v>
      </c>
      <c r="AG265" s="487">
        <f t="shared" si="66"/>
        <v>-1</v>
      </c>
      <c r="AH265" s="487">
        <f t="shared" si="66"/>
        <v>0</v>
      </c>
      <c r="AI265" s="487">
        <f t="shared" si="66"/>
        <v>0</v>
      </c>
      <c r="AJ265" s="487">
        <f t="shared" si="66"/>
        <v>0</v>
      </c>
      <c r="AK265" s="487">
        <f t="shared" si="66"/>
        <v>0</v>
      </c>
      <c r="AL265" s="487">
        <f t="shared" si="66"/>
        <v>-1</v>
      </c>
      <c r="AM265" s="487">
        <f t="shared" si="66"/>
        <v>0</v>
      </c>
      <c r="AN265" s="487">
        <f t="shared" si="66"/>
        <v>-1</v>
      </c>
      <c r="AO265" s="487">
        <f t="shared" si="66"/>
        <v>-1</v>
      </c>
      <c r="AP265" s="487">
        <f t="shared" si="66"/>
        <v>0</v>
      </c>
      <c r="AQ265" s="487">
        <f t="shared" si="66"/>
        <v>0</v>
      </c>
      <c r="AR265" s="487">
        <f t="shared" si="66"/>
        <v>0</v>
      </c>
      <c r="AS265" s="487">
        <f t="shared" si="66"/>
        <v>0</v>
      </c>
      <c r="AT265" s="487">
        <f t="shared" si="66"/>
        <v>0</v>
      </c>
      <c r="AU265" s="493">
        <f t="shared" si="66"/>
        <v>0</v>
      </c>
      <c r="AV265" s="488" t="str">
        <f t="shared" si="63"/>
        <v/>
      </c>
      <c r="AW265" s="487">
        <f t="shared" si="63"/>
        <v>0</v>
      </c>
      <c r="AX265" s="487" t="str">
        <f t="shared" si="61"/>
        <v/>
      </c>
      <c r="AY265" s="487" t="str">
        <f t="shared" si="61"/>
        <v/>
      </c>
      <c r="AZ265" s="487" t="str">
        <f t="shared" si="61"/>
        <v/>
      </c>
      <c r="BA265" s="487" t="str">
        <f t="shared" si="61"/>
        <v/>
      </c>
      <c r="BB265" s="487">
        <f t="shared" si="61"/>
        <v>0</v>
      </c>
      <c r="BC265" s="487" t="str">
        <f t="shared" si="61"/>
        <v/>
      </c>
      <c r="BD265" s="487">
        <f t="shared" si="61"/>
        <v>0</v>
      </c>
      <c r="BE265" s="487">
        <f t="shared" si="61"/>
        <v>0</v>
      </c>
      <c r="BF265" s="487" t="str">
        <f t="shared" si="61"/>
        <v/>
      </c>
      <c r="BG265" s="487" t="str">
        <f t="shared" si="55"/>
        <v/>
      </c>
      <c r="BH265" s="487" t="str">
        <f t="shared" si="55"/>
        <v/>
      </c>
      <c r="BI265" s="487" t="str">
        <f t="shared" si="55"/>
        <v/>
      </c>
      <c r="BJ265" s="487" t="str">
        <f t="shared" si="55"/>
        <v/>
      </c>
      <c r="BK265" s="489" t="str">
        <f t="shared" si="55"/>
        <v/>
      </c>
      <c r="BL265" s="495" t="str">
        <f t="shared" si="64"/>
        <v/>
      </c>
      <c r="BM265" s="487">
        <f t="shared" si="64"/>
        <v>0</v>
      </c>
      <c r="BN265" s="487" t="str">
        <f t="shared" si="62"/>
        <v/>
      </c>
      <c r="BO265" s="487" t="str">
        <f t="shared" si="62"/>
        <v/>
      </c>
      <c r="BP265" s="487" t="str">
        <f t="shared" si="62"/>
        <v/>
      </c>
      <c r="BQ265" s="487" t="str">
        <f t="shared" si="62"/>
        <v/>
      </c>
      <c r="BR265" s="487">
        <f t="shared" si="62"/>
        <v>0</v>
      </c>
      <c r="BS265" s="487" t="str">
        <f t="shared" si="62"/>
        <v/>
      </c>
      <c r="BT265" s="487">
        <f t="shared" si="62"/>
        <v>0</v>
      </c>
      <c r="BU265" s="487">
        <f t="shared" si="62"/>
        <v>0</v>
      </c>
      <c r="BV265" s="487" t="str">
        <f t="shared" si="62"/>
        <v/>
      </c>
      <c r="BW265" s="487" t="str">
        <f t="shared" si="56"/>
        <v/>
      </c>
      <c r="BX265" s="487" t="str">
        <f t="shared" si="56"/>
        <v/>
      </c>
      <c r="BY265" s="487" t="str">
        <f t="shared" si="56"/>
        <v/>
      </c>
      <c r="BZ265" s="487" t="str">
        <f t="shared" si="56"/>
        <v/>
      </c>
      <c r="CA265" s="489" t="str">
        <f t="shared" si="56"/>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6"/>
        <v>0</v>
      </c>
      <c r="AG266" s="487">
        <f t="shared" si="66"/>
        <v>-1</v>
      </c>
      <c r="AH266" s="487">
        <f t="shared" si="66"/>
        <v>0</v>
      </c>
      <c r="AI266" s="487">
        <f t="shared" si="66"/>
        <v>0</v>
      </c>
      <c r="AJ266" s="487">
        <f t="shared" si="66"/>
        <v>0</v>
      </c>
      <c r="AK266" s="487">
        <f t="shared" si="66"/>
        <v>0</v>
      </c>
      <c r="AL266" s="487">
        <f t="shared" si="66"/>
        <v>-1</v>
      </c>
      <c r="AM266" s="487">
        <f t="shared" si="66"/>
        <v>0</v>
      </c>
      <c r="AN266" s="487">
        <f t="shared" si="66"/>
        <v>-1</v>
      </c>
      <c r="AO266" s="487">
        <f t="shared" si="66"/>
        <v>-1</v>
      </c>
      <c r="AP266" s="487">
        <f t="shared" si="66"/>
        <v>0</v>
      </c>
      <c r="AQ266" s="487">
        <f t="shared" si="66"/>
        <v>0</v>
      </c>
      <c r="AR266" s="487">
        <f t="shared" si="66"/>
        <v>0</v>
      </c>
      <c r="AS266" s="487">
        <f t="shared" si="66"/>
        <v>0</v>
      </c>
      <c r="AT266" s="487">
        <f t="shared" si="66"/>
        <v>0</v>
      </c>
      <c r="AU266" s="493">
        <f t="shared" si="66"/>
        <v>0</v>
      </c>
      <c r="AV266" s="488" t="str">
        <f t="shared" si="63"/>
        <v/>
      </c>
      <c r="AW266" s="487">
        <f t="shared" si="63"/>
        <v>0</v>
      </c>
      <c r="AX266" s="487" t="str">
        <f t="shared" si="61"/>
        <v/>
      </c>
      <c r="AY266" s="487" t="str">
        <f t="shared" si="61"/>
        <v/>
      </c>
      <c r="AZ266" s="487" t="str">
        <f t="shared" si="61"/>
        <v/>
      </c>
      <c r="BA266" s="487" t="str">
        <f t="shared" si="61"/>
        <v/>
      </c>
      <c r="BB266" s="487">
        <f t="shared" si="61"/>
        <v>0</v>
      </c>
      <c r="BC266" s="487" t="str">
        <f t="shared" si="61"/>
        <v/>
      </c>
      <c r="BD266" s="487">
        <f t="shared" si="61"/>
        <v>0</v>
      </c>
      <c r="BE266" s="487">
        <f t="shared" si="61"/>
        <v>0</v>
      </c>
      <c r="BF266" s="487" t="str">
        <f t="shared" si="61"/>
        <v/>
      </c>
      <c r="BG266" s="487" t="str">
        <f t="shared" si="55"/>
        <v/>
      </c>
      <c r="BH266" s="487" t="str">
        <f t="shared" si="55"/>
        <v/>
      </c>
      <c r="BI266" s="487" t="str">
        <f t="shared" si="55"/>
        <v/>
      </c>
      <c r="BJ266" s="487" t="str">
        <f t="shared" si="55"/>
        <v/>
      </c>
      <c r="BK266" s="489" t="str">
        <f t="shared" si="55"/>
        <v/>
      </c>
      <c r="BL266" s="495" t="str">
        <f t="shared" si="64"/>
        <v/>
      </c>
      <c r="BM266" s="487">
        <f t="shared" si="64"/>
        <v>0</v>
      </c>
      <c r="BN266" s="487" t="str">
        <f t="shared" si="62"/>
        <v/>
      </c>
      <c r="BO266" s="487" t="str">
        <f t="shared" si="62"/>
        <v/>
      </c>
      <c r="BP266" s="487" t="str">
        <f t="shared" si="62"/>
        <v/>
      </c>
      <c r="BQ266" s="487" t="str">
        <f t="shared" si="62"/>
        <v/>
      </c>
      <c r="BR266" s="487">
        <f t="shared" si="62"/>
        <v>0</v>
      </c>
      <c r="BS266" s="487" t="str">
        <f t="shared" si="62"/>
        <v/>
      </c>
      <c r="BT266" s="487">
        <f t="shared" si="62"/>
        <v>0</v>
      </c>
      <c r="BU266" s="487">
        <f t="shared" si="62"/>
        <v>0</v>
      </c>
      <c r="BV266" s="487" t="str">
        <f t="shared" si="62"/>
        <v/>
      </c>
      <c r="BW266" s="487" t="str">
        <f t="shared" si="56"/>
        <v/>
      </c>
      <c r="BX266" s="487" t="str">
        <f t="shared" si="56"/>
        <v/>
      </c>
      <c r="BY266" s="487" t="str">
        <f t="shared" si="56"/>
        <v/>
      </c>
      <c r="BZ266" s="487" t="str">
        <f t="shared" si="56"/>
        <v/>
      </c>
      <c r="CA266" s="489" t="str">
        <f t="shared" si="56"/>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6"/>
        <v>0</v>
      </c>
      <c r="AG267" s="487">
        <f t="shared" si="66"/>
        <v>-1</v>
      </c>
      <c r="AH267" s="487">
        <f t="shared" si="66"/>
        <v>0</v>
      </c>
      <c r="AI267" s="487">
        <f t="shared" si="66"/>
        <v>0</v>
      </c>
      <c r="AJ267" s="487">
        <f t="shared" si="66"/>
        <v>0</v>
      </c>
      <c r="AK267" s="487">
        <f t="shared" si="66"/>
        <v>0</v>
      </c>
      <c r="AL267" s="487">
        <f t="shared" si="66"/>
        <v>-1</v>
      </c>
      <c r="AM267" s="487">
        <f t="shared" si="66"/>
        <v>0</v>
      </c>
      <c r="AN267" s="487">
        <f t="shared" si="66"/>
        <v>-1</v>
      </c>
      <c r="AO267" s="487">
        <f t="shared" si="66"/>
        <v>-1</v>
      </c>
      <c r="AP267" s="487">
        <f t="shared" si="66"/>
        <v>0</v>
      </c>
      <c r="AQ267" s="487">
        <f t="shared" si="66"/>
        <v>0</v>
      </c>
      <c r="AR267" s="487">
        <f t="shared" si="66"/>
        <v>0</v>
      </c>
      <c r="AS267" s="487">
        <f t="shared" si="66"/>
        <v>0</v>
      </c>
      <c r="AT267" s="487">
        <f t="shared" si="66"/>
        <v>0</v>
      </c>
      <c r="AU267" s="493">
        <f t="shared" si="66"/>
        <v>0</v>
      </c>
      <c r="AV267" s="488" t="str">
        <f t="shared" si="63"/>
        <v/>
      </c>
      <c r="AW267" s="487">
        <f t="shared" si="63"/>
        <v>0</v>
      </c>
      <c r="AX267" s="487" t="str">
        <f t="shared" si="61"/>
        <v/>
      </c>
      <c r="AY267" s="487" t="str">
        <f t="shared" si="61"/>
        <v/>
      </c>
      <c r="AZ267" s="487" t="str">
        <f t="shared" si="61"/>
        <v/>
      </c>
      <c r="BA267" s="487" t="str">
        <f t="shared" si="61"/>
        <v/>
      </c>
      <c r="BB267" s="487">
        <f t="shared" si="61"/>
        <v>0</v>
      </c>
      <c r="BC267" s="487" t="str">
        <f t="shared" si="61"/>
        <v/>
      </c>
      <c r="BD267" s="487">
        <f t="shared" si="61"/>
        <v>0</v>
      </c>
      <c r="BE267" s="487">
        <f t="shared" si="61"/>
        <v>0</v>
      </c>
      <c r="BF267" s="487" t="str">
        <f t="shared" si="61"/>
        <v/>
      </c>
      <c r="BG267" s="487" t="str">
        <f t="shared" si="55"/>
        <v/>
      </c>
      <c r="BH267" s="487" t="str">
        <f t="shared" si="55"/>
        <v/>
      </c>
      <c r="BI267" s="487" t="str">
        <f t="shared" si="55"/>
        <v/>
      </c>
      <c r="BJ267" s="487" t="str">
        <f t="shared" si="55"/>
        <v/>
      </c>
      <c r="BK267" s="489" t="str">
        <f t="shared" si="55"/>
        <v/>
      </c>
      <c r="BL267" s="495" t="str">
        <f t="shared" si="64"/>
        <v/>
      </c>
      <c r="BM267" s="487">
        <f t="shared" si="64"/>
        <v>0</v>
      </c>
      <c r="BN267" s="487" t="str">
        <f t="shared" si="62"/>
        <v/>
      </c>
      <c r="BO267" s="487" t="str">
        <f t="shared" si="62"/>
        <v/>
      </c>
      <c r="BP267" s="487" t="str">
        <f t="shared" si="62"/>
        <v/>
      </c>
      <c r="BQ267" s="487" t="str">
        <f t="shared" si="62"/>
        <v/>
      </c>
      <c r="BR267" s="487">
        <f t="shared" si="62"/>
        <v>0</v>
      </c>
      <c r="BS267" s="487" t="str">
        <f t="shared" si="62"/>
        <v/>
      </c>
      <c r="BT267" s="487">
        <f t="shared" si="62"/>
        <v>0</v>
      </c>
      <c r="BU267" s="487">
        <f t="shared" si="62"/>
        <v>0</v>
      </c>
      <c r="BV267" s="487" t="str">
        <f t="shared" si="62"/>
        <v/>
      </c>
      <c r="BW267" s="487" t="str">
        <f t="shared" si="56"/>
        <v/>
      </c>
      <c r="BX267" s="487" t="str">
        <f t="shared" si="56"/>
        <v/>
      </c>
      <c r="BY267" s="487" t="str">
        <f t="shared" si="56"/>
        <v/>
      </c>
      <c r="BZ267" s="487" t="str">
        <f t="shared" si="56"/>
        <v/>
      </c>
      <c r="CA267" s="489" t="str">
        <f t="shared" si="56"/>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6"/>
        <v>0</v>
      </c>
      <c r="AG268" s="487">
        <f t="shared" si="66"/>
        <v>-1</v>
      </c>
      <c r="AH268" s="487">
        <f t="shared" si="66"/>
        <v>0</v>
      </c>
      <c r="AI268" s="487">
        <f t="shared" si="66"/>
        <v>0</v>
      </c>
      <c r="AJ268" s="487">
        <f t="shared" si="66"/>
        <v>0</v>
      </c>
      <c r="AK268" s="487">
        <f t="shared" si="66"/>
        <v>0</v>
      </c>
      <c r="AL268" s="487">
        <f t="shared" si="66"/>
        <v>-1</v>
      </c>
      <c r="AM268" s="487">
        <f t="shared" si="66"/>
        <v>0</v>
      </c>
      <c r="AN268" s="487">
        <f t="shared" si="66"/>
        <v>-1</v>
      </c>
      <c r="AO268" s="487">
        <f t="shared" si="66"/>
        <v>-1</v>
      </c>
      <c r="AP268" s="487">
        <f t="shared" si="66"/>
        <v>0</v>
      </c>
      <c r="AQ268" s="487">
        <f t="shared" si="66"/>
        <v>0</v>
      </c>
      <c r="AR268" s="487">
        <f t="shared" si="66"/>
        <v>0</v>
      </c>
      <c r="AS268" s="487">
        <f t="shared" si="66"/>
        <v>0</v>
      </c>
      <c r="AT268" s="487">
        <f t="shared" si="66"/>
        <v>0</v>
      </c>
      <c r="AU268" s="493">
        <f t="shared" si="66"/>
        <v>0</v>
      </c>
      <c r="AV268" s="488" t="str">
        <f t="shared" si="63"/>
        <v/>
      </c>
      <c r="AW268" s="487">
        <f t="shared" si="63"/>
        <v>0</v>
      </c>
      <c r="AX268" s="487" t="str">
        <f t="shared" si="61"/>
        <v/>
      </c>
      <c r="AY268" s="487" t="str">
        <f t="shared" si="61"/>
        <v/>
      </c>
      <c r="AZ268" s="487" t="str">
        <f t="shared" si="61"/>
        <v/>
      </c>
      <c r="BA268" s="487" t="str">
        <f t="shared" si="61"/>
        <v/>
      </c>
      <c r="BB268" s="487">
        <f t="shared" si="61"/>
        <v>0</v>
      </c>
      <c r="BC268" s="487" t="str">
        <f t="shared" si="61"/>
        <v/>
      </c>
      <c r="BD268" s="487">
        <f t="shared" si="61"/>
        <v>0</v>
      </c>
      <c r="BE268" s="487">
        <f t="shared" si="61"/>
        <v>0</v>
      </c>
      <c r="BF268" s="487" t="str">
        <f t="shared" si="61"/>
        <v/>
      </c>
      <c r="BG268" s="487" t="str">
        <f t="shared" si="55"/>
        <v/>
      </c>
      <c r="BH268" s="487" t="str">
        <f t="shared" si="55"/>
        <v/>
      </c>
      <c r="BI268" s="487" t="str">
        <f t="shared" si="55"/>
        <v/>
      </c>
      <c r="BJ268" s="487" t="str">
        <f t="shared" si="55"/>
        <v/>
      </c>
      <c r="BK268" s="489" t="str">
        <f t="shared" si="55"/>
        <v/>
      </c>
      <c r="BL268" s="495" t="str">
        <f t="shared" si="64"/>
        <v/>
      </c>
      <c r="BM268" s="487">
        <f t="shared" si="64"/>
        <v>0</v>
      </c>
      <c r="BN268" s="487" t="str">
        <f t="shared" si="62"/>
        <v/>
      </c>
      <c r="BO268" s="487" t="str">
        <f t="shared" si="62"/>
        <v/>
      </c>
      <c r="BP268" s="487" t="str">
        <f t="shared" si="62"/>
        <v/>
      </c>
      <c r="BQ268" s="487" t="str">
        <f t="shared" si="62"/>
        <v/>
      </c>
      <c r="BR268" s="487">
        <f t="shared" si="62"/>
        <v>0</v>
      </c>
      <c r="BS268" s="487" t="str">
        <f t="shared" si="62"/>
        <v/>
      </c>
      <c r="BT268" s="487">
        <f t="shared" si="62"/>
        <v>0</v>
      </c>
      <c r="BU268" s="487">
        <f t="shared" si="62"/>
        <v>0</v>
      </c>
      <c r="BV268" s="487" t="str">
        <f t="shared" si="62"/>
        <v/>
      </c>
      <c r="BW268" s="487" t="str">
        <f t="shared" si="56"/>
        <v/>
      </c>
      <c r="BX268" s="487" t="str">
        <f t="shared" si="56"/>
        <v/>
      </c>
      <c r="BY268" s="487" t="str">
        <f t="shared" si="56"/>
        <v/>
      </c>
      <c r="BZ268" s="487" t="str">
        <f t="shared" si="56"/>
        <v/>
      </c>
      <c r="CA268" s="489" t="str">
        <f t="shared" si="56"/>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6"/>
        <v>0</v>
      </c>
      <c r="AG269" s="487">
        <f t="shared" si="66"/>
        <v>-1</v>
      </c>
      <c r="AH269" s="487">
        <f t="shared" si="66"/>
        <v>0</v>
      </c>
      <c r="AI269" s="487">
        <f t="shared" si="66"/>
        <v>0</v>
      </c>
      <c r="AJ269" s="487">
        <f t="shared" si="66"/>
        <v>0</v>
      </c>
      <c r="AK269" s="487">
        <f t="shared" si="66"/>
        <v>0</v>
      </c>
      <c r="AL269" s="487">
        <f t="shared" si="66"/>
        <v>-1</v>
      </c>
      <c r="AM269" s="487">
        <f t="shared" si="66"/>
        <v>0</v>
      </c>
      <c r="AN269" s="487">
        <f t="shared" si="66"/>
        <v>-1</v>
      </c>
      <c r="AO269" s="487">
        <f t="shared" si="66"/>
        <v>-1</v>
      </c>
      <c r="AP269" s="487">
        <f t="shared" si="66"/>
        <v>0</v>
      </c>
      <c r="AQ269" s="487">
        <f t="shared" si="66"/>
        <v>0</v>
      </c>
      <c r="AR269" s="487">
        <f t="shared" si="66"/>
        <v>0</v>
      </c>
      <c r="AS269" s="487">
        <f t="shared" si="66"/>
        <v>0</v>
      </c>
      <c r="AT269" s="487">
        <f t="shared" si="66"/>
        <v>0</v>
      </c>
      <c r="AU269" s="493">
        <f t="shared" si="66"/>
        <v>0</v>
      </c>
      <c r="AV269" s="488" t="str">
        <f t="shared" si="63"/>
        <v/>
      </c>
      <c r="AW269" s="487">
        <f t="shared" si="63"/>
        <v>0</v>
      </c>
      <c r="AX269" s="487" t="str">
        <f t="shared" si="61"/>
        <v/>
      </c>
      <c r="AY269" s="487" t="str">
        <f t="shared" si="61"/>
        <v/>
      </c>
      <c r="AZ269" s="487" t="str">
        <f t="shared" si="61"/>
        <v/>
      </c>
      <c r="BA269" s="487" t="str">
        <f t="shared" si="61"/>
        <v/>
      </c>
      <c r="BB269" s="487">
        <f t="shared" si="61"/>
        <v>0</v>
      </c>
      <c r="BC269" s="487" t="str">
        <f t="shared" si="61"/>
        <v/>
      </c>
      <c r="BD269" s="487">
        <f t="shared" si="61"/>
        <v>0</v>
      </c>
      <c r="BE269" s="487">
        <f t="shared" si="61"/>
        <v>0</v>
      </c>
      <c r="BF269" s="487" t="str">
        <f t="shared" si="61"/>
        <v/>
      </c>
      <c r="BG269" s="487" t="str">
        <f t="shared" si="55"/>
        <v/>
      </c>
      <c r="BH269" s="487" t="str">
        <f t="shared" si="55"/>
        <v/>
      </c>
      <c r="BI269" s="487" t="str">
        <f t="shared" si="55"/>
        <v/>
      </c>
      <c r="BJ269" s="487" t="str">
        <f t="shared" si="55"/>
        <v/>
      </c>
      <c r="BK269" s="489" t="str">
        <f t="shared" si="55"/>
        <v/>
      </c>
      <c r="BL269" s="495" t="str">
        <f t="shared" si="64"/>
        <v/>
      </c>
      <c r="BM269" s="487">
        <f t="shared" si="64"/>
        <v>0</v>
      </c>
      <c r="BN269" s="487" t="str">
        <f t="shared" si="62"/>
        <v/>
      </c>
      <c r="BO269" s="487" t="str">
        <f t="shared" si="62"/>
        <v/>
      </c>
      <c r="BP269" s="487" t="str">
        <f t="shared" si="62"/>
        <v/>
      </c>
      <c r="BQ269" s="487" t="str">
        <f t="shared" si="62"/>
        <v/>
      </c>
      <c r="BR269" s="487">
        <f t="shared" si="62"/>
        <v>0</v>
      </c>
      <c r="BS269" s="487" t="str">
        <f t="shared" si="62"/>
        <v/>
      </c>
      <c r="BT269" s="487">
        <f t="shared" si="62"/>
        <v>0</v>
      </c>
      <c r="BU269" s="487">
        <f t="shared" si="62"/>
        <v>0</v>
      </c>
      <c r="BV269" s="487" t="str">
        <f t="shared" si="62"/>
        <v/>
      </c>
      <c r="BW269" s="487" t="str">
        <f t="shared" si="56"/>
        <v/>
      </c>
      <c r="BX269" s="487" t="str">
        <f t="shared" si="56"/>
        <v/>
      </c>
      <c r="BY269" s="487" t="str">
        <f t="shared" si="56"/>
        <v/>
      </c>
      <c r="BZ269" s="487" t="str">
        <f t="shared" si="56"/>
        <v/>
      </c>
      <c r="CA269" s="489" t="str">
        <f t="shared" si="56"/>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6"/>
        <v>0</v>
      </c>
      <c r="AG270" s="487">
        <f t="shared" si="66"/>
        <v>-1</v>
      </c>
      <c r="AH270" s="487">
        <f t="shared" si="66"/>
        <v>0</v>
      </c>
      <c r="AI270" s="487">
        <f t="shared" si="66"/>
        <v>0</v>
      </c>
      <c r="AJ270" s="487">
        <f t="shared" si="66"/>
        <v>0</v>
      </c>
      <c r="AK270" s="487">
        <f t="shared" si="66"/>
        <v>0</v>
      </c>
      <c r="AL270" s="487">
        <f t="shared" si="66"/>
        <v>-1</v>
      </c>
      <c r="AM270" s="487">
        <f t="shared" si="66"/>
        <v>0</v>
      </c>
      <c r="AN270" s="487">
        <f t="shared" si="66"/>
        <v>-1</v>
      </c>
      <c r="AO270" s="487">
        <f t="shared" si="66"/>
        <v>-1</v>
      </c>
      <c r="AP270" s="487">
        <f t="shared" si="66"/>
        <v>0</v>
      </c>
      <c r="AQ270" s="487">
        <f t="shared" si="66"/>
        <v>0</v>
      </c>
      <c r="AR270" s="487">
        <f t="shared" si="66"/>
        <v>0</v>
      </c>
      <c r="AS270" s="487">
        <f t="shared" si="66"/>
        <v>0</v>
      </c>
      <c r="AT270" s="487">
        <f t="shared" si="66"/>
        <v>0</v>
      </c>
      <c r="AU270" s="493">
        <f t="shared" ref="AU270" si="67">AU269</f>
        <v>0</v>
      </c>
      <c r="AV270" s="488" t="str">
        <f t="shared" si="63"/>
        <v/>
      </c>
      <c r="AW270" s="487">
        <f t="shared" si="63"/>
        <v>0</v>
      </c>
      <c r="AX270" s="487" t="str">
        <f t="shared" si="61"/>
        <v/>
      </c>
      <c r="AY270" s="487" t="str">
        <f t="shared" si="61"/>
        <v/>
      </c>
      <c r="AZ270" s="487" t="str">
        <f t="shared" si="61"/>
        <v/>
      </c>
      <c r="BA270" s="487" t="str">
        <f t="shared" si="61"/>
        <v/>
      </c>
      <c r="BB270" s="487">
        <f t="shared" si="61"/>
        <v>0</v>
      </c>
      <c r="BC270" s="487" t="str">
        <f t="shared" si="61"/>
        <v/>
      </c>
      <c r="BD270" s="487">
        <f t="shared" si="61"/>
        <v>0</v>
      </c>
      <c r="BE270" s="487">
        <f t="shared" si="61"/>
        <v>0</v>
      </c>
      <c r="BF270" s="487" t="str">
        <f t="shared" si="61"/>
        <v/>
      </c>
      <c r="BG270" s="487" t="str">
        <f t="shared" si="55"/>
        <v/>
      </c>
      <c r="BH270" s="487" t="str">
        <f t="shared" si="55"/>
        <v/>
      </c>
      <c r="BI270" s="487" t="str">
        <f t="shared" si="55"/>
        <v/>
      </c>
      <c r="BJ270" s="487" t="str">
        <f t="shared" si="55"/>
        <v/>
      </c>
      <c r="BK270" s="489" t="str">
        <f t="shared" si="55"/>
        <v/>
      </c>
      <c r="BL270" s="495" t="str">
        <f t="shared" si="64"/>
        <v/>
      </c>
      <c r="BM270" s="487">
        <f t="shared" si="64"/>
        <v>0</v>
      </c>
      <c r="BN270" s="487" t="str">
        <f t="shared" si="62"/>
        <v/>
      </c>
      <c r="BO270" s="487" t="str">
        <f t="shared" si="62"/>
        <v/>
      </c>
      <c r="BP270" s="487" t="str">
        <f t="shared" si="62"/>
        <v/>
      </c>
      <c r="BQ270" s="487" t="str">
        <f t="shared" si="62"/>
        <v/>
      </c>
      <c r="BR270" s="487">
        <f t="shared" si="62"/>
        <v>0</v>
      </c>
      <c r="BS270" s="487" t="str">
        <f t="shared" si="62"/>
        <v/>
      </c>
      <c r="BT270" s="487">
        <f t="shared" si="62"/>
        <v>0</v>
      </c>
      <c r="BU270" s="487">
        <f t="shared" si="62"/>
        <v>0</v>
      </c>
      <c r="BV270" s="487" t="str">
        <f t="shared" si="62"/>
        <v/>
      </c>
      <c r="BW270" s="487" t="str">
        <f t="shared" si="56"/>
        <v/>
      </c>
      <c r="BX270" s="487" t="str">
        <f t="shared" si="56"/>
        <v/>
      </c>
      <c r="BY270" s="487" t="str">
        <f t="shared" si="56"/>
        <v/>
      </c>
      <c r="BZ270" s="487" t="str">
        <f t="shared" si="56"/>
        <v/>
      </c>
      <c r="CA270" s="489" t="str">
        <f t="shared" si="56"/>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68">AF270</f>
        <v>0</v>
      </c>
      <c r="AG271" s="487">
        <f t="shared" si="68"/>
        <v>-1</v>
      </c>
      <c r="AH271" s="487">
        <f t="shared" si="68"/>
        <v>0</v>
      </c>
      <c r="AI271" s="487">
        <f t="shared" si="68"/>
        <v>0</v>
      </c>
      <c r="AJ271" s="487">
        <f t="shared" si="68"/>
        <v>0</v>
      </c>
      <c r="AK271" s="487">
        <f t="shared" si="68"/>
        <v>0</v>
      </c>
      <c r="AL271" s="487">
        <f t="shared" si="68"/>
        <v>-1</v>
      </c>
      <c r="AM271" s="487">
        <f t="shared" si="68"/>
        <v>0</v>
      </c>
      <c r="AN271" s="487">
        <f t="shared" si="68"/>
        <v>-1</v>
      </c>
      <c r="AO271" s="487">
        <f t="shared" si="68"/>
        <v>-1</v>
      </c>
      <c r="AP271" s="487">
        <f t="shared" si="68"/>
        <v>0</v>
      </c>
      <c r="AQ271" s="487">
        <f t="shared" si="68"/>
        <v>0</v>
      </c>
      <c r="AR271" s="487">
        <f t="shared" si="68"/>
        <v>0</v>
      </c>
      <c r="AS271" s="487">
        <f t="shared" si="68"/>
        <v>0</v>
      </c>
      <c r="AT271" s="487">
        <f t="shared" si="68"/>
        <v>0</v>
      </c>
      <c r="AU271" s="493">
        <f t="shared" si="68"/>
        <v>0</v>
      </c>
      <c r="AV271" s="488" t="str">
        <f t="shared" si="63"/>
        <v/>
      </c>
      <c r="AW271" s="487">
        <f t="shared" si="63"/>
        <v>0</v>
      </c>
      <c r="AX271" s="487" t="str">
        <f t="shared" si="61"/>
        <v/>
      </c>
      <c r="AY271" s="487" t="str">
        <f t="shared" si="61"/>
        <v/>
      </c>
      <c r="AZ271" s="487" t="str">
        <f t="shared" si="61"/>
        <v/>
      </c>
      <c r="BA271" s="487" t="str">
        <f t="shared" si="61"/>
        <v/>
      </c>
      <c r="BB271" s="487">
        <f t="shared" si="61"/>
        <v>0</v>
      </c>
      <c r="BC271" s="487" t="str">
        <f t="shared" si="61"/>
        <v/>
      </c>
      <c r="BD271" s="487">
        <f t="shared" si="61"/>
        <v>0</v>
      </c>
      <c r="BE271" s="487">
        <f t="shared" si="61"/>
        <v>0</v>
      </c>
      <c r="BF271" s="487" t="str">
        <f t="shared" si="61"/>
        <v/>
      </c>
      <c r="BG271" s="487" t="str">
        <f t="shared" si="55"/>
        <v/>
      </c>
      <c r="BH271" s="487" t="str">
        <f t="shared" si="55"/>
        <v/>
      </c>
      <c r="BI271" s="487" t="str">
        <f t="shared" si="55"/>
        <v/>
      </c>
      <c r="BJ271" s="487" t="str">
        <f t="shared" si="55"/>
        <v/>
      </c>
      <c r="BK271" s="489" t="str">
        <f t="shared" si="55"/>
        <v/>
      </c>
      <c r="BL271" s="495" t="str">
        <f t="shared" si="64"/>
        <v/>
      </c>
      <c r="BM271" s="487">
        <f t="shared" si="64"/>
        <v>0</v>
      </c>
      <c r="BN271" s="487" t="str">
        <f t="shared" si="62"/>
        <v/>
      </c>
      <c r="BO271" s="487" t="str">
        <f t="shared" si="62"/>
        <v/>
      </c>
      <c r="BP271" s="487" t="str">
        <f t="shared" si="62"/>
        <v/>
      </c>
      <c r="BQ271" s="487" t="str">
        <f t="shared" si="62"/>
        <v/>
      </c>
      <c r="BR271" s="487">
        <f t="shared" si="62"/>
        <v>0</v>
      </c>
      <c r="BS271" s="487" t="str">
        <f t="shared" si="62"/>
        <v/>
      </c>
      <c r="BT271" s="487">
        <f t="shared" si="62"/>
        <v>0</v>
      </c>
      <c r="BU271" s="487">
        <f t="shared" si="62"/>
        <v>0</v>
      </c>
      <c r="BV271" s="487" t="str">
        <f t="shared" si="62"/>
        <v/>
      </c>
      <c r="BW271" s="487" t="str">
        <f t="shared" si="56"/>
        <v/>
      </c>
      <c r="BX271" s="487" t="str">
        <f t="shared" si="56"/>
        <v/>
      </c>
      <c r="BY271" s="487" t="str">
        <f t="shared" si="56"/>
        <v/>
      </c>
      <c r="BZ271" s="487" t="str">
        <f t="shared" si="56"/>
        <v/>
      </c>
      <c r="CA271" s="489" t="str">
        <f t="shared" si="56"/>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68"/>
        <v>0</v>
      </c>
      <c r="AG272" s="487">
        <f t="shared" si="68"/>
        <v>-1</v>
      </c>
      <c r="AH272" s="487">
        <f t="shared" si="68"/>
        <v>0</v>
      </c>
      <c r="AI272" s="487">
        <f t="shared" si="68"/>
        <v>0</v>
      </c>
      <c r="AJ272" s="487">
        <f t="shared" si="68"/>
        <v>0</v>
      </c>
      <c r="AK272" s="487">
        <f t="shared" si="68"/>
        <v>0</v>
      </c>
      <c r="AL272" s="487">
        <f t="shared" si="68"/>
        <v>-1</v>
      </c>
      <c r="AM272" s="487">
        <f t="shared" si="68"/>
        <v>0</v>
      </c>
      <c r="AN272" s="487">
        <f t="shared" si="68"/>
        <v>-1</v>
      </c>
      <c r="AO272" s="487">
        <f t="shared" si="68"/>
        <v>-1</v>
      </c>
      <c r="AP272" s="487">
        <f t="shared" si="68"/>
        <v>0</v>
      </c>
      <c r="AQ272" s="487">
        <f t="shared" si="68"/>
        <v>0</v>
      </c>
      <c r="AR272" s="487">
        <f t="shared" si="68"/>
        <v>0</v>
      </c>
      <c r="AS272" s="487">
        <f t="shared" si="68"/>
        <v>0</v>
      </c>
      <c r="AT272" s="487">
        <f t="shared" si="68"/>
        <v>0</v>
      </c>
      <c r="AU272" s="493">
        <f t="shared" si="68"/>
        <v>0</v>
      </c>
      <c r="AV272" s="488" t="str">
        <f t="shared" si="63"/>
        <v/>
      </c>
      <c r="AW272" s="487">
        <f t="shared" si="63"/>
        <v>0</v>
      </c>
      <c r="AX272" s="487" t="str">
        <f t="shared" si="61"/>
        <v/>
      </c>
      <c r="AY272" s="487" t="str">
        <f t="shared" si="61"/>
        <v/>
      </c>
      <c r="AZ272" s="487" t="str">
        <f t="shared" si="61"/>
        <v/>
      </c>
      <c r="BA272" s="487" t="str">
        <f t="shared" si="61"/>
        <v/>
      </c>
      <c r="BB272" s="487">
        <f t="shared" si="61"/>
        <v>0</v>
      </c>
      <c r="BC272" s="487" t="str">
        <f t="shared" si="61"/>
        <v/>
      </c>
      <c r="BD272" s="487">
        <f t="shared" si="61"/>
        <v>0</v>
      </c>
      <c r="BE272" s="487">
        <f t="shared" si="61"/>
        <v>0</v>
      </c>
      <c r="BF272" s="487" t="str">
        <f t="shared" si="61"/>
        <v/>
      </c>
      <c r="BG272" s="487" t="str">
        <f t="shared" si="55"/>
        <v/>
      </c>
      <c r="BH272" s="487" t="str">
        <f t="shared" si="55"/>
        <v/>
      </c>
      <c r="BI272" s="487" t="str">
        <f t="shared" si="55"/>
        <v/>
      </c>
      <c r="BJ272" s="487" t="str">
        <f t="shared" si="55"/>
        <v/>
      </c>
      <c r="BK272" s="489" t="str">
        <f t="shared" si="55"/>
        <v/>
      </c>
      <c r="BL272" s="495" t="str">
        <f t="shared" si="64"/>
        <v/>
      </c>
      <c r="BM272" s="487">
        <f t="shared" si="64"/>
        <v>0</v>
      </c>
      <c r="BN272" s="487" t="str">
        <f t="shared" si="62"/>
        <v/>
      </c>
      <c r="BO272" s="487" t="str">
        <f t="shared" si="62"/>
        <v/>
      </c>
      <c r="BP272" s="487" t="str">
        <f t="shared" si="62"/>
        <v/>
      </c>
      <c r="BQ272" s="487" t="str">
        <f t="shared" si="62"/>
        <v/>
      </c>
      <c r="BR272" s="487">
        <f t="shared" si="62"/>
        <v>0</v>
      </c>
      <c r="BS272" s="487" t="str">
        <f t="shared" si="62"/>
        <v/>
      </c>
      <c r="BT272" s="487">
        <f t="shared" si="62"/>
        <v>0</v>
      </c>
      <c r="BU272" s="487">
        <f t="shared" si="62"/>
        <v>0</v>
      </c>
      <c r="BV272" s="487" t="str">
        <f t="shared" si="62"/>
        <v/>
      </c>
      <c r="BW272" s="487" t="str">
        <f t="shared" si="56"/>
        <v/>
      </c>
      <c r="BX272" s="487" t="str">
        <f t="shared" si="56"/>
        <v/>
      </c>
      <c r="BY272" s="487" t="str">
        <f t="shared" si="56"/>
        <v/>
      </c>
      <c r="BZ272" s="487" t="str">
        <f t="shared" si="56"/>
        <v/>
      </c>
      <c r="CA272" s="489" t="str">
        <f t="shared" si="56"/>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68"/>
        <v>0</v>
      </c>
      <c r="AG273" s="487">
        <f t="shared" si="68"/>
        <v>-1</v>
      </c>
      <c r="AH273" s="487">
        <f t="shared" si="68"/>
        <v>0</v>
      </c>
      <c r="AI273" s="487">
        <f t="shared" si="68"/>
        <v>0</v>
      </c>
      <c r="AJ273" s="487">
        <f t="shared" si="68"/>
        <v>0</v>
      </c>
      <c r="AK273" s="487">
        <f t="shared" si="68"/>
        <v>0</v>
      </c>
      <c r="AL273" s="487">
        <f t="shared" si="68"/>
        <v>-1</v>
      </c>
      <c r="AM273" s="487">
        <f t="shared" si="68"/>
        <v>0</v>
      </c>
      <c r="AN273" s="487">
        <f t="shared" si="68"/>
        <v>-1</v>
      </c>
      <c r="AO273" s="487">
        <f t="shared" si="68"/>
        <v>-1</v>
      </c>
      <c r="AP273" s="487">
        <f t="shared" si="68"/>
        <v>0</v>
      </c>
      <c r="AQ273" s="487">
        <f t="shared" si="68"/>
        <v>0</v>
      </c>
      <c r="AR273" s="487">
        <f t="shared" si="68"/>
        <v>0</v>
      </c>
      <c r="AS273" s="487">
        <f t="shared" si="68"/>
        <v>0</v>
      </c>
      <c r="AT273" s="487">
        <f t="shared" si="68"/>
        <v>0</v>
      </c>
      <c r="AU273" s="493">
        <f t="shared" si="68"/>
        <v>0</v>
      </c>
      <c r="AV273" s="488" t="str">
        <f t="shared" si="63"/>
        <v/>
      </c>
      <c r="AW273" s="487">
        <f t="shared" si="63"/>
        <v>0</v>
      </c>
      <c r="AX273" s="487" t="str">
        <f t="shared" si="61"/>
        <v/>
      </c>
      <c r="AY273" s="487" t="str">
        <f t="shared" si="61"/>
        <v/>
      </c>
      <c r="AZ273" s="487" t="str">
        <f t="shared" si="61"/>
        <v/>
      </c>
      <c r="BA273" s="487" t="str">
        <f t="shared" si="61"/>
        <v/>
      </c>
      <c r="BB273" s="487">
        <f t="shared" si="61"/>
        <v>0</v>
      </c>
      <c r="BC273" s="487" t="str">
        <f t="shared" si="61"/>
        <v/>
      </c>
      <c r="BD273" s="487">
        <f t="shared" si="61"/>
        <v>0</v>
      </c>
      <c r="BE273" s="487">
        <f t="shared" si="61"/>
        <v>0</v>
      </c>
      <c r="BF273" s="487" t="str">
        <f t="shared" si="61"/>
        <v/>
      </c>
      <c r="BG273" s="487" t="str">
        <f t="shared" si="55"/>
        <v/>
      </c>
      <c r="BH273" s="487" t="str">
        <f t="shared" si="55"/>
        <v/>
      </c>
      <c r="BI273" s="487" t="str">
        <f t="shared" si="55"/>
        <v/>
      </c>
      <c r="BJ273" s="487" t="str">
        <f t="shared" si="55"/>
        <v/>
      </c>
      <c r="BK273" s="489" t="str">
        <f t="shared" si="55"/>
        <v/>
      </c>
      <c r="BL273" s="495" t="str">
        <f t="shared" si="64"/>
        <v/>
      </c>
      <c r="BM273" s="487">
        <f t="shared" si="64"/>
        <v>0</v>
      </c>
      <c r="BN273" s="487" t="str">
        <f t="shared" si="62"/>
        <v/>
      </c>
      <c r="BO273" s="487" t="str">
        <f t="shared" si="62"/>
        <v/>
      </c>
      <c r="BP273" s="487" t="str">
        <f t="shared" si="62"/>
        <v/>
      </c>
      <c r="BQ273" s="487" t="str">
        <f t="shared" si="62"/>
        <v/>
      </c>
      <c r="BR273" s="487">
        <f t="shared" si="62"/>
        <v>0</v>
      </c>
      <c r="BS273" s="487" t="str">
        <f t="shared" si="62"/>
        <v/>
      </c>
      <c r="BT273" s="487">
        <f t="shared" si="62"/>
        <v>0</v>
      </c>
      <c r="BU273" s="487">
        <f t="shared" si="62"/>
        <v>0</v>
      </c>
      <c r="BV273" s="487" t="str">
        <f t="shared" si="62"/>
        <v/>
      </c>
      <c r="BW273" s="487" t="str">
        <f t="shared" si="56"/>
        <v/>
      </c>
      <c r="BX273" s="487" t="str">
        <f t="shared" si="56"/>
        <v/>
      </c>
      <c r="BY273" s="487" t="str">
        <f t="shared" si="56"/>
        <v/>
      </c>
      <c r="BZ273" s="487" t="str">
        <f t="shared" si="56"/>
        <v/>
      </c>
      <c r="CA273" s="489" t="str">
        <f t="shared" si="56"/>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68"/>
        <v>0</v>
      </c>
      <c r="AG274" s="487">
        <f t="shared" si="68"/>
        <v>-1</v>
      </c>
      <c r="AH274" s="487">
        <f t="shared" si="68"/>
        <v>0</v>
      </c>
      <c r="AI274" s="487">
        <f t="shared" si="68"/>
        <v>0</v>
      </c>
      <c r="AJ274" s="487">
        <f t="shared" si="68"/>
        <v>0</v>
      </c>
      <c r="AK274" s="487">
        <f t="shared" si="68"/>
        <v>0</v>
      </c>
      <c r="AL274" s="487">
        <f t="shared" si="68"/>
        <v>-1</v>
      </c>
      <c r="AM274" s="487">
        <f t="shared" si="68"/>
        <v>0</v>
      </c>
      <c r="AN274" s="487">
        <f t="shared" si="68"/>
        <v>-1</v>
      </c>
      <c r="AO274" s="487">
        <f t="shared" si="68"/>
        <v>-1</v>
      </c>
      <c r="AP274" s="487">
        <f t="shared" si="68"/>
        <v>0</v>
      </c>
      <c r="AQ274" s="487">
        <f t="shared" si="68"/>
        <v>0</v>
      </c>
      <c r="AR274" s="487">
        <f t="shared" si="68"/>
        <v>0</v>
      </c>
      <c r="AS274" s="487">
        <f t="shared" si="68"/>
        <v>0</v>
      </c>
      <c r="AT274" s="487">
        <f t="shared" si="68"/>
        <v>0</v>
      </c>
      <c r="AU274" s="493">
        <f t="shared" si="68"/>
        <v>0</v>
      </c>
      <c r="AV274" s="488" t="str">
        <f t="shared" si="63"/>
        <v/>
      </c>
      <c r="AW274" s="487">
        <f t="shared" si="63"/>
        <v>0</v>
      </c>
      <c r="AX274" s="487" t="str">
        <f t="shared" si="61"/>
        <v/>
      </c>
      <c r="AY274" s="487" t="str">
        <f t="shared" si="61"/>
        <v/>
      </c>
      <c r="AZ274" s="487" t="str">
        <f t="shared" si="61"/>
        <v/>
      </c>
      <c r="BA274" s="487" t="str">
        <f t="shared" si="61"/>
        <v/>
      </c>
      <c r="BB274" s="487">
        <f t="shared" si="61"/>
        <v>0</v>
      </c>
      <c r="BC274" s="487" t="str">
        <f t="shared" si="61"/>
        <v/>
      </c>
      <c r="BD274" s="487">
        <f t="shared" si="61"/>
        <v>0</v>
      </c>
      <c r="BE274" s="487">
        <f t="shared" si="61"/>
        <v>0</v>
      </c>
      <c r="BF274" s="487" t="str">
        <f t="shared" si="61"/>
        <v/>
      </c>
      <c r="BG274" s="487" t="str">
        <f t="shared" si="55"/>
        <v/>
      </c>
      <c r="BH274" s="487" t="str">
        <f t="shared" si="55"/>
        <v/>
      </c>
      <c r="BI274" s="487" t="str">
        <f t="shared" si="55"/>
        <v/>
      </c>
      <c r="BJ274" s="487" t="str">
        <f t="shared" si="55"/>
        <v/>
      </c>
      <c r="BK274" s="489" t="str">
        <f t="shared" si="55"/>
        <v/>
      </c>
      <c r="BL274" s="495" t="str">
        <f t="shared" si="64"/>
        <v/>
      </c>
      <c r="BM274" s="487">
        <f t="shared" si="64"/>
        <v>0</v>
      </c>
      <c r="BN274" s="487" t="str">
        <f t="shared" si="62"/>
        <v/>
      </c>
      <c r="BO274" s="487" t="str">
        <f t="shared" si="62"/>
        <v/>
      </c>
      <c r="BP274" s="487" t="str">
        <f t="shared" si="62"/>
        <v/>
      </c>
      <c r="BQ274" s="487" t="str">
        <f t="shared" si="62"/>
        <v/>
      </c>
      <c r="BR274" s="487">
        <f t="shared" si="62"/>
        <v>0</v>
      </c>
      <c r="BS274" s="487" t="str">
        <f t="shared" si="62"/>
        <v/>
      </c>
      <c r="BT274" s="487">
        <f t="shared" si="62"/>
        <v>0</v>
      </c>
      <c r="BU274" s="487">
        <f t="shared" si="62"/>
        <v>0</v>
      </c>
      <c r="BV274" s="487" t="str">
        <f t="shared" si="62"/>
        <v/>
      </c>
      <c r="BW274" s="487" t="str">
        <f t="shared" si="56"/>
        <v/>
      </c>
      <c r="BX274" s="487" t="str">
        <f t="shared" si="56"/>
        <v/>
      </c>
      <c r="BY274" s="487" t="str">
        <f t="shared" si="56"/>
        <v/>
      </c>
      <c r="BZ274" s="487" t="str">
        <f t="shared" si="56"/>
        <v/>
      </c>
      <c r="CA274" s="489" t="str">
        <f t="shared" si="56"/>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68"/>
        <v>0</v>
      </c>
      <c r="AG275" s="487">
        <f t="shared" si="68"/>
        <v>-1</v>
      </c>
      <c r="AH275" s="487">
        <f t="shared" si="68"/>
        <v>0</v>
      </c>
      <c r="AI275" s="487">
        <f t="shared" si="68"/>
        <v>0</v>
      </c>
      <c r="AJ275" s="487">
        <f t="shared" si="68"/>
        <v>0</v>
      </c>
      <c r="AK275" s="487">
        <f t="shared" si="68"/>
        <v>0</v>
      </c>
      <c r="AL275" s="487">
        <f t="shared" si="68"/>
        <v>-1</v>
      </c>
      <c r="AM275" s="487">
        <f t="shared" si="68"/>
        <v>0</v>
      </c>
      <c r="AN275" s="487">
        <f t="shared" si="68"/>
        <v>-1</v>
      </c>
      <c r="AO275" s="487">
        <f t="shared" si="68"/>
        <v>-1</v>
      </c>
      <c r="AP275" s="487">
        <f t="shared" si="68"/>
        <v>0</v>
      </c>
      <c r="AQ275" s="487">
        <f t="shared" si="68"/>
        <v>0</v>
      </c>
      <c r="AR275" s="487">
        <f t="shared" si="68"/>
        <v>0</v>
      </c>
      <c r="AS275" s="487">
        <f t="shared" si="68"/>
        <v>0</v>
      </c>
      <c r="AT275" s="487">
        <f t="shared" si="68"/>
        <v>0</v>
      </c>
      <c r="AU275" s="493">
        <f t="shared" si="68"/>
        <v>0</v>
      </c>
      <c r="AV275" s="488" t="str">
        <f t="shared" si="63"/>
        <v/>
      </c>
      <c r="AW275" s="487">
        <f t="shared" si="63"/>
        <v>0</v>
      </c>
      <c r="AX275" s="487" t="str">
        <f t="shared" si="61"/>
        <v/>
      </c>
      <c r="AY275" s="487" t="str">
        <f t="shared" si="61"/>
        <v/>
      </c>
      <c r="AZ275" s="487" t="str">
        <f t="shared" si="61"/>
        <v/>
      </c>
      <c r="BA275" s="487" t="str">
        <f t="shared" si="61"/>
        <v/>
      </c>
      <c r="BB275" s="487">
        <f t="shared" si="61"/>
        <v>0</v>
      </c>
      <c r="BC275" s="487" t="str">
        <f t="shared" si="61"/>
        <v/>
      </c>
      <c r="BD275" s="487">
        <f t="shared" si="61"/>
        <v>0</v>
      </c>
      <c r="BE275" s="487">
        <f t="shared" si="61"/>
        <v>0</v>
      </c>
      <c r="BF275" s="487" t="str">
        <f t="shared" si="61"/>
        <v/>
      </c>
      <c r="BG275" s="487" t="str">
        <f t="shared" si="61"/>
        <v/>
      </c>
      <c r="BH275" s="487" t="str">
        <f t="shared" si="61"/>
        <v/>
      </c>
      <c r="BI275" s="487" t="str">
        <f t="shared" si="61"/>
        <v/>
      </c>
      <c r="BJ275" s="487" t="str">
        <f t="shared" ref="BJ275:BK288" si="69">IF(AT275,IFERROR(LEFT($V275,SEARCH(" (",$V275)-1),$V275),"")</f>
        <v/>
      </c>
      <c r="BK275" s="489" t="str">
        <f t="shared" si="69"/>
        <v/>
      </c>
      <c r="BL275" s="495" t="str">
        <f t="shared" si="64"/>
        <v/>
      </c>
      <c r="BM275" s="487">
        <f t="shared" si="64"/>
        <v>0</v>
      </c>
      <c r="BN275" s="487" t="str">
        <f t="shared" si="62"/>
        <v/>
      </c>
      <c r="BO275" s="487" t="str">
        <f t="shared" si="62"/>
        <v/>
      </c>
      <c r="BP275" s="487" t="str">
        <f t="shared" si="62"/>
        <v/>
      </c>
      <c r="BQ275" s="487" t="str">
        <f t="shared" si="62"/>
        <v/>
      </c>
      <c r="BR275" s="487">
        <f t="shared" si="62"/>
        <v>0</v>
      </c>
      <c r="BS275" s="487" t="str">
        <f t="shared" si="62"/>
        <v/>
      </c>
      <c r="BT275" s="487">
        <f t="shared" si="62"/>
        <v>0</v>
      </c>
      <c r="BU275" s="487">
        <f t="shared" si="62"/>
        <v>0</v>
      </c>
      <c r="BV275" s="487" t="str">
        <f t="shared" si="62"/>
        <v/>
      </c>
      <c r="BW275" s="487" t="str">
        <f t="shared" si="62"/>
        <v/>
      </c>
      <c r="BX275" s="487" t="str">
        <f t="shared" si="62"/>
        <v/>
      </c>
      <c r="BY275" s="487" t="str">
        <f t="shared" si="62"/>
        <v/>
      </c>
      <c r="BZ275" s="487" t="str">
        <f t="shared" ref="BZ275:CA288" si="70">IF(AT275,IFERROR(LEFT($W275,SEARCH(" (",$W275)-1),$W275),"")</f>
        <v/>
      </c>
      <c r="CA275" s="489" t="str">
        <f t="shared" si="70"/>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68"/>
        <v>0</v>
      </c>
      <c r="AG276" s="487">
        <f t="shared" si="68"/>
        <v>-1</v>
      </c>
      <c r="AH276" s="487">
        <f t="shared" si="68"/>
        <v>0</v>
      </c>
      <c r="AI276" s="487">
        <f t="shared" si="68"/>
        <v>0</v>
      </c>
      <c r="AJ276" s="487">
        <f t="shared" si="68"/>
        <v>0</v>
      </c>
      <c r="AK276" s="487">
        <f t="shared" si="68"/>
        <v>0</v>
      </c>
      <c r="AL276" s="487">
        <f t="shared" si="68"/>
        <v>-1</v>
      </c>
      <c r="AM276" s="487">
        <f t="shared" si="68"/>
        <v>0</v>
      </c>
      <c r="AN276" s="487">
        <f t="shared" si="68"/>
        <v>-1</v>
      </c>
      <c r="AO276" s="487">
        <f t="shared" si="68"/>
        <v>-1</v>
      </c>
      <c r="AP276" s="487">
        <f t="shared" si="68"/>
        <v>0</v>
      </c>
      <c r="AQ276" s="487">
        <f t="shared" si="68"/>
        <v>0</v>
      </c>
      <c r="AR276" s="487">
        <f t="shared" si="68"/>
        <v>0</v>
      </c>
      <c r="AS276" s="487">
        <f t="shared" si="68"/>
        <v>0</v>
      </c>
      <c r="AT276" s="487">
        <f t="shared" si="68"/>
        <v>0</v>
      </c>
      <c r="AU276" s="493">
        <f t="shared" si="68"/>
        <v>0</v>
      </c>
      <c r="AV276" s="488" t="str">
        <f t="shared" si="63"/>
        <v/>
      </c>
      <c r="AW276" s="487">
        <f t="shared" si="63"/>
        <v>0</v>
      </c>
      <c r="AX276" s="487" t="str">
        <f t="shared" si="63"/>
        <v/>
      </c>
      <c r="AY276" s="487" t="str">
        <f t="shared" si="63"/>
        <v/>
      </c>
      <c r="AZ276" s="487" t="str">
        <f t="shared" si="63"/>
        <v/>
      </c>
      <c r="BA276" s="487" t="str">
        <f t="shared" si="63"/>
        <v/>
      </c>
      <c r="BB276" s="487">
        <f t="shared" si="63"/>
        <v>0</v>
      </c>
      <c r="BC276" s="487" t="str">
        <f t="shared" si="63"/>
        <v/>
      </c>
      <c r="BD276" s="487">
        <f t="shared" si="63"/>
        <v>0</v>
      </c>
      <c r="BE276" s="487">
        <f t="shared" si="63"/>
        <v>0</v>
      </c>
      <c r="BF276" s="487" t="str">
        <f t="shared" si="63"/>
        <v/>
      </c>
      <c r="BG276" s="487" t="str">
        <f t="shared" si="63"/>
        <v/>
      </c>
      <c r="BH276" s="487" t="str">
        <f t="shared" si="63"/>
        <v/>
      </c>
      <c r="BI276" s="487" t="str">
        <f t="shared" si="63"/>
        <v/>
      </c>
      <c r="BJ276" s="487" t="str">
        <f t="shared" si="69"/>
        <v/>
      </c>
      <c r="BK276" s="489" t="str">
        <f t="shared" si="69"/>
        <v/>
      </c>
      <c r="BL276" s="495" t="str">
        <f t="shared" si="64"/>
        <v/>
      </c>
      <c r="BM276" s="487">
        <f t="shared" si="64"/>
        <v>0</v>
      </c>
      <c r="BN276" s="487" t="str">
        <f t="shared" si="64"/>
        <v/>
      </c>
      <c r="BO276" s="487" t="str">
        <f t="shared" si="64"/>
        <v/>
      </c>
      <c r="BP276" s="487" t="str">
        <f t="shared" si="64"/>
        <v/>
      </c>
      <c r="BQ276" s="487" t="str">
        <f t="shared" si="64"/>
        <v/>
      </c>
      <c r="BR276" s="487">
        <f t="shared" si="64"/>
        <v>0</v>
      </c>
      <c r="BS276" s="487" t="str">
        <f t="shared" si="64"/>
        <v/>
      </c>
      <c r="BT276" s="487">
        <f t="shared" si="64"/>
        <v>0</v>
      </c>
      <c r="BU276" s="487">
        <f t="shared" si="64"/>
        <v>0</v>
      </c>
      <c r="BV276" s="487" t="str">
        <f t="shared" si="64"/>
        <v/>
      </c>
      <c r="BW276" s="487" t="str">
        <f t="shared" si="64"/>
        <v/>
      </c>
      <c r="BX276" s="487" t="str">
        <f t="shared" si="64"/>
        <v/>
      </c>
      <c r="BY276" s="487" t="str">
        <f t="shared" si="64"/>
        <v/>
      </c>
      <c r="BZ276" s="487" t="str">
        <f t="shared" si="70"/>
        <v/>
      </c>
      <c r="CA276" s="489" t="str">
        <f t="shared" si="70"/>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68"/>
        <v>0</v>
      </c>
      <c r="AG277" s="487">
        <f t="shared" si="68"/>
        <v>-1</v>
      </c>
      <c r="AH277" s="487">
        <f t="shared" si="68"/>
        <v>0</v>
      </c>
      <c r="AI277" s="487">
        <f t="shared" si="68"/>
        <v>0</v>
      </c>
      <c r="AJ277" s="487">
        <f t="shared" si="68"/>
        <v>0</v>
      </c>
      <c r="AK277" s="487">
        <f t="shared" si="68"/>
        <v>0</v>
      </c>
      <c r="AL277" s="487">
        <f t="shared" si="68"/>
        <v>-1</v>
      </c>
      <c r="AM277" s="487">
        <f t="shared" si="68"/>
        <v>0</v>
      </c>
      <c r="AN277" s="487">
        <f t="shared" si="68"/>
        <v>-1</v>
      </c>
      <c r="AO277" s="487">
        <f t="shared" si="68"/>
        <v>-1</v>
      </c>
      <c r="AP277" s="487">
        <f t="shared" si="68"/>
        <v>0</v>
      </c>
      <c r="AQ277" s="487">
        <f t="shared" si="68"/>
        <v>0</v>
      </c>
      <c r="AR277" s="487">
        <f t="shared" si="68"/>
        <v>0</v>
      </c>
      <c r="AS277" s="487">
        <f t="shared" si="68"/>
        <v>0</v>
      </c>
      <c r="AT277" s="487">
        <f t="shared" si="68"/>
        <v>0</v>
      </c>
      <c r="AU277" s="493">
        <f t="shared" si="68"/>
        <v>0</v>
      </c>
      <c r="AV277" s="488" t="str">
        <f t="shared" si="63"/>
        <v/>
      </c>
      <c r="AW277" s="487">
        <f t="shared" si="63"/>
        <v>0</v>
      </c>
      <c r="AX277" s="487" t="str">
        <f t="shared" si="63"/>
        <v/>
      </c>
      <c r="AY277" s="487" t="str">
        <f t="shared" si="63"/>
        <v/>
      </c>
      <c r="AZ277" s="487" t="str">
        <f t="shared" si="63"/>
        <v/>
      </c>
      <c r="BA277" s="487" t="str">
        <f t="shared" si="63"/>
        <v/>
      </c>
      <c r="BB277" s="487">
        <f t="shared" si="63"/>
        <v>0</v>
      </c>
      <c r="BC277" s="487" t="str">
        <f t="shared" si="63"/>
        <v/>
      </c>
      <c r="BD277" s="487">
        <f t="shared" si="63"/>
        <v>0</v>
      </c>
      <c r="BE277" s="487">
        <f t="shared" si="63"/>
        <v>0</v>
      </c>
      <c r="BF277" s="487" t="str">
        <f t="shared" si="63"/>
        <v/>
      </c>
      <c r="BG277" s="487" t="str">
        <f t="shared" si="63"/>
        <v/>
      </c>
      <c r="BH277" s="487" t="str">
        <f t="shared" si="63"/>
        <v/>
      </c>
      <c r="BI277" s="487" t="str">
        <f t="shared" si="63"/>
        <v/>
      </c>
      <c r="BJ277" s="487" t="str">
        <f t="shared" si="69"/>
        <v/>
      </c>
      <c r="BK277" s="489" t="str">
        <f t="shared" si="69"/>
        <v/>
      </c>
      <c r="BL277" s="495" t="str">
        <f t="shared" si="64"/>
        <v/>
      </c>
      <c r="BM277" s="487">
        <f t="shared" si="64"/>
        <v>0</v>
      </c>
      <c r="BN277" s="487" t="str">
        <f t="shared" si="64"/>
        <v/>
      </c>
      <c r="BO277" s="487" t="str">
        <f t="shared" si="64"/>
        <v/>
      </c>
      <c r="BP277" s="487" t="str">
        <f t="shared" si="64"/>
        <v/>
      </c>
      <c r="BQ277" s="487" t="str">
        <f t="shared" si="64"/>
        <v/>
      </c>
      <c r="BR277" s="487">
        <f t="shared" si="64"/>
        <v>0</v>
      </c>
      <c r="BS277" s="487" t="str">
        <f t="shared" si="64"/>
        <v/>
      </c>
      <c r="BT277" s="487">
        <f t="shared" si="64"/>
        <v>0</v>
      </c>
      <c r="BU277" s="487">
        <f t="shared" si="64"/>
        <v>0</v>
      </c>
      <c r="BV277" s="487" t="str">
        <f t="shared" si="64"/>
        <v/>
      </c>
      <c r="BW277" s="487" t="str">
        <f t="shared" si="64"/>
        <v/>
      </c>
      <c r="BX277" s="487" t="str">
        <f t="shared" si="64"/>
        <v/>
      </c>
      <c r="BY277" s="487" t="str">
        <f t="shared" si="64"/>
        <v/>
      </c>
      <c r="BZ277" s="487" t="str">
        <f t="shared" si="70"/>
        <v/>
      </c>
      <c r="CA277" s="489" t="str">
        <f t="shared" si="70"/>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68"/>
        <v>0</v>
      </c>
      <c r="AG278" s="487">
        <f t="shared" si="68"/>
        <v>-1</v>
      </c>
      <c r="AH278" s="487">
        <f t="shared" si="68"/>
        <v>0</v>
      </c>
      <c r="AI278" s="487">
        <f t="shared" si="68"/>
        <v>0</v>
      </c>
      <c r="AJ278" s="487">
        <f t="shared" si="68"/>
        <v>0</v>
      </c>
      <c r="AK278" s="487">
        <f t="shared" si="68"/>
        <v>0</v>
      </c>
      <c r="AL278" s="487">
        <f t="shared" si="68"/>
        <v>-1</v>
      </c>
      <c r="AM278" s="487">
        <f t="shared" si="68"/>
        <v>0</v>
      </c>
      <c r="AN278" s="487">
        <f t="shared" si="68"/>
        <v>-1</v>
      </c>
      <c r="AO278" s="487">
        <f t="shared" si="68"/>
        <v>-1</v>
      </c>
      <c r="AP278" s="487">
        <f t="shared" si="68"/>
        <v>0</v>
      </c>
      <c r="AQ278" s="487">
        <f t="shared" si="68"/>
        <v>0</v>
      </c>
      <c r="AR278" s="487">
        <f t="shared" si="68"/>
        <v>0</v>
      </c>
      <c r="AS278" s="487">
        <f t="shared" si="68"/>
        <v>0</v>
      </c>
      <c r="AT278" s="487">
        <f t="shared" si="68"/>
        <v>0</v>
      </c>
      <c r="AU278" s="493">
        <f t="shared" si="68"/>
        <v>0</v>
      </c>
      <c r="AV278" s="488" t="str">
        <f t="shared" si="63"/>
        <v/>
      </c>
      <c r="AW278" s="487">
        <f t="shared" si="63"/>
        <v>0</v>
      </c>
      <c r="AX278" s="487" t="str">
        <f t="shared" si="63"/>
        <v/>
      </c>
      <c r="AY278" s="487" t="str">
        <f t="shared" si="63"/>
        <v/>
      </c>
      <c r="AZ278" s="487" t="str">
        <f t="shared" si="63"/>
        <v/>
      </c>
      <c r="BA278" s="487" t="str">
        <f t="shared" si="63"/>
        <v/>
      </c>
      <c r="BB278" s="487">
        <f t="shared" si="63"/>
        <v>0</v>
      </c>
      <c r="BC278" s="487" t="str">
        <f t="shared" si="63"/>
        <v/>
      </c>
      <c r="BD278" s="487">
        <f t="shared" si="63"/>
        <v>0</v>
      </c>
      <c r="BE278" s="487">
        <f t="shared" si="63"/>
        <v>0</v>
      </c>
      <c r="BF278" s="487" t="str">
        <f t="shared" si="63"/>
        <v/>
      </c>
      <c r="BG278" s="487" t="str">
        <f t="shared" si="63"/>
        <v/>
      </c>
      <c r="BH278" s="487" t="str">
        <f t="shared" si="63"/>
        <v/>
      </c>
      <c r="BI278" s="487" t="str">
        <f t="shared" si="63"/>
        <v/>
      </c>
      <c r="BJ278" s="487" t="str">
        <f t="shared" si="69"/>
        <v/>
      </c>
      <c r="BK278" s="489" t="str">
        <f t="shared" si="69"/>
        <v/>
      </c>
      <c r="BL278" s="495" t="str">
        <f t="shared" si="64"/>
        <v/>
      </c>
      <c r="BM278" s="487">
        <f t="shared" si="64"/>
        <v>0</v>
      </c>
      <c r="BN278" s="487" t="str">
        <f t="shared" si="64"/>
        <v/>
      </c>
      <c r="BO278" s="487" t="str">
        <f t="shared" si="64"/>
        <v/>
      </c>
      <c r="BP278" s="487" t="str">
        <f t="shared" si="64"/>
        <v/>
      </c>
      <c r="BQ278" s="487" t="str">
        <f t="shared" si="64"/>
        <v/>
      </c>
      <c r="BR278" s="487">
        <f t="shared" si="64"/>
        <v>0</v>
      </c>
      <c r="BS278" s="487" t="str">
        <f t="shared" si="64"/>
        <v/>
      </c>
      <c r="BT278" s="487">
        <f t="shared" si="64"/>
        <v>0</v>
      </c>
      <c r="BU278" s="487">
        <f t="shared" si="64"/>
        <v>0</v>
      </c>
      <c r="BV278" s="487" t="str">
        <f t="shared" si="64"/>
        <v/>
      </c>
      <c r="BW278" s="487" t="str">
        <f t="shared" si="64"/>
        <v/>
      </c>
      <c r="BX278" s="487" t="str">
        <f t="shared" si="64"/>
        <v/>
      </c>
      <c r="BY278" s="487" t="str">
        <f t="shared" si="64"/>
        <v/>
      </c>
      <c r="BZ278" s="487" t="str">
        <f t="shared" si="70"/>
        <v/>
      </c>
      <c r="CA278" s="489" t="str">
        <f t="shared" si="70"/>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68"/>
        <v>0</v>
      </c>
      <c r="AG279" s="487">
        <f t="shared" si="68"/>
        <v>-1</v>
      </c>
      <c r="AH279" s="487">
        <f t="shared" si="68"/>
        <v>0</v>
      </c>
      <c r="AI279" s="487">
        <f t="shared" si="68"/>
        <v>0</v>
      </c>
      <c r="AJ279" s="487">
        <f t="shared" si="68"/>
        <v>0</v>
      </c>
      <c r="AK279" s="487">
        <f t="shared" si="68"/>
        <v>0</v>
      </c>
      <c r="AL279" s="487">
        <f t="shared" si="68"/>
        <v>-1</v>
      </c>
      <c r="AM279" s="487">
        <f t="shared" si="68"/>
        <v>0</v>
      </c>
      <c r="AN279" s="487">
        <f t="shared" si="68"/>
        <v>-1</v>
      </c>
      <c r="AO279" s="487">
        <f t="shared" si="68"/>
        <v>-1</v>
      </c>
      <c r="AP279" s="487">
        <f t="shared" si="68"/>
        <v>0</v>
      </c>
      <c r="AQ279" s="487">
        <f t="shared" si="68"/>
        <v>0</v>
      </c>
      <c r="AR279" s="487">
        <f t="shared" si="68"/>
        <v>0</v>
      </c>
      <c r="AS279" s="487">
        <f t="shared" si="68"/>
        <v>0</v>
      </c>
      <c r="AT279" s="487">
        <f t="shared" si="68"/>
        <v>0</v>
      </c>
      <c r="AU279" s="493">
        <f t="shared" si="68"/>
        <v>0</v>
      </c>
      <c r="AV279" s="488" t="str">
        <f t="shared" si="63"/>
        <v/>
      </c>
      <c r="AW279" s="487">
        <f t="shared" si="63"/>
        <v>0</v>
      </c>
      <c r="AX279" s="487" t="str">
        <f t="shared" si="63"/>
        <v/>
      </c>
      <c r="AY279" s="487" t="str">
        <f t="shared" si="63"/>
        <v/>
      </c>
      <c r="AZ279" s="487" t="str">
        <f t="shared" si="63"/>
        <v/>
      </c>
      <c r="BA279" s="487" t="str">
        <f t="shared" si="63"/>
        <v/>
      </c>
      <c r="BB279" s="487">
        <f t="shared" si="63"/>
        <v>0</v>
      </c>
      <c r="BC279" s="487" t="str">
        <f t="shared" si="63"/>
        <v/>
      </c>
      <c r="BD279" s="487">
        <f t="shared" si="63"/>
        <v>0</v>
      </c>
      <c r="BE279" s="487">
        <f t="shared" si="63"/>
        <v>0</v>
      </c>
      <c r="BF279" s="487" t="str">
        <f t="shared" si="63"/>
        <v/>
      </c>
      <c r="BG279" s="487" t="str">
        <f t="shared" si="63"/>
        <v/>
      </c>
      <c r="BH279" s="487" t="str">
        <f t="shared" si="63"/>
        <v/>
      </c>
      <c r="BI279" s="487" t="str">
        <f t="shared" si="63"/>
        <v/>
      </c>
      <c r="BJ279" s="487" t="str">
        <f t="shared" si="69"/>
        <v/>
      </c>
      <c r="BK279" s="489" t="str">
        <f t="shared" si="69"/>
        <v/>
      </c>
      <c r="BL279" s="495" t="str">
        <f t="shared" si="64"/>
        <v/>
      </c>
      <c r="BM279" s="487">
        <f t="shared" si="64"/>
        <v>0</v>
      </c>
      <c r="BN279" s="487" t="str">
        <f t="shared" si="64"/>
        <v/>
      </c>
      <c r="BO279" s="487" t="str">
        <f t="shared" si="64"/>
        <v/>
      </c>
      <c r="BP279" s="487" t="str">
        <f t="shared" si="64"/>
        <v/>
      </c>
      <c r="BQ279" s="487" t="str">
        <f t="shared" si="64"/>
        <v/>
      </c>
      <c r="BR279" s="487">
        <f t="shared" si="64"/>
        <v>0</v>
      </c>
      <c r="BS279" s="487" t="str">
        <f t="shared" si="64"/>
        <v/>
      </c>
      <c r="BT279" s="487">
        <f t="shared" si="64"/>
        <v>0</v>
      </c>
      <c r="BU279" s="487">
        <f t="shared" si="64"/>
        <v>0</v>
      </c>
      <c r="BV279" s="487" t="str">
        <f t="shared" si="64"/>
        <v/>
      </c>
      <c r="BW279" s="487" t="str">
        <f t="shared" si="64"/>
        <v/>
      </c>
      <c r="BX279" s="487" t="str">
        <f t="shared" si="64"/>
        <v/>
      </c>
      <c r="BY279" s="487" t="str">
        <f t="shared" si="64"/>
        <v/>
      </c>
      <c r="BZ279" s="487" t="str">
        <f t="shared" si="70"/>
        <v/>
      </c>
      <c r="CA279" s="489" t="str">
        <f t="shared" si="70"/>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68"/>
        <v>0</v>
      </c>
      <c r="AG280" s="487">
        <f t="shared" si="68"/>
        <v>-1</v>
      </c>
      <c r="AH280" s="487">
        <f t="shared" si="68"/>
        <v>0</v>
      </c>
      <c r="AI280" s="487">
        <f t="shared" si="68"/>
        <v>0</v>
      </c>
      <c r="AJ280" s="487">
        <f t="shared" si="68"/>
        <v>0</v>
      </c>
      <c r="AK280" s="487">
        <f t="shared" si="68"/>
        <v>0</v>
      </c>
      <c r="AL280" s="487">
        <f t="shared" si="68"/>
        <v>-1</v>
      </c>
      <c r="AM280" s="487">
        <f t="shared" si="68"/>
        <v>0</v>
      </c>
      <c r="AN280" s="487">
        <f t="shared" si="68"/>
        <v>-1</v>
      </c>
      <c r="AO280" s="487">
        <f t="shared" si="68"/>
        <v>-1</v>
      </c>
      <c r="AP280" s="487">
        <f t="shared" si="68"/>
        <v>0</v>
      </c>
      <c r="AQ280" s="487">
        <f t="shared" si="68"/>
        <v>0</v>
      </c>
      <c r="AR280" s="487">
        <f t="shared" si="68"/>
        <v>0</v>
      </c>
      <c r="AS280" s="487">
        <f t="shared" si="68"/>
        <v>0</v>
      </c>
      <c r="AT280" s="487">
        <f t="shared" si="68"/>
        <v>0</v>
      </c>
      <c r="AU280" s="493">
        <f t="shared" si="68"/>
        <v>0</v>
      </c>
      <c r="AV280" s="488" t="str">
        <f t="shared" si="63"/>
        <v/>
      </c>
      <c r="AW280" s="487">
        <f t="shared" si="63"/>
        <v>0</v>
      </c>
      <c r="AX280" s="487" t="str">
        <f t="shared" si="63"/>
        <v/>
      </c>
      <c r="AY280" s="487" t="str">
        <f t="shared" si="63"/>
        <v/>
      </c>
      <c r="AZ280" s="487" t="str">
        <f t="shared" si="63"/>
        <v/>
      </c>
      <c r="BA280" s="487" t="str">
        <f t="shared" si="63"/>
        <v/>
      </c>
      <c r="BB280" s="487">
        <f t="shared" si="63"/>
        <v>0</v>
      </c>
      <c r="BC280" s="487" t="str">
        <f t="shared" si="63"/>
        <v/>
      </c>
      <c r="BD280" s="487">
        <f t="shared" si="63"/>
        <v>0</v>
      </c>
      <c r="BE280" s="487">
        <f t="shared" si="63"/>
        <v>0</v>
      </c>
      <c r="BF280" s="487" t="str">
        <f t="shared" si="63"/>
        <v/>
      </c>
      <c r="BG280" s="487" t="str">
        <f t="shared" si="63"/>
        <v/>
      </c>
      <c r="BH280" s="487" t="str">
        <f t="shared" si="63"/>
        <v/>
      </c>
      <c r="BI280" s="487" t="str">
        <f t="shared" si="63"/>
        <v/>
      </c>
      <c r="BJ280" s="487" t="str">
        <f t="shared" si="69"/>
        <v/>
      </c>
      <c r="BK280" s="489" t="str">
        <f t="shared" si="69"/>
        <v/>
      </c>
      <c r="BL280" s="495" t="str">
        <f t="shared" si="64"/>
        <v/>
      </c>
      <c r="BM280" s="487">
        <f t="shared" si="64"/>
        <v>0</v>
      </c>
      <c r="BN280" s="487" t="str">
        <f t="shared" si="64"/>
        <v/>
      </c>
      <c r="BO280" s="487" t="str">
        <f t="shared" si="64"/>
        <v/>
      </c>
      <c r="BP280" s="487" t="str">
        <f t="shared" si="64"/>
        <v/>
      </c>
      <c r="BQ280" s="487" t="str">
        <f t="shared" si="64"/>
        <v/>
      </c>
      <c r="BR280" s="487">
        <f t="shared" si="64"/>
        <v>0</v>
      </c>
      <c r="BS280" s="487" t="str">
        <f t="shared" si="64"/>
        <v/>
      </c>
      <c r="BT280" s="487">
        <f t="shared" si="64"/>
        <v>0</v>
      </c>
      <c r="BU280" s="487">
        <f t="shared" si="64"/>
        <v>0</v>
      </c>
      <c r="BV280" s="487" t="str">
        <f t="shared" si="64"/>
        <v/>
      </c>
      <c r="BW280" s="487" t="str">
        <f t="shared" si="64"/>
        <v/>
      </c>
      <c r="BX280" s="487" t="str">
        <f t="shared" si="64"/>
        <v/>
      </c>
      <c r="BY280" s="487" t="str">
        <f t="shared" si="64"/>
        <v/>
      </c>
      <c r="BZ280" s="487" t="str">
        <f t="shared" si="70"/>
        <v/>
      </c>
      <c r="CA280" s="489" t="str">
        <f t="shared" si="70"/>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68"/>
        <v>0</v>
      </c>
      <c r="AG281" s="487">
        <f t="shared" si="68"/>
        <v>-1</v>
      </c>
      <c r="AH281" s="487">
        <f t="shared" si="68"/>
        <v>0</v>
      </c>
      <c r="AI281" s="487">
        <f t="shared" si="68"/>
        <v>0</v>
      </c>
      <c r="AJ281" s="487">
        <f t="shared" si="68"/>
        <v>0</v>
      </c>
      <c r="AK281" s="487">
        <f t="shared" si="68"/>
        <v>0</v>
      </c>
      <c r="AL281" s="487">
        <f t="shared" si="68"/>
        <v>-1</v>
      </c>
      <c r="AM281" s="487">
        <f t="shared" si="68"/>
        <v>0</v>
      </c>
      <c r="AN281" s="487">
        <f t="shared" si="68"/>
        <v>-1</v>
      </c>
      <c r="AO281" s="487">
        <f t="shared" si="68"/>
        <v>-1</v>
      </c>
      <c r="AP281" s="487">
        <f t="shared" si="68"/>
        <v>0</v>
      </c>
      <c r="AQ281" s="487">
        <f t="shared" si="68"/>
        <v>0</v>
      </c>
      <c r="AR281" s="487">
        <f t="shared" si="68"/>
        <v>0</v>
      </c>
      <c r="AS281" s="487">
        <f t="shared" si="68"/>
        <v>0</v>
      </c>
      <c r="AT281" s="487">
        <f t="shared" si="68"/>
        <v>0</v>
      </c>
      <c r="AU281" s="493">
        <f t="shared" si="68"/>
        <v>0</v>
      </c>
      <c r="AV281" s="488" t="str">
        <f t="shared" si="63"/>
        <v/>
      </c>
      <c r="AW281" s="487">
        <f t="shared" si="63"/>
        <v>0</v>
      </c>
      <c r="AX281" s="487" t="str">
        <f t="shared" si="63"/>
        <v/>
      </c>
      <c r="AY281" s="487" t="str">
        <f t="shared" si="63"/>
        <v/>
      </c>
      <c r="AZ281" s="487" t="str">
        <f t="shared" si="63"/>
        <v/>
      </c>
      <c r="BA281" s="487" t="str">
        <f t="shared" si="63"/>
        <v/>
      </c>
      <c r="BB281" s="487">
        <f t="shared" si="63"/>
        <v>0</v>
      </c>
      <c r="BC281" s="487" t="str">
        <f t="shared" si="63"/>
        <v/>
      </c>
      <c r="BD281" s="487">
        <f t="shared" si="63"/>
        <v>0</v>
      </c>
      <c r="BE281" s="487">
        <f t="shared" si="63"/>
        <v>0</v>
      </c>
      <c r="BF281" s="487" t="str">
        <f t="shared" si="63"/>
        <v/>
      </c>
      <c r="BG281" s="487" t="str">
        <f t="shared" si="63"/>
        <v/>
      </c>
      <c r="BH281" s="487" t="str">
        <f t="shared" si="63"/>
        <v/>
      </c>
      <c r="BI281" s="487" t="str">
        <f t="shared" si="63"/>
        <v/>
      </c>
      <c r="BJ281" s="487" t="str">
        <f t="shared" si="69"/>
        <v/>
      </c>
      <c r="BK281" s="489" t="str">
        <f t="shared" si="69"/>
        <v/>
      </c>
      <c r="BL281" s="495" t="str">
        <f t="shared" si="64"/>
        <v/>
      </c>
      <c r="BM281" s="487">
        <f t="shared" si="64"/>
        <v>0</v>
      </c>
      <c r="BN281" s="487" t="str">
        <f t="shared" si="64"/>
        <v/>
      </c>
      <c r="BO281" s="487" t="str">
        <f t="shared" si="64"/>
        <v/>
      </c>
      <c r="BP281" s="487" t="str">
        <f t="shared" si="64"/>
        <v/>
      </c>
      <c r="BQ281" s="487" t="str">
        <f t="shared" si="64"/>
        <v/>
      </c>
      <c r="BR281" s="487">
        <f t="shared" si="64"/>
        <v>0</v>
      </c>
      <c r="BS281" s="487" t="str">
        <f t="shared" si="64"/>
        <v/>
      </c>
      <c r="BT281" s="487">
        <f t="shared" si="64"/>
        <v>0</v>
      </c>
      <c r="BU281" s="487">
        <f t="shared" si="64"/>
        <v>0</v>
      </c>
      <c r="BV281" s="487" t="str">
        <f t="shared" si="64"/>
        <v/>
      </c>
      <c r="BW281" s="487" t="str">
        <f t="shared" si="64"/>
        <v/>
      </c>
      <c r="BX281" s="487" t="str">
        <f t="shared" si="64"/>
        <v/>
      </c>
      <c r="BY281" s="487" t="str">
        <f t="shared" si="64"/>
        <v/>
      </c>
      <c r="BZ281" s="487" t="str">
        <f t="shared" si="70"/>
        <v/>
      </c>
      <c r="CA281" s="489" t="str">
        <f t="shared" si="70"/>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68"/>
        <v>0</v>
      </c>
      <c r="AG282" s="487">
        <f t="shared" si="68"/>
        <v>-1</v>
      </c>
      <c r="AH282" s="487">
        <f t="shared" si="68"/>
        <v>0</v>
      </c>
      <c r="AI282" s="487">
        <f t="shared" si="68"/>
        <v>0</v>
      </c>
      <c r="AJ282" s="487">
        <f t="shared" si="68"/>
        <v>0</v>
      </c>
      <c r="AK282" s="487">
        <f t="shared" si="68"/>
        <v>0</v>
      </c>
      <c r="AL282" s="487">
        <f t="shared" si="68"/>
        <v>-1</v>
      </c>
      <c r="AM282" s="487">
        <f t="shared" si="68"/>
        <v>0</v>
      </c>
      <c r="AN282" s="487">
        <f t="shared" si="68"/>
        <v>-1</v>
      </c>
      <c r="AO282" s="487">
        <f t="shared" si="68"/>
        <v>-1</v>
      </c>
      <c r="AP282" s="487">
        <f t="shared" si="68"/>
        <v>0</v>
      </c>
      <c r="AQ282" s="487">
        <f t="shared" si="68"/>
        <v>0</v>
      </c>
      <c r="AR282" s="487">
        <f t="shared" si="68"/>
        <v>0</v>
      </c>
      <c r="AS282" s="487">
        <f t="shared" si="68"/>
        <v>0</v>
      </c>
      <c r="AT282" s="487">
        <f t="shared" si="68"/>
        <v>0</v>
      </c>
      <c r="AU282" s="493">
        <f t="shared" si="68"/>
        <v>0</v>
      </c>
      <c r="AV282" s="488" t="str">
        <f t="shared" si="63"/>
        <v/>
      </c>
      <c r="AW282" s="487">
        <f t="shared" si="63"/>
        <v>0</v>
      </c>
      <c r="AX282" s="487" t="str">
        <f t="shared" si="63"/>
        <v/>
      </c>
      <c r="AY282" s="487" t="str">
        <f t="shared" si="63"/>
        <v/>
      </c>
      <c r="AZ282" s="487" t="str">
        <f t="shared" si="63"/>
        <v/>
      </c>
      <c r="BA282" s="487" t="str">
        <f t="shared" si="63"/>
        <v/>
      </c>
      <c r="BB282" s="487">
        <f t="shared" si="63"/>
        <v>0</v>
      </c>
      <c r="BC282" s="487" t="str">
        <f t="shared" si="63"/>
        <v/>
      </c>
      <c r="BD282" s="487">
        <f t="shared" si="63"/>
        <v>0</v>
      </c>
      <c r="BE282" s="487">
        <f t="shared" si="63"/>
        <v>0</v>
      </c>
      <c r="BF282" s="487" t="str">
        <f t="shared" si="63"/>
        <v/>
      </c>
      <c r="BG282" s="487" t="str">
        <f t="shared" si="63"/>
        <v/>
      </c>
      <c r="BH282" s="487" t="str">
        <f t="shared" si="63"/>
        <v/>
      </c>
      <c r="BI282" s="487" t="str">
        <f t="shared" si="63"/>
        <v/>
      </c>
      <c r="BJ282" s="487" t="str">
        <f t="shared" si="69"/>
        <v/>
      </c>
      <c r="BK282" s="489" t="str">
        <f t="shared" si="69"/>
        <v/>
      </c>
      <c r="BL282" s="495" t="str">
        <f t="shared" si="64"/>
        <v/>
      </c>
      <c r="BM282" s="487">
        <f t="shared" si="64"/>
        <v>0</v>
      </c>
      <c r="BN282" s="487" t="str">
        <f t="shared" si="64"/>
        <v/>
      </c>
      <c r="BO282" s="487" t="str">
        <f t="shared" si="64"/>
        <v/>
      </c>
      <c r="BP282" s="487" t="str">
        <f t="shared" si="64"/>
        <v/>
      </c>
      <c r="BQ282" s="487" t="str">
        <f t="shared" si="64"/>
        <v/>
      </c>
      <c r="BR282" s="487">
        <f t="shared" si="64"/>
        <v>0</v>
      </c>
      <c r="BS282" s="487" t="str">
        <f t="shared" si="64"/>
        <v/>
      </c>
      <c r="BT282" s="487">
        <f t="shared" si="64"/>
        <v>0</v>
      </c>
      <c r="BU282" s="487">
        <f t="shared" si="64"/>
        <v>0</v>
      </c>
      <c r="BV282" s="487" t="str">
        <f t="shared" si="64"/>
        <v/>
      </c>
      <c r="BW282" s="487" t="str">
        <f t="shared" si="64"/>
        <v/>
      </c>
      <c r="BX282" s="487" t="str">
        <f t="shared" si="64"/>
        <v/>
      </c>
      <c r="BY282" s="487" t="str">
        <f t="shared" si="64"/>
        <v/>
      </c>
      <c r="BZ282" s="487" t="str">
        <f t="shared" si="70"/>
        <v/>
      </c>
      <c r="CA282" s="489" t="str">
        <f t="shared" si="70"/>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68"/>
        <v>0</v>
      </c>
      <c r="AG283" s="487">
        <f t="shared" si="68"/>
        <v>-1</v>
      </c>
      <c r="AH283" s="487">
        <f t="shared" si="68"/>
        <v>0</v>
      </c>
      <c r="AI283" s="487">
        <f t="shared" si="68"/>
        <v>0</v>
      </c>
      <c r="AJ283" s="487">
        <f t="shared" si="68"/>
        <v>0</v>
      </c>
      <c r="AK283" s="487">
        <f t="shared" si="68"/>
        <v>0</v>
      </c>
      <c r="AL283" s="487">
        <f t="shared" si="68"/>
        <v>-1</v>
      </c>
      <c r="AM283" s="487">
        <f t="shared" si="68"/>
        <v>0</v>
      </c>
      <c r="AN283" s="487">
        <f t="shared" si="68"/>
        <v>-1</v>
      </c>
      <c r="AO283" s="487">
        <f t="shared" si="68"/>
        <v>-1</v>
      </c>
      <c r="AP283" s="487">
        <f t="shared" si="68"/>
        <v>0</v>
      </c>
      <c r="AQ283" s="487">
        <f t="shared" si="68"/>
        <v>0</v>
      </c>
      <c r="AR283" s="487">
        <f t="shared" si="68"/>
        <v>0</v>
      </c>
      <c r="AS283" s="487">
        <f t="shared" si="68"/>
        <v>0</v>
      </c>
      <c r="AT283" s="487">
        <f t="shared" si="68"/>
        <v>0</v>
      </c>
      <c r="AU283" s="493">
        <f t="shared" si="68"/>
        <v>0</v>
      </c>
      <c r="AV283" s="488" t="str">
        <f t="shared" si="63"/>
        <v/>
      </c>
      <c r="AW283" s="487">
        <f t="shared" si="63"/>
        <v>0</v>
      </c>
      <c r="AX283" s="487" t="str">
        <f t="shared" si="63"/>
        <v/>
      </c>
      <c r="AY283" s="487" t="str">
        <f t="shared" si="63"/>
        <v/>
      </c>
      <c r="AZ283" s="487" t="str">
        <f t="shared" si="63"/>
        <v/>
      </c>
      <c r="BA283" s="487" t="str">
        <f t="shared" si="63"/>
        <v/>
      </c>
      <c r="BB283" s="487">
        <f t="shared" si="63"/>
        <v>0</v>
      </c>
      <c r="BC283" s="487" t="str">
        <f t="shared" si="63"/>
        <v/>
      </c>
      <c r="BD283" s="487">
        <f t="shared" si="63"/>
        <v>0</v>
      </c>
      <c r="BE283" s="487">
        <f t="shared" si="63"/>
        <v>0</v>
      </c>
      <c r="BF283" s="487" t="str">
        <f t="shared" si="63"/>
        <v/>
      </c>
      <c r="BG283" s="487" t="str">
        <f t="shared" si="63"/>
        <v/>
      </c>
      <c r="BH283" s="487" t="str">
        <f t="shared" si="63"/>
        <v/>
      </c>
      <c r="BI283" s="487" t="str">
        <f t="shared" si="63"/>
        <v/>
      </c>
      <c r="BJ283" s="487" t="str">
        <f t="shared" si="69"/>
        <v/>
      </c>
      <c r="BK283" s="489" t="str">
        <f t="shared" si="69"/>
        <v/>
      </c>
      <c r="BL283" s="495" t="str">
        <f t="shared" si="64"/>
        <v/>
      </c>
      <c r="BM283" s="487">
        <f t="shared" si="64"/>
        <v>0</v>
      </c>
      <c r="BN283" s="487" t="str">
        <f t="shared" si="64"/>
        <v/>
      </c>
      <c r="BO283" s="487" t="str">
        <f t="shared" si="64"/>
        <v/>
      </c>
      <c r="BP283" s="487" t="str">
        <f t="shared" si="64"/>
        <v/>
      </c>
      <c r="BQ283" s="487" t="str">
        <f t="shared" si="64"/>
        <v/>
      </c>
      <c r="BR283" s="487">
        <f t="shared" si="64"/>
        <v>0</v>
      </c>
      <c r="BS283" s="487" t="str">
        <f t="shared" si="64"/>
        <v/>
      </c>
      <c r="BT283" s="487">
        <f t="shared" si="64"/>
        <v>0</v>
      </c>
      <c r="BU283" s="487">
        <f t="shared" si="64"/>
        <v>0</v>
      </c>
      <c r="BV283" s="487" t="str">
        <f t="shared" si="64"/>
        <v/>
      </c>
      <c r="BW283" s="487" t="str">
        <f t="shared" si="64"/>
        <v/>
      </c>
      <c r="BX283" s="487" t="str">
        <f t="shared" si="64"/>
        <v/>
      </c>
      <c r="BY283" s="487" t="str">
        <f t="shared" si="64"/>
        <v/>
      </c>
      <c r="BZ283" s="487" t="str">
        <f t="shared" si="70"/>
        <v/>
      </c>
      <c r="CA283" s="489" t="str">
        <f t="shared" si="70"/>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68"/>
        <v>0</v>
      </c>
      <c r="AG284" s="487">
        <f t="shared" si="68"/>
        <v>-1</v>
      </c>
      <c r="AH284" s="487">
        <f t="shared" si="68"/>
        <v>0</v>
      </c>
      <c r="AI284" s="487">
        <f t="shared" si="68"/>
        <v>0</v>
      </c>
      <c r="AJ284" s="487">
        <f t="shared" si="68"/>
        <v>0</v>
      </c>
      <c r="AK284" s="487">
        <f t="shared" si="68"/>
        <v>0</v>
      </c>
      <c r="AL284" s="487">
        <f t="shared" si="68"/>
        <v>-1</v>
      </c>
      <c r="AM284" s="487">
        <f t="shared" si="68"/>
        <v>0</v>
      </c>
      <c r="AN284" s="487">
        <f t="shared" si="68"/>
        <v>-1</v>
      </c>
      <c r="AO284" s="487">
        <f t="shared" si="68"/>
        <v>-1</v>
      </c>
      <c r="AP284" s="487">
        <f t="shared" si="68"/>
        <v>0</v>
      </c>
      <c r="AQ284" s="487">
        <f t="shared" si="68"/>
        <v>0</v>
      </c>
      <c r="AR284" s="487">
        <f t="shared" si="68"/>
        <v>0</v>
      </c>
      <c r="AS284" s="487">
        <f t="shared" si="68"/>
        <v>0</v>
      </c>
      <c r="AT284" s="487">
        <f t="shared" si="68"/>
        <v>0</v>
      </c>
      <c r="AU284" s="493">
        <f t="shared" si="68"/>
        <v>0</v>
      </c>
      <c r="AV284" s="488" t="str">
        <f t="shared" si="63"/>
        <v/>
      </c>
      <c r="AW284" s="487">
        <f t="shared" si="63"/>
        <v>0</v>
      </c>
      <c r="AX284" s="487" t="str">
        <f t="shared" si="63"/>
        <v/>
      </c>
      <c r="AY284" s="487" t="str">
        <f t="shared" si="63"/>
        <v/>
      </c>
      <c r="AZ284" s="487" t="str">
        <f t="shared" si="63"/>
        <v/>
      </c>
      <c r="BA284" s="487" t="str">
        <f t="shared" si="63"/>
        <v/>
      </c>
      <c r="BB284" s="487">
        <f t="shared" si="63"/>
        <v>0</v>
      </c>
      <c r="BC284" s="487" t="str">
        <f t="shared" si="63"/>
        <v/>
      </c>
      <c r="BD284" s="487">
        <f t="shared" si="63"/>
        <v>0</v>
      </c>
      <c r="BE284" s="487">
        <f t="shared" si="63"/>
        <v>0</v>
      </c>
      <c r="BF284" s="487" t="str">
        <f t="shared" si="63"/>
        <v/>
      </c>
      <c r="BG284" s="487" t="str">
        <f t="shared" si="63"/>
        <v/>
      </c>
      <c r="BH284" s="487" t="str">
        <f t="shared" si="63"/>
        <v/>
      </c>
      <c r="BI284" s="487" t="str">
        <f t="shared" si="63"/>
        <v/>
      </c>
      <c r="BJ284" s="487" t="str">
        <f t="shared" si="69"/>
        <v/>
      </c>
      <c r="BK284" s="489" t="str">
        <f t="shared" si="69"/>
        <v/>
      </c>
      <c r="BL284" s="495" t="str">
        <f t="shared" si="64"/>
        <v/>
      </c>
      <c r="BM284" s="487">
        <f t="shared" si="64"/>
        <v>0</v>
      </c>
      <c r="BN284" s="487" t="str">
        <f t="shared" si="64"/>
        <v/>
      </c>
      <c r="BO284" s="487" t="str">
        <f t="shared" si="64"/>
        <v/>
      </c>
      <c r="BP284" s="487" t="str">
        <f t="shared" si="64"/>
        <v/>
      </c>
      <c r="BQ284" s="487" t="str">
        <f t="shared" si="64"/>
        <v/>
      </c>
      <c r="BR284" s="487">
        <f t="shared" si="64"/>
        <v>0</v>
      </c>
      <c r="BS284" s="487" t="str">
        <f t="shared" si="64"/>
        <v/>
      </c>
      <c r="BT284" s="487">
        <f t="shared" si="64"/>
        <v>0</v>
      </c>
      <c r="BU284" s="487">
        <f t="shared" si="64"/>
        <v>0</v>
      </c>
      <c r="BV284" s="487" t="str">
        <f t="shared" si="64"/>
        <v/>
      </c>
      <c r="BW284" s="487" t="str">
        <f t="shared" si="64"/>
        <v/>
      </c>
      <c r="BX284" s="487" t="str">
        <f t="shared" si="64"/>
        <v/>
      </c>
      <c r="BY284" s="487" t="str">
        <f t="shared" si="64"/>
        <v/>
      </c>
      <c r="BZ284" s="487" t="str">
        <f t="shared" si="70"/>
        <v/>
      </c>
      <c r="CA284" s="489" t="str">
        <f t="shared" si="70"/>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68"/>
        <v>0</v>
      </c>
      <c r="AG285" s="487">
        <f t="shared" si="68"/>
        <v>-1</v>
      </c>
      <c r="AH285" s="487">
        <f t="shared" si="68"/>
        <v>0</v>
      </c>
      <c r="AI285" s="487">
        <f t="shared" si="68"/>
        <v>0</v>
      </c>
      <c r="AJ285" s="487">
        <f t="shared" si="68"/>
        <v>0</v>
      </c>
      <c r="AK285" s="487">
        <f t="shared" si="68"/>
        <v>0</v>
      </c>
      <c r="AL285" s="487">
        <f t="shared" si="68"/>
        <v>-1</v>
      </c>
      <c r="AM285" s="487">
        <f t="shared" si="68"/>
        <v>0</v>
      </c>
      <c r="AN285" s="487">
        <f t="shared" si="68"/>
        <v>-1</v>
      </c>
      <c r="AO285" s="487">
        <f t="shared" si="68"/>
        <v>-1</v>
      </c>
      <c r="AP285" s="487">
        <f t="shared" si="68"/>
        <v>0</v>
      </c>
      <c r="AQ285" s="487">
        <f t="shared" si="68"/>
        <v>0</v>
      </c>
      <c r="AR285" s="487">
        <f t="shared" si="68"/>
        <v>0</v>
      </c>
      <c r="AS285" s="487">
        <f t="shared" si="68"/>
        <v>0</v>
      </c>
      <c r="AT285" s="487">
        <f t="shared" si="68"/>
        <v>0</v>
      </c>
      <c r="AU285" s="493">
        <f t="shared" si="68"/>
        <v>0</v>
      </c>
      <c r="AV285" s="488" t="str">
        <f t="shared" si="63"/>
        <v/>
      </c>
      <c r="AW285" s="487">
        <f t="shared" si="63"/>
        <v>0</v>
      </c>
      <c r="AX285" s="487" t="str">
        <f t="shared" si="63"/>
        <v/>
      </c>
      <c r="AY285" s="487" t="str">
        <f t="shared" si="63"/>
        <v/>
      </c>
      <c r="AZ285" s="487" t="str">
        <f t="shared" si="63"/>
        <v/>
      </c>
      <c r="BA285" s="487" t="str">
        <f t="shared" si="63"/>
        <v/>
      </c>
      <c r="BB285" s="487">
        <f t="shared" si="63"/>
        <v>0</v>
      </c>
      <c r="BC285" s="487" t="str">
        <f t="shared" si="63"/>
        <v/>
      </c>
      <c r="BD285" s="487">
        <f t="shared" si="63"/>
        <v>0</v>
      </c>
      <c r="BE285" s="487">
        <f t="shared" si="63"/>
        <v>0</v>
      </c>
      <c r="BF285" s="487" t="str">
        <f t="shared" si="63"/>
        <v/>
      </c>
      <c r="BG285" s="487" t="str">
        <f t="shared" si="63"/>
        <v/>
      </c>
      <c r="BH285" s="487" t="str">
        <f t="shared" si="63"/>
        <v/>
      </c>
      <c r="BI285" s="487" t="str">
        <f t="shared" si="63"/>
        <v/>
      </c>
      <c r="BJ285" s="487" t="str">
        <f t="shared" si="69"/>
        <v/>
      </c>
      <c r="BK285" s="489" t="str">
        <f t="shared" si="69"/>
        <v/>
      </c>
      <c r="BL285" s="495" t="str">
        <f t="shared" si="64"/>
        <v/>
      </c>
      <c r="BM285" s="487">
        <f t="shared" si="64"/>
        <v>0</v>
      </c>
      <c r="BN285" s="487" t="str">
        <f t="shared" si="64"/>
        <v/>
      </c>
      <c r="BO285" s="487" t="str">
        <f t="shared" si="64"/>
        <v/>
      </c>
      <c r="BP285" s="487" t="str">
        <f t="shared" si="64"/>
        <v/>
      </c>
      <c r="BQ285" s="487" t="str">
        <f t="shared" si="64"/>
        <v/>
      </c>
      <c r="BR285" s="487">
        <f t="shared" si="64"/>
        <v>0</v>
      </c>
      <c r="BS285" s="487" t="str">
        <f t="shared" si="64"/>
        <v/>
      </c>
      <c r="BT285" s="487">
        <f t="shared" si="64"/>
        <v>0</v>
      </c>
      <c r="BU285" s="487">
        <f t="shared" si="64"/>
        <v>0</v>
      </c>
      <c r="BV285" s="487" t="str">
        <f t="shared" si="64"/>
        <v/>
      </c>
      <c r="BW285" s="487" t="str">
        <f t="shared" si="64"/>
        <v/>
      </c>
      <c r="BX285" s="487" t="str">
        <f t="shared" si="64"/>
        <v/>
      </c>
      <c r="BY285" s="487" t="str">
        <f t="shared" si="64"/>
        <v/>
      </c>
      <c r="BZ285" s="487" t="str">
        <f t="shared" si="70"/>
        <v/>
      </c>
      <c r="CA285" s="489" t="str">
        <f t="shared" si="70"/>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68"/>
        <v>0</v>
      </c>
      <c r="AG286" s="487">
        <f t="shared" si="68"/>
        <v>-1</v>
      </c>
      <c r="AH286" s="487">
        <f t="shared" si="68"/>
        <v>0</v>
      </c>
      <c r="AI286" s="487">
        <f t="shared" si="68"/>
        <v>0</v>
      </c>
      <c r="AJ286" s="487">
        <f t="shared" si="68"/>
        <v>0</v>
      </c>
      <c r="AK286" s="487">
        <f t="shared" si="68"/>
        <v>0</v>
      </c>
      <c r="AL286" s="487">
        <f t="shared" si="68"/>
        <v>-1</v>
      </c>
      <c r="AM286" s="487">
        <f t="shared" si="68"/>
        <v>0</v>
      </c>
      <c r="AN286" s="487">
        <f t="shared" si="68"/>
        <v>-1</v>
      </c>
      <c r="AO286" s="487">
        <f t="shared" si="68"/>
        <v>-1</v>
      </c>
      <c r="AP286" s="487">
        <f t="shared" si="68"/>
        <v>0</v>
      </c>
      <c r="AQ286" s="487">
        <f t="shared" si="68"/>
        <v>0</v>
      </c>
      <c r="AR286" s="487">
        <f t="shared" si="68"/>
        <v>0</v>
      </c>
      <c r="AS286" s="487">
        <f t="shared" si="68"/>
        <v>0</v>
      </c>
      <c r="AT286" s="487">
        <f t="shared" si="68"/>
        <v>0</v>
      </c>
      <c r="AU286" s="493">
        <f t="shared" ref="AU286" si="71">AU285</f>
        <v>0</v>
      </c>
      <c r="AV286" s="488" t="str">
        <f t="shared" si="63"/>
        <v/>
      </c>
      <c r="AW286" s="487">
        <f t="shared" si="63"/>
        <v>0</v>
      </c>
      <c r="AX286" s="487" t="str">
        <f t="shared" si="63"/>
        <v/>
      </c>
      <c r="AY286" s="487" t="str">
        <f t="shared" si="63"/>
        <v/>
      </c>
      <c r="AZ286" s="487" t="str">
        <f t="shared" si="63"/>
        <v/>
      </c>
      <c r="BA286" s="487" t="str">
        <f t="shared" si="63"/>
        <v/>
      </c>
      <c r="BB286" s="487">
        <f t="shared" si="63"/>
        <v>0</v>
      </c>
      <c r="BC286" s="487" t="str">
        <f t="shared" si="63"/>
        <v/>
      </c>
      <c r="BD286" s="487">
        <f t="shared" si="63"/>
        <v>0</v>
      </c>
      <c r="BE286" s="487">
        <f t="shared" si="63"/>
        <v>0</v>
      </c>
      <c r="BF286" s="487" t="str">
        <f t="shared" si="63"/>
        <v/>
      </c>
      <c r="BG286" s="487" t="str">
        <f t="shared" si="63"/>
        <v/>
      </c>
      <c r="BH286" s="487" t="str">
        <f t="shared" si="63"/>
        <v/>
      </c>
      <c r="BI286" s="487" t="str">
        <f t="shared" si="63"/>
        <v/>
      </c>
      <c r="BJ286" s="487" t="str">
        <f t="shared" si="69"/>
        <v/>
      </c>
      <c r="BK286" s="489" t="str">
        <f t="shared" si="69"/>
        <v/>
      </c>
      <c r="BL286" s="495" t="str">
        <f t="shared" si="64"/>
        <v/>
      </c>
      <c r="BM286" s="487">
        <f t="shared" si="64"/>
        <v>0</v>
      </c>
      <c r="BN286" s="487" t="str">
        <f t="shared" si="64"/>
        <v/>
      </c>
      <c r="BO286" s="487" t="str">
        <f t="shared" si="64"/>
        <v/>
      </c>
      <c r="BP286" s="487" t="str">
        <f t="shared" si="64"/>
        <v/>
      </c>
      <c r="BQ286" s="487" t="str">
        <f t="shared" si="64"/>
        <v/>
      </c>
      <c r="BR286" s="487">
        <f t="shared" si="64"/>
        <v>0</v>
      </c>
      <c r="BS286" s="487" t="str">
        <f t="shared" si="64"/>
        <v/>
      </c>
      <c r="BT286" s="487">
        <f t="shared" si="64"/>
        <v>0</v>
      </c>
      <c r="BU286" s="487">
        <f t="shared" si="64"/>
        <v>0</v>
      </c>
      <c r="BV286" s="487" t="str">
        <f t="shared" si="64"/>
        <v/>
      </c>
      <c r="BW286" s="487" t="str">
        <f t="shared" si="64"/>
        <v/>
      </c>
      <c r="BX286" s="487" t="str">
        <f t="shared" si="64"/>
        <v/>
      </c>
      <c r="BY286" s="487" t="str">
        <f t="shared" si="64"/>
        <v/>
      </c>
      <c r="BZ286" s="487" t="str">
        <f t="shared" si="70"/>
        <v/>
      </c>
      <c r="CA286" s="489" t="str">
        <f t="shared" si="70"/>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2">AF286</f>
        <v>0</v>
      </c>
      <c r="AG287" s="487">
        <f t="shared" si="72"/>
        <v>-1</v>
      </c>
      <c r="AH287" s="487">
        <f t="shared" si="72"/>
        <v>0</v>
      </c>
      <c r="AI287" s="487">
        <f t="shared" si="72"/>
        <v>0</v>
      </c>
      <c r="AJ287" s="487">
        <f t="shared" si="72"/>
        <v>0</v>
      </c>
      <c r="AK287" s="487">
        <f t="shared" si="72"/>
        <v>0</v>
      </c>
      <c r="AL287" s="487">
        <f t="shared" si="72"/>
        <v>-1</v>
      </c>
      <c r="AM287" s="487">
        <f t="shared" si="72"/>
        <v>0</v>
      </c>
      <c r="AN287" s="487">
        <f t="shared" si="72"/>
        <v>-1</v>
      </c>
      <c r="AO287" s="487">
        <f t="shared" si="72"/>
        <v>-1</v>
      </c>
      <c r="AP287" s="487">
        <f t="shared" si="72"/>
        <v>0</v>
      </c>
      <c r="AQ287" s="487">
        <f t="shared" si="72"/>
        <v>0</v>
      </c>
      <c r="AR287" s="487">
        <f t="shared" si="72"/>
        <v>0</v>
      </c>
      <c r="AS287" s="487">
        <f t="shared" si="72"/>
        <v>0</v>
      </c>
      <c r="AT287" s="487">
        <f t="shared" si="72"/>
        <v>0</v>
      </c>
      <c r="AU287" s="493">
        <f t="shared" si="72"/>
        <v>0</v>
      </c>
      <c r="AV287" s="488" t="str">
        <f t="shared" si="63"/>
        <v/>
      </c>
      <c r="AW287" s="487">
        <f t="shared" si="63"/>
        <v>0</v>
      </c>
      <c r="AX287" s="487" t="str">
        <f t="shared" si="63"/>
        <v/>
      </c>
      <c r="AY287" s="487" t="str">
        <f t="shared" si="63"/>
        <v/>
      </c>
      <c r="AZ287" s="487" t="str">
        <f t="shared" si="63"/>
        <v/>
      </c>
      <c r="BA287" s="487" t="str">
        <f t="shared" si="63"/>
        <v/>
      </c>
      <c r="BB287" s="487">
        <f t="shared" si="63"/>
        <v>0</v>
      </c>
      <c r="BC287" s="487" t="str">
        <f t="shared" si="63"/>
        <v/>
      </c>
      <c r="BD287" s="487">
        <f t="shared" si="63"/>
        <v>0</v>
      </c>
      <c r="BE287" s="487">
        <f t="shared" si="63"/>
        <v>0</v>
      </c>
      <c r="BF287" s="487" t="str">
        <f t="shared" si="63"/>
        <v/>
      </c>
      <c r="BG287" s="487" t="str">
        <f t="shared" si="63"/>
        <v/>
      </c>
      <c r="BH287" s="487" t="str">
        <f t="shared" si="63"/>
        <v/>
      </c>
      <c r="BI287" s="487" t="str">
        <f t="shared" si="63"/>
        <v/>
      </c>
      <c r="BJ287" s="487" t="str">
        <f t="shared" si="69"/>
        <v/>
      </c>
      <c r="BK287" s="489" t="str">
        <f t="shared" si="69"/>
        <v/>
      </c>
      <c r="BL287" s="495" t="str">
        <f t="shared" si="64"/>
        <v/>
      </c>
      <c r="BM287" s="487">
        <f t="shared" si="64"/>
        <v>0</v>
      </c>
      <c r="BN287" s="487" t="str">
        <f t="shared" si="64"/>
        <v/>
      </c>
      <c r="BO287" s="487" t="str">
        <f t="shared" si="64"/>
        <v/>
      </c>
      <c r="BP287" s="487" t="str">
        <f t="shared" si="64"/>
        <v/>
      </c>
      <c r="BQ287" s="487" t="str">
        <f t="shared" si="64"/>
        <v/>
      </c>
      <c r="BR287" s="487">
        <f t="shared" si="64"/>
        <v>0</v>
      </c>
      <c r="BS287" s="487" t="str">
        <f t="shared" si="64"/>
        <v/>
      </c>
      <c r="BT287" s="487">
        <f t="shared" si="64"/>
        <v>0</v>
      </c>
      <c r="BU287" s="487">
        <f t="shared" si="64"/>
        <v>0</v>
      </c>
      <c r="BV287" s="487" t="str">
        <f t="shared" si="64"/>
        <v/>
      </c>
      <c r="BW287" s="487" t="str">
        <f t="shared" si="64"/>
        <v/>
      </c>
      <c r="BX287" s="487" t="str">
        <f t="shared" si="64"/>
        <v/>
      </c>
      <c r="BY287" s="487" t="str">
        <f t="shared" si="64"/>
        <v/>
      </c>
      <c r="BZ287" s="487" t="str">
        <f t="shared" si="70"/>
        <v/>
      </c>
      <c r="CA287" s="489" t="str">
        <f t="shared" si="70"/>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2"/>
        <v>0</v>
      </c>
      <c r="AG288" s="491">
        <f t="shared" si="72"/>
        <v>-1</v>
      </c>
      <c r="AH288" s="491">
        <f t="shared" si="72"/>
        <v>0</v>
      </c>
      <c r="AI288" s="491">
        <f t="shared" si="72"/>
        <v>0</v>
      </c>
      <c r="AJ288" s="491">
        <f t="shared" si="72"/>
        <v>0</v>
      </c>
      <c r="AK288" s="491">
        <f t="shared" si="72"/>
        <v>0</v>
      </c>
      <c r="AL288" s="491">
        <f t="shared" si="72"/>
        <v>-1</v>
      </c>
      <c r="AM288" s="491">
        <f t="shared" si="72"/>
        <v>0</v>
      </c>
      <c r="AN288" s="491">
        <f t="shared" si="72"/>
        <v>-1</v>
      </c>
      <c r="AO288" s="491">
        <f t="shared" si="72"/>
        <v>-1</v>
      </c>
      <c r="AP288" s="491">
        <f t="shared" si="72"/>
        <v>0</v>
      </c>
      <c r="AQ288" s="491">
        <f t="shared" si="72"/>
        <v>0</v>
      </c>
      <c r="AR288" s="491">
        <f t="shared" si="72"/>
        <v>0</v>
      </c>
      <c r="AS288" s="491">
        <f t="shared" si="72"/>
        <v>0</v>
      </c>
      <c r="AT288" s="491">
        <f t="shared" si="72"/>
        <v>0</v>
      </c>
      <c r="AU288" s="494">
        <f t="shared" si="72"/>
        <v>0</v>
      </c>
      <c r="AV288" s="490" t="str">
        <f t="shared" si="63"/>
        <v/>
      </c>
      <c r="AW288" s="491">
        <f t="shared" si="63"/>
        <v>0</v>
      </c>
      <c r="AX288" s="491" t="str">
        <f t="shared" si="63"/>
        <v/>
      </c>
      <c r="AY288" s="491" t="str">
        <f t="shared" si="63"/>
        <v/>
      </c>
      <c r="AZ288" s="491" t="str">
        <f t="shared" si="63"/>
        <v/>
      </c>
      <c r="BA288" s="491" t="str">
        <f t="shared" si="63"/>
        <v/>
      </c>
      <c r="BB288" s="491">
        <f t="shared" si="63"/>
        <v>0</v>
      </c>
      <c r="BC288" s="491" t="str">
        <f t="shared" si="63"/>
        <v/>
      </c>
      <c r="BD288" s="491">
        <f t="shared" si="63"/>
        <v>0</v>
      </c>
      <c r="BE288" s="491">
        <f t="shared" si="63"/>
        <v>0</v>
      </c>
      <c r="BF288" s="491" t="str">
        <f t="shared" si="63"/>
        <v/>
      </c>
      <c r="BG288" s="491" t="str">
        <f t="shared" si="63"/>
        <v/>
      </c>
      <c r="BH288" s="491" t="str">
        <f t="shared" si="63"/>
        <v/>
      </c>
      <c r="BI288" s="491" t="str">
        <f t="shared" si="63"/>
        <v/>
      </c>
      <c r="BJ288" s="491" t="str">
        <f t="shared" si="69"/>
        <v/>
      </c>
      <c r="BK288" s="492" t="str">
        <f t="shared" si="69"/>
        <v/>
      </c>
      <c r="BL288" s="496" t="str">
        <f t="shared" si="64"/>
        <v/>
      </c>
      <c r="BM288" s="491">
        <f t="shared" si="64"/>
        <v>0</v>
      </c>
      <c r="BN288" s="491" t="str">
        <f t="shared" si="64"/>
        <v/>
      </c>
      <c r="BO288" s="491" t="str">
        <f t="shared" si="64"/>
        <v/>
      </c>
      <c r="BP288" s="491" t="str">
        <f t="shared" si="64"/>
        <v/>
      </c>
      <c r="BQ288" s="491" t="str">
        <f t="shared" si="64"/>
        <v/>
      </c>
      <c r="BR288" s="491">
        <f t="shared" si="64"/>
        <v>0</v>
      </c>
      <c r="BS288" s="491" t="str">
        <f t="shared" si="64"/>
        <v/>
      </c>
      <c r="BT288" s="491">
        <f t="shared" si="64"/>
        <v>0</v>
      </c>
      <c r="BU288" s="491">
        <f t="shared" si="64"/>
        <v>0</v>
      </c>
      <c r="BV288" s="491" t="str">
        <f t="shared" si="64"/>
        <v/>
      </c>
      <c r="BW288" s="491" t="str">
        <f t="shared" si="64"/>
        <v/>
      </c>
      <c r="BX288" s="491" t="str">
        <f t="shared" si="64"/>
        <v/>
      </c>
      <c r="BY288" s="491" t="str">
        <f t="shared" si="64"/>
        <v/>
      </c>
      <c r="BZ288" s="491" t="str">
        <f t="shared" si="70"/>
        <v/>
      </c>
      <c r="CA288" s="492" t="str">
        <f t="shared" si="70"/>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3">COUNTIF(AW7:AW288,"NCC")</f>
        <v>0</v>
      </c>
      <c r="AX289" s="486">
        <f t="shared" si="73"/>
        <v>0</v>
      </c>
      <c r="AY289" s="486">
        <f t="shared" si="73"/>
        <v>0</v>
      </c>
      <c r="AZ289" s="486">
        <f t="shared" si="73"/>
        <v>0</v>
      </c>
      <c r="BA289" s="486">
        <f t="shared" si="73"/>
        <v>0</v>
      </c>
      <c r="BB289" s="486">
        <f t="shared" si="73"/>
        <v>0</v>
      </c>
      <c r="BC289" s="486">
        <f t="shared" si="73"/>
        <v>0</v>
      </c>
      <c r="BD289" s="486">
        <f t="shared" si="73"/>
        <v>0</v>
      </c>
      <c r="BE289" s="486">
        <f t="shared" si="73"/>
        <v>0</v>
      </c>
      <c r="BF289" s="486">
        <f t="shared" si="73"/>
        <v>0</v>
      </c>
      <c r="BG289" s="486">
        <f t="shared" si="73"/>
        <v>0</v>
      </c>
      <c r="BH289" s="486">
        <f t="shared" si="73"/>
        <v>0</v>
      </c>
      <c r="BI289" s="486">
        <f t="shared" si="73"/>
        <v>0</v>
      </c>
      <c r="BJ289" s="486">
        <f t="shared" si="73"/>
        <v>0</v>
      </c>
      <c r="BK289" s="486">
        <f t="shared" si="73"/>
        <v>0</v>
      </c>
      <c r="BL289" s="486">
        <f t="shared" si="73"/>
        <v>0</v>
      </c>
      <c r="BM289" s="486">
        <f t="shared" si="73"/>
        <v>0</v>
      </c>
      <c r="BN289" s="486">
        <f t="shared" si="73"/>
        <v>0</v>
      </c>
      <c r="BO289" s="486">
        <f t="shared" si="73"/>
        <v>0</v>
      </c>
      <c r="BP289" s="486">
        <f t="shared" si="73"/>
        <v>0</v>
      </c>
      <c r="BQ289" s="486">
        <f t="shared" si="73"/>
        <v>0</v>
      </c>
      <c r="BR289" s="486">
        <f t="shared" si="73"/>
        <v>0</v>
      </c>
      <c r="BS289" s="486">
        <f t="shared" si="73"/>
        <v>0</v>
      </c>
      <c r="BT289" s="486">
        <f t="shared" si="73"/>
        <v>0</v>
      </c>
      <c r="BU289" s="486">
        <f t="shared" si="73"/>
        <v>0</v>
      </c>
      <c r="BV289" s="486">
        <f t="shared" si="73"/>
        <v>0</v>
      </c>
      <c r="BW289" s="486">
        <f t="shared" si="73"/>
        <v>0</v>
      </c>
      <c r="BX289" s="486">
        <f t="shared" si="73"/>
        <v>0</v>
      </c>
      <c r="BY289" s="486">
        <f t="shared" si="73"/>
        <v>0</v>
      </c>
      <c r="BZ289" s="486">
        <f t="shared" si="73"/>
        <v>0</v>
      </c>
      <c r="CA289" s="486">
        <f t="shared" si="73"/>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4">COUNTIF(AV7:AV288,"NC+")</f>
        <v>0</v>
      </c>
      <c r="AW290" s="486">
        <f t="shared" si="74"/>
        <v>0</v>
      </c>
      <c r="AX290" s="486">
        <f t="shared" si="74"/>
        <v>0</v>
      </c>
      <c r="AY290" s="486">
        <f t="shared" si="74"/>
        <v>0</v>
      </c>
      <c r="AZ290" s="486">
        <f t="shared" si="74"/>
        <v>0</v>
      </c>
      <c r="BA290" s="486">
        <f t="shared" si="74"/>
        <v>0</v>
      </c>
      <c r="BB290" s="486">
        <f t="shared" si="74"/>
        <v>0</v>
      </c>
      <c r="BC290" s="486">
        <f t="shared" si="74"/>
        <v>0</v>
      </c>
      <c r="BD290" s="486">
        <f t="shared" si="74"/>
        <v>0</v>
      </c>
      <c r="BE290" s="486">
        <f t="shared" si="74"/>
        <v>0</v>
      </c>
      <c r="BF290" s="486">
        <f t="shared" si="74"/>
        <v>0</v>
      </c>
      <c r="BG290" s="486">
        <f t="shared" si="74"/>
        <v>0</v>
      </c>
      <c r="BH290" s="486">
        <f t="shared" si="74"/>
        <v>0</v>
      </c>
      <c r="BI290" s="486">
        <f t="shared" si="74"/>
        <v>0</v>
      </c>
      <c r="BJ290" s="486">
        <f t="shared" si="74"/>
        <v>0</v>
      </c>
      <c r="BK290" s="486">
        <f t="shared" si="74"/>
        <v>0</v>
      </c>
      <c r="BL290" s="486">
        <f t="shared" si="74"/>
        <v>0</v>
      </c>
      <c r="BM290" s="486">
        <f t="shared" si="74"/>
        <v>0</v>
      </c>
      <c r="BN290" s="486">
        <f t="shared" si="74"/>
        <v>0</v>
      </c>
      <c r="BO290" s="486">
        <f t="shared" si="74"/>
        <v>0</v>
      </c>
      <c r="BP290" s="486">
        <f t="shared" si="74"/>
        <v>0</v>
      </c>
      <c r="BQ290" s="486">
        <f t="shared" si="74"/>
        <v>0</v>
      </c>
      <c r="BR290" s="486">
        <f t="shared" si="74"/>
        <v>0</v>
      </c>
      <c r="BS290" s="486">
        <f t="shared" si="74"/>
        <v>0</v>
      </c>
      <c r="BT290" s="486">
        <f t="shared" si="74"/>
        <v>0</v>
      </c>
      <c r="BU290" s="486">
        <f t="shared" si="74"/>
        <v>0</v>
      </c>
      <c r="BV290" s="486">
        <f t="shared" si="74"/>
        <v>0</v>
      </c>
      <c r="BW290" s="486">
        <f t="shared" si="74"/>
        <v>0</v>
      </c>
      <c r="BX290" s="486">
        <f t="shared" si="74"/>
        <v>0</v>
      </c>
      <c r="BY290" s="486">
        <f t="shared" si="74"/>
        <v>0</v>
      </c>
      <c r="BZ290" s="486">
        <f t="shared" si="74"/>
        <v>0</v>
      </c>
      <c r="CA290" s="486">
        <f t="shared" si="74"/>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5">COUNTIF(AV7:AV288,"nc-")</f>
        <v>0</v>
      </c>
      <c r="AW291" s="140">
        <f t="shared" si="75"/>
        <v>0</v>
      </c>
      <c r="AX291" s="140">
        <f t="shared" si="75"/>
        <v>0</v>
      </c>
      <c r="AY291" s="140">
        <f t="shared" si="75"/>
        <v>0</v>
      </c>
      <c r="AZ291" s="140">
        <f t="shared" si="75"/>
        <v>0</v>
      </c>
      <c r="BA291" s="140">
        <f t="shared" si="75"/>
        <v>0</v>
      </c>
      <c r="BB291" s="140">
        <f t="shared" si="75"/>
        <v>0</v>
      </c>
      <c r="BC291" s="140">
        <f t="shared" si="75"/>
        <v>0</v>
      </c>
      <c r="BD291" s="140">
        <f t="shared" si="75"/>
        <v>0</v>
      </c>
      <c r="BE291" s="140">
        <f t="shared" si="75"/>
        <v>0</v>
      </c>
      <c r="BF291" s="140">
        <f t="shared" si="75"/>
        <v>0</v>
      </c>
      <c r="BG291" s="140">
        <f t="shared" si="75"/>
        <v>0</v>
      </c>
      <c r="BH291" s="140">
        <f t="shared" si="75"/>
        <v>0</v>
      </c>
      <c r="BI291" s="140">
        <f t="shared" si="75"/>
        <v>0</v>
      </c>
      <c r="BJ291" s="140">
        <f t="shared" si="75"/>
        <v>0</v>
      </c>
      <c r="BK291" s="140">
        <f t="shared" si="75"/>
        <v>0</v>
      </c>
      <c r="BL291" s="140">
        <f t="shared" si="75"/>
        <v>0</v>
      </c>
      <c r="BM291" s="140">
        <f t="shared" si="75"/>
        <v>0</v>
      </c>
      <c r="BN291" s="140">
        <f t="shared" si="75"/>
        <v>0</v>
      </c>
      <c r="BO291" s="140">
        <f t="shared" si="75"/>
        <v>0</v>
      </c>
      <c r="BP291" s="140">
        <f t="shared" si="75"/>
        <v>0</v>
      </c>
      <c r="BQ291" s="140">
        <f t="shared" si="75"/>
        <v>0</v>
      </c>
      <c r="BR291" s="140">
        <f t="shared" si="75"/>
        <v>0</v>
      </c>
      <c r="BS291" s="140">
        <f t="shared" si="75"/>
        <v>0</v>
      </c>
      <c r="BT291" s="140">
        <f t="shared" si="75"/>
        <v>0</v>
      </c>
      <c r="BU291" s="140">
        <f t="shared" si="75"/>
        <v>0</v>
      </c>
      <c r="BV291" s="140">
        <f t="shared" si="75"/>
        <v>0</v>
      </c>
      <c r="BW291" s="140">
        <f t="shared" si="75"/>
        <v>0</v>
      </c>
      <c r="BX291" s="140">
        <f t="shared" si="75"/>
        <v>0</v>
      </c>
      <c r="BY291" s="140">
        <f t="shared" si="75"/>
        <v>0</v>
      </c>
      <c r="BZ291" s="140">
        <f t="shared" si="75"/>
        <v>0</v>
      </c>
      <c r="CA291" s="140">
        <f t="shared" si="75"/>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6">COUNTIF(AV7:AV288,"RI")</f>
        <v>0</v>
      </c>
      <c r="AW292" s="145">
        <f t="shared" si="76"/>
        <v>0</v>
      </c>
      <c r="AX292" s="145">
        <f t="shared" si="76"/>
        <v>0</v>
      </c>
      <c r="AY292" s="145">
        <f t="shared" si="76"/>
        <v>0</v>
      </c>
      <c r="AZ292" s="145">
        <f t="shared" si="76"/>
        <v>0</v>
      </c>
      <c r="BA292" s="145">
        <f t="shared" si="76"/>
        <v>0</v>
      </c>
      <c r="BB292" s="145">
        <f t="shared" si="76"/>
        <v>0</v>
      </c>
      <c r="BC292" s="145">
        <f t="shared" si="76"/>
        <v>0</v>
      </c>
      <c r="BD292" s="145">
        <f t="shared" si="76"/>
        <v>0</v>
      </c>
      <c r="BE292" s="145">
        <f t="shared" si="76"/>
        <v>0</v>
      </c>
      <c r="BF292" s="145">
        <f t="shared" si="76"/>
        <v>0</v>
      </c>
      <c r="BG292" s="145">
        <f t="shared" si="76"/>
        <v>0</v>
      </c>
      <c r="BH292" s="145">
        <f t="shared" si="76"/>
        <v>0</v>
      </c>
      <c r="BI292" s="145">
        <f t="shared" si="76"/>
        <v>0</v>
      </c>
      <c r="BJ292" s="145">
        <f t="shared" si="76"/>
        <v>0</v>
      </c>
      <c r="BK292" s="145">
        <f t="shared" si="76"/>
        <v>0</v>
      </c>
      <c r="BL292" s="145">
        <f t="shared" si="76"/>
        <v>0</v>
      </c>
      <c r="BM292" s="145">
        <f t="shared" si="76"/>
        <v>0</v>
      </c>
      <c r="BN292" s="145">
        <f t="shared" si="76"/>
        <v>0</v>
      </c>
      <c r="BO292" s="145">
        <f t="shared" si="76"/>
        <v>0</v>
      </c>
      <c r="BP292" s="145">
        <f t="shared" si="76"/>
        <v>0</v>
      </c>
      <c r="BQ292" s="145">
        <f t="shared" si="76"/>
        <v>0</v>
      </c>
      <c r="BR292" s="145">
        <f t="shared" si="76"/>
        <v>0</v>
      </c>
      <c r="BS292" s="145">
        <f t="shared" si="76"/>
        <v>0</v>
      </c>
      <c r="BT292" s="145">
        <f t="shared" si="76"/>
        <v>0</v>
      </c>
      <c r="BU292" s="145">
        <f t="shared" si="76"/>
        <v>0</v>
      </c>
      <c r="BV292" s="145">
        <f t="shared" si="76"/>
        <v>0</v>
      </c>
      <c r="BW292" s="145">
        <f t="shared" si="76"/>
        <v>0</v>
      </c>
      <c r="BX292" s="145">
        <f t="shared" si="76"/>
        <v>0</v>
      </c>
      <c r="BY292" s="145">
        <f t="shared" si="76"/>
        <v>0</v>
      </c>
      <c r="BZ292" s="145">
        <f t="shared" si="76"/>
        <v>0</v>
      </c>
      <c r="CA292" s="145">
        <f t="shared" si="76"/>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77">COUNTIF(AV7:AV288,"Full")</f>
        <v>0</v>
      </c>
      <c r="AW293" s="145">
        <f t="shared" si="77"/>
        <v>0</v>
      </c>
      <c r="AX293" s="145">
        <f t="shared" si="77"/>
        <v>0</v>
      </c>
      <c r="AY293" s="145">
        <f t="shared" si="77"/>
        <v>0</v>
      </c>
      <c r="AZ293" s="145">
        <f t="shared" si="77"/>
        <v>0</v>
      </c>
      <c r="BA293" s="145">
        <f t="shared" si="77"/>
        <v>0</v>
      </c>
      <c r="BB293" s="145">
        <f t="shared" si="77"/>
        <v>0</v>
      </c>
      <c r="BC293" s="145">
        <f t="shared" si="77"/>
        <v>0</v>
      </c>
      <c r="BD293" s="145">
        <f t="shared" si="77"/>
        <v>0</v>
      </c>
      <c r="BE293" s="145">
        <f t="shared" si="77"/>
        <v>0</v>
      </c>
      <c r="BF293" s="145">
        <f t="shared" si="77"/>
        <v>0</v>
      </c>
      <c r="BG293" s="145">
        <f t="shared" si="77"/>
        <v>0</v>
      </c>
      <c r="BH293" s="145">
        <f t="shared" si="77"/>
        <v>0</v>
      </c>
      <c r="BI293" s="145">
        <f t="shared" si="77"/>
        <v>0</v>
      </c>
      <c r="BJ293" s="145">
        <f t="shared" si="77"/>
        <v>0</v>
      </c>
      <c r="BK293" s="145">
        <f t="shared" si="77"/>
        <v>0</v>
      </c>
      <c r="BL293" s="145">
        <f t="shared" si="77"/>
        <v>0</v>
      </c>
      <c r="BM293" s="145">
        <f t="shared" si="77"/>
        <v>0</v>
      </c>
      <c r="BN293" s="145">
        <f t="shared" si="77"/>
        <v>0</v>
      </c>
      <c r="BO293" s="145">
        <f t="shared" si="77"/>
        <v>0</v>
      </c>
      <c r="BP293" s="145">
        <f t="shared" si="77"/>
        <v>0</v>
      </c>
      <c r="BQ293" s="145">
        <f t="shared" si="77"/>
        <v>0</v>
      </c>
      <c r="BR293" s="145">
        <f t="shared" si="77"/>
        <v>0</v>
      </c>
      <c r="BS293" s="145">
        <f t="shared" si="77"/>
        <v>0</v>
      </c>
      <c r="BT293" s="145">
        <f t="shared" si="77"/>
        <v>0</v>
      </c>
      <c r="BU293" s="145">
        <f t="shared" si="77"/>
        <v>0</v>
      </c>
      <c r="BV293" s="145">
        <f t="shared" si="77"/>
        <v>0</v>
      </c>
      <c r="BW293" s="145">
        <f t="shared" si="77"/>
        <v>0</v>
      </c>
      <c r="BX293" s="145">
        <f t="shared" si="77"/>
        <v>0</v>
      </c>
      <c r="BY293" s="145">
        <f t="shared" si="77"/>
        <v>0</v>
      </c>
      <c r="BZ293" s="145">
        <f t="shared" si="77"/>
        <v>0</v>
      </c>
      <c r="CA293" s="145">
        <f t="shared" si="77"/>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78">COUNTIF(AV7:AV288,"tbd")</f>
        <v>86</v>
      </c>
      <c r="AW294" s="145">
        <f t="shared" si="78"/>
        <v>89</v>
      </c>
      <c r="AX294" s="145">
        <f t="shared" si="78"/>
        <v>86</v>
      </c>
      <c r="AY294" s="145">
        <f t="shared" si="78"/>
        <v>86</v>
      </c>
      <c r="AZ294" s="145">
        <f t="shared" si="78"/>
        <v>86</v>
      </c>
      <c r="BA294" s="145">
        <f t="shared" si="78"/>
        <v>86</v>
      </c>
      <c r="BB294" s="145">
        <f t="shared" si="78"/>
        <v>89</v>
      </c>
      <c r="BC294" s="145">
        <f t="shared" si="78"/>
        <v>88</v>
      </c>
      <c r="BD294" s="145">
        <f t="shared" si="78"/>
        <v>88</v>
      </c>
      <c r="BE294" s="145">
        <f t="shared" si="78"/>
        <v>89</v>
      </c>
      <c r="BF294" s="145">
        <f t="shared" si="78"/>
        <v>88</v>
      </c>
      <c r="BG294" s="145">
        <f t="shared" si="78"/>
        <v>0</v>
      </c>
      <c r="BH294" s="145">
        <f t="shared" si="78"/>
        <v>0</v>
      </c>
      <c r="BI294" s="145">
        <f t="shared" si="78"/>
        <v>0</v>
      </c>
      <c r="BJ294" s="145">
        <f t="shared" si="78"/>
        <v>0</v>
      </c>
      <c r="BK294" s="145">
        <f t="shared" si="78"/>
        <v>0</v>
      </c>
      <c r="BL294" s="145">
        <f t="shared" si="78"/>
        <v>26</v>
      </c>
      <c r="BM294" s="145">
        <f t="shared" si="78"/>
        <v>28</v>
      </c>
      <c r="BN294" s="145">
        <f t="shared" si="78"/>
        <v>26</v>
      </c>
      <c r="BO294" s="145">
        <f t="shared" si="78"/>
        <v>26</v>
      </c>
      <c r="BP294" s="145">
        <f t="shared" si="78"/>
        <v>26</v>
      </c>
      <c r="BQ294" s="145">
        <f t="shared" si="78"/>
        <v>26</v>
      </c>
      <c r="BR294" s="145">
        <f t="shared" si="78"/>
        <v>28</v>
      </c>
      <c r="BS294" s="145">
        <f t="shared" si="78"/>
        <v>28</v>
      </c>
      <c r="BT294" s="145">
        <f t="shared" si="78"/>
        <v>27</v>
      </c>
      <c r="BU294" s="145">
        <f t="shared" si="78"/>
        <v>28</v>
      </c>
      <c r="BV294" s="145">
        <f t="shared" si="78"/>
        <v>28</v>
      </c>
      <c r="BW294" s="145">
        <f t="shared" si="78"/>
        <v>0</v>
      </c>
      <c r="BX294" s="145">
        <f t="shared" si="78"/>
        <v>0</v>
      </c>
      <c r="BY294" s="145">
        <f t="shared" si="78"/>
        <v>0</v>
      </c>
      <c r="BZ294" s="145">
        <f t="shared" si="78"/>
        <v>0</v>
      </c>
      <c r="CA294" s="145">
        <f t="shared" si="78"/>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79">V292 &amp; ":"</f>
        <v>nc-:</v>
      </c>
      <c r="V300" s="151">
        <f t="shared" ref="V300:V304" si="80">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79"/>
        <v>RI:</v>
      </c>
      <c r="V301" s="151">
        <f t="shared" si="80"/>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79"/>
        <v>Full:</v>
      </c>
      <c r="V302" s="151">
        <f t="shared" si="80"/>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79"/>
        <v>tbd:</v>
      </c>
      <c r="V303" s="151">
        <f t="shared" si="80"/>
        <v>117</v>
      </c>
      <c r="W303" s="144"/>
      <c r="X303" s="144"/>
      <c r="Y303" s="144"/>
      <c r="Z303" s="144"/>
      <c r="AA303" s="141"/>
      <c r="AB303" s="144"/>
      <c r="AC303" s="144"/>
      <c r="AD303" s="144"/>
      <c r="AE303" s="144"/>
    </row>
    <row r="304" spans="1:79" hidden="1" x14ac:dyDescent="0.3">
      <c r="J304" s="141"/>
      <c r="U304" s="150" t="str">
        <f t="shared" si="79"/>
        <v>n/a:</v>
      </c>
      <c r="V304" s="151">
        <f t="shared" si="80"/>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5U4kcubkKt9HuzorW2CT6hrr0qblwrzTpBgrUdrpn/jWGArTxXjia5KB6rugVXBCCNU21SjSx1+JQdlILGRlJw==" saltValue="vGKi3uQvxw/Di4hLhpindQ==" spinCount="100000" sheet="1" objects="1" scenarios="1" formatCells="0" formatColumns="0" formatRows="0" insertHyperlinks="0" autoFilter="0"/>
  <mergeCells count="363">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59:I159"/>
    <mergeCell ref="AC108:AE108"/>
    <mergeCell ref="A108:C108"/>
    <mergeCell ref="F108:G108"/>
    <mergeCell ref="J108:M108"/>
    <mergeCell ref="N108:U108"/>
    <mergeCell ref="V108:Z108"/>
    <mergeCell ref="AA108:AB108"/>
  </mergeCells>
  <conditionalFormatting sqref="J7:J68 J71:J107 N71:N107 J110:J288 L110:L288 N110:N288">
    <cfRule type="cellIs" dxfId="153" priority="4" stopIfTrue="1" operator="equal">
      <formula>"Not assessed"</formula>
    </cfRule>
    <cfRule type="cellIs" dxfId="152" priority="5" stopIfTrue="1" operator="equal">
      <formula>"NOT CQM certified Subcontractor"</formula>
    </cfRule>
    <cfRule type="cellIs" dxfId="151" priority="6" stopIfTrue="1" operator="equal">
      <formula>"CQM certified Component Vendor"</formula>
    </cfRule>
    <cfRule type="cellIs" dxfId="150" priority="7" stopIfTrue="1" operator="equal">
      <formula>"CQM certified Subcontractor"</formula>
    </cfRule>
    <cfRule type="cellIs" dxfId="149" priority="8" stopIfTrue="1" operator="equal">
      <formula>"NOT CQM certified Component Vendor"</formula>
    </cfRule>
    <cfRule type="cellIs" dxfId="148" priority="19" stopIfTrue="1" operator="equal">
      <formula>"No"</formula>
    </cfRule>
    <cfRule type="cellIs" dxfId="147" priority="20" stopIfTrue="1" operator="equal">
      <formula>"Practice only"</formula>
    </cfRule>
    <cfRule type="cellIs" dxfId="146" priority="21" stopIfTrue="1" operator="equal">
      <formula>"Procedure only"</formula>
    </cfRule>
    <cfRule type="cellIs" dxfId="145" priority="22" stopIfTrue="1" operator="equal">
      <formula>"Yes"</formula>
    </cfRule>
  </conditionalFormatting>
  <conditionalFormatting sqref="J7:J68 V7:V68 J71:J107 N71:N107 V71:V107 J110:J288 L110:L288 N110:N288 V110:W288 AC110:AC288">
    <cfRule type="cellIs" dxfId="144" priority="12" stopIfTrue="1" operator="equal">
      <formula>"tbd"</formula>
    </cfRule>
  </conditionalFormatting>
  <conditionalFormatting sqref="V7:V68 V71:V107 V110:W288">
    <cfRule type="cellIs" dxfId="143" priority="1" stopIfTrue="1" operator="equal">
      <formula>"Not assessed (Subcontractor)"</formula>
    </cfRule>
    <cfRule type="cellIs" dxfId="142" priority="2" stopIfTrue="1" operator="equal">
      <formula>"Not assessed (timing constraints)"</formula>
    </cfRule>
    <cfRule type="cellIs" dxfId="141" priority="3" stopIfTrue="1" operator="equal">
      <formula>"NCC"</formula>
    </cfRule>
    <cfRule type="cellIs" dxfId="140" priority="15" stopIfTrue="1" operator="equal">
      <formula>"Full"</formula>
    </cfRule>
    <cfRule type="cellIs" dxfId="139" priority="16" stopIfTrue="1" operator="equal">
      <formula>"RI"</formula>
    </cfRule>
    <cfRule type="cellIs" dxfId="138" priority="17" stopIfTrue="1" operator="equal">
      <formula>"nc-"</formula>
    </cfRule>
    <cfRule type="cellIs" dxfId="137" priority="18" stopIfTrue="1" operator="equal">
      <formula>"NC+"</formula>
    </cfRule>
  </conditionalFormatting>
  <conditionalFormatting sqref="AC7:AC68 AC71:AC107 AC110:AC288">
    <cfRule type="cellIs" dxfId="136" priority="9" stopIfTrue="1" operator="equal">
      <formula>"Received"</formula>
    </cfRule>
    <cfRule type="cellIs" dxfId="135" priority="10" operator="equal">
      <formula>"Reviewed"</formula>
    </cfRule>
    <cfRule type="cellIs" dxfId="134" priority="14" stopIfTrue="1" operator="equal">
      <formula>"Yes"</formula>
    </cfRule>
  </conditionalFormatting>
  <conditionalFormatting sqref="AC110:AC288 J7:J68 J71:J107 N71:N107 J110:J288 L110:L288 N110:N288 V7:V68 V71:V107 V110:W288">
    <cfRule type="cellIs" dxfId="133" priority="11" stopIfTrue="1" operator="equal">
      <formula>"n/a"</formula>
    </cfRule>
  </conditionalFormatting>
  <conditionalFormatting sqref="AC110:AC288 AC7:AC68 AC71:AC107">
    <cfRule type="cellIs" dxfId="132" priority="13" stopIfTrue="1" operator="equal">
      <formula>"No"</formula>
    </cfRule>
  </conditionalFormatting>
  <dataValidations count="2">
    <dataValidation type="list" allowBlank="1" showInputMessage="1" showErrorMessage="1" sqref="T71:T107" xr:uid="{9E0010C3-50DC-4E15-B564-D7C4CBCDCE6F}">
      <formula1>$U$290:$U$294</formula1>
    </dataValidation>
    <dataValidation type="list" allowBlank="1" showInputMessage="1" showErrorMessage="1" sqref="N71:N107" xr:uid="{078D24D5-14C9-40C5-B4CD-EEB2517544DC}">
      <formula1>$N$290:$N$294</formula1>
    </dataValidation>
  </dataValidations>
  <hyperlinks>
    <hyperlink ref="D1:G4" location="Coverpage!B56" display="Jump to Coverpage" xr:uid="{694CF351-200A-47C6-A070-FCB33E32B1FC}"/>
    <hyperlink ref="V6:W6" r:id="rId1" display="https://cqm8.net/xwiki/bin/view/Guidance and Explanations/CQM Observation Classification/" xr:uid="{FC7874D6-D618-4F59-9C35-B503E4840D55}"/>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48">
        <x14:dataValidation type="list" allowBlank="1" showInputMessage="1" showErrorMessage="1" xr:uid="{227F6EB3-7D90-4DE8-AF24-4600B090E8A6}">
          <x14:formula1>
            <xm:f>SelectionLists!$Q$4:$Q$16</xm:f>
          </x14:formula1>
          <xm:sqref>W110 W159 W163:W288</xm:sqref>
        </x14:dataValidation>
        <x14:dataValidation type="list" allowBlank="1" showInputMessage="1" showErrorMessage="1" xr:uid="{60674BC0-FC42-47FD-8C06-69A39593FAE7}">
          <x14:formula1>
            <xm:f>SelectionLists!$P$4:$P$16</xm:f>
          </x14:formula1>
          <xm:sqref>V19:V68 W7:W68 W71:W107 V97:V107</xm:sqref>
        </x14:dataValidation>
        <x14:dataValidation type="list" allowBlank="1" showInputMessage="1" showErrorMessage="1" xr:uid="{5F85566D-CE3E-44EC-84C1-3280F7683722}">
          <x14:formula1>
            <xm:f>SelectionLists!$P$4:$P$15</xm:f>
          </x14:formula1>
          <xm:sqref>V110 V159 V163:V288</xm:sqref>
        </x14:dataValidation>
        <x14:dataValidation type="list" allowBlank="1" showInputMessage="1" showErrorMessage="1" xr:uid="{EC4426B5-786D-4133-86E1-5893DBA69609}">
          <x14:formula1>
            <xm:f>SelectionLists!$T$4:$T$11</xm:f>
          </x14:formula1>
          <xm:sqref>AC71:AC107 AC110:AC288 AC7:AC68</xm:sqref>
        </x14:dataValidation>
        <x14:dataValidation type="list" allowBlank="1" showInputMessage="1" showErrorMessage="1" xr:uid="{89CC33A4-D8CB-48DD-902D-A939239DA0B0}">
          <x14:formula1>
            <xm:f>SelectionLists!$O$4:$O$13</xm:f>
          </x14:formula1>
          <xm:sqref>T110:T288</xm:sqref>
        </x14:dataValidation>
        <x14:dataValidation type="list" allowBlank="1" showInputMessage="1" showErrorMessage="1" xr:uid="{0D634AF9-67BC-4C54-83CB-1016FCB46BEB}">
          <x14:formula1>
            <xm:f>SelectionLists!$N$4:$N$12</xm:f>
          </x14:formula1>
          <xm:sqref>L110:L288 N110:N288</xm:sqref>
        </x14:dataValidation>
        <x14:dataValidation type="list" allowBlank="1" showInputMessage="1" showErrorMessage="1" xr:uid="{9E047FF0-A09E-47CC-A7FB-ECBDD1F0C006}">
          <x14:formula1>
            <xm:f>SelectionLists!$K$4:$K$13</xm:f>
          </x14:formula1>
          <xm:sqref>J7:J68</xm:sqref>
        </x14:dataValidation>
        <x14:dataValidation type="list" allowBlank="1" showInputMessage="1" showErrorMessage="1" xr:uid="{EB1A6B3B-DF8E-428E-87F8-739CB71FB4FB}">
          <x14:formula1>
            <xm:f>SelectionLists!$L$4:$L$15</xm:f>
          </x14:formula1>
          <xm:sqref>J110:J288 J71:J107</xm:sqref>
        </x14:dataValidation>
        <x14:dataValidation type="list" allowBlank="1" showInputMessage="1" showErrorMessage="1" xr:uid="{43ACC16F-A601-495B-9A34-AAF34DE0312F}">
          <x14:formula1>
            <xm:f>SelectionLists!P4:P16</xm:f>
          </x14:formula1>
          <xm:sqref>V7</xm:sqref>
        </x14:dataValidation>
        <x14:dataValidation type="list" allowBlank="1" showInputMessage="1" showErrorMessage="1" xr:uid="{216B6E58-E3A8-46D3-A77C-FFD69D1C61D8}">
          <x14:formula1>
            <xm:f>SelectionLists!P4:P16</xm:f>
          </x14:formula1>
          <xm:sqref>V8</xm:sqref>
        </x14:dataValidation>
        <x14:dataValidation type="list" allowBlank="1" showInputMessage="1" showErrorMessage="1" xr:uid="{6F2B4C06-5A85-4C90-919B-B3913AEA5F73}">
          <x14:formula1>
            <xm:f>SelectionLists!P4:P16</xm:f>
          </x14:formula1>
          <xm:sqref>V9</xm:sqref>
        </x14:dataValidation>
        <x14:dataValidation type="list" allowBlank="1" showInputMessage="1" showErrorMessage="1" xr:uid="{74BA6A37-C7B8-462E-AA77-EA533F26B4D4}">
          <x14:formula1>
            <xm:f>SelectionLists!P4:P16</xm:f>
          </x14:formula1>
          <xm:sqref>V10</xm:sqref>
        </x14:dataValidation>
        <x14:dataValidation type="list" allowBlank="1" showInputMessage="1" showErrorMessage="1" xr:uid="{D2B20D33-07EC-42D2-B060-A7CB7968A678}">
          <x14:formula1>
            <xm:f>SelectionLists!P4:P16</xm:f>
          </x14:formula1>
          <xm:sqref>V11</xm:sqref>
        </x14:dataValidation>
        <x14:dataValidation type="list" allowBlank="1" showInputMessage="1" showErrorMessage="1" xr:uid="{88ED339A-1E1E-4DF2-8A86-0AE37D3CD5B7}">
          <x14:formula1>
            <xm:f>SelectionLists!P4:P16</xm:f>
          </x14:formula1>
          <xm:sqref>V12</xm:sqref>
        </x14:dataValidation>
        <x14:dataValidation type="list" allowBlank="1" showInputMessage="1" showErrorMessage="1" xr:uid="{92880229-4D17-4799-87A8-56910A1FCEB8}">
          <x14:formula1>
            <xm:f>SelectionLists!P4:P16</xm:f>
          </x14:formula1>
          <xm:sqref>V13</xm:sqref>
        </x14:dataValidation>
        <x14:dataValidation type="list" allowBlank="1" showInputMessage="1" showErrorMessage="1" xr:uid="{92328518-9172-4D79-929E-F9F3B7D49716}">
          <x14:formula1>
            <xm:f>SelectionLists!P4:P16</xm:f>
          </x14:formula1>
          <xm:sqref>V14</xm:sqref>
        </x14:dataValidation>
        <x14:dataValidation type="list" allowBlank="1" showInputMessage="1" showErrorMessage="1" xr:uid="{B771B5B6-7CB5-4BF9-959E-6DAEF6284A4B}">
          <x14:formula1>
            <xm:f>SelectionLists!P4:P16</xm:f>
          </x14:formula1>
          <xm:sqref>V15</xm:sqref>
        </x14:dataValidation>
        <x14:dataValidation type="list" allowBlank="1" showInputMessage="1" showErrorMessage="1" xr:uid="{07F79A9B-8913-4D2B-8855-26CF4148DA3A}">
          <x14:formula1>
            <xm:f>SelectionLists!P4:P16</xm:f>
          </x14:formula1>
          <xm:sqref>V16</xm:sqref>
        </x14:dataValidation>
        <x14:dataValidation type="list" allowBlank="1" showInputMessage="1" showErrorMessage="1" xr:uid="{D26CF7F0-C7F4-448D-84FD-0D37DCD36152}">
          <x14:formula1>
            <xm:f>SelectionLists!P4:P16</xm:f>
          </x14:formula1>
          <xm:sqref>V17</xm:sqref>
        </x14:dataValidation>
        <x14:dataValidation type="list" allowBlank="1" showInputMessage="1" showErrorMessage="1" xr:uid="{179D8399-94A6-42A0-A787-57D85848DD74}">
          <x14:formula1>
            <xm:f>SelectionLists!P4:P16</xm:f>
          </x14:formula1>
          <xm:sqref>V18</xm:sqref>
        </x14:dataValidation>
        <x14:dataValidation type="list" allowBlank="1" showInputMessage="1" showErrorMessage="1" xr:uid="{C43DB239-83C4-4EC0-8361-F1B22220E025}">
          <x14:formula1>
            <xm:f>SelectionLists!P4:P16</xm:f>
          </x14:formula1>
          <xm:sqref>V71</xm:sqref>
        </x14:dataValidation>
        <x14:dataValidation type="list" allowBlank="1" showInputMessage="1" showErrorMessage="1" xr:uid="{F07E2B6F-A56E-42E7-AD1C-820B0A399599}">
          <x14:formula1>
            <xm:f>SelectionLists!P4:P16</xm:f>
          </x14:formula1>
          <xm:sqref>V72</xm:sqref>
        </x14:dataValidation>
        <x14:dataValidation type="list" allowBlank="1" showInputMessage="1" showErrorMessage="1" xr:uid="{F8426B72-A9C6-4CC6-96F2-576BA47C2F84}">
          <x14:formula1>
            <xm:f>SelectionLists!P4:P16</xm:f>
          </x14:formula1>
          <xm:sqref>V73</xm:sqref>
        </x14:dataValidation>
        <x14:dataValidation type="list" allowBlank="1" showInputMessage="1" showErrorMessage="1" xr:uid="{C43392E1-0045-429D-8AB9-04E659C26F3C}">
          <x14:formula1>
            <xm:f>SelectionLists!P4:P16</xm:f>
          </x14:formula1>
          <xm:sqref>V74</xm:sqref>
        </x14:dataValidation>
        <x14:dataValidation type="list" allowBlank="1" showInputMessage="1" showErrorMessage="1" xr:uid="{09E165D6-3061-42C5-93DD-E08D77B6BDB6}">
          <x14:formula1>
            <xm:f>SelectionLists!P4:P16</xm:f>
          </x14:formula1>
          <xm:sqref>V75</xm:sqref>
        </x14:dataValidation>
        <x14:dataValidation type="list" allowBlank="1" showInputMessage="1" showErrorMessage="1" xr:uid="{348A1FC4-3079-410E-98D6-3B302C041954}">
          <x14:formula1>
            <xm:f>SelectionLists!P4:P16</xm:f>
          </x14:formula1>
          <xm:sqref>V76</xm:sqref>
        </x14:dataValidation>
        <x14:dataValidation type="list" allowBlank="1" showInputMessage="1" showErrorMessage="1" xr:uid="{7E7930CF-238F-44F7-A741-5543F826CACE}">
          <x14:formula1>
            <xm:f>SelectionLists!P4:P16</xm:f>
          </x14:formula1>
          <xm:sqref>V77</xm:sqref>
        </x14:dataValidation>
        <x14:dataValidation type="list" allowBlank="1" showInputMessage="1" showErrorMessage="1" xr:uid="{463E242D-C23E-4A55-B256-BBDC3140262D}">
          <x14:formula1>
            <xm:f>SelectionLists!P4:P16</xm:f>
          </x14:formula1>
          <xm:sqref>V78</xm:sqref>
        </x14:dataValidation>
        <x14:dataValidation type="list" allowBlank="1" showInputMessage="1" showErrorMessage="1" xr:uid="{3337A4AE-A0B2-4B17-A182-D259D6FA431B}">
          <x14:formula1>
            <xm:f>SelectionLists!P4:P16</xm:f>
          </x14:formula1>
          <xm:sqref>V79</xm:sqref>
        </x14:dataValidation>
        <x14:dataValidation type="list" allowBlank="1" showInputMessage="1" showErrorMessage="1" xr:uid="{3E7A56E6-E962-4ADA-BB19-07967A651DB5}">
          <x14:formula1>
            <xm:f>SelectionLists!P4:P16</xm:f>
          </x14:formula1>
          <xm:sqref>V80</xm:sqref>
        </x14:dataValidation>
        <x14:dataValidation type="list" allowBlank="1" showInputMessage="1" showErrorMessage="1" xr:uid="{5EA99F09-0157-4EEF-B518-CA1AB9696E32}">
          <x14:formula1>
            <xm:f>SelectionLists!P4:P16</xm:f>
          </x14:formula1>
          <xm:sqref>V81</xm:sqref>
        </x14:dataValidation>
        <x14:dataValidation type="list" allowBlank="1" showInputMessage="1" showErrorMessage="1" xr:uid="{66F0834E-9739-4430-BB07-351B9989F3DB}">
          <x14:formula1>
            <xm:f>SelectionLists!P4:P16</xm:f>
          </x14:formula1>
          <xm:sqref>V82</xm:sqref>
        </x14:dataValidation>
        <x14:dataValidation type="list" allowBlank="1" showInputMessage="1" showErrorMessage="1" xr:uid="{4723B136-11FF-4378-B3A7-0DF5730F317B}">
          <x14:formula1>
            <xm:f>SelectionLists!P4:P16</xm:f>
          </x14:formula1>
          <xm:sqref>V83</xm:sqref>
        </x14:dataValidation>
        <x14:dataValidation type="list" allowBlank="1" showInputMessage="1" showErrorMessage="1" xr:uid="{9CC6C219-A269-4989-B568-F90B1F9C2850}">
          <x14:formula1>
            <xm:f>SelectionLists!P4:P16</xm:f>
          </x14:formula1>
          <xm:sqref>V84</xm:sqref>
        </x14:dataValidation>
        <x14:dataValidation type="list" allowBlank="1" showInputMessage="1" showErrorMessage="1" xr:uid="{6B4D0CE9-58F6-4EF7-95F2-676020DAB31F}">
          <x14:formula1>
            <xm:f>SelectionLists!P4:P16</xm:f>
          </x14:formula1>
          <xm:sqref>V85</xm:sqref>
        </x14:dataValidation>
        <x14:dataValidation type="list" allowBlank="1" showInputMessage="1" showErrorMessage="1" xr:uid="{F1D0640C-06CA-473F-B409-117E0988EE7C}">
          <x14:formula1>
            <xm:f>SelectionLists!P4:P16</xm:f>
          </x14:formula1>
          <xm:sqref>V86</xm:sqref>
        </x14:dataValidation>
        <x14:dataValidation type="list" allowBlank="1" showInputMessage="1" showErrorMessage="1" xr:uid="{8E362109-F4D7-42A7-A07A-B19D2A90A946}">
          <x14:formula1>
            <xm:f>SelectionLists!P4:P16</xm:f>
          </x14:formula1>
          <xm:sqref>V87</xm:sqref>
        </x14:dataValidation>
        <x14:dataValidation type="list" allowBlank="1" showInputMessage="1" showErrorMessage="1" xr:uid="{44367ECE-811B-45DA-9535-CEF2F2376452}">
          <x14:formula1>
            <xm:f>SelectionLists!P4:P16</xm:f>
          </x14:formula1>
          <xm:sqref>V88</xm:sqref>
        </x14:dataValidation>
        <x14:dataValidation type="list" allowBlank="1" showInputMessage="1" showErrorMessage="1" xr:uid="{87A00128-61A3-4485-A63D-CE18C386D9E7}">
          <x14:formula1>
            <xm:f>SelectionLists!P4:P16</xm:f>
          </x14:formula1>
          <xm:sqref>V89</xm:sqref>
        </x14:dataValidation>
        <x14:dataValidation type="list" allowBlank="1" showInputMessage="1" showErrorMessage="1" xr:uid="{75DE5DB1-482D-4CCF-B8BB-53D1B8F6E96B}">
          <x14:formula1>
            <xm:f>SelectionLists!P4:P16</xm:f>
          </x14:formula1>
          <xm:sqref>V90</xm:sqref>
        </x14:dataValidation>
        <x14:dataValidation type="list" allowBlank="1" showInputMessage="1" showErrorMessage="1" xr:uid="{84DF9607-368B-4F32-B653-2CDDDF4E282B}">
          <x14:formula1>
            <xm:f>SelectionLists!P4:P16</xm:f>
          </x14:formula1>
          <xm:sqref>V91</xm:sqref>
        </x14:dataValidation>
        <x14:dataValidation type="list" allowBlank="1" showInputMessage="1" showErrorMessage="1" xr:uid="{0AA8747E-4F0B-462E-AE4C-4F42786C6496}">
          <x14:formula1>
            <xm:f>SelectionLists!P4:P16</xm:f>
          </x14:formula1>
          <xm:sqref>V92</xm:sqref>
        </x14:dataValidation>
        <x14:dataValidation type="list" allowBlank="1" showInputMessage="1" showErrorMessage="1" xr:uid="{2DAB2478-2BE5-4DDC-BCE5-E09239EC1208}">
          <x14:formula1>
            <xm:f>SelectionLists!P4:P16</xm:f>
          </x14:formula1>
          <xm:sqref>V93</xm:sqref>
        </x14:dataValidation>
        <x14:dataValidation type="list" allowBlank="1" showInputMessage="1" showErrorMessage="1" xr:uid="{CD5986D0-750C-4576-9467-EE1834E67E96}">
          <x14:formula1>
            <xm:f>SelectionLists!P4:P16</xm:f>
          </x14:formula1>
          <xm:sqref>V94</xm:sqref>
        </x14:dataValidation>
        <x14:dataValidation type="list" allowBlank="1" showInputMessage="1" showErrorMessage="1" xr:uid="{84AC56D2-4FE8-4791-8F4D-A1BED19E63E8}">
          <x14:formula1>
            <xm:f>SelectionLists!P4:P16</xm:f>
          </x14:formula1>
          <xm:sqref>V95</xm:sqref>
        </x14:dataValidation>
        <x14:dataValidation type="list" allowBlank="1" showInputMessage="1" showErrorMessage="1" xr:uid="{8B7D2CB7-B92D-45D0-93B9-91612D6566F6}">
          <x14:formula1>
            <xm:f>SelectionLists!P4:P16</xm:f>
          </x14:formula1>
          <xm:sqref>V96</xm:sqref>
        </x14:dataValidation>
        <x14:dataValidation type="list" allowBlank="1" showInputMessage="1" showErrorMessage="1" xr:uid="{A6A62B6D-BE8F-4C03-AD57-DEF3F2D431F0}">
          <x14:formula1>
            <xm:f>SelectionLists!P4:P16</xm:f>
          </x14:formula1>
          <xm:sqref>V111</xm:sqref>
        </x14:dataValidation>
        <x14:dataValidation type="list" allowBlank="1" showInputMessage="1" showErrorMessage="1" xr:uid="{354E48F3-F3C8-4358-9436-484A02A1CA23}">
          <x14:formula1>
            <xm:f>SelectionLists!P4:P16</xm:f>
          </x14:formula1>
          <xm:sqref>W111</xm:sqref>
        </x14:dataValidation>
        <x14:dataValidation type="list" allowBlank="1" showInputMessage="1" showErrorMessage="1" xr:uid="{06539372-D59E-40EE-A4A2-38A1F56EA098}">
          <x14:formula1>
            <xm:f>SelectionLists!R4:R16</xm:f>
          </x14:formula1>
          <xm:sqref>V112</xm:sqref>
        </x14:dataValidation>
        <x14:dataValidation type="list" allowBlank="1" showInputMessage="1" showErrorMessage="1" xr:uid="{D20CB192-972F-4354-BA02-5D1631480A7E}">
          <x14:formula1>
            <xm:f>SelectionLists!R4:R16</xm:f>
          </x14:formula1>
          <xm:sqref>W112</xm:sqref>
        </x14:dataValidation>
        <x14:dataValidation type="list" allowBlank="1" showInputMessage="1" showErrorMessage="1" xr:uid="{CACDFA47-FDEE-4ABB-88C8-859D20909344}">
          <x14:formula1>
            <xm:f>SelectionLists!R4:R16</xm:f>
          </x14:formula1>
          <xm:sqref>V113</xm:sqref>
        </x14:dataValidation>
        <x14:dataValidation type="list" allowBlank="1" showInputMessage="1" showErrorMessage="1" xr:uid="{8277D8A4-12DC-426C-83B6-72902062ECBA}">
          <x14:formula1>
            <xm:f>SelectionLists!R4:R16</xm:f>
          </x14:formula1>
          <xm:sqref>W113</xm:sqref>
        </x14:dataValidation>
        <x14:dataValidation type="list" allowBlank="1" showInputMessage="1" showErrorMessage="1" xr:uid="{772370D3-21CC-4749-887B-1DF803F9B16F}">
          <x14:formula1>
            <xm:f>SelectionLists!P4:P16</xm:f>
          </x14:formula1>
          <xm:sqref>V114</xm:sqref>
        </x14:dataValidation>
        <x14:dataValidation type="list" allowBlank="1" showInputMessage="1" showErrorMessage="1" xr:uid="{0C4840C9-2266-4DDB-9663-3C5F5E4CF866}">
          <x14:formula1>
            <xm:f>SelectionLists!P4:P16</xm:f>
          </x14:formula1>
          <xm:sqref>W114</xm:sqref>
        </x14:dataValidation>
        <x14:dataValidation type="list" allowBlank="1" showInputMessage="1" showErrorMessage="1" xr:uid="{00CD0E52-CCEF-4298-9F52-4FD74D669819}">
          <x14:formula1>
            <xm:f>SelectionLists!P4:P16</xm:f>
          </x14:formula1>
          <xm:sqref>V115</xm:sqref>
        </x14:dataValidation>
        <x14:dataValidation type="list" allowBlank="1" showInputMessage="1" showErrorMessage="1" xr:uid="{9C4C84E4-FD9F-4358-BAE4-BB840EE62001}">
          <x14:formula1>
            <xm:f>SelectionLists!P4:P16</xm:f>
          </x14:formula1>
          <xm:sqref>W115</xm:sqref>
        </x14:dataValidation>
        <x14:dataValidation type="list" allowBlank="1" showInputMessage="1" showErrorMessage="1" xr:uid="{1C016174-C055-47D5-A4CD-E99B040FECC6}">
          <x14:formula1>
            <xm:f>SelectionLists!P4:P16</xm:f>
          </x14:formula1>
          <xm:sqref>V116</xm:sqref>
        </x14:dataValidation>
        <x14:dataValidation type="list" allowBlank="1" showInputMessage="1" showErrorMessage="1" xr:uid="{7DE1D903-B0BB-4B28-8763-ADC4366D2194}">
          <x14:formula1>
            <xm:f>SelectionLists!P4:P16</xm:f>
          </x14:formula1>
          <xm:sqref>W116</xm:sqref>
        </x14:dataValidation>
        <x14:dataValidation type="list" allowBlank="1" showInputMessage="1" showErrorMessage="1" xr:uid="{62C6400F-1800-47A9-8894-1AC5CFF5E187}">
          <x14:formula1>
            <xm:f>SelectionLists!P4:P16</xm:f>
          </x14:formula1>
          <xm:sqref>V117</xm:sqref>
        </x14:dataValidation>
        <x14:dataValidation type="list" allowBlank="1" showInputMessage="1" showErrorMessage="1" xr:uid="{0BC6D956-B15E-4380-B208-E3C547126AC7}">
          <x14:formula1>
            <xm:f>SelectionLists!P4:P16</xm:f>
          </x14:formula1>
          <xm:sqref>W117</xm:sqref>
        </x14:dataValidation>
        <x14:dataValidation type="list" allowBlank="1" showInputMessage="1" showErrorMessage="1" xr:uid="{05F332D8-3ADE-4E24-8E48-8FBA76C31F50}">
          <x14:formula1>
            <xm:f>SelectionLists!P4:P16</xm:f>
          </x14:formula1>
          <xm:sqref>V118</xm:sqref>
        </x14:dataValidation>
        <x14:dataValidation type="list" allowBlank="1" showInputMessage="1" showErrorMessage="1" xr:uid="{797F2988-6FBC-4290-B05B-F3E5EBA08FD0}">
          <x14:formula1>
            <xm:f>SelectionLists!P4:P16</xm:f>
          </x14:formula1>
          <xm:sqref>W118</xm:sqref>
        </x14:dataValidation>
        <x14:dataValidation type="list" allowBlank="1" showInputMessage="1" showErrorMessage="1" xr:uid="{8385447E-8F24-42A6-9A26-A44861A2ECE9}">
          <x14:formula1>
            <xm:f>SelectionLists!P4:P16</xm:f>
          </x14:formula1>
          <xm:sqref>V119</xm:sqref>
        </x14:dataValidation>
        <x14:dataValidation type="list" allowBlank="1" showInputMessage="1" showErrorMessage="1" xr:uid="{D8E96779-E3A6-4056-85D1-5C1CA2AAB19D}">
          <x14:formula1>
            <xm:f>SelectionLists!P4:P16</xm:f>
          </x14:formula1>
          <xm:sqref>W119</xm:sqref>
        </x14:dataValidation>
        <x14:dataValidation type="list" allowBlank="1" showInputMessage="1" showErrorMessage="1" xr:uid="{61AB0DEF-E0D1-4329-B39D-5347913F0F0E}">
          <x14:formula1>
            <xm:f>SelectionLists!P4:P16</xm:f>
          </x14:formula1>
          <xm:sqref>V120</xm:sqref>
        </x14:dataValidation>
        <x14:dataValidation type="list" allowBlank="1" showInputMessage="1" showErrorMessage="1" xr:uid="{A6D1B677-B153-42C7-8C88-CA22F6DC08EA}">
          <x14:formula1>
            <xm:f>SelectionLists!P4:P16</xm:f>
          </x14:formula1>
          <xm:sqref>W120</xm:sqref>
        </x14:dataValidation>
        <x14:dataValidation type="list" allowBlank="1" showInputMessage="1" showErrorMessage="1" xr:uid="{D6546012-BCA3-4DE4-8D9E-21C6983C73C0}">
          <x14:formula1>
            <xm:f>SelectionLists!P4:P16</xm:f>
          </x14:formula1>
          <xm:sqref>V121</xm:sqref>
        </x14:dataValidation>
        <x14:dataValidation type="list" allowBlank="1" showInputMessage="1" showErrorMessage="1" xr:uid="{07EFA30D-8553-4968-92C3-826A37CCF8CA}">
          <x14:formula1>
            <xm:f>SelectionLists!P4:P16</xm:f>
          </x14:formula1>
          <xm:sqref>W121</xm:sqref>
        </x14:dataValidation>
        <x14:dataValidation type="list" allowBlank="1" showInputMessage="1" showErrorMessage="1" xr:uid="{D1EF5391-346D-446E-97A1-63C5A6E4BDA2}">
          <x14:formula1>
            <xm:f>SelectionLists!P4:P16</xm:f>
          </x14:formula1>
          <xm:sqref>V122</xm:sqref>
        </x14:dataValidation>
        <x14:dataValidation type="list" allowBlank="1" showInputMessage="1" showErrorMessage="1" xr:uid="{4E324939-FF0E-4DFF-AB18-3AA6715D3F04}">
          <x14:formula1>
            <xm:f>SelectionLists!P4:P16</xm:f>
          </x14:formula1>
          <xm:sqref>W122</xm:sqref>
        </x14:dataValidation>
        <x14:dataValidation type="list" allowBlank="1" showInputMessage="1" showErrorMessage="1" xr:uid="{3F98B199-069E-44A3-B553-798CC218932A}">
          <x14:formula1>
            <xm:f>SelectionLists!P4:P16</xm:f>
          </x14:formula1>
          <xm:sqref>V123</xm:sqref>
        </x14:dataValidation>
        <x14:dataValidation type="list" allowBlank="1" showInputMessage="1" showErrorMessage="1" xr:uid="{381640C7-E6B7-4B83-903D-28CFFF24AC45}">
          <x14:formula1>
            <xm:f>SelectionLists!P4:P16</xm:f>
          </x14:formula1>
          <xm:sqref>W123</xm:sqref>
        </x14:dataValidation>
        <x14:dataValidation type="list" allowBlank="1" showInputMessage="1" showErrorMessage="1" xr:uid="{9E691DCC-B6A8-4710-99D5-204C650356CB}">
          <x14:formula1>
            <xm:f>SelectionLists!P4:P16</xm:f>
          </x14:formula1>
          <xm:sqref>V124</xm:sqref>
        </x14:dataValidation>
        <x14:dataValidation type="list" allowBlank="1" showInputMessage="1" showErrorMessage="1" xr:uid="{BA8F2222-378A-42CF-90F9-C5E476EFA4F5}">
          <x14:formula1>
            <xm:f>SelectionLists!P4:P16</xm:f>
          </x14:formula1>
          <xm:sqref>W124</xm:sqref>
        </x14:dataValidation>
        <x14:dataValidation type="list" allowBlank="1" showInputMessage="1" showErrorMessage="1" xr:uid="{37C397B3-A067-4315-A985-05671086F3D4}">
          <x14:formula1>
            <xm:f>SelectionLists!P4:P16</xm:f>
          </x14:formula1>
          <xm:sqref>V125</xm:sqref>
        </x14:dataValidation>
        <x14:dataValidation type="list" allowBlank="1" showInputMessage="1" showErrorMessage="1" xr:uid="{8EA68D32-BF31-4FF2-8BCD-7B910F4CF94F}">
          <x14:formula1>
            <xm:f>SelectionLists!P4:P16</xm:f>
          </x14:formula1>
          <xm:sqref>W125</xm:sqref>
        </x14:dataValidation>
        <x14:dataValidation type="list" allowBlank="1" showInputMessage="1" showErrorMessage="1" xr:uid="{96E8E4DF-6535-464B-8F36-50005B721404}">
          <x14:formula1>
            <xm:f>SelectionLists!P4:P16</xm:f>
          </x14:formula1>
          <xm:sqref>V126</xm:sqref>
        </x14:dataValidation>
        <x14:dataValidation type="list" allowBlank="1" showInputMessage="1" showErrorMessage="1" xr:uid="{71AD8BA4-D762-4E1A-8176-730EB0E20653}">
          <x14:formula1>
            <xm:f>SelectionLists!P4:P16</xm:f>
          </x14:formula1>
          <xm:sqref>W126</xm:sqref>
        </x14:dataValidation>
        <x14:dataValidation type="list" allowBlank="1" showInputMessage="1" showErrorMessage="1" xr:uid="{940FEC30-272A-4B20-B203-BA027F79DE0F}">
          <x14:formula1>
            <xm:f>SelectionLists!P4:P16</xm:f>
          </x14:formula1>
          <xm:sqref>V127</xm:sqref>
        </x14:dataValidation>
        <x14:dataValidation type="list" allowBlank="1" showInputMessage="1" showErrorMessage="1" xr:uid="{35C473D7-0588-4B78-B767-E043FC60B678}">
          <x14:formula1>
            <xm:f>SelectionLists!P4:P16</xm:f>
          </x14:formula1>
          <xm:sqref>W127</xm:sqref>
        </x14:dataValidation>
        <x14:dataValidation type="list" allowBlank="1" showInputMessage="1" showErrorMessage="1" xr:uid="{4475C925-E647-4F94-A4A2-4EAFA796E5E5}">
          <x14:formula1>
            <xm:f>SelectionLists!R4:R16</xm:f>
          </x14:formula1>
          <xm:sqref>V128</xm:sqref>
        </x14:dataValidation>
        <x14:dataValidation type="list" allowBlank="1" showInputMessage="1" showErrorMessage="1" xr:uid="{17822874-6CC3-4922-A33C-4B460E5B4F82}">
          <x14:formula1>
            <xm:f>SelectionLists!R4:R16</xm:f>
          </x14:formula1>
          <xm:sqref>W128</xm:sqref>
        </x14:dataValidation>
        <x14:dataValidation type="list" allowBlank="1" showInputMessage="1" showErrorMessage="1" xr:uid="{D07F9B03-0FAC-4A9D-9A21-22C95B886B82}">
          <x14:formula1>
            <xm:f>SelectionLists!R4:R16</xm:f>
          </x14:formula1>
          <xm:sqref>V129</xm:sqref>
        </x14:dataValidation>
        <x14:dataValidation type="list" allowBlank="1" showInputMessage="1" showErrorMessage="1" xr:uid="{E0867812-2ABE-4C1E-944B-D093F367BD32}">
          <x14:formula1>
            <xm:f>SelectionLists!R4:R16</xm:f>
          </x14:formula1>
          <xm:sqref>W129</xm:sqref>
        </x14:dataValidation>
        <x14:dataValidation type="list" allowBlank="1" showInputMessage="1" showErrorMessage="1" xr:uid="{504FD8CC-7B86-4B0D-BCD9-59C9395DAA53}">
          <x14:formula1>
            <xm:f>SelectionLists!P4:P16</xm:f>
          </x14:formula1>
          <xm:sqref>V130</xm:sqref>
        </x14:dataValidation>
        <x14:dataValidation type="list" allowBlank="1" showInputMessage="1" showErrorMessage="1" xr:uid="{A327D57A-7E2C-49E7-93A6-2EE0C4F3D054}">
          <x14:formula1>
            <xm:f>SelectionLists!P4:P16</xm:f>
          </x14:formula1>
          <xm:sqref>W130</xm:sqref>
        </x14:dataValidation>
        <x14:dataValidation type="list" allowBlank="1" showInputMessage="1" showErrorMessage="1" xr:uid="{E7D5B185-6F33-4925-A29A-0CC4C10E7C82}">
          <x14:formula1>
            <xm:f>SelectionLists!P4:P16</xm:f>
          </x14:formula1>
          <xm:sqref>V131</xm:sqref>
        </x14:dataValidation>
        <x14:dataValidation type="list" allowBlank="1" showInputMessage="1" showErrorMessage="1" xr:uid="{1A60C92E-A9FC-48DB-AA16-896ABC80977F}">
          <x14:formula1>
            <xm:f>SelectionLists!P4:P16</xm:f>
          </x14:formula1>
          <xm:sqref>W131</xm:sqref>
        </x14:dataValidation>
        <x14:dataValidation type="list" allowBlank="1" showInputMessage="1" showErrorMessage="1" xr:uid="{529F9E44-DA59-489C-B965-5D26D7D7740E}">
          <x14:formula1>
            <xm:f>SelectionLists!P4:P16</xm:f>
          </x14:formula1>
          <xm:sqref>V132</xm:sqref>
        </x14:dataValidation>
        <x14:dataValidation type="list" allowBlank="1" showInputMessage="1" showErrorMessage="1" xr:uid="{95808670-6677-45BE-B119-13BD9438218E}">
          <x14:formula1>
            <xm:f>SelectionLists!P4:P16</xm:f>
          </x14:formula1>
          <xm:sqref>W132</xm:sqref>
        </x14:dataValidation>
        <x14:dataValidation type="list" allowBlank="1" showInputMessage="1" showErrorMessage="1" xr:uid="{FA550C15-6403-40A1-B417-F9C9F81EC19E}">
          <x14:formula1>
            <xm:f>SelectionLists!P4:P16</xm:f>
          </x14:formula1>
          <xm:sqref>V133</xm:sqref>
        </x14:dataValidation>
        <x14:dataValidation type="list" allowBlank="1" showInputMessage="1" showErrorMessage="1" xr:uid="{71B0BC42-67DA-411F-8512-6C4AD6E9DF43}">
          <x14:formula1>
            <xm:f>SelectionLists!P4:P16</xm:f>
          </x14:formula1>
          <xm:sqref>W133</xm:sqref>
        </x14:dataValidation>
        <x14:dataValidation type="list" allowBlank="1" showInputMessage="1" showErrorMessage="1" xr:uid="{CF52C604-C1A2-4621-8E7E-825E85951C40}">
          <x14:formula1>
            <xm:f>SelectionLists!P4:P16</xm:f>
          </x14:formula1>
          <xm:sqref>V134</xm:sqref>
        </x14:dataValidation>
        <x14:dataValidation type="list" allowBlank="1" showInputMessage="1" showErrorMessage="1" xr:uid="{A53239AC-FC84-4F7F-A34B-B108B9D604DB}">
          <x14:formula1>
            <xm:f>SelectionLists!P4:P16</xm:f>
          </x14:formula1>
          <xm:sqref>W134</xm:sqref>
        </x14:dataValidation>
        <x14:dataValidation type="list" allowBlank="1" showInputMessage="1" showErrorMessage="1" xr:uid="{E39C3554-A5E4-4D5B-860D-15DBA26FD5DA}">
          <x14:formula1>
            <xm:f>SelectionLists!R4:R16</xm:f>
          </x14:formula1>
          <xm:sqref>V135</xm:sqref>
        </x14:dataValidation>
        <x14:dataValidation type="list" allowBlank="1" showInputMessage="1" showErrorMessage="1" xr:uid="{E7215EEE-B081-42D5-AE99-EED69375722C}">
          <x14:formula1>
            <xm:f>SelectionLists!R4:R16</xm:f>
          </x14:formula1>
          <xm:sqref>W135</xm:sqref>
        </x14:dataValidation>
        <x14:dataValidation type="list" allowBlank="1" showInputMessage="1" showErrorMessage="1" xr:uid="{5211F0E0-9E43-439D-B722-121251E4DAC8}">
          <x14:formula1>
            <xm:f>SelectionLists!P4:P16</xm:f>
          </x14:formula1>
          <xm:sqref>V136</xm:sqref>
        </x14:dataValidation>
        <x14:dataValidation type="list" allowBlank="1" showInputMessage="1" showErrorMessage="1" xr:uid="{BDC2DA65-BB05-48E9-AB42-8D2BD5AAD50D}">
          <x14:formula1>
            <xm:f>SelectionLists!P4:P16</xm:f>
          </x14:formula1>
          <xm:sqref>W136</xm:sqref>
        </x14:dataValidation>
        <x14:dataValidation type="list" allowBlank="1" showInputMessage="1" showErrorMessage="1" xr:uid="{5F941E66-C844-455B-9219-3B34D445D80C}">
          <x14:formula1>
            <xm:f>SelectionLists!P4:P16</xm:f>
          </x14:formula1>
          <xm:sqref>V137</xm:sqref>
        </x14:dataValidation>
        <x14:dataValidation type="list" allowBlank="1" showInputMessage="1" showErrorMessage="1" xr:uid="{71A8212A-0B0C-4180-A21C-36FAB913DA5B}">
          <x14:formula1>
            <xm:f>SelectionLists!P4:P16</xm:f>
          </x14:formula1>
          <xm:sqref>W137</xm:sqref>
        </x14:dataValidation>
        <x14:dataValidation type="list" allowBlank="1" showInputMessage="1" showErrorMessage="1" xr:uid="{C5B373DC-A12A-4613-B1FC-A212117C50DD}">
          <x14:formula1>
            <xm:f>SelectionLists!P4:P16</xm:f>
          </x14:formula1>
          <xm:sqref>V138</xm:sqref>
        </x14:dataValidation>
        <x14:dataValidation type="list" allowBlank="1" showInputMessage="1" showErrorMessage="1" xr:uid="{9F8A5B2D-3CBE-4233-BFF8-6390D6D8B2E4}">
          <x14:formula1>
            <xm:f>SelectionLists!P4:P16</xm:f>
          </x14:formula1>
          <xm:sqref>W138</xm:sqref>
        </x14:dataValidation>
        <x14:dataValidation type="list" allowBlank="1" showInputMessage="1" showErrorMessage="1" xr:uid="{6F15F203-1D20-4133-817C-F1CAF2555929}">
          <x14:formula1>
            <xm:f>SelectionLists!P4:P16</xm:f>
          </x14:formula1>
          <xm:sqref>V139</xm:sqref>
        </x14:dataValidation>
        <x14:dataValidation type="list" allowBlank="1" showInputMessage="1" showErrorMessage="1" xr:uid="{F81D74CF-39BD-4397-841C-5C9535B9D0E4}">
          <x14:formula1>
            <xm:f>SelectionLists!P4:P16</xm:f>
          </x14:formula1>
          <xm:sqref>W139</xm:sqref>
        </x14:dataValidation>
        <x14:dataValidation type="list" allowBlank="1" showInputMessage="1" showErrorMessage="1" xr:uid="{0082D677-9F68-43A5-834A-1D0A9EB3AA84}">
          <x14:formula1>
            <xm:f>SelectionLists!P4:P16</xm:f>
          </x14:formula1>
          <xm:sqref>V140</xm:sqref>
        </x14:dataValidation>
        <x14:dataValidation type="list" allowBlank="1" showInputMessage="1" showErrorMessage="1" xr:uid="{F583614F-FF0C-4290-9A88-79441C399763}">
          <x14:formula1>
            <xm:f>SelectionLists!P4:P16</xm:f>
          </x14:formula1>
          <xm:sqref>W140</xm:sqref>
        </x14:dataValidation>
        <x14:dataValidation type="list" allowBlank="1" showInputMessage="1" showErrorMessage="1" xr:uid="{7866E162-44F9-47C6-9610-DAA7F19275E5}">
          <x14:formula1>
            <xm:f>SelectionLists!P4:P16</xm:f>
          </x14:formula1>
          <xm:sqref>V141</xm:sqref>
        </x14:dataValidation>
        <x14:dataValidation type="list" allowBlank="1" showInputMessage="1" showErrorMessage="1" xr:uid="{9E0C3036-C089-4153-A1A5-8FAD4A3D9CEE}">
          <x14:formula1>
            <xm:f>SelectionLists!P4:P16</xm:f>
          </x14:formula1>
          <xm:sqref>W141</xm:sqref>
        </x14:dataValidation>
        <x14:dataValidation type="list" allowBlank="1" showInputMessage="1" showErrorMessage="1" xr:uid="{15EA67DE-5EBF-4EAC-A9FB-E61EBFA6C7BB}">
          <x14:formula1>
            <xm:f>SelectionLists!P4:P16</xm:f>
          </x14:formula1>
          <xm:sqref>V142</xm:sqref>
        </x14:dataValidation>
        <x14:dataValidation type="list" allowBlank="1" showInputMessage="1" showErrorMessage="1" xr:uid="{4AE0E287-6F7B-4B24-9B44-C96A1E21ADC2}">
          <x14:formula1>
            <xm:f>SelectionLists!P4:P16</xm:f>
          </x14:formula1>
          <xm:sqref>W142</xm:sqref>
        </x14:dataValidation>
        <x14:dataValidation type="list" allowBlank="1" showInputMessage="1" showErrorMessage="1" xr:uid="{762389FE-43F8-4347-9EE2-FA67DD0DC476}">
          <x14:formula1>
            <xm:f>SelectionLists!P4:P16</xm:f>
          </x14:formula1>
          <xm:sqref>V143</xm:sqref>
        </x14:dataValidation>
        <x14:dataValidation type="list" allowBlank="1" showInputMessage="1" showErrorMessage="1" xr:uid="{3C607115-2997-4823-B64E-916BFA2F4BEF}">
          <x14:formula1>
            <xm:f>SelectionLists!P4:P16</xm:f>
          </x14:formula1>
          <xm:sqref>W143</xm:sqref>
        </x14:dataValidation>
        <x14:dataValidation type="list" allowBlank="1" showInputMessage="1" showErrorMessage="1" xr:uid="{9C291E6B-FFB5-4AA2-8A5B-390F02CAA5B9}">
          <x14:formula1>
            <xm:f>SelectionLists!P4:P16</xm:f>
          </x14:formula1>
          <xm:sqref>V144</xm:sqref>
        </x14:dataValidation>
        <x14:dataValidation type="list" allowBlank="1" showInputMessage="1" showErrorMessage="1" xr:uid="{1099FE8C-5944-4108-BFE0-CBE54516C88C}">
          <x14:formula1>
            <xm:f>SelectionLists!P4:P16</xm:f>
          </x14:formula1>
          <xm:sqref>W144</xm:sqref>
        </x14:dataValidation>
        <x14:dataValidation type="list" allowBlank="1" showInputMessage="1" showErrorMessage="1" xr:uid="{7C0E3902-7E13-4E99-8D65-8AFDF904F556}">
          <x14:formula1>
            <xm:f>SelectionLists!P4:P16</xm:f>
          </x14:formula1>
          <xm:sqref>V145</xm:sqref>
        </x14:dataValidation>
        <x14:dataValidation type="list" allowBlank="1" showInputMessage="1" showErrorMessage="1" xr:uid="{A0FC1BA1-16AC-419C-B8E6-6A90C4D656E4}">
          <x14:formula1>
            <xm:f>SelectionLists!P4:P16</xm:f>
          </x14:formula1>
          <xm:sqref>W145</xm:sqref>
        </x14:dataValidation>
        <x14:dataValidation type="list" allowBlank="1" showInputMessage="1" showErrorMessage="1" xr:uid="{435F2FEA-5705-4BF8-8775-664E33AC75C7}">
          <x14:formula1>
            <xm:f>SelectionLists!R4:R16</xm:f>
          </x14:formula1>
          <xm:sqref>V146</xm:sqref>
        </x14:dataValidation>
        <x14:dataValidation type="list" allowBlank="1" showInputMessage="1" showErrorMessage="1" xr:uid="{D53EF371-2DFD-465B-964D-E34666F4AFEA}">
          <x14:formula1>
            <xm:f>SelectionLists!R4:R16</xm:f>
          </x14:formula1>
          <xm:sqref>W146</xm:sqref>
        </x14:dataValidation>
        <x14:dataValidation type="list" allowBlank="1" showInputMessage="1" showErrorMessage="1" xr:uid="{5ED3932F-8591-4B2D-A9F6-1A5E1DDE4F0D}">
          <x14:formula1>
            <xm:f>SelectionLists!P4:P16</xm:f>
          </x14:formula1>
          <xm:sqref>V147</xm:sqref>
        </x14:dataValidation>
        <x14:dataValidation type="list" allowBlank="1" showInputMessage="1" showErrorMessage="1" xr:uid="{D40202F8-C7A4-4AF6-8FD2-2B730FFA614E}">
          <x14:formula1>
            <xm:f>SelectionLists!P4:P16</xm:f>
          </x14:formula1>
          <xm:sqref>W147</xm:sqref>
        </x14:dataValidation>
        <x14:dataValidation type="list" allowBlank="1" showInputMessage="1" showErrorMessage="1" xr:uid="{766CF10C-4A5D-4C9D-B870-AF6ADCBD5E47}">
          <x14:formula1>
            <xm:f>SelectionLists!P4:P16</xm:f>
          </x14:formula1>
          <xm:sqref>V148</xm:sqref>
        </x14:dataValidation>
        <x14:dataValidation type="list" allowBlank="1" showInputMessage="1" showErrorMessage="1" xr:uid="{A020C2E9-7F4B-452D-AA94-5A60EF712836}">
          <x14:formula1>
            <xm:f>SelectionLists!P4:P16</xm:f>
          </x14:formula1>
          <xm:sqref>W148</xm:sqref>
        </x14:dataValidation>
        <x14:dataValidation type="list" allowBlank="1" showInputMessage="1" showErrorMessage="1" xr:uid="{95CDDC7F-AE12-45E7-8647-43AA36C91946}">
          <x14:formula1>
            <xm:f>SelectionLists!P4:P16</xm:f>
          </x14:formula1>
          <xm:sqref>V149</xm:sqref>
        </x14:dataValidation>
        <x14:dataValidation type="list" allowBlank="1" showInputMessage="1" showErrorMessage="1" xr:uid="{FA0EE76E-9796-45CD-91DA-6387B83A74AE}">
          <x14:formula1>
            <xm:f>SelectionLists!P4:P16</xm:f>
          </x14:formula1>
          <xm:sqref>W149</xm:sqref>
        </x14:dataValidation>
        <x14:dataValidation type="list" allowBlank="1" showInputMessage="1" showErrorMessage="1" xr:uid="{1306275D-F4F9-492B-8533-98912A08340B}">
          <x14:formula1>
            <xm:f>SelectionLists!P4:P16</xm:f>
          </x14:formula1>
          <xm:sqref>V150</xm:sqref>
        </x14:dataValidation>
        <x14:dataValidation type="list" allowBlank="1" showInputMessage="1" showErrorMessage="1" xr:uid="{99E29DDC-4493-4675-905B-6CD382B6B60D}">
          <x14:formula1>
            <xm:f>SelectionLists!P4:P16</xm:f>
          </x14:formula1>
          <xm:sqref>W150</xm:sqref>
        </x14:dataValidation>
        <x14:dataValidation type="list" allowBlank="1" showInputMessage="1" showErrorMessage="1" xr:uid="{815A7553-642D-4293-BAA1-F671AD75E59E}">
          <x14:formula1>
            <xm:f>SelectionLists!P4:P16</xm:f>
          </x14:formula1>
          <xm:sqref>V151</xm:sqref>
        </x14:dataValidation>
        <x14:dataValidation type="list" allowBlank="1" showInputMessage="1" showErrorMessage="1" xr:uid="{C7DAFA7D-D43C-4235-AF63-C93E68FBA6D6}">
          <x14:formula1>
            <xm:f>SelectionLists!P4:P16</xm:f>
          </x14:formula1>
          <xm:sqref>W151</xm:sqref>
        </x14:dataValidation>
        <x14:dataValidation type="list" allowBlank="1" showInputMessage="1" showErrorMessage="1" xr:uid="{5D03F2A3-5E9B-4EF8-BAA6-F221371BBCD8}">
          <x14:formula1>
            <xm:f>SelectionLists!P4:P16</xm:f>
          </x14:formula1>
          <xm:sqref>V152</xm:sqref>
        </x14:dataValidation>
        <x14:dataValidation type="list" allowBlank="1" showInputMessage="1" showErrorMessage="1" xr:uid="{741E4B03-2CA4-4C19-A70B-0FCB20EC0D3D}">
          <x14:formula1>
            <xm:f>SelectionLists!P4:P16</xm:f>
          </x14:formula1>
          <xm:sqref>W152</xm:sqref>
        </x14:dataValidation>
        <x14:dataValidation type="list" allowBlank="1" showInputMessage="1" showErrorMessage="1" xr:uid="{C9660770-57EF-443D-B76D-39A2A5BC0269}">
          <x14:formula1>
            <xm:f>SelectionLists!P4:P16</xm:f>
          </x14:formula1>
          <xm:sqref>V153</xm:sqref>
        </x14:dataValidation>
        <x14:dataValidation type="list" allowBlank="1" showInputMessage="1" showErrorMessage="1" xr:uid="{82B9F1DF-9E52-4CDA-8956-2ED813257EB8}">
          <x14:formula1>
            <xm:f>SelectionLists!P4:P16</xm:f>
          </x14:formula1>
          <xm:sqref>W153</xm:sqref>
        </x14:dataValidation>
        <x14:dataValidation type="list" allowBlank="1" showInputMessage="1" showErrorMessage="1" xr:uid="{6EF8B91A-D55D-4ADF-8C7B-B1486C0A1D8B}">
          <x14:formula1>
            <xm:f>SelectionLists!P4:P16</xm:f>
          </x14:formula1>
          <xm:sqref>V154</xm:sqref>
        </x14:dataValidation>
        <x14:dataValidation type="list" allowBlank="1" showInputMessage="1" showErrorMessage="1" xr:uid="{A36A9D85-D586-4E10-9A42-CC9E34E75A2E}">
          <x14:formula1>
            <xm:f>SelectionLists!P4:P16</xm:f>
          </x14:formula1>
          <xm:sqref>W154</xm:sqref>
        </x14:dataValidation>
        <x14:dataValidation type="list" allowBlank="1" showInputMessage="1" showErrorMessage="1" xr:uid="{00CA9996-4DD3-4F8F-9ECA-5287DE2EAD48}">
          <x14:formula1>
            <xm:f>SelectionLists!P4:P16</xm:f>
          </x14:formula1>
          <xm:sqref>V155</xm:sqref>
        </x14:dataValidation>
        <x14:dataValidation type="list" allowBlank="1" showInputMessage="1" showErrorMessage="1" xr:uid="{2F416130-3466-4F22-B197-BF720CD05057}">
          <x14:formula1>
            <xm:f>SelectionLists!P4:P16</xm:f>
          </x14:formula1>
          <xm:sqref>W155</xm:sqref>
        </x14:dataValidation>
        <x14:dataValidation type="list" allowBlank="1" showInputMessage="1" showErrorMessage="1" xr:uid="{0951BBCB-D4A2-4488-AABB-7D64D5D2F4AA}">
          <x14:formula1>
            <xm:f>SelectionLists!P4:P16</xm:f>
          </x14:formula1>
          <xm:sqref>V156</xm:sqref>
        </x14:dataValidation>
        <x14:dataValidation type="list" allowBlank="1" showInputMessage="1" showErrorMessage="1" xr:uid="{63B8721B-8815-4716-A112-CEF4CF92CEC1}">
          <x14:formula1>
            <xm:f>SelectionLists!P4:P16</xm:f>
          </x14:formula1>
          <xm:sqref>W156</xm:sqref>
        </x14:dataValidation>
        <x14:dataValidation type="list" allowBlank="1" showInputMessage="1" showErrorMessage="1" xr:uid="{7D55ADCC-6B7A-419D-95CC-68855C7B524C}">
          <x14:formula1>
            <xm:f>SelectionLists!P4:P16</xm:f>
          </x14:formula1>
          <xm:sqref>V157</xm:sqref>
        </x14:dataValidation>
        <x14:dataValidation type="list" allowBlank="1" showInputMessage="1" showErrorMessage="1" xr:uid="{03A31815-174A-494A-8042-E379FF36E53E}">
          <x14:formula1>
            <xm:f>SelectionLists!P4:P16</xm:f>
          </x14:formula1>
          <xm:sqref>W157</xm:sqref>
        </x14:dataValidation>
        <x14:dataValidation type="list" allowBlank="1" showInputMessage="1" showErrorMessage="1" xr:uid="{8BDE7B4A-29F8-487A-8B1B-B63F59C1E9BA}">
          <x14:formula1>
            <xm:f>SelectionLists!P4:P16</xm:f>
          </x14:formula1>
          <xm:sqref>V158</xm:sqref>
        </x14:dataValidation>
        <x14:dataValidation type="list" allowBlank="1" showInputMessage="1" showErrorMessage="1" xr:uid="{953E2A29-72AC-40E7-B2B1-ED2B7F74CB72}">
          <x14:formula1>
            <xm:f>SelectionLists!P4:P16</xm:f>
          </x14:formula1>
          <xm:sqref>W158</xm:sqref>
        </x14:dataValidation>
        <x14:dataValidation type="list" allowBlank="1" showInputMessage="1" showErrorMessage="1" xr:uid="{640A15FC-7F87-4FB6-9F7E-1E14CF7EC8FC}">
          <x14:formula1>
            <xm:f>SelectionLists!P4:P16</xm:f>
          </x14:formula1>
          <xm:sqref>V160</xm:sqref>
        </x14:dataValidation>
        <x14:dataValidation type="list" allowBlank="1" showInputMessage="1" showErrorMessage="1" xr:uid="{C184A4D0-0BAA-45DA-9488-502B7EE2771F}">
          <x14:formula1>
            <xm:f>SelectionLists!P4:P16</xm:f>
          </x14:formula1>
          <xm:sqref>W160</xm:sqref>
        </x14:dataValidation>
        <x14:dataValidation type="list" allowBlank="1" showInputMessage="1" showErrorMessage="1" xr:uid="{417F703F-05EF-4563-BF44-12A93CE18DD2}">
          <x14:formula1>
            <xm:f>SelectionLists!P4:P16</xm:f>
          </x14:formula1>
          <xm:sqref>V161</xm:sqref>
        </x14:dataValidation>
        <x14:dataValidation type="list" allowBlank="1" showInputMessage="1" showErrorMessage="1" xr:uid="{6E6D4061-5B59-4F8B-8CD3-3F7E2A4B2C73}">
          <x14:formula1>
            <xm:f>SelectionLists!P4:P16</xm:f>
          </x14:formula1>
          <xm:sqref>W161</xm:sqref>
        </x14:dataValidation>
        <x14:dataValidation type="list" allowBlank="1" showInputMessage="1" showErrorMessage="1" xr:uid="{FC547089-662A-4AF9-9C6B-A2A54B86A82F}">
          <x14:formula1>
            <xm:f>SelectionLists!P4:P16</xm:f>
          </x14:formula1>
          <xm:sqref>V162</xm:sqref>
        </x14:dataValidation>
        <x14:dataValidation type="list" allowBlank="1" showInputMessage="1" showErrorMessage="1" xr:uid="{C1744E80-AC4B-4219-A366-D8A7BA747E25}">
          <x14:formula1>
            <xm:f>SelectionLists!P4:P16</xm:f>
          </x14:formula1>
          <xm:sqref>W162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FE023-419C-42CE-B5DD-6C826C80B382}">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139</v>
      </c>
      <c r="AG6" s="779" t="s">
        <v>2049</v>
      </c>
      <c r="AH6" s="779" t="s">
        <v>2051</v>
      </c>
      <c r="AI6" s="779" t="s">
        <v>2053</v>
      </c>
      <c r="AJ6" s="779" t="s">
        <v>2055</v>
      </c>
      <c r="AK6" s="779" t="s">
        <v>2057</v>
      </c>
      <c r="AL6" s="779" t="s">
        <v>2059</v>
      </c>
      <c r="AM6" s="779" t="s">
        <v>2061</v>
      </c>
      <c r="AN6" s="779" t="s">
        <v>2063</v>
      </c>
      <c r="AO6" s="779" t="s">
        <v>2065</v>
      </c>
      <c r="AP6" s="779" t="s">
        <v>2067</v>
      </c>
      <c r="AQ6" s="779" t="s">
        <v>2069</v>
      </c>
      <c r="AR6" s="779" t="s">
        <v>2071</v>
      </c>
      <c r="AS6" s="779" t="s">
        <v>2073</v>
      </c>
      <c r="AT6" s="779" t="s">
        <v>2075</v>
      </c>
      <c r="AU6" s="780" t="s">
        <v>1049</v>
      </c>
      <c r="AV6" s="778" t="str">
        <f t="shared" ref="AV6:BK6" si="0">AF6</f>
        <v>ICC</v>
      </c>
      <c r="AW6" s="779" t="str">
        <f t="shared" si="0"/>
        <v>kICC</v>
      </c>
      <c r="AX6" s="779" t="str">
        <f t="shared" si="0"/>
        <v>pICC</v>
      </c>
      <c r="AY6" s="779" t="str">
        <f t="shared" si="0"/>
        <v>mICC</v>
      </c>
      <c r="AZ6" s="779" t="str">
        <f t="shared" si="0"/>
        <v>ilICC</v>
      </c>
      <c r="BA6" s="779" t="str">
        <f t="shared" si="0"/>
        <v>plICC</v>
      </c>
      <c r="BB6" s="779" t="str">
        <f t="shared" si="0"/>
        <v>meICC</v>
      </c>
      <c r="BC6" s="779" t="str">
        <f t="shared" si="0"/>
        <v>woICC</v>
      </c>
      <c r="BD6" s="779" t="str">
        <f t="shared" si="0"/>
        <v>paICC</v>
      </c>
      <c r="BE6" s="779" t="str">
        <f t="shared" si="0"/>
        <v>ledICC</v>
      </c>
      <c r="BF6" s="779" t="str">
        <f t="shared" si="0"/>
        <v>venICC</v>
      </c>
      <c r="BG6" s="779" t="str">
        <f t="shared" si="0"/>
        <v>subICC</v>
      </c>
      <c r="BH6" s="779" t="str">
        <f t="shared" si="0"/>
        <v>devICC</v>
      </c>
      <c r="BI6" s="779" t="str">
        <f t="shared" si="0"/>
        <v>quaICC</v>
      </c>
      <c r="BJ6" s="779" t="str">
        <f t="shared" si="0"/>
        <v>prdICC</v>
      </c>
      <c r="BK6" s="781" t="str">
        <f t="shared" si="0"/>
        <v>Product 16</v>
      </c>
      <c r="BL6" s="782" t="str">
        <f t="shared" ref="BL6:CA6" si="1">AF6</f>
        <v>ICC</v>
      </c>
      <c r="BM6" s="779" t="str">
        <f t="shared" si="1"/>
        <v>kICC</v>
      </c>
      <c r="BN6" s="779" t="str">
        <f t="shared" si="1"/>
        <v>pICC</v>
      </c>
      <c r="BO6" s="779" t="str">
        <f t="shared" si="1"/>
        <v>mICC</v>
      </c>
      <c r="BP6" s="779" t="str">
        <f t="shared" si="1"/>
        <v>ilICC</v>
      </c>
      <c r="BQ6" s="779" t="str">
        <f t="shared" si="1"/>
        <v>plICC</v>
      </c>
      <c r="BR6" s="779" t="str">
        <f t="shared" si="1"/>
        <v>meICC</v>
      </c>
      <c r="BS6" s="779" t="str">
        <f t="shared" si="1"/>
        <v>woICC</v>
      </c>
      <c r="BT6" s="779" t="str">
        <f t="shared" si="1"/>
        <v>paICC</v>
      </c>
      <c r="BU6" s="779" t="str">
        <f t="shared" si="1"/>
        <v>ledICC</v>
      </c>
      <c r="BV6" s="779" t="str">
        <f t="shared" si="1"/>
        <v>venICC</v>
      </c>
      <c r="BW6" s="779" t="str">
        <f t="shared" si="1"/>
        <v>subICC</v>
      </c>
      <c r="BX6" s="779" t="str">
        <f t="shared" si="1"/>
        <v>devICC</v>
      </c>
      <c r="BY6" s="779" t="str">
        <f t="shared" si="1"/>
        <v>quaICC</v>
      </c>
      <c r="BZ6" s="779" t="str">
        <f t="shared" si="1"/>
        <v>prdICC</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-1</v>
      </c>
      <c r="AR7" s="765">
        <v>-1</v>
      </c>
      <c r="AS7" s="765">
        <v>-1</v>
      </c>
      <c r="AT7" s="765">
        <v>-1</v>
      </c>
      <c r="AU7" s="766" t="b">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tbd</v>
      </c>
      <c r="BH7" s="765" t="str">
        <f t="shared" si="2"/>
        <v>tbd</v>
      </c>
      <c r="BI7" s="765" t="str">
        <f t="shared" si="2"/>
        <v>tbd</v>
      </c>
      <c r="BJ7" s="765" t="str">
        <f t="shared" si="2"/>
        <v>tbd</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f t="shared" si="3"/>
        <v>0</v>
      </c>
      <c r="BX7" s="776">
        <f t="shared" si="3"/>
        <v>0</v>
      </c>
      <c r="BY7" s="776">
        <f t="shared" si="3"/>
        <v>0</v>
      </c>
      <c r="BZ7" s="776">
        <f t="shared" si="3"/>
        <v>0</v>
      </c>
      <c r="CA7" s="777" t="str">
        <f t="shared" si="3"/>
        <v/>
      </c>
    </row>
    <row r="8" spans="1:79" s="121" customFormat="1" ht="19.899999999999999" customHeight="1" x14ac:dyDescent="0.25">
      <c r="A8" s="9" t="s">
        <v>1860</v>
      </c>
      <c r="B8" s="7"/>
      <c r="C8" s="2" t="s">
        <v>1861</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-1</v>
      </c>
      <c r="AR8" s="487">
        <v>-1</v>
      </c>
      <c r="AS8" s="487">
        <v>-1</v>
      </c>
      <c r="AT8" s="487">
        <v>-1</v>
      </c>
      <c r="AU8" s="493" t="b">
        <f t="shared" ref="AU8" si="4">AU7</f>
        <v>0</v>
      </c>
      <c r="AV8" s="488" t="str">
        <f t="shared" ref="AV8:BK37" si="5">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tbd</v>
      </c>
      <c r="BH8" s="487" t="str">
        <f t="shared" si="2"/>
        <v>tbd</v>
      </c>
      <c r="BI8" s="487" t="str">
        <f t="shared" si="2"/>
        <v>tbd</v>
      </c>
      <c r="BJ8" s="487" t="str">
        <f t="shared" si="2"/>
        <v>tbd</v>
      </c>
      <c r="BK8" s="489" t="str">
        <f t="shared" si="2"/>
        <v/>
      </c>
      <c r="BL8" s="488">
        <f t="shared" ref="BL8:CA37" si="6">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f t="shared" si="3"/>
        <v>0</v>
      </c>
      <c r="BX8" s="495">
        <f t="shared" si="3"/>
        <v>0</v>
      </c>
      <c r="BY8" s="495">
        <f t="shared" si="3"/>
        <v>0</v>
      </c>
      <c r="BZ8" s="495">
        <f t="shared" si="3"/>
        <v>0</v>
      </c>
      <c r="CA8" s="759" t="str">
        <f t="shared" si="3"/>
        <v/>
      </c>
    </row>
    <row r="9" spans="1:79" s="121" customFormat="1" ht="19.899999999999999" customHeight="1" x14ac:dyDescent="0.25">
      <c r="A9" s="9" t="s">
        <v>1862</v>
      </c>
      <c r="B9" s="7"/>
      <c r="C9" s="2" t="s">
        <v>1863</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-1</v>
      </c>
      <c r="AR9" s="487">
        <v>-1</v>
      </c>
      <c r="AS9" s="487">
        <v>-1</v>
      </c>
      <c r="AT9" s="487">
        <v>-1</v>
      </c>
      <c r="AU9" s="493" t="b">
        <f t="shared" ref="AU9:AU23" si="7">AU8</f>
        <v>0</v>
      </c>
      <c r="AV9" s="488" t="str">
        <f t="shared" si="5"/>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tbd</v>
      </c>
      <c r="BH9" s="487" t="str">
        <f t="shared" si="2"/>
        <v>tbd</v>
      </c>
      <c r="BI9" s="487" t="str">
        <f t="shared" si="2"/>
        <v>tbd</v>
      </c>
      <c r="BJ9" s="487" t="str">
        <f t="shared" si="2"/>
        <v>tbd</v>
      </c>
      <c r="BK9" s="489" t="str">
        <f t="shared" si="2"/>
        <v/>
      </c>
      <c r="BL9" s="488">
        <f t="shared" si="6"/>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f t="shared" si="3"/>
        <v>0</v>
      </c>
      <c r="BX9" s="495">
        <f t="shared" si="3"/>
        <v>0</v>
      </c>
      <c r="BY9" s="495">
        <f t="shared" si="3"/>
        <v>0</v>
      </c>
      <c r="BZ9" s="495">
        <f t="shared" si="3"/>
        <v>0</v>
      </c>
      <c r="CA9" s="759" t="str">
        <f t="shared" si="3"/>
        <v/>
      </c>
    </row>
    <row r="10" spans="1:79" s="121" customFormat="1" ht="19.899999999999999" customHeight="1" x14ac:dyDescent="0.25">
      <c r="A10" s="9" t="s">
        <v>1864</v>
      </c>
      <c r="B10" s="7"/>
      <c r="C10" s="2" t="s">
        <v>1865</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-1</v>
      </c>
      <c r="AR10" s="487">
        <v>-1</v>
      </c>
      <c r="AS10" s="487">
        <v>-1</v>
      </c>
      <c r="AT10" s="487">
        <v>-1</v>
      </c>
      <c r="AU10" s="493" t="b">
        <f t="shared" si="7"/>
        <v>0</v>
      </c>
      <c r="AV10" s="488" t="str">
        <f t="shared" si="5"/>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tbd</v>
      </c>
      <c r="BH10" s="487" t="str">
        <f t="shared" si="2"/>
        <v>tbd</v>
      </c>
      <c r="BI10" s="487" t="str">
        <f t="shared" si="2"/>
        <v>tbd</v>
      </c>
      <c r="BJ10" s="487" t="str">
        <f t="shared" si="2"/>
        <v>tbd</v>
      </c>
      <c r="BK10" s="489" t="str">
        <f t="shared" si="2"/>
        <v/>
      </c>
      <c r="BL10" s="488">
        <f t="shared" si="6"/>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f t="shared" si="3"/>
        <v>0</v>
      </c>
      <c r="BX10" s="495">
        <f t="shared" si="3"/>
        <v>0</v>
      </c>
      <c r="BY10" s="495">
        <f t="shared" si="3"/>
        <v>0</v>
      </c>
      <c r="BZ10" s="495">
        <f t="shared" si="3"/>
        <v>0</v>
      </c>
      <c r="CA10" s="759" t="str">
        <f t="shared" si="3"/>
        <v/>
      </c>
    </row>
    <row r="11" spans="1:79" s="121" customFormat="1" ht="19.899999999999999" customHeight="1" x14ac:dyDescent="0.25">
      <c r="A11" s="9" t="s">
        <v>1866</v>
      </c>
      <c r="B11" s="7"/>
      <c r="C11" s="2" t="s">
        <v>1867</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-1</v>
      </c>
      <c r="AR11" s="487">
        <v>-1</v>
      </c>
      <c r="AS11" s="487">
        <v>-1</v>
      </c>
      <c r="AT11" s="487">
        <v>-1</v>
      </c>
      <c r="AU11" s="493" t="b">
        <f t="shared" si="7"/>
        <v>0</v>
      </c>
      <c r="AV11" s="488" t="str">
        <f t="shared" si="5"/>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tbd</v>
      </c>
      <c r="BH11" s="487" t="str">
        <f t="shared" si="2"/>
        <v>tbd</v>
      </c>
      <c r="BI11" s="487" t="str">
        <f t="shared" si="2"/>
        <v>tbd</v>
      </c>
      <c r="BJ11" s="487" t="str">
        <f t="shared" si="2"/>
        <v>tbd</v>
      </c>
      <c r="BK11" s="489" t="str">
        <f t="shared" si="2"/>
        <v/>
      </c>
      <c r="BL11" s="488">
        <f t="shared" si="6"/>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f t="shared" si="3"/>
        <v>0</v>
      </c>
      <c r="BX11" s="495">
        <f t="shared" si="3"/>
        <v>0</v>
      </c>
      <c r="BY11" s="495">
        <f t="shared" si="3"/>
        <v>0</v>
      </c>
      <c r="BZ11" s="495">
        <f t="shared" si="3"/>
        <v>0</v>
      </c>
      <c r="CA11" s="759" t="str">
        <f t="shared" si="3"/>
        <v/>
      </c>
    </row>
    <row r="12" spans="1:79" s="121" customFormat="1" ht="19.899999999999999" customHeight="1" x14ac:dyDescent="0.25">
      <c r="A12" s="9" t="s">
        <v>1868</v>
      </c>
      <c r="B12" s="7"/>
      <c r="C12" s="2" t="s">
        <v>1869</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-1</v>
      </c>
      <c r="AR12" s="487">
        <v>-1</v>
      </c>
      <c r="AS12" s="487">
        <v>-1</v>
      </c>
      <c r="AT12" s="487">
        <v>-1</v>
      </c>
      <c r="AU12" s="493" t="b">
        <f t="shared" si="7"/>
        <v>0</v>
      </c>
      <c r="AV12" s="488" t="str">
        <f t="shared" si="5"/>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tbd</v>
      </c>
      <c r="BH12" s="487" t="str">
        <f t="shared" si="2"/>
        <v>tbd</v>
      </c>
      <c r="BI12" s="487" t="str">
        <f t="shared" si="2"/>
        <v>tbd</v>
      </c>
      <c r="BJ12" s="487" t="str">
        <f t="shared" si="2"/>
        <v>tbd</v>
      </c>
      <c r="BK12" s="489" t="str">
        <f t="shared" si="2"/>
        <v/>
      </c>
      <c r="BL12" s="488">
        <f t="shared" si="6"/>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f t="shared" si="3"/>
        <v>0</v>
      </c>
      <c r="BX12" s="495">
        <f t="shared" si="3"/>
        <v>0</v>
      </c>
      <c r="BY12" s="495">
        <f t="shared" si="3"/>
        <v>0</v>
      </c>
      <c r="BZ12" s="495">
        <f t="shared" si="3"/>
        <v>0</v>
      </c>
      <c r="CA12" s="759" t="str">
        <f t="shared" si="3"/>
        <v/>
      </c>
    </row>
    <row r="13" spans="1:79" s="121" customFormat="1" ht="19.899999999999999" customHeight="1" x14ac:dyDescent="0.25">
      <c r="A13" s="9" t="s">
        <v>1870</v>
      </c>
      <c r="B13" s="7"/>
      <c r="C13" s="2" t="s">
        <v>1871</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-1</v>
      </c>
      <c r="AR13" s="487">
        <v>-1</v>
      </c>
      <c r="AS13" s="487">
        <v>-1</v>
      </c>
      <c r="AT13" s="487">
        <v>-1</v>
      </c>
      <c r="AU13" s="493" t="b">
        <f t="shared" si="7"/>
        <v>0</v>
      </c>
      <c r="AV13" s="488" t="str">
        <f t="shared" si="5"/>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tbd</v>
      </c>
      <c r="BH13" s="487" t="str">
        <f t="shared" si="2"/>
        <v>tbd</v>
      </c>
      <c r="BI13" s="487" t="str">
        <f t="shared" si="2"/>
        <v>tbd</v>
      </c>
      <c r="BJ13" s="487" t="str">
        <f t="shared" si="2"/>
        <v>tbd</v>
      </c>
      <c r="BK13" s="489" t="str">
        <f t="shared" si="2"/>
        <v/>
      </c>
      <c r="BL13" s="488">
        <f t="shared" si="6"/>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f t="shared" si="3"/>
        <v>0</v>
      </c>
      <c r="BX13" s="495">
        <f t="shared" si="3"/>
        <v>0</v>
      </c>
      <c r="BY13" s="495">
        <f t="shared" si="3"/>
        <v>0</v>
      </c>
      <c r="BZ13" s="495">
        <f t="shared" si="3"/>
        <v>0</v>
      </c>
      <c r="CA13" s="759" t="str">
        <f t="shared" si="3"/>
        <v/>
      </c>
    </row>
    <row r="14" spans="1:79" s="121" customFormat="1" ht="19.899999999999999" customHeight="1" x14ac:dyDescent="0.25">
      <c r="A14" s="9" t="s">
        <v>1872</v>
      </c>
      <c r="B14" s="7"/>
      <c r="C14" s="2" t="s">
        <v>1873</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-1</v>
      </c>
      <c r="AR14" s="487">
        <v>-1</v>
      </c>
      <c r="AS14" s="487">
        <v>-1</v>
      </c>
      <c r="AT14" s="487">
        <v>-1</v>
      </c>
      <c r="AU14" s="493" t="b">
        <f t="shared" si="7"/>
        <v>0</v>
      </c>
      <c r="AV14" s="488" t="str">
        <f t="shared" si="5"/>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tbd</v>
      </c>
      <c r="BH14" s="487" t="str">
        <f t="shared" si="2"/>
        <v>tbd</v>
      </c>
      <c r="BI14" s="487" t="str">
        <f t="shared" si="2"/>
        <v>tbd</v>
      </c>
      <c r="BJ14" s="487" t="str">
        <f t="shared" si="2"/>
        <v>tbd</v>
      </c>
      <c r="BK14" s="489" t="str">
        <f t="shared" si="2"/>
        <v/>
      </c>
      <c r="BL14" s="488">
        <f t="shared" si="6"/>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f t="shared" si="3"/>
        <v>0</v>
      </c>
      <c r="BX14" s="495">
        <f t="shared" si="3"/>
        <v>0</v>
      </c>
      <c r="BY14" s="495">
        <f t="shared" si="3"/>
        <v>0</v>
      </c>
      <c r="BZ14" s="495">
        <f t="shared" si="3"/>
        <v>0</v>
      </c>
      <c r="CA14" s="759" t="str">
        <f t="shared" si="3"/>
        <v/>
      </c>
    </row>
    <row r="15" spans="1:79" s="121" customFormat="1" ht="19.899999999999999" customHeight="1" x14ac:dyDescent="0.25">
      <c r="A15" s="9" t="s">
        <v>2076</v>
      </c>
      <c r="B15" s="7"/>
      <c r="C15" s="2" t="s">
        <v>2077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-1</v>
      </c>
      <c r="AR15" s="487">
        <v>-1</v>
      </c>
      <c r="AS15" s="487">
        <v>-1</v>
      </c>
      <c r="AT15" s="487">
        <v>-1</v>
      </c>
      <c r="AU15" s="493" t="b">
        <f t="shared" si="7"/>
        <v>0</v>
      </c>
      <c r="AV15" s="488" t="str">
        <f t="shared" si="5"/>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tbd</v>
      </c>
      <c r="BH15" s="487" t="str">
        <f t="shared" si="2"/>
        <v>tbd</v>
      </c>
      <c r="BI15" s="487" t="str">
        <f t="shared" si="2"/>
        <v>tbd</v>
      </c>
      <c r="BJ15" s="487" t="str">
        <f t="shared" si="2"/>
        <v>tbd</v>
      </c>
      <c r="BK15" s="489" t="str">
        <f t="shared" si="2"/>
        <v/>
      </c>
      <c r="BL15" s="488">
        <f t="shared" si="6"/>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f t="shared" si="3"/>
        <v>0</v>
      </c>
      <c r="BX15" s="495">
        <f t="shared" si="3"/>
        <v>0</v>
      </c>
      <c r="BY15" s="495">
        <f t="shared" si="3"/>
        <v>0</v>
      </c>
      <c r="BZ15" s="495">
        <f t="shared" si="3"/>
        <v>0</v>
      </c>
      <c r="CA15" s="759" t="str">
        <f t="shared" si="3"/>
        <v/>
      </c>
    </row>
    <row r="16" spans="1:79" s="121" customFormat="1" ht="19.899999999999999" customHeight="1" x14ac:dyDescent="0.25">
      <c r="A16" s="9" t="s">
        <v>2078</v>
      </c>
      <c r="B16" s="7"/>
      <c r="C16" s="2" t="s">
        <v>2079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-1</v>
      </c>
      <c r="AR16" s="487">
        <v>-1</v>
      </c>
      <c r="AS16" s="487">
        <v>-1</v>
      </c>
      <c r="AT16" s="487">
        <v>-1</v>
      </c>
      <c r="AU16" s="493" t="b">
        <f t="shared" si="7"/>
        <v>0</v>
      </c>
      <c r="AV16" s="488" t="str">
        <f t="shared" si="5"/>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tbd</v>
      </c>
      <c r="BH16" s="487" t="str">
        <f t="shared" si="2"/>
        <v>tbd</v>
      </c>
      <c r="BI16" s="487" t="str">
        <f t="shared" si="2"/>
        <v>tbd</v>
      </c>
      <c r="BJ16" s="487" t="str">
        <f t="shared" si="2"/>
        <v>tbd</v>
      </c>
      <c r="BK16" s="489" t="str">
        <f t="shared" si="2"/>
        <v/>
      </c>
      <c r="BL16" s="488">
        <f t="shared" si="6"/>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f t="shared" si="3"/>
        <v>0</v>
      </c>
      <c r="BX16" s="495">
        <f t="shared" si="3"/>
        <v>0</v>
      </c>
      <c r="BY16" s="495">
        <f t="shared" si="3"/>
        <v>0</v>
      </c>
      <c r="BZ16" s="495">
        <f t="shared" si="3"/>
        <v>0</v>
      </c>
      <c r="CA16" s="759" t="str">
        <f t="shared" si="3"/>
        <v/>
      </c>
    </row>
    <row r="17" spans="1:79" s="121" customFormat="1" ht="19.899999999999999" customHeight="1" x14ac:dyDescent="0.25">
      <c r="A17" s="9" t="s">
        <v>2080</v>
      </c>
      <c r="B17" s="7"/>
      <c r="C17" s="2" t="s">
        <v>2081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-1</v>
      </c>
      <c r="AR17" s="487">
        <v>-1</v>
      </c>
      <c r="AS17" s="487">
        <v>-1</v>
      </c>
      <c r="AT17" s="487">
        <v>-1</v>
      </c>
      <c r="AU17" s="493" t="b">
        <f t="shared" si="7"/>
        <v>0</v>
      </c>
      <c r="AV17" s="488" t="str">
        <f t="shared" si="5"/>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tbd</v>
      </c>
      <c r="BH17" s="487" t="str">
        <f t="shared" si="2"/>
        <v>tbd</v>
      </c>
      <c r="BI17" s="487" t="str">
        <f t="shared" si="2"/>
        <v>tbd</v>
      </c>
      <c r="BJ17" s="487" t="str">
        <f t="shared" si="2"/>
        <v>tbd</v>
      </c>
      <c r="BK17" s="489" t="str">
        <f t="shared" si="2"/>
        <v/>
      </c>
      <c r="BL17" s="488">
        <f t="shared" si="6"/>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f t="shared" si="3"/>
        <v>0</v>
      </c>
      <c r="BX17" s="495">
        <f t="shared" si="3"/>
        <v>0</v>
      </c>
      <c r="BY17" s="495">
        <f t="shared" si="3"/>
        <v>0</v>
      </c>
      <c r="BZ17" s="495">
        <f t="shared" si="3"/>
        <v>0</v>
      </c>
      <c r="CA17" s="759" t="str">
        <f t="shared" si="3"/>
        <v/>
      </c>
    </row>
    <row r="18" spans="1:79" s="121" customFormat="1" ht="19.899999999999999" customHeight="1" x14ac:dyDescent="0.25">
      <c r="A18" s="9" t="s">
        <v>2082</v>
      </c>
      <c r="B18" s="7"/>
      <c r="C18" s="2" t="s">
        <v>2083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-1</v>
      </c>
      <c r="AR18" s="487">
        <v>-1</v>
      </c>
      <c r="AS18" s="487">
        <v>-1</v>
      </c>
      <c r="AT18" s="487">
        <v>-1</v>
      </c>
      <c r="AU18" s="493" t="b">
        <f t="shared" si="7"/>
        <v>0</v>
      </c>
      <c r="AV18" s="488" t="str">
        <f t="shared" si="5"/>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tbd</v>
      </c>
      <c r="BH18" s="487" t="str">
        <f t="shared" si="2"/>
        <v>tbd</v>
      </c>
      <c r="BI18" s="487" t="str">
        <f t="shared" si="2"/>
        <v>tbd</v>
      </c>
      <c r="BJ18" s="487" t="str">
        <f t="shared" si="2"/>
        <v>tbd</v>
      </c>
      <c r="BK18" s="489" t="str">
        <f t="shared" si="2"/>
        <v/>
      </c>
      <c r="BL18" s="488">
        <f t="shared" si="6"/>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f t="shared" si="3"/>
        <v>0</v>
      </c>
      <c r="BX18" s="495">
        <f t="shared" si="3"/>
        <v>0</v>
      </c>
      <c r="BY18" s="495">
        <f t="shared" si="3"/>
        <v>0</v>
      </c>
      <c r="BZ18" s="495">
        <f t="shared" si="3"/>
        <v>0</v>
      </c>
      <c r="CA18" s="759" t="str">
        <f t="shared" si="3"/>
        <v/>
      </c>
    </row>
    <row r="19" spans="1:79" s="121" customFormat="1" ht="19.899999999999999" customHeight="1" x14ac:dyDescent="0.25">
      <c r="A19" s="9" t="s">
        <v>2084</v>
      </c>
      <c r="B19" s="7"/>
      <c r="C19" s="2" t="s">
        <v>2085</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-1</v>
      </c>
      <c r="AR19" s="487">
        <v>-1</v>
      </c>
      <c r="AS19" s="487">
        <v>-1</v>
      </c>
      <c r="AT19" s="487">
        <v>-1</v>
      </c>
      <c r="AU19" s="493" t="b">
        <f t="shared" si="7"/>
        <v>0</v>
      </c>
      <c r="AV19" s="488" t="str">
        <f t="shared" si="5"/>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tbd</v>
      </c>
      <c r="BG19" s="487" t="str">
        <f t="shared" si="2"/>
        <v>tbd</v>
      </c>
      <c r="BH19" s="487" t="str">
        <f t="shared" si="2"/>
        <v>tbd</v>
      </c>
      <c r="BI19" s="487" t="str">
        <f t="shared" si="2"/>
        <v>tbd</v>
      </c>
      <c r="BJ19" s="487" t="str">
        <f t="shared" si="2"/>
        <v>tbd</v>
      </c>
      <c r="BK19" s="489" t="str">
        <f t="shared" si="2"/>
        <v/>
      </c>
      <c r="BL19" s="488">
        <f t="shared" si="6"/>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f t="shared" si="3"/>
        <v>0</v>
      </c>
      <c r="BX19" s="495">
        <f t="shared" si="3"/>
        <v>0</v>
      </c>
      <c r="BY19" s="495">
        <f t="shared" si="3"/>
        <v>0</v>
      </c>
      <c r="BZ19" s="495">
        <f t="shared" si="3"/>
        <v>0</v>
      </c>
      <c r="CA19" s="759" t="str">
        <f t="shared" si="3"/>
        <v/>
      </c>
    </row>
    <row r="20" spans="1:79" s="121" customFormat="1" ht="19.899999999999999" customHeight="1" x14ac:dyDescent="0.25">
      <c r="A20" s="9" t="s">
        <v>1411</v>
      </c>
      <c r="B20" s="7"/>
      <c r="C20" s="2" t="s">
        <v>1412</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-1</v>
      </c>
      <c r="AR20" s="487">
        <v>-1</v>
      </c>
      <c r="AS20" s="487">
        <v>-1</v>
      </c>
      <c r="AT20" s="487">
        <v>-1</v>
      </c>
      <c r="AU20" s="493" t="b">
        <f t="shared" si="7"/>
        <v>0</v>
      </c>
      <c r="AV20" s="488" t="str">
        <f t="shared" si="5"/>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tbd</v>
      </c>
      <c r="BG20" s="487" t="str">
        <f t="shared" si="2"/>
        <v>tbd</v>
      </c>
      <c r="BH20" s="487" t="str">
        <f t="shared" si="2"/>
        <v>tbd</v>
      </c>
      <c r="BI20" s="487" t="str">
        <f t="shared" si="2"/>
        <v>tbd</v>
      </c>
      <c r="BJ20" s="487" t="str">
        <f t="shared" si="2"/>
        <v>tbd</v>
      </c>
      <c r="BK20" s="489" t="str">
        <f t="shared" si="2"/>
        <v/>
      </c>
      <c r="BL20" s="488">
        <f t="shared" si="6"/>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f t="shared" si="3"/>
        <v>0</v>
      </c>
      <c r="BX20" s="495">
        <f t="shared" si="3"/>
        <v>0</v>
      </c>
      <c r="BY20" s="495">
        <f t="shared" si="3"/>
        <v>0</v>
      </c>
      <c r="BZ20" s="495">
        <f t="shared" si="3"/>
        <v>0</v>
      </c>
      <c r="CA20" s="489" t="str">
        <f t="shared" si="3"/>
        <v/>
      </c>
    </row>
    <row r="21" spans="1:79" s="121" customFormat="1" ht="19.899999999999999" customHeight="1" x14ac:dyDescent="0.25">
      <c r="A21" s="9" t="s">
        <v>1413</v>
      </c>
      <c r="B21" s="7"/>
      <c r="C21" s="2" t="s">
        <v>1414</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-1</v>
      </c>
      <c r="AR21" s="487">
        <v>-1</v>
      </c>
      <c r="AS21" s="487">
        <v>-1</v>
      </c>
      <c r="AT21" s="487">
        <v>-1</v>
      </c>
      <c r="AU21" s="493" t="b">
        <f t="shared" si="7"/>
        <v>0</v>
      </c>
      <c r="AV21" s="488" t="str">
        <f t="shared" si="5"/>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tbd</v>
      </c>
      <c r="BG21" s="487" t="str">
        <f t="shared" si="2"/>
        <v>tbd</v>
      </c>
      <c r="BH21" s="487" t="str">
        <f t="shared" si="2"/>
        <v>tbd</v>
      </c>
      <c r="BI21" s="487" t="str">
        <f t="shared" si="2"/>
        <v>tbd</v>
      </c>
      <c r="BJ21" s="487" t="str">
        <f t="shared" si="2"/>
        <v>tbd</v>
      </c>
      <c r="BK21" s="489" t="str">
        <f t="shared" si="2"/>
        <v/>
      </c>
      <c r="BL21" s="488">
        <f t="shared" si="6"/>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f t="shared" si="3"/>
        <v>0</v>
      </c>
      <c r="BX21" s="495">
        <f t="shared" si="3"/>
        <v>0</v>
      </c>
      <c r="BY21" s="495">
        <f t="shared" si="3"/>
        <v>0</v>
      </c>
      <c r="BZ21" s="495">
        <f t="shared" si="3"/>
        <v>0</v>
      </c>
      <c r="CA21" s="489" t="str">
        <f t="shared" si="3"/>
        <v/>
      </c>
    </row>
    <row r="22" spans="1:79" s="121" customFormat="1" ht="19.899999999999999" customHeight="1" x14ac:dyDescent="0.25">
      <c r="A22" s="9" t="s">
        <v>2086</v>
      </c>
      <c r="B22" s="7"/>
      <c r="C22" s="2" t="s">
        <v>2087</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-1</v>
      </c>
      <c r="AQ22" s="487">
        <v>-1</v>
      </c>
      <c r="AR22" s="487">
        <v>-1</v>
      </c>
      <c r="AS22" s="487">
        <v>-1</v>
      </c>
      <c r="AT22" s="487">
        <v>-1</v>
      </c>
      <c r="AU22" s="493" t="b">
        <f t="shared" si="7"/>
        <v>0</v>
      </c>
      <c r="AV22" s="488" t="str">
        <f t="shared" si="5"/>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tbd</v>
      </c>
      <c r="BF22" s="487" t="str">
        <f t="shared" si="2"/>
        <v>tbd</v>
      </c>
      <c r="BG22" s="487" t="str">
        <f t="shared" si="2"/>
        <v>tbd</v>
      </c>
      <c r="BH22" s="487" t="str">
        <f t="shared" si="2"/>
        <v>tbd</v>
      </c>
      <c r="BI22" s="487" t="str">
        <f t="shared" si="2"/>
        <v>tbd</v>
      </c>
      <c r="BJ22" s="487" t="str">
        <f t="shared" si="2"/>
        <v>tbd</v>
      </c>
      <c r="BK22" s="489" t="str">
        <f t="shared" si="2"/>
        <v/>
      </c>
      <c r="BL22" s="488">
        <f t="shared" si="6"/>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f t="shared" si="3"/>
        <v>0</v>
      </c>
      <c r="BX22" s="495">
        <f t="shared" si="3"/>
        <v>0</v>
      </c>
      <c r="BY22" s="495">
        <f t="shared" si="3"/>
        <v>0</v>
      </c>
      <c r="BZ22" s="495">
        <f t="shared" si="3"/>
        <v>0</v>
      </c>
      <c r="CA22" s="489" t="str">
        <f t="shared" si="3"/>
        <v/>
      </c>
    </row>
    <row r="23" spans="1:79" s="121" customFormat="1" ht="19.899999999999999" customHeight="1" x14ac:dyDescent="0.25">
      <c r="A23" s="9" t="s">
        <v>1415</v>
      </c>
      <c r="B23" s="7"/>
      <c r="C23" s="2" t="s">
        <v>1416</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-1</v>
      </c>
      <c r="AQ23" s="487">
        <v>-1</v>
      </c>
      <c r="AR23" s="487">
        <v>-1</v>
      </c>
      <c r="AS23" s="487">
        <v>-1</v>
      </c>
      <c r="AT23" s="487">
        <v>-1</v>
      </c>
      <c r="AU23" s="493" t="b">
        <f t="shared" si="7"/>
        <v>0</v>
      </c>
      <c r="AV23" s="488" t="str">
        <f t="shared" si="5"/>
        <v>tbd</v>
      </c>
      <c r="AW23" s="487" t="str">
        <f t="shared" si="5"/>
        <v>tbd</v>
      </c>
      <c r="AX23" s="487" t="str">
        <f t="shared" si="5"/>
        <v>tbd</v>
      </c>
      <c r="AY23" s="487" t="str">
        <f t="shared" si="5"/>
        <v>tbd</v>
      </c>
      <c r="AZ23" s="487" t="str">
        <f t="shared" si="5"/>
        <v>tbd</v>
      </c>
      <c r="BA23" s="487" t="str">
        <f t="shared" si="5"/>
        <v>tbd</v>
      </c>
      <c r="BB23" s="487" t="str">
        <f t="shared" si="5"/>
        <v>tbd</v>
      </c>
      <c r="BC23" s="487" t="str">
        <f t="shared" si="5"/>
        <v>tbd</v>
      </c>
      <c r="BD23" s="487" t="str">
        <f t="shared" si="5"/>
        <v>tbd</v>
      </c>
      <c r="BE23" s="487" t="str">
        <f t="shared" si="5"/>
        <v>tbd</v>
      </c>
      <c r="BF23" s="487" t="str">
        <f t="shared" si="5"/>
        <v>tbd</v>
      </c>
      <c r="BG23" s="487" t="str">
        <f t="shared" si="5"/>
        <v>tbd</v>
      </c>
      <c r="BH23" s="487" t="str">
        <f t="shared" si="5"/>
        <v>tbd</v>
      </c>
      <c r="BI23" s="487" t="str">
        <f t="shared" si="5"/>
        <v>tbd</v>
      </c>
      <c r="BJ23" s="487" t="str">
        <f t="shared" si="5"/>
        <v>tbd</v>
      </c>
      <c r="BK23" s="489" t="str">
        <f t="shared" si="5"/>
        <v/>
      </c>
      <c r="BL23" s="488">
        <f t="shared" si="6"/>
        <v>0</v>
      </c>
      <c r="BM23" s="495">
        <f t="shared" si="6"/>
        <v>0</v>
      </c>
      <c r="BN23" s="495">
        <f t="shared" si="6"/>
        <v>0</v>
      </c>
      <c r="BO23" s="495">
        <f t="shared" si="6"/>
        <v>0</v>
      </c>
      <c r="BP23" s="495">
        <f t="shared" si="6"/>
        <v>0</v>
      </c>
      <c r="BQ23" s="495">
        <f t="shared" si="6"/>
        <v>0</v>
      </c>
      <c r="BR23" s="495">
        <f t="shared" si="6"/>
        <v>0</v>
      </c>
      <c r="BS23" s="495">
        <f t="shared" si="6"/>
        <v>0</v>
      </c>
      <c r="BT23" s="495">
        <f t="shared" si="6"/>
        <v>0</v>
      </c>
      <c r="BU23" s="495">
        <f t="shared" si="6"/>
        <v>0</v>
      </c>
      <c r="BV23" s="495">
        <f t="shared" si="6"/>
        <v>0</v>
      </c>
      <c r="BW23" s="495">
        <f t="shared" si="6"/>
        <v>0</v>
      </c>
      <c r="BX23" s="495">
        <f t="shared" si="6"/>
        <v>0</v>
      </c>
      <c r="BY23" s="495">
        <f t="shared" si="6"/>
        <v>0</v>
      </c>
      <c r="BZ23" s="495">
        <f t="shared" si="6"/>
        <v>0</v>
      </c>
      <c r="CA23" s="489" t="str">
        <f t="shared" si="6"/>
        <v/>
      </c>
    </row>
    <row r="24" spans="1:79" s="121" customFormat="1" ht="19.899999999999999" customHeight="1" x14ac:dyDescent="0.25">
      <c r="A24" s="9" t="s">
        <v>1417</v>
      </c>
      <c r="B24" s="7"/>
      <c r="C24" s="2" t="s">
        <v>1418</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-1</v>
      </c>
      <c r="AQ24" s="487">
        <v>-1</v>
      </c>
      <c r="AR24" s="487">
        <v>-1</v>
      </c>
      <c r="AS24" s="487">
        <v>-1</v>
      </c>
      <c r="AT24" s="487">
        <v>-1</v>
      </c>
      <c r="AU24" s="493" t="b">
        <f t="shared" ref="AU24" si="8">AU23</f>
        <v>0</v>
      </c>
      <c r="AV24" s="488" t="str">
        <f t="shared" si="5"/>
        <v>tbd</v>
      </c>
      <c r="AW24" s="487" t="str">
        <f t="shared" si="5"/>
        <v>tbd</v>
      </c>
      <c r="AX24" s="487" t="str">
        <f t="shared" si="5"/>
        <v>tbd</v>
      </c>
      <c r="AY24" s="487" t="str">
        <f t="shared" si="5"/>
        <v>tbd</v>
      </c>
      <c r="AZ24" s="487" t="str">
        <f t="shared" si="5"/>
        <v>tbd</v>
      </c>
      <c r="BA24" s="487" t="str">
        <f t="shared" si="5"/>
        <v>tbd</v>
      </c>
      <c r="BB24" s="487" t="str">
        <f t="shared" si="5"/>
        <v>tbd</v>
      </c>
      <c r="BC24" s="487" t="str">
        <f t="shared" si="5"/>
        <v>tbd</v>
      </c>
      <c r="BD24" s="487" t="str">
        <f t="shared" si="5"/>
        <v>tbd</v>
      </c>
      <c r="BE24" s="487" t="str">
        <f t="shared" si="5"/>
        <v>tbd</v>
      </c>
      <c r="BF24" s="487" t="str">
        <f t="shared" si="5"/>
        <v>tbd</v>
      </c>
      <c r="BG24" s="487" t="str">
        <f t="shared" si="5"/>
        <v>tbd</v>
      </c>
      <c r="BH24" s="487" t="str">
        <f t="shared" si="5"/>
        <v>tbd</v>
      </c>
      <c r="BI24" s="487" t="str">
        <f t="shared" si="5"/>
        <v>tbd</v>
      </c>
      <c r="BJ24" s="487" t="str">
        <f t="shared" si="5"/>
        <v>tbd</v>
      </c>
      <c r="BK24" s="489" t="str">
        <f t="shared" si="5"/>
        <v/>
      </c>
      <c r="BL24" s="488">
        <f t="shared" si="6"/>
        <v>0</v>
      </c>
      <c r="BM24" s="495">
        <f t="shared" si="6"/>
        <v>0</v>
      </c>
      <c r="BN24" s="495">
        <f t="shared" si="6"/>
        <v>0</v>
      </c>
      <c r="BO24" s="495">
        <f t="shared" si="6"/>
        <v>0</v>
      </c>
      <c r="BP24" s="495">
        <f t="shared" si="6"/>
        <v>0</v>
      </c>
      <c r="BQ24" s="495">
        <f t="shared" si="6"/>
        <v>0</v>
      </c>
      <c r="BR24" s="495">
        <f t="shared" si="6"/>
        <v>0</v>
      </c>
      <c r="BS24" s="495">
        <f t="shared" si="6"/>
        <v>0</v>
      </c>
      <c r="BT24" s="495">
        <f t="shared" si="6"/>
        <v>0</v>
      </c>
      <c r="BU24" s="495">
        <f t="shared" si="6"/>
        <v>0</v>
      </c>
      <c r="BV24" s="495">
        <f t="shared" si="6"/>
        <v>0</v>
      </c>
      <c r="BW24" s="495">
        <f t="shared" si="6"/>
        <v>0</v>
      </c>
      <c r="BX24" s="495">
        <f t="shared" si="6"/>
        <v>0</v>
      </c>
      <c r="BY24" s="495">
        <f t="shared" si="6"/>
        <v>0</v>
      </c>
      <c r="BZ24" s="495">
        <f t="shared" si="6"/>
        <v>0</v>
      </c>
      <c r="CA24" s="489" t="str">
        <f t="shared" si="6"/>
        <v/>
      </c>
    </row>
    <row r="25" spans="1:79" s="121" customFormat="1" ht="19.899999999999999" customHeight="1" thickBot="1" x14ac:dyDescent="0.3">
      <c r="A25" s="9" t="s">
        <v>1419</v>
      </c>
      <c r="B25" s="7"/>
      <c r="C25" s="2" t="s">
        <v>1420</v>
      </c>
      <c r="D25" s="19"/>
      <c r="E25" s="18"/>
      <c r="F25" s="19"/>
      <c r="G25" s="19"/>
      <c r="H25" s="4"/>
      <c r="I25" s="15"/>
      <c r="J25" s="47" t="s">
        <v>86</v>
      </c>
      <c r="K25" s="1384"/>
      <c r="L25" s="1386"/>
      <c r="M25" s="1384"/>
      <c r="N25" s="1385"/>
      <c r="O25" s="1386"/>
      <c r="P25" s="1384"/>
      <c r="Q25" s="1385"/>
      <c r="R25" s="1386"/>
      <c r="S25" s="269"/>
      <c r="T25" s="269"/>
      <c r="U25" s="49"/>
      <c r="V25" s="1393" t="s">
        <v>86</v>
      </c>
      <c r="W25" s="1394"/>
      <c r="X25" s="56"/>
      <c r="Y25" s="56"/>
      <c r="Z25" s="57"/>
      <c r="AA25" s="68"/>
      <c r="AB25" s="57"/>
      <c r="AC25" s="58" t="s">
        <v>1376</v>
      </c>
      <c r="AD25" s="56"/>
      <c r="AE25" s="65"/>
      <c r="AF25" s="488">
        <v>-1</v>
      </c>
      <c r="AG25" s="487">
        <v>-1</v>
      </c>
      <c r="AH25" s="487">
        <v>-1</v>
      </c>
      <c r="AI25" s="487">
        <v>-1</v>
      </c>
      <c r="AJ25" s="487">
        <v>-1</v>
      </c>
      <c r="AK25" s="487">
        <v>-1</v>
      </c>
      <c r="AL25" s="487">
        <v>-1</v>
      </c>
      <c r="AM25" s="487">
        <v>-1</v>
      </c>
      <c r="AN25" s="487">
        <v>-1</v>
      </c>
      <c r="AO25" s="487">
        <v>-1</v>
      </c>
      <c r="AP25" s="487">
        <v>-1</v>
      </c>
      <c r="AQ25" s="487">
        <v>-1</v>
      </c>
      <c r="AR25" s="487">
        <v>-1</v>
      </c>
      <c r="AS25" s="487">
        <v>-1</v>
      </c>
      <c r="AT25" s="487">
        <v>-1</v>
      </c>
      <c r="AU25" s="493" t="b">
        <f t="shared" ref="AF25:AU40" si="9">AU24</f>
        <v>0</v>
      </c>
      <c r="AV25" s="488" t="str">
        <f t="shared" si="5"/>
        <v>tbd</v>
      </c>
      <c r="AW25" s="487" t="str">
        <f t="shared" si="5"/>
        <v>tbd</v>
      </c>
      <c r="AX25" s="487" t="str">
        <f t="shared" si="5"/>
        <v>tbd</v>
      </c>
      <c r="AY25" s="487" t="str">
        <f t="shared" si="5"/>
        <v>tbd</v>
      </c>
      <c r="AZ25" s="487" t="str">
        <f t="shared" si="5"/>
        <v>tbd</v>
      </c>
      <c r="BA25" s="487" t="str">
        <f t="shared" si="5"/>
        <v>tbd</v>
      </c>
      <c r="BB25" s="487" t="str">
        <f t="shared" si="5"/>
        <v>tbd</v>
      </c>
      <c r="BC25" s="487" t="str">
        <f t="shared" si="5"/>
        <v>tbd</v>
      </c>
      <c r="BD25" s="487" t="str">
        <f t="shared" si="5"/>
        <v>tbd</v>
      </c>
      <c r="BE25" s="487" t="str">
        <f t="shared" si="5"/>
        <v>tbd</v>
      </c>
      <c r="BF25" s="487" t="str">
        <f t="shared" si="5"/>
        <v>tbd</v>
      </c>
      <c r="BG25" s="487" t="str">
        <f t="shared" si="5"/>
        <v>tbd</v>
      </c>
      <c r="BH25" s="487" t="str">
        <f t="shared" si="5"/>
        <v>tbd</v>
      </c>
      <c r="BI25" s="487" t="str">
        <f t="shared" si="5"/>
        <v>tbd</v>
      </c>
      <c r="BJ25" s="487" t="str">
        <f t="shared" si="5"/>
        <v>tbd</v>
      </c>
      <c r="BK25" s="489" t="str">
        <f t="shared" si="5"/>
        <v/>
      </c>
      <c r="BL25" s="488">
        <f t="shared" si="6"/>
        <v>0</v>
      </c>
      <c r="BM25" s="495">
        <f t="shared" si="6"/>
        <v>0</v>
      </c>
      <c r="BN25" s="495">
        <f t="shared" si="6"/>
        <v>0</v>
      </c>
      <c r="BO25" s="495">
        <f t="shared" si="6"/>
        <v>0</v>
      </c>
      <c r="BP25" s="495">
        <f t="shared" si="6"/>
        <v>0</v>
      </c>
      <c r="BQ25" s="495">
        <f t="shared" si="6"/>
        <v>0</v>
      </c>
      <c r="BR25" s="495">
        <f t="shared" si="6"/>
        <v>0</v>
      </c>
      <c r="BS25" s="495">
        <f t="shared" si="6"/>
        <v>0</v>
      </c>
      <c r="BT25" s="495">
        <f t="shared" si="6"/>
        <v>0</v>
      </c>
      <c r="BU25" s="495">
        <f t="shared" si="6"/>
        <v>0</v>
      </c>
      <c r="BV25" s="495">
        <f t="shared" si="6"/>
        <v>0</v>
      </c>
      <c r="BW25" s="495">
        <f t="shared" si="6"/>
        <v>0</v>
      </c>
      <c r="BX25" s="495">
        <f t="shared" si="6"/>
        <v>0</v>
      </c>
      <c r="BY25" s="495">
        <f t="shared" si="6"/>
        <v>0</v>
      </c>
      <c r="BZ25" s="495">
        <f t="shared" si="6"/>
        <v>0</v>
      </c>
      <c r="CA25" s="489" t="str">
        <f t="shared" si="6"/>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9"/>
        <v>-1</v>
      </c>
      <c r="AG26" s="487">
        <f t="shared" si="9"/>
        <v>-1</v>
      </c>
      <c r="AH26" s="487">
        <f t="shared" si="9"/>
        <v>-1</v>
      </c>
      <c r="AI26" s="487">
        <f t="shared" si="9"/>
        <v>-1</v>
      </c>
      <c r="AJ26" s="487">
        <f t="shared" si="9"/>
        <v>-1</v>
      </c>
      <c r="AK26" s="487">
        <f t="shared" si="9"/>
        <v>-1</v>
      </c>
      <c r="AL26" s="487">
        <f t="shared" si="9"/>
        <v>-1</v>
      </c>
      <c r="AM26" s="487">
        <f t="shared" si="9"/>
        <v>-1</v>
      </c>
      <c r="AN26" s="487">
        <f t="shared" si="9"/>
        <v>-1</v>
      </c>
      <c r="AO26" s="487">
        <f t="shared" si="9"/>
        <v>-1</v>
      </c>
      <c r="AP26" s="487">
        <f t="shared" si="9"/>
        <v>-1</v>
      </c>
      <c r="AQ26" s="487">
        <f t="shared" si="9"/>
        <v>-1</v>
      </c>
      <c r="AR26" s="487">
        <f t="shared" si="9"/>
        <v>-1</v>
      </c>
      <c r="AS26" s="487">
        <f t="shared" si="9"/>
        <v>-1</v>
      </c>
      <c r="AT26" s="487">
        <f t="shared" si="9"/>
        <v>-1</v>
      </c>
      <c r="AU26" s="493" t="b">
        <f t="shared" si="9"/>
        <v>0</v>
      </c>
      <c r="AV26" s="488">
        <f t="shared" si="5"/>
        <v>0</v>
      </c>
      <c r="AW26" s="487">
        <f t="shared" si="5"/>
        <v>0</v>
      </c>
      <c r="AX26" s="487">
        <f t="shared" si="5"/>
        <v>0</v>
      </c>
      <c r="AY26" s="487">
        <f t="shared" si="5"/>
        <v>0</v>
      </c>
      <c r="AZ26" s="487">
        <f t="shared" si="5"/>
        <v>0</v>
      </c>
      <c r="BA26" s="487">
        <f t="shared" si="5"/>
        <v>0</v>
      </c>
      <c r="BB26" s="487">
        <f t="shared" si="5"/>
        <v>0</v>
      </c>
      <c r="BC26" s="487">
        <f t="shared" si="5"/>
        <v>0</v>
      </c>
      <c r="BD26" s="487">
        <f t="shared" si="5"/>
        <v>0</v>
      </c>
      <c r="BE26" s="487">
        <f t="shared" si="5"/>
        <v>0</v>
      </c>
      <c r="BF26" s="487">
        <f t="shared" si="5"/>
        <v>0</v>
      </c>
      <c r="BG26" s="487">
        <f t="shared" si="5"/>
        <v>0</v>
      </c>
      <c r="BH26" s="487">
        <f t="shared" si="5"/>
        <v>0</v>
      </c>
      <c r="BI26" s="487">
        <f t="shared" si="5"/>
        <v>0</v>
      </c>
      <c r="BJ26" s="487">
        <f t="shared" si="5"/>
        <v>0</v>
      </c>
      <c r="BK26" s="489" t="str">
        <f t="shared" si="5"/>
        <v/>
      </c>
      <c r="BL26" s="488">
        <f t="shared" si="6"/>
        <v>0</v>
      </c>
      <c r="BM26" s="495">
        <f t="shared" si="6"/>
        <v>0</v>
      </c>
      <c r="BN26" s="495">
        <f t="shared" si="6"/>
        <v>0</v>
      </c>
      <c r="BO26" s="495">
        <f t="shared" si="6"/>
        <v>0</v>
      </c>
      <c r="BP26" s="495">
        <f t="shared" si="6"/>
        <v>0</v>
      </c>
      <c r="BQ26" s="495">
        <f t="shared" si="6"/>
        <v>0</v>
      </c>
      <c r="BR26" s="495">
        <f t="shared" si="6"/>
        <v>0</v>
      </c>
      <c r="BS26" s="495">
        <f t="shared" si="6"/>
        <v>0</v>
      </c>
      <c r="BT26" s="495">
        <f t="shared" si="6"/>
        <v>0</v>
      </c>
      <c r="BU26" s="495">
        <f t="shared" si="6"/>
        <v>0</v>
      </c>
      <c r="BV26" s="495">
        <f t="shared" si="6"/>
        <v>0</v>
      </c>
      <c r="BW26" s="495">
        <f t="shared" si="6"/>
        <v>0</v>
      </c>
      <c r="BX26" s="495">
        <f t="shared" si="6"/>
        <v>0</v>
      </c>
      <c r="BY26" s="495">
        <f t="shared" si="6"/>
        <v>0</v>
      </c>
      <c r="BZ26" s="495">
        <f t="shared" si="6"/>
        <v>0</v>
      </c>
      <c r="CA26" s="489" t="str">
        <f t="shared" si="6"/>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9"/>
        <v>-1</v>
      </c>
      <c r="AG27" s="487">
        <f t="shared" si="9"/>
        <v>-1</v>
      </c>
      <c r="AH27" s="487">
        <f t="shared" si="9"/>
        <v>-1</v>
      </c>
      <c r="AI27" s="487">
        <f t="shared" si="9"/>
        <v>-1</v>
      </c>
      <c r="AJ27" s="487">
        <f t="shared" si="9"/>
        <v>-1</v>
      </c>
      <c r="AK27" s="487">
        <f t="shared" si="9"/>
        <v>-1</v>
      </c>
      <c r="AL27" s="487">
        <f t="shared" si="9"/>
        <v>-1</v>
      </c>
      <c r="AM27" s="487">
        <f t="shared" si="9"/>
        <v>-1</v>
      </c>
      <c r="AN27" s="487">
        <f t="shared" si="9"/>
        <v>-1</v>
      </c>
      <c r="AO27" s="487">
        <f t="shared" si="9"/>
        <v>-1</v>
      </c>
      <c r="AP27" s="487">
        <f t="shared" si="9"/>
        <v>-1</v>
      </c>
      <c r="AQ27" s="487">
        <f t="shared" si="9"/>
        <v>-1</v>
      </c>
      <c r="AR27" s="487">
        <f t="shared" si="9"/>
        <v>-1</v>
      </c>
      <c r="AS27" s="487">
        <f t="shared" si="9"/>
        <v>-1</v>
      </c>
      <c r="AT27" s="487">
        <f t="shared" si="9"/>
        <v>-1</v>
      </c>
      <c r="AU27" s="493" t="b">
        <f t="shared" si="9"/>
        <v>0</v>
      </c>
      <c r="AV27" s="488">
        <f t="shared" si="5"/>
        <v>0</v>
      </c>
      <c r="AW27" s="487">
        <f t="shared" si="5"/>
        <v>0</v>
      </c>
      <c r="AX27" s="487">
        <f t="shared" si="5"/>
        <v>0</v>
      </c>
      <c r="AY27" s="487">
        <f t="shared" si="5"/>
        <v>0</v>
      </c>
      <c r="AZ27" s="487">
        <f t="shared" si="5"/>
        <v>0</v>
      </c>
      <c r="BA27" s="487">
        <f t="shared" si="5"/>
        <v>0</v>
      </c>
      <c r="BB27" s="487">
        <f t="shared" si="5"/>
        <v>0</v>
      </c>
      <c r="BC27" s="487">
        <f t="shared" si="5"/>
        <v>0</v>
      </c>
      <c r="BD27" s="487">
        <f t="shared" si="5"/>
        <v>0</v>
      </c>
      <c r="BE27" s="487">
        <f t="shared" si="5"/>
        <v>0</v>
      </c>
      <c r="BF27" s="487">
        <f t="shared" si="5"/>
        <v>0</v>
      </c>
      <c r="BG27" s="487">
        <f t="shared" si="5"/>
        <v>0</v>
      </c>
      <c r="BH27" s="487">
        <f t="shared" si="5"/>
        <v>0</v>
      </c>
      <c r="BI27" s="487">
        <f t="shared" si="5"/>
        <v>0</v>
      </c>
      <c r="BJ27" s="487">
        <f t="shared" si="5"/>
        <v>0</v>
      </c>
      <c r="BK27" s="489" t="str">
        <f t="shared" si="5"/>
        <v/>
      </c>
      <c r="BL27" s="488">
        <f t="shared" si="6"/>
        <v>0</v>
      </c>
      <c r="BM27" s="495">
        <f t="shared" si="6"/>
        <v>0</v>
      </c>
      <c r="BN27" s="495">
        <f t="shared" si="6"/>
        <v>0</v>
      </c>
      <c r="BO27" s="495">
        <f t="shared" si="6"/>
        <v>0</v>
      </c>
      <c r="BP27" s="495">
        <f t="shared" si="6"/>
        <v>0</v>
      </c>
      <c r="BQ27" s="495">
        <f t="shared" si="6"/>
        <v>0</v>
      </c>
      <c r="BR27" s="495">
        <f t="shared" si="6"/>
        <v>0</v>
      </c>
      <c r="BS27" s="495">
        <f t="shared" si="6"/>
        <v>0</v>
      </c>
      <c r="BT27" s="495">
        <f t="shared" si="6"/>
        <v>0</v>
      </c>
      <c r="BU27" s="495">
        <f t="shared" si="6"/>
        <v>0</v>
      </c>
      <c r="BV27" s="495">
        <f t="shared" si="6"/>
        <v>0</v>
      </c>
      <c r="BW27" s="495">
        <f t="shared" si="6"/>
        <v>0</v>
      </c>
      <c r="BX27" s="495">
        <f t="shared" si="6"/>
        <v>0</v>
      </c>
      <c r="BY27" s="495">
        <f t="shared" si="6"/>
        <v>0</v>
      </c>
      <c r="BZ27" s="495">
        <f t="shared" si="6"/>
        <v>0</v>
      </c>
      <c r="CA27" s="489" t="str">
        <f t="shared" si="6"/>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9"/>
        <v>-1</v>
      </c>
      <c r="AG28" s="487">
        <f t="shared" si="9"/>
        <v>-1</v>
      </c>
      <c r="AH28" s="487">
        <f t="shared" si="9"/>
        <v>-1</v>
      </c>
      <c r="AI28" s="487">
        <f t="shared" si="9"/>
        <v>-1</v>
      </c>
      <c r="AJ28" s="487">
        <f t="shared" si="9"/>
        <v>-1</v>
      </c>
      <c r="AK28" s="487">
        <f t="shared" si="9"/>
        <v>-1</v>
      </c>
      <c r="AL28" s="487">
        <f t="shared" si="9"/>
        <v>-1</v>
      </c>
      <c r="AM28" s="487">
        <f t="shared" si="9"/>
        <v>-1</v>
      </c>
      <c r="AN28" s="487">
        <f t="shared" si="9"/>
        <v>-1</v>
      </c>
      <c r="AO28" s="487">
        <f t="shared" si="9"/>
        <v>-1</v>
      </c>
      <c r="AP28" s="487">
        <f t="shared" si="9"/>
        <v>-1</v>
      </c>
      <c r="AQ28" s="487">
        <f t="shared" si="9"/>
        <v>-1</v>
      </c>
      <c r="AR28" s="487">
        <f t="shared" si="9"/>
        <v>-1</v>
      </c>
      <c r="AS28" s="487">
        <f t="shared" si="9"/>
        <v>-1</v>
      </c>
      <c r="AT28" s="487">
        <f t="shared" si="9"/>
        <v>-1</v>
      </c>
      <c r="AU28" s="493" t="b">
        <f t="shared" si="9"/>
        <v>0</v>
      </c>
      <c r="AV28" s="488">
        <f t="shared" si="5"/>
        <v>0</v>
      </c>
      <c r="AW28" s="487">
        <f t="shared" si="5"/>
        <v>0</v>
      </c>
      <c r="AX28" s="487">
        <f t="shared" si="5"/>
        <v>0</v>
      </c>
      <c r="AY28" s="487">
        <f t="shared" si="5"/>
        <v>0</v>
      </c>
      <c r="AZ28" s="487">
        <f t="shared" si="5"/>
        <v>0</v>
      </c>
      <c r="BA28" s="487">
        <f t="shared" si="5"/>
        <v>0</v>
      </c>
      <c r="BB28" s="487">
        <f t="shared" si="5"/>
        <v>0</v>
      </c>
      <c r="BC28" s="487">
        <f t="shared" si="5"/>
        <v>0</v>
      </c>
      <c r="BD28" s="487">
        <f t="shared" si="5"/>
        <v>0</v>
      </c>
      <c r="BE28" s="487">
        <f t="shared" si="5"/>
        <v>0</v>
      </c>
      <c r="BF28" s="487">
        <f t="shared" si="5"/>
        <v>0</v>
      </c>
      <c r="BG28" s="487">
        <f t="shared" si="5"/>
        <v>0</v>
      </c>
      <c r="BH28" s="487">
        <f t="shared" si="5"/>
        <v>0</v>
      </c>
      <c r="BI28" s="487">
        <f t="shared" si="5"/>
        <v>0</v>
      </c>
      <c r="BJ28" s="487">
        <f t="shared" si="5"/>
        <v>0</v>
      </c>
      <c r="BK28" s="489" t="str">
        <f t="shared" si="5"/>
        <v/>
      </c>
      <c r="BL28" s="488">
        <f t="shared" si="6"/>
        <v>0</v>
      </c>
      <c r="BM28" s="495">
        <f t="shared" si="6"/>
        <v>0</v>
      </c>
      <c r="BN28" s="495">
        <f t="shared" si="6"/>
        <v>0</v>
      </c>
      <c r="BO28" s="495">
        <f t="shared" si="6"/>
        <v>0</v>
      </c>
      <c r="BP28" s="495">
        <f t="shared" si="6"/>
        <v>0</v>
      </c>
      <c r="BQ28" s="495">
        <f t="shared" si="6"/>
        <v>0</v>
      </c>
      <c r="BR28" s="495">
        <f t="shared" si="6"/>
        <v>0</v>
      </c>
      <c r="BS28" s="495">
        <f t="shared" si="6"/>
        <v>0</v>
      </c>
      <c r="BT28" s="495">
        <f t="shared" si="6"/>
        <v>0</v>
      </c>
      <c r="BU28" s="495">
        <f t="shared" si="6"/>
        <v>0</v>
      </c>
      <c r="BV28" s="495">
        <f t="shared" si="6"/>
        <v>0</v>
      </c>
      <c r="BW28" s="495">
        <f t="shared" si="6"/>
        <v>0</v>
      </c>
      <c r="BX28" s="495">
        <f t="shared" si="6"/>
        <v>0</v>
      </c>
      <c r="BY28" s="495">
        <f t="shared" si="6"/>
        <v>0</v>
      </c>
      <c r="BZ28" s="495">
        <f t="shared" si="6"/>
        <v>0</v>
      </c>
      <c r="CA28" s="489" t="str">
        <f t="shared" si="6"/>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9"/>
        <v>-1</v>
      </c>
      <c r="AG29" s="487">
        <f t="shared" si="9"/>
        <v>-1</v>
      </c>
      <c r="AH29" s="487">
        <f t="shared" si="9"/>
        <v>-1</v>
      </c>
      <c r="AI29" s="487">
        <f t="shared" si="9"/>
        <v>-1</v>
      </c>
      <c r="AJ29" s="487">
        <f t="shared" si="9"/>
        <v>-1</v>
      </c>
      <c r="AK29" s="487">
        <f t="shared" si="9"/>
        <v>-1</v>
      </c>
      <c r="AL29" s="487">
        <f t="shared" si="9"/>
        <v>-1</v>
      </c>
      <c r="AM29" s="487">
        <f t="shared" si="9"/>
        <v>-1</v>
      </c>
      <c r="AN29" s="487">
        <f t="shared" si="9"/>
        <v>-1</v>
      </c>
      <c r="AO29" s="487">
        <f t="shared" si="9"/>
        <v>-1</v>
      </c>
      <c r="AP29" s="487">
        <f t="shared" si="9"/>
        <v>-1</v>
      </c>
      <c r="AQ29" s="487">
        <f t="shared" si="9"/>
        <v>-1</v>
      </c>
      <c r="AR29" s="487">
        <f t="shared" si="9"/>
        <v>-1</v>
      </c>
      <c r="AS29" s="487">
        <f t="shared" si="9"/>
        <v>-1</v>
      </c>
      <c r="AT29" s="487">
        <f t="shared" si="9"/>
        <v>-1</v>
      </c>
      <c r="AU29" s="493" t="b">
        <f t="shared" si="9"/>
        <v>0</v>
      </c>
      <c r="AV29" s="488">
        <f t="shared" si="5"/>
        <v>0</v>
      </c>
      <c r="AW29" s="487">
        <f t="shared" si="5"/>
        <v>0</v>
      </c>
      <c r="AX29" s="487">
        <f t="shared" si="5"/>
        <v>0</v>
      </c>
      <c r="AY29" s="487">
        <f t="shared" si="5"/>
        <v>0</v>
      </c>
      <c r="AZ29" s="487">
        <f t="shared" si="5"/>
        <v>0</v>
      </c>
      <c r="BA29" s="487">
        <f t="shared" si="5"/>
        <v>0</v>
      </c>
      <c r="BB29" s="487">
        <f t="shared" si="5"/>
        <v>0</v>
      </c>
      <c r="BC29" s="487">
        <f t="shared" si="5"/>
        <v>0</v>
      </c>
      <c r="BD29" s="487">
        <f t="shared" si="5"/>
        <v>0</v>
      </c>
      <c r="BE29" s="487">
        <f t="shared" si="5"/>
        <v>0</v>
      </c>
      <c r="BF29" s="487">
        <f t="shared" si="5"/>
        <v>0</v>
      </c>
      <c r="BG29" s="487">
        <f t="shared" si="5"/>
        <v>0</v>
      </c>
      <c r="BH29" s="487">
        <f t="shared" si="5"/>
        <v>0</v>
      </c>
      <c r="BI29" s="487">
        <f t="shared" si="5"/>
        <v>0</v>
      </c>
      <c r="BJ29" s="487">
        <f t="shared" si="5"/>
        <v>0</v>
      </c>
      <c r="BK29" s="489" t="str">
        <f t="shared" si="5"/>
        <v/>
      </c>
      <c r="BL29" s="488">
        <f t="shared" si="6"/>
        <v>0</v>
      </c>
      <c r="BM29" s="495">
        <f t="shared" si="6"/>
        <v>0</v>
      </c>
      <c r="BN29" s="495">
        <f t="shared" si="6"/>
        <v>0</v>
      </c>
      <c r="BO29" s="495">
        <f t="shared" si="6"/>
        <v>0</v>
      </c>
      <c r="BP29" s="495">
        <f t="shared" si="6"/>
        <v>0</v>
      </c>
      <c r="BQ29" s="495">
        <f t="shared" si="6"/>
        <v>0</v>
      </c>
      <c r="BR29" s="495">
        <f t="shared" si="6"/>
        <v>0</v>
      </c>
      <c r="BS29" s="495">
        <f t="shared" si="6"/>
        <v>0</v>
      </c>
      <c r="BT29" s="495">
        <f t="shared" si="6"/>
        <v>0</v>
      </c>
      <c r="BU29" s="495">
        <f t="shared" si="6"/>
        <v>0</v>
      </c>
      <c r="BV29" s="495">
        <f t="shared" si="6"/>
        <v>0</v>
      </c>
      <c r="BW29" s="495">
        <f t="shared" si="6"/>
        <v>0</v>
      </c>
      <c r="BX29" s="495">
        <f t="shared" si="6"/>
        <v>0</v>
      </c>
      <c r="BY29" s="495">
        <f t="shared" si="6"/>
        <v>0</v>
      </c>
      <c r="BZ29" s="495">
        <f t="shared" si="6"/>
        <v>0</v>
      </c>
      <c r="CA29" s="489" t="str">
        <f t="shared" si="6"/>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9"/>
        <v>-1</v>
      </c>
      <c r="AG30" s="487">
        <f t="shared" si="9"/>
        <v>-1</v>
      </c>
      <c r="AH30" s="487">
        <f t="shared" si="9"/>
        <v>-1</v>
      </c>
      <c r="AI30" s="487">
        <f t="shared" si="9"/>
        <v>-1</v>
      </c>
      <c r="AJ30" s="487">
        <f t="shared" si="9"/>
        <v>-1</v>
      </c>
      <c r="AK30" s="487">
        <f t="shared" si="9"/>
        <v>-1</v>
      </c>
      <c r="AL30" s="487">
        <f t="shared" si="9"/>
        <v>-1</v>
      </c>
      <c r="AM30" s="487">
        <f t="shared" si="9"/>
        <v>-1</v>
      </c>
      <c r="AN30" s="487">
        <f t="shared" si="9"/>
        <v>-1</v>
      </c>
      <c r="AO30" s="487">
        <f t="shared" si="9"/>
        <v>-1</v>
      </c>
      <c r="AP30" s="487">
        <f t="shared" si="9"/>
        <v>-1</v>
      </c>
      <c r="AQ30" s="487">
        <f t="shared" si="9"/>
        <v>-1</v>
      </c>
      <c r="AR30" s="487">
        <f t="shared" si="9"/>
        <v>-1</v>
      </c>
      <c r="AS30" s="487">
        <f t="shared" si="9"/>
        <v>-1</v>
      </c>
      <c r="AT30" s="487">
        <f t="shared" si="9"/>
        <v>-1</v>
      </c>
      <c r="AU30" s="493" t="b">
        <f t="shared" si="9"/>
        <v>0</v>
      </c>
      <c r="AV30" s="488">
        <f t="shared" si="5"/>
        <v>0</v>
      </c>
      <c r="AW30" s="487">
        <f t="shared" si="5"/>
        <v>0</v>
      </c>
      <c r="AX30" s="487">
        <f t="shared" si="5"/>
        <v>0</v>
      </c>
      <c r="AY30" s="487">
        <f t="shared" si="5"/>
        <v>0</v>
      </c>
      <c r="AZ30" s="487">
        <f t="shared" si="5"/>
        <v>0</v>
      </c>
      <c r="BA30" s="487">
        <f t="shared" si="5"/>
        <v>0</v>
      </c>
      <c r="BB30" s="487">
        <f t="shared" si="5"/>
        <v>0</v>
      </c>
      <c r="BC30" s="487">
        <f t="shared" si="5"/>
        <v>0</v>
      </c>
      <c r="BD30" s="487">
        <f t="shared" si="5"/>
        <v>0</v>
      </c>
      <c r="BE30" s="487">
        <f t="shared" si="5"/>
        <v>0</v>
      </c>
      <c r="BF30" s="487">
        <f t="shared" si="5"/>
        <v>0</v>
      </c>
      <c r="BG30" s="487">
        <f t="shared" si="5"/>
        <v>0</v>
      </c>
      <c r="BH30" s="487">
        <f t="shared" si="5"/>
        <v>0</v>
      </c>
      <c r="BI30" s="487">
        <f t="shared" si="5"/>
        <v>0</v>
      </c>
      <c r="BJ30" s="487">
        <f t="shared" si="5"/>
        <v>0</v>
      </c>
      <c r="BK30" s="489" t="str">
        <f t="shared" si="5"/>
        <v/>
      </c>
      <c r="BL30" s="488">
        <f t="shared" si="6"/>
        <v>0</v>
      </c>
      <c r="BM30" s="495">
        <f t="shared" si="6"/>
        <v>0</v>
      </c>
      <c r="BN30" s="495">
        <f t="shared" si="6"/>
        <v>0</v>
      </c>
      <c r="BO30" s="495">
        <f t="shared" si="6"/>
        <v>0</v>
      </c>
      <c r="BP30" s="495">
        <f t="shared" si="6"/>
        <v>0</v>
      </c>
      <c r="BQ30" s="495">
        <f t="shared" si="6"/>
        <v>0</v>
      </c>
      <c r="BR30" s="495">
        <f t="shared" si="6"/>
        <v>0</v>
      </c>
      <c r="BS30" s="495">
        <f t="shared" si="6"/>
        <v>0</v>
      </c>
      <c r="BT30" s="495">
        <f t="shared" si="6"/>
        <v>0</v>
      </c>
      <c r="BU30" s="495">
        <f t="shared" si="6"/>
        <v>0</v>
      </c>
      <c r="BV30" s="495">
        <f t="shared" si="6"/>
        <v>0</v>
      </c>
      <c r="BW30" s="495">
        <f t="shared" si="6"/>
        <v>0</v>
      </c>
      <c r="BX30" s="495">
        <f t="shared" si="6"/>
        <v>0</v>
      </c>
      <c r="BY30" s="495">
        <f t="shared" si="6"/>
        <v>0</v>
      </c>
      <c r="BZ30" s="495">
        <f t="shared" si="6"/>
        <v>0</v>
      </c>
      <c r="CA30" s="489" t="str">
        <f t="shared" si="6"/>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9"/>
        <v>-1</v>
      </c>
      <c r="AG31" s="487">
        <f t="shared" si="9"/>
        <v>-1</v>
      </c>
      <c r="AH31" s="487">
        <f t="shared" si="9"/>
        <v>-1</v>
      </c>
      <c r="AI31" s="487">
        <f t="shared" si="9"/>
        <v>-1</v>
      </c>
      <c r="AJ31" s="487">
        <f t="shared" si="9"/>
        <v>-1</v>
      </c>
      <c r="AK31" s="487">
        <f t="shared" si="9"/>
        <v>-1</v>
      </c>
      <c r="AL31" s="487">
        <f t="shared" si="9"/>
        <v>-1</v>
      </c>
      <c r="AM31" s="487">
        <f t="shared" si="9"/>
        <v>-1</v>
      </c>
      <c r="AN31" s="487">
        <f t="shared" si="9"/>
        <v>-1</v>
      </c>
      <c r="AO31" s="487">
        <f t="shared" si="9"/>
        <v>-1</v>
      </c>
      <c r="AP31" s="487">
        <f t="shared" si="9"/>
        <v>-1</v>
      </c>
      <c r="AQ31" s="487">
        <f t="shared" si="9"/>
        <v>-1</v>
      </c>
      <c r="AR31" s="487">
        <f t="shared" si="9"/>
        <v>-1</v>
      </c>
      <c r="AS31" s="487">
        <f t="shared" si="9"/>
        <v>-1</v>
      </c>
      <c r="AT31" s="487">
        <f t="shared" si="9"/>
        <v>-1</v>
      </c>
      <c r="AU31" s="493" t="b">
        <f t="shared" si="9"/>
        <v>0</v>
      </c>
      <c r="AV31" s="488">
        <f t="shared" si="5"/>
        <v>0</v>
      </c>
      <c r="AW31" s="487">
        <f t="shared" si="5"/>
        <v>0</v>
      </c>
      <c r="AX31" s="487">
        <f t="shared" si="5"/>
        <v>0</v>
      </c>
      <c r="AY31" s="487">
        <f t="shared" si="5"/>
        <v>0</v>
      </c>
      <c r="AZ31" s="487">
        <f t="shared" si="5"/>
        <v>0</v>
      </c>
      <c r="BA31" s="487">
        <f t="shared" si="5"/>
        <v>0</v>
      </c>
      <c r="BB31" s="487">
        <f t="shared" si="5"/>
        <v>0</v>
      </c>
      <c r="BC31" s="487">
        <f t="shared" si="5"/>
        <v>0</v>
      </c>
      <c r="BD31" s="487">
        <f t="shared" si="5"/>
        <v>0</v>
      </c>
      <c r="BE31" s="487">
        <f t="shared" si="5"/>
        <v>0</v>
      </c>
      <c r="BF31" s="487">
        <f t="shared" si="5"/>
        <v>0</v>
      </c>
      <c r="BG31" s="487">
        <f t="shared" si="5"/>
        <v>0</v>
      </c>
      <c r="BH31" s="487">
        <f t="shared" si="5"/>
        <v>0</v>
      </c>
      <c r="BI31" s="487">
        <f t="shared" si="5"/>
        <v>0</v>
      </c>
      <c r="BJ31" s="487">
        <f t="shared" si="5"/>
        <v>0</v>
      </c>
      <c r="BK31" s="489" t="str">
        <f t="shared" si="5"/>
        <v/>
      </c>
      <c r="BL31" s="488">
        <f t="shared" si="6"/>
        <v>0</v>
      </c>
      <c r="BM31" s="495">
        <f t="shared" si="6"/>
        <v>0</v>
      </c>
      <c r="BN31" s="495">
        <f t="shared" si="6"/>
        <v>0</v>
      </c>
      <c r="BO31" s="495">
        <f t="shared" si="6"/>
        <v>0</v>
      </c>
      <c r="BP31" s="495">
        <f t="shared" si="6"/>
        <v>0</v>
      </c>
      <c r="BQ31" s="495">
        <f t="shared" si="6"/>
        <v>0</v>
      </c>
      <c r="BR31" s="495">
        <f t="shared" si="6"/>
        <v>0</v>
      </c>
      <c r="BS31" s="495">
        <f t="shared" si="6"/>
        <v>0</v>
      </c>
      <c r="BT31" s="495">
        <f t="shared" si="6"/>
        <v>0</v>
      </c>
      <c r="BU31" s="495">
        <f t="shared" si="6"/>
        <v>0</v>
      </c>
      <c r="BV31" s="495">
        <f t="shared" si="6"/>
        <v>0</v>
      </c>
      <c r="BW31" s="495">
        <f t="shared" si="6"/>
        <v>0</v>
      </c>
      <c r="BX31" s="495">
        <f t="shared" si="6"/>
        <v>0</v>
      </c>
      <c r="BY31" s="495">
        <f t="shared" si="6"/>
        <v>0</v>
      </c>
      <c r="BZ31" s="495">
        <f t="shared" si="6"/>
        <v>0</v>
      </c>
      <c r="CA31" s="489" t="str">
        <f t="shared" si="6"/>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9"/>
        <v>-1</v>
      </c>
      <c r="AG32" s="487">
        <f t="shared" si="9"/>
        <v>-1</v>
      </c>
      <c r="AH32" s="487">
        <f t="shared" si="9"/>
        <v>-1</v>
      </c>
      <c r="AI32" s="487">
        <f t="shared" si="9"/>
        <v>-1</v>
      </c>
      <c r="AJ32" s="487">
        <f t="shared" si="9"/>
        <v>-1</v>
      </c>
      <c r="AK32" s="487">
        <f t="shared" si="9"/>
        <v>-1</v>
      </c>
      <c r="AL32" s="487">
        <f t="shared" si="9"/>
        <v>-1</v>
      </c>
      <c r="AM32" s="487">
        <f t="shared" si="9"/>
        <v>-1</v>
      </c>
      <c r="AN32" s="487">
        <f t="shared" si="9"/>
        <v>-1</v>
      </c>
      <c r="AO32" s="487">
        <f t="shared" si="9"/>
        <v>-1</v>
      </c>
      <c r="AP32" s="487">
        <f t="shared" si="9"/>
        <v>-1</v>
      </c>
      <c r="AQ32" s="487">
        <f t="shared" si="9"/>
        <v>-1</v>
      </c>
      <c r="AR32" s="487">
        <f t="shared" si="9"/>
        <v>-1</v>
      </c>
      <c r="AS32" s="487">
        <f t="shared" si="9"/>
        <v>-1</v>
      </c>
      <c r="AT32" s="487">
        <f t="shared" si="9"/>
        <v>-1</v>
      </c>
      <c r="AU32" s="493" t="b">
        <f t="shared" si="9"/>
        <v>0</v>
      </c>
      <c r="AV32" s="488">
        <f t="shared" si="5"/>
        <v>0</v>
      </c>
      <c r="AW32" s="487">
        <f t="shared" si="5"/>
        <v>0</v>
      </c>
      <c r="AX32" s="487">
        <f t="shared" si="5"/>
        <v>0</v>
      </c>
      <c r="AY32" s="487">
        <f t="shared" si="5"/>
        <v>0</v>
      </c>
      <c r="AZ32" s="487">
        <f t="shared" si="5"/>
        <v>0</v>
      </c>
      <c r="BA32" s="487">
        <f t="shared" si="5"/>
        <v>0</v>
      </c>
      <c r="BB32" s="487">
        <f t="shared" si="5"/>
        <v>0</v>
      </c>
      <c r="BC32" s="487">
        <f t="shared" si="5"/>
        <v>0</v>
      </c>
      <c r="BD32" s="487">
        <f t="shared" si="5"/>
        <v>0</v>
      </c>
      <c r="BE32" s="487">
        <f t="shared" si="5"/>
        <v>0</v>
      </c>
      <c r="BF32" s="487">
        <f t="shared" si="5"/>
        <v>0</v>
      </c>
      <c r="BG32" s="487">
        <f t="shared" si="5"/>
        <v>0</v>
      </c>
      <c r="BH32" s="487">
        <f t="shared" si="5"/>
        <v>0</v>
      </c>
      <c r="BI32" s="487">
        <f t="shared" si="5"/>
        <v>0</v>
      </c>
      <c r="BJ32" s="487">
        <f t="shared" si="5"/>
        <v>0</v>
      </c>
      <c r="BK32" s="489" t="str">
        <f t="shared" si="5"/>
        <v/>
      </c>
      <c r="BL32" s="488">
        <f t="shared" si="6"/>
        <v>0</v>
      </c>
      <c r="BM32" s="495">
        <f t="shared" si="6"/>
        <v>0</v>
      </c>
      <c r="BN32" s="495">
        <f t="shared" si="6"/>
        <v>0</v>
      </c>
      <c r="BO32" s="495">
        <f t="shared" si="6"/>
        <v>0</v>
      </c>
      <c r="BP32" s="495">
        <f t="shared" si="6"/>
        <v>0</v>
      </c>
      <c r="BQ32" s="495">
        <f t="shared" si="6"/>
        <v>0</v>
      </c>
      <c r="BR32" s="495">
        <f t="shared" si="6"/>
        <v>0</v>
      </c>
      <c r="BS32" s="495">
        <f t="shared" si="6"/>
        <v>0</v>
      </c>
      <c r="BT32" s="495">
        <f t="shared" si="6"/>
        <v>0</v>
      </c>
      <c r="BU32" s="495">
        <f t="shared" si="6"/>
        <v>0</v>
      </c>
      <c r="BV32" s="495">
        <f t="shared" si="6"/>
        <v>0</v>
      </c>
      <c r="BW32" s="495">
        <f t="shared" si="6"/>
        <v>0</v>
      </c>
      <c r="BX32" s="495">
        <f t="shared" si="6"/>
        <v>0</v>
      </c>
      <c r="BY32" s="495">
        <f t="shared" si="6"/>
        <v>0</v>
      </c>
      <c r="BZ32" s="495">
        <f t="shared" si="6"/>
        <v>0</v>
      </c>
      <c r="CA32" s="489" t="str">
        <f t="shared" si="6"/>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9"/>
        <v>-1</v>
      </c>
      <c r="AG33" s="487">
        <f t="shared" si="9"/>
        <v>-1</v>
      </c>
      <c r="AH33" s="487">
        <f t="shared" si="9"/>
        <v>-1</v>
      </c>
      <c r="AI33" s="487">
        <f t="shared" si="9"/>
        <v>-1</v>
      </c>
      <c r="AJ33" s="487">
        <f t="shared" si="9"/>
        <v>-1</v>
      </c>
      <c r="AK33" s="487">
        <f t="shared" si="9"/>
        <v>-1</v>
      </c>
      <c r="AL33" s="487">
        <f t="shared" si="9"/>
        <v>-1</v>
      </c>
      <c r="AM33" s="487">
        <f t="shared" si="9"/>
        <v>-1</v>
      </c>
      <c r="AN33" s="487">
        <f t="shared" si="9"/>
        <v>-1</v>
      </c>
      <c r="AO33" s="487">
        <f t="shared" si="9"/>
        <v>-1</v>
      </c>
      <c r="AP33" s="487">
        <f t="shared" si="9"/>
        <v>-1</v>
      </c>
      <c r="AQ33" s="487">
        <f t="shared" si="9"/>
        <v>-1</v>
      </c>
      <c r="AR33" s="487">
        <f t="shared" si="9"/>
        <v>-1</v>
      </c>
      <c r="AS33" s="487">
        <f t="shared" si="9"/>
        <v>-1</v>
      </c>
      <c r="AT33" s="487">
        <f t="shared" si="9"/>
        <v>-1</v>
      </c>
      <c r="AU33" s="493" t="b">
        <f t="shared" si="9"/>
        <v>0</v>
      </c>
      <c r="AV33" s="488">
        <f t="shared" si="5"/>
        <v>0</v>
      </c>
      <c r="AW33" s="487">
        <f t="shared" si="5"/>
        <v>0</v>
      </c>
      <c r="AX33" s="487">
        <f t="shared" si="5"/>
        <v>0</v>
      </c>
      <c r="AY33" s="487">
        <f t="shared" si="5"/>
        <v>0</v>
      </c>
      <c r="AZ33" s="487">
        <f t="shared" si="5"/>
        <v>0</v>
      </c>
      <c r="BA33" s="487">
        <f t="shared" si="5"/>
        <v>0</v>
      </c>
      <c r="BB33" s="487">
        <f t="shared" si="5"/>
        <v>0</v>
      </c>
      <c r="BC33" s="487">
        <f t="shared" si="5"/>
        <v>0</v>
      </c>
      <c r="BD33" s="487">
        <f t="shared" si="5"/>
        <v>0</v>
      </c>
      <c r="BE33" s="487">
        <f t="shared" si="5"/>
        <v>0</v>
      </c>
      <c r="BF33" s="487">
        <f t="shared" si="5"/>
        <v>0</v>
      </c>
      <c r="BG33" s="487">
        <f t="shared" si="5"/>
        <v>0</v>
      </c>
      <c r="BH33" s="487">
        <f t="shared" si="5"/>
        <v>0</v>
      </c>
      <c r="BI33" s="487">
        <f t="shared" si="5"/>
        <v>0</v>
      </c>
      <c r="BJ33" s="487">
        <f t="shared" si="5"/>
        <v>0</v>
      </c>
      <c r="BK33" s="489" t="str">
        <f t="shared" si="5"/>
        <v/>
      </c>
      <c r="BL33" s="488">
        <f t="shared" si="6"/>
        <v>0</v>
      </c>
      <c r="BM33" s="495">
        <f t="shared" si="6"/>
        <v>0</v>
      </c>
      <c r="BN33" s="495">
        <f t="shared" si="6"/>
        <v>0</v>
      </c>
      <c r="BO33" s="495">
        <f t="shared" si="6"/>
        <v>0</v>
      </c>
      <c r="BP33" s="495">
        <f t="shared" si="6"/>
        <v>0</v>
      </c>
      <c r="BQ33" s="495">
        <f t="shared" si="6"/>
        <v>0</v>
      </c>
      <c r="BR33" s="495">
        <f t="shared" si="6"/>
        <v>0</v>
      </c>
      <c r="BS33" s="495">
        <f t="shared" si="6"/>
        <v>0</v>
      </c>
      <c r="BT33" s="495">
        <f t="shared" si="6"/>
        <v>0</v>
      </c>
      <c r="BU33" s="495">
        <f t="shared" si="6"/>
        <v>0</v>
      </c>
      <c r="BV33" s="495">
        <f t="shared" si="6"/>
        <v>0</v>
      </c>
      <c r="BW33" s="495">
        <f t="shared" si="6"/>
        <v>0</v>
      </c>
      <c r="BX33" s="495">
        <f t="shared" si="6"/>
        <v>0</v>
      </c>
      <c r="BY33" s="495">
        <f t="shared" si="6"/>
        <v>0</v>
      </c>
      <c r="BZ33" s="495">
        <f t="shared" si="6"/>
        <v>0</v>
      </c>
      <c r="CA33" s="489" t="str">
        <f t="shared" si="6"/>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9"/>
        <v>-1</v>
      </c>
      <c r="AG34" s="487">
        <f t="shared" si="9"/>
        <v>-1</v>
      </c>
      <c r="AH34" s="487">
        <f t="shared" si="9"/>
        <v>-1</v>
      </c>
      <c r="AI34" s="487">
        <f t="shared" si="9"/>
        <v>-1</v>
      </c>
      <c r="AJ34" s="487">
        <f t="shared" si="9"/>
        <v>-1</v>
      </c>
      <c r="AK34" s="487">
        <f t="shared" si="9"/>
        <v>-1</v>
      </c>
      <c r="AL34" s="487">
        <f t="shared" si="9"/>
        <v>-1</v>
      </c>
      <c r="AM34" s="487">
        <f t="shared" si="9"/>
        <v>-1</v>
      </c>
      <c r="AN34" s="487">
        <f t="shared" si="9"/>
        <v>-1</v>
      </c>
      <c r="AO34" s="487">
        <f t="shared" si="9"/>
        <v>-1</v>
      </c>
      <c r="AP34" s="487">
        <f t="shared" si="9"/>
        <v>-1</v>
      </c>
      <c r="AQ34" s="487">
        <f t="shared" si="9"/>
        <v>-1</v>
      </c>
      <c r="AR34" s="487">
        <f t="shared" si="9"/>
        <v>-1</v>
      </c>
      <c r="AS34" s="487">
        <f t="shared" si="9"/>
        <v>-1</v>
      </c>
      <c r="AT34" s="487">
        <f t="shared" si="9"/>
        <v>-1</v>
      </c>
      <c r="AU34" s="493" t="b">
        <f t="shared" si="9"/>
        <v>0</v>
      </c>
      <c r="AV34" s="488">
        <f t="shared" si="5"/>
        <v>0</v>
      </c>
      <c r="AW34" s="487">
        <f t="shared" si="5"/>
        <v>0</v>
      </c>
      <c r="AX34" s="487">
        <f t="shared" si="5"/>
        <v>0</v>
      </c>
      <c r="AY34" s="487">
        <f t="shared" si="5"/>
        <v>0</v>
      </c>
      <c r="AZ34" s="487">
        <f t="shared" si="5"/>
        <v>0</v>
      </c>
      <c r="BA34" s="487">
        <f t="shared" si="5"/>
        <v>0</v>
      </c>
      <c r="BB34" s="487">
        <f t="shared" si="5"/>
        <v>0</v>
      </c>
      <c r="BC34" s="487">
        <f t="shared" si="5"/>
        <v>0</v>
      </c>
      <c r="BD34" s="487">
        <f t="shared" si="5"/>
        <v>0</v>
      </c>
      <c r="BE34" s="487">
        <f t="shared" si="5"/>
        <v>0</v>
      </c>
      <c r="BF34" s="487">
        <f t="shared" si="5"/>
        <v>0</v>
      </c>
      <c r="BG34" s="487">
        <f t="shared" si="5"/>
        <v>0</v>
      </c>
      <c r="BH34" s="487">
        <f t="shared" si="5"/>
        <v>0</v>
      </c>
      <c r="BI34" s="487">
        <f t="shared" si="5"/>
        <v>0</v>
      </c>
      <c r="BJ34" s="487">
        <f t="shared" si="5"/>
        <v>0</v>
      </c>
      <c r="BK34" s="489" t="str">
        <f t="shared" si="5"/>
        <v/>
      </c>
      <c r="BL34" s="488">
        <f t="shared" si="6"/>
        <v>0</v>
      </c>
      <c r="BM34" s="495">
        <f t="shared" si="6"/>
        <v>0</v>
      </c>
      <c r="BN34" s="495">
        <f t="shared" si="6"/>
        <v>0</v>
      </c>
      <c r="BO34" s="495">
        <f t="shared" si="6"/>
        <v>0</v>
      </c>
      <c r="BP34" s="495">
        <f t="shared" si="6"/>
        <v>0</v>
      </c>
      <c r="BQ34" s="495">
        <f t="shared" si="6"/>
        <v>0</v>
      </c>
      <c r="BR34" s="495">
        <f t="shared" si="6"/>
        <v>0</v>
      </c>
      <c r="BS34" s="495">
        <f t="shared" si="6"/>
        <v>0</v>
      </c>
      <c r="BT34" s="495">
        <f t="shared" si="6"/>
        <v>0</v>
      </c>
      <c r="BU34" s="495">
        <f t="shared" si="6"/>
        <v>0</v>
      </c>
      <c r="BV34" s="495">
        <f t="shared" si="6"/>
        <v>0</v>
      </c>
      <c r="BW34" s="495">
        <f t="shared" si="6"/>
        <v>0</v>
      </c>
      <c r="BX34" s="495">
        <f t="shared" si="6"/>
        <v>0</v>
      </c>
      <c r="BY34" s="495">
        <f t="shared" si="6"/>
        <v>0</v>
      </c>
      <c r="BZ34" s="495">
        <f t="shared" si="6"/>
        <v>0</v>
      </c>
      <c r="CA34" s="489" t="str">
        <f t="shared" si="6"/>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9"/>
        <v>-1</v>
      </c>
      <c r="AG35" s="487">
        <f t="shared" si="9"/>
        <v>-1</v>
      </c>
      <c r="AH35" s="487">
        <f t="shared" si="9"/>
        <v>-1</v>
      </c>
      <c r="AI35" s="487">
        <f t="shared" si="9"/>
        <v>-1</v>
      </c>
      <c r="AJ35" s="487">
        <f t="shared" si="9"/>
        <v>-1</v>
      </c>
      <c r="AK35" s="487">
        <f t="shared" si="9"/>
        <v>-1</v>
      </c>
      <c r="AL35" s="487">
        <f t="shared" si="9"/>
        <v>-1</v>
      </c>
      <c r="AM35" s="487">
        <f t="shared" si="9"/>
        <v>-1</v>
      </c>
      <c r="AN35" s="487">
        <f t="shared" si="9"/>
        <v>-1</v>
      </c>
      <c r="AO35" s="487">
        <f t="shared" si="9"/>
        <v>-1</v>
      </c>
      <c r="AP35" s="487">
        <f t="shared" si="9"/>
        <v>-1</v>
      </c>
      <c r="AQ35" s="487">
        <f t="shared" si="9"/>
        <v>-1</v>
      </c>
      <c r="AR35" s="487">
        <f t="shared" si="9"/>
        <v>-1</v>
      </c>
      <c r="AS35" s="487">
        <f t="shared" si="9"/>
        <v>-1</v>
      </c>
      <c r="AT35" s="487">
        <f t="shared" si="9"/>
        <v>-1</v>
      </c>
      <c r="AU35" s="493" t="b">
        <f t="shared" si="9"/>
        <v>0</v>
      </c>
      <c r="AV35" s="488">
        <f t="shared" si="5"/>
        <v>0</v>
      </c>
      <c r="AW35" s="487">
        <f t="shared" si="5"/>
        <v>0</v>
      </c>
      <c r="AX35" s="487">
        <f t="shared" si="5"/>
        <v>0</v>
      </c>
      <c r="AY35" s="487">
        <f t="shared" si="5"/>
        <v>0</v>
      </c>
      <c r="AZ35" s="487">
        <f t="shared" si="5"/>
        <v>0</v>
      </c>
      <c r="BA35" s="487">
        <f t="shared" si="5"/>
        <v>0</v>
      </c>
      <c r="BB35" s="487">
        <f t="shared" si="5"/>
        <v>0</v>
      </c>
      <c r="BC35" s="487">
        <f t="shared" si="5"/>
        <v>0</v>
      </c>
      <c r="BD35" s="487">
        <f t="shared" si="5"/>
        <v>0</v>
      </c>
      <c r="BE35" s="487">
        <f t="shared" si="5"/>
        <v>0</v>
      </c>
      <c r="BF35" s="487">
        <f t="shared" si="5"/>
        <v>0</v>
      </c>
      <c r="BG35" s="487">
        <f t="shared" si="5"/>
        <v>0</v>
      </c>
      <c r="BH35" s="487">
        <f t="shared" si="5"/>
        <v>0</v>
      </c>
      <c r="BI35" s="487">
        <f t="shared" si="5"/>
        <v>0</v>
      </c>
      <c r="BJ35" s="487">
        <f t="shared" si="5"/>
        <v>0</v>
      </c>
      <c r="BK35" s="489" t="str">
        <f t="shared" si="5"/>
        <v/>
      </c>
      <c r="BL35" s="488">
        <f t="shared" si="6"/>
        <v>0</v>
      </c>
      <c r="BM35" s="495">
        <f t="shared" si="6"/>
        <v>0</v>
      </c>
      <c r="BN35" s="495">
        <f t="shared" si="6"/>
        <v>0</v>
      </c>
      <c r="BO35" s="495">
        <f t="shared" si="6"/>
        <v>0</v>
      </c>
      <c r="BP35" s="495">
        <f t="shared" si="6"/>
        <v>0</v>
      </c>
      <c r="BQ35" s="495">
        <f t="shared" si="6"/>
        <v>0</v>
      </c>
      <c r="BR35" s="495">
        <f t="shared" si="6"/>
        <v>0</v>
      </c>
      <c r="BS35" s="495">
        <f t="shared" si="6"/>
        <v>0</v>
      </c>
      <c r="BT35" s="495">
        <f t="shared" si="6"/>
        <v>0</v>
      </c>
      <c r="BU35" s="495">
        <f t="shared" si="6"/>
        <v>0</v>
      </c>
      <c r="BV35" s="495">
        <f t="shared" si="6"/>
        <v>0</v>
      </c>
      <c r="BW35" s="495">
        <f t="shared" si="6"/>
        <v>0</v>
      </c>
      <c r="BX35" s="495">
        <f t="shared" si="6"/>
        <v>0</v>
      </c>
      <c r="BY35" s="495">
        <f t="shared" si="6"/>
        <v>0</v>
      </c>
      <c r="BZ35" s="495">
        <f t="shared" si="6"/>
        <v>0</v>
      </c>
      <c r="CA35" s="489" t="str">
        <f t="shared" si="6"/>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9"/>
        <v>-1</v>
      </c>
      <c r="AG36" s="487">
        <f t="shared" si="9"/>
        <v>-1</v>
      </c>
      <c r="AH36" s="487">
        <f t="shared" si="9"/>
        <v>-1</v>
      </c>
      <c r="AI36" s="487">
        <f t="shared" si="9"/>
        <v>-1</v>
      </c>
      <c r="AJ36" s="487">
        <f t="shared" si="9"/>
        <v>-1</v>
      </c>
      <c r="AK36" s="487">
        <f t="shared" si="9"/>
        <v>-1</v>
      </c>
      <c r="AL36" s="487">
        <f t="shared" si="9"/>
        <v>-1</v>
      </c>
      <c r="AM36" s="487">
        <f t="shared" si="9"/>
        <v>-1</v>
      </c>
      <c r="AN36" s="487">
        <f t="shared" si="9"/>
        <v>-1</v>
      </c>
      <c r="AO36" s="487">
        <f t="shared" si="9"/>
        <v>-1</v>
      </c>
      <c r="AP36" s="487">
        <f t="shared" si="9"/>
        <v>-1</v>
      </c>
      <c r="AQ36" s="487">
        <f t="shared" si="9"/>
        <v>-1</v>
      </c>
      <c r="AR36" s="487">
        <f t="shared" si="9"/>
        <v>-1</v>
      </c>
      <c r="AS36" s="487">
        <f t="shared" si="9"/>
        <v>-1</v>
      </c>
      <c r="AT36" s="487">
        <f t="shared" si="9"/>
        <v>-1</v>
      </c>
      <c r="AU36" s="493" t="b">
        <f t="shared" si="9"/>
        <v>0</v>
      </c>
      <c r="AV36" s="488">
        <f t="shared" si="5"/>
        <v>0</v>
      </c>
      <c r="AW36" s="487">
        <f t="shared" si="5"/>
        <v>0</v>
      </c>
      <c r="AX36" s="487">
        <f t="shared" si="5"/>
        <v>0</v>
      </c>
      <c r="AY36" s="487">
        <f t="shared" si="5"/>
        <v>0</v>
      </c>
      <c r="AZ36" s="487">
        <f t="shared" si="5"/>
        <v>0</v>
      </c>
      <c r="BA36" s="487">
        <f t="shared" si="5"/>
        <v>0</v>
      </c>
      <c r="BB36" s="487">
        <f t="shared" si="5"/>
        <v>0</v>
      </c>
      <c r="BC36" s="487">
        <f t="shared" si="5"/>
        <v>0</v>
      </c>
      <c r="BD36" s="487">
        <f t="shared" si="5"/>
        <v>0</v>
      </c>
      <c r="BE36" s="487">
        <f t="shared" si="5"/>
        <v>0</v>
      </c>
      <c r="BF36" s="487">
        <f t="shared" si="5"/>
        <v>0</v>
      </c>
      <c r="BG36" s="487">
        <f t="shared" si="5"/>
        <v>0</v>
      </c>
      <c r="BH36" s="487">
        <f t="shared" si="5"/>
        <v>0</v>
      </c>
      <c r="BI36" s="487">
        <f t="shared" si="5"/>
        <v>0</v>
      </c>
      <c r="BJ36" s="487">
        <f t="shared" si="5"/>
        <v>0</v>
      </c>
      <c r="BK36" s="489" t="str">
        <f t="shared" si="5"/>
        <v/>
      </c>
      <c r="BL36" s="488">
        <f t="shared" si="6"/>
        <v>0</v>
      </c>
      <c r="BM36" s="495">
        <f t="shared" si="6"/>
        <v>0</v>
      </c>
      <c r="BN36" s="495">
        <f t="shared" si="6"/>
        <v>0</v>
      </c>
      <c r="BO36" s="495">
        <f t="shared" si="6"/>
        <v>0</v>
      </c>
      <c r="BP36" s="495">
        <f t="shared" si="6"/>
        <v>0</v>
      </c>
      <c r="BQ36" s="495">
        <f t="shared" si="6"/>
        <v>0</v>
      </c>
      <c r="BR36" s="495">
        <f t="shared" si="6"/>
        <v>0</v>
      </c>
      <c r="BS36" s="495">
        <f t="shared" si="6"/>
        <v>0</v>
      </c>
      <c r="BT36" s="495">
        <f t="shared" si="6"/>
        <v>0</v>
      </c>
      <c r="BU36" s="495">
        <f t="shared" si="6"/>
        <v>0</v>
      </c>
      <c r="BV36" s="495">
        <f t="shared" si="6"/>
        <v>0</v>
      </c>
      <c r="BW36" s="495">
        <f t="shared" si="6"/>
        <v>0</v>
      </c>
      <c r="BX36" s="495">
        <f t="shared" si="6"/>
        <v>0</v>
      </c>
      <c r="BY36" s="495">
        <f t="shared" si="6"/>
        <v>0</v>
      </c>
      <c r="BZ36" s="495">
        <f t="shared" si="6"/>
        <v>0</v>
      </c>
      <c r="CA36" s="489" t="str">
        <f t="shared" si="6"/>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9"/>
        <v>-1</v>
      </c>
      <c r="AG37" s="487">
        <f t="shared" si="9"/>
        <v>-1</v>
      </c>
      <c r="AH37" s="487">
        <f t="shared" si="9"/>
        <v>-1</v>
      </c>
      <c r="AI37" s="487">
        <f t="shared" si="9"/>
        <v>-1</v>
      </c>
      <c r="AJ37" s="487">
        <f t="shared" si="9"/>
        <v>-1</v>
      </c>
      <c r="AK37" s="487">
        <f t="shared" si="9"/>
        <v>-1</v>
      </c>
      <c r="AL37" s="487">
        <f t="shared" si="9"/>
        <v>-1</v>
      </c>
      <c r="AM37" s="487">
        <f t="shared" si="9"/>
        <v>-1</v>
      </c>
      <c r="AN37" s="487">
        <f t="shared" si="9"/>
        <v>-1</v>
      </c>
      <c r="AO37" s="487">
        <f t="shared" si="9"/>
        <v>-1</v>
      </c>
      <c r="AP37" s="487">
        <f t="shared" si="9"/>
        <v>-1</v>
      </c>
      <c r="AQ37" s="487">
        <f t="shared" si="9"/>
        <v>-1</v>
      </c>
      <c r="AR37" s="487">
        <f t="shared" si="9"/>
        <v>-1</v>
      </c>
      <c r="AS37" s="487">
        <f t="shared" si="9"/>
        <v>-1</v>
      </c>
      <c r="AT37" s="487">
        <f t="shared" si="9"/>
        <v>-1</v>
      </c>
      <c r="AU37" s="493" t="b">
        <f t="shared" si="9"/>
        <v>0</v>
      </c>
      <c r="AV37" s="488">
        <f t="shared" si="5"/>
        <v>0</v>
      </c>
      <c r="AW37" s="487">
        <f t="shared" si="5"/>
        <v>0</v>
      </c>
      <c r="AX37" s="487">
        <f t="shared" si="5"/>
        <v>0</v>
      </c>
      <c r="AY37" s="487">
        <f t="shared" si="5"/>
        <v>0</v>
      </c>
      <c r="AZ37" s="487">
        <f t="shared" si="5"/>
        <v>0</v>
      </c>
      <c r="BA37" s="487">
        <f t="shared" si="5"/>
        <v>0</v>
      </c>
      <c r="BB37" s="487">
        <f t="shared" si="5"/>
        <v>0</v>
      </c>
      <c r="BC37" s="487">
        <f t="shared" si="5"/>
        <v>0</v>
      </c>
      <c r="BD37" s="487">
        <f t="shared" si="5"/>
        <v>0</v>
      </c>
      <c r="BE37" s="487">
        <f t="shared" si="5"/>
        <v>0</v>
      </c>
      <c r="BF37" s="487">
        <f t="shared" si="5"/>
        <v>0</v>
      </c>
      <c r="BG37" s="487">
        <f t="shared" si="5"/>
        <v>0</v>
      </c>
      <c r="BH37" s="487">
        <f t="shared" si="5"/>
        <v>0</v>
      </c>
      <c r="BI37" s="487">
        <f t="shared" si="5"/>
        <v>0</v>
      </c>
      <c r="BJ37" s="487">
        <f t="shared" si="5"/>
        <v>0</v>
      </c>
      <c r="BK37" s="489" t="str">
        <f t="shared" si="5"/>
        <v/>
      </c>
      <c r="BL37" s="488">
        <f t="shared" si="6"/>
        <v>0</v>
      </c>
      <c r="BM37" s="495">
        <f t="shared" si="6"/>
        <v>0</v>
      </c>
      <c r="BN37" s="495">
        <f t="shared" si="6"/>
        <v>0</v>
      </c>
      <c r="BO37" s="495">
        <f t="shared" si="6"/>
        <v>0</v>
      </c>
      <c r="BP37" s="495">
        <f t="shared" si="6"/>
        <v>0</v>
      </c>
      <c r="BQ37" s="495">
        <f t="shared" si="6"/>
        <v>0</v>
      </c>
      <c r="BR37" s="495">
        <f t="shared" si="6"/>
        <v>0</v>
      </c>
      <c r="BS37" s="495">
        <f t="shared" si="6"/>
        <v>0</v>
      </c>
      <c r="BT37" s="495">
        <f t="shared" si="6"/>
        <v>0</v>
      </c>
      <c r="BU37" s="495">
        <f t="shared" si="6"/>
        <v>0</v>
      </c>
      <c r="BV37" s="495">
        <f t="shared" si="6"/>
        <v>0</v>
      </c>
      <c r="BW37" s="495">
        <f t="shared" si="6"/>
        <v>0</v>
      </c>
      <c r="BX37" s="495">
        <f t="shared" si="6"/>
        <v>0</v>
      </c>
      <c r="BY37" s="495">
        <f t="shared" si="6"/>
        <v>0</v>
      </c>
      <c r="BZ37" s="495">
        <f t="shared" si="6"/>
        <v>0</v>
      </c>
      <c r="CA37" s="489" t="str">
        <f t="shared" si="6"/>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9"/>
        <v>-1</v>
      </c>
      <c r="AG38" s="487">
        <f t="shared" si="9"/>
        <v>-1</v>
      </c>
      <c r="AH38" s="487">
        <f t="shared" si="9"/>
        <v>-1</v>
      </c>
      <c r="AI38" s="487">
        <f t="shared" si="9"/>
        <v>-1</v>
      </c>
      <c r="AJ38" s="487">
        <f t="shared" si="9"/>
        <v>-1</v>
      </c>
      <c r="AK38" s="487">
        <f t="shared" si="9"/>
        <v>-1</v>
      </c>
      <c r="AL38" s="487">
        <f t="shared" si="9"/>
        <v>-1</v>
      </c>
      <c r="AM38" s="487">
        <f t="shared" si="9"/>
        <v>-1</v>
      </c>
      <c r="AN38" s="487">
        <f t="shared" si="9"/>
        <v>-1</v>
      </c>
      <c r="AO38" s="487">
        <f t="shared" si="9"/>
        <v>-1</v>
      </c>
      <c r="AP38" s="487">
        <f t="shared" si="9"/>
        <v>-1</v>
      </c>
      <c r="AQ38" s="487">
        <f t="shared" si="9"/>
        <v>-1</v>
      </c>
      <c r="AR38" s="487">
        <f t="shared" si="9"/>
        <v>-1</v>
      </c>
      <c r="AS38" s="487">
        <f t="shared" si="9"/>
        <v>-1</v>
      </c>
      <c r="AT38" s="487">
        <f t="shared" si="9"/>
        <v>-1</v>
      </c>
      <c r="AU38" s="493" t="b">
        <f t="shared" si="9"/>
        <v>0</v>
      </c>
      <c r="AV38" s="488">
        <f t="shared" ref="AV38:BK53" si="10">IF(AF38,IFERROR(LEFT($V38,SEARCH(" (",$V38)-1),$V38),"")</f>
        <v>0</v>
      </c>
      <c r="AW38" s="487">
        <f t="shared" si="10"/>
        <v>0</v>
      </c>
      <c r="AX38" s="487">
        <f t="shared" si="10"/>
        <v>0</v>
      </c>
      <c r="AY38" s="487">
        <f t="shared" si="10"/>
        <v>0</v>
      </c>
      <c r="AZ38" s="487">
        <f t="shared" si="10"/>
        <v>0</v>
      </c>
      <c r="BA38" s="487">
        <f t="shared" si="10"/>
        <v>0</v>
      </c>
      <c r="BB38" s="487">
        <f t="shared" si="10"/>
        <v>0</v>
      </c>
      <c r="BC38" s="487">
        <f t="shared" si="10"/>
        <v>0</v>
      </c>
      <c r="BD38" s="487">
        <f t="shared" si="10"/>
        <v>0</v>
      </c>
      <c r="BE38" s="487">
        <f t="shared" si="10"/>
        <v>0</v>
      </c>
      <c r="BF38" s="487">
        <f t="shared" si="10"/>
        <v>0</v>
      </c>
      <c r="BG38" s="487">
        <f t="shared" si="10"/>
        <v>0</v>
      </c>
      <c r="BH38" s="487">
        <f t="shared" si="10"/>
        <v>0</v>
      </c>
      <c r="BI38" s="487">
        <f t="shared" si="10"/>
        <v>0</v>
      </c>
      <c r="BJ38" s="487">
        <f t="shared" si="10"/>
        <v>0</v>
      </c>
      <c r="BK38" s="489" t="str">
        <f t="shared" si="10"/>
        <v/>
      </c>
      <c r="BL38" s="488">
        <f t="shared" ref="BL38:CA53" si="11">IF(AF38,IFERROR(LEFT($W38,SEARCH(" (",$W38)-1),$W38),"")</f>
        <v>0</v>
      </c>
      <c r="BM38" s="495">
        <f t="shared" si="11"/>
        <v>0</v>
      </c>
      <c r="BN38" s="495">
        <f t="shared" si="11"/>
        <v>0</v>
      </c>
      <c r="BO38" s="495">
        <f t="shared" si="11"/>
        <v>0</v>
      </c>
      <c r="BP38" s="495">
        <f t="shared" si="11"/>
        <v>0</v>
      </c>
      <c r="BQ38" s="495">
        <f t="shared" si="11"/>
        <v>0</v>
      </c>
      <c r="BR38" s="495">
        <f t="shared" si="11"/>
        <v>0</v>
      </c>
      <c r="BS38" s="495">
        <f t="shared" si="11"/>
        <v>0</v>
      </c>
      <c r="BT38" s="495">
        <f t="shared" si="11"/>
        <v>0</v>
      </c>
      <c r="BU38" s="495">
        <f t="shared" si="11"/>
        <v>0</v>
      </c>
      <c r="BV38" s="495">
        <f t="shared" si="11"/>
        <v>0</v>
      </c>
      <c r="BW38" s="495">
        <f t="shared" si="11"/>
        <v>0</v>
      </c>
      <c r="BX38" s="495">
        <f t="shared" si="11"/>
        <v>0</v>
      </c>
      <c r="BY38" s="495">
        <f t="shared" si="11"/>
        <v>0</v>
      </c>
      <c r="BZ38" s="495">
        <f t="shared" si="11"/>
        <v>0</v>
      </c>
      <c r="CA38" s="489" t="str">
        <f t="shared" si="11"/>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9"/>
        <v>-1</v>
      </c>
      <c r="AG39" s="487">
        <f t="shared" si="9"/>
        <v>-1</v>
      </c>
      <c r="AH39" s="487">
        <f t="shared" si="9"/>
        <v>-1</v>
      </c>
      <c r="AI39" s="487">
        <f t="shared" si="9"/>
        <v>-1</v>
      </c>
      <c r="AJ39" s="487">
        <f t="shared" si="9"/>
        <v>-1</v>
      </c>
      <c r="AK39" s="487">
        <f t="shared" si="9"/>
        <v>-1</v>
      </c>
      <c r="AL39" s="487">
        <f t="shared" si="9"/>
        <v>-1</v>
      </c>
      <c r="AM39" s="487">
        <f t="shared" si="9"/>
        <v>-1</v>
      </c>
      <c r="AN39" s="487">
        <f t="shared" si="9"/>
        <v>-1</v>
      </c>
      <c r="AO39" s="487">
        <f t="shared" si="9"/>
        <v>-1</v>
      </c>
      <c r="AP39" s="487">
        <f t="shared" si="9"/>
        <v>-1</v>
      </c>
      <c r="AQ39" s="487">
        <f t="shared" si="9"/>
        <v>-1</v>
      </c>
      <c r="AR39" s="487">
        <f t="shared" si="9"/>
        <v>-1</v>
      </c>
      <c r="AS39" s="487">
        <f t="shared" si="9"/>
        <v>-1</v>
      </c>
      <c r="AT39" s="487">
        <f t="shared" si="9"/>
        <v>-1</v>
      </c>
      <c r="AU39" s="493" t="b">
        <f t="shared" si="9"/>
        <v>0</v>
      </c>
      <c r="AV39" s="488">
        <f t="shared" si="10"/>
        <v>0</v>
      </c>
      <c r="AW39" s="487">
        <f t="shared" si="10"/>
        <v>0</v>
      </c>
      <c r="AX39" s="487">
        <f t="shared" si="10"/>
        <v>0</v>
      </c>
      <c r="AY39" s="487">
        <f t="shared" si="10"/>
        <v>0</v>
      </c>
      <c r="AZ39" s="487">
        <f t="shared" si="10"/>
        <v>0</v>
      </c>
      <c r="BA39" s="487">
        <f t="shared" si="10"/>
        <v>0</v>
      </c>
      <c r="BB39" s="487">
        <f t="shared" si="10"/>
        <v>0</v>
      </c>
      <c r="BC39" s="487">
        <f t="shared" si="10"/>
        <v>0</v>
      </c>
      <c r="BD39" s="487">
        <f t="shared" si="10"/>
        <v>0</v>
      </c>
      <c r="BE39" s="487">
        <f t="shared" si="10"/>
        <v>0</v>
      </c>
      <c r="BF39" s="487">
        <f t="shared" si="10"/>
        <v>0</v>
      </c>
      <c r="BG39" s="487">
        <f t="shared" si="10"/>
        <v>0</v>
      </c>
      <c r="BH39" s="487">
        <f t="shared" si="10"/>
        <v>0</v>
      </c>
      <c r="BI39" s="487">
        <f t="shared" si="10"/>
        <v>0</v>
      </c>
      <c r="BJ39" s="487">
        <f t="shared" si="10"/>
        <v>0</v>
      </c>
      <c r="BK39" s="489" t="str">
        <f t="shared" si="10"/>
        <v/>
      </c>
      <c r="BL39" s="488">
        <f t="shared" si="11"/>
        <v>0</v>
      </c>
      <c r="BM39" s="495">
        <f t="shared" si="11"/>
        <v>0</v>
      </c>
      <c r="BN39" s="495">
        <f t="shared" si="11"/>
        <v>0</v>
      </c>
      <c r="BO39" s="495">
        <f t="shared" si="11"/>
        <v>0</v>
      </c>
      <c r="BP39" s="495">
        <f t="shared" si="11"/>
        <v>0</v>
      </c>
      <c r="BQ39" s="495">
        <f t="shared" si="11"/>
        <v>0</v>
      </c>
      <c r="BR39" s="495">
        <f t="shared" si="11"/>
        <v>0</v>
      </c>
      <c r="BS39" s="495">
        <f t="shared" si="11"/>
        <v>0</v>
      </c>
      <c r="BT39" s="495">
        <f t="shared" si="11"/>
        <v>0</v>
      </c>
      <c r="BU39" s="495">
        <f t="shared" si="11"/>
        <v>0</v>
      </c>
      <c r="BV39" s="495">
        <f t="shared" si="11"/>
        <v>0</v>
      </c>
      <c r="BW39" s="495">
        <f t="shared" si="11"/>
        <v>0</v>
      </c>
      <c r="BX39" s="495">
        <f t="shared" si="11"/>
        <v>0</v>
      </c>
      <c r="BY39" s="495">
        <f t="shared" si="11"/>
        <v>0</v>
      </c>
      <c r="BZ39" s="495">
        <f t="shared" si="11"/>
        <v>0</v>
      </c>
      <c r="CA39" s="489" t="str">
        <f t="shared" si="11"/>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9"/>
        <v>-1</v>
      </c>
      <c r="AG40" s="487">
        <f t="shared" si="9"/>
        <v>-1</v>
      </c>
      <c r="AH40" s="487">
        <f t="shared" si="9"/>
        <v>-1</v>
      </c>
      <c r="AI40" s="487">
        <f t="shared" si="9"/>
        <v>-1</v>
      </c>
      <c r="AJ40" s="487">
        <f t="shared" si="9"/>
        <v>-1</v>
      </c>
      <c r="AK40" s="487">
        <f t="shared" si="9"/>
        <v>-1</v>
      </c>
      <c r="AL40" s="487">
        <f t="shared" si="9"/>
        <v>-1</v>
      </c>
      <c r="AM40" s="487">
        <f t="shared" si="9"/>
        <v>-1</v>
      </c>
      <c r="AN40" s="487">
        <f t="shared" si="9"/>
        <v>-1</v>
      </c>
      <c r="AO40" s="487">
        <f t="shared" si="9"/>
        <v>-1</v>
      </c>
      <c r="AP40" s="487">
        <f t="shared" si="9"/>
        <v>-1</v>
      </c>
      <c r="AQ40" s="487">
        <f t="shared" si="9"/>
        <v>-1</v>
      </c>
      <c r="AR40" s="487">
        <f t="shared" si="9"/>
        <v>-1</v>
      </c>
      <c r="AS40" s="487">
        <f t="shared" si="9"/>
        <v>-1</v>
      </c>
      <c r="AT40" s="487">
        <f t="shared" si="9"/>
        <v>-1</v>
      </c>
      <c r="AU40" s="493" t="b">
        <f t="shared" ref="AU40" si="12">AU39</f>
        <v>0</v>
      </c>
      <c r="AV40" s="488">
        <f t="shared" si="10"/>
        <v>0</v>
      </c>
      <c r="AW40" s="487">
        <f t="shared" si="10"/>
        <v>0</v>
      </c>
      <c r="AX40" s="487">
        <f t="shared" si="10"/>
        <v>0</v>
      </c>
      <c r="AY40" s="487">
        <f t="shared" si="10"/>
        <v>0</v>
      </c>
      <c r="AZ40" s="487">
        <f t="shared" si="10"/>
        <v>0</v>
      </c>
      <c r="BA40" s="487">
        <f t="shared" si="10"/>
        <v>0</v>
      </c>
      <c r="BB40" s="487">
        <f t="shared" si="10"/>
        <v>0</v>
      </c>
      <c r="BC40" s="487">
        <f t="shared" si="10"/>
        <v>0</v>
      </c>
      <c r="BD40" s="487">
        <f t="shared" si="10"/>
        <v>0</v>
      </c>
      <c r="BE40" s="487">
        <f t="shared" si="10"/>
        <v>0</v>
      </c>
      <c r="BF40" s="487">
        <f t="shared" si="10"/>
        <v>0</v>
      </c>
      <c r="BG40" s="487">
        <f t="shared" si="10"/>
        <v>0</v>
      </c>
      <c r="BH40" s="487">
        <f t="shared" si="10"/>
        <v>0</v>
      </c>
      <c r="BI40" s="487">
        <f t="shared" si="10"/>
        <v>0</v>
      </c>
      <c r="BJ40" s="487">
        <f t="shared" si="10"/>
        <v>0</v>
      </c>
      <c r="BK40" s="489" t="str">
        <f t="shared" si="10"/>
        <v/>
      </c>
      <c r="BL40" s="488">
        <f t="shared" si="11"/>
        <v>0</v>
      </c>
      <c r="BM40" s="495">
        <f t="shared" si="11"/>
        <v>0</v>
      </c>
      <c r="BN40" s="495">
        <f t="shared" si="11"/>
        <v>0</v>
      </c>
      <c r="BO40" s="495">
        <f t="shared" si="11"/>
        <v>0</v>
      </c>
      <c r="BP40" s="495">
        <f t="shared" si="11"/>
        <v>0</v>
      </c>
      <c r="BQ40" s="495">
        <f t="shared" si="11"/>
        <v>0</v>
      </c>
      <c r="BR40" s="495">
        <f t="shared" si="11"/>
        <v>0</v>
      </c>
      <c r="BS40" s="495">
        <f t="shared" si="11"/>
        <v>0</v>
      </c>
      <c r="BT40" s="495">
        <f t="shared" si="11"/>
        <v>0</v>
      </c>
      <c r="BU40" s="495">
        <f t="shared" si="11"/>
        <v>0</v>
      </c>
      <c r="BV40" s="495">
        <f t="shared" si="11"/>
        <v>0</v>
      </c>
      <c r="BW40" s="495">
        <f t="shared" si="11"/>
        <v>0</v>
      </c>
      <c r="BX40" s="495">
        <f t="shared" si="11"/>
        <v>0</v>
      </c>
      <c r="BY40" s="495">
        <f t="shared" si="11"/>
        <v>0</v>
      </c>
      <c r="BZ40" s="495">
        <f t="shared" si="11"/>
        <v>0</v>
      </c>
      <c r="CA40" s="489" t="str">
        <f t="shared" si="11"/>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3">AF40</f>
        <v>-1</v>
      </c>
      <c r="AG41" s="487">
        <f t="shared" si="13"/>
        <v>-1</v>
      </c>
      <c r="AH41" s="487">
        <f t="shared" si="13"/>
        <v>-1</v>
      </c>
      <c r="AI41" s="487">
        <f t="shared" si="13"/>
        <v>-1</v>
      </c>
      <c r="AJ41" s="487">
        <f t="shared" si="13"/>
        <v>-1</v>
      </c>
      <c r="AK41" s="487">
        <f t="shared" si="13"/>
        <v>-1</v>
      </c>
      <c r="AL41" s="487">
        <f t="shared" si="13"/>
        <v>-1</v>
      </c>
      <c r="AM41" s="487">
        <f t="shared" si="13"/>
        <v>-1</v>
      </c>
      <c r="AN41" s="487">
        <f t="shared" si="13"/>
        <v>-1</v>
      </c>
      <c r="AO41" s="487">
        <f t="shared" si="13"/>
        <v>-1</v>
      </c>
      <c r="AP41" s="487">
        <f t="shared" si="13"/>
        <v>-1</v>
      </c>
      <c r="AQ41" s="487">
        <f t="shared" si="13"/>
        <v>-1</v>
      </c>
      <c r="AR41" s="487">
        <f t="shared" si="13"/>
        <v>-1</v>
      </c>
      <c r="AS41" s="487">
        <f t="shared" si="13"/>
        <v>-1</v>
      </c>
      <c r="AT41" s="487">
        <f t="shared" si="13"/>
        <v>-1</v>
      </c>
      <c r="AU41" s="493" t="b">
        <f t="shared" si="13"/>
        <v>0</v>
      </c>
      <c r="AV41" s="488">
        <f t="shared" si="10"/>
        <v>0</v>
      </c>
      <c r="AW41" s="487">
        <f t="shared" si="10"/>
        <v>0</v>
      </c>
      <c r="AX41" s="487">
        <f t="shared" si="10"/>
        <v>0</v>
      </c>
      <c r="AY41" s="487">
        <f t="shared" si="10"/>
        <v>0</v>
      </c>
      <c r="AZ41" s="487">
        <f t="shared" si="10"/>
        <v>0</v>
      </c>
      <c r="BA41" s="487">
        <f t="shared" si="10"/>
        <v>0</v>
      </c>
      <c r="BB41" s="487">
        <f t="shared" si="10"/>
        <v>0</v>
      </c>
      <c r="BC41" s="487">
        <f t="shared" si="10"/>
        <v>0</v>
      </c>
      <c r="BD41" s="487">
        <f t="shared" si="10"/>
        <v>0</v>
      </c>
      <c r="BE41" s="487">
        <f t="shared" si="10"/>
        <v>0</v>
      </c>
      <c r="BF41" s="487">
        <f t="shared" si="10"/>
        <v>0</v>
      </c>
      <c r="BG41" s="487">
        <f t="shared" si="10"/>
        <v>0</v>
      </c>
      <c r="BH41" s="487">
        <f t="shared" si="10"/>
        <v>0</v>
      </c>
      <c r="BI41" s="487">
        <f t="shared" si="10"/>
        <v>0</v>
      </c>
      <c r="BJ41" s="487">
        <f t="shared" si="10"/>
        <v>0</v>
      </c>
      <c r="BK41" s="489" t="str">
        <f t="shared" si="10"/>
        <v/>
      </c>
      <c r="BL41" s="488">
        <f t="shared" si="11"/>
        <v>0</v>
      </c>
      <c r="BM41" s="495">
        <f t="shared" si="11"/>
        <v>0</v>
      </c>
      <c r="BN41" s="495">
        <f t="shared" si="11"/>
        <v>0</v>
      </c>
      <c r="BO41" s="495">
        <f t="shared" si="11"/>
        <v>0</v>
      </c>
      <c r="BP41" s="495">
        <f t="shared" si="11"/>
        <v>0</v>
      </c>
      <c r="BQ41" s="495">
        <f t="shared" si="11"/>
        <v>0</v>
      </c>
      <c r="BR41" s="495">
        <f t="shared" si="11"/>
        <v>0</v>
      </c>
      <c r="BS41" s="495">
        <f t="shared" si="11"/>
        <v>0</v>
      </c>
      <c r="BT41" s="495">
        <f t="shared" si="11"/>
        <v>0</v>
      </c>
      <c r="BU41" s="495">
        <f t="shared" si="11"/>
        <v>0</v>
      </c>
      <c r="BV41" s="495">
        <f t="shared" si="11"/>
        <v>0</v>
      </c>
      <c r="BW41" s="495">
        <f t="shared" si="11"/>
        <v>0</v>
      </c>
      <c r="BX41" s="495">
        <f t="shared" si="11"/>
        <v>0</v>
      </c>
      <c r="BY41" s="495">
        <f t="shared" si="11"/>
        <v>0</v>
      </c>
      <c r="BZ41" s="495">
        <f t="shared" si="11"/>
        <v>0</v>
      </c>
      <c r="CA41" s="489" t="str">
        <f t="shared" si="11"/>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3"/>
        <v>-1</v>
      </c>
      <c r="AG42" s="487">
        <f t="shared" si="13"/>
        <v>-1</v>
      </c>
      <c r="AH42" s="487">
        <f t="shared" si="13"/>
        <v>-1</v>
      </c>
      <c r="AI42" s="487">
        <f t="shared" si="13"/>
        <v>-1</v>
      </c>
      <c r="AJ42" s="487">
        <f t="shared" si="13"/>
        <v>-1</v>
      </c>
      <c r="AK42" s="487">
        <f t="shared" si="13"/>
        <v>-1</v>
      </c>
      <c r="AL42" s="487">
        <f t="shared" si="13"/>
        <v>-1</v>
      </c>
      <c r="AM42" s="487">
        <f t="shared" si="13"/>
        <v>-1</v>
      </c>
      <c r="AN42" s="487">
        <f t="shared" si="13"/>
        <v>-1</v>
      </c>
      <c r="AO42" s="487">
        <f t="shared" si="13"/>
        <v>-1</v>
      </c>
      <c r="AP42" s="487">
        <f t="shared" si="13"/>
        <v>-1</v>
      </c>
      <c r="AQ42" s="487">
        <f t="shared" si="13"/>
        <v>-1</v>
      </c>
      <c r="AR42" s="487">
        <f t="shared" si="13"/>
        <v>-1</v>
      </c>
      <c r="AS42" s="487">
        <f t="shared" si="13"/>
        <v>-1</v>
      </c>
      <c r="AT42" s="487">
        <f t="shared" si="13"/>
        <v>-1</v>
      </c>
      <c r="AU42" s="493" t="b">
        <f t="shared" si="13"/>
        <v>0</v>
      </c>
      <c r="AV42" s="488">
        <f t="shared" si="10"/>
        <v>0</v>
      </c>
      <c r="AW42" s="487">
        <f t="shared" si="10"/>
        <v>0</v>
      </c>
      <c r="AX42" s="487">
        <f t="shared" si="10"/>
        <v>0</v>
      </c>
      <c r="AY42" s="487">
        <f t="shared" si="10"/>
        <v>0</v>
      </c>
      <c r="AZ42" s="487">
        <f t="shared" si="10"/>
        <v>0</v>
      </c>
      <c r="BA42" s="487">
        <f t="shared" si="10"/>
        <v>0</v>
      </c>
      <c r="BB42" s="487">
        <f t="shared" si="10"/>
        <v>0</v>
      </c>
      <c r="BC42" s="487">
        <f t="shared" si="10"/>
        <v>0</v>
      </c>
      <c r="BD42" s="487">
        <f t="shared" si="10"/>
        <v>0</v>
      </c>
      <c r="BE42" s="487">
        <f t="shared" si="10"/>
        <v>0</v>
      </c>
      <c r="BF42" s="487">
        <f t="shared" si="10"/>
        <v>0</v>
      </c>
      <c r="BG42" s="487">
        <f t="shared" si="10"/>
        <v>0</v>
      </c>
      <c r="BH42" s="487">
        <f t="shared" si="10"/>
        <v>0</v>
      </c>
      <c r="BI42" s="487">
        <f t="shared" si="10"/>
        <v>0</v>
      </c>
      <c r="BJ42" s="487">
        <f t="shared" si="10"/>
        <v>0</v>
      </c>
      <c r="BK42" s="489" t="str">
        <f t="shared" si="10"/>
        <v/>
      </c>
      <c r="BL42" s="488">
        <f t="shared" si="11"/>
        <v>0</v>
      </c>
      <c r="BM42" s="495">
        <f t="shared" si="11"/>
        <v>0</v>
      </c>
      <c r="BN42" s="495">
        <f t="shared" si="11"/>
        <v>0</v>
      </c>
      <c r="BO42" s="495">
        <f t="shared" si="11"/>
        <v>0</v>
      </c>
      <c r="BP42" s="495">
        <f t="shared" si="11"/>
        <v>0</v>
      </c>
      <c r="BQ42" s="495">
        <f t="shared" si="11"/>
        <v>0</v>
      </c>
      <c r="BR42" s="495">
        <f t="shared" si="11"/>
        <v>0</v>
      </c>
      <c r="BS42" s="495">
        <f t="shared" si="11"/>
        <v>0</v>
      </c>
      <c r="BT42" s="495">
        <f t="shared" si="11"/>
        <v>0</v>
      </c>
      <c r="BU42" s="495">
        <f t="shared" si="11"/>
        <v>0</v>
      </c>
      <c r="BV42" s="495">
        <f t="shared" si="11"/>
        <v>0</v>
      </c>
      <c r="BW42" s="495">
        <f t="shared" si="11"/>
        <v>0</v>
      </c>
      <c r="BX42" s="495">
        <f t="shared" si="11"/>
        <v>0</v>
      </c>
      <c r="BY42" s="495">
        <f t="shared" si="11"/>
        <v>0</v>
      </c>
      <c r="BZ42" s="495">
        <f t="shared" si="11"/>
        <v>0</v>
      </c>
      <c r="CA42" s="489" t="str">
        <f t="shared" si="11"/>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3"/>
        <v>-1</v>
      </c>
      <c r="AG43" s="487">
        <f t="shared" si="13"/>
        <v>-1</v>
      </c>
      <c r="AH43" s="487">
        <f t="shared" si="13"/>
        <v>-1</v>
      </c>
      <c r="AI43" s="487">
        <f t="shared" si="13"/>
        <v>-1</v>
      </c>
      <c r="AJ43" s="487">
        <f t="shared" si="13"/>
        <v>-1</v>
      </c>
      <c r="AK43" s="487">
        <f t="shared" si="13"/>
        <v>-1</v>
      </c>
      <c r="AL43" s="487">
        <f t="shared" si="13"/>
        <v>-1</v>
      </c>
      <c r="AM43" s="487">
        <f t="shared" si="13"/>
        <v>-1</v>
      </c>
      <c r="AN43" s="487">
        <f t="shared" si="13"/>
        <v>-1</v>
      </c>
      <c r="AO43" s="487">
        <f t="shared" si="13"/>
        <v>-1</v>
      </c>
      <c r="AP43" s="487">
        <f t="shared" si="13"/>
        <v>-1</v>
      </c>
      <c r="AQ43" s="487">
        <f t="shared" si="13"/>
        <v>-1</v>
      </c>
      <c r="AR43" s="487">
        <f t="shared" si="13"/>
        <v>-1</v>
      </c>
      <c r="AS43" s="487">
        <f t="shared" si="13"/>
        <v>-1</v>
      </c>
      <c r="AT43" s="487">
        <f t="shared" si="13"/>
        <v>-1</v>
      </c>
      <c r="AU43" s="493" t="b">
        <f t="shared" si="13"/>
        <v>0</v>
      </c>
      <c r="AV43" s="488">
        <f t="shared" si="10"/>
        <v>0</v>
      </c>
      <c r="AW43" s="487">
        <f t="shared" si="10"/>
        <v>0</v>
      </c>
      <c r="AX43" s="487">
        <f t="shared" si="10"/>
        <v>0</v>
      </c>
      <c r="AY43" s="487">
        <f t="shared" si="10"/>
        <v>0</v>
      </c>
      <c r="AZ43" s="487">
        <f t="shared" si="10"/>
        <v>0</v>
      </c>
      <c r="BA43" s="487">
        <f t="shared" si="10"/>
        <v>0</v>
      </c>
      <c r="BB43" s="487">
        <f t="shared" si="10"/>
        <v>0</v>
      </c>
      <c r="BC43" s="487">
        <f t="shared" si="10"/>
        <v>0</v>
      </c>
      <c r="BD43" s="487">
        <f t="shared" si="10"/>
        <v>0</v>
      </c>
      <c r="BE43" s="487">
        <f t="shared" si="10"/>
        <v>0</v>
      </c>
      <c r="BF43" s="487">
        <f t="shared" si="10"/>
        <v>0</v>
      </c>
      <c r="BG43" s="487">
        <f t="shared" si="10"/>
        <v>0</v>
      </c>
      <c r="BH43" s="487">
        <f t="shared" si="10"/>
        <v>0</v>
      </c>
      <c r="BI43" s="487">
        <f t="shared" si="10"/>
        <v>0</v>
      </c>
      <c r="BJ43" s="487">
        <f t="shared" si="10"/>
        <v>0</v>
      </c>
      <c r="BK43" s="489" t="str">
        <f t="shared" si="10"/>
        <v/>
      </c>
      <c r="BL43" s="488">
        <f t="shared" si="11"/>
        <v>0</v>
      </c>
      <c r="BM43" s="495">
        <f t="shared" si="11"/>
        <v>0</v>
      </c>
      <c r="BN43" s="495">
        <f t="shared" si="11"/>
        <v>0</v>
      </c>
      <c r="BO43" s="495">
        <f t="shared" si="11"/>
        <v>0</v>
      </c>
      <c r="BP43" s="495">
        <f t="shared" si="11"/>
        <v>0</v>
      </c>
      <c r="BQ43" s="495">
        <f t="shared" si="11"/>
        <v>0</v>
      </c>
      <c r="BR43" s="495">
        <f t="shared" si="11"/>
        <v>0</v>
      </c>
      <c r="BS43" s="495">
        <f t="shared" si="11"/>
        <v>0</v>
      </c>
      <c r="BT43" s="495">
        <f t="shared" si="11"/>
        <v>0</v>
      </c>
      <c r="BU43" s="495">
        <f t="shared" si="11"/>
        <v>0</v>
      </c>
      <c r="BV43" s="495">
        <f t="shared" si="11"/>
        <v>0</v>
      </c>
      <c r="BW43" s="495">
        <f t="shared" si="11"/>
        <v>0</v>
      </c>
      <c r="BX43" s="495">
        <f t="shared" si="11"/>
        <v>0</v>
      </c>
      <c r="BY43" s="495">
        <f t="shared" si="11"/>
        <v>0</v>
      </c>
      <c r="BZ43" s="495">
        <f t="shared" si="11"/>
        <v>0</v>
      </c>
      <c r="CA43" s="489" t="str">
        <f t="shared" si="11"/>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3"/>
        <v>-1</v>
      </c>
      <c r="AG44" s="487">
        <f t="shared" si="13"/>
        <v>-1</v>
      </c>
      <c r="AH44" s="487">
        <f t="shared" si="13"/>
        <v>-1</v>
      </c>
      <c r="AI44" s="487">
        <f t="shared" si="13"/>
        <v>-1</v>
      </c>
      <c r="AJ44" s="487">
        <f t="shared" si="13"/>
        <v>-1</v>
      </c>
      <c r="AK44" s="487">
        <f t="shared" si="13"/>
        <v>-1</v>
      </c>
      <c r="AL44" s="487">
        <f t="shared" si="13"/>
        <v>-1</v>
      </c>
      <c r="AM44" s="487">
        <f t="shared" si="13"/>
        <v>-1</v>
      </c>
      <c r="AN44" s="487">
        <f t="shared" si="13"/>
        <v>-1</v>
      </c>
      <c r="AO44" s="487">
        <f t="shared" si="13"/>
        <v>-1</v>
      </c>
      <c r="AP44" s="487">
        <f t="shared" si="13"/>
        <v>-1</v>
      </c>
      <c r="AQ44" s="487">
        <f t="shared" si="13"/>
        <v>-1</v>
      </c>
      <c r="AR44" s="487">
        <f t="shared" si="13"/>
        <v>-1</v>
      </c>
      <c r="AS44" s="487">
        <f t="shared" si="13"/>
        <v>-1</v>
      </c>
      <c r="AT44" s="487">
        <f t="shared" si="13"/>
        <v>-1</v>
      </c>
      <c r="AU44" s="493" t="b">
        <f t="shared" si="13"/>
        <v>0</v>
      </c>
      <c r="AV44" s="488">
        <f t="shared" si="10"/>
        <v>0</v>
      </c>
      <c r="AW44" s="487">
        <f t="shared" si="10"/>
        <v>0</v>
      </c>
      <c r="AX44" s="487">
        <f t="shared" si="10"/>
        <v>0</v>
      </c>
      <c r="AY44" s="487">
        <f t="shared" si="10"/>
        <v>0</v>
      </c>
      <c r="AZ44" s="487">
        <f t="shared" si="10"/>
        <v>0</v>
      </c>
      <c r="BA44" s="487">
        <f t="shared" si="10"/>
        <v>0</v>
      </c>
      <c r="BB44" s="487">
        <f t="shared" si="10"/>
        <v>0</v>
      </c>
      <c r="BC44" s="487">
        <f t="shared" si="10"/>
        <v>0</v>
      </c>
      <c r="BD44" s="487">
        <f t="shared" si="10"/>
        <v>0</v>
      </c>
      <c r="BE44" s="487">
        <f t="shared" si="10"/>
        <v>0</v>
      </c>
      <c r="BF44" s="487">
        <f t="shared" si="10"/>
        <v>0</v>
      </c>
      <c r="BG44" s="487">
        <f t="shared" si="10"/>
        <v>0</v>
      </c>
      <c r="BH44" s="487">
        <f t="shared" si="10"/>
        <v>0</v>
      </c>
      <c r="BI44" s="487">
        <f t="shared" si="10"/>
        <v>0</v>
      </c>
      <c r="BJ44" s="487">
        <f t="shared" si="10"/>
        <v>0</v>
      </c>
      <c r="BK44" s="489" t="str">
        <f t="shared" si="10"/>
        <v/>
      </c>
      <c r="BL44" s="488">
        <f t="shared" si="11"/>
        <v>0</v>
      </c>
      <c r="BM44" s="495">
        <f t="shared" si="11"/>
        <v>0</v>
      </c>
      <c r="BN44" s="495">
        <f t="shared" si="11"/>
        <v>0</v>
      </c>
      <c r="BO44" s="495">
        <f t="shared" si="11"/>
        <v>0</v>
      </c>
      <c r="BP44" s="495">
        <f t="shared" si="11"/>
        <v>0</v>
      </c>
      <c r="BQ44" s="495">
        <f t="shared" si="11"/>
        <v>0</v>
      </c>
      <c r="BR44" s="495">
        <f t="shared" si="11"/>
        <v>0</v>
      </c>
      <c r="BS44" s="495">
        <f t="shared" si="11"/>
        <v>0</v>
      </c>
      <c r="BT44" s="495">
        <f t="shared" si="11"/>
        <v>0</v>
      </c>
      <c r="BU44" s="495">
        <f t="shared" si="11"/>
        <v>0</v>
      </c>
      <c r="BV44" s="495">
        <f t="shared" si="11"/>
        <v>0</v>
      </c>
      <c r="BW44" s="495">
        <f t="shared" si="11"/>
        <v>0</v>
      </c>
      <c r="BX44" s="495">
        <f t="shared" si="11"/>
        <v>0</v>
      </c>
      <c r="BY44" s="495">
        <f t="shared" si="11"/>
        <v>0</v>
      </c>
      <c r="BZ44" s="495">
        <f t="shared" si="11"/>
        <v>0</v>
      </c>
      <c r="CA44" s="489" t="str">
        <f t="shared" si="11"/>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3"/>
        <v>-1</v>
      </c>
      <c r="AG45" s="487">
        <f t="shared" si="13"/>
        <v>-1</v>
      </c>
      <c r="AH45" s="487">
        <f t="shared" si="13"/>
        <v>-1</v>
      </c>
      <c r="AI45" s="487">
        <f t="shared" si="13"/>
        <v>-1</v>
      </c>
      <c r="AJ45" s="487">
        <f t="shared" si="13"/>
        <v>-1</v>
      </c>
      <c r="AK45" s="487">
        <f t="shared" si="13"/>
        <v>-1</v>
      </c>
      <c r="AL45" s="487">
        <f t="shared" si="13"/>
        <v>-1</v>
      </c>
      <c r="AM45" s="487">
        <f t="shared" si="13"/>
        <v>-1</v>
      </c>
      <c r="AN45" s="487">
        <f t="shared" si="13"/>
        <v>-1</v>
      </c>
      <c r="AO45" s="487">
        <f t="shared" si="13"/>
        <v>-1</v>
      </c>
      <c r="AP45" s="487">
        <f t="shared" si="13"/>
        <v>-1</v>
      </c>
      <c r="AQ45" s="487">
        <f t="shared" si="13"/>
        <v>-1</v>
      </c>
      <c r="AR45" s="487">
        <f t="shared" si="13"/>
        <v>-1</v>
      </c>
      <c r="AS45" s="487">
        <f t="shared" si="13"/>
        <v>-1</v>
      </c>
      <c r="AT45" s="487">
        <f t="shared" si="13"/>
        <v>-1</v>
      </c>
      <c r="AU45" s="493" t="b">
        <f t="shared" si="13"/>
        <v>0</v>
      </c>
      <c r="AV45" s="488">
        <f t="shared" si="10"/>
        <v>0</v>
      </c>
      <c r="AW45" s="487">
        <f t="shared" si="10"/>
        <v>0</v>
      </c>
      <c r="AX45" s="487">
        <f t="shared" si="10"/>
        <v>0</v>
      </c>
      <c r="AY45" s="487">
        <f t="shared" si="10"/>
        <v>0</v>
      </c>
      <c r="AZ45" s="487">
        <f t="shared" si="10"/>
        <v>0</v>
      </c>
      <c r="BA45" s="487">
        <f t="shared" si="10"/>
        <v>0</v>
      </c>
      <c r="BB45" s="487">
        <f t="shared" si="10"/>
        <v>0</v>
      </c>
      <c r="BC45" s="487">
        <f t="shared" si="10"/>
        <v>0</v>
      </c>
      <c r="BD45" s="487">
        <f t="shared" si="10"/>
        <v>0</v>
      </c>
      <c r="BE45" s="487">
        <f t="shared" si="10"/>
        <v>0</v>
      </c>
      <c r="BF45" s="487">
        <f t="shared" si="10"/>
        <v>0</v>
      </c>
      <c r="BG45" s="487">
        <f t="shared" si="10"/>
        <v>0</v>
      </c>
      <c r="BH45" s="487">
        <f t="shared" si="10"/>
        <v>0</v>
      </c>
      <c r="BI45" s="487">
        <f t="shared" si="10"/>
        <v>0</v>
      </c>
      <c r="BJ45" s="487">
        <f t="shared" si="10"/>
        <v>0</v>
      </c>
      <c r="BK45" s="489" t="str">
        <f t="shared" si="10"/>
        <v/>
      </c>
      <c r="BL45" s="488">
        <f t="shared" si="11"/>
        <v>0</v>
      </c>
      <c r="BM45" s="495">
        <f t="shared" si="11"/>
        <v>0</v>
      </c>
      <c r="BN45" s="495">
        <f t="shared" si="11"/>
        <v>0</v>
      </c>
      <c r="BO45" s="495">
        <f t="shared" si="11"/>
        <v>0</v>
      </c>
      <c r="BP45" s="495">
        <f t="shared" si="11"/>
        <v>0</v>
      </c>
      <c r="BQ45" s="495">
        <f t="shared" si="11"/>
        <v>0</v>
      </c>
      <c r="BR45" s="495">
        <f t="shared" si="11"/>
        <v>0</v>
      </c>
      <c r="BS45" s="495">
        <f t="shared" si="11"/>
        <v>0</v>
      </c>
      <c r="BT45" s="495">
        <f t="shared" si="11"/>
        <v>0</v>
      </c>
      <c r="BU45" s="495">
        <f t="shared" si="11"/>
        <v>0</v>
      </c>
      <c r="BV45" s="495">
        <f t="shared" si="11"/>
        <v>0</v>
      </c>
      <c r="BW45" s="495">
        <f t="shared" si="11"/>
        <v>0</v>
      </c>
      <c r="BX45" s="495">
        <f t="shared" si="11"/>
        <v>0</v>
      </c>
      <c r="BY45" s="495">
        <f t="shared" si="11"/>
        <v>0</v>
      </c>
      <c r="BZ45" s="495">
        <f t="shared" si="11"/>
        <v>0</v>
      </c>
      <c r="CA45" s="489" t="str">
        <f t="shared" si="11"/>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3"/>
        <v>-1</v>
      </c>
      <c r="AG46" s="487">
        <f t="shared" si="13"/>
        <v>-1</v>
      </c>
      <c r="AH46" s="487">
        <f t="shared" si="13"/>
        <v>-1</v>
      </c>
      <c r="AI46" s="487">
        <f t="shared" si="13"/>
        <v>-1</v>
      </c>
      <c r="AJ46" s="487">
        <f t="shared" si="13"/>
        <v>-1</v>
      </c>
      <c r="AK46" s="487">
        <f t="shared" si="13"/>
        <v>-1</v>
      </c>
      <c r="AL46" s="487">
        <f t="shared" si="13"/>
        <v>-1</v>
      </c>
      <c r="AM46" s="487">
        <f t="shared" si="13"/>
        <v>-1</v>
      </c>
      <c r="AN46" s="487">
        <f t="shared" si="13"/>
        <v>-1</v>
      </c>
      <c r="AO46" s="487">
        <f t="shared" si="13"/>
        <v>-1</v>
      </c>
      <c r="AP46" s="487">
        <f t="shared" si="13"/>
        <v>-1</v>
      </c>
      <c r="AQ46" s="487">
        <f t="shared" si="13"/>
        <v>-1</v>
      </c>
      <c r="AR46" s="487">
        <f t="shared" si="13"/>
        <v>-1</v>
      </c>
      <c r="AS46" s="487">
        <f t="shared" si="13"/>
        <v>-1</v>
      </c>
      <c r="AT46" s="487">
        <f t="shared" si="13"/>
        <v>-1</v>
      </c>
      <c r="AU46" s="493" t="b">
        <f t="shared" si="13"/>
        <v>0</v>
      </c>
      <c r="AV46" s="488">
        <f t="shared" si="10"/>
        <v>0</v>
      </c>
      <c r="AW46" s="487">
        <f t="shared" si="10"/>
        <v>0</v>
      </c>
      <c r="AX46" s="487">
        <f t="shared" si="10"/>
        <v>0</v>
      </c>
      <c r="AY46" s="487">
        <f t="shared" si="10"/>
        <v>0</v>
      </c>
      <c r="AZ46" s="487">
        <f t="shared" si="10"/>
        <v>0</v>
      </c>
      <c r="BA46" s="487">
        <f t="shared" si="10"/>
        <v>0</v>
      </c>
      <c r="BB46" s="487">
        <f t="shared" si="10"/>
        <v>0</v>
      </c>
      <c r="BC46" s="487">
        <f t="shared" si="10"/>
        <v>0</v>
      </c>
      <c r="BD46" s="487">
        <f t="shared" si="10"/>
        <v>0</v>
      </c>
      <c r="BE46" s="487">
        <f t="shared" si="10"/>
        <v>0</v>
      </c>
      <c r="BF46" s="487">
        <f t="shared" si="10"/>
        <v>0</v>
      </c>
      <c r="BG46" s="487">
        <f t="shared" si="10"/>
        <v>0</v>
      </c>
      <c r="BH46" s="487">
        <f t="shared" si="10"/>
        <v>0</v>
      </c>
      <c r="BI46" s="487">
        <f t="shared" si="10"/>
        <v>0</v>
      </c>
      <c r="BJ46" s="487">
        <f t="shared" si="10"/>
        <v>0</v>
      </c>
      <c r="BK46" s="489" t="str">
        <f t="shared" si="10"/>
        <v/>
      </c>
      <c r="BL46" s="488">
        <f t="shared" si="11"/>
        <v>0</v>
      </c>
      <c r="BM46" s="495">
        <f t="shared" si="11"/>
        <v>0</v>
      </c>
      <c r="BN46" s="495">
        <f t="shared" si="11"/>
        <v>0</v>
      </c>
      <c r="BO46" s="495">
        <f t="shared" si="11"/>
        <v>0</v>
      </c>
      <c r="BP46" s="495">
        <f t="shared" si="11"/>
        <v>0</v>
      </c>
      <c r="BQ46" s="495">
        <f t="shared" si="11"/>
        <v>0</v>
      </c>
      <c r="BR46" s="495">
        <f t="shared" si="11"/>
        <v>0</v>
      </c>
      <c r="BS46" s="495">
        <f t="shared" si="11"/>
        <v>0</v>
      </c>
      <c r="BT46" s="495">
        <f t="shared" si="11"/>
        <v>0</v>
      </c>
      <c r="BU46" s="495">
        <f t="shared" si="11"/>
        <v>0</v>
      </c>
      <c r="BV46" s="495">
        <f t="shared" si="11"/>
        <v>0</v>
      </c>
      <c r="BW46" s="495">
        <f t="shared" si="11"/>
        <v>0</v>
      </c>
      <c r="BX46" s="495">
        <f t="shared" si="11"/>
        <v>0</v>
      </c>
      <c r="BY46" s="495">
        <f t="shared" si="11"/>
        <v>0</v>
      </c>
      <c r="BZ46" s="495">
        <f t="shared" si="11"/>
        <v>0</v>
      </c>
      <c r="CA46" s="489" t="str">
        <f t="shared" si="11"/>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3"/>
        <v>-1</v>
      </c>
      <c r="AG47" s="487">
        <f t="shared" si="13"/>
        <v>-1</v>
      </c>
      <c r="AH47" s="487">
        <f t="shared" si="13"/>
        <v>-1</v>
      </c>
      <c r="AI47" s="487">
        <f t="shared" si="13"/>
        <v>-1</v>
      </c>
      <c r="AJ47" s="487">
        <f t="shared" si="13"/>
        <v>-1</v>
      </c>
      <c r="AK47" s="487">
        <f t="shared" si="13"/>
        <v>-1</v>
      </c>
      <c r="AL47" s="487">
        <f t="shared" si="13"/>
        <v>-1</v>
      </c>
      <c r="AM47" s="487">
        <f t="shared" si="13"/>
        <v>-1</v>
      </c>
      <c r="AN47" s="487">
        <f t="shared" si="13"/>
        <v>-1</v>
      </c>
      <c r="AO47" s="487">
        <f t="shared" si="13"/>
        <v>-1</v>
      </c>
      <c r="AP47" s="487">
        <f t="shared" si="13"/>
        <v>-1</v>
      </c>
      <c r="AQ47" s="487">
        <f t="shared" si="13"/>
        <v>-1</v>
      </c>
      <c r="AR47" s="487">
        <f t="shared" si="13"/>
        <v>-1</v>
      </c>
      <c r="AS47" s="487">
        <f t="shared" si="13"/>
        <v>-1</v>
      </c>
      <c r="AT47" s="487">
        <f t="shared" si="13"/>
        <v>-1</v>
      </c>
      <c r="AU47" s="493" t="b">
        <f t="shared" si="13"/>
        <v>0</v>
      </c>
      <c r="AV47" s="488">
        <f t="shared" si="10"/>
        <v>0</v>
      </c>
      <c r="AW47" s="487">
        <f t="shared" si="10"/>
        <v>0</v>
      </c>
      <c r="AX47" s="487">
        <f t="shared" si="10"/>
        <v>0</v>
      </c>
      <c r="AY47" s="487">
        <f t="shared" si="10"/>
        <v>0</v>
      </c>
      <c r="AZ47" s="487">
        <f t="shared" si="10"/>
        <v>0</v>
      </c>
      <c r="BA47" s="487">
        <f t="shared" si="10"/>
        <v>0</v>
      </c>
      <c r="BB47" s="487">
        <f t="shared" si="10"/>
        <v>0</v>
      </c>
      <c r="BC47" s="487">
        <f t="shared" si="10"/>
        <v>0</v>
      </c>
      <c r="BD47" s="487">
        <f t="shared" si="10"/>
        <v>0</v>
      </c>
      <c r="BE47" s="487">
        <f t="shared" si="10"/>
        <v>0</v>
      </c>
      <c r="BF47" s="487">
        <f t="shared" si="10"/>
        <v>0</v>
      </c>
      <c r="BG47" s="487">
        <f t="shared" si="10"/>
        <v>0</v>
      </c>
      <c r="BH47" s="487">
        <f t="shared" si="10"/>
        <v>0</v>
      </c>
      <c r="BI47" s="487">
        <f t="shared" si="10"/>
        <v>0</v>
      </c>
      <c r="BJ47" s="487">
        <f t="shared" si="10"/>
        <v>0</v>
      </c>
      <c r="BK47" s="489" t="str">
        <f t="shared" si="10"/>
        <v/>
      </c>
      <c r="BL47" s="488">
        <f t="shared" si="11"/>
        <v>0</v>
      </c>
      <c r="BM47" s="495">
        <f t="shared" si="11"/>
        <v>0</v>
      </c>
      <c r="BN47" s="495">
        <f t="shared" si="11"/>
        <v>0</v>
      </c>
      <c r="BO47" s="495">
        <f t="shared" si="11"/>
        <v>0</v>
      </c>
      <c r="BP47" s="495">
        <f t="shared" si="11"/>
        <v>0</v>
      </c>
      <c r="BQ47" s="495">
        <f t="shared" si="11"/>
        <v>0</v>
      </c>
      <c r="BR47" s="495">
        <f t="shared" si="11"/>
        <v>0</v>
      </c>
      <c r="BS47" s="495">
        <f t="shared" si="11"/>
        <v>0</v>
      </c>
      <c r="BT47" s="495">
        <f t="shared" si="11"/>
        <v>0</v>
      </c>
      <c r="BU47" s="495">
        <f t="shared" si="11"/>
        <v>0</v>
      </c>
      <c r="BV47" s="495">
        <f t="shared" si="11"/>
        <v>0</v>
      </c>
      <c r="BW47" s="495">
        <f t="shared" si="11"/>
        <v>0</v>
      </c>
      <c r="BX47" s="495">
        <f t="shared" si="11"/>
        <v>0</v>
      </c>
      <c r="BY47" s="495">
        <f t="shared" si="11"/>
        <v>0</v>
      </c>
      <c r="BZ47" s="495">
        <f t="shared" si="11"/>
        <v>0</v>
      </c>
      <c r="CA47" s="489" t="str">
        <f t="shared" si="11"/>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3"/>
        <v>-1</v>
      </c>
      <c r="AG48" s="487">
        <f t="shared" si="13"/>
        <v>-1</v>
      </c>
      <c r="AH48" s="487">
        <f t="shared" si="13"/>
        <v>-1</v>
      </c>
      <c r="AI48" s="487">
        <f t="shared" si="13"/>
        <v>-1</v>
      </c>
      <c r="AJ48" s="487">
        <f t="shared" si="13"/>
        <v>-1</v>
      </c>
      <c r="AK48" s="487">
        <f t="shared" si="13"/>
        <v>-1</v>
      </c>
      <c r="AL48" s="487">
        <f t="shared" si="13"/>
        <v>-1</v>
      </c>
      <c r="AM48" s="487">
        <f t="shared" si="13"/>
        <v>-1</v>
      </c>
      <c r="AN48" s="487">
        <f t="shared" si="13"/>
        <v>-1</v>
      </c>
      <c r="AO48" s="487">
        <f t="shared" si="13"/>
        <v>-1</v>
      </c>
      <c r="AP48" s="487">
        <f t="shared" si="13"/>
        <v>-1</v>
      </c>
      <c r="AQ48" s="487">
        <f t="shared" si="13"/>
        <v>-1</v>
      </c>
      <c r="AR48" s="487">
        <f t="shared" si="13"/>
        <v>-1</v>
      </c>
      <c r="AS48" s="487">
        <f t="shared" si="13"/>
        <v>-1</v>
      </c>
      <c r="AT48" s="487">
        <f t="shared" si="13"/>
        <v>-1</v>
      </c>
      <c r="AU48" s="493" t="b">
        <f t="shared" si="13"/>
        <v>0</v>
      </c>
      <c r="AV48" s="488">
        <f t="shared" si="10"/>
        <v>0</v>
      </c>
      <c r="AW48" s="487">
        <f t="shared" si="10"/>
        <v>0</v>
      </c>
      <c r="AX48" s="487">
        <f t="shared" si="10"/>
        <v>0</v>
      </c>
      <c r="AY48" s="487">
        <f t="shared" si="10"/>
        <v>0</v>
      </c>
      <c r="AZ48" s="487">
        <f t="shared" si="10"/>
        <v>0</v>
      </c>
      <c r="BA48" s="487">
        <f t="shared" si="10"/>
        <v>0</v>
      </c>
      <c r="BB48" s="487">
        <f t="shared" si="10"/>
        <v>0</v>
      </c>
      <c r="BC48" s="487">
        <f t="shared" si="10"/>
        <v>0</v>
      </c>
      <c r="BD48" s="487">
        <f t="shared" si="10"/>
        <v>0</v>
      </c>
      <c r="BE48" s="487">
        <f t="shared" si="10"/>
        <v>0</v>
      </c>
      <c r="BF48" s="487">
        <f t="shared" si="10"/>
        <v>0</v>
      </c>
      <c r="BG48" s="487">
        <f t="shared" si="10"/>
        <v>0</v>
      </c>
      <c r="BH48" s="487">
        <f t="shared" si="10"/>
        <v>0</v>
      </c>
      <c r="BI48" s="487">
        <f t="shared" si="10"/>
        <v>0</v>
      </c>
      <c r="BJ48" s="487">
        <f t="shared" si="10"/>
        <v>0</v>
      </c>
      <c r="BK48" s="489" t="str">
        <f t="shared" si="10"/>
        <v/>
      </c>
      <c r="BL48" s="488">
        <f t="shared" si="11"/>
        <v>0</v>
      </c>
      <c r="BM48" s="495">
        <f t="shared" si="11"/>
        <v>0</v>
      </c>
      <c r="BN48" s="495">
        <f t="shared" si="11"/>
        <v>0</v>
      </c>
      <c r="BO48" s="495">
        <f t="shared" si="11"/>
        <v>0</v>
      </c>
      <c r="BP48" s="495">
        <f t="shared" si="11"/>
        <v>0</v>
      </c>
      <c r="BQ48" s="495">
        <f t="shared" si="11"/>
        <v>0</v>
      </c>
      <c r="BR48" s="495">
        <f t="shared" si="11"/>
        <v>0</v>
      </c>
      <c r="BS48" s="495">
        <f t="shared" si="11"/>
        <v>0</v>
      </c>
      <c r="BT48" s="495">
        <f t="shared" si="11"/>
        <v>0</v>
      </c>
      <c r="BU48" s="495">
        <f t="shared" si="11"/>
        <v>0</v>
      </c>
      <c r="BV48" s="495">
        <f t="shared" si="11"/>
        <v>0</v>
      </c>
      <c r="BW48" s="495">
        <f t="shared" si="11"/>
        <v>0</v>
      </c>
      <c r="BX48" s="495">
        <f t="shared" si="11"/>
        <v>0</v>
      </c>
      <c r="BY48" s="495">
        <f t="shared" si="11"/>
        <v>0</v>
      </c>
      <c r="BZ48" s="495">
        <f t="shared" si="11"/>
        <v>0</v>
      </c>
      <c r="CA48" s="489" t="str">
        <f t="shared" si="11"/>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3"/>
        <v>-1</v>
      </c>
      <c r="AG49" s="487">
        <f t="shared" si="13"/>
        <v>-1</v>
      </c>
      <c r="AH49" s="487">
        <f t="shared" si="13"/>
        <v>-1</v>
      </c>
      <c r="AI49" s="487">
        <f t="shared" si="13"/>
        <v>-1</v>
      </c>
      <c r="AJ49" s="487">
        <f t="shared" si="13"/>
        <v>-1</v>
      </c>
      <c r="AK49" s="487">
        <f t="shared" si="13"/>
        <v>-1</v>
      </c>
      <c r="AL49" s="487">
        <f t="shared" si="13"/>
        <v>-1</v>
      </c>
      <c r="AM49" s="487">
        <f t="shared" si="13"/>
        <v>-1</v>
      </c>
      <c r="AN49" s="487">
        <f t="shared" si="13"/>
        <v>-1</v>
      </c>
      <c r="AO49" s="487">
        <f t="shared" si="13"/>
        <v>-1</v>
      </c>
      <c r="AP49" s="487">
        <f t="shared" si="13"/>
        <v>-1</v>
      </c>
      <c r="AQ49" s="487">
        <f t="shared" si="13"/>
        <v>-1</v>
      </c>
      <c r="AR49" s="487">
        <f t="shared" si="13"/>
        <v>-1</v>
      </c>
      <c r="AS49" s="487">
        <f t="shared" si="13"/>
        <v>-1</v>
      </c>
      <c r="AT49" s="487">
        <f t="shared" si="13"/>
        <v>-1</v>
      </c>
      <c r="AU49" s="493" t="b">
        <f t="shared" si="13"/>
        <v>0</v>
      </c>
      <c r="AV49" s="488">
        <f t="shared" si="10"/>
        <v>0</v>
      </c>
      <c r="AW49" s="487">
        <f t="shared" si="10"/>
        <v>0</v>
      </c>
      <c r="AX49" s="487">
        <f t="shared" si="10"/>
        <v>0</v>
      </c>
      <c r="AY49" s="487">
        <f t="shared" si="10"/>
        <v>0</v>
      </c>
      <c r="AZ49" s="487">
        <f t="shared" si="10"/>
        <v>0</v>
      </c>
      <c r="BA49" s="487">
        <f t="shared" si="10"/>
        <v>0</v>
      </c>
      <c r="BB49" s="487">
        <f t="shared" si="10"/>
        <v>0</v>
      </c>
      <c r="BC49" s="487">
        <f t="shared" si="10"/>
        <v>0</v>
      </c>
      <c r="BD49" s="487">
        <f t="shared" si="10"/>
        <v>0</v>
      </c>
      <c r="BE49" s="487">
        <f t="shared" si="10"/>
        <v>0</v>
      </c>
      <c r="BF49" s="487">
        <f t="shared" si="10"/>
        <v>0</v>
      </c>
      <c r="BG49" s="487">
        <f t="shared" si="10"/>
        <v>0</v>
      </c>
      <c r="BH49" s="487">
        <f t="shared" si="10"/>
        <v>0</v>
      </c>
      <c r="BI49" s="487">
        <f t="shared" si="10"/>
        <v>0</v>
      </c>
      <c r="BJ49" s="487">
        <f t="shared" si="10"/>
        <v>0</v>
      </c>
      <c r="BK49" s="489" t="str">
        <f t="shared" si="10"/>
        <v/>
      </c>
      <c r="BL49" s="488">
        <f t="shared" si="11"/>
        <v>0</v>
      </c>
      <c r="BM49" s="495">
        <f t="shared" si="11"/>
        <v>0</v>
      </c>
      <c r="BN49" s="495">
        <f t="shared" si="11"/>
        <v>0</v>
      </c>
      <c r="BO49" s="495">
        <f t="shared" si="11"/>
        <v>0</v>
      </c>
      <c r="BP49" s="495">
        <f t="shared" si="11"/>
        <v>0</v>
      </c>
      <c r="BQ49" s="495">
        <f t="shared" si="11"/>
        <v>0</v>
      </c>
      <c r="BR49" s="495">
        <f t="shared" si="11"/>
        <v>0</v>
      </c>
      <c r="BS49" s="495">
        <f t="shared" si="11"/>
        <v>0</v>
      </c>
      <c r="BT49" s="495">
        <f t="shared" si="11"/>
        <v>0</v>
      </c>
      <c r="BU49" s="495">
        <f t="shared" si="11"/>
        <v>0</v>
      </c>
      <c r="BV49" s="495">
        <f t="shared" si="11"/>
        <v>0</v>
      </c>
      <c r="BW49" s="495">
        <f t="shared" si="11"/>
        <v>0</v>
      </c>
      <c r="BX49" s="495">
        <f t="shared" si="11"/>
        <v>0</v>
      </c>
      <c r="BY49" s="495">
        <f t="shared" si="11"/>
        <v>0</v>
      </c>
      <c r="BZ49" s="495">
        <f t="shared" si="11"/>
        <v>0</v>
      </c>
      <c r="CA49" s="489" t="str">
        <f t="shared" si="11"/>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3"/>
        <v>-1</v>
      </c>
      <c r="AG50" s="487">
        <f t="shared" si="13"/>
        <v>-1</v>
      </c>
      <c r="AH50" s="487">
        <f t="shared" si="13"/>
        <v>-1</v>
      </c>
      <c r="AI50" s="487">
        <f t="shared" si="13"/>
        <v>-1</v>
      </c>
      <c r="AJ50" s="487">
        <f t="shared" si="13"/>
        <v>-1</v>
      </c>
      <c r="AK50" s="487">
        <f t="shared" si="13"/>
        <v>-1</v>
      </c>
      <c r="AL50" s="487">
        <f t="shared" si="13"/>
        <v>-1</v>
      </c>
      <c r="AM50" s="487">
        <f t="shared" si="13"/>
        <v>-1</v>
      </c>
      <c r="AN50" s="487">
        <f t="shared" si="13"/>
        <v>-1</v>
      </c>
      <c r="AO50" s="487">
        <f t="shared" si="13"/>
        <v>-1</v>
      </c>
      <c r="AP50" s="487">
        <f t="shared" si="13"/>
        <v>-1</v>
      </c>
      <c r="AQ50" s="487">
        <f t="shared" si="13"/>
        <v>-1</v>
      </c>
      <c r="AR50" s="487">
        <f t="shared" si="13"/>
        <v>-1</v>
      </c>
      <c r="AS50" s="487">
        <f t="shared" si="13"/>
        <v>-1</v>
      </c>
      <c r="AT50" s="487">
        <f t="shared" si="13"/>
        <v>-1</v>
      </c>
      <c r="AU50" s="493" t="b">
        <f t="shared" si="13"/>
        <v>0</v>
      </c>
      <c r="AV50" s="488">
        <f t="shared" si="10"/>
        <v>0</v>
      </c>
      <c r="AW50" s="487">
        <f t="shared" si="10"/>
        <v>0</v>
      </c>
      <c r="AX50" s="487">
        <f t="shared" si="10"/>
        <v>0</v>
      </c>
      <c r="AY50" s="487">
        <f t="shared" si="10"/>
        <v>0</v>
      </c>
      <c r="AZ50" s="487">
        <f t="shared" si="10"/>
        <v>0</v>
      </c>
      <c r="BA50" s="487">
        <f t="shared" si="10"/>
        <v>0</v>
      </c>
      <c r="BB50" s="487">
        <f t="shared" si="10"/>
        <v>0</v>
      </c>
      <c r="BC50" s="487">
        <f t="shared" si="10"/>
        <v>0</v>
      </c>
      <c r="BD50" s="487">
        <f t="shared" si="10"/>
        <v>0</v>
      </c>
      <c r="BE50" s="487">
        <f t="shared" si="10"/>
        <v>0</v>
      </c>
      <c r="BF50" s="487">
        <f t="shared" si="10"/>
        <v>0</v>
      </c>
      <c r="BG50" s="487">
        <f t="shared" si="10"/>
        <v>0</v>
      </c>
      <c r="BH50" s="487">
        <f t="shared" si="10"/>
        <v>0</v>
      </c>
      <c r="BI50" s="487">
        <f t="shared" si="10"/>
        <v>0</v>
      </c>
      <c r="BJ50" s="487">
        <f t="shared" si="10"/>
        <v>0</v>
      </c>
      <c r="BK50" s="489" t="str">
        <f t="shared" si="10"/>
        <v/>
      </c>
      <c r="BL50" s="488">
        <f t="shared" si="11"/>
        <v>0</v>
      </c>
      <c r="BM50" s="495">
        <f t="shared" si="11"/>
        <v>0</v>
      </c>
      <c r="BN50" s="495">
        <f t="shared" si="11"/>
        <v>0</v>
      </c>
      <c r="BO50" s="495">
        <f t="shared" si="11"/>
        <v>0</v>
      </c>
      <c r="BP50" s="495">
        <f t="shared" si="11"/>
        <v>0</v>
      </c>
      <c r="BQ50" s="495">
        <f t="shared" si="11"/>
        <v>0</v>
      </c>
      <c r="BR50" s="495">
        <f t="shared" si="11"/>
        <v>0</v>
      </c>
      <c r="BS50" s="495">
        <f t="shared" si="11"/>
        <v>0</v>
      </c>
      <c r="BT50" s="495">
        <f t="shared" si="11"/>
        <v>0</v>
      </c>
      <c r="BU50" s="495">
        <f t="shared" si="11"/>
        <v>0</v>
      </c>
      <c r="BV50" s="495">
        <f t="shared" si="11"/>
        <v>0</v>
      </c>
      <c r="BW50" s="495">
        <f t="shared" si="11"/>
        <v>0</v>
      </c>
      <c r="BX50" s="495">
        <f t="shared" si="11"/>
        <v>0</v>
      </c>
      <c r="BY50" s="495">
        <f t="shared" si="11"/>
        <v>0</v>
      </c>
      <c r="BZ50" s="495">
        <f t="shared" si="11"/>
        <v>0</v>
      </c>
      <c r="CA50" s="489" t="str">
        <f t="shared" si="11"/>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3"/>
        <v>-1</v>
      </c>
      <c r="AG51" s="487">
        <f t="shared" si="13"/>
        <v>-1</v>
      </c>
      <c r="AH51" s="487">
        <f t="shared" si="13"/>
        <v>-1</v>
      </c>
      <c r="AI51" s="487">
        <f t="shared" si="13"/>
        <v>-1</v>
      </c>
      <c r="AJ51" s="487">
        <f t="shared" si="13"/>
        <v>-1</v>
      </c>
      <c r="AK51" s="487">
        <f t="shared" si="13"/>
        <v>-1</v>
      </c>
      <c r="AL51" s="487">
        <f t="shared" si="13"/>
        <v>-1</v>
      </c>
      <c r="AM51" s="487">
        <f t="shared" si="13"/>
        <v>-1</v>
      </c>
      <c r="AN51" s="487">
        <f t="shared" si="13"/>
        <v>-1</v>
      </c>
      <c r="AO51" s="487">
        <f t="shared" si="13"/>
        <v>-1</v>
      </c>
      <c r="AP51" s="487">
        <f t="shared" si="13"/>
        <v>-1</v>
      </c>
      <c r="AQ51" s="487">
        <f t="shared" si="13"/>
        <v>-1</v>
      </c>
      <c r="AR51" s="487">
        <f t="shared" si="13"/>
        <v>-1</v>
      </c>
      <c r="AS51" s="487">
        <f t="shared" si="13"/>
        <v>-1</v>
      </c>
      <c r="AT51" s="487">
        <f t="shared" si="13"/>
        <v>-1</v>
      </c>
      <c r="AU51" s="493" t="b">
        <f t="shared" si="13"/>
        <v>0</v>
      </c>
      <c r="AV51" s="488">
        <f t="shared" si="10"/>
        <v>0</v>
      </c>
      <c r="AW51" s="487">
        <f t="shared" si="10"/>
        <v>0</v>
      </c>
      <c r="AX51" s="487">
        <f t="shared" si="10"/>
        <v>0</v>
      </c>
      <c r="AY51" s="487">
        <f t="shared" si="10"/>
        <v>0</v>
      </c>
      <c r="AZ51" s="487">
        <f t="shared" si="10"/>
        <v>0</v>
      </c>
      <c r="BA51" s="487">
        <f t="shared" si="10"/>
        <v>0</v>
      </c>
      <c r="BB51" s="487">
        <f t="shared" si="10"/>
        <v>0</v>
      </c>
      <c r="BC51" s="487">
        <f t="shared" si="10"/>
        <v>0</v>
      </c>
      <c r="BD51" s="487">
        <f t="shared" si="10"/>
        <v>0</v>
      </c>
      <c r="BE51" s="487">
        <f t="shared" si="10"/>
        <v>0</v>
      </c>
      <c r="BF51" s="487">
        <f t="shared" si="10"/>
        <v>0</v>
      </c>
      <c r="BG51" s="487">
        <f t="shared" si="10"/>
        <v>0</v>
      </c>
      <c r="BH51" s="487">
        <f t="shared" si="10"/>
        <v>0</v>
      </c>
      <c r="BI51" s="487">
        <f t="shared" si="10"/>
        <v>0</v>
      </c>
      <c r="BJ51" s="487">
        <f t="shared" si="10"/>
        <v>0</v>
      </c>
      <c r="BK51" s="489" t="str">
        <f t="shared" si="10"/>
        <v/>
      </c>
      <c r="BL51" s="488">
        <f t="shared" si="11"/>
        <v>0</v>
      </c>
      <c r="BM51" s="495">
        <f t="shared" si="11"/>
        <v>0</v>
      </c>
      <c r="BN51" s="495">
        <f t="shared" si="11"/>
        <v>0</v>
      </c>
      <c r="BO51" s="495">
        <f t="shared" si="11"/>
        <v>0</v>
      </c>
      <c r="BP51" s="495">
        <f t="shared" si="11"/>
        <v>0</v>
      </c>
      <c r="BQ51" s="495">
        <f t="shared" si="11"/>
        <v>0</v>
      </c>
      <c r="BR51" s="495">
        <f t="shared" si="11"/>
        <v>0</v>
      </c>
      <c r="BS51" s="495">
        <f t="shared" si="11"/>
        <v>0</v>
      </c>
      <c r="BT51" s="495">
        <f t="shared" si="11"/>
        <v>0</v>
      </c>
      <c r="BU51" s="495">
        <f t="shared" si="11"/>
        <v>0</v>
      </c>
      <c r="BV51" s="495">
        <f t="shared" si="11"/>
        <v>0</v>
      </c>
      <c r="BW51" s="495">
        <f t="shared" si="11"/>
        <v>0</v>
      </c>
      <c r="BX51" s="495">
        <f t="shared" si="11"/>
        <v>0</v>
      </c>
      <c r="BY51" s="495">
        <f t="shared" si="11"/>
        <v>0</v>
      </c>
      <c r="BZ51" s="495">
        <f t="shared" si="11"/>
        <v>0</v>
      </c>
      <c r="CA51" s="489" t="str">
        <f t="shared" si="11"/>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3"/>
        <v>-1</v>
      </c>
      <c r="AG52" s="487">
        <f t="shared" si="13"/>
        <v>-1</v>
      </c>
      <c r="AH52" s="487">
        <f t="shared" si="13"/>
        <v>-1</v>
      </c>
      <c r="AI52" s="487">
        <f t="shared" si="13"/>
        <v>-1</v>
      </c>
      <c r="AJ52" s="487">
        <f t="shared" si="13"/>
        <v>-1</v>
      </c>
      <c r="AK52" s="487">
        <f t="shared" si="13"/>
        <v>-1</v>
      </c>
      <c r="AL52" s="487">
        <f t="shared" si="13"/>
        <v>-1</v>
      </c>
      <c r="AM52" s="487">
        <f t="shared" si="13"/>
        <v>-1</v>
      </c>
      <c r="AN52" s="487">
        <f t="shared" si="13"/>
        <v>-1</v>
      </c>
      <c r="AO52" s="487">
        <f t="shared" si="13"/>
        <v>-1</v>
      </c>
      <c r="AP52" s="487">
        <f t="shared" si="13"/>
        <v>-1</v>
      </c>
      <c r="AQ52" s="487">
        <f t="shared" si="13"/>
        <v>-1</v>
      </c>
      <c r="AR52" s="487">
        <f t="shared" si="13"/>
        <v>-1</v>
      </c>
      <c r="AS52" s="487">
        <f t="shared" si="13"/>
        <v>-1</v>
      </c>
      <c r="AT52" s="487">
        <f t="shared" si="13"/>
        <v>-1</v>
      </c>
      <c r="AU52" s="493" t="b">
        <f t="shared" si="13"/>
        <v>0</v>
      </c>
      <c r="AV52" s="488">
        <f t="shared" si="10"/>
        <v>0</v>
      </c>
      <c r="AW52" s="487">
        <f t="shared" si="10"/>
        <v>0</v>
      </c>
      <c r="AX52" s="487">
        <f t="shared" si="10"/>
        <v>0</v>
      </c>
      <c r="AY52" s="487">
        <f t="shared" si="10"/>
        <v>0</v>
      </c>
      <c r="AZ52" s="487">
        <f t="shared" si="10"/>
        <v>0</v>
      </c>
      <c r="BA52" s="487">
        <f t="shared" si="10"/>
        <v>0</v>
      </c>
      <c r="BB52" s="487">
        <f t="shared" si="10"/>
        <v>0</v>
      </c>
      <c r="BC52" s="487">
        <f t="shared" si="10"/>
        <v>0</v>
      </c>
      <c r="BD52" s="487">
        <f t="shared" si="10"/>
        <v>0</v>
      </c>
      <c r="BE52" s="487">
        <f t="shared" si="10"/>
        <v>0</v>
      </c>
      <c r="BF52" s="487">
        <f t="shared" si="10"/>
        <v>0</v>
      </c>
      <c r="BG52" s="487">
        <f t="shared" si="10"/>
        <v>0</v>
      </c>
      <c r="BH52" s="487">
        <f t="shared" si="10"/>
        <v>0</v>
      </c>
      <c r="BI52" s="487">
        <f t="shared" si="10"/>
        <v>0</v>
      </c>
      <c r="BJ52" s="487">
        <f t="shared" si="10"/>
        <v>0</v>
      </c>
      <c r="BK52" s="489" t="str">
        <f t="shared" si="10"/>
        <v/>
      </c>
      <c r="BL52" s="488">
        <f t="shared" si="11"/>
        <v>0</v>
      </c>
      <c r="BM52" s="495">
        <f t="shared" si="11"/>
        <v>0</v>
      </c>
      <c r="BN52" s="495">
        <f t="shared" si="11"/>
        <v>0</v>
      </c>
      <c r="BO52" s="495">
        <f t="shared" si="11"/>
        <v>0</v>
      </c>
      <c r="BP52" s="495">
        <f t="shared" si="11"/>
        <v>0</v>
      </c>
      <c r="BQ52" s="495">
        <f t="shared" si="11"/>
        <v>0</v>
      </c>
      <c r="BR52" s="495">
        <f t="shared" si="11"/>
        <v>0</v>
      </c>
      <c r="BS52" s="495">
        <f t="shared" si="11"/>
        <v>0</v>
      </c>
      <c r="BT52" s="495">
        <f t="shared" si="11"/>
        <v>0</v>
      </c>
      <c r="BU52" s="495">
        <f t="shared" si="11"/>
        <v>0</v>
      </c>
      <c r="BV52" s="495">
        <f t="shared" si="11"/>
        <v>0</v>
      </c>
      <c r="BW52" s="495">
        <f t="shared" si="11"/>
        <v>0</v>
      </c>
      <c r="BX52" s="495">
        <f t="shared" si="11"/>
        <v>0</v>
      </c>
      <c r="BY52" s="495">
        <f t="shared" si="11"/>
        <v>0</v>
      </c>
      <c r="BZ52" s="495">
        <f t="shared" si="11"/>
        <v>0</v>
      </c>
      <c r="CA52" s="489" t="str">
        <f t="shared" si="11"/>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3"/>
        <v>-1</v>
      </c>
      <c r="AG53" s="487">
        <f t="shared" si="13"/>
        <v>-1</v>
      </c>
      <c r="AH53" s="487">
        <f t="shared" si="13"/>
        <v>-1</v>
      </c>
      <c r="AI53" s="487">
        <f t="shared" si="13"/>
        <v>-1</v>
      </c>
      <c r="AJ53" s="487">
        <f t="shared" si="13"/>
        <v>-1</v>
      </c>
      <c r="AK53" s="487">
        <f t="shared" si="13"/>
        <v>-1</v>
      </c>
      <c r="AL53" s="487">
        <f t="shared" si="13"/>
        <v>-1</v>
      </c>
      <c r="AM53" s="487">
        <f t="shared" si="13"/>
        <v>-1</v>
      </c>
      <c r="AN53" s="487">
        <f t="shared" si="13"/>
        <v>-1</v>
      </c>
      <c r="AO53" s="487">
        <f t="shared" si="13"/>
        <v>-1</v>
      </c>
      <c r="AP53" s="487">
        <f t="shared" si="13"/>
        <v>-1</v>
      </c>
      <c r="AQ53" s="487">
        <f t="shared" si="13"/>
        <v>-1</v>
      </c>
      <c r="AR53" s="487">
        <f t="shared" si="13"/>
        <v>-1</v>
      </c>
      <c r="AS53" s="487">
        <f t="shared" si="13"/>
        <v>-1</v>
      </c>
      <c r="AT53" s="487">
        <f t="shared" si="13"/>
        <v>-1</v>
      </c>
      <c r="AU53" s="493" t="b">
        <f t="shared" si="13"/>
        <v>0</v>
      </c>
      <c r="AV53" s="488">
        <f t="shared" si="10"/>
        <v>0</v>
      </c>
      <c r="AW53" s="487">
        <f t="shared" si="10"/>
        <v>0</v>
      </c>
      <c r="AX53" s="487">
        <f t="shared" si="10"/>
        <v>0</v>
      </c>
      <c r="AY53" s="487">
        <f t="shared" si="10"/>
        <v>0</v>
      </c>
      <c r="AZ53" s="487">
        <f t="shared" si="10"/>
        <v>0</v>
      </c>
      <c r="BA53" s="487">
        <f t="shared" si="10"/>
        <v>0</v>
      </c>
      <c r="BB53" s="487">
        <f t="shared" si="10"/>
        <v>0</v>
      </c>
      <c r="BC53" s="487">
        <f t="shared" si="10"/>
        <v>0</v>
      </c>
      <c r="BD53" s="487">
        <f t="shared" si="10"/>
        <v>0</v>
      </c>
      <c r="BE53" s="487">
        <f t="shared" si="10"/>
        <v>0</v>
      </c>
      <c r="BF53" s="487">
        <f t="shared" si="10"/>
        <v>0</v>
      </c>
      <c r="BG53" s="487">
        <f t="shared" si="10"/>
        <v>0</v>
      </c>
      <c r="BH53" s="487">
        <f t="shared" si="10"/>
        <v>0</v>
      </c>
      <c r="BI53" s="487">
        <f t="shared" si="10"/>
        <v>0</v>
      </c>
      <c r="BJ53" s="487">
        <f t="shared" si="10"/>
        <v>0</v>
      </c>
      <c r="BK53" s="489" t="str">
        <f t="shared" ref="BK53:BK68" si="14">IF(AU53,IFERROR(LEFT($V53,SEARCH(" (",$V53)-1),$V53),"")</f>
        <v/>
      </c>
      <c r="BL53" s="488">
        <f t="shared" si="11"/>
        <v>0</v>
      </c>
      <c r="BM53" s="495">
        <f t="shared" si="11"/>
        <v>0</v>
      </c>
      <c r="BN53" s="495">
        <f t="shared" si="11"/>
        <v>0</v>
      </c>
      <c r="BO53" s="495">
        <f t="shared" si="11"/>
        <v>0</v>
      </c>
      <c r="BP53" s="495">
        <f t="shared" si="11"/>
        <v>0</v>
      </c>
      <c r="BQ53" s="495">
        <f t="shared" si="11"/>
        <v>0</v>
      </c>
      <c r="BR53" s="495">
        <f t="shared" si="11"/>
        <v>0</v>
      </c>
      <c r="BS53" s="495">
        <f t="shared" si="11"/>
        <v>0</v>
      </c>
      <c r="BT53" s="495">
        <f t="shared" si="11"/>
        <v>0</v>
      </c>
      <c r="BU53" s="495">
        <f t="shared" si="11"/>
        <v>0</v>
      </c>
      <c r="BV53" s="495">
        <f t="shared" si="11"/>
        <v>0</v>
      </c>
      <c r="BW53" s="495">
        <f t="shared" si="11"/>
        <v>0</v>
      </c>
      <c r="BX53" s="495">
        <f t="shared" si="11"/>
        <v>0</v>
      </c>
      <c r="BY53" s="495">
        <f t="shared" si="11"/>
        <v>0</v>
      </c>
      <c r="BZ53" s="495">
        <f t="shared" si="11"/>
        <v>0</v>
      </c>
      <c r="CA53" s="489" t="str">
        <f t="shared" ref="CA53:CA68" si="15">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3"/>
        <v>-1</v>
      </c>
      <c r="AG54" s="487">
        <f t="shared" si="13"/>
        <v>-1</v>
      </c>
      <c r="AH54" s="487">
        <f t="shared" si="13"/>
        <v>-1</v>
      </c>
      <c r="AI54" s="487">
        <f t="shared" si="13"/>
        <v>-1</v>
      </c>
      <c r="AJ54" s="487">
        <f t="shared" si="13"/>
        <v>-1</v>
      </c>
      <c r="AK54" s="487">
        <f t="shared" si="13"/>
        <v>-1</v>
      </c>
      <c r="AL54" s="487">
        <f t="shared" si="13"/>
        <v>-1</v>
      </c>
      <c r="AM54" s="487">
        <f t="shared" si="13"/>
        <v>-1</v>
      </c>
      <c r="AN54" s="487">
        <f t="shared" si="13"/>
        <v>-1</v>
      </c>
      <c r="AO54" s="487">
        <f t="shared" si="13"/>
        <v>-1</v>
      </c>
      <c r="AP54" s="487">
        <f t="shared" si="13"/>
        <v>-1</v>
      </c>
      <c r="AQ54" s="487">
        <f t="shared" si="13"/>
        <v>-1</v>
      </c>
      <c r="AR54" s="487">
        <f t="shared" si="13"/>
        <v>-1</v>
      </c>
      <c r="AS54" s="487">
        <f t="shared" si="13"/>
        <v>-1</v>
      </c>
      <c r="AT54" s="487">
        <f t="shared" si="13"/>
        <v>-1</v>
      </c>
      <c r="AU54" s="493" t="b">
        <f t="shared" si="13"/>
        <v>0</v>
      </c>
      <c r="AV54" s="488">
        <f t="shared" ref="AV54:BJ68" si="16">IF(AF54,IFERROR(LEFT($V54,SEARCH(" (",$V54)-1),$V54),"")</f>
        <v>0</v>
      </c>
      <c r="AW54" s="487">
        <f t="shared" si="16"/>
        <v>0</v>
      </c>
      <c r="AX54" s="487">
        <f t="shared" si="16"/>
        <v>0</v>
      </c>
      <c r="AY54" s="487">
        <f t="shared" si="16"/>
        <v>0</v>
      </c>
      <c r="AZ54" s="487">
        <f t="shared" si="16"/>
        <v>0</v>
      </c>
      <c r="BA54" s="487">
        <f t="shared" si="16"/>
        <v>0</v>
      </c>
      <c r="BB54" s="487">
        <f t="shared" si="16"/>
        <v>0</v>
      </c>
      <c r="BC54" s="487">
        <f t="shared" si="16"/>
        <v>0</v>
      </c>
      <c r="BD54" s="487">
        <f t="shared" si="16"/>
        <v>0</v>
      </c>
      <c r="BE54" s="487">
        <f t="shared" si="16"/>
        <v>0</v>
      </c>
      <c r="BF54" s="487">
        <f t="shared" si="16"/>
        <v>0</v>
      </c>
      <c r="BG54" s="487">
        <f t="shared" si="16"/>
        <v>0</v>
      </c>
      <c r="BH54" s="487">
        <f t="shared" si="16"/>
        <v>0</v>
      </c>
      <c r="BI54" s="487">
        <f t="shared" si="16"/>
        <v>0</v>
      </c>
      <c r="BJ54" s="487">
        <f t="shared" si="16"/>
        <v>0</v>
      </c>
      <c r="BK54" s="489" t="str">
        <f t="shared" si="14"/>
        <v/>
      </c>
      <c r="BL54" s="488">
        <f t="shared" ref="BL54:BZ68" si="17">IF(AF54,IFERROR(LEFT($W54,SEARCH(" (",$W54)-1),$W54),"")</f>
        <v>0</v>
      </c>
      <c r="BM54" s="495">
        <f t="shared" si="17"/>
        <v>0</v>
      </c>
      <c r="BN54" s="495">
        <f t="shared" si="17"/>
        <v>0</v>
      </c>
      <c r="BO54" s="495">
        <f t="shared" si="17"/>
        <v>0</v>
      </c>
      <c r="BP54" s="495">
        <f t="shared" si="17"/>
        <v>0</v>
      </c>
      <c r="BQ54" s="495">
        <f t="shared" si="17"/>
        <v>0</v>
      </c>
      <c r="BR54" s="495">
        <f t="shared" si="17"/>
        <v>0</v>
      </c>
      <c r="BS54" s="495">
        <f t="shared" si="17"/>
        <v>0</v>
      </c>
      <c r="BT54" s="495">
        <f t="shared" si="17"/>
        <v>0</v>
      </c>
      <c r="BU54" s="495">
        <f t="shared" si="17"/>
        <v>0</v>
      </c>
      <c r="BV54" s="495">
        <f t="shared" si="17"/>
        <v>0</v>
      </c>
      <c r="BW54" s="495">
        <f t="shared" si="17"/>
        <v>0</v>
      </c>
      <c r="BX54" s="495">
        <f t="shared" si="17"/>
        <v>0</v>
      </c>
      <c r="BY54" s="495">
        <f t="shared" si="17"/>
        <v>0</v>
      </c>
      <c r="BZ54" s="495">
        <f t="shared" si="17"/>
        <v>0</v>
      </c>
      <c r="CA54" s="489" t="str">
        <f t="shared" si="15"/>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3"/>
        <v>-1</v>
      </c>
      <c r="AG55" s="487">
        <f t="shared" si="13"/>
        <v>-1</v>
      </c>
      <c r="AH55" s="487">
        <f t="shared" si="13"/>
        <v>-1</v>
      </c>
      <c r="AI55" s="487">
        <f t="shared" si="13"/>
        <v>-1</v>
      </c>
      <c r="AJ55" s="487">
        <f t="shared" si="13"/>
        <v>-1</v>
      </c>
      <c r="AK55" s="487">
        <f t="shared" si="13"/>
        <v>-1</v>
      </c>
      <c r="AL55" s="487">
        <f t="shared" si="13"/>
        <v>-1</v>
      </c>
      <c r="AM55" s="487">
        <f t="shared" si="13"/>
        <v>-1</v>
      </c>
      <c r="AN55" s="487">
        <f t="shared" si="13"/>
        <v>-1</v>
      </c>
      <c r="AO55" s="487">
        <f t="shared" si="13"/>
        <v>-1</v>
      </c>
      <c r="AP55" s="487">
        <f t="shared" si="13"/>
        <v>-1</v>
      </c>
      <c r="AQ55" s="487">
        <f t="shared" si="13"/>
        <v>-1</v>
      </c>
      <c r="AR55" s="487">
        <f t="shared" si="13"/>
        <v>-1</v>
      </c>
      <c r="AS55" s="487">
        <f t="shared" si="13"/>
        <v>-1</v>
      </c>
      <c r="AT55" s="487">
        <f t="shared" si="13"/>
        <v>-1</v>
      </c>
      <c r="AU55" s="493" t="b">
        <f t="shared" si="13"/>
        <v>0</v>
      </c>
      <c r="AV55" s="488">
        <f t="shared" si="16"/>
        <v>0</v>
      </c>
      <c r="AW55" s="487">
        <f t="shared" si="16"/>
        <v>0</v>
      </c>
      <c r="AX55" s="487">
        <f t="shared" si="16"/>
        <v>0</v>
      </c>
      <c r="AY55" s="487">
        <f t="shared" si="16"/>
        <v>0</v>
      </c>
      <c r="AZ55" s="487">
        <f t="shared" si="16"/>
        <v>0</v>
      </c>
      <c r="BA55" s="487">
        <f t="shared" si="16"/>
        <v>0</v>
      </c>
      <c r="BB55" s="487">
        <f t="shared" si="16"/>
        <v>0</v>
      </c>
      <c r="BC55" s="487">
        <f t="shared" si="16"/>
        <v>0</v>
      </c>
      <c r="BD55" s="487">
        <f t="shared" si="16"/>
        <v>0</v>
      </c>
      <c r="BE55" s="487">
        <f t="shared" si="16"/>
        <v>0</v>
      </c>
      <c r="BF55" s="487">
        <f t="shared" si="16"/>
        <v>0</v>
      </c>
      <c r="BG55" s="487">
        <f t="shared" si="16"/>
        <v>0</v>
      </c>
      <c r="BH55" s="487">
        <f t="shared" si="16"/>
        <v>0</v>
      </c>
      <c r="BI55" s="487">
        <f t="shared" si="16"/>
        <v>0</v>
      </c>
      <c r="BJ55" s="487">
        <f t="shared" si="16"/>
        <v>0</v>
      </c>
      <c r="BK55" s="489" t="str">
        <f t="shared" si="14"/>
        <v/>
      </c>
      <c r="BL55" s="488">
        <f t="shared" si="17"/>
        <v>0</v>
      </c>
      <c r="BM55" s="495">
        <f t="shared" si="17"/>
        <v>0</v>
      </c>
      <c r="BN55" s="495">
        <f t="shared" si="17"/>
        <v>0</v>
      </c>
      <c r="BO55" s="495">
        <f t="shared" si="17"/>
        <v>0</v>
      </c>
      <c r="BP55" s="495">
        <f t="shared" si="17"/>
        <v>0</v>
      </c>
      <c r="BQ55" s="495">
        <f t="shared" si="17"/>
        <v>0</v>
      </c>
      <c r="BR55" s="495">
        <f t="shared" si="17"/>
        <v>0</v>
      </c>
      <c r="BS55" s="495">
        <f t="shared" si="17"/>
        <v>0</v>
      </c>
      <c r="BT55" s="495">
        <f t="shared" si="17"/>
        <v>0</v>
      </c>
      <c r="BU55" s="495">
        <f t="shared" si="17"/>
        <v>0</v>
      </c>
      <c r="BV55" s="495">
        <f t="shared" si="17"/>
        <v>0</v>
      </c>
      <c r="BW55" s="495">
        <f t="shared" si="17"/>
        <v>0</v>
      </c>
      <c r="BX55" s="495">
        <f t="shared" si="17"/>
        <v>0</v>
      </c>
      <c r="BY55" s="495">
        <f t="shared" si="17"/>
        <v>0</v>
      </c>
      <c r="BZ55" s="495">
        <f t="shared" si="17"/>
        <v>0</v>
      </c>
      <c r="CA55" s="489" t="str">
        <f t="shared" si="15"/>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3"/>
        <v>-1</v>
      </c>
      <c r="AG56" s="487">
        <f t="shared" si="13"/>
        <v>-1</v>
      </c>
      <c r="AH56" s="487">
        <f t="shared" si="13"/>
        <v>-1</v>
      </c>
      <c r="AI56" s="487">
        <f t="shared" si="13"/>
        <v>-1</v>
      </c>
      <c r="AJ56" s="487">
        <f t="shared" si="13"/>
        <v>-1</v>
      </c>
      <c r="AK56" s="487">
        <f t="shared" si="13"/>
        <v>-1</v>
      </c>
      <c r="AL56" s="487">
        <f t="shared" si="13"/>
        <v>-1</v>
      </c>
      <c r="AM56" s="487">
        <f t="shared" si="13"/>
        <v>-1</v>
      </c>
      <c r="AN56" s="487">
        <f t="shared" si="13"/>
        <v>-1</v>
      </c>
      <c r="AO56" s="487">
        <f t="shared" si="13"/>
        <v>-1</v>
      </c>
      <c r="AP56" s="487">
        <f t="shared" si="13"/>
        <v>-1</v>
      </c>
      <c r="AQ56" s="487">
        <f t="shared" si="13"/>
        <v>-1</v>
      </c>
      <c r="AR56" s="487">
        <f t="shared" si="13"/>
        <v>-1</v>
      </c>
      <c r="AS56" s="487">
        <f t="shared" si="13"/>
        <v>-1</v>
      </c>
      <c r="AT56" s="487">
        <f t="shared" si="13"/>
        <v>-1</v>
      </c>
      <c r="AU56" s="493" t="b">
        <f t="shared" ref="AU56" si="18">AU55</f>
        <v>0</v>
      </c>
      <c r="AV56" s="488">
        <f t="shared" si="16"/>
        <v>0</v>
      </c>
      <c r="AW56" s="487">
        <f t="shared" si="16"/>
        <v>0</v>
      </c>
      <c r="AX56" s="487">
        <f t="shared" si="16"/>
        <v>0</v>
      </c>
      <c r="AY56" s="487">
        <f t="shared" si="16"/>
        <v>0</v>
      </c>
      <c r="AZ56" s="487">
        <f t="shared" si="16"/>
        <v>0</v>
      </c>
      <c r="BA56" s="487">
        <f t="shared" si="16"/>
        <v>0</v>
      </c>
      <c r="BB56" s="487">
        <f t="shared" si="16"/>
        <v>0</v>
      </c>
      <c r="BC56" s="487">
        <f t="shared" si="16"/>
        <v>0</v>
      </c>
      <c r="BD56" s="487">
        <f t="shared" si="16"/>
        <v>0</v>
      </c>
      <c r="BE56" s="487">
        <f t="shared" si="16"/>
        <v>0</v>
      </c>
      <c r="BF56" s="487">
        <f t="shared" si="16"/>
        <v>0</v>
      </c>
      <c r="BG56" s="487">
        <f t="shared" si="16"/>
        <v>0</v>
      </c>
      <c r="BH56" s="487">
        <f t="shared" si="16"/>
        <v>0</v>
      </c>
      <c r="BI56" s="487">
        <f t="shared" si="16"/>
        <v>0</v>
      </c>
      <c r="BJ56" s="487">
        <f t="shared" si="16"/>
        <v>0</v>
      </c>
      <c r="BK56" s="489" t="str">
        <f t="shared" si="14"/>
        <v/>
      </c>
      <c r="BL56" s="488">
        <f t="shared" si="17"/>
        <v>0</v>
      </c>
      <c r="BM56" s="495">
        <f t="shared" si="17"/>
        <v>0</v>
      </c>
      <c r="BN56" s="495">
        <f t="shared" si="17"/>
        <v>0</v>
      </c>
      <c r="BO56" s="495">
        <f t="shared" si="17"/>
        <v>0</v>
      </c>
      <c r="BP56" s="495">
        <f t="shared" si="17"/>
        <v>0</v>
      </c>
      <c r="BQ56" s="495">
        <f t="shared" si="17"/>
        <v>0</v>
      </c>
      <c r="BR56" s="495">
        <f t="shared" si="17"/>
        <v>0</v>
      </c>
      <c r="BS56" s="495">
        <f t="shared" si="17"/>
        <v>0</v>
      </c>
      <c r="BT56" s="495">
        <f t="shared" si="17"/>
        <v>0</v>
      </c>
      <c r="BU56" s="495">
        <f t="shared" si="17"/>
        <v>0</v>
      </c>
      <c r="BV56" s="495">
        <f t="shared" si="17"/>
        <v>0</v>
      </c>
      <c r="BW56" s="495">
        <f t="shared" si="17"/>
        <v>0</v>
      </c>
      <c r="BX56" s="495">
        <f t="shared" si="17"/>
        <v>0</v>
      </c>
      <c r="BY56" s="495">
        <f t="shared" si="17"/>
        <v>0</v>
      </c>
      <c r="BZ56" s="495">
        <f t="shared" si="17"/>
        <v>0</v>
      </c>
      <c r="CA56" s="489" t="str">
        <f t="shared" si="15"/>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9">AF56</f>
        <v>-1</v>
      </c>
      <c r="AG57" s="487">
        <f t="shared" si="19"/>
        <v>-1</v>
      </c>
      <c r="AH57" s="487">
        <f t="shared" si="19"/>
        <v>-1</v>
      </c>
      <c r="AI57" s="487">
        <f t="shared" si="19"/>
        <v>-1</v>
      </c>
      <c r="AJ57" s="487">
        <f t="shared" si="19"/>
        <v>-1</v>
      </c>
      <c r="AK57" s="487">
        <f t="shared" si="19"/>
        <v>-1</v>
      </c>
      <c r="AL57" s="487">
        <f t="shared" si="19"/>
        <v>-1</v>
      </c>
      <c r="AM57" s="487">
        <f t="shared" si="19"/>
        <v>-1</v>
      </c>
      <c r="AN57" s="487">
        <f t="shared" si="19"/>
        <v>-1</v>
      </c>
      <c r="AO57" s="487">
        <f t="shared" si="19"/>
        <v>-1</v>
      </c>
      <c r="AP57" s="487">
        <f t="shared" si="19"/>
        <v>-1</v>
      </c>
      <c r="AQ57" s="487">
        <f t="shared" si="19"/>
        <v>-1</v>
      </c>
      <c r="AR57" s="487">
        <f t="shared" si="19"/>
        <v>-1</v>
      </c>
      <c r="AS57" s="487">
        <f t="shared" si="19"/>
        <v>-1</v>
      </c>
      <c r="AT57" s="487">
        <f t="shared" si="19"/>
        <v>-1</v>
      </c>
      <c r="AU57" s="493" t="b">
        <f t="shared" si="19"/>
        <v>0</v>
      </c>
      <c r="AV57" s="488">
        <f t="shared" si="16"/>
        <v>0</v>
      </c>
      <c r="AW57" s="487">
        <f t="shared" si="16"/>
        <v>0</v>
      </c>
      <c r="AX57" s="487">
        <f t="shared" si="16"/>
        <v>0</v>
      </c>
      <c r="AY57" s="487">
        <f t="shared" si="16"/>
        <v>0</v>
      </c>
      <c r="AZ57" s="487">
        <f t="shared" si="16"/>
        <v>0</v>
      </c>
      <c r="BA57" s="487">
        <f t="shared" si="16"/>
        <v>0</v>
      </c>
      <c r="BB57" s="487">
        <f t="shared" si="16"/>
        <v>0</v>
      </c>
      <c r="BC57" s="487">
        <f t="shared" si="16"/>
        <v>0</v>
      </c>
      <c r="BD57" s="487">
        <f t="shared" si="16"/>
        <v>0</v>
      </c>
      <c r="BE57" s="487">
        <f t="shared" si="16"/>
        <v>0</v>
      </c>
      <c r="BF57" s="487">
        <f t="shared" si="16"/>
        <v>0</v>
      </c>
      <c r="BG57" s="487">
        <f t="shared" si="16"/>
        <v>0</v>
      </c>
      <c r="BH57" s="487">
        <f t="shared" si="16"/>
        <v>0</v>
      </c>
      <c r="BI57" s="487">
        <f t="shared" si="16"/>
        <v>0</v>
      </c>
      <c r="BJ57" s="487">
        <f t="shared" si="16"/>
        <v>0</v>
      </c>
      <c r="BK57" s="489" t="str">
        <f t="shared" si="14"/>
        <v/>
      </c>
      <c r="BL57" s="488">
        <f t="shared" si="17"/>
        <v>0</v>
      </c>
      <c r="BM57" s="495">
        <f t="shared" si="17"/>
        <v>0</v>
      </c>
      <c r="BN57" s="495">
        <f t="shared" si="17"/>
        <v>0</v>
      </c>
      <c r="BO57" s="495">
        <f t="shared" si="17"/>
        <v>0</v>
      </c>
      <c r="BP57" s="495">
        <f t="shared" si="17"/>
        <v>0</v>
      </c>
      <c r="BQ57" s="495">
        <f t="shared" si="17"/>
        <v>0</v>
      </c>
      <c r="BR57" s="495">
        <f t="shared" si="17"/>
        <v>0</v>
      </c>
      <c r="BS57" s="495">
        <f t="shared" si="17"/>
        <v>0</v>
      </c>
      <c r="BT57" s="495">
        <f t="shared" si="17"/>
        <v>0</v>
      </c>
      <c r="BU57" s="495">
        <f t="shared" si="17"/>
        <v>0</v>
      </c>
      <c r="BV57" s="495">
        <f t="shared" si="17"/>
        <v>0</v>
      </c>
      <c r="BW57" s="495">
        <f t="shared" si="17"/>
        <v>0</v>
      </c>
      <c r="BX57" s="495">
        <f t="shared" si="17"/>
        <v>0</v>
      </c>
      <c r="BY57" s="495">
        <f t="shared" si="17"/>
        <v>0</v>
      </c>
      <c r="BZ57" s="495">
        <f t="shared" si="17"/>
        <v>0</v>
      </c>
      <c r="CA57" s="489" t="str">
        <f t="shared" si="15"/>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9"/>
        <v>-1</v>
      </c>
      <c r="AG58" s="487">
        <f t="shared" si="19"/>
        <v>-1</v>
      </c>
      <c r="AH58" s="487">
        <f t="shared" si="19"/>
        <v>-1</v>
      </c>
      <c r="AI58" s="487">
        <f t="shared" si="19"/>
        <v>-1</v>
      </c>
      <c r="AJ58" s="487">
        <f t="shared" si="19"/>
        <v>-1</v>
      </c>
      <c r="AK58" s="487">
        <f t="shared" si="19"/>
        <v>-1</v>
      </c>
      <c r="AL58" s="487">
        <f t="shared" si="19"/>
        <v>-1</v>
      </c>
      <c r="AM58" s="487">
        <f t="shared" si="19"/>
        <v>-1</v>
      </c>
      <c r="AN58" s="487">
        <f t="shared" si="19"/>
        <v>-1</v>
      </c>
      <c r="AO58" s="487">
        <f t="shared" si="19"/>
        <v>-1</v>
      </c>
      <c r="AP58" s="487">
        <f t="shared" si="19"/>
        <v>-1</v>
      </c>
      <c r="AQ58" s="487">
        <f t="shared" si="19"/>
        <v>-1</v>
      </c>
      <c r="AR58" s="487">
        <f t="shared" si="19"/>
        <v>-1</v>
      </c>
      <c r="AS58" s="487">
        <f t="shared" si="19"/>
        <v>-1</v>
      </c>
      <c r="AT58" s="487">
        <f t="shared" si="19"/>
        <v>-1</v>
      </c>
      <c r="AU58" s="493" t="b">
        <f t="shared" si="19"/>
        <v>0</v>
      </c>
      <c r="AV58" s="488">
        <f t="shared" si="16"/>
        <v>0</v>
      </c>
      <c r="AW58" s="487">
        <f t="shared" si="16"/>
        <v>0</v>
      </c>
      <c r="AX58" s="487">
        <f t="shared" si="16"/>
        <v>0</v>
      </c>
      <c r="AY58" s="487">
        <f t="shared" si="16"/>
        <v>0</v>
      </c>
      <c r="AZ58" s="487">
        <f t="shared" si="16"/>
        <v>0</v>
      </c>
      <c r="BA58" s="487">
        <f t="shared" si="16"/>
        <v>0</v>
      </c>
      <c r="BB58" s="487">
        <f t="shared" si="16"/>
        <v>0</v>
      </c>
      <c r="BC58" s="487">
        <f t="shared" si="16"/>
        <v>0</v>
      </c>
      <c r="BD58" s="487">
        <f t="shared" si="16"/>
        <v>0</v>
      </c>
      <c r="BE58" s="487">
        <f t="shared" si="16"/>
        <v>0</v>
      </c>
      <c r="BF58" s="487">
        <f t="shared" si="16"/>
        <v>0</v>
      </c>
      <c r="BG58" s="487">
        <f t="shared" si="16"/>
        <v>0</v>
      </c>
      <c r="BH58" s="487">
        <f t="shared" si="16"/>
        <v>0</v>
      </c>
      <c r="BI58" s="487">
        <f t="shared" si="16"/>
        <v>0</v>
      </c>
      <c r="BJ58" s="487">
        <f t="shared" si="16"/>
        <v>0</v>
      </c>
      <c r="BK58" s="489" t="str">
        <f t="shared" si="14"/>
        <v/>
      </c>
      <c r="BL58" s="488">
        <f t="shared" si="17"/>
        <v>0</v>
      </c>
      <c r="BM58" s="495">
        <f t="shared" si="17"/>
        <v>0</v>
      </c>
      <c r="BN58" s="495">
        <f t="shared" si="17"/>
        <v>0</v>
      </c>
      <c r="BO58" s="495">
        <f t="shared" si="17"/>
        <v>0</v>
      </c>
      <c r="BP58" s="495">
        <f t="shared" si="17"/>
        <v>0</v>
      </c>
      <c r="BQ58" s="495">
        <f t="shared" si="17"/>
        <v>0</v>
      </c>
      <c r="BR58" s="495">
        <f t="shared" si="17"/>
        <v>0</v>
      </c>
      <c r="BS58" s="495">
        <f t="shared" si="17"/>
        <v>0</v>
      </c>
      <c r="BT58" s="495">
        <f t="shared" si="17"/>
        <v>0</v>
      </c>
      <c r="BU58" s="495">
        <f t="shared" si="17"/>
        <v>0</v>
      </c>
      <c r="BV58" s="495">
        <f t="shared" si="17"/>
        <v>0</v>
      </c>
      <c r="BW58" s="495">
        <f t="shared" si="17"/>
        <v>0</v>
      </c>
      <c r="BX58" s="495">
        <f t="shared" si="17"/>
        <v>0</v>
      </c>
      <c r="BY58" s="495">
        <f t="shared" si="17"/>
        <v>0</v>
      </c>
      <c r="BZ58" s="495">
        <f t="shared" si="17"/>
        <v>0</v>
      </c>
      <c r="CA58" s="489" t="str">
        <f t="shared" si="15"/>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9"/>
        <v>-1</v>
      </c>
      <c r="AG59" s="487">
        <f t="shared" si="19"/>
        <v>-1</v>
      </c>
      <c r="AH59" s="487">
        <f t="shared" si="19"/>
        <v>-1</v>
      </c>
      <c r="AI59" s="487">
        <f t="shared" si="19"/>
        <v>-1</v>
      </c>
      <c r="AJ59" s="487">
        <f t="shared" si="19"/>
        <v>-1</v>
      </c>
      <c r="AK59" s="487">
        <f t="shared" si="19"/>
        <v>-1</v>
      </c>
      <c r="AL59" s="487">
        <f t="shared" si="19"/>
        <v>-1</v>
      </c>
      <c r="AM59" s="487">
        <f t="shared" si="19"/>
        <v>-1</v>
      </c>
      <c r="AN59" s="487">
        <f t="shared" si="19"/>
        <v>-1</v>
      </c>
      <c r="AO59" s="487">
        <f t="shared" si="19"/>
        <v>-1</v>
      </c>
      <c r="AP59" s="487">
        <f t="shared" si="19"/>
        <v>-1</v>
      </c>
      <c r="AQ59" s="487">
        <f t="shared" si="19"/>
        <v>-1</v>
      </c>
      <c r="AR59" s="487">
        <f t="shared" si="19"/>
        <v>-1</v>
      </c>
      <c r="AS59" s="487">
        <f t="shared" si="19"/>
        <v>-1</v>
      </c>
      <c r="AT59" s="487">
        <f t="shared" si="19"/>
        <v>-1</v>
      </c>
      <c r="AU59" s="493" t="b">
        <f t="shared" si="19"/>
        <v>0</v>
      </c>
      <c r="AV59" s="488">
        <f t="shared" si="16"/>
        <v>0</v>
      </c>
      <c r="AW59" s="487">
        <f t="shared" si="16"/>
        <v>0</v>
      </c>
      <c r="AX59" s="487">
        <f t="shared" si="16"/>
        <v>0</v>
      </c>
      <c r="AY59" s="487">
        <f t="shared" si="16"/>
        <v>0</v>
      </c>
      <c r="AZ59" s="487">
        <f t="shared" si="16"/>
        <v>0</v>
      </c>
      <c r="BA59" s="487">
        <f t="shared" si="16"/>
        <v>0</v>
      </c>
      <c r="BB59" s="487">
        <f t="shared" si="16"/>
        <v>0</v>
      </c>
      <c r="BC59" s="487">
        <f t="shared" si="16"/>
        <v>0</v>
      </c>
      <c r="BD59" s="487">
        <f t="shared" si="16"/>
        <v>0</v>
      </c>
      <c r="BE59" s="487">
        <f t="shared" si="16"/>
        <v>0</v>
      </c>
      <c r="BF59" s="487">
        <f t="shared" si="16"/>
        <v>0</v>
      </c>
      <c r="BG59" s="487">
        <f t="shared" si="16"/>
        <v>0</v>
      </c>
      <c r="BH59" s="487">
        <f t="shared" si="16"/>
        <v>0</v>
      </c>
      <c r="BI59" s="487">
        <f t="shared" si="16"/>
        <v>0</v>
      </c>
      <c r="BJ59" s="487">
        <f t="shared" si="16"/>
        <v>0</v>
      </c>
      <c r="BK59" s="489" t="str">
        <f t="shared" si="14"/>
        <v/>
      </c>
      <c r="BL59" s="488">
        <f t="shared" si="17"/>
        <v>0</v>
      </c>
      <c r="BM59" s="495">
        <f t="shared" si="17"/>
        <v>0</v>
      </c>
      <c r="BN59" s="495">
        <f t="shared" si="17"/>
        <v>0</v>
      </c>
      <c r="BO59" s="495">
        <f t="shared" si="17"/>
        <v>0</v>
      </c>
      <c r="BP59" s="495">
        <f t="shared" si="17"/>
        <v>0</v>
      </c>
      <c r="BQ59" s="495">
        <f t="shared" si="17"/>
        <v>0</v>
      </c>
      <c r="BR59" s="495">
        <f t="shared" si="17"/>
        <v>0</v>
      </c>
      <c r="BS59" s="495">
        <f t="shared" si="17"/>
        <v>0</v>
      </c>
      <c r="BT59" s="495">
        <f t="shared" si="17"/>
        <v>0</v>
      </c>
      <c r="BU59" s="495">
        <f t="shared" si="17"/>
        <v>0</v>
      </c>
      <c r="BV59" s="495">
        <f t="shared" si="17"/>
        <v>0</v>
      </c>
      <c r="BW59" s="495">
        <f t="shared" si="17"/>
        <v>0</v>
      </c>
      <c r="BX59" s="495">
        <f t="shared" si="17"/>
        <v>0</v>
      </c>
      <c r="BY59" s="495">
        <f t="shared" si="17"/>
        <v>0</v>
      </c>
      <c r="BZ59" s="495">
        <f t="shared" si="17"/>
        <v>0</v>
      </c>
      <c r="CA59" s="489" t="str">
        <f t="shared" si="15"/>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9"/>
        <v>-1</v>
      </c>
      <c r="AG60" s="487">
        <f t="shared" si="19"/>
        <v>-1</v>
      </c>
      <c r="AH60" s="487">
        <f t="shared" si="19"/>
        <v>-1</v>
      </c>
      <c r="AI60" s="487">
        <f t="shared" si="19"/>
        <v>-1</v>
      </c>
      <c r="AJ60" s="487">
        <f t="shared" si="19"/>
        <v>-1</v>
      </c>
      <c r="AK60" s="487">
        <f t="shared" si="19"/>
        <v>-1</v>
      </c>
      <c r="AL60" s="487">
        <f t="shared" si="19"/>
        <v>-1</v>
      </c>
      <c r="AM60" s="487">
        <f t="shared" si="19"/>
        <v>-1</v>
      </c>
      <c r="AN60" s="487">
        <f t="shared" si="19"/>
        <v>-1</v>
      </c>
      <c r="AO60" s="487">
        <f t="shared" si="19"/>
        <v>-1</v>
      </c>
      <c r="AP60" s="487">
        <f t="shared" si="19"/>
        <v>-1</v>
      </c>
      <c r="AQ60" s="487">
        <f t="shared" si="19"/>
        <v>-1</v>
      </c>
      <c r="AR60" s="487">
        <f t="shared" si="19"/>
        <v>-1</v>
      </c>
      <c r="AS60" s="487">
        <f t="shared" si="19"/>
        <v>-1</v>
      </c>
      <c r="AT60" s="487">
        <f t="shared" si="19"/>
        <v>-1</v>
      </c>
      <c r="AU60" s="493" t="b">
        <f t="shared" si="19"/>
        <v>0</v>
      </c>
      <c r="AV60" s="488">
        <f t="shared" si="16"/>
        <v>0</v>
      </c>
      <c r="AW60" s="487">
        <f t="shared" si="16"/>
        <v>0</v>
      </c>
      <c r="AX60" s="487">
        <f t="shared" si="16"/>
        <v>0</v>
      </c>
      <c r="AY60" s="487">
        <f t="shared" si="16"/>
        <v>0</v>
      </c>
      <c r="AZ60" s="487">
        <f t="shared" si="16"/>
        <v>0</v>
      </c>
      <c r="BA60" s="487">
        <f t="shared" si="16"/>
        <v>0</v>
      </c>
      <c r="BB60" s="487">
        <f t="shared" si="16"/>
        <v>0</v>
      </c>
      <c r="BC60" s="487">
        <f t="shared" si="16"/>
        <v>0</v>
      </c>
      <c r="BD60" s="487">
        <f t="shared" si="16"/>
        <v>0</v>
      </c>
      <c r="BE60" s="487">
        <f t="shared" si="16"/>
        <v>0</v>
      </c>
      <c r="BF60" s="487">
        <f t="shared" si="16"/>
        <v>0</v>
      </c>
      <c r="BG60" s="487">
        <f t="shared" si="16"/>
        <v>0</v>
      </c>
      <c r="BH60" s="487">
        <f t="shared" si="16"/>
        <v>0</v>
      </c>
      <c r="BI60" s="487">
        <f t="shared" si="16"/>
        <v>0</v>
      </c>
      <c r="BJ60" s="487">
        <f t="shared" si="16"/>
        <v>0</v>
      </c>
      <c r="BK60" s="489" t="str">
        <f t="shared" si="14"/>
        <v/>
      </c>
      <c r="BL60" s="488">
        <f t="shared" si="17"/>
        <v>0</v>
      </c>
      <c r="BM60" s="495">
        <f t="shared" si="17"/>
        <v>0</v>
      </c>
      <c r="BN60" s="495">
        <f t="shared" si="17"/>
        <v>0</v>
      </c>
      <c r="BO60" s="495">
        <f t="shared" si="17"/>
        <v>0</v>
      </c>
      <c r="BP60" s="495">
        <f t="shared" si="17"/>
        <v>0</v>
      </c>
      <c r="BQ60" s="495">
        <f t="shared" si="17"/>
        <v>0</v>
      </c>
      <c r="BR60" s="495">
        <f t="shared" si="17"/>
        <v>0</v>
      </c>
      <c r="BS60" s="495">
        <f t="shared" si="17"/>
        <v>0</v>
      </c>
      <c r="BT60" s="495">
        <f t="shared" si="17"/>
        <v>0</v>
      </c>
      <c r="BU60" s="495">
        <f t="shared" si="17"/>
        <v>0</v>
      </c>
      <c r="BV60" s="495">
        <f t="shared" si="17"/>
        <v>0</v>
      </c>
      <c r="BW60" s="495">
        <f t="shared" si="17"/>
        <v>0</v>
      </c>
      <c r="BX60" s="495">
        <f t="shared" si="17"/>
        <v>0</v>
      </c>
      <c r="BY60" s="495">
        <f t="shared" si="17"/>
        <v>0</v>
      </c>
      <c r="BZ60" s="495">
        <f t="shared" si="17"/>
        <v>0</v>
      </c>
      <c r="CA60" s="489" t="str">
        <f t="shared" si="15"/>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9"/>
        <v>-1</v>
      </c>
      <c r="AG61" s="487">
        <f t="shared" si="19"/>
        <v>-1</v>
      </c>
      <c r="AH61" s="487">
        <f t="shared" si="19"/>
        <v>-1</v>
      </c>
      <c r="AI61" s="487">
        <f t="shared" si="19"/>
        <v>-1</v>
      </c>
      <c r="AJ61" s="487">
        <f t="shared" si="19"/>
        <v>-1</v>
      </c>
      <c r="AK61" s="487">
        <f t="shared" si="19"/>
        <v>-1</v>
      </c>
      <c r="AL61" s="487">
        <f t="shared" si="19"/>
        <v>-1</v>
      </c>
      <c r="AM61" s="487">
        <f t="shared" si="19"/>
        <v>-1</v>
      </c>
      <c r="AN61" s="487">
        <f t="shared" si="19"/>
        <v>-1</v>
      </c>
      <c r="AO61" s="487">
        <f t="shared" si="19"/>
        <v>-1</v>
      </c>
      <c r="AP61" s="487">
        <f t="shared" si="19"/>
        <v>-1</v>
      </c>
      <c r="AQ61" s="487">
        <f t="shared" si="19"/>
        <v>-1</v>
      </c>
      <c r="AR61" s="487">
        <f t="shared" si="19"/>
        <v>-1</v>
      </c>
      <c r="AS61" s="487">
        <f t="shared" si="19"/>
        <v>-1</v>
      </c>
      <c r="AT61" s="487">
        <f t="shared" si="19"/>
        <v>-1</v>
      </c>
      <c r="AU61" s="493" t="b">
        <f t="shared" si="19"/>
        <v>0</v>
      </c>
      <c r="AV61" s="488">
        <f t="shared" si="16"/>
        <v>0</v>
      </c>
      <c r="AW61" s="487">
        <f t="shared" si="16"/>
        <v>0</v>
      </c>
      <c r="AX61" s="487">
        <f t="shared" si="16"/>
        <v>0</v>
      </c>
      <c r="AY61" s="487">
        <f t="shared" si="16"/>
        <v>0</v>
      </c>
      <c r="AZ61" s="487">
        <f t="shared" si="16"/>
        <v>0</v>
      </c>
      <c r="BA61" s="487">
        <f t="shared" si="16"/>
        <v>0</v>
      </c>
      <c r="BB61" s="487">
        <f t="shared" si="16"/>
        <v>0</v>
      </c>
      <c r="BC61" s="487">
        <f t="shared" si="16"/>
        <v>0</v>
      </c>
      <c r="BD61" s="487">
        <f t="shared" si="16"/>
        <v>0</v>
      </c>
      <c r="BE61" s="487">
        <f t="shared" si="16"/>
        <v>0</v>
      </c>
      <c r="BF61" s="487">
        <f t="shared" si="16"/>
        <v>0</v>
      </c>
      <c r="BG61" s="487">
        <f t="shared" si="16"/>
        <v>0</v>
      </c>
      <c r="BH61" s="487">
        <f t="shared" si="16"/>
        <v>0</v>
      </c>
      <c r="BI61" s="487">
        <f t="shared" si="16"/>
        <v>0</v>
      </c>
      <c r="BJ61" s="487">
        <f t="shared" si="16"/>
        <v>0</v>
      </c>
      <c r="BK61" s="489" t="str">
        <f t="shared" si="14"/>
        <v/>
      </c>
      <c r="BL61" s="488">
        <f t="shared" si="17"/>
        <v>0</v>
      </c>
      <c r="BM61" s="495">
        <f t="shared" si="17"/>
        <v>0</v>
      </c>
      <c r="BN61" s="495">
        <f t="shared" si="17"/>
        <v>0</v>
      </c>
      <c r="BO61" s="495">
        <f t="shared" si="17"/>
        <v>0</v>
      </c>
      <c r="BP61" s="495">
        <f t="shared" si="17"/>
        <v>0</v>
      </c>
      <c r="BQ61" s="495">
        <f t="shared" si="17"/>
        <v>0</v>
      </c>
      <c r="BR61" s="495">
        <f t="shared" si="17"/>
        <v>0</v>
      </c>
      <c r="BS61" s="495">
        <f t="shared" si="17"/>
        <v>0</v>
      </c>
      <c r="BT61" s="495">
        <f t="shared" si="17"/>
        <v>0</v>
      </c>
      <c r="BU61" s="495">
        <f t="shared" si="17"/>
        <v>0</v>
      </c>
      <c r="BV61" s="495">
        <f t="shared" si="17"/>
        <v>0</v>
      </c>
      <c r="BW61" s="495">
        <f t="shared" si="17"/>
        <v>0</v>
      </c>
      <c r="BX61" s="495">
        <f t="shared" si="17"/>
        <v>0</v>
      </c>
      <c r="BY61" s="495">
        <f t="shared" si="17"/>
        <v>0</v>
      </c>
      <c r="BZ61" s="495">
        <f t="shared" si="17"/>
        <v>0</v>
      </c>
      <c r="CA61" s="489" t="str">
        <f t="shared" si="15"/>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9"/>
        <v>-1</v>
      </c>
      <c r="AG62" s="487">
        <f t="shared" si="19"/>
        <v>-1</v>
      </c>
      <c r="AH62" s="487">
        <f t="shared" si="19"/>
        <v>-1</v>
      </c>
      <c r="AI62" s="487">
        <f t="shared" si="19"/>
        <v>-1</v>
      </c>
      <c r="AJ62" s="487">
        <f t="shared" si="19"/>
        <v>-1</v>
      </c>
      <c r="AK62" s="487">
        <f t="shared" si="19"/>
        <v>-1</v>
      </c>
      <c r="AL62" s="487">
        <f t="shared" si="19"/>
        <v>-1</v>
      </c>
      <c r="AM62" s="487">
        <f t="shared" si="19"/>
        <v>-1</v>
      </c>
      <c r="AN62" s="487">
        <f t="shared" si="19"/>
        <v>-1</v>
      </c>
      <c r="AO62" s="487">
        <f t="shared" si="19"/>
        <v>-1</v>
      </c>
      <c r="AP62" s="487">
        <f t="shared" si="19"/>
        <v>-1</v>
      </c>
      <c r="AQ62" s="487">
        <f t="shared" si="19"/>
        <v>-1</v>
      </c>
      <c r="AR62" s="487">
        <f t="shared" si="19"/>
        <v>-1</v>
      </c>
      <c r="AS62" s="487">
        <f t="shared" si="19"/>
        <v>-1</v>
      </c>
      <c r="AT62" s="487">
        <f t="shared" si="19"/>
        <v>-1</v>
      </c>
      <c r="AU62" s="493" t="b">
        <f t="shared" si="19"/>
        <v>0</v>
      </c>
      <c r="AV62" s="488">
        <f t="shared" si="16"/>
        <v>0</v>
      </c>
      <c r="AW62" s="487">
        <f t="shared" si="16"/>
        <v>0</v>
      </c>
      <c r="AX62" s="487">
        <f t="shared" si="16"/>
        <v>0</v>
      </c>
      <c r="AY62" s="487">
        <f t="shared" si="16"/>
        <v>0</v>
      </c>
      <c r="AZ62" s="487">
        <f t="shared" si="16"/>
        <v>0</v>
      </c>
      <c r="BA62" s="487">
        <f t="shared" si="16"/>
        <v>0</v>
      </c>
      <c r="BB62" s="487">
        <f t="shared" si="16"/>
        <v>0</v>
      </c>
      <c r="BC62" s="487">
        <f t="shared" si="16"/>
        <v>0</v>
      </c>
      <c r="BD62" s="487">
        <f t="shared" si="16"/>
        <v>0</v>
      </c>
      <c r="BE62" s="487">
        <f t="shared" si="16"/>
        <v>0</v>
      </c>
      <c r="BF62" s="487">
        <f t="shared" si="16"/>
        <v>0</v>
      </c>
      <c r="BG62" s="487">
        <f t="shared" si="16"/>
        <v>0</v>
      </c>
      <c r="BH62" s="487">
        <f t="shared" si="16"/>
        <v>0</v>
      </c>
      <c r="BI62" s="487">
        <f t="shared" si="16"/>
        <v>0</v>
      </c>
      <c r="BJ62" s="487">
        <f t="shared" si="16"/>
        <v>0</v>
      </c>
      <c r="BK62" s="489" t="str">
        <f t="shared" si="14"/>
        <v/>
      </c>
      <c r="BL62" s="488">
        <f t="shared" si="17"/>
        <v>0</v>
      </c>
      <c r="BM62" s="495">
        <f t="shared" si="17"/>
        <v>0</v>
      </c>
      <c r="BN62" s="495">
        <f t="shared" si="17"/>
        <v>0</v>
      </c>
      <c r="BO62" s="495">
        <f t="shared" si="17"/>
        <v>0</v>
      </c>
      <c r="BP62" s="495">
        <f t="shared" si="17"/>
        <v>0</v>
      </c>
      <c r="BQ62" s="495">
        <f t="shared" si="17"/>
        <v>0</v>
      </c>
      <c r="BR62" s="495">
        <f t="shared" si="17"/>
        <v>0</v>
      </c>
      <c r="BS62" s="495">
        <f t="shared" si="17"/>
        <v>0</v>
      </c>
      <c r="BT62" s="495">
        <f t="shared" si="17"/>
        <v>0</v>
      </c>
      <c r="BU62" s="495">
        <f t="shared" si="17"/>
        <v>0</v>
      </c>
      <c r="BV62" s="495">
        <f t="shared" si="17"/>
        <v>0</v>
      </c>
      <c r="BW62" s="495">
        <f t="shared" si="17"/>
        <v>0</v>
      </c>
      <c r="BX62" s="495">
        <f t="shared" si="17"/>
        <v>0</v>
      </c>
      <c r="BY62" s="495">
        <f t="shared" si="17"/>
        <v>0</v>
      </c>
      <c r="BZ62" s="495">
        <f t="shared" si="17"/>
        <v>0</v>
      </c>
      <c r="CA62" s="489" t="str">
        <f t="shared" si="15"/>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9"/>
        <v>-1</v>
      </c>
      <c r="AG63" s="487">
        <f t="shared" si="19"/>
        <v>-1</v>
      </c>
      <c r="AH63" s="487">
        <f t="shared" si="19"/>
        <v>-1</v>
      </c>
      <c r="AI63" s="487">
        <f t="shared" si="19"/>
        <v>-1</v>
      </c>
      <c r="AJ63" s="487">
        <f t="shared" si="19"/>
        <v>-1</v>
      </c>
      <c r="AK63" s="487">
        <f t="shared" si="19"/>
        <v>-1</v>
      </c>
      <c r="AL63" s="487">
        <f t="shared" si="19"/>
        <v>-1</v>
      </c>
      <c r="AM63" s="487">
        <f t="shared" si="19"/>
        <v>-1</v>
      </c>
      <c r="AN63" s="487">
        <f t="shared" si="19"/>
        <v>-1</v>
      </c>
      <c r="AO63" s="487">
        <f t="shared" si="19"/>
        <v>-1</v>
      </c>
      <c r="AP63" s="487">
        <f t="shared" si="19"/>
        <v>-1</v>
      </c>
      <c r="AQ63" s="487">
        <f t="shared" si="19"/>
        <v>-1</v>
      </c>
      <c r="AR63" s="487">
        <f t="shared" si="19"/>
        <v>-1</v>
      </c>
      <c r="AS63" s="487">
        <f t="shared" si="19"/>
        <v>-1</v>
      </c>
      <c r="AT63" s="487">
        <f t="shared" si="19"/>
        <v>-1</v>
      </c>
      <c r="AU63" s="493" t="b">
        <f t="shared" si="19"/>
        <v>0</v>
      </c>
      <c r="AV63" s="488">
        <f t="shared" si="16"/>
        <v>0</v>
      </c>
      <c r="AW63" s="487">
        <f t="shared" si="16"/>
        <v>0</v>
      </c>
      <c r="AX63" s="487">
        <f t="shared" si="16"/>
        <v>0</v>
      </c>
      <c r="AY63" s="487">
        <f t="shared" si="16"/>
        <v>0</v>
      </c>
      <c r="AZ63" s="487">
        <f t="shared" si="16"/>
        <v>0</v>
      </c>
      <c r="BA63" s="487">
        <f t="shared" si="16"/>
        <v>0</v>
      </c>
      <c r="BB63" s="487">
        <f t="shared" si="16"/>
        <v>0</v>
      </c>
      <c r="BC63" s="487">
        <f t="shared" si="16"/>
        <v>0</v>
      </c>
      <c r="BD63" s="487">
        <f t="shared" si="16"/>
        <v>0</v>
      </c>
      <c r="BE63" s="487">
        <f t="shared" si="16"/>
        <v>0</v>
      </c>
      <c r="BF63" s="487">
        <f t="shared" si="16"/>
        <v>0</v>
      </c>
      <c r="BG63" s="487">
        <f t="shared" si="16"/>
        <v>0</v>
      </c>
      <c r="BH63" s="487">
        <f t="shared" si="16"/>
        <v>0</v>
      </c>
      <c r="BI63" s="487">
        <f t="shared" si="16"/>
        <v>0</v>
      </c>
      <c r="BJ63" s="487">
        <f t="shared" si="16"/>
        <v>0</v>
      </c>
      <c r="BK63" s="489" t="str">
        <f t="shared" si="14"/>
        <v/>
      </c>
      <c r="BL63" s="488">
        <f t="shared" si="17"/>
        <v>0</v>
      </c>
      <c r="BM63" s="495">
        <f t="shared" si="17"/>
        <v>0</v>
      </c>
      <c r="BN63" s="495">
        <f t="shared" si="17"/>
        <v>0</v>
      </c>
      <c r="BO63" s="495">
        <f t="shared" si="17"/>
        <v>0</v>
      </c>
      <c r="BP63" s="495">
        <f t="shared" si="17"/>
        <v>0</v>
      </c>
      <c r="BQ63" s="495">
        <f t="shared" si="17"/>
        <v>0</v>
      </c>
      <c r="BR63" s="495">
        <f t="shared" si="17"/>
        <v>0</v>
      </c>
      <c r="BS63" s="495">
        <f t="shared" si="17"/>
        <v>0</v>
      </c>
      <c r="BT63" s="495">
        <f t="shared" si="17"/>
        <v>0</v>
      </c>
      <c r="BU63" s="495">
        <f t="shared" si="17"/>
        <v>0</v>
      </c>
      <c r="BV63" s="495">
        <f t="shared" si="17"/>
        <v>0</v>
      </c>
      <c r="BW63" s="495">
        <f t="shared" si="17"/>
        <v>0</v>
      </c>
      <c r="BX63" s="495">
        <f t="shared" si="17"/>
        <v>0</v>
      </c>
      <c r="BY63" s="495">
        <f t="shared" si="17"/>
        <v>0</v>
      </c>
      <c r="BZ63" s="495">
        <f t="shared" si="17"/>
        <v>0</v>
      </c>
      <c r="CA63" s="489" t="str">
        <f t="shared" si="15"/>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9"/>
        <v>-1</v>
      </c>
      <c r="AG64" s="487">
        <f t="shared" si="19"/>
        <v>-1</v>
      </c>
      <c r="AH64" s="487">
        <f t="shared" si="19"/>
        <v>-1</v>
      </c>
      <c r="AI64" s="487">
        <f t="shared" si="19"/>
        <v>-1</v>
      </c>
      <c r="AJ64" s="487">
        <f t="shared" si="19"/>
        <v>-1</v>
      </c>
      <c r="AK64" s="487">
        <f t="shared" si="19"/>
        <v>-1</v>
      </c>
      <c r="AL64" s="487">
        <f t="shared" si="19"/>
        <v>-1</v>
      </c>
      <c r="AM64" s="487">
        <f t="shared" si="19"/>
        <v>-1</v>
      </c>
      <c r="AN64" s="487">
        <f t="shared" si="19"/>
        <v>-1</v>
      </c>
      <c r="AO64" s="487">
        <f t="shared" si="19"/>
        <v>-1</v>
      </c>
      <c r="AP64" s="487">
        <f t="shared" si="19"/>
        <v>-1</v>
      </c>
      <c r="AQ64" s="487">
        <f t="shared" si="19"/>
        <v>-1</v>
      </c>
      <c r="AR64" s="487">
        <f t="shared" si="19"/>
        <v>-1</v>
      </c>
      <c r="AS64" s="487">
        <f t="shared" si="19"/>
        <v>-1</v>
      </c>
      <c r="AT64" s="487">
        <f t="shared" si="19"/>
        <v>-1</v>
      </c>
      <c r="AU64" s="493" t="b">
        <f t="shared" si="19"/>
        <v>0</v>
      </c>
      <c r="AV64" s="488">
        <f t="shared" si="16"/>
        <v>0</v>
      </c>
      <c r="AW64" s="487">
        <f t="shared" si="16"/>
        <v>0</v>
      </c>
      <c r="AX64" s="487">
        <f t="shared" si="16"/>
        <v>0</v>
      </c>
      <c r="AY64" s="487">
        <f t="shared" si="16"/>
        <v>0</v>
      </c>
      <c r="AZ64" s="487">
        <f t="shared" si="16"/>
        <v>0</v>
      </c>
      <c r="BA64" s="487">
        <f t="shared" si="16"/>
        <v>0</v>
      </c>
      <c r="BB64" s="487">
        <f t="shared" si="16"/>
        <v>0</v>
      </c>
      <c r="BC64" s="487">
        <f t="shared" si="16"/>
        <v>0</v>
      </c>
      <c r="BD64" s="487">
        <f t="shared" si="16"/>
        <v>0</v>
      </c>
      <c r="BE64" s="487">
        <f t="shared" si="16"/>
        <v>0</v>
      </c>
      <c r="BF64" s="487">
        <f t="shared" si="16"/>
        <v>0</v>
      </c>
      <c r="BG64" s="487">
        <f t="shared" si="16"/>
        <v>0</v>
      </c>
      <c r="BH64" s="487">
        <f t="shared" si="16"/>
        <v>0</v>
      </c>
      <c r="BI64" s="487">
        <f t="shared" si="16"/>
        <v>0</v>
      </c>
      <c r="BJ64" s="487">
        <f t="shared" si="16"/>
        <v>0</v>
      </c>
      <c r="BK64" s="489" t="str">
        <f t="shared" si="14"/>
        <v/>
      </c>
      <c r="BL64" s="488">
        <f t="shared" si="17"/>
        <v>0</v>
      </c>
      <c r="BM64" s="495">
        <f t="shared" si="17"/>
        <v>0</v>
      </c>
      <c r="BN64" s="495">
        <f t="shared" si="17"/>
        <v>0</v>
      </c>
      <c r="BO64" s="495">
        <f t="shared" si="17"/>
        <v>0</v>
      </c>
      <c r="BP64" s="495">
        <f t="shared" si="17"/>
        <v>0</v>
      </c>
      <c r="BQ64" s="495">
        <f t="shared" si="17"/>
        <v>0</v>
      </c>
      <c r="BR64" s="495">
        <f t="shared" si="17"/>
        <v>0</v>
      </c>
      <c r="BS64" s="495">
        <f t="shared" si="17"/>
        <v>0</v>
      </c>
      <c r="BT64" s="495">
        <f t="shared" si="17"/>
        <v>0</v>
      </c>
      <c r="BU64" s="495">
        <f t="shared" si="17"/>
        <v>0</v>
      </c>
      <c r="BV64" s="495">
        <f t="shared" si="17"/>
        <v>0</v>
      </c>
      <c r="BW64" s="495">
        <f t="shared" si="17"/>
        <v>0</v>
      </c>
      <c r="BX64" s="495">
        <f t="shared" si="17"/>
        <v>0</v>
      </c>
      <c r="BY64" s="495">
        <f t="shared" si="17"/>
        <v>0</v>
      </c>
      <c r="BZ64" s="495">
        <f t="shared" si="17"/>
        <v>0</v>
      </c>
      <c r="CA64" s="489" t="str">
        <f t="shared" si="15"/>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9"/>
        <v>-1</v>
      </c>
      <c r="AG65" s="487">
        <f t="shared" si="19"/>
        <v>-1</v>
      </c>
      <c r="AH65" s="487">
        <f t="shared" si="19"/>
        <v>-1</v>
      </c>
      <c r="AI65" s="487">
        <f t="shared" si="19"/>
        <v>-1</v>
      </c>
      <c r="AJ65" s="487">
        <f t="shared" si="19"/>
        <v>-1</v>
      </c>
      <c r="AK65" s="487">
        <f t="shared" si="19"/>
        <v>-1</v>
      </c>
      <c r="AL65" s="487">
        <f t="shared" si="19"/>
        <v>-1</v>
      </c>
      <c r="AM65" s="487">
        <f t="shared" si="19"/>
        <v>-1</v>
      </c>
      <c r="AN65" s="487">
        <f t="shared" si="19"/>
        <v>-1</v>
      </c>
      <c r="AO65" s="487">
        <f t="shared" si="19"/>
        <v>-1</v>
      </c>
      <c r="AP65" s="487">
        <f t="shared" si="19"/>
        <v>-1</v>
      </c>
      <c r="AQ65" s="487">
        <f t="shared" si="19"/>
        <v>-1</v>
      </c>
      <c r="AR65" s="487">
        <f t="shared" si="19"/>
        <v>-1</v>
      </c>
      <c r="AS65" s="487">
        <f t="shared" si="19"/>
        <v>-1</v>
      </c>
      <c r="AT65" s="487">
        <f t="shared" si="19"/>
        <v>-1</v>
      </c>
      <c r="AU65" s="493" t="b">
        <f t="shared" si="19"/>
        <v>0</v>
      </c>
      <c r="AV65" s="488">
        <f t="shared" si="16"/>
        <v>0</v>
      </c>
      <c r="AW65" s="487">
        <f t="shared" si="16"/>
        <v>0</v>
      </c>
      <c r="AX65" s="487">
        <f t="shared" si="16"/>
        <v>0</v>
      </c>
      <c r="AY65" s="487">
        <f t="shared" si="16"/>
        <v>0</v>
      </c>
      <c r="AZ65" s="487">
        <f t="shared" si="16"/>
        <v>0</v>
      </c>
      <c r="BA65" s="487">
        <f t="shared" si="16"/>
        <v>0</v>
      </c>
      <c r="BB65" s="487">
        <f t="shared" si="16"/>
        <v>0</v>
      </c>
      <c r="BC65" s="487">
        <f t="shared" si="16"/>
        <v>0</v>
      </c>
      <c r="BD65" s="487">
        <f t="shared" si="16"/>
        <v>0</v>
      </c>
      <c r="BE65" s="487">
        <f t="shared" si="16"/>
        <v>0</v>
      </c>
      <c r="BF65" s="487">
        <f t="shared" si="16"/>
        <v>0</v>
      </c>
      <c r="BG65" s="487">
        <f t="shared" si="16"/>
        <v>0</v>
      </c>
      <c r="BH65" s="487">
        <f t="shared" si="16"/>
        <v>0</v>
      </c>
      <c r="BI65" s="487">
        <f t="shared" si="16"/>
        <v>0</v>
      </c>
      <c r="BJ65" s="487">
        <f t="shared" si="16"/>
        <v>0</v>
      </c>
      <c r="BK65" s="489" t="str">
        <f t="shared" si="14"/>
        <v/>
      </c>
      <c r="BL65" s="488">
        <f t="shared" si="17"/>
        <v>0</v>
      </c>
      <c r="BM65" s="495">
        <f t="shared" si="17"/>
        <v>0</v>
      </c>
      <c r="BN65" s="495">
        <f t="shared" si="17"/>
        <v>0</v>
      </c>
      <c r="BO65" s="495">
        <f t="shared" si="17"/>
        <v>0</v>
      </c>
      <c r="BP65" s="495">
        <f t="shared" si="17"/>
        <v>0</v>
      </c>
      <c r="BQ65" s="495">
        <f t="shared" si="17"/>
        <v>0</v>
      </c>
      <c r="BR65" s="495">
        <f t="shared" si="17"/>
        <v>0</v>
      </c>
      <c r="BS65" s="495">
        <f t="shared" si="17"/>
        <v>0</v>
      </c>
      <c r="BT65" s="495">
        <f t="shared" si="17"/>
        <v>0</v>
      </c>
      <c r="BU65" s="495">
        <f t="shared" si="17"/>
        <v>0</v>
      </c>
      <c r="BV65" s="495">
        <f t="shared" si="17"/>
        <v>0</v>
      </c>
      <c r="BW65" s="495">
        <f t="shared" si="17"/>
        <v>0</v>
      </c>
      <c r="BX65" s="495">
        <f t="shared" si="17"/>
        <v>0</v>
      </c>
      <c r="BY65" s="495">
        <f t="shared" si="17"/>
        <v>0</v>
      </c>
      <c r="BZ65" s="495">
        <f t="shared" si="17"/>
        <v>0</v>
      </c>
      <c r="CA65" s="489" t="str">
        <f t="shared" si="15"/>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9"/>
        <v>-1</v>
      </c>
      <c r="AG66" s="487">
        <f t="shared" si="19"/>
        <v>-1</v>
      </c>
      <c r="AH66" s="487">
        <f t="shared" si="19"/>
        <v>-1</v>
      </c>
      <c r="AI66" s="487">
        <f t="shared" si="19"/>
        <v>-1</v>
      </c>
      <c r="AJ66" s="487">
        <f t="shared" si="19"/>
        <v>-1</v>
      </c>
      <c r="AK66" s="487">
        <f t="shared" si="19"/>
        <v>-1</v>
      </c>
      <c r="AL66" s="487">
        <f t="shared" si="19"/>
        <v>-1</v>
      </c>
      <c r="AM66" s="487">
        <f t="shared" si="19"/>
        <v>-1</v>
      </c>
      <c r="AN66" s="487">
        <f t="shared" si="19"/>
        <v>-1</v>
      </c>
      <c r="AO66" s="487">
        <f t="shared" si="19"/>
        <v>-1</v>
      </c>
      <c r="AP66" s="487">
        <f t="shared" si="19"/>
        <v>-1</v>
      </c>
      <c r="AQ66" s="487">
        <f t="shared" si="19"/>
        <v>-1</v>
      </c>
      <c r="AR66" s="487">
        <f t="shared" si="19"/>
        <v>-1</v>
      </c>
      <c r="AS66" s="487">
        <f t="shared" si="19"/>
        <v>-1</v>
      </c>
      <c r="AT66" s="487">
        <f t="shared" si="19"/>
        <v>-1</v>
      </c>
      <c r="AU66" s="493" t="b">
        <f t="shared" si="19"/>
        <v>0</v>
      </c>
      <c r="AV66" s="488">
        <f t="shared" si="16"/>
        <v>0</v>
      </c>
      <c r="AW66" s="487">
        <f t="shared" si="16"/>
        <v>0</v>
      </c>
      <c r="AX66" s="487">
        <f t="shared" si="16"/>
        <v>0</v>
      </c>
      <c r="AY66" s="487">
        <f t="shared" si="16"/>
        <v>0</v>
      </c>
      <c r="AZ66" s="487">
        <f t="shared" si="16"/>
        <v>0</v>
      </c>
      <c r="BA66" s="487">
        <f t="shared" si="16"/>
        <v>0</v>
      </c>
      <c r="BB66" s="487">
        <f t="shared" si="16"/>
        <v>0</v>
      </c>
      <c r="BC66" s="487">
        <f t="shared" si="16"/>
        <v>0</v>
      </c>
      <c r="BD66" s="487">
        <f t="shared" si="16"/>
        <v>0</v>
      </c>
      <c r="BE66" s="487">
        <f t="shared" si="16"/>
        <v>0</v>
      </c>
      <c r="BF66" s="487">
        <f t="shared" si="16"/>
        <v>0</v>
      </c>
      <c r="BG66" s="487">
        <f t="shared" si="16"/>
        <v>0</v>
      </c>
      <c r="BH66" s="487">
        <f t="shared" si="16"/>
        <v>0</v>
      </c>
      <c r="BI66" s="487">
        <f t="shared" si="16"/>
        <v>0</v>
      </c>
      <c r="BJ66" s="487">
        <f t="shared" si="16"/>
        <v>0</v>
      </c>
      <c r="BK66" s="489" t="str">
        <f t="shared" si="14"/>
        <v/>
      </c>
      <c r="BL66" s="488">
        <f t="shared" si="17"/>
        <v>0</v>
      </c>
      <c r="BM66" s="495">
        <f t="shared" si="17"/>
        <v>0</v>
      </c>
      <c r="BN66" s="495">
        <f t="shared" si="17"/>
        <v>0</v>
      </c>
      <c r="BO66" s="495">
        <f t="shared" si="17"/>
        <v>0</v>
      </c>
      <c r="BP66" s="495">
        <f t="shared" si="17"/>
        <v>0</v>
      </c>
      <c r="BQ66" s="495">
        <f t="shared" si="17"/>
        <v>0</v>
      </c>
      <c r="BR66" s="495">
        <f t="shared" si="17"/>
        <v>0</v>
      </c>
      <c r="BS66" s="495">
        <f t="shared" si="17"/>
        <v>0</v>
      </c>
      <c r="BT66" s="495">
        <f t="shared" si="17"/>
        <v>0</v>
      </c>
      <c r="BU66" s="495">
        <f t="shared" si="17"/>
        <v>0</v>
      </c>
      <c r="BV66" s="495">
        <f t="shared" si="17"/>
        <v>0</v>
      </c>
      <c r="BW66" s="495">
        <f t="shared" si="17"/>
        <v>0</v>
      </c>
      <c r="BX66" s="495">
        <f t="shared" si="17"/>
        <v>0</v>
      </c>
      <c r="BY66" s="495">
        <f t="shared" si="17"/>
        <v>0</v>
      </c>
      <c r="BZ66" s="495">
        <f t="shared" si="17"/>
        <v>0</v>
      </c>
      <c r="CA66" s="489" t="str">
        <f t="shared" si="15"/>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9"/>
        <v>-1</v>
      </c>
      <c r="AG67" s="487">
        <f t="shared" si="19"/>
        <v>-1</v>
      </c>
      <c r="AH67" s="487">
        <f t="shared" si="19"/>
        <v>-1</v>
      </c>
      <c r="AI67" s="487">
        <f t="shared" si="19"/>
        <v>-1</v>
      </c>
      <c r="AJ67" s="487">
        <f t="shared" si="19"/>
        <v>-1</v>
      </c>
      <c r="AK67" s="487">
        <f t="shared" si="19"/>
        <v>-1</v>
      </c>
      <c r="AL67" s="487">
        <f t="shared" si="19"/>
        <v>-1</v>
      </c>
      <c r="AM67" s="487">
        <f t="shared" si="19"/>
        <v>-1</v>
      </c>
      <c r="AN67" s="487">
        <f t="shared" si="19"/>
        <v>-1</v>
      </c>
      <c r="AO67" s="487">
        <f t="shared" si="19"/>
        <v>-1</v>
      </c>
      <c r="AP67" s="487">
        <f t="shared" si="19"/>
        <v>-1</v>
      </c>
      <c r="AQ67" s="487">
        <f t="shared" si="19"/>
        <v>-1</v>
      </c>
      <c r="AR67" s="487">
        <f t="shared" si="19"/>
        <v>-1</v>
      </c>
      <c r="AS67" s="487">
        <f t="shared" si="19"/>
        <v>-1</v>
      </c>
      <c r="AT67" s="487">
        <f t="shared" si="19"/>
        <v>-1</v>
      </c>
      <c r="AU67" s="493" t="b">
        <f t="shared" si="19"/>
        <v>0</v>
      </c>
      <c r="AV67" s="488">
        <f t="shared" si="16"/>
        <v>0</v>
      </c>
      <c r="AW67" s="487">
        <f t="shared" si="16"/>
        <v>0</v>
      </c>
      <c r="AX67" s="487">
        <f t="shared" si="16"/>
        <v>0</v>
      </c>
      <c r="AY67" s="487">
        <f t="shared" si="16"/>
        <v>0</v>
      </c>
      <c r="AZ67" s="487">
        <f t="shared" si="16"/>
        <v>0</v>
      </c>
      <c r="BA67" s="487">
        <f t="shared" si="16"/>
        <v>0</v>
      </c>
      <c r="BB67" s="487">
        <f t="shared" si="16"/>
        <v>0</v>
      </c>
      <c r="BC67" s="487">
        <f t="shared" si="16"/>
        <v>0</v>
      </c>
      <c r="BD67" s="487">
        <f t="shared" si="16"/>
        <v>0</v>
      </c>
      <c r="BE67" s="487">
        <f t="shared" si="16"/>
        <v>0</v>
      </c>
      <c r="BF67" s="487">
        <f t="shared" si="16"/>
        <v>0</v>
      </c>
      <c r="BG67" s="487">
        <f t="shared" si="16"/>
        <v>0</v>
      </c>
      <c r="BH67" s="487">
        <f t="shared" si="16"/>
        <v>0</v>
      </c>
      <c r="BI67" s="487">
        <f t="shared" si="16"/>
        <v>0</v>
      </c>
      <c r="BJ67" s="487">
        <f t="shared" si="16"/>
        <v>0</v>
      </c>
      <c r="BK67" s="489" t="str">
        <f t="shared" si="14"/>
        <v/>
      </c>
      <c r="BL67" s="488">
        <f t="shared" si="17"/>
        <v>0</v>
      </c>
      <c r="BM67" s="495">
        <f t="shared" si="17"/>
        <v>0</v>
      </c>
      <c r="BN67" s="495">
        <f t="shared" si="17"/>
        <v>0</v>
      </c>
      <c r="BO67" s="495">
        <f t="shared" si="17"/>
        <v>0</v>
      </c>
      <c r="BP67" s="495">
        <f t="shared" si="17"/>
        <v>0</v>
      </c>
      <c r="BQ67" s="495">
        <f t="shared" si="17"/>
        <v>0</v>
      </c>
      <c r="BR67" s="495">
        <f t="shared" si="17"/>
        <v>0</v>
      </c>
      <c r="BS67" s="495">
        <f t="shared" si="17"/>
        <v>0</v>
      </c>
      <c r="BT67" s="495">
        <f t="shared" si="17"/>
        <v>0</v>
      </c>
      <c r="BU67" s="495">
        <f t="shared" si="17"/>
        <v>0</v>
      </c>
      <c r="BV67" s="495">
        <f t="shared" si="17"/>
        <v>0</v>
      </c>
      <c r="BW67" s="495">
        <f t="shared" si="17"/>
        <v>0</v>
      </c>
      <c r="BX67" s="495">
        <f t="shared" si="17"/>
        <v>0</v>
      </c>
      <c r="BY67" s="495">
        <f t="shared" si="17"/>
        <v>0</v>
      </c>
      <c r="BZ67" s="495">
        <f t="shared" si="17"/>
        <v>0</v>
      </c>
      <c r="CA67" s="489" t="str">
        <f t="shared" si="15"/>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9"/>
        <v>-1</v>
      </c>
      <c r="AG68" s="762">
        <f t="shared" si="19"/>
        <v>-1</v>
      </c>
      <c r="AH68" s="762">
        <f t="shared" si="19"/>
        <v>-1</v>
      </c>
      <c r="AI68" s="762">
        <f t="shared" si="19"/>
        <v>-1</v>
      </c>
      <c r="AJ68" s="762">
        <f t="shared" si="19"/>
        <v>-1</v>
      </c>
      <c r="AK68" s="762">
        <f t="shared" si="19"/>
        <v>-1</v>
      </c>
      <c r="AL68" s="762">
        <f t="shared" si="19"/>
        <v>-1</v>
      </c>
      <c r="AM68" s="762">
        <f t="shared" si="19"/>
        <v>-1</v>
      </c>
      <c r="AN68" s="762">
        <f t="shared" si="19"/>
        <v>-1</v>
      </c>
      <c r="AO68" s="762">
        <f t="shared" si="19"/>
        <v>-1</v>
      </c>
      <c r="AP68" s="762">
        <f t="shared" si="19"/>
        <v>-1</v>
      </c>
      <c r="AQ68" s="762">
        <f t="shared" si="19"/>
        <v>-1</v>
      </c>
      <c r="AR68" s="762">
        <f t="shared" si="19"/>
        <v>-1</v>
      </c>
      <c r="AS68" s="762">
        <f t="shared" si="19"/>
        <v>-1</v>
      </c>
      <c r="AT68" s="762">
        <f t="shared" si="19"/>
        <v>-1</v>
      </c>
      <c r="AU68" s="763" t="b">
        <f t="shared" si="19"/>
        <v>0</v>
      </c>
      <c r="AV68" s="490">
        <f t="shared" si="16"/>
        <v>0</v>
      </c>
      <c r="AW68" s="491">
        <f t="shared" si="16"/>
        <v>0</v>
      </c>
      <c r="AX68" s="491">
        <f t="shared" si="16"/>
        <v>0</v>
      </c>
      <c r="AY68" s="491">
        <f t="shared" si="16"/>
        <v>0</v>
      </c>
      <c r="AZ68" s="491">
        <f t="shared" si="16"/>
        <v>0</v>
      </c>
      <c r="BA68" s="491">
        <f t="shared" si="16"/>
        <v>0</v>
      </c>
      <c r="BB68" s="491">
        <f t="shared" si="16"/>
        <v>0</v>
      </c>
      <c r="BC68" s="491">
        <f t="shared" si="16"/>
        <v>0</v>
      </c>
      <c r="BD68" s="491">
        <f t="shared" si="16"/>
        <v>0</v>
      </c>
      <c r="BE68" s="491">
        <f t="shared" si="16"/>
        <v>0</v>
      </c>
      <c r="BF68" s="491">
        <f t="shared" si="16"/>
        <v>0</v>
      </c>
      <c r="BG68" s="491">
        <f t="shared" si="16"/>
        <v>0</v>
      </c>
      <c r="BH68" s="491">
        <f t="shared" si="16"/>
        <v>0</v>
      </c>
      <c r="BI68" s="491">
        <f t="shared" si="16"/>
        <v>0</v>
      </c>
      <c r="BJ68" s="491">
        <f t="shared" si="16"/>
        <v>0</v>
      </c>
      <c r="BK68" s="492" t="str">
        <f t="shared" si="14"/>
        <v/>
      </c>
      <c r="BL68" s="490">
        <f t="shared" si="17"/>
        <v>0</v>
      </c>
      <c r="BM68" s="496">
        <f t="shared" si="17"/>
        <v>0</v>
      </c>
      <c r="BN68" s="496">
        <f t="shared" si="17"/>
        <v>0</v>
      </c>
      <c r="BO68" s="496">
        <f t="shared" si="17"/>
        <v>0</v>
      </c>
      <c r="BP68" s="496">
        <f t="shared" si="17"/>
        <v>0</v>
      </c>
      <c r="BQ68" s="496">
        <f t="shared" si="17"/>
        <v>0</v>
      </c>
      <c r="BR68" s="496">
        <f t="shared" si="17"/>
        <v>0</v>
      </c>
      <c r="BS68" s="496">
        <f t="shared" si="17"/>
        <v>0</v>
      </c>
      <c r="BT68" s="496">
        <f t="shared" si="17"/>
        <v>0</v>
      </c>
      <c r="BU68" s="496">
        <f t="shared" si="17"/>
        <v>0</v>
      </c>
      <c r="BV68" s="496">
        <f t="shared" si="17"/>
        <v>0</v>
      </c>
      <c r="BW68" s="496">
        <f t="shared" si="17"/>
        <v>0</v>
      </c>
      <c r="BX68" s="496">
        <f t="shared" si="17"/>
        <v>0</v>
      </c>
      <c r="BY68" s="496">
        <f t="shared" si="17"/>
        <v>0</v>
      </c>
      <c r="BZ68" s="496">
        <f t="shared" si="17"/>
        <v>0</v>
      </c>
      <c r="CA68" s="492" t="str">
        <f t="shared" si="15"/>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ICC</v>
      </c>
      <c r="AG70" s="768" t="str">
        <f t="shared" ref="AG70:CA70" si="20">AG6</f>
        <v>kICC</v>
      </c>
      <c r="AH70" s="768" t="str">
        <f t="shared" si="20"/>
        <v>pICC</v>
      </c>
      <c r="AI70" s="768" t="str">
        <f t="shared" si="20"/>
        <v>mICC</v>
      </c>
      <c r="AJ70" s="768" t="str">
        <f t="shared" si="20"/>
        <v>ilICC</v>
      </c>
      <c r="AK70" s="768" t="str">
        <f t="shared" si="20"/>
        <v>plICC</v>
      </c>
      <c r="AL70" s="768" t="str">
        <f t="shared" si="20"/>
        <v>meICC</v>
      </c>
      <c r="AM70" s="768" t="str">
        <f t="shared" si="20"/>
        <v>woICC</v>
      </c>
      <c r="AN70" s="768" t="str">
        <f t="shared" si="20"/>
        <v>paICC</v>
      </c>
      <c r="AO70" s="768" t="str">
        <f t="shared" si="20"/>
        <v>ledICC</v>
      </c>
      <c r="AP70" s="768" t="str">
        <f t="shared" si="20"/>
        <v>venICC</v>
      </c>
      <c r="AQ70" s="768" t="str">
        <f t="shared" si="20"/>
        <v>subICC</v>
      </c>
      <c r="AR70" s="768" t="str">
        <f t="shared" si="20"/>
        <v>devICC</v>
      </c>
      <c r="AS70" s="768" t="str">
        <f t="shared" si="20"/>
        <v>quaICC</v>
      </c>
      <c r="AT70" s="768" t="str">
        <f t="shared" si="20"/>
        <v>prdICC</v>
      </c>
      <c r="AU70" s="769" t="str">
        <f t="shared" si="20"/>
        <v>Product 16</v>
      </c>
      <c r="AV70" s="746" t="str">
        <f t="shared" si="20"/>
        <v>ICC</v>
      </c>
      <c r="AW70" s="747" t="str">
        <f t="shared" si="20"/>
        <v>kICC</v>
      </c>
      <c r="AX70" s="747" t="str">
        <f t="shared" si="20"/>
        <v>pICC</v>
      </c>
      <c r="AY70" s="747" t="str">
        <f t="shared" si="20"/>
        <v>mICC</v>
      </c>
      <c r="AZ70" s="747" t="str">
        <f t="shared" si="20"/>
        <v>ilICC</v>
      </c>
      <c r="BA70" s="747" t="str">
        <f t="shared" si="20"/>
        <v>plICC</v>
      </c>
      <c r="BB70" s="747" t="str">
        <f t="shared" si="20"/>
        <v>meICC</v>
      </c>
      <c r="BC70" s="747" t="str">
        <f t="shared" si="20"/>
        <v>woICC</v>
      </c>
      <c r="BD70" s="747" t="str">
        <f t="shared" si="20"/>
        <v>paICC</v>
      </c>
      <c r="BE70" s="747" t="str">
        <f t="shared" si="20"/>
        <v>ledICC</v>
      </c>
      <c r="BF70" s="747" t="str">
        <f t="shared" si="20"/>
        <v>venICC</v>
      </c>
      <c r="BG70" s="747" t="str">
        <f t="shared" si="20"/>
        <v>subICC</v>
      </c>
      <c r="BH70" s="747" t="str">
        <f t="shared" si="20"/>
        <v>devICC</v>
      </c>
      <c r="BI70" s="747" t="str">
        <f t="shared" si="20"/>
        <v>quaICC</v>
      </c>
      <c r="BJ70" s="747" t="str">
        <f t="shared" si="20"/>
        <v>prdICC</v>
      </c>
      <c r="BK70" s="748" t="str">
        <f t="shared" si="20"/>
        <v>Product 16</v>
      </c>
      <c r="BL70" s="755" t="str">
        <f t="shared" si="20"/>
        <v>ICC</v>
      </c>
      <c r="BM70" s="747" t="str">
        <f t="shared" si="20"/>
        <v>kICC</v>
      </c>
      <c r="BN70" s="747" t="str">
        <f t="shared" si="20"/>
        <v>pICC</v>
      </c>
      <c r="BO70" s="747" t="str">
        <f t="shared" si="20"/>
        <v>mICC</v>
      </c>
      <c r="BP70" s="747" t="str">
        <f t="shared" si="20"/>
        <v>ilICC</v>
      </c>
      <c r="BQ70" s="747" t="str">
        <f t="shared" si="20"/>
        <v>plICC</v>
      </c>
      <c r="BR70" s="747" t="str">
        <f t="shared" si="20"/>
        <v>meICC</v>
      </c>
      <c r="BS70" s="747" t="str">
        <f t="shared" si="20"/>
        <v>woICC</v>
      </c>
      <c r="BT70" s="747" t="str">
        <f t="shared" si="20"/>
        <v>paICC</v>
      </c>
      <c r="BU70" s="747" t="str">
        <f t="shared" si="20"/>
        <v>ledICC</v>
      </c>
      <c r="BV70" s="747" t="str">
        <f t="shared" si="20"/>
        <v>venICC</v>
      </c>
      <c r="BW70" s="747" t="str">
        <f t="shared" si="20"/>
        <v>subICC</v>
      </c>
      <c r="BX70" s="747" t="str">
        <f t="shared" si="20"/>
        <v>devICC</v>
      </c>
      <c r="BY70" s="747" t="str">
        <f t="shared" si="20"/>
        <v>quaICC</v>
      </c>
      <c r="BZ70" s="747" t="str">
        <f t="shared" si="20"/>
        <v>prdICC</v>
      </c>
      <c r="CA70" s="748" t="str">
        <f t="shared" si="20"/>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-1</v>
      </c>
      <c r="AR71" s="765">
        <v>-1</v>
      </c>
      <c r="AS71" s="765">
        <v>-1</v>
      </c>
      <c r="AT71" s="765">
        <v>-1</v>
      </c>
      <c r="AU71" s="766" t="b">
        <f t="shared" ref="AU71" si="21">AU68</f>
        <v>0</v>
      </c>
      <c r="AV71" s="752" t="str">
        <f>IF(AF71,IFERROR(LEFT($V71,SEARCH(" (",$V71)-1),$V71),"")</f>
        <v>tbd</v>
      </c>
      <c r="AW71" s="753" t="str">
        <f t="shared" ref="AW71:BK86" si="22">IF(AG71,IFERROR(LEFT($V71,SEARCH(" (",$V71)-1),$V71),"")</f>
        <v>tbd</v>
      </c>
      <c r="AX71" s="753" t="str">
        <f t="shared" si="22"/>
        <v>tbd</v>
      </c>
      <c r="AY71" s="753" t="str">
        <f t="shared" si="22"/>
        <v>tbd</v>
      </c>
      <c r="AZ71" s="753" t="str">
        <f t="shared" si="22"/>
        <v>tbd</v>
      </c>
      <c r="BA71" s="753" t="str">
        <f t="shared" si="22"/>
        <v>tbd</v>
      </c>
      <c r="BB71" s="753" t="str">
        <f t="shared" si="22"/>
        <v>tbd</v>
      </c>
      <c r="BC71" s="753" t="str">
        <f t="shared" si="22"/>
        <v>tbd</v>
      </c>
      <c r="BD71" s="753" t="str">
        <f t="shared" si="22"/>
        <v>tbd</v>
      </c>
      <c r="BE71" s="753" t="str">
        <f t="shared" si="22"/>
        <v>tbd</v>
      </c>
      <c r="BF71" s="753" t="str">
        <f t="shared" si="22"/>
        <v>tbd</v>
      </c>
      <c r="BG71" s="753" t="str">
        <f t="shared" si="22"/>
        <v>tbd</v>
      </c>
      <c r="BH71" s="753" t="str">
        <f t="shared" si="22"/>
        <v>tbd</v>
      </c>
      <c r="BI71" s="753" t="str">
        <f t="shared" si="22"/>
        <v>tbd</v>
      </c>
      <c r="BJ71" s="753" t="str">
        <f t="shared" si="22"/>
        <v>tbd</v>
      </c>
      <c r="BK71" s="754" t="str">
        <f t="shared" si="22"/>
        <v/>
      </c>
      <c r="BL71" s="752">
        <f>IF(AF71,IFERROR(LEFT($W71,SEARCH(" (",$W71)-1),$W71),"")</f>
        <v>0</v>
      </c>
      <c r="BM71" s="757">
        <f t="shared" ref="BM71:CA86" si="23">IF(AG71,IFERROR(LEFT($W71,SEARCH(" (",$W71)-1),$W71),"")</f>
        <v>0</v>
      </c>
      <c r="BN71" s="757">
        <f t="shared" si="23"/>
        <v>0</v>
      </c>
      <c r="BO71" s="757">
        <f t="shared" si="23"/>
        <v>0</v>
      </c>
      <c r="BP71" s="757">
        <f t="shared" si="23"/>
        <v>0</v>
      </c>
      <c r="BQ71" s="757">
        <f t="shared" si="23"/>
        <v>0</v>
      </c>
      <c r="BR71" s="757">
        <f t="shared" si="23"/>
        <v>0</v>
      </c>
      <c r="BS71" s="757">
        <f t="shared" si="23"/>
        <v>0</v>
      </c>
      <c r="BT71" s="757">
        <f t="shared" si="23"/>
        <v>0</v>
      </c>
      <c r="BU71" s="757">
        <f t="shared" si="23"/>
        <v>0</v>
      </c>
      <c r="BV71" s="757">
        <f t="shared" si="23"/>
        <v>0</v>
      </c>
      <c r="BW71" s="757">
        <f t="shared" si="23"/>
        <v>0</v>
      </c>
      <c r="BX71" s="757">
        <f t="shared" si="23"/>
        <v>0</v>
      </c>
      <c r="BY71" s="757">
        <f t="shared" si="23"/>
        <v>0</v>
      </c>
      <c r="BZ71" s="757">
        <f t="shared" si="23"/>
        <v>0</v>
      </c>
      <c r="CA71" s="758" t="str">
        <f t="shared" si="23"/>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-1</v>
      </c>
      <c r="AR72" s="487">
        <v>-1</v>
      </c>
      <c r="AS72" s="487">
        <v>-1</v>
      </c>
      <c r="AT72" s="487">
        <v>-1</v>
      </c>
      <c r="AU72" s="493" t="b">
        <f t="shared" ref="AU72:AU86" si="24">AU71</f>
        <v>0</v>
      </c>
      <c r="AV72" s="488" t="str">
        <f t="shared" ref="AV72:BK101" si="25">IF(AF72,IFERROR(LEFT($V72,SEARCH(" (",$V72)-1),$V72),"")</f>
        <v>tbd</v>
      </c>
      <c r="AW72" s="487" t="str">
        <f t="shared" si="22"/>
        <v>tbd</v>
      </c>
      <c r="AX72" s="487" t="str">
        <f t="shared" si="22"/>
        <v>tbd</v>
      </c>
      <c r="AY72" s="487" t="str">
        <f t="shared" si="22"/>
        <v>tbd</v>
      </c>
      <c r="AZ72" s="487" t="str">
        <f t="shared" si="22"/>
        <v>tbd</v>
      </c>
      <c r="BA72" s="487" t="str">
        <f t="shared" si="22"/>
        <v>tbd</v>
      </c>
      <c r="BB72" s="487" t="str">
        <f t="shared" si="22"/>
        <v>tbd</v>
      </c>
      <c r="BC72" s="487" t="str">
        <f t="shared" si="22"/>
        <v>tbd</v>
      </c>
      <c r="BD72" s="487" t="str">
        <f t="shared" si="22"/>
        <v>tbd</v>
      </c>
      <c r="BE72" s="487" t="str">
        <f t="shared" si="22"/>
        <v>tbd</v>
      </c>
      <c r="BF72" s="487" t="str">
        <f t="shared" si="22"/>
        <v>tbd</v>
      </c>
      <c r="BG72" s="487" t="str">
        <f t="shared" si="22"/>
        <v>tbd</v>
      </c>
      <c r="BH72" s="487" t="str">
        <f t="shared" si="22"/>
        <v>tbd</v>
      </c>
      <c r="BI72" s="487" t="str">
        <f t="shared" si="22"/>
        <v>tbd</v>
      </c>
      <c r="BJ72" s="487" t="str">
        <f t="shared" si="22"/>
        <v>tbd</v>
      </c>
      <c r="BK72" s="489" t="str">
        <f t="shared" si="22"/>
        <v/>
      </c>
      <c r="BL72" s="488">
        <f t="shared" ref="BL72:CA101" si="26">IF(AF72,IFERROR(LEFT($W72,SEARCH(" (",$W72)-1),$W72),"")</f>
        <v>0</v>
      </c>
      <c r="BM72" s="495">
        <f t="shared" si="23"/>
        <v>0</v>
      </c>
      <c r="BN72" s="495">
        <f t="shared" si="23"/>
        <v>0</v>
      </c>
      <c r="BO72" s="495">
        <f t="shared" si="23"/>
        <v>0</v>
      </c>
      <c r="BP72" s="495">
        <f t="shared" si="23"/>
        <v>0</v>
      </c>
      <c r="BQ72" s="495">
        <f t="shared" si="23"/>
        <v>0</v>
      </c>
      <c r="BR72" s="495">
        <f t="shared" si="23"/>
        <v>0</v>
      </c>
      <c r="BS72" s="495">
        <f t="shared" si="23"/>
        <v>0</v>
      </c>
      <c r="BT72" s="495">
        <f t="shared" si="23"/>
        <v>0</v>
      </c>
      <c r="BU72" s="495">
        <f t="shared" si="23"/>
        <v>0</v>
      </c>
      <c r="BV72" s="495">
        <f t="shared" si="23"/>
        <v>0</v>
      </c>
      <c r="BW72" s="495">
        <f t="shared" si="23"/>
        <v>0</v>
      </c>
      <c r="BX72" s="495">
        <f t="shared" si="23"/>
        <v>0</v>
      </c>
      <c r="BY72" s="495">
        <f t="shared" si="23"/>
        <v>0</v>
      </c>
      <c r="BZ72" s="495">
        <f t="shared" si="23"/>
        <v>0</v>
      </c>
      <c r="CA72" s="759" t="str">
        <f t="shared" si="23"/>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-1</v>
      </c>
      <c r="AR73" s="487">
        <v>-1</v>
      </c>
      <c r="AS73" s="487">
        <v>-1</v>
      </c>
      <c r="AT73" s="487">
        <v>-1</v>
      </c>
      <c r="AU73" s="493" t="b">
        <f t="shared" si="24"/>
        <v>0</v>
      </c>
      <c r="AV73" s="488" t="str">
        <f t="shared" si="25"/>
        <v>tbd</v>
      </c>
      <c r="AW73" s="487" t="str">
        <f t="shared" si="22"/>
        <v>tbd</v>
      </c>
      <c r="AX73" s="487" t="str">
        <f t="shared" si="22"/>
        <v>tbd</v>
      </c>
      <c r="AY73" s="487" t="str">
        <f t="shared" si="22"/>
        <v>tbd</v>
      </c>
      <c r="AZ73" s="487" t="str">
        <f t="shared" si="22"/>
        <v>tbd</v>
      </c>
      <c r="BA73" s="487" t="str">
        <f t="shared" si="22"/>
        <v>tbd</v>
      </c>
      <c r="BB73" s="487" t="str">
        <f t="shared" si="22"/>
        <v>tbd</v>
      </c>
      <c r="BC73" s="487" t="str">
        <f t="shared" si="22"/>
        <v>tbd</v>
      </c>
      <c r="BD73" s="487" t="str">
        <f t="shared" si="22"/>
        <v>tbd</v>
      </c>
      <c r="BE73" s="487" t="str">
        <f t="shared" si="22"/>
        <v>tbd</v>
      </c>
      <c r="BF73" s="487" t="str">
        <f t="shared" si="22"/>
        <v>tbd</v>
      </c>
      <c r="BG73" s="487" t="str">
        <f t="shared" si="22"/>
        <v>tbd</v>
      </c>
      <c r="BH73" s="487" t="str">
        <f t="shared" si="22"/>
        <v>tbd</v>
      </c>
      <c r="BI73" s="487" t="str">
        <f t="shared" si="22"/>
        <v>tbd</v>
      </c>
      <c r="BJ73" s="487" t="str">
        <f t="shared" si="22"/>
        <v>tbd</v>
      </c>
      <c r="BK73" s="489" t="str">
        <f t="shared" si="22"/>
        <v/>
      </c>
      <c r="BL73" s="488">
        <f t="shared" si="26"/>
        <v>0</v>
      </c>
      <c r="BM73" s="495">
        <f t="shared" si="23"/>
        <v>0</v>
      </c>
      <c r="BN73" s="495">
        <f t="shared" si="23"/>
        <v>0</v>
      </c>
      <c r="BO73" s="495">
        <f t="shared" si="23"/>
        <v>0</v>
      </c>
      <c r="BP73" s="495">
        <f t="shared" si="23"/>
        <v>0</v>
      </c>
      <c r="BQ73" s="495">
        <f t="shared" si="23"/>
        <v>0</v>
      </c>
      <c r="BR73" s="495">
        <f t="shared" si="23"/>
        <v>0</v>
      </c>
      <c r="BS73" s="495">
        <f t="shared" si="23"/>
        <v>0</v>
      </c>
      <c r="BT73" s="495">
        <f t="shared" si="23"/>
        <v>0</v>
      </c>
      <c r="BU73" s="495">
        <f t="shared" si="23"/>
        <v>0</v>
      </c>
      <c r="BV73" s="495">
        <f t="shared" si="23"/>
        <v>0</v>
      </c>
      <c r="BW73" s="495">
        <f t="shared" si="23"/>
        <v>0</v>
      </c>
      <c r="BX73" s="495">
        <f t="shared" si="23"/>
        <v>0</v>
      </c>
      <c r="BY73" s="495">
        <f t="shared" si="23"/>
        <v>0</v>
      </c>
      <c r="BZ73" s="495">
        <f t="shared" si="23"/>
        <v>0</v>
      </c>
      <c r="CA73" s="759" t="str">
        <f t="shared" si="23"/>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-1</v>
      </c>
      <c r="AR74" s="487">
        <v>-1</v>
      </c>
      <c r="AS74" s="487">
        <v>-1</v>
      </c>
      <c r="AT74" s="487">
        <v>-1</v>
      </c>
      <c r="AU74" s="493" t="b">
        <f t="shared" si="24"/>
        <v>0</v>
      </c>
      <c r="AV74" s="488" t="str">
        <f t="shared" si="25"/>
        <v>tbd</v>
      </c>
      <c r="AW74" s="487" t="str">
        <f t="shared" si="22"/>
        <v>tbd</v>
      </c>
      <c r="AX74" s="487" t="str">
        <f t="shared" si="22"/>
        <v>tbd</v>
      </c>
      <c r="AY74" s="487" t="str">
        <f t="shared" si="22"/>
        <v>tbd</v>
      </c>
      <c r="AZ74" s="487" t="str">
        <f t="shared" si="22"/>
        <v>tbd</v>
      </c>
      <c r="BA74" s="487" t="str">
        <f t="shared" si="22"/>
        <v>tbd</v>
      </c>
      <c r="BB74" s="487" t="str">
        <f t="shared" si="22"/>
        <v>tbd</v>
      </c>
      <c r="BC74" s="487" t="str">
        <f t="shared" si="22"/>
        <v>tbd</v>
      </c>
      <c r="BD74" s="487" t="str">
        <f t="shared" si="22"/>
        <v>tbd</v>
      </c>
      <c r="BE74" s="487" t="str">
        <f t="shared" si="22"/>
        <v>tbd</v>
      </c>
      <c r="BF74" s="487" t="str">
        <f t="shared" si="22"/>
        <v>tbd</v>
      </c>
      <c r="BG74" s="487" t="str">
        <f t="shared" si="22"/>
        <v>tbd</v>
      </c>
      <c r="BH74" s="487" t="str">
        <f t="shared" si="22"/>
        <v>tbd</v>
      </c>
      <c r="BI74" s="487" t="str">
        <f t="shared" si="22"/>
        <v>tbd</v>
      </c>
      <c r="BJ74" s="487" t="str">
        <f t="shared" si="22"/>
        <v>tbd</v>
      </c>
      <c r="BK74" s="489" t="str">
        <f t="shared" si="22"/>
        <v/>
      </c>
      <c r="BL74" s="488">
        <f t="shared" si="26"/>
        <v>0</v>
      </c>
      <c r="BM74" s="495">
        <f t="shared" si="23"/>
        <v>0</v>
      </c>
      <c r="BN74" s="495">
        <f t="shared" si="23"/>
        <v>0</v>
      </c>
      <c r="BO74" s="495">
        <f t="shared" si="23"/>
        <v>0</v>
      </c>
      <c r="BP74" s="495">
        <f t="shared" si="23"/>
        <v>0</v>
      </c>
      <c r="BQ74" s="495">
        <f t="shared" si="23"/>
        <v>0</v>
      </c>
      <c r="BR74" s="495">
        <f t="shared" si="23"/>
        <v>0</v>
      </c>
      <c r="BS74" s="495">
        <f t="shared" si="23"/>
        <v>0</v>
      </c>
      <c r="BT74" s="495">
        <f t="shared" si="23"/>
        <v>0</v>
      </c>
      <c r="BU74" s="495">
        <f t="shared" si="23"/>
        <v>0</v>
      </c>
      <c r="BV74" s="495">
        <f t="shared" si="23"/>
        <v>0</v>
      </c>
      <c r="BW74" s="495">
        <f t="shared" si="23"/>
        <v>0</v>
      </c>
      <c r="BX74" s="495">
        <f t="shared" si="23"/>
        <v>0</v>
      </c>
      <c r="BY74" s="495">
        <f t="shared" si="23"/>
        <v>0</v>
      </c>
      <c r="BZ74" s="495">
        <f t="shared" si="23"/>
        <v>0</v>
      </c>
      <c r="CA74" s="759" t="str">
        <f t="shared" si="23"/>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-1</v>
      </c>
      <c r="AR75" s="487">
        <v>-1</v>
      </c>
      <c r="AS75" s="487">
        <v>-1</v>
      </c>
      <c r="AT75" s="487">
        <v>-1</v>
      </c>
      <c r="AU75" s="493" t="b">
        <f t="shared" si="24"/>
        <v>0</v>
      </c>
      <c r="AV75" s="488" t="str">
        <f t="shared" si="25"/>
        <v>tbd</v>
      </c>
      <c r="AW75" s="487" t="str">
        <f t="shared" si="22"/>
        <v>tbd</v>
      </c>
      <c r="AX75" s="487" t="str">
        <f t="shared" si="22"/>
        <v>tbd</v>
      </c>
      <c r="AY75" s="487" t="str">
        <f t="shared" si="22"/>
        <v>tbd</v>
      </c>
      <c r="AZ75" s="487" t="str">
        <f t="shared" si="22"/>
        <v>tbd</v>
      </c>
      <c r="BA75" s="487" t="str">
        <f t="shared" si="22"/>
        <v>tbd</v>
      </c>
      <c r="BB75" s="487" t="str">
        <f t="shared" si="22"/>
        <v>tbd</v>
      </c>
      <c r="BC75" s="487" t="str">
        <f t="shared" si="22"/>
        <v>tbd</v>
      </c>
      <c r="BD75" s="487" t="str">
        <f t="shared" si="22"/>
        <v>tbd</v>
      </c>
      <c r="BE75" s="487" t="str">
        <f t="shared" si="22"/>
        <v>tbd</v>
      </c>
      <c r="BF75" s="487" t="str">
        <f t="shared" si="22"/>
        <v>tbd</v>
      </c>
      <c r="BG75" s="487" t="str">
        <f t="shared" si="22"/>
        <v>tbd</v>
      </c>
      <c r="BH75" s="487" t="str">
        <f t="shared" si="22"/>
        <v>tbd</v>
      </c>
      <c r="BI75" s="487" t="str">
        <f t="shared" si="22"/>
        <v>tbd</v>
      </c>
      <c r="BJ75" s="487" t="str">
        <f t="shared" si="22"/>
        <v>tbd</v>
      </c>
      <c r="BK75" s="489" t="str">
        <f t="shared" si="22"/>
        <v/>
      </c>
      <c r="BL75" s="488">
        <f t="shared" si="26"/>
        <v>0</v>
      </c>
      <c r="BM75" s="495">
        <f t="shared" si="23"/>
        <v>0</v>
      </c>
      <c r="BN75" s="495">
        <f t="shared" si="23"/>
        <v>0</v>
      </c>
      <c r="BO75" s="495">
        <f t="shared" si="23"/>
        <v>0</v>
      </c>
      <c r="BP75" s="495">
        <f t="shared" si="23"/>
        <v>0</v>
      </c>
      <c r="BQ75" s="495">
        <f t="shared" si="23"/>
        <v>0</v>
      </c>
      <c r="BR75" s="495">
        <f t="shared" si="23"/>
        <v>0</v>
      </c>
      <c r="BS75" s="495">
        <f t="shared" si="23"/>
        <v>0</v>
      </c>
      <c r="BT75" s="495">
        <f t="shared" si="23"/>
        <v>0</v>
      </c>
      <c r="BU75" s="495">
        <f t="shared" si="23"/>
        <v>0</v>
      </c>
      <c r="BV75" s="495">
        <f t="shared" si="23"/>
        <v>0</v>
      </c>
      <c r="BW75" s="495">
        <f t="shared" si="23"/>
        <v>0</v>
      </c>
      <c r="BX75" s="495">
        <f t="shared" si="23"/>
        <v>0</v>
      </c>
      <c r="BY75" s="495">
        <f t="shared" si="23"/>
        <v>0</v>
      </c>
      <c r="BZ75" s="495">
        <f t="shared" si="23"/>
        <v>0</v>
      </c>
      <c r="CA75" s="759" t="str">
        <f t="shared" si="23"/>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-1</v>
      </c>
      <c r="AR76" s="487">
        <v>-1</v>
      </c>
      <c r="AS76" s="487">
        <v>-1</v>
      </c>
      <c r="AT76" s="487">
        <v>-1</v>
      </c>
      <c r="AU76" s="493" t="b">
        <f t="shared" si="24"/>
        <v>0</v>
      </c>
      <c r="AV76" s="488" t="str">
        <f t="shared" si="25"/>
        <v>tbd</v>
      </c>
      <c r="AW76" s="487" t="str">
        <f t="shared" si="22"/>
        <v>tbd</v>
      </c>
      <c r="AX76" s="487" t="str">
        <f t="shared" si="22"/>
        <v>tbd</v>
      </c>
      <c r="AY76" s="487" t="str">
        <f t="shared" si="22"/>
        <v>tbd</v>
      </c>
      <c r="AZ76" s="487" t="str">
        <f t="shared" si="22"/>
        <v>tbd</v>
      </c>
      <c r="BA76" s="487" t="str">
        <f t="shared" si="22"/>
        <v>tbd</v>
      </c>
      <c r="BB76" s="487" t="str">
        <f t="shared" si="22"/>
        <v>tbd</v>
      </c>
      <c r="BC76" s="487" t="str">
        <f t="shared" si="22"/>
        <v>tbd</v>
      </c>
      <c r="BD76" s="487" t="str">
        <f t="shared" si="22"/>
        <v>tbd</v>
      </c>
      <c r="BE76" s="487" t="str">
        <f t="shared" si="22"/>
        <v>tbd</v>
      </c>
      <c r="BF76" s="487" t="str">
        <f t="shared" si="22"/>
        <v>tbd</v>
      </c>
      <c r="BG76" s="487" t="str">
        <f t="shared" si="22"/>
        <v>tbd</v>
      </c>
      <c r="BH76" s="487" t="str">
        <f t="shared" si="22"/>
        <v>tbd</v>
      </c>
      <c r="BI76" s="487" t="str">
        <f t="shared" si="22"/>
        <v>tbd</v>
      </c>
      <c r="BJ76" s="487" t="str">
        <f t="shared" si="22"/>
        <v>tbd</v>
      </c>
      <c r="BK76" s="489" t="str">
        <f t="shared" si="22"/>
        <v/>
      </c>
      <c r="BL76" s="488">
        <f t="shared" si="26"/>
        <v>0</v>
      </c>
      <c r="BM76" s="495">
        <f t="shared" si="23"/>
        <v>0</v>
      </c>
      <c r="BN76" s="495">
        <f t="shared" si="23"/>
        <v>0</v>
      </c>
      <c r="BO76" s="495">
        <f t="shared" si="23"/>
        <v>0</v>
      </c>
      <c r="BP76" s="495">
        <f t="shared" si="23"/>
        <v>0</v>
      </c>
      <c r="BQ76" s="495">
        <f t="shared" si="23"/>
        <v>0</v>
      </c>
      <c r="BR76" s="495">
        <f t="shared" si="23"/>
        <v>0</v>
      </c>
      <c r="BS76" s="495">
        <f t="shared" si="23"/>
        <v>0</v>
      </c>
      <c r="BT76" s="495">
        <f t="shared" si="23"/>
        <v>0</v>
      </c>
      <c r="BU76" s="495">
        <f t="shared" si="23"/>
        <v>0</v>
      </c>
      <c r="BV76" s="495">
        <f t="shared" si="23"/>
        <v>0</v>
      </c>
      <c r="BW76" s="495">
        <f t="shared" si="23"/>
        <v>0</v>
      </c>
      <c r="BX76" s="495">
        <f t="shared" si="23"/>
        <v>0</v>
      </c>
      <c r="BY76" s="495">
        <f t="shared" si="23"/>
        <v>0</v>
      </c>
      <c r="BZ76" s="495">
        <f t="shared" si="23"/>
        <v>0</v>
      </c>
      <c r="CA76" s="759" t="str">
        <f t="shared" si="23"/>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-1</v>
      </c>
      <c r="AR77" s="487">
        <v>-1</v>
      </c>
      <c r="AS77" s="487">
        <v>-1</v>
      </c>
      <c r="AT77" s="487">
        <v>-1</v>
      </c>
      <c r="AU77" s="493" t="b">
        <f t="shared" si="24"/>
        <v>0</v>
      </c>
      <c r="AV77" s="488" t="str">
        <f t="shared" si="25"/>
        <v>tbd</v>
      </c>
      <c r="AW77" s="487" t="str">
        <f t="shared" si="22"/>
        <v>tbd</v>
      </c>
      <c r="AX77" s="487" t="str">
        <f t="shared" si="22"/>
        <v>tbd</v>
      </c>
      <c r="AY77" s="487" t="str">
        <f t="shared" si="22"/>
        <v>tbd</v>
      </c>
      <c r="AZ77" s="487" t="str">
        <f t="shared" si="22"/>
        <v>tbd</v>
      </c>
      <c r="BA77" s="487" t="str">
        <f t="shared" si="22"/>
        <v>tbd</v>
      </c>
      <c r="BB77" s="487" t="str">
        <f t="shared" si="22"/>
        <v>tbd</v>
      </c>
      <c r="BC77" s="487" t="str">
        <f t="shared" si="22"/>
        <v>tbd</v>
      </c>
      <c r="BD77" s="487" t="str">
        <f t="shared" si="22"/>
        <v>tbd</v>
      </c>
      <c r="BE77" s="487" t="str">
        <f t="shared" si="22"/>
        <v>tbd</v>
      </c>
      <c r="BF77" s="487" t="str">
        <f t="shared" si="22"/>
        <v>tbd</v>
      </c>
      <c r="BG77" s="487" t="str">
        <f t="shared" si="22"/>
        <v>tbd</v>
      </c>
      <c r="BH77" s="487" t="str">
        <f t="shared" si="22"/>
        <v>tbd</v>
      </c>
      <c r="BI77" s="487" t="str">
        <f t="shared" si="22"/>
        <v>tbd</v>
      </c>
      <c r="BJ77" s="487" t="str">
        <f t="shared" si="22"/>
        <v>tbd</v>
      </c>
      <c r="BK77" s="489" t="str">
        <f t="shared" si="22"/>
        <v/>
      </c>
      <c r="BL77" s="488">
        <f t="shared" si="26"/>
        <v>0</v>
      </c>
      <c r="BM77" s="495">
        <f t="shared" si="23"/>
        <v>0</v>
      </c>
      <c r="BN77" s="495">
        <f t="shared" si="23"/>
        <v>0</v>
      </c>
      <c r="BO77" s="495">
        <f t="shared" si="23"/>
        <v>0</v>
      </c>
      <c r="BP77" s="495">
        <f t="shared" si="23"/>
        <v>0</v>
      </c>
      <c r="BQ77" s="495">
        <f t="shared" si="23"/>
        <v>0</v>
      </c>
      <c r="BR77" s="495">
        <f t="shared" si="23"/>
        <v>0</v>
      </c>
      <c r="BS77" s="495">
        <f t="shared" si="23"/>
        <v>0</v>
      </c>
      <c r="BT77" s="495">
        <f t="shared" si="23"/>
        <v>0</v>
      </c>
      <c r="BU77" s="495">
        <f t="shared" si="23"/>
        <v>0</v>
      </c>
      <c r="BV77" s="495">
        <f t="shared" si="23"/>
        <v>0</v>
      </c>
      <c r="BW77" s="495">
        <f t="shared" si="23"/>
        <v>0</v>
      </c>
      <c r="BX77" s="495">
        <f t="shared" si="23"/>
        <v>0</v>
      </c>
      <c r="BY77" s="495">
        <f t="shared" si="23"/>
        <v>0</v>
      </c>
      <c r="BZ77" s="495">
        <f t="shared" si="23"/>
        <v>0</v>
      </c>
      <c r="CA77" s="759" t="str">
        <f t="shared" si="23"/>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-1</v>
      </c>
      <c r="AR78" s="487">
        <v>-1</v>
      </c>
      <c r="AS78" s="487">
        <v>-1</v>
      </c>
      <c r="AT78" s="487">
        <v>-1</v>
      </c>
      <c r="AU78" s="493" t="b">
        <f t="shared" si="24"/>
        <v>0</v>
      </c>
      <c r="AV78" s="488" t="str">
        <f t="shared" si="25"/>
        <v>tbd</v>
      </c>
      <c r="AW78" s="487" t="str">
        <f t="shared" si="22"/>
        <v>tbd</v>
      </c>
      <c r="AX78" s="487" t="str">
        <f t="shared" si="22"/>
        <v>tbd</v>
      </c>
      <c r="AY78" s="487" t="str">
        <f t="shared" si="22"/>
        <v>tbd</v>
      </c>
      <c r="AZ78" s="487" t="str">
        <f t="shared" si="22"/>
        <v>tbd</v>
      </c>
      <c r="BA78" s="487" t="str">
        <f t="shared" si="22"/>
        <v>tbd</v>
      </c>
      <c r="BB78" s="487" t="str">
        <f t="shared" si="22"/>
        <v>tbd</v>
      </c>
      <c r="BC78" s="487" t="str">
        <f t="shared" si="22"/>
        <v>tbd</v>
      </c>
      <c r="BD78" s="487" t="str">
        <f t="shared" si="22"/>
        <v>tbd</v>
      </c>
      <c r="BE78" s="487" t="str">
        <f t="shared" si="22"/>
        <v>tbd</v>
      </c>
      <c r="BF78" s="487" t="str">
        <f t="shared" si="22"/>
        <v>tbd</v>
      </c>
      <c r="BG78" s="487" t="str">
        <f t="shared" si="22"/>
        <v>tbd</v>
      </c>
      <c r="BH78" s="487" t="str">
        <f t="shared" si="22"/>
        <v>tbd</v>
      </c>
      <c r="BI78" s="487" t="str">
        <f t="shared" si="22"/>
        <v>tbd</v>
      </c>
      <c r="BJ78" s="487" t="str">
        <f t="shared" si="22"/>
        <v>tbd</v>
      </c>
      <c r="BK78" s="489" t="str">
        <f t="shared" si="22"/>
        <v/>
      </c>
      <c r="BL78" s="488">
        <f t="shared" si="26"/>
        <v>0</v>
      </c>
      <c r="BM78" s="495">
        <f t="shared" si="23"/>
        <v>0</v>
      </c>
      <c r="BN78" s="495">
        <f t="shared" si="23"/>
        <v>0</v>
      </c>
      <c r="BO78" s="495">
        <f t="shared" si="23"/>
        <v>0</v>
      </c>
      <c r="BP78" s="495">
        <f t="shared" si="23"/>
        <v>0</v>
      </c>
      <c r="BQ78" s="495">
        <f t="shared" si="23"/>
        <v>0</v>
      </c>
      <c r="BR78" s="495">
        <f t="shared" si="23"/>
        <v>0</v>
      </c>
      <c r="BS78" s="495">
        <f t="shared" si="23"/>
        <v>0</v>
      </c>
      <c r="BT78" s="495">
        <f t="shared" si="23"/>
        <v>0</v>
      </c>
      <c r="BU78" s="495">
        <f t="shared" si="23"/>
        <v>0</v>
      </c>
      <c r="BV78" s="495">
        <f t="shared" si="23"/>
        <v>0</v>
      </c>
      <c r="BW78" s="495">
        <f t="shared" si="23"/>
        <v>0</v>
      </c>
      <c r="BX78" s="495">
        <f t="shared" si="23"/>
        <v>0</v>
      </c>
      <c r="BY78" s="495">
        <f t="shared" si="23"/>
        <v>0</v>
      </c>
      <c r="BZ78" s="495">
        <f t="shared" si="23"/>
        <v>0</v>
      </c>
      <c r="CA78" s="759" t="str">
        <f t="shared" si="23"/>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-1</v>
      </c>
      <c r="AR79" s="487">
        <v>-1</v>
      </c>
      <c r="AS79" s="487">
        <v>-1</v>
      </c>
      <c r="AT79" s="487">
        <v>-1</v>
      </c>
      <c r="AU79" s="493" t="b">
        <f t="shared" si="24"/>
        <v>0</v>
      </c>
      <c r="AV79" s="488" t="str">
        <f t="shared" si="25"/>
        <v>tbd</v>
      </c>
      <c r="AW79" s="487" t="str">
        <f t="shared" si="22"/>
        <v>tbd</v>
      </c>
      <c r="AX79" s="487" t="str">
        <f t="shared" si="22"/>
        <v>tbd</v>
      </c>
      <c r="AY79" s="487" t="str">
        <f t="shared" si="22"/>
        <v>tbd</v>
      </c>
      <c r="AZ79" s="487" t="str">
        <f t="shared" si="22"/>
        <v>tbd</v>
      </c>
      <c r="BA79" s="487" t="str">
        <f t="shared" si="22"/>
        <v>tbd</v>
      </c>
      <c r="BB79" s="487" t="str">
        <f t="shared" si="22"/>
        <v>tbd</v>
      </c>
      <c r="BC79" s="487" t="str">
        <f t="shared" si="22"/>
        <v>tbd</v>
      </c>
      <c r="BD79" s="487" t="str">
        <f t="shared" si="22"/>
        <v>tbd</v>
      </c>
      <c r="BE79" s="487" t="str">
        <f t="shared" si="22"/>
        <v>tbd</v>
      </c>
      <c r="BF79" s="487" t="str">
        <f t="shared" si="22"/>
        <v>tbd</v>
      </c>
      <c r="BG79" s="487" t="str">
        <f t="shared" si="22"/>
        <v>tbd</v>
      </c>
      <c r="BH79" s="487" t="str">
        <f t="shared" si="22"/>
        <v>tbd</v>
      </c>
      <c r="BI79" s="487" t="str">
        <f t="shared" si="22"/>
        <v>tbd</v>
      </c>
      <c r="BJ79" s="487" t="str">
        <f t="shared" si="22"/>
        <v>tbd</v>
      </c>
      <c r="BK79" s="489" t="str">
        <f t="shared" si="22"/>
        <v/>
      </c>
      <c r="BL79" s="488">
        <f t="shared" si="26"/>
        <v>0</v>
      </c>
      <c r="BM79" s="495">
        <f t="shared" si="23"/>
        <v>0</v>
      </c>
      <c r="BN79" s="495">
        <f t="shared" si="23"/>
        <v>0</v>
      </c>
      <c r="BO79" s="495">
        <f t="shared" si="23"/>
        <v>0</v>
      </c>
      <c r="BP79" s="495">
        <f t="shared" si="23"/>
        <v>0</v>
      </c>
      <c r="BQ79" s="495">
        <f t="shared" si="23"/>
        <v>0</v>
      </c>
      <c r="BR79" s="495">
        <f t="shared" si="23"/>
        <v>0</v>
      </c>
      <c r="BS79" s="495">
        <f t="shared" si="23"/>
        <v>0</v>
      </c>
      <c r="BT79" s="495">
        <f t="shared" si="23"/>
        <v>0</v>
      </c>
      <c r="BU79" s="495">
        <f t="shared" si="23"/>
        <v>0</v>
      </c>
      <c r="BV79" s="495">
        <f t="shared" si="23"/>
        <v>0</v>
      </c>
      <c r="BW79" s="495">
        <f t="shared" si="23"/>
        <v>0</v>
      </c>
      <c r="BX79" s="495">
        <f t="shared" si="23"/>
        <v>0</v>
      </c>
      <c r="BY79" s="495">
        <f t="shared" si="23"/>
        <v>0</v>
      </c>
      <c r="BZ79" s="495">
        <f t="shared" si="23"/>
        <v>0</v>
      </c>
      <c r="CA79" s="759" t="str">
        <f t="shared" si="23"/>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-1</v>
      </c>
      <c r="AR80" s="487">
        <v>-1</v>
      </c>
      <c r="AS80" s="487">
        <v>-1</v>
      </c>
      <c r="AT80" s="487">
        <v>-1</v>
      </c>
      <c r="AU80" s="493" t="b">
        <f t="shared" si="24"/>
        <v>0</v>
      </c>
      <c r="AV80" s="488" t="str">
        <f t="shared" si="25"/>
        <v>tbd</v>
      </c>
      <c r="AW80" s="487" t="str">
        <f t="shared" si="22"/>
        <v>tbd</v>
      </c>
      <c r="AX80" s="487" t="str">
        <f t="shared" si="22"/>
        <v>tbd</v>
      </c>
      <c r="AY80" s="487" t="str">
        <f t="shared" si="22"/>
        <v>tbd</v>
      </c>
      <c r="AZ80" s="487" t="str">
        <f t="shared" si="22"/>
        <v>tbd</v>
      </c>
      <c r="BA80" s="487" t="str">
        <f t="shared" si="22"/>
        <v>tbd</v>
      </c>
      <c r="BB80" s="487" t="str">
        <f t="shared" si="22"/>
        <v>tbd</v>
      </c>
      <c r="BC80" s="487" t="str">
        <f t="shared" si="22"/>
        <v>tbd</v>
      </c>
      <c r="BD80" s="487" t="str">
        <f t="shared" si="22"/>
        <v>tbd</v>
      </c>
      <c r="BE80" s="487" t="str">
        <f t="shared" si="22"/>
        <v>tbd</v>
      </c>
      <c r="BF80" s="487" t="str">
        <f t="shared" si="22"/>
        <v>tbd</v>
      </c>
      <c r="BG80" s="487" t="str">
        <f t="shared" si="22"/>
        <v>tbd</v>
      </c>
      <c r="BH80" s="487" t="str">
        <f t="shared" si="22"/>
        <v>tbd</v>
      </c>
      <c r="BI80" s="487" t="str">
        <f t="shared" si="22"/>
        <v>tbd</v>
      </c>
      <c r="BJ80" s="487" t="str">
        <f t="shared" si="22"/>
        <v>tbd</v>
      </c>
      <c r="BK80" s="489" t="str">
        <f t="shared" si="22"/>
        <v/>
      </c>
      <c r="BL80" s="488">
        <f t="shared" si="26"/>
        <v>0</v>
      </c>
      <c r="BM80" s="495">
        <f t="shared" si="23"/>
        <v>0</v>
      </c>
      <c r="BN80" s="495">
        <f t="shared" si="23"/>
        <v>0</v>
      </c>
      <c r="BO80" s="495">
        <f t="shared" si="23"/>
        <v>0</v>
      </c>
      <c r="BP80" s="495">
        <f t="shared" si="23"/>
        <v>0</v>
      </c>
      <c r="BQ80" s="495">
        <f t="shared" si="23"/>
        <v>0</v>
      </c>
      <c r="BR80" s="495">
        <f t="shared" si="23"/>
        <v>0</v>
      </c>
      <c r="BS80" s="495">
        <f t="shared" si="23"/>
        <v>0</v>
      </c>
      <c r="BT80" s="495">
        <f t="shared" si="23"/>
        <v>0</v>
      </c>
      <c r="BU80" s="495">
        <f t="shared" si="23"/>
        <v>0</v>
      </c>
      <c r="BV80" s="495">
        <f t="shared" si="23"/>
        <v>0</v>
      </c>
      <c r="BW80" s="495">
        <f t="shared" si="23"/>
        <v>0</v>
      </c>
      <c r="BX80" s="495">
        <f t="shared" si="23"/>
        <v>0</v>
      </c>
      <c r="BY80" s="495">
        <f t="shared" si="23"/>
        <v>0</v>
      </c>
      <c r="BZ80" s="495">
        <f t="shared" si="23"/>
        <v>0</v>
      </c>
      <c r="CA80" s="759" t="str">
        <f t="shared" si="23"/>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-1</v>
      </c>
      <c r="AR81" s="487">
        <v>-1</v>
      </c>
      <c r="AS81" s="487">
        <v>-1</v>
      </c>
      <c r="AT81" s="487">
        <v>-1</v>
      </c>
      <c r="AU81" s="493" t="b">
        <f t="shared" si="24"/>
        <v>0</v>
      </c>
      <c r="AV81" s="488" t="str">
        <f t="shared" si="25"/>
        <v>tbd</v>
      </c>
      <c r="AW81" s="487" t="str">
        <f t="shared" si="22"/>
        <v>tbd</v>
      </c>
      <c r="AX81" s="487" t="str">
        <f t="shared" si="22"/>
        <v>tbd</v>
      </c>
      <c r="AY81" s="487" t="str">
        <f t="shared" si="22"/>
        <v>tbd</v>
      </c>
      <c r="AZ81" s="487" t="str">
        <f t="shared" si="22"/>
        <v>tbd</v>
      </c>
      <c r="BA81" s="487" t="str">
        <f t="shared" si="22"/>
        <v>tbd</v>
      </c>
      <c r="BB81" s="487" t="str">
        <f t="shared" si="22"/>
        <v>tbd</v>
      </c>
      <c r="BC81" s="487" t="str">
        <f t="shared" si="22"/>
        <v>tbd</v>
      </c>
      <c r="BD81" s="487" t="str">
        <f t="shared" si="22"/>
        <v>tbd</v>
      </c>
      <c r="BE81" s="487" t="str">
        <f t="shared" si="22"/>
        <v>tbd</v>
      </c>
      <c r="BF81" s="487" t="str">
        <f t="shared" si="22"/>
        <v>tbd</v>
      </c>
      <c r="BG81" s="487" t="str">
        <f t="shared" si="22"/>
        <v>tbd</v>
      </c>
      <c r="BH81" s="487" t="str">
        <f t="shared" si="22"/>
        <v>tbd</v>
      </c>
      <c r="BI81" s="487" t="str">
        <f t="shared" si="22"/>
        <v>tbd</v>
      </c>
      <c r="BJ81" s="487" t="str">
        <f t="shared" si="22"/>
        <v>tbd</v>
      </c>
      <c r="BK81" s="489" t="str">
        <f t="shared" si="22"/>
        <v/>
      </c>
      <c r="BL81" s="488">
        <f t="shared" si="26"/>
        <v>0</v>
      </c>
      <c r="BM81" s="495">
        <f t="shared" si="23"/>
        <v>0</v>
      </c>
      <c r="BN81" s="495">
        <f t="shared" si="23"/>
        <v>0</v>
      </c>
      <c r="BO81" s="495">
        <f t="shared" si="23"/>
        <v>0</v>
      </c>
      <c r="BP81" s="495">
        <f t="shared" si="23"/>
        <v>0</v>
      </c>
      <c r="BQ81" s="495">
        <f t="shared" si="23"/>
        <v>0</v>
      </c>
      <c r="BR81" s="495">
        <f t="shared" si="23"/>
        <v>0</v>
      </c>
      <c r="BS81" s="495">
        <f t="shared" si="23"/>
        <v>0</v>
      </c>
      <c r="BT81" s="495">
        <f t="shared" si="23"/>
        <v>0</v>
      </c>
      <c r="BU81" s="495">
        <f t="shared" si="23"/>
        <v>0</v>
      </c>
      <c r="BV81" s="495">
        <f t="shared" si="23"/>
        <v>0</v>
      </c>
      <c r="BW81" s="495">
        <f t="shared" si="23"/>
        <v>0</v>
      </c>
      <c r="BX81" s="495">
        <f t="shared" si="23"/>
        <v>0</v>
      </c>
      <c r="BY81" s="495">
        <f t="shared" si="23"/>
        <v>0</v>
      </c>
      <c r="BZ81" s="495">
        <f t="shared" si="23"/>
        <v>0</v>
      </c>
      <c r="CA81" s="759" t="str">
        <f t="shared" si="23"/>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-1</v>
      </c>
      <c r="AR82" s="487">
        <v>-1</v>
      </c>
      <c r="AS82" s="487">
        <v>-1</v>
      </c>
      <c r="AT82" s="487">
        <v>-1</v>
      </c>
      <c r="AU82" s="493" t="b">
        <f t="shared" si="24"/>
        <v>0</v>
      </c>
      <c r="AV82" s="488" t="str">
        <f t="shared" si="25"/>
        <v>tbd</v>
      </c>
      <c r="AW82" s="487" t="str">
        <f t="shared" si="22"/>
        <v>tbd</v>
      </c>
      <c r="AX82" s="487" t="str">
        <f t="shared" si="22"/>
        <v>tbd</v>
      </c>
      <c r="AY82" s="487" t="str">
        <f t="shared" si="22"/>
        <v>tbd</v>
      </c>
      <c r="AZ82" s="487" t="str">
        <f t="shared" si="22"/>
        <v>tbd</v>
      </c>
      <c r="BA82" s="487" t="str">
        <f t="shared" si="22"/>
        <v>tbd</v>
      </c>
      <c r="BB82" s="487" t="str">
        <f t="shared" si="22"/>
        <v>tbd</v>
      </c>
      <c r="BC82" s="487" t="str">
        <f t="shared" si="22"/>
        <v>tbd</v>
      </c>
      <c r="BD82" s="487" t="str">
        <f t="shared" si="22"/>
        <v>tbd</v>
      </c>
      <c r="BE82" s="487" t="str">
        <f t="shared" si="22"/>
        <v>tbd</v>
      </c>
      <c r="BF82" s="487" t="str">
        <f t="shared" si="22"/>
        <v>tbd</v>
      </c>
      <c r="BG82" s="487" t="str">
        <f t="shared" si="22"/>
        <v>tbd</v>
      </c>
      <c r="BH82" s="487" t="str">
        <f t="shared" si="22"/>
        <v>tbd</v>
      </c>
      <c r="BI82" s="487" t="str">
        <f t="shared" si="22"/>
        <v>tbd</v>
      </c>
      <c r="BJ82" s="487" t="str">
        <f t="shared" si="22"/>
        <v>tbd</v>
      </c>
      <c r="BK82" s="489" t="str">
        <f t="shared" si="22"/>
        <v/>
      </c>
      <c r="BL82" s="488">
        <f t="shared" si="26"/>
        <v>0</v>
      </c>
      <c r="BM82" s="495">
        <f t="shared" si="23"/>
        <v>0</v>
      </c>
      <c r="BN82" s="495">
        <f t="shared" si="23"/>
        <v>0</v>
      </c>
      <c r="BO82" s="495">
        <f t="shared" si="23"/>
        <v>0</v>
      </c>
      <c r="BP82" s="495">
        <f t="shared" si="23"/>
        <v>0</v>
      </c>
      <c r="BQ82" s="495">
        <f t="shared" si="23"/>
        <v>0</v>
      </c>
      <c r="BR82" s="495">
        <f t="shared" si="23"/>
        <v>0</v>
      </c>
      <c r="BS82" s="495">
        <f t="shared" si="23"/>
        <v>0</v>
      </c>
      <c r="BT82" s="495">
        <f t="shared" si="23"/>
        <v>0</v>
      </c>
      <c r="BU82" s="495">
        <f t="shared" si="23"/>
        <v>0</v>
      </c>
      <c r="BV82" s="495">
        <f t="shared" si="23"/>
        <v>0</v>
      </c>
      <c r="BW82" s="495">
        <f t="shared" si="23"/>
        <v>0</v>
      </c>
      <c r="BX82" s="495">
        <f t="shared" si="23"/>
        <v>0</v>
      </c>
      <c r="BY82" s="495">
        <f t="shared" si="23"/>
        <v>0</v>
      </c>
      <c r="BZ82" s="495">
        <f t="shared" si="23"/>
        <v>0</v>
      </c>
      <c r="CA82" s="759" t="str">
        <f t="shared" si="23"/>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-1</v>
      </c>
      <c r="AR83" s="487">
        <v>-1</v>
      </c>
      <c r="AS83" s="487">
        <v>-1</v>
      </c>
      <c r="AT83" s="487">
        <v>-1</v>
      </c>
      <c r="AU83" s="493" t="b">
        <f t="shared" si="24"/>
        <v>0</v>
      </c>
      <c r="AV83" s="488" t="str">
        <f t="shared" si="25"/>
        <v>tbd</v>
      </c>
      <c r="AW83" s="487" t="str">
        <f t="shared" si="22"/>
        <v>tbd</v>
      </c>
      <c r="AX83" s="487" t="str">
        <f t="shared" si="22"/>
        <v>tbd</v>
      </c>
      <c r="AY83" s="487" t="str">
        <f t="shared" si="22"/>
        <v>tbd</v>
      </c>
      <c r="AZ83" s="487" t="str">
        <f t="shared" si="22"/>
        <v>tbd</v>
      </c>
      <c r="BA83" s="487" t="str">
        <f t="shared" si="22"/>
        <v>tbd</v>
      </c>
      <c r="BB83" s="487" t="str">
        <f t="shared" si="22"/>
        <v>tbd</v>
      </c>
      <c r="BC83" s="487" t="str">
        <f t="shared" si="22"/>
        <v>tbd</v>
      </c>
      <c r="BD83" s="487" t="str">
        <f t="shared" si="22"/>
        <v>tbd</v>
      </c>
      <c r="BE83" s="487" t="str">
        <f t="shared" si="22"/>
        <v>tbd</v>
      </c>
      <c r="BF83" s="487" t="str">
        <f t="shared" si="22"/>
        <v>tbd</v>
      </c>
      <c r="BG83" s="487" t="str">
        <f t="shared" si="22"/>
        <v>tbd</v>
      </c>
      <c r="BH83" s="487" t="str">
        <f t="shared" si="22"/>
        <v>tbd</v>
      </c>
      <c r="BI83" s="487" t="str">
        <f t="shared" si="22"/>
        <v>tbd</v>
      </c>
      <c r="BJ83" s="487" t="str">
        <f t="shared" si="22"/>
        <v>tbd</v>
      </c>
      <c r="BK83" s="489" t="str">
        <f t="shared" si="22"/>
        <v/>
      </c>
      <c r="BL83" s="488">
        <f t="shared" si="26"/>
        <v>0</v>
      </c>
      <c r="BM83" s="495">
        <f t="shared" si="23"/>
        <v>0</v>
      </c>
      <c r="BN83" s="495">
        <f t="shared" si="23"/>
        <v>0</v>
      </c>
      <c r="BO83" s="495">
        <f t="shared" si="23"/>
        <v>0</v>
      </c>
      <c r="BP83" s="495">
        <f t="shared" si="23"/>
        <v>0</v>
      </c>
      <c r="BQ83" s="495">
        <f t="shared" si="23"/>
        <v>0</v>
      </c>
      <c r="BR83" s="495">
        <f t="shared" si="23"/>
        <v>0</v>
      </c>
      <c r="BS83" s="495">
        <f t="shared" si="23"/>
        <v>0</v>
      </c>
      <c r="BT83" s="495">
        <f t="shared" si="23"/>
        <v>0</v>
      </c>
      <c r="BU83" s="495">
        <f t="shared" si="23"/>
        <v>0</v>
      </c>
      <c r="BV83" s="495">
        <f t="shared" si="23"/>
        <v>0</v>
      </c>
      <c r="BW83" s="495">
        <f t="shared" si="23"/>
        <v>0</v>
      </c>
      <c r="BX83" s="495">
        <f t="shared" si="23"/>
        <v>0</v>
      </c>
      <c r="BY83" s="495">
        <f t="shared" si="23"/>
        <v>0</v>
      </c>
      <c r="BZ83" s="495">
        <f t="shared" si="23"/>
        <v>0</v>
      </c>
      <c r="CA83" s="759" t="str">
        <f t="shared" si="23"/>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-1</v>
      </c>
      <c r="AR84" s="487">
        <v>-1</v>
      </c>
      <c r="AS84" s="487">
        <v>-1</v>
      </c>
      <c r="AT84" s="487">
        <v>-1</v>
      </c>
      <c r="AU84" s="493" t="b">
        <f t="shared" si="24"/>
        <v>0</v>
      </c>
      <c r="AV84" s="488" t="str">
        <f t="shared" si="25"/>
        <v>tbd</v>
      </c>
      <c r="AW84" s="487" t="str">
        <f t="shared" si="22"/>
        <v>tbd</v>
      </c>
      <c r="AX84" s="487" t="str">
        <f t="shared" si="22"/>
        <v>tbd</v>
      </c>
      <c r="AY84" s="487" t="str">
        <f t="shared" si="22"/>
        <v>tbd</v>
      </c>
      <c r="AZ84" s="487" t="str">
        <f t="shared" si="22"/>
        <v>tbd</v>
      </c>
      <c r="BA84" s="487" t="str">
        <f t="shared" si="22"/>
        <v>tbd</v>
      </c>
      <c r="BB84" s="487" t="str">
        <f t="shared" si="22"/>
        <v>tbd</v>
      </c>
      <c r="BC84" s="487" t="str">
        <f t="shared" si="22"/>
        <v>tbd</v>
      </c>
      <c r="BD84" s="487" t="str">
        <f t="shared" si="22"/>
        <v>tbd</v>
      </c>
      <c r="BE84" s="487" t="str">
        <f t="shared" si="22"/>
        <v>tbd</v>
      </c>
      <c r="BF84" s="487" t="str">
        <f t="shared" si="22"/>
        <v>tbd</v>
      </c>
      <c r="BG84" s="487" t="str">
        <f t="shared" si="22"/>
        <v>tbd</v>
      </c>
      <c r="BH84" s="487" t="str">
        <f t="shared" si="22"/>
        <v>tbd</v>
      </c>
      <c r="BI84" s="487" t="str">
        <f t="shared" si="22"/>
        <v>tbd</v>
      </c>
      <c r="BJ84" s="487" t="str">
        <f t="shared" si="22"/>
        <v>tbd</v>
      </c>
      <c r="BK84" s="489" t="str">
        <f t="shared" si="22"/>
        <v/>
      </c>
      <c r="BL84" s="488">
        <f t="shared" si="26"/>
        <v>0</v>
      </c>
      <c r="BM84" s="495">
        <f t="shared" si="23"/>
        <v>0</v>
      </c>
      <c r="BN84" s="495">
        <f t="shared" si="23"/>
        <v>0</v>
      </c>
      <c r="BO84" s="495">
        <f t="shared" si="23"/>
        <v>0</v>
      </c>
      <c r="BP84" s="495">
        <f t="shared" si="23"/>
        <v>0</v>
      </c>
      <c r="BQ84" s="495">
        <f t="shared" si="23"/>
        <v>0</v>
      </c>
      <c r="BR84" s="495">
        <f t="shared" si="23"/>
        <v>0</v>
      </c>
      <c r="BS84" s="495">
        <f t="shared" si="23"/>
        <v>0</v>
      </c>
      <c r="BT84" s="495">
        <f t="shared" si="23"/>
        <v>0</v>
      </c>
      <c r="BU84" s="495">
        <f t="shared" si="23"/>
        <v>0</v>
      </c>
      <c r="BV84" s="495">
        <f t="shared" si="23"/>
        <v>0</v>
      </c>
      <c r="BW84" s="495">
        <f t="shared" si="23"/>
        <v>0</v>
      </c>
      <c r="BX84" s="495">
        <f t="shared" si="23"/>
        <v>0</v>
      </c>
      <c r="BY84" s="495">
        <f t="shared" si="23"/>
        <v>0</v>
      </c>
      <c r="BZ84" s="495">
        <f t="shared" si="23"/>
        <v>0</v>
      </c>
      <c r="CA84" s="759" t="str">
        <f t="shared" si="23"/>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-1</v>
      </c>
      <c r="AR85" s="487">
        <v>-1</v>
      </c>
      <c r="AS85" s="487">
        <v>-1</v>
      </c>
      <c r="AT85" s="487">
        <v>-1</v>
      </c>
      <c r="AU85" s="493" t="b">
        <f t="shared" si="24"/>
        <v>0</v>
      </c>
      <c r="AV85" s="488" t="str">
        <f t="shared" si="25"/>
        <v>tbd</v>
      </c>
      <c r="AW85" s="487" t="str">
        <f t="shared" si="22"/>
        <v>tbd</v>
      </c>
      <c r="AX85" s="487" t="str">
        <f t="shared" si="22"/>
        <v>tbd</v>
      </c>
      <c r="AY85" s="487" t="str">
        <f t="shared" si="22"/>
        <v>tbd</v>
      </c>
      <c r="AZ85" s="487" t="str">
        <f t="shared" si="22"/>
        <v>tbd</v>
      </c>
      <c r="BA85" s="487" t="str">
        <f t="shared" si="22"/>
        <v>tbd</v>
      </c>
      <c r="BB85" s="487" t="str">
        <f t="shared" si="22"/>
        <v>tbd</v>
      </c>
      <c r="BC85" s="487" t="str">
        <f t="shared" si="22"/>
        <v>tbd</v>
      </c>
      <c r="BD85" s="487" t="str">
        <f t="shared" si="22"/>
        <v>tbd</v>
      </c>
      <c r="BE85" s="487" t="str">
        <f t="shared" si="22"/>
        <v>tbd</v>
      </c>
      <c r="BF85" s="487" t="str">
        <f t="shared" si="22"/>
        <v>tbd</v>
      </c>
      <c r="BG85" s="487" t="str">
        <f t="shared" si="22"/>
        <v>tbd</v>
      </c>
      <c r="BH85" s="487" t="str">
        <f t="shared" si="22"/>
        <v>tbd</v>
      </c>
      <c r="BI85" s="487" t="str">
        <f t="shared" si="22"/>
        <v>tbd</v>
      </c>
      <c r="BJ85" s="487" t="str">
        <f t="shared" si="22"/>
        <v>tbd</v>
      </c>
      <c r="BK85" s="489" t="str">
        <f t="shared" si="22"/>
        <v/>
      </c>
      <c r="BL85" s="488">
        <f t="shared" si="26"/>
        <v>0</v>
      </c>
      <c r="BM85" s="495">
        <f t="shared" si="23"/>
        <v>0</v>
      </c>
      <c r="BN85" s="495">
        <f t="shared" si="23"/>
        <v>0</v>
      </c>
      <c r="BO85" s="495">
        <f t="shared" si="23"/>
        <v>0</v>
      </c>
      <c r="BP85" s="495">
        <f t="shared" si="23"/>
        <v>0</v>
      </c>
      <c r="BQ85" s="495">
        <f t="shared" si="23"/>
        <v>0</v>
      </c>
      <c r="BR85" s="495">
        <f t="shared" si="23"/>
        <v>0</v>
      </c>
      <c r="BS85" s="495">
        <f t="shared" si="23"/>
        <v>0</v>
      </c>
      <c r="BT85" s="495">
        <f t="shared" si="23"/>
        <v>0</v>
      </c>
      <c r="BU85" s="495">
        <f t="shared" si="23"/>
        <v>0</v>
      </c>
      <c r="BV85" s="495">
        <f t="shared" si="23"/>
        <v>0</v>
      </c>
      <c r="BW85" s="495">
        <f t="shared" si="23"/>
        <v>0</v>
      </c>
      <c r="BX85" s="495">
        <f t="shared" si="23"/>
        <v>0</v>
      </c>
      <c r="BY85" s="495">
        <f t="shared" si="23"/>
        <v>0</v>
      </c>
      <c r="BZ85" s="495">
        <f t="shared" si="23"/>
        <v>0</v>
      </c>
      <c r="CA85" s="759" t="str">
        <f t="shared" si="23"/>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-1</v>
      </c>
      <c r="AR86" s="487">
        <v>-1</v>
      </c>
      <c r="AS86" s="487">
        <v>-1</v>
      </c>
      <c r="AT86" s="487">
        <v>-1</v>
      </c>
      <c r="AU86" s="493" t="b">
        <f t="shared" si="24"/>
        <v>0</v>
      </c>
      <c r="AV86" s="488" t="str">
        <f t="shared" si="25"/>
        <v>tbd</v>
      </c>
      <c r="AW86" s="487" t="str">
        <f t="shared" si="22"/>
        <v>tbd</v>
      </c>
      <c r="AX86" s="487" t="str">
        <f t="shared" si="22"/>
        <v>tbd</v>
      </c>
      <c r="AY86" s="487" t="str">
        <f t="shared" si="22"/>
        <v>tbd</v>
      </c>
      <c r="AZ86" s="487" t="str">
        <f t="shared" si="22"/>
        <v>tbd</v>
      </c>
      <c r="BA86" s="487" t="str">
        <f t="shared" si="22"/>
        <v>tbd</v>
      </c>
      <c r="BB86" s="487" t="str">
        <f t="shared" si="22"/>
        <v>tbd</v>
      </c>
      <c r="BC86" s="487" t="str">
        <f t="shared" si="22"/>
        <v>tbd</v>
      </c>
      <c r="BD86" s="487" t="str">
        <f t="shared" si="22"/>
        <v>tbd</v>
      </c>
      <c r="BE86" s="487" t="str">
        <f t="shared" si="22"/>
        <v>tbd</v>
      </c>
      <c r="BF86" s="487" t="str">
        <f t="shared" si="22"/>
        <v>tbd</v>
      </c>
      <c r="BG86" s="487" t="str">
        <f t="shared" si="22"/>
        <v>tbd</v>
      </c>
      <c r="BH86" s="487" t="str">
        <f t="shared" si="22"/>
        <v>tbd</v>
      </c>
      <c r="BI86" s="487" t="str">
        <f t="shared" si="22"/>
        <v>tbd</v>
      </c>
      <c r="BJ86" s="487" t="str">
        <f t="shared" si="22"/>
        <v>tbd</v>
      </c>
      <c r="BK86" s="489" t="str">
        <f t="shared" si="22"/>
        <v/>
      </c>
      <c r="BL86" s="488">
        <f t="shared" si="26"/>
        <v>0</v>
      </c>
      <c r="BM86" s="495">
        <f t="shared" si="23"/>
        <v>0</v>
      </c>
      <c r="BN86" s="495">
        <f t="shared" si="23"/>
        <v>0</v>
      </c>
      <c r="BO86" s="495">
        <f t="shared" si="23"/>
        <v>0</v>
      </c>
      <c r="BP86" s="495">
        <f t="shared" si="23"/>
        <v>0</v>
      </c>
      <c r="BQ86" s="495">
        <f t="shared" si="23"/>
        <v>0</v>
      </c>
      <c r="BR86" s="495">
        <f t="shared" si="23"/>
        <v>0</v>
      </c>
      <c r="BS86" s="495">
        <f t="shared" si="23"/>
        <v>0</v>
      </c>
      <c r="BT86" s="495">
        <f t="shared" si="23"/>
        <v>0</v>
      </c>
      <c r="BU86" s="495">
        <f t="shared" si="23"/>
        <v>0</v>
      </c>
      <c r="BV86" s="495">
        <f t="shared" si="23"/>
        <v>0</v>
      </c>
      <c r="BW86" s="495">
        <f t="shared" si="23"/>
        <v>0</v>
      </c>
      <c r="BX86" s="495">
        <f t="shared" si="23"/>
        <v>0</v>
      </c>
      <c r="BY86" s="495">
        <f t="shared" si="23"/>
        <v>0</v>
      </c>
      <c r="BZ86" s="495">
        <f t="shared" si="23"/>
        <v>0</v>
      </c>
      <c r="CA86" s="759" t="str">
        <f t="shared" si="23"/>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-1</v>
      </c>
      <c r="AR87" s="487">
        <v>-1</v>
      </c>
      <c r="AS87" s="487">
        <v>-1</v>
      </c>
      <c r="AT87" s="487">
        <v>-1</v>
      </c>
      <c r="AU87" s="493" t="b">
        <f t="shared" ref="AN87:AU102" si="27">AU86</f>
        <v>0</v>
      </c>
      <c r="AV87" s="488" t="str">
        <f t="shared" si="25"/>
        <v>tbd</v>
      </c>
      <c r="AW87" s="487" t="str">
        <f t="shared" si="25"/>
        <v>tbd</v>
      </c>
      <c r="AX87" s="487" t="str">
        <f t="shared" si="25"/>
        <v>tbd</v>
      </c>
      <c r="AY87" s="487" t="str">
        <f t="shared" si="25"/>
        <v>tbd</v>
      </c>
      <c r="AZ87" s="487" t="str">
        <f t="shared" si="25"/>
        <v>tbd</v>
      </c>
      <c r="BA87" s="487" t="str">
        <f t="shared" si="25"/>
        <v>tbd</v>
      </c>
      <c r="BB87" s="487" t="str">
        <f t="shared" si="25"/>
        <v>tbd</v>
      </c>
      <c r="BC87" s="487" t="str">
        <f t="shared" si="25"/>
        <v>tbd</v>
      </c>
      <c r="BD87" s="487" t="str">
        <f t="shared" si="25"/>
        <v>tbd</v>
      </c>
      <c r="BE87" s="487" t="str">
        <f t="shared" si="25"/>
        <v>tbd</v>
      </c>
      <c r="BF87" s="487" t="str">
        <f t="shared" si="25"/>
        <v>tbd</v>
      </c>
      <c r="BG87" s="487" t="str">
        <f t="shared" si="25"/>
        <v>tbd</v>
      </c>
      <c r="BH87" s="487" t="str">
        <f t="shared" si="25"/>
        <v>tbd</v>
      </c>
      <c r="BI87" s="487" t="str">
        <f t="shared" si="25"/>
        <v>tbd</v>
      </c>
      <c r="BJ87" s="487" t="str">
        <f t="shared" si="25"/>
        <v>tbd</v>
      </c>
      <c r="BK87" s="489" t="str">
        <f t="shared" si="25"/>
        <v/>
      </c>
      <c r="BL87" s="488">
        <f t="shared" si="26"/>
        <v>0</v>
      </c>
      <c r="BM87" s="495">
        <f t="shared" si="26"/>
        <v>0</v>
      </c>
      <c r="BN87" s="495">
        <f t="shared" si="26"/>
        <v>0</v>
      </c>
      <c r="BO87" s="495">
        <f t="shared" si="26"/>
        <v>0</v>
      </c>
      <c r="BP87" s="495">
        <f t="shared" si="26"/>
        <v>0</v>
      </c>
      <c r="BQ87" s="495">
        <f t="shared" si="26"/>
        <v>0</v>
      </c>
      <c r="BR87" s="495">
        <f t="shared" si="26"/>
        <v>0</v>
      </c>
      <c r="BS87" s="495">
        <f t="shared" si="26"/>
        <v>0</v>
      </c>
      <c r="BT87" s="495">
        <f t="shared" si="26"/>
        <v>0</v>
      </c>
      <c r="BU87" s="495">
        <f t="shared" si="26"/>
        <v>0</v>
      </c>
      <c r="BV87" s="495">
        <f t="shared" si="26"/>
        <v>0</v>
      </c>
      <c r="BW87" s="495">
        <f t="shared" si="26"/>
        <v>0</v>
      </c>
      <c r="BX87" s="495">
        <f t="shared" si="26"/>
        <v>0</v>
      </c>
      <c r="BY87" s="495">
        <f t="shared" si="26"/>
        <v>0</v>
      </c>
      <c r="BZ87" s="495">
        <f t="shared" si="26"/>
        <v>0</v>
      </c>
      <c r="CA87" s="759" t="str">
        <f t="shared" si="26"/>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-1</v>
      </c>
      <c r="AR88" s="487">
        <v>-1</v>
      </c>
      <c r="AS88" s="487">
        <v>-1</v>
      </c>
      <c r="AT88" s="487">
        <v>-1</v>
      </c>
      <c r="AU88" s="493" t="b">
        <f t="shared" si="27"/>
        <v>0</v>
      </c>
      <c r="AV88" s="488" t="str">
        <f t="shared" si="25"/>
        <v>tbd</v>
      </c>
      <c r="AW88" s="487" t="str">
        <f t="shared" si="25"/>
        <v>tbd</v>
      </c>
      <c r="AX88" s="487" t="str">
        <f t="shared" si="25"/>
        <v>tbd</v>
      </c>
      <c r="AY88" s="487" t="str">
        <f t="shared" si="25"/>
        <v>tbd</v>
      </c>
      <c r="AZ88" s="487" t="str">
        <f t="shared" si="25"/>
        <v>tbd</v>
      </c>
      <c r="BA88" s="487" t="str">
        <f t="shared" si="25"/>
        <v>tbd</v>
      </c>
      <c r="BB88" s="487" t="str">
        <f t="shared" si="25"/>
        <v>tbd</v>
      </c>
      <c r="BC88" s="487" t="str">
        <f t="shared" si="25"/>
        <v>tbd</v>
      </c>
      <c r="BD88" s="487" t="str">
        <f t="shared" si="25"/>
        <v>tbd</v>
      </c>
      <c r="BE88" s="487" t="str">
        <f t="shared" si="25"/>
        <v>tbd</v>
      </c>
      <c r="BF88" s="487" t="str">
        <f t="shared" si="25"/>
        <v>tbd</v>
      </c>
      <c r="BG88" s="487" t="str">
        <f t="shared" si="25"/>
        <v>tbd</v>
      </c>
      <c r="BH88" s="487" t="str">
        <f t="shared" si="25"/>
        <v>tbd</v>
      </c>
      <c r="BI88" s="487" t="str">
        <f t="shared" si="25"/>
        <v>tbd</v>
      </c>
      <c r="BJ88" s="487" t="str">
        <f t="shared" si="25"/>
        <v>tbd</v>
      </c>
      <c r="BK88" s="489" t="str">
        <f t="shared" si="25"/>
        <v/>
      </c>
      <c r="BL88" s="488">
        <f t="shared" si="26"/>
        <v>0</v>
      </c>
      <c r="BM88" s="495">
        <f t="shared" si="26"/>
        <v>0</v>
      </c>
      <c r="BN88" s="495">
        <f t="shared" si="26"/>
        <v>0</v>
      </c>
      <c r="BO88" s="495">
        <f t="shared" si="26"/>
        <v>0</v>
      </c>
      <c r="BP88" s="495">
        <f t="shared" si="26"/>
        <v>0</v>
      </c>
      <c r="BQ88" s="495">
        <f t="shared" si="26"/>
        <v>0</v>
      </c>
      <c r="BR88" s="495">
        <f t="shared" si="26"/>
        <v>0</v>
      </c>
      <c r="BS88" s="495">
        <f t="shared" si="26"/>
        <v>0</v>
      </c>
      <c r="BT88" s="495">
        <f t="shared" si="26"/>
        <v>0</v>
      </c>
      <c r="BU88" s="495">
        <f t="shared" si="26"/>
        <v>0</v>
      </c>
      <c r="BV88" s="495">
        <f t="shared" si="26"/>
        <v>0</v>
      </c>
      <c r="BW88" s="495">
        <f t="shared" si="26"/>
        <v>0</v>
      </c>
      <c r="BX88" s="495">
        <f t="shared" si="26"/>
        <v>0</v>
      </c>
      <c r="BY88" s="495">
        <f t="shared" si="26"/>
        <v>0</v>
      </c>
      <c r="BZ88" s="495">
        <f t="shared" si="26"/>
        <v>0</v>
      </c>
      <c r="CA88" s="759" t="str">
        <f t="shared" si="26"/>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-1</v>
      </c>
      <c r="AR89" s="487">
        <v>-1</v>
      </c>
      <c r="AS89" s="487">
        <v>-1</v>
      </c>
      <c r="AT89" s="487">
        <v>-1</v>
      </c>
      <c r="AU89" s="493" t="b">
        <f t="shared" si="27"/>
        <v>0</v>
      </c>
      <c r="AV89" s="488" t="str">
        <f t="shared" si="25"/>
        <v>tbd</v>
      </c>
      <c r="AW89" s="487" t="str">
        <f t="shared" si="25"/>
        <v>tbd</v>
      </c>
      <c r="AX89" s="487" t="str">
        <f t="shared" si="25"/>
        <v>tbd</v>
      </c>
      <c r="AY89" s="487" t="str">
        <f t="shared" si="25"/>
        <v>tbd</v>
      </c>
      <c r="AZ89" s="487" t="str">
        <f t="shared" si="25"/>
        <v>tbd</v>
      </c>
      <c r="BA89" s="487" t="str">
        <f t="shared" si="25"/>
        <v>tbd</v>
      </c>
      <c r="BB89" s="487" t="str">
        <f t="shared" si="25"/>
        <v>tbd</v>
      </c>
      <c r="BC89" s="487" t="str">
        <f t="shared" si="25"/>
        <v>tbd</v>
      </c>
      <c r="BD89" s="487" t="str">
        <f t="shared" si="25"/>
        <v>tbd</v>
      </c>
      <c r="BE89" s="487" t="str">
        <f t="shared" si="25"/>
        <v>tbd</v>
      </c>
      <c r="BF89" s="487" t="str">
        <f t="shared" si="25"/>
        <v>tbd</v>
      </c>
      <c r="BG89" s="487" t="str">
        <f t="shared" si="25"/>
        <v>tbd</v>
      </c>
      <c r="BH89" s="487" t="str">
        <f t="shared" si="25"/>
        <v>tbd</v>
      </c>
      <c r="BI89" s="487" t="str">
        <f t="shared" si="25"/>
        <v>tbd</v>
      </c>
      <c r="BJ89" s="487" t="str">
        <f t="shared" si="25"/>
        <v>tbd</v>
      </c>
      <c r="BK89" s="489" t="str">
        <f t="shared" si="25"/>
        <v/>
      </c>
      <c r="BL89" s="488">
        <f t="shared" si="26"/>
        <v>0</v>
      </c>
      <c r="BM89" s="495">
        <f t="shared" si="26"/>
        <v>0</v>
      </c>
      <c r="BN89" s="495">
        <f t="shared" si="26"/>
        <v>0</v>
      </c>
      <c r="BO89" s="495">
        <f t="shared" si="26"/>
        <v>0</v>
      </c>
      <c r="BP89" s="495">
        <f t="shared" si="26"/>
        <v>0</v>
      </c>
      <c r="BQ89" s="495">
        <f t="shared" si="26"/>
        <v>0</v>
      </c>
      <c r="BR89" s="495">
        <f t="shared" si="26"/>
        <v>0</v>
      </c>
      <c r="BS89" s="495">
        <f t="shared" si="26"/>
        <v>0</v>
      </c>
      <c r="BT89" s="495">
        <f t="shared" si="26"/>
        <v>0</v>
      </c>
      <c r="BU89" s="495">
        <f t="shared" si="26"/>
        <v>0</v>
      </c>
      <c r="BV89" s="495">
        <f t="shared" si="26"/>
        <v>0</v>
      </c>
      <c r="BW89" s="495">
        <f t="shared" si="26"/>
        <v>0</v>
      </c>
      <c r="BX89" s="495">
        <f t="shared" si="26"/>
        <v>0</v>
      </c>
      <c r="BY89" s="495">
        <f t="shared" si="26"/>
        <v>0</v>
      </c>
      <c r="BZ89" s="495">
        <f t="shared" si="26"/>
        <v>0</v>
      </c>
      <c r="CA89" s="759" t="str">
        <f t="shared" si="26"/>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-1</v>
      </c>
      <c r="AR90" s="487">
        <v>-1</v>
      </c>
      <c r="AS90" s="487">
        <v>-1</v>
      </c>
      <c r="AT90" s="487">
        <v>-1</v>
      </c>
      <c r="AU90" s="493" t="b">
        <f t="shared" si="27"/>
        <v>0</v>
      </c>
      <c r="AV90" s="488" t="str">
        <f t="shared" si="25"/>
        <v>tbd</v>
      </c>
      <c r="AW90" s="487" t="str">
        <f t="shared" si="25"/>
        <v>tbd</v>
      </c>
      <c r="AX90" s="487" t="str">
        <f t="shared" si="25"/>
        <v>tbd</v>
      </c>
      <c r="AY90" s="487" t="str">
        <f t="shared" si="25"/>
        <v>tbd</v>
      </c>
      <c r="AZ90" s="487" t="str">
        <f t="shared" si="25"/>
        <v>tbd</v>
      </c>
      <c r="BA90" s="487" t="str">
        <f t="shared" si="25"/>
        <v>tbd</v>
      </c>
      <c r="BB90" s="487" t="str">
        <f t="shared" si="25"/>
        <v>tbd</v>
      </c>
      <c r="BC90" s="487" t="str">
        <f t="shared" si="25"/>
        <v>tbd</v>
      </c>
      <c r="BD90" s="487" t="str">
        <f t="shared" si="25"/>
        <v>tbd</v>
      </c>
      <c r="BE90" s="487" t="str">
        <f t="shared" si="25"/>
        <v>tbd</v>
      </c>
      <c r="BF90" s="487" t="str">
        <f t="shared" si="25"/>
        <v>tbd</v>
      </c>
      <c r="BG90" s="487" t="str">
        <f t="shared" si="25"/>
        <v>tbd</v>
      </c>
      <c r="BH90" s="487" t="str">
        <f t="shared" si="25"/>
        <v>tbd</v>
      </c>
      <c r="BI90" s="487" t="str">
        <f t="shared" si="25"/>
        <v>tbd</v>
      </c>
      <c r="BJ90" s="487" t="str">
        <f t="shared" si="25"/>
        <v>tbd</v>
      </c>
      <c r="BK90" s="489" t="str">
        <f t="shared" si="25"/>
        <v/>
      </c>
      <c r="BL90" s="488">
        <f t="shared" si="26"/>
        <v>0</v>
      </c>
      <c r="BM90" s="495">
        <f t="shared" si="26"/>
        <v>0</v>
      </c>
      <c r="BN90" s="495">
        <f t="shared" si="26"/>
        <v>0</v>
      </c>
      <c r="BO90" s="495">
        <f t="shared" si="26"/>
        <v>0</v>
      </c>
      <c r="BP90" s="495">
        <f t="shared" si="26"/>
        <v>0</v>
      </c>
      <c r="BQ90" s="495">
        <f t="shared" si="26"/>
        <v>0</v>
      </c>
      <c r="BR90" s="495">
        <f t="shared" si="26"/>
        <v>0</v>
      </c>
      <c r="BS90" s="495">
        <f t="shared" si="26"/>
        <v>0</v>
      </c>
      <c r="BT90" s="495">
        <f t="shared" si="26"/>
        <v>0</v>
      </c>
      <c r="BU90" s="495">
        <f t="shared" si="26"/>
        <v>0</v>
      </c>
      <c r="BV90" s="495">
        <f t="shared" si="26"/>
        <v>0</v>
      </c>
      <c r="BW90" s="495">
        <f t="shared" si="26"/>
        <v>0</v>
      </c>
      <c r="BX90" s="495">
        <f t="shared" si="26"/>
        <v>0</v>
      </c>
      <c r="BY90" s="495">
        <f t="shared" si="26"/>
        <v>0</v>
      </c>
      <c r="BZ90" s="495">
        <f t="shared" si="26"/>
        <v>0</v>
      </c>
      <c r="CA90" s="759" t="str">
        <f t="shared" si="26"/>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-1</v>
      </c>
      <c r="AR91" s="487">
        <v>-1</v>
      </c>
      <c r="AS91" s="487">
        <v>-1</v>
      </c>
      <c r="AT91" s="487">
        <v>-1</v>
      </c>
      <c r="AU91" s="493" t="b">
        <f t="shared" si="27"/>
        <v>0</v>
      </c>
      <c r="AV91" s="488" t="str">
        <f t="shared" si="25"/>
        <v>tbd</v>
      </c>
      <c r="AW91" s="487" t="str">
        <f t="shared" si="25"/>
        <v>tbd</v>
      </c>
      <c r="AX91" s="487" t="str">
        <f t="shared" si="25"/>
        <v>tbd</v>
      </c>
      <c r="AY91" s="487" t="str">
        <f t="shared" si="25"/>
        <v>tbd</v>
      </c>
      <c r="AZ91" s="487" t="str">
        <f t="shared" si="25"/>
        <v>tbd</v>
      </c>
      <c r="BA91" s="487" t="str">
        <f t="shared" si="25"/>
        <v>tbd</v>
      </c>
      <c r="BB91" s="487" t="str">
        <f t="shared" si="25"/>
        <v>tbd</v>
      </c>
      <c r="BC91" s="487" t="str">
        <f t="shared" si="25"/>
        <v>tbd</v>
      </c>
      <c r="BD91" s="487" t="str">
        <f t="shared" si="25"/>
        <v>tbd</v>
      </c>
      <c r="BE91" s="487" t="str">
        <f t="shared" si="25"/>
        <v>tbd</v>
      </c>
      <c r="BF91" s="487" t="str">
        <f t="shared" si="25"/>
        <v>tbd</v>
      </c>
      <c r="BG91" s="487" t="str">
        <f t="shared" si="25"/>
        <v>tbd</v>
      </c>
      <c r="BH91" s="487" t="str">
        <f t="shared" si="25"/>
        <v>tbd</v>
      </c>
      <c r="BI91" s="487" t="str">
        <f t="shared" si="25"/>
        <v>tbd</v>
      </c>
      <c r="BJ91" s="487" t="str">
        <f t="shared" si="25"/>
        <v>tbd</v>
      </c>
      <c r="BK91" s="489" t="str">
        <f t="shared" si="25"/>
        <v/>
      </c>
      <c r="BL91" s="488">
        <f t="shared" si="26"/>
        <v>0</v>
      </c>
      <c r="BM91" s="495">
        <f t="shared" si="26"/>
        <v>0</v>
      </c>
      <c r="BN91" s="495">
        <f t="shared" si="26"/>
        <v>0</v>
      </c>
      <c r="BO91" s="495">
        <f t="shared" si="26"/>
        <v>0</v>
      </c>
      <c r="BP91" s="495">
        <f t="shared" si="26"/>
        <v>0</v>
      </c>
      <c r="BQ91" s="495">
        <f t="shared" si="26"/>
        <v>0</v>
      </c>
      <c r="BR91" s="495">
        <f t="shared" si="26"/>
        <v>0</v>
      </c>
      <c r="BS91" s="495">
        <f t="shared" si="26"/>
        <v>0</v>
      </c>
      <c r="BT91" s="495">
        <f t="shared" si="26"/>
        <v>0</v>
      </c>
      <c r="BU91" s="495">
        <f t="shared" si="26"/>
        <v>0</v>
      </c>
      <c r="BV91" s="495">
        <f t="shared" si="26"/>
        <v>0</v>
      </c>
      <c r="BW91" s="495">
        <f t="shared" si="26"/>
        <v>0</v>
      </c>
      <c r="BX91" s="495">
        <f t="shared" si="26"/>
        <v>0</v>
      </c>
      <c r="BY91" s="495">
        <f t="shared" si="26"/>
        <v>0</v>
      </c>
      <c r="BZ91" s="495">
        <f t="shared" si="26"/>
        <v>0</v>
      </c>
      <c r="CA91" s="759" t="str">
        <f t="shared" si="26"/>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-1</v>
      </c>
      <c r="AR92" s="487">
        <v>-1</v>
      </c>
      <c r="AS92" s="487">
        <v>-1</v>
      </c>
      <c r="AT92" s="487">
        <v>-1</v>
      </c>
      <c r="AU92" s="493" t="b">
        <f t="shared" si="27"/>
        <v>0</v>
      </c>
      <c r="AV92" s="488" t="str">
        <f t="shared" si="25"/>
        <v>tbd</v>
      </c>
      <c r="AW92" s="487" t="str">
        <f t="shared" si="25"/>
        <v>tbd</v>
      </c>
      <c r="AX92" s="487" t="str">
        <f t="shared" si="25"/>
        <v>tbd</v>
      </c>
      <c r="AY92" s="487" t="str">
        <f t="shared" si="25"/>
        <v>tbd</v>
      </c>
      <c r="AZ92" s="487" t="str">
        <f t="shared" si="25"/>
        <v>tbd</v>
      </c>
      <c r="BA92" s="487" t="str">
        <f t="shared" si="25"/>
        <v>tbd</v>
      </c>
      <c r="BB92" s="487" t="str">
        <f t="shared" si="25"/>
        <v>tbd</v>
      </c>
      <c r="BC92" s="487" t="str">
        <f t="shared" si="25"/>
        <v>tbd</v>
      </c>
      <c r="BD92" s="487" t="str">
        <f t="shared" si="25"/>
        <v>tbd</v>
      </c>
      <c r="BE92" s="487" t="str">
        <f t="shared" si="25"/>
        <v>tbd</v>
      </c>
      <c r="BF92" s="487" t="str">
        <f t="shared" si="25"/>
        <v>tbd</v>
      </c>
      <c r="BG92" s="487" t="str">
        <f t="shared" si="25"/>
        <v>tbd</v>
      </c>
      <c r="BH92" s="487" t="str">
        <f t="shared" si="25"/>
        <v>tbd</v>
      </c>
      <c r="BI92" s="487" t="str">
        <f t="shared" si="25"/>
        <v>tbd</v>
      </c>
      <c r="BJ92" s="487" t="str">
        <f t="shared" si="25"/>
        <v>tbd</v>
      </c>
      <c r="BK92" s="489" t="str">
        <f t="shared" si="25"/>
        <v/>
      </c>
      <c r="BL92" s="488">
        <f t="shared" si="26"/>
        <v>0</v>
      </c>
      <c r="BM92" s="495">
        <f t="shared" si="26"/>
        <v>0</v>
      </c>
      <c r="BN92" s="495">
        <f t="shared" si="26"/>
        <v>0</v>
      </c>
      <c r="BO92" s="495">
        <f t="shared" si="26"/>
        <v>0</v>
      </c>
      <c r="BP92" s="495">
        <f t="shared" si="26"/>
        <v>0</v>
      </c>
      <c r="BQ92" s="495">
        <f t="shared" si="26"/>
        <v>0</v>
      </c>
      <c r="BR92" s="495">
        <f t="shared" si="26"/>
        <v>0</v>
      </c>
      <c r="BS92" s="495">
        <f t="shared" si="26"/>
        <v>0</v>
      </c>
      <c r="BT92" s="495">
        <f t="shared" si="26"/>
        <v>0</v>
      </c>
      <c r="BU92" s="495">
        <f t="shared" si="26"/>
        <v>0</v>
      </c>
      <c r="BV92" s="495">
        <f t="shared" si="26"/>
        <v>0</v>
      </c>
      <c r="BW92" s="495">
        <f t="shared" si="26"/>
        <v>0</v>
      </c>
      <c r="BX92" s="495">
        <f t="shared" si="26"/>
        <v>0</v>
      </c>
      <c r="BY92" s="495">
        <f t="shared" si="26"/>
        <v>0</v>
      </c>
      <c r="BZ92" s="495">
        <f t="shared" si="26"/>
        <v>0</v>
      </c>
      <c r="CA92" s="759" t="str">
        <f t="shared" si="26"/>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-1</v>
      </c>
      <c r="AR93" s="487">
        <v>-1</v>
      </c>
      <c r="AS93" s="487">
        <v>-1</v>
      </c>
      <c r="AT93" s="487">
        <v>-1</v>
      </c>
      <c r="AU93" s="493" t="b">
        <f t="shared" si="27"/>
        <v>0</v>
      </c>
      <c r="AV93" s="488" t="str">
        <f t="shared" si="25"/>
        <v>tbd</v>
      </c>
      <c r="AW93" s="487" t="str">
        <f t="shared" si="25"/>
        <v>tbd</v>
      </c>
      <c r="AX93" s="487" t="str">
        <f t="shared" si="25"/>
        <v>tbd</v>
      </c>
      <c r="AY93" s="487" t="str">
        <f t="shared" si="25"/>
        <v>tbd</v>
      </c>
      <c r="AZ93" s="487" t="str">
        <f t="shared" si="25"/>
        <v>tbd</v>
      </c>
      <c r="BA93" s="487" t="str">
        <f t="shared" si="25"/>
        <v>tbd</v>
      </c>
      <c r="BB93" s="487" t="str">
        <f t="shared" si="25"/>
        <v>tbd</v>
      </c>
      <c r="BC93" s="487" t="str">
        <f t="shared" si="25"/>
        <v>tbd</v>
      </c>
      <c r="BD93" s="487" t="str">
        <f t="shared" si="25"/>
        <v>tbd</v>
      </c>
      <c r="BE93" s="487" t="str">
        <f t="shared" si="25"/>
        <v>tbd</v>
      </c>
      <c r="BF93" s="487" t="str">
        <f t="shared" si="25"/>
        <v>tbd</v>
      </c>
      <c r="BG93" s="487" t="str">
        <f t="shared" si="25"/>
        <v>tbd</v>
      </c>
      <c r="BH93" s="487" t="str">
        <f t="shared" si="25"/>
        <v>tbd</v>
      </c>
      <c r="BI93" s="487" t="str">
        <f t="shared" si="25"/>
        <v>tbd</v>
      </c>
      <c r="BJ93" s="487" t="str">
        <f t="shared" si="25"/>
        <v>tbd</v>
      </c>
      <c r="BK93" s="489" t="str">
        <f t="shared" si="25"/>
        <v/>
      </c>
      <c r="BL93" s="488">
        <f t="shared" si="26"/>
        <v>0</v>
      </c>
      <c r="BM93" s="495">
        <f t="shared" si="26"/>
        <v>0</v>
      </c>
      <c r="BN93" s="495">
        <f t="shared" si="26"/>
        <v>0</v>
      </c>
      <c r="BO93" s="495">
        <f t="shared" si="26"/>
        <v>0</v>
      </c>
      <c r="BP93" s="495">
        <f t="shared" si="26"/>
        <v>0</v>
      </c>
      <c r="BQ93" s="495">
        <f t="shared" si="26"/>
        <v>0</v>
      </c>
      <c r="BR93" s="495">
        <f t="shared" si="26"/>
        <v>0</v>
      </c>
      <c r="BS93" s="495">
        <f t="shared" si="26"/>
        <v>0</v>
      </c>
      <c r="BT93" s="495">
        <f t="shared" si="26"/>
        <v>0</v>
      </c>
      <c r="BU93" s="495">
        <f t="shared" si="26"/>
        <v>0</v>
      </c>
      <c r="BV93" s="495">
        <f t="shared" si="26"/>
        <v>0</v>
      </c>
      <c r="BW93" s="495">
        <f t="shared" si="26"/>
        <v>0</v>
      </c>
      <c r="BX93" s="495">
        <f t="shared" si="26"/>
        <v>0</v>
      </c>
      <c r="BY93" s="495">
        <f t="shared" si="26"/>
        <v>0</v>
      </c>
      <c r="BZ93" s="495">
        <f t="shared" si="26"/>
        <v>0</v>
      </c>
      <c r="CA93" s="759" t="str">
        <f t="shared" si="26"/>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-1</v>
      </c>
      <c r="AR94" s="487">
        <v>-1</v>
      </c>
      <c r="AS94" s="487">
        <v>-1</v>
      </c>
      <c r="AT94" s="487">
        <v>-1</v>
      </c>
      <c r="AU94" s="493" t="b">
        <f t="shared" si="27"/>
        <v>0</v>
      </c>
      <c r="AV94" s="488" t="str">
        <f t="shared" si="25"/>
        <v>tbd</v>
      </c>
      <c r="AW94" s="487" t="str">
        <f t="shared" si="25"/>
        <v>tbd</v>
      </c>
      <c r="AX94" s="487" t="str">
        <f t="shared" si="25"/>
        <v>tbd</v>
      </c>
      <c r="AY94" s="487" t="str">
        <f t="shared" si="25"/>
        <v>tbd</v>
      </c>
      <c r="AZ94" s="487" t="str">
        <f t="shared" si="25"/>
        <v>tbd</v>
      </c>
      <c r="BA94" s="487" t="str">
        <f t="shared" si="25"/>
        <v>tbd</v>
      </c>
      <c r="BB94" s="487" t="str">
        <f t="shared" si="25"/>
        <v>tbd</v>
      </c>
      <c r="BC94" s="487" t="str">
        <f t="shared" si="25"/>
        <v>tbd</v>
      </c>
      <c r="BD94" s="487" t="str">
        <f t="shared" si="25"/>
        <v>tbd</v>
      </c>
      <c r="BE94" s="487" t="str">
        <f t="shared" si="25"/>
        <v>tbd</v>
      </c>
      <c r="BF94" s="487" t="str">
        <f t="shared" si="25"/>
        <v>tbd</v>
      </c>
      <c r="BG94" s="487" t="str">
        <f t="shared" si="25"/>
        <v>tbd</v>
      </c>
      <c r="BH94" s="487" t="str">
        <f t="shared" si="25"/>
        <v>tbd</v>
      </c>
      <c r="BI94" s="487" t="str">
        <f t="shared" si="25"/>
        <v>tbd</v>
      </c>
      <c r="BJ94" s="487" t="str">
        <f t="shared" si="25"/>
        <v>tbd</v>
      </c>
      <c r="BK94" s="489" t="str">
        <f t="shared" si="25"/>
        <v/>
      </c>
      <c r="BL94" s="488">
        <f t="shared" si="26"/>
        <v>0</v>
      </c>
      <c r="BM94" s="495">
        <f t="shared" si="26"/>
        <v>0</v>
      </c>
      <c r="BN94" s="495">
        <f t="shared" si="26"/>
        <v>0</v>
      </c>
      <c r="BO94" s="495">
        <f t="shared" si="26"/>
        <v>0</v>
      </c>
      <c r="BP94" s="495">
        <f t="shared" si="26"/>
        <v>0</v>
      </c>
      <c r="BQ94" s="495">
        <f t="shared" si="26"/>
        <v>0</v>
      </c>
      <c r="BR94" s="495">
        <f t="shared" si="26"/>
        <v>0</v>
      </c>
      <c r="BS94" s="495">
        <f t="shared" si="26"/>
        <v>0</v>
      </c>
      <c r="BT94" s="495">
        <f t="shared" si="26"/>
        <v>0</v>
      </c>
      <c r="BU94" s="495">
        <f t="shared" si="26"/>
        <v>0</v>
      </c>
      <c r="BV94" s="495">
        <f t="shared" si="26"/>
        <v>0</v>
      </c>
      <c r="BW94" s="495">
        <f t="shared" si="26"/>
        <v>0</v>
      </c>
      <c r="BX94" s="495">
        <f t="shared" si="26"/>
        <v>0</v>
      </c>
      <c r="BY94" s="495">
        <f t="shared" si="26"/>
        <v>0</v>
      </c>
      <c r="BZ94" s="495">
        <f t="shared" si="26"/>
        <v>0</v>
      </c>
      <c r="CA94" s="759" t="str">
        <f t="shared" si="26"/>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-1</v>
      </c>
      <c r="AR95" s="487">
        <v>-1</v>
      </c>
      <c r="AS95" s="487">
        <v>-1</v>
      </c>
      <c r="AT95" s="487">
        <v>-1</v>
      </c>
      <c r="AU95" s="493" t="b">
        <f t="shared" si="27"/>
        <v>0</v>
      </c>
      <c r="AV95" s="488" t="str">
        <f t="shared" si="25"/>
        <v>tbd</v>
      </c>
      <c r="AW95" s="487" t="str">
        <f t="shared" si="25"/>
        <v>tbd</v>
      </c>
      <c r="AX95" s="487" t="str">
        <f t="shared" si="25"/>
        <v>tbd</v>
      </c>
      <c r="AY95" s="487" t="str">
        <f t="shared" si="25"/>
        <v>tbd</v>
      </c>
      <c r="AZ95" s="487" t="str">
        <f t="shared" si="25"/>
        <v>tbd</v>
      </c>
      <c r="BA95" s="487" t="str">
        <f t="shared" si="25"/>
        <v>tbd</v>
      </c>
      <c r="BB95" s="487" t="str">
        <f t="shared" si="25"/>
        <v>tbd</v>
      </c>
      <c r="BC95" s="487" t="str">
        <f t="shared" si="25"/>
        <v>tbd</v>
      </c>
      <c r="BD95" s="487" t="str">
        <f t="shared" si="25"/>
        <v>tbd</v>
      </c>
      <c r="BE95" s="487" t="str">
        <f t="shared" si="25"/>
        <v>tbd</v>
      </c>
      <c r="BF95" s="487" t="str">
        <f t="shared" si="25"/>
        <v>tbd</v>
      </c>
      <c r="BG95" s="487" t="str">
        <f t="shared" si="25"/>
        <v>tbd</v>
      </c>
      <c r="BH95" s="487" t="str">
        <f t="shared" si="25"/>
        <v>tbd</v>
      </c>
      <c r="BI95" s="487" t="str">
        <f t="shared" si="25"/>
        <v>tbd</v>
      </c>
      <c r="BJ95" s="487" t="str">
        <f t="shared" si="25"/>
        <v>tbd</v>
      </c>
      <c r="BK95" s="489" t="str">
        <f t="shared" si="25"/>
        <v/>
      </c>
      <c r="BL95" s="488">
        <f t="shared" si="26"/>
        <v>0</v>
      </c>
      <c r="BM95" s="495">
        <f t="shared" si="26"/>
        <v>0</v>
      </c>
      <c r="BN95" s="495">
        <f t="shared" si="26"/>
        <v>0</v>
      </c>
      <c r="BO95" s="495">
        <f t="shared" si="26"/>
        <v>0</v>
      </c>
      <c r="BP95" s="495">
        <f t="shared" si="26"/>
        <v>0</v>
      </c>
      <c r="BQ95" s="495">
        <f t="shared" si="26"/>
        <v>0</v>
      </c>
      <c r="BR95" s="495">
        <f t="shared" si="26"/>
        <v>0</v>
      </c>
      <c r="BS95" s="495">
        <f t="shared" si="26"/>
        <v>0</v>
      </c>
      <c r="BT95" s="495">
        <f t="shared" si="26"/>
        <v>0</v>
      </c>
      <c r="BU95" s="495">
        <f t="shared" si="26"/>
        <v>0</v>
      </c>
      <c r="BV95" s="495">
        <f t="shared" si="26"/>
        <v>0</v>
      </c>
      <c r="BW95" s="495">
        <f t="shared" si="26"/>
        <v>0</v>
      </c>
      <c r="BX95" s="495">
        <f t="shared" si="26"/>
        <v>0</v>
      </c>
      <c r="BY95" s="495">
        <f t="shared" si="26"/>
        <v>0</v>
      </c>
      <c r="BZ95" s="495">
        <f t="shared" si="26"/>
        <v>0</v>
      </c>
      <c r="CA95" s="759" t="str">
        <f t="shared" si="26"/>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-1</v>
      </c>
      <c r="AR96" s="487">
        <v>-1</v>
      </c>
      <c r="AS96" s="487">
        <v>-1</v>
      </c>
      <c r="AT96" s="487">
        <v>-1</v>
      </c>
      <c r="AU96" s="493" t="b">
        <f t="shared" si="27"/>
        <v>0</v>
      </c>
      <c r="AV96" s="488" t="str">
        <f t="shared" si="25"/>
        <v>tbd</v>
      </c>
      <c r="AW96" s="487" t="str">
        <f t="shared" si="25"/>
        <v>tbd</v>
      </c>
      <c r="AX96" s="487" t="str">
        <f t="shared" si="25"/>
        <v>tbd</v>
      </c>
      <c r="AY96" s="487" t="str">
        <f t="shared" si="25"/>
        <v>tbd</v>
      </c>
      <c r="AZ96" s="487" t="str">
        <f t="shared" si="25"/>
        <v>tbd</v>
      </c>
      <c r="BA96" s="487" t="str">
        <f t="shared" si="25"/>
        <v>tbd</v>
      </c>
      <c r="BB96" s="487" t="str">
        <f t="shared" si="25"/>
        <v>tbd</v>
      </c>
      <c r="BC96" s="487" t="str">
        <f t="shared" si="25"/>
        <v>tbd</v>
      </c>
      <c r="BD96" s="487" t="str">
        <f t="shared" si="25"/>
        <v>tbd</v>
      </c>
      <c r="BE96" s="487" t="str">
        <f t="shared" si="25"/>
        <v>tbd</v>
      </c>
      <c r="BF96" s="487" t="str">
        <f t="shared" si="25"/>
        <v>tbd</v>
      </c>
      <c r="BG96" s="487" t="str">
        <f t="shared" si="25"/>
        <v>tbd</v>
      </c>
      <c r="BH96" s="487" t="str">
        <f t="shared" si="25"/>
        <v>tbd</v>
      </c>
      <c r="BI96" s="487" t="str">
        <f t="shared" si="25"/>
        <v>tbd</v>
      </c>
      <c r="BJ96" s="487" t="str">
        <f t="shared" si="25"/>
        <v>tbd</v>
      </c>
      <c r="BK96" s="489" t="str">
        <f t="shared" si="25"/>
        <v/>
      </c>
      <c r="BL96" s="488">
        <f t="shared" si="26"/>
        <v>0</v>
      </c>
      <c r="BM96" s="495">
        <f t="shared" si="26"/>
        <v>0</v>
      </c>
      <c r="BN96" s="495">
        <f t="shared" si="26"/>
        <v>0</v>
      </c>
      <c r="BO96" s="495">
        <f t="shared" si="26"/>
        <v>0</v>
      </c>
      <c r="BP96" s="495">
        <f t="shared" si="26"/>
        <v>0</v>
      </c>
      <c r="BQ96" s="495">
        <f t="shared" si="26"/>
        <v>0</v>
      </c>
      <c r="BR96" s="495">
        <f t="shared" si="26"/>
        <v>0</v>
      </c>
      <c r="BS96" s="495">
        <f t="shared" si="26"/>
        <v>0</v>
      </c>
      <c r="BT96" s="495">
        <f t="shared" si="26"/>
        <v>0</v>
      </c>
      <c r="BU96" s="495">
        <f t="shared" si="26"/>
        <v>0</v>
      </c>
      <c r="BV96" s="495">
        <f t="shared" si="26"/>
        <v>0</v>
      </c>
      <c r="BW96" s="495">
        <f t="shared" si="26"/>
        <v>0</v>
      </c>
      <c r="BX96" s="495">
        <f t="shared" si="26"/>
        <v>0</v>
      </c>
      <c r="BY96" s="495">
        <f t="shared" si="26"/>
        <v>0</v>
      </c>
      <c r="BZ96" s="495">
        <f t="shared" si="26"/>
        <v>0</v>
      </c>
      <c r="CA96" s="759" t="str">
        <f t="shared" si="26"/>
        <v/>
      </c>
    </row>
    <row r="97" spans="1:79" s="121" customFormat="1" ht="19.899999999999999" customHeight="1" thickBot="1" x14ac:dyDescent="0.3">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-1</v>
      </c>
      <c r="AR97" s="487">
        <v>-1</v>
      </c>
      <c r="AS97" s="487">
        <v>-1</v>
      </c>
      <c r="AT97" s="487">
        <v>-1</v>
      </c>
      <c r="AU97" s="493" t="b">
        <f t="shared" si="27"/>
        <v>0</v>
      </c>
      <c r="AV97" s="488" t="str">
        <f t="shared" si="25"/>
        <v>tbd</v>
      </c>
      <c r="AW97" s="487" t="str">
        <f t="shared" si="25"/>
        <v>tbd</v>
      </c>
      <c r="AX97" s="487" t="str">
        <f t="shared" si="25"/>
        <v>tbd</v>
      </c>
      <c r="AY97" s="487" t="str">
        <f t="shared" si="25"/>
        <v>tbd</v>
      </c>
      <c r="AZ97" s="487" t="str">
        <f t="shared" si="25"/>
        <v>tbd</v>
      </c>
      <c r="BA97" s="487" t="str">
        <f t="shared" si="25"/>
        <v>tbd</v>
      </c>
      <c r="BB97" s="487" t="str">
        <f t="shared" si="25"/>
        <v>tbd</v>
      </c>
      <c r="BC97" s="487" t="str">
        <f t="shared" si="25"/>
        <v>tbd</v>
      </c>
      <c r="BD97" s="487" t="str">
        <f t="shared" si="25"/>
        <v>tbd</v>
      </c>
      <c r="BE97" s="487" t="str">
        <f t="shared" si="25"/>
        <v>tbd</v>
      </c>
      <c r="BF97" s="487" t="str">
        <f t="shared" si="25"/>
        <v>tbd</v>
      </c>
      <c r="BG97" s="487" t="str">
        <f t="shared" si="25"/>
        <v>tbd</v>
      </c>
      <c r="BH97" s="487" t="str">
        <f t="shared" si="25"/>
        <v>tbd</v>
      </c>
      <c r="BI97" s="487" t="str">
        <f t="shared" si="25"/>
        <v>tbd</v>
      </c>
      <c r="BJ97" s="487" t="str">
        <f t="shared" si="25"/>
        <v>tbd</v>
      </c>
      <c r="BK97" s="489" t="str">
        <f t="shared" si="25"/>
        <v/>
      </c>
      <c r="BL97" s="488">
        <f t="shared" si="26"/>
        <v>0</v>
      </c>
      <c r="BM97" s="495">
        <f t="shared" si="26"/>
        <v>0</v>
      </c>
      <c r="BN97" s="495">
        <f t="shared" si="26"/>
        <v>0</v>
      </c>
      <c r="BO97" s="495">
        <f t="shared" si="26"/>
        <v>0</v>
      </c>
      <c r="BP97" s="495">
        <f t="shared" si="26"/>
        <v>0</v>
      </c>
      <c r="BQ97" s="495">
        <f t="shared" si="26"/>
        <v>0</v>
      </c>
      <c r="BR97" s="495">
        <f t="shared" si="26"/>
        <v>0</v>
      </c>
      <c r="BS97" s="495">
        <f t="shared" si="26"/>
        <v>0</v>
      </c>
      <c r="BT97" s="495">
        <f t="shared" si="26"/>
        <v>0</v>
      </c>
      <c r="BU97" s="495">
        <f t="shared" si="26"/>
        <v>0</v>
      </c>
      <c r="BV97" s="495">
        <f t="shared" si="26"/>
        <v>0</v>
      </c>
      <c r="BW97" s="495">
        <f t="shared" si="26"/>
        <v>0</v>
      </c>
      <c r="BX97" s="495">
        <f t="shared" si="26"/>
        <v>0</v>
      </c>
      <c r="BY97" s="495">
        <f t="shared" si="26"/>
        <v>0</v>
      </c>
      <c r="BZ97" s="495">
        <f t="shared" si="26"/>
        <v>0</v>
      </c>
      <c r="CA97" s="759" t="str">
        <f t="shared" si="26"/>
        <v/>
      </c>
    </row>
    <row r="98" spans="1:79" s="121" customFormat="1" ht="19.899999999999999" hidden="1" customHeight="1" x14ac:dyDescent="0.25">
      <c r="A98" s="9"/>
      <c r="B98" s="7"/>
      <c r="C98" s="2"/>
      <c r="D98" s="4"/>
      <c r="E98" s="18"/>
      <c r="F98" s="19"/>
      <c r="G98" s="19"/>
      <c r="H98" s="4"/>
      <c r="I98" s="15"/>
      <c r="J98" s="47"/>
      <c r="K98" s="1387"/>
      <c r="L98" s="1388"/>
      <c r="M98" s="1389"/>
      <c r="N98" s="40"/>
      <c r="O98" s="41"/>
      <c r="P98" s="41"/>
      <c r="Q98" s="41"/>
      <c r="R98" s="41"/>
      <c r="S98" s="41"/>
      <c r="T98" s="42"/>
      <c r="U98" s="49"/>
      <c r="V98" s="1393"/>
      <c r="W98" s="1394"/>
      <c r="X98" s="56"/>
      <c r="Y98" s="56"/>
      <c r="Z98" s="57"/>
      <c r="AA98" s="68"/>
      <c r="AB98" s="57"/>
      <c r="AC98" s="58"/>
      <c r="AD98" s="56"/>
      <c r="AE98" s="65"/>
      <c r="AF98" s="488">
        <f t="shared" ref="AF98:AU103" si="28">AF97</f>
        <v>-1</v>
      </c>
      <c r="AG98" s="487">
        <f t="shared" si="28"/>
        <v>-1</v>
      </c>
      <c r="AH98" s="487">
        <f t="shared" si="28"/>
        <v>-1</v>
      </c>
      <c r="AI98" s="487">
        <f t="shared" si="28"/>
        <v>-1</v>
      </c>
      <c r="AJ98" s="487">
        <f t="shared" si="28"/>
        <v>-1</v>
      </c>
      <c r="AK98" s="487">
        <f t="shared" si="28"/>
        <v>-1</v>
      </c>
      <c r="AL98" s="487">
        <f t="shared" si="28"/>
        <v>-1</v>
      </c>
      <c r="AM98" s="487">
        <f t="shared" si="28"/>
        <v>-1</v>
      </c>
      <c r="AN98" s="487">
        <f t="shared" si="27"/>
        <v>-1</v>
      </c>
      <c r="AO98" s="487">
        <f t="shared" si="27"/>
        <v>-1</v>
      </c>
      <c r="AP98" s="487">
        <f t="shared" si="27"/>
        <v>-1</v>
      </c>
      <c r="AQ98" s="487">
        <f t="shared" si="27"/>
        <v>-1</v>
      </c>
      <c r="AR98" s="487">
        <f t="shared" si="27"/>
        <v>-1</v>
      </c>
      <c r="AS98" s="487">
        <f t="shared" si="27"/>
        <v>-1</v>
      </c>
      <c r="AT98" s="487">
        <f t="shared" si="27"/>
        <v>-1</v>
      </c>
      <c r="AU98" s="493" t="b">
        <f t="shared" si="27"/>
        <v>0</v>
      </c>
      <c r="AV98" s="488">
        <f t="shared" si="25"/>
        <v>0</v>
      </c>
      <c r="AW98" s="487">
        <f t="shared" si="25"/>
        <v>0</v>
      </c>
      <c r="AX98" s="487">
        <f t="shared" si="25"/>
        <v>0</v>
      </c>
      <c r="AY98" s="487">
        <f t="shared" si="25"/>
        <v>0</v>
      </c>
      <c r="AZ98" s="487">
        <f t="shared" si="25"/>
        <v>0</v>
      </c>
      <c r="BA98" s="487">
        <f t="shared" si="25"/>
        <v>0</v>
      </c>
      <c r="BB98" s="487">
        <f t="shared" si="25"/>
        <v>0</v>
      </c>
      <c r="BC98" s="487">
        <f t="shared" si="25"/>
        <v>0</v>
      </c>
      <c r="BD98" s="487">
        <f t="shared" si="25"/>
        <v>0</v>
      </c>
      <c r="BE98" s="487">
        <f t="shared" si="25"/>
        <v>0</v>
      </c>
      <c r="BF98" s="487">
        <f t="shared" si="25"/>
        <v>0</v>
      </c>
      <c r="BG98" s="487">
        <f t="shared" si="25"/>
        <v>0</v>
      </c>
      <c r="BH98" s="487">
        <f t="shared" si="25"/>
        <v>0</v>
      </c>
      <c r="BI98" s="487">
        <f t="shared" si="25"/>
        <v>0</v>
      </c>
      <c r="BJ98" s="487">
        <f t="shared" si="25"/>
        <v>0</v>
      </c>
      <c r="BK98" s="489" t="str">
        <f t="shared" si="25"/>
        <v/>
      </c>
      <c r="BL98" s="488">
        <f t="shared" si="26"/>
        <v>0</v>
      </c>
      <c r="BM98" s="495">
        <f t="shared" si="26"/>
        <v>0</v>
      </c>
      <c r="BN98" s="495">
        <f t="shared" si="26"/>
        <v>0</v>
      </c>
      <c r="BO98" s="495">
        <f t="shared" si="26"/>
        <v>0</v>
      </c>
      <c r="BP98" s="495">
        <f t="shared" si="26"/>
        <v>0</v>
      </c>
      <c r="BQ98" s="495">
        <f t="shared" si="26"/>
        <v>0</v>
      </c>
      <c r="BR98" s="495">
        <f t="shared" si="26"/>
        <v>0</v>
      </c>
      <c r="BS98" s="495">
        <f t="shared" si="26"/>
        <v>0</v>
      </c>
      <c r="BT98" s="495">
        <f t="shared" si="26"/>
        <v>0</v>
      </c>
      <c r="BU98" s="495">
        <f t="shared" si="26"/>
        <v>0</v>
      </c>
      <c r="BV98" s="495">
        <f t="shared" si="26"/>
        <v>0</v>
      </c>
      <c r="BW98" s="495">
        <f t="shared" si="26"/>
        <v>0</v>
      </c>
      <c r="BX98" s="495">
        <f t="shared" si="26"/>
        <v>0</v>
      </c>
      <c r="BY98" s="495">
        <f t="shared" si="26"/>
        <v>0</v>
      </c>
      <c r="BZ98" s="495">
        <f t="shared" si="26"/>
        <v>0</v>
      </c>
      <c r="CA98" s="759" t="str">
        <f t="shared" si="26"/>
        <v/>
      </c>
    </row>
    <row r="99" spans="1:79" s="121" customFormat="1" ht="19.899999999999999" hidden="1" customHeight="1" x14ac:dyDescent="0.25">
      <c r="A99" s="9"/>
      <c r="B99" s="7"/>
      <c r="C99" s="2"/>
      <c r="D99" s="4"/>
      <c r="E99" s="18"/>
      <c r="F99" s="19"/>
      <c r="G99" s="19"/>
      <c r="H99" s="4"/>
      <c r="I99" s="15"/>
      <c r="J99" s="47"/>
      <c r="K99" s="1387"/>
      <c r="L99" s="1388"/>
      <c r="M99" s="1389"/>
      <c r="N99" s="40"/>
      <c r="O99" s="41"/>
      <c r="P99" s="41"/>
      <c r="Q99" s="41"/>
      <c r="R99" s="41"/>
      <c r="S99" s="41"/>
      <c r="T99" s="42"/>
      <c r="U99" s="49"/>
      <c r="V99" s="1393"/>
      <c r="W99" s="1394"/>
      <c r="X99" s="56"/>
      <c r="Y99" s="56"/>
      <c r="Z99" s="57"/>
      <c r="AA99" s="68"/>
      <c r="AB99" s="57"/>
      <c r="AC99" s="58"/>
      <c r="AD99" s="56"/>
      <c r="AE99" s="65"/>
      <c r="AF99" s="488">
        <f t="shared" si="28"/>
        <v>-1</v>
      </c>
      <c r="AG99" s="487">
        <f t="shared" si="28"/>
        <v>-1</v>
      </c>
      <c r="AH99" s="487">
        <f t="shared" si="28"/>
        <v>-1</v>
      </c>
      <c r="AI99" s="487">
        <f t="shared" si="28"/>
        <v>-1</v>
      </c>
      <c r="AJ99" s="487">
        <f t="shared" si="28"/>
        <v>-1</v>
      </c>
      <c r="AK99" s="487">
        <f t="shared" si="28"/>
        <v>-1</v>
      </c>
      <c r="AL99" s="487">
        <f t="shared" si="28"/>
        <v>-1</v>
      </c>
      <c r="AM99" s="487">
        <f t="shared" si="28"/>
        <v>-1</v>
      </c>
      <c r="AN99" s="487">
        <f t="shared" si="27"/>
        <v>-1</v>
      </c>
      <c r="AO99" s="487">
        <f t="shared" si="27"/>
        <v>-1</v>
      </c>
      <c r="AP99" s="487">
        <f t="shared" si="27"/>
        <v>-1</v>
      </c>
      <c r="AQ99" s="487">
        <f t="shared" si="27"/>
        <v>-1</v>
      </c>
      <c r="AR99" s="487">
        <f t="shared" si="27"/>
        <v>-1</v>
      </c>
      <c r="AS99" s="487">
        <f t="shared" si="27"/>
        <v>-1</v>
      </c>
      <c r="AT99" s="487">
        <f t="shared" si="27"/>
        <v>-1</v>
      </c>
      <c r="AU99" s="493" t="b">
        <f t="shared" si="27"/>
        <v>0</v>
      </c>
      <c r="AV99" s="488">
        <f t="shared" si="25"/>
        <v>0</v>
      </c>
      <c r="AW99" s="487">
        <f t="shared" si="25"/>
        <v>0</v>
      </c>
      <c r="AX99" s="487">
        <f t="shared" si="25"/>
        <v>0</v>
      </c>
      <c r="AY99" s="487">
        <f t="shared" si="25"/>
        <v>0</v>
      </c>
      <c r="AZ99" s="487">
        <f t="shared" si="25"/>
        <v>0</v>
      </c>
      <c r="BA99" s="487">
        <f t="shared" si="25"/>
        <v>0</v>
      </c>
      <c r="BB99" s="487">
        <f t="shared" si="25"/>
        <v>0</v>
      </c>
      <c r="BC99" s="487">
        <f t="shared" si="25"/>
        <v>0</v>
      </c>
      <c r="BD99" s="487">
        <f t="shared" si="25"/>
        <v>0</v>
      </c>
      <c r="BE99" s="487">
        <f t="shared" si="25"/>
        <v>0</v>
      </c>
      <c r="BF99" s="487">
        <f t="shared" si="25"/>
        <v>0</v>
      </c>
      <c r="BG99" s="487">
        <f t="shared" si="25"/>
        <v>0</v>
      </c>
      <c r="BH99" s="487">
        <f t="shared" si="25"/>
        <v>0</v>
      </c>
      <c r="BI99" s="487">
        <f t="shared" si="25"/>
        <v>0</v>
      </c>
      <c r="BJ99" s="487">
        <f t="shared" si="25"/>
        <v>0</v>
      </c>
      <c r="BK99" s="489" t="str">
        <f t="shared" si="25"/>
        <v/>
      </c>
      <c r="BL99" s="488">
        <f t="shared" si="26"/>
        <v>0</v>
      </c>
      <c r="BM99" s="495">
        <f t="shared" si="26"/>
        <v>0</v>
      </c>
      <c r="BN99" s="495">
        <f t="shared" si="26"/>
        <v>0</v>
      </c>
      <c r="BO99" s="495">
        <f t="shared" si="26"/>
        <v>0</v>
      </c>
      <c r="BP99" s="495">
        <f t="shared" si="26"/>
        <v>0</v>
      </c>
      <c r="BQ99" s="495">
        <f t="shared" si="26"/>
        <v>0</v>
      </c>
      <c r="BR99" s="495">
        <f t="shared" si="26"/>
        <v>0</v>
      </c>
      <c r="BS99" s="495">
        <f t="shared" si="26"/>
        <v>0</v>
      </c>
      <c r="BT99" s="495">
        <f t="shared" si="26"/>
        <v>0</v>
      </c>
      <c r="BU99" s="495">
        <f t="shared" si="26"/>
        <v>0</v>
      </c>
      <c r="BV99" s="495">
        <f t="shared" si="26"/>
        <v>0</v>
      </c>
      <c r="BW99" s="495">
        <f t="shared" si="26"/>
        <v>0</v>
      </c>
      <c r="BX99" s="495">
        <f t="shared" si="26"/>
        <v>0</v>
      </c>
      <c r="BY99" s="495">
        <f t="shared" si="26"/>
        <v>0</v>
      </c>
      <c r="BZ99" s="495">
        <f t="shared" si="26"/>
        <v>0</v>
      </c>
      <c r="CA99" s="759" t="str">
        <f t="shared" si="26"/>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si="28"/>
        <v>-1</v>
      </c>
      <c r="AG100" s="487">
        <f t="shared" si="28"/>
        <v>-1</v>
      </c>
      <c r="AH100" s="487">
        <f t="shared" si="28"/>
        <v>-1</v>
      </c>
      <c r="AI100" s="487">
        <f t="shared" si="28"/>
        <v>-1</v>
      </c>
      <c r="AJ100" s="487">
        <f t="shared" si="28"/>
        <v>-1</v>
      </c>
      <c r="AK100" s="487">
        <f t="shared" si="28"/>
        <v>-1</v>
      </c>
      <c r="AL100" s="487">
        <f t="shared" si="28"/>
        <v>-1</v>
      </c>
      <c r="AM100" s="487">
        <f t="shared" si="28"/>
        <v>-1</v>
      </c>
      <c r="AN100" s="487">
        <f t="shared" si="27"/>
        <v>-1</v>
      </c>
      <c r="AO100" s="487">
        <f t="shared" si="27"/>
        <v>-1</v>
      </c>
      <c r="AP100" s="487">
        <f t="shared" si="27"/>
        <v>-1</v>
      </c>
      <c r="AQ100" s="487">
        <f t="shared" si="27"/>
        <v>-1</v>
      </c>
      <c r="AR100" s="487">
        <f t="shared" si="27"/>
        <v>-1</v>
      </c>
      <c r="AS100" s="487">
        <f t="shared" si="27"/>
        <v>-1</v>
      </c>
      <c r="AT100" s="487">
        <f t="shared" si="27"/>
        <v>-1</v>
      </c>
      <c r="AU100" s="493" t="b">
        <f t="shared" si="27"/>
        <v>0</v>
      </c>
      <c r="AV100" s="488">
        <f t="shared" si="25"/>
        <v>0</v>
      </c>
      <c r="AW100" s="487">
        <f t="shared" si="25"/>
        <v>0</v>
      </c>
      <c r="AX100" s="487">
        <f t="shared" si="25"/>
        <v>0</v>
      </c>
      <c r="AY100" s="487">
        <f t="shared" si="25"/>
        <v>0</v>
      </c>
      <c r="AZ100" s="487">
        <f t="shared" si="25"/>
        <v>0</v>
      </c>
      <c r="BA100" s="487">
        <f t="shared" si="25"/>
        <v>0</v>
      </c>
      <c r="BB100" s="487">
        <f t="shared" si="25"/>
        <v>0</v>
      </c>
      <c r="BC100" s="487">
        <f t="shared" si="25"/>
        <v>0</v>
      </c>
      <c r="BD100" s="487">
        <f t="shared" si="25"/>
        <v>0</v>
      </c>
      <c r="BE100" s="487">
        <f t="shared" si="25"/>
        <v>0</v>
      </c>
      <c r="BF100" s="487">
        <f t="shared" si="25"/>
        <v>0</v>
      </c>
      <c r="BG100" s="487">
        <f t="shared" si="25"/>
        <v>0</v>
      </c>
      <c r="BH100" s="487">
        <f t="shared" si="25"/>
        <v>0</v>
      </c>
      <c r="BI100" s="487">
        <f t="shared" si="25"/>
        <v>0</v>
      </c>
      <c r="BJ100" s="487">
        <f t="shared" si="25"/>
        <v>0</v>
      </c>
      <c r="BK100" s="489" t="str">
        <f t="shared" si="25"/>
        <v/>
      </c>
      <c r="BL100" s="488">
        <f t="shared" si="26"/>
        <v>0</v>
      </c>
      <c r="BM100" s="495">
        <f t="shared" si="26"/>
        <v>0</v>
      </c>
      <c r="BN100" s="495">
        <f t="shared" si="26"/>
        <v>0</v>
      </c>
      <c r="BO100" s="495">
        <f t="shared" si="26"/>
        <v>0</v>
      </c>
      <c r="BP100" s="495">
        <f t="shared" si="26"/>
        <v>0</v>
      </c>
      <c r="BQ100" s="495">
        <f t="shared" si="26"/>
        <v>0</v>
      </c>
      <c r="BR100" s="495">
        <f t="shared" si="26"/>
        <v>0</v>
      </c>
      <c r="BS100" s="495">
        <f t="shared" si="26"/>
        <v>0</v>
      </c>
      <c r="BT100" s="495">
        <f t="shared" si="26"/>
        <v>0</v>
      </c>
      <c r="BU100" s="495">
        <f t="shared" si="26"/>
        <v>0</v>
      </c>
      <c r="BV100" s="495">
        <f t="shared" si="26"/>
        <v>0</v>
      </c>
      <c r="BW100" s="495">
        <f t="shared" si="26"/>
        <v>0</v>
      </c>
      <c r="BX100" s="495">
        <f t="shared" si="26"/>
        <v>0</v>
      </c>
      <c r="BY100" s="495">
        <f t="shared" si="26"/>
        <v>0</v>
      </c>
      <c r="BZ100" s="495">
        <f t="shared" si="26"/>
        <v>0</v>
      </c>
      <c r="CA100" s="759" t="str">
        <f t="shared" si="26"/>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8"/>
        <v>-1</v>
      </c>
      <c r="AG101" s="487">
        <f t="shared" si="28"/>
        <v>-1</v>
      </c>
      <c r="AH101" s="487">
        <f t="shared" si="28"/>
        <v>-1</v>
      </c>
      <c r="AI101" s="487">
        <f t="shared" si="28"/>
        <v>-1</v>
      </c>
      <c r="AJ101" s="487">
        <f t="shared" si="28"/>
        <v>-1</v>
      </c>
      <c r="AK101" s="487">
        <f t="shared" si="28"/>
        <v>-1</v>
      </c>
      <c r="AL101" s="487">
        <f t="shared" si="28"/>
        <v>-1</v>
      </c>
      <c r="AM101" s="487">
        <f t="shared" si="28"/>
        <v>-1</v>
      </c>
      <c r="AN101" s="487">
        <f t="shared" si="27"/>
        <v>-1</v>
      </c>
      <c r="AO101" s="487">
        <f t="shared" si="27"/>
        <v>-1</v>
      </c>
      <c r="AP101" s="487">
        <f t="shared" si="27"/>
        <v>-1</v>
      </c>
      <c r="AQ101" s="487">
        <f t="shared" si="27"/>
        <v>-1</v>
      </c>
      <c r="AR101" s="487">
        <f t="shared" si="27"/>
        <v>-1</v>
      </c>
      <c r="AS101" s="487">
        <f t="shared" si="27"/>
        <v>-1</v>
      </c>
      <c r="AT101" s="487">
        <f t="shared" si="27"/>
        <v>-1</v>
      </c>
      <c r="AU101" s="493" t="b">
        <f t="shared" si="27"/>
        <v>0</v>
      </c>
      <c r="AV101" s="488">
        <f t="shared" si="25"/>
        <v>0</v>
      </c>
      <c r="AW101" s="487">
        <f t="shared" si="25"/>
        <v>0</v>
      </c>
      <c r="AX101" s="487">
        <f t="shared" si="25"/>
        <v>0</v>
      </c>
      <c r="AY101" s="487">
        <f t="shared" si="25"/>
        <v>0</v>
      </c>
      <c r="AZ101" s="487">
        <f t="shared" si="25"/>
        <v>0</v>
      </c>
      <c r="BA101" s="487">
        <f t="shared" si="25"/>
        <v>0</v>
      </c>
      <c r="BB101" s="487">
        <f t="shared" si="25"/>
        <v>0</v>
      </c>
      <c r="BC101" s="487">
        <f t="shared" si="25"/>
        <v>0</v>
      </c>
      <c r="BD101" s="487">
        <f t="shared" si="25"/>
        <v>0</v>
      </c>
      <c r="BE101" s="487">
        <f t="shared" si="25"/>
        <v>0</v>
      </c>
      <c r="BF101" s="487">
        <f t="shared" si="25"/>
        <v>0</v>
      </c>
      <c r="BG101" s="487">
        <f t="shared" si="25"/>
        <v>0</v>
      </c>
      <c r="BH101" s="487">
        <f t="shared" si="25"/>
        <v>0</v>
      </c>
      <c r="BI101" s="487">
        <f t="shared" si="25"/>
        <v>0</v>
      </c>
      <c r="BJ101" s="487">
        <f t="shared" si="25"/>
        <v>0</v>
      </c>
      <c r="BK101" s="489" t="str">
        <f t="shared" si="25"/>
        <v/>
      </c>
      <c r="BL101" s="488">
        <f t="shared" si="26"/>
        <v>0</v>
      </c>
      <c r="BM101" s="495">
        <f t="shared" si="26"/>
        <v>0</v>
      </c>
      <c r="BN101" s="495">
        <f t="shared" si="26"/>
        <v>0</v>
      </c>
      <c r="BO101" s="495">
        <f t="shared" si="26"/>
        <v>0</v>
      </c>
      <c r="BP101" s="495">
        <f t="shared" si="26"/>
        <v>0</v>
      </c>
      <c r="BQ101" s="495">
        <f t="shared" si="26"/>
        <v>0</v>
      </c>
      <c r="BR101" s="495">
        <f t="shared" si="26"/>
        <v>0</v>
      </c>
      <c r="BS101" s="495">
        <f t="shared" si="26"/>
        <v>0</v>
      </c>
      <c r="BT101" s="495">
        <f t="shared" si="26"/>
        <v>0</v>
      </c>
      <c r="BU101" s="495">
        <f t="shared" si="26"/>
        <v>0</v>
      </c>
      <c r="BV101" s="495">
        <f t="shared" si="26"/>
        <v>0</v>
      </c>
      <c r="BW101" s="495">
        <f t="shared" si="26"/>
        <v>0</v>
      </c>
      <c r="BX101" s="495">
        <f t="shared" si="26"/>
        <v>0</v>
      </c>
      <c r="BY101" s="495">
        <f t="shared" si="26"/>
        <v>0</v>
      </c>
      <c r="BZ101" s="495">
        <f t="shared" si="26"/>
        <v>0</v>
      </c>
      <c r="CA101" s="759" t="str">
        <f t="shared" si="26"/>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8"/>
        <v>-1</v>
      </c>
      <c r="AG102" s="487">
        <f t="shared" si="28"/>
        <v>-1</v>
      </c>
      <c r="AH102" s="487">
        <f t="shared" si="28"/>
        <v>-1</v>
      </c>
      <c r="AI102" s="487">
        <f t="shared" si="28"/>
        <v>-1</v>
      </c>
      <c r="AJ102" s="487">
        <f t="shared" si="28"/>
        <v>-1</v>
      </c>
      <c r="AK102" s="487">
        <f t="shared" si="28"/>
        <v>-1</v>
      </c>
      <c r="AL102" s="487">
        <f t="shared" si="28"/>
        <v>-1</v>
      </c>
      <c r="AM102" s="487">
        <f t="shared" si="28"/>
        <v>-1</v>
      </c>
      <c r="AN102" s="487">
        <f t="shared" si="27"/>
        <v>-1</v>
      </c>
      <c r="AO102" s="487">
        <f t="shared" si="27"/>
        <v>-1</v>
      </c>
      <c r="AP102" s="487">
        <f t="shared" si="27"/>
        <v>-1</v>
      </c>
      <c r="AQ102" s="487">
        <f t="shared" si="27"/>
        <v>-1</v>
      </c>
      <c r="AR102" s="487">
        <f t="shared" si="27"/>
        <v>-1</v>
      </c>
      <c r="AS102" s="487">
        <f t="shared" si="27"/>
        <v>-1</v>
      </c>
      <c r="AT102" s="487">
        <f t="shared" si="27"/>
        <v>-1</v>
      </c>
      <c r="AU102" s="493" t="b">
        <f t="shared" si="27"/>
        <v>0</v>
      </c>
      <c r="AV102" s="488">
        <f t="shared" ref="AV102:BK107" si="29">IF(AF102,IFERROR(LEFT($V102,SEARCH(" (",$V102)-1),$V102),"")</f>
        <v>0</v>
      </c>
      <c r="AW102" s="487">
        <f t="shared" si="29"/>
        <v>0</v>
      </c>
      <c r="AX102" s="487">
        <f t="shared" si="29"/>
        <v>0</v>
      </c>
      <c r="AY102" s="487">
        <f t="shared" si="29"/>
        <v>0</v>
      </c>
      <c r="AZ102" s="487">
        <f t="shared" si="29"/>
        <v>0</v>
      </c>
      <c r="BA102" s="487">
        <f t="shared" si="29"/>
        <v>0</v>
      </c>
      <c r="BB102" s="487">
        <f t="shared" si="29"/>
        <v>0</v>
      </c>
      <c r="BC102" s="487">
        <f t="shared" si="29"/>
        <v>0</v>
      </c>
      <c r="BD102" s="487">
        <f t="shared" si="29"/>
        <v>0</v>
      </c>
      <c r="BE102" s="487">
        <f t="shared" si="29"/>
        <v>0</v>
      </c>
      <c r="BF102" s="487">
        <f t="shared" si="29"/>
        <v>0</v>
      </c>
      <c r="BG102" s="487">
        <f t="shared" si="29"/>
        <v>0</v>
      </c>
      <c r="BH102" s="487">
        <f t="shared" si="29"/>
        <v>0</v>
      </c>
      <c r="BI102" s="487">
        <f t="shared" si="29"/>
        <v>0</v>
      </c>
      <c r="BJ102" s="487">
        <f t="shared" si="29"/>
        <v>0</v>
      </c>
      <c r="BK102" s="489" t="str">
        <f t="shared" si="29"/>
        <v/>
      </c>
      <c r="BL102" s="488">
        <f t="shared" ref="BL102:CA107" si="30">IF(AF102,IFERROR(LEFT($W102,SEARCH(" (",$W102)-1),$W102),"")</f>
        <v>0</v>
      </c>
      <c r="BM102" s="495">
        <f t="shared" si="30"/>
        <v>0</v>
      </c>
      <c r="BN102" s="495">
        <f t="shared" si="30"/>
        <v>0</v>
      </c>
      <c r="BO102" s="495">
        <f t="shared" si="30"/>
        <v>0</v>
      </c>
      <c r="BP102" s="495">
        <f t="shared" si="30"/>
        <v>0</v>
      </c>
      <c r="BQ102" s="495">
        <f t="shared" si="30"/>
        <v>0</v>
      </c>
      <c r="BR102" s="495">
        <f t="shared" si="30"/>
        <v>0</v>
      </c>
      <c r="BS102" s="495">
        <f t="shared" si="30"/>
        <v>0</v>
      </c>
      <c r="BT102" s="495">
        <f t="shared" si="30"/>
        <v>0</v>
      </c>
      <c r="BU102" s="495">
        <f t="shared" si="30"/>
        <v>0</v>
      </c>
      <c r="BV102" s="495">
        <f t="shared" si="30"/>
        <v>0</v>
      </c>
      <c r="BW102" s="495">
        <f t="shared" si="30"/>
        <v>0</v>
      </c>
      <c r="BX102" s="495">
        <f t="shared" si="30"/>
        <v>0</v>
      </c>
      <c r="BY102" s="495">
        <f t="shared" si="30"/>
        <v>0</v>
      </c>
      <c r="BZ102" s="495">
        <f t="shared" si="30"/>
        <v>0</v>
      </c>
      <c r="CA102" s="759" t="str">
        <f t="shared" si="30"/>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8"/>
        <v>-1</v>
      </c>
      <c r="AG103" s="487">
        <f t="shared" si="28"/>
        <v>-1</v>
      </c>
      <c r="AH103" s="487">
        <f t="shared" si="28"/>
        <v>-1</v>
      </c>
      <c r="AI103" s="487">
        <f t="shared" si="28"/>
        <v>-1</v>
      </c>
      <c r="AJ103" s="487">
        <f t="shared" si="28"/>
        <v>-1</v>
      </c>
      <c r="AK103" s="487">
        <f t="shared" si="28"/>
        <v>-1</v>
      </c>
      <c r="AL103" s="487">
        <f t="shared" si="28"/>
        <v>-1</v>
      </c>
      <c r="AM103" s="487">
        <f t="shared" si="28"/>
        <v>-1</v>
      </c>
      <c r="AN103" s="487">
        <f t="shared" si="28"/>
        <v>-1</v>
      </c>
      <c r="AO103" s="487">
        <f t="shared" si="28"/>
        <v>-1</v>
      </c>
      <c r="AP103" s="487">
        <f t="shared" si="28"/>
        <v>-1</v>
      </c>
      <c r="AQ103" s="487">
        <f t="shared" si="28"/>
        <v>-1</v>
      </c>
      <c r="AR103" s="487">
        <f t="shared" si="28"/>
        <v>-1</v>
      </c>
      <c r="AS103" s="487">
        <f t="shared" si="28"/>
        <v>-1</v>
      </c>
      <c r="AT103" s="487">
        <f t="shared" si="28"/>
        <v>-1</v>
      </c>
      <c r="AU103" s="493" t="b">
        <f t="shared" si="28"/>
        <v>0</v>
      </c>
      <c r="AV103" s="488">
        <f t="shared" si="29"/>
        <v>0</v>
      </c>
      <c r="AW103" s="487">
        <f t="shared" si="29"/>
        <v>0</v>
      </c>
      <c r="AX103" s="487">
        <f t="shared" si="29"/>
        <v>0</v>
      </c>
      <c r="AY103" s="487">
        <f t="shared" si="29"/>
        <v>0</v>
      </c>
      <c r="AZ103" s="487">
        <f t="shared" si="29"/>
        <v>0</v>
      </c>
      <c r="BA103" s="487">
        <f t="shared" si="29"/>
        <v>0</v>
      </c>
      <c r="BB103" s="487">
        <f t="shared" si="29"/>
        <v>0</v>
      </c>
      <c r="BC103" s="487">
        <f t="shared" si="29"/>
        <v>0</v>
      </c>
      <c r="BD103" s="487">
        <f t="shared" si="29"/>
        <v>0</v>
      </c>
      <c r="BE103" s="487">
        <f t="shared" si="29"/>
        <v>0</v>
      </c>
      <c r="BF103" s="487">
        <f t="shared" si="29"/>
        <v>0</v>
      </c>
      <c r="BG103" s="487">
        <f t="shared" si="29"/>
        <v>0</v>
      </c>
      <c r="BH103" s="487">
        <f t="shared" si="29"/>
        <v>0</v>
      </c>
      <c r="BI103" s="487">
        <f t="shared" si="29"/>
        <v>0</v>
      </c>
      <c r="BJ103" s="487">
        <f t="shared" si="29"/>
        <v>0</v>
      </c>
      <c r="BK103" s="489" t="str">
        <f t="shared" si="29"/>
        <v/>
      </c>
      <c r="BL103" s="488">
        <f t="shared" si="30"/>
        <v>0</v>
      </c>
      <c r="BM103" s="495">
        <f t="shared" si="30"/>
        <v>0</v>
      </c>
      <c r="BN103" s="495">
        <f t="shared" si="30"/>
        <v>0</v>
      </c>
      <c r="BO103" s="495">
        <f t="shared" si="30"/>
        <v>0</v>
      </c>
      <c r="BP103" s="495">
        <f t="shared" si="30"/>
        <v>0</v>
      </c>
      <c r="BQ103" s="495">
        <f t="shared" si="30"/>
        <v>0</v>
      </c>
      <c r="BR103" s="495">
        <f t="shared" si="30"/>
        <v>0</v>
      </c>
      <c r="BS103" s="495">
        <f t="shared" si="30"/>
        <v>0</v>
      </c>
      <c r="BT103" s="495">
        <f t="shared" si="30"/>
        <v>0</v>
      </c>
      <c r="BU103" s="495">
        <f t="shared" si="30"/>
        <v>0</v>
      </c>
      <c r="BV103" s="495">
        <f t="shared" si="30"/>
        <v>0</v>
      </c>
      <c r="BW103" s="495">
        <f t="shared" si="30"/>
        <v>0</v>
      </c>
      <c r="BX103" s="495">
        <f t="shared" si="30"/>
        <v>0</v>
      </c>
      <c r="BY103" s="495">
        <f t="shared" si="30"/>
        <v>0</v>
      </c>
      <c r="BZ103" s="495">
        <f t="shared" si="30"/>
        <v>0</v>
      </c>
      <c r="CA103" s="759" t="str">
        <f t="shared" si="30"/>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31">AF103</f>
        <v>-1</v>
      </c>
      <c r="AG104" s="487">
        <f t="shared" si="31"/>
        <v>-1</v>
      </c>
      <c r="AH104" s="487">
        <f t="shared" si="31"/>
        <v>-1</v>
      </c>
      <c r="AI104" s="487">
        <f t="shared" si="31"/>
        <v>-1</v>
      </c>
      <c r="AJ104" s="487">
        <f t="shared" si="31"/>
        <v>-1</v>
      </c>
      <c r="AK104" s="487">
        <f t="shared" si="31"/>
        <v>-1</v>
      </c>
      <c r="AL104" s="487">
        <f t="shared" si="31"/>
        <v>-1</v>
      </c>
      <c r="AM104" s="487">
        <f t="shared" si="31"/>
        <v>-1</v>
      </c>
      <c r="AN104" s="487">
        <f t="shared" si="31"/>
        <v>-1</v>
      </c>
      <c r="AO104" s="487">
        <f t="shared" si="31"/>
        <v>-1</v>
      </c>
      <c r="AP104" s="487">
        <f t="shared" si="31"/>
        <v>-1</v>
      </c>
      <c r="AQ104" s="487">
        <f t="shared" si="31"/>
        <v>-1</v>
      </c>
      <c r="AR104" s="487">
        <f t="shared" si="31"/>
        <v>-1</v>
      </c>
      <c r="AS104" s="487">
        <f t="shared" si="31"/>
        <v>-1</v>
      </c>
      <c r="AT104" s="487">
        <f t="shared" si="31"/>
        <v>-1</v>
      </c>
      <c r="AU104" s="493" t="b">
        <f t="shared" si="31"/>
        <v>0</v>
      </c>
      <c r="AV104" s="488">
        <f t="shared" si="29"/>
        <v>0</v>
      </c>
      <c r="AW104" s="487">
        <f t="shared" si="29"/>
        <v>0</v>
      </c>
      <c r="AX104" s="487">
        <f t="shared" si="29"/>
        <v>0</v>
      </c>
      <c r="AY104" s="487">
        <f t="shared" si="29"/>
        <v>0</v>
      </c>
      <c r="AZ104" s="487">
        <f t="shared" si="29"/>
        <v>0</v>
      </c>
      <c r="BA104" s="487">
        <f t="shared" si="29"/>
        <v>0</v>
      </c>
      <c r="BB104" s="487">
        <f t="shared" si="29"/>
        <v>0</v>
      </c>
      <c r="BC104" s="487">
        <f t="shared" si="29"/>
        <v>0</v>
      </c>
      <c r="BD104" s="487">
        <f t="shared" si="29"/>
        <v>0</v>
      </c>
      <c r="BE104" s="487">
        <f t="shared" si="29"/>
        <v>0</v>
      </c>
      <c r="BF104" s="487">
        <f t="shared" si="29"/>
        <v>0</v>
      </c>
      <c r="BG104" s="487">
        <f t="shared" si="29"/>
        <v>0</v>
      </c>
      <c r="BH104" s="487">
        <f t="shared" si="29"/>
        <v>0</v>
      </c>
      <c r="BI104" s="487">
        <f t="shared" si="29"/>
        <v>0</v>
      </c>
      <c r="BJ104" s="487">
        <f t="shared" si="29"/>
        <v>0</v>
      </c>
      <c r="BK104" s="489" t="str">
        <f t="shared" si="29"/>
        <v/>
      </c>
      <c r="BL104" s="488">
        <f t="shared" si="30"/>
        <v>0</v>
      </c>
      <c r="BM104" s="495">
        <f t="shared" si="30"/>
        <v>0</v>
      </c>
      <c r="BN104" s="495">
        <f t="shared" si="30"/>
        <v>0</v>
      </c>
      <c r="BO104" s="495">
        <f t="shared" si="30"/>
        <v>0</v>
      </c>
      <c r="BP104" s="495">
        <f t="shared" si="30"/>
        <v>0</v>
      </c>
      <c r="BQ104" s="495">
        <f t="shared" si="30"/>
        <v>0</v>
      </c>
      <c r="BR104" s="495">
        <f t="shared" si="30"/>
        <v>0</v>
      </c>
      <c r="BS104" s="495">
        <f t="shared" si="30"/>
        <v>0</v>
      </c>
      <c r="BT104" s="495">
        <f t="shared" si="30"/>
        <v>0</v>
      </c>
      <c r="BU104" s="495">
        <f t="shared" si="30"/>
        <v>0</v>
      </c>
      <c r="BV104" s="495">
        <f t="shared" si="30"/>
        <v>0</v>
      </c>
      <c r="BW104" s="495">
        <f t="shared" si="30"/>
        <v>0</v>
      </c>
      <c r="BX104" s="495">
        <f t="shared" si="30"/>
        <v>0</v>
      </c>
      <c r="BY104" s="495">
        <f t="shared" si="30"/>
        <v>0</v>
      </c>
      <c r="BZ104" s="495">
        <f t="shared" si="30"/>
        <v>0</v>
      </c>
      <c r="CA104" s="759" t="str">
        <f t="shared" si="30"/>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31"/>
        <v>-1</v>
      </c>
      <c r="AG105" s="487">
        <f t="shared" si="31"/>
        <v>-1</v>
      </c>
      <c r="AH105" s="487">
        <f t="shared" si="31"/>
        <v>-1</v>
      </c>
      <c r="AI105" s="487">
        <f t="shared" si="31"/>
        <v>-1</v>
      </c>
      <c r="AJ105" s="487">
        <f t="shared" si="31"/>
        <v>-1</v>
      </c>
      <c r="AK105" s="487">
        <f t="shared" si="31"/>
        <v>-1</v>
      </c>
      <c r="AL105" s="487">
        <f t="shared" si="31"/>
        <v>-1</v>
      </c>
      <c r="AM105" s="487">
        <f t="shared" si="31"/>
        <v>-1</v>
      </c>
      <c r="AN105" s="487">
        <f t="shared" si="31"/>
        <v>-1</v>
      </c>
      <c r="AO105" s="487">
        <f t="shared" si="31"/>
        <v>-1</v>
      </c>
      <c r="AP105" s="487">
        <f t="shared" si="31"/>
        <v>-1</v>
      </c>
      <c r="AQ105" s="487">
        <f t="shared" si="31"/>
        <v>-1</v>
      </c>
      <c r="AR105" s="487">
        <f t="shared" si="31"/>
        <v>-1</v>
      </c>
      <c r="AS105" s="487">
        <f t="shared" si="31"/>
        <v>-1</v>
      </c>
      <c r="AT105" s="487">
        <f t="shared" si="31"/>
        <v>-1</v>
      </c>
      <c r="AU105" s="493" t="b">
        <f t="shared" si="31"/>
        <v>0</v>
      </c>
      <c r="AV105" s="488">
        <f t="shared" si="29"/>
        <v>0</v>
      </c>
      <c r="AW105" s="487">
        <f t="shared" si="29"/>
        <v>0</v>
      </c>
      <c r="AX105" s="487">
        <f t="shared" si="29"/>
        <v>0</v>
      </c>
      <c r="AY105" s="487">
        <f t="shared" si="29"/>
        <v>0</v>
      </c>
      <c r="AZ105" s="487">
        <f t="shared" si="29"/>
        <v>0</v>
      </c>
      <c r="BA105" s="487">
        <f t="shared" si="29"/>
        <v>0</v>
      </c>
      <c r="BB105" s="487">
        <f t="shared" si="29"/>
        <v>0</v>
      </c>
      <c r="BC105" s="487">
        <f t="shared" si="29"/>
        <v>0</v>
      </c>
      <c r="BD105" s="487">
        <f t="shared" si="29"/>
        <v>0</v>
      </c>
      <c r="BE105" s="487">
        <f t="shared" si="29"/>
        <v>0</v>
      </c>
      <c r="BF105" s="487">
        <f t="shared" si="29"/>
        <v>0</v>
      </c>
      <c r="BG105" s="487">
        <f t="shared" si="29"/>
        <v>0</v>
      </c>
      <c r="BH105" s="487">
        <f t="shared" si="29"/>
        <v>0</v>
      </c>
      <c r="BI105" s="487">
        <f t="shared" si="29"/>
        <v>0</v>
      </c>
      <c r="BJ105" s="487">
        <f t="shared" si="29"/>
        <v>0</v>
      </c>
      <c r="BK105" s="489" t="str">
        <f t="shared" si="29"/>
        <v/>
      </c>
      <c r="BL105" s="488">
        <f t="shared" si="30"/>
        <v>0</v>
      </c>
      <c r="BM105" s="495">
        <f t="shared" si="30"/>
        <v>0</v>
      </c>
      <c r="BN105" s="495">
        <f t="shared" si="30"/>
        <v>0</v>
      </c>
      <c r="BO105" s="495">
        <f t="shared" si="30"/>
        <v>0</v>
      </c>
      <c r="BP105" s="495">
        <f t="shared" si="30"/>
        <v>0</v>
      </c>
      <c r="BQ105" s="495">
        <f t="shared" si="30"/>
        <v>0</v>
      </c>
      <c r="BR105" s="495">
        <f t="shared" si="30"/>
        <v>0</v>
      </c>
      <c r="BS105" s="495">
        <f t="shared" si="30"/>
        <v>0</v>
      </c>
      <c r="BT105" s="495">
        <f t="shared" si="30"/>
        <v>0</v>
      </c>
      <c r="BU105" s="495">
        <f t="shared" si="30"/>
        <v>0</v>
      </c>
      <c r="BV105" s="495">
        <f t="shared" si="30"/>
        <v>0</v>
      </c>
      <c r="BW105" s="495">
        <f t="shared" si="30"/>
        <v>0</v>
      </c>
      <c r="BX105" s="495">
        <f t="shared" si="30"/>
        <v>0</v>
      </c>
      <c r="BY105" s="495">
        <f t="shared" si="30"/>
        <v>0</v>
      </c>
      <c r="BZ105" s="495">
        <f t="shared" si="30"/>
        <v>0</v>
      </c>
      <c r="CA105" s="759" t="str">
        <f t="shared" si="30"/>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31"/>
        <v>-1</v>
      </c>
      <c r="AG106" s="487">
        <f t="shared" si="31"/>
        <v>-1</v>
      </c>
      <c r="AH106" s="487">
        <f t="shared" si="31"/>
        <v>-1</v>
      </c>
      <c r="AI106" s="487">
        <f t="shared" si="31"/>
        <v>-1</v>
      </c>
      <c r="AJ106" s="487">
        <f t="shared" si="31"/>
        <v>-1</v>
      </c>
      <c r="AK106" s="487">
        <f t="shared" si="31"/>
        <v>-1</v>
      </c>
      <c r="AL106" s="487">
        <f t="shared" si="31"/>
        <v>-1</v>
      </c>
      <c r="AM106" s="487">
        <f t="shared" si="31"/>
        <v>-1</v>
      </c>
      <c r="AN106" s="487">
        <f t="shared" si="31"/>
        <v>-1</v>
      </c>
      <c r="AO106" s="487">
        <f t="shared" si="31"/>
        <v>-1</v>
      </c>
      <c r="AP106" s="487">
        <f t="shared" si="31"/>
        <v>-1</v>
      </c>
      <c r="AQ106" s="487">
        <f t="shared" si="31"/>
        <v>-1</v>
      </c>
      <c r="AR106" s="487">
        <f t="shared" si="31"/>
        <v>-1</v>
      </c>
      <c r="AS106" s="487">
        <f t="shared" si="31"/>
        <v>-1</v>
      </c>
      <c r="AT106" s="487">
        <f t="shared" si="31"/>
        <v>-1</v>
      </c>
      <c r="AU106" s="493" t="b">
        <f t="shared" si="31"/>
        <v>0</v>
      </c>
      <c r="AV106" s="488">
        <f t="shared" si="29"/>
        <v>0</v>
      </c>
      <c r="AW106" s="487">
        <f t="shared" si="29"/>
        <v>0</v>
      </c>
      <c r="AX106" s="487">
        <f t="shared" si="29"/>
        <v>0</v>
      </c>
      <c r="AY106" s="487">
        <f t="shared" si="29"/>
        <v>0</v>
      </c>
      <c r="AZ106" s="487">
        <f t="shared" si="29"/>
        <v>0</v>
      </c>
      <c r="BA106" s="487">
        <f t="shared" si="29"/>
        <v>0</v>
      </c>
      <c r="BB106" s="487">
        <f t="shared" si="29"/>
        <v>0</v>
      </c>
      <c r="BC106" s="487">
        <f t="shared" si="29"/>
        <v>0</v>
      </c>
      <c r="BD106" s="487">
        <f t="shared" si="29"/>
        <v>0</v>
      </c>
      <c r="BE106" s="487">
        <f t="shared" si="29"/>
        <v>0</v>
      </c>
      <c r="BF106" s="487">
        <f t="shared" si="29"/>
        <v>0</v>
      </c>
      <c r="BG106" s="487">
        <f t="shared" si="29"/>
        <v>0</v>
      </c>
      <c r="BH106" s="487">
        <f t="shared" si="29"/>
        <v>0</v>
      </c>
      <c r="BI106" s="487">
        <f t="shared" si="29"/>
        <v>0</v>
      </c>
      <c r="BJ106" s="487">
        <f t="shared" si="29"/>
        <v>0</v>
      </c>
      <c r="BK106" s="489" t="str">
        <f t="shared" si="29"/>
        <v/>
      </c>
      <c r="BL106" s="488">
        <f t="shared" si="30"/>
        <v>0</v>
      </c>
      <c r="BM106" s="495">
        <f t="shared" si="30"/>
        <v>0</v>
      </c>
      <c r="BN106" s="495">
        <f t="shared" si="30"/>
        <v>0</v>
      </c>
      <c r="BO106" s="495">
        <f t="shared" si="30"/>
        <v>0</v>
      </c>
      <c r="BP106" s="495">
        <f t="shared" si="30"/>
        <v>0</v>
      </c>
      <c r="BQ106" s="495">
        <f t="shared" si="30"/>
        <v>0</v>
      </c>
      <c r="BR106" s="495">
        <f t="shared" si="30"/>
        <v>0</v>
      </c>
      <c r="BS106" s="495">
        <f t="shared" si="30"/>
        <v>0</v>
      </c>
      <c r="BT106" s="495">
        <f t="shared" si="30"/>
        <v>0</v>
      </c>
      <c r="BU106" s="495">
        <f t="shared" si="30"/>
        <v>0</v>
      </c>
      <c r="BV106" s="495">
        <f t="shared" si="30"/>
        <v>0</v>
      </c>
      <c r="BW106" s="495">
        <f t="shared" si="30"/>
        <v>0</v>
      </c>
      <c r="BX106" s="495">
        <f t="shared" si="30"/>
        <v>0</v>
      </c>
      <c r="BY106" s="495">
        <f t="shared" si="30"/>
        <v>0</v>
      </c>
      <c r="BZ106" s="495">
        <f t="shared" si="30"/>
        <v>0</v>
      </c>
      <c r="CA106" s="759" t="str">
        <f t="shared" si="30"/>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31"/>
        <v>-1</v>
      </c>
      <c r="AG107" s="762">
        <f t="shared" si="31"/>
        <v>-1</v>
      </c>
      <c r="AH107" s="762">
        <f t="shared" si="31"/>
        <v>-1</v>
      </c>
      <c r="AI107" s="762">
        <f t="shared" si="31"/>
        <v>-1</v>
      </c>
      <c r="AJ107" s="762">
        <f t="shared" si="31"/>
        <v>-1</v>
      </c>
      <c r="AK107" s="762">
        <f t="shared" si="31"/>
        <v>-1</v>
      </c>
      <c r="AL107" s="762">
        <f t="shared" si="31"/>
        <v>-1</v>
      </c>
      <c r="AM107" s="762">
        <f t="shared" si="31"/>
        <v>-1</v>
      </c>
      <c r="AN107" s="762">
        <f t="shared" si="31"/>
        <v>-1</v>
      </c>
      <c r="AO107" s="762">
        <f t="shared" si="31"/>
        <v>-1</v>
      </c>
      <c r="AP107" s="762">
        <f t="shared" si="31"/>
        <v>-1</v>
      </c>
      <c r="AQ107" s="762">
        <f t="shared" si="31"/>
        <v>-1</v>
      </c>
      <c r="AR107" s="762">
        <f t="shared" si="31"/>
        <v>-1</v>
      </c>
      <c r="AS107" s="762">
        <f t="shared" si="31"/>
        <v>-1</v>
      </c>
      <c r="AT107" s="762">
        <f t="shared" si="31"/>
        <v>-1</v>
      </c>
      <c r="AU107" s="763" t="b">
        <f t="shared" si="31"/>
        <v>0</v>
      </c>
      <c r="AV107" s="490">
        <f t="shared" si="29"/>
        <v>0</v>
      </c>
      <c r="AW107" s="491">
        <f t="shared" si="29"/>
        <v>0</v>
      </c>
      <c r="AX107" s="491">
        <f t="shared" si="29"/>
        <v>0</v>
      </c>
      <c r="AY107" s="491">
        <f t="shared" si="29"/>
        <v>0</v>
      </c>
      <c r="AZ107" s="491">
        <f t="shared" si="29"/>
        <v>0</v>
      </c>
      <c r="BA107" s="491">
        <f t="shared" si="29"/>
        <v>0</v>
      </c>
      <c r="BB107" s="491">
        <f t="shared" si="29"/>
        <v>0</v>
      </c>
      <c r="BC107" s="491">
        <f t="shared" si="29"/>
        <v>0</v>
      </c>
      <c r="BD107" s="491">
        <f t="shared" si="29"/>
        <v>0</v>
      </c>
      <c r="BE107" s="491">
        <f t="shared" si="29"/>
        <v>0</v>
      </c>
      <c r="BF107" s="491">
        <f t="shared" si="29"/>
        <v>0</v>
      </c>
      <c r="BG107" s="491">
        <f t="shared" si="29"/>
        <v>0</v>
      </c>
      <c r="BH107" s="491">
        <f t="shared" si="29"/>
        <v>0</v>
      </c>
      <c r="BI107" s="491">
        <f t="shared" si="29"/>
        <v>0</v>
      </c>
      <c r="BJ107" s="491">
        <f t="shared" si="29"/>
        <v>0</v>
      </c>
      <c r="BK107" s="492" t="str">
        <f t="shared" si="29"/>
        <v/>
      </c>
      <c r="BL107" s="490">
        <f t="shared" si="30"/>
        <v>0</v>
      </c>
      <c r="BM107" s="496">
        <f t="shared" si="30"/>
        <v>0</v>
      </c>
      <c r="BN107" s="496">
        <f t="shared" si="30"/>
        <v>0</v>
      </c>
      <c r="BO107" s="496">
        <f t="shared" si="30"/>
        <v>0</v>
      </c>
      <c r="BP107" s="496">
        <f t="shared" si="30"/>
        <v>0</v>
      </c>
      <c r="BQ107" s="496">
        <f t="shared" si="30"/>
        <v>0</v>
      </c>
      <c r="BR107" s="496">
        <f t="shared" si="30"/>
        <v>0</v>
      </c>
      <c r="BS107" s="496">
        <f t="shared" si="30"/>
        <v>0</v>
      </c>
      <c r="BT107" s="496">
        <f t="shared" si="30"/>
        <v>0</v>
      </c>
      <c r="BU107" s="496">
        <f t="shared" si="30"/>
        <v>0</v>
      </c>
      <c r="BV107" s="496">
        <f t="shared" si="30"/>
        <v>0</v>
      </c>
      <c r="BW107" s="496">
        <f t="shared" si="30"/>
        <v>0</v>
      </c>
      <c r="BX107" s="496">
        <f t="shared" si="30"/>
        <v>0</v>
      </c>
      <c r="BY107" s="496">
        <f t="shared" si="30"/>
        <v>0</v>
      </c>
      <c r="BZ107" s="496">
        <f t="shared" si="30"/>
        <v>0</v>
      </c>
      <c r="CA107" s="760" t="str">
        <f t="shared" si="30"/>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ICC</v>
      </c>
      <c r="AG109" s="768" t="str">
        <f t="shared" ref="AG109:CA109" si="32">AG6</f>
        <v>kICC</v>
      </c>
      <c r="AH109" s="768" t="str">
        <f t="shared" si="32"/>
        <v>pICC</v>
      </c>
      <c r="AI109" s="768" t="str">
        <f t="shared" si="32"/>
        <v>mICC</v>
      </c>
      <c r="AJ109" s="768" t="str">
        <f t="shared" si="32"/>
        <v>ilICC</v>
      </c>
      <c r="AK109" s="768" t="str">
        <f t="shared" si="32"/>
        <v>plICC</v>
      </c>
      <c r="AL109" s="768" t="str">
        <f t="shared" si="32"/>
        <v>meICC</v>
      </c>
      <c r="AM109" s="768" t="str">
        <f t="shared" si="32"/>
        <v>woICC</v>
      </c>
      <c r="AN109" s="768" t="str">
        <f t="shared" si="32"/>
        <v>paICC</v>
      </c>
      <c r="AO109" s="768" t="str">
        <f t="shared" si="32"/>
        <v>ledICC</v>
      </c>
      <c r="AP109" s="768" t="str">
        <f t="shared" si="32"/>
        <v>venICC</v>
      </c>
      <c r="AQ109" s="768" t="str">
        <f t="shared" si="32"/>
        <v>subICC</v>
      </c>
      <c r="AR109" s="768" t="str">
        <f t="shared" si="32"/>
        <v>devICC</v>
      </c>
      <c r="AS109" s="768" t="str">
        <f t="shared" si="32"/>
        <v>quaICC</v>
      </c>
      <c r="AT109" s="768" t="str">
        <f t="shared" si="32"/>
        <v>prdICC</v>
      </c>
      <c r="AU109" s="769" t="str">
        <f t="shared" si="32"/>
        <v>Product 16</v>
      </c>
      <c r="AV109" s="746" t="str">
        <f t="shared" si="32"/>
        <v>ICC</v>
      </c>
      <c r="AW109" s="747" t="str">
        <f t="shared" si="32"/>
        <v>kICC</v>
      </c>
      <c r="AX109" s="747" t="str">
        <f t="shared" si="32"/>
        <v>pICC</v>
      </c>
      <c r="AY109" s="747" t="str">
        <f t="shared" si="32"/>
        <v>mICC</v>
      </c>
      <c r="AZ109" s="747" t="str">
        <f t="shared" si="32"/>
        <v>ilICC</v>
      </c>
      <c r="BA109" s="747" t="str">
        <f t="shared" si="32"/>
        <v>plICC</v>
      </c>
      <c r="BB109" s="747" t="str">
        <f t="shared" si="32"/>
        <v>meICC</v>
      </c>
      <c r="BC109" s="747" t="str">
        <f t="shared" si="32"/>
        <v>woICC</v>
      </c>
      <c r="BD109" s="747" t="str">
        <f t="shared" si="32"/>
        <v>paICC</v>
      </c>
      <c r="BE109" s="747" t="str">
        <f t="shared" si="32"/>
        <v>ledICC</v>
      </c>
      <c r="BF109" s="747" t="str">
        <f t="shared" si="32"/>
        <v>venICC</v>
      </c>
      <c r="BG109" s="747" t="str">
        <f t="shared" si="32"/>
        <v>subICC</v>
      </c>
      <c r="BH109" s="747" t="str">
        <f t="shared" si="32"/>
        <v>devICC</v>
      </c>
      <c r="BI109" s="747" t="str">
        <f t="shared" si="32"/>
        <v>quaICC</v>
      </c>
      <c r="BJ109" s="747" t="str">
        <f t="shared" si="32"/>
        <v>prdICC</v>
      </c>
      <c r="BK109" s="748" t="str">
        <f t="shared" si="32"/>
        <v>Product 16</v>
      </c>
      <c r="BL109" s="755" t="str">
        <f t="shared" si="32"/>
        <v>ICC</v>
      </c>
      <c r="BM109" s="747" t="str">
        <f t="shared" si="32"/>
        <v>kICC</v>
      </c>
      <c r="BN109" s="747" t="str">
        <f t="shared" si="32"/>
        <v>pICC</v>
      </c>
      <c r="BO109" s="747" t="str">
        <f t="shared" si="32"/>
        <v>mICC</v>
      </c>
      <c r="BP109" s="747" t="str">
        <f t="shared" si="32"/>
        <v>ilICC</v>
      </c>
      <c r="BQ109" s="747" t="str">
        <f t="shared" si="32"/>
        <v>plICC</v>
      </c>
      <c r="BR109" s="747" t="str">
        <f t="shared" si="32"/>
        <v>meICC</v>
      </c>
      <c r="BS109" s="747" t="str">
        <f t="shared" si="32"/>
        <v>woICC</v>
      </c>
      <c r="BT109" s="747" t="str">
        <f t="shared" si="32"/>
        <v>paICC</v>
      </c>
      <c r="BU109" s="747" t="str">
        <f t="shared" si="32"/>
        <v>ledICC</v>
      </c>
      <c r="BV109" s="747" t="str">
        <f t="shared" si="32"/>
        <v>venICC</v>
      </c>
      <c r="BW109" s="747" t="str">
        <f t="shared" si="32"/>
        <v>subICC</v>
      </c>
      <c r="BX109" s="747" t="str">
        <f t="shared" si="32"/>
        <v>devICC</v>
      </c>
      <c r="BY109" s="747" t="str">
        <f>BY6</f>
        <v>quaICC</v>
      </c>
      <c r="BZ109" s="747" t="str">
        <f t="shared" si="32"/>
        <v>prdICC</v>
      </c>
      <c r="CA109" s="748" t="str">
        <f t="shared" si="32"/>
        <v>Product 16</v>
      </c>
    </row>
    <row r="110" spans="1:79" s="121" customFormat="1" ht="19.899999999999999" customHeight="1" x14ac:dyDescent="0.25">
      <c r="A110" s="1378" t="s">
        <v>2088</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t="b">
        <v>0</v>
      </c>
      <c r="AR110" s="765" t="b">
        <v>0</v>
      </c>
      <c r="AS110" s="765" t="b">
        <v>0</v>
      </c>
      <c r="AT110" s="765" t="b">
        <v>0</v>
      </c>
      <c r="AU110" s="766">
        <v>0</v>
      </c>
      <c r="AV110" s="752" t="str">
        <f>IF(AF110,IFERROR(LEFT($V110,SEARCH(" (",$V110)-1),$V110),"")</f>
        <v/>
      </c>
      <c r="AW110" s="753" t="str">
        <f t="shared" ref="AW110:BK125" si="33">IF(AG110,IFERROR(LEFT($V110,SEARCH(" (",$V110)-1),$V110),"")</f>
        <v/>
      </c>
      <c r="AX110" s="753" t="str">
        <f t="shared" si="33"/>
        <v/>
      </c>
      <c r="AY110" s="753" t="str">
        <f t="shared" si="33"/>
        <v/>
      </c>
      <c r="AZ110" s="753" t="str">
        <f t="shared" si="33"/>
        <v/>
      </c>
      <c r="BA110" s="753" t="str">
        <f t="shared" si="33"/>
        <v/>
      </c>
      <c r="BB110" s="753" t="str">
        <f t="shared" si="33"/>
        <v/>
      </c>
      <c r="BC110" s="753" t="str">
        <f t="shared" si="33"/>
        <v/>
      </c>
      <c r="BD110" s="753" t="str">
        <f t="shared" si="33"/>
        <v/>
      </c>
      <c r="BE110" s="753" t="str">
        <f t="shared" si="33"/>
        <v/>
      </c>
      <c r="BF110" s="753" t="str">
        <f t="shared" si="33"/>
        <v/>
      </c>
      <c r="BG110" s="753" t="str">
        <f t="shared" si="33"/>
        <v/>
      </c>
      <c r="BH110" s="753" t="str">
        <f t="shared" si="33"/>
        <v/>
      </c>
      <c r="BI110" s="753" t="str">
        <f t="shared" si="33"/>
        <v/>
      </c>
      <c r="BJ110" s="753" t="str">
        <f t="shared" si="33"/>
        <v/>
      </c>
      <c r="BK110" s="754" t="str">
        <f t="shared" si="33"/>
        <v/>
      </c>
      <c r="BL110" s="757" t="str">
        <f>IF(AF110,IFERROR(LEFT($W110,SEARCH(" (",$W110)-1),$W110),"")</f>
        <v/>
      </c>
      <c r="BM110" s="753" t="str">
        <f t="shared" ref="BM110:CA125" si="34">IF(AG110,IFERROR(LEFT($W110,SEARCH(" (",$W110)-1),$W110),"")</f>
        <v/>
      </c>
      <c r="BN110" s="753" t="str">
        <f t="shared" si="34"/>
        <v/>
      </c>
      <c r="BO110" s="753" t="str">
        <f t="shared" si="34"/>
        <v/>
      </c>
      <c r="BP110" s="753" t="str">
        <f t="shared" si="34"/>
        <v/>
      </c>
      <c r="BQ110" s="753" t="str">
        <f t="shared" si="34"/>
        <v/>
      </c>
      <c r="BR110" s="753" t="str">
        <f t="shared" si="34"/>
        <v/>
      </c>
      <c r="BS110" s="753" t="str">
        <f t="shared" si="34"/>
        <v/>
      </c>
      <c r="BT110" s="753" t="str">
        <f t="shared" si="34"/>
        <v/>
      </c>
      <c r="BU110" s="753" t="str">
        <f t="shared" si="34"/>
        <v/>
      </c>
      <c r="BV110" s="753" t="str">
        <f t="shared" si="34"/>
        <v/>
      </c>
      <c r="BW110" s="753" t="str">
        <f t="shared" si="34"/>
        <v/>
      </c>
      <c r="BX110" s="753" t="str">
        <f t="shared" si="34"/>
        <v/>
      </c>
      <c r="BY110" s="753" t="str">
        <f t="shared" si="34"/>
        <v/>
      </c>
      <c r="BZ110" s="753" t="str">
        <f t="shared" si="34"/>
        <v/>
      </c>
      <c r="CA110" s="754" t="str">
        <f t="shared" si="34"/>
        <v/>
      </c>
    </row>
    <row r="111" spans="1:79" s="121" customFormat="1" ht="19.899999999999999" customHeight="1" x14ac:dyDescent="0.25">
      <c r="A111" s="7" t="s">
        <v>1543</v>
      </c>
      <c r="B111" s="7" t="s">
        <v>1544</v>
      </c>
      <c r="C111" s="2" t="s">
        <v>1545</v>
      </c>
      <c r="D111" s="4" t="s">
        <v>1537</v>
      </c>
      <c r="E111" s="4">
        <v>1</v>
      </c>
      <c r="F111" s="4" t="s">
        <v>1546</v>
      </c>
      <c r="G111" s="862" t="s">
        <v>1516</v>
      </c>
      <c r="H111" s="4"/>
      <c r="I111" s="15"/>
      <c r="J111" s="47" t="s">
        <v>86</v>
      </c>
      <c r="K111" s="48"/>
      <c r="L111" s="48"/>
      <c r="M111" s="49"/>
      <c r="N111" s="47" t="s">
        <v>86</v>
      </c>
      <c r="O111" s="48"/>
      <c r="P111" s="48"/>
      <c r="Q111" s="48"/>
      <c r="R111" s="48"/>
      <c r="S111" s="48"/>
      <c r="T111" s="65"/>
      <c r="U111" s="49"/>
      <c r="V111" s="58" t="s">
        <v>86</v>
      </c>
      <c r="W111" s="82" t="s">
        <v>86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-1</v>
      </c>
      <c r="AR111" s="487">
        <v>-1</v>
      </c>
      <c r="AS111" s="487">
        <v>-1</v>
      </c>
      <c r="AT111" s="487">
        <v>-1</v>
      </c>
      <c r="AU111" s="493">
        <v>0</v>
      </c>
      <c r="AV111" s="488" t="str">
        <f t="shared" ref="AV111:BK140" si="35">IF(AF111,IFERROR(LEFT($V111,SEARCH(" (",$V111)-1),$V111),"")</f>
        <v>tbd</v>
      </c>
      <c r="AW111" s="487" t="str">
        <f t="shared" si="33"/>
        <v>tbd</v>
      </c>
      <c r="AX111" s="487" t="str">
        <f t="shared" si="33"/>
        <v>tbd</v>
      </c>
      <c r="AY111" s="487" t="str">
        <f t="shared" si="33"/>
        <v>tbd</v>
      </c>
      <c r="AZ111" s="487" t="str">
        <f t="shared" si="33"/>
        <v>tbd</v>
      </c>
      <c r="BA111" s="487" t="str">
        <f t="shared" si="33"/>
        <v>tbd</v>
      </c>
      <c r="BB111" s="487" t="str">
        <f t="shared" si="33"/>
        <v>tbd</v>
      </c>
      <c r="BC111" s="487" t="str">
        <f t="shared" si="33"/>
        <v>tbd</v>
      </c>
      <c r="BD111" s="487" t="str">
        <f t="shared" si="33"/>
        <v>tbd</v>
      </c>
      <c r="BE111" s="487" t="str">
        <f t="shared" si="33"/>
        <v>tbd</v>
      </c>
      <c r="BF111" s="487" t="str">
        <f t="shared" si="33"/>
        <v>tbd</v>
      </c>
      <c r="BG111" s="487" t="str">
        <f t="shared" si="33"/>
        <v>tbd</v>
      </c>
      <c r="BH111" s="487" t="str">
        <f t="shared" si="33"/>
        <v>tbd</v>
      </c>
      <c r="BI111" s="487" t="str">
        <f t="shared" si="33"/>
        <v>tbd</v>
      </c>
      <c r="BJ111" s="487" t="str">
        <f t="shared" si="33"/>
        <v>tbd</v>
      </c>
      <c r="BK111" s="489" t="str">
        <f t="shared" si="33"/>
        <v/>
      </c>
      <c r="BL111" s="495" t="str">
        <f t="shared" ref="BL111:CA140" si="36">IF(AF111,IFERROR(LEFT($W111,SEARCH(" (",$W111)-1),$W111),"")</f>
        <v>tbd</v>
      </c>
      <c r="BM111" s="487" t="str">
        <f t="shared" si="34"/>
        <v>tbd</v>
      </c>
      <c r="BN111" s="487" t="str">
        <f t="shared" si="34"/>
        <v>tbd</v>
      </c>
      <c r="BO111" s="487" t="str">
        <f t="shared" si="34"/>
        <v>tbd</v>
      </c>
      <c r="BP111" s="487" t="str">
        <f t="shared" si="34"/>
        <v>tbd</v>
      </c>
      <c r="BQ111" s="487" t="str">
        <f t="shared" si="34"/>
        <v>tbd</v>
      </c>
      <c r="BR111" s="487" t="str">
        <f t="shared" si="34"/>
        <v>tbd</v>
      </c>
      <c r="BS111" s="487" t="str">
        <f t="shared" si="34"/>
        <v>tbd</v>
      </c>
      <c r="BT111" s="487" t="str">
        <f t="shared" si="34"/>
        <v>tbd</v>
      </c>
      <c r="BU111" s="487" t="str">
        <f t="shared" si="34"/>
        <v>tbd</v>
      </c>
      <c r="BV111" s="487" t="str">
        <f t="shared" si="34"/>
        <v>tbd</v>
      </c>
      <c r="BW111" s="487" t="str">
        <f t="shared" si="34"/>
        <v>tbd</v>
      </c>
      <c r="BX111" s="487" t="str">
        <f t="shared" si="34"/>
        <v>tbd</v>
      </c>
      <c r="BY111" s="487" t="str">
        <f t="shared" si="34"/>
        <v>tbd</v>
      </c>
      <c r="BZ111" s="487" t="str">
        <f t="shared" si="34"/>
        <v>tbd</v>
      </c>
      <c r="CA111" s="489" t="str">
        <f t="shared" si="34"/>
        <v/>
      </c>
    </row>
    <row r="112" spans="1:79" s="121" customFormat="1" ht="19.899999999999999" customHeight="1" x14ac:dyDescent="0.25">
      <c r="A112" s="9" t="s">
        <v>1875</v>
      </c>
      <c r="B112" s="7" t="s">
        <v>1876</v>
      </c>
      <c r="C112" s="2" t="s">
        <v>1877</v>
      </c>
      <c r="D112" s="4" t="s">
        <v>1542</v>
      </c>
      <c r="E112" s="4" t="s">
        <v>1515</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-1</v>
      </c>
      <c r="AR112" s="487">
        <v>-1</v>
      </c>
      <c r="AS112" s="487">
        <v>-1</v>
      </c>
      <c r="AT112" s="487">
        <v>-1</v>
      </c>
      <c r="AU112" s="493">
        <v>0</v>
      </c>
      <c r="AV112" s="488" t="str">
        <f t="shared" si="35"/>
        <v>tbd</v>
      </c>
      <c r="AW112" s="487" t="str">
        <f t="shared" si="33"/>
        <v>tbd</v>
      </c>
      <c r="AX112" s="487" t="str">
        <f t="shared" si="33"/>
        <v>tbd</v>
      </c>
      <c r="AY112" s="487" t="str">
        <f t="shared" si="33"/>
        <v>tbd</v>
      </c>
      <c r="AZ112" s="487" t="str">
        <f t="shared" si="33"/>
        <v>tbd</v>
      </c>
      <c r="BA112" s="487" t="str">
        <f t="shared" si="33"/>
        <v>tbd</v>
      </c>
      <c r="BB112" s="487" t="str">
        <f t="shared" si="33"/>
        <v>tbd</v>
      </c>
      <c r="BC112" s="487" t="str">
        <f t="shared" si="33"/>
        <v>tbd</v>
      </c>
      <c r="BD112" s="487" t="str">
        <f t="shared" si="33"/>
        <v>tbd</v>
      </c>
      <c r="BE112" s="487" t="str">
        <f t="shared" si="33"/>
        <v>tbd</v>
      </c>
      <c r="BF112" s="487" t="str">
        <f t="shared" si="33"/>
        <v>tbd</v>
      </c>
      <c r="BG112" s="487" t="str">
        <f t="shared" si="33"/>
        <v>tbd</v>
      </c>
      <c r="BH112" s="487" t="str">
        <f t="shared" si="33"/>
        <v>tbd</v>
      </c>
      <c r="BI112" s="487" t="str">
        <f t="shared" si="33"/>
        <v>tbd</v>
      </c>
      <c r="BJ112" s="487" t="str">
        <f t="shared" si="33"/>
        <v>tbd</v>
      </c>
      <c r="BK112" s="489" t="str">
        <f t="shared" si="33"/>
        <v/>
      </c>
      <c r="BL112" s="495" t="str">
        <f t="shared" si="36"/>
        <v>not req'ed</v>
      </c>
      <c r="BM112" s="487" t="str">
        <f t="shared" si="34"/>
        <v>not req'ed</v>
      </c>
      <c r="BN112" s="487" t="str">
        <f t="shared" si="34"/>
        <v>not req'ed</v>
      </c>
      <c r="BO112" s="487" t="str">
        <f t="shared" si="34"/>
        <v>not req'ed</v>
      </c>
      <c r="BP112" s="487" t="str">
        <f t="shared" si="34"/>
        <v>not req'ed</v>
      </c>
      <c r="BQ112" s="487" t="str">
        <f t="shared" si="34"/>
        <v>not req'ed</v>
      </c>
      <c r="BR112" s="487" t="str">
        <f t="shared" si="34"/>
        <v>not req'ed</v>
      </c>
      <c r="BS112" s="487" t="str">
        <f t="shared" si="34"/>
        <v>not req'ed</v>
      </c>
      <c r="BT112" s="487" t="str">
        <f t="shared" si="34"/>
        <v>not req'ed</v>
      </c>
      <c r="BU112" s="487" t="str">
        <f t="shared" si="34"/>
        <v>not req'ed</v>
      </c>
      <c r="BV112" s="487" t="str">
        <f t="shared" si="34"/>
        <v>not req'ed</v>
      </c>
      <c r="BW112" s="487" t="str">
        <f t="shared" si="34"/>
        <v>not req'ed</v>
      </c>
      <c r="BX112" s="487" t="str">
        <f t="shared" si="34"/>
        <v>not req'ed</v>
      </c>
      <c r="BY112" s="487" t="str">
        <f t="shared" si="34"/>
        <v>not req'ed</v>
      </c>
      <c r="BZ112" s="487" t="str">
        <f t="shared" si="34"/>
        <v>not req'ed</v>
      </c>
      <c r="CA112" s="489" t="str">
        <f t="shared" si="34"/>
        <v/>
      </c>
    </row>
    <row r="113" spans="1:79" s="121" customFormat="1" ht="19.899999999999999" customHeight="1" x14ac:dyDescent="0.25">
      <c r="A113" s="9" t="s">
        <v>1900</v>
      </c>
      <c r="B113" s="7" t="s">
        <v>1901</v>
      </c>
      <c r="C113" s="2" t="s">
        <v>1902</v>
      </c>
      <c r="D113" s="4" t="s">
        <v>1903</v>
      </c>
      <c r="E113" s="4">
        <v>8</v>
      </c>
      <c r="F113" s="4" t="s">
        <v>1819</v>
      </c>
      <c r="G113" s="862" t="s">
        <v>1516</v>
      </c>
      <c r="H113" s="4"/>
      <c r="I113" s="15"/>
      <c r="J113" s="47" t="s">
        <v>86</v>
      </c>
      <c r="K113" s="48"/>
      <c r="L113" s="48"/>
      <c r="M113" s="49"/>
      <c r="N113" s="47" t="s">
        <v>86</v>
      </c>
      <c r="O113" s="48"/>
      <c r="P113" s="48"/>
      <c r="Q113" s="48"/>
      <c r="R113" s="48"/>
      <c r="S113" s="48"/>
      <c r="T113" s="65"/>
      <c r="U113" s="49"/>
      <c r="V113" s="58" t="s">
        <v>86</v>
      </c>
      <c r="W113" s="82" t="s">
        <v>86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-1</v>
      </c>
      <c r="AR113" s="487">
        <v>-1</v>
      </c>
      <c r="AS113" s="487">
        <v>-1</v>
      </c>
      <c r="AT113" s="487">
        <v>-1</v>
      </c>
      <c r="AU113" s="493">
        <v>0</v>
      </c>
      <c r="AV113" s="488" t="str">
        <f t="shared" si="35"/>
        <v>tbd</v>
      </c>
      <c r="AW113" s="487" t="str">
        <f t="shared" si="33"/>
        <v>tbd</v>
      </c>
      <c r="AX113" s="487" t="str">
        <f t="shared" si="33"/>
        <v>tbd</v>
      </c>
      <c r="AY113" s="487" t="str">
        <f t="shared" si="33"/>
        <v>tbd</v>
      </c>
      <c r="AZ113" s="487" t="str">
        <f t="shared" si="33"/>
        <v>tbd</v>
      </c>
      <c r="BA113" s="487" t="str">
        <f t="shared" si="33"/>
        <v>tbd</v>
      </c>
      <c r="BB113" s="487" t="str">
        <f t="shared" si="33"/>
        <v>tbd</v>
      </c>
      <c r="BC113" s="487" t="str">
        <f t="shared" si="33"/>
        <v>tbd</v>
      </c>
      <c r="BD113" s="487" t="str">
        <f t="shared" si="33"/>
        <v>tbd</v>
      </c>
      <c r="BE113" s="487" t="str">
        <f t="shared" si="33"/>
        <v>tbd</v>
      </c>
      <c r="BF113" s="487" t="str">
        <f t="shared" si="33"/>
        <v>tbd</v>
      </c>
      <c r="BG113" s="487" t="str">
        <f t="shared" si="33"/>
        <v>tbd</v>
      </c>
      <c r="BH113" s="487" t="str">
        <f t="shared" si="33"/>
        <v>tbd</v>
      </c>
      <c r="BI113" s="487" t="str">
        <f t="shared" si="33"/>
        <v>tbd</v>
      </c>
      <c r="BJ113" s="487" t="str">
        <f t="shared" si="33"/>
        <v>tbd</v>
      </c>
      <c r="BK113" s="489" t="str">
        <f t="shared" si="33"/>
        <v/>
      </c>
      <c r="BL113" s="495" t="str">
        <f t="shared" si="36"/>
        <v>tbd</v>
      </c>
      <c r="BM113" s="487" t="str">
        <f t="shared" si="34"/>
        <v>tbd</v>
      </c>
      <c r="BN113" s="487" t="str">
        <f t="shared" si="34"/>
        <v>tbd</v>
      </c>
      <c r="BO113" s="487" t="str">
        <f t="shared" si="34"/>
        <v>tbd</v>
      </c>
      <c r="BP113" s="487" t="str">
        <f t="shared" si="34"/>
        <v>tbd</v>
      </c>
      <c r="BQ113" s="487" t="str">
        <f t="shared" si="34"/>
        <v>tbd</v>
      </c>
      <c r="BR113" s="487" t="str">
        <f t="shared" si="34"/>
        <v>tbd</v>
      </c>
      <c r="BS113" s="487" t="str">
        <f t="shared" si="34"/>
        <v>tbd</v>
      </c>
      <c r="BT113" s="487" t="str">
        <f t="shared" si="34"/>
        <v>tbd</v>
      </c>
      <c r="BU113" s="487" t="str">
        <f t="shared" si="34"/>
        <v>tbd</v>
      </c>
      <c r="BV113" s="487" t="str">
        <f t="shared" si="34"/>
        <v>tbd</v>
      </c>
      <c r="BW113" s="487" t="str">
        <f t="shared" si="34"/>
        <v>tbd</v>
      </c>
      <c r="BX113" s="487" t="str">
        <f t="shared" si="34"/>
        <v>tbd</v>
      </c>
      <c r="BY113" s="487" t="str">
        <f t="shared" si="34"/>
        <v>tbd</v>
      </c>
      <c r="BZ113" s="487" t="str">
        <f t="shared" si="34"/>
        <v>tbd</v>
      </c>
      <c r="CA113" s="489" t="str">
        <f t="shared" si="34"/>
        <v/>
      </c>
    </row>
    <row r="114" spans="1:79" s="121" customFormat="1" ht="19.899999999999999" customHeight="1" x14ac:dyDescent="0.25">
      <c r="A114" s="9" t="s">
        <v>1780</v>
      </c>
      <c r="B114" s="7" t="s">
        <v>1781</v>
      </c>
      <c r="C114" s="2" t="s">
        <v>1782</v>
      </c>
      <c r="D114" s="4" t="s">
        <v>1537</v>
      </c>
      <c r="E114" s="7">
        <v>1</v>
      </c>
      <c r="F114" s="862" t="s">
        <v>1516</v>
      </c>
      <c r="G114" s="862" t="s">
        <v>1516</v>
      </c>
      <c r="H114" s="4"/>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-1</v>
      </c>
      <c r="AR114" s="487">
        <v>-1</v>
      </c>
      <c r="AS114" s="487">
        <v>-1</v>
      </c>
      <c r="AT114" s="487">
        <v>-1</v>
      </c>
      <c r="AU114" s="493">
        <v>0</v>
      </c>
      <c r="AV114" s="488" t="str">
        <f t="shared" si="35"/>
        <v>tbd</v>
      </c>
      <c r="AW114" s="487" t="str">
        <f t="shared" si="33"/>
        <v>tbd</v>
      </c>
      <c r="AX114" s="487" t="str">
        <f t="shared" si="33"/>
        <v>tbd</v>
      </c>
      <c r="AY114" s="487" t="str">
        <f t="shared" si="33"/>
        <v>tbd</v>
      </c>
      <c r="AZ114" s="487" t="str">
        <f t="shared" si="33"/>
        <v>tbd</v>
      </c>
      <c r="BA114" s="487" t="str">
        <f t="shared" si="33"/>
        <v>tbd</v>
      </c>
      <c r="BB114" s="487" t="str">
        <f t="shared" si="33"/>
        <v>tbd</v>
      </c>
      <c r="BC114" s="487" t="str">
        <f t="shared" si="33"/>
        <v>tbd</v>
      </c>
      <c r="BD114" s="487" t="str">
        <f t="shared" si="33"/>
        <v>tbd</v>
      </c>
      <c r="BE114" s="487" t="str">
        <f t="shared" si="33"/>
        <v>tbd</v>
      </c>
      <c r="BF114" s="487" t="str">
        <f t="shared" si="33"/>
        <v>tbd</v>
      </c>
      <c r="BG114" s="487" t="str">
        <f t="shared" si="33"/>
        <v>tbd</v>
      </c>
      <c r="BH114" s="487" t="str">
        <f t="shared" si="33"/>
        <v>tbd</v>
      </c>
      <c r="BI114" s="487" t="str">
        <f t="shared" si="33"/>
        <v>tbd</v>
      </c>
      <c r="BJ114" s="487" t="str">
        <f t="shared" si="33"/>
        <v>tbd</v>
      </c>
      <c r="BK114" s="489" t="str">
        <f t="shared" si="33"/>
        <v/>
      </c>
      <c r="BL114" s="495" t="str">
        <f t="shared" si="36"/>
        <v>not req'ed</v>
      </c>
      <c r="BM114" s="487" t="str">
        <f t="shared" si="34"/>
        <v>not req'ed</v>
      </c>
      <c r="BN114" s="487" t="str">
        <f t="shared" si="34"/>
        <v>not req'ed</v>
      </c>
      <c r="BO114" s="487" t="str">
        <f t="shared" si="34"/>
        <v>not req'ed</v>
      </c>
      <c r="BP114" s="487" t="str">
        <f t="shared" si="34"/>
        <v>not req'ed</v>
      </c>
      <c r="BQ114" s="487" t="str">
        <f t="shared" si="34"/>
        <v>not req'ed</v>
      </c>
      <c r="BR114" s="487" t="str">
        <f t="shared" si="34"/>
        <v>not req'ed</v>
      </c>
      <c r="BS114" s="487" t="str">
        <f t="shared" si="34"/>
        <v>not req'ed</v>
      </c>
      <c r="BT114" s="487" t="str">
        <f t="shared" si="34"/>
        <v>not req'ed</v>
      </c>
      <c r="BU114" s="487" t="str">
        <f t="shared" si="34"/>
        <v>not req'ed</v>
      </c>
      <c r="BV114" s="487" t="str">
        <f t="shared" si="34"/>
        <v>not req'ed</v>
      </c>
      <c r="BW114" s="487" t="str">
        <f t="shared" si="34"/>
        <v>not req'ed</v>
      </c>
      <c r="BX114" s="487" t="str">
        <f t="shared" si="34"/>
        <v>not req'ed</v>
      </c>
      <c r="BY114" s="487" t="str">
        <f t="shared" si="34"/>
        <v>not req'ed</v>
      </c>
      <c r="BZ114" s="487" t="str">
        <f t="shared" si="34"/>
        <v>not req'ed</v>
      </c>
      <c r="CA114" s="489" t="str">
        <f t="shared" si="34"/>
        <v/>
      </c>
    </row>
    <row r="115" spans="1:79" s="121" customFormat="1" ht="19.899999999999999" customHeight="1" x14ac:dyDescent="0.25">
      <c r="A115" s="9" t="s">
        <v>1999</v>
      </c>
      <c r="B115" s="7" t="s">
        <v>2000</v>
      </c>
      <c r="C115" s="2" t="s">
        <v>2001</v>
      </c>
      <c r="D115" s="4" t="s">
        <v>2002</v>
      </c>
      <c r="E115" s="7">
        <v>8</v>
      </c>
      <c r="F115" s="862" t="s">
        <v>1516</v>
      </c>
      <c r="G115" s="862" t="s">
        <v>1516</v>
      </c>
      <c r="H115" s="4"/>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-1</v>
      </c>
      <c r="AR115" s="487">
        <v>-1</v>
      </c>
      <c r="AS115" s="487">
        <v>-1</v>
      </c>
      <c r="AT115" s="487">
        <v>-1</v>
      </c>
      <c r="AU115" s="493">
        <v>0</v>
      </c>
      <c r="AV115" s="488" t="str">
        <f t="shared" si="35"/>
        <v>tbd</v>
      </c>
      <c r="AW115" s="487" t="str">
        <f t="shared" si="33"/>
        <v>tbd</v>
      </c>
      <c r="AX115" s="487" t="str">
        <f t="shared" si="33"/>
        <v>tbd</v>
      </c>
      <c r="AY115" s="487" t="str">
        <f t="shared" si="33"/>
        <v>tbd</v>
      </c>
      <c r="AZ115" s="487" t="str">
        <f t="shared" si="33"/>
        <v>tbd</v>
      </c>
      <c r="BA115" s="487" t="str">
        <f t="shared" si="33"/>
        <v>tbd</v>
      </c>
      <c r="BB115" s="487" t="str">
        <f t="shared" si="33"/>
        <v>tbd</v>
      </c>
      <c r="BC115" s="487" t="str">
        <f t="shared" si="33"/>
        <v>tbd</v>
      </c>
      <c r="BD115" s="487" t="str">
        <f t="shared" si="33"/>
        <v>tbd</v>
      </c>
      <c r="BE115" s="487" t="str">
        <f t="shared" si="33"/>
        <v>tbd</v>
      </c>
      <c r="BF115" s="487" t="str">
        <f t="shared" si="33"/>
        <v>tbd</v>
      </c>
      <c r="BG115" s="487" t="str">
        <f t="shared" si="33"/>
        <v>tbd</v>
      </c>
      <c r="BH115" s="487" t="str">
        <f t="shared" si="33"/>
        <v>tbd</v>
      </c>
      <c r="BI115" s="487" t="str">
        <f t="shared" si="33"/>
        <v>tbd</v>
      </c>
      <c r="BJ115" s="487" t="str">
        <f t="shared" si="33"/>
        <v>tbd</v>
      </c>
      <c r="BK115" s="489" t="str">
        <f t="shared" si="33"/>
        <v/>
      </c>
      <c r="BL115" s="495" t="str">
        <f t="shared" si="36"/>
        <v>not req'ed</v>
      </c>
      <c r="BM115" s="487" t="str">
        <f t="shared" si="34"/>
        <v>not req'ed</v>
      </c>
      <c r="BN115" s="487" t="str">
        <f t="shared" si="34"/>
        <v>not req'ed</v>
      </c>
      <c r="BO115" s="487" t="str">
        <f t="shared" si="34"/>
        <v>not req'ed</v>
      </c>
      <c r="BP115" s="487" t="str">
        <f t="shared" si="34"/>
        <v>not req'ed</v>
      </c>
      <c r="BQ115" s="487" t="str">
        <f t="shared" si="34"/>
        <v>not req'ed</v>
      </c>
      <c r="BR115" s="487" t="str">
        <f t="shared" si="34"/>
        <v>not req'ed</v>
      </c>
      <c r="BS115" s="487" t="str">
        <f t="shared" si="34"/>
        <v>not req'ed</v>
      </c>
      <c r="BT115" s="487" t="str">
        <f t="shared" si="34"/>
        <v>not req'ed</v>
      </c>
      <c r="BU115" s="487" t="str">
        <f t="shared" si="34"/>
        <v>not req'ed</v>
      </c>
      <c r="BV115" s="487" t="str">
        <f t="shared" si="34"/>
        <v>not req'ed</v>
      </c>
      <c r="BW115" s="487" t="str">
        <f t="shared" si="34"/>
        <v>not req'ed</v>
      </c>
      <c r="BX115" s="487" t="str">
        <f t="shared" si="34"/>
        <v>not req'ed</v>
      </c>
      <c r="BY115" s="487" t="str">
        <f t="shared" si="34"/>
        <v>not req'ed</v>
      </c>
      <c r="BZ115" s="487" t="str">
        <f t="shared" si="34"/>
        <v>not req'ed</v>
      </c>
      <c r="CA115" s="489" t="str">
        <f t="shared" si="34"/>
        <v/>
      </c>
    </row>
    <row r="116" spans="1:79" s="121" customFormat="1" ht="19.899999999999999" customHeight="1" x14ac:dyDescent="0.25">
      <c r="A116" s="9" t="s">
        <v>2003</v>
      </c>
      <c r="B116" s="7" t="s">
        <v>2004</v>
      </c>
      <c r="C116" s="2" t="s">
        <v>2005</v>
      </c>
      <c r="D116" s="4" t="s">
        <v>2006</v>
      </c>
      <c r="E116" s="4">
        <v>8</v>
      </c>
      <c r="F116" s="4" t="s">
        <v>2007</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-1</v>
      </c>
      <c r="AR116" s="487">
        <v>-1</v>
      </c>
      <c r="AS116" s="487">
        <v>-1</v>
      </c>
      <c r="AT116" s="487">
        <v>-1</v>
      </c>
      <c r="AU116" s="493">
        <v>0</v>
      </c>
      <c r="AV116" s="488" t="str">
        <f t="shared" si="35"/>
        <v>tbd</v>
      </c>
      <c r="AW116" s="487" t="str">
        <f t="shared" si="33"/>
        <v>tbd</v>
      </c>
      <c r="AX116" s="487" t="str">
        <f t="shared" si="33"/>
        <v>tbd</v>
      </c>
      <c r="AY116" s="487" t="str">
        <f t="shared" si="33"/>
        <v>tbd</v>
      </c>
      <c r="AZ116" s="487" t="str">
        <f t="shared" si="33"/>
        <v>tbd</v>
      </c>
      <c r="BA116" s="487" t="str">
        <f t="shared" si="33"/>
        <v>tbd</v>
      </c>
      <c r="BB116" s="487" t="str">
        <f t="shared" si="33"/>
        <v>tbd</v>
      </c>
      <c r="BC116" s="487" t="str">
        <f t="shared" si="33"/>
        <v>tbd</v>
      </c>
      <c r="BD116" s="487" t="str">
        <f t="shared" si="33"/>
        <v>tbd</v>
      </c>
      <c r="BE116" s="487" t="str">
        <f t="shared" si="33"/>
        <v>tbd</v>
      </c>
      <c r="BF116" s="487" t="str">
        <f t="shared" si="33"/>
        <v>tbd</v>
      </c>
      <c r="BG116" s="487" t="str">
        <f t="shared" si="33"/>
        <v>tbd</v>
      </c>
      <c r="BH116" s="487" t="str">
        <f t="shared" si="33"/>
        <v>tbd</v>
      </c>
      <c r="BI116" s="487" t="str">
        <f t="shared" si="33"/>
        <v>tbd</v>
      </c>
      <c r="BJ116" s="487" t="str">
        <f t="shared" si="33"/>
        <v>tbd</v>
      </c>
      <c r="BK116" s="489" t="str">
        <f t="shared" si="33"/>
        <v/>
      </c>
      <c r="BL116" s="495" t="str">
        <f t="shared" si="36"/>
        <v>tbd</v>
      </c>
      <c r="BM116" s="487" t="str">
        <f t="shared" si="34"/>
        <v>tbd</v>
      </c>
      <c r="BN116" s="487" t="str">
        <f t="shared" si="34"/>
        <v>tbd</v>
      </c>
      <c r="BO116" s="487" t="str">
        <f t="shared" si="34"/>
        <v>tbd</v>
      </c>
      <c r="BP116" s="487" t="str">
        <f t="shared" si="34"/>
        <v>tbd</v>
      </c>
      <c r="BQ116" s="487" t="str">
        <f t="shared" si="34"/>
        <v>tbd</v>
      </c>
      <c r="BR116" s="487" t="str">
        <f t="shared" si="34"/>
        <v>tbd</v>
      </c>
      <c r="BS116" s="487" t="str">
        <f t="shared" si="34"/>
        <v>tbd</v>
      </c>
      <c r="BT116" s="487" t="str">
        <f t="shared" si="34"/>
        <v>tbd</v>
      </c>
      <c r="BU116" s="487" t="str">
        <f t="shared" si="34"/>
        <v>tbd</v>
      </c>
      <c r="BV116" s="487" t="str">
        <f t="shared" si="34"/>
        <v>tbd</v>
      </c>
      <c r="BW116" s="487" t="str">
        <f t="shared" si="34"/>
        <v>tbd</v>
      </c>
      <c r="BX116" s="487" t="str">
        <f t="shared" si="34"/>
        <v>tbd</v>
      </c>
      <c r="BY116" s="487" t="str">
        <f t="shared" si="34"/>
        <v>tbd</v>
      </c>
      <c r="BZ116" s="487" t="str">
        <f t="shared" si="34"/>
        <v>tbd</v>
      </c>
      <c r="CA116" s="489" t="str">
        <f t="shared" si="34"/>
        <v/>
      </c>
    </row>
    <row r="117" spans="1:79" s="121" customFormat="1" ht="19.899999999999999" customHeight="1" x14ac:dyDescent="0.25">
      <c r="A117" s="9" t="s">
        <v>2008</v>
      </c>
      <c r="B117" s="7" t="s">
        <v>2009</v>
      </c>
      <c r="C117" s="2" t="s">
        <v>2010</v>
      </c>
      <c r="D117" s="4" t="s">
        <v>2011</v>
      </c>
      <c r="E117" s="4">
        <v>8</v>
      </c>
      <c r="F117" s="4" t="s">
        <v>2012</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-1</v>
      </c>
      <c r="AR117" s="487">
        <v>-1</v>
      </c>
      <c r="AS117" s="487">
        <v>-1</v>
      </c>
      <c r="AT117" s="487">
        <v>-1</v>
      </c>
      <c r="AU117" s="493">
        <v>0</v>
      </c>
      <c r="AV117" s="488" t="str">
        <f t="shared" si="35"/>
        <v>tbd</v>
      </c>
      <c r="AW117" s="487" t="str">
        <f t="shared" si="33"/>
        <v>tbd</v>
      </c>
      <c r="AX117" s="487" t="str">
        <f t="shared" si="33"/>
        <v>tbd</v>
      </c>
      <c r="AY117" s="487" t="str">
        <f t="shared" si="33"/>
        <v>tbd</v>
      </c>
      <c r="AZ117" s="487" t="str">
        <f t="shared" si="33"/>
        <v>tbd</v>
      </c>
      <c r="BA117" s="487" t="str">
        <f t="shared" si="33"/>
        <v>tbd</v>
      </c>
      <c r="BB117" s="487" t="str">
        <f t="shared" si="33"/>
        <v>tbd</v>
      </c>
      <c r="BC117" s="487" t="str">
        <f t="shared" si="33"/>
        <v>tbd</v>
      </c>
      <c r="BD117" s="487" t="str">
        <f t="shared" si="33"/>
        <v>tbd</v>
      </c>
      <c r="BE117" s="487" t="str">
        <f t="shared" si="33"/>
        <v>tbd</v>
      </c>
      <c r="BF117" s="487" t="str">
        <f t="shared" si="33"/>
        <v>tbd</v>
      </c>
      <c r="BG117" s="487" t="str">
        <f t="shared" si="33"/>
        <v>tbd</v>
      </c>
      <c r="BH117" s="487" t="str">
        <f t="shared" si="33"/>
        <v>tbd</v>
      </c>
      <c r="BI117" s="487" t="str">
        <f t="shared" si="33"/>
        <v>tbd</v>
      </c>
      <c r="BJ117" s="487" t="str">
        <f t="shared" si="33"/>
        <v>tbd</v>
      </c>
      <c r="BK117" s="489" t="str">
        <f t="shared" si="33"/>
        <v/>
      </c>
      <c r="BL117" s="495" t="str">
        <f t="shared" si="36"/>
        <v>tbd</v>
      </c>
      <c r="BM117" s="487" t="str">
        <f t="shared" si="34"/>
        <v>tbd</v>
      </c>
      <c r="BN117" s="487" t="str">
        <f t="shared" si="34"/>
        <v>tbd</v>
      </c>
      <c r="BO117" s="487" t="str">
        <f t="shared" si="34"/>
        <v>tbd</v>
      </c>
      <c r="BP117" s="487" t="str">
        <f t="shared" si="34"/>
        <v>tbd</v>
      </c>
      <c r="BQ117" s="487" t="str">
        <f t="shared" si="34"/>
        <v>tbd</v>
      </c>
      <c r="BR117" s="487" t="str">
        <f t="shared" si="34"/>
        <v>tbd</v>
      </c>
      <c r="BS117" s="487" t="str">
        <f t="shared" si="34"/>
        <v>tbd</v>
      </c>
      <c r="BT117" s="487" t="str">
        <f t="shared" si="34"/>
        <v>tbd</v>
      </c>
      <c r="BU117" s="487" t="str">
        <f t="shared" si="34"/>
        <v>tbd</v>
      </c>
      <c r="BV117" s="487" t="str">
        <f t="shared" si="34"/>
        <v>tbd</v>
      </c>
      <c r="BW117" s="487" t="str">
        <f t="shared" si="34"/>
        <v>tbd</v>
      </c>
      <c r="BX117" s="487" t="str">
        <f t="shared" si="34"/>
        <v>tbd</v>
      </c>
      <c r="BY117" s="487" t="str">
        <f t="shared" si="34"/>
        <v>tbd</v>
      </c>
      <c r="BZ117" s="487" t="str">
        <f t="shared" si="34"/>
        <v>tbd</v>
      </c>
      <c r="CA117" s="489" t="str">
        <f t="shared" si="34"/>
        <v/>
      </c>
    </row>
    <row r="118" spans="1:79" s="121" customFormat="1" ht="19.899999999999999" customHeight="1" x14ac:dyDescent="0.25">
      <c r="A118" s="9" t="s">
        <v>2013</v>
      </c>
      <c r="B118" s="7" t="s">
        <v>2014</v>
      </c>
      <c r="C118" s="2" t="s">
        <v>2015</v>
      </c>
      <c r="D118" s="5" t="s">
        <v>2016</v>
      </c>
      <c r="E118" s="4">
        <v>3</v>
      </c>
      <c r="F118" s="862" t="s">
        <v>1516</v>
      </c>
      <c r="G118" s="862" t="s">
        <v>1516</v>
      </c>
      <c r="H118" s="5"/>
      <c r="I118" s="16"/>
      <c r="J118" s="47" t="s">
        <v>86</v>
      </c>
      <c r="K118" s="48"/>
      <c r="L118" s="48"/>
      <c r="M118" s="49"/>
      <c r="N118" s="863" t="s">
        <v>1516</v>
      </c>
      <c r="O118" s="864" t="s">
        <v>1516</v>
      </c>
      <c r="P118" s="864" t="s">
        <v>1516</v>
      </c>
      <c r="Q118" s="864" t="s">
        <v>1516</v>
      </c>
      <c r="R118" s="864" t="s">
        <v>1516</v>
      </c>
      <c r="S118" s="864" t="s">
        <v>1516</v>
      </c>
      <c r="T118" s="865" t="s">
        <v>1516</v>
      </c>
      <c r="U118" s="49"/>
      <c r="V118" s="58" t="s">
        <v>86</v>
      </c>
      <c r="W118" s="866" t="s">
        <v>1516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-1</v>
      </c>
      <c r="AR118" s="487">
        <v>-1</v>
      </c>
      <c r="AS118" s="487">
        <v>-1</v>
      </c>
      <c r="AT118" s="487">
        <v>-1</v>
      </c>
      <c r="AU118" s="493">
        <v>0</v>
      </c>
      <c r="AV118" s="488" t="str">
        <f t="shared" si="35"/>
        <v>tbd</v>
      </c>
      <c r="AW118" s="487" t="str">
        <f t="shared" si="33"/>
        <v>tbd</v>
      </c>
      <c r="AX118" s="487" t="str">
        <f t="shared" si="33"/>
        <v>tbd</v>
      </c>
      <c r="AY118" s="487" t="str">
        <f t="shared" si="33"/>
        <v>tbd</v>
      </c>
      <c r="AZ118" s="487" t="str">
        <f t="shared" si="33"/>
        <v>tbd</v>
      </c>
      <c r="BA118" s="487" t="str">
        <f t="shared" si="33"/>
        <v>tbd</v>
      </c>
      <c r="BB118" s="487" t="str">
        <f t="shared" si="33"/>
        <v>tbd</v>
      </c>
      <c r="BC118" s="487" t="str">
        <f t="shared" si="33"/>
        <v>tbd</v>
      </c>
      <c r="BD118" s="487" t="str">
        <f t="shared" si="33"/>
        <v>tbd</v>
      </c>
      <c r="BE118" s="487" t="str">
        <f t="shared" si="33"/>
        <v>tbd</v>
      </c>
      <c r="BF118" s="487" t="str">
        <f t="shared" si="33"/>
        <v>tbd</v>
      </c>
      <c r="BG118" s="487" t="str">
        <f t="shared" si="33"/>
        <v>tbd</v>
      </c>
      <c r="BH118" s="487" t="str">
        <f t="shared" si="33"/>
        <v>tbd</v>
      </c>
      <c r="BI118" s="487" t="str">
        <f t="shared" si="33"/>
        <v>tbd</v>
      </c>
      <c r="BJ118" s="487" t="str">
        <f t="shared" si="33"/>
        <v>tbd</v>
      </c>
      <c r="BK118" s="489" t="str">
        <f t="shared" si="33"/>
        <v/>
      </c>
      <c r="BL118" s="495" t="str">
        <f t="shared" si="36"/>
        <v>not req'ed</v>
      </c>
      <c r="BM118" s="487" t="str">
        <f t="shared" si="34"/>
        <v>not req'ed</v>
      </c>
      <c r="BN118" s="487" t="str">
        <f t="shared" si="34"/>
        <v>not req'ed</v>
      </c>
      <c r="BO118" s="487" t="str">
        <f t="shared" si="34"/>
        <v>not req'ed</v>
      </c>
      <c r="BP118" s="487" t="str">
        <f t="shared" si="34"/>
        <v>not req'ed</v>
      </c>
      <c r="BQ118" s="487" t="str">
        <f t="shared" si="34"/>
        <v>not req'ed</v>
      </c>
      <c r="BR118" s="487" t="str">
        <f t="shared" si="34"/>
        <v>not req'ed</v>
      </c>
      <c r="BS118" s="487" t="str">
        <f t="shared" si="34"/>
        <v>not req'ed</v>
      </c>
      <c r="BT118" s="487" t="str">
        <f t="shared" si="34"/>
        <v>not req'ed</v>
      </c>
      <c r="BU118" s="487" t="str">
        <f t="shared" si="34"/>
        <v>not req'ed</v>
      </c>
      <c r="BV118" s="487" t="str">
        <f t="shared" si="34"/>
        <v>not req'ed</v>
      </c>
      <c r="BW118" s="487" t="str">
        <f t="shared" si="34"/>
        <v>not req'ed</v>
      </c>
      <c r="BX118" s="487" t="str">
        <f t="shared" si="34"/>
        <v>not req'ed</v>
      </c>
      <c r="BY118" s="487" t="str">
        <f t="shared" si="34"/>
        <v>not req'ed</v>
      </c>
      <c r="BZ118" s="487" t="str">
        <f t="shared" si="34"/>
        <v>not req'ed</v>
      </c>
      <c r="CA118" s="489" t="str">
        <f t="shared" si="34"/>
        <v/>
      </c>
    </row>
    <row r="119" spans="1:79" s="121" customFormat="1" ht="19.899999999999999" customHeight="1" x14ac:dyDescent="0.25">
      <c r="A119" s="9" t="s">
        <v>2017</v>
      </c>
      <c r="B119" s="7" t="s">
        <v>2018</v>
      </c>
      <c r="C119" s="2" t="s">
        <v>2019</v>
      </c>
      <c r="D119" s="5" t="s">
        <v>2020</v>
      </c>
      <c r="E119" s="4">
        <v>3</v>
      </c>
      <c r="F119" s="862" t="s">
        <v>1516</v>
      </c>
      <c r="G119" s="862" t="s">
        <v>1516</v>
      </c>
      <c r="H119" s="5"/>
      <c r="I119" s="16"/>
      <c r="J119" s="47" t="s">
        <v>86</v>
      </c>
      <c r="K119" s="48"/>
      <c r="L119" s="48"/>
      <c r="M119" s="49"/>
      <c r="N119" s="863" t="s">
        <v>1516</v>
      </c>
      <c r="O119" s="864" t="s">
        <v>1516</v>
      </c>
      <c r="P119" s="864" t="s">
        <v>1516</v>
      </c>
      <c r="Q119" s="864" t="s">
        <v>1516</v>
      </c>
      <c r="R119" s="864" t="s">
        <v>1516</v>
      </c>
      <c r="S119" s="864" t="s">
        <v>1516</v>
      </c>
      <c r="T119" s="865" t="s">
        <v>1516</v>
      </c>
      <c r="U119" s="49"/>
      <c r="V119" s="58" t="s">
        <v>86</v>
      </c>
      <c r="W119" s="866" t="s">
        <v>1516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-1</v>
      </c>
      <c r="AQ119" s="487">
        <v>-1</v>
      </c>
      <c r="AR119" s="487">
        <v>-1</v>
      </c>
      <c r="AS119" s="487">
        <v>-1</v>
      </c>
      <c r="AT119" s="487">
        <v>-1</v>
      </c>
      <c r="AU119" s="493">
        <v>0</v>
      </c>
      <c r="AV119" s="488" t="str">
        <f t="shared" si="35"/>
        <v>tbd</v>
      </c>
      <c r="AW119" s="487" t="str">
        <f t="shared" si="33"/>
        <v>tbd</v>
      </c>
      <c r="AX119" s="487" t="str">
        <f t="shared" si="33"/>
        <v>tbd</v>
      </c>
      <c r="AY119" s="487" t="str">
        <f t="shared" si="33"/>
        <v>tbd</v>
      </c>
      <c r="AZ119" s="487" t="str">
        <f t="shared" si="33"/>
        <v>tbd</v>
      </c>
      <c r="BA119" s="487" t="str">
        <f t="shared" si="33"/>
        <v>tbd</v>
      </c>
      <c r="BB119" s="487" t="str">
        <f t="shared" si="33"/>
        <v>tbd</v>
      </c>
      <c r="BC119" s="487" t="str">
        <f t="shared" si="33"/>
        <v>tbd</v>
      </c>
      <c r="BD119" s="487" t="str">
        <f t="shared" si="33"/>
        <v>tbd</v>
      </c>
      <c r="BE119" s="487" t="str">
        <f t="shared" si="33"/>
        <v>tbd</v>
      </c>
      <c r="BF119" s="487" t="str">
        <f t="shared" si="33"/>
        <v>tbd</v>
      </c>
      <c r="BG119" s="487" t="str">
        <f t="shared" si="33"/>
        <v>tbd</v>
      </c>
      <c r="BH119" s="487" t="str">
        <f t="shared" si="33"/>
        <v>tbd</v>
      </c>
      <c r="BI119" s="487" t="str">
        <f t="shared" si="33"/>
        <v>tbd</v>
      </c>
      <c r="BJ119" s="487" t="str">
        <f t="shared" si="33"/>
        <v>tbd</v>
      </c>
      <c r="BK119" s="489" t="str">
        <f t="shared" si="33"/>
        <v/>
      </c>
      <c r="BL119" s="495" t="str">
        <f t="shared" si="36"/>
        <v>not req'ed</v>
      </c>
      <c r="BM119" s="487" t="str">
        <f t="shared" si="34"/>
        <v>not req'ed</v>
      </c>
      <c r="BN119" s="487" t="str">
        <f t="shared" si="34"/>
        <v>not req'ed</v>
      </c>
      <c r="BO119" s="487" t="str">
        <f t="shared" si="34"/>
        <v>not req'ed</v>
      </c>
      <c r="BP119" s="487" t="str">
        <f t="shared" si="34"/>
        <v>not req'ed</v>
      </c>
      <c r="BQ119" s="487" t="str">
        <f t="shared" si="34"/>
        <v>not req'ed</v>
      </c>
      <c r="BR119" s="487" t="str">
        <f t="shared" si="34"/>
        <v>not req'ed</v>
      </c>
      <c r="BS119" s="487" t="str">
        <f t="shared" si="34"/>
        <v>not req'ed</v>
      </c>
      <c r="BT119" s="487" t="str">
        <f t="shared" si="34"/>
        <v>not req'ed</v>
      </c>
      <c r="BU119" s="487" t="str">
        <f t="shared" si="34"/>
        <v>not req'ed</v>
      </c>
      <c r="BV119" s="487" t="str">
        <f t="shared" si="34"/>
        <v>not req'ed</v>
      </c>
      <c r="BW119" s="487" t="str">
        <f t="shared" si="34"/>
        <v>not req'ed</v>
      </c>
      <c r="BX119" s="487" t="str">
        <f t="shared" si="34"/>
        <v>not req'ed</v>
      </c>
      <c r="BY119" s="487" t="str">
        <f t="shared" si="34"/>
        <v>not req'ed</v>
      </c>
      <c r="BZ119" s="487" t="str">
        <f t="shared" si="34"/>
        <v>not req'ed</v>
      </c>
      <c r="CA119" s="489" t="str">
        <f t="shared" si="34"/>
        <v/>
      </c>
    </row>
    <row r="120" spans="1:79" s="121" customFormat="1" ht="19.899999999999999" customHeight="1" x14ac:dyDescent="0.25">
      <c r="A120" s="9" t="s">
        <v>2021</v>
      </c>
      <c r="B120" s="7" t="s">
        <v>2022</v>
      </c>
      <c r="C120" s="2" t="s">
        <v>2023</v>
      </c>
      <c r="D120" s="5" t="s">
        <v>2024</v>
      </c>
      <c r="E120" s="7">
        <v>1</v>
      </c>
      <c r="F120" s="862" t="s">
        <v>1516</v>
      </c>
      <c r="G120" s="862" t="s">
        <v>1516</v>
      </c>
      <c r="H120" s="5"/>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-1</v>
      </c>
      <c r="AQ120" s="487">
        <v>-1</v>
      </c>
      <c r="AR120" s="487">
        <v>-1</v>
      </c>
      <c r="AS120" s="487">
        <v>-1</v>
      </c>
      <c r="AT120" s="487">
        <v>-1</v>
      </c>
      <c r="AU120" s="493">
        <v>0</v>
      </c>
      <c r="AV120" s="488" t="str">
        <f t="shared" si="35"/>
        <v>tbd</v>
      </c>
      <c r="AW120" s="487" t="str">
        <f t="shared" si="33"/>
        <v>tbd</v>
      </c>
      <c r="AX120" s="487" t="str">
        <f t="shared" si="33"/>
        <v>tbd</v>
      </c>
      <c r="AY120" s="487" t="str">
        <f t="shared" si="33"/>
        <v>tbd</v>
      </c>
      <c r="AZ120" s="487" t="str">
        <f t="shared" si="33"/>
        <v>tbd</v>
      </c>
      <c r="BA120" s="487" t="str">
        <f t="shared" si="33"/>
        <v>tbd</v>
      </c>
      <c r="BB120" s="487" t="str">
        <f t="shared" si="33"/>
        <v>tbd</v>
      </c>
      <c r="BC120" s="487" t="str">
        <f t="shared" si="33"/>
        <v>tbd</v>
      </c>
      <c r="BD120" s="487" t="str">
        <f t="shared" si="33"/>
        <v>tbd</v>
      </c>
      <c r="BE120" s="487" t="str">
        <f t="shared" si="33"/>
        <v>tbd</v>
      </c>
      <c r="BF120" s="487" t="str">
        <f t="shared" si="33"/>
        <v>tbd</v>
      </c>
      <c r="BG120" s="487" t="str">
        <f t="shared" si="33"/>
        <v>tbd</v>
      </c>
      <c r="BH120" s="487" t="str">
        <f t="shared" si="33"/>
        <v>tbd</v>
      </c>
      <c r="BI120" s="487" t="str">
        <f t="shared" si="33"/>
        <v>tbd</v>
      </c>
      <c r="BJ120" s="487" t="str">
        <f t="shared" si="33"/>
        <v>tbd</v>
      </c>
      <c r="BK120" s="489" t="str">
        <f t="shared" si="33"/>
        <v/>
      </c>
      <c r="BL120" s="495" t="str">
        <f t="shared" si="36"/>
        <v>not req'ed</v>
      </c>
      <c r="BM120" s="487" t="str">
        <f t="shared" si="34"/>
        <v>not req'ed</v>
      </c>
      <c r="BN120" s="487" t="str">
        <f t="shared" si="34"/>
        <v>not req'ed</v>
      </c>
      <c r="BO120" s="487" t="str">
        <f t="shared" si="34"/>
        <v>not req'ed</v>
      </c>
      <c r="BP120" s="487" t="str">
        <f t="shared" si="34"/>
        <v>not req'ed</v>
      </c>
      <c r="BQ120" s="487" t="str">
        <f t="shared" si="34"/>
        <v>not req'ed</v>
      </c>
      <c r="BR120" s="487" t="str">
        <f t="shared" si="34"/>
        <v>not req'ed</v>
      </c>
      <c r="BS120" s="487" t="str">
        <f t="shared" si="34"/>
        <v>not req'ed</v>
      </c>
      <c r="BT120" s="487" t="str">
        <f t="shared" si="34"/>
        <v>not req'ed</v>
      </c>
      <c r="BU120" s="487" t="str">
        <f t="shared" si="34"/>
        <v>not req'ed</v>
      </c>
      <c r="BV120" s="487" t="str">
        <f t="shared" si="34"/>
        <v>not req'ed</v>
      </c>
      <c r="BW120" s="487" t="str">
        <f t="shared" si="34"/>
        <v>not req'ed</v>
      </c>
      <c r="BX120" s="487" t="str">
        <f t="shared" si="34"/>
        <v>not req'ed</v>
      </c>
      <c r="BY120" s="487" t="str">
        <f t="shared" si="34"/>
        <v>not req'ed</v>
      </c>
      <c r="BZ120" s="487" t="str">
        <f t="shared" si="34"/>
        <v>not req'ed</v>
      </c>
      <c r="CA120" s="489" t="str">
        <f t="shared" si="34"/>
        <v/>
      </c>
    </row>
    <row r="121" spans="1:79" s="121" customFormat="1" ht="19.899999999999999" customHeight="1" x14ac:dyDescent="0.25">
      <c r="A121" s="9" t="s">
        <v>2025</v>
      </c>
      <c r="B121" s="7" t="s">
        <v>2026</v>
      </c>
      <c r="C121" s="2" t="s">
        <v>2027</v>
      </c>
      <c r="D121" s="5" t="s">
        <v>1542</v>
      </c>
      <c r="E121" s="7" t="s">
        <v>1515</v>
      </c>
      <c r="F121" s="862" t="s">
        <v>1516</v>
      </c>
      <c r="G121" s="862" t="s">
        <v>1516</v>
      </c>
      <c r="H121" s="5"/>
      <c r="I121" s="16"/>
      <c r="J121" s="47" t="s">
        <v>86</v>
      </c>
      <c r="K121" s="48"/>
      <c r="L121" s="48"/>
      <c r="M121" s="49"/>
      <c r="N121" s="863" t="s">
        <v>1516</v>
      </c>
      <c r="O121" s="864" t="s">
        <v>1516</v>
      </c>
      <c r="P121" s="864" t="s">
        <v>1516</v>
      </c>
      <c r="Q121" s="864" t="s">
        <v>1516</v>
      </c>
      <c r="R121" s="864" t="s">
        <v>1516</v>
      </c>
      <c r="S121" s="864" t="s">
        <v>1516</v>
      </c>
      <c r="T121" s="865" t="s">
        <v>1516</v>
      </c>
      <c r="U121" s="49"/>
      <c r="V121" s="58" t="s">
        <v>86</v>
      </c>
      <c r="W121" s="866" t="s">
        <v>1516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-1</v>
      </c>
      <c r="AP121" s="487">
        <v>-1</v>
      </c>
      <c r="AQ121" s="487">
        <v>-1</v>
      </c>
      <c r="AR121" s="487">
        <v>-1</v>
      </c>
      <c r="AS121" s="487">
        <v>-1</v>
      </c>
      <c r="AT121" s="487">
        <v>-1</v>
      </c>
      <c r="AU121" s="493">
        <v>0</v>
      </c>
      <c r="AV121" s="488" t="str">
        <f t="shared" si="35"/>
        <v>tbd</v>
      </c>
      <c r="AW121" s="487" t="str">
        <f t="shared" si="33"/>
        <v>tbd</v>
      </c>
      <c r="AX121" s="487" t="str">
        <f t="shared" si="33"/>
        <v>tbd</v>
      </c>
      <c r="AY121" s="487" t="str">
        <f t="shared" si="33"/>
        <v>tbd</v>
      </c>
      <c r="AZ121" s="487" t="str">
        <f t="shared" si="33"/>
        <v>tbd</v>
      </c>
      <c r="BA121" s="487" t="str">
        <f t="shared" si="33"/>
        <v>tbd</v>
      </c>
      <c r="BB121" s="487" t="str">
        <f t="shared" si="33"/>
        <v>tbd</v>
      </c>
      <c r="BC121" s="487" t="str">
        <f t="shared" si="33"/>
        <v>tbd</v>
      </c>
      <c r="BD121" s="487" t="str">
        <f t="shared" si="33"/>
        <v>tbd</v>
      </c>
      <c r="BE121" s="487" t="str">
        <f t="shared" si="33"/>
        <v>tbd</v>
      </c>
      <c r="BF121" s="487" t="str">
        <f t="shared" si="33"/>
        <v>tbd</v>
      </c>
      <c r="BG121" s="487" t="str">
        <f t="shared" si="33"/>
        <v>tbd</v>
      </c>
      <c r="BH121" s="487" t="str">
        <f t="shared" si="33"/>
        <v>tbd</v>
      </c>
      <c r="BI121" s="487" t="str">
        <f t="shared" si="33"/>
        <v>tbd</v>
      </c>
      <c r="BJ121" s="487" t="str">
        <f t="shared" si="33"/>
        <v>tbd</v>
      </c>
      <c r="BK121" s="489" t="str">
        <f t="shared" si="33"/>
        <v/>
      </c>
      <c r="BL121" s="495" t="str">
        <f t="shared" si="36"/>
        <v>not req'ed</v>
      </c>
      <c r="BM121" s="487" t="str">
        <f t="shared" si="34"/>
        <v>not req'ed</v>
      </c>
      <c r="BN121" s="487" t="str">
        <f t="shared" si="34"/>
        <v>not req'ed</v>
      </c>
      <c r="BO121" s="487" t="str">
        <f t="shared" si="34"/>
        <v>not req'ed</v>
      </c>
      <c r="BP121" s="487" t="str">
        <f t="shared" si="34"/>
        <v>not req'ed</v>
      </c>
      <c r="BQ121" s="487" t="str">
        <f t="shared" si="34"/>
        <v>not req'ed</v>
      </c>
      <c r="BR121" s="487" t="str">
        <f t="shared" si="34"/>
        <v>not req'ed</v>
      </c>
      <c r="BS121" s="487" t="str">
        <f t="shared" si="34"/>
        <v>not req'ed</v>
      </c>
      <c r="BT121" s="487" t="str">
        <f t="shared" si="34"/>
        <v>not req'ed</v>
      </c>
      <c r="BU121" s="487" t="str">
        <f t="shared" si="34"/>
        <v>not req'ed</v>
      </c>
      <c r="BV121" s="487" t="str">
        <f t="shared" si="34"/>
        <v>not req'ed</v>
      </c>
      <c r="BW121" s="487" t="str">
        <f t="shared" si="34"/>
        <v>not req'ed</v>
      </c>
      <c r="BX121" s="487" t="str">
        <f t="shared" si="34"/>
        <v>not req'ed</v>
      </c>
      <c r="BY121" s="487" t="str">
        <f t="shared" si="34"/>
        <v>not req'ed</v>
      </c>
      <c r="BZ121" s="487" t="str">
        <f t="shared" si="34"/>
        <v>not req'ed</v>
      </c>
      <c r="CA121" s="489" t="str">
        <f t="shared" si="34"/>
        <v/>
      </c>
    </row>
    <row r="122" spans="1:79" s="121" customFormat="1" ht="19.899999999999999" customHeight="1" x14ac:dyDescent="0.25">
      <c r="A122" s="9" t="s">
        <v>1547</v>
      </c>
      <c r="B122" s="7" t="s">
        <v>1548</v>
      </c>
      <c r="C122" s="2" t="s">
        <v>1549</v>
      </c>
      <c r="D122" s="5" t="s">
        <v>1542</v>
      </c>
      <c r="E122" s="7" t="s">
        <v>1515</v>
      </c>
      <c r="F122" s="862" t="s">
        <v>1516</v>
      </c>
      <c r="G122" s="862" t="s">
        <v>1516</v>
      </c>
      <c r="H122" s="5"/>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-1</v>
      </c>
      <c r="AP122" s="487">
        <v>-1</v>
      </c>
      <c r="AQ122" s="487">
        <v>-1</v>
      </c>
      <c r="AR122" s="487">
        <v>-1</v>
      </c>
      <c r="AS122" s="487">
        <v>-1</v>
      </c>
      <c r="AT122" s="487">
        <v>-1</v>
      </c>
      <c r="AU122" s="493">
        <v>0</v>
      </c>
      <c r="AV122" s="488" t="str">
        <f t="shared" si="35"/>
        <v>tbd</v>
      </c>
      <c r="AW122" s="487" t="str">
        <f t="shared" si="33"/>
        <v>tbd</v>
      </c>
      <c r="AX122" s="487" t="str">
        <f t="shared" si="33"/>
        <v>tbd</v>
      </c>
      <c r="AY122" s="487" t="str">
        <f t="shared" si="33"/>
        <v>tbd</v>
      </c>
      <c r="AZ122" s="487" t="str">
        <f t="shared" si="33"/>
        <v>tbd</v>
      </c>
      <c r="BA122" s="487" t="str">
        <f t="shared" si="33"/>
        <v>tbd</v>
      </c>
      <c r="BB122" s="487" t="str">
        <f t="shared" si="33"/>
        <v>tbd</v>
      </c>
      <c r="BC122" s="487" t="str">
        <f t="shared" si="33"/>
        <v>tbd</v>
      </c>
      <c r="BD122" s="487" t="str">
        <f t="shared" si="33"/>
        <v>tbd</v>
      </c>
      <c r="BE122" s="487" t="str">
        <f t="shared" si="33"/>
        <v>tbd</v>
      </c>
      <c r="BF122" s="487" t="str">
        <f t="shared" si="33"/>
        <v>tbd</v>
      </c>
      <c r="BG122" s="487" t="str">
        <f t="shared" si="33"/>
        <v>tbd</v>
      </c>
      <c r="BH122" s="487" t="str">
        <f t="shared" si="33"/>
        <v>tbd</v>
      </c>
      <c r="BI122" s="487" t="str">
        <f t="shared" si="33"/>
        <v>tbd</v>
      </c>
      <c r="BJ122" s="487" t="str">
        <f t="shared" si="33"/>
        <v>tbd</v>
      </c>
      <c r="BK122" s="489" t="str">
        <f t="shared" si="33"/>
        <v/>
      </c>
      <c r="BL122" s="495" t="str">
        <f t="shared" si="36"/>
        <v>not req'ed</v>
      </c>
      <c r="BM122" s="487" t="str">
        <f t="shared" si="34"/>
        <v>not req'ed</v>
      </c>
      <c r="BN122" s="487" t="str">
        <f t="shared" si="34"/>
        <v>not req'ed</v>
      </c>
      <c r="BO122" s="487" t="str">
        <f t="shared" si="34"/>
        <v>not req'ed</v>
      </c>
      <c r="BP122" s="487" t="str">
        <f t="shared" si="34"/>
        <v>not req'ed</v>
      </c>
      <c r="BQ122" s="487" t="str">
        <f t="shared" si="34"/>
        <v>not req'ed</v>
      </c>
      <c r="BR122" s="487" t="str">
        <f t="shared" si="34"/>
        <v>not req'ed</v>
      </c>
      <c r="BS122" s="487" t="str">
        <f t="shared" si="34"/>
        <v>not req'ed</v>
      </c>
      <c r="BT122" s="487" t="str">
        <f t="shared" si="34"/>
        <v>not req'ed</v>
      </c>
      <c r="BU122" s="487" t="str">
        <f t="shared" si="34"/>
        <v>not req'ed</v>
      </c>
      <c r="BV122" s="487" t="str">
        <f t="shared" si="34"/>
        <v>not req'ed</v>
      </c>
      <c r="BW122" s="487" t="str">
        <f t="shared" si="34"/>
        <v>not req'ed</v>
      </c>
      <c r="BX122" s="487" t="str">
        <f t="shared" si="34"/>
        <v>not req'ed</v>
      </c>
      <c r="BY122" s="487" t="str">
        <f t="shared" si="34"/>
        <v>not req'ed</v>
      </c>
      <c r="BZ122" s="487" t="str">
        <f t="shared" si="34"/>
        <v>not req'ed</v>
      </c>
      <c r="CA122" s="489" t="str">
        <f t="shared" si="34"/>
        <v/>
      </c>
    </row>
    <row r="123" spans="1:79" s="121" customFormat="1" ht="19.899999999999999" customHeight="1" x14ac:dyDescent="0.25">
      <c r="A123" s="9" t="s">
        <v>2028</v>
      </c>
      <c r="B123" s="7" t="s">
        <v>2029</v>
      </c>
      <c r="C123" s="2" t="s">
        <v>2030</v>
      </c>
      <c r="D123" s="5" t="s">
        <v>2031</v>
      </c>
      <c r="E123" s="7">
        <v>5</v>
      </c>
      <c r="F123" s="862" t="s">
        <v>1516</v>
      </c>
      <c r="G123" s="862" t="s">
        <v>1516</v>
      </c>
      <c r="H123" s="5"/>
      <c r="I123" s="16"/>
      <c r="J123" s="47" t="s">
        <v>86</v>
      </c>
      <c r="K123" s="48"/>
      <c r="L123" s="48"/>
      <c r="M123" s="49"/>
      <c r="N123" s="863" t="s">
        <v>1516</v>
      </c>
      <c r="O123" s="864" t="s">
        <v>1516</v>
      </c>
      <c r="P123" s="864" t="s">
        <v>1516</v>
      </c>
      <c r="Q123" s="864" t="s">
        <v>1516</v>
      </c>
      <c r="R123" s="864" t="s">
        <v>1516</v>
      </c>
      <c r="S123" s="864" t="s">
        <v>1516</v>
      </c>
      <c r="T123" s="865" t="s">
        <v>1516</v>
      </c>
      <c r="U123" s="49"/>
      <c r="V123" s="58" t="s">
        <v>86</v>
      </c>
      <c r="W123" s="866" t="s">
        <v>1516</v>
      </c>
      <c r="X123" s="56"/>
      <c r="Y123" s="69"/>
      <c r="Z123" s="69"/>
      <c r="AA123" s="68"/>
      <c r="AB123" s="57"/>
      <c r="AC123" s="58" t="s">
        <v>1376</v>
      </c>
      <c r="AD123" s="56"/>
      <c r="AE123" s="65"/>
      <c r="AF123" s="488">
        <v>-1</v>
      </c>
      <c r="AG123" s="487">
        <v>-1</v>
      </c>
      <c r="AH123" s="487">
        <v>-1</v>
      </c>
      <c r="AI123" s="487">
        <v>-1</v>
      </c>
      <c r="AJ123" s="487">
        <v>-1</v>
      </c>
      <c r="AK123" s="487">
        <v>-1</v>
      </c>
      <c r="AL123" s="487">
        <v>-1</v>
      </c>
      <c r="AM123" s="487">
        <v>-1</v>
      </c>
      <c r="AN123" s="487">
        <v>-1</v>
      </c>
      <c r="AO123" s="487">
        <v>-1</v>
      </c>
      <c r="AP123" s="487">
        <v>-1</v>
      </c>
      <c r="AQ123" s="487">
        <v>-1</v>
      </c>
      <c r="AR123" s="487">
        <v>-1</v>
      </c>
      <c r="AS123" s="487">
        <v>-1</v>
      </c>
      <c r="AT123" s="487">
        <v>-1</v>
      </c>
      <c r="AU123" s="493">
        <v>0</v>
      </c>
      <c r="AV123" s="488" t="str">
        <f t="shared" si="35"/>
        <v>tbd</v>
      </c>
      <c r="AW123" s="487" t="str">
        <f t="shared" si="33"/>
        <v>tbd</v>
      </c>
      <c r="AX123" s="487" t="str">
        <f t="shared" si="33"/>
        <v>tbd</v>
      </c>
      <c r="AY123" s="487" t="str">
        <f t="shared" si="33"/>
        <v>tbd</v>
      </c>
      <c r="AZ123" s="487" t="str">
        <f t="shared" si="33"/>
        <v>tbd</v>
      </c>
      <c r="BA123" s="487" t="str">
        <f t="shared" si="33"/>
        <v>tbd</v>
      </c>
      <c r="BB123" s="487" t="str">
        <f t="shared" si="33"/>
        <v>tbd</v>
      </c>
      <c r="BC123" s="487" t="str">
        <f t="shared" si="33"/>
        <v>tbd</v>
      </c>
      <c r="BD123" s="487" t="str">
        <f t="shared" si="33"/>
        <v>tbd</v>
      </c>
      <c r="BE123" s="487" t="str">
        <f t="shared" si="33"/>
        <v>tbd</v>
      </c>
      <c r="BF123" s="487" t="str">
        <f t="shared" si="33"/>
        <v>tbd</v>
      </c>
      <c r="BG123" s="487" t="str">
        <f t="shared" si="33"/>
        <v>tbd</v>
      </c>
      <c r="BH123" s="487" t="str">
        <f t="shared" si="33"/>
        <v>tbd</v>
      </c>
      <c r="BI123" s="487" t="str">
        <f t="shared" si="33"/>
        <v>tbd</v>
      </c>
      <c r="BJ123" s="487" t="str">
        <f t="shared" si="33"/>
        <v>tbd</v>
      </c>
      <c r="BK123" s="489" t="str">
        <f t="shared" si="33"/>
        <v/>
      </c>
      <c r="BL123" s="495" t="str">
        <f t="shared" si="36"/>
        <v>not req'ed</v>
      </c>
      <c r="BM123" s="487" t="str">
        <f t="shared" si="34"/>
        <v>not req'ed</v>
      </c>
      <c r="BN123" s="487" t="str">
        <f t="shared" si="34"/>
        <v>not req'ed</v>
      </c>
      <c r="BO123" s="487" t="str">
        <f t="shared" si="34"/>
        <v>not req'ed</v>
      </c>
      <c r="BP123" s="487" t="str">
        <f t="shared" si="34"/>
        <v>not req'ed</v>
      </c>
      <c r="BQ123" s="487" t="str">
        <f t="shared" si="34"/>
        <v>not req'ed</v>
      </c>
      <c r="BR123" s="487" t="str">
        <f t="shared" si="34"/>
        <v>not req'ed</v>
      </c>
      <c r="BS123" s="487" t="str">
        <f t="shared" si="34"/>
        <v>not req'ed</v>
      </c>
      <c r="BT123" s="487" t="str">
        <f t="shared" si="34"/>
        <v>not req'ed</v>
      </c>
      <c r="BU123" s="487" t="str">
        <f t="shared" si="34"/>
        <v>not req'ed</v>
      </c>
      <c r="BV123" s="487" t="str">
        <f t="shared" si="34"/>
        <v>not req'ed</v>
      </c>
      <c r="BW123" s="487" t="str">
        <f t="shared" si="34"/>
        <v>not req'ed</v>
      </c>
      <c r="BX123" s="487" t="str">
        <f t="shared" si="34"/>
        <v>not req'ed</v>
      </c>
      <c r="BY123" s="487" t="str">
        <f t="shared" si="34"/>
        <v>not req'ed</v>
      </c>
      <c r="BZ123" s="487" t="str">
        <f t="shared" si="34"/>
        <v>not req'ed</v>
      </c>
      <c r="CA123" s="489" t="str">
        <f t="shared" si="34"/>
        <v/>
      </c>
    </row>
    <row r="124" spans="1:79" s="121" customFormat="1" ht="19.899999999999999" customHeight="1" x14ac:dyDescent="0.25">
      <c r="A124" s="9" t="s">
        <v>1783</v>
      </c>
      <c r="B124" s="7" t="s">
        <v>1784</v>
      </c>
      <c r="C124" s="2" t="s">
        <v>1785</v>
      </c>
      <c r="D124" s="5" t="s">
        <v>1542</v>
      </c>
      <c r="E124" s="7" t="s">
        <v>1515</v>
      </c>
      <c r="F124" s="862" t="s">
        <v>1516</v>
      </c>
      <c r="G124" s="862" t="s">
        <v>1516</v>
      </c>
      <c r="H124" s="5" t="s">
        <v>1503</v>
      </c>
      <c r="I124" s="16"/>
      <c r="J124" s="47" t="s">
        <v>86</v>
      </c>
      <c r="K124" s="48"/>
      <c r="L124" s="48"/>
      <c r="M124" s="49"/>
      <c r="N124" s="863" t="s">
        <v>1516</v>
      </c>
      <c r="O124" s="864" t="s">
        <v>1516</v>
      </c>
      <c r="P124" s="864" t="s">
        <v>1516</v>
      </c>
      <c r="Q124" s="864" t="s">
        <v>1516</v>
      </c>
      <c r="R124" s="864" t="s">
        <v>1516</v>
      </c>
      <c r="S124" s="864" t="s">
        <v>1516</v>
      </c>
      <c r="T124" s="865" t="s">
        <v>1516</v>
      </c>
      <c r="U124" s="49"/>
      <c r="V124" s="58" t="s">
        <v>86</v>
      </c>
      <c r="W124" s="866" t="s">
        <v>1516</v>
      </c>
      <c r="X124" s="56"/>
      <c r="Y124" s="69"/>
      <c r="Z124" s="69"/>
      <c r="AA124" s="68"/>
      <c r="AB124" s="57"/>
      <c r="AC124" s="58" t="s">
        <v>1376</v>
      </c>
      <c r="AD124" s="56"/>
      <c r="AE124" s="65"/>
      <c r="AF124" s="488">
        <v>-1</v>
      </c>
      <c r="AG124" s="487">
        <v>-1</v>
      </c>
      <c r="AH124" s="487">
        <v>-1</v>
      </c>
      <c r="AI124" s="487">
        <v>-1</v>
      </c>
      <c r="AJ124" s="487">
        <v>-1</v>
      </c>
      <c r="AK124" s="487">
        <v>-1</v>
      </c>
      <c r="AL124" s="487">
        <v>-1</v>
      </c>
      <c r="AM124" s="487">
        <v>-1</v>
      </c>
      <c r="AN124" s="487">
        <v>-1</v>
      </c>
      <c r="AO124" s="487">
        <v>-1</v>
      </c>
      <c r="AP124" s="487">
        <v>-1</v>
      </c>
      <c r="AQ124" s="487">
        <v>-1</v>
      </c>
      <c r="AR124" s="487">
        <v>-1</v>
      </c>
      <c r="AS124" s="487">
        <v>-1</v>
      </c>
      <c r="AT124" s="487">
        <v>-1</v>
      </c>
      <c r="AU124" s="493">
        <v>0</v>
      </c>
      <c r="AV124" s="488" t="str">
        <f t="shared" si="35"/>
        <v>tbd</v>
      </c>
      <c r="AW124" s="487" t="str">
        <f t="shared" si="33"/>
        <v>tbd</v>
      </c>
      <c r="AX124" s="487" t="str">
        <f t="shared" si="33"/>
        <v>tbd</v>
      </c>
      <c r="AY124" s="487" t="str">
        <f t="shared" si="33"/>
        <v>tbd</v>
      </c>
      <c r="AZ124" s="487" t="str">
        <f t="shared" si="33"/>
        <v>tbd</v>
      </c>
      <c r="BA124" s="487" t="str">
        <f t="shared" si="33"/>
        <v>tbd</v>
      </c>
      <c r="BB124" s="487" t="str">
        <f t="shared" si="33"/>
        <v>tbd</v>
      </c>
      <c r="BC124" s="487" t="str">
        <f t="shared" si="33"/>
        <v>tbd</v>
      </c>
      <c r="BD124" s="487" t="str">
        <f t="shared" si="33"/>
        <v>tbd</v>
      </c>
      <c r="BE124" s="487" t="str">
        <f t="shared" si="33"/>
        <v>tbd</v>
      </c>
      <c r="BF124" s="487" t="str">
        <f t="shared" si="33"/>
        <v>tbd</v>
      </c>
      <c r="BG124" s="487" t="str">
        <f t="shared" si="33"/>
        <v>tbd</v>
      </c>
      <c r="BH124" s="487" t="str">
        <f t="shared" si="33"/>
        <v>tbd</v>
      </c>
      <c r="BI124" s="487" t="str">
        <f t="shared" si="33"/>
        <v>tbd</v>
      </c>
      <c r="BJ124" s="487" t="str">
        <f t="shared" si="33"/>
        <v>tbd</v>
      </c>
      <c r="BK124" s="489" t="str">
        <f t="shared" si="33"/>
        <v/>
      </c>
      <c r="BL124" s="495" t="str">
        <f t="shared" si="36"/>
        <v>not req'ed</v>
      </c>
      <c r="BM124" s="487" t="str">
        <f t="shared" si="34"/>
        <v>not req'ed</v>
      </c>
      <c r="BN124" s="487" t="str">
        <f t="shared" si="34"/>
        <v>not req'ed</v>
      </c>
      <c r="BO124" s="487" t="str">
        <f t="shared" si="34"/>
        <v>not req'ed</v>
      </c>
      <c r="BP124" s="487" t="str">
        <f t="shared" si="34"/>
        <v>not req'ed</v>
      </c>
      <c r="BQ124" s="487" t="str">
        <f t="shared" si="34"/>
        <v>not req'ed</v>
      </c>
      <c r="BR124" s="487" t="str">
        <f t="shared" si="34"/>
        <v>not req'ed</v>
      </c>
      <c r="BS124" s="487" t="str">
        <f t="shared" si="34"/>
        <v>not req'ed</v>
      </c>
      <c r="BT124" s="487" t="str">
        <f t="shared" si="34"/>
        <v>not req'ed</v>
      </c>
      <c r="BU124" s="487" t="str">
        <f t="shared" si="34"/>
        <v>not req'ed</v>
      </c>
      <c r="BV124" s="487" t="str">
        <f t="shared" si="34"/>
        <v>not req'ed</v>
      </c>
      <c r="BW124" s="487" t="str">
        <f t="shared" si="34"/>
        <v>not req'ed</v>
      </c>
      <c r="BX124" s="487" t="str">
        <f t="shared" si="34"/>
        <v>not req'ed</v>
      </c>
      <c r="BY124" s="487" t="str">
        <f t="shared" si="34"/>
        <v>not req'ed</v>
      </c>
      <c r="BZ124" s="487" t="str">
        <f t="shared" si="34"/>
        <v>not req'ed</v>
      </c>
      <c r="CA124" s="489" t="str">
        <f t="shared" si="34"/>
        <v/>
      </c>
    </row>
    <row r="125" spans="1:79" s="121" customFormat="1" ht="19.899999999999999" customHeight="1" x14ac:dyDescent="0.25">
      <c r="A125" s="9" t="s">
        <v>2032</v>
      </c>
      <c r="B125" s="7" t="s">
        <v>2033</v>
      </c>
      <c r="C125" s="2" t="s">
        <v>2034</v>
      </c>
      <c r="D125" s="5" t="s">
        <v>1542</v>
      </c>
      <c r="E125" s="7" t="s">
        <v>1515</v>
      </c>
      <c r="F125" s="862" t="s">
        <v>1516</v>
      </c>
      <c r="G125" s="862" t="s">
        <v>1516</v>
      </c>
      <c r="H125" s="5" t="s">
        <v>1503</v>
      </c>
      <c r="I125" s="16"/>
      <c r="J125" s="47" t="s">
        <v>86</v>
      </c>
      <c r="K125" s="48"/>
      <c r="L125" s="48"/>
      <c r="M125" s="49"/>
      <c r="N125" s="863" t="s">
        <v>1516</v>
      </c>
      <c r="O125" s="864" t="s">
        <v>1516</v>
      </c>
      <c r="P125" s="864" t="s">
        <v>1516</v>
      </c>
      <c r="Q125" s="864" t="s">
        <v>1516</v>
      </c>
      <c r="R125" s="864" t="s">
        <v>1516</v>
      </c>
      <c r="S125" s="864" t="s">
        <v>1516</v>
      </c>
      <c r="T125" s="865" t="s">
        <v>1516</v>
      </c>
      <c r="U125" s="49"/>
      <c r="V125" s="58" t="s">
        <v>86</v>
      </c>
      <c r="W125" s="866" t="s">
        <v>1516</v>
      </c>
      <c r="X125" s="56"/>
      <c r="Y125" s="69"/>
      <c r="Z125" s="69"/>
      <c r="AA125" s="68"/>
      <c r="AB125" s="57"/>
      <c r="AC125" s="58" t="s">
        <v>1376</v>
      </c>
      <c r="AD125" s="56"/>
      <c r="AE125" s="65"/>
      <c r="AF125" s="488">
        <v>-1</v>
      </c>
      <c r="AG125" s="487">
        <v>-1</v>
      </c>
      <c r="AH125" s="487">
        <v>-1</v>
      </c>
      <c r="AI125" s="487">
        <v>-1</v>
      </c>
      <c r="AJ125" s="487">
        <v>-1</v>
      </c>
      <c r="AK125" s="487">
        <v>-1</v>
      </c>
      <c r="AL125" s="487">
        <v>-1</v>
      </c>
      <c r="AM125" s="487">
        <v>-1</v>
      </c>
      <c r="AN125" s="487">
        <v>-1</v>
      </c>
      <c r="AO125" s="487">
        <v>-1</v>
      </c>
      <c r="AP125" s="487">
        <v>-1</v>
      </c>
      <c r="AQ125" s="487">
        <v>-1</v>
      </c>
      <c r="AR125" s="487">
        <v>-1</v>
      </c>
      <c r="AS125" s="487">
        <v>-1</v>
      </c>
      <c r="AT125" s="487">
        <v>-1</v>
      </c>
      <c r="AU125" s="493">
        <v>0</v>
      </c>
      <c r="AV125" s="488" t="str">
        <f t="shared" si="35"/>
        <v>tbd</v>
      </c>
      <c r="AW125" s="487" t="str">
        <f t="shared" si="33"/>
        <v>tbd</v>
      </c>
      <c r="AX125" s="487" t="str">
        <f t="shared" si="33"/>
        <v>tbd</v>
      </c>
      <c r="AY125" s="487" t="str">
        <f t="shared" si="33"/>
        <v>tbd</v>
      </c>
      <c r="AZ125" s="487" t="str">
        <f t="shared" si="33"/>
        <v>tbd</v>
      </c>
      <c r="BA125" s="487" t="str">
        <f t="shared" si="33"/>
        <v>tbd</v>
      </c>
      <c r="BB125" s="487" t="str">
        <f t="shared" si="33"/>
        <v>tbd</v>
      </c>
      <c r="BC125" s="487" t="str">
        <f t="shared" si="33"/>
        <v>tbd</v>
      </c>
      <c r="BD125" s="487" t="str">
        <f t="shared" si="33"/>
        <v>tbd</v>
      </c>
      <c r="BE125" s="487" t="str">
        <f t="shared" si="33"/>
        <v>tbd</v>
      </c>
      <c r="BF125" s="487" t="str">
        <f t="shared" si="33"/>
        <v>tbd</v>
      </c>
      <c r="BG125" s="487" t="str">
        <f t="shared" si="33"/>
        <v>tbd</v>
      </c>
      <c r="BH125" s="487" t="str">
        <f t="shared" si="33"/>
        <v>tbd</v>
      </c>
      <c r="BI125" s="487" t="str">
        <f t="shared" si="33"/>
        <v>tbd</v>
      </c>
      <c r="BJ125" s="487" t="str">
        <f t="shared" si="33"/>
        <v>tbd</v>
      </c>
      <c r="BK125" s="489" t="str">
        <f t="shared" si="33"/>
        <v/>
      </c>
      <c r="BL125" s="495" t="str">
        <f t="shared" si="36"/>
        <v>not req'ed</v>
      </c>
      <c r="BM125" s="487" t="str">
        <f t="shared" si="34"/>
        <v>not req'ed</v>
      </c>
      <c r="BN125" s="487" t="str">
        <f t="shared" si="34"/>
        <v>not req'ed</v>
      </c>
      <c r="BO125" s="487" t="str">
        <f t="shared" si="34"/>
        <v>not req'ed</v>
      </c>
      <c r="BP125" s="487" t="str">
        <f t="shared" si="34"/>
        <v>not req'ed</v>
      </c>
      <c r="BQ125" s="487" t="str">
        <f t="shared" si="34"/>
        <v>not req'ed</v>
      </c>
      <c r="BR125" s="487" t="str">
        <f t="shared" si="34"/>
        <v>not req'ed</v>
      </c>
      <c r="BS125" s="487" t="str">
        <f t="shared" si="34"/>
        <v>not req'ed</v>
      </c>
      <c r="BT125" s="487" t="str">
        <f t="shared" si="34"/>
        <v>not req'ed</v>
      </c>
      <c r="BU125" s="487" t="str">
        <f t="shared" si="34"/>
        <v>not req'ed</v>
      </c>
      <c r="BV125" s="487" t="str">
        <f t="shared" si="34"/>
        <v>not req'ed</v>
      </c>
      <c r="BW125" s="487" t="str">
        <f t="shared" si="34"/>
        <v>not req'ed</v>
      </c>
      <c r="BX125" s="487" t="str">
        <f t="shared" si="34"/>
        <v>not req'ed</v>
      </c>
      <c r="BY125" s="487" t="str">
        <f t="shared" si="34"/>
        <v>not req'ed</v>
      </c>
      <c r="BZ125" s="487" t="str">
        <f t="shared" si="34"/>
        <v>not req'ed</v>
      </c>
      <c r="CA125" s="489" t="str">
        <f t="shared" si="34"/>
        <v/>
      </c>
    </row>
    <row r="126" spans="1:79" s="121" customFormat="1" ht="19.899999999999999" customHeight="1" x14ac:dyDescent="0.25">
      <c r="A126" s="9" t="s">
        <v>1786</v>
      </c>
      <c r="B126" s="7" t="s">
        <v>1787</v>
      </c>
      <c r="C126" s="2" t="s">
        <v>1788</v>
      </c>
      <c r="D126" s="5" t="s">
        <v>1542</v>
      </c>
      <c r="E126" s="7" t="s">
        <v>1515</v>
      </c>
      <c r="F126" s="862" t="s">
        <v>1516</v>
      </c>
      <c r="G126" s="862" t="s">
        <v>1516</v>
      </c>
      <c r="H126" s="5" t="s">
        <v>1553</v>
      </c>
      <c r="I126" s="16"/>
      <c r="J126" s="47" t="s">
        <v>86</v>
      </c>
      <c r="K126" s="48"/>
      <c r="L126" s="48"/>
      <c r="M126" s="49"/>
      <c r="N126" s="863" t="s">
        <v>1516</v>
      </c>
      <c r="O126" s="864" t="s">
        <v>1516</v>
      </c>
      <c r="P126" s="864" t="s">
        <v>1516</v>
      </c>
      <c r="Q126" s="864" t="s">
        <v>1516</v>
      </c>
      <c r="R126" s="864" t="s">
        <v>1516</v>
      </c>
      <c r="S126" s="864" t="s">
        <v>1516</v>
      </c>
      <c r="T126" s="865" t="s">
        <v>1516</v>
      </c>
      <c r="U126" s="49"/>
      <c r="V126" s="58" t="s">
        <v>86</v>
      </c>
      <c r="W126" s="866" t="s">
        <v>1516</v>
      </c>
      <c r="X126" s="56"/>
      <c r="Y126" s="69"/>
      <c r="Z126" s="69"/>
      <c r="AA126" s="68"/>
      <c r="AB126" s="57"/>
      <c r="AC126" s="58" t="s">
        <v>1376</v>
      </c>
      <c r="AD126" s="56"/>
      <c r="AE126" s="65"/>
      <c r="AF126" s="488">
        <v>-1</v>
      </c>
      <c r="AG126" s="487">
        <v>-1</v>
      </c>
      <c r="AH126" s="487">
        <v>-1</v>
      </c>
      <c r="AI126" s="487">
        <v>-1</v>
      </c>
      <c r="AJ126" s="487">
        <v>-1</v>
      </c>
      <c r="AK126" s="487">
        <v>-1</v>
      </c>
      <c r="AL126" s="487">
        <v>-1</v>
      </c>
      <c r="AM126" s="487">
        <v>-1</v>
      </c>
      <c r="AN126" s="487">
        <v>-1</v>
      </c>
      <c r="AO126" s="487">
        <v>-1</v>
      </c>
      <c r="AP126" s="487">
        <v>-1</v>
      </c>
      <c r="AQ126" s="487">
        <v>-1</v>
      </c>
      <c r="AR126" s="487">
        <v>-1</v>
      </c>
      <c r="AS126" s="487">
        <v>-1</v>
      </c>
      <c r="AT126" s="487">
        <v>-1</v>
      </c>
      <c r="AU126" s="493">
        <v>0</v>
      </c>
      <c r="AV126" s="488" t="str">
        <f t="shared" si="35"/>
        <v>tbd</v>
      </c>
      <c r="AW126" s="487" t="str">
        <f t="shared" si="35"/>
        <v>tbd</v>
      </c>
      <c r="AX126" s="487" t="str">
        <f t="shared" si="35"/>
        <v>tbd</v>
      </c>
      <c r="AY126" s="487" t="str">
        <f t="shared" si="35"/>
        <v>tbd</v>
      </c>
      <c r="AZ126" s="487" t="str">
        <f t="shared" si="35"/>
        <v>tbd</v>
      </c>
      <c r="BA126" s="487" t="str">
        <f t="shared" si="35"/>
        <v>tbd</v>
      </c>
      <c r="BB126" s="487" t="str">
        <f t="shared" si="35"/>
        <v>tbd</v>
      </c>
      <c r="BC126" s="487" t="str">
        <f t="shared" si="35"/>
        <v>tbd</v>
      </c>
      <c r="BD126" s="487" t="str">
        <f t="shared" si="35"/>
        <v>tbd</v>
      </c>
      <c r="BE126" s="487" t="str">
        <f t="shared" si="35"/>
        <v>tbd</v>
      </c>
      <c r="BF126" s="487" t="str">
        <f t="shared" si="35"/>
        <v>tbd</v>
      </c>
      <c r="BG126" s="487" t="str">
        <f t="shared" si="35"/>
        <v>tbd</v>
      </c>
      <c r="BH126" s="487" t="str">
        <f t="shared" si="35"/>
        <v>tbd</v>
      </c>
      <c r="BI126" s="487" t="str">
        <f t="shared" si="35"/>
        <v>tbd</v>
      </c>
      <c r="BJ126" s="487" t="str">
        <f t="shared" si="35"/>
        <v>tbd</v>
      </c>
      <c r="BK126" s="489" t="str">
        <f t="shared" si="35"/>
        <v/>
      </c>
      <c r="BL126" s="495" t="str">
        <f t="shared" si="36"/>
        <v>not req'ed</v>
      </c>
      <c r="BM126" s="487" t="str">
        <f t="shared" si="36"/>
        <v>not req'ed</v>
      </c>
      <c r="BN126" s="487" t="str">
        <f t="shared" si="36"/>
        <v>not req'ed</v>
      </c>
      <c r="BO126" s="487" t="str">
        <f t="shared" si="36"/>
        <v>not req'ed</v>
      </c>
      <c r="BP126" s="487" t="str">
        <f t="shared" si="36"/>
        <v>not req'ed</v>
      </c>
      <c r="BQ126" s="487" t="str">
        <f t="shared" si="36"/>
        <v>not req'ed</v>
      </c>
      <c r="BR126" s="487" t="str">
        <f t="shared" si="36"/>
        <v>not req'ed</v>
      </c>
      <c r="BS126" s="487" t="str">
        <f t="shared" si="36"/>
        <v>not req'ed</v>
      </c>
      <c r="BT126" s="487" t="str">
        <f t="shared" si="36"/>
        <v>not req'ed</v>
      </c>
      <c r="BU126" s="487" t="str">
        <f t="shared" si="36"/>
        <v>not req'ed</v>
      </c>
      <c r="BV126" s="487" t="str">
        <f t="shared" si="36"/>
        <v>not req'ed</v>
      </c>
      <c r="BW126" s="487" t="str">
        <f t="shared" si="36"/>
        <v>not req'ed</v>
      </c>
      <c r="BX126" s="487" t="str">
        <f t="shared" si="36"/>
        <v>not req'ed</v>
      </c>
      <c r="BY126" s="487" t="str">
        <f t="shared" si="36"/>
        <v>not req'ed</v>
      </c>
      <c r="BZ126" s="487" t="str">
        <f t="shared" si="36"/>
        <v>not req'ed</v>
      </c>
      <c r="CA126" s="489" t="str">
        <f t="shared" si="36"/>
        <v/>
      </c>
    </row>
    <row r="127" spans="1:79" s="121" customFormat="1" ht="19.899999999999999" customHeight="1" x14ac:dyDescent="0.25">
      <c r="A127" s="9" t="s">
        <v>1550</v>
      </c>
      <c r="B127" s="7" t="s">
        <v>1551</v>
      </c>
      <c r="C127" s="2" t="s">
        <v>1552</v>
      </c>
      <c r="D127" s="5" t="s">
        <v>1542</v>
      </c>
      <c r="E127" s="4" t="s">
        <v>1515</v>
      </c>
      <c r="F127" s="862" t="s">
        <v>1516</v>
      </c>
      <c r="G127" s="862" t="s">
        <v>1516</v>
      </c>
      <c r="H127" s="5" t="s">
        <v>1553</v>
      </c>
      <c r="I127" s="16"/>
      <c r="J127" s="47" t="s">
        <v>86</v>
      </c>
      <c r="K127" s="48"/>
      <c r="L127" s="48"/>
      <c r="M127" s="49"/>
      <c r="N127" s="863" t="s">
        <v>1516</v>
      </c>
      <c r="O127" s="864" t="s">
        <v>1516</v>
      </c>
      <c r="P127" s="864" t="s">
        <v>1516</v>
      </c>
      <c r="Q127" s="864" t="s">
        <v>1516</v>
      </c>
      <c r="R127" s="864" t="s">
        <v>1516</v>
      </c>
      <c r="S127" s="864" t="s">
        <v>1516</v>
      </c>
      <c r="T127" s="865" t="s">
        <v>1516</v>
      </c>
      <c r="U127" s="49"/>
      <c r="V127" s="58" t="s">
        <v>86</v>
      </c>
      <c r="W127" s="866" t="s">
        <v>1516</v>
      </c>
      <c r="X127" s="56"/>
      <c r="Y127" s="69"/>
      <c r="Z127" s="69"/>
      <c r="AA127" s="68"/>
      <c r="AB127" s="57"/>
      <c r="AC127" s="58" t="s">
        <v>1376</v>
      </c>
      <c r="AD127" s="56"/>
      <c r="AE127" s="65"/>
      <c r="AF127" s="488">
        <v>-1</v>
      </c>
      <c r="AG127" s="487">
        <v>-1</v>
      </c>
      <c r="AH127" s="487">
        <v>-1</v>
      </c>
      <c r="AI127" s="487">
        <v>-1</v>
      </c>
      <c r="AJ127" s="487">
        <v>-1</v>
      </c>
      <c r="AK127" s="487">
        <v>-1</v>
      </c>
      <c r="AL127" s="487">
        <v>-1</v>
      </c>
      <c r="AM127" s="487">
        <v>-1</v>
      </c>
      <c r="AN127" s="487">
        <v>-1</v>
      </c>
      <c r="AO127" s="487">
        <v>-1</v>
      </c>
      <c r="AP127" s="487">
        <v>-1</v>
      </c>
      <c r="AQ127" s="487">
        <v>-1</v>
      </c>
      <c r="AR127" s="487">
        <v>-1</v>
      </c>
      <c r="AS127" s="487">
        <v>-1</v>
      </c>
      <c r="AT127" s="487">
        <v>-1</v>
      </c>
      <c r="AU127" s="493">
        <v>0</v>
      </c>
      <c r="AV127" s="488" t="str">
        <f t="shared" si="35"/>
        <v>tbd</v>
      </c>
      <c r="AW127" s="487" t="str">
        <f t="shared" si="35"/>
        <v>tbd</v>
      </c>
      <c r="AX127" s="487" t="str">
        <f t="shared" si="35"/>
        <v>tbd</v>
      </c>
      <c r="AY127" s="487" t="str">
        <f t="shared" si="35"/>
        <v>tbd</v>
      </c>
      <c r="AZ127" s="487" t="str">
        <f t="shared" si="35"/>
        <v>tbd</v>
      </c>
      <c r="BA127" s="487" t="str">
        <f t="shared" si="35"/>
        <v>tbd</v>
      </c>
      <c r="BB127" s="487" t="str">
        <f t="shared" si="35"/>
        <v>tbd</v>
      </c>
      <c r="BC127" s="487" t="str">
        <f t="shared" si="35"/>
        <v>tbd</v>
      </c>
      <c r="BD127" s="487" t="str">
        <f t="shared" si="35"/>
        <v>tbd</v>
      </c>
      <c r="BE127" s="487" t="str">
        <f t="shared" si="35"/>
        <v>tbd</v>
      </c>
      <c r="BF127" s="487" t="str">
        <f t="shared" si="35"/>
        <v>tbd</v>
      </c>
      <c r="BG127" s="487" t="str">
        <f t="shared" si="35"/>
        <v>tbd</v>
      </c>
      <c r="BH127" s="487" t="str">
        <f t="shared" si="35"/>
        <v>tbd</v>
      </c>
      <c r="BI127" s="487" t="str">
        <f t="shared" si="35"/>
        <v>tbd</v>
      </c>
      <c r="BJ127" s="487" t="str">
        <f t="shared" si="35"/>
        <v>tbd</v>
      </c>
      <c r="BK127" s="489" t="str">
        <f t="shared" si="35"/>
        <v/>
      </c>
      <c r="BL127" s="495" t="str">
        <f t="shared" si="36"/>
        <v>not req'ed</v>
      </c>
      <c r="BM127" s="487" t="str">
        <f t="shared" si="36"/>
        <v>not req'ed</v>
      </c>
      <c r="BN127" s="487" t="str">
        <f t="shared" si="36"/>
        <v>not req'ed</v>
      </c>
      <c r="BO127" s="487" t="str">
        <f t="shared" si="36"/>
        <v>not req'ed</v>
      </c>
      <c r="BP127" s="487" t="str">
        <f t="shared" si="36"/>
        <v>not req'ed</v>
      </c>
      <c r="BQ127" s="487" t="str">
        <f t="shared" si="36"/>
        <v>not req'ed</v>
      </c>
      <c r="BR127" s="487" t="str">
        <f t="shared" si="36"/>
        <v>not req'ed</v>
      </c>
      <c r="BS127" s="487" t="str">
        <f t="shared" si="36"/>
        <v>not req'ed</v>
      </c>
      <c r="BT127" s="487" t="str">
        <f t="shared" si="36"/>
        <v>not req'ed</v>
      </c>
      <c r="BU127" s="487" t="str">
        <f t="shared" si="36"/>
        <v>not req'ed</v>
      </c>
      <c r="BV127" s="487" t="str">
        <f t="shared" si="36"/>
        <v>not req'ed</v>
      </c>
      <c r="BW127" s="487" t="str">
        <f t="shared" si="36"/>
        <v>not req'ed</v>
      </c>
      <c r="BX127" s="487" t="str">
        <f t="shared" si="36"/>
        <v>not req'ed</v>
      </c>
      <c r="BY127" s="487" t="str">
        <f t="shared" si="36"/>
        <v>not req'ed</v>
      </c>
      <c r="BZ127" s="487" t="str">
        <f t="shared" si="36"/>
        <v>not req'ed</v>
      </c>
      <c r="CA127" s="489" t="str">
        <f t="shared" si="36"/>
        <v/>
      </c>
    </row>
    <row r="128" spans="1:79" s="121" customFormat="1" ht="19.899999999999999" customHeight="1" x14ac:dyDescent="0.25">
      <c r="A128" s="9" t="s">
        <v>2089</v>
      </c>
      <c r="B128" s="7" t="s">
        <v>2090</v>
      </c>
      <c r="C128" s="2" t="s">
        <v>2091</v>
      </c>
      <c r="D128" s="5" t="s">
        <v>1542</v>
      </c>
      <c r="E128" s="4" t="s">
        <v>1515</v>
      </c>
      <c r="F128" s="862" t="s">
        <v>1516</v>
      </c>
      <c r="G128" s="862" t="s">
        <v>1516</v>
      </c>
      <c r="H128" s="5"/>
      <c r="I128" s="16"/>
      <c r="J128" s="47" t="s">
        <v>86</v>
      </c>
      <c r="K128" s="48"/>
      <c r="L128" s="48"/>
      <c r="M128" s="49"/>
      <c r="N128" s="863" t="s">
        <v>1516</v>
      </c>
      <c r="O128" s="864" t="s">
        <v>1516</v>
      </c>
      <c r="P128" s="864" t="s">
        <v>1516</v>
      </c>
      <c r="Q128" s="864" t="s">
        <v>1516</v>
      </c>
      <c r="R128" s="864" t="s">
        <v>1516</v>
      </c>
      <c r="S128" s="864" t="s">
        <v>1516</v>
      </c>
      <c r="T128" s="865" t="s">
        <v>1516</v>
      </c>
      <c r="U128" s="49"/>
      <c r="V128" s="58" t="s">
        <v>86</v>
      </c>
      <c r="W128" s="866" t="s">
        <v>1516</v>
      </c>
      <c r="X128" s="56"/>
      <c r="Y128" s="69"/>
      <c r="Z128" s="69"/>
      <c r="AA128" s="68"/>
      <c r="AB128" s="57"/>
      <c r="AC128" s="58" t="s">
        <v>1376</v>
      </c>
      <c r="AD128" s="56"/>
      <c r="AE128" s="65"/>
      <c r="AF128" s="488">
        <v>-1</v>
      </c>
      <c r="AG128" s="487">
        <v>-1</v>
      </c>
      <c r="AH128" s="487">
        <v>-1</v>
      </c>
      <c r="AI128" s="487">
        <v>-1</v>
      </c>
      <c r="AJ128" s="487">
        <v>-1</v>
      </c>
      <c r="AK128" s="487">
        <v>-1</v>
      </c>
      <c r="AL128" s="487">
        <v>-1</v>
      </c>
      <c r="AM128" s="487">
        <v>-1</v>
      </c>
      <c r="AN128" s="487">
        <v>-1</v>
      </c>
      <c r="AO128" s="487">
        <v>-1</v>
      </c>
      <c r="AP128" s="487">
        <v>-1</v>
      </c>
      <c r="AQ128" s="487">
        <v>-1</v>
      </c>
      <c r="AR128" s="487">
        <v>-1</v>
      </c>
      <c r="AS128" s="487">
        <v>-1</v>
      </c>
      <c r="AT128" s="487">
        <v>-1</v>
      </c>
      <c r="AU128" s="493">
        <v>0</v>
      </c>
      <c r="AV128" s="488" t="str">
        <f t="shared" si="35"/>
        <v>tbd</v>
      </c>
      <c r="AW128" s="487" t="str">
        <f t="shared" si="35"/>
        <v>tbd</v>
      </c>
      <c r="AX128" s="487" t="str">
        <f t="shared" si="35"/>
        <v>tbd</v>
      </c>
      <c r="AY128" s="487" t="str">
        <f t="shared" si="35"/>
        <v>tbd</v>
      </c>
      <c r="AZ128" s="487" t="str">
        <f t="shared" si="35"/>
        <v>tbd</v>
      </c>
      <c r="BA128" s="487" t="str">
        <f t="shared" si="35"/>
        <v>tbd</v>
      </c>
      <c r="BB128" s="487" t="str">
        <f t="shared" si="35"/>
        <v>tbd</v>
      </c>
      <c r="BC128" s="487" t="str">
        <f t="shared" si="35"/>
        <v>tbd</v>
      </c>
      <c r="BD128" s="487" t="str">
        <f t="shared" si="35"/>
        <v>tbd</v>
      </c>
      <c r="BE128" s="487" t="str">
        <f t="shared" si="35"/>
        <v>tbd</v>
      </c>
      <c r="BF128" s="487" t="str">
        <f t="shared" si="35"/>
        <v>tbd</v>
      </c>
      <c r="BG128" s="487" t="str">
        <f t="shared" si="35"/>
        <v>tbd</v>
      </c>
      <c r="BH128" s="487" t="str">
        <f t="shared" si="35"/>
        <v>tbd</v>
      </c>
      <c r="BI128" s="487" t="str">
        <f t="shared" si="35"/>
        <v>tbd</v>
      </c>
      <c r="BJ128" s="487" t="str">
        <f t="shared" si="35"/>
        <v>tbd</v>
      </c>
      <c r="BK128" s="489" t="str">
        <f t="shared" si="35"/>
        <v/>
      </c>
      <c r="BL128" s="495" t="str">
        <f t="shared" si="36"/>
        <v>not req'ed</v>
      </c>
      <c r="BM128" s="487" t="str">
        <f t="shared" si="36"/>
        <v>not req'ed</v>
      </c>
      <c r="BN128" s="487" t="str">
        <f t="shared" si="36"/>
        <v>not req'ed</v>
      </c>
      <c r="BO128" s="487" t="str">
        <f t="shared" si="36"/>
        <v>not req'ed</v>
      </c>
      <c r="BP128" s="487" t="str">
        <f t="shared" si="36"/>
        <v>not req'ed</v>
      </c>
      <c r="BQ128" s="487" t="str">
        <f t="shared" si="36"/>
        <v>not req'ed</v>
      </c>
      <c r="BR128" s="487" t="str">
        <f t="shared" si="36"/>
        <v>not req'ed</v>
      </c>
      <c r="BS128" s="487" t="str">
        <f t="shared" si="36"/>
        <v>not req'ed</v>
      </c>
      <c r="BT128" s="487" t="str">
        <f t="shared" si="36"/>
        <v>not req'ed</v>
      </c>
      <c r="BU128" s="487" t="str">
        <f t="shared" si="36"/>
        <v>not req'ed</v>
      </c>
      <c r="BV128" s="487" t="str">
        <f t="shared" si="36"/>
        <v>not req'ed</v>
      </c>
      <c r="BW128" s="487" t="str">
        <f t="shared" si="36"/>
        <v>not req'ed</v>
      </c>
      <c r="BX128" s="487" t="str">
        <f t="shared" si="36"/>
        <v>not req'ed</v>
      </c>
      <c r="BY128" s="487" t="str">
        <f t="shared" si="36"/>
        <v>not req'ed</v>
      </c>
      <c r="BZ128" s="487" t="str">
        <f t="shared" si="36"/>
        <v>not req'ed</v>
      </c>
      <c r="CA128" s="489" t="str">
        <f t="shared" si="36"/>
        <v/>
      </c>
    </row>
    <row r="129" spans="1:79" s="121" customFormat="1" ht="19.899999999999999" customHeight="1" x14ac:dyDescent="0.25">
      <c r="A129" s="9" t="s">
        <v>2092</v>
      </c>
      <c r="B129" s="7" t="s">
        <v>2093</v>
      </c>
      <c r="C129" s="2" t="s">
        <v>2094</v>
      </c>
      <c r="D129" s="5" t="s">
        <v>1542</v>
      </c>
      <c r="E129" s="7" t="s">
        <v>1515</v>
      </c>
      <c r="F129" s="862" t="s">
        <v>1516</v>
      </c>
      <c r="G129" s="862" t="s">
        <v>1516</v>
      </c>
      <c r="H129" s="5"/>
      <c r="I129" s="16"/>
      <c r="J129" s="47" t="s">
        <v>86</v>
      </c>
      <c r="K129" s="48"/>
      <c r="L129" s="48"/>
      <c r="M129" s="49"/>
      <c r="N129" s="863" t="s">
        <v>1516</v>
      </c>
      <c r="O129" s="864" t="s">
        <v>1516</v>
      </c>
      <c r="P129" s="864" t="s">
        <v>1516</v>
      </c>
      <c r="Q129" s="864" t="s">
        <v>1516</v>
      </c>
      <c r="R129" s="864" t="s">
        <v>1516</v>
      </c>
      <c r="S129" s="864" t="s">
        <v>1516</v>
      </c>
      <c r="T129" s="865" t="s">
        <v>1516</v>
      </c>
      <c r="U129" s="49"/>
      <c r="V129" s="58" t="s">
        <v>86</v>
      </c>
      <c r="W129" s="866" t="s">
        <v>1516</v>
      </c>
      <c r="X129" s="56"/>
      <c r="Y129" s="69"/>
      <c r="Z129" s="69"/>
      <c r="AA129" s="68"/>
      <c r="AB129" s="57"/>
      <c r="AC129" s="58" t="s">
        <v>1376</v>
      </c>
      <c r="AD129" s="56"/>
      <c r="AE129" s="65"/>
      <c r="AF129" s="488">
        <v>-1</v>
      </c>
      <c r="AG129" s="487">
        <v>-1</v>
      </c>
      <c r="AH129" s="487">
        <v>-1</v>
      </c>
      <c r="AI129" s="487">
        <v>-1</v>
      </c>
      <c r="AJ129" s="487">
        <v>-1</v>
      </c>
      <c r="AK129" s="487">
        <v>-1</v>
      </c>
      <c r="AL129" s="487">
        <v>-1</v>
      </c>
      <c r="AM129" s="487">
        <v>-1</v>
      </c>
      <c r="AN129" s="487">
        <v>-1</v>
      </c>
      <c r="AO129" s="487">
        <v>-1</v>
      </c>
      <c r="AP129" s="487">
        <v>-1</v>
      </c>
      <c r="AQ129" s="487">
        <v>-1</v>
      </c>
      <c r="AR129" s="487">
        <v>-1</v>
      </c>
      <c r="AS129" s="487">
        <v>-1</v>
      </c>
      <c r="AT129" s="487">
        <v>-1</v>
      </c>
      <c r="AU129" s="493">
        <v>0</v>
      </c>
      <c r="AV129" s="488" t="str">
        <f t="shared" si="35"/>
        <v>tbd</v>
      </c>
      <c r="AW129" s="487" t="str">
        <f t="shared" si="35"/>
        <v>tbd</v>
      </c>
      <c r="AX129" s="487" t="str">
        <f t="shared" si="35"/>
        <v>tbd</v>
      </c>
      <c r="AY129" s="487" t="str">
        <f t="shared" si="35"/>
        <v>tbd</v>
      </c>
      <c r="AZ129" s="487" t="str">
        <f t="shared" si="35"/>
        <v>tbd</v>
      </c>
      <c r="BA129" s="487" t="str">
        <f t="shared" si="35"/>
        <v>tbd</v>
      </c>
      <c r="BB129" s="487" t="str">
        <f t="shared" si="35"/>
        <v>tbd</v>
      </c>
      <c r="BC129" s="487" t="str">
        <f t="shared" si="35"/>
        <v>tbd</v>
      </c>
      <c r="BD129" s="487" t="str">
        <f t="shared" si="35"/>
        <v>tbd</v>
      </c>
      <c r="BE129" s="487" t="str">
        <f t="shared" si="35"/>
        <v>tbd</v>
      </c>
      <c r="BF129" s="487" t="str">
        <f t="shared" si="35"/>
        <v>tbd</v>
      </c>
      <c r="BG129" s="487" t="str">
        <f t="shared" si="35"/>
        <v>tbd</v>
      </c>
      <c r="BH129" s="487" t="str">
        <f t="shared" si="35"/>
        <v>tbd</v>
      </c>
      <c r="BI129" s="487" t="str">
        <f t="shared" si="35"/>
        <v>tbd</v>
      </c>
      <c r="BJ129" s="487" t="str">
        <f t="shared" si="35"/>
        <v>tbd</v>
      </c>
      <c r="BK129" s="489" t="str">
        <f t="shared" si="35"/>
        <v/>
      </c>
      <c r="BL129" s="495" t="str">
        <f t="shared" si="36"/>
        <v>not req'ed</v>
      </c>
      <c r="BM129" s="487" t="str">
        <f t="shared" si="36"/>
        <v>not req'ed</v>
      </c>
      <c r="BN129" s="487" t="str">
        <f t="shared" si="36"/>
        <v>not req'ed</v>
      </c>
      <c r="BO129" s="487" t="str">
        <f t="shared" si="36"/>
        <v>not req'ed</v>
      </c>
      <c r="BP129" s="487" t="str">
        <f t="shared" si="36"/>
        <v>not req'ed</v>
      </c>
      <c r="BQ129" s="487" t="str">
        <f t="shared" si="36"/>
        <v>not req'ed</v>
      </c>
      <c r="BR129" s="487" t="str">
        <f t="shared" si="36"/>
        <v>not req'ed</v>
      </c>
      <c r="BS129" s="487" t="str">
        <f t="shared" si="36"/>
        <v>not req'ed</v>
      </c>
      <c r="BT129" s="487" t="str">
        <f t="shared" si="36"/>
        <v>not req'ed</v>
      </c>
      <c r="BU129" s="487" t="str">
        <f t="shared" si="36"/>
        <v>not req'ed</v>
      </c>
      <c r="BV129" s="487" t="str">
        <f t="shared" si="36"/>
        <v>not req'ed</v>
      </c>
      <c r="BW129" s="487" t="str">
        <f t="shared" si="36"/>
        <v>not req'ed</v>
      </c>
      <c r="BX129" s="487" t="str">
        <f t="shared" si="36"/>
        <v>not req'ed</v>
      </c>
      <c r="BY129" s="487" t="str">
        <f t="shared" si="36"/>
        <v>not req'ed</v>
      </c>
      <c r="BZ129" s="487" t="str">
        <f t="shared" si="36"/>
        <v>not req'ed</v>
      </c>
      <c r="CA129" s="489" t="str">
        <f t="shared" si="36"/>
        <v/>
      </c>
    </row>
    <row r="130" spans="1:79" s="121" customFormat="1" ht="19.899999999999999" customHeight="1" x14ac:dyDescent="0.25">
      <c r="A130" s="9" t="s">
        <v>2095</v>
      </c>
      <c r="B130" s="7" t="s">
        <v>2096</v>
      </c>
      <c r="C130" s="2" t="s">
        <v>2097</v>
      </c>
      <c r="D130" s="5" t="s">
        <v>1542</v>
      </c>
      <c r="E130" s="4" t="s">
        <v>1515</v>
      </c>
      <c r="F130" s="862" t="s">
        <v>1516</v>
      </c>
      <c r="G130" s="862" t="s">
        <v>1516</v>
      </c>
      <c r="H130" s="5"/>
      <c r="I130" s="16"/>
      <c r="J130" s="47" t="s">
        <v>86</v>
      </c>
      <c r="K130" s="48"/>
      <c r="L130" s="48"/>
      <c r="M130" s="49"/>
      <c r="N130" s="863" t="s">
        <v>1516</v>
      </c>
      <c r="O130" s="864" t="s">
        <v>1516</v>
      </c>
      <c r="P130" s="864" t="s">
        <v>1516</v>
      </c>
      <c r="Q130" s="864" t="s">
        <v>1516</v>
      </c>
      <c r="R130" s="864" t="s">
        <v>1516</v>
      </c>
      <c r="S130" s="864" t="s">
        <v>1516</v>
      </c>
      <c r="T130" s="865" t="s">
        <v>1516</v>
      </c>
      <c r="U130" s="49"/>
      <c r="V130" s="58" t="s">
        <v>86</v>
      </c>
      <c r="W130" s="866" t="s">
        <v>1516</v>
      </c>
      <c r="X130" s="56"/>
      <c r="Y130" s="69"/>
      <c r="Z130" s="69"/>
      <c r="AA130" s="68"/>
      <c r="AB130" s="57"/>
      <c r="AC130" s="58" t="s">
        <v>1376</v>
      </c>
      <c r="AD130" s="56"/>
      <c r="AE130" s="65"/>
      <c r="AF130" s="488">
        <v>-1</v>
      </c>
      <c r="AG130" s="487">
        <v>-1</v>
      </c>
      <c r="AH130" s="487">
        <v>-1</v>
      </c>
      <c r="AI130" s="487">
        <v>-1</v>
      </c>
      <c r="AJ130" s="487">
        <v>-1</v>
      </c>
      <c r="AK130" s="487">
        <v>-1</v>
      </c>
      <c r="AL130" s="487">
        <v>-1</v>
      </c>
      <c r="AM130" s="487">
        <v>-1</v>
      </c>
      <c r="AN130" s="487">
        <v>-1</v>
      </c>
      <c r="AO130" s="487">
        <v>-1</v>
      </c>
      <c r="AP130" s="487">
        <v>-1</v>
      </c>
      <c r="AQ130" s="487">
        <v>-1</v>
      </c>
      <c r="AR130" s="487">
        <v>-1</v>
      </c>
      <c r="AS130" s="487">
        <v>-1</v>
      </c>
      <c r="AT130" s="487">
        <v>-1</v>
      </c>
      <c r="AU130" s="493">
        <v>0</v>
      </c>
      <c r="AV130" s="488" t="str">
        <f t="shared" si="35"/>
        <v>tbd</v>
      </c>
      <c r="AW130" s="487" t="str">
        <f t="shared" si="35"/>
        <v>tbd</v>
      </c>
      <c r="AX130" s="487" t="str">
        <f t="shared" si="35"/>
        <v>tbd</v>
      </c>
      <c r="AY130" s="487" t="str">
        <f t="shared" si="35"/>
        <v>tbd</v>
      </c>
      <c r="AZ130" s="487" t="str">
        <f t="shared" si="35"/>
        <v>tbd</v>
      </c>
      <c r="BA130" s="487" t="str">
        <f t="shared" si="35"/>
        <v>tbd</v>
      </c>
      <c r="BB130" s="487" t="str">
        <f t="shared" si="35"/>
        <v>tbd</v>
      </c>
      <c r="BC130" s="487" t="str">
        <f t="shared" si="35"/>
        <v>tbd</v>
      </c>
      <c r="BD130" s="487" t="str">
        <f t="shared" si="35"/>
        <v>tbd</v>
      </c>
      <c r="BE130" s="487" t="str">
        <f t="shared" si="35"/>
        <v>tbd</v>
      </c>
      <c r="BF130" s="487" t="str">
        <f t="shared" si="35"/>
        <v>tbd</v>
      </c>
      <c r="BG130" s="487" t="str">
        <f t="shared" si="35"/>
        <v>tbd</v>
      </c>
      <c r="BH130" s="487" t="str">
        <f t="shared" si="35"/>
        <v>tbd</v>
      </c>
      <c r="BI130" s="487" t="str">
        <f t="shared" si="35"/>
        <v>tbd</v>
      </c>
      <c r="BJ130" s="487" t="str">
        <f t="shared" si="35"/>
        <v>tbd</v>
      </c>
      <c r="BK130" s="489" t="str">
        <f t="shared" si="35"/>
        <v/>
      </c>
      <c r="BL130" s="495" t="str">
        <f t="shared" si="36"/>
        <v>not req'ed</v>
      </c>
      <c r="BM130" s="487" t="str">
        <f t="shared" si="36"/>
        <v>not req'ed</v>
      </c>
      <c r="BN130" s="487" t="str">
        <f t="shared" si="36"/>
        <v>not req'ed</v>
      </c>
      <c r="BO130" s="487" t="str">
        <f t="shared" si="36"/>
        <v>not req'ed</v>
      </c>
      <c r="BP130" s="487" t="str">
        <f t="shared" si="36"/>
        <v>not req'ed</v>
      </c>
      <c r="BQ130" s="487" t="str">
        <f t="shared" si="36"/>
        <v>not req'ed</v>
      </c>
      <c r="BR130" s="487" t="str">
        <f t="shared" si="36"/>
        <v>not req'ed</v>
      </c>
      <c r="BS130" s="487" t="str">
        <f t="shared" si="36"/>
        <v>not req'ed</v>
      </c>
      <c r="BT130" s="487" t="str">
        <f t="shared" si="36"/>
        <v>not req'ed</v>
      </c>
      <c r="BU130" s="487" t="str">
        <f t="shared" si="36"/>
        <v>not req'ed</v>
      </c>
      <c r="BV130" s="487" t="str">
        <f t="shared" si="36"/>
        <v>not req'ed</v>
      </c>
      <c r="BW130" s="487" t="str">
        <f t="shared" si="36"/>
        <v>not req'ed</v>
      </c>
      <c r="BX130" s="487" t="str">
        <f t="shared" si="36"/>
        <v>not req'ed</v>
      </c>
      <c r="BY130" s="487" t="str">
        <f t="shared" si="36"/>
        <v>not req'ed</v>
      </c>
      <c r="BZ130" s="487" t="str">
        <f t="shared" si="36"/>
        <v>not req'ed</v>
      </c>
      <c r="CA130" s="489" t="str">
        <f t="shared" si="36"/>
        <v/>
      </c>
    </row>
    <row r="131" spans="1:79" s="121" customFormat="1" ht="19.899999999999999" customHeight="1" x14ac:dyDescent="0.25">
      <c r="A131" s="9" t="s">
        <v>1792</v>
      </c>
      <c r="B131" s="7" t="s">
        <v>1793</v>
      </c>
      <c r="C131" s="2" t="s">
        <v>1794</v>
      </c>
      <c r="D131" s="5" t="s">
        <v>1542</v>
      </c>
      <c r="E131" s="7" t="s">
        <v>1515</v>
      </c>
      <c r="F131" s="862" t="s">
        <v>1516</v>
      </c>
      <c r="G131" s="862" t="s">
        <v>1516</v>
      </c>
      <c r="H131" s="5"/>
      <c r="I131" s="16"/>
      <c r="J131" s="47" t="s">
        <v>86</v>
      </c>
      <c r="K131" s="48"/>
      <c r="L131" s="48"/>
      <c r="M131" s="49"/>
      <c r="N131" s="863" t="s">
        <v>1516</v>
      </c>
      <c r="O131" s="864" t="s">
        <v>1516</v>
      </c>
      <c r="P131" s="864" t="s">
        <v>1516</v>
      </c>
      <c r="Q131" s="864" t="s">
        <v>1516</v>
      </c>
      <c r="R131" s="864" t="s">
        <v>1516</v>
      </c>
      <c r="S131" s="864" t="s">
        <v>1516</v>
      </c>
      <c r="T131" s="865" t="s">
        <v>1516</v>
      </c>
      <c r="U131" s="49"/>
      <c r="V131" s="58" t="s">
        <v>86</v>
      </c>
      <c r="W131" s="866" t="s">
        <v>1516</v>
      </c>
      <c r="X131" s="56"/>
      <c r="Y131" s="69"/>
      <c r="Z131" s="69"/>
      <c r="AA131" s="68"/>
      <c r="AB131" s="57"/>
      <c r="AC131" s="58" t="s">
        <v>1376</v>
      </c>
      <c r="AD131" s="56"/>
      <c r="AE131" s="65"/>
      <c r="AF131" s="488">
        <v>-1</v>
      </c>
      <c r="AG131" s="487">
        <v>-1</v>
      </c>
      <c r="AH131" s="487">
        <v>-1</v>
      </c>
      <c r="AI131" s="487">
        <v>-1</v>
      </c>
      <c r="AJ131" s="487">
        <v>-1</v>
      </c>
      <c r="AK131" s="487">
        <v>-1</v>
      </c>
      <c r="AL131" s="487">
        <v>-1</v>
      </c>
      <c r="AM131" s="487">
        <v>-1</v>
      </c>
      <c r="AN131" s="487">
        <v>-1</v>
      </c>
      <c r="AO131" s="487">
        <v>-1</v>
      </c>
      <c r="AP131" s="487">
        <v>-1</v>
      </c>
      <c r="AQ131" s="487">
        <v>-1</v>
      </c>
      <c r="AR131" s="487">
        <v>-1</v>
      </c>
      <c r="AS131" s="487">
        <v>-1</v>
      </c>
      <c r="AT131" s="487">
        <v>-1</v>
      </c>
      <c r="AU131" s="493">
        <v>0</v>
      </c>
      <c r="AV131" s="488" t="str">
        <f t="shared" si="35"/>
        <v>tbd</v>
      </c>
      <c r="AW131" s="487" t="str">
        <f t="shared" si="35"/>
        <v>tbd</v>
      </c>
      <c r="AX131" s="487" t="str">
        <f t="shared" si="35"/>
        <v>tbd</v>
      </c>
      <c r="AY131" s="487" t="str">
        <f t="shared" si="35"/>
        <v>tbd</v>
      </c>
      <c r="AZ131" s="487" t="str">
        <f t="shared" si="35"/>
        <v>tbd</v>
      </c>
      <c r="BA131" s="487" t="str">
        <f t="shared" si="35"/>
        <v>tbd</v>
      </c>
      <c r="BB131" s="487" t="str">
        <f t="shared" si="35"/>
        <v>tbd</v>
      </c>
      <c r="BC131" s="487" t="str">
        <f t="shared" si="35"/>
        <v>tbd</v>
      </c>
      <c r="BD131" s="487" t="str">
        <f t="shared" si="35"/>
        <v>tbd</v>
      </c>
      <c r="BE131" s="487" t="str">
        <f t="shared" si="35"/>
        <v>tbd</v>
      </c>
      <c r="BF131" s="487" t="str">
        <f t="shared" si="35"/>
        <v>tbd</v>
      </c>
      <c r="BG131" s="487" t="str">
        <f t="shared" si="35"/>
        <v>tbd</v>
      </c>
      <c r="BH131" s="487" t="str">
        <f t="shared" si="35"/>
        <v>tbd</v>
      </c>
      <c r="BI131" s="487" t="str">
        <f t="shared" si="35"/>
        <v>tbd</v>
      </c>
      <c r="BJ131" s="487" t="str">
        <f t="shared" si="35"/>
        <v>tbd</v>
      </c>
      <c r="BK131" s="489" t="str">
        <f t="shared" si="35"/>
        <v/>
      </c>
      <c r="BL131" s="495" t="str">
        <f t="shared" si="36"/>
        <v>not req'ed</v>
      </c>
      <c r="BM131" s="487" t="str">
        <f t="shared" si="36"/>
        <v>not req'ed</v>
      </c>
      <c r="BN131" s="487" t="str">
        <f t="shared" si="36"/>
        <v>not req'ed</v>
      </c>
      <c r="BO131" s="487" t="str">
        <f t="shared" si="36"/>
        <v>not req'ed</v>
      </c>
      <c r="BP131" s="487" t="str">
        <f t="shared" si="36"/>
        <v>not req'ed</v>
      </c>
      <c r="BQ131" s="487" t="str">
        <f t="shared" si="36"/>
        <v>not req'ed</v>
      </c>
      <c r="BR131" s="487" t="str">
        <f t="shared" si="36"/>
        <v>not req'ed</v>
      </c>
      <c r="BS131" s="487" t="str">
        <f t="shared" si="36"/>
        <v>not req'ed</v>
      </c>
      <c r="BT131" s="487" t="str">
        <f t="shared" si="36"/>
        <v>not req'ed</v>
      </c>
      <c r="BU131" s="487" t="str">
        <f t="shared" si="36"/>
        <v>not req'ed</v>
      </c>
      <c r="BV131" s="487" t="str">
        <f t="shared" si="36"/>
        <v>not req'ed</v>
      </c>
      <c r="BW131" s="487" t="str">
        <f t="shared" si="36"/>
        <v>not req'ed</v>
      </c>
      <c r="BX131" s="487" t="str">
        <f t="shared" si="36"/>
        <v>not req'ed</v>
      </c>
      <c r="BY131" s="487" t="str">
        <f t="shared" si="36"/>
        <v>not req'ed</v>
      </c>
      <c r="BZ131" s="487" t="str">
        <f t="shared" si="36"/>
        <v>not req'ed</v>
      </c>
      <c r="CA131" s="489" t="str">
        <f t="shared" si="36"/>
        <v/>
      </c>
    </row>
    <row r="132" spans="1:79" s="121" customFormat="1" ht="19.899999999999999" customHeight="1" x14ac:dyDescent="0.25">
      <c r="A132" s="1381" t="s">
        <v>2098</v>
      </c>
      <c r="B132" s="1382"/>
      <c r="C132" s="1382"/>
      <c r="D132" s="1382"/>
      <c r="E132" s="1382"/>
      <c r="F132" s="1382"/>
      <c r="G132" s="1382"/>
      <c r="H132" s="1382"/>
      <c r="I132" s="1383"/>
      <c r="J132" s="867"/>
      <c r="K132" s="868"/>
      <c r="L132" s="868"/>
      <c r="M132" s="869"/>
      <c r="N132" s="867"/>
      <c r="O132" s="868"/>
      <c r="P132" s="868"/>
      <c r="Q132" s="868"/>
      <c r="R132" s="868"/>
      <c r="S132" s="868"/>
      <c r="T132" s="870"/>
      <c r="U132" s="869"/>
      <c r="V132" s="867"/>
      <c r="W132" s="871"/>
      <c r="X132" s="868"/>
      <c r="Y132" s="870"/>
      <c r="Z132" s="870"/>
      <c r="AA132" s="872"/>
      <c r="AB132" s="869"/>
      <c r="AC132" s="867"/>
      <c r="AD132" s="868"/>
      <c r="AE132" s="870"/>
      <c r="AF132" s="488">
        <f t="shared" ref="AF132:AT136" si="37">AF131</f>
        <v>-1</v>
      </c>
      <c r="AG132" s="487">
        <f t="shared" si="37"/>
        <v>-1</v>
      </c>
      <c r="AH132" s="487">
        <f t="shared" si="37"/>
        <v>-1</v>
      </c>
      <c r="AI132" s="487">
        <f t="shared" si="37"/>
        <v>-1</v>
      </c>
      <c r="AJ132" s="487">
        <f t="shared" si="37"/>
        <v>-1</v>
      </c>
      <c r="AK132" s="487">
        <f t="shared" si="37"/>
        <v>-1</v>
      </c>
      <c r="AL132" s="487">
        <f t="shared" si="37"/>
        <v>-1</v>
      </c>
      <c r="AM132" s="487">
        <f t="shared" si="37"/>
        <v>-1</v>
      </c>
      <c r="AN132" s="487">
        <f t="shared" si="37"/>
        <v>-1</v>
      </c>
      <c r="AO132" s="487">
        <f t="shared" si="37"/>
        <v>-1</v>
      </c>
      <c r="AP132" s="487">
        <f t="shared" si="37"/>
        <v>-1</v>
      </c>
      <c r="AQ132" s="487">
        <f t="shared" si="37"/>
        <v>-1</v>
      </c>
      <c r="AR132" s="487">
        <f t="shared" si="37"/>
        <v>-1</v>
      </c>
      <c r="AS132" s="487">
        <f t="shared" si="37"/>
        <v>-1</v>
      </c>
      <c r="AT132" s="487">
        <f t="shared" si="37"/>
        <v>-1</v>
      </c>
      <c r="AU132" s="493">
        <v>0</v>
      </c>
      <c r="AV132" s="488">
        <f t="shared" si="35"/>
        <v>0</v>
      </c>
      <c r="AW132" s="487">
        <f t="shared" si="35"/>
        <v>0</v>
      </c>
      <c r="AX132" s="487">
        <f t="shared" si="35"/>
        <v>0</v>
      </c>
      <c r="AY132" s="487">
        <f t="shared" si="35"/>
        <v>0</v>
      </c>
      <c r="AZ132" s="487">
        <f t="shared" si="35"/>
        <v>0</v>
      </c>
      <c r="BA132" s="487">
        <f t="shared" si="35"/>
        <v>0</v>
      </c>
      <c r="BB132" s="487">
        <f t="shared" si="35"/>
        <v>0</v>
      </c>
      <c r="BC132" s="487">
        <f t="shared" si="35"/>
        <v>0</v>
      </c>
      <c r="BD132" s="487">
        <f t="shared" si="35"/>
        <v>0</v>
      </c>
      <c r="BE132" s="487">
        <f t="shared" si="35"/>
        <v>0</v>
      </c>
      <c r="BF132" s="487">
        <f t="shared" si="35"/>
        <v>0</v>
      </c>
      <c r="BG132" s="487">
        <f t="shared" si="35"/>
        <v>0</v>
      </c>
      <c r="BH132" s="487">
        <f t="shared" si="35"/>
        <v>0</v>
      </c>
      <c r="BI132" s="487">
        <f t="shared" si="35"/>
        <v>0</v>
      </c>
      <c r="BJ132" s="487">
        <f t="shared" si="35"/>
        <v>0</v>
      </c>
      <c r="BK132" s="489" t="str">
        <f t="shared" si="35"/>
        <v/>
      </c>
      <c r="BL132" s="495">
        <f t="shared" si="36"/>
        <v>0</v>
      </c>
      <c r="BM132" s="487">
        <f t="shared" si="36"/>
        <v>0</v>
      </c>
      <c r="BN132" s="487">
        <f t="shared" si="36"/>
        <v>0</v>
      </c>
      <c r="BO132" s="487">
        <f t="shared" si="36"/>
        <v>0</v>
      </c>
      <c r="BP132" s="487">
        <f t="shared" si="36"/>
        <v>0</v>
      </c>
      <c r="BQ132" s="487">
        <f t="shared" si="36"/>
        <v>0</v>
      </c>
      <c r="BR132" s="487">
        <f t="shared" si="36"/>
        <v>0</v>
      </c>
      <c r="BS132" s="487">
        <f t="shared" si="36"/>
        <v>0</v>
      </c>
      <c r="BT132" s="487">
        <f t="shared" si="36"/>
        <v>0</v>
      </c>
      <c r="BU132" s="487">
        <f t="shared" si="36"/>
        <v>0</v>
      </c>
      <c r="BV132" s="487">
        <f t="shared" si="36"/>
        <v>0</v>
      </c>
      <c r="BW132" s="487">
        <f t="shared" si="36"/>
        <v>0</v>
      </c>
      <c r="BX132" s="487">
        <f t="shared" si="36"/>
        <v>0</v>
      </c>
      <c r="BY132" s="487">
        <f t="shared" si="36"/>
        <v>0</v>
      </c>
      <c r="BZ132" s="487">
        <f t="shared" si="36"/>
        <v>0</v>
      </c>
      <c r="CA132" s="489" t="str">
        <f t="shared" si="36"/>
        <v/>
      </c>
    </row>
    <row r="133" spans="1:79" s="121" customFormat="1" ht="19.899999999999999" customHeight="1" x14ac:dyDescent="0.25">
      <c r="A133" s="9" t="s">
        <v>1589</v>
      </c>
      <c r="B133" s="7" t="s">
        <v>1590</v>
      </c>
      <c r="C133" s="2" t="s">
        <v>1591</v>
      </c>
      <c r="D133" s="5" t="s">
        <v>1537</v>
      </c>
      <c r="E133" s="7">
        <v>70</v>
      </c>
      <c r="F133" s="873">
        <v>1</v>
      </c>
      <c r="G133" s="862"/>
      <c r="H133" s="5"/>
      <c r="I133" s="16"/>
      <c r="J133" s="47" t="s">
        <v>86</v>
      </c>
      <c r="K133" s="48"/>
      <c r="L133" s="48"/>
      <c r="M133" s="49"/>
      <c r="N133" s="47" t="s">
        <v>86</v>
      </c>
      <c r="O133" s="48"/>
      <c r="P133" s="48"/>
      <c r="Q133" s="48"/>
      <c r="R133" s="48"/>
      <c r="S133" s="48"/>
      <c r="T133" s="65"/>
      <c r="U133" s="49"/>
      <c r="V133" s="58" t="s">
        <v>86</v>
      </c>
      <c r="W133" s="82" t="s">
        <v>86</v>
      </c>
      <c r="X133" s="56"/>
      <c r="Y133" s="69"/>
      <c r="Z133" s="69"/>
      <c r="AA133" s="68"/>
      <c r="AB133" s="57"/>
      <c r="AC133" s="58" t="s">
        <v>1376</v>
      </c>
      <c r="AD133" s="56"/>
      <c r="AE133" s="65"/>
      <c r="AF133" s="488">
        <v>0</v>
      </c>
      <c r="AG133" s="487">
        <v>-1</v>
      </c>
      <c r="AH133" s="487">
        <v>0</v>
      </c>
      <c r="AI133" s="487">
        <v>0</v>
      </c>
      <c r="AJ133" s="487">
        <v>0</v>
      </c>
      <c r="AK133" s="487">
        <v>0</v>
      </c>
      <c r="AL133" s="487">
        <v>0</v>
      </c>
      <c r="AM133" s="487">
        <v>0</v>
      </c>
      <c r="AN133" s="487">
        <v>0</v>
      </c>
      <c r="AO133" s="487">
        <v>0</v>
      </c>
      <c r="AP133" s="487">
        <v>-1</v>
      </c>
      <c r="AQ133" s="487">
        <v>-1</v>
      </c>
      <c r="AR133" s="487">
        <v>0</v>
      </c>
      <c r="AS133" s="487">
        <v>-1</v>
      </c>
      <c r="AT133" s="487">
        <v>-1</v>
      </c>
      <c r="AU133" s="493">
        <v>0</v>
      </c>
      <c r="AV133" s="488" t="str">
        <f t="shared" si="35"/>
        <v/>
      </c>
      <c r="AW133" s="487" t="str">
        <f t="shared" si="35"/>
        <v>tbd</v>
      </c>
      <c r="AX133" s="487" t="str">
        <f t="shared" si="35"/>
        <v/>
      </c>
      <c r="AY133" s="487" t="str">
        <f t="shared" si="35"/>
        <v/>
      </c>
      <c r="AZ133" s="487" t="str">
        <f t="shared" si="35"/>
        <v/>
      </c>
      <c r="BA133" s="487" t="str">
        <f t="shared" si="35"/>
        <v/>
      </c>
      <c r="BB133" s="487" t="str">
        <f t="shared" si="35"/>
        <v/>
      </c>
      <c r="BC133" s="487" t="str">
        <f t="shared" si="35"/>
        <v/>
      </c>
      <c r="BD133" s="487" t="str">
        <f t="shared" si="35"/>
        <v/>
      </c>
      <c r="BE133" s="487" t="str">
        <f t="shared" si="35"/>
        <v/>
      </c>
      <c r="BF133" s="487" t="str">
        <f t="shared" si="35"/>
        <v>tbd</v>
      </c>
      <c r="BG133" s="487" t="str">
        <f t="shared" si="35"/>
        <v>tbd</v>
      </c>
      <c r="BH133" s="487" t="str">
        <f t="shared" si="35"/>
        <v/>
      </c>
      <c r="BI133" s="487" t="str">
        <f t="shared" si="35"/>
        <v>tbd</v>
      </c>
      <c r="BJ133" s="487" t="str">
        <f t="shared" si="35"/>
        <v>tbd</v>
      </c>
      <c r="BK133" s="489" t="str">
        <f t="shared" si="35"/>
        <v/>
      </c>
      <c r="BL133" s="495" t="str">
        <f t="shared" si="36"/>
        <v/>
      </c>
      <c r="BM133" s="487" t="str">
        <f t="shared" si="36"/>
        <v>tbd</v>
      </c>
      <c r="BN133" s="487" t="str">
        <f t="shared" si="36"/>
        <v/>
      </c>
      <c r="BO133" s="487" t="str">
        <f t="shared" si="36"/>
        <v/>
      </c>
      <c r="BP133" s="487" t="str">
        <f t="shared" si="36"/>
        <v/>
      </c>
      <c r="BQ133" s="487" t="str">
        <f t="shared" si="36"/>
        <v/>
      </c>
      <c r="BR133" s="487" t="str">
        <f t="shared" si="36"/>
        <v/>
      </c>
      <c r="BS133" s="487" t="str">
        <f t="shared" si="36"/>
        <v/>
      </c>
      <c r="BT133" s="487" t="str">
        <f t="shared" si="36"/>
        <v/>
      </c>
      <c r="BU133" s="487" t="str">
        <f t="shared" si="36"/>
        <v/>
      </c>
      <c r="BV133" s="487" t="str">
        <f t="shared" si="36"/>
        <v>tbd</v>
      </c>
      <c r="BW133" s="487" t="str">
        <f t="shared" si="36"/>
        <v>tbd</v>
      </c>
      <c r="BX133" s="487" t="str">
        <f t="shared" si="36"/>
        <v/>
      </c>
      <c r="BY133" s="487" t="str">
        <f t="shared" si="36"/>
        <v>tbd</v>
      </c>
      <c r="BZ133" s="487" t="str">
        <f t="shared" si="36"/>
        <v>tbd</v>
      </c>
      <c r="CA133" s="489" t="str">
        <f t="shared" si="36"/>
        <v/>
      </c>
    </row>
    <row r="134" spans="1:79" s="121" customFormat="1" ht="19.899999999999999" customHeight="1" x14ac:dyDescent="0.25">
      <c r="A134" s="9" t="s">
        <v>2099</v>
      </c>
      <c r="B134" s="7" t="s">
        <v>2100</v>
      </c>
      <c r="C134" s="2" t="s">
        <v>2101</v>
      </c>
      <c r="D134" s="5" t="s">
        <v>2102</v>
      </c>
      <c r="E134" s="7">
        <v>8</v>
      </c>
      <c r="F134" s="4" t="s">
        <v>1525</v>
      </c>
      <c r="G134" s="4">
        <v>1000</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0</v>
      </c>
      <c r="AG134" s="487">
        <v>-1</v>
      </c>
      <c r="AH134" s="487">
        <v>0</v>
      </c>
      <c r="AI134" s="487">
        <v>0</v>
      </c>
      <c r="AJ134" s="487">
        <v>0</v>
      </c>
      <c r="AK134" s="487">
        <v>0</v>
      </c>
      <c r="AL134" s="487">
        <v>0</v>
      </c>
      <c r="AM134" s="487">
        <v>0</v>
      </c>
      <c r="AN134" s="487">
        <v>0</v>
      </c>
      <c r="AO134" s="487">
        <v>0</v>
      </c>
      <c r="AP134" s="487">
        <v>-1</v>
      </c>
      <c r="AQ134" s="487">
        <v>-1</v>
      </c>
      <c r="AR134" s="487">
        <v>0</v>
      </c>
      <c r="AS134" s="487">
        <v>-1</v>
      </c>
      <c r="AT134" s="487">
        <v>-1</v>
      </c>
      <c r="AU134" s="493">
        <v>0</v>
      </c>
      <c r="AV134" s="488" t="str">
        <f t="shared" si="35"/>
        <v/>
      </c>
      <c r="AW134" s="487" t="str">
        <f t="shared" si="35"/>
        <v>tbd</v>
      </c>
      <c r="AX134" s="487" t="str">
        <f t="shared" si="35"/>
        <v/>
      </c>
      <c r="AY134" s="487" t="str">
        <f t="shared" si="35"/>
        <v/>
      </c>
      <c r="AZ134" s="487" t="str">
        <f t="shared" si="35"/>
        <v/>
      </c>
      <c r="BA134" s="487" t="str">
        <f t="shared" si="35"/>
        <v/>
      </c>
      <c r="BB134" s="487" t="str">
        <f t="shared" si="35"/>
        <v/>
      </c>
      <c r="BC134" s="487" t="str">
        <f t="shared" si="35"/>
        <v/>
      </c>
      <c r="BD134" s="487" t="str">
        <f t="shared" si="35"/>
        <v/>
      </c>
      <c r="BE134" s="487" t="str">
        <f t="shared" si="35"/>
        <v/>
      </c>
      <c r="BF134" s="487" t="str">
        <f t="shared" si="35"/>
        <v>tbd</v>
      </c>
      <c r="BG134" s="487" t="str">
        <f t="shared" si="35"/>
        <v>tbd</v>
      </c>
      <c r="BH134" s="487" t="str">
        <f t="shared" si="35"/>
        <v/>
      </c>
      <c r="BI134" s="487" t="str">
        <f t="shared" si="35"/>
        <v>tbd</v>
      </c>
      <c r="BJ134" s="487" t="str">
        <f t="shared" si="35"/>
        <v>tbd</v>
      </c>
      <c r="BK134" s="489" t="str">
        <f t="shared" si="35"/>
        <v/>
      </c>
      <c r="BL134" s="495" t="str">
        <f t="shared" si="36"/>
        <v/>
      </c>
      <c r="BM134" s="487" t="str">
        <f t="shared" si="36"/>
        <v>tbd</v>
      </c>
      <c r="BN134" s="487" t="str">
        <f t="shared" si="36"/>
        <v/>
      </c>
      <c r="BO134" s="487" t="str">
        <f t="shared" si="36"/>
        <v/>
      </c>
      <c r="BP134" s="487" t="str">
        <f t="shared" si="36"/>
        <v/>
      </c>
      <c r="BQ134" s="487" t="str">
        <f t="shared" si="36"/>
        <v/>
      </c>
      <c r="BR134" s="487" t="str">
        <f t="shared" si="36"/>
        <v/>
      </c>
      <c r="BS134" s="487" t="str">
        <f t="shared" si="36"/>
        <v/>
      </c>
      <c r="BT134" s="487" t="str">
        <f t="shared" si="36"/>
        <v/>
      </c>
      <c r="BU134" s="487" t="str">
        <f t="shared" si="36"/>
        <v/>
      </c>
      <c r="BV134" s="487" t="str">
        <f t="shared" si="36"/>
        <v>tbd</v>
      </c>
      <c r="BW134" s="487" t="str">
        <f t="shared" si="36"/>
        <v>tbd</v>
      </c>
      <c r="BX134" s="487" t="str">
        <f t="shared" si="36"/>
        <v/>
      </c>
      <c r="BY134" s="487" t="str">
        <f t="shared" si="36"/>
        <v>tbd</v>
      </c>
      <c r="BZ134" s="487" t="str">
        <f t="shared" si="36"/>
        <v>tbd</v>
      </c>
      <c r="CA134" s="489" t="str">
        <f t="shared" si="36"/>
        <v/>
      </c>
    </row>
    <row r="135" spans="1:79" s="121" customFormat="1" ht="19.899999999999999" customHeight="1" x14ac:dyDescent="0.25">
      <c r="A135" s="9" t="s">
        <v>2103</v>
      </c>
      <c r="B135" s="7" t="s">
        <v>2104</v>
      </c>
      <c r="C135" s="2" t="s">
        <v>2105</v>
      </c>
      <c r="D135" s="5" t="s">
        <v>2106</v>
      </c>
      <c r="E135" s="7">
        <v>50</v>
      </c>
      <c r="F135" s="4" t="s">
        <v>1525</v>
      </c>
      <c r="G135" s="4">
        <v>1000</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-1</v>
      </c>
      <c r="AH135" s="487">
        <v>0</v>
      </c>
      <c r="AI135" s="487">
        <v>0</v>
      </c>
      <c r="AJ135" s="487">
        <v>0</v>
      </c>
      <c r="AK135" s="487">
        <v>0</v>
      </c>
      <c r="AL135" s="487">
        <v>0</v>
      </c>
      <c r="AM135" s="487">
        <v>0</v>
      </c>
      <c r="AN135" s="487">
        <v>0</v>
      </c>
      <c r="AO135" s="487">
        <v>0</v>
      </c>
      <c r="AP135" s="487">
        <v>-1</v>
      </c>
      <c r="AQ135" s="487">
        <v>-1</v>
      </c>
      <c r="AR135" s="487">
        <v>-1</v>
      </c>
      <c r="AS135" s="487">
        <v>-1</v>
      </c>
      <c r="AT135" s="487">
        <v>-1</v>
      </c>
      <c r="AU135" s="493">
        <v>0</v>
      </c>
      <c r="AV135" s="488" t="str">
        <f t="shared" si="35"/>
        <v/>
      </c>
      <c r="AW135" s="487" t="str">
        <f t="shared" si="35"/>
        <v>tbd</v>
      </c>
      <c r="AX135" s="487" t="str">
        <f t="shared" si="35"/>
        <v/>
      </c>
      <c r="AY135" s="487" t="str">
        <f t="shared" si="35"/>
        <v/>
      </c>
      <c r="AZ135" s="487" t="str">
        <f t="shared" si="35"/>
        <v/>
      </c>
      <c r="BA135" s="487" t="str">
        <f t="shared" si="35"/>
        <v/>
      </c>
      <c r="BB135" s="487" t="str">
        <f t="shared" si="35"/>
        <v/>
      </c>
      <c r="BC135" s="487" t="str">
        <f t="shared" si="35"/>
        <v/>
      </c>
      <c r="BD135" s="487" t="str">
        <f t="shared" si="35"/>
        <v/>
      </c>
      <c r="BE135" s="487" t="str">
        <f t="shared" si="35"/>
        <v/>
      </c>
      <c r="BF135" s="487" t="str">
        <f t="shared" si="35"/>
        <v>tbd</v>
      </c>
      <c r="BG135" s="487" t="str">
        <f t="shared" si="35"/>
        <v>tbd</v>
      </c>
      <c r="BH135" s="487" t="str">
        <f t="shared" si="35"/>
        <v>tbd</v>
      </c>
      <c r="BI135" s="487" t="str">
        <f t="shared" si="35"/>
        <v>tbd</v>
      </c>
      <c r="BJ135" s="487" t="str">
        <f t="shared" si="35"/>
        <v>tbd</v>
      </c>
      <c r="BK135" s="489" t="str">
        <f t="shared" si="35"/>
        <v/>
      </c>
      <c r="BL135" s="495" t="str">
        <f t="shared" si="36"/>
        <v/>
      </c>
      <c r="BM135" s="487" t="str">
        <f t="shared" si="36"/>
        <v>tbd</v>
      </c>
      <c r="BN135" s="487" t="str">
        <f t="shared" si="36"/>
        <v/>
      </c>
      <c r="BO135" s="487" t="str">
        <f t="shared" si="36"/>
        <v/>
      </c>
      <c r="BP135" s="487" t="str">
        <f t="shared" si="36"/>
        <v/>
      </c>
      <c r="BQ135" s="487" t="str">
        <f t="shared" si="36"/>
        <v/>
      </c>
      <c r="BR135" s="487" t="str">
        <f t="shared" si="36"/>
        <v/>
      </c>
      <c r="BS135" s="487" t="str">
        <f t="shared" si="36"/>
        <v/>
      </c>
      <c r="BT135" s="487" t="str">
        <f t="shared" si="36"/>
        <v/>
      </c>
      <c r="BU135" s="487" t="str">
        <f t="shared" si="36"/>
        <v/>
      </c>
      <c r="BV135" s="487" t="str">
        <f t="shared" si="36"/>
        <v>tbd</v>
      </c>
      <c r="BW135" s="487" t="str">
        <f t="shared" si="36"/>
        <v>tbd</v>
      </c>
      <c r="BX135" s="487" t="str">
        <f t="shared" si="36"/>
        <v>tbd</v>
      </c>
      <c r="BY135" s="487" t="str">
        <f t="shared" si="36"/>
        <v>tbd</v>
      </c>
      <c r="BZ135" s="487" t="str">
        <f t="shared" si="36"/>
        <v>tbd</v>
      </c>
      <c r="CA135" s="489" t="str">
        <f t="shared" si="36"/>
        <v/>
      </c>
    </row>
    <row r="136" spans="1:79" s="121" customFormat="1" ht="19.899999999999999" customHeight="1" x14ac:dyDescent="0.25">
      <c r="A136" s="1381" t="s">
        <v>2107</v>
      </c>
      <c r="B136" s="1382"/>
      <c r="C136" s="1382"/>
      <c r="D136" s="1382"/>
      <c r="E136" s="1382"/>
      <c r="F136" s="1382"/>
      <c r="G136" s="1382"/>
      <c r="H136" s="1382"/>
      <c r="I136" s="1383"/>
      <c r="J136" s="867"/>
      <c r="K136" s="868"/>
      <c r="L136" s="868"/>
      <c r="M136" s="869"/>
      <c r="N136" s="867"/>
      <c r="O136" s="868"/>
      <c r="P136" s="868"/>
      <c r="Q136" s="868"/>
      <c r="R136" s="868"/>
      <c r="S136" s="868"/>
      <c r="T136" s="870"/>
      <c r="U136" s="869"/>
      <c r="V136" s="867"/>
      <c r="W136" s="871"/>
      <c r="X136" s="868"/>
      <c r="Y136" s="870"/>
      <c r="Z136" s="870"/>
      <c r="AA136" s="872"/>
      <c r="AB136" s="869"/>
      <c r="AC136" s="867"/>
      <c r="AD136" s="868"/>
      <c r="AE136" s="870"/>
      <c r="AF136" s="488">
        <f t="shared" si="37"/>
        <v>0</v>
      </c>
      <c r="AG136" s="487">
        <f t="shared" si="37"/>
        <v>-1</v>
      </c>
      <c r="AH136" s="487">
        <f t="shared" si="37"/>
        <v>0</v>
      </c>
      <c r="AI136" s="487">
        <f t="shared" si="37"/>
        <v>0</v>
      </c>
      <c r="AJ136" s="487">
        <f t="shared" si="37"/>
        <v>0</v>
      </c>
      <c r="AK136" s="487">
        <f t="shared" si="37"/>
        <v>0</v>
      </c>
      <c r="AL136" s="487">
        <f t="shared" si="37"/>
        <v>0</v>
      </c>
      <c r="AM136" s="487">
        <f t="shared" si="37"/>
        <v>0</v>
      </c>
      <c r="AN136" s="487">
        <f t="shared" si="37"/>
        <v>0</v>
      </c>
      <c r="AO136" s="487">
        <f t="shared" si="37"/>
        <v>0</v>
      </c>
      <c r="AP136" s="487">
        <f t="shared" si="37"/>
        <v>-1</v>
      </c>
      <c r="AQ136" s="487">
        <f t="shared" si="37"/>
        <v>-1</v>
      </c>
      <c r="AR136" s="487">
        <f t="shared" si="37"/>
        <v>-1</v>
      </c>
      <c r="AS136" s="487">
        <f t="shared" si="37"/>
        <v>-1</v>
      </c>
      <c r="AT136" s="487">
        <f t="shared" si="37"/>
        <v>-1</v>
      </c>
      <c r="AU136" s="493">
        <v>0</v>
      </c>
      <c r="AV136" s="488" t="str">
        <f t="shared" si="35"/>
        <v/>
      </c>
      <c r="AW136" s="487">
        <f t="shared" si="35"/>
        <v>0</v>
      </c>
      <c r="AX136" s="487" t="str">
        <f t="shared" si="35"/>
        <v/>
      </c>
      <c r="AY136" s="487" t="str">
        <f t="shared" si="35"/>
        <v/>
      </c>
      <c r="AZ136" s="487" t="str">
        <f t="shared" si="35"/>
        <v/>
      </c>
      <c r="BA136" s="487" t="str">
        <f t="shared" si="35"/>
        <v/>
      </c>
      <c r="BB136" s="487" t="str">
        <f t="shared" si="35"/>
        <v/>
      </c>
      <c r="BC136" s="487" t="str">
        <f t="shared" si="35"/>
        <v/>
      </c>
      <c r="BD136" s="487" t="str">
        <f t="shared" si="35"/>
        <v/>
      </c>
      <c r="BE136" s="487" t="str">
        <f t="shared" si="35"/>
        <v/>
      </c>
      <c r="BF136" s="487">
        <f t="shared" si="35"/>
        <v>0</v>
      </c>
      <c r="BG136" s="487">
        <f t="shared" si="35"/>
        <v>0</v>
      </c>
      <c r="BH136" s="487">
        <f t="shared" si="35"/>
        <v>0</v>
      </c>
      <c r="BI136" s="487">
        <f t="shared" si="35"/>
        <v>0</v>
      </c>
      <c r="BJ136" s="487">
        <f t="shared" si="35"/>
        <v>0</v>
      </c>
      <c r="BK136" s="489" t="str">
        <f t="shared" si="35"/>
        <v/>
      </c>
      <c r="BL136" s="495" t="str">
        <f t="shared" si="36"/>
        <v/>
      </c>
      <c r="BM136" s="487">
        <f t="shared" si="36"/>
        <v>0</v>
      </c>
      <c r="BN136" s="487" t="str">
        <f t="shared" si="36"/>
        <v/>
      </c>
      <c r="BO136" s="487" t="str">
        <f t="shared" si="36"/>
        <v/>
      </c>
      <c r="BP136" s="487" t="str">
        <f t="shared" si="36"/>
        <v/>
      </c>
      <c r="BQ136" s="487" t="str">
        <f t="shared" si="36"/>
        <v/>
      </c>
      <c r="BR136" s="487" t="str">
        <f t="shared" si="36"/>
        <v/>
      </c>
      <c r="BS136" s="487" t="str">
        <f t="shared" si="36"/>
        <v/>
      </c>
      <c r="BT136" s="487" t="str">
        <f t="shared" si="36"/>
        <v/>
      </c>
      <c r="BU136" s="487" t="str">
        <f t="shared" si="36"/>
        <v/>
      </c>
      <c r="BV136" s="487">
        <f t="shared" si="36"/>
        <v>0</v>
      </c>
      <c r="BW136" s="487">
        <f t="shared" si="36"/>
        <v>0</v>
      </c>
      <c r="BX136" s="487">
        <f t="shared" si="36"/>
        <v>0</v>
      </c>
      <c r="BY136" s="487">
        <f t="shared" si="36"/>
        <v>0</v>
      </c>
      <c r="BZ136" s="487">
        <f t="shared" si="36"/>
        <v>0</v>
      </c>
      <c r="CA136" s="489" t="str">
        <f t="shared" si="36"/>
        <v/>
      </c>
    </row>
    <row r="137" spans="1:79" s="121" customFormat="1" ht="19.899999999999999" customHeight="1" x14ac:dyDescent="0.25">
      <c r="A137" s="9" t="s">
        <v>1996</v>
      </c>
      <c r="B137" s="7" t="s">
        <v>1997</v>
      </c>
      <c r="C137" s="2" t="s">
        <v>1998</v>
      </c>
      <c r="D137" s="5" t="s">
        <v>1537</v>
      </c>
      <c r="E137" s="7">
        <v>1</v>
      </c>
      <c r="F137" s="862" t="s">
        <v>1516</v>
      </c>
      <c r="G137" s="862" t="s">
        <v>1516</v>
      </c>
      <c r="H137" s="5"/>
      <c r="I137" s="16"/>
      <c r="J137" s="47" t="s">
        <v>86</v>
      </c>
      <c r="K137" s="48"/>
      <c r="L137" s="48"/>
      <c r="M137" s="49"/>
      <c r="N137" s="863" t="s">
        <v>1516</v>
      </c>
      <c r="O137" s="864" t="s">
        <v>1516</v>
      </c>
      <c r="P137" s="864" t="s">
        <v>1516</v>
      </c>
      <c r="Q137" s="864" t="s">
        <v>1516</v>
      </c>
      <c r="R137" s="864" t="s">
        <v>1516</v>
      </c>
      <c r="S137" s="864" t="s">
        <v>1516</v>
      </c>
      <c r="T137" s="865" t="s">
        <v>1516</v>
      </c>
      <c r="U137" s="49"/>
      <c r="V137" s="58" t="s">
        <v>86</v>
      </c>
      <c r="W137" s="866" t="s">
        <v>1516</v>
      </c>
      <c r="X137" s="56"/>
      <c r="Y137" s="69"/>
      <c r="Z137" s="69"/>
      <c r="AA137" s="68"/>
      <c r="AB137" s="57"/>
      <c r="AC137" s="58" t="s">
        <v>1376</v>
      </c>
      <c r="AD137" s="56"/>
      <c r="AE137" s="65"/>
      <c r="AF137" s="488">
        <v>0</v>
      </c>
      <c r="AG137" s="487">
        <v>0</v>
      </c>
      <c r="AH137" s="487">
        <v>-1</v>
      </c>
      <c r="AI137" s="487">
        <v>0</v>
      </c>
      <c r="AJ137" s="487">
        <v>0</v>
      </c>
      <c r="AK137" s="487">
        <v>0</v>
      </c>
      <c r="AL137" s="487">
        <v>0</v>
      </c>
      <c r="AM137" s="487">
        <v>0</v>
      </c>
      <c r="AN137" s="487">
        <v>0</v>
      </c>
      <c r="AO137" s="487">
        <v>0</v>
      </c>
      <c r="AP137" s="487">
        <v>-1</v>
      </c>
      <c r="AQ137" s="487">
        <v>0</v>
      </c>
      <c r="AR137" s="487">
        <v>0</v>
      </c>
      <c r="AS137" s="487">
        <v>-1</v>
      </c>
      <c r="AT137" s="487">
        <v>0</v>
      </c>
      <c r="AU137" s="493">
        <v>0</v>
      </c>
      <c r="AV137" s="488" t="str">
        <f t="shared" si="35"/>
        <v/>
      </c>
      <c r="AW137" s="487" t="str">
        <f t="shared" si="35"/>
        <v/>
      </c>
      <c r="AX137" s="487" t="str">
        <f t="shared" si="35"/>
        <v>tbd</v>
      </c>
      <c r="AY137" s="487" t="str">
        <f t="shared" si="35"/>
        <v/>
      </c>
      <c r="AZ137" s="487" t="str">
        <f t="shared" si="35"/>
        <v/>
      </c>
      <c r="BA137" s="487" t="str">
        <f t="shared" si="35"/>
        <v/>
      </c>
      <c r="BB137" s="487" t="str">
        <f t="shared" si="35"/>
        <v/>
      </c>
      <c r="BC137" s="487" t="str">
        <f t="shared" si="35"/>
        <v/>
      </c>
      <c r="BD137" s="487" t="str">
        <f t="shared" si="35"/>
        <v/>
      </c>
      <c r="BE137" s="487" t="str">
        <f t="shared" si="35"/>
        <v/>
      </c>
      <c r="BF137" s="487" t="str">
        <f t="shared" si="35"/>
        <v>tbd</v>
      </c>
      <c r="BG137" s="487" t="str">
        <f t="shared" si="35"/>
        <v/>
      </c>
      <c r="BH137" s="487" t="str">
        <f t="shared" si="35"/>
        <v/>
      </c>
      <c r="BI137" s="487" t="str">
        <f t="shared" si="35"/>
        <v>tbd</v>
      </c>
      <c r="BJ137" s="487" t="str">
        <f t="shared" si="35"/>
        <v/>
      </c>
      <c r="BK137" s="489" t="str">
        <f t="shared" si="35"/>
        <v/>
      </c>
      <c r="BL137" s="495" t="str">
        <f t="shared" si="36"/>
        <v/>
      </c>
      <c r="BM137" s="487" t="str">
        <f t="shared" si="36"/>
        <v/>
      </c>
      <c r="BN137" s="487" t="str">
        <f t="shared" si="36"/>
        <v>not req'ed</v>
      </c>
      <c r="BO137" s="487" t="str">
        <f t="shared" si="36"/>
        <v/>
      </c>
      <c r="BP137" s="487" t="str">
        <f t="shared" si="36"/>
        <v/>
      </c>
      <c r="BQ137" s="487" t="str">
        <f t="shared" si="36"/>
        <v/>
      </c>
      <c r="BR137" s="487" t="str">
        <f t="shared" si="36"/>
        <v/>
      </c>
      <c r="BS137" s="487" t="str">
        <f t="shared" si="36"/>
        <v/>
      </c>
      <c r="BT137" s="487" t="str">
        <f t="shared" si="36"/>
        <v/>
      </c>
      <c r="BU137" s="487" t="str">
        <f t="shared" si="36"/>
        <v/>
      </c>
      <c r="BV137" s="487" t="str">
        <f t="shared" si="36"/>
        <v>not req'ed</v>
      </c>
      <c r="BW137" s="487" t="str">
        <f t="shared" si="36"/>
        <v/>
      </c>
      <c r="BX137" s="487" t="str">
        <f t="shared" si="36"/>
        <v/>
      </c>
      <c r="BY137" s="487" t="str">
        <f t="shared" si="36"/>
        <v>not req'ed</v>
      </c>
      <c r="BZ137" s="487" t="str">
        <f t="shared" si="36"/>
        <v/>
      </c>
      <c r="CA137" s="489" t="str">
        <f t="shared" si="36"/>
        <v/>
      </c>
    </row>
    <row r="138" spans="1:79" s="121" customFormat="1" ht="19.899999999999999" customHeight="1" x14ac:dyDescent="0.25">
      <c r="A138" s="9" t="s">
        <v>2035</v>
      </c>
      <c r="B138" s="7" t="s">
        <v>2036</v>
      </c>
      <c r="C138" s="2" t="s">
        <v>2037</v>
      </c>
      <c r="D138" s="5" t="s">
        <v>1537</v>
      </c>
      <c r="E138" s="4">
        <v>1</v>
      </c>
      <c r="F138" s="862" t="s">
        <v>1516</v>
      </c>
      <c r="G138" s="862" t="s">
        <v>1516</v>
      </c>
      <c r="H138" s="5"/>
      <c r="I138" s="16"/>
      <c r="J138" s="47" t="s">
        <v>86</v>
      </c>
      <c r="K138" s="48"/>
      <c r="L138" s="48"/>
      <c r="M138" s="49"/>
      <c r="N138" s="863" t="s">
        <v>1516</v>
      </c>
      <c r="O138" s="864" t="s">
        <v>1516</v>
      </c>
      <c r="P138" s="864" t="s">
        <v>1516</v>
      </c>
      <c r="Q138" s="864" t="s">
        <v>1516</v>
      </c>
      <c r="R138" s="864" t="s">
        <v>1516</v>
      </c>
      <c r="S138" s="864" t="s">
        <v>1516</v>
      </c>
      <c r="T138" s="865" t="s">
        <v>1516</v>
      </c>
      <c r="U138" s="49"/>
      <c r="V138" s="58" t="s">
        <v>86</v>
      </c>
      <c r="W138" s="866" t="s">
        <v>1516</v>
      </c>
      <c r="X138" s="56"/>
      <c r="Y138" s="69"/>
      <c r="Z138" s="69"/>
      <c r="AA138" s="68"/>
      <c r="AB138" s="57"/>
      <c r="AC138" s="58" t="s">
        <v>1376</v>
      </c>
      <c r="AD138" s="56"/>
      <c r="AE138" s="65"/>
      <c r="AF138" s="488">
        <v>0</v>
      </c>
      <c r="AG138" s="487">
        <v>0</v>
      </c>
      <c r="AH138" s="487">
        <v>-1</v>
      </c>
      <c r="AI138" s="487">
        <v>0</v>
      </c>
      <c r="AJ138" s="487">
        <v>0</v>
      </c>
      <c r="AK138" s="487">
        <v>0</v>
      </c>
      <c r="AL138" s="487">
        <v>0</v>
      </c>
      <c r="AM138" s="487">
        <v>0</v>
      </c>
      <c r="AN138" s="487">
        <v>0</v>
      </c>
      <c r="AO138" s="487">
        <v>0</v>
      </c>
      <c r="AP138" s="487">
        <v>-1</v>
      </c>
      <c r="AQ138" s="487">
        <v>0</v>
      </c>
      <c r="AR138" s="487">
        <v>-1</v>
      </c>
      <c r="AS138" s="487">
        <v>-1</v>
      </c>
      <c r="AT138" s="487">
        <v>0</v>
      </c>
      <c r="AU138" s="493">
        <v>0</v>
      </c>
      <c r="AV138" s="488" t="str">
        <f t="shared" si="35"/>
        <v/>
      </c>
      <c r="AW138" s="487" t="str">
        <f t="shared" si="35"/>
        <v/>
      </c>
      <c r="AX138" s="487" t="str">
        <f t="shared" si="35"/>
        <v>tbd</v>
      </c>
      <c r="AY138" s="487" t="str">
        <f t="shared" si="35"/>
        <v/>
      </c>
      <c r="AZ138" s="487" t="str">
        <f t="shared" si="35"/>
        <v/>
      </c>
      <c r="BA138" s="487" t="str">
        <f t="shared" si="35"/>
        <v/>
      </c>
      <c r="BB138" s="487" t="str">
        <f t="shared" si="35"/>
        <v/>
      </c>
      <c r="BC138" s="487" t="str">
        <f t="shared" si="35"/>
        <v/>
      </c>
      <c r="BD138" s="487" t="str">
        <f t="shared" si="35"/>
        <v/>
      </c>
      <c r="BE138" s="487" t="str">
        <f t="shared" si="35"/>
        <v/>
      </c>
      <c r="BF138" s="487" t="str">
        <f t="shared" si="35"/>
        <v>tbd</v>
      </c>
      <c r="BG138" s="487" t="str">
        <f t="shared" si="35"/>
        <v/>
      </c>
      <c r="BH138" s="487" t="str">
        <f t="shared" si="35"/>
        <v>tbd</v>
      </c>
      <c r="BI138" s="487" t="str">
        <f t="shared" si="35"/>
        <v>tbd</v>
      </c>
      <c r="BJ138" s="487" t="str">
        <f t="shared" si="35"/>
        <v/>
      </c>
      <c r="BK138" s="489" t="str">
        <f t="shared" si="35"/>
        <v/>
      </c>
      <c r="BL138" s="495" t="str">
        <f t="shared" si="36"/>
        <v/>
      </c>
      <c r="BM138" s="487" t="str">
        <f t="shared" si="36"/>
        <v/>
      </c>
      <c r="BN138" s="487" t="str">
        <f t="shared" si="36"/>
        <v>not req'ed</v>
      </c>
      <c r="BO138" s="487" t="str">
        <f t="shared" si="36"/>
        <v/>
      </c>
      <c r="BP138" s="487" t="str">
        <f t="shared" si="36"/>
        <v/>
      </c>
      <c r="BQ138" s="487" t="str">
        <f t="shared" si="36"/>
        <v/>
      </c>
      <c r="BR138" s="487" t="str">
        <f t="shared" si="36"/>
        <v/>
      </c>
      <c r="BS138" s="487" t="str">
        <f t="shared" si="36"/>
        <v/>
      </c>
      <c r="BT138" s="487" t="str">
        <f t="shared" si="36"/>
        <v/>
      </c>
      <c r="BU138" s="487" t="str">
        <f t="shared" si="36"/>
        <v/>
      </c>
      <c r="BV138" s="487" t="str">
        <f t="shared" si="36"/>
        <v>not req'ed</v>
      </c>
      <c r="BW138" s="487" t="str">
        <f t="shared" si="36"/>
        <v/>
      </c>
      <c r="BX138" s="487" t="str">
        <f t="shared" si="36"/>
        <v>not req'ed</v>
      </c>
      <c r="BY138" s="487" t="str">
        <f t="shared" si="36"/>
        <v>not req'ed</v>
      </c>
      <c r="BZ138" s="487" t="str">
        <f t="shared" si="36"/>
        <v/>
      </c>
      <c r="CA138" s="489" t="str">
        <f t="shared" si="36"/>
        <v/>
      </c>
    </row>
    <row r="139" spans="1:79" s="121" customFormat="1" ht="19.899999999999999" customHeight="1" x14ac:dyDescent="0.25">
      <c r="A139" s="9" t="s">
        <v>1797</v>
      </c>
      <c r="B139" s="7" t="s">
        <v>1798</v>
      </c>
      <c r="C139" s="2" t="s">
        <v>1799</v>
      </c>
      <c r="D139" s="5" t="s">
        <v>1537</v>
      </c>
      <c r="E139" s="4">
        <v>70</v>
      </c>
      <c r="F139" s="873">
        <v>1</v>
      </c>
      <c r="G139" s="862"/>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0</v>
      </c>
      <c r="AG139" s="487">
        <v>0</v>
      </c>
      <c r="AH139" s="487">
        <v>-1</v>
      </c>
      <c r="AI139" s="487">
        <v>0</v>
      </c>
      <c r="AJ139" s="487">
        <v>0</v>
      </c>
      <c r="AK139" s="487">
        <v>0</v>
      </c>
      <c r="AL139" s="487">
        <v>0</v>
      </c>
      <c r="AM139" s="487">
        <v>0</v>
      </c>
      <c r="AN139" s="487">
        <v>0</v>
      </c>
      <c r="AO139" s="487">
        <v>0</v>
      </c>
      <c r="AP139" s="487">
        <v>-1</v>
      </c>
      <c r="AQ139" s="487">
        <v>-1</v>
      </c>
      <c r="AR139" s="487">
        <v>0</v>
      </c>
      <c r="AS139" s="487">
        <v>-1</v>
      </c>
      <c r="AT139" s="487">
        <v>-1</v>
      </c>
      <c r="AU139" s="493">
        <v>0</v>
      </c>
      <c r="AV139" s="488" t="str">
        <f t="shared" si="35"/>
        <v/>
      </c>
      <c r="AW139" s="487" t="str">
        <f t="shared" si="35"/>
        <v/>
      </c>
      <c r="AX139" s="487" t="str">
        <f t="shared" si="35"/>
        <v>tbd</v>
      </c>
      <c r="AY139" s="487" t="str">
        <f t="shared" si="35"/>
        <v/>
      </c>
      <c r="AZ139" s="487" t="str">
        <f t="shared" si="35"/>
        <v/>
      </c>
      <c r="BA139" s="487" t="str">
        <f t="shared" si="35"/>
        <v/>
      </c>
      <c r="BB139" s="487" t="str">
        <f t="shared" si="35"/>
        <v/>
      </c>
      <c r="BC139" s="487" t="str">
        <f t="shared" si="35"/>
        <v/>
      </c>
      <c r="BD139" s="487" t="str">
        <f t="shared" si="35"/>
        <v/>
      </c>
      <c r="BE139" s="487" t="str">
        <f t="shared" si="35"/>
        <v/>
      </c>
      <c r="BF139" s="487" t="str">
        <f t="shared" si="35"/>
        <v>tbd</v>
      </c>
      <c r="BG139" s="487" t="str">
        <f t="shared" si="35"/>
        <v>tbd</v>
      </c>
      <c r="BH139" s="487" t="str">
        <f t="shared" si="35"/>
        <v/>
      </c>
      <c r="BI139" s="487" t="str">
        <f t="shared" si="35"/>
        <v>tbd</v>
      </c>
      <c r="BJ139" s="487" t="str">
        <f t="shared" si="35"/>
        <v>tbd</v>
      </c>
      <c r="BK139" s="489" t="str">
        <f t="shared" si="35"/>
        <v/>
      </c>
      <c r="BL139" s="495" t="str">
        <f t="shared" si="36"/>
        <v/>
      </c>
      <c r="BM139" s="487" t="str">
        <f t="shared" si="36"/>
        <v/>
      </c>
      <c r="BN139" s="487" t="str">
        <f t="shared" si="36"/>
        <v>tbd</v>
      </c>
      <c r="BO139" s="487" t="str">
        <f t="shared" si="36"/>
        <v/>
      </c>
      <c r="BP139" s="487" t="str">
        <f t="shared" si="36"/>
        <v/>
      </c>
      <c r="BQ139" s="487" t="str">
        <f t="shared" si="36"/>
        <v/>
      </c>
      <c r="BR139" s="487" t="str">
        <f t="shared" si="36"/>
        <v/>
      </c>
      <c r="BS139" s="487" t="str">
        <f t="shared" si="36"/>
        <v/>
      </c>
      <c r="BT139" s="487" t="str">
        <f t="shared" si="36"/>
        <v/>
      </c>
      <c r="BU139" s="487" t="str">
        <f t="shared" si="36"/>
        <v/>
      </c>
      <c r="BV139" s="487" t="str">
        <f t="shared" si="36"/>
        <v>tbd</v>
      </c>
      <c r="BW139" s="487" t="str">
        <f t="shared" si="36"/>
        <v>tbd</v>
      </c>
      <c r="BX139" s="487" t="str">
        <f t="shared" si="36"/>
        <v/>
      </c>
      <c r="BY139" s="487" t="str">
        <f t="shared" si="36"/>
        <v>tbd</v>
      </c>
      <c r="BZ139" s="487" t="str">
        <f t="shared" si="36"/>
        <v>tbd</v>
      </c>
      <c r="CA139" s="489" t="str">
        <f t="shared" si="36"/>
        <v/>
      </c>
    </row>
    <row r="140" spans="1:79" s="121" customFormat="1" ht="19.899999999999999" customHeight="1" x14ac:dyDescent="0.25">
      <c r="A140" s="9" t="s">
        <v>1800</v>
      </c>
      <c r="B140" s="7" t="s">
        <v>1801</v>
      </c>
      <c r="C140" s="2" t="s">
        <v>1802</v>
      </c>
      <c r="D140" s="5" t="s">
        <v>1803</v>
      </c>
      <c r="E140" s="4">
        <v>70</v>
      </c>
      <c r="F140" s="4" t="s">
        <v>1804</v>
      </c>
      <c r="G140" s="862" t="s">
        <v>1516</v>
      </c>
      <c r="H140" s="5"/>
      <c r="I140" s="16"/>
      <c r="J140" s="47" t="s">
        <v>86</v>
      </c>
      <c r="K140" s="48"/>
      <c r="L140" s="48"/>
      <c r="M140" s="49"/>
      <c r="N140" s="47" t="s">
        <v>86</v>
      </c>
      <c r="O140" s="48"/>
      <c r="P140" s="48"/>
      <c r="Q140" s="48"/>
      <c r="R140" s="48"/>
      <c r="S140" s="48"/>
      <c r="T140" s="65"/>
      <c r="U140" s="49"/>
      <c r="V140" s="58" t="s">
        <v>86</v>
      </c>
      <c r="W140" s="82" t="s">
        <v>86</v>
      </c>
      <c r="X140" s="56"/>
      <c r="Y140" s="69"/>
      <c r="Z140" s="69"/>
      <c r="AA140" s="68"/>
      <c r="AB140" s="57"/>
      <c r="AC140" s="58" t="s">
        <v>1376</v>
      </c>
      <c r="AD140" s="56"/>
      <c r="AE140" s="65"/>
      <c r="AF140" s="488">
        <v>0</v>
      </c>
      <c r="AG140" s="487">
        <v>0</v>
      </c>
      <c r="AH140" s="487">
        <v>-1</v>
      </c>
      <c r="AI140" s="487">
        <v>0</v>
      </c>
      <c r="AJ140" s="487">
        <v>0</v>
      </c>
      <c r="AK140" s="487">
        <v>0</v>
      </c>
      <c r="AL140" s="487">
        <v>0</v>
      </c>
      <c r="AM140" s="487">
        <v>0</v>
      </c>
      <c r="AN140" s="487">
        <v>0</v>
      </c>
      <c r="AO140" s="487">
        <v>0</v>
      </c>
      <c r="AP140" s="487">
        <v>-1</v>
      </c>
      <c r="AQ140" s="487">
        <v>-1</v>
      </c>
      <c r="AR140" s="487">
        <v>-1</v>
      </c>
      <c r="AS140" s="487">
        <v>-1</v>
      </c>
      <c r="AT140" s="487">
        <v>-1</v>
      </c>
      <c r="AU140" s="493">
        <v>0</v>
      </c>
      <c r="AV140" s="488" t="str">
        <f t="shared" si="35"/>
        <v/>
      </c>
      <c r="AW140" s="487" t="str">
        <f t="shared" si="35"/>
        <v/>
      </c>
      <c r="AX140" s="487" t="str">
        <f t="shared" si="35"/>
        <v>tbd</v>
      </c>
      <c r="AY140" s="487" t="str">
        <f t="shared" si="35"/>
        <v/>
      </c>
      <c r="AZ140" s="487" t="str">
        <f t="shared" si="35"/>
        <v/>
      </c>
      <c r="BA140" s="487" t="str">
        <f t="shared" si="35"/>
        <v/>
      </c>
      <c r="BB140" s="487" t="str">
        <f t="shared" si="35"/>
        <v/>
      </c>
      <c r="BC140" s="487" t="str">
        <f t="shared" si="35"/>
        <v/>
      </c>
      <c r="BD140" s="487" t="str">
        <f t="shared" si="35"/>
        <v/>
      </c>
      <c r="BE140" s="487" t="str">
        <f t="shared" si="35"/>
        <v/>
      </c>
      <c r="BF140" s="487" t="str">
        <f t="shared" si="35"/>
        <v>tbd</v>
      </c>
      <c r="BG140" s="487" t="str">
        <f t="shared" si="35"/>
        <v>tbd</v>
      </c>
      <c r="BH140" s="487" t="str">
        <f t="shared" si="35"/>
        <v>tbd</v>
      </c>
      <c r="BI140" s="487" t="str">
        <f t="shared" si="35"/>
        <v>tbd</v>
      </c>
      <c r="BJ140" s="487" t="str">
        <f t="shared" si="35"/>
        <v>tbd</v>
      </c>
      <c r="BK140" s="489" t="str">
        <f t="shared" si="35"/>
        <v/>
      </c>
      <c r="BL140" s="495" t="str">
        <f t="shared" si="36"/>
        <v/>
      </c>
      <c r="BM140" s="487" t="str">
        <f t="shared" si="36"/>
        <v/>
      </c>
      <c r="BN140" s="487" t="str">
        <f t="shared" si="36"/>
        <v>tbd</v>
      </c>
      <c r="BO140" s="487" t="str">
        <f t="shared" si="36"/>
        <v/>
      </c>
      <c r="BP140" s="487" t="str">
        <f t="shared" si="36"/>
        <v/>
      </c>
      <c r="BQ140" s="487" t="str">
        <f t="shared" si="36"/>
        <v/>
      </c>
      <c r="BR140" s="487" t="str">
        <f t="shared" si="36"/>
        <v/>
      </c>
      <c r="BS140" s="487" t="str">
        <f t="shared" si="36"/>
        <v/>
      </c>
      <c r="BT140" s="487" t="str">
        <f t="shared" si="36"/>
        <v/>
      </c>
      <c r="BU140" s="487" t="str">
        <f t="shared" si="36"/>
        <v/>
      </c>
      <c r="BV140" s="487" t="str">
        <f t="shared" si="36"/>
        <v>tbd</v>
      </c>
      <c r="BW140" s="487" t="str">
        <f t="shared" si="36"/>
        <v>tbd</v>
      </c>
      <c r="BX140" s="487" t="str">
        <f t="shared" si="36"/>
        <v>tbd</v>
      </c>
      <c r="BY140" s="487" t="str">
        <f t="shared" si="36"/>
        <v>tbd</v>
      </c>
      <c r="BZ140" s="487" t="str">
        <f t="shared" si="36"/>
        <v>tbd</v>
      </c>
      <c r="CA140" s="489" t="str">
        <f t="shared" si="36"/>
        <v/>
      </c>
    </row>
    <row r="141" spans="1:79" s="121" customFormat="1" ht="19.899999999999999" customHeight="1" x14ac:dyDescent="0.25">
      <c r="A141" s="9" t="s">
        <v>1805</v>
      </c>
      <c r="B141" s="7" t="s">
        <v>1806</v>
      </c>
      <c r="C141" s="2" t="s">
        <v>1807</v>
      </c>
      <c r="D141" s="5" t="s">
        <v>1537</v>
      </c>
      <c r="E141" s="7">
        <v>70</v>
      </c>
      <c r="F141" s="4" t="s">
        <v>1804</v>
      </c>
      <c r="G141" s="862" t="s">
        <v>1516</v>
      </c>
      <c r="H141" s="5"/>
      <c r="I141" s="16"/>
      <c r="J141" s="47" t="s">
        <v>86</v>
      </c>
      <c r="K141" s="48"/>
      <c r="L141" s="48"/>
      <c r="M141" s="49"/>
      <c r="N141" s="47" t="s">
        <v>86</v>
      </c>
      <c r="O141" s="48"/>
      <c r="P141" s="48"/>
      <c r="Q141" s="48"/>
      <c r="R141" s="48"/>
      <c r="S141" s="48"/>
      <c r="T141" s="65"/>
      <c r="U141" s="49"/>
      <c r="V141" s="58" t="s">
        <v>86</v>
      </c>
      <c r="W141" s="82" t="s">
        <v>86</v>
      </c>
      <c r="X141" s="56"/>
      <c r="Y141" s="69"/>
      <c r="Z141" s="69"/>
      <c r="AA141" s="68"/>
      <c r="AB141" s="57"/>
      <c r="AC141" s="58" t="s">
        <v>1376</v>
      </c>
      <c r="AD141" s="56"/>
      <c r="AE141" s="65"/>
      <c r="AF141" s="488">
        <v>0</v>
      </c>
      <c r="AG141" s="487">
        <v>0</v>
      </c>
      <c r="AH141" s="487">
        <v>-1</v>
      </c>
      <c r="AI141" s="487">
        <v>0</v>
      </c>
      <c r="AJ141" s="487">
        <v>0</v>
      </c>
      <c r="AK141" s="487">
        <v>0</v>
      </c>
      <c r="AL141" s="487">
        <v>0</v>
      </c>
      <c r="AM141" s="487">
        <v>0</v>
      </c>
      <c r="AN141" s="487">
        <v>0</v>
      </c>
      <c r="AO141" s="487">
        <v>0</v>
      </c>
      <c r="AP141" s="487">
        <v>-1</v>
      </c>
      <c r="AQ141" s="487">
        <v>-1</v>
      </c>
      <c r="AR141" s="487">
        <v>-1</v>
      </c>
      <c r="AS141" s="487">
        <v>-1</v>
      </c>
      <c r="AT141" s="487">
        <v>-1</v>
      </c>
      <c r="AU141" s="493">
        <v>0</v>
      </c>
      <c r="AV141" s="488" t="str">
        <f t="shared" ref="AV141:BK156" si="38">IF(AF141,IFERROR(LEFT($V141,SEARCH(" (",$V141)-1),$V141),"")</f>
        <v/>
      </c>
      <c r="AW141" s="487" t="str">
        <f t="shared" si="38"/>
        <v/>
      </c>
      <c r="AX141" s="487" t="str">
        <f t="shared" si="38"/>
        <v>tbd</v>
      </c>
      <c r="AY141" s="487" t="str">
        <f t="shared" si="38"/>
        <v/>
      </c>
      <c r="AZ141" s="487" t="str">
        <f t="shared" si="38"/>
        <v/>
      </c>
      <c r="BA141" s="487" t="str">
        <f t="shared" si="38"/>
        <v/>
      </c>
      <c r="BB141" s="487" t="str">
        <f t="shared" si="38"/>
        <v/>
      </c>
      <c r="BC141" s="487" t="str">
        <f t="shared" si="38"/>
        <v/>
      </c>
      <c r="BD141" s="487" t="str">
        <f t="shared" si="38"/>
        <v/>
      </c>
      <c r="BE141" s="487" t="str">
        <f t="shared" si="38"/>
        <v/>
      </c>
      <c r="BF141" s="487" t="str">
        <f t="shared" si="38"/>
        <v>tbd</v>
      </c>
      <c r="BG141" s="487" t="str">
        <f t="shared" si="38"/>
        <v>tbd</v>
      </c>
      <c r="BH141" s="487" t="str">
        <f t="shared" si="38"/>
        <v>tbd</v>
      </c>
      <c r="BI141" s="487" t="str">
        <f t="shared" si="38"/>
        <v>tbd</v>
      </c>
      <c r="BJ141" s="487" t="str">
        <f t="shared" si="38"/>
        <v>tbd</v>
      </c>
      <c r="BK141" s="489" t="str">
        <f t="shared" si="38"/>
        <v/>
      </c>
      <c r="BL141" s="495" t="str">
        <f t="shared" ref="BL141:CA156" si="39">IF(AF141,IFERROR(LEFT($W141,SEARCH(" (",$W141)-1),$W141),"")</f>
        <v/>
      </c>
      <c r="BM141" s="487" t="str">
        <f t="shared" si="39"/>
        <v/>
      </c>
      <c r="BN141" s="487" t="str">
        <f t="shared" si="39"/>
        <v>tbd</v>
      </c>
      <c r="BO141" s="487" t="str">
        <f t="shared" si="39"/>
        <v/>
      </c>
      <c r="BP141" s="487" t="str">
        <f t="shared" si="39"/>
        <v/>
      </c>
      <c r="BQ141" s="487" t="str">
        <f t="shared" si="39"/>
        <v/>
      </c>
      <c r="BR141" s="487" t="str">
        <f t="shared" si="39"/>
        <v/>
      </c>
      <c r="BS141" s="487" t="str">
        <f t="shared" si="39"/>
        <v/>
      </c>
      <c r="BT141" s="487" t="str">
        <f t="shared" si="39"/>
        <v/>
      </c>
      <c r="BU141" s="487" t="str">
        <f t="shared" si="39"/>
        <v/>
      </c>
      <c r="BV141" s="487" t="str">
        <f t="shared" si="39"/>
        <v>tbd</v>
      </c>
      <c r="BW141" s="487" t="str">
        <f t="shared" si="39"/>
        <v>tbd</v>
      </c>
      <c r="BX141" s="487" t="str">
        <f t="shared" si="39"/>
        <v>tbd</v>
      </c>
      <c r="BY141" s="487" t="str">
        <f t="shared" si="39"/>
        <v>tbd</v>
      </c>
      <c r="BZ141" s="487" t="str">
        <f t="shared" si="39"/>
        <v>tbd</v>
      </c>
      <c r="CA141" s="489" t="str">
        <f t="shared" si="39"/>
        <v/>
      </c>
    </row>
    <row r="142" spans="1:79" s="121" customFormat="1" ht="19.899999999999999" customHeight="1" x14ac:dyDescent="0.25">
      <c r="A142" s="9" t="s">
        <v>1808</v>
      </c>
      <c r="B142" s="7" t="s">
        <v>1809</v>
      </c>
      <c r="C142" s="2" t="s">
        <v>1810</v>
      </c>
      <c r="D142" s="5" t="s">
        <v>1537</v>
      </c>
      <c r="E142" s="4">
        <v>70</v>
      </c>
      <c r="F142" s="4" t="s">
        <v>1811</v>
      </c>
      <c r="G142" s="862" t="s">
        <v>1516</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0</v>
      </c>
      <c r="AG142" s="487">
        <v>0</v>
      </c>
      <c r="AH142" s="487">
        <v>-1</v>
      </c>
      <c r="AI142" s="487">
        <v>0</v>
      </c>
      <c r="AJ142" s="487">
        <v>0</v>
      </c>
      <c r="AK142" s="487">
        <v>0</v>
      </c>
      <c r="AL142" s="487">
        <v>0</v>
      </c>
      <c r="AM142" s="487">
        <v>0</v>
      </c>
      <c r="AN142" s="487">
        <v>0</v>
      </c>
      <c r="AO142" s="487">
        <v>0</v>
      </c>
      <c r="AP142" s="487">
        <v>-1</v>
      </c>
      <c r="AQ142" s="487">
        <v>-1</v>
      </c>
      <c r="AR142" s="487">
        <v>-1</v>
      </c>
      <c r="AS142" s="487">
        <v>-1</v>
      </c>
      <c r="AT142" s="487">
        <v>-1</v>
      </c>
      <c r="AU142" s="493">
        <v>0</v>
      </c>
      <c r="AV142" s="488" t="str">
        <f t="shared" si="38"/>
        <v/>
      </c>
      <c r="AW142" s="487" t="str">
        <f t="shared" si="38"/>
        <v/>
      </c>
      <c r="AX142" s="487" t="str">
        <f t="shared" si="38"/>
        <v>tbd</v>
      </c>
      <c r="AY142" s="487" t="str">
        <f t="shared" si="38"/>
        <v/>
      </c>
      <c r="AZ142" s="487" t="str">
        <f t="shared" si="38"/>
        <v/>
      </c>
      <c r="BA142" s="487" t="str">
        <f t="shared" si="38"/>
        <v/>
      </c>
      <c r="BB142" s="487" t="str">
        <f t="shared" si="38"/>
        <v/>
      </c>
      <c r="BC142" s="487" t="str">
        <f t="shared" si="38"/>
        <v/>
      </c>
      <c r="BD142" s="487" t="str">
        <f t="shared" si="38"/>
        <v/>
      </c>
      <c r="BE142" s="487" t="str">
        <f t="shared" si="38"/>
        <v/>
      </c>
      <c r="BF142" s="487" t="str">
        <f t="shared" si="38"/>
        <v>tbd</v>
      </c>
      <c r="BG142" s="487" t="str">
        <f t="shared" si="38"/>
        <v>tbd</v>
      </c>
      <c r="BH142" s="487" t="str">
        <f t="shared" si="38"/>
        <v>tbd</v>
      </c>
      <c r="BI142" s="487" t="str">
        <f t="shared" si="38"/>
        <v>tbd</v>
      </c>
      <c r="BJ142" s="487" t="str">
        <f t="shared" si="38"/>
        <v>tbd</v>
      </c>
      <c r="BK142" s="489" t="str">
        <f t="shared" si="38"/>
        <v/>
      </c>
      <c r="BL142" s="495" t="str">
        <f t="shared" si="39"/>
        <v/>
      </c>
      <c r="BM142" s="487" t="str">
        <f t="shared" si="39"/>
        <v/>
      </c>
      <c r="BN142" s="487" t="str">
        <f t="shared" si="39"/>
        <v>tbd</v>
      </c>
      <c r="BO142" s="487" t="str">
        <f t="shared" si="39"/>
        <v/>
      </c>
      <c r="BP142" s="487" t="str">
        <f t="shared" si="39"/>
        <v/>
      </c>
      <c r="BQ142" s="487" t="str">
        <f t="shared" si="39"/>
        <v/>
      </c>
      <c r="BR142" s="487" t="str">
        <f t="shared" si="39"/>
        <v/>
      </c>
      <c r="BS142" s="487" t="str">
        <f t="shared" si="39"/>
        <v/>
      </c>
      <c r="BT142" s="487" t="str">
        <f t="shared" si="39"/>
        <v/>
      </c>
      <c r="BU142" s="487" t="str">
        <f t="shared" si="39"/>
        <v/>
      </c>
      <c r="BV142" s="487" t="str">
        <f t="shared" si="39"/>
        <v>tbd</v>
      </c>
      <c r="BW142" s="487" t="str">
        <f t="shared" si="39"/>
        <v>tbd</v>
      </c>
      <c r="BX142" s="487" t="str">
        <f t="shared" si="39"/>
        <v>tbd</v>
      </c>
      <c r="BY142" s="487" t="str">
        <f t="shared" si="39"/>
        <v>tbd</v>
      </c>
      <c r="BZ142" s="487" t="str">
        <f t="shared" si="39"/>
        <v>tbd</v>
      </c>
      <c r="CA142" s="489" t="str">
        <f t="shared" si="39"/>
        <v/>
      </c>
    </row>
    <row r="143" spans="1:79" s="121" customFormat="1" ht="19.899999999999999" customHeight="1" x14ac:dyDescent="0.25">
      <c r="A143" s="9" t="s">
        <v>1820</v>
      </c>
      <c r="B143" s="7" t="s">
        <v>1821</v>
      </c>
      <c r="C143" s="2" t="s">
        <v>1822</v>
      </c>
      <c r="D143" s="5" t="s">
        <v>1542</v>
      </c>
      <c r="E143" s="4" t="s">
        <v>1515</v>
      </c>
      <c r="F143" s="862" t="s">
        <v>1516</v>
      </c>
      <c r="G143" s="862" t="s">
        <v>1516</v>
      </c>
      <c r="H143" s="5"/>
      <c r="I143" s="16"/>
      <c r="J143" s="47" t="s">
        <v>86</v>
      </c>
      <c r="K143" s="48"/>
      <c r="L143" s="48"/>
      <c r="M143" s="49"/>
      <c r="N143" s="863" t="s">
        <v>1516</v>
      </c>
      <c r="O143" s="864" t="s">
        <v>1516</v>
      </c>
      <c r="P143" s="864" t="s">
        <v>1516</v>
      </c>
      <c r="Q143" s="864" t="s">
        <v>1516</v>
      </c>
      <c r="R143" s="864" t="s">
        <v>1516</v>
      </c>
      <c r="S143" s="864" t="s">
        <v>1516</v>
      </c>
      <c r="T143" s="865" t="s">
        <v>1516</v>
      </c>
      <c r="U143" s="49"/>
      <c r="V143" s="58" t="s">
        <v>86</v>
      </c>
      <c r="W143" s="866" t="s">
        <v>1516</v>
      </c>
      <c r="X143" s="56"/>
      <c r="Y143" s="69"/>
      <c r="Z143" s="69"/>
      <c r="AA143" s="68"/>
      <c r="AB143" s="57"/>
      <c r="AC143" s="58" t="s">
        <v>1376</v>
      </c>
      <c r="AD143" s="56"/>
      <c r="AE143" s="65"/>
      <c r="AF143" s="488">
        <v>0</v>
      </c>
      <c r="AG143" s="487">
        <v>0</v>
      </c>
      <c r="AH143" s="487">
        <v>-1</v>
      </c>
      <c r="AI143" s="487">
        <v>0</v>
      </c>
      <c r="AJ143" s="487">
        <v>0</v>
      </c>
      <c r="AK143" s="487">
        <v>0</v>
      </c>
      <c r="AL143" s="487">
        <v>0</v>
      </c>
      <c r="AM143" s="487">
        <v>0</v>
      </c>
      <c r="AN143" s="487">
        <v>0</v>
      </c>
      <c r="AO143" s="487">
        <v>0</v>
      </c>
      <c r="AP143" s="487">
        <v>-1</v>
      </c>
      <c r="AQ143" s="487">
        <v>0</v>
      </c>
      <c r="AR143" s="487">
        <v>-1</v>
      </c>
      <c r="AS143" s="487">
        <v>-1</v>
      </c>
      <c r="AT143" s="487">
        <v>0</v>
      </c>
      <c r="AU143" s="493">
        <v>0</v>
      </c>
      <c r="AV143" s="488" t="str">
        <f t="shared" si="38"/>
        <v/>
      </c>
      <c r="AW143" s="487" t="str">
        <f t="shared" si="38"/>
        <v/>
      </c>
      <c r="AX143" s="487" t="str">
        <f t="shared" si="38"/>
        <v>tbd</v>
      </c>
      <c r="AY143" s="487" t="str">
        <f t="shared" si="38"/>
        <v/>
      </c>
      <c r="AZ143" s="487" t="str">
        <f t="shared" si="38"/>
        <v/>
      </c>
      <c r="BA143" s="487" t="str">
        <f t="shared" si="38"/>
        <v/>
      </c>
      <c r="BB143" s="487" t="str">
        <f t="shared" si="38"/>
        <v/>
      </c>
      <c r="BC143" s="487" t="str">
        <f t="shared" si="38"/>
        <v/>
      </c>
      <c r="BD143" s="487" t="str">
        <f t="shared" si="38"/>
        <v/>
      </c>
      <c r="BE143" s="487" t="str">
        <f t="shared" si="38"/>
        <v/>
      </c>
      <c r="BF143" s="487" t="str">
        <f t="shared" si="38"/>
        <v>tbd</v>
      </c>
      <c r="BG143" s="487" t="str">
        <f t="shared" si="38"/>
        <v/>
      </c>
      <c r="BH143" s="487" t="str">
        <f t="shared" si="38"/>
        <v>tbd</v>
      </c>
      <c r="BI143" s="487" t="str">
        <f t="shared" si="38"/>
        <v>tbd</v>
      </c>
      <c r="BJ143" s="487" t="str">
        <f t="shared" si="38"/>
        <v/>
      </c>
      <c r="BK143" s="489" t="str">
        <f t="shared" si="38"/>
        <v/>
      </c>
      <c r="BL143" s="495" t="str">
        <f t="shared" si="39"/>
        <v/>
      </c>
      <c r="BM143" s="487" t="str">
        <f t="shared" si="39"/>
        <v/>
      </c>
      <c r="BN143" s="487" t="str">
        <f t="shared" si="39"/>
        <v>not req'ed</v>
      </c>
      <c r="BO143" s="487" t="str">
        <f t="shared" si="39"/>
        <v/>
      </c>
      <c r="BP143" s="487" t="str">
        <f t="shared" si="39"/>
        <v/>
      </c>
      <c r="BQ143" s="487" t="str">
        <f t="shared" si="39"/>
        <v/>
      </c>
      <c r="BR143" s="487" t="str">
        <f t="shared" si="39"/>
        <v/>
      </c>
      <c r="BS143" s="487" t="str">
        <f t="shared" si="39"/>
        <v/>
      </c>
      <c r="BT143" s="487" t="str">
        <f t="shared" si="39"/>
        <v/>
      </c>
      <c r="BU143" s="487" t="str">
        <f t="shared" si="39"/>
        <v/>
      </c>
      <c r="BV143" s="487" t="str">
        <f t="shared" si="39"/>
        <v>not req'ed</v>
      </c>
      <c r="BW143" s="487" t="str">
        <f t="shared" si="39"/>
        <v/>
      </c>
      <c r="BX143" s="487" t="str">
        <f t="shared" si="39"/>
        <v>not req'ed</v>
      </c>
      <c r="BY143" s="487" t="str">
        <f t="shared" si="39"/>
        <v>not req'ed</v>
      </c>
      <c r="BZ143" s="487" t="str">
        <f t="shared" si="39"/>
        <v/>
      </c>
      <c r="CA143" s="489" t="str">
        <f t="shared" si="39"/>
        <v/>
      </c>
    </row>
    <row r="144" spans="1:79" s="121" customFormat="1" ht="19.899999999999999" customHeight="1" x14ac:dyDescent="0.25">
      <c r="A144" s="9" t="s">
        <v>1823</v>
      </c>
      <c r="B144" s="7" t="s">
        <v>1824</v>
      </c>
      <c r="C144" s="2" t="s">
        <v>1825</v>
      </c>
      <c r="D144" s="5" t="s">
        <v>1542</v>
      </c>
      <c r="E144" s="7" t="s">
        <v>1515</v>
      </c>
      <c r="F144" s="862" t="s">
        <v>1516</v>
      </c>
      <c r="G144" s="862" t="s">
        <v>1516</v>
      </c>
      <c r="H144" s="5" t="s">
        <v>1503</v>
      </c>
      <c r="I144" s="16"/>
      <c r="J144" s="47" t="s">
        <v>86</v>
      </c>
      <c r="K144" s="48"/>
      <c r="L144" s="48"/>
      <c r="M144" s="49"/>
      <c r="N144" s="863" t="s">
        <v>1516</v>
      </c>
      <c r="O144" s="864" t="s">
        <v>1516</v>
      </c>
      <c r="P144" s="864" t="s">
        <v>1516</v>
      </c>
      <c r="Q144" s="864" t="s">
        <v>1516</v>
      </c>
      <c r="R144" s="864" t="s">
        <v>1516</v>
      </c>
      <c r="S144" s="864" t="s">
        <v>1516</v>
      </c>
      <c r="T144" s="865" t="s">
        <v>1516</v>
      </c>
      <c r="U144" s="49"/>
      <c r="V144" s="58" t="s">
        <v>86</v>
      </c>
      <c r="W144" s="866" t="s">
        <v>1516</v>
      </c>
      <c r="X144" s="56"/>
      <c r="Y144" s="69"/>
      <c r="Z144" s="69"/>
      <c r="AA144" s="68"/>
      <c r="AB144" s="57"/>
      <c r="AC144" s="58" t="s">
        <v>1376</v>
      </c>
      <c r="AD144" s="56"/>
      <c r="AE144" s="65"/>
      <c r="AF144" s="488">
        <v>0</v>
      </c>
      <c r="AG144" s="487">
        <v>0</v>
      </c>
      <c r="AH144" s="487">
        <v>-1</v>
      </c>
      <c r="AI144" s="487">
        <v>0</v>
      </c>
      <c r="AJ144" s="487">
        <v>0</v>
      </c>
      <c r="AK144" s="487">
        <v>0</v>
      </c>
      <c r="AL144" s="487">
        <v>0</v>
      </c>
      <c r="AM144" s="487">
        <v>0</v>
      </c>
      <c r="AN144" s="487">
        <v>0</v>
      </c>
      <c r="AO144" s="487">
        <v>0</v>
      </c>
      <c r="AP144" s="487">
        <v>-1</v>
      </c>
      <c r="AQ144" s="487">
        <v>0</v>
      </c>
      <c r="AR144" s="487">
        <v>-1</v>
      </c>
      <c r="AS144" s="487">
        <v>-1</v>
      </c>
      <c r="AT144" s="487">
        <v>0</v>
      </c>
      <c r="AU144" s="493">
        <v>0</v>
      </c>
      <c r="AV144" s="488" t="str">
        <f t="shared" si="38"/>
        <v/>
      </c>
      <c r="AW144" s="487" t="str">
        <f t="shared" si="38"/>
        <v/>
      </c>
      <c r="AX144" s="487" t="str">
        <f t="shared" si="38"/>
        <v>tbd</v>
      </c>
      <c r="AY144" s="487" t="str">
        <f t="shared" si="38"/>
        <v/>
      </c>
      <c r="AZ144" s="487" t="str">
        <f t="shared" si="38"/>
        <v/>
      </c>
      <c r="BA144" s="487" t="str">
        <f t="shared" si="38"/>
        <v/>
      </c>
      <c r="BB144" s="487" t="str">
        <f t="shared" si="38"/>
        <v/>
      </c>
      <c r="BC144" s="487" t="str">
        <f t="shared" si="38"/>
        <v/>
      </c>
      <c r="BD144" s="487" t="str">
        <f t="shared" si="38"/>
        <v/>
      </c>
      <c r="BE144" s="487" t="str">
        <f t="shared" si="38"/>
        <v/>
      </c>
      <c r="BF144" s="487" t="str">
        <f t="shared" si="38"/>
        <v>tbd</v>
      </c>
      <c r="BG144" s="487" t="str">
        <f t="shared" si="38"/>
        <v/>
      </c>
      <c r="BH144" s="487" t="str">
        <f t="shared" si="38"/>
        <v>tbd</v>
      </c>
      <c r="BI144" s="487" t="str">
        <f t="shared" si="38"/>
        <v>tbd</v>
      </c>
      <c r="BJ144" s="487" t="str">
        <f t="shared" si="38"/>
        <v/>
      </c>
      <c r="BK144" s="489" t="str">
        <f t="shared" si="38"/>
        <v/>
      </c>
      <c r="BL144" s="495" t="str">
        <f t="shared" si="39"/>
        <v/>
      </c>
      <c r="BM144" s="487" t="str">
        <f t="shared" si="39"/>
        <v/>
      </c>
      <c r="BN144" s="487" t="str">
        <f t="shared" si="39"/>
        <v>not req'ed</v>
      </c>
      <c r="BO144" s="487" t="str">
        <f t="shared" si="39"/>
        <v/>
      </c>
      <c r="BP144" s="487" t="str">
        <f t="shared" si="39"/>
        <v/>
      </c>
      <c r="BQ144" s="487" t="str">
        <f t="shared" si="39"/>
        <v/>
      </c>
      <c r="BR144" s="487" t="str">
        <f t="shared" si="39"/>
        <v/>
      </c>
      <c r="BS144" s="487" t="str">
        <f t="shared" si="39"/>
        <v/>
      </c>
      <c r="BT144" s="487" t="str">
        <f t="shared" si="39"/>
        <v/>
      </c>
      <c r="BU144" s="487" t="str">
        <f t="shared" si="39"/>
        <v/>
      </c>
      <c r="BV144" s="487" t="str">
        <f t="shared" si="39"/>
        <v>not req'ed</v>
      </c>
      <c r="BW144" s="487" t="str">
        <f t="shared" si="39"/>
        <v/>
      </c>
      <c r="BX144" s="487" t="str">
        <f t="shared" si="39"/>
        <v>not req'ed</v>
      </c>
      <c r="BY144" s="487" t="str">
        <f t="shared" si="39"/>
        <v>not req'ed</v>
      </c>
      <c r="BZ144" s="487" t="str">
        <f t="shared" si="39"/>
        <v/>
      </c>
      <c r="CA144" s="489" t="str">
        <f t="shared" si="39"/>
        <v/>
      </c>
    </row>
    <row r="145" spans="1:79" s="121" customFormat="1" ht="19.899999999999999" customHeight="1" x14ac:dyDescent="0.25">
      <c r="A145" s="9" t="s">
        <v>1830</v>
      </c>
      <c r="B145" s="7" t="s">
        <v>1831</v>
      </c>
      <c r="C145" s="2" t="s">
        <v>1832</v>
      </c>
      <c r="D145" s="5" t="s">
        <v>1537</v>
      </c>
      <c r="E145" s="4">
        <v>1250</v>
      </c>
      <c r="F145" s="4" t="s">
        <v>1705</v>
      </c>
      <c r="G145" s="862" t="s">
        <v>1516</v>
      </c>
      <c r="H145" s="5"/>
      <c r="I145" s="16"/>
      <c r="J145" s="47" t="s">
        <v>86</v>
      </c>
      <c r="K145" s="48"/>
      <c r="L145" s="48"/>
      <c r="M145" s="49"/>
      <c r="N145" s="47" t="s">
        <v>86</v>
      </c>
      <c r="O145" s="48"/>
      <c r="P145" s="48"/>
      <c r="Q145" s="48"/>
      <c r="R145" s="48"/>
      <c r="S145" s="48"/>
      <c r="T145" s="65"/>
      <c r="U145" s="49"/>
      <c r="V145" s="58" t="s">
        <v>86</v>
      </c>
      <c r="W145" s="82" t="s">
        <v>86</v>
      </c>
      <c r="X145" s="56"/>
      <c r="Y145" s="69"/>
      <c r="Z145" s="69"/>
      <c r="AA145" s="68"/>
      <c r="AB145" s="57"/>
      <c r="AC145" s="58" t="s">
        <v>1376</v>
      </c>
      <c r="AD145" s="56"/>
      <c r="AE145" s="65"/>
      <c r="AF145" s="488">
        <v>0</v>
      </c>
      <c r="AG145" s="487">
        <v>0</v>
      </c>
      <c r="AH145" s="487">
        <v>-1</v>
      </c>
      <c r="AI145" s="487">
        <v>0</v>
      </c>
      <c r="AJ145" s="487">
        <v>0</v>
      </c>
      <c r="AK145" s="487">
        <v>0</v>
      </c>
      <c r="AL145" s="487">
        <v>0</v>
      </c>
      <c r="AM145" s="487">
        <v>0</v>
      </c>
      <c r="AN145" s="487">
        <v>0</v>
      </c>
      <c r="AO145" s="487">
        <v>0</v>
      </c>
      <c r="AP145" s="487">
        <v>-1</v>
      </c>
      <c r="AQ145" s="487">
        <v>0</v>
      </c>
      <c r="AR145" s="487">
        <v>0</v>
      </c>
      <c r="AS145" s="487">
        <v>-1</v>
      </c>
      <c r="AT145" s="487">
        <v>0</v>
      </c>
      <c r="AU145" s="493">
        <v>0</v>
      </c>
      <c r="AV145" s="488" t="str">
        <f t="shared" si="38"/>
        <v/>
      </c>
      <c r="AW145" s="487" t="str">
        <f t="shared" si="38"/>
        <v/>
      </c>
      <c r="AX145" s="487" t="str">
        <f t="shared" si="38"/>
        <v>tbd</v>
      </c>
      <c r="AY145" s="487" t="str">
        <f t="shared" si="38"/>
        <v/>
      </c>
      <c r="AZ145" s="487" t="str">
        <f t="shared" si="38"/>
        <v/>
      </c>
      <c r="BA145" s="487" t="str">
        <f t="shared" si="38"/>
        <v/>
      </c>
      <c r="BB145" s="487" t="str">
        <f t="shared" si="38"/>
        <v/>
      </c>
      <c r="BC145" s="487" t="str">
        <f t="shared" si="38"/>
        <v/>
      </c>
      <c r="BD145" s="487" t="str">
        <f t="shared" si="38"/>
        <v/>
      </c>
      <c r="BE145" s="487" t="str">
        <f t="shared" si="38"/>
        <v/>
      </c>
      <c r="BF145" s="487" t="str">
        <f t="shared" si="38"/>
        <v>tbd</v>
      </c>
      <c r="BG145" s="487" t="str">
        <f t="shared" si="38"/>
        <v/>
      </c>
      <c r="BH145" s="487" t="str">
        <f t="shared" si="38"/>
        <v/>
      </c>
      <c r="BI145" s="487" t="str">
        <f t="shared" si="38"/>
        <v>tbd</v>
      </c>
      <c r="BJ145" s="487" t="str">
        <f t="shared" si="38"/>
        <v/>
      </c>
      <c r="BK145" s="489" t="str">
        <f t="shared" si="38"/>
        <v/>
      </c>
      <c r="BL145" s="495" t="str">
        <f t="shared" si="39"/>
        <v/>
      </c>
      <c r="BM145" s="487" t="str">
        <f t="shared" si="39"/>
        <v/>
      </c>
      <c r="BN145" s="487" t="str">
        <f t="shared" si="39"/>
        <v>tbd</v>
      </c>
      <c r="BO145" s="487" t="str">
        <f t="shared" si="39"/>
        <v/>
      </c>
      <c r="BP145" s="487" t="str">
        <f t="shared" si="39"/>
        <v/>
      </c>
      <c r="BQ145" s="487" t="str">
        <f t="shared" si="39"/>
        <v/>
      </c>
      <c r="BR145" s="487" t="str">
        <f t="shared" si="39"/>
        <v/>
      </c>
      <c r="BS145" s="487" t="str">
        <f t="shared" si="39"/>
        <v/>
      </c>
      <c r="BT145" s="487" t="str">
        <f t="shared" si="39"/>
        <v/>
      </c>
      <c r="BU145" s="487" t="str">
        <f t="shared" si="39"/>
        <v/>
      </c>
      <c r="BV145" s="487" t="str">
        <f t="shared" si="39"/>
        <v>tbd</v>
      </c>
      <c r="BW145" s="487" t="str">
        <f t="shared" si="39"/>
        <v/>
      </c>
      <c r="BX145" s="487" t="str">
        <f t="shared" si="39"/>
        <v/>
      </c>
      <c r="BY145" s="487" t="str">
        <f t="shared" si="39"/>
        <v>tbd</v>
      </c>
      <c r="BZ145" s="487" t="str">
        <f t="shared" si="39"/>
        <v/>
      </c>
      <c r="CA145" s="489" t="str">
        <f t="shared" si="39"/>
        <v/>
      </c>
    </row>
    <row r="146" spans="1:79" s="121" customFormat="1" ht="19.899999999999999" customHeight="1" x14ac:dyDescent="0.25">
      <c r="A146" s="1381" t="s">
        <v>2108</v>
      </c>
      <c r="B146" s="1382"/>
      <c r="C146" s="1382"/>
      <c r="D146" s="1382"/>
      <c r="E146" s="1382"/>
      <c r="F146" s="1382"/>
      <c r="G146" s="1382"/>
      <c r="H146" s="1382"/>
      <c r="I146" s="1383"/>
      <c r="J146" s="867"/>
      <c r="K146" s="868"/>
      <c r="L146" s="868"/>
      <c r="M146" s="869"/>
      <c r="N146" s="867"/>
      <c r="O146" s="868"/>
      <c r="P146" s="868"/>
      <c r="Q146" s="868"/>
      <c r="R146" s="868"/>
      <c r="S146" s="868"/>
      <c r="T146" s="870"/>
      <c r="U146" s="869"/>
      <c r="V146" s="867"/>
      <c r="W146" s="871"/>
      <c r="X146" s="868"/>
      <c r="Y146" s="870"/>
      <c r="Z146" s="870"/>
      <c r="AA146" s="872"/>
      <c r="AB146" s="869"/>
      <c r="AC146" s="867"/>
      <c r="AD146" s="868"/>
      <c r="AE146" s="870"/>
      <c r="AF146" s="488">
        <f t="shared" ref="AF146:AT150" si="40">AF145</f>
        <v>0</v>
      </c>
      <c r="AG146" s="487">
        <f t="shared" si="40"/>
        <v>0</v>
      </c>
      <c r="AH146" s="487">
        <f t="shared" si="40"/>
        <v>-1</v>
      </c>
      <c r="AI146" s="487">
        <f t="shared" si="40"/>
        <v>0</v>
      </c>
      <c r="AJ146" s="487">
        <f t="shared" si="40"/>
        <v>0</v>
      </c>
      <c r="AK146" s="487">
        <f t="shared" si="40"/>
        <v>0</v>
      </c>
      <c r="AL146" s="487">
        <f t="shared" si="40"/>
        <v>0</v>
      </c>
      <c r="AM146" s="487">
        <f t="shared" si="40"/>
        <v>0</v>
      </c>
      <c r="AN146" s="487">
        <f t="shared" si="40"/>
        <v>0</v>
      </c>
      <c r="AO146" s="487">
        <f t="shared" si="40"/>
        <v>0</v>
      </c>
      <c r="AP146" s="487">
        <f t="shared" si="40"/>
        <v>-1</v>
      </c>
      <c r="AQ146" s="487">
        <f t="shared" si="40"/>
        <v>0</v>
      </c>
      <c r="AR146" s="487">
        <f t="shared" si="40"/>
        <v>0</v>
      </c>
      <c r="AS146" s="487">
        <f t="shared" si="40"/>
        <v>-1</v>
      </c>
      <c r="AT146" s="487">
        <f t="shared" si="40"/>
        <v>0</v>
      </c>
      <c r="AU146" s="493">
        <v>0</v>
      </c>
      <c r="AV146" s="488" t="str">
        <f t="shared" si="38"/>
        <v/>
      </c>
      <c r="AW146" s="487" t="str">
        <f t="shared" si="38"/>
        <v/>
      </c>
      <c r="AX146" s="487">
        <f t="shared" si="38"/>
        <v>0</v>
      </c>
      <c r="AY146" s="487" t="str">
        <f t="shared" si="38"/>
        <v/>
      </c>
      <c r="AZ146" s="487" t="str">
        <f t="shared" si="38"/>
        <v/>
      </c>
      <c r="BA146" s="487" t="str">
        <f t="shared" si="38"/>
        <v/>
      </c>
      <c r="BB146" s="487" t="str">
        <f t="shared" si="38"/>
        <v/>
      </c>
      <c r="BC146" s="487" t="str">
        <f t="shared" si="38"/>
        <v/>
      </c>
      <c r="BD146" s="487" t="str">
        <f t="shared" si="38"/>
        <v/>
      </c>
      <c r="BE146" s="487" t="str">
        <f t="shared" si="38"/>
        <v/>
      </c>
      <c r="BF146" s="487">
        <f t="shared" si="38"/>
        <v>0</v>
      </c>
      <c r="BG146" s="487" t="str">
        <f t="shared" si="38"/>
        <v/>
      </c>
      <c r="BH146" s="487" t="str">
        <f t="shared" si="38"/>
        <v/>
      </c>
      <c r="BI146" s="487">
        <f t="shared" si="38"/>
        <v>0</v>
      </c>
      <c r="BJ146" s="487" t="str">
        <f t="shared" si="38"/>
        <v/>
      </c>
      <c r="BK146" s="489" t="str">
        <f t="shared" si="38"/>
        <v/>
      </c>
      <c r="BL146" s="495" t="str">
        <f t="shared" si="39"/>
        <v/>
      </c>
      <c r="BM146" s="487" t="str">
        <f t="shared" si="39"/>
        <v/>
      </c>
      <c r="BN146" s="487">
        <f t="shared" si="39"/>
        <v>0</v>
      </c>
      <c r="BO146" s="487" t="str">
        <f t="shared" si="39"/>
        <v/>
      </c>
      <c r="BP146" s="487" t="str">
        <f t="shared" si="39"/>
        <v/>
      </c>
      <c r="BQ146" s="487" t="str">
        <f t="shared" si="39"/>
        <v/>
      </c>
      <c r="BR146" s="487" t="str">
        <f t="shared" si="39"/>
        <v/>
      </c>
      <c r="BS146" s="487" t="str">
        <f t="shared" si="39"/>
        <v/>
      </c>
      <c r="BT146" s="487" t="str">
        <f t="shared" si="39"/>
        <v/>
      </c>
      <c r="BU146" s="487" t="str">
        <f t="shared" si="39"/>
        <v/>
      </c>
      <c r="BV146" s="487">
        <f t="shared" si="39"/>
        <v>0</v>
      </c>
      <c r="BW146" s="487" t="str">
        <f t="shared" si="39"/>
        <v/>
      </c>
      <c r="BX146" s="487" t="str">
        <f t="shared" si="39"/>
        <v/>
      </c>
      <c r="BY146" s="487">
        <f t="shared" si="39"/>
        <v>0</v>
      </c>
      <c r="BZ146" s="487" t="str">
        <f t="shared" si="39"/>
        <v/>
      </c>
      <c r="CA146" s="489" t="str">
        <f t="shared" si="39"/>
        <v/>
      </c>
    </row>
    <row r="147" spans="1:79" s="121" customFormat="1" ht="19.899999999999999" customHeight="1" x14ac:dyDescent="0.25">
      <c r="A147" s="9" t="s">
        <v>2109</v>
      </c>
      <c r="B147" s="7" t="s">
        <v>2110</v>
      </c>
      <c r="C147" s="2" t="s">
        <v>2111</v>
      </c>
      <c r="D147" s="5" t="s">
        <v>2112</v>
      </c>
      <c r="E147" s="4">
        <v>8</v>
      </c>
      <c r="F147" s="4" t="s">
        <v>2113</v>
      </c>
      <c r="G147" s="862" t="s">
        <v>1516</v>
      </c>
      <c r="H147" s="5"/>
      <c r="I147" s="16"/>
      <c r="J147" s="47" t="s">
        <v>86</v>
      </c>
      <c r="K147" s="48"/>
      <c r="L147" s="48"/>
      <c r="M147" s="49"/>
      <c r="N147" s="47" t="s">
        <v>86</v>
      </c>
      <c r="O147" s="48"/>
      <c r="P147" s="48"/>
      <c r="Q147" s="48"/>
      <c r="R147" s="48"/>
      <c r="S147" s="48"/>
      <c r="T147" s="65"/>
      <c r="U147" s="49"/>
      <c r="V147" s="58" t="s">
        <v>86</v>
      </c>
      <c r="W147" s="82" t="s">
        <v>86</v>
      </c>
      <c r="X147" s="56"/>
      <c r="Y147" s="69"/>
      <c r="Z147" s="69"/>
      <c r="AA147" s="68"/>
      <c r="AB147" s="57"/>
      <c r="AC147" s="58" t="s">
        <v>1376</v>
      </c>
      <c r="AD147" s="56"/>
      <c r="AE147" s="65"/>
      <c r="AF147" s="488">
        <v>0</v>
      </c>
      <c r="AG147" s="487">
        <v>0</v>
      </c>
      <c r="AH147" s="487">
        <v>0</v>
      </c>
      <c r="AI147" s="487">
        <v>-1</v>
      </c>
      <c r="AJ147" s="487">
        <v>0</v>
      </c>
      <c r="AK147" s="487">
        <v>0</v>
      </c>
      <c r="AL147" s="487">
        <v>0</v>
      </c>
      <c r="AM147" s="487">
        <v>0</v>
      </c>
      <c r="AN147" s="487">
        <v>0</v>
      </c>
      <c r="AO147" s="487">
        <v>0</v>
      </c>
      <c r="AP147" s="487">
        <v>-1</v>
      </c>
      <c r="AQ147" s="487">
        <v>-1</v>
      </c>
      <c r="AR147" s="487">
        <v>0</v>
      </c>
      <c r="AS147" s="487">
        <v>-1</v>
      </c>
      <c r="AT147" s="487">
        <v>-1</v>
      </c>
      <c r="AU147" s="493">
        <v>0</v>
      </c>
      <c r="AV147" s="488" t="str">
        <f t="shared" si="38"/>
        <v/>
      </c>
      <c r="AW147" s="487" t="str">
        <f t="shared" si="38"/>
        <v/>
      </c>
      <c r="AX147" s="487" t="str">
        <f t="shared" si="38"/>
        <v/>
      </c>
      <c r="AY147" s="487" t="str">
        <f t="shared" si="38"/>
        <v>tbd</v>
      </c>
      <c r="AZ147" s="487" t="str">
        <f t="shared" si="38"/>
        <v/>
      </c>
      <c r="BA147" s="487" t="str">
        <f t="shared" si="38"/>
        <v/>
      </c>
      <c r="BB147" s="487" t="str">
        <f t="shared" si="38"/>
        <v/>
      </c>
      <c r="BC147" s="487" t="str">
        <f t="shared" si="38"/>
        <v/>
      </c>
      <c r="BD147" s="487" t="str">
        <f t="shared" si="38"/>
        <v/>
      </c>
      <c r="BE147" s="487" t="str">
        <f t="shared" si="38"/>
        <v/>
      </c>
      <c r="BF147" s="487" t="str">
        <f t="shared" si="38"/>
        <v>tbd</v>
      </c>
      <c r="BG147" s="487" t="str">
        <f t="shared" si="38"/>
        <v>tbd</v>
      </c>
      <c r="BH147" s="487" t="str">
        <f t="shared" si="38"/>
        <v/>
      </c>
      <c r="BI147" s="487" t="str">
        <f t="shared" si="38"/>
        <v>tbd</v>
      </c>
      <c r="BJ147" s="487" t="str">
        <f t="shared" si="38"/>
        <v>tbd</v>
      </c>
      <c r="BK147" s="489" t="str">
        <f t="shared" si="38"/>
        <v/>
      </c>
      <c r="BL147" s="495" t="str">
        <f t="shared" si="39"/>
        <v/>
      </c>
      <c r="BM147" s="487" t="str">
        <f t="shared" si="39"/>
        <v/>
      </c>
      <c r="BN147" s="487" t="str">
        <f t="shared" si="39"/>
        <v/>
      </c>
      <c r="BO147" s="487" t="str">
        <f t="shared" si="39"/>
        <v>tbd</v>
      </c>
      <c r="BP147" s="487" t="str">
        <f t="shared" si="39"/>
        <v/>
      </c>
      <c r="BQ147" s="487" t="str">
        <f t="shared" si="39"/>
        <v/>
      </c>
      <c r="BR147" s="487" t="str">
        <f t="shared" si="39"/>
        <v/>
      </c>
      <c r="BS147" s="487" t="str">
        <f t="shared" si="39"/>
        <v/>
      </c>
      <c r="BT147" s="487" t="str">
        <f t="shared" si="39"/>
        <v/>
      </c>
      <c r="BU147" s="487" t="str">
        <f t="shared" si="39"/>
        <v/>
      </c>
      <c r="BV147" s="487" t="str">
        <f t="shared" si="39"/>
        <v>tbd</v>
      </c>
      <c r="BW147" s="487" t="str">
        <f t="shared" si="39"/>
        <v>tbd</v>
      </c>
      <c r="BX147" s="487" t="str">
        <f t="shared" si="39"/>
        <v/>
      </c>
      <c r="BY147" s="487" t="str">
        <f t="shared" si="39"/>
        <v>tbd</v>
      </c>
      <c r="BZ147" s="487" t="str">
        <f t="shared" si="39"/>
        <v>tbd</v>
      </c>
      <c r="CA147" s="489" t="str">
        <f t="shared" si="39"/>
        <v/>
      </c>
    </row>
    <row r="148" spans="1:79" s="121" customFormat="1" ht="19.899999999999999" customHeight="1" x14ac:dyDescent="0.25">
      <c r="A148" s="9" t="s">
        <v>2114</v>
      </c>
      <c r="B148" s="7" t="s">
        <v>2115</v>
      </c>
      <c r="C148" s="2" t="s">
        <v>2116</v>
      </c>
      <c r="D148" s="5" t="s">
        <v>2117</v>
      </c>
      <c r="E148" s="4">
        <v>8</v>
      </c>
      <c r="F148" s="4" t="s">
        <v>2118</v>
      </c>
      <c r="G148" s="862" t="s">
        <v>1516</v>
      </c>
      <c r="H148" s="5"/>
      <c r="I148" s="16"/>
      <c r="J148" s="47" t="s">
        <v>86</v>
      </c>
      <c r="K148" s="48"/>
      <c r="L148" s="48"/>
      <c r="M148" s="49"/>
      <c r="N148" s="47" t="s">
        <v>86</v>
      </c>
      <c r="O148" s="48"/>
      <c r="P148" s="48"/>
      <c r="Q148" s="48"/>
      <c r="R148" s="48"/>
      <c r="S148" s="48"/>
      <c r="T148" s="65"/>
      <c r="U148" s="49"/>
      <c r="V148" s="58" t="s">
        <v>86</v>
      </c>
      <c r="W148" s="82" t="s">
        <v>86</v>
      </c>
      <c r="X148" s="56"/>
      <c r="Y148" s="69"/>
      <c r="Z148" s="69"/>
      <c r="AA148" s="68"/>
      <c r="AB148" s="57"/>
      <c r="AC148" s="58" t="s">
        <v>1376</v>
      </c>
      <c r="AD148" s="56"/>
      <c r="AE148" s="65"/>
      <c r="AF148" s="488">
        <v>0</v>
      </c>
      <c r="AG148" s="487">
        <v>0</v>
      </c>
      <c r="AH148" s="487">
        <v>0</v>
      </c>
      <c r="AI148" s="487">
        <v>-1</v>
      </c>
      <c r="AJ148" s="487">
        <v>0</v>
      </c>
      <c r="AK148" s="487">
        <v>0</v>
      </c>
      <c r="AL148" s="487">
        <v>0</v>
      </c>
      <c r="AM148" s="487">
        <v>0</v>
      </c>
      <c r="AN148" s="487">
        <v>0</v>
      </c>
      <c r="AO148" s="487">
        <v>0</v>
      </c>
      <c r="AP148" s="487">
        <v>-1</v>
      </c>
      <c r="AQ148" s="487">
        <v>-1</v>
      </c>
      <c r="AR148" s="487">
        <v>0</v>
      </c>
      <c r="AS148" s="487">
        <v>-1</v>
      </c>
      <c r="AT148" s="487">
        <v>-1</v>
      </c>
      <c r="AU148" s="493">
        <v>0</v>
      </c>
      <c r="AV148" s="488" t="str">
        <f t="shared" si="38"/>
        <v/>
      </c>
      <c r="AW148" s="487" t="str">
        <f t="shared" si="38"/>
        <v/>
      </c>
      <c r="AX148" s="487" t="str">
        <f t="shared" si="38"/>
        <v/>
      </c>
      <c r="AY148" s="487" t="str">
        <f t="shared" si="38"/>
        <v>tbd</v>
      </c>
      <c r="AZ148" s="487" t="str">
        <f t="shared" si="38"/>
        <v/>
      </c>
      <c r="BA148" s="487" t="str">
        <f t="shared" si="38"/>
        <v/>
      </c>
      <c r="BB148" s="487" t="str">
        <f t="shared" si="38"/>
        <v/>
      </c>
      <c r="BC148" s="487" t="str">
        <f t="shared" si="38"/>
        <v/>
      </c>
      <c r="BD148" s="487" t="str">
        <f t="shared" si="38"/>
        <v/>
      </c>
      <c r="BE148" s="487" t="str">
        <f t="shared" si="38"/>
        <v/>
      </c>
      <c r="BF148" s="487" t="str">
        <f t="shared" si="38"/>
        <v>tbd</v>
      </c>
      <c r="BG148" s="487" t="str">
        <f t="shared" si="38"/>
        <v>tbd</v>
      </c>
      <c r="BH148" s="487" t="str">
        <f t="shared" si="38"/>
        <v/>
      </c>
      <c r="BI148" s="487" t="str">
        <f t="shared" si="38"/>
        <v>tbd</v>
      </c>
      <c r="BJ148" s="487" t="str">
        <f t="shared" si="38"/>
        <v>tbd</v>
      </c>
      <c r="BK148" s="489" t="str">
        <f t="shared" si="38"/>
        <v/>
      </c>
      <c r="BL148" s="495" t="str">
        <f t="shared" si="39"/>
        <v/>
      </c>
      <c r="BM148" s="487" t="str">
        <f t="shared" si="39"/>
        <v/>
      </c>
      <c r="BN148" s="487" t="str">
        <f t="shared" si="39"/>
        <v/>
      </c>
      <c r="BO148" s="487" t="str">
        <f t="shared" si="39"/>
        <v>tbd</v>
      </c>
      <c r="BP148" s="487" t="str">
        <f t="shared" si="39"/>
        <v/>
      </c>
      <c r="BQ148" s="487" t="str">
        <f t="shared" si="39"/>
        <v/>
      </c>
      <c r="BR148" s="487" t="str">
        <f t="shared" si="39"/>
        <v/>
      </c>
      <c r="BS148" s="487" t="str">
        <f t="shared" si="39"/>
        <v/>
      </c>
      <c r="BT148" s="487" t="str">
        <f t="shared" si="39"/>
        <v/>
      </c>
      <c r="BU148" s="487" t="str">
        <f t="shared" si="39"/>
        <v/>
      </c>
      <c r="BV148" s="487" t="str">
        <f t="shared" si="39"/>
        <v>tbd</v>
      </c>
      <c r="BW148" s="487" t="str">
        <f t="shared" si="39"/>
        <v>tbd</v>
      </c>
      <c r="BX148" s="487" t="str">
        <f t="shared" si="39"/>
        <v/>
      </c>
      <c r="BY148" s="487" t="str">
        <f t="shared" si="39"/>
        <v>tbd</v>
      </c>
      <c r="BZ148" s="487" t="str">
        <f t="shared" si="39"/>
        <v>tbd</v>
      </c>
      <c r="CA148" s="489" t="str">
        <f t="shared" si="39"/>
        <v/>
      </c>
    </row>
    <row r="149" spans="1:79" s="121" customFormat="1" ht="19.899999999999999" customHeight="1" x14ac:dyDescent="0.25">
      <c r="A149" s="9" t="s">
        <v>2119</v>
      </c>
      <c r="B149" s="7" t="s">
        <v>2120</v>
      </c>
      <c r="C149" s="2" t="s">
        <v>2121</v>
      </c>
      <c r="D149" s="5" t="s">
        <v>2122</v>
      </c>
      <c r="E149" s="4">
        <v>8</v>
      </c>
      <c r="F149" s="4" t="s">
        <v>1525</v>
      </c>
      <c r="G149" s="862" t="s">
        <v>1516</v>
      </c>
      <c r="H149" s="5"/>
      <c r="I149" s="16"/>
      <c r="J149" s="47" t="s">
        <v>86</v>
      </c>
      <c r="K149" s="48"/>
      <c r="L149" s="48"/>
      <c r="M149" s="49"/>
      <c r="N149" s="47" t="s">
        <v>86</v>
      </c>
      <c r="O149" s="48"/>
      <c r="P149" s="48"/>
      <c r="Q149" s="48"/>
      <c r="R149" s="48"/>
      <c r="S149" s="48"/>
      <c r="T149" s="65"/>
      <c r="U149" s="49"/>
      <c r="V149" s="58" t="s">
        <v>86</v>
      </c>
      <c r="W149" s="82" t="s">
        <v>86</v>
      </c>
      <c r="X149" s="56"/>
      <c r="Y149" s="69"/>
      <c r="Z149" s="69"/>
      <c r="AA149" s="68"/>
      <c r="AB149" s="57"/>
      <c r="AC149" s="58" t="s">
        <v>1376</v>
      </c>
      <c r="AD149" s="56"/>
      <c r="AE149" s="65"/>
      <c r="AF149" s="488">
        <v>0</v>
      </c>
      <c r="AG149" s="487">
        <v>0</v>
      </c>
      <c r="AH149" s="487">
        <v>0</v>
      </c>
      <c r="AI149" s="487">
        <v>-1</v>
      </c>
      <c r="AJ149" s="487">
        <v>0</v>
      </c>
      <c r="AK149" s="487">
        <v>0</v>
      </c>
      <c r="AL149" s="487">
        <v>0</v>
      </c>
      <c r="AM149" s="487">
        <v>0</v>
      </c>
      <c r="AN149" s="487">
        <v>0</v>
      </c>
      <c r="AO149" s="487">
        <v>0</v>
      </c>
      <c r="AP149" s="487">
        <v>-1</v>
      </c>
      <c r="AQ149" s="487">
        <v>-1</v>
      </c>
      <c r="AR149" s="487">
        <v>0</v>
      </c>
      <c r="AS149" s="487">
        <v>-1</v>
      </c>
      <c r="AT149" s="487">
        <v>-1</v>
      </c>
      <c r="AU149" s="493">
        <v>0</v>
      </c>
      <c r="AV149" s="488" t="str">
        <f t="shared" si="38"/>
        <v/>
      </c>
      <c r="AW149" s="487" t="str">
        <f t="shared" si="38"/>
        <v/>
      </c>
      <c r="AX149" s="487" t="str">
        <f t="shared" si="38"/>
        <v/>
      </c>
      <c r="AY149" s="487" t="str">
        <f t="shared" si="38"/>
        <v>tbd</v>
      </c>
      <c r="AZ149" s="487" t="str">
        <f t="shared" si="38"/>
        <v/>
      </c>
      <c r="BA149" s="487" t="str">
        <f t="shared" si="38"/>
        <v/>
      </c>
      <c r="BB149" s="487" t="str">
        <f t="shared" si="38"/>
        <v/>
      </c>
      <c r="BC149" s="487" t="str">
        <f t="shared" si="38"/>
        <v/>
      </c>
      <c r="BD149" s="487" t="str">
        <f t="shared" si="38"/>
        <v/>
      </c>
      <c r="BE149" s="487" t="str">
        <f t="shared" si="38"/>
        <v/>
      </c>
      <c r="BF149" s="487" t="str">
        <f t="shared" si="38"/>
        <v>tbd</v>
      </c>
      <c r="BG149" s="487" t="str">
        <f t="shared" si="38"/>
        <v>tbd</v>
      </c>
      <c r="BH149" s="487" t="str">
        <f t="shared" si="38"/>
        <v/>
      </c>
      <c r="BI149" s="487" t="str">
        <f t="shared" si="38"/>
        <v>tbd</v>
      </c>
      <c r="BJ149" s="487" t="str">
        <f t="shared" si="38"/>
        <v>tbd</v>
      </c>
      <c r="BK149" s="489" t="str">
        <f t="shared" si="38"/>
        <v/>
      </c>
      <c r="BL149" s="495" t="str">
        <f t="shared" si="39"/>
        <v/>
      </c>
      <c r="BM149" s="487" t="str">
        <f t="shared" si="39"/>
        <v/>
      </c>
      <c r="BN149" s="487" t="str">
        <f t="shared" si="39"/>
        <v/>
      </c>
      <c r="BO149" s="487" t="str">
        <f t="shared" si="39"/>
        <v>tbd</v>
      </c>
      <c r="BP149" s="487" t="str">
        <f t="shared" si="39"/>
        <v/>
      </c>
      <c r="BQ149" s="487" t="str">
        <f t="shared" si="39"/>
        <v/>
      </c>
      <c r="BR149" s="487" t="str">
        <f t="shared" si="39"/>
        <v/>
      </c>
      <c r="BS149" s="487" t="str">
        <f t="shared" si="39"/>
        <v/>
      </c>
      <c r="BT149" s="487" t="str">
        <f t="shared" si="39"/>
        <v/>
      </c>
      <c r="BU149" s="487" t="str">
        <f t="shared" si="39"/>
        <v/>
      </c>
      <c r="BV149" s="487" t="str">
        <f t="shared" si="39"/>
        <v>tbd</v>
      </c>
      <c r="BW149" s="487" t="str">
        <f t="shared" si="39"/>
        <v>tbd</v>
      </c>
      <c r="BX149" s="487" t="str">
        <f t="shared" si="39"/>
        <v/>
      </c>
      <c r="BY149" s="487" t="str">
        <f t="shared" si="39"/>
        <v>tbd</v>
      </c>
      <c r="BZ149" s="487" t="str">
        <f t="shared" si="39"/>
        <v>tbd</v>
      </c>
      <c r="CA149" s="489" t="str">
        <f t="shared" si="39"/>
        <v/>
      </c>
    </row>
    <row r="150" spans="1:79" s="121" customFormat="1" ht="19.899999999999999" customHeight="1" x14ac:dyDescent="0.25">
      <c r="A150" s="1381" t="s">
        <v>2123</v>
      </c>
      <c r="B150" s="1382"/>
      <c r="C150" s="1382"/>
      <c r="D150" s="1382"/>
      <c r="E150" s="1382"/>
      <c r="F150" s="1382"/>
      <c r="G150" s="1382"/>
      <c r="H150" s="1382"/>
      <c r="I150" s="1383"/>
      <c r="J150" s="867"/>
      <c r="K150" s="868"/>
      <c r="L150" s="868"/>
      <c r="M150" s="869"/>
      <c r="N150" s="867"/>
      <c r="O150" s="868"/>
      <c r="P150" s="868"/>
      <c r="Q150" s="868"/>
      <c r="R150" s="868"/>
      <c r="S150" s="868"/>
      <c r="T150" s="870"/>
      <c r="U150" s="869"/>
      <c r="V150" s="867"/>
      <c r="W150" s="871"/>
      <c r="X150" s="868"/>
      <c r="Y150" s="870"/>
      <c r="Z150" s="870"/>
      <c r="AA150" s="872"/>
      <c r="AB150" s="869"/>
      <c r="AC150" s="867"/>
      <c r="AD150" s="868"/>
      <c r="AE150" s="870"/>
      <c r="AF150" s="488">
        <f t="shared" si="40"/>
        <v>0</v>
      </c>
      <c r="AG150" s="487">
        <f t="shared" si="40"/>
        <v>0</v>
      </c>
      <c r="AH150" s="487">
        <f t="shared" si="40"/>
        <v>0</v>
      </c>
      <c r="AI150" s="487">
        <f t="shared" si="40"/>
        <v>-1</v>
      </c>
      <c r="AJ150" s="487">
        <f t="shared" si="40"/>
        <v>0</v>
      </c>
      <c r="AK150" s="487">
        <f t="shared" si="40"/>
        <v>0</v>
      </c>
      <c r="AL150" s="487">
        <f t="shared" si="40"/>
        <v>0</v>
      </c>
      <c r="AM150" s="487">
        <f t="shared" si="40"/>
        <v>0</v>
      </c>
      <c r="AN150" s="487">
        <f t="shared" si="40"/>
        <v>0</v>
      </c>
      <c r="AO150" s="487">
        <f t="shared" si="40"/>
        <v>0</v>
      </c>
      <c r="AP150" s="487">
        <f t="shared" si="40"/>
        <v>-1</v>
      </c>
      <c r="AQ150" s="487">
        <f t="shared" si="40"/>
        <v>-1</v>
      </c>
      <c r="AR150" s="487">
        <f t="shared" si="40"/>
        <v>0</v>
      </c>
      <c r="AS150" s="487">
        <f t="shared" si="40"/>
        <v>-1</v>
      </c>
      <c r="AT150" s="487">
        <f t="shared" si="40"/>
        <v>-1</v>
      </c>
      <c r="AU150" s="493">
        <v>0</v>
      </c>
      <c r="AV150" s="488" t="str">
        <f t="shared" si="38"/>
        <v/>
      </c>
      <c r="AW150" s="487" t="str">
        <f t="shared" si="38"/>
        <v/>
      </c>
      <c r="AX150" s="487" t="str">
        <f t="shared" si="38"/>
        <v/>
      </c>
      <c r="AY150" s="487">
        <f t="shared" si="38"/>
        <v>0</v>
      </c>
      <c r="AZ150" s="487" t="str">
        <f t="shared" si="38"/>
        <v/>
      </c>
      <c r="BA150" s="487" t="str">
        <f t="shared" si="38"/>
        <v/>
      </c>
      <c r="BB150" s="487" t="str">
        <f t="shared" si="38"/>
        <v/>
      </c>
      <c r="BC150" s="487" t="str">
        <f t="shared" si="38"/>
        <v/>
      </c>
      <c r="BD150" s="487" t="str">
        <f t="shared" si="38"/>
        <v/>
      </c>
      <c r="BE150" s="487" t="str">
        <f t="shared" si="38"/>
        <v/>
      </c>
      <c r="BF150" s="487">
        <f t="shared" si="38"/>
        <v>0</v>
      </c>
      <c r="BG150" s="487">
        <f t="shared" si="38"/>
        <v>0</v>
      </c>
      <c r="BH150" s="487" t="str">
        <f t="shared" si="38"/>
        <v/>
      </c>
      <c r="BI150" s="487">
        <f t="shared" si="38"/>
        <v>0</v>
      </c>
      <c r="BJ150" s="487">
        <f t="shared" si="38"/>
        <v>0</v>
      </c>
      <c r="BK150" s="489" t="str">
        <f t="shared" si="38"/>
        <v/>
      </c>
      <c r="BL150" s="495" t="str">
        <f t="shared" si="39"/>
        <v/>
      </c>
      <c r="BM150" s="487" t="str">
        <f t="shared" si="39"/>
        <v/>
      </c>
      <c r="BN150" s="487" t="str">
        <f t="shared" si="39"/>
        <v/>
      </c>
      <c r="BO150" s="487">
        <f t="shared" si="39"/>
        <v>0</v>
      </c>
      <c r="BP150" s="487" t="str">
        <f t="shared" si="39"/>
        <v/>
      </c>
      <c r="BQ150" s="487" t="str">
        <f t="shared" si="39"/>
        <v/>
      </c>
      <c r="BR150" s="487" t="str">
        <f t="shared" si="39"/>
        <v/>
      </c>
      <c r="BS150" s="487" t="str">
        <f t="shared" si="39"/>
        <v/>
      </c>
      <c r="BT150" s="487" t="str">
        <f t="shared" si="39"/>
        <v/>
      </c>
      <c r="BU150" s="487" t="str">
        <f t="shared" si="39"/>
        <v/>
      </c>
      <c r="BV150" s="487">
        <f t="shared" si="39"/>
        <v>0</v>
      </c>
      <c r="BW150" s="487">
        <f t="shared" si="39"/>
        <v>0</v>
      </c>
      <c r="BX150" s="487" t="str">
        <f t="shared" si="39"/>
        <v/>
      </c>
      <c r="BY150" s="487">
        <f t="shared" si="39"/>
        <v>0</v>
      </c>
      <c r="BZ150" s="487">
        <f t="shared" si="39"/>
        <v>0</v>
      </c>
      <c r="CA150" s="489" t="str">
        <f t="shared" si="39"/>
        <v/>
      </c>
    </row>
    <row r="151" spans="1:79" s="121" customFormat="1" ht="19.899999999999999" customHeight="1" x14ac:dyDescent="0.25">
      <c r="A151" s="9" t="s">
        <v>1878</v>
      </c>
      <c r="B151" s="7" t="s">
        <v>1879</v>
      </c>
      <c r="C151" s="2" t="s">
        <v>1880</v>
      </c>
      <c r="D151" s="5" t="s">
        <v>1881</v>
      </c>
      <c r="E151" s="4">
        <v>8</v>
      </c>
      <c r="F151" s="4" t="s">
        <v>1882</v>
      </c>
      <c r="G151" s="862" t="s">
        <v>1516</v>
      </c>
      <c r="H151" s="5"/>
      <c r="I151" s="16"/>
      <c r="J151" s="47" t="s">
        <v>86</v>
      </c>
      <c r="K151" s="48"/>
      <c r="L151" s="48"/>
      <c r="M151" s="49"/>
      <c r="N151" s="47" t="s">
        <v>86</v>
      </c>
      <c r="O151" s="48"/>
      <c r="P151" s="48"/>
      <c r="Q151" s="48"/>
      <c r="R151" s="48"/>
      <c r="S151" s="48"/>
      <c r="T151" s="65"/>
      <c r="U151" s="49"/>
      <c r="V151" s="58" t="s">
        <v>86</v>
      </c>
      <c r="W151" s="82" t="s">
        <v>86</v>
      </c>
      <c r="X151" s="56"/>
      <c r="Y151" s="69"/>
      <c r="Z151" s="69"/>
      <c r="AA151" s="68"/>
      <c r="AB151" s="57"/>
      <c r="AC151" s="58" t="s">
        <v>1376</v>
      </c>
      <c r="AD151" s="56"/>
      <c r="AE151" s="65"/>
      <c r="AF151" s="488">
        <v>0</v>
      </c>
      <c r="AG151" s="487">
        <v>0</v>
      </c>
      <c r="AH151" s="487">
        <v>0</v>
      </c>
      <c r="AI151" s="487">
        <v>0</v>
      </c>
      <c r="AJ151" s="487">
        <v>-1</v>
      </c>
      <c r="AK151" s="487">
        <v>0</v>
      </c>
      <c r="AL151" s="487">
        <v>0</v>
      </c>
      <c r="AM151" s="487">
        <v>0</v>
      </c>
      <c r="AN151" s="487">
        <v>0</v>
      </c>
      <c r="AO151" s="487">
        <v>0</v>
      </c>
      <c r="AP151" s="487">
        <v>-1</v>
      </c>
      <c r="AQ151" s="487">
        <v>-1</v>
      </c>
      <c r="AR151" s="487">
        <v>0</v>
      </c>
      <c r="AS151" s="487">
        <v>-1</v>
      </c>
      <c r="AT151" s="487">
        <v>-1</v>
      </c>
      <c r="AU151" s="493">
        <v>0</v>
      </c>
      <c r="AV151" s="488" t="str">
        <f t="shared" si="38"/>
        <v/>
      </c>
      <c r="AW151" s="487" t="str">
        <f t="shared" si="38"/>
        <v/>
      </c>
      <c r="AX151" s="487" t="str">
        <f t="shared" si="38"/>
        <v/>
      </c>
      <c r="AY151" s="487" t="str">
        <f t="shared" si="38"/>
        <v/>
      </c>
      <c r="AZ151" s="487" t="str">
        <f t="shared" si="38"/>
        <v>tbd</v>
      </c>
      <c r="BA151" s="487" t="str">
        <f t="shared" si="38"/>
        <v/>
      </c>
      <c r="BB151" s="487" t="str">
        <f t="shared" si="38"/>
        <v/>
      </c>
      <c r="BC151" s="487" t="str">
        <f t="shared" si="38"/>
        <v/>
      </c>
      <c r="BD151" s="487" t="str">
        <f t="shared" si="38"/>
        <v/>
      </c>
      <c r="BE151" s="487" t="str">
        <f t="shared" si="38"/>
        <v/>
      </c>
      <c r="BF151" s="487" t="str">
        <f t="shared" si="38"/>
        <v>tbd</v>
      </c>
      <c r="BG151" s="487" t="str">
        <f t="shared" si="38"/>
        <v>tbd</v>
      </c>
      <c r="BH151" s="487" t="str">
        <f t="shared" si="38"/>
        <v/>
      </c>
      <c r="BI151" s="487" t="str">
        <f t="shared" si="38"/>
        <v>tbd</v>
      </c>
      <c r="BJ151" s="487" t="str">
        <f t="shared" si="38"/>
        <v>tbd</v>
      </c>
      <c r="BK151" s="489" t="str">
        <f t="shared" si="38"/>
        <v/>
      </c>
      <c r="BL151" s="495" t="str">
        <f t="shared" si="39"/>
        <v/>
      </c>
      <c r="BM151" s="487" t="str">
        <f t="shared" si="39"/>
        <v/>
      </c>
      <c r="BN151" s="487" t="str">
        <f t="shared" si="39"/>
        <v/>
      </c>
      <c r="BO151" s="487" t="str">
        <f t="shared" si="39"/>
        <v/>
      </c>
      <c r="BP151" s="487" t="str">
        <f t="shared" si="39"/>
        <v>tbd</v>
      </c>
      <c r="BQ151" s="487" t="str">
        <f t="shared" si="39"/>
        <v/>
      </c>
      <c r="BR151" s="487" t="str">
        <f t="shared" si="39"/>
        <v/>
      </c>
      <c r="BS151" s="487" t="str">
        <f t="shared" si="39"/>
        <v/>
      </c>
      <c r="BT151" s="487" t="str">
        <f t="shared" si="39"/>
        <v/>
      </c>
      <c r="BU151" s="487" t="str">
        <f t="shared" si="39"/>
        <v/>
      </c>
      <c r="BV151" s="487" t="str">
        <f t="shared" si="39"/>
        <v>tbd</v>
      </c>
      <c r="BW151" s="487" t="str">
        <f t="shared" si="39"/>
        <v>tbd</v>
      </c>
      <c r="BX151" s="487" t="str">
        <f t="shared" si="39"/>
        <v/>
      </c>
      <c r="BY151" s="487" t="str">
        <f t="shared" si="39"/>
        <v>tbd</v>
      </c>
      <c r="BZ151" s="487" t="str">
        <f t="shared" si="39"/>
        <v>tbd</v>
      </c>
      <c r="CA151" s="489" t="str">
        <f t="shared" si="39"/>
        <v/>
      </c>
    </row>
    <row r="152" spans="1:79" s="121" customFormat="1" ht="19.899999999999999" customHeight="1" x14ac:dyDescent="0.25">
      <c r="A152" s="9" t="s">
        <v>1883</v>
      </c>
      <c r="B152" s="7" t="s">
        <v>1884</v>
      </c>
      <c r="C152" s="2" t="s">
        <v>1885</v>
      </c>
      <c r="D152" s="5" t="s">
        <v>1886</v>
      </c>
      <c r="E152" s="4">
        <v>8</v>
      </c>
      <c r="F152" s="4" t="s">
        <v>1546</v>
      </c>
      <c r="G152" s="862" t="s">
        <v>1516</v>
      </c>
      <c r="H152" s="5"/>
      <c r="I152" s="16"/>
      <c r="J152" s="47" t="s">
        <v>86</v>
      </c>
      <c r="K152" s="48"/>
      <c r="L152" s="48"/>
      <c r="M152" s="49"/>
      <c r="N152" s="47" t="s">
        <v>86</v>
      </c>
      <c r="O152" s="48"/>
      <c r="P152" s="48"/>
      <c r="Q152" s="48"/>
      <c r="R152" s="48"/>
      <c r="S152" s="48"/>
      <c r="T152" s="65"/>
      <c r="U152" s="49"/>
      <c r="V152" s="58" t="s">
        <v>86</v>
      </c>
      <c r="W152" s="82" t="s">
        <v>86</v>
      </c>
      <c r="X152" s="56"/>
      <c r="Y152" s="69"/>
      <c r="Z152" s="69"/>
      <c r="AA152" s="68"/>
      <c r="AB152" s="57"/>
      <c r="AC152" s="58" t="s">
        <v>1376</v>
      </c>
      <c r="AD152" s="56"/>
      <c r="AE152" s="65"/>
      <c r="AF152" s="488">
        <v>0</v>
      </c>
      <c r="AG152" s="487">
        <v>0</v>
      </c>
      <c r="AH152" s="487">
        <v>0</v>
      </c>
      <c r="AI152" s="487">
        <v>0</v>
      </c>
      <c r="AJ152" s="487">
        <v>-1</v>
      </c>
      <c r="AK152" s="487">
        <v>0</v>
      </c>
      <c r="AL152" s="487">
        <v>0</v>
      </c>
      <c r="AM152" s="487">
        <v>0</v>
      </c>
      <c r="AN152" s="487">
        <v>0</v>
      </c>
      <c r="AO152" s="487">
        <v>0</v>
      </c>
      <c r="AP152" s="487">
        <v>-1</v>
      </c>
      <c r="AQ152" s="487">
        <v>-1</v>
      </c>
      <c r="AR152" s="487">
        <v>0</v>
      </c>
      <c r="AS152" s="487">
        <v>-1</v>
      </c>
      <c r="AT152" s="487">
        <v>-1</v>
      </c>
      <c r="AU152" s="493">
        <v>0</v>
      </c>
      <c r="AV152" s="488" t="str">
        <f t="shared" si="38"/>
        <v/>
      </c>
      <c r="AW152" s="487" t="str">
        <f t="shared" si="38"/>
        <v/>
      </c>
      <c r="AX152" s="487" t="str">
        <f t="shared" si="38"/>
        <v/>
      </c>
      <c r="AY152" s="487" t="str">
        <f t="shared" si="38"/>
        <v/>
      </c>
      <c r="AZ152" s="487" t="str">
        <f t="shared" si="38"/>
        <v>tbd</v>
      </c>
      <c r="BA152" s="487" t="str">
        <f t="shared" si="38"/>
        <v/>
      </c>
      <c r="BB152" s="487" t="str">
        <f t="shared" si="38"/>
        <v/>
      </c>
      <c r="BC152" s="487" t="str">
        <f t="shared" si="38"/>
        <v/>
      </c>
      <c r="BD152" s="487" t="str">
        <f t="shared" si="38"/>
        <v/>
      </c>
      <c r="BE152" s="487" t="str">
        <f t="shared" si="38"/>
        <v/>
      </c>
      <c r="BF152" s="487" t="str">
        <f t="shared" si="38"/>
        <v>tbd</v>
      </c>
      <c r="BG152" s="487" t="str">
        <f t="shared" si="38"/>
        <v>tbd</v>
      </c>
      <c r="BH152" s="487" t="str">
        <f t="shared" si="38"/>
        <v/>
      </c>
      <c r="BI152" s="487" t="str">
        <f t="shared" si="38"/>
        <v>tbd</v>
      </c>
      <c r="BJ152" s="487" t="str">
        <f t="shared" si="38"/>
        <v>tbd</v>
      </c>
      <c r="BK152" s="489" t="str">
        <f t="shared" si="38"/>
        <v/>
      </c>
      <c r="BL152" s="495" t="str">
        <f t="shared" si="39"/>
        <v/>
      </c>
      <c r="BM152" s="487" t="str">
        <f t="shared" si="39"/>
        <v/>
      </c>
      <c r="BN152" s="487" t="str">
        <f t="shared" si="39"/>
        <v/>
      </c>
      <c r="BO152" s="487" t="str">
        <f t="shared" si="39"/>
        <v/>
      </c>
      <c r="BP152" s="487" t="str">
        <f t="shared" si="39"/>
        <v>tbd</v>
      </c>
      <c r="BQ152" s="487" t="str">
        <f t="shared" si="39"/>
        <v/>
      </c>
      <c r="BR152" s="487" t="str">
        <f t="shared" si="39"/>
        <v/>
      </c>
      <c r="BS152" s="487" t="str">
        <f t="shared" si="39"/>
        <v/>
      </c>
      <c r="BT152" s="487" t="str">
        <f t="shared" si="39"/>
        <v/>
      </c>
      <c r="BU152" s="487" t="str">
        <f t="shared" si="39"/>
        <v/>
      </c>
      <c r="BV152" s="487" t="str">
        <f t="shared" si="39"/>
        <v>tbd</v>
      </c>
      <c r="BW152" s="487" t="str">
        <f t="shared" si="39"/>
        <v>tbd</v>
      </c>
      <c r="BX152" s="487" t="str">
        <f t="shared" si="39"/>
        <v/>
      </c>
      <c r="BY152" s="487" t="str">
        <f t="shared" si="39"/>
        <v>tbd</v>
      </c>
      <c r="BZ152" s="487" t="str">
        <f t="shared" si="39"/>
        <v>tbd</v>
      </c>
      <c r="CA152" s="489" t="str">
        <f t="shared" si="39"/>
        <v/>
      </c>
    </row>
    <row r="153" spans="1:79" s="121" customFormat="1" ht="19.899999999999999" customHeight="1" x14ac:dyDescent="0.25">
      <c r="A153" s="9" t="s">
        <v>1887</v>
      </c>
      <c r="B153" s="7" t="s">
        <v>1888</v>
      </c>
      <c r="C153" s="2" t="s">
        <v>1889</v>
      </c>
      <c r="D153" s="5" t="s">
        <v>1890</v>
      </c>
      <c r="E153" s="4">
        <v>8</v>
      </c>
      <c r="F153" s="4" t="s">
        <v>1525</v>
      </c>
      <c r="G153" s="862" t="s">
        <v>1516</v>
      </c>
      <c r="H153" s="5"/>
      <c r="I153" s="16"/>
      <c r="J153" s="47" t="s">
        <v>86</v>
      </c>
      <c r="K153" s="48"/>
      <c r="L153" s="48"/>
      <c r="M153" s="49"/>
      <c r="N153" s="47" t="s">
        <v>86</v>
      </c>
      <c r="O153" s="48"/>
      <c r="P153" s="48"/>
      <c r="Q153" s="48"/>
      <c r="R153" s="48"/>
      <c r="S153" s="48"/>
      <c r="T153" s="65"/>
      <c r="U153" s="49"/>
      <c r="V153" s="58" t="s">
        <v>86</v>
      </c>
      <c r="W153" s="82" t="s">
        <v>86</v>
      </c>
      <c r="X153" s="56"/>
      <c r="Y153" s="69"/>
      <c r="Z153" s="69"/>
      <c r="AA153" s="68"/>
      <c r="AB153" s="57"/>
      <c r="AC153" s="58" t="s">
        <v>1376</v>
      </c>
      <c r="AD153" s="56"/>
      <c r="AE153" s="65"/>
      <c r="AF153" s="488">
        <v>0</v>
      </c>
      <c r="AG153" s="487">
        <v>0</v>
      </c>
      <c r="AH153" s="487">
        <v>0</v>
      </c>
      <c r="AI153" s="487">
        <v>0</v>
      </c>
      <c r="AJ153" s="487">
        <v>-1</v>
      </c>
      <c r="AK153" s="487">
        <v>0</v>
      </c>
      <c r="AL153" s="487">
        <v>0</v>
      </c>
      <c r="AM153" s="487">
        <v>0</v>
      </c>
      <c r="AN153" s="487">
        <v>0</v>
      </c>
      <c r="AO153" s="487">
        <v>0</v>
      </c>
      <c r="AP153" s="487">
        <v>-1</v>
      </c>
      <c r="AQ153" s="487">
        <v>-1</v>
      </c>
      <c r="AR153" s="487">
        <v>0</v>
      </c>
      <c r="AS153" s="487">
        <v>-1</v>
      </c>
      <c r="AT153" s="487">
        <v>-1</v>
      </c>
      <c r="AU153" s="493">
        <v>0</v>
      </c>
      <c r="AV153" s="488" t="str">
        <f t="shared" si="38"/>
        <v/>
      </c>
      <c r="AW153" s="487" t="str">
        <f t="shared" si="38"/>
        <v/>
      </c>
      <c r="AX153" s="487" t="str">
        <f t="shared" si="38"/>
        <v/>
      </c>
      <c r="AY153" s="487" t="str">
        <f t="shared" si="38"/>
        <v/>
      </c>
      <c r="AZ153" s="487" t="str">
        <f t="shared" si="38"/>
        <v>tbd</v>
      </c>
      <c r="BA153" s="487" t="str">
        <f t="shared" si="38"/>
        <v/>
      </c>
      <c r="BB153" s="487" t="str">
        <f t="shared" si="38"/>
        <v/>
      </c>
      <c r="BC153" s="487" t="str">
        <f t="shared" si="38"/>
        <v/>
      </c>
      <c r="BD153" s="487" t="str">
        <f t="shared" si="38"/>
        <v/>
      </c>
      <c r="BE153" s="487" t="str">
        <f t="shared" si="38"/>
        <v/>
      </c>
      <c r="BF153" s="487" t="str">
        <f t="shared" si="38"/>
        <v>tbd</v>
      </c>
      <c r="BG153" s="487" t="str">
        <f t="shared" si="38"/>
        <v>tbd</v>
      </c>
      <c r="BH153" s="487" t="str">
        <f t="shared" si="38"/>
        <v/>
      </c>
      <c r="BI153" s="487" t="str">
        <f t="shared" si="38"/>
        <v>tbd</v>
      </c>
      <c r="BJ153" s="487" t="str">
        <f t="shared" si="38"/>
        <v>tbd</v>
      </c>
      <c r="BK153" s="489" t="str">
        <f t="shared" si="38"/>
        <v/>
      </c>
      <c r="BL153" s="495" t="str">
        <f t="shared" si="39"/>
        <v/>
      </c>
      <c r="BM153" s="487" t="str">
        <f t="shared" si="39"/>
        <v/>
      </c>
      <c r="BN153" s="487" t="str">
        <f t="shared" si="39"/>
        <v/>
      </c>
      <c r="BO153" s="487" t="str">
        <f t="shared" si="39"/>
        <v/>
      </c>
      <c r="BP153" s="487" t="str">
        <f t="shared" si="39"/>
        <v>tbd</v>
      </c>
      <c r="BQ153" s="487" t="str">
        <f t="shared" si="39"/>
        <v/>
      </c>
      <c r="BR153" s="487" t="str">
        <f t="shared" si="39"/>
        <v/>
      </c>
      <c r="BS153" s="487" t="str">
        <f t="shared" si="39"/>
        <v/>
      </c>
      <c r="BT153" s="487" t="str">
        <f t="shared" si="39"/>
        <v/>
      </c>
      <c r="BU153" s="487" t="str">
        <f t="shared" si="39"/>
        <v/>
      </c>
      <c r="BV153" s="487" t="str">
        <f t="shared" si="39"/>
        <v>tbd</v>
      </c>
      <c r="BW153" s="487" t="str">
        <f t="shared" si="39"/>
        <v>tbd</v>
      </c>
      <c r="BX153" s="487" t="str">
        <f t="shared" si="39"/>
        <v/>
      </c>
      <c r="BY153" s="487" t="str">
        <f t="shared" si="39"/>
        <v>tbd</v>
      </c>
      <c r="BZ153" s="487" t="str">
        <f t="shared" si="39"/>
        <v>tbd</v>
      </c>
      <c r="CA153" s="489" t="str">
        <f t="shared" si="39"/>
        <v/>
      </c>
    </row>
    <row r="154" spans="1:79" s="121" customFormat="1" ht="19.899999999999999" customHeight="1" x14ac:dyDescent="0.25">
      <c r="A154" s="9" t="s">
        <v>1891</v>
      </c>
      <c r="B154" s="7" t="s">
        <v>1892</v>
      </c>
      <c r="C154" s="2" t="s">
        <v>1893</v>
      </c>
      <c r="D154" s="5" t="s">
        <v>1894</v>
      </c>
      <c r="E154" s="4">
        <v>8</v>
      </c>
      <c r="F154" s="4" t="s">
        <v>1895</v>
      </c>
      <c r="G154" s="862" t="s">
        <v>1516</v>
      </c>
      <c r="H154" s="5"/>
      <c r="I154" s="16"/>
      <c r="J154" s="47" t="s">
        <v>86</v>
      </c>
      <c r="K154" s="48"/>
      <c r="L154" s="48"/>
      <c r="M154" s="49"/>
      <c r="N154" s="47" t="s">
        <v>86</v>
      </c>
      <c r="O154" s="48"/>
      <c r="P154" s="48"/>
      <c r="Q154" s="48"/>
      <c r="R154" s="48"/>
      <c r="S154" s="48"/>
      <c r="T154" s="65"/>
      <c r="U154" s="49"/>
      <c r="V154" s="58" t="s">
        <v>86</v>
      </c>
      <c r="W154" s="82" t="s">
        <v>86</v>
      </c>
      <c r="X154" s="56"/>
      <c r="Y154" s="69"/>
      <c r="Z154" s="69"/>
      <c r="AA154" s="68"/>
      <c r="AB154" s="57"/>
      <c r="AC154" s="58" t="s">
        <v>1376</v>
      </c>
      <c r="AD154" s="56"/>
      <c r="AE154" s="65"/>
      <c r="AF154" s="488">
        <v>0</v>
      </c>
      <c r="AG154" s="487">
        <v>0</v>
      </c>
      <c r="AH154" s="487">
        <v>0</v>
      </c>
      <c r="AI154" s="487">
        <v>0</v>
      </c>
      <c r="AJ154" s="487">
        <v>-1</v>
      </c>
      <c r="AK154" s="487">
        <v>0</v>
      </c>
      <c r="AL154" s="487">
        <v>0</v>
      </c>
      <c r="AM154" s="487">
        <v>0</v>
      </c>
      <c r="AN154" s="487">
        <v>0</v>
      </c>
      <c r="AO154" s="487">
        <v>0</v>
      </c>
      <c r="AP154" s="487">
        <v>-1</v>
      </c>
      <c r="AQ154" s="487">
        <v>-1</v>
      </c>
      <c r="AR154" s="487">
        <v>0</v>
      </c>
      <c r="AS154" s="487">
        <v>-1</v>
      </c>
      <c r="AT154" s="487">
        <v>-1</v>
      </c>
      <c r="AU154" s="493">
        <v>0</v>
      </c>
      <c r="AV154" s="488" t="str">
        <f t="shared" si="38"/>
        <v/>
      </c>
      <c r="AW154" s="487" t="str">
        <f t="shared" si="38"/>
        <v/>
      </c>
      <c r="AX154" s="487" t="str">
        <f t="shared" si="38"/>
        <v/>
      </c>
      <c r="AY154" s="487" t="str">
        <f t="shared" si="38"/>
        <v/>
      </c>
      <c r="AZ154" s="487" t="str">
        <f t="shared" si="38"/>
        <v>tbd</v>
      </c>
      <c r="BA154" s="487" t="str">
        <f t="shared" si="38"/>
        <v/>
      </c>
      <c r="BB154" s="487" t="str">
        <f t="shared" si="38"/>
        <v/>
      </c>
      <c r="BC154" s="487" t="str">
        <f t="shared" si="38"/>
        <v/>
      </c>
      <c r="BD154" s="487" t="str">
        <f t="shared" si="38"/>
        <v/>
      </c>
      <c r="BE154" s="487" t="str">
        <f t="shared" si="38"/>
        <v/>
      </c>
      <c r="BF154" s="487" t="str">
        <f t="shared" si="38"/>
        <v>tbd</v>
      </c>
      <c r="BG154" s="487" t="str">
        <f t="shared" si="38"/>
        <v>tbd</v>
      </c>
      <c r="BH154" s="487" t="str">
        <f t="shared" si="38"/>
        <v/>
      </c>
      <c r="BI154" s="487" t="str">
        <f t="shared" si="38"/>
        <v>tbd</v>
      </c>
      <c r="BJ154" s="487" t="str">
        <f t="shared" si="38"/>
        <v>tbd</v>
      </c>
      <c r="BK154" s="489" t="str">
        <f t="shared" si="38"/>
        <v/>
      </c>
      <c r="BL154" s="495" t="str">
        <f t="shared" si="39"/>
        <v/>
      </c>
      <c r="BM154" s="487" t="str">
        <f t="shared" si="39"/>
        <v/>
      </c>
      <c r="BN154" s="487" t="str">
        <f t="shared" si="39"/>
        <v/>
      </c>
      <c r="BO154" s="487" t="str">
        <f t="shared" si="39"/>
        <v/>
      </c>
      <c r="BP154" s="487" t="str">
        <f t="shared" si="39"/>
        <v>tbd</v>
      </c>
      <c r="BQ154" s="487" t="str">
        <f t="shared" si="39"/>
        <v/>
      </c>
      <c r="BR154" s="487" t="str">
        <f t="shared" si="39"/>
        <v/>
      </c>
      <c r="BS154" s="487" t="str">
        <f t="shared" si="39"/>
        <v/>
      </c>
      <c r="BT154" s="487" t="str">
        <f t="shared" si="39"/>
        <v/>
      </c>
      <c r="BU154" s="487" t="str">
        <f t="shared" si="39"/>
        <v/>
      </c>
      <c r="BV154" s="487" t="str">
        <f t="shared" si="39"/>
        <v>tbd</v>
      </c>
      <c r="BW154" s="487" t="str">
        <f t="shared" si="39"/>
        <v>tbd</v>
      </c>
      <c r="BX154" s="487" t="str">
        <f t="shared" si="39"/>
        <v/>
      </c>
      <c r="BY154" s="487" t="str">
        <f t="shared" si="39"/>
        <v>tbd</v>
      </c>
      <c r="BZ154" s="487" t="str">
        <f t="shared" si="39"/>
        <v>tbd</v>
      </c>
      <c r="CA154" s="489" t="str">
        <f t="shared" si="39"/>
        <v/>
      </c>
    </row>
    <row r="155" spans="1:79" s="121" customFormat="1" ht="19.899999999999999" customHeight="1" x14ac:dyDescent="0.25">
      <c r="A155" s="9" t="s">
        <v>1896</v>
      </c>
      <c r="B155" s="7" t="s">
        <v>1897</v>
      </c>
      <c r="C155" s="2" t="s">
        <v>1898</v>
      </c>
      <c r="D155" s="5" t="s">
        <v>1899</v>
      </c>
      <c r="E155" s="4">
        <v>20</v>
      </c>
      <c r="F155" s="4" t="s">
        <v>1882</v>
      </c>
      <c r="G155" s="4">
        <v>10000</v>
      </c>
      <c r="H155" s="5"/>
      <c r="I155" s="16"/>
      <c r="J155" s="47" t="s">
        <v>86</v>
      </c>
      <c r="K155" s="48"/>
      <c r="L155" s="48"/>
      <c r="M155" s="49"/>
      <c r="N155" s="47" t="s">
        <v>86</v>
      </c>
      <c r="O155" s="48"/>
      <c r="P155" s="48"/>
      <c r="Q155" s="48"/>
      <c r="R155" s="48"/>
      <c r="S155" s="48"/>
      <c r="T155" s="65"/>
      <c r="U155" s="49"/>
      <c r="V155" s="58" t="s">
        <v>86</v>
      </c>
      <c r="W155" s="82" t="s">
        <v>86</v>
      </c>
      <c r="X155" s="56"/>
      <c r="Y155" s="69"/>
      <c r="Z155" s="69"/>
      <c r="AA155" s="68"/>
      <c r="AB155" s="57"/>
      <c r="AC155" s="58" t="s">
        <v>1376</v>
      </c>
      <c r="AD155" s="56"/>
      <c r="AE155" s="65"/>
      <c r="AF155" s="488">
        <v>0</v>
      </c>
      <c r="AG155" s="487">
        <v>0</v>
      </c>
      <c r="AH155" s="487">
        <v>0</v>
      </c>
      <c r="AI155" s="487">
        <v>0</v>
      </c>
      <c r="AJ155" s="487">
        <v>-1</v>
      </c>
      <c r="AK155" s="487">
        <v>0</v>
      </c>
      <c r="AL155" s="487">
        <v>0</v>
      </c>
      <c r="AM155" s="487">
        <v>0</v>
      </c>
      <c r="AN155" s="487">
        <v>0</v>
      </c>
      <c r="AO155" s="487">
        <v>0</v>
      </c>
      <c r="AP155" s="487">
        <v>-1</v>
      </c>
      <c r="AQ155" s="487">
        <v>-1</v>
      </c>
      <c r="AR155" s="487">
        <v>0</v>
      </c>
      <c r="AS155" s="487">
        <v>-1</v>
      </c>
      <c r="AT155" s="487">
        <v>-1</v>
      </c>
      <c r="AU155" s="493">
        <v>0</v>
      </c>
      <c r="AV155" s="488" t="str">
        <f t="shared" si="38"/>
        <v/>
      </c>
      <c r="AW155" s="487" t="str">
        <f t="shared" si="38"/>
        <v/>
      </c>
      <c r="AX155" s="487" t="str">
        <f t="shared" si="38"/>
        <v/>
      </c>
      <c r="AY155" s="487" t="str">
        <f t="shared" si="38"/>
        <v/>
      </c>
      <c r="AZ155" s="487" t="str">
        <f t="shared" si="38"/>
        <v>tbd</v>
      </c>
      <c r="BA155" s="487" t="str">
        <f t="shared" si="38"/>
        <v/>
      </c>
      <c r="BB155" s="487" t="str">
        <f t="shared" si="38"/>
        <v/>
      </c>
      <c r="BC155" s="487" t="str">
        <f t="shared" si="38"/>
        <v/>
      </c>
      <c r="BD155" s="487" t="str">
        <f t="shared" si="38"/>
        <v/>
      </c>
      <c r="BE155" s="487" t="str">
        <f t="shared" si="38"/>
        <v/>
      </c>
      <c r="BF155" s="487" t="str">
        <f t="shared" si="38"/>
        <v>tbd</v>
      </c>
      <c r="BG155" s="487" t="str">
        <f t="shared" si="38"/>
        <v>tbd</v>
      </c>
      <c r="BH155" s="487" t="str">
        <f t="shared" si="38"/>
        <v/>
      </c>
      <c r="BI155" s="487" t="str">
        <f t="shared" si="38"/>
        <v>tbd</v>
      </c>
      <c r="BJ155" s="487" t="str">
        <f t="shared" si="38"/>
        <v>tbd</v>
      </c>
      <c r="BK155" s="489" t="str">
        <f t="shared" si="38"/>
        <v/>
      </c>
      <c r="BL155" s="495" t="str">
        <f t="shared" si="39"/>
        <v/>
      </c>
      <c r="BM155" s="487" t="str">
        <f t="shared" si="39"/>
        <v/>
      </c>
      <c r="BN155" s="487" t="str">
        <f t="shared" si="39"/>
        <v/>
      </c>
      <c r="BO155" s="487" t="str">
        <f t="shared" si="39"/>
        <v/>
      </c>
      <c r="BP155" s="487" t="str">
        <f t="shared" si="39"/>
        <v>tbd</v>
      </c>
      <c r="BQ155" s="487" t="str">
        <f t="shared" si="39"/>
        <v/>
      </c>
      <c r="BR155" s="487" t="str">
        <f t="shared" si="39"/>
        <v/>
      </c>
      <c r="BS155" s="487" t="str">
        <f t="shared" si="39"/>
        <v/>
      </c>
      <c r="BT155" s="487" t="str">
        <f t="shared" si="39"/>
        <v/>
      </c>
      <c r="BU155" s="487" t="str">
        <f t="shared" si="39"/>
        <v/>
      </c>
      <c r="BV155" s="487" t="str">
        <f t="shared" si="39"/>
        <v>tbd</v>
      </c>
      <c r="BW155" s="487" t="str">
        <f t="shared" si="39"/>
        <v>tbd</v>
      </c>
      <c r="BX155" s="487" t="str">
        <f t="shared" si="39"/>
        <v/>
      </c>
      <c r="BY155" s="487" t="str">
        <f t="shared" si="39"/>
        <v>tbd</v>
      </c>
      <c r="BZ155" s="487" t="str">
        <f t="shared" si="39"/>
        <v>tbd</v>
      </c>
      <c r="CA155" s="489" t="str">
        <f t="shared" si="39"/>
        <v/>
      </c>
    </row>
    <row r="156" spans="1:79" s="121" customFormat="1" ht="19.899999999999999" customHeight="1" x14ac:dyDescent="0.25">
      <c r="A156" s="9" t="s">
        <v>1904</v>
      </c>
      <c r="B156" s="7" t="s">
        <v>1905</v>
      </c>
      <c r="C156" s="2" t="s">
        <v>1906</v>
      </c>
      <c r="D156" s="5" t="s">
        <v>1907</v>
      </c>
      <c r="E156" s="4">
        <v>1</v>
      </c>
      <c r="F156" s="862" t="s">
        <v>1516</v>
      </c>
      <c r="G156" s="862" t="s">
        <v>1516</v>
      </c>
      <c r="H156" s="5"/>
      <c r="I156" s="16"/>
      <c r="J156" s="47" t="s">
        <v>86</v>
      </c>
      <c r="K156" s="48"/>
      <c r="L156" s="48"/>
      <c r="M156" s="49"/>
      <c r="N156" s="863" t="s">
        <v>1516</v>
      </c>
      <c r="O156" s="864" t="s">
        <v>1516</v>
      </c>
      <c r="P156" s="864" t="s">
        <v>1516</v>
      </c>
      <c r="Q156" s="864" t="s">
        <v>1516</v>
      </c>
      <c r="R156" s="864" t="s">
        <v>1516</v>
      </c>
      <c r="S156" s="864" t="s">
        <v>1516</v>
      </c>
      <c r="T156" s="865" t="s">
        <v>1516</v>
      </c>
      <c r="U156" s="49"/>
      <c r="V156" s="58" t="s">
        <v>86</v>
      </c>
      <c r="W156" s="866" t="s">
        <v>1516</v>
      </c>
      <c r="X156" s="56"/>
      <c r="Y156" s="69"/>
      <c r="Z156" s="69"/>
      <c r="AA156" s="68"/>
      <c r="AB156" s="57"/>
      <c r="AC156" s="58" t="s">
        <v>1376</v>
      </c>
      <c r="AD156" s="56"/>
      <c r="AE156" s="65"/>
      <c r="AF156" s="488">
        <v>0</v>
      </c>
      <c r="AG156" s="487">
        <v>0</v>
      </c>
      <c r="AH156" s="487">
        <v>0</v>
      </c>
      <c r="AI156" s="487">
        <v>0</v>
      </c>
      <c r="AJ156" s="487">
        <v>-1</v>
      </c>
      <c r="AK156" s="487">
        <v>0</v>
      </c>
      <c r="AL156" s="487">
        <v>0</v>
      </c>
      <c r="AM156" s="487">
        <v>0</v>
      </c>
      <c r="AN156" s="487">
        <v>0</v>
      </c>
      <c r="AO156" s="487">
        <v>0</v>
      </c>
      <c r="AP156" s="487">
        <v>-1</v>
      </c>
      <c r="AQ156" s="487">
        <v>-1</v>
      </c>
      <c r="AR156" s="487">
        <v>0</v>
      </c>
      <c r="AS156" s="487">
        <v>-1</v>
      </c>
      <c r="AT156" s="487">
        <v>-1</v>
      </c>
      <c r="AU156" s="493">
        <v>0</v>
      </c>
      <c r="AV156" s="488" t="str">
        <f t="shared" si="38"/>
        <v/>
      </c>
      <c r="AW156" s="487" t="str">
        <f t="shared" si="38"/>
        <v/>
      </c>
      <c r="AX156" s="487" t="str">
        <f t="shared" si="38"/>
        <v/>
      </c>
      <c r="AY156" s="487" t="str">
        <f t="shared" si="38"/>
        <v/>
      </c>
      <c r="AZ156" s="487" t="str">
        <f t="shared" si="38"/>
        <v>tbd</v>
      </c>
      <c r="BA156" s="487" t="str">
        <f t="shared" si="38"/>
        <v/>
      </c>
      <c r="BB156" s="487" t="str">
        <f t="shared" si="38"/>
        <v/>
      </c>
      <c r="BC156" s="487" t="str">
        <f t="shared" si="38"/>
        <v/>
      </c>
      <c r="BD156" s="487" t="str">
        <f t="shared" si="38"/>
        <v/>
      </c>
      <c r="BE156" s="487" t="str">
        <f t="shared" si="38"/>
        <v/>
      </c>
      <c r="BF156" s="487" t="str">
        <f t="shared" si="38"/>
        <v>tbd</v>
      </c>
      <c r="BG156" s="487" t="str">
        <f t="shared" si="38"/>
        <v>tbd</v>
      </c>
      <c r="BH156" s="487" t="str">
        <f t="shared" si="38"/>
        <v/>
      </c>
      <c r="BI156" s="487" t="str">
        <f t="shared" si="38"/>
        <v>tbd</v>
      </c>
      <c r="BJ156" s="487" t="str">
        <f t="shared" si="38"/>
        <v>tbd</v>
      </c>
      <c r="BK156" s="489" t="str">
        <f t="shared" ref="BK156:BK219" si="41">IF(AU156,IFERROR(LEFT($V156,SEARCH(" (",$V156)-1),$V156),"")</f>
        <v/>
      </c>
      <c r="BL156" s="495" t="str">
        <f t="shared" si="39"/>
        <v/>
      </c>
      <c r="BM156" s="487" t="str">
        <f t="shared" si="39"/>
        <v/>
      </c>
      <c r="BN156" s="487" t="str">
        <f t="shared" si="39"/>
        <v/>
      </c>
      <c r="BO156" s="487" t="str">
        <f t="shared" si="39"/>
        <v/>
      </c>
      <c r="BP156" s="487" t="str">
        <f t="shared" si="39"/>
        <v>not req'ed</v>
      </c>
      <c r="BQ156" s="487" t="str">
        <f t="shared" si="39"/>
        <v/>
      </c>
      <c r="BR156" s="487" t="str">
        <f t="shared" si="39"/>
        <v/>
      </c>
      <c r="BS156" s="487" t="str">
        <f t="shared" si="39"/>
        <v/>
      </c>
      <c r="BT156" s="487" t="str">
        <f t="shared" si="39"/>
        <v/>
      </c>
      <c r="BU156" s="487" t="str">
        <f t="shared" si="39"/>
        <v/>
      </c>
      <c r="BV156" s="487" t="str">
        <f t="shared" si="39"/>
        <v>not req'ed</v>
      </c>
      <c r="BW156" s="487" t="str">
        <f t="shared" si="39"/>
        <v>not req'ed</v>
      </c>
      <c r="BX156" s="487" t="str">
        <f t="shared" si="39"/>
        <v/>
      </c>
      <c r="BY156" s="487" t="str">
        <f t="shared" si="39"/>
        <v>not req'ed</v>
      </c>
      <c r="BZ156" s="487" t="str">
        <f t="shared" si="39"/>
        <v>not req'ed</v>
      </c>
      <c r="CA156" s="489" t="str">
        <f t="shared" ref="CA156:CA219" si="42">IF(AU156,IFERROR(LEFT($W156,SEARCH(" (",$W156)-1),$W156),"")</f>
        <v/>
      </c>
    </row>
    <row r="157" spans="1:79" s="121" customFormat="1" ht="19.899999999999999" customHeight="1" x14ac:dyDescent="0.25">
      <c r="A157" s="9" t="s">
        <v>1908</v>
      </c>
      <c r="B157" s="7" t="s">
        <v>1909</v>
      </c>
      <c r="C157" s="2" t="s">
        <v>1910</v>
      </c>
      <c r="D157" s="5" t="s">
        <v>1907</v>
      </c>
      <c r="E157" s="4">
        <v>1</v>
      </c>
      <c r="F157" s="4" t="s">
        <v>1546</v>
      </c>
      <c r="G157" s="862" t="s">
        <v>1516</v>
      </c>
      <c r="H157" s="5"/>
      <c r="I157" s="16"/>
      <c r="J157" s="47" t="s">
        <v>86</v>
      </c>
      <c r="K157" s="48"/>
      <c r="L157" s="48"/>
      <c r="M157" s="49"/>
      <c r="N157" s="47" t="s">
        <v>86</v>
      </c>
      <c r="O157" s="48"/>
      <c r="P157" s="48"/>
      <c r="Q157" s="48"/>
      <c r="R157" s="48"/>
      <c r="S157" s="48"/>
      <c r="T157" s="65"/>
      <c r="U157" s="49"/>
      <c r="V157" s="58" t="s">
        <v>86</v>
      </c>
      <c r="W157" s="82" t="s">
        <v>86</v>
      </c>
      <c r="X157" s="56"/>
      <c r="Y157" s="69"/>
      <c r="Z157" s="69"/>
      <c r="AA157" s="68"/>
      <c r="AB157" s="57"/>
      <c r="AC157" s="58" t="s">
        <v>1376</v>
      </c>
      <c r="AD157" s="56"/>
      <c r="AE157" s="65"/>
      <c r="AF157" s="488">
        <v>0</v>
      </c>
      <c r="AG157" s="487">
        <v>0</v>
      </c>
      <c r="AH157" s="487">
        <v>0</v>
      </c>
      <c r="AI157" s="487">
        <v>0</v>
      </c>
      <c r="AJ157" s="487">
        <v>-1</v>
      </c>
      <c r="AK157" s="487">
        <v>0</v>
      </c>
      <c r="AL157" s="487">
        <v>0</v>
      </c>
      <c r="AM157" s="487">
        <v>0</v>
      </c>
      <c r="AN157" s="487">
        <v>0</v>
      </c>
      <c r="AO157" s="487">
        <v>0</v>
      </c>
      <c r="AP157" s="487">
        <v>-1</v>
      </c>
      <c r="AQ157" s="487">
        <v>-1</v>
      </c>
      <c r="AR157" s="487">
        <v>0</v>
      </c>
      <c r="AS157" s="487">
        <v>-1</v>
      </c>
      <c r="AT157" s="487">
        <v>-1</v>
      </c>
      <c r="AU157" s="493">
        <v>0</v>
      </c>
      <c r="AV157" s="488" t="str">
        <f t="shared" ref="AV157:BJ173" si="43">IF(AF157,IFERROR(LEFT($V157,SEARCH(" (",$V157)-1),$V157),"")</f>
        <v/>
      </c>
      <c r="AW157" s="487" t="str">
        <f t="shared" si="43"/>
        <v/>
      </c>
      <c r="AX157" s="487" t="str">
        <f t="shared" si="43"/>
        <v/>
      </c>
      <c r="AY157" s="487" t="str">
        <f t="shared" si="43"/>
        <v/>
      </c>
      <c r="AZ157" s="487" t="str">
        <f t="shared" si="43"/>
        <v>tbd</v>
      </c>
      <c r="BA157" s="487" t="str">
        <f t="shared" si="43"/>
        <v/>
      </c>
      <c r="BB157" s="487" t="str">
        <f t="shared" si="43"/>
        <v/>
      </c>
      <c r="BC157" s="487" t="str">
        <f t="shared" si="43"/>
        <v/>
      </c>
      <c r="BD157" s="487" t="str">
        <f t="shared" si="43"/>
        <v/>
      </c>
      <c r="BE157" s="487" t="str">
        <f t="shared" si="43"/>
        <v/>
      </c>
      <c r="BF157" s="487" t="str">
        <f t="shared" si="43"/>
        <v>tbd</v>
      </c>
      <c r="BG157" s="487" t="str">
        <f t="shared" si="43"/>
        <v>tbd</v>
      </c>
      <c r="BH157" s="487" t="str">
        <f t="shared" si="43"/>
        <v/>
      </c>
      <c r="BI157" s="487" t="str">
        <f t="shared" si="43"/>
        <v>tbd</v>
      </c>
      <c r="BJ157" s="487" t="str">
        <f t="shared" si="43"/>
        <v>tbd</v>
      </c>
      <c r="BK157" s="489" t="str">
        <f t="shared" si="41"/>
        <v/>
      </c>
      <c r="BL157" s="495" t="str">
        <f t="shared" ref="BL157:BZ173" si="44">IF(AF157,IFERROR(LEFT($W157,SEARCH(" (",$W157)-1),$W157),"")</f>
        <v/>
      </c>
      <c r="BM157" s="487" t="str">
        <f t="shared" si="44"/>
        <v/>
      </c>
      <c r="BN157" s="487" t="str">
        <f t="shared" si="44"/>
        <v/>
      </c>
      <c r="BO157" s="487" t="str">
        <f t="shared" si="44"/>
        <v/>
      </c>
      <c r="BP157" s="487" t="str">
        <f t="shared" si="44"/>
        <v>tbd</v>
      </c>
      <c r="BQ157" s="487" t="str">
        <f t="shared" si="44"/>
        <v/>
      </c>
      <c r="BR157" s="487" t="str">
        <f t="shared" si="44"/>
        <v/>
      </c>
      <c r="BS157" s="487" t="str">
        <f t="shared" si="44"/>
        <v/>
      </c>
      <c r="BT157" s="487" t="str">
        <f t="shared" si="44"/>
        <v/>
      </c>
      <c r="BU157" s="487" t="str">
        <f t="shared" si="44"/>
        <v/>
      </c>
      <c r="BV157" s="487" t="str">
        <f t="shared" si="44"/>
        <v>tbd</v>
      </c>
      <c r="BW157" s="487" t="str">
        <f t="shared" si="44"/>
        <v>tbd</v>
      </c>
      <c r="BX157" s="487" t="str">
        <f t="shared" si="44"/>
        <v/>
      </c>
      <c r="BY157" s="487" t="str">
        <f t="shared" si="44"/>
        <v>tbd</v>
      </c>
      <c r="BZ157" s="487" t="str">
        <f t="shared" si="44"/>
        <v>tbd</v>
      </c>
      <c r="CA157" s="489" t="str">
        <f t="shared" si="42"/>
        <v/>
      </c>
    </row>
    <row r="158" spans="1:79" s="121" customFormat="1" ht="19.899999999999999" customHeight="1" x14ac:dyDescent="0.25">
      <c r="A158" s="9" t="s">
        <v>1911</v>
      </c>
      <c r="B158" s="7" t="s">
        <v>1912</v>
      </c>
      <c r="C158" s="2" t="s">
        <v>1913</v>
      </c>
      <c r="D158" s="5" t="s">
        <v>1542</v>
      </c>
      <c r="E158" s="4" t="s">
        <v>1515</v>
      </c>
      <c r="F158" s="862" t="s">
        <v>1516</v>
      </c>
      <c r="G158" s="862" t="s">
        <v>1516</v>
      </c>
      <c r="H158" s="5"/>
      <c r="I158" s="16"/>
      <c r="J158" s="47" t="s">
        <v>86</v>
      </c>
      <c r="K158" s="48"/>
      <c r="L158" s="48"/>
      <c r="M158" s="49"/>
      <c r="N158" s="863" t="s">
        <v>1516</v>
      </c>
      <c r="O158" s="864" t="s">
        <v>1516</v>
      </c>
      <c r="P158" s="864" t="s">
        <v>1516</v>
      </c>
      <c r="Q158" s="864" t="s">
        <v>1516</v>
      </c>
      <c r="R158" s="864" t="s">
        <v>1516</v>
      </c>
      <c r="S158" s="864" t="s">
        <v>1516</v>
      </c>
      <c r="T158" s="865" t="s">
        <v>1516</v>
      </c>
      <c r="U158" s="49"/>
      <c r="V158" s="58" t="s">
        <v>86</v>
      </c>
      <c r="W158" s="866" t="s">
        <v>1516</v>
      </c>
      <c r="X158" s="56"/>
      <c r="Y158" s="69"/>
      <c r="Z158" s="69"/>
      <c r="AA158" s="68"/>
      <c r="AB158" s="57"/>
      <c r="AC158" s="58" t="s">
        <v>1376</v>
      </c>
      <c r="AD158" s="56"/>
      <c r="AE158" s="65"/>
      <c r="AF158" s="488">
        <v>0</v>
      </c>
      <c r="AG158" s="487">
        <v>0</v>
      </c>
      <c r="AH158" s="487">
        <v>0</v>
      </c>
      <c r="AI158" s="487">
        <v>0</v>
      </c>
      <c r="AJ158" s="487">
        <v>-1</v>
      </c>
      <c r="AK158" s="487">
        <v>0</v>
      </c>
      <c r="AL158" s="487">
        <v>0</v>
      </c>
      <c r="AM158" s="487">
        <v>0</v>
      </c>
      <c r="AN158" s="487">
        <v>0</v>
      </c>
      <c r="AO158" s="487">
        <v>0</v>
      </c>
      <c r="AP158" s="487">
        <v>-1</v>
      </c>
      <c r="AQ158" s="487">
        <v>-1</v>
      </c>
      <c r="AR158" s="487">
        <v>-1</v>
      </c>
      <c r="AS158" s="487">
        <v>-1</v>
      </c>
      <c r="AT158" s="487">
        <v>-1</v>
      </c>
      <c r="AU158" s="493">
        <v>0</v>
      </c>
      <c r="AV158" s="488" t="str">
        <f t="shared" si="43"/>
        <v/>
      </c>
      <c r="AW158" s="487" t="str">
        <f t="shared" si="43"/>
        <v/>
      </c>
      <c r="AX158" s="487" t="str">
        <f t="shared" si="43"/>
        <v/>
      </c>
      <c r="AY158" s="487" t="str">
        <f t="shared" si="43"/>
        <v/>
      </c>
      <c r="AZ158" s="487" t="str">
        <f t="shared" si="43"/>
        <v>tbd</v>
      </c>
      <c r="BA158" s="487" t="str">
        <f t="shared" si="43"/>
        <v/>
      </c>
      <c r="BB158" s="487" t="str">
        <f t="shared" si="43"/>
        <v/>
      </c>
      <c r="BC158" s="487" t="str">
        <f t="shared" si="43"/>
        <v/>
      </c>
      <c r="BD158" s="487" t="str">
        <f t="shared" si="43"/>
        <v/>
      </c>
      <c r="BE158" s="487" t="str">
        <f t="shared" si="43"/>
        <v/>
      </c>
      <c r="BF158" s="487" t="str">
        <f t="shared" si="43"/>
        <v>tbd</v>
      </c>
      <c r="BG158" s="487" t="str">
        <f t="shared" si="43"/>
        <v>tbd</v>
      </c>
      <c r="BH158" s="487" t="str">
        <f t="shared" si="43"/>
        <v>tbd</v>
      </c>
      <c r="BI158" s="487" t="str">
        <f t="shared" si="43"/>
        <v>tbd</v>
      </c>
      <c r="BJ158" s="487" t="str">
        <f t="shared" si="43"/>
        <v>tbd</v>
      </c>
      <c r="BK158" s="489" t="str">
        <f t="shared" si="41"/>
        <v/>
      </c>
      <c r="BL158" s="495" t="str">
        <f t="shared" si="44"/>
        <v/>
      </c>
      <c r="BM158" s="487" t="str">
        <f t="shared" si="44"/>
        <v/>
      </c>
      <c r="BN158" s="487" t="str">
        <f t="shared" si="44"/>
        <v/>
      </c>
      <c r="BO158" s="487" t="str">
        <f t="shared" si="44"/>
        <v/>
      </c>
      <c r="BP158" s="487" t="str">
        <f t="shared" si="44"/>
        <v>not req'ed</v>
      </c>
      <c r="BQ158" s="487" t="str">
        <f t="shared" si="44"/>
        <v/>
      </c>
      <c r="BR158" s="487" t="str">
        <f t="shared" si="44"/>
        <v/>
      </c>
      <c r="BS158" s="487" t="str">
        <f t="shared" si="44"/>
        <v/>
      </c>
      <c r="BT158" s="487" t="str">
        <f t="shared" si="44"/>
        <v/>
      </c>
      <c r="BU158" s="487" t="str">
        <f t="shared" si="44"/>
        <v/>
      </c>
      <c r="BV158" s="487" t="str">
        <f t="shared" si="44"/>
        <v>not req'ed</v>
      </c>
      <c r="BW158" s="487" t="str">
        <f t="shared" si="44"/>
        <v>not req'ed</v>
      </c>
      <c r="BX158" s="487" t="str">
        <f t="shared" si="44"/>
        <v>not req'ed</v>
      </c>
      <c r="BY158" s="487" t="str">
        <f t="shared" si="44"/>
        <v>not req'ed</v>
      </c>
      <c r="BZ158" s="487" t="str">
        <f t="shared" si="44"/>
        <v>not req'ed</v>
      </c>
      <c r="CA158" s="489" t="str">
        <f t="shared" si="42"/>
        <v/>
      </c>
    </row>
    <row r="159" spans="1:79" s="121" customFormat="1" ht="19.899999999999999" customHeight="1" x14ac:dyDescent="0.25">
      <c r="A159" s="9" t="s">
        <v>1914</v>
      </c>
      <c r="B159" s="7" t="s">
        <v>1915</v>
      </c>
      <c r="C159" s="2" t="s">
        <v>1916</v>
      </c>
      <c r="D159" s="5" t="s">
        <v>1537</v>
      </c>
      <c r="E159" s="4">
        <v>50</v>
      </c>
      <c r="F159" s="4" t="s">
        <v>1917</v>
      </c>
      <c r="G159" s="862" t="s">
        <v>1516</v>
      </c>
      <c r="H159" s="5"/>
      <c r="I159" s="16"/>
      <c r="J159" s="47" t="s">
        <v>86</v>
      </c>
      <c r="K159" s="48"/>
      <c r="L159" s="48"/>
      <c r="M159" s="49"/>
      <c r="N159" s="47" t="s">
        <v>86</v>
      </c>
      <c r="O159" s="48"/>
      <c r="P159" s="48"/>
      <c r="Q159" s="48"/>
      <c r="R159" s="48"/>
      <c r="S159" s="48"/>
      <c r="T159" s="65"/>
      <c r="U159" s="49"/>
      <c r="V159" s="58" t="s">
        <v>86</v>
      </c>
      <c r="W159" s="82" t="s">
        <v>86</v>
      </c>
      <c r="X159" s="56"/>
      <c r="Y159" s="69"/>
      <c r="Z159" s="69"/>
      <c r="AA159" s="68"/>
      <c r="AB159" s="57"/>
      <c r="AC159" s="58" t="s">
        <v>1376</v>
      </c>
      <c r="AD159" s="56"/>
      <c r="AE159" s="65"/>
      <c r="AF159" s="488">
        <v>0</v>
      </c>
      <c r="AG159" s="487">
        <v>0</v>
      </c>
      <c r="AH159" s="487">
        <v>0</v>
      </c>
      <c r="AI159" s="487">
        <v>0</v>
      </c>
      <c r="AJ159" s="487">
        <v>-1</v>
      </c>
      <c r="AK159" s="487">
        <v>0</v>
      </c>
      <c r="AL159" s="487">
        <v>0</v>
      </c>
      <c r="AM159" s="487">
        <v>0</v>
      </c>
      <c r="AN159" s="487">
        <v>0</v>
      </c>
      <c r="AO159" s="487">
        <v>0</v>
      </c>
      <c r="AP159" s="487">
        <v>-1</v>
      </c>
      <c r="AQ159" s="487">
        <v>-1</v>
      </c>
      <c r="AR159" s="487">
        <v>0</v>
      </c>
      <c r="AS159" s="487">
        <v>-1</v>
      </c>
      <c r="AT159" s="487">
        <v>-1</v>
      </c>
      <c r="AU159" s="493">
        <v>0</v>
      </c>
      <c r="AV159" s="488" t="str">
        <f t="shared" si="43"/>
        <v/>
      </c>
      <c r="AW159" s="487" t="str">
        <f t="shared" si="43"/>
        <v/>
      </c>
      <c r="AX159" s="487" t="str">
        <f t="shared" si="43"/>
        <v/>
      </c>
      <c r="AY159" s="487" t="str">
        <f t="shared" si="43"/>
        <v/>
      </c>
      <c r="AZ159" s="487" t="str">
        <f t="shared" si="43"/>
        <v>tbd</v>
      </c>
      <c r="BA159" s="487" t="str">
        <f t="shared" si="43"/>
        <v/>
      </c>
      <c r="BB159" s="487" t="str">
        <f t="shared" si="43"/>
        <v/>
      </c>
      <c r="BC159" s="487" t="str">
        <f t="shared" si="43"/>
        <v/>
      </c>
      <c r="BD159" s="487" t="str">
        <f t="shared" si="43"/>
        <v/>
      </c>
      <c r="BE159" s="487" t="str">
        <f t="shared" si="43"/>
        <v/>
      </c>
      <c r="BF159" s="487" t="str">
        <f t="shared" si="43"/>
        <v>tbd</v>
      </c>
      <c r="BG159" s="487" t="str">
        <f t="shared" si="43"/>
        <v>tbd</v>
      </c>
      <c r="BH159" s="487" t="str">
        <f t="shared" si="43"/>
        <v/>
      </c>
      <c r="BI159" s="487" t="str">
        <f t="shared" si="43"/>
        <v>tbd</v>
      </c>
      <c r="BJ159" s="487" t="str">
        <f t="shared" si="43"/>
        <v>tbd</v>
      </c>
      <c r="BK159" s="489" t="str">
        <f t="shared" si="41"/>
        <v/>
      </c>
      <c r="BL159" s="495" t="str">
        <f t="shared" si="44"/>
        <v/>
      </c>
      <c r="BM159" s="487" t="str">
        <f t="shared" si="44"/>
        <v/>
      </c>
      <c r="BN159" s="487" t="str">
        <f t="shared" si="44"/>
        <v/>
      </c>
      <c r="BO159" s="487" t="str">
        <f t="shared" si="44"/>
        <v/>
      </c>
      <c r="BP159" s="487" t="str">
        <f t="shared" si="44"/>
        <v>tbd</v>
      </c>
      <c r="BQ159" s="487" t="str">
        <f t="shared" si="44"/>
        <v/>
      </c>
      <c r="BR159" s="487" t="str">
        <f t="shared" si="44"/>
        <v/>
      </c>
      <c r="BS159" s="487" t="str">
        <f t="shared" si="44"/>
        <v/>
      </c>
      <c r="BT159" s="487" t="str">
        <f t="shared" si="44"/>
        <v/>
      </c>
      <c r="BU159" s="487" t="str">
        <f t="shared" si="44"/>
        <v/>
      </c>
      <c r="BV159" s="487" t="str">
        <f t="shared" si="44"/>
        <v>tbd</v>
      </c>
      <c r="BW159" s="487" t="str">
        <f t="shared" si="44"/>
        <v>tbd</v>
      </c>
      <c r="BX159" s="487" t="str">
        <f t="shared" si="44"/>
        <v/>
      </c>
      <c r="BY159" s="487" t="str">
        <f t="shared" si="44"/>
        <v>tbd</v>
      </c>
      <c r="BZ159" s="487" t="str">
        <f t="shared" si="44"/>
        <v>tbd</v>
      </c>
      <c r="CA159" s="489" t="str">
        <f t="shared" si="42"/>
        <v/>
      </c>
    </row>
    <row r="160" spans="1:79" s="121" customFormat="1" ht="19.899999999999999" customHeight="1" x14ac:dyDescent="0.25">
      <c r="A160" s="9" t="s">
        <v>1918</v>
      </c>
      <c r="B160" s="7" t="s">
        <v>1919</v>
      </c>
      <c r="C160" s="2" t="s">
        <v>1920</v>
      </c>
      <c r="D160" s="5" t="s">
        <v>1921</v>
      </c>
      <c r="E160" s="4">
        <v>1</v>
      </c>
      <c r="F160" s="862" t="s">
        <v>1516</v>
      </c>
      <c r="G160" s="862" t="s">
        <v>1516</v>
      </c>
      <c r="H160" s="5"/>
      <c r="I160" s="16"/>
      <c r="J160" s="47" t="s">
        <v>86</v>
      </c>
      <c r="K160" s="48"/>
      <c r="L160" s="48"/>
      <c r="M160" s="49"/>
      <c r="N160" s="863" t="s">
        <v>1516</v>
      </c>
      <c r="O160" s="864" t="s">
        <v>1516</v>
      </c>
      <c r="P160" s="864" t="s">
        <v>1516</v>
      </c>
      <c r="Q160" s="864" t="s">
        <v>1516</v>
      </c>
      <c r="R160" s="864" t="s">
        <v>1516</v>
      </c>
      <c r="S160" s="864" t="s">
        <v>1516</v>
      </c>
      <c r="T160" s="865" t="s">
        <v>1516</v>
      </c>
      <c r="U160" s="49"/>
      <c r="V160" s="58" t="s">
        <v>86</v>
      </c>
      <c r="W160" s="866" t="s">
        <v>1516</v>
      </c>
      <c r="X160" s="56"/>
      <c r="Y160" s="69"/>
      <c r="Z160" s="69"/>
      <c r="AA160" s="68"/>
      <c r="AB160" s="57"/>
      <c r="AC160" s="58" t="s">
        <v>1376</v>
      </c>
      <c r="AD160" s="56"/>
      <c r="AE160" s="65"/>
      <c r="AF160" s="488">
        <v>0</v>
      </c>
      <c r="AG160" s="487">
        <v>0</v>
      </c>
      <c r="AH160" s="487">
        <v>0</v>
      </c>
      <c r="AI160" s="487">
        <v>0</v>
      </c>
      <c r="AJ160" s="487">
        <v>-1</v>
      </c>
      <c r="AK160" s="487">
        <v>0</v>
      </c>
      <c r="AL160" s="487">
        <v>0</v>
      </c>
      <c r="AM160" s="487">
        <v>0</v>
      </c>
      <c r="AN160" s="487">
        <v>0</v>
      </c>
      <c r="AO160" s="487">
        <v>0</v>
      </c>
      <c r="AP160" s="487">
        <v>-1</v>
      </c>
      <c r="AQ160" s="487">
        <v>-1</v>
      </c>
      <c r="AR160" s="487">
        <v>0</v>
      </c>
      <c r="AS160" s="487">
        <v>-1</v>
      </c>
      <c r="AT160" s="487">
        <v>-1</v>
      </c>
      <c r="AU160" s="493">
        <v>0</v>
      </c>
      <c r="AV160" s="488" t="str">
        <f t="shared" si="43"/>
        <v/>
      </c>
      <c r="AW160" s="487" t="str">
        <f t="shared" si="43"/>
        <v/>
      </c>
      <c r="AX160" s="487" t="str">
        <f t="shared" si="43"/>
        <v/>
      </c>
      <c r="AY160" s="487" t="str">
        <f t="shared" si="43"/>
        <v/>
      </c>
      <c r="AZ160" s="487" t="str">
        <f t="shared" si="43"/>
        <v>tbd</v>
      </c>
      <c r="BA160" s="487" t="str">
        <f t="shared" si="43"/>
        <v/>
      </c>
      <c r="BB160" s="487" t="str">
        <f t="shared" si="43"/>
        <v/>
      </c>
      <c r="BC160" s="487" t="str">
        <f t="shared" si="43"/>
        <v/>
      </c>
      <c r="BD160" s="487" t="str">
        <f t="shared" si="43"/>
        <v/>
      </c>
      <c r="BE160" s="487" t="str">
        <f t="shared" si="43"/>
        <v/>
      </c>
      <c r="BF160" s="487" t="str">
        <f t="shared" si="43"/>
        <v>tbd</v>
      </c>
      <c r="BG160" s="487" t="str">
        <f t="shared" si="43"/>
        <v>tbd</v>
      </c>
      <c r="BH160" s="487" t="str">
        <f t="shared" si="43"/>
        <v/>
      </c>
      <c r="BI160" s="487" t="str">
        <f t="shared" si="43"/>
        <v>tbd</v>
      </c>
      <c r="BJ160" s="487" t="str">
        <f t="shared" si="43"/>
        <v>tbd</v>
      </c>
      <c r="BK160" s="489" t="str">
        <f t="shared" si="41"/>
        <v/>
      </c>
      <c r="BL160" s="495" t="str">
        <f t="shared" si="44"/>
        <v/>
      </c>
      <c r="BM160" s="487" t="str">
        <f t="shared" si="44"/>
        <v/>
      </c>
      <c r="BN160" s="487" t="str">
        <f t="shared" si="44"/>
        <v/>
      </c>
      <c r="BO160" s="487" t="str">
        <f t="shared" si="44"/>
        <v/>
      </c>
      <c r="BP160" s="487" t="str">
        <f t="shared" si="44"/>
        <v>not req'ed</v>
      </c>
      <c r="BQ160" s="487" t="str">
        <f t="shared" si="44"/>
        <v/>
      </c>
      <c r="BR160" s="487" t="str">
        <f t="shared" si="44"/>
        <v/>
      </c>
      <c r="BS160" s="487" t="str">
        <f t="shared" si="44"/>
        <v/>
      </c>
      <c r="BT160" s="487" t="str">
        <f t="shared" si="44"/>
        <v/>
      </c>
      <c r="BU160" s="487" t="str">
        <f t="shared" si="44"/>
        <v/>
      </c>
      <c r="BV160" s="487" t="str">
        <f t="shared" si="44"/>
        <v>not req'ed</v>
      </c>
      <c r="BW160" s="487" t="str">
        <f t="shared" si="44"/>
        <v>not req'ed</v>
      </c>
      <c r="BX160" s="487" t="str">
        <f t="shared" si="44"/>
        <v/>
      </c>
      <c r="BY160" s="487" t="str">
        <f t="shared" si="44"/>
        <v>not req'ed</v>
      </c>
      <c r="BZ160" s="487" t="str">
        <f t="shared" si="44"/>
        <v>not req'ed</v>
      </c>
      <c r="CA160" s="489" t="str">
        <f t="shared" si="42"/>
        <v/>
      </c>
    </row>
    <row r="161" spans="1:79" s="121" customFormat="1" ht="19.899999999999999" customHeight="1" x14ac:dyDescent="0.25">
      <c r="A161" s="9" t="s">
        <v>1922</v>
      </c>
      <c r="B161" s="7" t="s">
        <v>1923</v>
      </c>
      <c r="C161" s="2" t="s">
        <v>1924</v>
      </c>
      <c r="D161" s="5" t="s">
        <v>1537</v>
      </c>
      <c r="E161" s="4">
        <v>8</v>
      </c>
      <c r="F161" s="4" t="s">
        <v>1917</v>
      </c>
      <c r="G161" s="862" t="s">
        <v>1516</v>
      </c>
      <c r="H161" s="5"/>
      <c r="I161" s="16"/>
      <c r="J161" s="47" t="s">
        <v>86</v>
      </c>
      <c r="K161" s="48"/>
      <c r="L161" s="48"/>
      <c r="M161" s="49"/>
      <c r="N161" s="47" t="s">
        <v>86</v>
      </c>
      <c r="O161" s="48"/>
      <c r="P161" s="48"/>
      <c r="Q161" s="48"/>
      <c r="R161" s="48"/>
      <c r="S161" s="48"/>
      <c r="T161" s="65"/>
      <c r="U161" s="49"/>
      <c r="V161" s="58" t="s">
        <v>86</v>
      </c>
      <c r="W161" s="82" t="s">
        <v>86</v>
      </c>
      <c r="X161" s="56"/>
      <c r="Y161" s="69"/>
      <c r="Z161" s="69"/>
      <c r="AA161" s="68"/>
      <c r="AB161" s="57"/>
      <c r="AC161" s="58" t="s">
        <v>1376</v>
      </c>
      <c r="AD161" s="56"/>
      <c r="AE161" s="65"/>
      <c r="AF161" s="488">
        <v>0</v>
      </c>
      <c r="AG161" s="487">
        <v>0</v>
      </c>
      <c r="AH161" s="487">
        <v>0</v>
      </c>
      <c r="AI161" s="487">
        <v>0</v>
      </c>
      <c r="AJ161" s="487">
        <v>-1</v>
      </c>
      <c r="AK161" s="487">
        <v>0</v>
      </c>
      <c r="AL161" s="487">
        <v>0</v>
      </c>
      <c r="AM161" s="487">
        <v>0</v>
      </c>
      <c r="AN161" s="487">
        <v>0</v>
      </c>
      <c r="AO161" s="487">
        <v>0</v>
      </c>
      <c r="AP161" s="487">
        <v>-1</v>
      </c>
      <c r="AQ161" s="487">
        <v>-1</v>
      </c>
      <c r="AR161" s="487">
        <v>0</v>
      </c>
      <c r="AS161" s="487">
        <v>-1</v>
      </c>
      <c r="AT161" s="487">
        <v>-1</v>
      </c>
      <c r="AU161" s="493">
        <v>0</v>
      </c>
      <c r="AV161" s="488" t="str">
        <f t="shared" si="43"/>
        <v/>
      </c>
      <c r="AW161" s="487" t="str">
        <f t="shared" si="43"/>
        <v/>
      </c>
      <c r="AX161" s="487" t="str">
        <f t="shared" si="43"/>
        <v/>
      </c>
      <c r="AY161" s="487" t="str">
        <f t="shared" si="43"/>
        <v/>
      </c>
      <c r="AZ161" s="487" t="str">
        <f t="shared" si="43"/>
        <v>tbd</v>
      </c>
      <c r="BA161" s="487" t="str">
        <f t="shared" si="43"/>
        <v/>
      </c>
      <c r="BB161" s="487" t="str">
        <f t="shared" si="43"/>
        <v/>
      </c>
      <c r="BC161" s="487" t="str">
        <f t="shared" si="43"/>
        <v/>
      </c>
      <c r="BD161" s="487" t="str">
        <f t="shared" si="43"/>
        <v/>
      </c>
      <c r="BE161" s="487" t="str">
        <f t="shared" si="43"/>
        <v/>
      </c>
      <c r="BF161" s="487" t="str">
        <f t="shared" si="43"/>
        <v>tbd</v>
      </c>
      <c r="BG161" s="487" t="str">
        <f t="shared" si="43"/>
        <v>tbd</v>
      </c>
      <c r="BH161" s="487" t="str">
        <f t="shared" si="43"/>
        <v/>
      </c>
      <c r="BI161" s="487" t="str">
        <f t="shared" si="43"/>
        <v>tbd</v>
      </c>
      <c r="BJ161" s="487" t="str">
        <f t="shared" si="43"/>
        <v>tbd</v>
      </c>
      <c r="BK161" s="489" t="str">
        <f t="shared" si="41"/>
        <v/>
      </c>
      <c r="BL161" s="495" t="str">
        <f t="shared" si="44"/>
        <v/>
      </c>
      <c r="BM161" s="487" t="str">
        <f t="shared" si="44"/>
        <v/>
      </c>
      <c r="BN161" s="487" t="str">
        <f t="shared" si="44"/>
        <v/>
      </c>
      <c r="BO161" s="487" t="str">
        <f t="shared" si="44"/>
        <v/>
      </c>
      <c r="BP161" s="487" t="str">
        <f t="shared" si="44"/>
        <v>tbd</v>
      </c>
      <c r="BQ161" s="487" t="str">
        <f t="shared" si="44"/>
        <v/>
      </c>
      <c r="BR161" s="487" t="str">
        <f t="shared" si="44"/>
        <v/>
      </c>
      <c r="BS161" s="487" t="str">
        <f t="shared" si="44"/>
        <v/>
      </c>
      <c r="BT161" s="487" t="str">
        <f t="shared" si="44"/>
        <v/>
      </c>
      <c r="BU161" s="487" t="str">
        <f t="shared" si="44"/>
        <v/>
      </c>
      <c r="BV161" s="487" t="str">
        <f t="shared" si="44"/>
        <v>tbd</v>
      </c>
      <c r="BW161" s="487" t="str">
        <f t="shared" si="44"/>
        <v>tbd</v>
      </c>
      <c r="BX161" s="487" t="str">
        <f t="shared" si="44"/>
        <v/>
      </c>
      <c r="BY161" s="487" t="str">
        <f t="shared" si="44"/>
        <v>tbd</v>
      </c>
      <c r="BZ161" s="487" t="str">
        <f t="shared" si="44"/>
        <v>tbd</v>
      </c>
      <c r="CA161" s="489" t="str">
        <f t="shared" si="42"/>
        <v/>
      </c>
    </row>
    <row r="162" spans="1:79" s="121" customFormat="1" ht="19.899999999999999" customHeight="1" x14ac:dyDescent="0.25">
      <c r="A162" s="9" t="s">
        <v>1925</v>
      </c>
      <c r="B162" s="7" t="s">
        <v>1926</v>
      </c>
      <c r="C162" s="2" t="s">
        <v>1927</v>
      </c>
      <c r="D162" s="5" t="s">
        <v>1921</v>
      </c>
      <c r="E162" s="4">
        <v>1</v>
      </c>
      <c r="F162" s="862" t="s">
        <v>1516</v>
      </c>
      <c r="G162" s="862" t="s">
        <v>1516</v>
      </c>
      <c r="H162" s="5"/>
      <c r="I162" s="16"/>
      <c r="J162" s="47" t="s">
        <v>86</v>
      </c>
      <c r="K162" s="48"/>
      <c r="L162" s="48"/>
      <c r="M162" s="49"/>
      <c r="N162" s="863" t="s">
        <v>1516</v>
      </c>
      <c r="O162" s="864" t="s">
        <v>1516</v>
      </c>
      <c r="P162" s="864" t="s">
        <v>1516</v>
      </c>
      <c r="Q162" s="864" t="s">
        <v>1516</v>
      </c>
      <c r="R162" s="864" t="s">
        <v>1516</v>
      </c>
      <c r="S162" s="864" t="s">
        <v>1516</v>
      </c>
      <c r="T162" s="865" t="s">
        <v>1516</v>
      </c>
      <c r="U162" s="49"/>
      <c r="V162" s="58" t="s">
        <v>86</v>
      </c>
      <c r="W162" s="866" t="s">
        <v>1516</v>
      </c>
      <c r="X162" s="56"/>
      <c r="Y162" s="69"/>
      <c r="Z162" s="69"/>
      <c r="AA162" s="68"/>
      <c r="AB162" s="57"/>
      <c r="AC162" s="58" t="s">
        <v>1376</v>
      </c>
      <c r="AD162" s="56"/>
      <c r="AE162" s="65"/>
      <c r="AF162" s="488">
        <v>0</v>
      </c>
      <c r="AG162" s="487">
        <v>0</v>
      </c>
      <c r="AH162" s="487">
        <v>0</v>
      </c>
      <c r="AI162" s="487">
        <v>0</v>
      </c>
      <c r="AJ162" s="487">
        <v>-1</v>
      </c>
      <c r="AK162" s="487">
        <v>0</v>
      </c>
      <c r="AL162" s="487">
        <v>0</v>
      </c>
      <c r="AM162" s="487">
        <v>0</v>
      </c>
      <c r="AN162" s="487">
        <v>0</v>
      </c>
      <c r="AO162" s="487">
        <v>0</v>
      </c>
      <c r="AP162" s="487">
        <v>-1</v>
      </c>
      <c r="AQ162" s="487">
        <v>-1</v>
      </c>
      <c r="AR162" s="487">
        <v>0</v>
      </c>
      <c r="AS162" s="487">
        <v>-1</v>
      </c>
      <c r="AT162" s="487">
        <v>-1</v>
      </c>
      <c r="AU162" s="493">
        <v>0</v>
      </c>
      <c r="AV162" s="488" t="str">
        <f t="shared" si="43"/>
        <v/>
      </c>
      <c r="AW162" s="487" t="str">
        <f t="shared" si="43"/>
        <v/>
      </c>
      <c r="AX162" s="487" t="str">
        <f t="shared" si="43"/>
        <v/>
      </c>
      <c r="AY162" s="487" t="str">
        <f t="shared" si="43"/>
        <v/>
      </c>
      <c r="AZ162" s="487" t="str">
        <f t="shared" si="43"/>
        <v>tbd</v>
      </c>
      <c r="BA162" s="487" t="str">
        <f t="shared" si="43"/>
        <v/>
      </c>
      <c r="BB162" s="487" t="str">
        <f t="shared" si="43"/>
        <v/>
      </c>
      <c r="BC162" s="487" t="str">
        <f t="shared" si="43"/>
        <v/>
      </c>
      <c r="BD162" s="487" t="str">
        <f t="shared" si="43"/>
        <v/>
      </c>
      <c r="BE162" s="487" t="str">
        <f t="shared" si="43"/>
        <v/>
      </c>
      <c r="BF162" s="487" t="str">
        <f t="shared" si="43"/>
        <v>tbd</v>
      </c>
      <c r="BG162" s="487" t="str">
        <f t="shared" si="43"/>
        <v>tbd</v>
      </c>
      <c r="BH162" s="487" t="str">
        <f t="shared" si="43"/>
        <v/>
      </c>
      <c r="BI162" s="487" t="str">
        <f t="shared" si="43"/>
        <v>tbd</v>
      </c>
      <c r="BJ162" s="487" t="str">
        <f t="shared" si="43"/>
        <v>tbd</v>
      </c>
      <c r="BK162" s="489" t="str">
        <f t="shared" si="41"/>
        <v/>
      </c>
      <c r="BL162" s="495" t="str">
        <f t="shared" si="44"/>
        <v/>
      </c>
      <c r="BM162" s="487" t="str">
        <f t="shared" si="44"/>
        <v/>
      </c>
      <c r="BN162" s="487" t="str">
        <f t="shared" si="44"/>
        <v/>
      </c>
      <c r="BO162" s="487" t="str">
        <f t="shared" si="44"/>
        <v/>
      </c>
      <c r="BP162" s="487" t="str">
        <f t="shared" si="44"/>
        <v>not req'ed</v>
      </c>
      <c r="BQ162" s="487" t="str">
        <f t="shared" si="44"/>
        <v/>
      </c>
      <c r="BR162" s="487" t="str">
        <f t="shared" si="44"/>
        <v/>
      </c>
      <c r="BS162" s="487" t="str">
        <f t="shared" si="44"/>
        <v/>
      </c>
      <c r="BT162" s="487" t="str">
        <f t="shared" si="44"/>
        <v/>
      </c>
      <c r="BU162" s="487" t="str">
        <f t="shared" si="44"/>
        <v/>
      </c>
      <c r="BV162" s="487" t="str">
        <f t="shared" si="44"/>
        <v>not req'ed</v>
      </c>
      <c r="BW162" s="487" t="str">
        <f t="shared" si="44"/>
        <v>not req'ed</v>
      </c>
      <c r="BX162" s="487" t="str">
        <f t="shared" si="44"/>
        <v/>
      </c>
      <c r="BY162" s="487" t="str">
        <f t="shared" si="44"/>
        <v>not req'ed</v>
      </c>
      <c r="BZ162" s="487" t="str">
        <f t="shared" si="44"/>
        <v>not req'ed</v>
      </c>
      <c r="CA162" s="489" t="str">
        <f t="shared" si="42"/>
        <v/>
      </c>
    </row>
    <row r="163" spans="1:79" s="121" customFormat="1" ht="19.899999999999999" customHeight="1" x14ac:dyDescent="0.25">
      <c r="A163" s="9" t="s">
        <v>1928</v>
      </c>
      <c r="B163" s="7" t="s">
        <v>1929</v>
      </c>
      <c r="C163" s="2" t="s">
        <v>1930</v>
      </c>
      <c r="D163" s="5" t="s">
        <v>1921</v>
      </c>
      <c r="E163" s="4">
        <v>8</v>
      </c>
      <c r="F163" s="4" t="s">
        <v>1525</v>
      </c>
      <c r="G163" s="862" t="s">
        <v>1516</v>
      </c>
      <c r="H163" s="5"/>
      <c r="I163" s="16"/>
      <c r="J163" s="47" t="s">
        <v>86</v>
      </c>
      <c r="K163" s="48"/>
      <c r="L163" s="48"/>
      <c r="M163" s="49"/>
      <c r="N163" s="47" t="s">
        <v>86</v>
      </c>
      <c r="O163" s="48"/>
      <c r="P163" s="48"/>
      <c r="Q163" s="48"/>
      <c r="R163" s="48"/>
      <c r="S163" s="48"/>
      <c r="T163" s="65"/>
      <c r="U163" s="49"/>
      <c r="V163" s="58" t="s">
        <v>86</v>
      </c>
      <c r="W163" s="82" t="s">
        <v>86</v>
      </c>
      <c r="X163" s="56"/>
      <c r="Y163" s="69"/>
      <c r="Z163" s="69"/>
      <c r="AA163" s="68"/>
      <c r="AB163" s="57"/>
      <c r="AC163" s="58" t="s">
        <v>1376</v>
      </c>
      <c r="AD163" s="56"/>
      <c r="AE163" s="65"/>
      <c r="AF163" s="488">
        <v>0</v>
      </c>
      <c r="AG163" s="487">
        <v>0</v>
      </c>
      <c r="AH163" s="487">
        <v>0</v>
      </c>
      <c r="AI163" s="487">
        <v>0</v>
      </c>
      <c r="AJ163" s="487">
        <v>-1</v>
      </c>
      <c r="AK163" s="487">
        <v>0</v>
      </c>
      <c r="AL163" s="487">
        <v>0</v>
      </c>
      <c r="AM163" s="487">
        <v>0</v>
      </c>
      <c r="AN163" s="487">
        <v>0</v>
      </c>
      <c r="AO163" s="487">
        <v>0</v>
      </c>
      <c r="AP163" s="487">
        <v>-1</v>
      </c>
      <c r="AQ163" s="487">
        <v>-1</v>
      </c>
      <c r="AR163" s="487">
        <v>0</v>
      </c>
      <c r="AS163" s="487">
        <v>-1</v>
      </c>
      <c r="AT163" s="487">
        <v>-1</v>
      </c>
      <c r="AU163" s="493">
        <v>0</v>
      </c>
      <c r="AV163" s="488" t="str">
        <f t="shared" si="43"/>
        <v/>
      </c>
      <c r="AW163" s="487" t="str">
        <f t="shared" si="43"/>
        <v/>
      </c>
      <c r="AX163" s="487" t="str">
        <f t="shared" si="43"/>
        <v/>
      </c>
      <c r="AY163" s="487" t="str">
        <f t="shared" si="43"/>
        <v/>
      </c>
      <c r="AZ163" s="487" t="str">
        <f t="shared" si="43"/>
        <v>tbd</v>
      </c>
      <c r="BA163" s="487" t="str">
        <f t="shared" si="43"/>
        <v/>
      </c>
      <c r="BB163" s="487" t="str">
        <f t="shared" si="43"/>
        <v/>
      </c>
      <c r="BC163" s="487" t="str">
        <f t="shared" si="43"/>
        <v/>
      </c>
      <c r="BD163" s="487" t="str">
        <f t="shared" si="43"/>
        <v/>
      </c>
      <c r="BE163" s="487" t="str">
        <f t="shared" si="43"/>
        <v/>
      </c>
      <c r="BF163" s="487" t="str">
        <f t="shared" si="43"/>
        <v>tbd</v>
      </c>
      <c r="BG163" s="487" t="str">
        <f t="shared" si="43"/>
        <v>tbd</v>
      </c>
      <c r="BH163" s="487" t="str">
        <f t="shared" si="43"/>
        <v/>
      </c>
      <c r="BI163" s="487" t="str">
        <f t="shared" si="43"/>
        <v>tbd</v>
      </c>
      <c r="BJ163" s="487" t="str">
        <f t="shared" si="43"/>
        <v>tbd</v>
      </c>
      <c r="BK163" s="489" t="str">
        <f t="shared" si="41"/>
        <v/>
      </c>
      <c r="BL163" s="495" t="str">
        <f t="shared" si="44"/>
        <v/>
      </c>
      <c r="BM163" s="487" t="str">
        <f t="shared" si="44"/>
        <v/>
      </c>
      <c r="BN163" s="487" t="str">
        <f t="shared" si="44"/>
        <v/>
      </c>
      <c r="BO163" s="487" t="str">
        <f t="shared" si="44"/>
        <v/>
      </c>
      <c r="BP163" s="487" t="str">
        <f t="shared" si="44"/>
        <v>tbd</v>
      </c>
      <c r="BQ163" s="487" t="str">
        <f t="shared" si="44"/>
        <v/>
      </c>
      <c r="BR163" s="487" t="str">
        <f t="shared" si="44"/>
        <v/>
      </c>
      <c r="BS163" s="487" t="str">
        <f t="shared" si="44"/>
        <v/>
      </c>
      <c r="BT163" s="487" t="str">
        <f t="shared" si="44"/>
        <v/>
      </c>
      <c r="BU163" s="487" t="str">
        <f t="shared" si="44"/>
        <v/>
      </c>
      <c r="BV163" s="487" t="str">
        <f t="shared" si="44"/>
        <v>tbd</v>
      </c>
      <c r="BW163" s="487" t="str">
        <f t="shared" si="44"/>
        <v>tbd</v>
      </c>
      <c r="BX163" s="487" t="str">
        <f t="shared" si="44"/>
        <v/>
      </c>
      <c r="BY163" s="487" t="str">
        <f t="shared" si="44"/>
        <v>tbd</v>
      </c>
      <c r="BZ163" s="487" t="str">
        <f t="shared" si="44"/>
        <v>tbd</v>
      </c>
      <c r="CA163" s="489" t="str">
        <f t="shared" si="42"/>
        <v/>
      </c>
    </row>
    <row r="164" spans="1:79" s="121" customFormat="1" ht="19.899999999999999" customHeight="1" x14ac:dyDescent="0.25">
      <c r="A164" s="9" t="s">
        <v>1931</v>
      </c>
      <c r="B164" s="7" t="s">
        <v>1932</v>
      </c>
      <c r="C164" s="2" t="s">
        <v>1933</v>
      </c>
      <c r="D164" s="5" t="s">
        <v>1921</v>
      </c>
      <c r="E164" s="4">
        <v>1</v>
      </c>
      <c r="F164" s="862" t="s">
        <v>1516</v>
      </c>
      <c r="G164" s="862" t="s">
        <v>1516</v>
      </c>
      <c r="H164" s="5"/>
      <c r="I164" s="16"/>
      <c r="J164" s="47" t="s">
        <v>86</v>
      </c>
      <c r="K164" s="48"/>
      <c r="L164" s="48"/>
      <c r="M164" s="49"/>
      <c r="N164" s="863" t="s">
        <v>1516</v>
      </c>
      <c r="O164" s="864" t="s">
        <v>1516</v>
      </c>
      <c r="P164" s="864" t="s">
        <v>1516</v>
      </c>
      <c r="Q164" s="864" t="s">
        <v>1516</v>
      </c>
      <c r="R164" s="864" t="s">
        <v>1516</v>
      </c>
      <c r="S164" s="864" t="s">
        <v>1516</v>
      </c>
      <c r="T164" s="865" t="s">
        <v>1516</v>
      </c>
      <c r="U164" s="49"/>
      <c r="V164" s="58" t="s">
        <v>86</v>
      </c>
      <c r="W164" s="866" t="s">
        <v>1516</v>
      </c>
      <c r="X164" s="56"/>
      <c r="Y164" s="69"/>
      <c r="Z164" s="69"/>
      <c r="AA164" s="68"/>
      <c r="AB164" s="57"/>
      <c r="AC164" s="58" t="s">
        <v>1376</v>
      </c>
      <c r="AD164" s="56"/>
      <c r="AE164" s="65"/>
      <c r="AF164" s="488">
        <v>0</v>
      </c>
      <c r="AG164" s="487">
        <v>0</v>
      </c>
      <c r="AH164" s="487">
        <v>0</v>
      </c>
      <c r="AI164" s="487">
        <v>0</v>
      </c>
      <c r="AJ164" s="487">
        <v>-1</v>
      </c>
      <c r="AK164" s="487">
        <v>0</v>
      </c>
      <c r="AL164" s="487">
        <v>0</v>
      </c>
      <c r="AM164" s="487">
        <v>0</v>
      </c>
      <c r="AN164" s="487">
        <v>0</v>
      </c>
      <c r="AO164" s="487">
        <v>0</v>
      </c>
      <c r="AP164" s="487">
        <v>-1</v>
      </c>
      <c r="AQ164" s="487">
        <v>-1</v>
      </c>
      <c r="AR164" s="487">
        <v>0</v>
      </c>
      <c r="AS164" s="487">
        <v>-1</v>
      </c>
      <c r="AT164" s="487">
        <v>-1</v>
      </c>
      <c r="AU164" s="493">
        <v>0</v>
      </c>
      <c r="AV164" s="488" t="str">
        <f t="shared" si="43"/>
        <v/>
      </c>
      <c r="AW164" s="487" t="str">
        <f t="shared" si="43"/>
        <v/>
      </c>
      <c r="AX164" s="487" t="str">
        <f t="shared" si="43"/>
        <v/>
      </c>
      <c r="AY164" s="487" t="str">
        <f t="shared" si="43"/>
        <v/>
      </c>
      <c r="AZ164" s="487" t="str">
        <f t="shared" si="43"/>
        <v>tbd</v>
      </c>
      <c r="BA164" s="487" t="str">
        <f t="shared" si="43"/>
        <v/>
      </c>
      <c r="BB164" s="487" t="str">
        <f t="shared" si="43"/>
        <v/>
      </c>
      <c r="BC164" s="487" t="str">
        <f t="shared" si="43"/>
        <v/>
      </c>
      <c r="BD164" s="487" t="str">
        <f t="shared" si="43"/>
        <v/>
      </c>
      <c r="BE164" s="487" t="str">
        <f t="shared" si="43"/>
        <v/>
      </c>
      <c r="BF164" s="487" t="str">
        <f t="shared" si="43"/>
        <v>tbd</v>
      </c>
      <c r="BG164" s="487" t="str">
        <f t="shared" si="43"/>
        <v>tbd</v>
      </c>
      <c r="BH164" s="487" t="str">
        <f t="shared" si="43"/>
        <v/>
      </c>
      <c r="BI164" s="487" t="str">
        <f t="shared" si="43"/>
        <v>tbd</v>
      </c>
      <c r="BJ164" s="487" t="str">
        <f t="shared" si="43"/>
        <v>tbd</v>
      </c>
      <c r="BK164" s="489" t="str">
        <f t="shared" si="41"/>
        <v/>
      </c>
      <c r="BL164" s="495" t="str">
        <f t="shared" si="44"/>
        <v/>
      </c>
      <c r="BM164" s="487" t="str">
        <f t="shared" si="44"/>
        <v/>
      </c>
      <c r="BN164" s="487" t="str">
        <f t="shared" si="44"/>
        <v/>
      </c>
      <c r="BO164" s="487" t="str">
        <f t="shared" si="44"/>
        <v/>
      </c>
      <c r="BP164" s="487" t="str">
        <f t="shared" si="44"/>
        <v>not req'ed</v>
      </c>
      <c r="BQ164" s="487" t="str">
        <f t="shared" si="44"/>
        <v/>
      </c>
      <c r="BR164" s="487" t="str">
        <f t="shared" si="44"/>
        <v/>
      </c>
      <c r="BS164" s="487" t="str">
        <f t="shared" si="44"/>
        <v/>
      </c>
      <c r="BT164" s="487" t="str">
        <f t="shared" si="44"/>
        <v/>
      </c>
      <c r="BU164" s="487" t="str">
        <f t="shared" si="44"/>
        <v/>
      </c>
      <c r="BV164" s="487" t="str">
        <f t="shared" si="44"/>
        <v>not req'ed</v>
      </c>
      <c r="BW164" s="487" t="str">
        <f t="shared" si="44"/>
        <v>not req'ed</v>
      </c>
      <c r="BX164" s="487" t="str">
        <f t="shared" si="44"/>
        <v/>
      </c>
      <c r="BY164" s="487" t="str">
        <f t="shared" si="44"/>
        <v>not req'ed</v>
      </c>
      <c r="BZ164" s="487" t="str">
        <f t="shared" si="44"/>
        <v>not req'ed</v>
      </c>
      <c r="CA164" s="489" t="str">
        <f t="shared" si="42"/>
        <v/>
      </c>
    </row>
    <row r="165" spans="1:79" s="121" customFormat="1" ht="19.899999999999999" customHeight="1" x14ac:dyDescent="0.25">
      <c r="A165" s="9" t="s">
        <v>1934</v>
      </c>
      <c r="B165" s="7" t="s">
        <v>1935</v>
      </c>
      <c r="C165" s="2" t="s">
        <v>1936</v>
      </c>
      <c r="D165" s="5" t="s">
        <v>1921</v>
      </c>
      <c r="E165" s="4">
        <v>3</v>
      </c>
      <c r="F165" s="4" t="s">
        <v>1937</v>
      </c>
      <c r="G165" s="862" t="s">
        <v>1516</v>
      </c>
      <c r="H165" s="5"/>
      <c r="I165" s="16"/>
      <c r="J165" s="47" t="s">
        <v>86</v>
      </c>
      <c r="K165" s="48"/>
      <c r="L165" s="48"/>
      <c r="M165" s="49"/>
      <c r="N165" s="47" t="s">
        <v>86</v>
      </c>
      <c r="O165" s="48"/>
      <c r="P165" s="48"/>
      <c r="Q165" s="48"/>
      <c r="R165" s="48"/>
      <c r="S165" s="48"/>
      <c r="T165" s="65"/>
      <c r="U165" s="49"/>
      <c r="V165" s="58" t="s">
        <v>86</v>
      </c>
      <c r="W165" s="82" t="s">
        <v>86</v>
      </c>
      <c r="X165" s="56"/>
      <c r="Y165" s="69"/>
      <c r="Z165" s="69"/>
      <c r="AA165" s="68"/>
      <c r="AB165" s="57"/>
      <c r="AC165" s="58" t="s">
        <v>1376</v>
      </c>
      <c r="AD165" s="56"/>
      <c r="AE165" s="65"/>
      <c r="AF165" s="488">
        <v>0</v>
      </c>
      <c r="AG165" s="487">
        <v>0</v>
      </c>
      <c r="AH165" s="487">
        <v>0</v>
      </c>
      <c r="AI165" s="487">
        <v>0</v>
      </c>
      <c r="AJ165" s="487">
        <v>-1</v>
      </c>
      <c r="AK165" s="487">
        <v>0</v>
      </c>
      <c r="AL165" s="487">
        <v>0</v>
      </c>
      <c r="AM165" s="487">
        <v>0</v>
      </c>
      <c r="AN165" s="487">
        <v>0</v>
      </c>
      <c r="AO165" s="487">
        <v>0</v>
      </c>
      <c r="AP165" s="487">
        <v>-1</v>
      </c>
      <c r="AQ165" s="487">
        <v>-1</v>
      </c>
      <c r="AR165" s="487">
        <v>0</v>
      </c>
      <c r="AS165" s="487">
        <v>-1</v>
      </c>
      <c r="AT165" s="487">
        <v>-1</v>
      </c>
      <c r="AU165" s="493">
        <v>0</v>
      </c>
      <c r="AV165" s="488" t="str">
        <f t="shared" si="43"/>
        <v/>
      </c>
      <c r="AW165" s="487" t="str">
        <f t="shared" si="43"/>
        <v/>
      </c>
      <c r="AX165" s="487" t="str">
        <f t="shared" si="43"/>
        <v/>
      </c>
      <c r="AY165" s="487" t="str">
        <f t="shared" si="43"/>
        <v/>
      </c>
      <c r="AZ165" s="487" t="str">
        <f t="shared" si="43"/>
        <v>tbd</v>
      </c>
      <c r="BA165" s="487" t="str">
        <f t="shared" si="43"/>
        <v/>
      </c>
      <c r="BB165" s="487" t="str">
        <f t="shared" si="43"/>
        <v/>
      </c>
      <c r="BC165" s="487" t="str">
        <f t="shared" si="43"/>
        <v/>
      </c>
      <c r="BD165" s="487" t="str">
        <f t="shared" si="43"/>
        <v/>
      </c>
      <c r="BE165" s="487" t="str">
        <f t="shared" si="43"/>
        <v/>
      </c>
      <c r="BF165" s="487" t="str">
        <f t="shared" si="43"/>
        <v>tbd</v>
      </c>
      <c r="BG165" s="487" t="str">
        <f t="shared" si="43"/>
        <v>tbd</v>
      </c>
      <c r="BH165" s="487" t="str">
        <f t="shared" si="43"/>
        <v/>
      </c>
      <c r="BI165" s="487" t="str">
        <f t="shared" si="43"/>
        <v>tbd</v>
      </c>
      <c r="BJ165" s="487" t="str">
        <f t="shared" si="43"/>
        <v>tbd</v>
      </c>
      <c r="BK165" s="489" t="str">
        <f t="shared" si="41"/>
        <v/>
      </c>
      <c r="BL165" s="495" t="str">
        <f t="shared" si="44"/>
        <v/>
      </c>
      <c r="BM165" s="487" t="str">
        <f t="shared" si="44"/>
        <v/>
      </c>
      <c r="BN165" s="487" t="str">
        <f t="shared" si="44"/>
        <v/>
      </c>
      <c r="BO165" s="487" t="str">
        <f t="shared" si="44"/>
        <v/>
      </c>
      <c r="BP165" s="487" t="str">
        <f t="shared" si="44"/>
        <v>tbd</v>
      </c>
      <c r="BQ165" s="487" t="str">
        <f t="shared" si="44"/>
        <v/>
      </c>
      <c r="BR165" s="487" t="str">
        <f t="shared" si="44"/>
        <v/>
      </c>
      <c r="BS165" s="487" t="str">
        <f t="shared" si="44"/>
        <v/>
      </c>
      <c r="BT165" s="487" t="str">
        <f t="shared" si="44"/>
        <v/>
      </c>
      <c r="BU165" s="487" t="str">
        <f t="shared" si="44"/>
        <v/>
      </c>
      <c r="BV165" s="487" t="str">
        <f t="shared" si="44"/>
        <v>tbd</v>
      </c>
      <c r="BW165" s="487" t="str">
        <f t="shared" si="44"/>
        <v>tbd</v>
      </c>
      <c r="BX165" s="487" t="str">
        <f t="shared" si="44"/>
        <v/>
      </c>
      <c r="BY165" s="487" t="str">
        <f t="shared" si="44"/>
        <v>tbd</v>
      </c>
      <c r="BZ165" s="487" t="str">
        <f t="shared" si="44"/>
        <v>tbd</v>
      </c>
      <c r="CA165" s="489" t="str">
        <f t="shared" si="42"/>
        <v/>
      </c>
    </row>
    <row r="166" spans="1:79" s="121" customFormat="1" ht="19.899999999999999" customHeight="1" x14ac:dyDescent="0.25">
      <c r="A166" s="9" t="s">
        <v>1938</v>
      </c>
      <c r="B166" s="7" t="s">
        <v>1939</v>
      </c>
      <c r="C166" s="2" t="s">
        <v>1940</v>
      </c>
      <c r="D166" s="5" t="s">
        <v>1941</v>
      </c>
      <c r="E166" s="4">
        <v>1</v>
      </c>
      <c r="F166" s="4" t="s">
        <v>1546</v>
      </c>
      <c r="G166" s="862" t="s">
        <v>1516</v>
      </c>
      <c r="H166" s="5"/>
      <c r="I166" s="16"/>
      <c r="J166" s="47" t="s">
        <v>86</v>
      </c>
      <c r="K166" s="48"/>
      <c r="L166" s="48"/>
      <c r="M166" s="49"/>
      <c r="N166" s="47" t="s">
        <v>86</v>
      </c>
      <c r="O166" s="48"/>
      <c r="P166" s="48"/>
      <c r="Q166" s="48"/>
      <c r="R166" s="48"/>
      <c r="S166" s="48"/>
      <c r="T166" s="65"/>
      <c r="U166" s="49"/>
      <c r="V166" s="58" t="s">
        <v>86</v>
      </c>
      <c r="W166" s="82" t="s">
        <v>86</v>
      </c>
      <c r="X166" s="56"/>
      <c r="Y166" s="69"/>
      <c r="Z166" s="69"/>
      <c r="AA166" s="68"/>
      <c r="AB166" s="57"/>
      <c r="AC166" s="58" t="s">
        <v>1376</v>
      </c>
      <c r="AD166" s="56"/>
      <c r="AE166" s="65"/>
      <c r="AF166" s="488">
        <v>0</v>
      </c>
      <c r="AG166" s="487">
        <v>0</v>
      </c>
      <c r="AH166" s="487">
        <v>0</v>
      </c>
      <c r="AI166" s="487">
        <v>0</v>
      </c>
      <c r="AJ166" s="487">
        <v>-1</v>
      </c>
      <c r="AK166" s="487">
        <v>0</v>
      </c>
      <c r="AL166" s="487">
        <v>0</v>
      </c>
      <c r="AM166" s="487">
        <v>0</v>
      </c>
      <c r="AN166" s="487">
        <v>0</v>
      </c>
      <c r="AO166" s="487">
        <v>0</v>
      </c>
      <c r="AP166" s="487">
        <v>-1</v>
      </c>
      <c r="AQ166" s="487">
        <v>-1</v>
      </c>
      <c r="AR166" s="487">
        <v>0</v>
      </c>
      <c r="AS166" s="487">
        <v>-1</v>
      </c>
      <c r="AT166" s="487">
        <v>-1</v>
      </c>
      <c r="AU166" s="493">
        <v>0</v>
      </c>
      <c r="AV166" s="488" t="str">
        <f t="shared" si="43"/>
        <v/>
      </c>
      <c r="AW166" s="487" t="str">
        <f t="shared" si="43"/>
        <v/>
      </c>
      <c r="AX166" s="487" t="str">
        <f t="shared" si="43"/>
        <v/>
      </c>
      <c r="AY166" s="487" t="str">
        <f t="shared" si="43"/>
        <v/>
      </c>
      <c r="AZ166" s="487" t="str">
        <f t="shared" si="43"/>
        <v>tbd</v>
      </c>
      <c r="BA166" s="487" t="str">
        <f t="shared" si="43"/>
        <v/>
      </c>
      <c r="BB166" s="487" t="str">
        <f t="shared" si="43"/>
        <v/>
      </c>
      <c r="BC166" s="487" t="str">
        <f t="shared" si="43"/>
        <v/>
      </c>
      <c r="BD166" s="487" t="str">
        <f t="shared" si="43"/>
        <v/>
      </c>
      <c r="BE166" s="487" t="str">
        <f t="shared" si="43"/>
        <v/>
      </c>
      <c r="BF166" s="487" t="str">
        <f t="shared" si="43"/>
        <v>tbd</v>
      </c>
      <c r="BG166" s="487" t="str">
        <f t="shared" si="43"/>
        <v>tbd</v>
      </c>
      <c r="BH166" s="487" t="str">
        <f t="shared" si="43"/>
        <v/>
      </c>
      <c r="BI166" s="487" t="str">
        <f t="shared" si="43"/>
        <v>tbd</v>
      </c>
      <c r="BJ166" s="487" t="str">
        <f t="shared" si="43"/>
        <v>tbd</v>
      </c>
      <c r="BK166" s="489" t="str">
        <f t="shared" si="41"/>
        <v/>
      </c>
      <c r="BL166" s="495" t="str">
        <f t="shared" si="44"/>
        <v/>
      </c>
      <c r="BM166" s="487" t="str">
        <f t="shared" si="44"/>
        <v/>
      </c>
      <c r="BN166" s="487" t="str">
        <f t="shared" si="44"/>
        <v/>
      </c>
      <c r="BO166" s="487" t="str">
        <f t="shared" si="44"/>
        <v/>
      </c>
      <c r="BP166" s="487" t="str">
        <f t="shared" si="44"/>
        <v>tbd</v>
      </c>
      <c r="BQ166" s="487" t="str">
        <f t="shared" si="44"/>
        <v/>
      </c>
      <c r="BR166" s="487" t="str">
        <f t="shared" si="44"/>
        <v/>
      </c>
      <c r="BS166" s="487" t="str">
        <f t="shared" si="44"/>
        <v/>
      </c>
      <c r="BT166" s="487" t="str">
        <f t="shared" si="44"/>
        <v/>
      </c>
      <c r="BU166" s="487" t="str">
        <f t="shared" si="44"/>
        <v/>
      </c>
      <c r="BV166" s="487" t="str">
        <f t="shared" si="44"/>
        <v>tbd</v>
      </c>
      <c r="BW166" s="487" t="str">
        <f t="shared" si="44"/>
        <v>tbd</v>
      </c>
      <c r="BX166" s="487" t="str">
        <f t="shared" si="44"/>
        <v/>
      </c>
      <c r="BY166" s="487" t="str">
        <f t="shared" si="44"/>
        <v>tbd</v>
      </c>
      <c r="BZ166" s="487" t="str">
        <f t="shared" si="44"/>
        <v>tbd</v>
      </c>
      <c r="CA166" s="489" t="str">
        <f t="shared" si="42"/>
        <v/>
      </c>
    </row>
    <row r="167" spans="1:79" s="121" customFormat="1" ht="19.899999999999999" customHeight="1" x14ac:dyDescent="0.25">
      <c r="A167" s="9" t="s">
        <v>1942</v>
      </c>
      <c r="B167" s="7" t="s">
        <v>1943</v>
      </c>
      <c r="C167" s="2" t="s">
        <v>1944</v>
      </c>
      <c r="D167" s="5" t="s">
        <v>1941</v>
      </c>
      <c r="E167" s="4">
        <v>1</v>
      </c>
      <c r="F167" s="4" t="s">
        <v>1945</v>
      </c>
      <c r="G167" s="862" t="s">
        <v>1516</v>
      </c>
      <c r="H167" s="5"/>
      <c r="I167" s="16"/>
      <c r="J167" s="47" t="s">
        <v>86</v>
      </c>
      <c r="K167" s="48"/>
      <c r="L167" s="48"/>
      <c r="M167" s="49"/>
      <c r="N167" s="47" t="s">
        <v>86</v>
      </c>
      <c r="O167" s="48"/>
      <c r="P167" s="48"/>
      <c r="Q167" s="48"/>
      <c r="R167" s="48"/>
      <c r="S167" s="48"/>
      <c r="T167" s="65"/>
      <c r="U167" s="49"/>
      <c r="V167" s="58" t="s">
        <v>86</v>
      </c>
      <c r="W167" s="82" t="s">
        <v>86</v>
      </c>
      <c r="X167" s="56"/>
      <c r="Y167" s="69"/>
      <c r="Z167" s="69"/>
      <c r="AA167" s="68"/>
      <c r="AB167" s="57"/>
      <c r="AC167" s="58" t="s">
        <v>1376</v>
      </c>
      <c r="AD167" s="56"/>
      <c r="AE167" s="65"/>
      <c r="AF167" s="488">
        <v>0</v>
      </c>
      <c r="AG167" s="487">
        <v>0</v>
      </c>
      <c r="AH167" s="487">
        <v>0</v>
      </c>
      <c r="AI167" s="487">
        <v>0</v>
      </c>
      <c r="AJ167" s="487">
        <v>-1</v>
      </c>
      <c r="AK167" s="487">
        <v>0</v>
      </c>
      <c r="AL167" s="487">
        <v>0</v>
      </c>
      <c r="AM167" s="487">
        <v>0</v>
      </c>
      <c r="AN167" s="487">
        <v>0</v>
      </c>
      <c r="AO167" s="487">
        <v>0</v>
      </c>
      <c r="AP167" s="487">
        <v>-1</v>
      </c>
      <c r="AQ167" s="487">
        <v>-1</v>
      </c>
      <c r="AR167" s="487">
        <v>0</v>
      </c>
      <c r="AS167" s="487">
        <v>-1</v>
      </c>
      <c r="AT167" s="487">
        <v>-1</v>
      </c>
      <c r="AU167" s="493">
        <v>0</v>
      </c>
      <c r="AV167" s="488" t="str">
        <f t="shared" si="43"/>
        <v/>
      </c>
      <c r="AW167" s="487" t="str">
        <f t="shared" si="43"/>
        <v/>
      </c>
      <c r="AX167" s="487" t="str">
        <f t="shared" si="43"/>
        <v/>
      </c>
      <c r="AY167" s="487" t="str">
        <f t="shared" si="43"/>
        <v/>
      </c>
      <c r="AZ167" s="487" t="str">
        <f t="shared" si="43"/>
        <v>tbd</v>
      </c>
      <c r="BA167" s="487" t="str">
        <f t="shared" si="43"/>
        <v/>
      </c>
      <c r="BB167" s="487" t="str">
        <f t="shared" si="43"/>
        <v/>
      </c>
      <c r="BC167" s="487" t="str">
        <f t="shared" si="43"/>
        <v/>
      </c>
      <c r="BD167" s="487" t="str">
        <f t="shared" si="43"/>
        <v/>
      </c>
      <c r="BE167" s="487" t="str">
        <f t="shared" si="43"/>
        <v/>
      </c>
      <c r="BF167" s="487" t="str">
        <f t="shared" si="43"/>
        <v>tbd</v>
      </c>
      <c r="BG167" s="487" t="str">
        <f t="shared" si="43"/>
        <v>tbd</v>
      </c>
      <c r="BH167" s="487" t="str">
        <f t="shared" si="43"/>
        <v/>
      </c>
      <c r="BI167" s="487" t="str">
        <f t="shared" si="43"/>
        <v>tbd</v>
      </c>
      <c r="BJ167" s="487" t="str">
        <f t="shared" si="43"/>
        <v>tbd</v>
      </c>
      <c r="BK167" s="489" t="str">
        <f t="shared" si="41"/>
        <v/>
      </c>
      <c r="BL167" s="495" t="str">
        <f t="shared" si="44"/>
        <v/>
      </c>
      <c r="BM167" s="487" t="str">
        <f t="shared" si="44"/>
        <v/>
      </c>
      <c r="BN167" s="487" t="str">
        <f t="shared" si="44"/>
        <v/>
      </c>
      <c r="BO167" s="487" t="str">
        <f t="shared" si="44"/>
        <v/>
      </c>
      <c r="BP167" s="487" t="str">
        <f t="shared" si="44"/>
        <v>tbd</v>
      </c>
      <c r="BQ167" s="487" t="str">
        <f t="shared" si="44"/>
        <v/>
      </c>
      <c r="BR167" s="487" t="str">
        <f t="shared" si="44"/>
        <v/>
      </c>
      <c r="BS167" s="487" t="str">
        <f t="shared" si="44"/>
        <v/>
      </c>
      <c r="BT167" s="487" t="str">
        <f t="shared" si="44"/>
        <v/>
      </c>
      <c r="BU167" s="487" t="str">
        <f t="shared" si="44"/>
        <v/>
      </c>
      <c r="BV167" s="487" t="str">
        <f t="shared" si="44"/>
        <v>tbd</v>
      </c>
      <c r="BW167" s="487" t="str">
        <f t="shared" si="44"/>
        <v>tbd</v>
      </c>
      <c r="BX167" s="487" t="str">
        <f t="shared" si="44"/>
        <v/>
      </c>
      <c r="BY167" s="487" t="str">
        <f t="shared" si="44"/>
        <v>tbd</v>
      </c>
      <c r="BZ167" s="487" t="str">
        <f t="shared" si="44"/>
        <v>tbd</v>
      </c>
      <c r="CA167" s="489" t="str">
        <f t="shared" si="42"/>
        <v/>
      </c>
    </row>
    <row r="168" spans="1:79" s="121" customFormat="1" ht="19.899999999999999" customHeight="1" x14ac:dyDescent="0.25">
      <c r="A168" s="9" t="s">
        <v>1946</v>
      </c>
      <c r="B168" s="7" t="s">
        <v>1947</v>
      </c>
      <c r="C168" s="2" t="s">
        <v>1948</v>
      </c>
      <c r="D168" s="5" t="s">
        <v>1949</v>
      </c>
      <c r="E168" s="4">
        <v>1</v>
      </c>
      <c r="F168" s="4" t="s">
        <v>1945</v>
      </c>
      <c r="G168" s="862" t="s">
        <v>1516</v>
      </c>
      <c r="H168" s="5"/>
      <c r="I168" s="16"/>
      <c r="J168" s="47" t="s">
        <v>86</v>
      </c>
      <c r="K168" s="48"/>
      <c r="L168" s="48"/>
      <c r="M168" s="49"/>
      <c r="N168" s="47" t="s">
        <v>86</v>
      </c>
      <c r="O168" s="48"/>
      <c r="P168" s="48"/>
      <c r="Q168" s="48"/>
      <c r="R168" s="48"/>
      <c r="S168" s="48"/>
      <c r="T168" s="65"/>
      <c r="U168" s="49"/>
      <c r="V168" s="58" t="s">
        <v>86</v>
      </c>
      <c r="W168" s="82" t="s">
        <v>86</v>
      </c>
      <c r="X168" s="56"/>
      <c r="Y168" s="69"/>
      <c r="Z168" s="69"/>
      <c r="AA168" s="68"/>
      <c r="AB168" s="57"/>
      <c r="AC168" s="58" t="s">
        <v>1376</v>
      </c>
      <c r="AD168" s="56"/>
      <c r="AE168" s="65"/>
      <c r="AF168" s="488">
        <v>0</v>
      </c>
      <c r="AG168" s="487">
        <v>0</v>
      </c>
      <c r="AH168" s="487">
        <v>0</v>
      </c>
      <c r="AI168" s="487">
        <v>0</v>
      </c>
      <c r="AJ168" s="487">
        <v>-1</v>
      </c>
      <c r="AK168" s="487">
        <v>0</v>
      </c>
      <c r="AL168" s="487">
        <v>0</v>
      </c>
      <c r="AM168" s="487">
        <v>0</v>
      </c>
      <c r="AN168" s="487">
        <v>0</v>
      </c>
      <c r="AO168" s="487">
        <v>0</v>
      </c>
      <c r="AP168" s="487">
        <v>-1</v>
      </c>
      <c r="AQ168" s="487">
        <v>-1</v>
      </c>
      <c r="AR168" s="487">
        <v>-1</v>
      </c>
      <c r="AS168" s="487">
        <v>-1</v>
      </c>
      <c r="AT168" s="487">
        <v>-1</v>
      </c>
      <c r="AU168" s="493">
        <v>0</v>
      </c>
      <c r="AV168" s="488" t="str">
        <f t="shared" si="43"/>
        <v/>
      </c>
      <c r="AW168" s="487" t="str">
        <f t="shared" si="43"/>
        <v/>
      </c>
      <c r="AX168" s="487" t="str">
        <f t="shared" si="43"/>
        <v/>
      </c>
      <c r="AY168" s="487" t="str">
        <f t="shared" si="43"/>
        <v/>
      </c>
      <c r="AZ168" s="487" t="str">
        <f t="shared" si="43"/>
        <v>tbd</v>
      </c>
      <c r="BA168" s="487" t="str">
        <f t="shared" si="43"/>
        <v/>
      </c>
      <c r="BB168" s="487" t="str">
        <f t="shared" si="43"/>
        <v/>
      </c>
      <c r="BC168" s="487" t="str">
        <f t="shared" si="43"/>
        <v/>
      </c>
      <c r="BD168" s="487" t="str">
        <f t="shared" si="43"/>
        <v/>
      </c>
      <c r="BE168" s="487" t="str">
        <f t="shared" si="43"/>
        <v/>
      </c>
      <c r="BF168" s="487" t="str">
        <f t="shared" si="43"/>
        <v>tbd</v>
      </c>
      <c r="BG168" s="487" t="str">
        <f t="shared" si="43"/>
        <v>tbd</v>
      </c>
      <c r="BH168" s="487" t="str">
        <f t="shared" si="43"/>
        <v>tbd</v>
      </c>
      <c r="BI168" s="487" t="str">
        <f t="shared" si="43"/>
        <v>tbd</v>
      </c>
      <c r="BJ168" s="487" t="str">
        <f t="shared" si="43"/>
        <v>tbd</v>
      </c>
      <c r="BK168" s="489" t="str">
        <f t="shared" si="41"/>
        <v/>
      </c>
      <c r="BL168" s="495" t="str">
        <f t="shared" si="44"/>
        <v/>
      </c>
      <c r="BM168" s="487" t="str">
        <f t="shared" si="44"/>
        <v/>
      </c>
      <c r="BN168" s="487" t="str">
        <f t="shared" si="44"/>
        <v/>
      </c>
      <c r="BO168" s="487" t="str">
        <f t="shared" si="44"/>
        <v/>
      </c>
      <c r="BP168" s="487" t="str">
        <f t="shared" si="44"/>
        <v>tbd</v>
      </c>
      <c r="BQ168" s="487" t="str">
        <f t="shared" si="44"/>
        <v/>
      </c>
      <c r="BR168" s="487" t="str">
        <f t="shared" si="44"/>
        <v/>
      </c>
      <c r="BS168" s="487" t="str">
        <f t="shared" si="44"/>
        <v/>
      </c>
      <c r="BT168" s="487" t="str">
        <f t="shared" si="44"/>
        <v/>
      </c>
      <c r="BU168" s="487" t="str">
        <f t="shared" si="44"/>
        <v/>
      </c>
      <c r="BV168" s="487" t="str">
        <f t="shared" si="44"/>
        <v>tbd</v>
      </c>
      <c r="BW168" s="487" t="str">
        <f t="shared" si="44"/>
        <v>tbd</v>
      </c>
      <c r="BX168" s="487" t="str">
        <f t="shared" si="44"/>
        <v>tbd</v>
      </c>
      <c r="BY168" s="487" t="str">
        <f t="shared" si="44"/>
        <v>tbd</v>
      </c>
      <c r="BZ168" s="487" t="str">
        <f t="shared" si="44"/>
        <v>tbd</v>
      </c>
      <c r="CA168" s="489" t="str">
        <f t="shared" si="42"/>
        <v/>
      </c>
    </row>
    <row r="169" spans="1:79" s="121" customFormat="1" ht="19.899999999999999" customHeight="1" x14ac:dyDescent="0.25">
      <c r="A169" s="9" t="s">
        <v>2039</v>
      </c>
      <c r="B169" s="7" t="s">
        <v>2040</v>
      </c>
      <c r="C169" s="2" t="s">
        <v>2041</v>
      </c>
      <c r="D169" s="5" t="s">
        <v>2042</v>
      </c>
      <c r="E169" s="4">
        <v>8</v>
      </c>
      <c r="F169" s="4" t="s">
        <v>1804</v>
      </c>
      <c r="G169" s="862" t="s">
        <v>1516</v>
      </c>
      <c r="H169" s="5"/>
      <c r="I169" s="16"/>
      <c r="J169" s="47" t="s">
        <v>86</v>
      </c>
      <c r="K169" s="48"/>
      <c r="L169" s="48"/>
      <c r="M169" s="49"/>
      <c r="N169" s="47" t="s">
        <v>86</v>
      </c>
      <c r="O169" s="48"/>
      <c r="P169" s="48"/>
      <c r="Q169" s="48"/>
      <c r="R169" s="48"/>
      <c r="S169" s="48"/>
      <c r="T169" s="65"/>
      <c r="U169" s="49"/>
      <c r="V169" s="58" t="s">
        <v>86</v>
      </c>
      <c r="W169" s="82" t="s">
        <v>86</v>
      </c>
      <c r="X169" s="56"/>
      <c r="Y169" s="69"/>
      <c r="Z169" s="69"/>
      <c r="AA169" s="68"/>
      <c r="AB169" s="57"/>
      <c r="AC169" s="58" t="s">
        <v>1376</v>
      </c>
      <c r="AD169" s="56"/>
      <c r="AE169" s="65"/>
      <c r="AF169" s="488">
        <v>0</v>
      </c>
      <c r="AG169" s="487">
        <v>0</v>
      </c>
      <c r="AH169" s="487">
        <v>0</v>
      </c>
      <c r="AI169" s="487">
        <v>0</v>
      </c>
      <c r="AJ169" s="487">
        <v>-1</v>
      </c>
      <c r="AK169" s="487">
        <v>0</v>
      </c>
      <c r="AL169" s="487">
        <v>0</v>
      </c>
      <c r="AM169" s="487">
        <v>0</v>
      </c>
      <c r="AN169" s="487">
        <v>0</v>
      </c>
      <c r="AO169" s="487">
        <v>0</v>
      </c>
      <c r="AP169" s="487">
        <v>-1</v>
      </c>
      <c r="AQ169" s="487">
        <v>-1</v>
      </c>
      <c r="AR169" s="487">
        <v>0</v>
      </c>
      <c r="AS169" s="487">
        <v>-1</v>
      </c>
      <c r="AT169" s="487">
        <v>-1</v>
      </c>
      <c r="AU169" s="493">
        <v>0</v>
      </c>
      <c r="AV169" s="488" t="str">
        <f t="shared" si="43"/>
        <v/>
      </c>
      <c r="AW169" s="487" t="str">
        <f t="shared" si="43"/>
        <v/>
      </c>
      <c r="AX169" s="487" t="str">
        <f t="shared" si="43"/>
        <v/>
      </c>
      <c r="AY169" s="487" t="str">
        <f t="shared" si="43"/>
        <v/>
      </c>
      <c r="AZ169" s="487" t="str">
        <f t="shared" si="43"/>
        <v>tbd</v>
      </c>
      <c r="BA169" s="487" t="str">
        <f t="shared" si="43"/>
        <v/>
      </c>
      <c r="BB169" s="487" t="str">
        <f t="shared" si="43"/>
        <v/>
      </c>
      <c r="BC169" s="487" t="str">
        <f t="shared" si="43"/>
        <v/>
      </c>
      <c r="BD169" s="487" t="str">
        <f t="shared" si="43"/>
        <v/>
      </c>
      <c r="BE169" s="487" t="str">
        <f t="shared" si="43"/>
        <v/>
      </c>
      <c r="BF169" s="487" t="str">
        <f t="shared" si="43"/>
        <v>tbd</v>
      </c>
      <c r="BG169" s="487" t="str">
        <f t="shared" si="43"/>
        <v>tbd</v>
      </c>
      <c r="BH169" s="487" t="str">
        <f t="shared" si="43"/>
        <v/>
      </c>
      <c r="BI169" s="487" t="str">
        <f t="shared" si="43"/>
        <v>tbd</v>
      </c>
      <c r="BJ169" s="487" t="str">
        <f t="shared" si="43"/>
        <v>tbd</v>
      </c>
      <c r="BK169" s="489" t="str">
        <f t="shared" si="41"/>
        <v/>
      </c>
      <c r="BL169" s="495" t="str">
        <f t="shared" si="44"/>
        <v/>
      </c>
      <c r="BM169" s="487" t="str">
        <f t="shared" si="44"/>
        <v/>
      </c>
      <c r="BN169" s="487" t="str">
        <f t="shared" si="44"/>
        <v/>
      </c>
      <c r="BO169" s="487" t="str">
        <f t="shared" si="44"/>
        <v/>
      </c>
      <c r="BP169" s="487" t="str">
        <f t="shared" si="44"/>
        <v>tbd</v>
      </c>
      <c r="BQ169" s="487" t="str">
        <f t="shared" si="44"/>
        <v/>
      </c>
      <c r="BR169" s="487" t="str">
        <f t="shared" si="44"/>
        <v/>
      </c>
      <c r="BS169" s="487" t="str">
        <f t="shared" si="44"/>
        <v/>
      </c>
      <c r="BT169" s="487" t="str">
        <f t="shared" si="44"/>
        <v/>
      </c>
      <c r="BU169" s="487" t="str">
        <f t="shared" si="44"/>
        <v/>
      </c>
      <c r="BV169" s="487" t="str">
        <f t="shared" si="44"/>
        <v>tbd</v>
      </c>
      <c r="BW169" s="487" t="str">
        <f t="shared" si="44"/>
        <v>tbd</v>
      </c>
      <c r="BX169" s="487" t="str">
        <f t="shared" si="44"/>
        <v/>
      </c>
      <c r="BY169" s="487" t="str">
        <f t="shared" si="44"/>
        <v>tbd</v>
      </c>
      <c r="BZ169" s="487" t="str">
        <f t="shared" si="44"/>
        <v>tbd</v>
      </c>
      <c r="CA169" s="489" t="str">
        <f t="shared" si="42"/>
        <v/>
      </c>
    </row>
    <row r="170" spans="1:79" s="121" customFormat="1" ht="19.899999999999999" customHeight="1" x14ac:dyDescent="0.25">
      <c r="A170" s="9" t="s">
        <v>1950</v>
      </c>
      <c r="B170" s="7" t="s">
        <v>1951</v>
      </c>
      <c r="C170" s="2" t="s">
        <v>1952</v>
      </c>
      <c r="D170" s="5" t="s">
        <v>1953</v>
      </c>
      <c r="E170" s="4">
        <v>3</v>
      </c>
      <c r="F170" s="4" t="s">
        <v>1945</v>
      </c>
      <c r="G170" s="862" t="s">
        <v>1516</v>
      </c>
      <c r="H170" s="5"/>
      <c r="I170" s="16"/>
      <c r="J170" s="47" t="s">
        <v>86</v>
      </c>
      <c r="K170" s="48"/>
      <c r="L170" s="48"/>
      <c r="M170" s="49"/>
      <c r="N170" s="47" t="s">
        <v>86</v>
      </c>
      <c r="O170" s="48"/>
      <c r="P170" s="48"/>
      <c r="Q170" s="48"/>
      <c r="R170" s="48"/>
      <c r="S170" s="48"/>
      <c r="T170" s="65"/>
      <c r="U170" s="49"/>
      <c r="V170" s="58" t="s">
        <v>86</v>
      </c>
      <c r="W170" s="82" t="s">
        <v>86</v>
      </c>
      <c r="X170" s="56"/>
      <c r="Y170" s="69"/>
      <c r="Z170" s="69"/>
      <c r="AA170" s="68"/>
      <c r="AB170" s="57"/>
      <c r="AC170" s="58" t="s">
        <v>1376</v>
      </c>
      <c r="AD170" s="56"/>
      <c r="AE170" s="65"/>
      <c r="AF170" s="488">
        <v>0</v>
      </c>
      <c r="AG170" s="487">
        <v>0</v>
      </c>
      <c r="AH170" s="487">
        <v>0</v>
      </c>
      <c r="AI170" s="487">
        <v>0</v>
      </c>
      <c r="AJ170" s="487">
        <v>-1</v>
      </c>
      <c r="AK170" s="487">
        <v>0</v>
      </c>
      <c r="AL170" s="487">
        <v>0</v>
      </c>
      <c r="AM170" s="487">
        <v>0</v>
      </c>
      <c r="AN170" s="487">
        <v>0</v>
      </c>
      <c r="AO170" s="487">
        <v>0</v>
      </c>
      <c r="AP170" s="487">
        <v>-1</v>
      </c>
      <c r="AQ170" s="487">
        <v>-1</v>
      </c>
      <c r="AR170" s="487">
        <v>0</v>
      </c>
      <c r="AS170" s="487">
        <v>-1</v>
      </c>
      <c r="AT170" s="487">
        <v>-1</v>
      </c>
      <c r="AU170" s="493">
        <v>0</v>
      </c>
      <c r="AV170" s="488" t="str">
        <f t="shared" si="43"/>
        <v/>
      </c>
      <c r="AW170" s="487" t="str">
        <f t="shared" si="43"/>
        <v/>
      </c>
      <c r="AX170" s="487" t="str">
        <f t="shared" si="43"/>
        <v/>
      </c>
      <c r="AY170" s="487" t="str">
        <f t="shared" si="43"/>
        <v/>
      </c>
      <c r="AZ170" s="487" t="str">
        <f t="shared" si="43"/>
        <v>tbd</v>
      </c>
      <c r="BA170" s="487" t="str">
        <f t="shared" si="43"/>
        <v/>
      </c>
      <c r="BB170" s="487" t="str">
        <f t="shared" si="43"/>
        <v/>
      </c>
      <c r="BC170" s="487" t="str">
        <f t="shared" si="43"/>
        <v/>
      </c>
      <c r="BD170" s="487" t="str">
        <f t="shared" si="43"/>
        <v/>
      </c>
      <c r="BE170" s="487" t="str">
        <f t="shared" si="43"/>
        <v/>
      </c>
      <c r="BF170" s="487" t="str">
        <f t="shared" si="43"/>
        <v>tbd</v>
      </c>
      <c r="BG170" s="487" t="str">
        <f t="shared" si="43"/>
        <v>tbd</v>
      </c>
      <c r="BH170" s="487" t="str">
        <f t="shared" si="43"/>
        <v/>
      </c>
      <c r="BI170" s="487" t="str">
        <f t="shared" si="43"/>
        <v>tbd</v>
      </c>
      <c r="BJ170" s="487" t="str">
        <f t="shared" si="43"/>
        <v>tbd</v>
      </c>
      <c r="BK170" s="489" t="str">
        <f t="shared" si="41"/>
        <v/>
      </c>
      <c r="BL170" s="495" t="str">
        <f t="shared" si="44"/>
        <v/>
      </c>
      <c r="BM170" s="487" t="str">
        <f t="shared" si="44"/>
        <v/>
      </c>
      <c r="BN170" s="487" t="str">
        <f t="shared" si="44"/>
        <v/>
      </c>
      <c r="BO170" s="487" t="str">
        <f t="shared" si="44"/>
        <v/>
      </c>
      <c r="BP170" s="487" t="str">
        <f t="shared" si="44"/>
        <v>tbd</v>
      </c>
      <c r="BQ170" s="487" t="str">
        <f t="shared" si="44"/>
        <v/>
      </c>
      <c r="BR170" s="487" t="str">
        <f t="shared" si="44"/>
        <v/>
      </c>
      <c r="BS170" s="487" t="str">
        <f t="shared" si="44"/>
        <v/>
      </c>
      <c r="BT170" s="487" t="str">
        <f t="shared" si="44"/>
        <v/>
      </c>
      <c r="BU170" s="487" t="str">
        <f t="shared" si="44"/>
        <v/>
      </c>
      <c r="BV170" s="487" t="str">
        <f t="shared" si="44"/>
        <v>tbd</v>
      </c>
      <c r="BW170" s="487" t="str">
        <f t="shared" si="44"/>
        <v>tbd</v>
      </c>
      <c r="BX170" s="487" t="str">
        <f t="shared" si="44"/>
        <v/>
      </c>
      <c r="BY170" s="487" t="str">
        <f t="shared" si="44"/>
        <v>tbd</v>
      </c>
      <c r="BZ170" s="487" t="str">
        <f t="shared" si="44"/>
        <v>tbd</v>
      </c>
      <c r="CA170" s="489" t="str">
        <f t="shared" si="42"/>
        <v/>
      </c>
    </row>
    <row r="171" spans="1:79" s="121" customFormat="1" ht="19.899999999999999" customHeight="1" x14ac:dyDescent="0.25">
      <c r="A171" s="9" t="s">
        <v>1954</v>
      </c>
      <c r="B171" s="7" t="s">
        <v>1955</v>
      </c>
      <c r="C171" s="2" t="s">
        <v>1956</v>
      </c>
      <c r="D171" s="5" t="s">
        <v>1957</v>
      </c>
      <c r="E171" s="4">
        <v>8</v>
      </c>
      <c r="F171" s="4" t="s">
        <v>1945</v>
      </c>
      <c r="G171" s="862" t="s">
        <v>1516</v>
      </c>
      <c r="H171" s="5"/>
      <c r="I171" s="16"/>
      <c r="J171" s="47" t="s">
        <v>86</v>
      </c>
      <c r="K171" s="48"/>
      <c r="L171" s="48"/>
      <c r="M171" s="49"/>
      <c r="N171" s="47" t="s">
        <v>86</v>
      </c>
      <c r="O171" s="48"/>
      <c r="P171" s="48"/>
      <c r="Q171" s="48"/>
      <c r="R171" s="48"/>
      <c r="S171" s="48"/>
      <c r="T171" s="65"/>
      <c r="U171" s="49"/>
      <c r="V171" s="58" t="s">
        <v>86</v>
      </c>
      <c r="W171" s="82" t="s">
        <v>86</v>
      </c>
      <c r="X171" s="56"/>
      <c r="Y171" s="69"/>
      <c r="Z171" s="69"/>
      <c r="AA171" s="68"/>
      <c r="AB171" s="57"/>
      <c r="AC171" s="58" t="s">
        <v>1376</v>
      </c>
      <c r="AD171" s="56"/>
      <c r="AE171" s="65"/>
      <c r="AF171" s="488">
        <v>0</v>
      </c>
      <c r="AG171" s="487">
        <v>0</v>
      </c>
      <c r="AH171" s="487">
        <v>0</v>
      </c>
      <c r="AI171" s="487">
        <v>0</v>
      </c>
      <c r="AJ171" s="487">
        <v>-1</v>
      </c>
      <c r="AK171" s="487">
        <v>0</v>
      </c>
      <c r="AL171" s="487">
        <v>0</v>
      </c>
      <c r="AM171" s="487">
        <v>0</v>
      </c>
      <c r="AN171" s="487">
        <v>0</v>
      </c>
      <c r="AO171" s="487">
        <v>0</v>
      </c>
      <c r="AP171" s="487">
        <v>-1</v>
      </c>
      <c r="AQ171" s="487">
        <v>-1</v>
      </c>
      <c r="AR171" s="487">
        <v>-1</v>
      </c>
      <c r="AS171" s="487">
        <v>-1</v>
      </c>
      <c r="AT171" s="487">
        <v>-1</v>
      </c>
      <c r="AU171" s="493">
        <v>0</v>
      </c>
      <c r="AV171" s="488" t="str">
        <f t="shared" si="43"/>
        <v/>
      </c>
      <c r="AW171" s="487" t="str">
        <f t="shared" si="43"/>
        <v/>
      </c>
      <c r="AX171" s="487" t="str">
        <f t="shared" si="43"/>
        <v/>
      </c>
      <c r="AY171" s="487" t="str">
        <f t="shared" si="43"/>
        <v/>
      </c>
      <c r="AZ171" s="487" t="str">
        <f t="shared" si="43"/>
        <v>tbd</v>
      </c>
      <c r="BA171" s="487" t="str">
        <f t="shared" si="43"/>
        <v/>
      </c>
      <c r="BB171" s="487" t="str">
        <f t="shared" si="43"/>
        <v/>
      </c>
      <c r="BC171" s="487" t="str">
        <f t="shared" si="43"/>
        <v/>
      </c>
      <c r="BD171" s="487" t="str">
        <f t="shared" si="43"/>
        <v/>
      </c>
      <c r="BE171" s="487" t="str">
        <f t="shared" si="43"/>
        <v/>
      </c>
      <c r="BF171" s="487" t="str">
        <f t="shared" si="43"/>
        <v>tbd</v>
      </c>
      <c r="BG171" s="487" t="str">
        <f t="shared" si="43"/>
        <v>tbd</v>
      </c>
      <c r="BH171" s="487" t="str">
        <f t="shared" si="43"/>
        <v>tbd</v>
      </c>
      <c r="BI171" s="487" t="str">
        <f t="shared" si="43"/>
        <v>tbd</v>
      </c>
      <c r="BJ171" s="487" t="str">
        <f t="shared" si="43"/>
        <v>tbd</v>
      </c>
      <c r="BK171" s="489" t="str">
        <f t="shared" si="41"/>
        <v/>
      </c>
      <c r="BL171" s="495" t="str">
        <f t="shared" si="44"/>
        <v/>
      </c>
      <c r="BM171" s="487" t="str">
        <f t="shared" si="44"/>
        <v/>
      </c>
      <c r="BN171" s="487" t="str">
        <f t="shared" si="44"/>
        <v/>
      </c>
      <c r="BO171" s="487" t="str">
        <f t="shared" si="44"/>
        <v/>
      </c>
      <c r="BP171" s="487" t="str">
        <f t="shared" si="44"/>
        <v>tbd</v>
      </c>
      <c r="BQ171" s="487" t="str">
        <f t="shared" si="44"/>
        <v/>
      </c>
      <c r="BR171" s="487" t="str">
        <f t="shared" si="44"/>
        <v/>
      </c>
      <c r="BS171" s="487" t="str">
        <f t="shared" si="44"/>
        <v/>
      </c>
      <c r="BT171" s="487" t="str">
        <f t="shared" si="44"/>
        <v/>
      </c>
      <c r="BU171" s="487" t="str">
        <f t="shared" si="44"/>
        <v/>
      </c>
      <c r="BV171" s="487" t="str">
        <f t="shared" si="44"/>
        <v>tbd</v>
      </c>
      <c r="BW171" s="487" t="str">
        <f t="shared" si="44"/>
        <v>tbd</v>
      </c>
      <c r="BX171" s="487" t="str">
        <f t="shared" si="44"/>
        <v>tbd</v>
      </c>
      <c r="BY171" s="487" t="str">
        <f t="shared" si="44"/>
        <v>tbd</v>
      </c>
      <c r="BZ171" s="487" t="str">
        <f t="shared" si="44"/>
        <v>tbd</v>
      </c>
      <c r="CA171" s="489" t="str">
        <f t="shared" si="42"/>
        <v/>
      </c>
    </row>
    <row r="172" spans="1:79" s="121" customFormat="1" ht="19.899999999999999" customHeight="1" x14ac:dyDescent="0.25">
      <c r="A172" s="9" t="s">
        <v>1958</v>
      </c>
      <c r="B172" s="7" t="s">
        <v>1959</v>
      </c>
      <c r="C172" s="2" t="s">
        <v>1960</v>
      </c>
      <c r="D172" s="5" t="s">
        <v>1961</v>
      </c>
      <c r="E172" s="4">
        <v>5</v>
      </c>
      <c r="F172" s="862" t="s">
        <v>1516</v>
      </c>
      <c r="G172" s="862" t="s">
        <v>1516</v>
      </c>
      <c r="H172" s="5"/>
      <c r="I172" s="16"/>
      <c r="J172" s="47" t="s">
        <v>86</v>
      </c>
      <c r="K172" s="48"/>
      <c r="L172" s="48"/>
      <c r="M172" s="49"/>
      <c r="N172" s="863" t="s">
        <v>1516</v>
      </c>
      <c r="O172" s="864" t="s">
        <v>1516</v>
      </c>
      <c r="P172" s="864" t="s">
        <v>1516</v>
      </c>
      <c r="Q172" s="864" t="s">
        <v>1516</v>
      </c>
      <c r="R172" s="864" t="s">
        <v>1516</v>
      </c>
      <c r="S172" s="864" t="s">
        <v>1516</v>
      </c>
      <c r="T172" s="865" t="s">
        <v>1516</v>
      </c>
      <c r="U172" s="49"/>
      <c r="V172" s="58" t="s">
        <v>86</v>
      </c>
      <c r="W172" s="866" t="s">
        <v>1516</v>
      </c>
      <c r="X172" s="56"/>
      <c r="Y172" s="69"/>
      <c r="Z172" s="69"/>
      <c r="AA172" s="68"/>
      <c r="AB172" s="57"/>
      <c r="AC172" s="58" t="s">
        <v>1376</v>
      </c>
      <c r="AD172" s="56"/>
      <c r="AE172" s="65"/>
      <c r="AF172" s="488">
        <v>0</v>
      </c>
      <c r="AG172" s="487">
        <v>0</v>
      </c>
      <c r="AH172" s="487">
        <v>0</v>
      </c>
      <c r="AI172" s="487">
        <v>0</v>
      </c>
      <c r="AJ172" s="487">
        <v>-1</v>
      </c>
      <c r="AK172" s="487">
        <v>0</v>
      </c>
      <c r="AL172" s="487">
        <v>0</v>
      </c>
      <c r="AM172" s="487">
        <v>0</v>
      </c>
      <c r="AN172" s="487">
        <v>0</v>
      </c>
      <c r="AO172" s="487">
        <v>0</v>
      </c>
      <c r="AP172" s="487">
        <v>-1</v>
      </c>
      <c r="AQ172" s="487">
        <v>-1</v>
      </c>
      <c r="AR172" s="487">
        <v>0</v>
      </c>
      <c r="AS172" s="487">
        <v>-1</v>
      </c>
      <c r="AT172" s="487">
        <v>-1</v>
      </c>
      <c r="AU172" s="493">
        <v>0</v>
      </c>
      <c r="AV172" s="488" t="str">
        <f t="shared" si="43"/>
        <v/>
      </c>
      <c r="AW172" s="487" t="str">
        <f t="shared" si="43"/>
        <v/>
      </c>
      <c r="AX172" s="487" t="str">
        <f t="shared" si="43"/>
        <v/>
      </c>
      <c r="AY172" s="487" t="str">
        <f t="shared" si="43"/>
        <v/>
      </c>
      <c r="AZ172" s="487" t="str">
        <f t="shared" si="43"/>
        <v>tbd</v>
      </c>
      <c r="BA172" s="487" t="str">
        <f t="shared" si="43"/>
        <v/>
      </c>
      <c r="BB172" s="487" t="str">
        <f t="shared" si="43"/>
        <v/>
      </c>
      <c r="BC172" s="487" t="str">
        <f t="shared" si="43"/>
        <v/>
      </c>
      <c r="BD172" s="487" t="str">
        <f t="shared" si="43"/>
        <v/>
      </c>
      <c r="BE172" s="487" t="str">
        <f t="shared" si="43"/>
        <v/>
      </c>
      <c r="BF172" s="487" t="str">
        <f t="shared" si="43"/>
        <v>tbd</v>
      </c>
      <c r="BG172" s="487" t="str">
        <f t="shared" si="43"/>
        <v>tbd</v>
      </c>
      <c r="BH172" s="487" t="str">
        <f t="shared" si="43"/>
        <v/>
      </c>
      <c r="BI172" s="487" t="str">
        <f t="shared" si="43"/>
        <v>tbd</v>
      </c>
      <c r="BJ172" s="487" t="str">
        <f t="shared" si="43"/>
        <v>tbd</v>
      </c>
      <c r="BK172" s="489" t="str">
        <f t="shared" si="41"/>
        <v/>
      </c>
      <c r="BL172" s="495" t="str">
        <f t="shared" si="44"/>
        <v/>
      </c>
      <c r="BM172" s="487" t="str">
        <f t="shared" si="44"/>
        <v/>
      </c>
      <c r="BN172" s="487" t="str">
        <f t="shared" si="44"/>
        <v/>
      </c>
      <c r="BO172" s="487" t="str">
        <f t="shared" si="44"/>
        <v/>
      </c>
      <c r="BP172" s="487" t="str">
        <f t="shared" si="44"/>
        <v>not req'ed</v>
      </c>
      <c r="BQ172" s="487" t="str">
        <f t="shared" si="44"/>
        <v/>
      </c>
      <c r="BR172" s="487" t="str">
        <f t="shared" si="44"/>
        <v/>
      </c>
      <c r="BS172" s="487" t="str">
        <f t="shared" si="44"/>
        <v/>
      </c>
      <c r="BT172" s="487" t="str">
        <f t="shared" si="44"/>
        <v/>
      </c>
      <c r="BU172" s="487" t="str">
        <f t="shared" si="44"/>
        <v/>
      </c>
      <c r="BV172" s="487" t="str">
        <f t="shared" si="44"/>
        <v>not req'ed</v>
      </c>
      <c r="BW172" s="487" t="str">
        <f t="shared" si="44"/>
        <v>not req'ed</v>
      </c>
      <c r="BX172" s="487" t="str">
        <f t="shared" si="44"/>
        <v/>
      </c>
      <c r="BY172" s="487" t="str">
        <f t="shared" si="44"/>
        <v>not req'ed</v>
      </c>
      <c r="BZ172" s="487" t="str">
        <f t="shared" si="44"/>
        <v>not req'ed</v>
      </c>
      <c r="CA172" s="489" t="str">
        <f t="shared" si="42"/>
        <v/>
      </c>
    </row>
    <row r="173" spans="1:79" s="121" customFormat="1" ht="19.899999999999999" customHeight="1" x14ac:dyDescent="0.25">
      <c r="A173" s="9" t="s">
        <v>1962</v>
      </c>
      <c r="B173" s="7" t="s">
        <v>1963</v>
      </c>
      <c r="C173" s="2" t="s">
        <v>1964</v>
      </c>
      <c r="D173" s="5" t="s">
        <v>1537</v>
      </c>
      <c r="E173" s="4">
        <v>1</v>
      </c>
      <c r="F173" s="4" t="s">
        <v>1546</v>
      </c>
      <c r="G173" s="862" t="s">
        <v>1516</v>
      </c>
      <c r="H173" s="5"/>
      <c r="I173" s="16"/>
      <c r="J173" s="47" t="s">
        <v>86</v>
      </c>
      <c r="K173" s="48"/>
      <c r="L173" s="48"/>
      <c r="M173" s="49"/>
      <c r="N173" s="47" t="s">
        <v>86</v>
      </c>
      <c r="O173" s="48"/>
      <c r="P173" s="48"/>
      <c r="Q173" s="48"/>
      <c r="R173" s="48"/>
      <c r="S173" s="48"/>
      <c r="T173" s="65"/>
      <c r="U173" s="49"/>
      <c r="V173" s="58" t="s">
        <v>86</v>
      </c>
      <c r="W173" s="82" t="s">
        <v>86</v>
      </c>
      <c r="X173" s="56"/>
      <c r="Y173" s="69"/>
      <c r="Z173" s="69"/>
      <c r="AA173" s="68"/>
      <c r="AB173" s="57"/>
      <c r="AC173" s="58" t="s">
        <v>1376</v>
      </c>
      <c r="AD173" s="56"/>
      <c r="AE173" s="65"/>
      <c r="AF173" s="488">
        <v>0</v>
      </c>
      <c r="AG173" s="487">
        <v>0</v>
      </c>
      <c r="AH173" s="487">
        <v>0</v>
      </c>
      <c r="AI173" s="487">
        <v>0</v>
      </c>
      <c r="AJ173" s="487">
        <v>-1</v>
      </c>
      <c r="AK173" s="487">
        <v>0</v>
      </c>
      <c r="AL173" s="487">
        <v>0</v>
      </c>
      <c r="AM173" s="487">
        <v>0</v>
      </c>
      <c r="AN173" s="487">
        <v>0</v>
      </c>
      <c r="AO173" s="487">
        <v>0</v>
      </c>
      <c r="AP173" s="487">
        <v>-1</v>
      </c>
      <c r="AQ173" s="487">
        <v>-1</v>
      </c>
      <c r="AR173" s="487">
        <v>0</v>
      </c>
      <c r="AS173" s="487">
        <v>-1</v>
      </c>
      <c r="AT173" s="487">
        <v>-1</v>
      </c>
      <c r="AU173" s="493">
        <v>0</v>
      </c>
      <c r="AV173" s="488" t="str">
        <f t="shared" si="43"/>
        <v/>
      </c>
      <c r="AW173" s="487" t="str">
        <f t="shared" si="43"/>
        <v/>
      </c>
      <c r="AX173" s="487" t="str">
        <f t="shared" si="43"/>
        <v/>
      </c>
      <c r="AY173" s="487" t="str">
        <f t="shared" si="43"/>
        <v/>
      </c>
      <c r="AZ173" s="487" t="str">
        <f t="shared" si="43"/>
        <v>tbd</v>
      </c>
      <c r="BA173" s="487" t="str">
        <f t="shared" si="43"/>
        <v/>
      </c>
      <c r="BB173" s="487" t="str">
        <f t="shared" si="43"/>
        <v/>
      </c>
      <c r="BC173" s="487" t="str">
        <f t="shared" si="43"/>
        <v/>
      </c>
      <c r="BD173" s="487" t="str">
        <f t="shared" si="43"/>
        <v/>
      </c>
      <c r="BE173" s="487" t="str">
        <f t="shared" si="43"/>
        <v/>
      </c>
      <c r="BF173" s="487" t="str">
        <f t="shared" si="43"/>
        <v>tbd</v>
      </c>
      <c r="BG173" s="487" t="str">
        <f t="shared" si="43"/>
        <v>tbd</v>
      </c>
      <c r="BH173" s="487" t="str">
        <f t="shared" si="43"/>
        <v/>
      </c>
      <c r="BI173" s="487" t="str">
        <f t="shared" si="43"/>
        <v>tbd</v>
      </c>
      <c r="BJ173" s="487" t="str">
        <f t="shared" si="43"/>
        <v>tbd</v>
      </c>
      <c r="BK173" s="489" t="str">
        <f t="shared" si="41"/>
        <v/>
      </c>
      <c r="BL173" s="495" t="str">
        <f t="shared" si="44"/>
        <v/>
      </c>
      <c r="BM173" s="487" t="str">
        <f t="shared" si="44"/>
        <v/>
      </c>
      <c r="BN173" s="487" t="str">
        <f t="shared" si="44"/>
        <v/>
      </c>
      <c r="BO173" s="487" t="str">
        <f t="shared" si="44"/>
        <v/>
      </c>
      <c r="BP173" s="487" t="str">
        <f t="shared" si="44"/>
        <v>tbd</v>
      </c>
      <c r="BQ173" s="487" t="str">
        <f t="shared" si="44"/>
        <v/>
      </c>
      <c r="BR173" s="487" t="str">
        <f t="shared" si="44"/>
        <v/>
      </c>
      <c r="BS173" s="487" t="str">
        <f t="shared" si="44"/>
        <v/>
      </c>
      <c r="BT173" s="487" t="str">
        <f t="shared" si="44"/>
        <v/>
      </c>
      <c r="BU173" s="487" t="str">
        <f t="shared" si="44"/>
        <v/>
      </c>
      <c r="BV173" s="487" t="str">
        <f t="shared" si="44"/>
        <v>tbd</v>
      </c>
      <c r="BW173" s="487" t="str">
        <f t="shared" si="44"/>
        <v>tbd</v>
      </c>
      <c r="BX173" s="487" t="str">
        <f t="shared" si="44"/>
        <v/>
      </c>
      <c r="BY173" s="487" t="str">
        <f t="shared" si="44"/>
        <v>tbd</v>
      </c>
      <c r="BZ173" s="487" t="str">
        <f t="shared" si="44"/>
        <v>tbd</v>
      </c>
      <c r="CA173" s="489" t="str">
        <f t="shared" si="42"/>
        <v/>
      </c>
    </row>
    <row r="174" spans="1:79" s="121" customFormat="1" ht="19.899999999999999" customHeight="1" x14ac:dyDescent="0.25">
      <c r="A174" s="9" t="s">
        <v>1965</v>
      </c>
      <c r="B174" s="7" t="s">
        <v>1966</v>
      </c>
      <c r="C174" s="2" t="s">
        <v>1967</v>
      </c>
      <c r="D174" s="5" t="s">
        <v>1968</v>
      </c>
      <c r="E174" s="4">
        <v>1</v>
      </c>
      <c r="F174" s="4" t="s">
        <v>1546</v>
      </c>
      <c r="G174" s="862" t="s">
        <v>1516</v>
      </c>
      <c r="H174" s="5"/>
      <c r="I174" s="16"/>
      <c r="J174" s="47" t="s">
        <v>86</v>
      </c>
      <c r="K174" s="48"/>
      <c r="L174" s="48"/>
      <c r="M174" s="49"/>
      <c r="N174" s="47" t="s">
        <v>86</v>
      </c>
      <c r="O174" s="48"/>
      <c r="P174" s="48"/>
      <c r="Q174" s="48"/>
      <c r="R174" s="48"/>
      <c r="S174" s="48"/>
      <c r="T174" s="65"/>
      <c r="U174" s="49"/>
      <c r="V174" s="58" t="s">
        <v>86</v>
      </c>
      <c r="W174" s="82" t="s">
        <v>86</v>
      </c>
      <c r="X174" s="56"/>
      <c r="Y174" s="69"/>
      <c r="Z174" s="69"/>
      <c r="AA174" s="68"/>
      <c r="AB174" s="57"/>
      <c r="AC174" s="58" t="s">
        <v>1376</v>
      </c>
      <c r="AD174" s="56"/>
      <c r="AE174" s="65"/>
      <c r="AF174" s="488">
        <v>0</v>
      </c>
      <c r="AG174" s="487">
        <v>0</v>
      </c>
      <c r="AH174" s="487">
        <v>0</v>
      </c>
      <c r="AI174" s="487">
        <v>0</v>
      </c>
      <c r="AJ174" s="487">
        <v>-1</v>
      </c>
      <c r="AK174" s="487">
        <v>0</v>
      </c>
      <c r="AL174" s="487">
        <v>0</v>
      </c>
      <c r="AM174" s="487">
        <v>0</v>
      </c>
      <c r="AN174" s="487">
        <v>0</v>
      </c>
      <c r="AO174" s="487">
        <v>0</v>
      </c>
      <c r="AP174" s="487">
        <v>-1</v>
      </c>
      <c r="AQ174" s="487">
        <v>-1</v>
      </c>
      <c r="AR174" s="487">
        <v>-1</v>
      </c>
      <c r="AS174" s="487">
        <v>-1</v>
      </c>
      <c r="AT174" s="487">
        <v>-1</v>
      </c>
      <c r="AU174" s="493">
        <v>0</v>
      </c>
      <c r="AV174" s="488" t="str">
        <f t="shared" ref="AV174:BJ190" si="45">IF(AF174,IFERROR(LEFT($V174,SEARCH(" (",$V174)-1),$V174),"")</f>
        <v/>
      </c>
      <c r="AW174" s="487" t="str">
        <f t="shared" si="45"/>
        <v/>
      </c>
      <c r="AX174" s="487" t="str">
        <f t="shared" si="45"/>
        <v/>
      </c>
      <c r="AY174" s="487" t="str">
        <f t="shared" si="45"/>
        <v/>
      </c>
      <c r="AZ174" s="487" t="str">
        <f t="shared" si="45"/>
        <v>tbd</v>
      </c>
      <c r="BA174" s="487" t="str">
        <f t="shared" si="45"/>
        <v/>
      </c>
      <c r="BB174" s="487" t="str">
        <f t="shared" si="45"/>
        <v/>
      </c>
      <c r="BC174" s="487" t="str">
        <f t="shared" si="45"/>
        <v/>
      </c>
      <c r="BD174" s="487" t="str">
        <f t="shared" si="45"/>
        <v/>
      </c>
      <c r="BE174" s="487" t="str">
        <f t="shared" si="45"/>
        <v/>
      </c>
      <c r="BF174" s="487" t="str">
        <f t="shared" si="45"/>
        <v>tbd</v>
      </c>
      <c r="BG174" s="487" t="str">
        <f t="shared" si="45"/>
        <v>tbd</v>
      </c>
      <c r="BH174" s="487" t="str">
        <f t="shared" si="45"/>
        <v>tbd</v>
      </c>
      <c r="BI174" s="487" t="str">
        <f t="shared" si="45"/>
        <v>tbd</v>
      </c>
      <c r="BJ174" s="487" t="str">
        <f t="shared" si="45"/>
        <v>tbd</v>
      </c>
      <c r="BK174" s="489" t="str">
        <f t="shared" si="41"/>
        <v/>
      </c>
      <c r="BL174" s="495" t="str">
        <f t="shared" ref="BL174:BZ190" si="46">IF(AF174,IFERROR(LEFT($W174,SEARCH(" (",$W174)-1),$W174),"")</f>
        <v/>
      </c>
      <c r="BM174" s="487" t="str">
        <f t="shared" si="46"/>
        <v/>
      </c>
      <c r="BN174" s="487" t="str">
        <f t="shared" si="46"/>
        <v/>
      </c>
      <c r="BO174" s="487" t="str">
        <f t="shared" si="46"/>
        <v/>
      </c>
      <c r="BP174" s="487" t="str">
        <f t="shared" si="46"/>
        <v>tbd</v>
      </c>
      <c r="BQ174" s="487" t="str">
        <f t="shared" si="46"/>
        <v/>
      </c>
      <c r="BR174" s="487" t="str">
        <f t="shared" si="46"/>
        <v/>
      </c>
      <c r="BS174" s="487" t="str">
        <f t="shared" si="46"/>
        <v/>
      </c>
      <c r="BT174" s="487" t="str">
        <f t="shared" si="46"/>
        <v/>
      </c>
      <c r="BU174" s="487" t="str">
        <f t="shared" si="46"/>
        <v/>
      </c>
      <c r="BV174" s="487" t="str">
        <f t="shared" si="46"/>
        <v>tbd</v>
      </c>
      <c r="BW174" s="487" t="str">
        <f t="shared" si="46"/>
        <v>tbd</v>
      </c>
      <c r="BX174" s="487" t="str">
        <f t="shared" si="46"/>
        <v>tbd</v>
      </c>
      <c r="BY174" s="487" t="str">
        <f t="shared" si="46"/>
        <v>tbd</v>
      </c>
      <c r="BZ174" s="487" t="str">
        <f t="shared" si="46"/>
        <v>tbd</v>
      </c>
      <c r="CA174" s="489" t="str">
        <f t="shared" si="42"/>
        <v/>
      </c>
    </row>
    <row r="175" spans="1:79" s="121" customFormat="1" ht="19.899999999999999" customHeight="1" x14ac:dyDescent="0.25">
      <c r="A175" s="9" t="s">
        <v>1969</v>
      </c>
      <c r="B175" s="7" t="s">
        <v>1970</v>
      </c>
      <c r="C175" s="2" t="s">
        <v>1971</v>
      </c>
      <c r="D175" s="5" t="s">
        <v>1972</v>
      </c>
      <c r="E175" s="4">
        <v>1</v>
      </c>
      <c r="F175" s="4" t="s">
        <v>1546</v>
      </c>
      <c r="G175" s="862" t="s">
        <v>1516</v>
      </c>
      <c r="H175" s="5"/>
      <c r="I175" s="16"/>
      <c r="J175" s="47" t="s">
        <v>86</v>
      </c>
      <c r="K175" s="48"/>
      <c r="L175" s="48"/>
      <c r="M175" s="49"/>
      <c r="N175" s="47" t="s">
        <v>86</v>
      </c>
      <c r="O175" s="48"/>
      <c r="P175" s="48"/>
      <c r="Q175" s="48"/>
      <c r="R175" s="48"/>
      <c r="S175" s="48"/>
      <c r="T175" s="65"/>
      <c r="U175" s="49"/>
      <c r="V175" s="58" t="s">
        <v>86</v>
      </c>
      <c r="W175" s="82" t="s">
        <v>86</v>
      </c>
      <c r="X175" s="56"/>
      <c r="Y175" s="69"/>
      <c r="Z175" s="69"/>
      <c r="AA175" s="68"/>
      <c r="AB175" s="57"/>
      <c r="AC175" s="58" t="s">
        <v>1376</v>
      </c>
      <c r="AD175" s="56"/>
      <c r="AE175" s="65"/>
      <c r="AF175" s="488">
        <v>0</v>
      </c>
      <c r="AG175" s="487">
        <v>0</v>
      </c>
      <c r="AH175" s="487">
        <v>0</v>
      </c>
      <c r="AI175" s="487">
        <v>0</v>
      </c>
      <c r="AJ175" s="487">
        <v>-1</v>
      </c>
      <c r="AK175" s="487">
        <v>0</v>
      </c>
      <c r="AL175" s="487">
        <v>0</v>
      </c>
      <c r="AM175" s="487">
        <v>0</v>
      </c>
      <c r="AN175" s="487">
        <v>0</v>
      </c>
      <c r="AO175" s="487">
        <v>0</v>
      </c>
      <c r="AP175" s="487">
        <v>-1</v>
      </c>
      <c r="AQ175" s="487">
        <v>-1</v>
      </c>
      <c r="AR175" s="487">
        <v>0</v>
      </c>
      <c r="AS175" s="487">
        <v>-1</v>
      </c>
      <c r="AT175" s="487">
        <v>-1</v>
      </c>
      <c r="AU175" s="493">
        <v>0</v>
      </c>
      <c r="AV175" s="488" t="str">
        <f t="shared" si="45"/>
        <v/>
      </c>
      <c r="AW175" s="487" t="str">
        <f t="shared" si="45"/>
        <v/>
      </c>
      <c r="AX175" s="487" t="str">
        <f t="shared" si="45"/>
        <v/>
      </c>
      <c r="AY175" s="487" t="str">
        <f t="shared" si="45"/>
        <v/>
      </c>
      <c r="AZ175" s="487" t="str">
        <f t="shared" si="45"/>
        <v>tbd</v>
      </c>
      <c r="BA175" s="487" t="str">
        <f t="shared" si="45"/>
        <v/>
      </c>
      <c r="BB175" s="487" t="str">
        <f t="shared" si="45"/>
        <v/>
      </c>
      <c r="BC175" s="487" t="str">
        <f t="shared" si="45"/>
        <v/>
      </c>
      <c r="BD175" s="487" t="str">
        <f t="shared" si="45"/>
        <v/>
      </c>
      <c r="BE175" s="487" t="str">
        <f t="shared" si="45"/>
        <v/>
      </c>
      <c r="BF175" s="487" t="str">
        <f t="shared" si="45"/>
        <v>tbd</v>
      </c>
      <c r="BG175" s="487" t="str">
        <f t="shared" si="45"/>
        <v>tbd</v>
      </c>
      <c r="BH175" s="487" t="str">
        <f t="shared" si="45"/>
        <v/>
      </c>
      <c r="BI175" s="487" t="str">
        <f t="shared" si="45"/>
        <v>tbd</v>
      </c>
      <c r="BJ175" s="487" t="str">
        <f t="shared" si="45"/>
        <v>tbd</v>
      </c>
      <c r="BK175" s="489" t="str">
        <f t="shared" si="41"/>
        <v/>
      </c>
      <c r="BL175" s="495" t="str">
        <f t="shared" si="46"/>
        <v/>
      </c>
      <c r="BM175" s="487" t="str">
        <f t="shared" si="46"/>
        <v/>
      </c>
      <c r="BN175" s="487" t="str">
        <f t="shared" si="46"/>
        <v/>
      </c>
      <c r="BO175" s="487" t="str">
        <f t="shared" si="46"/>
        <v/>
      </c>
      <c r="BP175" s="487" t="str">
        <f t="shared" si="46"/>
        <v>tbd</v>
      </c>
      <c r="BQ175" s="487" t="str">
        <f t="shared" si="46"/>
        <v/>
      </c>
      <c r="BR175" s="487" t="str">
        <f t="shared" si="46"/>
        <v/>
      </c>
      <c r="BS175" s="487" t="str">
        <f t="shared" si="46"/>
        <v/>
      </c>
      <c r="BT175" s="487" t="str">
        <f t="shared" si="46"/>
        <v/>
      </c>
      <c r="BU175" s="487" t="str">
        <f t="shared" si="46"/>
        <v/>
      </c>
      <c r="BV175" s="487" t="str">
        <f t="shared" si="46"/>
        <v>tbd</v>
      </c>
      <c r="BW175" s="487" t="str">
        <f t="shared" si="46"/>
        <v>tbd</v>
      </c>
      <c r="BX175" s="487" t="str">
        <f t="shared" si="46"/>
        <v/>
      </c>
      <c r="BY175" s="487" t="str">
        <f t="shared" si="46"/>
        <v>tbd</v>
      </c>
      <c r="BZ175" s="487" t="str">
        <f t="shared" si="46"/>
        <v>tbd</v>
      </c>
      <c r="CA175" s="489" t="str">
        <f t="shared" si="42"/>
        <v/>
      </c>
    </row>
    <row r="176" spans="1:79" s="121" customFormat="1" ht="19.899999999999999" customHeight="1" x14ac:dyDescent="0.25">
      <c r="A176" s="9" t="s">
        <v>1973</v>
      </c>
      <c r="B176" s="7" t="s">
        <v>1974</v>
      </c>
      <c r="C176" s="2" t="s">
        <v>1975</v>
      </c>
      <c r="D176" s="5" t="s">
        <v>1976</v>
      </c>
      <c r="E176" s="4">
        <v>8</v>
      </c>
      <c r="F176" s="4" t="s">
        <v>1546</v>
      </c>
      <c r="G176" s="4">
        <v>100</v>
      </c>
      <c r="H176" s="5"/>
      <c r="I176" s="16"/>
      <c r="J176" s="47" t="s">
        <v>86</v>
      </c>
      <c r="K176" s="48"/>
      <c r="L176" s="48"/>
      <c r="M176" s="49"/>
      <c r="N176" s="47" t="s">
        <v>86</v>
      </c>
      <c r="O176" s="48"/>
      <c r="P176" s="48"/>
      <c r="Q176" s="48"/>
      <c r="R176" s="48"/>
      <c r="S176" s="48"/>
      <c r="T176" s="65"/>
      <c r="U176" s="49"/>
      <c r="V176" s="58" t="s">
        <v>86</v>
      </c>
      <c r="W176" s="82" t="s">
        <v>86</v>
      </c>
      <c r="X176" s="56"/>
      <c r="Y176" s="69"/>
      <c r="Z176" s="69"/>
      <c r="AA176" s="68"/>
      <c r="AB176" s="57"/>
      <c r="AC176" s="58" t="s">
        <v>1376</v>
      </c>
      <c r="AD176" s="56"/>
      <c r="AE176" s="65"/>
      <c r="AF176" s="488">
        <v>0</v>
      </c>
      <c r="AG176" s="487">
        <v>0</v>
      </c>
      <c r="AH176" s="487">
        <v>0</v>
      </c>
      <c r="AI176" s="487">
        <v>0</v>
      </c>
      <c r="AJ176" s="487">
        <v>-1</v>
      </c>
      <c r="AK176" s="487">
        <v>0</v>
      </c>
      <c r="AL176" s="487">
        <v>0</v>
      </c>
      <c r="AM176" s="487">
        <v>0</v>
      </c>
      <c r="AN176" s="487">
        <v>0</v>
      </c>
      <c r="AO176" s="487">
        <v>0</v>
      </c>
      <c r="AP176" s="487">
        <v>-1</v>
      </c>
      <c r="AQ176" s="487">
        <v>-1</v>
      </c>
      <c r="AR176" s="487">
        <v>0</v>
      </c>
      <c r="AS176" s="487">
        <v>-1</v>
      </c>
      <c r="AT176" s="487">
        <v>-1</v>
      </c>
      <c r="AU176" s="493">
        <v>0</v>
      </c>
      <c r="AV176" s="488" t="str">
        <f t="shared" si="45"/>
        <v/>
      </c>
      <c r="AW176" s="487" t="str">
        <f t="shared" si="45"/>
        <v/>
      </c>
      <c r="AX176" s="487" t="str">
        <f t="shared" si="45"/>
        <v/>
      </c>
      <c r="AY176" s="487" t="str">
        <f t="shared" si="45"/>
        <v/>
      </c>
      <c r="AZ176" s="487" t="str">
        <f t="shared" si="45"/>
        <v>tbd</v>
      </c>
      <c r="BA176" s="487" t="str">
        <f t="shared" si="45"/>
        <v/>
      </c>
      <c r="BB176" s="487" t="str">
        <f t="shared" si="45"/>
        <v/>
      </c>
      <c r="BC176" s="487" t="str">
        <f t="shared" si="45"/>
        <v/>
      </c>
      <c r="BD176" s="487" t="str">
        <f t="shared" si="45"/>
        <v/>
      </c>
      <c r="BE176" s="487" t="str">
        <f t="shared" si="45"/>
        <v/>
      </c>
      <c r="BF176" s="487" t="str">
        <f t="shared" si="45"/>
        <v>tbd</v>
      </c>
      <c r="BG176" s="487" t="str">
        <f t="shared" si="45"/>
        <v>tbd</v>
      </c>
      <c r="BH176" s="487" t="str">
        <f t="shared" si="45"/>
        <v/>
      </c>
      <c r="BI176" s="487" t="str">
        <f t="shared" si="45"/>
        <v>tbd</v>
      </c>
      <c r="BJ176" s="487" t="str">
        <f t="shared" si="45"/>
        <v>tbd</v>
      </c>
      <c r="BK176" s="489" t="str">
        <f t="shared" si="41"/>
        <v/>
      </c>
      <c r="BL176" s="495" t="str">
        <f t="shared" si="46"/>
        <v/>
      </c>
      <c r="BM176" s="487" t="str">
        <f t="shared" si="46"/>
        <v/>
      </c>
      <c r="BN176" s="487" t="str">
        <f t="shared" si="46"/>
        <v/>
      </c>
      <c r="BO176" s="487" t="str">
        <f t="shared" si="46"/>
        <v/>
      </c>
      <c r="BP176" s="487" t="str">
        <f t="shared" si="46"/>
        <v>tbd</v>
      </c>
      <c r="BQ176" s="487" t="str">
        <f t="shared" si="46"/>
        <v/>
      </c>
      <c r="BR176" s="487" t="str">
        <f t="shared" si="46"/>
        <v/>
      </c>
      <c r="BS176" s="487" t="str">
        <f t="shared" si="46"/>
        <v/>
      </c>
      <c r="BT176" s="487" t="str">
        <f t="shared" si="46"/>
        <v/>
      </c>
      <c r="BU176" s="487" t="str">
        <f t="shared" si="46"/>
        <v/>
      </c>
      <c r="BV176" s="487" t="str">
        <f t="shared" si="46"/>
        <v>tbd</v>
      </c>
      <c r="BW176" s="487" t="str">
        <f t="shared" si="46"/>
        <v>tbd</v>
      </c>
      <c r="BX176" s="487" t="str">
        <f t="shared" si="46"/>
        <v/>
      </c>
      <c r="BY176" s="487" t="str">
        <f t="shared" si="46"/>
        <v>tbd</v>
      </c>
      <c r="BZ176" s="487" t="str">
        <f t="shared" si="46"/>
        <v>tbd</v>
      </c>
      <c r="CA176" s="489" t="str">
        <f t="shared" si="42"/>
        <v/>
      </c>
    </row>
    <row r="177" spans="1:79" s="121" customFormat="1" ht="19.899999999999999" customHeight="1" x14ac:dyDescent="0.25">
      <c r="A177" s="9" t="s">
        <v>1977</v>
      </c>
      <c r="B177" s="7" t="s">
        <v>1978</v>
      </c>
      <c r="C177" s="2" t="s">
        <v>1979</v>
      </c>
      <c r="D177" s="5" t="s">
        <v>1980</v>
      </c>
      <c r="E177" s="4">
        <v>8</v>
      </c>
      <c r="F177" s="4" t="s">
        <v>1546</v>
      </c>
      <c r="G177" s="4">
        <v>1000</v>
      </c>
      <c r="H177" s="5"/>
      <c r="I177" s="16"/>
      <c r="J177" s="47" t="s">
        <v>86</v>
      </c>
      <c r="K177" s="48"/>
      <c r="L177" s="48"/>
      <c r="M177" s="49"/>
      <c r="N177" s="47" t="s">
        <v>86</v>
      </c>
      <c r="O177" s="48"/>
      <c r="P177" s="48"/>
      <c r="Q177" s="48"/>
      <c r="R177" s="48"/>
      <c r="S177" s="48"/>
      <c r="T177" s="65"/>
      <c r="U177" s="49"/>
      <c r="V177" s="58" t="s">
        <v>86</v>
      </c>
      <c r="W177" s="82" t="s">
        <v>86</v>
      </c>
      <c r="X177" s="56"/>
      <c r="Y177" s="69"/>
      <c r="Z177" s="69"/>
      <c r="AA177" s="68"/>
      <c r="AB177" s="57"/>
      <c r="AC177" s="58" t="s">
        <v>1376</v>
      </c>
      <c r="AD177" s="56"/>
      <c r="AE177" s="65"/>
      <c r="AF177" s="488">
        <v>0</v>
      </c>
      <c r="AG177" s="487">
        <v>0</v>
      </c>
      <c r="AH177" s="487">
        <v>0</v>
      </c>
      <c r="AI177" s="487">
        <v>0</v>
      </c>
      <c r="AJ177" s="487">
        <v>-1</v>
      </c>
      <c r="AK177" s="487">
        <v>0</v>
      </c>
      <c r="AL177" s="487">
        <v>0</v>
      </c>
      <c r="AM177" s="487">
        <v>0</v>
      </c>
      <c r="AN177" s="487">
        <v>0</v>
      </c>
      <c r="AO177" s="487">
        <v>0</v>
      </c>
      <c r="AP177" s="487">
        <v>-1</v>
      </c>
      <c r="AQ177" s="487">
        <v>-1</v>
      </c>
      <c r="AR177" s="487">
        <v>0</v>
      </c>
      <c r="AS177" s="487">
        <v>-1</v>
      </c>
      <c r="AT177" s="487">
        <v>-1</v>
      </c>
      <c r="AU177" s="493">
        <v>0</v>
      </c>
      <c r="AV177" s="488" t="str">
        <f t="shared" si="45"/>
        <v/>
      </c>
      <c r="AW177" s="487" t="str">
        <f t="shared" si="45"/>
        <v/>
      </c>
      <c r="AX177" s="487" t="str">
        <f t="shared" si="45"/>
        <v/>
      </c>
      <c r="AY177" s="487" t="str">
        <f t="shared" si="45"/>
        <v/>
      </c>
      <c r="AZ177" s="487" t="str">
        <f t="shared" si="45"/>
        <v>tbd</v>
      </c>
      <c r="BA177" s="487" t="str">
        <f t="shared" si="45"/>
        <v/>
      </c>
      <c r="BB177" s="487" t="str">
        <f t="shared" si="45"/>
        <v/>
      </c>
      <c r="BC177" s="487" t="str">
        <f t="shared" si="45"/>
        <v/>
      </c>
      <c r="BD177" s="487" t="str">
        <f t="shared" si="45"/>
        <v/>
      </c>
      <c r="BE177" s="487" t="str">
        <f t="shared" si="45"/>
        <v/>
      </c>
      <c r="BF177" s="487" t="str">
        <f t="shared" si="45"/>
        <v>tbd</v>
      </c>
      <c r="BG177" s="487" t="str">
        <f t="shared" si="45"/>
        <v>tbd</v>
      </c>
      <c r="BH177" s="487" t="str">
        <f t="shared" si="45"/>
        <v/>
      </c>
      <c r="BI177" s="487" t="str">
        <f t="shared" si="45"/>
        <v>tbd</v>
      </c>
      <c r="BJ177" s="487" t="str">
        <f t="shared" si="45"/>
        <v>tbd</v>
      </c>
      <c r="BK177" s="489" t="str">
        <f t="shared" si="41"/>
        <v/>
      </c>
      <c r="BL177" s="495" t="str">
        <f t="shared" si="46"/>
        <v/>
      </c>
      <c r="BM177" s="487" t="str">
        <f t="shared" si="46"/>
        <v/>
      </c>
      <c r="BN177" s="487" t="str">
        <f t="shared" si="46"/>
        <v/>
      </c>
      <c r="BO177" s="487" t="str">
        <f t="shared" si="46"/>
        <v/>
      </c>
      <c r="BP177" s="487" t="str">
        <f t="shared" si="46"/>
        <v>tbd</v>
      </c>
      <c r="BQ177" s="487" t="str">
        <f t="shared" si="46"/>
        <v/>
      </c>
      <c r="BR177" s="487" t="str">
        <f t="shared" si="46"/>
        <v/>
      </c>
      <c r="BS177" s="487" t="str">
        <f t="shared" si="46"/>
        <v/>
      </c>
      <c r="BT177" s="487" t="str">
        <f t="shared" si="46"/>
        <v/>
      </c>
      <c r="BU177" s="487" t="str">
        <f t="shared" si="46"/>
        <v/>
      </c>
      <c r="BV177" s="487" t="str">
        <f t="shared" si="46"/>
        <v>tbd</v>
      </c>
      <c r="BW177" s="487" t="str">
        <f t="shared" si="46"/>
        <v>tbd</v>
      </c>
      <c r="BX177" s="487" t="str">
        <f t="shared" si="46"/>
        <v/>
      </c>
      <c r="BY177" s="487" t="str">
        <f t="shared" si="46"/>
        <v>tbd</v>
      </c>
      <c r="BZ177" s="487" t="str">
        <f t="shared" si="46"/>
        <v>tbd</v>
      </c>
      <c r="CA177" s="489" t="str">
        <f t="shared" si="42"/>
        <v/>
      </c>
    </row>
    <row r="178" spans="1:79" s="121" customFormat="1" ht="19.899999999999999" customHeight="1" x14ac:dyDescent="0.25">
      <c r="A178" s="9" t="s">
        <v>1981</v>
      </c>
      <c r="B178" s="7" t="s">
        <v>1982</v>
      </c>
      <c r="C178" s="2" t="s">
        <v>1983</v>
      </c>
      <c r="D178" s="5" t="s">
        <v>1984</v>
      </c>
      <c r="E178" s="4">
        <v>8</v>
      </c>
      <c r="F178" s="4" t="s">
        <v>1546</v>
      </c>
      <c r="G178" s="4">
        <v>10000</v>
      </c>
      <c r="H178" s="5"/>
      <c r="I178" s="16"/>
      <c r="J178" s="47" t="s">
        <v>86</v>
      </c>
      <c r="K178" s="48"/>
      <c r="L178" s="48"/>
      <c r="M178" s="49"/>
      <c r="N178" s="47" t="s">
        <v>86</v>
      </c>
      <c r="O178" s="48"/>
      <c r="P178" s="48"/>
      <c r="Q178" s="48"/>
      <c r="R178" s="48"/>
      <c r="S178" s="48"/>
      <c r="T178" s="65"/>
      <c r="U178" s="49"/>
      <c r="V178" s="58" t="s">
        <v>86</v>
      </c>
      <c r="W178" s="82" t="s">
        <v>86</v>
      </c>
      <c r="X178" s="56"/>
      <c r="Y178" s="69"/>
      <c r="Z178" s="69"/>
      <c r="AA178" s="68"/>
      <c r="AB178" s="57"/>
      <c r="AC178" s="58" t="s">
        <v>1376</v>
      </c>
      <c r="AD178" s="56"/>
      <c r="AE178" s="65"/>
      <c r="AF178" s="488">
        <v>0</v>
      </c>
      <c r="AG178" s="487">
        <v>0</v>
      </c>
      <c r="AH178" s="487">
        <v>0</v>
      </c>
      <c r="AI178" s="487">
        <v>0</v>
      </c>
      <c r="AJ178" s="487">
        <v>-1</v>
      </c>
      <c r="AK178" s="487">
        <v>0</v>
      </c>
      <c r="AL178" s="487">
        <v>0</v>
      </c>
      <c r="AM178" s="487">
        <v>0</v>
      </c>
      <c r="AN178" s="487">
        <v>0</v>
      </c>
      <c r="AO178" s="487">
        <v>0</v>
      </c>
      <c r="AP178" s="487">
        <v>-1</v>
      </c>
      <c r="AQ178" s="487">
        <v>-1</v>
      </c>
      <c r="AR178" s="487">
        <v>0</v>
      </c>
      <c r="AS178" s="487">
        <v>-1</v>
      </c>
      <c r="AT178" s="487">
        <v>-1</v>
      </c>
      <c r="AU178" s="493">
        <v>0</v>
      </c>
      <c r="AV178" s="488" t="str">
        <f t="shared" si="45"/>
        <v/>
      </c>
      <c r="AW178" s="487" t="str">
        <f t="shared" si="45"/>
        <v/>
      </c>
      <c r="AX178" s="487" t="str">
        <f t="shared" si="45"/>
        <v/>
      </c>
      <c r="AY178" s="487" t="str">
        <f t="shared" si="45"/>
        <v/>
      </c>
      <c r="AZ178" s="487" t="str">
        <f t="shared" si="45"/>
        <v>tbd</v>
      </c>
      <c r="BA178" s="487" t="str">
        <f t="shared" si="45"/>
        <v/>
      </c>
      <c r="BB178" s="487" t="str">
        <f t="shared" si="45"/>
        <v/>
      </c>
      <c r="BC178" s="487" t="str">
        <f t="shared" si="45"/>
        <v/>
      </c>
      <c r="BD178" s="487" t="str">
        <f t="shared" si="45"/>
        <v/>
      </c>
      <c r="BE178" s="487" t="str">
        <f t="shared" si="45"/>
        <v/>
      </c>
      <c r="BF178" s="487" t="str">
        <f t="shared" si="45"/>
        <v>tbd</v>
      </c>
      <c r="BG178" s="487" t="str">
        <f t="shared" si="45"/>
        <v>tbd</v>
      </c>
      <c r="BH178" s="487" t="str">
        <f t="shared" si="45"/>
        <v/>
      </c>
      <c r="BI178" s="487" t="str">
        <f t="shared" si="45"/>
        <v>tbd</v>
      </c>
      <c r="BJ178" s="487" t="str">
        <f t="shared" si="45"/>
        <v>tbd</v>
      </c>
      <c r="BK178" s="489" t="str">
        <f t="shared" si="41"/>
        <v/>
      </c>
      <c r="BL178" s="495" t="str">
        <f t="shared" si="46"/>
        <v/>
      </c>
      <c r="BM178" s="487" t="str">
        <f t="shared" si="46"/>
        <v/>
      </c>
      <c r="BN178" s="487" t="str">
        <f t="shared" si="46"/>
        <v/>
      </c>
      <c r="BO178" s="487" t="str">
        <f t="shared" si="46"/>
        <v/>
      </c>
      <c r="BP178" s="487" t="str">
        <f t="shared" si="46"/>
        <v>tbd</v>
      </c>
      <c r="BQ178" s="487" t="str">
        <f t="shared" si="46"/>
        <v/>
      </c>
      <c r="BR178" s="487" t="str">
        <f t="shared" si="46"/>
        <v/>
      </c>
      <c r="BS178" s="487" t="str">
        <f t="shared" si="46"/>
        <v/>
      </c>
      <c r="BT178" s="487" t="str">
        <f t="shared" si="46"/>
        <v/>
      </c>
      <c r="BU178" s="487" t="str">
        <f t="shared" si="46"/>
        <v/>
      </c>
      <c r="BV178" s="487" t="str">
        <f t="shared" si="46"/>
        <v>tbd</v>
      </c>
      <c r="BW178" s="487" t="str">
        <f t="shared" si="46"/>
        <v>tbd</v>
      </c>
      <c r="BX178" s="487" t="str">
        <f t="shared" si="46"/>
        <v/>
      </c>
      <c r="BY178" s="487" t="str">
        <f t="shared" si="46"/>
        <v>tbd</v>
      </c>
      <c r="BZ178" s="487" t="str">
        <f t="shared" si="46"/>
        <v>tbd</v>
      </c>
      <c r="CA178" s="489" t="str">
        <f t="shared" si="42"/>
        <v/>
      </c>
    </row>
    <row r="179" spans="1:79" s="121" customFormat="1" ht="19.899999999999999" customHeight="1" x14ac:dyDescent="0.25">
      <c r="A179" s="9" t="s">
        <v>1985</v>
      </c>
      <c r="B179" s="7" t="s">
        <v>1986</v>
      </c>
      <c r="C179" s="2" t="s">
        <v>1987</v>
      </c>
      <c r="D179" s="5" t="s">
        <v>1988</v>
      </c>
      <c r="E179" s="4" t="s">
        <v>1515</v>
      </c>
      <c r="F179" s="862" t="s">
        <v>1516</v>
      </c>
      <c r="G179" s="862" t="s">
        <v>1516</v>
      </c>
      <c r="H179" s="5"/>
      <c r="I179" s="16"/>
      <c r="J179" s="47" t="s">
        <v>86</v>
      </c>
      <c r="K179" s="48"/>
      <c r="L179" s="48"/>
      <c r="M179" s="49"/>
      <c r="N179" s="863" t="s">
        <v>1516</v>
      </c>
      <c r="O179" s="864" t="s">
        <v>1516</v>
      </c>
      <c r="P179" s="864" t="s">
        <v>1516</v>
      </c>
      <c r="Q179" s="864" t="s">
        <v>1516</v>
      </c>
      <c r="R179" s="864" t="s">
        <v>1516</v>
      </c>
      <c r="S179" s="864" t="s">
        <v>1516</v>
      </c>
      <c r="T179" s="865" t="s">
        <v>1516</v>
      </c>
      <c r="U179" s="49"/>
      <c r="V179" s="58" t="s">
        <v>86</v>
      </c>
      <c r="W179" s="866" t="s">
        <v>1516</v>
      </c>
      <c r="X179" s="56"/>
      <c r="Y179" s="69"/>
      <c r="Z179" s="69"/>
      <c r="AA179" s="68"/>
      <c r="AB179" s="57"/>
      <c r="AC179" s="58" t="s">
        <v>1376</v>
      </c>
      <c r="AD179" s="56"/>
      <c r="AE179" s="65"/>
      <c r="AF179" s="488">
        <v>0</v>
      </c>
      <c r="AG179" s="487">
        <v>0</v>
      </c>
      <c r="AH179" s="487">
        <v>0</v>
      </c>
      <c r="AI179" s="487">
        <v>0</v>
      </c>
      <c r="AJ179" s="487">
        <v>-1</v>
      </c>
      <c r="AK179" s="487">
        <v>0</v>
      </c>
      <c r="AL179" s="487">
        <v>0</v>
      </c>
      <c r="AM179" s="487">
        <v>0</v>
      </c>
      <c r="AN179" s="487">
        <v>0</v>
      </c>
      <c r="AO179" s="487">
        <v>0</v>
      </c>
      <c r="AP179" s="487">
        <v>-1</v>
      </c>
      <c r="AQ179" s="487">
        <v>-1</v>
      </c>
      <c r="AR179" s="487">
        <v>-1</v>
      </c>
      <c r="AS179" s="487">
        <v>-1</v>
      </c>
      <c r="AT179" s="487">
        <v>-1</v>
      </c>
      <c r="AU179" s="493">
        <v>0</v>
      </c>
      <c r="AV179" s="488" t="str">
        <f t="shared" si="45"/>
        <v/>
      </c>
      <c r="AW179" s="487" t="str">
        <f t="shared" si="45"/>
        <v/>
      </c>
      <c r="AX179" s="487" t="str">
        <f t="shared" si="45"/>
        <v/>
      </c>
      <c r="AY179" s="487" t="str">
        <f t="shared" si="45"/>
        <v/>
      </c>
      <c r="AZ179" s="487" t="str">
        <f t="shared" si="45"/>
        <v>tbd</v>
      </c>
      <c r="BA179" s="487" t="str">
        <f t="shared" si="45"/>
        <v/>
      </c>
      <c r="BB179" s="487" t="str">
        <f t="shared" si="45"/>
        <v/>
      </c>
      <c r="BC179" s="487" t="str">
        <f t="shared" si="45"/>
        <v/>
      </c>
      <c r="BD179" s="487" t="str">
        <f t="shared" si="45"/>
        <v/>
      </c>
      <c r="BE179" s="487" t="str">
        <f t="shared" si="45"/>
        <v/>
      </c>
      <c r="BF179" s="487" t="str">
        <f t="shared" si="45"/>
        <v>tbd</v>
      </c>
      <c r="BG179" s="487" t="str">
        <f t="shared" si="45"/>
        <v>tbd</v>
      </c>
      <c r="BH179" s="487" t="str">
        <f t="shared" si="45"/>
        <v>tbd</v>
      </c>
      <c r="BI179" s="487" t="str">
        <f t="shared" si="45"/>
        <v>tbd</v>
      </c>
      <c r="BJ179" s="487" t="str">
        <f t="shared" si="45"/>
        <v>tbd</v>
      </c>
      <c r="BK179" s="489" t="str">
        <f t="shared" si="41"/>
        <v/>
      </c>
      <c r="BL179" s="495" t="str">
        <f t="shared" si="46"/>
        <v/>
      </c>
      <c r="BM179" s="487" t="str">
        <f t="shared" si="46"/>
        <v/>
      </c>
      <c r="BN179" s="487" t="str">
        <f t="shared" si="46"/>
        <v/>
      </c>
      <c r="BO179" s="487" t="str">
        <f t="shared" si="46"/>
        <v/>
      </c>
      <c r="BP179" s="487" t="str">
        <f t="shared" si="46"/>
        <v>not req'ed</v>
      </c>
      <c r="BQ179" s="487" t="str">
        <f t="shared" si="46"/>
        <v/>
      </c>
      <c r="BR179" s="487" t="str">
        <f t="shared" si="46"/>
        <v/>
      </c>
      <c r="BS179" s="487" t="str">
        <f t="shared" si="46"/>
        <v/>
      </c>
      <c r="BT179" s="487" t="str">
        <f t="shared" si="46"/>
        <v/>
      </c>
      <c r="BU179" s="487" t="str">
        <f t="shared" si="46"/>
        <v/>
      </c>
      <c r="BV179" s="487" t="str">
        <f t="shared" si="46"/>
        <v>not req'ed</v>
      </c>
      <c r="BW179" s="487" t="str">
        <f t="shared" si="46"/>
        <v>not req'ed</v>
      </c>
      <c r="BX179" s="487" t="str">
        <f t="shared" si="46"/>
        <v>not req'ed</v>
      </c>
      <c r="BY179" s="487" t="str">
        <f t="shared" si="46"/>
        <v>not req'ed</v>
      </c>
      <c r="BZ179" s="487" t="str">
        <f t="shared" si="46"/>
        <v>not req'ed</v>
      </c>
      <c r="CA179" s="489" t="str">
        <f t="shared" si="42"/>
        <v/>
      </c>
    </row>
    <row r="180" spans="1:79" s="121" customFormat="1" ht="19.899999999999999" customHeight="1" x14ac:dyDescent="0.25">
      <c r="A180" s="9" t="s">
        <v>1989</v>
      </c>
      <c r="B180" s="7" t="s">
        <v>1990</v>
      </c>
      <c r="C180" s="2" t="s">
        <v>1991</v>
      </c>
      <c r="D180" s="5" t="s">
        <v>1992</v>
      </c>
      <c r="E180" s="4">
        <v>8</v>
      </c>
      <c r="F180" s="4" t="s">
        <v>1525</v>
      </c>
      <c r="G180" s="4">
        <v>1000</v>
      </c>
      <c r="H180" s="5"/>
      <c r="I180" s="16"/>
      <c r="J180" s="47" t="s">
        <v>86</v>
      </c>
      <c r="K180" s="48"/>
      <c r="L180" s="48"/>
      <c r="M180" s="49"/>
      <c r="N180" s="47" t="s">
        <v>86</v>
      </c>
      <c r="O180" s="48"/>
      <c r="P180" s="48"/>
      <c r="Q180" s="48"/>
      <c r="R180" s="48"/>
      <c r="S180" s="48"/>
      <c r="T180" s="65"/>
      <c r="U180" s="49"/>
      <c r="V180" s="58" t="s">
        <v>86</v>
      </c>
      <c r="W180" s="82" t="s">
        <v>86</v>
      </c>
      <c r="X180" s="56"/>
      <c r="Y180" s="69"/>
      <c r="Z180" s="69"/>
      <c r="AA180" s="68"/>
      <c r="AB180" s="57"/>
      <c r="AC180" s="58" t="s">
        <v>1376</v>
      </c>
      <c r="AD180" s="56"/>
      <c r="AE180" s="65"/>
      <c r="AF180" s="488">
        <v>0</v>
      </c>
      <c r="AG180" s="487">
        <v>0</v>
      </c>
      <c r="AH180" s="487">
        <v>0</v>
      </c>
      <c r="AI180" s="487">
        <v>0</v>
      </c>
      <c r="AJ180" s="487">
        <v>-1</v>
      </c>
      <c r="AK180" s="487">
        <v>0</v>
      </c>
      <c r="AL180" s="487">
        <v>0</v>
      </c>
      <c r="AM180" s="487">
        <v>0</v>
      </c>
      <c r="AN180" s="487">
        <v>0</v>
      </c>
      <c r="AO180" s="487">
        <v>0</v>
      </c>
      <c r="AP180" s="487">
        <v>-1</v>
      </c>
      <c r="AQ180" s="487">
        <v>-1</v>
      </c>
      <c r="AR180" s="487">
        <v>0</v>
      </c>
      <c r="AS180" s="487">
        <v>-1</v>
      </c>
      <c r="AT180" s="487">
        <v>-1</v>
      </c>
      <c r="AU180" s="493">
        <v>0</v>
      </c>
      <c r="AV180" s="488" t="str">
        <f t="shared" si="45"/>
        <v/>
      </c>
      <c r="AW180" s="487" t="str">
        <f t="shared" si="45"/>
        <v/>
      </c>
      <c r="AX180" s="487" t="str">
        <f t="shared" si="45"/>
        <v/>
      </c>
      <c r="AY180" s="487" t="str">
        <f t="shared" si="45"/>
        <v/>
      </c>
      <c r="AZ180" s="487" t="str">
        <f t="shared" si="45"/>
        <v>tbd</v>
      </c>
      <c r="BA180" s="487" t="str">
        <f t="shared" si="45"/>
        <v/>
      </c>
      <c r="BB180" s="487" t="str">
        <f t="shared" si="45"/>
        <v/>
      </c>
      <c r="BC180" s="487" t="str">
        <f t="shared" si="45"/>
        <v/>
      </c>
      <c r="BD180" s="487" t="str">
        <f t="shared" si="45"/>
        <v/>
      </c>
      <c r="BE180" s="487" t="str">
        <f t="shared" si="45"/>
        <v/>
      </c>
      <c r="BF180" s="487" t="str">
        <f t="shared" si="45"/>
        <v>tbd</v>
      </c>
      <c r="BG180" s="487" t="str">
        <f t="shared" si="45"/>
        <v>tbd</v>
      </c>
      <c r="BH180" s="487" t="str">
        <f t="shared" si="45"/>
        <v/>
      </c>
      <c r="BI180" s="487" t="str">
        <f t="shared" si="45"/>
        <v>tbd</v>
      </c>
      <c r="BJ180" s="487" t="str">
        <f t="shared" si="45"/>
        <v>tbd</v>
      </c>
      <c r="BK180" s="489" t="str">
        <f t="shared" si="41"/>
        <v/>
      </c>
      <c r="BL180" s="495" t="str">
        <f t="shared" si="46"/>
        <v/>
      </c>
      <c r="BM180" s="487" t="str">
        <f t="shared" si="46"/>
        <v/>
      </c>
      <c r="BN180" s="487" t="str">
        <f t="shared" si="46"/>
        <v/>
      </c>
      <c r="BO180" s="487" t="str">
        <f t="shared" si="46"/>
        <v/>
      </c>
      <c r="BP180" s="487" t="str">
        <f t="shared" si="46"/>
        <v>tbd</v>
      </c>
      <c r="BQ180" s="487" t="str">
        <f t="shared" si="46"/>
        <v/>
      </c>
      <c r="BR180" s="487" t="str">
        <f t="shared" si="46"/>
        <v/>
      </c>
      <c r="BS180" s="487" t="str">
        <f t="shared" si="46"/>
        <v/>
      </c>
      <c r="BT180" s="487" t="str">
        <f t="shared" si="46"/>
        <v/>
      </c>
      <c r="BU180" s="487" t="str">
        <f t="shared" si="46"/>
        <v/>
      </c>
      <c r="BV180" s="487" t="str">
        <f t="shared" si="46"/>
        <v>tbd</v>
      </c>
      <c r="BW180" s="487" t="str">
        <f t="shared" si="46"/>
        <v>tbd</v>
      </c>
      <c r="BX180" s="487" t="str">
        <f t="shared" si="46"/>
        <v/>
      </c>
      <c r="BY180" s="487" t="str">
        <f t="shared" si="46"/>
        <v>tbd</v>
      </c>
      <c r="BZ180" s="487" t="str">
        <f t="shared" si="46"/>
        <v>tbd</v>
      </c>
      <c r="CA180" s="489" t="str">
        <f t="shared" si="42"/>
        <v/>
      </c>
    </row>
    <row r="181" spans="1:79" s="121" customFormat="1" ht="19.899999999999999" customHeight="1" x14ac:dyDescent="0.25">
      <c r="A181" s="9" t="s">
        <v>1993</v>
      </c>
      <c r="B181" s="7" t="s">
        <v>1994</v>
      </c>
      <c r="C181" s="2" t="s">
        <v>1995</v>
      </c>
      <c r="D181" s="5" t="s">
        <v>1992</v>
      </c>
      <c r="E181" s="4">
        <v>1</v>
      </c>
      <c r="F181" s="4" t="s">
        <v>1525</v>
      </c>
      <c r="G181" s="4">
        <v>1000</v>
      </c>
      <c r="H181" s="5"/>
      <c r="I181" s="16"/>
      <c r="J181" s="47" t="s">
        <v>86</v>
      </c>
      <c r="K181" s="48"/>
      <c r="L181" s="48"/>
      <c r="M181" s="49"/>
      <c r="N181" s="47" t="s">
        <v>86</v>
      </c>
      <c r="O181" s="48"/>
      <c r="P181" s="48"/>
      <c r="Q181" s="48"/>
      <c r="R181" s="48"/>
      <c r="S181" s="48"/>
      <c r="T181" s="65"/>
      <c r="U181" s="49"/>
      <c r="V181" s="58" t="s">
        <v>86</v>
      </c>
      <c r="W181" s="82" t="s">
        <v>86</v>
      </c>
      <c r="X181" s="56"/>
      <c r="Y181" s="69"/>
      <c r="Z181" s="69"/>
      <c r="AA181" s="68"/>
      <c r="AB181" s="57"/>
      <c r="AC181" s="58" t="s">
        <v>1376</v>
      </c>
      <c r="AD181" s="56"/>
      <c r="AE181" s="65"/>
      <c r="AF181" s="488">
        <v>0</v>
      </c>
      <c r="AG181" s="487">
        <v>0</v>
      </c>
      <c r="AH181" s="487">
        <v>0</v>
      </c>
      <c r="AI181" s="487">
        <v>0</v>
      </c>
      <c r="AJ181" s="487">
        <v>-1</v>
      </c>
      <c r="AK181" s="487">
        <v>0</v>
      </c>
      <c r="AL181" s="487">
        <v>0</v>
      </c>
      <c r="AM181" s="487">
        <v>0</v>
      </c>
      <c r="AN181" s="487">
        <v>0</v>
      </c>
      <c r="AO181" s="487">
        <v>0</v>
      </c>
      <c r="AP181" s="487">
        <v>-1</v>
      </c>
      <c r="AQ181" s="487">
        <v>-1</v>
      </c>
      <c r="AR181" s="487">
        <v>-1</v>
      </c>
      <c r="AS181" s="487">
        <v>-1</v>
      </c>
      <c r="AT181" s="487">
        <v>-1</v>
      </c>
      <c r="AU181" s="493">
        <v>0</v>
      </c>
      <c r="AV181" s="488" t="str">
        <f t="shared" si="45"/>
        <v/>
      </c>
      <c r="AW181" s="487" t="str">
        <f t="shared" si="45"/>
        <v/>
      </c>
      <c r="AX181" s="487" t="str">
        <f t="shared" si="45"/>
        <v/>
      </c>
      <c r="AY181" s="487" t="str">
        <f t="shared" si="45"/>
        <v/>
      </c>
      <c r="AZ181" s="487" t="str">
        <f t="shared" si="45"/>
        <v>tbd</v>
      </c>
      <c r="BA181" s="487" t="str">
        <f t="shared" si="45"/>
        <v/>
      </c>
      <c r="BB181" s="487" t="str">
        <f t="shared" si="45"/>
        <v/>
      </c>
      <c r="BC181" s="487" t="str">
        <f t="shared" si="45"/>
        <v/>
      </c>
      <c r="BD181" s="487" t="str">
        <f t="shared" si="45"/>
        <v/>
      </c>
      <c r="BE181" s="487" t="str">
        <f t="shared" si="45"/>
        <v/>
      </c>
      <c r="BF181" s="487" t="str">
        <f t="shared" si="45"/>
        <v>tbd</v>
      </c>
      <c r="BG181" s="487" t="str">
        <f t="shared" si="45"/>
        <v>tbd</v>
      </c>
      <c r="BH181" s="487" t="str">
        <f t="shared" si="45"/>
        <v>tbd</v>
      </c>
      <c r="BI181" s="487" t="str">
        <f t="shared" si="45"/>
        <v>tbd</v>
      </c>
      <c r="BJ181" s="487" t="str">
        <f t="shared" si="45"/>
        <v>tbd</v>
      </c>
      <c r="BK181" s="489" t="str">
        <f t="shared" si="41"/>
        <v/>
      </c>
      <c r="BL181" s="495" t="str">
        <f t="shared" si="46"/>
        <v/>
      </c>
      <c r="BM181" s="487" t="str">
        <f t="shared" si="46"/>
        <v/>
      </c>
      <c r="BN181" s="487" t="str">
        <f t="shared" si="46"/>
        <v/>
      </c>
      <c r="BO181" s="487" t="str">
        <f t="shared" si="46"/>
        <v/>
      </c>
      <c r="BP181" s="487" t="str">
        <f t="shared" si="46"/>
        <v>tbd</v>
      </c>
      <c r="BQ181" s="487" t="str">
        <f t="shared" si="46"/>
        <v/>
      </c>
      <c r="BR181" s="487" t="str">
        <f t="shared" si="46"/>
        <v/>
      </c>
      <c r="BS181" s="487" t="str">
        <f t="shared" si="46"/>
        <v/>
      </c>
      <c r="BT181" s="487" t="str">
        <f t="shared" si="46"/>
        <v/>
      </c>
      <c r="BU181" s="487" t="str">
        <f t="shared" si="46"/>
        <v/>
      </c>
      <c r="BV181" s="487" t="str">
        <f t="shared" si="46"/>
        <v>tbd</v>
      </c>
      <c r="BW181" s="487" t="str">
        <f t="shared" si="46"/>
        <v>tbd</v>
      </c>
      <c r="BX181" s="487" t="str">
        <f t="shared" si="46"/>
        <v>tbd</v>
      </c>
      <c r="BY181" s="487" t="str">
        <f t="shared" si="46"/>
        <v>tbd</v>
      </c>
      <c r="BZ181" s="487" t="str">
        <f t="shared" si="46"/>
        <v>tbd</v>
      </c>
      <c r="CA181" s="489" t="str">
        <f t="shared" si="42"/>
        <v/>
      </c>
    </row>
    <row r="182" spans="1:79" s="121" customFormat="1" ht="19.899999999999999" customHeight="1" x14ac:dyDescent="0.25">
      <c r="A182" s="9" t="s">
        <v>2043</v>
      </c>
      <c r="B182" s="7" t="s">
        <v>2044</v>
      </c>
      <c r="C182" s="2" t="s">
        <v>2045</v>
      </c>
      <c r="D182" s="5" t="s">
        <v>1537</v>
      </c>
      <c r="E182" s="4">
        <v>1</v>
      </c>
      <c r="F182" s="4" t="s">
        <v>1546</v>
      </c>
      <c r="G182" s="4">
        <v>1000</v>
      </c>
      <c r="H182" s="5"/>
      <c r="I182" s="16"/>
      <c r="J182" s="47" t="s">
        <v>86</v>
      </c>
      <c r="K182" s="48"/>
      <c r="L182" s="48"/>
      <c r="M182" s="49"/>
      <c r="N182" s="47" t="s">
        <v>86</v>
      </c>
      <c r="O182" s="48"/>
      <c r="P182" s="48"/>
      <c r="Q182" s="48"/>
      <c r="R182" s="48"/>
      <c r="S182" s="48"/>
      <c r="T182" s="65"/>
      <c r="U182" s="49"/>
      <c r="V182" s="58" t="s">
        <v>86</v>
      </c>
      <c r="W182" s="82" t="s">
        <v>86</v>
      </c>
      <c r="X182" s="56"/>
      <c r="Y182" s="69"/>
      <c r="Z182" s="69"/>
      <c r="AA182" s="68"/>
      <c r="AB182" s="57"/>
      <c r="AC182" s="58" t="s">
        <v>1376</v>
      </c>
      <c r="AD182" s="56"/>
      <c r="AE182" s="65"/>
      <c r="AF182" s="488">
        <v>0</v>
      </c>
      <c r="AG182" s="487">
        <v>0</v>
      </c>
      <c r="AH182" s="487">
        <v>0</v>
      </c>
      <c r="AI182" s="487">
        <v>0</v>
      </c>
      <c r="AJ182" s="487">
        <v>-1</v>
      </c>
      <c r="AK182" s="487">
        <v>0</v>
      </c>
      <c r="AL182" s="487">
        <v>0</v>
      </c>
      <c r="AM182" s="487">
        <v>0</v>
      </c>
      <c r="AN182" s="487">
        <v>0</v>
      </c>
      <c r="AO182" s="487">
        <v>0</v>
      </c>
      <c r="AP182" s="487">
        <v>-1</v>
      </c>
      <c r="AQ182" s="487">
        <v>-1</v>
      </c>
      <c r="AR182" s="487">
        <v>0</v>
      </c>
      <c r="AS182" s="487">
        <v>-1</v>
      </c>
      <c r="AT182" s="487">
        <v>-1</v>
      </c>
      <c r="AU182" s="493">
        <v>0</v>
      </c>
      <c r="AV182" s="488" t="str">
        <f t="shared" si="45"/>
        <v/>
      </c>
      <c r="AW182" s="487" t="str">
        <f t="shared" si="45"/>
        <v/>
      </c>
      <c r="AX182" s="487" t="str">
        <f t="shared" si="45"/>
        <v/>
      </c>
      <c r="AY182" s="487" t="str">
        <f t="shared" si="45"/>
        <v/>
      </c>
      <c r="AZ182" s="487" t="str">
        <f t="shared" si="45"/>
        <v>tbd</v>
      </c>
      <c r="BA182" s="487" t="str">
        <f t="shared" si="45"/>
        <v/>
      </c>
      <c r="BB182" s="487" t="str">
        <f t="shared" si="45"/>
        <v/>
      </c>
      <c r="BC182" s="487" t="str">
        <f t="shared" si="45"/>
        <v/>
      </c>
      <c r="BD182" s="487" t="str">
        <f t="shared" si="45"/>
        <v/>
      </c>
      <c r="BE182" s="487" t="str">
        <f t="shared" si="45"/>
        <v/>
      </c>
      <c r="BF182" s="487" t="str">
        <f t="shared" si="45"/>
        <v>tbd</v>
      </c>
      <c r="BG182" s="487" t="str">
        <f t="shared" si="45"/>
        <v>tbd</v>
      </c>
      <c r="BH182" s="487" t="str">
        <f t="shared" si="45"/>
        <v/>
      </c>
      <c r="BI182" s="487" t="str">
        <f t="shared" si="45"/>
        <v>tbd</v>
      </c>
      <c r="BJ182" s="487" t="str">
        <f t="shared" si="45"/>
        <v>tbd</v>
      </c>
      <c r="BK182" s="489" t="str">
        <f t="shared" si="41"/>
        <v/>
      </c>
      <c r="BL182" s="495" t="str">
        <f t="shared" si="46"/>
        <v/>
      </c>
      <c r="BM182" s="487" t="str">
        <f t="shared" si="46"/>
        <v/>
      </c>
      <c r="BN182" s="487" t="str">
        <f t="shared" si="46"/>
        <v/>
      </c>
      <c r="BO182" s="487" t="str">
        <f t="shared" si="46"/>
        <v/>
      </c>
      <c r="BP182" s="487" t="str">
        <f t="shared" si="46"/>
        <v>tbd</v>
      </c>
      <c r="BQ182" s="487" t="str">
        <f t="shared" si="46"/>
        <v/>
      </c>
      <c r="BR182" s="487" t="str">
        <f t="shared" si="46"/>
        <v/>
      </c>
      <c r="BS182" s="487" t="str">
        <f t="shared" si="46"/>
        <v/>
      </c>
      <c r="BT182" s="487" t="str">
        <f t="shared" si="46"/>
        <v/>
      </c>
      <c r="BU182" s="487" t="str">
        <f t="shared" si="46"/>
        <v/>
      </c>
      <c r="BV182" s="487" t="str">
        <f t="shared" si="46"/>
        <v>tbd</v>
      </c>
      <c r="BW182" s="487" t="str">
        <f t="shared" si="46"/>
        <v>tbd</v>
      </c>
      <c r="BX182" s="487" t="str">
        <f t="shared" si="46"/>
        <v/>
      </c>
      <c r="BY182" s="487" t="str">
        <f t="shared" si="46"/>
        <v>tbd</v>
      </c>
      <c r="BZ182" s="487" t="str">
        <f t="shared" si="46"/>
        <v>tbd</v>
      </c>
      <c r="CA182" s="489" t="str">
        <f t="shared" si="42"/>
        <v/>
      </c>
    </row>
    <row r="183" spans="1:79" s="121" customFormat="1" ht="19.899999999999999" customHeight="1" x14ac:dyDescent="0.25">
      <c r="A183" s="9" t="s">
        <v>1834</v>
      </c>
      <c r="B183" s="7" t="s">
        <v>1835</v>
      </c>
      <c r="C183" s="2" t="s">
        <v>1836</v>
      </c>
      <c r="D183" s="5" t="s">
        <v>1542</v>
      </c>
      <c r="E183" s="4" t="s">
        <v>1515</v>
      </c>
      <c r="F183" s="862" t="s">
        <v>1516</v>
      </c>
      <c r="G183" s="862" t="s">
        <v>1516</v>
      </c>
      <c r="H183" s="5"/>
      <c r="I183" s="16"/>
      <c r="J183" s="47" t="s">
        <v>86</v>
      </c>
      <c r="K183" s="48"/>
      <c r="L183" s="48"/>
      <c r="M183" s="49"/>
      <c r="N183" s="863" t="s">
        <v>1516</v>
      </c>
      <c r="O183" s="864" t="s">
        <v>1516</v>
      </c>
      <c r="P183" s="864" t="s">
        <v>1516</v>
      </c>
      <c r="Q183" s="864" t="s">
        <v>1516</v>
      </c>
      <c r="R183" s="864" t="s">
        <v>1516</v>
      </c>
      <c r="S183" s="864" t="s">
        <v>1516</v>
      </c>
      <c r="T183" s="865" t="s">
        <v>1516</v>
      </c>
      <c r="U183" s="49"/>
      <c r="V183" s="58" t="s">
        <v>86</v>
      </c>
      <c r="W183" s="866" t="s">
        <v>1516</v>
      </c>
      <c r="X183" s="56"/>
      <c r="Y183" s="69"/>
      <c r="Z183" s="69"/>
      <c r="AA183" s="68"/>
      <c r="AB183" s="57"/>
      <c r="AC183" s="58" t="s">
        <v>1376</v>
      </c>
      <c r="AD183" s="56"/>
      <c r="AE183" s="65"/>
      <c r="AF183" s="488">
        <v>0</v>
      </c>
      <c r="AG183" s="487">
        <v>0</v>
      </c>
      <c r="AH183" s="487">
        <v>0</v>
      </c>
      <c r="AI183" s="487">
        <v>0</v>
      </c>
      <c r="AJ183" s="487">
        <v>-1</v>
      </c>
      <c r="AK183" s="487">
        <v>0</v>
      </c>
      <c r="AL183" s="487">
        <v>0</v>
      </c>
      <c r="AM183" s="487">
        <v>0</v>
      </c>
      <c r="AN183" s="487">
        <v>0</v>
      </c>
      <c r="AO183" s="487">
        <v>0</v>
      </c>
      <c r="AP183" s="487">
        <v>-1</v>
      </c>
      <c r="AQ183" s="487">
        <v>0</v>
      </c>
      <c r="AR183" s="487">
        <v>-1</v>
      </c>
      <c r="AS183" s="487">
        <v>-1</v>
      </c>
      <c r="AT183" s="487">
        <v>0</v>
      </c>
      <c r="AU183" s="493">
        <v>0</v>
      </c>
      <c r="AV183" s="488" t="str">
        <f t="shared" si="45"/>
        <v/>
      </c>
      <c r="AW183" s="487" t="str">
        <f t="shared" si="45"/>
        <v/>
      </c>
      <c r="AX183" s="487" t="str">
        <f t="shared" si="45"/>
        <v/>
      </c>
      <c r="AY183" s="487" t="str">
        <f t="shared" si="45"/>
        <v/>
      </c>
      <c r="AZ183" s="487" t="str">
        <f t="shared" si="45"/>
        <v>tbd</v>
      </c>
      <c r="BA183" s="487" t="str">
        <f t="shared" si="45"/>
        <v/>
      </c>
      <c r="BB183" s="487" t="str">
        <f t="shared" si="45"/>
        <v/>
      </c>
      <c r="BC183" s="487" t="str">
        <f t="shared" si="45"/>
        <v/>
      </c>
      <c r="BD183" s="487" t="str">
        <f t="shared" si="45"/>
        <v/>
      </c>
      <c r="BE183" s="487" t="str">
        <f t="shared" si="45"/>
        <v/>
      </c>
      <c r="BF183" s="487" t="str">
        <f t="shared" si="45"/>
        <v>tbd</v>
      </c>
      <c r="BG183" s="487" t="str">
        <f t="shared" si="45"/>
        <v/>
      </c>
      <c r="BH183" s="487" t="str">
        <f t="shared" si="45"/>
        <v>tbd</v>
      </c>
      <c r="BI183" s="487" t="str">
        <f t="shared" si="45"/>
        <v>tbd</v>
      </c>
      <c r="BJ183" s="487" t="str">
        <f t="shared" si="45"/>
        <v/>
      </c>
      <c r="BK183" s="489" t="str">
        <f t="shared" si="41"/>
        <v/>
      </c>
      <c r="BL183" s="495" t="str">
        <f t="shared" si="46"/>
        <v/>
      </c>
      <c r="BM183" s="487" t="str">
        <f t="shared" si="46"/>
        <v/>
      </c>
      <c r="BN183" s="487" t="str">
        <f t="shared" si="46"/>
        <v/>
      </c>
      <c r="BO183" s="487" t="str">
        <f t="shared" si="46"/>
        <v/>
      </c>
      <c r="BP183" s="487" t="str">
        <f t="shared" si="46"/>
        <v>not req'ed</v>
      </c>
      <c r="BQ183" s="487" t="str">
        <f t="shared" si="46"/>
        <v/>
      </c>
      <c r="BR183" s="487" t="str">
        <f t="shared" si="46"/>
        <v/>
      </c>
      <c r="BS183" s="487" t="str">
        <f t="shared" si="46"/>
        <v/>
      </c>
      <c r="BT183" s="487" t="str">
        <f t="shared" si="46"/>
        <v/>
      </c>
      <c r="BU183" s="487" t="str">
        <f t="shared" si="46"/>
        <v/>
      </c>
      <c r="BV183" s="487" t="str">
        <f t="shared" si="46"/>
        <v>not req'ed</v>
      </c>
      <c r="BW183" s="487" t="str">
        <f t="shared" si="46"/>
        <v/>
      </c>
      <c r="BX183" s="487" t="str">
        <f t="shared" si="46"/>
        <v>not req'ed</v>
      </c>
      <c r="BY183" s="487" t="str">
        <f t="shared" si="46"/>
        <v>not req'ed</v>
      </c>
      <c r="BZ183" s="487" t="str">
        <f t="shared" si="46"/>
        <v/>
      </c>
      <c r="CA183" s="489" t="str">
        <f t="shared" si="42"/>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ref="AF184:AU190" si="47">AF183</f>
        <v>0</v>
      </c>
      <c r="AG184" s="487">
        <f t="shared" si="47"/>
        <v>0</v>
      </c>
      <c r="AH184" s="487">
        <f t="shared" si="47"/>
        <v>0</v>
      </c>
      <c r="AI184" s="487">
        <f t="shared" si="47"/>
        <v>0</v>
      </c>
      <c r="AJ184" s="487">
        <f t="shared" si="47"/>
        <v>-1</v>
      </c>
      <c r="AK184" s="487">
        <f t="shared" si="47"/>
        <v>0</v>
      </c>
      <c r="AL184" s="487">
        <f t="shared" si="47"/>
        <v>0</v>
      </c>
      <c r="AM184" s="487">
        <f t="shared" si="47"/>
        <v>0</v>
      </c>
      <c r="AN184" s="487">
        <f t="shared" si="47"/>
        <v>0</v>
      </c>
      <c r="AO184" s="487">
        <f t="shared" si="47"/>
        <v>0</v>
      </c>
      <c r="AP184" s="487">
        <f t="shared" si="47"/>
        <v>-1</v>
      </c>
      <c r="AQ184" s="487">
        <f t="shared" si="47"/>
        <v>0</v>
      </c>
      <c r="AR184" s="487">
        <f t="shared" si="47"/>
        <v>-1</v>
      </c>
      <c r="AS184" s="487">
        <f t="shared" si="47"/>
        <v>-1</v>
      </c>
      <c r="AT184" s="487">
        <f t="shared" si="47"/>
        <v>0</v>
      </c>
      <c r="AU184" s="493">
        <f t="shared" si="47"/>
        <v>0</v>
      </c>
      <c r="AV184" s="488" t="str">
        <f t="shared" si="45"/>
        <v/>
      </c>
      <c r="AW184" s="487" t="str">
        <f t="shared" si="45"/>
        <v/>
      </c>
      <c r="AX184" s="487" t="str">
        <f t="shared" si="45"/>
        <v/>
      </c>
      <c r="AY184" s="487" t="str">
        <f t="shared" si="45"/>
        <v/>
      </c>
      <c r="AZ184" s="487">
        <f t="shared" si="45"/>
        <v>0</v>
      </c>
      <c r="BA184" s="487" t="str">
        <f t="shared" si="45"/>
        <v/>
      </c>
      <c r="BB184" s="487" t="str">
        <f t="shared" si="45"/>
        <v/>
      </c>
      <c r="BC184" s="487" t="str">
        <f t="shared" si="45"/>
        <v/>
      </c>
      <c r="BD184" s="487" t="str">
        <f t="shared" si="45"/>
        <v/>
      </c>
      <c r="BE184" s="487" t="str">
        <f t="shared" si="45"/>
        <v/>
      </c>
      <c r="BF184" s="487">
        <f t="shared" si="45"/>
        <v>0</v>
      </c>
      <c r="BG184" s="487" t="str">
        <f t="shared" si="45"/>
        <v/>
      </c>
      <c r="BH184" s="487">
        <f t="shared" si="45"/>
        <v>0</v>
      </c>
      <c r="BI184" s="487">
        <f t="shared" si="45"/>
        <v>0</v>
      </c>
      <c r="BJ184" s="487" t="str">
        <f t="shared" si="45"/>
        <v/>
      </c>
      <c r="BK184" s="489" t="str">
        <f t="shared" si="41"/>
        <v/>
      </c>
      <c r="BL184" s="495" t="str">
        <f t="shared" si="46"/>
        <v/>
      </c>
      <c r="BM184" s="487" t="str">
        <f t="shared" si="46"/>
        <v/>
      </c>
      <c r="BN184" s="487" t="str">
        <f t="shared" si="46"/>
        <v/>
      </c>
      <c r="BO184" s="487" t="str">
        <f t="shared" si="46"/>
        <v/>
      </c>
      <c r="BP184" s="487">
        <f t="shared" si="46"/>
        <v>0</v>
      </c>
      <c r="BQ184" s="487" t="str">
        <f t="shared" si="46"/>
        <v/>
      </c>
      <c r="BR184" s="487" t="str">
        <f t="shared" si="46"/>
        <v/>
      </c>
      <c r="BS184" s="487" t="str">
        <f t="shared" si="46"/>
        <v/>
      </c>
      <c r="BT184" s="487" t="str">
        <f t="shared" si="46"/>
        <v/>
      </c>
      <c r="BU184" s="487" t="str">
        <f t="shared" si="46"/>
        <v/>
      </c>
      <c r="BV184" s="487">
        <f t="shared" si="46"/>
        <v>0</v>
      </c>
      <c r="BW184" s="487" t="str">
        <f t="shared" si="46"/>
        <v/>
      </c>
      <c r="BX184" s="487">
        <f t="shared" si="46"/>
        <v>0</v>
      </c>
      <c r="BY184" s="487">
        <f t="shared" si="46"/>
        <v>0</v>
      </c>
      <c r="BZ184" s="487" t="str">
        <f t="shared" si="46"/>
        <v/>
      </c>
      <c r="CA184" s="489" t="str">
        <f t="shared" si="42"/>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7"/>
        <v>0</v>
      </c>
      <c r="AG185" s="487">
        <f t="shared" si="47"/>
        <v>0</v>
      </c>
      <c r="AH185" s="487">
        <f t="shared" si="47"/>
        <v>0</v>
      </c>
      <c r="AI185" s="487">
        <f t="shared" si="47"/>
        <v>0</v>
      </c>
      <c r="AJ185" s="487">
        <f t="shared" si="47"/>
        <v>-1</v>
      </c>
      <c r="AK185" s="487">
        <f t="shared" si="47"/>
        <v>0</v>
      </c>
      <c r="AL185" s="487">
        <f t="shared" si="47"/>
        <v>0</v>
      </c>
      <c r="AM185" s="487">
        <f t="shared" si="47"/>
        <v>0</v>
      </c>
      <c r="AN185" s="487">
        <f t="shared" si="47"/>
        <v>0</v>
      </c>
      <c r="AO185" s="487">
        <f t="shared" si="47"/>
        <v>0</v>
      </c>
      <c r="AP185" s="487">
        <f t="shared" si="47"/>
        <v>-1</v>
      </c>
      <c r="AQ185" s="487">
        <f t="shared" si="47"/>
        <v>0</v>
      </c>
      <c r="AR185" s="487">
        <f t="shared" si="47"/>
        <v>-1</v>
      </c>
      <c r="AS185" s="487">
        <f t="shared" si="47"/>
        <v>-1</v>
      </c>
      <c r="AT185" s="487">
        <f t="shared" si="47"/>
        <v>0</v>
      </c>
      <c r="AU185" s="493">
        <f t="shared" si="47"/>
        <v>0</v>
      </c>
      <c r="AV185" s="488" t="str">
        <f t="shared" si="45"/>
        <v/>
      </c>
      <c r="AW185" s="487" t="str">
        <f t="shared" si="45"/>
        <v/>
      </c>
      <c r="AX185" s="487" t="str">
        <f t="shared" si="45"/>
        <v/>
      </c>
      <c r="AY185" s="487" t="str">
        <f t="shared" si="45"/>
        <v/>
      </c>
      <c r="AZ185" s="487">
        <f t="shared" si="45"/>
        <v>0</v>
      </c>
      <c r="BA185" s="487" t="str">
        <f t="shared" si="45"/>
        <v/>
      </c>
      <c r="BB185" s="487" t="str">
        <f t="shared" si="45"/>
        <v/>
      </c>
      <c r="BC185" s="487" t="str">
        <f t="shared" si="45"/>
        <v/>
      </c>
      <c r="BD185" s="487" t="str">
        <f t="shared" si="45"/>
        <v/>
      </c>
      <c r="BE185" s="487" t="str">
        <f t="shared" si="45"/>
        <v/>
      </c>
      <c r="BF185" s="487">
        <f t="shared" si="45"/>
        <v>0</v>
      </c>
      <c r="BG185" s="487" t="str">
        <f t="shared" si="45"/>
        <v/>
      </c>
      <c r="BH185" s="487">
        <f t="shared" si="45"/>
        <v>0</v>
      </c>
      <c r="BI185" s="487">
        <f t="shared" si="45"/>
        <v>0</v>
      </c>
      <c r="BJ185" s="487" t="str">
        <f t="shared" si="45"/>
        <v/>
      </c>
      <c r="BK185" s="489" t="str">
        <f t="shared" si="41"/>
        <v/>
      </c>
      <c r="BL185" s="495" t="str">
        <f t="shared" si="46"/>
        <v/>
      </c>
      <c r="BM185" s="487" t="str">
        <f t="shared" si="46"/>
        <v/>
      </c>
      <c r="BN185" s="487" t="str">
        <f t="shared" si="46"/>
        <v/>
      </c>
      <c r="BO185" s="487" t="str">
        <f t="shared" si="46"/>
        <v/>
      </c>
      <c r="BP185" s="487">
        <f t="shared" si="46"/>
        <v>0</v>
      </c>
      <c r="BQ185" s="487" t="str">
        <f t="shared" si="46"/>
        <v/>
      </c>
      <c r="BR185" s="487" t="str">
        <f t="shared" si="46"/>
        <v/>
      </c>
      <c r="BS185" s="487" t="str">
        <f t="shared" si="46"/>
        <v/>
      </c>
      <c r="BT185" s="487" t="str">
        <f t="shared" si="46"/>
        <v/>
      </c>
      <c r="BU185" s="487" t="str">
        <f t="shared" si="46"/>
        <v/>
      </c>
      <c r="BV185" s="487">
        <f t="shared" si="46"/>
        <v>0</v>
      </c>
      <c r="BW185" s="487" t="str">
        <f t="shared" si="46"/>
        <v/>
      </c>
      <c r="BX185" s="487">
        <f t="shared" si="46"/>
        <v>0</v>
      </c>
      <c r="BY185" s="487">
        <f t="shared" si="46"/>
        <v>0</v>
      </c>
      <c r="BZ185" s="487" t="str">
        <f t="shared" si="46"/>
        <v/>
      </c>
      <c r="CA185" s="489" t="str">
        <f t="shared" si="42"/>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7"/>
        <v>0</v>
      </c>
      <c r="AG186" s="487">
        <f t="shared" si="47"/>
        <v>0</v>
      </c>
      <c r="AH186" s="487">
        <f t="shared" si="47"/>
        <v>0</v>
      </c>
      <c r="AI186" s="487">
        <f t="shared" si="47"/>
        <v>0</v>
      </c>
      <c r="AJ186" s="487">
        <f t="shared" si="47"/>
        <v>-1</v>
      </c>
      <c r="AK186" s="487">
        <f t="shared" si="47"/>
        <v>0</v>
      </c>
      <c r="AL186" s="487">
        <f t="shared" si="47"/>
        <v>0</v>
      </c>
      <c r="AM186" s="487">
        <f t="shared" si="47"/>
        <v>0</v>
      </c>
      <c r="AN186" s="487">
        <f t="shared" si="47"/>
        <v>0</v>
      </c>
      <c r="AO186" s="487">
        <f t="shared" si="47"/>
        <v>0</v>
      </c>
      <c r="AP186" s="487">
        <f t="shared" si="47"/>
        <v>-1</v>
      </c>
      <c r="AQ186" s="487">
        <f t="shared" si="47"/>
        <v>0</v>
      </c>
      <c r="AR186" s="487">
        <f t="shared" si="47"/>
        <v>-1</v>
      </c>
      <c r="AS186" s="487">
        <f t="shared" si="47"/>
        <v>-1</v>
      </c>
      <c r="AT186" s="487">
        <f t="shared" si="47"/>
        <v>0</v>
      </c>
      <c r="AU186" s="493">
        <f t="shared" si="47"/>
        <v>0</v>
      </c>
      <c r="AV186" s="488" t="str">
        <f t="shared" si="45"/>
        <v/>
      </c>
      <c r="AW186" s="487" t="str">
        <f t="shared" si="45"/>
        <v/>
      </c>
      <c r="AX186" s="487" t="str">
        <f t="shared" si="45"/>
        <v/>
      </c>
      <c r="AY186" s="487" t="str">
        <f t="shared" si="45"/>
        <v/>
      </c>
      <c r="AZ186" s="487">
        <f t="shared" si="45"/>
        <v>0</v>
      </c>
      <c r="BA186" s="487" t="str">
        <f t="shared" si="45"/>
        <v/>
      </c>
      <c r="BB186" s="487" t="str">
        <f t="shared" si="45"/>
        <v/>
      </c>
      <c r="BC186" s="487" t="str">
        <f t="shared" si="45"/>
        <v/>
      </c>
      <c r="BD186" s="487" t="str">
        <f t="shared" si="45"/>
        <v/>
      </c>
      <c r="BE186" s="487" t="str">
        <f t="shared" si="45"/>
        <v/>
      </c>
      <c r="BF186" s="487">
        <f t="shared" si="45"/>
        <v>0</v>
      </c>
      <c r="BG186" s="487" t="str">
        <f t="shared" si="45"/>
        <v/>
      </c>
      <c r="BH186" s="487">
        <f t="shared" si="45"/>
        <v>0</v>
      </c>
      <c r="BI186" s="487">
        <f t="shared" si="45"/>
        <v>0</v>
      </c>
      <c r="BJ186" s="487" t="str">
        <f t="shared" si="45"/>
        <v/>
      </c>
      <c r="BK186" s="489" t="str">
        <f t="shared" si="41"/>
        <v/>
      </c>
      <c r="BL186" s="495" t="str">
        <f t="shared" si="46"/>
        <v/>
      </c>
      <c r="BM186" s="487" t="str">
        <f t="shared" si="46"/>
        <v/>
      </c>
      <c r="BN186" s="487" t="str">
        <f t="shared" si="46"/>
        <v/>
      </c>
      <c r="BO186" s="487" t="str">
        <f t="shared" si="46"/>
        <v/>
      </c>
      <c r="BP186" s="487">
        <f t="shared" si="46"/>
        <v>0</v>
      </c>
      <c r="BQ186" s="487" t="str">
        <f t="shared" si="46"/>
        <v/>
      </c>
      <c r="BR186" s="487" t="str">
        <f t="shared" si="46"/>
        <v/>
      </c>
      <c r="BS186" s="487" t="str">
        <f t="shared" si="46"/>
        <v/>
      </c>
      <c r="BT186" s="487" t="str">
        <f t="shared" si="46"/>
        <v/>
      </c>
      <c r="BU186" s="487" t="str">
        <f t="shared" si="46"/>
        <v/>
      </c>
      <c r="BV186" s="487">
        <f t="shared" si="46"/>
        <v>0</v>
      </c>
      <c r="BW186" s="487" t="str">
        <f t="shared" si="46"/>
        <v/>
      </c>
      <c r="BX186" s="487">
        <f t="shared" si="46"/>
        <v>0</v>
      </c>
      <c r="BY186" s="487">
        <f t="shared" si="46"/>
        <v>0</v>
      </c>
      <c r="BZ186" s="487" t="str">
        <f t="shared" si="46"/>
        <v/>
      </c>
      <c r="CA186" s="489" t="str">
        <f t="shared" si="42"/>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7"/>
        <v>0</v>
      </c>
      <c r="AG187" s="487">
        <f t="shared" si="47"/>
        <v>0</v>
      </c>
      <c r="AH187" s="487">
        <f t="shared" si="47"/>
        <v>0</v>
      </c>
      <c r="AI187" s="487">
        <f t="shared" si="47"/>
        <v>0</v>
      </c>
      <c r="AJ187" s="487">
        <f t="shared" si="47"/>
        <v>-1</v>
      </c>
      <c r="AK187" s="487">
        <f t="shared" si="47"/>
        <v>0</v>
      </c>
      <c r="AL187" s="487">
        <f t="shared" si="47"/>
        <v>0</v>
      </c>
      <c r="AM187" s="487">
        <f t="shared" si="47"/>
        <v>0</v>
      </c>
      <c r="AN187" s="487">
        <f t="shared" si="47"/>
        <v>0</v>
      </c>
      <c r="AO187" s="487">
        <f t="shared" si="47"/>
        <v>0</v>
      </c>
      <c r="AP187" s="487">
        <f t="shared" si="47"/>
        <v>-1</v>
      </c>
      <c r="AQ187" s="487">
        <f t="shared" si="47"/>
        <v>0</v>
      </c>
      <c r="AR187" s="487">
        <f t="shared" si="47"/>
        <v>-1</v>
      </c>
      <c r="AS187" s="487">
        <f t="shared" si="47"/>
        <v>-1</v>
      </c>
      <c r="AT187" s="487">
        <f t="shared" si="47"/>
        <v>0</v>
      </c>
      <c r="AU187" s="493">
        <f t="shared" si="47"/>
        <v>0</v>
      </c>
      <c r="AV187" s="488" t="str">
        <f t="shared" si="45"/>
        <v/>
      </c>
      <c r="AW187" s="487" t="str">
        <f t="shared" si="45"/>
        <v/>
      </c>
      <c r="AX187" s="487" t="str">
        <f t="shared" si="45"/>
        <v/>
      </c>
      <c r="AY187" s="487" t="str">
        <f t="shared" si="45"/>
        <v/>
      </c>
      <c r="AZ187" s="487">
        <f t="shared" si="45"/>
        <v>0</v>
      </c>
      <c r="BA187" s="487" t="str">
        <f t="shared" si="45"/>
        <v/>
      </c>
      <c r="BB187" s="487" t="str">
        <f t="shared" si="45"/>
        <v/>
      </c>
      <c r="BC187" s="487" t="str">
        <f t="shared" si="45"/>
        <v/>
      </c>
      <c r="BD187" s="487" t="str">
        <f t="shared" si="45"/>
        <v/>
      </c>
      <c r="BE187" s="487" t="str">
        <f t="shared" si="45"/>
        <v/>
      </c>
      <c r="BF187" s="487">
        <f t="shared" si="45"/>
        <v>0</v>
      </c>
      <c r="BG187" s="487" t="str">
        <f t="shared" si="45"/>
        <v/>
      </c>
      <c r="BH187" s="487">
        <f t="shared" si="45"/>
        <v>0</v>
      </c>
      <c r="BI187" s="487">
        <f t="shared" si="45"/>
        <v>0</v>
      </c>
      <c r="BJ187" s="487" t="str">
        <f t="shared" si="45"/>
        <v/>
      </c>
      <c r="BK187" s="489" t="str">
        <f t="shared" si="41"/>
        <v/>
      </c>
      <c r="BL187" s="495" t="str">
        <f t="shared" si="46"/>
        <v/>
      </c>
      <c r="BM187" s="487" t="str">
        <f t="shared" si="46"/>
        <v/>
      </c>
      <c r="BN187" s="487" t="str">
        <f t="shared" si="46"/>
        <v/>
      </c>
      <c r="BO187" s="487" t="str">
        <f t="shared" si="46"/>
        <v/>
      </c>
      <c r="BP187" s="487">
        <f t="shared" si="46"/>
        <v>0</v>
      </c>
      <c r="BQ187" s="487" t="str">
        <f t="shared" si="46"/>
        <v/>
      </c>
      <c r="BR187" s="487" t="str">
        <f t="shared" si="46"/>
        <v/>
      </c>
      <c r="BS187" s="487" t="str">
        <f t="shared" si="46"/>
        <v/>
      </c>
      <c r="BT187" s="487" t="str">
        <f t="shared" si="46"/>
        <v/>
      </c>
      <c r="BU187" s="487" t="str">
        <f t="shared" si="46"/>
        <v/>
      </c>
      <c r="BV187" s="487">
        <f t="shared" si="46"/>
        <v>0</v>
      </c>
      <c r="BW187" s="487" t="str">
        <f t="shared" si="46"/>
        <v/>
      </c>
      <c r="BX187" s="487">
        <f t="shared" si="46"/>
        <v>0</v>
      </c>
      <c r="BY187" s="487">
        <f t="shared" si="46"/>
        <v>0</v>
      </c>
      <c r="BZ187" s="487" t="str">
        <f t="shared" si="46"/>
        <v/>
      </c>
      <c r="CA187" s="489" t="str">
        <f t="shared" si="42"/>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7"/>
        <v>0</v>
      </c>
      <c r="AG188" s="487">
        <f t="shared" si="47"/>
        <v>0</v>
      </c>
      <c r="AH188" s="487">
        <f t="shared" si="47"/>
        <v>0</v>
      </c>
      <c r="AI188" s="487">
        <f t="shared" si="47"/>
        <v>0</v>
      </c>
      <c r="AJ188" s="487">
        <f t="shared" si="47"/>
        <v>-1</v>
      </c>
      <c r="AK188" s="487">
        <f t="shared" si="47"/>
        <v>0</v>
      </c>
      <c r="AL188" s="487">
        <f t="shared" si="47"/>
        <v>0</v>
      </c>
      <c r="AM188" s="487">
        <f t="shared" si="47"/>
        <v>0</v>
      </c>
      <c r="AN188" s="487">
        <f t="shared" si="47"/>
        <v>0</v>
      </c>
      <c r="AO188" s="487">
        <f t="shared" si="47"/>
        <v>0</v>
      </c>
      <c r="AP188" s="487">
        <f t="shared" si="47"/>
        <v>-1</v>
      </c>
      <c r="AQ188" s="487">
        <f t="shared" si="47"/>
        <v>0</v>
      </c>
      <c r="AR188" s="487">
        <f t="shared" si="47"/>
        <v>-1</v>
      </c>
      <c r="AS188" s="487">
        <f t="shared" si="47"/>
        <v>-1</v>
      </c>
      <c r="AT188" s="487">
        <f t="shared" si="47"/>
        <v>0</v>
      </c>
      <c r="AU188" s="493">
        <f t="shared" si="47"/>
        <v>0</v>
      </c>
      <c r="AV188" s="488" t="str">
        <f t="shared" si="45"/>
        <v/>
      </c>
      <c r="AW188" s="487" t="str">
        <f t="shared" si="45"/>
        <v/>
      </c>
      <c r="AX188" s="487" t="str">
        <f t="shared" si="45"/>
        <v/>
      </c>
      <c r="AY188" s="487" t="str">
        <f t="shared" si="45"/>
        <v/>
      </c>
      <c r="AZ188" s="487">
        <f t="shared" si="45"/>
        <v>0</v>
      </c>
      <c r="BA188" s="487" t="str">
        <f t="shared" si="45"/>
        <v/>
      </c>
      <c r="BB188" s="487" t="str">
        <f t="shared" si="45"/>
        <v/>
      </c>
      <c r="BC188" s="487" t="str">
        <f t="shared" si="45"/>
        <v/>
      </c>
      <c r="BD188" s="487" t="str">
        <f t="shared" si="45"/>
        <v/>
      </c>
      <c r="BE188" s="487" t="str">
        <f t="shared" si="45"/>
        <v/>
      </c>
      <c r="BF188" s="487">
        <f t="shared" si="45"/>
        <v>0</v>
      </c>
      <c r="BG188" s="487" t="str">
        <f t="shared" si="45"/>
        <v/>
      </c>
      <c r="BH188" s="487">
        <f t="shared" si="45"/>
        <v>0</v>
      </c>
      <c r="BI188" s="487">
        <f t="shared" si="45"/>
        <v>0</v>
      </c>
      <c r="BJ188" s="487" t="str">
        <f t="shared" si="45"/>
        <v/>
      </c>
      <c r="BK188" s="489" t="str">
        <f t="shared" si="41"/>
        <v/>
      </c>
      <c r="BL188" s="495" t="str">
        <f t="shared" si="46"/>
        <v/>
      </c>
      <c r="BM188" s="487" t="str">
        <f t="shared" si="46"/>
        <v/>
      </c>
      <c r="BN188" s="487" t="str">
        <f t="shared" si="46"/>
        <v/>
      </c>
      <c r="BO188" s="487" t="str">
        <f t="shared" si="46"/>
        <v/>
      </c>
      <c r="BP188" s="487">
        <f t="shared" si="46"/>
        <v>0</v>
      </c>
      <c r="BQ188" s="487" t="str">
        <f t="shared" si="46"/>
        <v/>
      </c>
      <c r="BR188" s="487" t="str">
        <f t="shared" si="46"/>
        <v/>
      </c>
      <c r="BS188" s="487" t="str">
        <f t="shared" si="46"/>
        <v/>
      </c>
      <c r="BT188" s="487" t="str">
        <f t="shared" si="46"/>
        <v/>
      </c>
      <c r="BU188" s="487" t="str">
        <f t="shared" si="46"/>
        <v/>
      </c>
      <c r="BV188" s="487">
        <f t="shared" si="46"/>
        <v>0</v>
      </c>
      <c r="BW188" s="487" t="str">
        <f t="shared" si="46"/>
        <v/>
      </c>
      <c r="BX188" s="487">
        <f t="shared" si="46"/>
        <v>0</v>
      </c>
      <c r="BY188" s="487">
        <f t="shared" si="46"/>
        <v>0</v>
      </c>
      <c r="BZ188" s="487" t="str">
        <f t="shared" si="46"/>
        <v/>
      </c>
      <c r="CA188" s="489" t="str">
        <f t="shared" si="42"/>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7"/>
        <v>0</v>
      </c>
      <c r="AG189" s="487">
        <f t="shared" si="47"/>
        <v>0</v>
      </c>
      <c r="AH189" s="487">
        <f t="shared" si="47"/>
        <v>0</v>
      </c>
      <c r="AI189" s="487">
        <f t="shared" si="47"/>
        <v>0</v>
      </c>
      <c r="AJ189" s="487">
        <f t="shared" si="47"/>
        <v>-1</v>
      </c>
      <c r="AK189" s="487">
        <f t="shared" si="47"/>
        <v>0</v>
      </c>
      <c r="AL189" s="487">
        <f t="shared" si="47"/>
        <v>0</v>
      </c>
      <c r="AM189" s="487">
        <f t="shared" si="47"/>
        <v>0</v>
      </c>
      <c r="AN189" s="487">
        <f t="shared" si="47"/>
        <v>0</v>
      </c>
      <c r="AO189" s="487">
        <f t="shared" si="47"/>
        <v>0</v>
      </c>
      <c r="AP189" s="487">
        <f t="shared" si="47"/>
        <v>-1</v>
      </c>
      <c r="AQ189" s="487">
        <f t="shared" si="47"/>
        <v>0</v>
      </c>
      <c r="AR189" s="487">
        <f t="shared" si="47"/>
        <v>-1</v>
      </c>
      <c r="AS189" s="487">
        <f t="shared" si="47"/>
        <v>-1</v>
      </c>
      <c r="AT189" s="487">
        <f t="shared" si="47"/>
        <v>0</v>
      </c>
      <c r="AU189" s="493">
        <f t="shared" si="47"/>
        <v>0</v>
      </c>
      <c r="AV189" s="488" t="str">
        <f t="shared" si="45"/>
        <v/>
      </c>
      <c r="AW189" s="487" t="str">
        <f t="shared" si="45"/>
        <v/>
      </c>
      <c r="AX189" s="487" t="str">
        <f t="shared" si="45"/>
        <v/>
      </c>
      <c r="AY189" s="487" t="str">
        <f t="shared" si="45"/>
        <v/>
      </c>
      <c r="AZ189" s="487">
        <f t="shared" si="45"/>
        <v>0</v>
      </c>
      <c r="BA189" s="487" t="str">
        <f t="shared" si="45"/>
        <v/>
      </c>
      <c r="BB189" s="487" t="str">
        <f t="shared" si="45"/>
        <v/>
      </c>
      <c r="BC189" s="487" t="str">
        <f t="shared" si="45"/>
        <v/>
      </c>
      <c r="BD189" s="487" t="str">
        <f t="shared" si="45"/>
        <v/>
      </c>
      <c r="BE189" s="487" t="str">
        <f t="shared" si="45"/>
        <v/>
      </c>
      <c r="BF189" s="487">
        <f t="shared" si="45"/>
        <v>0</v>
      </c>
      <c r="BG189" s="487" t="str">
        <f t="shared" si="45"/>
        <v/>
      </c>
      <c r="BH189" s="487">
        <f t="shared" si="45"/>
        <v>0</v>
      </c>
      <c r="BI189" s="487">
        <f t="shared" si="45"/>
        <v>0</v>
      </c>
      <c r="BJ189" s="487" t="str">
        <f t="shared" si="45"/>
        <v/>
      </c>
      <c r="BK189" s="489" t="str">
        <f t="shared" si="41"/>
        <v/>
      </c>
      <c r="BL189" s="495" t="str">
        <f t="shared" si="46"/>
        <v/>
      </c>
      <c r="BM189" s="487" t="str">
        <f t="shared" si="46"/>
        <v/>
      </c>
      <c r="BN189" s="487" t="str">
        <f t="shared" si="46"/>
        <v/>
      </c>
      <c r="BO189" s="487" t="str">
        <f t="shared" si="46"/>
        <v/>
      </c>
      <c r="BP189" s="487">
        <f t="shared" si="46"/>
        <v>0</v>
      </c>
      <c r="BQ189" s="487" t="str">
        <f t="shared" si="46"/>
        <v/>
      </c>
      <c r="BR189" s="487" t="str">
        <f t="shared" si="46"/>
        <v/>
      </c>
      <c r="BS189" s="487" t="str">
        <f t="shared" si="46"/>
        <v/>
      </c>
      <c r="BT189" s="487" t="str">
        <f t="shared" si="46"/>
        <v/>
      </c>
      <c r="BU189" s="487" t="str">
        <f t="shared" si="46"/>
        <v/>
      </c>
      <c r="BV189" s="487">
        <f t="shared" si="46"/>
        <v>0</v>
      </c>
      <c r="BW189" s="487" t="str">
        <f t="shared" si="46"/>
        <v/>
      </c>
      <c r="BX189" s="487">
        <f t="shared" si="46"/>
        <v>0</v>
      </c>
      <c r="BY189" s="487">
        <f t="shared" si="46"/>
        <v>0</v>
      </c>
      <c r="BZ189" s="487" t="str">
        <f t="shared" si="46"/>
        <v/>
      </c>
      <c r="CA189" s="489" t="str">
        <f t="shared" si="42"/>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7"/>
        <v>0</v>
      </c>
      <c r="AG190" s="487">
        <f t="shared" si="47"/>
        <v>0</v>
      </c>
      <c r="AH190" s="487">
        <f t="shared" si="47"/>
        <v>0</v>
      </c>
      <c r="AI190" s="487">
        <f t="shared" si="47"/>
        <v>0</v>
      </c>
      <c r="AJ190" s="487">
        <f t="shared" si="47"/>
        <v>-1</v>
      </c>
      <c r="AK190" s="487">
        <f t="shared" si="47"/>
        <v>0</v>
      </c>
      <c r="AL190" s="487">
        <f t="shared" si="47"/>
        <v>0</v>
      </c>
      <c r="AM190" s="487">
        <f t="shared" si="47"/>
        <v>0</v>
      </c>
      <c r="AN190" s="487">
        <f t="shared" si="47"/>
        <v>0</v>
      </c>
      <c r="AO190" s="487">
        <f t="shared" si="47"/>
        <v>0</v>
      </c>
      <c r="AP190" s="487">
        <f t="shared" si="47"/>
        <v>-1</v>
      </c>
      <c r="AQ190" s="487">
        <f t="shared" si="47"/>
        <v>0</v>
      </c>
      <c r="AR190" s="487">
        <f t="shared" si="47"/>
        <v>-1</v>
      </c>
      <c r="AS190" s="487">
        <f t="shared" si="47"/>
        <v>-1</v>
      </c>
      <c r="AT190" s="487">
        <f t="shared" si="47"/>
        <v>0</v>
      </c>
      <c r="AU190" s="493">
        <f t="shared" ref="AU190" si="48">AU189</f>
        <v>0</v>
      </c>
      <c r="AV190" s="488" t="str">
        <f t="shared" si="45"/>
        <v/>
      </c>
      <c r="AW190" s="487" t="str">
        <f t="shared" si="45"/>
        <v/>
      </c>
      <c r="AX190" s="487" t="str">
        <f t="shared" si="45"/>
        <v/>
      </c>
      <c r="AY190" s="487" t="str">
        <f t="shared" si="45"/>
        <v/>
      </c>
      <c r="AZ190" s="487">
        <f t="shared" si="45"/>
        <v>0</v>
      </c>
      <c r="BA190" s="487" t="str">
        <f t="shared" si="45"/>
        <v/>
      </c>
      <c r="BB190" s="487" t="str">
        <f t="shared" si="45"/>
        <v/>
      </c>
      <c r="BC190" s="487" t="str">
        <f t="shared" si="45"/>
        <v/>
      </c>
      <c r="BD190" s="487" t="str">
        <f t="shared" si="45"/>
        <v/>
      </c>
      <c r="BE190" s="487" t="str">
        <f t="shared" si="45"/>
        <v/>
      </c>
      <c r="BF190" s="487">
        <f t="shared" si="45"/>
        <v>0</v>
      </c>
      <c r="BG190" s="487" t="str">
        <f t="shared" si="45"/>
        <v/>
      </c>
      <c r="BH190" s="487">
        <f t="shared" si="45"/>
        <v>0</v>
      </c>
      <c r="BI190" s="487">
        <f t="shared" si="45"/>
        <v>0</v>
      </c>
      <c r="BJ190" s="487" t="str">
        <f t="shared" si="45"/>
        <v/>
      </c>
      <c r="BK190" s="489" t="str">
        <f t="shared" si="41"/>
        <v/>
      </c>
      <c r="BL190" s="495" t="str">
        <f t="shared" si="46"/>
        <v/>
      </c>
      <c r="BM190" s="487" t="str">
        <f t="shared" si="46"/>
        <v/>
      </c>
      <c r="BN190" s="487" t="str">
        <f t="shared" si="46"/>
        <v/>
      </c>
      <c r="BO190" s="487" t="str">
        <f t="shared" si="46"/>
        <v/>
      </c>
      <c r="BP190" s="487">
        <f t="shared" si="46"/>
        <v>0</v>
      </c>
      <c r="BQ190" s="487" t="str">
        <f t="shared" si="46"/>
        <v/>
      </c>
      <c r="BR190" s="487" t="str">
        <f t="shared" si="46"/>
        <v/>
      </c>
      <c r="BS190" s="487" t="str">
        <f t="shared" si="46"/>
        <v/>
      </c>
      <c r="BT190" s="487" t="str">
        <f t="shared" si="46"/>
        <v/>
      </c>
      <c r="BU190" s="487" t="str">
        <f t="shared" si="46"/>
        <v/>
      </c>
      <c r="BV190" s="487">
        <f t="shared" si="46"/>
        <v>0</v>
      </c>
      <c r="BW190" s="487" t="str">
        <f t="shared" si="46"/>
        <v/>
      </c>
      <c r="BX190" s="487">
        <f t="shared" si="46"/>
        <v>0</v>
      </c>
      <c r="BY190" s="487">
        <f t="shared" si="46"/>
        <v>0</v>
      </c>
      <c r="BZ190" s="487" t="str">
        <f t="shared" si="46"/>
        <v/>
      </c>
      <c r="CA190" s="489" t="str">
        <f t="shared" si="42"/>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9">AF190</f>
        <v>0</v>
      </c>
      <c r="AG191" s="487">
        <f t="shared" si="49"/>
        <v>0</v>
      </c>
      <c r="AH191" s="487">
        <f t="shared" si="49"/>
        <v>0</v>
      </c>
      <c r="AI191" s="487">
        <f t="shared" si="49"/>
        <v>0</v>
      </c>
      <c r="AJ191" s="487">
        <f t="shared" si="49"/>
        <v>-1</v>
      </c>
      <c r="AK191" s="487">
        <f t="shared" si="49"/>
        <v>0</v>
      </c>
      <c r="AL191" s="487">
        <f t="shared" si="49"/>
        <v>0</v>
      </c>
      <c r="AM191" s="487">
        <f t="shared" si="49"/>
        <v>0</v>
      </c>
      <c r="AN191" s="487">
        <f t="shared" si="49"/>
        <v>0</v>
      </c>
      <c r="AO191" s="487">
        <f t="shared" si="49"/>
        <v>0</v>
      </c>
      <c r="AP191" s="487">
        <f t="shared" si="49"/>
        <v>-1</v>
      </c>
      <c r="AQ191" s="487">
        <f t="shared" si="49"/>
        <v>0</v>
      </c>
      <c r="AR191" s="487">
        <f t="shared" si="49"/>
        <v>-1</v>
      </c>
      <c r="AS191" s="487">
        <f t="shared" si="49"/>
        <v>-1</v>
      </c>
      <c r="AT191" s="487">
        <f t="shared" si="49"/>
        <v>0</v>
      </c>
      <c r="AU191" s="493">
        <f t="shared" si="49"/>
        <v>0</v>
      </c>
      <c r="AV191" s="488" t="str">
        <f t="shared" ref="AV191:BJ207" si="50">IF(AF191,IFERROR(LEFT($V191,SEARCH(" (",$V191)-1),$V191),"")</f>
        <v/>
      </c>
      <c r="AW191" s="487" t="str">
        <f t="shared" si="50"/>
        <v/>
      </c>
      <c r="AX191" s="487" t="str">
        <f t="shared" si="50"/>
        <v/>
      </c>
      <c r="AY191" s="487" t="str">
        <f t="shared" si="50"/>
        <v/>
      </c>
      <c r="AZ191" s="487">
        <f t="shared" si="50"/>
        <v>0</v>
      </c>
      <c r="BA191" s="487" t="str">
        <f t="shared" si="50"/>
        <v/>
      </c>
      <c r="BB191" s="487" t="str">
        <f t="shared" si="50"/>
        <v/>
      </c>
      <c r="BC191" s="487" t="str">
        <f t="shared" si="50"/>
        <v/>
      </c>
      <c r="BD191" s="487" t="str">
        <f t="shared" si="50"/>
        <v/>
      </c>
      <c r="BE191" s="487" t="str">
        <f t="shared" si="50"/>
        <v/>
      </c>
      <c r="BF191" s="487">
        <f t="shared" si="50"/>
        <v>0</v>
      </c>
      <c r="BG191" s="487" t="str">
        <f t="shared" si="50"/>
        <v/>
      </c>
      <c r="BH191" s="487">
        <f t="shared" si="50"/>
        <v>0</v>
      </c>
      <c r="BI191" s="487">
        <f t="shared" si="50"/>
        <v>0</v>
      </c>
      <c r="BJ191" s="487" t="str">
        <f t="shared" si="50"/>
        <v/>
      </c>
      <c r="BK191" s="489" t="str">
        <f t="shared" si="41"/>
        <v/>
      </c>
      <c r="BL191" s="495" t="str">
        <f t="shared" ref="BL191:BZ207" si="51">IF(AF191,IFERROR(LEFT($W191,SEARCH(" (",$W191)-1),$W191),"")</f>
        <v/>
      </c>
      <c r="BM191" s="487" t="str">
        <f t="shared" si="51"/>
        <v/>
      </c>
      <c r="BN191" s="487" t="str">
        <f t="shared" si="51"/>
        <v/>
      </c>
      <c r="BO191" s="487" t="str">
        <f t="shared" si="51"/>
        <v/>
      </c>
      <c r="BP191" s="487">
        <f t="shared" si="51"/>
        <v>0</v>
      </c>
      <c r="BQ191" s="487" t="str">
        <f t="shared" si="51"/>
        <v/>
      </c>
      <c r="BR191" s="487" t="str">
        <f t="shared" si="51"/>
        <v/>
      </c>
      <c r="BS191" s="487" t="str">
        <f t="shared" si="51"/>
        <v/>
      </c>
      <c r="BT191" s="487" t="str">
        <f t="shared" si="51"/>
        <v/>
      </c>
      <c r="BU191" s="487" t="str">
        <f t="shared" si="51"/>
        <v/>
      </c>
      <c r="BV191" s="487">
        <f t="shared" si="51"/>
        <v>0</v>
      </c>
      <c r="BW191" s="487" t="str">
        <f t="shared" si="51"/>
        <v/>
      </c>
      <c r="BX191" s="487">
        <f t="shared" si="51"/>
        <v>0</v>
      </c>
      <c r="BY191" s="487">
        <f t="shared" si="51"/>
        <v>0</v>
      </c>
      <c r="BZ191" s="487" t="str">
        <f t="shared" si="51"/>
        <v/>
      </c>
      <c r="CA191" s="489" t="str">
        <f t="shared" si="42"/>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9"/>
        <v>0</v>
      </c>
      <c r="AG192" s="487">
        <f t="shared" si="49"/>
        <v>0</v>
      </c>
      <c r="AH192" s="487">
        <f t="shared" si="49"/>
        <v>0</v>
      </c>
      <c r="AI192" s="487">
        <f t="shared" si="49"/>
        <v>0</v>
      </c>
      <c r="AJ192" s="487">
        <f t="shared" si="49"/>
        <v>-1</v>
      </c>
      <c r="AK192" s="487">
        <f t="shared" si="49"/>
        <v>0</v>
      </c>
      <c r="AL192" s="487">
        <f t="shared" si="49"/>
        <v>0</v>
      </c>
      <c r="AM192" s="487">
        <f t="shared" si="49"/>
        <v>0</v>
      </c>
      <c r="AN192" s="487">
        <f t="shared" si="49"/>
        <v>0</v>
      </c>
      <c r="AO192" s="487">
        <f t="shared" si="49"/>
        <v>0</v>
      </c>
      <c r="AP192" s="487">
        <f t="shared" si="49"/>
        <v>-1</v>
      </c>
      <c r="AQ192" s="487">
        <f t="shared" si="49"/>
        <v>0</v>
      </c>
      <c r="AR192" s="487">
        <f t="shared" si="49"/>
        <v>-1</v>
      </c>
      <c r="AS192" s="487">
        <f t="shared" si="49"/>
        <v>-1</v>
      </c>
      <c r="AT192" s="487">
        <f t="shared" si="49"/>
        <v>0</v>
      </c>
      <c r="AU192" s="493">
        <f t="shared" si="49"/>
        <v>0</v>
      </c>
      <c r="AV192" s="488" t="str">
        <f t="shared" si="50"/>
        <v/>
      </c>
      <c r="AW192" s="487" t="str">
        <f t="shared" si="50"/>
        <v/>
      </c>
      <c r="AX192" s="487" t="str">
        <f t="shared" si="50"/>
        <v/>
      </c>
      <c r="AY192" s="487" t="str">
        <f t="shared" si="50"/>
        <v/>
      </c>
      <c r="AZ192" s="487">
        <f t="shared" si="50"/>
        <v>0</v>
      </c>
      <c r="BA192" s="487" t="str">
        <f t="shared" si="50"/>
        <v/>
      </c>
      <c r="BB192" s="487" t="str">
        <f t="shared" si="50"/>
        <v/>
      </c>
      <c r="BC192" s="487" t="str">
        <f t="shared" si="50"/>
        <v/>
      </c>
      <c r="BD192" s="487" t="str">
        <f t="shared" si="50"/>
        <v/>
      </c>
      <c r="BE192" s="487" t="str">
        <f t="shared" si="50"/>
        <v/>
      </c>
      <c r="BF192" s="487">
        <f t="shared" si="50"/>
        <v>0</v>
      </c>
      <c r="BG192" s="487" t="str">
        <f t="shared" si="50"/>
        <v/>
      </c>
      <c r="BH192" s="487">
        <f t="shared" si="50"/>
        <v>0</v>
      </c>
      <c r="BI192" s="487">
        <f t="shared" si="50"/>
        <v>0</v>
      </c>
      <c r="BJ192" s="487" t="str">
        <f t="shared" si="50"/>
        <v/>
      </c>
      <c r="BK192" s="489" t="str">
        <f t="shared" si="41"/>
        <v/>
      </c>
      <c r="BL192" s="495" t="str">
        <f t="shared" si="51"/>
        <v/>
      </c>
      <c r="BM192" s="487" t="str">
        <f t="shared" si="51"/>
        <v/>
      </c>
      <c r="BN192" s="487" t="str">
        <f t="shared" si="51"/>
        <v/>
      </c>
      <c r="BO192" s="487" t="str">
        <f t="shared" si="51"/>
        <v/>
      </c>
      <c r="BP192" s="487">
        <f t="shared" si="51"/>
        <v>0</v>
      </c>
      <c r="BQ192" s="487" t="str">
        <f t="shared" si="51"/>
        <v/>
      </c>
      <c r="BR192" s="487" t="str">
        <f t="shared" si="51"/>
        <v/>
      </c>
      <c r="BS192" s="487" t="str">
        <f t="shared" si="51"/>
        <v/>
      </c>
      <c r="BT192" s="487" t="str">
        <f t="shared" si="51"/>
        <v/>
      </c>
      <c r="BU192" s="487" t="str">
        <f t="shared" si="51"/>
        <v/>
      </c>
      <c r="BV192" s="487">
        <f t="shared" si="51"/>
        <v>0</v>
      </c>
      <c r="BW192" s="487" t="str">
        <f t="shared" si="51"/>
        <v/>
      </c>
      <c r="BX192" s="487">
        <f t="shared" si="51"/>
        <v>0</v>
      </c>
      <c r="BY192" s="487">
        <f t="shared" si="51"/>
        <v>0</v>
      </c>
      <c r="BZ192" s="487" t="str">
        <f t="shared" si="51"/>
        <v/>
      </c>
      <c r="CA192" s="489" t="str">
        <f t="shared" si="42"/>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9"/>
        <v>0</v>
      </c>
      <c r="AG193" s="487">
        <f t="shared" si="49"/>
        <v>0</v>
      </c>
      <c r="AH193" s="487">
        <f t="shared" si="49"/>
        <v>0</v>
      </c>
      <c r="AI193" s="487">
        <f t="shared" si="49"/>
        <v>0</v>
      </c>
      <c r="AJ193" s="487">
        <f t="shared" si="49"/>
        <v>-1</v>
      </c>
      <c r="AK193" s="487">
        <f t="shared" si="49"/>
        <v>0</v>
      </c>
      <c r="AL193" s="487">
        <f t="shared" si="49"/>
        <v>0</v>
      </c>
      <c r="AM193" s="487">
        <f t="shared" si="49"/>
        <v>0</v>
      </c>
      <c r="AN193" s="487">
        <f t="shared" si="49"/>
        <v>0</v>
      </c>
      <c r="AO193" s="487">
        <f t="shared" si="49"/>
        <v>0</v>
      </c>
      <c r="AP193" s="487">
        <f t="shared" si="49"/>
        <v>-1</v>
      </c>
      <c r="AQ193" s="487">
        <f t="shared" si="49"/>
        <v>0</v>
      </c>
      <c r="AR193" s="487">
        <f t="shared" si="49"/>
        <v>-1</v>
      </c>
      <c r="AS193" s="487">
        <f t="shared" si="49"/>
        <v>-1</v>
      </c>
      <c r="AT193" s="487">
        <f t="shared" si="49"/>
        <v>0</v>
      </c>
      <c r="AU193" s="493">
        <f t="shared" si="49"/>
        <v>0</v>
      </c>
      <c r="AV193" s="488" t="str">
        <f t="shared" si="50"/>
        <v/>
      </c>
      <c r="AW193" s="487" t="str">
        <f t="shared" si="50"/>
        <v/>
      </c>
      <c r="AX193" s="487" t="str">
        <f t="shared" si="50"/>
        <v/>
      </c>
      <c r="AY193" s="487" t="str">
        <f t="shared" si="50"/>
        <v/>
      </c>
      <c r="AZ193" s="487">
        <f t="shared" si="50"/>
        <v>0</v>
      </c>
      <c r="BA193" s="487" t="str">
        <f t="shared" si="50"/>
        <v/>
      </c>
      <c r="BB193" s="487" t="str">
        <f t="shared" si="50"/>
        <v/>
      </c>
      <c r="BC193" s="487" t="str">
        <f t="shared" si="50"/>
        <v/>
      </c>
      <c r="BD193" s="487" t="str">
        <f t="shared" si="50"/>
        <v/>
      </c>
      <c r="BE193" s="487" t="str">
        <f t="shared" si="50"/>
        <v/>
      </c>
      <c r="BF193" s="487">
        <f t="shared" si="50"/>
        <v>0</v>
      </c>
      <c r="BG193" s="487" t="str">
        <f t="shared" si="50"/>
        <v/>
      </c>
      <c r="BH193" s="487">
        <f t="shared" si="50"/>
        <v>0</v>
      </c>
      <c r="BI193" s="487">
        <f t="shared" si="50"/>
        <v>0</v>
      </c>
      <c r="BJ193" s="487" t="str">
        <f t="shared" si="50"/>
        <v/>
      </c>
      <c r="BK193" s="489" t="str">
        <f t="shared" si="41"/>
        <v/>
      </c>
      <c r="BL193" s="495" t="str">
        <f t="shared" si="51"/>
        <v/>
      </c>
      <c r="BM193" s="487" t="str">
        <f t="shared" si="51"/>
        <v/>
      </c>
      <c r="BN193" s="487" t="str">
        <f t="shared" si="51"/>
        <v/>
      </c>
      <c r="BO193" s="487" t="str">
        <f t="shared" si="51"/>
        <v/>
      </c>
      <c r="BP193" s="487">
        <f t="shared" si="51"/>
        <v>0</v>
      </c>
      <c r="BQ193" s="487" t="str">
        <f t="shared" si="51"/>
        <v/>
      </c>
      <c r="BR193" s="487" t="str">
        <f t="shared" si="51"/>
        <v/>
      </c>
      <c r="BS193" s="487" t="str">
        <f t="shared" si="51"/>
        <v/>
      </c>
      <c r="BT193" s="487" t="str">
        <f t="shared" si="51"/>
        <v/>
      </c>
      <c r="BU193" s="487" t="str">
        <f t="shared" si="51"/>
        <v/>
      </c>
      <c r="BV193" s="487">
        <f t="shared" si="51"/>
        <v>0</v>
      </c>
      <c r="BW193" s="487" t="str">
        <f t="shared" si="51"/>
        <v/>
      </c>
      <c r="BX193" s="487">
        <f t="shared" si="51"/>
        <v>0</v>
      </c>
      <c r="BY193" s="487">
        <f t="shared" si="51"/>
        <v>0</v>
      </c>
      <c r="BZ193" s="487" t="str">
        <f t="shared" si="51"/>
        <v/>
      </c>
      <c r="CA193" s="489" t="str">
        <f t="shared" si="42"/>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9"/>
        <v>0</v>
      </c>
      <c r="AG194" s="487">
        <f t="shared" si="49"/>
        <v>0</v>
      </c>
      <c r="AH194" s="487">
        <f t="shared" si="49"/>
        <v>0</v>
      </c>
      <c r="AI194" s="487">
        <f t="shared" si="49"/>
        <v>0</v>
      </c>
      <c r="AJ194" s="487">
        <f t="shared" si="49"/>
        <v>-1</v>
      </c>
      <c r="AK194" s="487">
        <f t="shared" si="49"/>
        <v>0</v>
      </c>
      <c r="AL194" s="487">
        <f t="shared" si="49"/>
        <v>0</v>
      </c>
      <c r="AM194" s="487">
        <f t="shared" si="49"/>
        <v>0</v>
      </c>
      <c r="AN194" s="487">
        <f t="shared" si="49"/>
        <v>0</v>
      </c>
      <c r="AO194" s="487">
        <f t="shared" si="49"/>
        <v>0</v>
      </c>
      <c r="AP194" s="487">
        <f t="shared" si="49"/>
        <v>-1</v>
      </c>
      <c r="AQ194" s="487">
        <f t="shared" si="49"/>
        <v>0</v>
      </c>
      <c r="AR194" s="487">
        <f t="shared" si="49"/>
        <v>-1</v>
      </c>
      <c r="AS194" s="487">
        <f t="shared" si="49"/>
        <v>-1</v>
      </c>
      <c r="AT194" s="487">
        <f t="shared" si="49"/>
        <v>0</v>
      </c>
      <c r="AU194" s="493">
        <f t="shared" si="49"/>
        <v>0</v>
      </c>
      <c r="AV194" s="488" t="str">
        <f t="shared" si="50"/>
        <v/>
      </c>
      <c r="AW194" s="487" t="str">
        <f t="shared" si="50"/>
        <v/>
      </c>
      <c r="AX194" s="487" t="str">
        <f t="shared" si="50"/>
        <v/>
      </c>
      <c r="AY194" s="487" t="str">
        <f t="shared" si="50"/>
        <v/>
      </c>
      <c r="AZ194" s="487">
        <f t="shared" si="50"/>
        <v>0</v>
      </c>
      <c r="BA194" s="487" t="str">
        <f t="shared" si="50"/>
        <v/>
      </c>
      <c r="BB194" s="487" t="str">
        <f t="shared" si="50"/>
        <v/>
      </c>
      <c r="BC194" s="487" t="str">
        <f t="shared" si="50"/>
        <v/>
      </c>
      <c r="BD194" s="487" t="str">
        <f t="shared" si="50"/>
        <v/>
      </c>
      <c r="BE194" s="487" t="str">
        <f t="shared" si="50"/>
        <v/>
      </c>
      <c r="BF194" s="487">
        <f t="shared" si="50"/>
        <v>0</v>
      </c>
      <c r="BG194" s="487" t="str">
        <f t="shared" si="50"/>
        <v/>
      </c>
      <c r="BH194" s="487">
        <f t="shared" si="50"/>
        <v>0</v>
      </c>
      <c r="BI194" s="487">
        <f t="shared" si="50"/>
        <v>0</v>
      </c>
      <c r="BJ194" s="487" t="str">
        <f t="shared" si="50"/>
        <v/>
      </c>
      <c r="BK194" s="489" t="str">
        <f t="shared" si="41"/>
        <v/>
      </c>
      <c r="BL194" s="495" t="str">
        <f t="shared" si="51"/>
        <v/>
      </c>
      <c r="BM194" s="487" t="str">
        <f t="shared" si="51"/>
        <v/>
      </c>
      <c r="BN194" s="487" t="str">
        <f t="shared" si="51"/>
        <v/>
      </c>
      <c r="BO194" s="487" t="str">
        <f t="shared" si="51"/>
        <v/>
      </c>
      <c r="BP194" s="487">
        <f t="shared" si="51"/>
        <v>0</v>
      </c>
      <c r="BQ194" s="487" t="str">
        <f t="shared" si="51"/>
        <v/>
      </c>
      <c r="BR194" s="487" t="str">
        <f t="shared" si="51"/>
        <v/>
      </c>
      <c r="BS194" s="487" t="str">
        <f t="shared" si="51"/>
        <v/>
      </c>
      <c r="BT194" s="487" t="str">
        <f t="shared" si="51"/>
        <v/>
      </c>
      <c r="BU194" s="487" t="str">
        <f t="shared" si="51"/>
        <v/>
      </c>
      <c r="BV194" s="487">
        <f t="shared" si="51"/>
        <v>0</v>
      </c>
      <c r="BW194" s="487" t="str">
        <f t="shared" si="51"/>
        <v/>
      </c>
      <c r="BX194" s="487">
        <f t="shared" si="51"/>
        <v>0</v>
      </c>
      <c r="BY194" s="487">
        <f t="shared" si="51"/>
        <v>0</v>
      </c>
      <c r="BZ194" s="487" t="str">
        <f t="shared" si="51"/>
        <v/>
      </c>
      <c r="CA194" s="489" t="str">
        <f t="shared" si="42"/>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9"/>
        <v>0</v>
      </c>
      <c r="AG195" s="487">
        <f t="shared" si="49"/>
        <v>0</v>
      </c>
      <c r="AH195" s="487">
        <f t="shared" si="49"/>
        <v>0</v>
      </c>
      <c r="AI195" s="487">
        <f t="shared" si="49"/>
        <v>0</v>
      </c>
      <c r="AJ195" s="487">
        <f t="shared" si="49"/>
        <v>-1</v>
      </c>
      <c r="AK195" s="487">
        <f t="shared" si="49"/>
        <v>0</v>
      </c>
      <c r="AL195" s="487">
        <f t="shared" si="49"/>
        <v>0</v>
      </c>
      <c r="AM195" s="487">
        <f t="shared" si="49"/>
        <v>0</v>
      </c>
      <c r="AN195" s="487">
        <f t="shared" si="49"/>
        <v>0</v>
      </c>
      <c r="AO195" s="487">
        <f t="shared" si="49"/>
        <v>0</v>
      </c>
      <c r="AP195" s="487">
        <f t="shared" si="49"/>
        <v>-1</v>
      </c>
      <c r="AQ195" s="487">
        <f t="shared" si="49"/>
        <v>0</v>
      </c>
      <c r="AR195" s="487">
        <f t="shared" si="49"/>
        <v>-1</v>
      </c>
      <c r="AS195" s="487">
        <f t="shared" si="49"/>
        <v>-1</v>
      </c>
      <c r="AT195" s="487">
        <f t="shared" si="49"/>
        <v>0</v>
      </c>
      <c r="AU195" s="493">
        <f t="shared" si="49"/>
        <v>0</v>
      </c>
      <c r="AV195" s="488" t="str">
        <f t="shared" si="50"/>
        <v/>
      </c>
      <c r="AW195" s="487" t="str">
        <f t="shared" si="50"/>
        <v/>
      </c>
      <c r="AX195" s="487" t="str">
        <f t="shared" si="50"/>
        <v/>
      </c>
      <c r="AY195" s="487" t="str">
        <f t="shared" si="50"/>
        <v/>
      </c>
      <c r="AZ195" s="487">
        <f t="shared" si="50"/>
        <v>0</v>
      </c>
      <c r="BA195" s="487" t="str">
        <f t="shared" si="50"/>
        <v/>
      </c>
      <c r="BB195" s="487" t="str">
        <f t="shared" si="50"/>
        <v/>
      </c>
      <c r="BC195" s="487" t="str">
        <f t="shared" si="50"/>
        <v/>
      </c>
      <c r="BD195" s="487" t="str">
        <f t="shared" si="50"/>
        <v/>
      </c>
      <c r="BE195" s="487" t="str">
        <f t="shared" si="50"/>
        <v/>
      </c>
      <c r="BF195" s="487">
        <f t="shared" si="50"/>
        <v>0</v>
      </c>
      <c r="BG195" s="487" t="str">
        <f t="shared" si="50"/>
        <v/>
      </c>
      <c r="BH195" s="487">
        <f t="shared" si="50"/>
        <v>0</v>
      </c>
      <c r="BI195" s="487">
        <f t="shared" si="50"/>
        <v>0</v>
      </c>
      <c r="BJ195" s="487" t="str">
        <f t="shared" si="50"/>
        <v/>
      </c>
      <c r="BK195" s="489" t="str">
        <f t="shared" si="41"/>
        <v/>
      </c>
      <c r="BL195" s="495" t="str">
        <f t="shared" si="51"/>
        <v/>
      </c>
      <c r="BM195" s="487" t="str">
        <f t="shared" si="51"/>
        <v/>
      </c>
      <c r="BN195" s="487" t="str">
        <f t="shared" si="51"/>
        <v/>
      </c>
      <c r="BO195" s="487" t="str">
        <f t="shared" si="51"/>
        <v/>
      </c>
      <c r="BP195" s="487">
        <f t="shared" si="51"/>
        <v>0</v>
      </c>
      <c r="BQ195" s="487" t="str">
        <f t="shared" si="51"/>
        <v/>
      </c>
      <c r="BR195" s="487" t="str">
        <f t="shared" si="51"/>
        <v/>
      </c>
      <c r="BS195" s="487" t="str">
        <f t="shared" si="51"/>
        <v/>
      </c>
      <c r="BT195" s="487" t="str">
        <f t="shared" si="51"/>
        <v/>
      </c>
      <c r="BU195" s="487" t="str">
        <f t="shared" si="51"/>
        <v/>
      </c>
      <c r="BV195" s="487">
        <f t="shared" si="51"/>
        <v>0</v>
      </c>
      <c r="BW195" s="487" t="str">
        <f t="shared" si="51"/>
        <v/>
      </c>
      <c r="BX195" s="487">
        <f t="shared" si="51"/>
        <v>0</v>
      </c>
      <c r="BY195" s="487">
        <f t="shared" si="51"/>
        <v>0</v>
      </c>
      <c r="BZ195" s="487" t="str">
        <f t="shared" si="51"/>
        <v/>
      </c>
      <c r="CA195" s="489" t="str">
        <f t="shared" si="42"/>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9"/>
        <v>0</v>
      </c>
      <c r="AG196" s="487">
        <f t="shared" si="49"/>
        <v>0</v>
      </c>
      <c r="AH196" s="487">
        <f t="shared" si="49"/>
        <v>0</v>
      </c>
      <c r="AI196" s="487">
        <f t="shared" si="49"/>
        <v>0</v>
      </c>
      <c r="AJ196" s="487">
        <f t="shared" si="49"/>
        <v>-1</v>
      </c>
      <c r="AK196" s="487">
        <f t="shared" si="49"/>
        <v>0</v>
      </c>
      <c r="AL196" s="487">
        <f t="shared" si="49"/>
        <v>0</v>
      </c>
      <c r="AM196" s="487">
        <f t="shared" si="49"/>
        <v>0</v>
      </c>
      <c r="AN196" s="487">
        <f t="shared" si="49"/>
        <v>0</v>
      </c>
      <c r="AO196" s="487">
        <f t="shared" si="49"/>
        <v>0</v>
      </c>
      <c r="AP196" s="487">
        <f t="shared" si="49"/>
        <v>-1</v>
      </c>
      <c r="AQ196" s="487">
        <f t="shared" si="49"/>
        <v>0</v>
      </c>
      <c r="AR196" s="487">
        <f t="shared" si="49"/>
        <v>-1</v>
      </c>
      <c r="AS196" s="487">
        <f t="shared" si="49"/>
        <v>-1</v>
      </c>
      <c r="AT196" s="487">
        <f t="shared" si="49"/>
        <v>0</v>
      </c>
      <c r="AU196" s="493">
        <f t="shared" si="49"/>
        <v>0</v>
      </c>
      <c r="AV196" s="488" t="str">
        <f t="shared" si="50"/>
        <v/>
      </c>
      <c r="AW196" s="487" t="str">
        <f t="shared" si="50"/>
        <v/>
      </c>
      <c r="AX196" s="487" t="str">
        <f t="shared" si="50"/>
        <v/>
      </c>
      <c r="AY196" s="487" t="str">
        <f t="shared" si="50"/>
        <v/>
      </c>
      <c r="AZ196" s="487">
        <f t="shared" si="50"/>
        <v>0</v>
      </c>
      <c r="BA196" s="487" t="str">
        <f t="shared" si="50"/>
        <v/>
      </c>
      <c r="BB196" s="487" t="str">
        <f t="shared" si="50"/>
        <v/>
      </c>
      <c r="BC196" s="487" t="str">
        <f t="shared" si="50"/>
        <v/>
      </c>
      <c r="BD196" s="487" t="str">
        <f t="shared" si="50"/>
        <v/>
      </c>
      <c r="BE196" s="487" t="str">
        <f t="shared" si="50"/>
        <v/>
      </c>
      <c r="BF196" s="487">
        <f t="shared" si="50"/>
        <v>0</v>
      </c>
      <c r="BG196" s="487" t="str">
        <f t="shared" si="50"/>
        <v/>
      </c>
      <c r="BH196" s="487">
        <f t="shared" si="50"/>
        <v>0</v>
      </c>
      <c r="BI196" s="487">
        <f t="shared" si="50"/>
        <v>0</v>
      </c>
      <c r="BJ196" s="487" t="str">
        <f t="shared" si="50"/>
        <v/>
      </c>
      <c r="BK196" s="489" t="str">
        <f t="shared" si="41"/>
        <v/>
      </c>
      <c r="BL196" s="495" t="str">
        <f t="shared" si="51"/>
        <v/>
      </c>
      <c r="BM196" s="487" t="str">
        <f t="shared" si="51"/>
        <v/>
      </c>
      <c r="BN196" s="487" t="str">
        <f t="shared" si="51"/>
        <v/>
      </c>
      <c r="BO196" s="487" t="str">
        <f t="shared" si="51"/>
        <v/>
      </c>
      <c r="BP196" s="487">
        <f t="shared" si="51"/>
        <v>0</v>
      </c>
      <c r="BQ196" s="487" t="str">
        <f t="shared" si="51"/>
        <v/>
      </c>
      <c r="BR196" s="487" t="str">
        <f t="shared" si="51"/>
        <v/>
      </c>
      <c r="BS196" s="487" t="str">
        <f t="shared" si="51"/>
        <v/>
      </c>
      <c r="BT196" s="487" t="str">
        <f t="shared" si="51"/>
        <v/>
      </c>
      <c r="BU196" s="487" t="str">
        <f t="shared" si="51"/>
        <v/>
      </c>
      <c r="BV196" s="487">
        <f t="shared" si="51"/>
        <v>0</v>
      </c>
      <c r="BW196" s="487" t="str">
        <f t="shared" si="51"/>
        <v/>
      </c>
      <c r="BX196" s="487">
        <f t="shared" si="51"/>
        <v>0</v>
      </c>
      <c r="BY196" s="487">
        <f t="shared" si="51"/>
        <v>0</v>
      </c>
      <c r="BZ196" s="487" t="str">
        <f t="shared" si="51"/>
        <v/>
      </c>
      <c r="CA196" s="489" t="str">
        <f t="shared" si="42"/>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9"/>
        <v>0</v>
      </c>
      <c r="AG197" s="487">
        <f t="shared" si="49"/>
        <v>0</v>
      </c>
      <c r="AH197" s="487">
        <f t="shared" si="49"/>
        <v>0</v>
      </c>
      <c r="AI197" s="487">
        <f t="shared" si="49"/>
        <v>0</v>
      </c>
      <c r="AJ197" s="487">
        <f t="shared" si="49"/>
        <v>-1</v>
      </c>
      <c r="AK197" s="487">
        <f t="shared" si="49"/>
        <v>0</v>
      </c>
      <c r="AL197" s="487">
        <f t="shared" si="49"/>
        <v>0</v>
      </c>
      <c r="AM197" s="487">
        <f t="shared" si="49"/>
        <v>0</v>
      </c>
      <c r="AN197" s="487">
        <f t="shared" si="49"/>
        <v>0</v>
      </c>
      <c r="AO197" s="487">
        <f t="shared" si="49"/>
        <v>0</v>
      </c>
      <c r="AP197" s="487">
        <f t="shared" si="49"/>
        <v>-1</v>
      </c>
      <c r="AQ197" s="487">
        <f t="shared" si="49"/>
        <v>0</v>
      </c>
      <c r="AR197" s="487">
        <f t="shared" si="49"/>
        <v>-1</v>
      </c>
      <c r="AS197" s="487">
        <f t="shared" si="49"/>
        <v>-1</v>
      </c>
      <c r="AT197" s="487">
        <f t="shared" si="49"/>
        <v>0</v>
      </c>
      <c r="AU197" s="493">
        <f t="shared" si="49"/>
        <v>0</v>
      </c>
      <c r="AV197" s="488" t="str">
        <f t="shared" si="50"/>
        <v/>
      </c>
      <c r="AW197" s="487" t="str">
        <f t="shared" si="50"/>
        <v/>
      </c>
      <c r="AX197" s="487" t="str">
        <f t="shared" si="50"/>
        <v/>
      </c>
      <c r="AY197" s="487" t="str">
        <f t="shared" si="50"/>
        <v/>
      </c>
      <c r="AZ197" s="487">
        <f t="shared" si="50"/>
        <v>0</v>
      </c>
      <c r="BA197" s="487" t="str">
        <f t="shared" si="50"/>
        <v/>
      </c>
      <c r="BB197" s="487" t="str">
        <f t="shared" si="50"/>
        <v/>
      </c>
      <c r="BC197" s="487" t="str">
        <f t="shared" si="50"/>
        <v/>
      </c>
      <c r="BD197" s="487" t="str">
        <f t="shared" si="50"/>
        <v/>
      </c>
      <c r="BE197" s="487" t="str">
        <f t="shared" si="50"/>
        <v/>
      </c>
      <c r="BF197" s="487">
        <f t="shared" si="50"/>
        <v>0</v>
      </c>
      <c r="BG197" s="487" t="str">
        <f t="shared" si="50"/>
        <v/>
      </c>
      <c r="BH197" s="487">
        <f t="shared" si="50"/>
        <v>0</v>
      </c>
      <c r="BI197" s="487">
        <f t="shared" si="50"/>
        <v>0</v>
      </c>
      <c r="BJ197" s="487" t="str">
        <f t="shared" si="50"/>
        <v/>
      </c>
      <c r="BK197" s="489" t="str">
        <f t="shared" si="41"/>
        <v/>
      </c>
      <c r="BL197" s="495" t="str">
        <f t="shared" si="51"/>
        <v/>
      </c>
      <c r="BM197" s="487" t="str">
        <f t="shared" si="51"/>
        <v/>
      </c>
      <c r="BN197" s="487" t="str">
        <f t="shared" si="51"/>
        <v/>
      </c>
      <c r="BO197" s="487" t="str">
        <f t="shared" si="51"/>
        <v/>
      </c>
      <c r="BP197" s="487">
        <f t="shared" si="51"/>
        <v>0</v>
      </c>
      <c r="BQ197" s="487" t="str">
        <f t="shared" si="51"/>
        <v/>
      </c>
      <c r="BR197" s="487" t="str">
        <f t="shared" si="51"/>
        <v/>
      </c>
      <c r="BS197" s="487" t="str">
        <f t="shared" si="51"/>
        <v/>
      </c>
      <c r="BT197" s="487" t="str">
        <f t="shared" si="51"/>
        <v/>
      </c>
      <c r="BU197" s="487" t="str">
        <f t="shared" si="51"/>
        <v/>
      </c>
      <c r="BV197" s="487">
        <f t="shared" si="51"/>
        <v>0</v>
      </c>
      <c r="BW197" s="487" t="str">
        <f t="shared" si="51"/>
        <v/>
      </c>
      <c r="BX197" s="487">
        <f t="shared" si="51"/>
        <v>0</v>
      </c>
      <c r="BY197" s="487">
        <f t="shared" si="51"/>
        <v>0</v>
      </c>
      <c r="BZ197" s="487" t="str">
        <f t="shared" si="51"/>
        <v/>
      </c>
      <c r="CA197" s="489" t="str">
        <f t="shared" si="42"/>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9"/>
        <v>0</v>
      </c>
      <c r="AG198" s="487">
        <f t="shared" si="49"/>
        <v>0</v>
      </c>
      <c r="AH198" s="487">
        <f t="shared" si="49"/>
        <v>0</v>
      </c>
      <c r="AI198" s="487">
        <f t="shared" si="49"/>
        <v>0</v>
      </c>
      <c r="AJ198" s="487">
        <f t="shared" si="49"/>
        <v>-1</v>
      </c>
      <c r="AK198" s="487">
        <f t="shared" si="49"/>
        <v>0</v>
      </c>
      <c r="AL198" s="487">
        <f t="shared" si="49"/>
        <v>0</v>
      </c>
      <c r="AM198" s="487">
        <f t="shared" si="49"/>
        <v>0</v>
      </c>
      <c r="AN198" s="487">
        <f t="shared" si="49"/>
        <v>0</v>
      </c>
      <c r="AO198" s="487">
        <f t="shared" si="49"/>
        <v>0</v>
      </c>
      <c r="AP198" s="487">
        <f t="shared" si="49"/>
        <v>-1</v>
      </c>
      <c r="AQ198" s="487">
        <f t="shared" si="49"/>
        <v>0</v>
      </c>
      <c r="AR198" s="487">
        <f t="shared" si="49"/>
        <v>-1</v>
      </c>
      <c r="AS198" s="487">
        <f t="shared" si="49"/>
        <v>-1</v>
      </c>
      <c r="AT198" s="487">
        <f t="shared" si="49"/>
        <v>0</v>
      </c>
      <c r="AU198" s="493">
        <f t="shared" si="49"/>
        <v>0</v>
      </c>
      <c r="AV198" s="488" t="str">
        <f t="shared" si="50"/>
        <v/>
      </c>
      <c r="AW198" s="487" t="str">
        <f t="shared" si="50"/>
        <v/>
      </c>
      <c r="AX198" s="487" t="str">
        <f t="shared" si="50"/>
        <v/>
      </c>
      <c r="AY198" s="487" t="str">
        <f t="shared" si="50"/>
        <v/>
      </c>
      <c r="AZ198" s="487">
        <f t="shared" si="50"/>
        <v>0</v>
      </c>
      <c r="BA198" s="487" t="str">
        <f t="shared" si="50"/>
        <v/>
      </c>
      <c r="BB198" s="487" t="str">
        <f t="shared" si="50"/>
        <v/>
      </c>
      <c r="BC198" s="487" t="str">
        <f t="shared" si="50"/>
        <v/>
      </c>
      <c r="BD198" s="487" t="str">
        <f t="shared" si="50"/>
        <v/>
      </c>
      <c r="BE198" s="487" t="str">
        <f t="shared" si="50"/>
        <v/>
      </c>
      <c r="BF198" s="487">
        <f t="shared" si="50"/>
        <v>0</v>
      </c>
      <c r="BG198" s="487" t="str">
        <f t="shared" si="50"/>
        <v/>
      </c>
      <c r="BH198" s="487">
        <f t="shared" si="50"/>
        <v>0</v>
      </c>
      <c r="BI198" s="487">
        <f t="shared" si="50"/>
        <v>0</v>
      </c>
      <c r="BJ198" s="487" t="str">
        <f t="shared" si="50"/>
        <v/>
      </c>
      <c r="BK198" s="489" t="str">
        <f t="shared" si="41"/>
        <v/>
      </c>
      <c r="BL198" s="495" t="str">
        <f t="shared" si="51"/>
        <v/>
      </c>
      <c r="BM198" s="487" t="str">
        <f t="shared" si="51"/>
        <v/>
      </c>
      <c r="BN198" s="487" t="str">
        <f t="shared" si="51"/>
        <v/>
      </c>
      <c r="BO198" s="487" t="str">
        <f t="shared" si="51"/>
        <v/>
      </c>
      <c r="BP198" s="487">
        <f t="shared" si="51"/>
        <v>0</v>
      </c>
      <c r="BQ198" s="487" t="str">
        <f t="shared" si="51"/>
        <v/>
      </c>
      <c r="BR198" s="487" t="str">
        <f t="shared" si="51"/>
        <v/>
      </c>
      <c r="BS198" s="487" t="str">
        <f t="shared" si="51"/>
        <v/>
      </c>
      <c r="BT198" s="487" t="str">
        <f t="shared" si="51"/>
        <v/>
      </c>
      <c r="BU198" s="487" t="str">
        <f t="shared" si="51"/>
        <v/>
      </c>
      <c r="BV198" s="487">
        <f t="shared" si="51"/>
        <v>0</v>
      </c>
      <c r="BW198" s="487" t="str">
        <f t="shared" si="51"/>
        <v/>
      </c>
      <c r="BX198" s="487">
        <f t="shared" si="51"/>
        <v>0</v>
      </c>
      <c r="BY198" s="487">
        <f t="shared" si="51"/>
        <v>0</v>
      </c>
      <c r="BZ198" s="487" t="str">
        <f t="shared" si="51"/>
        <v/>
      </c>
      <c r="CA198" s="489" t="str">
        <f t="shared" si="42"/>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9"/>
        <v>0</v>
      </c>
      <c r="AG199" s="487">
        <f t="shared" si="49"/>
        <v>0</v>
      </c>
      <c r="AH199" s="487">
        <f t="shared" si="49"/>
        <v>0</v>
      </c>
      <c r="AI199" s="487">
        <f t="shared" si="49"/>
        <v>0</v>
      </c>
      <c r="AJ199" s="487">
        <f t="shared" si="49"/>
        <v>-1</v>
      </c>
      <c r="AK199" s="487">
        <f t="shared" si="49"/>
        <v>0</v>
      </c>
      <c r="AL199" s="487">
        <f t="shared" si="49"/>
        <v>0</v>
      </c>
      <c r="AM199" s="487">
        <f t="shared" si="49"/>
        <v>0</v>
      </c>
      <c r="AN199" s="487">
        <f t="shared" si="49"/>
        <v>0</v>
      </c>
      <c r="AO199" s="487">
        <f t="shared" si="49"/>
        <v>0</v>
      </c>
      <c r="AP199" s="487">
        <f t="shared" si="49"/>
        <v>-1</v>
      </c>
      <c r="AQ199" s="487">
        <f t="shared" si="49"/>
        <v>0</v>
      </c>
      <c r="AR199" s="487">
        <f t="shared" si="49"/>
        <v>-1</v>
      </c>
      <c r="AS199" s="487">
        <f t="shared" si="49"/>
        <v>-1</v>
      </c>
      <c r="AT199" s="487">
        <f t="shared" si="49"/>
        <v>0</v>
      </c>
      <c r="AU199" s="493">
        <f t="shared" si="49"/>
        <v>0</v>
      </c>
      <c r="AV199" s="488" t="str">
        <f t="shared" si="50"/>
        <v/>
      </c>
      <c r="AW199" s="487" t="str">
        <f t="shared" si="50"/>
        <v/>
      </c>
      <c r="AX199" s="487" t="str">
        <f t="shared" si="50"/>
        <v/>
      </c>
      <c r="AY199" s="487" t="str">
        <f t="shared" si="50"/>
        <v/>
      </c>
      <c r="AZ199" s="487">
        <f t="shared" si="50"/>
        <v>0</v>
      </c>
      <c r="BA199" s="487" t="str">
        <f t="shared" si="50"/>
        <v/>
      </c>
      <c r="BB199" s="487" t="str">
        <f t="shared" si="50"/>
        <v/>
      </c>
      <c r="BC199" s="487" t="str">
        <f t="shared" si="50"/>
        <v/>
      </c>
      <c r="BD199" s="487" t="str">
        <f t="shared" si="50"/>
        <v/>
      </c>
      <c r="BE199" s="487" t="str">
        <f t="shared" si="50"/>
        <v/>
      </c>
      <c r="BF199" s="487">
        <f t="shared" si="50"/>
        <v>0</v>
      </c>
      <c r="BG199" s="487" t="str">
        <f t="shared" si="50"/>
        <v/>
      </c>
      <c r="BH199" s="487">
        <f t="shared" si="50"/>
        <v>0</v>
      </c>
      <c r="BI199" s="487">
        <f t="shared" si="50"/>
        <v>0</v>
      </c>
      <c r="BJ199" s="487" t="str">
        <f t="shared" si="50"/>
        <v/>
      </c>
      <c r="BK199" s="489" t="str">
        <f t="shared" si="41"/>
        <v/>
      </c>
      <c r="BL199" s="495" t="str">
        <f t="shared" si="51"/>
        <v/>
      </c>
      <c r="BM199" s="487" t="str">
        <f t="shared" si="51"/>
        <v/>
      </c>
      <c r="BN199" s="487" t="str">
        <f t="shared" si="51"/>
        <v/>
      </c>
      <c r="BO199" s="487" t="str">
        <f t="shared" si="51"/>
        <v/>
      </c>
      <c r="BP199" s="487">
        <f t="shared" si="51"/>
        <v>0</v>
      </c>
      <c r="BQ199" s="487" t="str">
        <f t="shared" si="51"/>
        <v/>
      </c>
      <c r="BR199" s="487" t="str">
        <f t="shared" si="51"/>
        <v/>
      </c>
      <c r="BS199" s="487" t="str">
        <f t="shared" si="51"/>
        <v/>
      </c>
      <c r="BT199" s="487" t="str">
        <f t="shared" si="51"/>
        <v/>
      </c>
      <c r="BU199" s="487" t="str">
        <f t="shared" si="51"/>
        <v/>
      </c>
      <c r="BV199" s="487">
        <f t="shared" si="51"/>
        <v>0</v>
      </c>
      <c r="BW199" s="487" t="str">
        <f t="shared" si="51"/>
        <v/>
      </c>
      <c r="BX199" s="487">
        <f t="shared" si="51"/>
        <v>0</v>
      </c>
      <c r="BY199" s="487">
        <f t="shared" si="51"/>
        <v>0</v>
      </c>
      <c r="BZ199" s="487" t="str">
        <f t="shared" si="51"/>
        <v/>
      </c>
      <c r="CA199" s="489" t="str">
        <f t="shared" si="42"/>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9"/>
        <v>0</v>
      </c>
      <c r="AG200" s="487">
        <f t="shared" si="49"/>
        <v>0</v>
      </c>
      <c r="AH200" s="487">
        <f t="shared" si="49"/>
        <v>0</v>
      </c>
      <c r="AI200" s="487">
        <f t="shared" si="49"/>
        <v>0</v>
      </c>
      <c r="AJ200" s="487">
        <f t="shared" si="49"/>
        <v>-1</v>
      </c>
      <c r="AK200" s="487">
        <f t="shared" si="49"/>
        <v>0</v>
      </c>
      <c r="AL200" s="487">
        <f t="shared" si="49"/>
        <v>0</v>
      </c>
      <c r="AM200" s="487">
        <f t="shared" si="49"/>
        <v>0</v>
      </c>
      <c r="AN200" s="487">
        <f t="shared" si="49"/>
        <v>0</v>
      </c>
      <c r="AO200" s="487">
        <f t="shared" si="49"/>
        <v>0</v>
      </c>
      <c r="AP200" s="487">
        <f t="shared" si="49"/>
        <v>-1</v>
      </c>
      <c r="AQ200" s="487">
        <f t="shared" si="49"/>
        <v>0</v>
      </c>
      <c r="AR200" s="487">
        <f t="shared" si="49"/>
        <v>-1</v>
      </c>
      <c r="AS200" s="487">
        <f t="shared" si="49"/>
        <v>-1</v>
      </c>
      <c r="AT200" s="487">
        <f t="shared" si="49"/>
        <v>0</v>
      </c>
      <c r="AU200" s="493">
        <f t="shared" si="49"/>
        <v>0</v>
      </c>
      <c r="AV200" s="488" t="str">
        <f t="shared" si="50"/>
        <v/>
      </c>
      <c r="AW200" s="487" t="str">
        <f t="shared" si="50"/>
        <v/>
      </c>
      <c r="AX200" s="487" t="str">
        <f t="shared" si="50"/>
        <v/>
      </c>
      <c r="AY200" s="487" t="str">
        <f t="shared" si="50"/>
        <v/>
      </c>
      <c r="AZ200" s="487">
        <f t="shared" si="50"/>
        <v>0</v>
      </c>
      <c r="BA200" s="487" t="str">
        <f t="shared" si="50"/>
        <v/>
      </c>
      <c r="BB200" s="487" t="str">
        <f t="shared" si="50"/>
        <v/>
      </c>
      <c r="BC200" s="487" t="str">
        <f t="shared" si="50"/>
        <v/>
      </c>
      <c r="BD200" s="487" t="str">
        <f t="shared" si="50"/>
        <v/>
      </c>
      <c r="BE200" s="487" t="str">
        <f t="shared" si="50"/>
        <v/>
      </c>
      <c r="BF200" s="487">
        <f t="shared" si="50"/>
        <v>0</v>
      </c>
      <c r="BG200" s="487" t="str">
        <f t="shared" si="50"/>
        <v/>
      </c>
      <c r="BH200" s="487">
        <f t="shared" si="50"/>
        <v>0</v>
      </c>
      <c r="BI200" s="487">
        <f t="shared" si="50"/>
        <v>0</v>
      </c>
      <c r="BJ200" s="487" t="str">
        <f t="shared" si="50"/>
        <v/>
      </c>
      <c r="BK200" s="489" t="str">
        <f t="shared" si="41"/>
        <v/>
      </c>
      <c r="BL200" s="495" t="str">
        <f t="shared" si="51"/>
        <v/>
      </c>
      <c r="BM200" s="487" t="str">
        <f t="shared" si="51"/>
        <v/>
      </c>
      <c r="BN200" s="487" t="str">
        <f t="shared" si="51"/>
        <v/>
      </c>
      <c r="BO200" s="487" t="str">
        <f t="shared" si="51"/>
        <v/>
      </c>
      <c r="BP200" s="487">
        <f t="shared" si="51"/>
        <v>0</v>
      </c>
      <c r="BQ200" s="487" t="str">
        <f t="shared" si="51"/>
        <v/>
      </c>
      <c r="BR200" s="487" t="str">
        <f t="shared" si="51"/>
        <v/>
      </c>
      <c r="BS200" s="487" t="str">
        <f t="shared" si="51"/>
        <v/>
      </c>
      <c r="BT200" s="487" t="str">
        <f t="shared" si="51"/>
        <v/>
      </c>
      <c r="BU200" s="487" t="str">
        <f t="shared" si="51"/>
        <v/>
      </c>
      <c r="BV200" s="487">
        <f t="shared" si="51"/>
        <v>0</v>
      </c>
      <c r="BW200" s="487" t="str">
        <f t="shared" si="51"/>
        <v/>
      </c>
      <c r="BX200" s="487">
        <f t="shared" si="51"/>
        <v>0</v>
      </c>
      <c r="BY200" s="487">
        <f t="shared" si="51"/>
        <v>0</v>
      </c>
      <c r="BZ200" s="487" t="str">
        <f t="shared" si="51"/>
        <v/>
      </c>
      <c r="CA200" s="489" t="str">
        <f t="shared" si="42"/>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9"/>
        <v>0</v>
      </c>
      <c r="AG201" s="487">
        <f t="shared" si="49"/>
        <v>0</v>
      </c>
      <c r="AH201" s="487">
        <f t="shared" si="49"/>
        <v>0</v>
      </c>
      <c r="AI201" s="487">
        <f t="shared" si="49"/>
        <v>0</v>
      </c>
      <c r="AJ201" s="487">
        <f t="shared" si="49"/>
        <v>-1</v>
      </c>
      <c r="AK201" s="487">
        <f t="shared" si="49"/>
        <v>0</v>
      </c>
      <c r="AL201" s="487">
        <f t="shared" si="49"/>
        <v>0</v>
      </c>
      <c r="AM201" s="487">
        <f t="shared" si="49"/>
        <v>0</v>
      </c>
      <c r="AN201" s="487">
        <f t="shared" si="49"/>
        <v>0</v>
      </c>
      <c r="AO201" s="487">
        <f t="shared" si="49"/>
        <v>0</v>
      </c>
      <c r="AP201" s="487">
        <f t="shared" si="49"/>
        <v>-1</v>
      </c>
      <c r="AQ201" s="487">
        <f t="shared" si="49"/>
        <v>0</v>
      </c>
      <c r="AR201" s="487">
        <f t="shared" si="49"/>
        <v>-1</v>
      </c>
      <c r="AS201" s="487">
        <f t="shared" si="49"/>
        <v>-1</v>
      </c>
      <c r="AT201" s="487">
        <f t="shared" si="49"/>
        <v>0</v>
      </c>
      <c r="AU201" s="493">
        <f t="shared" si="49"/>
        <v>0</v>
      </c>
      <c r="AV201" s="488" t="str">
        <f t="shared" si="50"/>
        <v/>
      </c>
      <c r="AW201" s="487" t="str">
        <f t="shared" si="50"/>
        <v/>
      </c>
      <c r="AX201" s="487" t="str">
        <f t="shared" si="50"/>
        <v/>
      </c>
      <c r="AY201" s="487" t="str">
        <f t="shared" si="50"/>
        <v/>
      </c>
      <c r="AZ201" s="487">
        <f t="shared" si="50"/>
        <v>0</v>
      </c>
      <c r="BA201" s="487" t="str">
        <f t="shared" si="50"/>
        <v/>
      </c>
      <c r="BB201" s="487" t="str">
        <f t="shared" si="50"/>
        <v/>
      </c>
      <c r="BC201" s="487" t="str">
        <f t="shared" si="50"/>
        <v/>
      </c>
      <c r="BD201" s="487" t="str">
        <f t="shared" si="50"/>
        <v/>
      </c>
      <c r="BE201" s="487" t="str">
        <f t="shared" si="50"/>
        <v/>
      </c>
      <c r="BF201" s="487">
        <f t="shared" si="50"/>
        <v>0</v>
      </c>
      <c r="BG201" s="487" t="str">
        <f t="shared" si="50"/>
        <v/>
      </c>
      <c r="BH201" s="487">
        <f t="shared" si="50"/>
        <v>0</v>
      </c>
      <c r="BI201" s="487">
        <f t="shared" si="50"/>
        <v>0</v>
      </c>
      <c r="BJ201" s="487" t="str">
        <f t="shared" si="50"/>
        <v/>
      </c>
      <c r="BK201" s="489" t="str">
        <f t="shared" si="41"/>
        <v/>
      </c>
      <c r="BL201" s="495" t="str">
        <f t="shared" si="51"/>
        <v/>
      </c>
      <c r="BM201" s="487" t="str">
        <f t="shared" si="51"/>
        <v/>
      </c>
      <c r="BN201" s="487" t="str">
        <f t="shared" si="51"/>
        <v/>
      </c>
      <c r="BO201" s="487" t="str">
        <f t="shared" si="51"/>
        <v/>
      </c>
      <c r="BP201" s="487">
        <f t="shared" si="51"/>
        <v>0</v>
      </c>
      <c r="BQ201" s="487" t="str">
        <f t="shared" si="51"/>
        <v/>
      </c>
      <c r="BR201" s="487" t="str">
        <f t="shared" si="51"/>
        <v/>
      </c>
      <c r="BS201" s="487" t="str">
        <f t="shared" si="51"/>
        <v/>
      </c>
      <c r="BT201" s="487" t="str">
        <f t="shared" si="51"/>
        <v/>
      </c>
      <c r="BU201" s="487" t="str">
        <f t="shared" si="51"/>
        <v/>
      </c>
      <c r="BV201" s="487">
        <f t="shared" si="51"/>
        <v>0</v>
      </c>
      <c r="BW201" s="487" t="str">
        <f t="shared" si="51"/>
        <v/>
      </c>
      <c r="BX201" s="487">
        <f t="shared" si="51"/>
        <v>0</v>
      </c>
      <c r="BY201" s="487">
        <f t="shared" si="51"/>
        <v>0</v>
      </c>
      <c r="BZ201" s="487" t="str">
        <f t="shared" si="51"/>
        <v/>
      </c>
      <c r="CA201" s="489" t="str">
        <f t="shared" si="42"/>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9"/>
        <v>0</v>
      </c>
      <c r="AG202" s="487">
        <f t="shared" si="49"/>
        <v>0</v>
      </c>
      <c r="AH202" s="487">
        <f t="shared" si="49"/>
        <v>0</v>
      </c>
      <c r="AI202" s="487">
        <f t="shared" si="49"/>
        <v>0</v>
      </c>
      <c r="AJ202" s="487">
        <f t="shared" si="49"/>
        <v>-1</v>
      </c>
      <c r="AK202" s="487">
        <f t="shared" si="49"/>
        <v>0</v>
      </c>
      <c r="AL202" s="487">
        <f t="shared" si="49"/>
        <v>0</v>
      </c>
      <c r="AM202" s="487">
        <f t="shared" si="49"/>
        <v>0</v>
      </c>
      <c r="AN202" s="487">
        <f t="shared" si="49"/>
        <v>0</v>
      </c>
      <c r="AO202" s="487">
        <f t="shared" si="49"/>
        <v>0</v>
      </c>
      <c r="AP202" s="487">
        <f t="shared" si="49"/>
        <v>-1</v>
      </c>
      <c r="AQ202" s="487">
        <f t="shared" si="49"/>
        <v>0</v>
      </c>
      <c r="AR202" s="487">
        <f t="shared" si="49"/>
        <v>-1</v>
      </c>
      <c r="AS202" s="487">
        <f t="shared" si="49"/>
        <v>-1</v>
      </c>
      <c r="AT202" s="487">
        <f t="shared" si="49"/>
        <v>0</v>
      </c>
      <c r="AU202" s="493">
        <f t="shared" si="49"/>
        <v>0</v>
      </c>
      <c r="AV202" s="488" t="str">
        <f t="shared" si="50"/>
        <v/>
      </c>
      <c r="AW202" s="487" t="str">
        <f t="shared" si="50"/>
        <v/>
      </c>
      <c r="AX202" s="487" t="str">
        <f t="shared" si="50"/>
        <v/>
      </c>
      <c r="AY202" s="487" t="str">
        <f t="shared" si="50"/>
        <v/>
      </c>
      <c r="AZ202" s="487">
        <f t="shared" si="50"/>
        <v>0</v>
      </c>
      <c r="BA202" s="487" t="str">
        <f t="shared" si="50"/>
        <v/>
      </c>
      <c r="BB202" s="487" t="str">
        <f t="shared" si="50"/>
        <v/>
      </c>
      <c r="BC202" s="487" t="str">
        <f t="shared" si="50"/>
        <v/>
      </c>
      <c r="BD202" s="487" t="str">
        <f t="shared" si="50"/>
        <v/>
      </c>
      <c r="BE202" s="487" t="str">
        <f t="shared" si="50"/>
        <v/>
      </c>
      <c r="BF202" s="487">
        <f t="shared" si="50"/>
        <v>0</v>
      </c>
      <c r="BG202" s="487" t="str">
        <f t="shared" si="50"/>
        <v/>
      </c>
      <c r="BH202" s="487">
        <f t="shared" si="50"/>
        <v>0</v>
      </c>
      <c r="BI202" s="487">
        <f t="shared" si="50"/>
        <v>0</v>
      </c>
      <c r="BJ202" s="487" t="str">
        <f t="shared" si="50"/>
        <v/>
      </c>
      <c r="BK202" s="489" t="str">
        <f t="shared" si="41"/>
        <v/>
      </c>
      <c r="BL202" s="495" t="str">
        <f t="shared" si="51"/>
        <v/>
      </c>
      <c r="BM202" s="487" t="str">
        <f t="shared" si="51"/>
        <v/>
      </c>
      <c r="BN202" s="487" t="str">
        <f t="shared" si="51"/>
        <v/>
      </c>
      <c r="BO202" s="487" t="str">
        <f t="shared" si="51"/>
        <v/>
      </c>
      <c r="BP202" s="487">
        <f t="shared" si="51"/>
        <v>0</v>
      </c>
      <c r="BQ202" s="487" t="str">
        <f t="shared" si="51"/>
        <v/>
      </c>
      <c r="BR202" s="487" t="str">
        <f t="shared" si="51"/>
        <v/>
      </c>
      <c r="BS202" s="487" t="str">
        <f t="shared" si="51"/>
        <v/>
      </c>
      <c r="BT202" s="487" t="str">
        <f t="shared" si="51"/>
        <v/>
      </c>
      <c r="BU202" s="487" t="str">
        <f t="shared" si="51"/>
        <v/>
      </c>
      <c r="BV202" s="487">
        <f t="shared" si="51"/>
        <v>0</v>
      </c>
      <c r="BW202" s="487" t="str">
        <f t="shared" si="51"/>
        <v/>
      </c>
      <c r="BX202" s="487">
        <f t="shared" si="51"/>
        <v>0</v>
      </c>
      <c r="BY202" s="487">
        <f t="shared" si="51"/>
        <v>0</v>
      </c>
      <c r="BZ202" s="487" t="str">
        <f t="shared" si="51"/>
        <v/>
      </c>
      <c r="CA202" s="489" t="str">
        <f t="shared" si="42"/>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9"/>
        <v>0</v>
      </c>
      <c r="AG203" s="487">
        <f t="shared" si="49"/>
        <v>0</v>
      </c>
      <c r="AH203" s="487">
        <f t="shared" si="49"/>
        <v>0</v>
      </c>
      <c r="AI203" s="487">
        <f t="shared" si="49"/>
        <v>0</v>
      </c>
      <c r="AJ203" s="487">
        <f t="shared" si="49"/>
        <v>-1</v>
      </c>
      <c r="AK203" s="487">
        <f t="shared" si="49"/>
        <v>0</v>
      </c>
      <c r="AL203" s="487">
        <f t="shared" si="49"/>
        <v>0</v>
      </c>
      <c r="AM203" s="487">
        <f t="shared" si="49"/>
        <v>0</v>
      </c>
      <c r="AN203" s="487">
        <f t="shared" si="49"/>
        <v>0</v>
      </c>
      <c r="AO203" s="487">
        <f t="shared" si="49"/>
        <v>0</v>
      </c>
      <c r="AP203" s="487">
        <f t="shared" si="49"/>
        <v>-1</v>
      </c>
      <c r="AQ203" s="487">
        <f t="shared" si="49"/>
        <v>0</v>
      </c>
      <c r="AR203" s="487">
        <f t="shared" si="49"/>
        <v>-1</v>
      </c>
      <c r="AS203" s="487">
        <f t="shared" si="49"/>
        <v>-1</v>
      </c>
      <c r="AT203" s="487">
        <f t="shared" si="49"/>
        <v>0</v>
      </c>
      <c r="AU203" s="493">
        <f t="shared" si="49"/>
        <v>0</v>
      </c>
      <c r="AV203" s="488" t="str">
        <f t="shared" si="50"/>
        <v/>
      </c>
      <c r="AW203" s="487" t="str">
        <f t="shared" si="50"/>
        <v/>
      </c>
      <c r="AX203" s="487" t="str">
        <f t="shared" si="50"/>
        <v/>
      </c>
      <c r="AY203" s="487" t="str">
        <f t="shared" si="50"/>
        <v/>
      </c>
      <c r="AZ203" s="487">
        <f t="shared" si="50"/>
        <v>0</v>
      </c>
      <c r="BA203" s="487" t="str">
        <f t="shared" si="50"/>
        <v/>
      </c>
      <c r="BB203" s="487" t="str">
        <f t="shared" si="50"/>
        <v/>
      </c>
      <c r="BC203" s="487" t="str">
        <f t="shared" si="50"/>
        <v/>
      </c>
      <c r="BD203" s="487" t="str">
        <f t="shared" si="50"/>
        <v/>
      </c>
      <c r="BE203" s="487" t="str">
        <f t="shared" si="50"/>
        <v/>
      </c>
      <c r="BF203" s="487">
        <f t="shared" si="50"/>
        <v>0</v>
      </c>
      <c r="BG203" s="487" t="str">
        <f t="shared" si="50"/>
        <v/>
      </c>
      <c r="BH203" s="487">
        <f t="shared" si="50"/>
        <v>0</v>
      </c>
      <c r="BI203" s="487">
        <f t="shared" si="50"/>
        <v>0</v>
      </c>
      <c r="BJ203" s="487" t="str">
        <f t="shared" si="50"/>
        <v/>
      </c>
      <c r="BK203" s="489" t="str">
        <f t="shared" si="41"/>
        <v/>
      </c>
      <c r="BL203" s="495" t="str">
        <f t="shared" si="51"/>
        <v/>
      </c>
      <c r="BM203" s="487" t="str">
        <f t="shared" si="51"/>
        <v/>
      </c>
      <c r="BN203" s="487" t="str">
        <f t="shared" si="51"/>
        <v/>
      </c>
      <c r="BO203" s="487" t="str">
        <f t="shared" si="51"/>
        <v/>
      </c>
      <c r="BP203" s="487">
        <f t="shared" si="51"/>
        <v>0</v>
      </c>
      <c r="BQ203" s="487" t="str">
        <f t="shared" si="51"/>
        <v/>
      </c>
      <c r="BR203" s="487" t="str">
        <f t="shared" si="51"/>
        <v/>
      </c>
      <c r="BS203" s="487" t="str">
        <f t="shared" si="51"/>
        <v/>
      </c>
      <c r="BT203" s="487" t="str">
        <f t="shared" si="51"/>
        <v/>
      </c>
      <c r="BU203" s="487" t="str">
        <f t="shared" si="51"/>
        <v/>
      </c>
      <c r="BV203" s="487">
        <f t="shared" si="51"/>
        <v>0</v>
      </c>
      <c r="BW203" s="487" t="str">
        <f t="shared" si="51"/>
        <v/>
      </c>
      <c r="BX203" s="487">
        <f t="shared" si="51"/>
        <v>0</v>
      </c>
      <c r="BY203" s="487">
        <f t="shared" si="51"/>
        <v>0</v>
      </c>
      <c r="BZ203" s="487" t="str">
        <f t="shared" si="51"/>
        <v/>
      </c>
      <c r="CA203" s="489" t="str">
        <f t="shared" si="42"/>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9"/>
        <v>0</v>
      </c>
      <c r="AG204" s="487">
        <f t="shared" si="49"/>
        <v>0</v>
      </c>
      <c r="AH204" s="487">
        <f t="shared" si="49"/>
        <v>0</v>
      </c>
      <c r="AI204" s="487">
        <f t="shared" si="49"/>
        <v>0</v>
      </c>
      <c r="AJ204" s="487">
        <f t="shared" si="49"/>
        <v>-1</v>
      </c>
      <c r="AK204" s="487">
        <f t="shared" si="49"/>
        <v>0</v>
      </c>
      <c r="AL204" s="487">
        <f t="shared" si="49"/>
        <v>0</v>
      </c>
      <c r="AM204" s="487">
        <f t="shared" si="49"/>
        <v>0</v>
      </c>
      <c r="AN204" s="487">
        <f t="shared" si="49"/>
        <v>0</v>
      </c>
      <c r="AO204" s="487">
        <f t="shared" si="49"/>
        <v>0</v>
      </c>
      <c r="AP204" s="487">
        <f t="shared" si="49"/>
        <v>-1</v>
      </c>
      <c r="AQ204" s="487">
        <f t="shared" si="49"/>
        <v>0</v>
      </c>
      <c r="AR204" s="487">
        <f t="shared" si="49"/>
        <v>-1</v>
      </c>
      <c r="AS204" s="487">
        <f t="shared" si="49"/>
        <v>-1</v>
      </c>
      <c r="AT204" s="487">
        <f t="shared" si="49"/>
        <v>0</v>
      </c>
      <c r="AU204" s="493">
        <f t="shared" si="49"/>
        <v>0</v>
      </c>
      <c r="AV204" s="488" t="str">
        <f t="shared" si="50"/>
        <v/>
      </c>
      <c r="AW204" s="487" t="str">
        <f t="shared" si="50"/>
        <v/>
      </c>
      <c r="AX204" s="487" t="str">
        <f t="shared" si="50"/>
        <v/>
      </c>
      <c r="AY204" s="487" t="str">
        <f t="shared" si="50"/>
        <v/>
      </c>
      <c r="AZ204" s="487">
        <f t="shared" si="50"/>
        <v>0</v>
      </c>
      <c r="BA204" s="487" t="str">
        <f t="shared" si="50"/>
        <v/>
      </c>
      <c r="BB204" s="487" t="str">
        <f t="shared" si="50"/>
        <v/>
      </c>
      <c r="BC204" s="487" t="str">
        <f t="shared" si="50"/>
        <v/>
      </c>
      <c r="BD204" s="487" t="str">
        <f t="shared" si="50"/>
        <v/>
      </c>
      <c r="BE204" s="487" t="str">
        <f t="shared" si="50"/>
        <v/>
      </c>
      <c r="BF204" s="487">
        <f t="shared" si="50"/>
        <v>0</v>
      </c>
      <c r="BG204" s="487" t="str">
        <f t="shared" si="50"/>
        <v/>
      </c>
      <c r="BH204" s="487">
        <f t="shared" si="50"/>
        <v>0</v>
      </c>
      <c r="BI204" s="487">
        <f t="shared" si="50"/>
        <v>0</v>
      </c>
      <c r="BJ204" s="487" t="str">
        <f t="shared" si="50"/>
        <v/>
      </c>
      <c r="BK204" s="489" t="str">
        <f t="shared" si="41"/>
        <v/>
      </c>
      <c r="BL204" s="495" t="str">
        <f t="shared" si="51"/>
        <v/>
      </c>
      <c r="BM204" s="487" t="str">
        <f t="shared" si="51"/>
        <v/>
      </c>
      <c r="BN204" s="487" t="str">
        <f t="shared" si="51"/>
        <v/>
      </c>
      <c r="BO204" s="487" t="str">
        <f t="shared" si="51"/>
        <v/>
      </c>
      <c r="BP204" s="487">
        <f t="shared" si="51"/>
        <v>0</v>
      </c>
      <c r="BQ204" s="487" t="str">
        <f t="shared" si="51"/>
        <v/>
      </c>
      <c r="BR204" s="487" t="str">
        <f t="shared" si="51"/>
        <v/>
      </c>
      <c r="BS204" s="487" t="str">
        <f t="shared" si="51"/>
        <v/>
      </c>
      <c r="BT204" s="487" t="str">
        <f t="shared" si="51"/>
        <v/>
      </c>
      <c r="BU204" s="487" t="str">
        <f t="shared" si="51"/>
        <v/>
      </c>
      <c r="BV204" s="487">
        <f t="shared" si="51"/>
        <v>0</v>
      </c>
      <c r="BW204" s="487" t="str">
        <f t="shared" si="51"/>
        <v/>
      </c>
      <c r="BX204" s="487">
        <f t="shared" si="51"/>
        <v>0</v>
      </c>
      <c r="BY204" s="487">
        <f t="shared" si="51"/>
        <v>0</v>
      </c>
      <c r="BZ204" s="487" t="str">
        <f t="shared" si="51"/>
        <v/>
      </c>
      <c r="CA204" s="489" t="str">
        <f t="shared" si="42"/>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9"/>
        <v>0</v>
      </c>
      <c r="AG205" s="487">
        <f t="shared" si="49"/>
        <v>0</v>
      </c>
      <c r="AH205" s="487">
        <f t="shared" si="49"/>
        <v>0</v>
      </c>
      <c r="AI205" s="487">
        <f t="shared" si="49"/>
        <v>0</v>
      </c>
      <c r="AJ205" s="487">
        <f t="shared" si="49"/>
        <v>-1</v>
      </c>
      <c r="AK205" s="487">
        <f t="shared" si="49"/>
        <v>0</v>
      </c>
      <c r="AL205" s="487">
        <f t="shared" si="49"/>
        <v>0</v>
      </c>
      <c r="AM205" s="487">
        <f t="shared" si="49"/>
        <v>0</v>
      </c>
      <c r="AN205" s="487">
        <f t="shared" si="49"/>
        <v>0</v>
      </c>
      <c r="AO205" s="487">
        <f t="shared" si="49"/>
        <v>0</v>
      </c>
      <c r="AP205" s="487">
        <f t="shared" si="49"/>
        <v>-1</v>
      </c>
      <c r="AQ205" s="487">
        <f t="shared" si="49"/>
        <v>0</v>
      </c>
      <c r="AR205" s="487">
        <f t="shared" si="49"/>
        <v>-1</v>
      </c>
      <c r="AS205" s="487">
        <f t="shared" si="49"/>
        <v>-1</v>
      </c>
      <c r="AT205" s="487">
        <f t="shared" si="49"/>
        <v>0</v>
      </c>
      <c r="AU205" s="493">
        <f t="shared" si="49"/>
        <v>0</v>
      </c>
      <c r="AV205" s="488" t="str">
        <f t="shared" si="50"/>
        <v/>
      </c>
      <c r="AW205" s="487" t="str">
        <f t="shared" si="50"/>
        <v/>
      </c>
      <c r="AX205" s="487" t="str">
        <f t="shared" si="50"/>
        <v/>
      </c>
      <c r="AY205" s="487" t="str">
        <f t="shared" si="50"/>
        <v/>
      </c>
      <c r="AZ205" s="487">
        <f t="shared" si="50"/>
        <v>0</v>
      </c>
      <c r="BA205" s="487" t="str">
        <f t="shared" si="50"/>
        <v/>
      </c>
      <c r="BB205" s="487" t="str">
        <f t="shared" si="50"/>
        <v/>
      </c>
      <c r="BC205" s="487" t="str">
        <f t="shared" si="50"/>
        <v/>
      </c>
      <c r="BD205" s="487" t="str">
        <f t="shared" si="50"/>
        <v/>
      </c>
      <c r="BE205" s="487" t="str">
        <f t="shared" si="50"/>
        <v/>
      </c>
      <c r="BF205" s="487">
        <f t="shared" si="50"/>
        <v>0</v>
      </c>
      <c r="BG205" s="487" t="str">
        <f t="shared" si="50"/>
        <v/>
      </c>
      <c r="BH205" s="487">
        <f t="shared" si="50"/>
        <v>0</v>
      </c>
      <c r="BI205" s="487">
        <f t="shared" si="50"/>
        <v>0</v>
      </c>
      <c r="BJ205" s="487" t="str">
        <f t="shared" si="50"/>
        <v/>
      </c>
      <c r="BK205" s="489" t="str">
        <f t="shared" si="41"/>
        <v/>
      </c>
      <c r="BL205" s="495" t="str">
        <f t="shared" si="51"/>
        <v/>
      </c>
      <c r="BM205" s="487" t="str">
        <f t="shared" si="51"/>
        <v/>
      </c>
      <c r="BN205" s="487" t="str">
        <f t="shared" si="51"/>
        <v/>
      </c>
      <c r="BO205" s="487" t="str">
        <f t="shared" si="51"/>
        <v/>
      </c>
      <c r="BP205" s="487">
        <f t="shared" si="51"/>
        <v>0</v>
      </c>
      <c r="BQ205" s="487" t="str">
        <f t="shared" si="51"/>
        <v/>
      </c>
      <c r="BR205" s="487" t="str">
        <f t="shared" si="51"/>
        <v/>
      </c>
      <c r="BS205" s="487" t="str">
        <f t="shared" si="51"/>
        <v/>
      </c>
      <c r="BT205" s="487" t="str">
        <f t="shared" si="51"/>
        <v/>
      </c>
      <c r="BU205" s="487" t="str">
        <f t="shared" si="51"/>
        <v/>
      </c>
      <c r="BV205" s="487">
        <f t="shared" si="51"/>
        <v>0</v>
      </c>
      <c r="BW205" s="487" t="str">
        <f t="shared" si="51"/>
        <v/>
      </c>
      <c r="BX205" s="487">
        <f t="shared" si="51"/>
        <v>0</v>
      </c>
      <c r="BY205" s="487">
        <f t="shared" si="51"/>
        <v>0</v>
      </c>
      <c r="BZ205" s="487" t="str">
        <f t="shared" si="51"/>
        <v/>
      </c>
      <c r="CA205" s="489" t="str">
        <f t="shared" si="42"/>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9"/>
        <v>0</v>
      </c>
      <c r="AG206" s="487">
        <f t="shared" si="49"/>
        <v>0</v>
      </c>
      <c r="AH206" s="487">
        <f t="shared" si="49"/>
        <v>0</v>
      </c>
      <c r="AI206" s="487">
        <f t="shared" si="49"/>
        <v>0</v>
      </c>
      <c r="AJ206" s="487">
        <f t="shared" si="49"/>
        <v>-1</v>
      </c>
      <c r="AK206" s="487">
        <f t="shared" si="49"/>
        <v>0</v>
      </c>
      <c r="AL206" s="487">
        <f t="shared" si="49"/>
        <v>0</v>
      </c>
      <c r="AM206" s="487">
        <f t="shared" si="49"/>
        <v>0</v>
      </c>
      <c r="AN206" s="487">
        <f t="shared" si="49"/>
        <v>0</v>
      </c>
      <c r="AO206" s="487">
        <f t="shared" si="49"/>
        <v>0</v>
      </c>
      <c r="AP206" s="487">
        <f t="shared" si="49"/>
        <v>-1</v>
      </c>
      <c r="AQ206" s="487">
        <f t="shared" si="49"/>
        <v>0</v>
      </c>
      <c r="AR206" s="487">
        <f t="shared" si="49"/>
        <v>-1</v>
      </c>
      <c r="AS206" s="487">
        <f t="shared" si="49"/>
        <v>-1</v>
      </c>
      <c r="AT206" s="487">
        <f t="shared" si="49"/>
        <v>0</v>
      </c>
      <c r="AU206" s="493">
        <f t="shared" ref="AU206" si="52">AU205</f>
        <v>0</v>
      </c>
      <c r="AV206" s="488" t="str">
        <f t="shared" si="50"/>
        <v/>
      </c>
      <c r="AW206" s="487" t="str">
        <f t="shared" si="50"/>
        <v/>
      </c>
      <c r="AX206" s="487" t="str">
        <f t="shared" si="50"/>
        <v/>
      </c>
      <c r="AY206" s="487" t="str">
        <f t="shared" si="50"/>
        <v/>
      </c>
      <c r="AZ206" s="487">
        <f t="shared" si="50"/>
        <v>0</v>
      </c>
      <c r="BA206" s="487" t="str">
        <f t="shared" si="50"/>
        <v/>
      </c>
      <c r="BB206" s="487" t="str">
        <f t="shared" si="50"/>
        <v/>
      </c>
      <c r="BC206" s="487" t="str">
        <f t="shared" si="50"/>
        <v/>
      </c>
      <c r="BD206" s="487" t="str">
        <f t="shared" si="50"/>
        <v/>
      </c>
      <c r="BE206" s="487" t="str">
        <f t="shared" si="50"/>
        <v/>
      </c>
      <c r="BF206" s="487">
        <f t="shared" si="50"/>
        <v>0</v>
      </c>
      <c r="BG206" s="487" t="str">
        <f t="shared" si="50"/>
        <v/>
      </c>
      <c r="BH206" s="487">
        <f t="shared" si="50"/>
        <v>0</v>
      </c>
      <c r="BI206" s="487">
        <f t="shared" si="50"/>
        <v>0</v>
      </c>
      <c r="BJ206" s="487" t="str">
        <f t="shared" si="50"/>
        <v/>
      </c>
      <c r="BK206" s="489" t="str">
        <f t="shared" si="41"/>
        <v/>
      </c>
      <c r="BL206" s="495" t="str">
        <f t="shared" si="51"/>
        <v/>
      </c>
      <c r="BM206" s="487" t="str">
        <f t="shared" si="51"/>
        <v/>
      </c>
      <c r="BN206" s="487" t="str">
        <f t="shared" si="51"/>
        <v/>
      </c>
      <c r="BO206" s="487" t="str">
        <f t="shared" si="51"/>
        <v/>
      </c>
      <c r="BP206" s="487">
        <f t="shared" si="51"/>
        <v>0</v>
      </c>
      <c r="BQ206" s="487" t="str">
        <f t="shared" si="51"/>
        <v/>
      </c>
      <c r="BR206" s="487" t="str">
        <f t="shared" si="51"/>
        <v/>
      </c>
      <c r="BS206" s="487" t="str">
        <f t="shared" si="51"/>
        <v/>
      </c>
      <c r="BT206" s="487" t="str">
        <f t="shared" si="51"/>
        <v/>
      </c>
      <c r="BU206" s="487" t="str">
        <f t="shared" si="51"/>
        <v/>
      </c>
      <c r="BV206" s="487">
        <f t="shared" si="51"/>
        <v>0</v>
      </c>
      <c r="BW206" s="487" t="str">
        <f t="shared" si="51"/>
        <v/>
      </c>
      <c r="BX206" s="487">
        <f t="shared" si="51"/>
        <v>0</v>
      </c>
      <c r="BY206" s="487">
        <f t="shared" si="51"/>
        <v>0</v>
      </c>
      <c r="BZ206" s="487" t="str">
        <f t="shared" si="51"/>
        <v/>
      </c>
      <c r="CA206" s="489" t="str">
        <f t="shared" si="42"/>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3">AF206</f>
        <v>0</v>
      </c>
      <c r="AG207" s="487">
        <f t="shared" si="53"/>
        <v>0</v>
      </c>
      <c r="AH207" s="487">
        <f t="shared" si="53"/>
        <v>0</v>
      </c>
      <c r="AI207" s="487">
        <f t="shared" si="53"/>
        <v>0</v>
      </c>
      <c r="AJ207" s="487">
        <f t="shared" si="53"/>
        <v>-1</v>
      </c>
      <c r="AK207" s="487">
        <f t="shared" si="53"/>
        <v>0</v>
      </c>
      <c r="AL207" s="487">
        <f t="shared" si="53"/>
        <v>0</v>
      </c>
      <c r="AM207" s="487">
        <f t="shared" si="53"/>
        <v>0</v>
      </c>
      <c r="AN207" s="487">
        <f t="shared" si="53"/>
        <v>0</v>
      </c>
      <c r="AO207" s="487">
        <f t="shared" si="53"/>
        <v>0</v>
      </c>
      <c r="AP207" s="487">
        <f t="shared" si="53"/>
        <v>-1</v>
      </c>
      <c r="AQ207" s="487">
        <f t="shared" si="53"/>
        <v>0</v>
      </c>
      <c r="AR207" s="487">
        <f t="shared" si="53"/>
        <v>-1</v>
      </c>
      <c r="AS207" s="487">
        <f t="shared" si="53"/>
        <v>-1</v>
      </c>
      <c r="AT207" s="487">
        <f t="shared" si="53"/>
        <v>0</v>
      </c>
      <c r="AU207" s="493">
        <f t="shared" si="53"/>
        <v>0</v>
      </c>
      <c r="AV207" s="488" t="str">
        <f t="shared" si="50"/>
        <v/>
      </c>
      <c r="AW207" s="487" t="str">
        <f t="shared" si="50"/>
        <v/>
      </c>
      <c r="AX207" s="487" t="str">
        <f t="shared" si="50"/>
        <v/>
      </c>
      <c r="AY207" s="487" t="str">
        <f t="shared" si="50"/>
        <v/>
      </c>
      <c r="AZ207" s="487">
        <f t="shared" si="50"/>
        <v>0</v>
      </c>
      <c r="BA207" s="487" t="str">
        <f t="shared" si="50"/>
        <v/>
      </c>
      <c r="BB207" s="487" t="str">
        <f t="shared" si="50"/>
        <v/>
      </c>
      <c r="BC207" s="487" t="str">
        <f t="shared" si="50"/>
        <v/>
      </c>
      <c r="BD207" s="487" t="str">
        <f t="shared" si="50"/>
        <v/>
      </c>
      <c r="BE207" s="487" t="str">
        <f t="shared" si="50"/>
        <v/>
      </c>
      <c r="BF207" s="487">
        <f t="shared" si="50"/>
        <v>0</v>
      </c>
      <c r="BG207" s="487" t="str">
        <f t="shared" si="50"/>
        <v/>
      </c>
      <c r="BH207" s="487">
        <f t="shared" si="50"/>
        <v>0</v>
      </c>
      <c r="BI207" s="487">
        <f t="shared" si="50"/>
        <v>0</v>
      </c>
      <c r="BJ207" s="487" t="str">
        <f t="shared" si="50"/>
        <v/>
      </c>
      <c r="BK207" s="489" t="str">
        <f t="shared" si="41"/>
        <v/>
      </c>
      <c r="BL207" s="495" t="str">
        <f t="shared" si="51"/>
        <v/>
      </c>
      <c r="BM207" s="487" t="str">
        <f t="shared" si="51"/>
        <v/>
      </c>
      <c r="BN207" s="487" t="str">
        <f t="shared" si="51"/>
        <v/>
      </c>
      <c r="BO207" s="487" t="str">
        <f t="shared" si="51"/>
        <v/>
      </c>
      <c r="BP207" s="487">
        <f t="shared" si="51"/>
        <v>0</v>
      </c>
      <c r="BQ207" s="487" t="str">
        <f t="shared" si="51"/>
        <v/>
      </c>
      <c r="BR207" s="487" t="str">
        <f t="shared" si="51"/>
        <v/>
      </c>
      <c r="BS207" s="487" t="str">
        <f t="shared" si="51"/>
        <v/>
      </c>
      <c r="BT207" s="487" t="str">
        <f t="shared" si="51"/>
        <v/>
      </c>
      <c r="BU207" s="487" t="str">
        <f t="shared" si="51"/>
        <v/>
      </c>
      <c r="BV207" s="487">
        <f t="shared" si="51"/>
        <v>0</v>
      </c>
      <c r="BW207" s="487" t="str">
        <f t="shared" si="51"/>
        <v/>
      </c>
      <c r="BX207" s="487">
        <f t="shared" si="51"/>
        <v>0</v>
      </c>
      <c r="BY207" s="487">
        <f t="shared" si="51"/>
        <v>0</v>
      </c>
      <c r="BZ207" s="487" t="str">
        <f t="shared" si="51"/>
        <v/>
      </c>
      <c r="CA207" s="489" t="str">
        <f t="shared" si="42"/>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3"/>
        <v>0</v>
      </c>
      <c r="AG208" s="487">
        <f t="shared" si="53"/>
        <v>0</v>
      </c>
      <c r="AH208" s="487">
        <f t="shared" si="53"/>
        <v>0</v>
      </c>
      <c r="AI208" s="487">
        <f t="shared" si="53"/>
        <v>0</v>
      </c>
      <c r="AJ208" s="487">
        <f t="shared" si="53"/>
        <v>-1</v>
      </c>
      <c r="AK208" s="487">
        <f t="shared" si="53"/>
        <v>0</v>
      </c>
      <c r="AL208" s="487">
        <f t="shared" si="53"/>
        <v>0</v>
      </c>
      <c r="AM208" s="487">
        <f t="shared" si="53"/>
        <v>0</v>
      </c>
      <c r="AN208" s="487">
        <f t="shared" si="53"/>
        <v>0</v>
      </c>
      <c r="AO208" s="487">
        <f t="shared" si="53"/>
        <v>0</v>
      </c>
      <c r="AP208" s="487">
        <f t="shared" si="53"/>
        <v>-1</v>
      </c>
      <c r="AQ208" s="487">
        <f t="shared" si="53"/>
        <v>0</v>
      </c>
      <c r="AR208" s="487">
        <f t="shared" si="53"/>
        <v>-1</v>
      </c>
      <c r="AS208" s="487">
        <f t="shared" si="53"/>
        <v>-1</v>
      </c>
      <c r="AT208" s="487">
        <f t="shared" si="53"/>
        <v>0</v>
      </c>
      <c r="AU208" s="493">
        <f t="shared" si="53"/>
        <v>0</v>
      </c>
      <c r="AV208" s="488" t="str">
        <f t="shared" ref="AV208:BK224" si="54">IF(AF208,IFERROR(LEFT($V208,SEARCH(" (",$V208)-1),$V208),"")</f>
        <v/>
      </c>
      <c r="AW208" s="487" t="str">
        <f t="shared" si="54"/>
        <v/>
      </c>
      <c r="AX208" s="487" t="str">
        <f t="shared" si="54"/>
        <v/>
      </c>
      <c r="AY208" s="487" t="str">
        <f t="shared" si="54"/>
        <v/>
      </c>
      <c r="AZ208" s="487">
        <f t="shared" si="54"/>
        <v>0</v>
      </c>
      <c r="BA208" s="487" t="str">
        <f t="shared" si="54"/>
        <v/>
      </c>
      <c r="BB208" s="487" t="str">
        <f t="shared" si="54"/>
        <v/>
      </c>
      <c r="BC208" s="487" t="str">
        <f t="shared" si="54"/>
        <v/>
      </c>
      <c r="BD208" s="487" t="str">
        <f t="shared" si="54"/>
        <v/>
      </c>
      <c r="BE208" s="487" t="str">
        <f t="shared" si="54"/>
        <v/>
      </c>
      <c r="BF208" s="487">
        <f t="shared" si="54"/>
        <v>0</v>
      </c>
      <c r="BG208" s="487" t="str">
        <f t="shared" si="54"/>
        <v/>
      </c>
      <c r="BH208" s="487">
        <f t="shared" si="54"/>
        <v>0</v>
      </c>
      <c r="BI208" s="487">
        <f t="shared" si="54"/>
        <v>0</v>
      </c>
      <c r="BJ208" s="487" t="str">
        <f t="shared" si="54"/>
        <v/>
      </c>
      <c r="BK208" s="489" t="str">
        <f t="shared" si="41"/>
        <v/>
      </c>
      <c r="BL208" s="495" t="str">
        <f t="shared" ref="BL208:CA224" si="55">IF(AF208,IFERROR(LEFT($W208,SEARCH(" (",$W208)-1),$W208),"")</f>
        <v/>
      </c>
      <c r="BM208" s="487" t="str">
        <f t="shared" si="55"/>
        <v/>
      </c>
      <c r="BN208" s="487" t="str">
        <f t="shared" si="55"/>
        <v/>
      </c>
      <c r="BO208" s="487" t="str">
        <f t="shared" si="55"/>
        <v/>
      </c>
      <c r="BP208" s="487">
        <f t="shared" si="55"/>
        <v>0</v>
      </c>
      <c r="BQ208" s="487" t="str">
        <f t="shared" si="55"/>
        <v/>
      </c>
      <c r="BR208" s="487" t="str">
        <f t="shared" si="55"/>
        <v/>
      </c>
      <c r="BS208" s="487" t="str">
        <f t="shared" si="55"/>
        <v/>
      </c>
      <c r="BT208" s="487" t="str">
        <f t="shared" si="55"/>
        <v/>
      </c>
      <c r="BU208" s="487" t="str">
        <f t="shared" si="55"/>
        <v/>
      </c>
      <c r="BV208" s="487">
        <f t="shared" si="55"/>
        <v>0</v>
      </c>
      <c r="BW208" s="487" t="str">
        <f t="shared" si="55"/>
        <v/>
      </c>
      <c r="BX208" s="487">
        <f t="shared" si="55"/>
        <v>0</v>
      </c>
      <c r="BY208" s="487">
        <f t="shared" si="55"/>
        <v>0</v>
      </c>
      <c r="BZ208" s="487" t="str">
        <f t="shared" si="55"/>
        <v/>
      </c>
      <c r="CA208" s="489" t="str">
        <f t="shared" si="42"/>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3"/>
        <v>0</v>
      </c>
      <c r="AG209" s="487">
        <f t="shared" si="53"/>
        <v>0</v>
      </c>
      <c r="AH209" s="487">
        <f t="shared" si="53"/>
        <v>0</v>
      </c>
      <c r="AI209" s="487">
        <f t="shared" si="53"/>
        <v>0</v>
      </c>
      <c r="AJ209" s="487">
        <f t="shared" si="53"/>
        <v>-1</v>
      </c>
      <c r="AK209" s="487">
        <f t="shared" si="53"/>
        <v>0</v>
      </c>
      <c r="AL209" s="487">
        <f t="shared" si="53"/>
        <v>0</v>
      </c>
      <c r="AM209" s="487">
        <f t="shared" si="53"/>
        <v>0</v>
      </c>
      <c r="AN209" s="487">
        <f t="shared" si="53"/>
        <v>0</v>
      </c>
      <c r="AO209" s="487">
        <f t="shared" si="53"/>
        <v>0</v>
      </c>
      <c r="AP209" s="487">
        <f t="shared" si="53"/>
        <v>-1</v>
      </c>
      <c r="AQ209" s="487">
        <f t="shared" si="53"/>
        <v>0</v>
      </c>
      <c r="AR209" s="487">
        <f t="shared" si="53"/>
        <v>-1</v>
      </c>
      <c r="AS209" s="487">
        <f t="shared" si="53"/>
        <v>-1</v>
      </c>
      <c r="AT209" s="487">
        <f t="shared" si="53"/>
        <v>0</v>
      </c>
      <c r="AU209" s="493">
        <f t="shared" si="53"/>
        <v>0</v>
      </c>
      <c r="AV209" s="488" t="str">
        <f t="shared" si="54"/>
        <v/>
      </c>
      <c r="AW209" s="487" t="str">
        <f t="shared" si="54"/>
        <v/>
      </c>
      <c r="AX209" s="487" t="str">
        <f t="shared" si="54"/>
        <v/>
      </c>
      <c r="AY209" s="487" t="str">
        <f t="shared" si="54"/>
        <v/>
      </c>
      <c r="AZ209" s="487">
        <f t="shared" si="54"/>
        <v>0</v>
      </c>
      <c r="BA209" s="487" t="str">
        <f t="shared" si="54"/>
        <v/>
      </c>
      <c r="BB209" s="487" t="str">
        <f t="shared" si="54"/>
        <v/>
      </c>
      <c r="BC209" s="487" t="str">
        <f t="shared" si="54"/>
        <v/>
      </c>
      <c r="BD209" s="487" t="str">
        <f t="shared" si="54"/>
        <v/>
      </c>
      <c r="BE209" s="487" t="str">
        <f t="shared" si="54"/>
        <v/>
      </c>
      <c r="BF209" s="487">
        <f t="shared" si="54"/>
        <v>0</v>
      </c>
      <c r="BG209" s="487" t="str">
        <f t="shared" si="54"/>
        <v/>
      </c>
      <c r="BH209" s="487">
        <f t="shared" si="54"/>
        <v>0</v>
      </c>
      <c r="BI209" s="487">
        <f t="shared" si="54"/>
        <v>0</v>
      </c>
      <c r="BJ209" s="487" t="str">
        <f t="shared" si="54"/>
        <v/>
      </c>
      <c r="BK209" s="489" t="str">
        <f t="shared" si="41"/>
        <v/>
      </c>
      <c r="BL209" s="495" t="str">
        <f t="shared" si="55"/>
        <v/>
      </c>
      <c r="BM209" s="487" t="str">
        <f t="shared" si="55"/>
        <v/>
      </c>
      <c r="BN209" s="487" t="str">
        <f t="shared" si="55"/>
        <v/>
      </c>
      <c r="BO209" s="487" t="str">
        <f t="shared" si="55"/>
        <v/>
      </c>
      <c r="BP209" s="487">
        <f t="shared" si="55"/>
        <v>0</v>
      </c>
      <c r="BQ209" s="487" t="str">
        <f t="shared" si="55"/>
        <v/>
      </c>
      <c r="BR209" s="487" t="str">
        <f t="shared" si="55"/>
        <v/>
      </c>
      <c r="BS209" s="487" t="str">
        <f t="shared" si="55"/>
        <v/>
      </c>
      <c r="BT209" s="487" t="str">
        <f t="shared" si="55"/>
        <v/>
      </c>
      <c r="BU209" s="487" t="str">
        <f t="shared" si="55"/>
        <v/>
      </c>
      <c r="BV209" s="487">
        <f t="shared" si="55"/>
        <v>0</v>
      </c>
      <c r="BW209" s="487" t="str">
        <f t="shared" si="55"/>
        <v/>
      </c>
      <c r="BX209" s="487">
        <f t="shared" si="55"/>
        <v>0</v>
      </c>
      <c r="BY209" s="487">
        <f t="shared" si="55"/>
        <v>0</v>
      </c>
      <c r="BZ209" s="487" t="str">
        <f t="shared" si="55"/>
        <v/>
      </c>
      <c r="CA209" s="489" t="str">
        <f t="shared" si="42"/>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3"/>
        <v>0</v>
      </c>
      <c r="AG210" s="487">
        <f t="shared" si="53"/>
        <v>0</v>
      </c>
      <c r="AH210" s="487">
        <f t="shared" si="53"/>
        <v>0</v>
      </c>
      <c r="AI210" s="487">
        <f t="shared" si="53"/>
        <v>0</v>
      </c>
      <c r="AJ210" s="487">
        <f t="shared" si="53"/>
        <v>-1</v>
      </c>
      <c r="AK210" s="487">
        <f t="shared" si="53"/>
        <v>0</v>
      </c>
      <c r="AL210" s="487">
        <f t="shared" si="53"/>
        <v>0</v>
      </c>
      <c r="AM210" s="487">
        <f t="shared" si="53"/>
        <v>0</v>
      </c>
      <c r="AN210" s="487">
        <f t="shared" si="53"/>
        <v>0</v>
      </c>
      <c r="AO210" s="487">
        <f t="shared" si="53"/>
        <v>0</v>
      </c>
      <c r="AP210" s="487">
        <f t="shared" si="53"/>
        <v>-1</v>
      </c>
      <c r="AQ210" s="487">
        <f t="shared" si="53"/>
        <v>0</v>
      </c>
      <c r="AR210" s="487">
        <f t="shared" si="53"/>
        <v>-1</v>
      </c>
      <c r="AS210" s="487">
        <f t="shared" si="53"/>
        <v>-1</v>
      </c>
      <c r="AT210" s="487">
        <f t="shared" si="53"/>
        <v>0</v>
      </c>
      <c r="AU210" s="493">
        <f t="shared" si="53"/>
        <v>0</v>
      </c>
      <c r="AV210" s="488" t="str">
        <f t="shared" si="54"/>
        <v/>
      </c>
      <c r="AW210" s="487" t="str">
        <f t="shared" si="54"/>
        <v/>
      </c>
      <c r="AX210" s="487" t="str">
        <f t="shared" si="54"/>
        <v/>
      </c>
      <c r="AY210" s="487" t="str">
        <f t="shared" si="54"/>
        <v/>
      </c>
      <c r="AZ210" s="487">
        <f t="shared" si="54"/>
        <v>0</v>
      </c>
      <c r="BA210" s="487" t="str">
        <f t="shared" si="54"/>
        <v/>
      </c>
      <c r="BB210" s="487" t="str">
        <f t="shared" si="54"/>
        <v/>
      </c>
      <c r="BC210" s="487" t="str">
        <f t="shared" si="54"/>
        <v/>
      </c>
      <c r="BD210" s="487" t="str">
        <f t="shared" si="54"/>
        <v/>
      </c>
      <c r="BE210" s="487" t="str">
        <f t="shared" si="54"/>
        <v/>
      </c>
      <c r="BF210" s="487">
        <f t="shared" si="54"/>
        <v>0</v>
      </c>
      <c r="BG210" s="487" t="str">
        <f t="shared" si="54"/>
        <v/>
      </c>
      <c r="BH210" s="487">
        <f t="shared" si="54"/>
        <v>0</v>
      </c>
      <c r="BI210" s="487">
        <f t="shared" si="54"/>
        <v>0</v>
      </c>
      <c r="BJ210" s="487" t="str">
        <f t="shared" si="54"/>
        <v/>
      </c>
      <c r="BK210" s="489" t="str">
        <f t="shared" si="41"/>
        <v/>
      </c>
      <c r="BL210" s="495" t="str">
        <f t="shared" si="55"/>
        <v/>
      </c>
      <c r="BM210" s="487" t="str">
        <f t="shared" si="55"/>
        <v/>
      </c>
      <c r="BN210" s="487" t="str">
        <f t="shared" si="55"/>
        <v/>
      </c>
      <c r="BO210" s="487" t="str">
        <f t="shared" si="55"/>
        <v/>
      </c>
      <c r="BP210" s="487">
        <f t="shared" si="55"/>
        <v>0</v>
      </c>
      <c r="BQ210" s="487" t="str">
        <f t="shared" si="55"/>
        <v/>
      </c>
      <c r="BR210" s="487" t="str">
        <f t="shared" si="55"/>
        <v/>
      </c>
      <c r="BS210" s="487" t="str">
        <f t="shared" si="55"/>
        <v/>
      </c>
      <c r="BT210" s="487" t="str">
        <f t="shared" si="55"/>
        <v/>
      </c>
      <c r="BU210" s="487" t="str">
        <f t="shared" si="55"/>
        <v/>
      </c>
      <c r="BV210" s="487">
        <f t="shared" si="55"/>
        <v>0</v>
      </c>
      <c r="BW210" s="487" t="str">
        <f t="shared" si="55"/>
        <v/>
      </c>
      <c r="BX210" s="487">
        <f t="shared" si="55"/>
        <v>0</v>
      </c>
      <c r="BY210" s="487">
        <f t="shared" si="55"/>
        <v>0</v>
      </c>
      <c r="BZ210" s="487" t="str">
        <f t="shared" si="55"/>
        <v/>
      </c>
      <c r="CA210" s="489" t="str">
        <f t="shared" si="42"/>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3"/>
        <v>0</v>
      </c>
      <c r="AG211" s="487">
        <f t="shared" si="53"/>
        <v>0</v>
      </c>
      <c r="AH211" s="487">
        <f t="shared" si="53"/>
        <v>0</v>
      </c>
      <c r="AI211" s="487">
        <f t="shared" si="53"/>
        <v>0</v>
      </c>
      <c r="AJ211" s="487">
        <f t="shared" si="53"/>
        <v>-1</v>
      </c>
      <c r="AK211" s="487">
        <f t="shared" si="53"/>
        <v>0</v>
      </c>
      <c r="AL211" s="487">
        <f t="shared" si="53"/>
        <v>0</v>
      </c>
      <c r="AM211" s="487">
        <f t="shared" si="53"/>
        <v>0</v>
      </c>
      <c r="AN211" s="487">
        <f t="shared" si="53"/>
        <v>0</v>
      </c>
      <c r="AO211" s="487">
        <f t="shared" si="53"/>
        <v>0</v>
      </c>
      <c r="AP211" s="487">
        <f t="shared" si="53"/>
        <v>-1</v>
      </c>
      <c r="AQ211" s="487">
        <f t="shared" si="53"/>
        <v>0</v>
      </c>
      <c r="AR211" s="487">
        <f t="shared" si="53"/>
        <v>-1</v>
      </c>
      <c r="AS211" s="487">
        <f t="shared" si="53"/>
        <v>-1</v>
      </c>
      <c r="AT211" s="487">
        <f t="shared" si="53"/>
        <v>0</v>
      </c>
      <c r="AU211" s="493">
        <f t="shared" si="53"/>
        <v>0</v>
      </c>
      <c r="AV211" s="488" t="str">
        <f t="shared" si="54"/>
        <v/>
      </c>
      <c r="AW211" s="487" t="str">
        <f t="shared" si="54"/>
        <v/>
      </c>
      <c r="AX211" s="487" t="str">
        <f t="shared" si="54"/>
        <v/>
      </c>
      <c r="AY211" s="487" t="str">
        <f t="shared" si="54"/>
        <v/>
      </c>
      <c r="AZ211" s="487">
        <f t="shared" si="54"/>
        <v>0</v>
      </c>
      <c r="BA211" s="487" t="str">
        <f t="shared" si="54"/>
        <v/>
      </c>
      <c r="BB211" s="487" t="str">
        <f t="shared" si="54"/>
        <v/>
      </c>
      <c r="BC211" s="487" t="str">
        <f t="shared" si="54"/>
        <v/>
      </c>
      <c r="BD211" s="487" t="str">
        <f t="shared" si="54"/>
        <v/>
      </c>
      <c r="BE211" s="487" t="str">
        <f t="shared" si="54"/>
        <v/>
      </c>
      <c r="BF211" s="487">
        <f t="shared" si="54"/>
        <v>0</v>
      </c>
      <c r="BG211" s="487" t="str">
        <f t="shared" si="54"/>
        <v/>
      </c>
      <c r="BH211" s="487">
        <f t="shared" si="54"/>
        <v>0</v>
      </c>
      <c r="BI211" s="487">
        <f t="shared" si="54"/>
        <v>0</v>
      </c>
      <c r="BJ211" s="487" t="str">
        <f t="shared" si="54"/>
        <v/>
      </c>
      <c r="BK211" s="489" t="str">
        <f t="shared" si="41"/>
        <v/>
      </c>
      <c r="BL211" s="495" t="str">
        <f t="shared" si="55"/>
        <v/>
      </c>
      <c r="BM211" s="487" t="str">
        <f t="shared" si="55"/>
        <v/>
      </c>
      <c r="BN211" s="487" t="str">
        <f t="shared" si="55"/>
        <v/>
      </c>
      <c r="BO211" s="487" t="str">
        <f t="shared" si="55"/>
        <v/>
      </c>
      <c r="BP211" s="487">
        <f t="shared" si="55"/>
        <v>0</v>
      </c>
      <c r="BQ211" s="487" t="str">
        <f t="shared" si="55"/>
        <v/>
      </c>
      <c r="BR211" s="487" t="str">
        <f t="shared" si="55"/>
        <v/>
      </c>
      <c r="BS211" s="487" t="str">
        <f t="shared" si="55"/>
        <v/>
      </c>
      <c r="BT211" s="487" t="str">
        <f t="shared" si="55"/>
        <v/>
      </c>
      <c r="BU211" s="487" t="str">
        <f t="shared" si="55"/>
        <v/>
      </c>
      <c r="BV211" s="487">
        <f t="shared" si="55"/>
        <v>0</v>
      </c>
      <c r="BW211" s="487" t="str">
        <f t="shared" si="55"/>
        <v/>
      </c>
      <c r="BX211" s="487">
        <f t="shared" si="55"/>
        <v>0</v>
      </c>
      <c r="BY211" s="487">
        <f t="shared" si="55"/>
        <v>0</v>
      </c>
      <c r="BZ211" s="487" t="str">
        <f t="shared" si="55"/>
        <v/>
      </c>
      <c r="CA211" s="489" t="str">
        <f t="shared" si="42"/>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3"/>
        <v>0</v>
      </c>
      <c r="AG212" s="487">
        <f t="shared" si="53"/>
        <v>0</v>
      </c>
      <c r="AH212" s="487">
        <f t="shared" si="53"/>
        <v>0</v>
      </c>
      <c r="AI212" s="487">
        <f t="shared" si="53"/>
        <v>0</v>
      </c>
      <c r="AJ212" s="487">
        <f t="shared" si="53"/>
        <v>-1</v>
      </c>
      <c r="AK212" s="487">
        <f t="shared" si="53"/>
        <v>0</v>
      </c>
      <c r="AL212" s="487">
        <f t="shared" si="53"/>
        <v>0</v>
      </c>
      <c r="AM212" s="487">
        <f t="shared" si="53"/>
        <v>0</v>
      </c>
      <c r="AN212" s="487">
        <f t="shared" si="53"/>
        <v>0</v>
      </c>
      <c r="AO212" s="487">
        <f t="shared" si="53"/>
        <v>0</v>
      </c>
      <c r="AP212" s="487">
        <f t="shared" si="53"/>
        <v>-1</v>
      </c>
      <c r="AQ212" s="487">
        <f t="shared" si="53"/>
        <v>0</v>
      </c>
      <c r="AR212" s="487">
        <f t="shared" si="53"/>
        <v>-1</v>
      </c>
      <c r="AS212" s="487">
        <f t="shared" si="53"/>
        <v>-1</v>
      </c>
      <c r="AT212" s="487">
        <f t="shared" si="53"/>
        <v>0</v>
      </c>
      <c r="AU212" s="493">
        <f t="shared" si="53"/>
        <v>0</v>
      </c>
      <c r="AV212" s="488" t="str">
        <f t="shared" si="54"/>
        <v/>
      </c>
      <c r="AW212" s="487" t="str">
        <f t="shared" si="54"/>
        <v/>
      </c>
      <c r="AX212" s="487" t="str">
        <f t="shared" si="54"/>
        <v/>
      </c>
      <c r="AY212" s="487" t="str">
        <f t="shared" si="54"/>
        <v/>
      </c>
      <c r="AZ212" s="487">
        <f t="shared" si="54"/>
        <v>0</v>
      </c>
      <c r="BA212" s="487" t="str">
        <f t="shared" si="54"/>
        <v/>
      </c>
      <c r="BB212" s="487" t="str">
        <f t="shared" si="54"/>
        <v/>
      </c>
      <c r="BC212" s="487" t="str">
        <f t="shared" si="54"/>
        <v/>
      </c>
      <c r="BD212" s="487" t="str">
        <f t="shared" si="54"/>
        <v/>
      </c>
      <c r="BE212" s="487" t="str">
        <f t="shared" si="54"/>
        <v/>
      </c>
      <c r="BF212" s="487">
        <f t="shared" si="54"/>
        <v>0</v>
      </c>
      <c r="BG212" s="487" t="str">
        <f t="shared" si="54"/>
        <v/>
      </c>
      <c r="BH212" s="487">
        <f t="shared" si="54"/>
        <v>0</v>
      </c>
      <c r="BI212" s="487">
        <f t="shared" si="54"/>
        <v>0</v>
      </c>
      <c r="BJ212" s="487" t="str">
        <f t="shared" si="54"/>
        <v/>
      </c>
      <c r="BK212" s="489" t="str">
        <f t="shared" si="41"/>
        <v/>
      </c>
      <c r="BL212" s="495" t="str">
        <f t="shared" si="55"/>
        <v/>
      </c>
      <c r="BM212" s="487" t="str">
        <f t="shared" si="55"/>
        <v/>
      </c>
      <c r="BN212" s="487" t="str">
        <f t="shared" si="55"/>
        <v/>
      </c>
      <c r="BO212" s="487" t="str">
        <f t="shared" si="55"/>
        <v/>
      </c>
      <c r="BP212" s="487">
        <f t="shared" si="55"/>
        <v>0</v>
      </c>
      <c r="BQ212" s="487" t="str">
        <f t="shared" si="55"/>
        <v/>
      </c>
      <c r="BR212" s="487" t="str">
        <f t="shared" si="55"/>
        <v/>
      </c>
      <c r="BS212" s="487" t="str">
        <f t="shared" si="55"/>
        <v/>
      </c>
      <c r="BT212" s="487" t="str">
        <f t="shared" si="55"/>
        <v/>
      </c>
      <c r="BU212" s="487" t="str">
        <f t="shared" si="55"/>
        <v/>
      </c>
      <c r="BV212" s="487">
        <f t="shared" si="55"/>
        <v>0</v>
      </c>
      <c r="BW212" s="487" t="str">
        <f t="shared" si="55"/>
        <v/>
      </c>
      <c r="BX212" s="487">
        <f t="shared" si="55"/>
        <v>0</v>
      </c>
      <c r="BY212" s="487">
        <f t="shared" si="55"/>
        <v>0</v>
      </c>
      <c r="BZ212" s="487" t="str">
        <f t="shared" si="55"/>
        <v/>
      </c>
      <c r="CA212" s="489" t="str">
        <f t="shared" si="42"/>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3"/>
        <v>0</v>
      </c>
      <c r="AG213" s="487">
        <f t="shared" si="53"/>
        <v>0</v>
      </c>
      <c r="AH213" s="487">
        <f t="shared" si="53"/>
        <v>0</v>
      </c>
      <c r="AI213" s="487">
        <f t="shared" si="53"/>
        <v>0</v>
      </c>
      <c r="AJ213" s="487">
        <f t="shared" si="53"/>
        <v>-1</v>
      </c>
      <c r="AK213" s="487">
        <f t="shared" si="53"/>
        <v>0</v>
      </c>
      <c r="AL213" s="487">
        <f t="shared" si="53"/>
        <v>0</v>
      </c>
      <c r="AM213" s="487">
        <f t="shared" si="53"/>
        <v>0</v>
      </c>
      <c r="AN213" s="487">
        <f t="shared" si="53"/>
        <v>0</v>
      </c>
      <c r="AO213" s="487">
        <f t="shared" si="53"/>
        <v>0</v>
      </c>
      <c r="AP213" s="487">
        <f t="shared" si="53"/>
        <v>-1</v>
      </c>
      <c r="AQ213" s="487">
        <f t="shared" si="53"/>
        <v>0</v>
      </c>
      <c r="AR213" s="487">
        <f t="shared" si="53"/>
        <v>-1</v>
      </c>
      <c r="AS213" s="487">
        <f t="shared" si="53"/>
        <v>-1</v>
      </c>
      <c r="AT213" s="487">
        <f t="shared" si="53"/>
        <v>0</v>
      </c>
      <c r="AU213" s="493">
        <f t="shared" si="53"/>
        <v>0</v>
      </c>
      <c r="AV213" s="488" t="str">
        <f t="shared" si="54"/>
        <v/>
      </c>
      <c r="AW213" s="487" t="str">
        <f t="shared" si="54"/>
        <v/>
      </c>
      <c r="AX213" s="487" t="str">
        <f t="shared" si="54"/>
        <v/>
      </c>
      <c r="AY213" s="487" t="str">
        <f t="shared" si="54"/>
        <v/>
      </c>
      <c r="AZ213" s="487">
        <f t="shared" si="54"/>
        <v>0</v>
      </c>
      <c r="BA213" s="487" t="str">
        <f t="shared" si="54"/>
        <v/>
      </c>
      <c r="BB213" s="487" t="str">
        <f t="shared" si="54"/>
        <v/>
      </c>
      <c r="BC213" s="487" t="str">
        <f t="shared" si="54"/>
        <v/>
      </c>
      <c r="BD213" s="487" t="str">
        <f t="shared" si="54"/>
        <v/>
      </c>
      <c r="BE213" s="487" t="str">
        <f t="shared" si="54"/>
        <v/>
      </c>
      <c r="BF213" s="487">
        <f t="shared" si="54"/>
        <v>0</v>
      </c>
      <c r="BG213" s="487" t="str">
        <f t="shared" si="54"/>
        <v/>
      </c>
      <c r="BH213" s="487">
        <f t="shared" si="54"/>
        <v>0</v>
      </c>
      <c r="BI213" s="487">
        <f t="shared" si="54"/>
        <v>0</v>
      </c>
      <c r="BJ213" s="487" t="str">
        <f t="shared" si="54"/>
        <v/>
      </c>
      <c r="BK213" s="489" t="str">
        <f t="shared" si="41"/>
        <v/>
      </c>
      <c r="BL213" s="495" t="str">
        <f t="shared" si="55"/>
        <v/>
      </c>
      <c r="BM213" s="487" t="str">
        <f t="shared" si="55"/>
        <v/>
      </c>
      <c r="BN213" s="487" t="str">
        <f t="shared" si="55"/>
        <v/>
      </c>
      <c r="BO213" s="487" t="str">
        <f t="shared" si="55"/>
        <v/>
      </c>
      <c r="BP213" s="487">
        <f t="shared" si="55"/>
        <v>0</v>
      </c>
      <c r="BQ213" s="487" t="str">
        <f t="shared" si="55"/>
        <v/>
      </c>
      <c r="BR213" s="487" t="str">
        <f t="shared" si="55"/>
        <v/>
      </c>
      <c r="BS213" s="487" t="str">
        <f t="shared" si="55"/>
        <v/>
      </c>
      <c r="BT213" s="487" t="str">
        <f t="shared" si="55"/>
        <v/>
      </c>
      <c r="BU213" s="487" t="str">
        <f t="shared" si="55"/>
        <v/>
      </c>
      <c r="BV213" s="487">
        <f t="shared" si="55"/>
        <v>0</v>
      </c>
      <c r="BW213" s="487" t="str">
        <f t="shared" si="55"/>
        <v/>
      </c>
      <c r="BX213" s="487">
        <f t="shared" si="55"/>
        <v>0</v>
      </c>
      <c r="BY213" s="487">
        <f t="shared" si="55"/>
        <v>0</v>
      </c>
      <c r="BZ213" s="487" t="str">
        <f t="shared" si="55"/>
        <v/>
      </c>
      <c r="CA213" s="489" t="str">
        <f t="shared" si="42"/>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3"/>
        <v>0</v>
      </c>
      <c r="AG214" s="487">
        <f t="shared" si="53"/>
        <v>0</v>
      </c>
      <c r="AH214" s="487">
        <f t="shared" si="53"/>
        <v>0</v>
      </c>
      <c r="AI214" s="487">
        <f t="shared" si="53"/>
        <v>0</v>
      </c>
      <c r="AJ214" s="487">
        <f t="shared" si="53"/>
        <v>-1</v>
      </c>
      <c r="AK214" s="487">
        <f t="shared" si="53"/>
        <v>0</v>
      </c>
      <c r="AL214" s="487">
        <f t="shared" si="53"/>
        <v>0</v>
      </c>
      <c r="AM214" s="487">
        <f t="shared" si="53"/>
        <v>0</v>
      </c>
      <c r="AN214" s="487">
        <f t="shared" si="53"/>
        <v>0</v>
      </c>
      <c r="AO214" s="487">
        <f t="shared" si="53"/>
        <v>0</v>
      </c>
      <c r="AP214" s="487">
        <f t="shared" si="53"/>
        <v>-1</v>
      </c>
      <c r="AQ214" s="487">
        <f t="shared" si="53"/>
        <v>0</v>
      </c>
      <c r="AR214" s="487">
        <f t="shared" si="53"/>
        <v>-1</v>
      </c>
      <c r="AS214" s="487">
        <f t="shared" si="53"/>
        <v>-1</v>
      </c>
      <c r="AT214" s="487">
        <f t="shared" si="53"/>
        <v>0</v>
      </c>
      <c r="AU214" s="493">
        <f t="shared" si="53"/>
        <v>0</v>
      </c>
      <c r="AV214" s="488" t="str">
        <f t="shared" si="54"/>
        <v/>
      </c>
      <c r="AW214" s="487" t="str">
        <f t="shared" si="54"/>
        <v/>
      </c>
      <c r="AX214" s="487" t="str">
        <f t="shared" si="54"/>
        <v/>
      </c>
      <c r="AY214" s="487" t="str">
        <f t="shared" si="54"/>
        <v/>
      </c>
      <c r="AZ214" s="487">
        <f t="shared" si="54"/>
        <v>0</v>
      </c>
      <c r="BA214" s="487" t="str">
        <f t="shared" si="54"/>
        <v/>
      </c>
      <c r="BB214" s="487" t="str">
        <f t="shared" si="54"/>
        <v/>
      </c>
      <c r="BC214" s="487" t="str">
        <f t="shared" si="54"/>
        <v/>
      </c>
      <c r="BD214" s="487" t="str">
        <f t="shared" si="54"/>
        <v/>
      </c>
      <c r="BE214" s="487" t="str">
        <f t="shared" si="54"/>
        <v/>
      </c>
      <c r="BF214" s="487">
        <f t="shared" si="54"/>
        <v>0</v>
      </c>
      <c r="BG214" s="487" t="str">
        <f t="shared" si="54"/>
        <v/>
      </c>
      <c r="BH214" s="487">
        <f t="shared" si="54"/>
        <v>0</v>
      </c>
      <c r="BI214" s="487">
        <f t="shared" si="54"/>
        <v>0</v>
      </c>
      <c r="BJ214" s="487" t="str">
        <f t="shared" si="54"/>
        <v/>
      </c>
      <c r="BK214" s="489" t="str">
        <f t="shared" si="41"/>
        <v/>
      </c>
      <c r="BL214" s="495" t="str">
        <f t="shared" si="55"/>
        <v/>
      </c>
      <c r="BM214" s="487" t="str">
        <f t="shared" si="55"/>
        <v/>
      </c>
      <c r="BN214" s="487" t="str">
        <f t="shared" si="55"/>
        <v/>
      </c>
      <c r="BO214" s="487" t="str">
        <f t="shared" si="55"/>
        <v/>
      </c>
      <c r="BP214" s="487">
        <f t="shared" si="55"/>
        <v>0</v>
      </c>
      <c r="BQ214" s="487" t="str">
        <f t="shared" si="55"/>
        <v/>
      </c>
      <c r="BR214" s="487" t="str">
        <f t="shared" si="55"/>
        <v/>
      </c>
      <c r="BS214" s="487" t="str">
        <f t="shared" si="55"/>
        <v/>
      </c>
      <c r="BT214" s="487" t="str">
        <f t="shared" si="55"/>
        <v/>
      </c>
      <c r="BU214" s="487" t="str">
        <f t="shared" si="55"/>
        <v/>
      </c>
      <c r="BV214" s="487">
        <f t="shared" si="55"/>
        <v>0</v>
      </c>
      <c r="BW214" s="487" t="str">
        <f t="shared" si="55"/>
        <v/>
      </c>
      <c r="BX214" s="487">
        <f t="shared" si="55"/>
        <v>0</v>
      </c>
      <c r="BY214" s="487">
        <f t="shared" si="55"/>
        <v>0</v>
      </c>
      <c r="BZ214" s="487" t="str">
        <f t="shared" si="55"/>
        <v/>
      </c>
      <c r="CA214" s="489" t="str">
        <f t="shared" si="42"/>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3"/>
        <v>0</v>
      </c>
      <c r="AG215" s="487">
        <f t="shared" si="53"/>
        <v>0</v>
      </c>
      <c r="AH215" s="487">
        <f t="shared" si="53"/>
        <v>0</v>
      </c>
      <c r="AI215" s="487">
        <f t="shared" si="53"/>
        <v>0</v>
      </c>
      <c r="AJ215" s="487">
        <f t="shared" si="53"/>
        <v>-1</v>
      </c>
      <c r="AK215" s="487">
        <f t="shared" si="53"/>
        <v>0</v>
      </c>
      <c r="AL215" s="487">
        <f t="shared" si="53"/>
        <v>0</v>
      </c>
      <c r="AM215" s="487">
        <f t="shared" si="53"/>
        <v>0</v>
      </c>
      <c r="AN215" s="487">
        <f t="shared" si="53"/>
        <v>0</v>
      </c>
      <c r="AO215" s="487">
        <f t="shared" si="53"/>
        <v>0</v>
      </c>
      <c r="AP215" s="487">
        <f t="shared" si="53"/>
        <v>-1</v>
      </c>
      <c r="AQ215" s="487">
        <f t="shared" si="53"/>
        <v>0</v>
      </c>
      <c r="AR215" s="487">
        <f t="shared" si="53"/>
        <v>-1</v>
      </c>
      <c r="AS215" s="487">
        <f t="shared" si="53"/>
        <v>-1</v>
      </c>
      <c r="AT215" s="487">
        <f t="shared" si="53"/>
        <v>0</v>
      </c>
      <c r="AU215" s="493">
        <f t="shared" si="53"/>
        <v>0</v>
      </c>
      <c r="AV215" s="488" t="str">
        <f t="shared" si="54"/>
        <v/>
      </c>
      <c r="AW215" s="487" t="str">
        <f t="shared" si="54"/>
        <v/>
      </c>
      <c r="AX215" s="487" t="str">
        <f t="shared" si="54"/>
        <v/>
      </c>
      <c r="AY215" s="487" t="str">
        <f t="shared" si="54"/>
        <v/>
      </c>
      <c r="AZ215" s="487">
        <f t="shared" si="54"/>
        <v>0</v>
      </c>
      <c r="BA215" s="487" t="str">
        <f t="shared" si="54"/>
        <v/>
      </c>
      <c r="BB215" s="487" t="str">
        <f t="shared" si="54"/>
        <v/>
      </c>
      <c r="BC215" s="487" t="str">
        <f t="shared" si="54"/>
        <v/>
      </c>
      <c r="BD215" s="487" t="str">
        <f t="shared" si="54"/>
        <v/>
      </c>
      <c r="BE215" s="487" t="str">
        <f t="shared" si="54"/>
        <v/>
      </c>
      <c r="BF215" s="487">
        <f t="shared" si="54"/>
        <v>0</v>
      </c>
      <c r="BG215" s="487" t="str">
        <f t="shared" si="54"/>
        <v/>
      </c>
      <c r="BH215" s="487">
        <f t="shared" si="54"/>
        <v>0</v>
      </c>
      <c r="BI215" s="487">
        <f t="shared" si="54"/>
        <v>0</v>
      </c>
      <c r="BJ215" s="487" t="str">
        <f t="shared" si="54"/>
        <v/>
      </c>
      <c r="BK215" s="489" t="str">
        <f t="shared" si="41"/>
        <v/>
      </c>
      <c r="BL215" s="495" t="str">
        <f t="shared" si="55"/>
        <v/>
      </c>
      <c r="BM215" s="487" t="str">
        <f t="shared" si="55"/>
        <v/>
      </c>
      <c r="BN215" s="487" t="str">
        <f t="shared" si="55"/>
        <v/>
      </c>
      <c r="BO215" s="487" t="str">
        <f t="shared" si="55"/>
        <v/>
      </c>
      <c r="BP215" s="487">
        <f t="shared" si="55"/>
        <v>0</v>
      </c>
      <c r="BQ215" s="487" t="str">
        <f t="shared" si="55"/>
        <v/>
      </c>
      <c r="BR215" s="487" t="str">
        <f t="shared" si="55"/>
        <v/>
      </c>
      <c r="BS215" s="487" t="str">
        <f t="shared" si="55"/>
        <v/>
      </c>
      <c r="BT215" s="487" t="str">
        <f t="shared" si="55"/>
        <v/>
      </c>
      <c r="BU215" s="487" t="str">
        <f t="shared" si="55"/>
        <v/>
      </c>
      <c r="BV215" s="487">
        <f t="shared" si="55"/>
        <v>0</v>
      </c>
      <c r="BW215" s="487" t="str">
        <f t="shared" si="55"/>
        <v/>
      </c>
      <c r="BX215" s="487">
        <f t="shared" si="55"/>
        <v>0</v>
      </c>
      <c r="BY215" s="487">
        <f t="shared" si="55"/>
        <v>0</v>
      </c>
      <c r="BZ215" s="487" t="str">
        <f t="shared" si="55"/>
        <v/>
      </c>
      <c r="CA215" s="489" t="str">
        <f t="shared" si="42"/>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3"/>
        <v>0</v>
      </c>
      <c r="AG216" s="487">
        <f t="shared" si="53"/>
        <v>0</v>
      </c>
      <c r="AH216" s="487">
        <f t="shared" si="53"/>
        <v>0</v>
      </c>
      <c r="AI216" s="487">
        <f t="shared" si="53"/>
        <v>0</v>
      </c>
      <c r="AJ216" s="487">
        <f t="shared" si="53"/>
        <v>-1</v>
      </c>
      <c r="AK216" s="487">
        <f t="shared" si="53"/>
        <v>0</v>
      </c>
      <c r="AL216" s="487">
        <f t="shared" si="53"/>
        <v>0</v>
      </c>
      <c r="AM216" s="487">
        <f t="shared" si="53"/>
        <v>0</v>
      </c>
      <c r="AN216" s="487">
        <f t="shared" si="53"/>
        <v>0</v>
      </c>
      <c r="AO216" s="487">
        <f t="shared" si="53"/>
        <v>0</v>
      </c>
      <c r="AP216" s="487">
        <f t="shared" si="53"/>
        <v>-1</v>
      </c>
      <c r="AQ216" s="487">
        <f t="shared" si="53"/>
        <v>0</v>
      </c>
      <c r="AR216" s="487">
        <f t="shared" si="53"/>
        <v>-1</v>
      </c>
      <c r="AS216" s="487">
        <f t="shared" si="53"/>
        <v>-1</v>
      </c>
      <c r="AT216" s="487">
        <f t="shared" si="53"/>
        <v>0</v>
      </c>
      <c r="AU216" s="493">
        <f t="shared" si="53"/>
        <v>0</v>
      </c>
      <c r="AV216" s="488" t="str">
        <f t="shared" si="54"/>
        <v/>
      </c>
      <c r="AW216" s="487" t="str">
        <f t="shared" si="54"/>
        <v/>
      </c>
      <c r="AX216" s="487" t="str">
        <f t="shared" si="54"/>
        <v/>
      </c>
      <c r="AY216" s="487" t="str">
        <f t="shared" si="54"/>
        <v/>
      </c>
      <c r="AZ216" s="487">
        <f t="shared" si="54"/>
        <v>0</v>
      </c>
      <c r="BA216" s="487" t="str">
        <f t="shared" si="54"/>
        <v/>
      </c>
      <c r="BB216" s="487" t="str">
        <f t="shared" si="54"/>
        <v/>
      </c>
      <c r="BC216" s="487" t="str">
        <f t="shared" si="54"/>
        <v/>
      </c>
      <c r="BD216" s="487" t="str">
        <f t="shared" si="54"/>
        <v/>
      </c>
      <c r="BE216" s="487" t="str">
        <f t="shared" si="54"/>
        <v/>
      </c>
      <c r="BF216" s="487">
        <f t="shared" si="54"/>
        <v>0</v>
      </c>
      <c r="BG216" s="487" t="str">
        <f t="shared" si="54"/>
        <v/>
      </c>
      <c r="BH216" s="487">
        <f t="shared" si="54"/>
        <v>0</v>
      </c>
      <c r="BI216" s="487">
        <f t="shared" si="54"/>
        <v>0</v>
      </c>
      <c r="BJ216" s="487" t="str">
        <f t="shared" si="54"/>
        <v/>
      </c>
      <c r="BK216" s="489" t="str">
        <f t="shared" si="41"/>
        <v/>
      </c>
      <c r="BL216" s="495" t="str">
        <f t="shared" si="55"/>
        <v/>
      </c>
      <c r="BM216" s="487" t="str">
        <f t="shared" si="55"/>
        <v/>
      </c>
      <c r="BN216" s="487" t="str">
        <f t="shared" si="55"/>
        <v/>
      </c>
      <c r="BO216" s="487" t="str">
        <f t="shared" si="55"/>
        <v/>
      </c>
      <c r="BP216" s="487">
        <f t="shared" si="55"/>
        <v>0</v>
      </c>
      <c r="BQ216" s="487" t="str">
        <f t="shared" si="55"/>
        <v/>
      </c>
      <c r="BR216" s="487" t="str">
        <f t="shared" si="55"/>
        <v/>
      </c>
      <c r="BS216" s="487" t="str">
        <f t="shared" si="55"/>
        <v/>
      </c>
      <c r="BT216" s="487" t="str">
        <f t="shared" si="55"/>
        <v/>
      </c>
      <c r="BU216" s="487" t="str">
        <f t="shared" si="55"/>
        <v/>
      </c>
      <c r="BV216" s="487">
        <f t="shared" si="55"/>
        <v>0</v>
      </c>
      <c r="BW216" s="487" t="str">
        <f t="shared" si="55"/>
        <v/>
      </c>
      <c r="BX216" s="487">
        <f t="shared" si="55"/>
        <v>0</v>
      </c>
      <c r="BY216" s="487">
        <f t="shared" si="55"/>
        <v>0</v>
      </c>
      <c r="BZ216" s="487" t="str">
        <f t="shared" si="55"/>
        <v/>
      </c>
      <c r="CA216" s="489" t="str">
        <f t="shared" si="42"/>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3"/>
        <v>0</v>
      </c>
      <c r="AG217" s="487">
        <f t="shared" si="53"/>
        <v>0</v>
      </c>
      <c r="AH217" s="487">
        <f t="shared" si="53"/>
        <v>0</v>
      </c>
      <c r="AI217" s="487">
        <f t="shared" si="53"/>
        <v>0</v>
      </c>
      <c r="AJ217" s="487">
        <f t="shared" si="53"/>
        <v>-1</v>
      </c>
      <c r="AK217" s="487">
        <f t="shared" si="53"/>
        <v>0</v>
      </c>
      <c r="AL217" s="487">
        <f t="shared" si="53"/>
        <v>0</v>
      </c>
      <c r="AM217" s="487">
        <f t="shared" si="53"/>
        <v>0</v>
      </c>
      <c r="AN217" s="487">
        <f t="shared" si="53"/>
        <v>0</v>
      </c>
      <c r="AO217" s="487">
        <f t="shared" si="53"/>
        <v>0</v>
      </c>
      <c r="AP217" s="487">
        <f t="shared" si="53"/>
        <v>-1</v>
      </c>
      <c r="AQ217" s="487">
        <f t="shared" si="53"/>
        <v>0</v>
      </c>
      <c r="AR217" s="487">
        <f t="shared" si="53"/>
        <v>-1</v>
      </c>
      <c r="AS217" s="487">
        <f t="shared" si="53"/>
        <v>-1</v>
      </c>
      <c r="AT217" s="487">
        <f t="shared" si="53"/>
        <v>0</v>
      </c>
      <c r="AU217" s="493">
        <f t="shared" si="53"/>
        <v>0</v>
      </c>
      <c r="AV217" s="488" t="str">
        <f t="shared" si="54"/>
        <v/>
      </c>
      <c r="AW217" s="487" t="str">
        <f t="shared" si="54"/>
        <v/>
      </c>
      <c r="AX217" s="487" t="str">
        <f t="shared" si="54"/>
        <v/>
      </c>
      <c r="AY217" s="487" t="str">
        <f t="shared" si="54"/>
        <v/>
      </c>
      <c r="AZ217" s="487">
        <f t="shared" si="54"/>
        <v>0</v>
      </c>
      <c r="BA217" s="487" t="str">
        <f t="shared" si="54"/>
        <v/>
      </c>
      <c r="BB217" s="487" t="str">
        <f t="shared" si="54"/>
        <v/>
      </c>
      <c r="BC217" s="487" t="str">
        <f t="shared" si="54"/>
        <v/>
      </c>
      <c r="BD217" s="487" t="str">
        <f t="shared" si="54"/>
        <v/>
      </c>
      <c r="BE217" s="487" t="str">
        <f t="shared" si="54"/>
        <v/>
      </c>
      <c r="BF217" s="487">
        <f t="shared" si="54"/>
        <v>0</v>
      </c>
      <c r="BG217" s="487" t="str">
        <f t="shared" si="54"/>
        <v/>
      </c>
      <c r="BH217" s="487">
        <f t="shared" si="54"/>
        <v>0</v>
      </c>
      <c r="BI217" s="487">
        <f t="shared" si="54"/>
        <v>0</v>
      </c>
      <c r="BJ217" s="487" t="str">
        <f t="shared" si="54"/>
        <v/>
      </c>
      <c r="BK217" s="489" t="str">
        <f t="shared" si="41"/>
        <v/>
      </c>
      <c r="BL217" s="495" t="str">
        <f t="shared" si="55"/>
        <v/>
      </c>
      <c r="BM217" s="487" t="str">
        <f t="shared" si="55"/>
        <v/>
      </c>
      <c r="BN217" s="487" t="str">
        <f t="shared" si="55"/>
        <v/>
      </c>
      <c r="BO217" s="487" t="str">
        <f t="shared" si="55"/>
        <v/>
      </c>
      <c r="BP217" s="487">
        <f t="shared" si="55"/>
        <v>0</v>
      </c>
      <c r="BQ217" s="487" t="str">
        <f t="shared" si="55"/>
        <v/>
      </c>
      <c r="BR217" s="487" t="str">
        <f t="shared" si="55"/>
        <v/>
      </c>
      <c r="BS217" s="487" t="str">
        <f t="shared" si="55"/>
        <v/>
      </c>
      <c r="BT217" s="487" t="str">
        <f t="shared" si="55"/>
        <v/>
      </c>
      <c r="BU217" s="487" t="str">
        <f t="shared" si="55"/>
        <v/>
      </c>
      <c r="BV217" s="487">
        <f t="shared" si="55"/>
        <v>0</v>
      </c>
      <c r="BW217" s="487" t="str">
        <f t="shared" si="55"/>
        <v/>
      </c>
      <c r="BX217" s="487">
        <f t="shared" si="55"/>
        <v>0</v>
      </c>
      <c r="BY217" s="487">
        <f t="shared" si="55"/>
        <v>0</v>
      </c>
      <c r="BZ217" s="487" t="str">
        <f t="shared" si="55"/>
        <v/>
      </c>
      <c r="CA217" s="489" t="str">
        <f t="shared" si="42"/>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3"/>
        <v>0</v>
      </c>
      <c r="AG218" s="487">
        <f t="shared" si="53"/>
        <v>0</v>
      </c>
      <c r="AH218" s="487">
        <f t="shared" si="53"/>
        <v>0</v>
      </c>
      <c r="AI218" s="487">
        <f t="shared" si="53"/>
        <v>0</v>
      </c>
      <c r="AJ218" s="487">
        <f t="shared" si="53"/>
        <v>-1</v>
      </c>
      <c r="AK218" s="487">
        <f t="shared" si="53"/>
        <v>0</v>
      </c>
      <c r="AL218" s="487">
        <f t="shared" si="53"/>
        <v>0</v>
      </c>
      <c r="AM218" s="487">
        <f t="shared" si="53"/>
        <v>0</v>
      </c>
      <c r="AN218" s="487">
        <f t="shared" si="53"/>
        <v>0</v>
      </c>
      <c r="AO218" s="487">
        <f t="shared" si="53"/>
        <v>0</v>
      </c>
      <c r="AP218" s="487">
        <f t="shared" si="53"/>
        <v>-1</v>
      </c>
      <c r="AQ218" s="487">
        <f t="shared" si="53"/>
        <v>0</v>
      </c>
      <c r="AR218" s="487">
        <f t="shared" si="53"/>
        <v>-1</v>
      </c>
      <c r="AS218" s="487">
        <f t="shared" si="53"/>
        <v>-1</v>
      </c>
      <c r="AT218" s="487">
        <f t="shared" si="53"/>
        <v>0</v>
      </c>
      <c r="AU218" s="493">
        <f t="shared" si="53"/>
        <v>0</v>
      </c>
      <c r="AV218" s="488" t="str">
        <f t="shared" si="54"/>
        <v/>
      </c>
      <c r="AW218" s="487" t="str">
        <f t="shared" si="54"/>
        <v/>
      </c>
      <c r="AX218" s="487" t="str">
        <f t="shared" si="54"/>
        <v/>
      </c>
      <c r="AY218" s="487" t="str">
        <f t="shared" si="54"/>
        <v/>
      </c>
      <c r="AZ218" s="487">
        <f t="shared" si="54"/>
        <v>0</v>
      </c>
      <c r="BA218" s="487" t="str">
        <f t="shared" si="54"/>
        <v/>
      </c>
      <c r="BB218" s="487" t="str">
        <f t="shared" si="54"/>
        <v/>
      </c>
      <c r="BC218" s="487" t="str">
        <f t="shared" si="54"/>
        <v/>
      </c>
      <c r="BD218" s="487" t="str">
        <f t="shared" si="54"/>
        <v/>
      </c>
      <c r="BE218" s="487" t="str">
        <f t="shared" si="54"/>
        <v/>
      </c>
      <c r="BF218" s="487">
        <f t="shared" si="54"/>
        <v>0</v>
      </c>
      <c r="BG218" s="487" t="str">
        <f t="shared" si="54"/>
        <v/>
      </c>
      <c r="BH218" s="487">
        <f t="shared" si="54"/>
        <v>0</v>
      </c>
      <c r="BI218" s="487">
        <f t="shared" si="54"/>
        <v>0</v>
      </c>
      <c r="BJ218" s="487" t="str">
        <f t="shared" si="54"/>
        <v/>
      </c>
      <c r="BK218" s="489" t="str">
        <f t="shared" si="41"/>
        <v/>
      </c>
      <c r="BL218" s="495" t="str">
        <f t="shared" si="55"/>
        <v/>
      </c>
      <c r="BM218" s="487" t="str">
        <f t="shared" si="55"/>
        <v/>
      </c>
      <c r="BN218" s="487" t="str">
        <f t="shared" si="55"/>
        <v/>
      </c>
      <c r="BO218" s="487" t="str">
        <f t="shared" si="55"/>
        <v/>
      </c>
      <c r="BP218" s="487">
        <f t="shared" si="55"/>
        <v>0</v>
      </c>
      <c r="BQ218" s="487" t="str">
        <f t="shared" si="55"/>
        <v/>
      </c>
      <c r="BR218" s="487" t="str">
        <f t="shared" si="55"/>
        <v/>
      </c>
      <c r="BS218" s="487" t="str">
        <f t="shared" si="55"/>
        <v/>
      </c>
      <c r="BT218" s="487" t="str">
        <f t="shared" si="55"/>
        <v/>
      </c>
      <c r="BU218" s="487" t="str">
        <f t="shared" si="55"/>
        <v/>
      </c>
      <c r="BV218" s="487">
        <f t="shared" si="55"/>
        <v>0</v>
      </c>
      <c r="BW218" s="487" t="str">
        <f t="shared" si="55"/>
        <v/>
      </c>
      <c r="BX218" s="487">
        <f t="shared" si="55"/>
        <v>0</v>
      </c>
      <c r="BY218" s="487">
        <f t="shared" si="55"/>
        <v>0</v>
      </c>
      <c r="BZ218" s="487" t="str">
        <f t="shared" si="55"/>
        <v/>
      </c>
      <c r="CA218" s="489" t="str">
        <f t="shared" si="42"/>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3"/>
        <v>0</v>
      </c>
      <c r="AG219" s="487">
        <f t="shared" si="53"/>
        <v>0</v>
      </c>
      <c r="AH219" s="487">
        <f t="shared" si="53"/>
        <v>0</v>
      </c>
      <c r="AI219" s="487">
        <f t="shared" si="53"/>
        <v>0</v>
      </c>
      <c r="AJ219" s="487">
        <f t="shared" si="53"/>
        <v>-1</v>
      </c>
      <c r="AK219" s="487">
        <f t="shared" si="53"/>
        <v>0</v>
      </c>
      <c r="AL219" s="487">
        <f t="shared" si="53"/>
        <v>0</v>
      </c>
      <c r="AM219" s="487">
        <f t="shared" si="53"/>
        <v>0</v>
      </c>
      <c r="AN219" s="487">
        <f t="shared" si="53"/>
        <v>0</v>
      </c>
      <c r="AO219" s="487">
        <f t="shared" si="53"/>
        <v>0</v>
      </c>
      <c r="AP219" s="487">
        <f t="shared" si="53"/>
        <v>-1</v>
      </c>
      <c r="AQ219" s="487">
        <f t="shared" si="53"/>
        <v>0</v>
      </c>
      <c r="AR219" s="487">
        <f t="shared" si="53"/>
        <v>-1</v>
      </c>
      <c r="AS219" s="487">
        <f t="shared" si="53"/>
        <v>-1</v>
      </c>
      <c r="AT219" s="487">
        <f t="shared" si="53"/>
        <v>0</v>
      </c>
      <c r="AU219" s="493">
        <f t="shared" si="53"/>
        <v>0</v>
      </c>
      <c r="AV219" s="488" t="str">
        <f t="shared" si="54"/>
        <v/>
      </c>
      <c r="AW219" s="487" t="str">
        <f t="shared" si="54"/>
        <v/>
      </c>
      <c r="AX219" s="487" t="str">
        <f t="shared" si="54"/>
        <v/>
      </c>
      <c r="AY219" s="487" t="str">
        <f t="shared" si="54"/>
        <v/>
      </c>
      <c r="AZ219" s="487">
        <f t="shared" si="54"/>
        <v>0</v>
      </c>
      <c r="BA219" s="487" t="str">
        <f t="shared" si="54"/>
        <v/>
      </c>
      <c r="BB219" s="487" t="str">
        <f t="shared" si="54"/>
        <v/>
      </c>
      <c r="BC219" s="487" t="str">
        <f t="shared" si="54"/>
        <v/>
      </c>
      <c r="BD219" s="487" t="str">
        <f t="shared" si="54"/>
        <v/>
      </c>
      <c r="BE219" s="487" t="str">
        <f t="shared" si="54"/>
        <v/>
      </c>
      <c r="BF219" s="487">
        <f t="shared" si="54"/>
        <v>0</v>
      </c>
      <c r="BG219" s="487" t="str">
        <f t="shared" si="54"/>
        <v/>
      </c>
      <c r="BH219" s="487">
        <f t="shared" si="54"/>
        <v>0</v>
      </c>
      <c r="BI219" s="487">
        <f t="shared" si="54"/>
        <v>0</v>
      </c>
      <c r="BJ219" s="487" t="str">
        <f t="shared" si="54"/>
        <v/>
      </c>
      <c r="BK219" s="489" t="str">
        <f t="shared" si="41"/>
        <v/>
      </c>
      <c r="BL219" s="495" t="str">
        <f t="shared" si="55"/>
        <v/>
      </c>
      <c r="BM219" s="487" t="str">
        <f t="shared" si="55"/>
        <v/>
      </c>
      <c r="BN219" s="487" t="str">
        <f t="shared" si="55"/>
        <v/>
      </c>
      <c r="BO219" s="487" t="str">
        <f t="shared" si="55"/>
        <v/>
      </c>
      <c r="BP219" s="487">
        <f t="shared" si="55"/>
        <v>0</v>
      </c>
      <c r="BQ219" s="487" t="str">
        <f t="shared" si="55"/>
        <v/>
      </c>
      <c r="BR219" s="487" t="str">
        <f t="shared" si="55"/>
        <v/>
      </c>
      <c r="BS219" s="487" t="str">
        <f t="shared" si="55"/>
        <v/>
      </c>
      <c r="BT219" s="487" t="str">
        <f t="shared" si="55"/>
        <v/>
      </c>
      <c r="BU219" s="487" t="str">
        <f t="shared" si="55"/>
        <v/>
      </c>
      <c r="BV219" s="487">
        <f t="shared" si="55"/>
        <v>0</v>
      </c>
      <c r="BW219" s="487" t="str">
        <f t="shared" si="55"/>
        <v/>
      </c>
      <c r="BX219" s="487">
        <f t="shared" si="55"/>
        <v>0</v>
      </c>
      <c r="BY219" s="487">
        <f t="shared" si="55"/>
        <v>0</v>
      </c>
      <c r="BZ219" s="487" t="str">
        <f t="shared" si="55"/>
        <v/>
      </c>
      <c r="CA219" s="489" t="str">
        <f t="shared" si="42"/>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3"/>
        <v>0</v>
      </c>
      <c r="AG220" s="487">
        <f t="shared" si="53"/>
        <v>0</v>
      </c>
      <c r="AH220" s="487">
        <f t="shared" si="53"/>
        <v>0</v>
      </c>
      <c r="AI220" s="487">
        <f t="shared" si="53"/>
        <v>0</v>
      </c>
      <c r="AJ220" s="487">
        <f t="shared" si="53"/>
        <v>-1</v>
      </c>
      <c r="AK220" s="487">
        <f t="shared" si="53"/>
        <v>0</v>
      </c>
      <c r="AL220" s="487">
        <f t="shared" si="53"/>
        <v>0</v>
      </c>
      <c r="AM220" s="487">
        <f t="shared" si="53"/>
        <v>0</v>
      </c>
      <c r="AN220" s="487">
        <f t="shared" si="53"/>
        <v>0</v>
      </c>
      <c r="AO220" s="487">
        <f t="shared" si="53"/>
        <v>0</v>
      </c>
      <c r="AP220" s="487">
        <f t="shared" si="53"/>
        <v>-1</v>
      </c>
      <c r="AQ220" s="487">
        <f t="shared" si="53"/>
        <v>0</v>
      </c>
      <c r="AR220" s="487">
        <f t="shared" si="53"/>
        <v>-1</v>
      </c>
      <c r="AS220" s="487">
        <f t="shared" si="53"/>
        <v>-1</v>
      </c>
      <c r="AT220" s="487">
        <f t="shared" si="53"/>
        <v>0</v>
      </c>
      <c r="AU220" s="493">
        <f t="shared" si="53"/>
        <v>0</v>
      </c>
      <c r="AV220" s="488" t="str">
        <f t="shared" si="54"/>
        <v/>
      </c>
      <c r="AW220" s="487" t="str">
        <f t="shared" si="54"/>
        <v/>
      </c>
      <c r="AX220" s="487" t="str">
        <f t="shared" si="54"/>
        <v/>
      </c>
      <c r="AY220" s="487" t="str">
        <f t="shared" si="54"/>
        <v/>
      </c>
      <c r="AZ220" s="487">
        <f t="shared" si="54"/>
        <v>0</v>
      </c>
      <c r="BA220" s="487" t="str">
        <f t="shared" si="54"/>
        <v/>
      </c>
      <c r="BB220" s="487" t="str">
        <f t="shared" si="54"/>
        <v/>
      </c>
      <c r="BC220" s="487" t="str">
        <f t="shared" si="54"/>
        <v/>
      </c>
      <c r="BD220" s="487" t="str">
        <f t="shared" si="54"/>
        <v/>
      </c>
      <c r="BE220" s="487" t="str">
        <f t="shared" si="54"/>
        <v/>
      </c>
      <c r="BF220" s="487">
        <f t="shared" si="54"/>
        <v>0</v>
      </c>
      <c r="BG220" s="487" t="str">
        <f t="shared" si="54"/>
        <v/>
      </c>
      <c r="BH220" s="487">
        <f t="shared" si="54"/>
        <v>0</v>
      </c>
      <c r="BI220" s="487">
        <f t="shared" si="54"/>
        <v>0</v>
      </c>
      <c r="BJ220" s="487" t="str">
        <f t="shared" si="54"/>
        <v/>
      </c>
      <c r="BK220" s="489" t="str">
        <f t="shared" si="54"/>
        <v/>
      </c>
      <c r="BL220" s="495" t="str">
        <f t="shared" si="55"/>
        <v/>
      </c>
      <c r="BM220" s="487" t="str">
        <f t="shared" si="55"/>
        <v/>
      </c>
      <c r="BN220" s="487" t="str">
        <f t="shared" si="55"/>
        <v/>
      </c>
      <c r="BO220" s="487" t="str">
        <f t="shared" si="55"/>
        <v/>
      </c>
      <c r="BP220" s="487">
        <f t="shared" si="55"/>
        <v>0</v>
      </c>
      <c r="BQ220" s="487" t="str">
        <f t="shared" si="55"/>
        <v/>
      </c>
      <c r="BR220" s="487" t="str">
        <f t="shared" si="55"/>
        <v/>
      </c>
      <c r="BS220" s="487" t="str">
        <f t="shared" si="55"/>
        <v/>
      </c>
      <c r="BT220" s="487" t="str">
        <f t="shared" si="55"/>
        <v/>
      </c>
      <c r="BU220" s="487" t="str">
        <f t="shared" si="55"/>
        <v/>
      </c>
      <c r="BV220" s="487">
        <f t="shared" si="55"/>
        <v>0</v>
      </c>
      <c r="BW220" s="487" t="str">
        <f t="shared" si="55"/>
        <v/>
      </c>
      <c r="BX220" s="487">
        <f t="shared" si="55"/>
        <v>0</v>
      </c>
      <c r="BY220" s="487">
        <f t="shared" si="55"/>
        <v>0</v>
      </c>
      <c r="BZ220" s="487" t="str">
        <f t="shared" si="55"/>
        <v/>
      </c>
      <c r="CA220" s="489" t="str">
        <f t="shared" si="55"/>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3"/>
        <v>0</v>
      </c>
      <c r="AG221" s="487">
        <f t="shared" si="53"/>
        <v>0</v>
      </c>
      <c r="AH221" s="487">
        <f t="shared" si="53"/>
        <v>0</v>
      </c>
      <c r="AI221" s="487">
        <f t="shared" si="53"/>
        <v>0</v>
      </c>
      <c r="AJ221" s="487">
        <f t="shared" si="53"/>
        <v>-1</v>
      </c>
      <c r="AK221" s="487">
        <f t="shared" si="53"/>
        <v>0</v>
      </c>
      <c r="AL221" s="487">
        <f t="shared" si="53"/>
        <v>0</v>
      </c>
      <c r="AM221" s="487">
        <f t="shared" si="53"/>
        <v>0</v>
      </c>
      <c r="AN221" s="487">
        <f t="shared" si="53"/>
        <v>0</v>
      </c>
      <c r="AO221" s="487">
        <f t="shared" si="53"/>
        <v>0</v>
      </c>
      <c r="AP221" s="487">
        <f t="shared" si="53"/>
        <v>-1</v>
      </c>
      <c r="AQ221" s="487">
        <f t="shared" si="53"/>
        <v>0</v>
      </c>
      <c r="AR221" s="487">
        <f t="shared" si="53"/>
        <v>-1</v>
      </c>
      <c r="AS221" s="487">
        <f t="shared" si="53"/>
        <v>-1</v>
      </c>
      <c r="AT221" s="487">
        <f t="shared" si="53"/>
        <v>0</v>
      </c>
      <c r="AU221" s="493">
        <f t="shared" si="53"/>
        <v>0</v>
      </c>
      <c r="AV221" s="488" t="str">
        <f t="shared" si="54"/>
        <v/>
      </c>
      <c r="AW221" s="487" t="str">
        <f t="shared" si="54"/>
        <v/>
      </c>
      <c r="AX221" s="487" t="str">
        <f t="shared" si="54"/>
        <v/>
      </c>
      <c r="AY221" s="487" t="str">
        <f t="shared" si="54"/>
        <v/>
      </c>
      <c r="AZ221" s="487">
        <f t="shared" si="54"/>
        <v>0</v>
      </c>
      <c r="BA221" s="487" t="str">
        <f t="shared" si="54"/>
        <v/>
      </c>
      <c r="BB221" s="487" t="str">
        <f t="shared" si="54"/>
        <v/>
      </c>
      <c r="BC221" s="487" t="str">
        <f t="shared" si="54"/>
        <v/>
      </c>
      <c r="BD221" s="487" t="str">
        <f t="shared" si="54"/>
        <v/>
      </c>
      <c r="BE221" s="487" t="str">
        <f t="shared" si="54"/>
        <v/>
      </c>
      <c r="BF221" s="487">
        <f t="shared" si="54"/>
        <v>0</v>
      </c>
      <c r="BG221" s="487" t="str">
        <f t="shared" si="54"/>
        <v/>
      </c>
      <c r="BH221" s="487">
        <f t="shared" si="54"/>
        <v>0</v>
      </c>
      <c r="BI221" s="487">
        <f t="shared" si="54"/>
        <v>0</v>
      </c>
      <c r="BJ221" s="487" t="str">
        <f t="shared" si="54"/>
        <v/>
      </c>
      <c r="BK221" s="489" t="str">
        <f t="shared" si="54"/>
        <v/>
      </c>
      <c r="BL221" s="495" t="str">
        <f t="shared" si="55"/>
        <v/>
      </c>
      <c r="BM221" s="487" t="str">
        <f t="shared" si="55"/>
        <v/>
      </c>
      <c r="BN221" s="487" t="str">
        <f t="shared" si="55"/>
        <v/>
      </c>
      <c r="BO221" s="487" t="str">
        <f t="shared" si="55"/>
        <v/>
      </c>
      <c r="BP221" s="487">
        <f t="shared" si="55"/>
        <v>0</v>
      </c>
      <c r="BQ221" s="487" t="str">
        <f t="shared" si="55"/>
        <v/>
      </c>
      <c r="BR221" s="487" t="str">
        <f t="shared" si="55"/>
        <v/>
      </c>
      <c r="BS221" s="487" t="str">
        <f t="shared" si="55"/>
        <v/>
      </c>
      <c r="BT221" s="487" t="str">
        <f t="shared" si="55"/>
        <v/>
      </c>
      <c r="BU221" s="487" t="str">
        <f t="shared" si="55"/>
        <v/>
      </c>
      <c r="BV221" s="487">
        <f t="shared" si="55"/>
        <v>0</v>
      </c>
      <c r="BW221" s="487" t="str">
        <f t="shared" si="55"/>
        <v/>
      </c>
      <c r="BX221" s="487">
        <f t="shared" si="55"/>
        <v>0</v>
      </c>
      <c r="BY221" s="487">
        <f t="shared" si="55"/>
        <v>0</v>
      </c>
      <c r="BZ221" s="487" t="str">
        <f t="shared" si="55"/>
        <v/>
      </c>
      <c r="CA221" s="489" t="str">
        <f t="shared" si="55"/>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3"/>
        <v>0</v>
      </c>
      <c r="AG222" s="487">
        <f t="shared" si="53"/>
        <v>0</v>
      </c>
      <c r="AH222" s="487">
        <f t="shared" si="53"/>
        <v>0</v>
      </c>
      <c r="AI222" s="487">
        <f t="shared" si="53"/>
        <v>0</v>
      </c>
      <c r="AJ222" s="487">
        <f t="shared" si="53"/>
        <v>-1</v>
      </c>
      <c r="AK222" s="487">
        <f t="shared" si="53"/>
        <v>0</v>
      </c>
      <c r="AL222" s="487">
        <f t="shared" si="53"/>
        <v>0</v>
      </c>
      <c r="AM222" s="487">
        <f t="shared" si="53"/>
        <v>0</v>
      </c>
      <c r="AN222" s="487">
        <f t="shared" si="53"/>
        <v>0</v>
      </c>
      <c r="AO222" s="487">
        <f t="shared" si="53"/>
        <v>0</v>
      </c>
      <c r="AP222" s="487">
        <f t="shared" si="53"/>
        <v>-1</v>
      </c>
      <c r="AQ222" s="487">
        <f t="shared" si="53"/>
        <v>0</v>
      </c>
      <c r="AR222" s="487">
        <f t="shared" si="53"/>
        <v>-1</v>
      </c>
      <c r="AS222" s="487">
        <f t="shared" si="53"/>
        <v>-1</v>
      </c>
      <c r="AT222" s="487">
        <f t="shared" si="53"/>
        <v>0</v>
      </c>
      <c r="AU222" s="493">
        <f t="shared" ref="AU222" si="56">AU221</f>
        <v>0</v>
      </c>
      <c r="AV222" s="488" t="str">
        <f t="shared" si="54"/>
        <v/>
      </c>
      <c r="AW222" s="487" t="str">
        <f t="shared" si="54"/>
        <v/>
      </c>
      <c r="AX222" s="487" t="str">
        <f t="shared" si="54"/>
        <v/>
      </c>
      <c r="AY222" s="487" t="str">
        <f t="shared" si="54"/>
        <v/>
      </c>
      <c r="AZ222" s="487">
        <f t="shared" si="54"/>
        <v>0</v>
      </c>
      <c r="BA222" s="487" t="str">
        <f t="shared" si="54"/>
        <v/>
      </c>
      <c r="BB222" s="487" t="str">
        <f t="shared" si="54"/>
        <v/>
      </c>
      <c r="BC222" s="487" t="str">
        <f t="shared" si="54"/>
        <v/>
      </c>
      <c r="BD222" s="487" t="str">
        <f t="shared" si="54"/>
        <v/>
      </c>
      <c r="BE222" s="487" t="str">
        <f t="shared" si="54"/>
        <v/>
      </c>
      <c r="BF222" s="487">
        <f t="shared" si="54"/>
        <v>0</v>
      </c>
      <c r="BG222" s="487" t="str">
        <f t="shared" si="54"/>
        <v/>
      </c>
      <c r="BH222" s="487">
        <f t="shared" si="54"/>
        <v>0</v>
      </c>
      <c r="BI222" s="487">
        <f t="shared" si="54"/>
        <v>0</v>
      </c>
      <c r="BJ222" s="487" t="str">
        <f t="shared" si="54"/>
        <v/>
      </c>
      <c r="BK222" s="489" t="str">
        <f t="shared" si="54"/>
        <v/>
      </c>
      <c r="BL222" s="495" t="str">
        <f t="shared" si="55"/>
        <v/>
      </c>
      <c r="BM222" s="487" t="str">
        <f t="shared" si="55"/>
        <v/>
      </c>
      <c r="BN222" s="487" t="str">
        <f t="shared" si="55"/>
        <v/>
      </c>
      <c r="BO222" s="487" t="str">
        <f t="shared" si="55"/>
        <v/>
      </c>
      <c r="BP222" s="487">
        <f t="shared" si="55"/>
        <v>0</v>
      </c>
      <c r="BQ222" s="487" t="str">
        <f t="shared" si="55"/>
        <v/>
      </c>
      <c r="BR222" s="487" t="str">
        <f t="shared" si="55"/>
        <v/>
      </c>
      <c r="BS222" s="487" t="str">
        <f t="shared" si="55"/>
        <v/>
      </c>
      <c r="BT222" s="487" t="str">
        <f t="shared" si="55"/>
        <v/>
      </c>
      <c r="BU222" s="487" t="str">
        <f t="shared" si="55"/>
        <v/>
      </c>
      <c r="BV222" s="487">
        <f t="shared" si="55"/>
        <v>0</v>
      </c>
      <c r="BW222" s="487" t="str">
        <f t="shared" si="55"/>
        <v/>
      </c>
      <c r="BX222" s="487">
        <f t="shared" si="55"/>
        <v>0</v>
      </c>
      <c r="BY222" s="487">
        <f t="shared" si="55"/>
        <v>0</v>
      </c>
      <c r="BZ222" s="487" t="str">
        <f t="shared" si="55"/>
        <v/>
      </c>
      <c r="CA222" s="489" t="str">
        <f t="shared" si="55"/>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7">AF222</f>
        <v>0</v>
      </c>
      <c r="AG223" s="487">
        <f t="shared" si="57"/>
        <v>0</v>
      </c>
      <c r="AH223" s="487">
        <f t="shared" si="57"/>
        <v>0</v>
      </c>
      <c r="AI223" s="487">
        <f t="shared" si="57"/>
        <v>0</v>
      </c>
      <c r="AJ223" s="487">
        <f t="shared" si="57"/>
        <v>-1</v>
      </c>
      <c r="AK223" s="487">
        <f t="shared" si="57"/>
        <v>0</v>
      </c>
      <c r="AL223" s="487">
        <f t="shared" si="57"/>
        <v>0</v>
      </c>
      <c r="AM223" s="487">
        <f t="shared" si="57"/>
        <v>0</v>
      </c>
      <c r="AN223" s="487">
        <f t="shared" si="57"/>
        <v>0</v>
      </c>
      <c r="AO223" s="487">
        <f t="shared" si="57"/>
        <v>0</v>
      </c>
      <c r="AP223" s="487">
        <f t="shared" si="57"/>
        <v>-1</v>
      </c>
      <c r="AQ223" s="487">
        <f t="shared" si="57"/>
        <v>0</v>
      </c>
      <c r="AR223" s="487">
        <f t="shared" si="57"/>
        <v>-1</v>
      </c>
      <c r="AS223" s="487">
        <f t="shared" si="57"/>
        <v>-1</v>
      </c>
      <c r="AT223" s="487">
        <f t="shared" si="57"/>
        <v>0</v>
      </c>
      <c r="AU223" s="493">
        <f t="shared" si="57"/>
        <v>0</v>
      </c>
      <c r="AV223" s="488" t="str">
        <f t="shared" si="54"/>
        <v/>
      </c>
      <c r="AW223" s="487" t="str">
        <f t="shared" si="54"/>
        <v/>
      </c>
      <c r="AX223" s="487" t="str">
        <f t="shared" si="54"/>
        <v/>
      </c>
      <c r="AY223" s="487" t="str">
        <f t="shared" si="54"/>
        <v/>
      </c>
      <c r="AZ223" s="487">
        <f t="shared" si="54"/>
        <v>0</v>
      </c>
      <c r="BA223" s="487" t="str">
        <f t="shared" si="54"/>
        <v/>
      </c>
      <c r="BB223" s="487" t="str">
        <f t="shared" si="54"/>
        <v/>
      </c>
      <c r="BC223" s="487" t="str">
        <f t="shared" si="54"/>
        <v/>
      </c>
      <c r="BD223" s="487" t="str">
        <f t="shared" si="54"/>
        <v/>
      </c>
      <c r="BE223" s="487" t="str">
        <f t="shared" si="54"/>
        <v/>
      </c>
      <c r="BF223" s="487">
        <f t="shared" si="54"/>
        <v>0</v>
      </c>
      <c r="BG223" s="487" t="str">
        <f t="shared" si="54"/>
        <v/>
      </c>
      <c r="BH223" s="487">
        <f t="shared" si="54"/>
        <v>0</v>
      </c>
      <c r="BI223" s="487">
        <f t="shared" si="54"/>
        <v>0</v>
      </c>
      <c r="BJ223" s="487" t="str">
        <f t="shared" si="54"/>
        <v/>
      </c>
      <c r="BK223" s="489" t="str">
        <f t="shared" si="54"/>
        <v/>
      </c>
      <c r="BL223" s="495" t="str">
        <f t="shared" si="55"/>
        <v/>
      </c>
      <c r="BM223" s="487" t="str">
        <f t="shared" si="55"/>
        <v/>
      </c>
      <c r="BN223" s="487" t="str">
        <f t="shared" si="55"/>
        <v/>
      </c>
      <c r="BO223" s="487" t="str">
        <f t="shared" si="55"/>
        <v/>
      </c>
      <c r="BP223" s="487">
        <f t="shared" si="55"/>
        <v>0</v>
      </c>
      <c r="BQ223" s="487" t="str">
        <f t="shared" si="55"/>
        <v/>
      </c>
      <c r="BR223" s="487" t="str">
        <f t="shared" si="55"/>
        <v/>
      </c>
      <c r="BS223" s="487" t="str">
        <f t="shared" si="55"/>
        <v/>
      </c>
      <c r="BT223" s="487" t="str">
        <f t="shared" si="55"/>
        <v/>
      </c>
      <c r="BU223" s="487" t="str">
        <f t="shared" si="55"/>
        <v/>
      </c>
      <c r="BV223" s="487">
        <f t="shared" si="55"/>
        <v>0</v>
      </c>
      <c r="BW223" s="487" t="str">
        <f t="shared" si="55"/>
        <v/>
      </c>
      <c r="BX223" s="487">
        <f t="shared" si="55"/>
        <v>0</v>
      </c>
      <c r="BY223" s="487">
        <f t="shared" si="55"/>
        <v>0</v>
      </c>
      <c r="BZ223" s="487" t="str">
        <f t="shared" si="55"/>
        <v/>
      </c>
      <c r="CA223" s="489" t="str">
        <f t="shared" si="55"/>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7"/>
        <v>0</v>
      </c>
      <c r="AG224" s="487">
        <f t="shared" si="57"/>
        <v>0</v>
      </c>
      <c r="AH224" s="487">
        <f t="shared" si="57"/>
        <v>0</v>
      </c>
      <c r="AI224" s="487">
        <f t="shared" si="57"/>
        <v>0</v>
      </c>
      <c r="AJ224" s="487">
        <f t="shared" si="57"/>
        <v>-1</v>
      </c>
      <c r="AK224" s="487">
        <f t="shared" si="57"/>
        <v>0</v>
      </c>
      <c r="AL224" s="487">
        <f t="shared" si="57"/>
        <v>0</v>
      </c>
      <c r="AM224" s="487">
        <f t="shared" si="57"/>
        <v>0</v>
      </c>
      <c r="AN224" s="487">
        <f t="shared" si="57"/>
        <v>0</v>
      </c>
      <c r="AO224" s="487">
        <f t="shared" si="57"/>
        <v>0</v>
      </c>
      <c r="AP224" s="487">
        <f t="shared" si="57"/>
        <v>-1</v>
      </c>
      <c r="AQ224" s="487">
        <f t="shared" si="57"/>
        <v>0</v>
      </c>
      <c r="AR224" s="487">
        <f t="shared" si="57"/>
        <v>-1</v>
      </c>
      <c r="AS224" s="487">
        <f t="shared" si="57"/>
        <v>-1</v>
      </c>
      <c r="AT224" s="487">
        <f t="shared" si="57"/>
        <v>0</v>
      </c>
      <c r="AU224" s="493">
        <f t="shared" si="57"/>
        <v>0</v>
      </c>
      <c r="AV224" s="488" t="str">
        <f t="shared" si="54"/>
        <v/>
      </c>
      <c r="AW224" s="487" t="str">
        <f t="shared" si="54"/>
        <v/>
      </c>
      <c r="AX224" s="487" t="str">
        <f t="shared" si="54"/>
        <v/>
      </c>
      <c r="AY224" s="487" t="str">
        <f t="shared" si="54"/>
        <v/>
      </c>
      <c r="AZ224" s="487">
        <f t="shared" si="54"/>
        <v>0</v>
      </c>
      <c r="BA224" s="487" t="str">
        <f t="shared" si="54"/>
        <v/>
      </c>
      <c r="BB224" s="487" t="str">
        <f t="shared" si="54"/>
        <v/>
      </c>
      <c r="BC224" s="487" t="str">
        <f t="shared" si="54"/>
        <v/>
      </c>
      <c r="BD224" s="487" t="str">
        <f t="shared" si="54"/>
        <v/>
      </c>
      <c r="BE224" s="487" t="str">
        <f t="shared" si="54"/>
        <v/>
      </c>
      <c r="BF224" s="487">
        <f t="shared" si="54"/>
        <v>0</v>
      </c>
      <c r="BG224" s="487" t="str">
        <f t="shared" ref="BG224:BK274" si="58">IF(AQ224,IFERROR(LEFT($V224,SEARCH(" (",$V224)-1),$V224),"")</f>
        <v/>
      </c>
      <c r="BH224" s="487">
        <f t="shared" si="58"/>
        <v>0</v>
      </c>
      <c r="BI224" s="487">
        <f t="shared" si="58"/>
        <v>0</v>
      </c>
      <c r="BJ224" s="487" t="str">
        <f t="shared" si="58"/>
        <v/>
      </c>
      <c r="BK224" s="489" t="str">
        <f t="shared" si="58"/>
        <v/>
      </c>
      <c r="BL224" s="495" t="str">
        <f t="shared" si="55"/>
        <v/>
      </c>
      <c r="BM224" s="487" t="str">
        <f t="shared" si="55"/>
        <v/>
      </c>
      <c r="BN224" s="487" t="str">
        <f t="shared" si="55"/>
        <v/>
      </c>
      <c r="BO224" s="487" t="str">
        <f t="shared" si="55"/>
        <v/>
      </c>
      <c r="BP224" s="487">
        <f t="shared" si="55"/>
        <v>0</v>
      </c>
      <c r="BQ224" s="487" t="str">
        <f t="shared" si="55"/>
        <v/>
      </c>
      <c r="BR224" s="487" t="str">
        <f t="shared" si="55"/>
        <v/>
      </c>
      <c r="BS224" s="487" t="str">
        <f t="shared" si="55"/>
        <v/>
      </c>
      <c r="BT224" s="487" t="str">
        <f t="shared" si="55"/>
        <v/>
      </c>
      <c r="BU224" s="487" t="str">
        <f t="shared" si="55"/>
        <v/>
      </c>
      <c r="BV224" s="487">
        <f t="shared" si="55"/>
        <v>0</v>
      </c>
      <c r="BW224" s="487" t="str">
        <f t="shared" ref="BW224:CA274" si="59">IF(AQ224,IFERROR(LEFT($W224,SEARCH(" (",$W224)-1),$W224),"")</f>
        <v/>
      </c>
      <c r="BX224" s="487">
        <f t="shared" si="59"/>
        <v>0</v>
      </c>
      <c r="BY224" s="487">
        <f t="shared" si="59"/>
        <v>0</v>
      </c>
      <c r="BZ224" s="487" t="str">
        <f t="shared" si="59"/>
        <v/>
      </c>
      <c r="CA224" s="489" t="str">
        <f t="shared" si="59"/>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7"/>
        <v>0</v>
      </c>
      <c r="AG225" s="487">
        <f t="shared" si="57"/>
        <v>0</v>
      </c>
      <c r="AH225" s="487">
        <f t="shared" si="57"/>
        <v>0</v>
      </c>
      <c r="AI225" s="487">
        <f t="shared" si="57"/>
        <v>0</v>
      </c>
      <c r="AJ225" s="487">
        <f t="shared" si="57"/>
        <v>-1</v>
      </c>
      <c r="AK225" s="487">
        <f t="shared" si="57"/>
        <v>0</v>
      </c>
      <c r="AL225" s="487">
        <f t="shared" si="57"/>
        <v>0</v>
      </c>
      <c r="AM225" s="487">
        <f t="shared" si="57"/>
        <v>0</v>
      </c>
      <c r="AN225" s="487">
        <f t="shared" si="57"/>
        <v>0</v>
      </c>
      <c r="AO225" s="487">
        <f t="shared" si="57"/>
        <v>0</v>
      </c>
      <c r="AP225" s="487">
        <f t="shared" si="57"/>
        <v>-1</v>
      </c>
      <c r="AQ225" s="487">
        <f t="shared" si="57"/>
        <v>0</v>
      </c>
      <c r="AR225" s="487">
        <f t="shared" si="57"/>
        <v>-1</v>
      </c>
      <c r="AS225" s="487">
        <f t="shared" si="57"/>
        <v>-1</v>
      </c>
      <c r="AT225" s="487">
        <f t="shared" si="57"/>
        <v>0</v>
      </c>
      <c r="AU225" s="493">
        <f t="shared" si="57"/>
        <v>0</v>
      </c>
      <c r="AV225" s="488" t="str">
        <f t="shared" ref="AV225:BF248" si="60">IF(AF225,IFERROR(LEFT($V225,SEARCH(" (",$V225)-1),$V225),"")</f>
        <v/>
      </c>
      <c r="AW225" s="487" t="str">
        <f t="shared" si="60"/>
        <v/>
      </c>
      <c r="AX225" s="487" t="str">
        <f t="shared" si="60"/>
        <v/>
      </c>
      <c r="AY225" s="487" t="str">
        <f t="shared" si="60"/>
        <v/>
      </c>
      <c r="AZ225" s="487">
        <f t="shared" si="60"/>
        <v>0</v>
      </c>
      <c r="BA225" s="487" t="str">
        <f t="shared" si="60"/>
        <v/>
      </c>
      <c r="BB225" s="487" t="str">
        <f t="shared" si="60"/>
        <v/>
      </c>
      <c r="BC225" s="487" t="str">
        <f t="shared" si="60"/>
        <v/>
      </c>
      <c r="BD225" s="487" t="str">
        <f t="shared" si="60"/>
        <v/>
      </c>
      <c r="BE225" s="487" t="str">
        <f t="shared" si="60"/>
        <v/>
      </c>
      <c r="BF225" s="487">
        <f t="shared" si="60"/>
        <v>0</v>
      </c>
      <c r="BG225" s="487" t="str">
        <f t="shared" si="58"/>
        <v/>
      </c>
      <c r="BH225" s="487">
        <f t="shared" si="58"/>
        <v>0</v>
      </c>
      <c r="BI225" s="487">
        <f t="shared" si="58"/>
        <v>0</v>
      </c>
      <c r="BJ225" s="487" t="str">
        <f t="shared" si="58"/>
        <v/>
      </c>
      <c r="BK225" s="489" t="str">
        <f t="shared" si="58"/>
        <v/>
      </c>
      <c r="BL225" s="495" t="str">
        <f t="shared" ref="BL225:BV248" si="61">IF(AF225,IFERROR(LEFT($W225,SEARCH(" (",$W225)-1),$W225),"")</f>
        <v/>
      </c>
      <c r="BM225" s="487" t="str">
        <f t="shared" si="61"/>
        <v/>
      </c>
      <c r="BN225" s="487" t="str">
        <f t="shared" si="61"/>
        <v/>
      </c>
      <c r="BO225" s="487" t="str">
        <f t="shared" si="61"/>
        <v/>
      </c>
      <c r="BP225" s="487">
        <f t="shared" si="61"/>
        <v>0</v>
      </c>
      <c r="BQ225" s="487" t="str">
        <f t="shared" si="61"/>
        <v/>
      </c>
      <c r="BR225" s="487" t="str">
        <f t="shared" si="61"/>
        <v/>
      </c>
      <c r="BS225" s="487" t="str">
        <f t="shared" si="61"/>
        <v/>
      </c>
      <c r="BT225" s="487" t="str">
        <f t="shared" si="61"/>
        <v/>
      </c>
      <c r="BU225" s="487" t="str">
        <f t="shared" si="61"/>
        <v/>
      </c>
      <c r="BV225" s="487">
        <f t="shared" si="61"/>
        <v>0</v>
      </c>
      <c r="BW225" s="487" t="str">
        <f t="shared" si="59"/>
        <v/>
      </c>
      <c r="BX225" s="487">
        <f t="shared" si="59"/>
        <v>0</v>
      </c>
      <c r="BY225" s="487">
        <f t="shared" si="59"/>
        <v>0</v>
      </c>
      <c r="BZ225" s="487" t="str">
        <f t="shared" si="59"/>
        <v/>
      </c>
      <c r="CA225" s="489" t="str">
        <f t="shared" si="59"/>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7"/>
        <v>0</v>
      </c>
      <c r="AG226" s="487">
        <f t="shared" si="57"/>
        <v>0</v>
      </c>
      <c r="AH226" s="487">
        <f t="shared" si="57"/>
        <v>0</v>
      </c>
      <c r="AI226" s="487">
        <f t="shared" si="57"/>
        <v>0</v>
      </c>
      <c r="AJ226" s="487">
        <f t="shared" si="57"/>
        <v>-1</v>
      </c>
      <c r="AK226" s="487">
        <f t="shared" si="57"/>
        <v>0</v>
      </c>
      <c r="AL226" s="487">
        <f t="shared" si="57"/>
        <v>0</v>
      </c>
      <c r="AM226" s="487">
        <f t="shared" si="57"/>
        <v>0</v>
      </c>
      <c r="AN226" s="487">
        <f t="shared" si="57"/>
        <v>0</v>
      </c>
      <c r="AO226" s="487">
        <f t="shared" si="57"/>
        <v>0</v>
      </c>
      <c r="AP226" s="487">
        <f t="shared" si="57"/>
        <v>-1</v>
      </c>
      <c r="AQ226" s="487">
        <f t="shared" si="57"/>
        <v>0</v>
      </c>
      <c r="AR226" s="487">
        <f t="shared" si="57"/>
        <v>-1</v>
      </c>
      <c r="AS226" s="487">
        <f t="shared" si="57"/>
        <v>-1</v>
      </c>
      <c r="AT226" s="487">
        <f t="shared" si="57"/>
        <v>0</v>
      </c>
      <c r="AU226" s="493">
        <f t="shared" si="57"/>
        <v>0</v>
      </c>
      <c r="AV226" s="488" t="str">
        <f t="shared" si="60"/>
        <v/>
      </c>
      <c r="AW226" s="487" t="str">
        <f t="shared" si="60"/>
        <v/>
      </c>
      <c r="AX226" s="487" t="str">
        <f t="shared" si="60"/>
        <v/>
      </c>
      <c r="AY226" s="487" t="str">
        <f t="shared" si="60"/>
        <v/>
      </c>
      <c r="AZ226" s="487">
        <f t="shared" si="60"/>
        <v>0</v>
      </c>
      <c r="BA226" s="487" t="str">
        <f t="shared" si="60"/>
        <v/>
      </c>
      <c r="BB226" s="487" t="str">
        <f t="shared" si="60"/>
        <v/>
      </c>
      <c r="BC226" s="487" t="str">
        <f t="shared" si="60"/>
        <v/>
      </c>
      <c r="BD226" s="487" t="str">
        <f t="shared" si="60"/>
        <v/>
      </c>
      <c r="BE226" s="487" t="str">
        <f t="shared" si="60"/>
        <v/>
      </c>
      <c r="BF226" s="487">
        <f t="shared" si="60"/>
        <v>0</v>
      </c>
      <c r="BG226" s="487" t="str">
        <f t="shared" si="58"/>
        <v/>
      </c>
      <c r="BH226" s="487">
        <f t="shared" si="58"/>
        <v>0</v>
      </c>
      <c r="BI226" s="487">
        <f t="shared" si="58"/>
        <v>0</v>
      </c>
      <c r="BJ226" s="487" t="str">
        <f t="shared" si="58"/>
        <v/>
      </c>
      <c r="BK226" s="489" t="str">
        <f t="shared" si="58"/>
        <v/>
      </c>
      <c r="BL226" s="495" t="str">
        <f t="shared" si="61"/>
        <v/>
      </c>
      <c r="BM226" s="487" t="str">
        <f t="shared" si="61"/>
        <v/>
      </c>
      <c r="BN226" s="487" t="str">
        <f t="shared" si="61"/>
        <v/>
      </c>
      <c r="BO226" s="487" t="str">
        <f t="shared" si="61"/>
        <v/>
      </c>
      <c r="BP226" s="487">
        <f t="shared" si="61"/>
        <v>0</v>
      </c>
      <c r="BQ226" s="487" t="str">
        <f t="shared" si="61"/>
        <v/>
      </c>
      <c r="BR226" s="487" t="str">
        <f t="shared" si="61"/>
        <v/>
      </c>
      <c r="BS226" s="487" t="str">
        <f t="shared" si="61"/>
        <v/>
      </c>
      <c r="BT226" s="487" t="str">
        <f t="shared" si="61"/>
        <v/>
      </c>
      <c r="BU226" s="487" t="str">
        <f t="shared" si="61"/>
        <v/>
      </c>
      <c r="BV226" s="487">
        <f t="shared" si="61"/>
        <v>0</v>
      </c>
      <c r="BW226" s="487" t="str">
        <f t="shared" si="59"/>
        <v/>
      </c>
      <c r="BX226" s="487">
        <f t="shared" si="59"/>
        <v>0</v>
      </c>
      <c r="BY226" s="487">
        <f t="shared" si="59"/>
        <v>0</v>
      </c>
      <c r="BZ226" s="487" t="str">
        <f t="shared" si="59"/>
        <v/>
      </c>
      <c r="CA226" s="489" t="str">
        <f t="shared" si="59"/>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7"/>
        <v>0</v>
      </c>
      <c r="AG227" s="487">
        <f t="shared" si="57"/>
        <v>0</v>
      </c>
      <c r="AH227" s="487">
        <f t="shared" si="57"/>
        <v>0</v>
      </c>
      <c r="AI227" s="487">
        <f t="shared" si="57"/>
        <v>0</v>
      </c>
      <c r="AJ227" s="487">
        <f t="shared" si="57"/>
        <v>-1</v>
      </c>
      <c r="AK227" s="487">
        <f t="shared" si="57"/>
        <v>0</v>
      </c>
      <c r="AL227" s="487">
        <f t="shared" si="57"/>
        <v>0</v>
      </c>
      <c r="AM227" s="487">
        <f t="shared" si="57"/>
        <v>0</v>
      </c>
      <c r="AN227" s="487">
        <f t="shared" si="57"/>
        <v>0</v>
      </c>
      <c r="AO227" s="487">
        <f t="shared" si="57"/>
        <v>0</v>
      </c>
      <c r="AP227" s="487">
        <f t="shared" si="57"/>
        <v>-1</v>
      </c>
      <c r="AQ227" s="487">
        <f t="shared" si="57"/>
        <v>0</v>
      </c>
      <c r="AR227" s="487">
        <f t="shared" si="57"/>
        <v>-1</v>
      </c>
      <c r="AS227" s="487">
        <f t="shared" si="57"/>
        <v>-1</v>
      </c>
      <c r="AT227" s="487">
        <f t="shared" si="57"/>
        <v>0</v>
      </c>
      <c r="AU227" s="493">
        <f t="shared" si="57"/>
        <v>0</v>
      </c>
      <c r="AV227" s="488" t="str">
        <f t="shared" si="60"/>
        <v/>
      </c>
      <c r="AW227" s="487" t="str">
        <f t="shared" si="60"/>
        <v/>
      </c>
      <c r="AX227" s="487" t="str">
        <f t="shared" si="60"/>
        <v/>
      </c>
      <c r="AY227" s="487" t="str">
        <f t="shared" si="60"/>
        <v/>
      </c>
      <c r="AZ227" s="487">
        <f t="shared" si="60"/>
        <v>0</v>
      </c>
      <c r="BA227" s="487" t="str">
        <f t="shared" si="60"/>
        <v/>
      </c>
      <c r="BB227" s="487" t="str">
        <f t="shared" si="60"/>
        <v/>
      </c>
      <c r="BC227" s="487" t="str">
        <f t="shared" si="60"/>
        <v/>
      </c>
      <c r="BD227" s="487" t="str">
        <f t="shared" si="60"/>
        <v/>
      </c>
      <c r="BE227" s="487" t="str">
        <f t="shared" si="60"/>
        <v/>
      </c>
      <c r="BF227" s="487">
        <f t="shared" si="60"/>
        <v>0</v>
      </c>
      <c r="BG227" s="487" t="str">
        <f t="shared" si="58"/>
        <v/>
      </c>
      <c r="BH227" s="487">
        <f t="shared" si="58"/>
        <v>0</v>
      </c>
      <c r="BI227" s="487">
        <f t="shared" si="58"/>
        <v>0</v>
      </c>
      <c r="BJ227" s="487" t="str">
        <f t="shared" si="58"/>
        <v/>
      </c>
      <c r="BK227" s="489" t="str">
        <f t="shared" si="58"/>
        <v/>
      </c>
      <c r="BL227" s="495" t="str">
        <f t="shared" si="61"/>
        <v/>
      </c>
      <c r="BM227" s="487" t="str">
        <f t="shared" si="61"/>
        <v/>
      </c>
      <c r="BN227" s="487" t="str">
        <f t="shared" si="61"/>
        <v/>
      </c>
      <c r="BO227" s="487" t="str">
        <f t="shared" si="61"/>
        <v/>
      </c>
      <c r="BP227" s="487">
        <f t="shared" si="61"/>
        <v>0</v>
      </c>
      <c r="BQ227" s="487" t="str">
        <f t="shared" si="61"/>
        <v/>
      </c>
      <c r="BR227" s="487" t="str">
        <f t="shared" si="61"/>
        <v/>
      </c>
      <c r="BS227" s="487" t="str">
        <f t="shared" si="61"/>
        <v/>
      </c>
      <c r="BT227" s="487" t="str">
        <f t="shared" si="61"/>
        <v/>
      </c>
      <c r="BU227" s="487" t="str">
        <f t="shared" si="61"/>
        <v/>
      </c>
      <c r="BV227" s="487">
        <f t="shared" si="61"/>
        <v>0</v>
      </c>
      <c r="BW227" s="487" t="str">
        <f t="shared" si="59"/>
        <v/>
      </c>
      <c r="BX227" s="487">
        <f t="shared" si="59"/>
        <v>0</v>
      </c>
      <c r="BY227" s="487">
        <f t="shared" si="59"/>
        <v>0</v>
      </c>
      <c r="BZ227" s="487" t="str">
        <f t="shared" si="59"/>
        <v/>
      </c>
      <c r="CA227" s="489" t="str">
        <f t="shared" si="59"/>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7"/>
        <v>0</v>
      </c>
      <c r="AG228" s="487">
        <f t="shared" si="57"/>
        <v>0</v>
      </c>
      <c r="AH228" s="487">
        <f t="shared" si="57"/>
        <v>0</v>
      </c>
      <c r="AI228" s="487">
        <f t="shared" si="57"/>
        <v>0</v>
      </c>
      <c r="AJ228" s="487">
        <f t="shared" si="57"/>
        <v>-1</v>
      </c>
      <c r="AK228" s="487">
        <f t="shared" si="57"/>
        <v>0</v>
      </c>
      <c r="AL228" s="487">
        <f t="shared" si="57"/>
        <v>0</v>
      </c>
      <c r="AM228" s="487">
        <f t="shared" si="57"/>
        <v>0</v>
      </c>
      <c r="AN228" s="487">
        <f t="shared" si="57"/>
        <v>0</v>
      </c>
      <c r="AO228" s="487">
        <f t="shared" si="57"/>
        <v>0</v>
      </c>
      <c r="AP228" s="487">
        <f t="shared" si="57"/>
        <v>-1</v>
      </c>
      <c r="AQ228" s="487">
        <f t="shared" si="57"/>
        <v>0</v>
      </c>
      <c r="AR228" s="487">
        <f t="shared" si="57"/>
        <v>-1</v>
      </c>
      <c r="AS228" s="487">
        <f t="shared" si="57"/>
        <v>-1</v>
      </c>
      <c r="AT228" s="487">
        <f t="shared" si="57"/>
        <v>0</v>
      </c>
      <c r="AU228" s="493">
        <f t="shared" si="57"/>
        <v>0</v>
      </c>
      <c r="AV228" s="488" t="str">
        <f t="shared" si="60"/>
        <v/>
      </c>
      <c r="AW228" s="487" t="str">
        <f t="shared" si="60"/>
        <v/>
      </c>
      <c r="AX228" s="487" t="str">
        <f t="shared" si="60"/>
        <v/>
      </c>
      <c r="AY228" s="487" t="str">
        <f t="shared" si="60"/>
        <v/>
      </c>
      <c r="AZ228" s="487">
        <f t="shared" si="60"/>
        <v>0</v>
      </c>
      <c r="BA228" s="487" t="str">
        <f t="shared" si="60"/>
        <v/>
      </c>
      <c r="BB228" s="487" t="str">
        <f t="shared" si="60"/>
        <v/>
      </c>
      <c r="BC228" s="487" t="str">
        <f t="shared" si="60"/>
        <v/>
      </c>
      <c r="BD228" s="487" t="str">
        <f t="shared" si="60"/>
        <v/>
      </c>
      <c r="BE228" s="487" t="str">
        <f t="shared" si="60"/>
        <v/>
      </c>
      <c r="BF228" s="487">
        <f t="shared" si="60"/>
        <v>0</v>
      </c>
      <c r="BG228" s="487" t="str">
        <f t="shared" si="58"/>
        <v/>
      </c>
      <c r="BH228" s="487">
        <f t="shared" si="58"/>
        <v>0</v>
      </c>
      <c r="BI228" s="487">
        <f t="shared" si="58"/>
        <v>0</v>
      </c>
      <c r="BJ228" s="487" t="str">
        <f t="shared" si="58"/>
        <v/>
      </c>
      <c r="BK228" s="489" t="str">
        <f t="shared" si="58"/>
        <v/>
      </c>
      <c r="BL228" s="495" t="str">
        <f t="shared" si="61"/>
        <v/>
      </c>
      <c r="BM228" s="487" t="str">
        <f t="shared" si="61"/>
        <v/>
      </c>
      <c r="BN228" s="487" t="str">
        <f t="shared" si="61"/>
        <v/>
      </c>
      <c r="BO228" s="487" t="str">
        <f t="shared" si="61"/>
        <v/>
      </c>
      <c r="BP228" s="487">
        <f t="shared" si="61"/>
        <v>0</v>
      </c>
      <c r="BQ228" s="487" t="str">
        <f t="shared" si="61"/>
        <v/>
      </c>
      <c r="BR228" s="487" t="str">
        <f t="shared" si="61"/>
        <v/>
      </c>
      <c r="BS228" s="487" t="str">
        <f t="shared" si="61"/>
        <v/>
      </c>
      <c r="BT228" s="487" t="str">
        <f t="shared" si="61"/>
        <v/>
      </c>
      <c r="BU228" s="487" t="str">
        <f t="shared" si="61"/>
        <v/>
      </c>
      <c r="BV228" s="487">
        <f t="shared" si="61"/>
        <v>0</v>
      </c>
      <c r="BW228" s="487" t="str">
        <f t="shared" si="59"/>
        <v/>
      </c>
      <c r="BX228" s="487">
        <f t="shared" si="59"/>
        <v>0</v>
      </c>
      <c r="BY228" s="487">
        <f t="shared" si="59"/>
        <v>0</v>
      </c>
      <c r="BZ228" s="487" t="str">
        <f t="shared" si="59"/>
        <v/>
      </c>
      <c r="CA228" s="489" t="str">
        <f t="shared" si="59"/>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7"/>
        <v>0</v>
      </c>
      <c r="AG229" s="487">
        <f t="shared" si="57"/>
        <v>0</v>
      </c>
      <c r="AH229" s="487">
        <f t="shared" si="57"/>
        <v>0</v>
      </c>
      <c r="AI229" s="487">
        <f t="shared" si="57"/>
        <v>0</v>
      </c>
      <c r="AJ229" s="487">
        <f t="shared" si="57"/>
        <v>-1</v>
      </c>
      <c r="AK229" s="487">
        <f t="shared" si="57"/>
        <v>0</v>
      </c>
      <c r="AL229" s="487">
        <f t="shared" si="57"/>
        <v>0</v>
      </c>
      <c r="AM229" s="487">
        <f t="shared" si="57"/>
        <v>0</v>
      </c>
      <c r="AN229" s="487">
        <f t="shared" si="57"/>
        <v>0</v>
      </c>
      <c r="AO229" s="487">
        <f t="shared" si="57"/>
        <v>0</v>
      </c>
      <c r="AP229" s="487">
        <f t="shared" si="57"/>
        <v>-1</v>
      </c>
      <c r="AQ229" s="487">
        <f t="shared" si="57"/>
        <v>0</v>
      </c>
      <c r="AR229" s="487">
        <f t="shared" si="57"/>
        <v>-1</v>
      </c>
      <c r="AS229" s="487">
        <f t="shared" si="57"/>
        <v>-1</v>
      </c>
      <c r="AT229" s="487">
        <f t="shared" si="57"/>
        <v>0</v>
      </c>
      <c r="AU229" s="493">
        <f t="shared" si="57"/>
        <v>0</v>
      </c>
      <c r="AV229" s="488" t="str">
        <f t="shared" si="60"/>
        <v/>
      </c>
      <c r="AW229" s="487" t="str">
        <f t="shared" si="60"/>
        <v/>
      </c>
      <c r="AX229" s="487" t="str">
        <f t="shared" si="60"/>
        <v/>
      </c>
      <c r="AY229" s="487" t="str">
        <f t="shared" si="60"/>
        <v/>
      </c>
      <c r="AZ229" s="487">
        <f t="shared" si="60"/>
        <v>0</v>
      </c>
      <c r="BA229" s="487" t="str">
        <f t="shared" si="60"/>
        <v/>
      </c>
      <c r="BB229" s="487" t="str">
        <f t="shared" si="60"/>
        <v/>
      </c>
      <c r="BC229" s="487" t="str">
        <f t="shared" si="60"/>
        <v/>
      </c>
      <c r="BD229" s="487" t="str">
        <f t="shared" si="60"/>
        <v/>
      </c>
      <c r="BE229" s="487" t="str">
        <f t="shared" si="60"/>
        <v/>
      </c>
      <c r="BF229" s="487">
        <f t="shared" si="60"/>
        <v>0</v>
      </c>
      <c r="BG229" s="487" t="str">
        <f t="shared" si="58"/>
        <v/>
      </c>
      <c r="BH229" s="487">
        <f t="shared" si="58"/>
        <v>0</v>
      </c>
      <c r="BI229" s="487">
        <f t="shared" si="58"/>
        <v>0</v>
      </c>
      <c r="BJ229" s="487" t="str">
        <f t="shared" si="58"/>
        <v/>
      </c>
      <c r="BK229" s="489" t="str">
        <f t="shared" si="58"/>
        <v/>
      </c>
      <c r="BL229" s="495" t="str">
        <f t="shared" si="61"/>
        <v/>
      </c>
      <c r="BM229" s="487" t="str">
        <f t="shared" si="61"/>
        <v/>
      </c>
      <c r="BN229" s="487" t="str">
        <f t="shared" si="61"/>
        <v/>
      </c>
      <c r="BO229" s="487" t="str">
        <f t="shared" si="61"/>
        <v/>
      </c>
      <c r="BP229" s="487">
        <f t="shared" si="61"/>
        <v>0</v>
      </c>
      <c r="BQ229" s="487" t="str">
        <f t="shared" si="61"/>
        <v/>
      </c>
      <c r="BR229" s="487" t="str">
        <f t="shared" si="61"/>
        <v/>
      </c>
      <c r="BS229" s="487" t="str">
        <f t="shared" si="61"/>
        <v/>
      </c>
      <c r="BT229" s="487" t="str">
        <f t="shared" si="61"/>
        <v/>
      </c>
      <c r="BU229" s="487" t="str">
        <f t="shared" si="61"/>
        <v/>
      </c>
      <c r="BV229" s="487">
        <f t="shared" si="61"/>
        <v>0</v>
      </c>
      <c r="BW229" s="487" t="str">
        <f t="shared" si="59"/>
        <v/>
      </c>
      <c r="BX229" s="487">
        <f t="shared" si="59"/>
        <v>0</v>
      </c>
      <c r="BY229" s="487">
        <f t="shared" si="59"/>
        <v>0</v>
      </c>
      <c r="BZ229" s="487" t="str">
        <f t="shared" si="59"/>
        <v/>
      </c>
      <c r="CA229" s="489" t="str">
        <f t="shared" si="59"/>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7"/>
        <v>0</v>
      </c>
      <c r="AG230" s="487">
        <f t="shared" si="57"/>
        <v>0</v>
      </c>
      <c r="AH230" s="487">
        <f t="shared" si="57"/>
        <v>0</v>
      </c>
      <c r="AI230" s="487">
        <f t="shared" si="57"/>
        <v>0</v>
      </c>
      <c r="AJ230" s="487">
        <f t="shared" si="57"/>
        <v>-1</v>
      </c>
      <c r="AK230" s="487">
        <f t="shared" si="57"/>
        <v>0</v>
      </c>
      <c r="AL230" s="487">
        <f t="shared" si="57"/>
        <v>0</v>
      </c>
      <c r="AM230" s="487">
        <f t="shared" si="57"/>
        <v>0</v>
      </c>
      <c r="AN230" s="487">
        <f t="shared" si="57"/>
        <v>0</v>
      </c>
      <c r="AO230" s="487">
        <f t="shared" si="57"/>
        <v>0</v>
      </c>
      <c r="AP230" s="487">
        <f t="shared" si="57"/>
        <v>-1</v>
      </c>
      <c r="AQ230" s="487">
        <f t="shared" si="57"/>
        <v>0</v>
      </c>
      <c r="AR230" s="487">
        <f t="shared" si="57"/>
        <v>-1</v>
      </c>
      <c r="AS230" s="487">
        <f t="shared" si="57"/>
        <v>-1</v>
      </c>
      <c r="AT230" s="487">
        <f t="shared" si="57"/>
        <v>0</v>
      </c>
      <c r="AU230" s="493">
        <f t="shared" si="57"/>
        <v>0</v>
      </c>
      <c r="AV230" s="488" t="str">
        <f t="shared" si="60"/>
        <v/>
      </c>
      <c r="AW230" s="487" t="str">
        <f t="shared" si="60"/>
        <v/>
      </c>
      <c r="AX230" s="487" t="str">
        <f t="shared" si="60"/>
        <v/>
      </c>
      <c r="AY230" s="487" t="str">
        <f t="shared" si="60"/>
        <v/>
      </c>
      <c r="AZ230" s="487">
        <f t="shared" si="60"/>
        <v>0</v>
      </c>
      <c r="BA230" s="487" t="str">
        <f t="shared" si="60"/>
        <v/>
      </c>
      <c r="BB230" s="487" t="str">
        <f t="shared" si="60"/>
        <v/>
      </c>
      <c r="BC230" s="487" t="str">
        <f t="shared" si="60"/>
        <v/>
      </c>
      <c r="BD230" s="487" t="str">
        <f t="shared" si="60"/>
        <v/>
      </c>
      <c r="BE230" s="487" t="str">
        <f t="shared" si="60"/>
        <v/>
      </c>
      <c r="BF230" s="487">
        <f t="shared" si="60"/>
        <v>0</v>
      </c>
      <c r="BG230" s="487" t="str">
        <f t="shared" si="58"/>
        <v/>
      </c>
      <c r="BH230" s="487">
        <f t="shared" si="58"/>
        <v>0</v>
      </c>
      <c r="BI230" s="487">
        <f t="shared" si="58"/>
        <v>0</v>
      </c>
      <c r="BJ230" s="487" t="str">
        <f t="shared" si="58"/>
        <v/>
      </c>
      <c r="BK230" s="489" t="str">
        <f t="shared" si="58"/>
        <v/>
      </c>
      <c r="BL230" s="495" t="str">
        <f t="shared" si="61"/>
        <v/>
      </c>
      <c r="BM230" s="487" t="str">
        <f t="shared" si="61"/>
        <v/>
      </c>
      <c r="BN230" s="487" t="str">
        <f t="shared" si="61"/>
        <v/>
      </c>
      <c r="BO230" s="487" t="str">
        <f t="shared" si="61"/>
        <v/>
      </c>
      <c r="BP230" s="487">
        <f t="shared" si="61"/>
        <v>0</v>
      </c>
      <c r="BQ230" s="487" t="str">
        <f t="shared" si="61"/>
        <v/>
      </c>
      <c r="BR230" s="487" t="str">
        <f t="shared" si="61"/>
        <v/>
      </c>
      <c r="BS230" s="487" t="str">
        <f t="shared" si="61"/>
        <v/>
      </c>
      <c r="BT230" s="487" t="str">
        <f t="shared" si="61"/>
        <v/>
      </c>
      <c r="BU230" s="487" t="str">
        <f t="shared" si="61"/>
        <v/>
      </c>
      <c r="BV230" s="487">
        <f t="shared" si="61"/>
        <v>0</v>
      </c>
      <c r="BW230" s="487" t="str">
        <f t="shared" si="59"/>
        <v/>
      </c>
      <c r="BX230" s="487">
        <f t="shared" si="59"/>
        <v>0</v>
      </c>
      <c r="BY230" s="487">
        <f t="shared" si="59"/>
        <v>0</v>
      </c>
      <c r="BZ230" s="487" t="str">
        <f t="shared" si="59"/>
        <v/>
      </c>
      <c r="CA230" s="489" t="str">
        <f t="shared" si="59"/>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7"/>
        <v>0</v>
      </c>
      <c r="AG231" s="487">
        <f t="shared" si="57"/>
        <v>0</v>
      </c>
      <c r="AH231" s="487">
        <f t="shared" si="57"/>
        <v>0</v>
      </c>
      <c r="AI231" s="487">
        <f t="shared" si="57"/>
        <v>0</v>
      </c>
      <c r="AJ231" s="487">
        <f t="shared" si="57"/>
        <v>-1</v>
      </c>
      <c r="AK231" s="487">
        <f t="shared" si="57"/>
        <v>0</v>
      </c>
      <c r="AL231" s="487">
        <f t="shared" si="57"/>
        <v>0</v>
      </c>
      <c r="AM231" s="487">
        <f t="shared" si="57"/>
        <v>0</v>
      </c>
      <c r="AN231" s="487">
        <f t="shared" si="57"/>
        <v>0</v>
      </c>
      <c r="AO231" s="487">
        <f t="shared" si="57"/>
        <v>0</v>
      </c>
      <c r="AP231" s="487">
        <f t="shared" si="57"/>
        <v>-1</v>
      </c>
      <c r="AQ231" s="487">
        <f t="shared" si="57"/>
        <v>0</v>
      </c>
      <c r="AR231" s="487">
        <f t="shared" si="57"/>
        <v>-1</v>
      </c>
      <c r="AS231" s="487">
        <f t="shared" si="57"/>
        <v>-1</v>
      </c>
      <c r="AT231" s="487">
        <f t="shared" si="57"/>
        <v>0</v>
      </c>
      <c r="AU231" s="493">
        <f t="shared" si="57"/>
        <v>0</v>
      </c>
      <c r="AV231" s="488" t="str">
        <f t="shared" si="60"/>
        <v/>
      </c>
      <c r="AW231" s="487" t="str">
        <f t="shared" si="60"/>
        <v/>
      </c>
      <c r="AX231" s="487" t="str">
        <f t="shared" si="60"/>
        <v/>
      </c>
      <c r="AY231" s="487" t="str">
        <f t="shared" si="60"/>
        <v/>
      </c>
      <c r="AZ231" s="487">
        <f t="shared" si="60"/>
        <v>0</v>
      </c>
      <c r="BA231" s="487" t="str">
        <f t="shared" si="60"/>
        <v/>
      </c>
      <c r="BB231" s="487" t="str">
        <f t="shared" si="60"/>
        <v/>
      </c>
      <c r="BC231" s="487" t="str">
        <f t="shared" si="60"/>
        <v/>
      </c>
      <c r="BD231" s="487" t="str">
        <f t="shared" si="60"/>
        <v/>
      </c>
      <c r="BE231" s="487" t="str">
        <f t="shared" si="60"/>
        <v/>
      </c>
      <c r="BF231" s="487">
        <f t="shared" si="60"/>
        <v>0</v>
      </c>
      <c r="BG231" s="487" t="str">
        <f t="shared" si="58"/>
        <v/>
      </c>
      <c r="BH231" s="487">
        <f t="shared" si="58"/>
        <v>0</v>
      </c>
      <c r="BI231" s="487">
        <f t="shared" si="58"/>
        <v>0</v>
      </c>
      <c r="BJ231" s="487" t="str">
        <f t="shared" si="58"/>
        <v/>
      </c>
      <c r="BK231" s="489" t="str">
        <f t="shared" si="58"/>
        <v/>
      </c>
      <c r="BL231" s="495" t="str">
        <f t="shared" si="61"/>
        <v/>
      </c>
      <c r="BM231" s="487" t="str">
        <f t="shared" si="61"/>
        <v/>
      </c>
      <c r="BN231" s="487" t="str">
        <f t="shared" si="61"/>
        <v/>
      </c>
      <c r="BO231" s="487" t="str">
        <f t="shared" si="61"/>
        <v/>
      </c>
      <c r="BP231" s="487">
        <f t="shared" si="61"/>
        <v>0</v>
      </c>
      <c r="BQ231" s="487" t="str">
        <f t="shared" si="61"/>
        <v/>
      </c>
      <c r="BR231" s="487" t="str">
        <f t="shared" si="61"/>
        <v/>
      </c>
      <c r="BS231" s="487" t="str">
        <f t="shared" si="61"/>
        <v/>
      </c>
      <c r="BT231" s="487" t="str">
        <f t="shared" si="61"/>
        <v/>
      </c>
      <c r="BU231" s="487" t="str">
        <f t="shared" si="61"/>
        <v/>
      </c>
      <c r="BV231" s="487">
        <f t="shared" si="61"/>
        <v>0</v>
      </c>
      <c r="BW231" s="487" t="str">
        <f t="shared" si="59"/>
        <v/>
      </c>
      <c r="BX231" s="487">
        <f t="shared" si="59"/>
        <v>0</v>
      </c>
      <c r="BY231" s="487">
        <f t="shared" si="59"/>
        <v>0</v>
      </c>
      <c r="BZ231" s="487" t="str">
        <f t="shared" si="59"/>
        <v/>
      </c>
      <c r="CA231" s="489" t="str">
        <f t="shared" si="59"/>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7"/>
        <v>0</v>
      </c>
      <c r="AG232" s="487">
        <f t="shared" si="57"/>
        <v>0</v>
      </c>
      <c r="AH232" s="487">
        <f t="shared" si="57"/>
        <v>0</v>
      </c>
      <c r="AI232" s="487">
        <f t="shared" si="57"/>
        <v>0</v>
      </c>
      <c r="AJ232" s="487">
        <f t="shared" si="57"/>
        <v>-1</v>
      </c>
      <c r="AK232" s="487">
        <f t="shared" si="57"/>
        <v>0</v>
      </c>
      <c r="AL232" s="487">
        <f t="shared" si="57"/>
        <v>0</v>
      </c>
      <c r="AM232" s="487">
        <f t="shared" si="57"/>
        <v>0</v>
      </c>
      <c r="AN232" s="487">
        <f t="shared" si="57"/>
        <v>0</v>
      </c>
      <c r="AO232" s="487">
        <f t="shared" si="57"/>
        <v>0</v>
      </c>
      <c r="AP232" s="487">
        <f t="shared" si="57"/>
        <v>-1</v>
      </c>
      <c r="AQ232" s="487">
        <f t="shared" si="57"/>
        <v>0</v>
      </c>
      <c r="AR232" s="487">
        <f t="shared" si="57"/>
        <v>-1</v>
      </c>
      <c r="AS232" s="487">
        <f t="shared" si="57"/>
        <v>-1</v>
      </c>
      <c r="AT232" s="487">
        <f t="shared" si="57"/>
        <v>0</v>
      </c>
      <c r="AU232" s="493">
        <f t="shared" si="57"/>
        <v>0</v>
      </c>
      <c r="AV232" s="488" t="str">
        <f t="shared" si="60"/>
        <v/>
      </c>
      <c r="AW232" s="487" t="str">
        <f t="shared" si="60"/>
        <v/>
      </c>
      <c r="AX232" s="487" t="str">
        <f t="shared" si="60"/>
        <v/>
      </c>
      <c r="AY232" s="487" t="str">
        <f t="shared" si="60"/>
        <v/>
      </c>
      <c r="AZ232" s="487">
        <f t="shared" si="60"/>
        <v>0</v>
      </c>
      <c r="BA232" s="487" t="str">
        <f t="shared" si="60"/>
        <v/>
      </c>
      <c r="BB232" s="487" t="str">
        <f t="shared" si="60"/>
        <v/>
      </c>
      <c r="BC232" s="487" t="str">
        <f t="shared" si="60"/>
        <v/>
      </c>
      <c r="BD232" s="487" t="str">
        <f t="shared" si="60"/>
        <v/>
      </c>
      <c r="BE232" s="487" t="str">
        <f t="shared" si="60"/>
        <v/>
      </c>
      <c r="BF232" s="487">
        <f t="shared" si="60"/>
        <v>0</v>
      </c>
      <c r="BG232" s="487" t="str">
        <f t="shared" si="58"/>
        <v/>
      </c>
      <c r="BH232" s="487">
        <f t="shared" si="58"/>
        <v>0</v>
      </c>
      <c r="BI232" s="487">
        <f t="shared" si="58"/>
        <v>0</v>
      </c>
      <c r="BJ232" s="487" t="str">
        <f t="shared" si="58"/>
        <v/>
      </c>
      <c r="BK232" s="489" t="str">
        <f t="shared" si="58"/>
        <v/>
      </c>
      <c r="BL232" s="495" t="str">
        <f t="shared" si="61"/>
        <v/>
      </c>
      <c r="BM232" s="487" t="str">
        <f t="shared" si="61"/>
        <v/>
      </c>
      <c r="BN232" s="487" t="str">
        <f t="shared" si="61"/>
        <v/>
      </c>
      <c r="BO232" s="487" t="str">
        <f t="shared" si="61"/>
        <v/>
      </c>
      <c r="BP232" s="487">
        <f t="shared" si="61"/>
        <v>0</v>
      </c>
      <c r="BQ232" s="487" t="str">
        <f t="shared" si="61"/>
        <v/>
      </c>
      <c r="BR232" s="487" t="str">
        <f t="shared" si="61"/>
        <v/>
      </c>
      <c r="BS232" s="487" t="str">
        <f t="shared" si="61"/>
        <v/>
      </c>
      <c r="BT232" s="487" t="str">
        <f t="shared" si="61"/>
        <v/>
      </c>
      <c r="BU232" s="487" t="str">
        <f t="shared" si="61"/>
        <v/>
      </c>
      <c r="BV232" s="487">
        <f t="shared" si="61"/>
        <v>0</v>
      </c>
      <c r="BW232" s="487" t="str">
        <f t="shared" si="59"/>
        <v/>
      </c>
      <c r="BX232" s="487">
        <f t="shared" si="59"/>
        <v>0</v>
      </c>
      <c r="BY232" s="487">
        <f t="shared" si="59"/>
        <v>0</v>
      </c>
      <c r="BZ232" s="487" t="str">
        <f t="shared" si="59"/>
        <v/>
      </c>
      <c r="CA232" s="489" t="str">
        <f t="shared" si="59"/>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7"/>
        <v>0</v>
      </c>
      <c r="AG233" s="487">
        <f t="shared" si="57"/>
        <v>0</v>
      </c>
      <c r="AH233" s="487">
        <f t="shared" si="57"/>
        <v>0</v>
      </c>
      <c r="AI233" s="487">
        <f t="shared" si="57"/>
        <v>0</v>
      </c>
      <c r="AJ233" s="487">
        <f t="shared" si="57"/>
        <v>-1</v>
      </c>
      <c r="AK233" s="487">
        <f t="shared" si="57"/>
        <v>0</v>
      </c>
      <c r="AL233" s="487">
        <f t="shared" si="57"/>
        <v>0</v>
      </c>
      <c r="AM233" s="487">
        <f t="shared" si="57"/>
        <v>0</v>
      </c>
      <c r="AN233" s="487">
        <f t="shared" si="57"/>
        <v>0</v>
      </c>
      <c r="AO233" s="487">
        <f t="shared" si="57"/>
        <v>0</v>
      </c>
      <c r="AP233" s="487">
        <f t="shared" si="57"/>
        <v>-1</v>
      </c>
      <c r="AQ233" s="487">
        <f t="shared" si="57"/>
        <v>0</v>
      </c>
      <c r="AR233" s="487">
        <f t="shared" si="57"/>
        <v>-1</v>
      </c>
      <c r="AS233" s="487">
        <f t="shared" si="57"/>
        <v>-1</v>
      </c>
      <c r="AT233" s="487">
        <f t="shared" si="57"/>
        <v>0</v>
      </c>
      <c r="AU233" s="493">
        <f t="shared" si="57"/>
        <v>0</v>
      </c>
      <c r="AV233" s="488" t="str">
        <f t="shared" si="60"/>
        <v/>
      </c>
      <c r="AW233" s="487" t="str">
        <f t="shared" si="60"/>
        <v/>
      </c>
      <c r="AX233" s="487" t="str">
        <f t="shared" si="60"/>
        <v/>
      </c>
      <c r="AY233" s="487" t="str">
        <f t="shared" si="60"/>
        <v/>
      </c>
      <c r="AZ233" s="487">
        <f t="shared" si="60"/>
        <v>0</v>
      </c>
      <c r="BA233" s="487" t="str">
        <f t="shared" si="60"/>
        <v/>
      </c>
      <c r="BB233" s="487" t="str">
        <f t="shared" si="60"/>
        <v/>
      </c>
      <c r="BC233" s="487" t="str">
        <f t="shared" si="60"/>
        <v/>
      </c>
      <c r="BD233" s="487" t="str">
        <f t="shared" si="60"/>
        <v/>
      </c>
      <c r="BE233" s="487" t="str">
        <f t="shared" si="60"/>
        <v/>
      </c>
      <c r="BF233" s="487">
        <f t="shared" si="60"/>
        <v>0</v>
      </c>
      <c r="BG233" s="487" t="str">
        <f t="shared" si="58"/>
        <v/>
      </c>
      <c r="BH233" s="487">
        <f t="shared" si="58"/>
        <v>0</v>
      </c>
      <c r="BI233" s="487">
        <f t="shared" si="58"/>
        <v>0</v>
      </c>
      <c r="BJ233" s="487" t="str">
        <f t="shared" si="58"/>
        <v/>
      </c>
      <c r="BK233" s="489" t="str">
        <f t="shared" si="58"/>
        <v/>
      </c>
      <c r="BL233" s="495" t="str">
        <f t="shared" si="61"/>
        <v/>
      </c>
      <c r="BM233" s="487" t="str">
        <f t="shared" si="61"/>
        <v/>
      </c>
      <c r="BN233" s="487" t="str">
        <f t="shared" si="61"/>
        <v/>
      </c>
      <c r="BO233" s="487" t="str">
        <f t="shared" si="61"/>
        <v/>
      </c>
      <c r="BP233" s="487">
        <f t="shared" si="61"/>
        <v>0</v>
      </c>
      <c r="BQ233" s="487" t="str">
        <f t="shared" si="61"/>
        <v/>
      </c>
      <c r="BR233" s="487" t="str">
        <f t="shared" si="61"/>
        <v/>
      </c>
      <c r="BS233" s="487" t="str">
        <f t="shared" si="61"/>
        <v/>
      </c>
      <c r="BT233" s="487" t="str">
        <f t="shared" si="61"/>
        <v/>
      </c>
      <c r="BU233" s="487" t="str">
        <f t="shared" si="61"/>
        <v/>
      </c>
      <c r="BV233" s="487">
        <f t="shared" si="61"/>
        <v>0</v>
      </c>
      <c r="BW233" s="487" t="str">
        <f t="shared" si="59"/>
        <v/>
      </c>
      <c r="BX233" s="487">
        <f t="shared" si="59"/>
        <v>0</v>
      </c>
      <c r="BY233" s="487">
        <f t="shared" si="59"/>
        <v>0</v>
      </c>
      <c r="BZ233" s="487" t="str">
        <f t="shared" si="59"/>
        <v/>
      </c>
      <c r="CA233" s="489" t="str">
        <f t="shared" si="59"/>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7"/>
        <v>0</v>
      </c>
      <c r="AG234" s="487">
        <f t="shared" si="57"/>
        <v>0</v>
      </c>
      <c r="AH234" s="487">
        <f t="shared" si="57"/>
        <v>0</v>
      </c>
      <c r="AI234" s="487">
        <f t="shared" si="57"/>
        <v>0</v>
      </c>
      <c r="AJ234" s="487">
        <f t="shared" si="57"/>
        <v>-1</v>
      </c>
      <c r="AK234" s="487">
        <f t="shared" si="57"/>
        <v>0</v>
      </c>
      <c r="AL234" s="487">
        <f t="shared" si="57"/>
        <v>0</v>
      </c>
      <c r="AM234" s="487">
        <f t="shared" si="57"/>
        <v>0</v>
      </c>
      <c r="AN234" s="487">
        <f t="shared" si="57"/>
        <v>0</v>
      </c>
      <c r="AO234" s="487">
        <f t="shared" si="57"/>
        <v>0</v>
      </c>
      <c r="AP234" s="487">
        <f t="shared" si="57"/>
        <v>-1</v>
      </c>
      <c r="AQ234" s="487">
        <f t="shared" si="57"/>
        <v>0</v>
      </c>
      <c r="AR234" s="487">
        <f t="shared" si="57"/>
        <v>-1</v>
      </c>
      <c r="AS234" s="487">
        <f t="shared" si="57"/>
        <v>-1</v>
      </c>
      <c r="AT234" s="487">
        <f t="shared" si="57"/>
        <v>0</v>
      </c>
      <c r="AU234" s="493">
        <f t="shared" si="57"/>
        <v>0</v>
      </c>
      <c r="AV234" s="488" t="str">
        <f t="shared" si="60"/>
        <v/>
      </c>
      <c r="AW234" s="487" t="str">
        <f t="shared" si="60"/>
        <v/>
      </c>
      <c r="AX234" s="487" t="str">
        <f t="shared" si="60"/>
        <v/>
      </c>
      <c r="AY234" s="487" t="str">
        <f t="shared" si="60"/>
        <v/>
      </c>
      <c r="AZ234" s="487">
        <f t="shared" si="60"/>
        <v>0</v>
      </c>
      <c r="BA234" s="487" t="str">
        <f t="shared" si="60"/>
        <v/>
      </c>
      <c r="BB234" s="487" t="str">
        <f t="shared" si="60"/>
        <v/>
      </c>
      <c r="BC234" s="487" t="str">
        <f t="shared" si="60"/>
        <v/>
      </c>
      <c r="BD234" s="487" t="str">
        <f t="shared" si="60"/>
        <v/>
      </c>
      <c r="BE234" s="487" t="str">
        <f t="shared" si="60"/>
        <v/>
      </c>
      <c r="BF234" s="487">
        <f t="shared" si="60"/>
        <v>0</v>
      </c>
      <c r="BG234" s="487" t="str">
        <f t="shared" si="58"/>
        <v/>
      </c>
      <c r="BH234" s="487">
        <f t="shared" si="58"/>
        <v>0</v>
      </c>
      <c r="BI234" s="487">
        <f t="shared" si="58"/>
        <v>0</v>
      </c>
      <c r="BJ234" s="487" t="str">
        <f t="shared" si="58"/>
        <v/>
      </c>
      <c r="BK234" s="489" t="str">
        <f t="shared" si="58"/>
        <v/>
      </c>
      <c r="BL234" s="495" t="str">
        <f t="shared" si="61"/>
        <v/>
      </c>
      <c r="BM234" s="487" t="str">
        <f t="shared" si="61"/>
        <v/>
      </c>
      <c r="BN234" s="487" t="str">
        <f t="shared" si="61"/>
        <v/>
      </c>
      <c r="BO234" s="487" t="str">
        <f t="shared" si="61"/>
        <v/>
      </c>
      <c r="BP234" s="487">
        <f t="shared" si="61"/>
        <v>0</v>
      </c>
      <c r="BQ234" s="487" t="str">
        <f t="shared" si="61"/>
        <v/>
      </c>
      <c r="BR234" s="487" t="str">
        <f t="shared" si="61"/>
        <v/>
      </c>
      <c r="BS234" s="487" t="str">
        <f t="shared" si="61"/>
        <v/>
      </c>
      <c r="BT234" s="487" t="str">
        <f t="shared" si="61"/>
        <v/>
      </c>
      <c r="BU234" s="487" t="str">
        <f t="shared" si="61"/>
        <v/>
      </c>
      <c r="BV234" s="487">
        <f t="shared" si="61"/>
        <v>0</v>
      </c>
      <c r="BW234" s="487" t="str">
        <f t="shared" si="59"/>
        <v/>
      </c>
      <c r="BX234" s="487">
        <f t="shared" si="59"/>
        <v>0</v>
      </c>
      <c r="BY234" s="487">
        <f t="shared" si="59"/>
        <v>0</v>
      </c>
      <c r="BZ234" s="487" t="str">
        <f t="shared" si="59"/>
        <v/>
      </c>
      <c r="CA234" s="489" t="str">
        <f t="shared" si="59"/>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7"/>
        <v>0</v>
      </c>
      <c r="AG235" s="487">
        <f t="shared" si="57"/>
        <v>0</v>
      </c>
      <c r="AH235" s="487">
        <f t="shared" si="57"/>
        <v>0</v>
      </c>
      <c r="AI235" s="487">
        <f t="shared" si="57"/>
        <v>0</v>
      </c>
      <c r="AJ235" s="487">
        <f t="shared" si="57"/>
        <v>-1</v>
      </c>
      <c r="AK235" s="487">
        <f t="shared" si="57"/>
        <v>0</v>
      </c>
      <c r="AL235" s="487">
        <f t="shared" si="57"/>
        <v>0</v>
      </c>
      <c r="AM235" s="487">
        <f t="shared" si="57"/>
        <v>0</v>
      </c>
      <c r="AN235" s="487">
        <f t="shared" si="57"/>
        <v>0</v>
      </c>
      <c r="AO235" s="487">
        <f t="shared" si="57"/>
        <v>0</v>
      </c>
      <c r="AP235" s="487">
        <f t="shared" si="57"/>
        <v>-1</v>
      </c>
      <c r="AQ235" s="487">
        <f t="shared" si="57"/>
        <v>0</v>
      </c>
      <c r="AR235" s="487">
        <f t="shared" si="57"/>
        <v>-1</v>
      </c>
      <c r="AS235" s="487">
        <f t="shared" si="57"/>
        <v>-1</v>
      </c>
      <c r="AT235" s="487">
        <f t="shared" si="57"/>
        <v>0</v>
      </c>
      <c r="AU235" s="493">
        <f t="shared" si="57"/>
        <v>0</v>
      </c>
      <c r="AV235" s="488" t="str">
        <f t="shared" si="60"/>
        <v/>
      </c>
      <c r="AW235" s="487" t="str">
        <f t="shared" si="60"/>
        <v/>
      </c>
      <c r="AX235" s="487" t="str">
        <f t="shared" si="60"/>
        <v/>
      </c>
      <c r="AY235" s="487" t="str">
        <f t="shared" si="60"/>
        <v/>
      </c>
      <c r="AZ235" s="487">
        <f t="shared" si="60"/>
        <v>0</v>
      </c>
      <c r="BA235" s="487" t="str">
        <f t="shared" si="60"/>
        <v/>
      </c>
      <c r="BB235" s="487" t="str">
        <f t="shared" si="60"/>
        <v/>
      </c>
      <c r="BC235" s="487" t="str">
        <f t="shared" si="60"/>
        <v/>
      </c>
      <c r="BD235" s="487" t="str">
        <f t="shared" si="60"/>
        <v/>
      </c>
      <c r="BE235" s="487" t="str">
        <f t="shared" si="60"/>
        <v/>
      </c>
      <c r="BF235" s="487">
        <f t="shared" si="60"/>
        <v>0</v>
      </c>
      <c r="BG235" s="487" t="str">
        <f t="shared" si="58"/>
        <v/>
      </c>
      <c r="BH235" s="487">
        <f t="shared" si="58"/>
        <v>0</v>
      </c>
      <c r="BI235" s="487">
        <f t="shared" si="58"/>
        <v>0</v>
      </c>
      <c r="BJ235" s="487" t="str">
        <f t="shared" si="58"/>
        <v/>
      </c>
      <c r="BK235" s="489" t="str">
        <f t="shared" si="58"/>
        <v/>
      </c>
      <c r="BL235" s="495" t="str">
        <f t="shared" si="61"/>
        <v/>
      </c>
      <c r="BM235" s="487" t="str">
        <f t="shared" si="61"/>
        <v/>
      </c>
      <c r="BN235" s="487" t="str">
        <f t="shared" si="61"/>
        <v/>
      </c>
      <c r="BO235" s="487" t="str">
        <f t="shared" si="61"/>
        <v/>
      </c>
      <c r="BP235" s="487">
        <f t="shared" si="61"/>
        <v>0</v>
      </c>
      <c r="BQ235" s="487" t="str">
        <f t="shared" si="61"/>
        <v/>
      </c>
      <c r="BR235" s="487" t="str">
        <f t="shared" si="61"/>
        <v/>
      </c>
      <c r="BS235" s="487" t="str">
        <f t="shared" si="61"/>
        <v/>
      </c>
      <c r="BT235" s="487" t="str">
        <f t="shared" si="61"/>
        <v/>
      </c>
      <c r="BU235" s="487" t="str">
        <f t="shared" si="61"/>
        <v/>
      </c>
      <c r="BV235" s="487">
        <f t="shared" si="61"/>
        <v>0</v>
      </c>
      <c r="BW235" s="487" t="str">
        <f t="shared" si="59"/>
        <v/>
      </c>
      <c r="BX235" s="487">
        <f t="shared" si="59"/>
        <v>0</v>
      </c>
      <c r="BY235" s="487">
        <f t="shared" si="59"/>
        <v>0</v>
      </c>
      <c r="BZ235" s="487" t="str">
        <f t="shared" si="59"/>
        <v/>
      </c>
      <c r="CA235" s="489" t="str">
        <f t="shared" si="59"/>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7"/>
        <v>0</v>
      </c>
      <c r="AG236" s="487">
        <f t="shared" si="57"/>
        <v>0</v>
      </c>
      <c r="AH236" s="487">
        <f t="shared" si="57"/>
        <v>0</v>
      </c>
      <c r="AI236" s="487">
        <f t="shared" si="57"/>
        <v>0</v>
      </c>
      <c r="AJ236" s="487">
        <f t="shared" si="57"/>
        <v>-1</v>
      </c>
      <c r="AK236" s="487">
        <f t="shared" si="57"/>
        <v>0</v>
      </c>
      <c r="AL236" s="487">
        <f t="shared" si="57"/>
        <v>0</v>
      </c>
      <c r="AM236" s="487">
        <f t="shared" si="57"/>
        <v>0</v>
      </c>
      <c r="AN236" s="487">
        <f t="shared" si="57"/>
        <v>0</v>
      </c>
      <c r="AO236" s="487">
        <f t="shared" si="57"/>
        <v>0</v>
      </c>
      <c r="AP236" s="487">
        <f t="shared" si="57"/>
        <v>-1</v>
      </c>
      <c r="AQ236" s="487">
        <f t="shared" si="57"/>
        <v>0</v>
      </c>
      <c r="AR236" s="487">
        <f t="shared" si="57"/>
        <v>-1</v>
      </c>
      <c r="AS236" s="487">
        <f t="shared" si="57"/>
        <v>-1</v>
      </c>
      <c r="AT236" s="487">
        <f t="shared" si="57"/>
        <v>0</v>
      </c>
      <c r="AU236" s="493">
        <f t="shared" si="57"/>
        <v>0</v>
      </c>
      <c r="AV236" s="488" t="str">
        <f t="shared" si="60"/>
        <v/>
      </c>
      <c r="AW236" s="487" t="str">
        <f t="shared" si="60"/>
        <v/>
      </c>
      <c r="AX236" s="487" t="str">
        <f t="shared" si="60"/>
        <v/>
      </c>
      <c r="AY236" s="487" t="str">
        <f t="shared" si="60"/>
        <v/>
      </c>
      <c r="AZ236" s="487">
        <f t="shared" si="60"/>
        <v>0</v>
      </c>
      <c r="BA236" s="487" t="str">
        <f t="shared" si="60"/>
        <v/>
      </c>
      <c r="BB236" s="487" t="str">
        <f t="shared" si="60"/>
        <v/>
      </c>
      <c r="BC236" s="487" t="str">
        <f t="shared" si="60"/>
        <v/>
      </c>
      <c r="BD236" s="487" t="str">
        <f t="shared" si="60"/>
        <v/>
      </c>
      <c r="BE236" s="487" t="str">
        <f t="shared" si="60"/>
        <v/>
      </c>
      <c r="BF236" s="487">
        <f t="shared" si="60"/>
        <v>0</v>
      </c>
      <c r="BG236" s="487" t="str">
        <f t="shared" si="58"/>
        <v/>
      </c>
      <c r="BH236" s="487">
        <f t="shared" si="58"/>
        <v>0</v>
      </c>
      <c r="BI236" s="487">
        <f t="shared" si="58"/>
        <v>0</v>
      </c>
      <c r="BJ236" s="487" t="str">
        <f t="shared" si="58"/>
        <v/>
      </c>
      <c r="BK236" s="489" t="str">
        <f t="shared" si="58"/>
        <v/>
      </c>
      <c r="BL236" s="495" t="str">
        <f t="shared" si="61"/>
        <v/>
      </c>
      <c r="BM236" s="487" t="str">
        <f t="shared" si="61"/>
        <v/>
      </c>
      <c r="BN236" s="487" t="str">
        <f t="shared" si="61"/>
        <v/>
      </c>
      <c r="BO236" s="487" t="str">
        <f t="shared" si="61"/>
        <v/>
      </c>
      <c r="BP236" s="487">
        <f t="shared" si="61"/>
        <v>0</v>
      </c>
      <c r="BQ236" s="487" t="str">
        <f t="shared" si="61"/>
        <v/>
      </c>
      <c r="BR236" s="487" t="str">
        <f t="shared" si="61"/>
        <v/>
      </c>
      <c r="BS236" s="487" t="str">
        <f t="shared" si="61"/>
        <v/>
      </c>
      <c r="BT236" s="487" t="str">
        <f t="shared" si="61"/>
        <v/>
      </c>
      <c r="BU236" s="487" t="str">
        <f t="shared" si="61"/>
        <v/>
      </c>
      <c r="BV236" s="487">
        <f t="shared" si="61"/>
        <v>0</v>
      </c>
      <c r="BW236" s="487" t="str">
        <f t="shared" si="59"/>
        <v/>
      </c>
      <c r="BX236" s="487">
        <f t="shared" si="59"/>
        <v>0</v>
      </c>
      <c r="BY236" s="487">
        <f t="shared" si="59"/>
        <v>0</v>
      </c>
      <c r="BZ236" s="487" t="str">
        <f t="shared" si="59"/>
        <v/>
      </c>
      <c r="CA236" s="489" t="str">
        <f t="shared" si="59"/>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7"/>
        <v>0</v>
      </c>
      <c r="AG237" s="487">
        <f t="shared" si="57"/>
        <v>0</v>
      </c>
      <c r="AH237" s="487">
        <f t="shared" si="57"/>
        <v>0</v>
      </c>
      <c r="AI237" s="487">
        <f t="shared" si="57"/>
        <v>0</v>
      </c>
      <c r="AJ237" s="487">
        <f t="shared" si="57"/>
        <v>-1</v>
      </c>
      <c r="AK237" s="487">
        <f t="shared" si="57"/>
        <v>0</v>
      </c>
      <c r="AL237" s="487">
        <f t="shared" si="57"/>
        <v>0</v>
      </c>
      <c r="AM237" s="487">
        <f t="shared" si="57"/>
        <v>0</v>
      </c>
      <c r="AN237" s="487">
        <f t="shared" si="57"/>
        <v>0</v>
      </c>
      <c r="AO237" s="487">
        <f t="shared" si="57"/>
        <v>0</v>
      </c>
      <c r="AP237" s="487">
        <f t="shared" si="57"/>
        <v>-1</v>
      </c>
      <c r="AQ237" s="487">
        <f t="shared" si="57"/>
        <v>0</v>
      </c>
      <c r="AR237" s="487">
        <f t="shared" si="57"/>
        <v>-1</v>
      </c>
      <c r="AS237" s="487">
        <f t="shared" si="57"/>
        <v>-1</v>
      </c>
      <c r="AT237" s="487">
        <f t="shared" si="57"/>
        <v>0</v>
      </c>
      <c r="AU237" s="493">
        <f t="shared" si="57"/>
        <v>0</v>
      </c>
      <c r="AV237" s="488" t="str">
        <f t="shared" si="60"/>
        <v/>
      </c>
      <c r="AW237" s="487" t="str">
        <f t="shared" si="60"/>
        <v/>
      </c>
      <c r="AX237" s="487" t="str">
        <f t="shared" si="60"/>
        <v/>
      </c>
      <c r="AY237" s="487" t="str">
        <f t="shared" si="60"/>
        <v/>
      </c>
      <c r="AZ237" s="487">
        <f t="shared" si="60"/>
        <v>0</v>
      </c>
      <c r="BA237" s="487" t="str">
        <f t="shared" si="60"/>
        <v/>
      </c>
      <c r="BB237" s="487" t="str">
        <f t="shared" si="60"/>
        <v/>
      </c>
      <c r="BC237" s="487" t="str">
        <f t="shared" si="60"/>
        <v/>
      </c>
      <c r="BD237" s="487" t="str">
        <f t="shared" si="60"/>
        <v/>
      </c>
      <c r="BE237" s="487" t="str">
        <f t="shared" si="60"/>
        <v/>
      </c>
      <c r="BF237" s="487">
        <f t="shared" si="60"/>
        <v>0</v>
      </c>
      <c r="BG237" s="487" t="str">
        <f t="shared" si="58"/>
        <v/>
      </c>
      <c r="BH237" s="487">
        <f t="shared" si="58"/>
        <v>0</v>
      </c>
      <c r="BI237" s="487">
        <f t="shared" si="58"/>
        <v>0</v>
      </c>
      <c r="BJ237" s="487" t="str">
        <f t="shared" si="58"/>
        <v/>
      </c>
      <c r="BK237" s="489" t="str">
        <f t="shared" si="58"/>
        <v/>
      </c>
      <c r="BL237" s="495" t="str">
        <f t="shared" si="61"/>
        <v/>
      </c>
      <c r="BM237" s="487" t="str">
        <f t="shared" si="61"/>
        <v/>
      </c>
      <c r="BN237" s="487" t="str">
        <f t="shared" si="61"/>
        <v/>
      </c>
      <c r="BO237" s="487" t="str">
        <f t="shared" si="61"/>
        <v/>
      </c>
      <c r="BP237" s="487">
        <f t="shared" si="61"/>
        <v>0</v>
      </c>
      <c r="BQ237" s="487" t="str">
        <f t="shared" si="61"/>
        <v/>
      </c>
      <c r="BR237" s="487" t="str">
        <f t="shared" si="61"/>
        <v/>
      </c>
      <c r="BS237" s="487" t="str">
        <f t="shared" si="61"/>
        <v/>
      </c>
      <c r="BT237" s="487" t="str">
        <f t="shared" si="61"/>
        <v/>
      </c>
      <c r="BU237" s="487" t="str">
        <f t="shared" si="61"/>
        <v/>
      </c>
      <c r="BV237" s="487">
        <f t="shared" si="61"/>
        <v>0</v>
      </c>
      <c r="BW237" s="487" t="str">
        <f t="shared" si="59"/>
        <v/>
      </c>
      <c r="BX237" s="487">
        <f t="shared" si="59"/>
        <v>0</v>
      </c>
      <c r="BY237" s="487">
        <f t="shared" si="59"/>
        <v>0</v>
      </c>
      <c r="BZ237" s="487" t="str">
        <f t="shared" si="59"/>
        <v/>
      </c>
      <c r="CA237" s="489" t="str">
        <f t="shared" si="59"/>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7"/>
        <v>0</v>
      </c>
      <c r="AG238" s="487">
        <f t="shared" si="57"/>
        <v>0</v>
      </c>
      <c r="AH238" s="487">
        <f t="shared" si="57"/>
        <v>0</v>
      </c>
      <c r="AI238" s="487">
        <f t="shared" si="57"/>
        <v>0</v>
      </c>
      <c r="AJ238" s="487">
        <f t="shared" si="57"/>
        <v>-1</v>
      </c>
      <c r="AK238" s="487">
        <f t="shared" si="57"/>
        <v>0</v>
      </c>
      <c r="AL238" s="487">
        <f t="shared" si="57"/>
        <v>0</v>
      </c>
      <c r="AM238" s="487">
        <f t="shared" si="57"/>
        <v>0</v>
      </c>
      <c r="AN238" s="487">
        <f t="shared" si="57"/>
        <v>0</v>
      </c>
      <c r="AO238" s="487">
        <f t="shared" si="57"/>
        <v>0</v>
      </c>
      <c r="AP238" s="487">
        <f t="shared" si="57"/>
        <v>-1</v>
      </c>
      <c r="AQ238" s="487">
        <f t="shared" si="57"/>
        <v>0</v>
      </c>
      <c r="AR238" s="487">
        <f t="shared" si="57"/>
        <v>-1</v>
      </c>
      <c r="AS238" s="487">
        <f t="shared" si="57"/>
        <v>-1</v>
      </c>
      <c r="AT238" s="487">
        <f t="shared" si="57"/>
        <v>0</v>
      </c>
      <c r="AU238" s="493">
        <f t="shared" ref="AU238" si="62">AU237</f>
        <v>0</v>
      </c>
      <c r="AV238" s="488" t="str">
        <f t="shared" si="60"/>
        <v/>
      </c>
      <c r="AW238" s="487" t="str">
        <f t="shared" si="60"/>
        <v/>
      </c>
      <c r="AX238" s="487" t="str">
        <f t="shared" si="60"/>
        <v/>
      </c>
      <c r="AY238" s="487" t="str">
        <f t="shared" si="60"/>
        <v/>
      </c>
      <c r="AZ238" s="487">
        <f t="shared" si="60"/>
        <v>0</v>
      </c>
      <c r="BA238" s="487" t="str">
        <f t="shared" si="60"/>
        <v/>
      </c>
      <c r="BB238" s="487" t="str">
        <f t="shared" si="60"/>
        <v/>
      </c>
      <c r="BC238" s="487" t="str">
        <f t="shared" si="60"/>
        <v/>
      </c>
      <c r="BD238" s="487" t="str">
        <f t="shared" si="60"/>
        <v/>
      </c>
      <c r="BE238" s="487" t="str">
        <f t="shared" si="60"/>
        <v/>
      </c>
      <c r="BF238" s="487">
        <f t="shared" si="60"/>
        <v>0</v>
      </c>
      <c r="BG238" s="487" t="str">
        <f t="shared" si="58"/>
        <v/>
      </c>
      <c r="BH238" s="487">
        <f t="shared" si="58"/>
        <v>0</v>
      </c>
      <c r="BI238" s="487">
        <f t="shared" si="58"/>
        <v>0</v>
      </c>
      <c r="BJ238" s="487" t="str">
        <f t="shared" si="58"/>
        <v/>
      </c>
      <c r="BK238" s="489" t="str">
        <f t="shared" si="58"/>
        <v/>
      </c>
      <c r="BL238" s="495" t="str">
        <f t="shared" si="61"/>
        <v/>
      </c>
      <c r="BM238" s="487" t="str">
        <f t="shared" si="61"/>
        <v/>
      </c>
      <c r="BN238" s="487" t="str">
        <f t="shared" si="61"/>
        <v/>
      </c>
      <c r="BO238" s="487" t="str">
        <f t="shared" si="61"/>
        <v/>
      </c>
      <c r="BP238" s="487">
        <f t="shared" si="61"/>
        <v>0</v>
      </c>
      <c r="BQ238" s="487" t="str">
        <f t="shared" si="61"/>
        <v/>
      </c>
      <c r="BR238" s="487" t="str">
        <f t="shared" si="61"/>
        <v/>
      </c>
      <c r="BS238" s="487" t="str">
        <f t="shared" si="61"/>
        <v/>
      </c>
      <c r="BT238" s="487" t="str">
        <f t="shared" si="61"/>
        <v/>
      </c>
      <c r="BU238" s="487" t="str">
        <f t="shared" si="61"/>
        <v/>
      </c>
      <c r="BV238" s="487">
        <f t="shared" si="61"/>
        <v>0</v>
      </c>
      <c r="BW238" s="487" t="str">
        <f t="shared" si="59"/>
        <v/>
      </c>
      <c r="BX238" s="487">
        <f t="shared" si="59"/>
        <v>0</v>
      </c>
      <c r="BY238" s="487">
        <f t="shared" si="59"/>
        <v>0</v>
      </c>
      <c r="BZ238" s="487" t="str">
        <f t="shared" si="59"/>
        <v/>
      </c>
      <c r="CA238" s="489" t="str">
        <f t="shared" si="59"/>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3">AF238</f>
        <v>0</v>
      </c>
      <c r="AG239" s="487">
        <f t="shared" si="63"/>
        <v>0</v>
      </c>
      <c r="AH239" s="487">
        <f t="shared" si="63"/>
        <v>0</v>
      </c>
      <c r="AI239" s="487">
        <f t="shared" si="63"/>
        <v>0</v>
      </c>
      <c r="AJ239" s="487">
        <f t="shared" si="63"/>
        <v>-1</v>
      </c>
      <c r="AK239" s="487">
        <f t="shared" si="63"/>
        <v>0</v>
      </c>
      <c r="AL239" s="487">
        <f t="shared" si="63"/>
        <v>0</v>
      </c>
      <c r="AM239" s="487">
        <f t="shared" si="63"/>
        <v>0</v>
      </c>
      <c r="AN239" s="487">
        <f t="shared" si="63"/>
        <v>0</v>
      </c>
      <c r="AO239" s="487">
        <f t="shared" si="63"/>
        <v>0</v>
      </c>
      <c r="AP239" s="487">
        <f t="shared" si="63"/>
        <v>-1</v>
      </c>
      <c r="AQ239" s="487">
        <f t="shared" si="63"/>
        <v>0</v>
      </c>
      <c r="AR239" s="487">
        <f t="shared" si="63"/>
        <v>-1</v>
      </c>
      <c r="AS239" s="487">
        <f t="shared" si="63"/>
        <v>-1</v>
      </c>
      <c r="AT239" s="487">
        <f t="shared" si="63"/>
        <v>0</v>
      </c>
      <c r="AU239" s="493">
        <f t="shared" si="63"/>
        <v>0</v>
      </c>
      <c r="AV239" s="488" t="str">
        <f t="shared" si="60"/>
        <v/>
      </c>
      <c r="AW239" s="487" t="str">
        <f t="shared" si="60"/>
        <v/>
      </c>
      <c r="AX239" s="487" t="str">
        <f t="shared" si="60"/>
        <v/>
      </c>
      <c r="AY239" s="487" t="str">
        <f t="shared" si="60"/>
        <v/>
      </c>
      <c r="AZ239" s="487">
        <f t="shared" si="60"/>
        <v>0</v>
      </c>
      <c r="BA239" s="487" t="str">
        <f t="shared" si="60"/>
        <v/>
      </c>
      <c r="BB239" s="487" t="str">
        <f t="shared" si="60"/>
        <v/>
      </c>
      <c r="BC239" s="487" t="str">
        <f t="shared" si="60"/>
        <v/>
      </c>
      <c r="BD239" s="487" t="str">
        <f t="shared" si="60"/>
        <v/>
      </c>
      <c r="BE239" s="487" t="str">
        <f t="shared" si="60"/>
        <v/>
      </c>
      <c r="BF239" s="487">
        <f t="shared" si="60"/>
        <v>0</v>
      </c>
      <c r="BG239" s="487" t="str">
        <f t="shared" si="58"/>
        <v/>
      </c>
      <c r="BH239" s="487">
        <f t="shared" si="58"/>
        <v>0</v>
      </c>
      <c r="BI239" s="487">
        <f t="shared" si="58"/>
        <v>0</v>
      </c>
      <c r="BJ239" s="487" t="str">
        <f t="shared" si="58"/>
        <v/>
      </c>
      <c r="BK239" s="489" t="str">
        <f t="shared" si="58"/>
        <v/>
      </c>
      <c r="BL239" s="495" t="str">
        <f t="shared" si="61"/>
        <v/>
      </c>
      <c r="BM239" s="487" t="str">
        <f t="shared" si="61"/>
        <v/>
      </c>
      <c r="BN239" s="487" t="str">
        <f t="shared" si="61"/>
        <v/>
      </c>
      <c r="BO239" s="487" t="str">
        <f t="shared" si="61"/>
        <v/>
      </c>
      <c r="BP239" s="487">
        <f t="shared" si="61"/>
        <v>0</v>
      </c>
      <c r="BQ239" s="487" t="str">
        <f t="shared" si="61"/>
        <v/>
      </c>
      <c r="BR239" s="487" t="str">
        <f t="shared" si="61"/>
        <v/>
      </c>
      <c r="BS239" s="487" t="str">
        <f t="shared" si="61"/>
        <v/>
      </c>
      <c r="BT239" s="487" t="str">
        <f t="shared" si="61"/>
        <v/>
      </c>
      <c r="BU239" s="487" t="str">
        <f t="shared" si="61"/>
        <v/>
      </c>
      <c r="BV239" s="487">
        <f t="shared" si="61"/>
        <v>0</v>
      </c>
      <c r="BW239" s="487" t="str">
        <f t="shared" si="59"/>
        <v/>
      </c>
      <c r="BX239" s="487">
        <f t="shared" si="59"/>
        <v>0</v>
      </c>
      <c r="BY239" s="487">
        <f t="shared" si="59"/>
        <v>0</v>
      </c>
      <c r="BZ239" s="487" t="str">
        <f t="shared" si="59"/>
        <v/>
      </c>
      <c r="CA239" s="489" t="str">
        <f t="shared" si="59"/>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3"/>
        <v>0</v>
      </c>
      <c r="AG240" s="487">
        <f t="shared" si="63"/>
        <v>0</v>
      </c>
      <c r="AH240" s="487">
        <f t="shared" si="63"/>
        <v>0</v>
      </c>
      <c r="AI240" s="487">
        <f t="shared" si="63"/>
        <v>0</v>
      </c>
      <c r="AJ240" s="487">
        <f t="shared" si="63"/>
        <v>-1</v>
      </c>
      <c r="AK240" s="487">
        <f t="shared" si="63"/>
        <v>0</v>
      </c>
      <c r="AL240" s="487">
        <f t="shared" si="63"/>
        <v>0</v>
      </c>
      <c r="AM240" s="487">
        <f t="shared" si="63"/>
        <v>0</v>
      </c>
      <c r="AN240" s="487">
        <f t="shared" si="63"/>
        <v>0</v>
      </c>
      <c r="AO240" s="487">
        <f t="shared" si="63"/>
        <v>0</v>
      </c>
      <c r="AP240" s="487">
        <f t="shared" si="63"/>
        <v>-1</v>
      </c>
      <c r="AQ240" s="487">
        <f t="shared" si="63"/>
        <v>0</v>
      </c>
      <c r="AR240" s="487">
        <f t="shared" si="63"/>
        <v>-1</v>
      </c>
      <c r="AS240" s="487">
        <f t="shared" si="63"/>
        <v>-1</v>
      </c>
      <c r="AT240" s="487">
        <f t="shared" si="63"/>
        <v>0</v>
      </c>
      <c r="AU240" s="493">
        <f t="shared" si="63"/>
        <v>0</v>
      </c>
      <c r="AV240" s="488" t="str">
        <f t="shared" si="60"/>
        <v/>
      </c>
      <c r="AW240" s="487" t="str">
        <f t="shared" si="60"/>
        <v/>
      </c>
      <c r="AX240" s="487" t="str">
        <f t="shared" si="60"/>
        <v/>
      </c>
      <c r="AY240" s="487" t="str">
        <f t="shared" si="60"/>
        <v/>
      </c>
      <c r="AZ240" s="487">
        <f t="shared" si="60"/>
        <v>0</v>
      </c>
      <c r="BA240" s="487" t="str">
        <f t="shared" si="60"/>
        <v/>
      </c>
      <c r="BB240" s="487" t="str">
        <f t="shared" si="60"/>
        <v/>
      </c>
      <c r="BC240" s="487" t="str">
        <f t="shared" si="60"/>
        <v/>
      </c>
      <c r="BD240" s="487" t="str">
        <f t="shared" si="60"/>
        <v/>
      </c>
      <c r="BE240" s="487" t="str">
        <f t="shared" si="60"/>
        <v/>
      </c>
      <c r="BF240" s="487">
        <f t="shared" si="60"/>
        <v>0</v>
      </c>
      <c r="BG240" s="487" t="str">
        <f t="shared" si="58"/>
        <v/>
      </c>
      <c r="BH240" s="487">
        <f t="shared" si="58"/>
        <v>0</v>
      </c>
      <c r="BI240" s="487">
        <f t="shared" si="58"/>
        <v>0</v>
      </c>
      <c r="BJ240" s="487" t="str">
        <f t="shared" si="58"/>
        <v/>
      </c>
      <c r="BK240" s="489" t="str">
        <f t="shared" si="58"/>
        <v/>
      </c>
      <c r="BL240" s="495" t="str">
        <f t="shared" si="61"/>
        <v/>
      </c>
      <c r="BM240" s="487" t="str">
        <f t="shared" si="61"/>
        <v/>
      </c>
      <c r="BN240" s="487" t="str">
        <f t="shared" si="61"/>
        <v/>
      </c>
      <c r="BO240" s="487" t="str">
        <f t="shared" si="61"/>
        <v/>
      </c>
      <c r="BP240" s="487">
        <f t="shared" si="61"/>
        <v>0</v>
      </c>
      <c r="BQ240" s="487" t="str">
        <f t="shared" si="61"/>
        <v/>
      </c>
      <c r="BR240" s="487" t="str">
        <f t="shared" si="61"/>
        <v/>
      </c>
      <c r="BS240" s="487" t="str">
        <f t="shared" si="61"/>
        <v/>
      </c>
      <c r="BT240" s="487" t="str">
        <f t="shared" si="61"/>
        <v/>
      </c>
      <c r="BU240" s="487" t="str">
        <f t="shared" si="61"/>
        <v/>
      </c>
      <c r="BV240" s="487">
        <f t="shared" si="61"/>
        <v>0</v>
      </c>
      <c r="BW240" s="487" t="str">
        <f t="shared" si="59"/>
        <v/>
      </c>
      <c r="BX240" s="487">
        <f t="shared" si="59"/>
        <v>0</v>
      </c>
      <c r="BY240" s="487">
        <f t="shared" si="59"/>
        <v>0</v>
      </c>
      <c r="BZ240" s="487" t="str">
        <f t="shared" si="59"/>
        <v/>
      </c>
      <c r="CA240" s="489" t="str">
        <f t="shared" si="59"/>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3"/>
        <v>0</v>
      </c>
      <c r="AG241" s="487">
        <f t="shared" si="63"/>
        <v>0</v>
      </c>
      <c r="AH241" s="487">
        <f t="shared" si="63"/>
        <v>0</v>
      </c>
      <c r="AI241" s="487">
        <f t="shared" si="63"/>
        <v>0</v>
      </c>
      <c r="AJ241" s="487">
        <f t="shared" si="63"/>
        <v>-1</v>
      </c>
      <c r="AK241" s="487">
        <f t="shared" si="63"/>
        <v>0</v>
      </c>
      <c r="AL241" s="487">
        <f t="shared" si="63"/>
        <v>0</v>
      </c>
      <c r="AM241" s="487">
        <f t="shared" si="63"/>
        <v>0</v>
      </c>
      <c r="AN241" s="487">
        <f t="shared" si="63"/>
        <v>0</v>
      </c>
      <c r="AO241" s="487">
        <f t="shared" si="63"/>
        <v>0</v>
      </c>
      <c r="AP241" s="487">
        <f t="shared" si="63"/>
        <v>-1</v>
      </c>
      <c r="AQ241" s="487">
        <f t="shared" si="63"/>
        <v>0</v>
      </c>
      <c r="AR241" s="487">
        <f t="shared" si="63"/>
        <v>-1</v>
      </c>
      <c r="AS241" s="487">
        <f t="shared" si="63"/>
        <v>-1</v>
      </c>
      <c r="AT241" s="487">
        <f t="shared" si="63"/>
        <v>0</v>
      </c>
      <c r="AU241" s="493">
        <f t="shared" si="63"/>
        <v>0</v>
      </c>
      <c r="AV241" s="488" t="str">
        <f t="shared" si="60"/>
        <v/>
      </c>
      <c r="AW241" s="487" t="str">
        <f t="shared" si="60"/>
        <v/>
      </c>
      <c r="AX241" s="487" t="str">
        <f t="shared" si="60"/>
        <v/>
      </c>
      <c r="AY241" s="487" t="str">
        <f t="shared" si="60"/>
        <v/>
      </c>
      <c r="AZ241" s="487">
        <f t="shared" si="60"/>
        <v>0</v>
      </c>
      <c r="BA241" s="487" t="str">
        <f t="shared" si="60"/>
        <v/>
      </c>
      <c r="BB241" s="487" t="str">
        <f t="shared" si="60"/>
        <v/>
      </c>
      <c r="BC241" s="487" t="str">
        <f t="shared" si="60"/>
        <v/>
      </c>
      <c r="BD241" s="487" t="str">
        <f t="shared" si="60"/>
        <v/>
      </c>
      <c r="BE241" s="487" t="str">
        <f t="shared" si="60"/>
        <v/>
      </c>
      <c r="BF241" s="487">
        <f t="shared" si="60"/>
        <v>0</v>
      </c>
      <c r="BG241" s="487" t="str">
        <f t="shared" si="58"/>
        <v/>
      </c>
      <c r="BH241" s="487">
        <f t="shared" si="58"/>
        <v>0</v>
      </c>
      <c r="BI241" s="487">
        <f t="shared" si="58"/>
        <v>0</v>
      </c>
      <c r="BJ241" s="487" t="str">
        <f t="shared" si="58"/>
        <v/>
      </c>
      <c r="BK241" s="489" t="str">
        <f t="shared" si="58"/>
        <v/>
      </c>
      <c r="BL241" s="495" t="str">
        <f t="shared" si="61"/>
        <v/>
      </c>
      <c r="BM241" s="487" t="str">
        <f t="shared" si="61"/>
        <v/>
      </c>
      <c r="BN241" s="487" t="str">
        <f t="shared" si="61"/>
        <v/>
      </c>
      <c r="BO241" s="487" t="str">
        <f t="shared" si="61"/>
        <v/>
      </c>
      <c r="BP241" s="487">
        <f t="shared" si="61"/>
        <v>0</v>
      </c>
      <c r="BQ241" s="487" t="str">
        <f t="shared" si="61"/>
        <v/>
      </c>
      <c r="BR241" s="487" t="str">
        <f t="shared" si="61"/>
        <v/>
      </c>
      <c r="BS241" s="487" t="str">
        <f t="shared" si="61"/>
        <v/>
      </c>
      <c r="BT241" s="487" t="str">
        <f t="shared" si="61"/>
        <v/>
      </c>
      <c r="BU241" s="487" t="str">
        <f t="shared" si="61"/>
        <v/>
      </c>
      <c r="BV241" s="487">
        <f t="shared" si="61"/>
        <v>0</v>
      </c>
      <c r="BW241" s="487" t="str">
        <f t="shared" si="59"/>
        <v/>
      </c>
      <c r="BX241" s="487">
        <f t="shared" si="59"/>
        <v>0</v>
      </c>
      <c r="BY241" s="487">
        <f t="shared" si="59"/>
        <v>0</v>
      </c>
      <c r="BZ241" s="487" t="str">
        <f t="shared" si="59"/>
        <v/>
      </c>
      <c r="CA241" s="489" t="str">
        <f t="shared" si="59"/>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3"/>
        <v>0</v>
      </c>
      <c r="AG242" s="487">
        <f t="shared" si="63"/>
        <v>0</v>
      </c>
      <c r="AH242" s="487">
        <f t="shared" si="63"/>
        <v>0</v>
      </c>
      <c r="AI242" s="487">
        <f t="shared" si="63"/>
        <v>0</v>
      </c>
      <c r="AJ242" s="487">
        <f t="shared" si="63"/>
        <v>-1</v>
      </c>
      <c r="AK242" s="487">
        <f t="shared" si="63"/>
        <v>0</v>
      </c>
      <c r="AL242" s="487">
        <f t="shared" si="63"/>
        <v>0</v>
      </c>
      <c r="AM242" s="487">
        <f t="shared" si="63"/>
        <v>0</v>
      </c>
      <c r="AN242" s="487">
        <f t="shared" si="63"/>
        <v>0</v>
      </c>
      <c r="AO242" s="487">
        <f t="shared" si="63"/>
        <v>0</v>
      </c>
      <c r="AP242" s="487">
        <f t="shared" si="63"/>
        <v>-1</v>
      </c>
      <c r="AQ242" s="487">
        <f t="shared" si="63"/>
        <v>0</v>
      </c>
      <c r="AR242" s="487">
        <f t="shared" si="63"/>
        <v>-1</v>
      </c>
      <c r="AS242" s="487">
        <f t="shared" si="63"/>
        <v>-1</v>
      </c>
      <c r="AT242" s="487">
        <f t="shared" si="63"/>
        <v>0</v>
      </c>
      <c r="AU242" s="493">
        <f t="shared" si="63"/>
        <v>0</v>
      </c>
      <c r="AV242" s="488" t="str">
        <f t="shared" si="60"/>
        <v/>
      </c>
      <c r="AW242" s="487" t="str">
        <f t="shared" si="60"/>
        <v/>
      </c>
      <c r="AX242" s="487" t="str">
        <f t="shared" si="60"/>
        <v/>
      </c>
      <c r="AY242" s="487" t="str">
        <f t="shared" si="60"/>
        <v/>
      </c>
      <c r="AZ242" s="487">
        <f t="shared" si="60"/>
        <v>0</v>
      </c>
      <c r="BA242" s="487" t="str">
        <f t="shared" si="60"/>
        <v/>
      </c>
      <c r="BB242" s="487" t="str">
        <f t="shared" si="60"/>
        <v/>
      </c>
      <c r="BC242" s="487" t="str">
        <f t="shared" si="60"/>
        <v/>
      </c>
      <c r="BD242" s="487" t="str">
        <f t="shared" si="60"/>
        <v/>
      </c>
      <c r="BE242" s="487" t="str">
        <f t="shared" si="60"/>
        <v/>
      </c>
      <c r="BF242" s="487">
        <f t="shared" si="60"/>
        <v>0</v>
      </c>
      <c r="BG242" s="487" t="str">
        <f t="shared" si="58"/>
        <v/>
      </c>
      <c r="BH242" s="487">
        <f t="shared" si="58"/>
        <v>0</v>
      </c>
      <c r="BI242" s="487">
        <f t="shared" si="58"/>
        <v>0</v>
      </c>
      <c r="BJ242" s="487" t="str">
        <f t="shared" si="58"/>
        <v/>
      </c>
      <c r="BK242" s="489" t="str">
        <f t="shared" si="58"/>
        <v/>
      </c>
      <c r="BL242" s="495" t="str">
        <f t="shared" si="61"/>
        <v/>
      </c>
      <c r="BM242" s="487" t="str">
        <f t="shared" si="61"/>
        <v/>
      </c>
      <c r="BN242" s="487" t="str">
        <f t="shared" si="61"/>
        <v/>
      </c>
      <c r="BO242" s="487" t="str">
        <f t="shared" si="61"/>
        <v/>
      </c>
      <c r="BP242" s="487">
        <f t="shared" si="61"/>
        <v>0</v>
      </c>
      <c r="BQ242" s="487" t="str">
        <f t="shared" si="61"/>
        <v/>
      </c>
      <c r="BR242" s="487" t="str">
        <f t="shared" si="61"/>
        <v/>
      </c>
      <c r="BS242" s="487" t="str">
        <f t="shared" si="61"/>
        <v/>
      </c>
      <c r="BT242" s="487" t="str">
        <f t="shared" si="61"/>
        <v/>
      </c>
      <c r="BU242" s="487" t="str">
        <f t="shared" si="61"/>
        <v/>
      </c>
      <c r="BV242" s="487">
        <f t="shared" si="61"/>
        <v>0</v>
      </c>
      <c r="BW242" s="487" t="str">
        <f t="shared" si="59"/>
        <v/>
      </c>
      <c r="BX242" s="487">
        <f t="shared" si="59"/>
        <v>0</v>
      </c>
      <c r="BY242" s="487">
        <f t="shared" si="59"/>
        <v>0</v>
      </c>
      <c r="BZ242" s="487" t="str">
        <f t="shared" si="59"/>
        <v/>
      </c>
      <c r="CA242" s="489" t="str">
        <f t="shared" si="59"/>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3"/>
        <v>0</v>
      </c>
      <c r="AG243" s="487">
        <f t="shared" si="63"/>
        <v>0</v>
      </c>
      <c r="AH243" s="487">
        <f t="shared" si="63"/>
        <v>0</v>
      </c>
      <c r="AI243" s="487">
        <f t="shared" si="63"/>
        <v>0</v>
      </c>
      <c r="AJ243" s="487">
        <f t="shared" si="63"/>
        <v>-1</v>
      </c>
      <c r="AK243" s="487">
        <f t="shared" si="63"/>
        <v>0</v>
      </c>
      <c r="AL243" s="487">
        <f t="shared" si="63"/>
        <v>0</v>
      </c>
      <c r="AM243" s="487">
        <f t="shared" si="63"/>
        <v>0</v>
      </c>
      <c r="AN243" s="487">
        <f t="shared" si="63"/>
        <v>0</v>
      </c>
      <c r="AO243" s="487">
        <f t="shared" si="63"/>
        <v>0</v>
      </c>
      <c r="AP243" s="487">
        <f t="shared" si="63"/>
        <v>-1</v>
      </c>
      <c r="AQ243" s="487">
        <f t="shared" si="63"/>
        <v>0</v>
      </c>
      <c r="AR243" s="487">
        <f t="shared" si="63"/>
        <v>-1</v>
      </c>
      <c r="AS243" s="487">
        <f t="shared" si="63"/>
        <v>-1</v>
      </c>
      <c r="AT243" s="487">
        <f t="shared" si="63"/>
        <v>0</v>
      </c>
      <c r="AU243" s="493">
        <f t="shared" si="63"/>
        <v>0</v>
      </c>
      <c r="AV243" s="488" t="str">
        <f t="shared" si="60"/>
        <v/>
      </c>
      <c r="AW243" s="487" t="str">
        <f t="shared" si="60"/>
        <v/>
      </c>
      <c r="AX243" s="487" t="str">
        <f t="shared" si="60"/>
        <v/>
      </c>
      <c r="AY243" s="487" t="str">
        <f t="shared" si="60"/>
        <v/>
      </c>
      <c r="AZ243" s="487">
        <f t="shared" si="60"/>
        <v>0</v>
      </c>
      <c r="BA243" s="487" t="str">
        <f t="shared" si="60"/>
        <v/>
      </c>
      <c r="BB243" s="487" t="str">
        <f t="shared" si="60"/>
        <v/>
      </c>
      <c r="BC243" s="487" t="str">
        <f t="shared" si="60"/>
        <v/>
      </c>
      <c r="BD243" s="487" t="str">
        <f t="shared" si="60"/>
        <v/>
      </c>
      <c r="BE243" s="487" t="str">
        <f t="shared" si="60"/>
        <v/>
      </c>
      <c r="BF243" s="487">
        <f t="shared" si="60"/>
        <v>0</v>
      </c>
      <c r="BG243" s="487" t="str">
        <f t="shared" si="58"/>
        <v/>
      </c>
      <c r="BH243" s="487">
        <f t="shared" si="58"/>
        <v>0</v>
      </c>
      <c r="BI243" s="487">
        <f t="shared" si="58"/>
        <v>0</v>
      </c>
      <c r="BJ243" s="487" t="str">
        <f t="shared" si="58"/>
        <v/>
      </c>
      <c r="BK243" s="489" t="str">
        <f t="shared" si="58"/>
        <v/>
      </c>
      <c r="BL243" s="495" t="str">
        <f t="shared" si="61"/>
        <v/>
      </c>
      <c r="BM243" s="487" t="str">
        <f t="shared" si="61"/>
        <v/>
      </c>
      <c r="BN243" s="487" t="str">
        <f t="shared" si="61"/>
        <v/>
      </c>
      <c r="BO243" s="487" t="str">
        <f t="shared" si="61"/>
        <v/>
      </c>
      <c r="BP243" s="487">
        <f t="shared" si="61"/>
        <v>0</v>
      </c>
      <c r="BQ243" s="487" t="str">
        <f t="shared" si="61"/>
        <v/>
      </c>
      <c r="BR243" s="487" t="str">
        <f t="shared" si="61"/>
        <v/>
      </c>
      <c r="BS243" s="487" t="str">
        <f t="shared" si="61"/>
        <v/>
      </c>
      <c r="BT243" s="487" t="str">
        <f t="shared" si="61"/>
        <v/>
      </c>
      <c r="BU243" s="487" t="str">
        <f t="shared" si="61"/>
        <v/>
      </c>
      <c r="BV243" s="487">
        <f t="shared" si="61"/>
        <v>0</v>
      </c>
      <c r="BW243" s="487" t="str">
        <f t="shared" si="59"/>
        <v/>
      </c>
      <c r="BX243" s="487">
        <f t="shared" si="59"/>
        <v>0</v>
      </c>
      <c r="BY243" s="487">
        <f t="shared" si="59"/>
        <v>0</v>
      </c>
      <c r="BZ243" s="487" t="str">
        <f t="shared" si="59"/>
        <v/>
      </c>
      <c r="CA243" s="489" t="str">
        <f t="shared" si="59"/>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3"/>
        <v>0</v>
      </c>
      <c r="AG244" s="487">
        <f t="shared" si="63"/>
        <v>0</v>
      </c>
      <c r="AH244" s="487">
        <f t="shared" si="63"/>
        <v>0</v>
      </c>
      <c r="AI244" s="487">
        <f t="shared" si="63"/>
        <v>0</v>
      </c>
      <c r="AJ244" s="487">
        <f t="shared" si="63"/>
        <v>-1</v>
      </c>
      <c r="AK244" s="487">
        <f t="shared" si="63"/>
        <v>0</v>
      </c>
      <c r="AL244" s="487">
        <f t="shared" si="63"/>
        <v>0</v>
      </c>
      <c r="AM244" s="487">
        <f t="shared" si="63"/>
        <v>0</v>
      </c>
      <c r="AN244" s="487">
        <f t="shared" si="63"/>
        <v>0</v>
      </c>
      <c r="AO244" s="487">
        <f t="shared" si="63"/>
        <v>0</v>
      </c>
      <c r="AP244" s="487">
        <f t="shared" si="63"/>
        <v>-1</v>
      </c>
      <c r="AQ244" s="487">
        <f t="shared" si="63"/>
        <v>0</v>
      </c>
      <c r="AR244" s="487">
        <f t="shared" si="63"/>
        <v>-1</v>
      </c>
      <c r="AS244" s="487">
        <f t="shared" si="63"/>
        <v>-1</v>
      </c>
      <c r="AT244" s="487">
        <f t="shared" si="63"/>
        <v>0</v>
      </c>
      <c r="AU244" s="493">
        <f t="shared" si="63"/>
        <v>0</v>
      </c>
      <c r="AV244" s="488" t="str">
        <f t="shared" si="60"/>
        <v/>
      </c>
      <c r="AW244" s="487" t="str">
        <f t="shared" si="60"/>
        <v/>
      </c>
      <c r="AX244" s="487" t="str">
        <f t="shared" si="60"/>
        <v/>
      </c>
      <c r="AY244" s="487" t="str">
        <f t="shared" si="60"/>
        <v/>
      </c>
      <c r="AZ244" s="487">
        <f t="shared" si="60"/>
        <v>0</v>
      </c>
      <c r="BA244" s="487" t="str">
        <f t="shared" si="60"/>
        <v/>
      </c>
      <c r="BB244" s="487" t="str">
        <f t="shared" si="60"/>
        <v/>
      </c>
      <c r="BC244" s="487" t="str">
        <f t="shared" si="60"/>
        <v/>
      </c>
      <c r="BD244" s="487" t="str">
        <f t="shared" si="60"/>
        <v/>
      </c>
      <c r="BE244" s="487" t="str">
        <f t="shared" si="60"/>
        <v/>
      </c>
      <c r="BF244" s="487">
        <f t="shared" si="60"/>
        <v>0</v>
      </c>
      <c r="BG244" s="487" t="str">
        <f t="shared" si="58"/>
        <v/>
      </c>
      <c r="BH244" s="487">
        <f t="shared" si="58"/>
        <v>0</v>
      </c>
      <c r="BI244" s="487">
        <f t="shared" si="58"/>
        <v>0</v>
      </c>
      <c r="BJ244" s="487" t="str">
        <f t="shared" si="58"/>
        <v/>
      </c>
      <c r="BK244" s="489" t="str">
        <f t="shared" si="58"/>
        <v/>
      </c>
      <c r="BL244" s="495" t="str">
        <f t="shared" si="61"/>
        <v/>
      </c>
      <c r="BM244" s="487" t="str">
        <f t="shared" si="61"/>
        <v/>
      </c>
      <c r="BN244" s="487" t="str">
        <f t="shared" si="61"/>
        <v/>
      </c>
      <c r="BO244" s="487" t="str">
        <f t="shared" si="61"/>
        <v/>
      </c>
      <c r="BP244" s="487">
        <f t="shared" si="61"/>
        <v>0</v>
      </c>
      <c r="BQ244" s="487" t="str">
        <f t="shared" si="61"/>
        <v/>
      </c>
      <c r="BR244" s="487" t="str">
        <f t="shared" si="61"/>
        <v/>
      </c>
      <c r="BS244" s="487" t="str">
        <f t="shared" si="61"/>
        <v/>
      </c>
      <c r="BT244" s="487" t="str">
        <f t="shared" si="61"/>
        <v/>
      </c>
      <c r="BU244" s="487" t="str">
        <f t="shared" si="61"/>
        <v/>
      </c>
      <c r="BV244" s="487">
        <f t="shared" si="61"/>
        <v>0</v>
      </c>
      <c r="BW244" s="487" t="str">
        <f t="shared" si="59"/>
        <v/>
      </c>
      <c r="BX244" s="487">
        <f t="shared" si="59"/>
        <v>0</v>
      </c>
      <c r="BY244" s="487">
        <f t="shared" si="59"/>
        <v>0</v>
      </c>
      <c r="BZ244" s="487" t="str">
        <f t="shared" si="59"/>
        <v/>
      </c>
      <c r="CA244" s="489" t="str">
        <f t="shared" si="59"/>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3"/>
        <v>0</v>
      </c>
      <c r="AG245" s="487">
        <f t="shared" si="63"/>
        <v>0</v>
      </c>
      <c r="AH245" s="487">
        <f t="shared" si="63"/>
        <v>0</v>
      </c>
      <c r="AI245" s="487">
        <f t="shared" si="63"/>
        <v>0</v>
      </c>
      <c r="AJ245" s="487">
        <f t="shared" si="63"/>
        <v>-1</v>
      </c>
      <c r="AK245" s="487">
        <f t="shared" si="63"/>
        <v>0</v>
      </c>
      <c r="AL245" s="487">
        <f t="shared" si="63"/>
        <v>0</v>
      </c>
      <c r="AM245" s="487">
        <f t="shared" si="63"/>
        <v>0</v>
      </c>
      <c r="AN245" s="487">
        <f t="shared" si="63"/>
        <v>0</v>
      </c>
      <c r="AO245" s="487">
        <f t="shared" si="63"/>
        <v>0</v>
      </c>
      <c r="AP245" s="487">
        <f t="shared" si="63"/>
        <v>-1</v>
      </c>
      <c r="AQ245" s="487">
        <f t="shared" si="63"/>
        <v>0</v>
      </c>
      <c r="AR245" s="487">
        <f t="shared" si="63"/>
        <v>-1</v>
      </c>
      <c r="AS245" s="487">
        <f t="shared" si="63"/>
        <v>-1</v>
      </c>
      <c r="AT245" s="487">
        <f t="shared" si="63"/>
        <v>0</v>
      </c>
      <c r="AU245" s="493">
        <f t="shared" si="63"/>
        <v>0</v>
      </c>
      <c r="AV245" s="488" t="str">
        <f t="shared" si="60"/>
        <v/>
      </c>
      <c r="AW245" s="487" t="str">
        <f t="shared" si="60"/>
        <v/>
      </c>
      <c r="AX245" s="487" t="str">
        <f t="shared" si="60"/>
        <v/>
      </c>
      <c r="AY245" s="487" t="str">
        <f t="shared" si="60"/>
        <v/>
      </c>
      <c r="AZ245" s="487">
        <f t="shared" si="60"/>
        <v>0</v>
      </c>
      <c r="BA245" s="487" t="str">
        <f t="shared" si="60"/>
        <v/>
      </c>
      <c r="BB245" s="487" t="str">
        <f t="shared" si="60"/>
        <v/>
      </c>
      <c r="BC245" s="487" t="str">
        <f t="shared" si="60"/>
        <v/>
      </c>
      <c r="BD245" s="487" t="str">
        <f t="shared" si="60"/>
        <v/>
      </c>
      <c r="BE245" s="487" t="str">
        <f t="shared" si="60"/>
        <v/>
      </c>
      <c r="BF245" s="487">
        <f t="shared" si="60"/>
        <v>0</v>
      </c>
      <c r="BG245" s="487" t="str">
        <f t="shared" si="58"/>
        <v/>
      </c>
      <c r="BH245" s="487">
        <f t="shared" si="58"/>
        <v>0</v>
      </c>
      <c r="BI245" s="487">
        <f t="shared" si="58"/>
        <v>0</v>
      </c>
      <c r="BJ245" s="487" t="str">
        <f t="shared" si="58"/>
        <v/>
      </c>
      <c r="BK245" s="489" t="str">
        <f t="shared" si="58"/>
        <v/>
      </c>
      <c r="BL245" s="495" t="str">
        <f t="shared" si="61"/>
        <v/>
      </c>
      <c r="BM245" s="487" t="str">
        <f t="shared" si="61"/>
        <v/>
      </c>
      <c r="BN245" s="487" t="str">
        <f t="shared" si="61"/>
        <v/>
      </c>
      <c r="BO245" s="487" t="str">
        <f t="shared" si="61"/>
        <v/>
      </c>
      <c r="BP245" s="487">
        <f t="shared" si="61"/>
        <v>0</v>
      </c>
      <c r="BQ245" s="487" t="str">
        <f t="shared" si="61"/>
        <v/>
      </c>
      <c r="BR245" s="487" t="str">
        <f t="shared" si="61"/>
        <v/>
      </c>
      <c r="BS245" s="487" t="str">
        <f t="shared" si="61"/>
        <v/>
      </c>
      <c r="BT245" s="487" t="str">
        <f t="shared" si="61"/>
        <v/>
      </c>
      <c r="BU245" s="487" t="str">
        <f t="shared" si="61"/>
        <v/>
      </c>
      <c r="BV245" s="487">
        <f t="shared" si="61"/>
        <v>0</v>
      </c>
      <c r="BW245" s="487" t="str">
        <f t="shared" si="59"/>
        <v/>
      </c>
      <c r="BX245" s="487">
        <f t="shared" si="59"/>
        <v>0</v>
      </c>
      <c r="BY245" s="487">
        <f t="shared" si="59"/>
        <v>0</v>
      </c>
      <c r="BZ245" s="487" t="str">
        <f t="shared" si="59"/>
        <v/>
      </c>
      <c r="CA245" s="489" t="str">
        <f t="shared" si="59"/>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3"/>
        <v>0</v>
      </c>
      <c r="AG246" s="487">
        <f t="shared" si="63"/>
        <v>0</v>
      </c>
      <c r="AH246" s="487">
        <f t="shared" si="63"/>
        <v>0</v>
      </c>
      <c r="AI246" s="487">
        <f t="shared" si="63"/>
        <v>0</v>
      </c>
      <c r="AJ246" s="487">
        <f t="shared" si="63"/>
        <v>-1</v>
      </c>
      <c r="AK246" s="487">
        <f t="shared" si="63"/>
        <v>0</v>
      </c>
      <c r="AL246" s="487">
        <f t="shared" si="63"/>
        <v>0</v>
      </c>
      <c r="AM246" s="487">
        <f t="shared" si="63"/>
        <v>0</v>
      </c>
      <c r="AN246" s="487">
        <f t="shared" si="63"/>
        <v>0</v>
      </c>
      <c r="AO246" s="487">
        <f t="shared" si="63"/>
        <v>0</v>
      </c>
      <c r="AP246" s="487">
        <f t="shared" si="63"/>
        <v>-1</v>
      </c>
      <c r="AQ246" s="487">
        <f t="shared" si="63"/>
        <v>0</v>
      </c>
      <c r="AR246" s="487">
        <f t="shared" si="63"/>
        <v>-1</v>
      </c>
      <c r="AS246" s="487">
        <f t="shared" si="63"/>
        <v>-1</v>
      </c>
      <c r="AT246" s="487">
        <f t="shared" si="63"/>
        <v>0</v>
      </c>
      <c r="AU246" s="493">
        <f t="shared" si="63"/>
        <v>0</v>
      </c>
      <c r="AV246" s="488" t="str">
        <f t="shared" si="60"/>
        <v/>
      </c>
      <c r="AW246" s="487" t="str">
        <f t="shared" si="60"/>
        <v/>
      </c>
      <c r="AX246" s="487" t="str">
        <f t="shared" si="60"/>
        <v/>
      </c>
      <c r="AY246" s="487" t="str">
        <f t="shared" si="60"/>
        <v/>
      </c>
      <c r="AZ246" s="487">
        <f t="shared" si="60"/>
        <v>0</v>
      </c>
      <c r="BA246" s="487" t="str">
        <f t="shared" si="60"/>
        <v/>
      </c>
      <c r="BB246" s="487" t="str">
        <f t="shared" si="60"/>
        <v/>
      </c>
      <c r="BC246" s="487" t="str">
        <f t="shared" si="60"/>
        <v/>
      </c>
      <c r="BD246" s="487" t="str">
        <f t="shared" si="60"/>
        <v/>
      </c>
      <c r="BE246" s="487" t="str">
        <f t="shared" si="60"/>
        <v/>
      </c>
      <c r="BF246" s="487">
        <f t="shared" si="60"/>
        <v>0</v>
      </c>
      <c r="BG246" s="487" t="str">
        <f t="shared" si="58"/>
        <v/>
      </c>
      <c r="BH246" s="487">
        <f t="shared" si="58"/>
        <v>0</v>
      </c>
      <c r="BI246" s="487">
        <f t="shared" si="58"/>
        <v>0</v>
      </c>
      <c r="BJ246" s="487" t="str">
        <f t="shared" si="58"/>
        <v/>
      </c>
      <c r="BK246" s="489" t="str">
        <f t="shared" si="58"/>
        <v/>
      </c>
      <c r="BL246" s="495" t="str">
        <f t="shared" si="61"/>
        <v/>
      </c>
      <c r="BM246" s="487" t="str">
        <f t="shared" si="61"/>
        <v/>
      </c>
      <c r="BN246" s="487" t="str">
        <f t="shared" si="61"/>
        <v/>
      </c>
      <c r="BO246" s="487" t="str">
        <f t="shared" si="61"/>
        <v/>
      </c>
      <c r="BP246" s="487">
        <f t="shared" si="61"/>
        <v>0</v>
      </c>
      <c r="BQ246" s="487" t="str">
        <f t="shared" si="61"/>
        <v/>
      </c>
      <c r="BR246" s="487" t="str">
        <f t="shared" si="61"/>
        <v/>
      </c>
      <c r="BS246" s="487" t="str">
        <f t="shared" si="61"/>
        <v/>
      </c>
      <c r="BT246" s="487" t="str">
        <f t="shared" si="61"/>
        <v/>
      </c>
      <c r="BU246" s="487" t="str">
        <f t="shared" si="61"/>
        <v/>
      </c>
      <c r="BV246" s="487">
        <f t="shared" si="61"/>
        <v>0</v>
      </c>
      <c r="BW246" s="487" t="str">
        <f t="shared" si="59"/>
        <v/>
      </c>
      <c r="BX246" s="487">
        <f t="shared" si="59"/>
        <v>0</v>
      </c>
      <c r="BY246" s="487">
        <f t="shared" si="59"/>
        <v>0</v>
      </c>
      <c r="BZ246" s="487" t="str">
        <f t="shared" si="59"/>
        <v/>
      </c>
      <c r="CA246" s="489" t="str">
        <f t="shared" si="59"/>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3"/>
        <v>0</v>
      </c>
      <c r="AG247" s="487">
        <f t="shared" si="63"/>
        <v>0</v>
      </c>
      <c r="AH247" s="487">
        <f t="shared" si="63"/>
        <v>0</v>
      </c>
      <c r="AI247" s="487">
        <f t="shared" si="63"/>
        <v>0</v>
      </c>
      <c r="AJ247" s="487">
        <f t="shared" si="63"/>
        <v>-1</v>
      </c>
      <c r="AK247" s="487">
        <f t="shared" si="63"/>
        <v>0</v>
      </c>
      <c r="AL247" s="487">
        <f t="shared" si="63"/>
        <v>0</v>
      </c>
      <c r="AM247" s="487">
        <f t="shared" si="63"/>
        <v>0</v>
      </c>
      <c r="AN247" s="487">
        <f t="shared" si="63"/>
        <v>0</v>
      </c>
      <c r="AO247" s="487">
        <f t="shared" si="63"/>
        <v>0</v>
      </c>
      <c r="AP247" s="487">
        <f t="shared" si="63"/>
        <v>-1</v>
      </c>
      <c r="AQ247" s="487">
        <f t="shared" si="63"/>
        <v>0</v>
      </c>
      <c r="AR247" s="487">
        <f t="shared" si="63"/>
        <v>-1</v>
      </c>
      <c r="AS247" s="487">
        <f t="shared" si="63"/>
        <v>-1</v>
      </c>
      <c r="AT247" s="487">
        <f t="shared" si="63"/>
        <v>0</v>
      </c>
      <c r="AU247" s="493">
        <f t="shared" si="63"/>
        <v>0</v>
      </c>
      <c r="AV247" s="488" t="str">
        <f t="shared" si="60"/>
        <v/>
      </c>
      <c r="AW247" s="487" t="str">
        <f t="shared" si="60"/>
        <v/>
      </c>
      <c r="AX247" s="487" t="str">
        <f t="shared" si="60"/>
        <v/>
      </c>
      <c r="AY247" s="487" t="str">
        <f t="shared" si="60"/>
        <v/>
      </c>
      <c r="AZ247" s="487">
        <f t="shared" si="60"/>
        <v>0</v>
      </c>
      <c r="BA247" s="487" t="str">
        <f t="shared" si="60"/>
        <v/>
      </c>
      <c r="BB247" s="487" t="str">
        <f t="shared" si="60"/>
        <v/>
      </c>
      <c r="BC247" s="487" t="str">
        <f t="shared" si="60"/>
        <v/>
      </c>
      <c r="BD247" s="487" t="str">
        <f t="shared" si="60"/>
        <v/>
      </c>
      <c r="BE247" s="487" t="str">
        <f t="shared" si="60"/>
        <v/>
      </c>
      <c r="BF247" s="487">
        <f t="shared" si="60"/>
        <v>0</v>
      </c>
      <c r="BG247" s="487" t="str">
        <f t="shared" si="58"/>
        <v/>
      </c>
      <c r="BH247" s="487">
        <f t="shared" si="58"/>
        <v>0</v>
      </c>
      <c r="BI247" s="487">
        <f t="shared" si="58"/>
        <v>0</v>
      </c>
      <c r="BJ247" s="487" t="str">
        <f t="shared" si="58"/>
        <v/>
      </c>
      <c r="BK247" s="489" t="str">
        <f t="shared" si="58"/>
        <v/>
      </c>
      <c r="BL247" s="495" t="str">
        <f t="shared" si="61"/>
        <v/>
      </c>
      <c r="BM247" s="487" t="str">
        <f t="shared" si="61"/>
        <v/>
      </c>
      <c r="BN247" s="487" t="str">
        <f t="shared" si="61"/>
        <v/>
      </c>
      <c r="BO247" s="487" t="str">
        <f t="shared" si="61"/>
        <v/>
      </c>
      <c r="BP247" s="487">
        <f t="shared" si="61"/>
        <v>0</v>
      </c>
      <c r="BQ247" s="487" t="str">
        <f t="shared" si="61"/>
        <v/>
      </c>
      <c r="BR247" s="487" t="str">
        <f t="shared" si="61"/>
        <v/>
      </c>
      <c r="BS247" s="487" t="str">
        <f t="shared" si="61"/>
        <v/>
      </c>
      <c r="BT247" s="487" t="str">
        <f t="shared" si="61"/>
        <v/>
      </c>
      <c r="BU247" s="487" t="str">
        <f t="shared" si="61"/>
        <v/>
      </c>
      <c r="BV247" s="487">
        <f t="shared" si="61"/>
        <v>0</v>
      </c>
      <c r="BW247" s="487" t="str">
        <f t="shared" si="59"/>
        <v/>
      </c>
      <c r="BX247" s="487">
        <f t="shared" si="59"/>
        <v>0</v>
      </c>
      <c r="BY247" s="487">
        <f t="shared" si="59"/>
        <v>0</v>
      </c>
      <c r="BZ247" s="487" t="str">
        <f t="shared" si="59"/>
        <v/>
      </c>
      <c r="CA247" s="489" t="str">
        <f t="shared" si="59"/>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3"/>
        <v>0</v>
      </c>
      <c r="AG248" s="487">
        <f t="shared" si="63"/>
        <v>0</v>
      </c>
      <c r="AH248" s="487">
        <f t="shared" si="63"/>
        <v>0</v>
      </c>
      <c r="AI248" s="487">
        <f t="shared" si="63"/>
        <v>0</v>
      </c>
      <c r="AJ248" s="487">
        <f t="shared" si="63"/>
        <v>-1</v>
      </c>
      <c r="AK248" s="487">
        <f t="shared" si="63"/>
        <v>0</v>
      </c>
      <c r="AL248" s="487">
        <f t="shared" si="63"/>
        <v>0</v>
      </c>
      <c r="AM248" s="487">
        <f t="shared" si="63"/>
        <v>0</v>
      </c>
      <c r="AN248" s="487">
        <f t="shared" si="63"/>
        <v>0</v>
      </c>
      <c r="AO248" s="487">
        <f t="shared" si="63"/>
        <v>0</v>
      </c>
      <c r="AP248" s="487">
        <f t="shared" si="63"/>
        <v>-1</v>
      </c>
      <c r="AQ248" s="487">
        <f t="shared" si="63"/>
        <v>0</v>
      </c>
      <c r="AR248" s="487">
        <f t="shared" si="63"/>
        <v>-1</v>
      </c>
      <c r="AS248" s="487">
        <f t="shared" si="63"/>
        <v>-1</v>
      </c>
      <c r="AT248" s="487">
        <f t="shared" si="63"/>
        <v>0</v>
      </c>
      <c r="AU248" s="493">
        <f t="shared" si="63"/>
        <v>0</v>
      </c>
      <c r="AV248" s="488" t="str">
        <f t="shared" si="60"/>
        <v/>
      </c>
      <c r="AW248" s="487" t="str">
        <f t="shared" si="60"/>
        <v/>
      </c>
      <c r="AX248" s="487" t="str">
        <f t="shared" ref="AX248:BI275" si="64">IF(AH248,IFERROR(LEFT($V248,SEARCH(" (",$V248)-1),$V248),"")</f>
        <v/>
      </c>
      <c r="AY248" s="487" t="str">
        <f t="shared" si="64"/>
        <v/>
      </c>
      <c r="AZ248" s="487">
        <f t="shared" si="64"/>
        <v>0</v>
      </c>
      <c r="BA248" s="487" t="str">
        <f t="shared" si="64"/>
        <v/>
      </c>
      <c r="BB248" s="487" t="str">
        <f t="shared" si="64"/>
        <v/>
      </c>
      <c r="BC248" s="487" t="str">
        <f t="shared" si="64"/>
        <v/>
      </c>
      <c r="BD248" s="487" t="str">
        <f t="shared" si="64"/>
        <v/>
      </c>
      <c r="BE248" s="487" t="str">
        <f t="shared" si="64"/>
        <v/>
      </c>
      <c r="BF248" s="487">
        <f t="shared" si="64"/>
        <v>0</v>
      </c>
      <c r="BG248" s="487" t="str">
        <f t="shared" si="58"/>
        <v/>
      </c>
      <c r="BH248" s="487">
        <f t="shared" si="58"/>
        <v>0</v>
      </c>
      <c r="BI248" s="487">
        <f t="shared" si="58"/>
        <v>0</v>
      </c>
      <c r="BJ248" s="487" t="str">
        <f t="shared" si="58"/>
        <v/>
      </c>
      <c r="BK248" s="489" t="str">
        <f t="shared" si="58"/>
        <v/>
      </c>
      <c r="BL248" s="495" t="str">
        <f t="shared" si="61"/>
        <v/>
      </c>
      <c r="BM248" s="487" t="str">
        <f t="shared" si="61"/>
        <v/>
      </c>
      <c r="BN248" s="487" t="str">
        <f t="shared" ref="BN248:BY275" si="65">IF(AH248,IFERROR(LEFT($W248,SEARCH(" (",$W248)-1),$W248),"")</f>
        <v/>
      </c>
      <c r="BO248" s="487" t="str">
        <f t="shared" si="65"/>
        <v/>
      </c>
      <c r="BP248" s="487">
        <f t="shared" si="65"/>
        <v>0</v>
      </c>
      <c r="BQ248" s="487" t="str">
        <f t="shared" si="65"/>
        <v/>
      </c>
      <c r="BR248" s="487" t="str">
        <f t="shared" si="65"/>
        <v/>
      </c>
      <c r="BS248" s="487" t="str">
        <f t="shared" si="65"/>
        <v/>
      </c>
      <c r="BT248" s="487" t="str">
        <f t="shared" si="65"/>
        <v/>
      </c>
      <c r="BU248" s="487" t="str">
        <f t="shared" si="65"/>
        <v/>
      </c>
      <c r="BV248" s="487">
        <f t="shared" si="65"/>
        <v>0</v>
      </c>
      <c r="BW248" s="487" t="str">
        <f t="shared" si="59"/>
        <v/>
      </c>
      <c r="BX248" s="487">
        <f t="shared" si="59"/>
        <v>0</v>
      </c>
      <c r="BY248" s="487">
        <f t="shared" si="59"/>
        <v>0</v>
      </c>
      <c r="BZ248" s="487" t="str">
        <f t="shared" si="59"/>
        <v/>
      </c>
      <c r="CA248" s="489" t="str">
        <f t="shared" si="59"/>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3"/>
        <v>0</v>
      </c>
      <c r="AG249" s="487">
        <f t="shared" si="63"/>
        <v>0</v>
      </c>
      <c r="AH249" s="487">
        <f t="shared" si="63"/>
        <v>0</v>
      </c>
      <c r="AI249" s="487">
        <f t="shared" si="63"/>
        <v>0</v>
      </c>
      <c r="AJ249" s="487">
        <f t="shared" si="63"/>
        <v>-1</v>
      </c>
      <c r="AK249" s="487">
        <f t="shared" si="63"/>
        <v>0</v>
      </c>
      <c r="AL249" s="487">
        <f t="shared" si="63"/>
        <v>0</v>
      </c>
      <c r="AM249" s="487">
        <f t="shared" si="63"/>
        <v>0</v>
      </c>
      <c r="AN249" s="487">
        <f t="shared" si="63"/>
        <v>0</v>
      </c>
      <c r="AO249" s="487">
        <f t="shared" si="63"/>
        <v>0</v>
      </c>
      <c r="AP249" s="487">
        <f t="shared" si="63"/>
        <v>-1</v>
      </c>
      <c r="AQ249" s="487">
        <f t="shared" si="63"/>
        <v>0</v>
      </c>
      <c r="AR249" s="487">
        <f t="shared" si="63"/>
        <v>-1</v>
      </c>
      <c r="AS249" s="487">
        <f t="shared" si="63"/>
        <v>-1</v>
      </c>
      <c r="AT249" s="487">
        <f t="shared" si="63"/>
        <v>0</v>
      </c>
      <c r="AU249" s="493">
        <f t="shared" si="63"/>
        <v>0</v>
      </c>
      <c r="AV249" s="488" t="str">
        <f t="shared" ref="AV249:BI288" si="66">IF(AF249,IFERROR(LEFT($V249,SEARCH(" (",$V249)-1),$V249),"")</f>
        <v/>
      </c>
      <c r="AW249" s="487" t="str">
        <f t="shared" si="66"/>
        <v/>
      </c>
      <c r="AX249" s="487" t="str">
        <f t="shared" si="64"/>
        <v/>
      </c>
      <c r="AY249" s="487" t="str">
        <f t="shared" si="64"/>
        <v/>
      </c>
      <c r="AZ249" s="487">
        <f t="shared" si="64"/>
        <v>0</v>
      </c>
      <c r="BA249" s="487" t="str">
        <f t="shared" si="64"/>
        <v/>
      </c>
      <c r="BB249" s="487" t="str">
        <f t="shared" si="64"/>
        <v/>
      </c>
      <c r="BC249" s="487" t="str">
        <f t="shared" si="64"/>
        <v/>
      </c>
      <c r="BD249" s="487" t="str">
        <f t="shared" si="64"/>
        <v/>
      </c>
      <c r="BE249" s="487" t="str">
        <f t="shared" si="64"/>
        <v/>
      </c>
      <c r="BF249" s="487">
        <f t="shared" si="64"/>
        <v>0</v>
      </c>
      <c r="BG249" s="487" t="str">
        <f t="shared" si="58"/>
        <v/>
      </c>
      <c r="BH249" s="487">
        <f t="shared" si="58"/>
        <v>0</v>
      </c>
      <c r="BI249" s="487">
        <f t="shared" si="58"/>
        <v>0</v>
      </c>
      <c r="BJ249" s="487" t="str">
        <f t="shared" si="58"/>
        <v/>
      </c>
      <c r="BK249" s="489" t="str">
        <f t="shared" si="58"/>
        <v/>
      </c>
      <c r="BL249" s="495" t="str">
        <f t="shared" ref="BL249:BY288" si="67">IF(AF249,IFERROR(LEFT($W249,SEARCH(" (",$W249)-1),$W249),"")</f>
        <v/>
      </c>
      <c r="BM249" s="487" t="str">
        <f t="shared" si="67"/>
        <v/>
      </c>
      <c r="BN249" s="487" t="str">
        <f t="shared" si="65"/>
        <v/>
      </c>
      <c r="BO249" s="487" t="str">
        <f t="shared" si="65"/>
        <v/>
      </c>
      <c r="BP249" s="487">
        <f t="shared" si="65"/>
        <v>0</v>
      </c>
      <c r="BQ249" s="487" t="str">
        <f t="shared" si="65"/>
        <v/>
      </c>
      <c r="BR249" s="487" t="str">
        <f t="shared" si="65"/>
        <v/>
      </c>
      <c r="BS249" s="487" t="str">
        <f t="shared" si="65"/>
        <v/>
      </c>
      <c r="BT249" s="487" t="str">
        <f t="shared" si="65"/>
        <v/>
      </c>
      <c r="BU249" s="487" t="str">
        <f t="shared" si="65"/>
        <v/>
      </c>
      <c r="BV249" s="487">
        <f t="shared" si="65"/>
        <v>0</v>
      </c>
      <c r="BW249" s="487" t="str">
        <f t="shared" si="59"/>
        <v/>
      </c>
      <c r="BX249" s="487">
        <f t="shared" si="59"/>
        <v>0</v>
      </c>
      <c r="BY249" s="487">
        <f t="shared" si="59"/>
        <v>0</v>
      </c>
      <c r="BZ249" s="487" t="str">
        <f t="shared" si="59"/>
        <v/>
      </c>
      <c r="CA249" s="489" t="str">
        <f t="shared" si="59"/>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3"/>
        <v>0</v>
      </c>
      <c r="AG250" s="487">
        <f t="shared" si="63"/>
        <v>0</v>
      </c>
      <c r="AH250" s="487">
        <f t="shared" si="63"/>
        <v>0</v>
      </c>
      <c r="AI250" s="487">
        <f t="shared" si="63"/>
        <v>0</v>
      </c>
      <c r="AJ250" s="487">
        <f t="shared" si="63"/>
        <v>-1</v>
      </c>
      <c r="AK250" s="487">
        <f t="shared" si="63"/>
        <v>0</v>
      </c>
      <c r="AL250" s="487">
        <f t="shared" si="63"/>
        <v>0</v>
      </c>
      <c r="AM250" s="487">
        <f t="shared" si="63"/>
        <v>0</v>
      </c>
      <c r="AN250" s="487">
        <f t="shared" si="63"/>
        <v>0</v>
      </c>
      <c r="AO250" s="487">
        <f t="shared" si="63"/>
        <v>0</v>
      </c>
      <c r="AP250" s="487">
        <f t="shared" si="63"/>
        <v>-1</v>
      </c>
      <c r="AQ250" s="487">
        <f t="shared" si="63"/>
        <v>0</v>
      </c>
      <c r="AR250" s="487">
        <f t="shared" si="63"/>
        <v>-1</v>
      </c>
      <c r="AS250" s="487">
        <f t="shared" si="63"/>
        <v>-1</v>
      </c>
      <c r="AT250" s="487">
        <f t="shared" si="63"/>
        <v>0</v>
      </c>
      <c r="AU250" s="493">
        <f t="shared" si="63"/>
        <v>0</v>
      </c>
      <c r="AV250" s="488" t="str">
        <f t="shared" si="66"/>
        <v/>
      </c>
      <c r="AW250" s="487" t="str">
        <f t="shared" si="66"/>
        <v/>
      </c>
      <c r="AX250" s="487" t="str">
        <f t="shared" si="64"/>
        <v/>
      </c>
      <c r="AY250" s="487" t="str">
        <f t="shared" si="64"/>
        <v/>
      </c>
      <c r="AZ250" s="487">
        <f t="shared" si="64"/>
        <v>0</v>
      </c>
      <c r="BA250" s="487" t="str">
        <f t="shared" si="64"/>
        <v/>
      </c>
      <c r="BB250" s="487" t="str">
        <f t="shared" si="64"/>
        <v/>
      </c>
      <c r="BC250" s="487" t="str">
        <f t="shared" si="64"/>
        <v/>
      </c>
      <c r="BD250" s="487" t="str">
        <f t="shared" si="64"/>
        <v/>
      </c>
      <c r="BE250" s="487" t="str">
        <f t="shared" si="64"/>
        <v/>
      </c>
      <c r="BF250" s="487">
        <f t="shared" si="64"/>
        <v>0</v>
      </c>
      <c r="BG250" s="487" t="str">
        <f t="shared" si="58"/>
        <v/>
      </c>
      <c r="BH250" s="487">
        <f t="shared" si="58"/>
        <v>0</v>
      </c>
      <c r="BI250" s="487">
        <f t="shared" si="58"/>
        <v>0</v>
      </c>
      <c r="BJ250" s="487" t="str">
        <f t="shared" si="58"/>
        <v/>
      </c>
      <c r="BK250" s="489" t="str">
        <f t="shared" si="58"/>
        <v/>
      </c>
      <c r="BL250" s="495" t="str">
        <f t="shared" si="67"/>
        <v/>
      </c>
      <c r="BM250" s="487" t="str">
        <f t="shared" si="67"/>
        <v/>
      </c>
      <c r="BN250" s="487" t="str">
        <f t="shared" si="65"/>
        <v/>
      </c>
      <c r="BO250" s="487" t="str">
        <f t="shared" si="65"/>
        <v/>
      </c>
      <c r="BP250" s="487">
        <f t="shared" si="65"/>
        <v>0</v>
      </c>
      <c r="BQ250" s="487" t="str">
        <f t="shared" si="65"/>
        <v/>
      </c>
      <c r="BR250" s="487" t="str">
        <f t="shared" si="65"/>
        <v/>
      </c>
      <c r="BS250" s="487" t="str">
        <f t="shared" si="65"/>
        <v/>
      </c>
      <c r="BT250" s="487" t="str">
        <f t="shared" si="65"/>
        <v/>
      </c>
      <c r="BU250" s="487" t="str">
        <f t="shared" si="65"/>
        <v/>
      </c>
      <c r="BV250" s="487">
        <f t="shared" si="65"/>
        <v>0</v>
      </c>
      <c r="BW250" s="487" t="str">
        <f t="shared" si="59"/>
        <v/>
      </c>
      <c r="BX250" s="487">
        <f t="shared" si="59"/>
        <v>0</v>
      </c>
      <c r="BY250" s="487">
        <f t="shared" si="59"/>
        <v>0</v>
      </c>
      <c r="BZ250" s="487" t="str">
        <f t="shared" si="59"/>
        <v/>
      </c>
      <c r="CA250" s="489" t="str">
        <f t="shared" si="59"/>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3"/>
        <v>0</v>
      </c>
      <c r="AG251" s="487">
        <f t="shared" si="63"/>
        <v>0</v>
      </c>
      <c r="AH251" s="487">
        <f t="shared" si="63"/>
        <v>0</v>
      </c>
      <c r="AI251" s="487">
        <f t="shared" si="63"/>
        <v>0</v>
      </c>
      <c r="AJ251" s="487">
        <f t="shared" si="63"/>
        <v>-1</v>
      </c>
      <c r="AK251" s="487">
        <f t="shared" si="63"/>
        <v>0</v>
      </c>
      <c r="AL251" s="487">
        <f t="shared" si="63"/>
        <v>0</v>
      </c>
      <c r="AM251" s="487">
        <f t="shared" si="63"/>
        <v>0</v>
      </c>
      <c r="AN251" s="487">
        <f t="shared" si="63"/>
        <v>0</v>
      </c>
      <c r="AO251" s="487">
        <f t="shared" si="63"/>
        <v>0</v>
      </c>
      <c r="AP251" s="487">
        <f t="shared" si="63"/>
        <v>-1</v>
      </c>
      <c r="AQ251" s="487">
        <f t="shared" si="63"/>
        <v>0</v>
      </c>
      <c r="AR251" s="487">
        <f t="shared" si="63"/>
        <v>-1</v>
      </c>
      <c r="AS251" s="487">
        <f t="shared" si="63"/>
        <v>-1</v>
      </c>
      <c r="AT251" s="487">
        <f t="shared" si="63"/>
        <v>0</v>
      </c>
      <c r="AU251" s="493">
        <f t="shared" si="63"/>
        <v>0</v>
      </c>
      <c r="AV251" s="488" t="str">
        <f t="shared" si="66"/>
        <v/>
      </c>
      <c r="AW251" s="487" t="str">
        <f t="shared" si="66"/>
        <v/>
      </c>
      <c r="AX251" s="487" t="str">
        <f t="shared" si="64"/>
        <v/>
      </c>
      <c r="AY251" s="487" t="str">
        <f t="shared" si="64"/>
        <v/>
      </c>
      <c r="AZ251" s="487">
        <f t="shared" si="64"/>
        <v>0</v>
      </c>
      <c r="BA251" s="487" t="str">
        <f t="shared" si="64"/>
        <v/>
      </c>
      <c r="BB251" s="487" t="str">
        <f t="shared" si="64"/>
        <v/>
      </c>
      <c r="BC251" s="487" t="str">
        <f t="shared" si="64"/>
        <v/>
      </c>
      <c r="BD251" s="487" t="str">
        <f t="shared" si="64"/>
        <v/>
      </c>
      <c r="BE251" s="487" t="str">
        <f t="shared" si="64"/>
        <v/>
      </c>
      <c r="BF251" s="487">
        <f t="shared" si="64"/>
        <v>0</v>
      </c>
      <c r="BG251" s="487" t="str">
        <f t="shared" si="58"/>
        <v/>
      </c>
      <c r="BH251" s="487">
        <f t="shared" si="58"/>
        <v>0</v>
      </c>
      <c r="BI251" s="487">
        <f t="shared" si="58"/>
        <v>0</v>
      </c>
      <c r="BJ251" s="487" t="str">
        <f t="shared" si="58"/>
        <v/>
      </c>
      <c r="BK251" s="489" t="str">
        <f t="shared" si="58"/>
        <v/>
      </c>
      <c r="BL251" s="495" t="str">
        <f t="shared" si="67"/>
        <v/>
      </c>
      <c r="BM251" s="487" t="str">
        <f t="shared" si="67"/>
        <v/>
      </c>
      <c r="BN251" s="487" t="str">
        <f t="shared" si="65"/>
        <v/>
      </c>
      <c r="BO251" s="487" t="str">
        <f t="shared" si="65"/>
        <v/>
      </c>
      <c r="BP251" s="487">
        <f t="shared" si="65"/>
        <v>0</v>
      </c>
      <c r="BQ251" s="487" t="str">
        <f t="shared" si="65"/>
        <v/>
      </c>
      <c r="BR251" s="487" t="str">
        <f t="shared" si="65"/>
        <v/>
      </c>
      <c r="BS251" s="487" t="str">
        <f t="shared" si="65"/>
        <v/>
      </c>
      <c r="BT251" s="487" t="str">
        <f t="shared" si="65"/>
        <v/>
      </c>
      <c r="BU251" s="487" t="str">
        <f t="shared" si="65"/>
        <v/>
      </c>
      <c r="BV251" s="487">
        <f t="shared" si="65"/>
        <v>0</v>
      </c>
      <c r="BW251" s="487" t="str">
        <f t="shared" si="59"/>
        <v/>
      </c>
      <c r="BX251" s="487">
        <f t="shared" si="59"/>
        <v>0</v>
      </c>
      <c r="BY251" s="487">
        <f t="shared" si="59"/>
        <v>0</v>
      </c>
      <c r="BZ251" s="487" t="str">
        <f t="shared" si="59"/>
        <v/>
      </c>
      <c r="CA251" s="489" t="str">
        <f t="shared" si="59"/>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3"/>
        <v>0</v>
      </c>
      <c r="AG252" s="487">
        <f t="shared" si="63"/>
        <v>0</v>
      </c>
      <c r="AH252" s="487">
        <f t="shared" si="63"/>
        <v>0</v>
      </c>
      <c r="AI252" s="487">
        <f t="shared" si="63"/>
        <v>0</v>
      </c>
      <c r="AJ252" s="487">
        <f t="shared" si="63"/>
        <v>-1</v>
      </c>
      <c r="AK252" s="487">
        <f t="shared" si="63"/>
        <v>0</v>
      </c>
      <c r="AL252" s="487">
        <f t="shared" si="63"/>
        <v>0</v>
      </c>
      <c r="AM252" s="487">
        <f t="shared" si="63"/>
        <v>0</v>
      </c>
      <c r="AN252" s="487">
        <f t="shared" si="63"/>
        <v>0</v>
      </c>
      <c r="AO252" s="487">
        <f t="shared" si="63"/>
        <v>0</v>
      </c>
      <c r="AP252" s="487">
        <f t="shared" si="63"/>
        <v>-1</v>
      </c>
      <c r="AQ252" s="487">
        <f t="shared" si="63"/>
        <v>0</v>
      </c>
      <c r="AR252" s="487">
        <f t="shared" si="63"/>
        <v>-1</v>
      </c>
      <c r="AS252" s="487">
        <f t="shared" si="63"/>
        <v>-1</v>
      </c>
      <c r="AT252" s="487">
        <f t="shared" si="63"/>
        <v>0</v>
      </c>
      <c r="AU252" s="493">
        <f t="shared" si="63"/>
        <v>0</v>
      </c>
      <c r="AV252" s="488" t="str">
        <f t="shared" si="66"/>
        <v/>
      </c>
      <c r="AW252" s="487" t="str">
        <f t="shared" si="66"/>
        <v/>
      </c>
      <c r="AX252" s="487" t="str">
        <f t="shared" si="64"/>
        <v/>
      </c>
      <c r="AY252" s="487" t="str">
        <f t="shared" si="64"/>
        <v/>
      </c>
      <c r="AZ252" s="487">
        <f t="shared" si="64"/>
        <v>0</v>
      </c>
      <c r="BA252" s="487" t="str">
        <f t="shared" si="64"/>
        <v/>
      </c>
      <c r="BB252" s="487" t="str">
        <f t="shared" si="64"/>
        <v/>
      </c>
      <c r="BC252" s="487" t="str">
        <f t="shared" si="64"/>
        <v/>
      </c>
      <c r="BD252" s="487" t="str">
        <f t="shared" si="64"/>
        <v/>
      </c>
      <c r="BE252" s="487" t="str">
        <f t="shared" si="64"/>
        <v/>
      </c>
      <c r="BF252" s="487">
        <f t="shared" si="64"/>
        <v>0</v>
      </c>
      <c r="BG252" s="487" t="str">
        <f t="shared" si="58"/>
        <v/>
      </c>
      <c r="BH252" s="487">
        <f t="shared" si="58"/>
        <v>0</v>
      </c>
      <c r="BI252" s="487">
        <f t="shared" si="58"/>
        <v>0</v>
      </c>
      <c r="BJ252" s="487" t="str">
        <f t="shared" si="58"/>
        <v/>
      </c>
      <c r="BK252" s="489" t="str">
        <f t="shared" si="58"/>
        <v/>
      </c>
      <c r="BL252" s="495" t="str">
        <f t="shared" si="67"/>
        <v/>
      </c>
      <c r="BM252" s="487" t="str">
        <f t="shared" si="67"/>
        <v/>
      </c>
      <c r="BN252" s="487" t="str">
        <f t="shared" si="65"/>
        <v/>
      </c>
      <c r="BO252" s="487" t="str">
        <f t="shared" si="65"/>
        <v/>
      </c>
      <c r="BP252" s="487">
        <f t="shared" si="65"/>
        <v>0</v>
      </c>
      <c r="BQ252" s="487" t="str">
        <f t="shared" si="65"/>
        <v/>
      </c>
      <c r="BR252" s="487" t="str">
        <f t="shared" si="65"/>
        <v/>
      </c>
      <c r="BS252" s="487" t="str">
        <f t="shared" si="65"/>
        <v/>
      </c>
      <c r="BT252" s="487" t="str">
        <f t="shared" si="65"/>
        <v/>
      </c>
      <c r="BU252" s="487" t="str">
        <f t="shared" si="65"/>
        <v/>
      </c>
      <c r="BV252" s="487">
        <f t="shared" si="65"/>
        <v>0</v>
      </c>
      <c r="BW252" s="487" t="str">
        <f t="shared" si="59"/>
        <v/>
      </c>
      <c r="BX252" s="487">
        <f t="shared" si="59"/>
        <v>0</v>
      </c>
      <c r="BY252" s="487">
        <f t="shared" si="59"/>
        <v>0</v>
      </c>
      <c r="BZ252" s="487" t="str">
        <f t="shared" si="59"/>
        <v/>
      </c>
      <c r="CA252" s="489" t="str">
        <f t="shared" si="59"/>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3"/>
        <v>0</v>
      </c>
      <c r="AG253" s="487">
        <f t="shared" si="63"/>
        <v>0</v>
      </c>
      <c r="AH253" s="487">
        <f t="shared" si="63"/>
        <v>0</v>
      </c>
      <c r="AI253" s="487">
        <f t="shared" si="63"/>
        <v>0</v>
      </c>
      <c r="AJ253" s="487">
        <f t="shared" si="63"/>
        <v>-1</v>
      </c>
      <c r="AK253" s="487">
        <f t="shared" si="63"/>
        <v>0</v>
      </c>
      <c r="AL253" s="487">
        <f t="shared" si="63"/>
        <v>0</v>
      </c>
      <c r="AM253" s="487">
        <f t="shared" si="63"/>
        <v>0</v>
      </c>
      <c r="AN253" s="487">
        <f t="shared" si="63"/>
        <v>0</v>
      </c>
      <c r="AO253" s="487">
        <f t="shared" si="63"/>
        <v>0</v>
      </c>
      <c r="AP253" s="487">
        <f t="shared" si="63"/>
        <v>-1</v>
      </c>
      <c r="AQ253" s="487">
        <f t="shared" si="63"/>
        <v>0</v>
      </c>
      <c r="AR253" s="487">
        <f t="shared" si="63"/>
        <v>-1</v>
      </c>
      <c r="AS253" s="487">
        <f t="shared" si="63"/>
        <v>-1</v>
      </c>
      <c r="AT253" s="487">
        <f t="shared" si="63"/>
        <v>0</v>
      </c>
      <c r="AU253" s="493">
        <f t="shared" si="63"/>
        <v>0</v>
      </c>
      <c r="AV253" s="488" t="str">
        <f t="shared" si="66"/>
        <v/>
      </c>
      <c r="AW253" s="487" t="str">
        <f t="shared" si="66"/>
        <v/>
      </c>
      <c r="AX253" s="487" t="str">
        <f t="shared" si="64"/>
        <v/>
      </c>
      <c r="AY253" s="487" t="str">
        <f t="shared" si="64"/>
        <v/>
      </c>
      <c r="AZ253" s="487">
        <f t="shared" si="64"/>
        <v>0</v>
      </c>
      <c r="BA253" s="487" t="str">
        <f t="shared" si="64"/>
        <v/>
      </c>
      <c r="BB253" s="487" t="str">
        <f t="shared" si="64"/>
        <v/>
      </c>
      <c r="BC253" s="487" t="str">
        <f t="shared" si="64"/>
        <v/>
      </c>
      <c r="BD253" s="487" t="str">
        <f t="shared" si="64"/>
        <v/>
      </c>
      <c r="BE253" s="487" t="str">
        <f t="shared" si="64"/>
        <v/>
      </c>
      <c r="BF253" s="487">
        <f t="shared" si="64"/>
        <v>0</v>
      </c>
      <c r="BG253" s="487" t="str">
        <f t="shared" si="58"/>
        <v/>
      </c>
      <c r="BH253" s="487">
        <f t="shared" si="58"/>
        <v>0</v>
      </c>
      <c r="BI253" s="487">
        <f t="shared" si="58"/>
        <v>0</v>
      </c>
      <c r="BJ253" s="487" t="str">
        <f t="shared" si="58"/>
        <v/>
      </c>
      <c r="BK253" s="489" t="str">
        <f t="shared" si="58"/>
        <v/>
      </c>
      <c r="BL253" s="495" t="str">
        <f t="shared" si="67"/>
        <v/>
      </c>
      <c r="BM253" s="487" t="str">
        <f t="shared" si="67"/>
        <v/>
      </c>
      <c r="BN253" s="487" t="str">
        <f t="shared" si="65"/>
        <v/>
      </c>
      <c r="BO253" s="487" t="str">
        <f t="shared" si="65"/>
        <v/>
      </c>
      <c r="BP253" s="487">
        <f t="shared" si="65"/>
        <v>0</v>
      </c>
      <c r="BQ253" s="487" t="str">
        <f t="shared" si="65"/>
        <v/>
      </c>
      <c r="BR253" s="487" t="str">
        <f t="shared" si="65"/>
        <v/>
      </c>
      <c r="BS253" s="487" t="str">
        <f t="shared" si="65"/>
        <v/>
      </c>
      <c r="BT253" s="487" t="str">
        <f t="shared" si="65"/>
        <v/>
      </c>
      <c r="BU253" s="487" t="str">
        <f t="shared" si="65"/>
        <v/>
      </c>
      <c r="BV253" s="487">
        <f t="shared" si="65"/>
        <v>0</v>
      </c>
      <c r="BW253" s="487" t="str">
        <f t="shared" si="59"/>
        <v/>
      </c>
      <c r="BX253" s="487">
        <f t="shared" si="59"/>
        <v>0</v>
      </c>
      <c r="BY253" s="487">
        <f t="shared" si="59"/>
        <v>0</v>
      </c>
      <c r="BZ253" s="487" t="str">
        <f t="shared" si="59"/>
        <v/>
      </c>
      <c r="CA253" s="489" t="str">
        <f t="shared" si="59"/>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3"/>
        <v>0</v>
      </c>
      <c r="AG254" s="487">
        <f t="shared" si="63"/>
        <v>0</v>
      </c>
      <c r="AH254" s="487">
        <f t="shared" si="63"/>
        <v>0</v>
      </c>
      <c r="AI254" s="487">
        <f t="shared" si="63"/>
        <v>0</v>
      </c>
      <c r="AJ254" s="487">
        <f t="shared" si="63"/>
        <v>-1</v>
      </c>
      <c r="AK254" s="487">
        <f t="shared" si="63"/>
        <v>0</v>
      </c>
      <c r="AL254" s="487">
        <f t="shared" si="63"/>
        <v>0</v>
      </c>
      <c r="AM254" s="487">
        <f t="shared" si="63"/>
        <v>0</v>
      </c>
      <c r="AN254" s="487">
        <f t="shared" si="63"/>
        <v>0</v>
      </c>
      <c r="AO254" s="487">
        <f t="shared" si="63"/>
        <v>0</v>
      </c>
      <c r="AP254" s="487">
        <f t="shared" si="63"/>
        <v>-1</v>
      </c>
      <c r="AQ254" s="487">
        <f t="shared" si="63"/>
        <v>0</v>
      </c>
      <c r="AR254" s="487">
        <f t="shared" si="63"/>
        <v>-1</v>
      </c>
      <c r="AS254" s="487">
        <f t="shared" si="63"/>
        <v>-1</v>
      </c>
      <c r="AT254" s="487">
        <f t="shared" si="63"/>
        <v>0</v>
      </c>
      <c r="AU254" s="493">
        <f t="shared" ref="AU254" si="68">AU253</f>
        <v>0</v>
      </c>
      <c r="AV254" s="488" t="str">
        <f t="shared" si="66"/>
        <v/>
      </c>
      <c r="AW254" s="487" t="str">
        <f t="shared" si="66"/>
        <v/>
      </c>
      <c r="AX254" s="487" t="str">
        <f t="shared" si="64"/>
        <v/>
      </c>
      <c r="AY254" s="487" t="str">
        <f t="shared" si="64"/>
        <v/>
      </c>
      <c r="AZ254" s="487">
        <f t="shared" si="64"/>
        <v>0</v>
      </c>
      <c r="BA254" s="487" t="str">
        <f t="shared" si="64"/>
        <v/>
      </c>
      <c r="BB254" s="487" t="str">
        <f t="shared" si="64"/>
        <v/>
      </c>
      <c r="BC254" s="487" t="str">
        <f t="shared" si="64"/>
        <v/>
      </c>
      <c r="BD254" s="487" t="str">
        <f t="shared" si="64"/>
        <v/>
      </c>
      <c r="BE254" s="487" t="str">
        <f t="shared" si="64"/>
        <v/>
      </c>
      <c r="BF254" s="487">
        <f t="shared" si="64"/>
        <v>0</v>
      </c>
      <c r="BG254" s="487" t="str">
        <f t="shared" si="58"/>
        <v/>
      </c>
      <c r="BH254" s="487">
        <f t="shared" si="58"/>
        <v>0</v>
      </c>
      <c r="BI254" s="487">
        <f t="shared" si="58"/>
        <v>0</v>
      </c>
      <c r="BJ254" s="487" t="str">
        <f t="shared" si="58"/>
        <v/>
      </c>
      <c r="BK254" s="489" t="str">
        <f t="shared" si="58"/>
        <v/>
      </c>
      <c r="BL254" s="495" t="str">
        <f t="shared" si="67"/>
        <v/>
      </c>
      <c r="BM254" s="487" t="str">
        <f t="shared" si="67"/>
        <v/>
      </c>
      <c r="BN254" s="487" t="str">
        <f t="shared" si="65"/>
        <v/>
      </c>
      <c r="BO254" s="487" t="str">
        <f t="shared" si="65"/>
        <v/>
      </c>
      <c r="BP254" s="487">
        <f t="shared" si="65"/>
        <v>0</v>
      </c>
      <c r="BQ254" s="487" t="str">
        <f t="shared" si="65"/>
        <v/>
      </c>
      <c r="BR254" s="487" t="str">
        <f t="shared" si="65"/>
        <v/>
      </c>
      <c r="BS254" s="487" t="str">
        <f t="shared" si="65"/>
        <v/>
      </c>
      <c r="BT254" s="487" t="str">
        <f t="shared" si="65"/>
        <v/>
      </c>
      <c r="BU254" s="487" t="str">
        <f t="shared" si="65"/>
        <v/>
      </c>
      <c r="BV254" s="487">
        <f t="shared" si="65"/>
        <v>0</v>
      </c>
      <c r="BW254" s="487" t="str">
        <f t="shared" si="59"/>
        <v/>
      </c>
      <c r="BX254" s="487">
        <f t="shared" si="59"/>
        <v>0</v>
      </c>
      <c r="BY254" s="487">
        <f t="shared" si="59"/>
        <v>0</v>
      </c>
      <c r="BZ254" s="487" t="str">
        <f t="shared" si="59"/>
        <v/>
      </c>
      <c r="CA254" s="489" t="str">
        <f t="shared" si="59"/>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9">AF254</f>
        <v>0</v>
      </c>
      <c r="AG255" s="487">
        <f t="shared" si="69"/>
        <v>0</v>
      </c>
      <c r="AH255" s="487">
        <f t="shared" si="69"/>
        <v>0</v>
      </c>
      <c r="AI255" s="487">
        <f t="shared" si="69"/>
        <v>0</v>
      </c>
      <c r="AJ255" s="487">
        <f t="shared" si="69"/>
        <v>-1</v>
      </c>
      <c r="AK255" s="487">
        <f t="shared" si="69"/>
        <v>0</v>
      </c>
      <c r="AL255" s="487">
        <f t="shared" si="69"/>
        <v>0</v>
      </c>
      <c r="AM255" s="487">
        <f t="shared" si="69"/>
        <v>0</v>
      </c>
      <c r="AN255" s="487">
        <f t="shared" si="69"/>
        <v>0</v>
      </c>
      <c r="AO255" s="487">
        <f t="shared" si="69"/>
        <v>0</v>
      </c>
      <c r="AP255" s="487">
        <f t="shared" si="69"/>
        <v>-1</v>
      </c>
      <c r="AQ255" s="487">
        <f t="shared" si="69"/>
        <v>0</v>
      </c>
      <c r="AR255" s="487">
        <f t="shared" si="69"/>
        <v>-1</v>
      </c>
      <c r="AS255" s="487">
        <f t="shared" si="69"/>
        <v>-1</v>
      </c>
      <c r="AT255" s="487">
        <f t="shared" si="69"/>
        <v>0</v>
      </c>
      <c r="AU255" s="493">
        <f t="shared" si="69"/>
        <v>0</v>
      </c>
      <c r="AV255" s="488" t="str">
        <f t="shared" si="66"/>
        <v/>
      </c>
      <c r="AW255" s="487" t="str">
        <f t="shared" si="66"/>
        <v/>
      </c>
      <c r="AX255" s="487" t="str">
        <f t="shared" si="64"/>
        <v/>
      </c>
      <c r="AY255" s="487" t="str">
        <f t="shared" si="64"/>
        <v/>
      </c>
      <c r="AZ255" s="487">
        <f t="shared" si="64"/>
        <v>0</v>
      </c>
      <c r="BA255" s="487" t="str">
        <f t="shared" si="64"/>
        <v/>
      </c>
      <c r="BB255" s="487" t="str">
        <f t="shared" si="64"/>
        <v/>
      </c>
      <c r="BC255" s="487" t="str">
        <f t="shared" si="64"/>
        <v/>
      </c>
      <c r="BD255" s="487" t="str">
        <f t="shared" si="64"/>
        <v/>
      </c>
      <c r="BE255" s="487" t="str">
        <f t="shared" si="64"/>
        <v/>
      </c>
      <c r="BF255" s="487">
        <f t="shared" si="64"/>
        <v>0</v>
      </c>
      <c r="BG255" s="487" t="str">
        <f t="shared" si="58"/>
        <v/>
      </c>
      <c r="BH255" s="487">
        <f t="shared" si="58"/>
        <v>0</v>
      </c>
      <c r="BI255" s="487">
        <f t="shared" si="58"/>
        <v>0</v>
      </c>
      <c r="BJ255" s="487" t="str">
        <f t="shared" si="58"/>
        <v/>
      </c>
      <c r="BK255" s="489" t="str">
        <f t="shared" si="58"/>
        <v/>
      </c>
      <c r="BL255" s="495" t="str">
        <f t="shared" si="67"/>
        <v/>
      </c>
      <c r="BM255" s="487" t="str">
        <f t="shared" si="67"/>
        <v/>
      </c>
      <c r="BN255" s="487" t="str">
        <f t="shared" si="65"/>
        <v/>
      </c>
      <c r="BO255" s="487" t="str">
        <f t="shared" si="65"/>
        <v/>
      </c>
      <c r="BP255" s="487">
        <f t="shared" si="65"/>
        <v>0</v>
      </c>
      <c r="BQ255" s="487" t="str">
        <f t="shared" si="65"/>
        <v/>
      </c>
      <c r="BR255" s="487" t="str">
        <f t="shared" si="65"/>
        <v/>
      </c>
      <c r="BS255" s="487" t="str">
        <f t="shared" si="65"/>
        <v/>
      </c>
      <c r="BT255" s="487" t="str">
        <f t="shared" si="65"/>
        <v/>
      </c>
      <c r="BU255" s="487" t="str">
        <f t="shared" si="65"/>
        <v/>
      </c>
      <c r="BV255" s="487">
        <f t="shared" si="65"/>
        <v>0</v>
      </c>
      <c r="BW255" s="487" t="str">
        <f t="shared" si="59"/>
        <v/>
      </c>
      <c r="BX255" s="487">
        <f t="shared" si="59"/>
        <v>0</v>
      </c>
      <c r="BY255" s="487">
        <f t="shared" si="59"/>
        <v>0</v>
      </c>
      <c r="BZ255" s="487" t="str">
        <f t="shared" si="59"/>
        <v/>
      </c>
      <c r="CA255" s="489" t="str">
        <f t="shared" si="59"/>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9"/>
        <v>0</v>
      </c>
      <c r="AG256" s="487">
        <f t="shared" si="69"/>
        <v>0</v>
      </c>
      <c r="AH256" s="487">
        <f t="shared" si="69"/>
        <v>0</v>
      </c>
      <c r="AI256" s="487">
        <f t="shared" si="69"/>
        <v>0</v>
      </c>
      <c r="AJ256" s="487">
        <f t="shared" si="69"/>
        <v>-1</v>
      </c>
      <c r="AK256" s="487">
        <f t="shared" si="69"/>
        <v>0</v>
      </c>
      <c r="AL256" s="487">
        <f t="shared" si="69"/>
        <v>0</v>
      </c>
      <c r="AM256" s="487">
        <f t="shared" si="69"/>
        <v>0</v>
      </c>
      <c r="AN256" s="487">
        <f t="shared" si="69"/>
        <v>0</v>
      </c>
      <c r="AO256" s="487">
        <f t="shared" si="69"/>
        <v>0</v>
      </c>
      <c r="AP256" s="487">
        <f t="shared" si="69"/>
        <v>-1</v>
      </c>
      <c r="AQ256" s="487">
        <f t="shared" si="69"/>
        <v>0</v>
      </c>
      <c r="AR256" s="487">
        <f t="shared" si="69"/>
        <v>-1</v>
      </c>
      <c r="AS256" s="487">
        <f t="shared" si="69"/>
        <v>-1</v>
      </c>
      <c r="AT256" s="487">
        <f t="shared" si="69"/>
        <v>0</v>
      </c>
      <c r="AU256" s="493">
        <f t="shared" si="69"/>
        <v>0</v>
      </c>
      <c r="AV256" s="488" t="str">
        <f t="shared" si="66"/>
        <v/>
      </c>
      <c r="AW256" s="487" t="str">
        <f t="shared" si="66"/>
        <v/>
      </c>
      <c r="AX256" s="487" t="str">
        <f t="shared" si="64"/>
        <v/>
      </c>
      <c r="AY256" s="487" t="str">
        <f t="shared" si="64"/>
        <v/>
      </c>
      <c r="AZ256" s="487">
        <f t="shared" si="64"/>
        <v>0</v>
      </c>
      <c r="BA256" s="487" t="str">
        <f t="shared" si="64"/>
        <v/>
      </c>
      <c r="BB256" s="487" t="str">
        <f t="shared" si="64"/>
        <v/>
      </c>
      <c r="BC256" s="487" t="str">
        <f t="shared" si="64"/>
        <v/>
      </c>
      <c r="BD256" s="487" t="str">
        <f t="shared" si="64"/>
        <v/>
      </c>
      <c r="BE256" s="487" t="str">
        <f t="shared" si="64"/>
        <v/>
      </c>
      <c r="BF256" s="487">
        <f t="shared" si="64"/>
        <v>0</v>
      </c>
      <c r="BG256" s="487" t="str">
        <f t="shared" si="58"/>
        <v/>
      </c>
      <c r="BH256" s="487">
        <f t="shared" si="58"/>
        <v>0</v>
      </c>
      <c r="BI256" s="487">
        <f t="shared" si="58"/>
        <v>0</v>
      </c>
      <c r="BJ256" s="487" t="str">
        <f t="shared" si="58"/>
        <v/>
      </c>
      <c r="BK256" s="489" t="str">
        <f t="shared" si="58"/>
        <v/>
      </c>
      <c r="BL256" s="495" t="str">
        <f t="shared" si="67"/>
        <v/>
      </c>
      <c r="BM256" s="487" t="str">
        <f t="shared" si="67"/>
        <v/>
      </c>
      <c r="BN256" s="487" t="str">
        <f t="shared" si="65"/>
        <v/>
      </c>
      <c r="BO256" s="487" t="str">
        <f t="shared" si="65"/>
        <v/>
      </c>
      <c r="BP256" s="487">
        <f t="shared" si="65"/>
        <v>0</v>
      </c>
      <c r="BQ256" s="487" t="str">
        <f t="shared" si="65"/>
        <v/>
      </c>
      <c r="BR256" s="487" t="str">
        <f t="shared" si="65"/>
        <v/>
      </c>
      <c r="BS256" s="487" t="str">
        <f t="shared" si="65"/>
        <v/>
      </c>
      <c r="BT256" s="487" t="str">
        <f t="shared" si="65"/>
        <v/>
      </c>
      <c r="BU256" s="487" t="str">
        <f t="shared" si="65"/>
        <v/>
      </c>
      <c r="BV256" s="487">
        <f t="shared" si="65"/>
        <v>0</v>
      </c>
      <c r="BW256" s="487" t="str">
        <f t="shared" si="59"/>
        <v/>
      </c>
      <c r="BX256" s="487">
        <f t="shared" si="59"/>
        <v>0</v>
      </c>
      <c r="BY256" s="487">
        <f t="shared" si="59"/>
        <v>0</v>
      </c>
      <c r="BZ256" s="487" t="str">
        <f t="shared" si="59"/>
        <v/>
      </c>
      <c r="CA256" s="489" t="str">
        <f t="shared" si="59"/>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9"/>
        <v>0</v>
      </c>
      <c r="AG257" s="487">
        <f t="shared" si="69"/>
        <v>0</v>
      </c>
      <c r="AH257" s="487">
        <f t="shared" si="69"/>
        <v>0</v>
      </c>
      <c r="AI257" s="487">
        <f t="shared" si="69"/>
        <v>0</v>
      </c>
      <c r="AJ257" s="487">
        <f t="shared" si="69"/>
        <v>-1</v>
      </c>
      <c r="AK257" s="487">
        <f t="shared" si="69"/>
        <v>0</v>
      </c>
      <c r="AL257" s="487">
        <f t="shared" si="69"/>
        <v>0</v>
      </c>
      <c r="AM257" s="487">
        <f t="shared" si="69"/>
        <v>0</v>
      </c>
      <c r="AN257" s="487">
        <f t="shared" si="69"/>
        <v>0</v>
      </c>
      <c r="AO257" s="487">
        <f t="shared" si="69"/>
        <v>0</v>
      </c>
      <c r="AP257" s="487">
        <f t="shared" si="69"/>
        <v>-1</v>
      </c>
      <c r="AQ257" s="487">
        <f t="shared" si="69"/>
        <v>0</v>
      </c>
      <c r="AR257" s="487">
        <f t="shared" si="69"/>
        <v>-1</v>
      </c>
      <c r="AS257" s="487">
        <f t="shared" si="69"/>
        <v>-1</v>
      </c>
      <c r="AT257" s="487">
        <f t="shared" si="69"/>
        <v>0</v>
      </c>
      <c r="AU257" s="493">
        <f t="shared" si="69"/>
        <v>0</v>
      </c>
      <c r="AV257" s="488" t="str">
        <f t="shared" si="66"/>
        <v/>
      </c>
      <c r="AW257" s="487" t="str">
        <f t="shared" si="66"/>
        <v/>
      </c>
      <c r="AX257" s="487" t="str">
        <f t="shared" si="64"/>
        <v/>
      </c>
      <c r="AY257" s="487" t="str">
        <f t="shared" si="64"/>
        <v/>
      </c>
      <c r="AZ257" s="487">
        <f t="shared" si="64"/>
        <v>0</v>
      </c>
      <c r="BA257" s="487" t="str">
        <f t="shared" si="64"/>
        <v/>
      </c>
      <c r="BB257" s="487" t="str">
        <f t="shared" si="64"/>
        <v/>
      </c>
      <c r="BC257" s="487" t="str">
        <f t="shared" si="64"/>
        <v/>
      </c>
      <c r="BD257" s="487" t="str">
        <f t="shared" si="64"/>
        <v/>
      </c>
      <c r="BE257" s="487" t="str">
        <f t="shared" si="64"/>
        <v/>
      </c>
      <c r="BF257" s="487">
        <f t="shared" si="64"/>
        <v>0</v>
      </c>
      <c r="BG257" s="487" t="str">
        <f t="shared" si="58"/>
        <v/>
      </c>
      <c r="BH257" s="487">
        <f t="shared" si="58"/>
        <v>0</v>
      </c>
      <c r="BI257" s="487">
        <f t="shared" si="58"/>
        <v>0</v>
      </c>
      <c r="BJ257" s="487" t="str">
        <f t="shared" si="58"/>
        <v/>
      </c>
      <c r="BK257" s="489" t="str">
        <f t="shared" si="58"/>
        <v/>
      </c>
      <c r="BL257" s="495" t="str">
        <f t="shared" si="67"/>
        <v/>
      </c>
      <c r="BM257" s="487" t="str">
        <f t="shared" si="67"/>
        <v/>
      </c>
      <c r="BN257" s="487" t="str">
        <f t="shared" si="65"/>
        <v/>
      </c>
      <c r="BO257" s="487" t="str">
        <f t="shared" si="65"/>
        <v/>
      </c>
      <c r="BP257" s="487">
        <f t="shared" si="65"/>
        <v>0</v>
      </c>
      <c r="BQ257" s="487" t="str">
        <f t="shared" si="65"/>
        <v/>
      </c>
      <c r="BR257" s="487" t="str">
        <f t="shared" si="65"/>
        <v/>
      </c>
      <c r="BS257" s="487" t="str">
        <f t="shared" si="65"/>
        <v/>
      </c>
      <c r="BT257" s="487" t="str">
        <f t="shared" si="65"/>
        <v/>
      </c>
      <c r="BU257" s="487" t="str">
        <f t="shared" si="65"/>
        <v/>
      </c>
      <c r="BV257" s="487">
        <f t="shared" si="65"/>
        <v>0</v>
      </c>
      <c r="BW257" s="487" t="str">
        <f t="shared" si="59"/>
        <v/>
      </c>
      <c r="BX257" s="487">
        <f t="shared" si="59"/>
        <v>0</v>
      </c>
      <c r="BY257" s="487">
        <f t="shared" si="59"/>
        <v>0</v>
      </c>
      <c r="BZ257" s="487" t="str">
        <f t="shared" si="59"/>
        <v/>
      </c>
      <c r="CA257" s="489" t="str">
        <f t="shared" si="59"/>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9"/>
        <v>0</v>
      </c>
      <c r="AG258" s="487">
        <f t="shared" si="69"/>
        <v>0</v>
      </c>
      <c r="AH258" s="487">
        <f t="shared" si="69"/>
        <v>0</v>
      </c>
      <c r="AI258" s="487">
        <f t="shared" si="69"/>
        <v>0</v>
      </c>
      <c r="AJ258" s="487">
        <f t="shared" si="69"/>
        <v>-1</v>
      </c>
      <c r="AK258" s="487">
        <f t="shared" si="69"/>
        <v>0</v>
      </c>
      <c r="AL258" s="487">
        <f t="shared" si="69"/>
        <v>0</v>
      </c>
      <c r="AM258" s="487">
        <f t="shared" si="69"/>
        <v>0</v>
      </c>
      <c r="AN258" s="487">
        <f t="shared" si="69"/>
        <v>0</v>
      </c>
      <c r="AO258" s="487">
        <f t="shared" si="69"/>
        <v>0</v>
      </c>
      <c r="AP258" s="487">
        <f t="shared" si="69"/>
        <v>-1</v>
      </c>
      <c r="AQ258" s="487">
        <f t="shared" si="69"/>
        <v>0</v>
      </c>
      <c r="AR258" s="487">
        <f t="shared" si="69"/>
        <v>-1</v>
      </c>
      <c r="AS258" s="487">
        <f t="shared" si="69"/>
        <v>-1</v>
      </c>
      <c r="AT258" s="487">
        <f t="shared" si="69"/>
        <v>0</v>
      </c>
      <c r="AU258" s="493">
        <f t="shared" si="69"/>
        <v>0</v>
      </c>
      <c r="AV258" s="488" t="str">
        <f t="shared" si="66"/>
        <v/>
      </c>
      <c r="AW258" s="487" t="str">
        <f t="shared" si="66"/>
        <v/>
      </c>
      <c r="AX258" s="487" t="str">
        <f t="shared" si="64"/>
        <v/>
      </c>
      <c r="AY258" s="487" t="str">
        <f t="shared" si="64"/>
        <v/>
      </c>
      <c r="AZ258" s="487">
        <f t="shared" si="64"/>
        <v>0</v>
      </c>
      <c r="BA258" s="487" t="str">
        <f t="shared" si="64"/>
        <v/>
      </c>
      <c r="BB258" s="487" t="str">
        <f t="shared" si="64"/>
        <v/>
      </c>
      <c r="BC258" s="487" t="str">
        <f t="shared" si="64"/>
        <v/>
      </c>
      <c r="BD258" s="487" t="str">
        <f t="shared" si="64"/>
        <v/>
      </c>
      <c r="BE258" s="487" t="str">
        <f t="shared" si="64"/>
        <v/>
      </c>
      <c r="BF258" s="487">
        <f t="shared" si="64"/>
        <v>0</v>
      </c>
      <c r="BG258" s="487" t="str">
        <f t="shared" si="58"/>
        <v/>
      </c>
      <c r="BH258" s="487">
        <f t="shared" si="58"/>
        <v>0</v>
      </c>
      <c r="BI258" s="487">
        <f t="shared" si="58"/>
        <v>0</v>
      </c>
      <c r="BJ258" s="487" t="str">
        <f t="shared" si="58"/>
        <v/>
      </c>
      <c r="BK258" s="489" t="str">
        <f t="shared" si="58"/>
        <v/>
      </c>
      <c r="BL258" s="495" t="str">
        <f t="shared" si="67"/>
        <v/>
      </c>
      <c r="BM258" s="487" t="str">
        <f t="shared" si="67"/>
        <v/>
      </c>
      <c r="BN258" s="487" t="str">
        <f t="shared" si="65"/>
        <v/>
      </c>
      <c r="BO258" s="487" t="str">
        <f t="shared" si="65"/>
        <v/>
      </c>
      <c r="BP258" s="487">
        <f t="shared" si="65"/>
        <v>0</v>
      </c>
      <c r="BQ258" s="487" t="str">
        <f t="shared" si="65"/>
        <v/>
      </c>
      <c r="BR258" s="487" t="str">
        <f t="shared" si="65"/>
        <v/>
      </c>
      <c r="BS258" s="487" t="str">
        <f t="shared" si="65"/>
        <v/>
      </c>
      <c r="BT258" s="487" t="str">
        <f t="shared" si="65"/>
        <v/>
      </c>
      <c r="BU258" s="487" t="str">
        <f t="shared" si="65"/>
        <v/>
      </c>
      <c r="BV258" s="487">
        <f t="shared" si="65"/>
        <v>0</v>
      </c>
      <c r="BW258" s="487" t="str">
        <f t="shared" si="59"/>
        <v/>
      </c>
      <c r="BX258" s="487">
        <f t="shared" si="59"/>
        <v>0</v>
      </c>
      <c r="BY258" s="487">
        <f t="shared" si="59"/>
        <v>0</v>
      </c>
      <c r="BZ258" s="487" t="str">
        <f t="shared" si="59"/>
        <v/>
      </c>
      <c r="CA258" s="489" t="str">
        <f t="shared" si="59"/>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9"/>
        <v>0</v>
      </c>
      <c r="AG259" s="487">
        <f t="shared" si="69"/>
        <v>0</v>
      </c>
      <c r="AH259" s="487">
        <f t="shared" si="69"/>
        <v>0</v>
      </c>
      <c r="AI259" s="487">
        <f t="shared" si="69"/>
        <v>0</v>
      </c>
      <c r="AJ259" s="487">
        <f t="shared" si="69"/>
        <v>-1</v>
      </c>
      <c r="AK259" s="487">
        <f t="shared" si="69"/>
        <v>0</v>
      </c>
      <c r="AL259" s="487">
        <f t="shared" si="69"/>
        <v>0</v>
      </c>
      <c r="AM259" s="487">
        <f t="shared" si="69"/>
        <v>0</v>
      </c>
      <c r="AN259" s="487">
        <f t="shared" si="69"/>
        <v>0</v>
      </c>
      <c r="AO259" s="487">
        <f t="shared" si="69"/>
        <v>0</v>
      </c>
      <c r="AP259" s="487">
        <f t="shared" si="69"/>
        <v>-1</v>
      </c>
      <c r="AQ259" s="487">
        <f t="shared" si="69"/>
        <v>0</v>
      </c>
      <c r="AR259" s="487">
        <f t="shared" si="69"/>
        <v>-1</v>
      </c>
      <c r="AS259" s="487">
        <f t="shared" si="69"/>
        <v>-1</v>
      </c>
      <c r="AT259" s="487">
        <f t="shared" si="69"/>
        <v>0</v>
      </c>
      <c r="AU259" s="493">
        <f t="shared" si="69"/>
        <v>0</v>
      </c>
      <c r="AV259" s="488" t="str">
        <f t="shared" si="66"/>
        <v/>
      </c>
      <c r="AW259" s="487" t="str">
        <f t="shared" si="66"/>
        <v/>
      </c>
      <c r="AX259" s="487" t="str">
        <f t="shared" si="64"/>
        <v/>
      </c>
      <c r="AY259" s="487" t="str">
        <f t="shared" si="64"/>
        <v/>
      </c>
      <c r="AZ259" s="487">
        <f t="shared" si="64"/>
        <v>0</v>
      </c>
      <c r="BA259" s="487" t="str">
        <f t="shared" si="64"/>
        <v/>
      </c>
      <c r="BB259" s="487" t="str">
        <f t="shared" si="64"/>
        <v/>
      </c>
      <c r="BC259" s="487" t="str">
        <f t="shared" si="64"/>
        <v/>
      </c>
      <c r="BD259" s="487" t="str">
        <f t="shared" si="64"/>
        <v/>
      </c>
      <c r="BE259" s="487" t="str">
        <f t="shared" si="64"/>
        <v/>
      </c>
      <c r="BF259" s="487">
        <f t="shared" si="64"/>
        <v>0</v>
      </c>
      <c r="BG259" s="487" t="str">
        <f t="shared" si="58"/>
        <v/>
      </c>
      <c r="BH259" s="487">
        <f t="shared" si="58"/>
        <v>0</v>
      </c>
      <c r="BI259" s="487">
        <f t="shared" si="58"/>
        <v>0</v>
      </c>
      <c r="BJ259" s="487" t="str">
        <f t="shared" si="58"/>
        <v/>
      </c>
      <c r="BK259" s="489" t="str">
        <f t="shared" si="58"/>
        <v/>
      </c>
      <c r="BL259" s="495" t="str">
        <f t="shared" si="67"/>
        <v/>
      </c>
      <c r="BM259" s="487" t="str">
        <f t="shared" si="67"/>
        <v/>
      </c>
      <c r="BN259" s="487" t="str">
        <f t="shared" si="65"/>
        <v/>
      </c>
      <c r="BO259" s="487" t="str">
        <f t="shared" si="65"/>
        <v/>
      </c>
      <c r="BP259" s="487">
        <f t="shared" si="65"/>
        <v>0</v>
      </c>
      <c r="BQ259" s="487" t="str">
        <f t="shared" si="65"/>
        <v/>
      </c>
      <c r="BR259" s="487" t="str">
        <f t="shared" si="65"/>
        <v/>
      </c>
      <c r="BS259" s="487" t="str">
        <f t="shared" si="65"/>
        <v/>
      </c>
      <c r="BT259" s="487" t="str">
        <f t="shared" si="65"/>
        <v/>
      </c>
      <c r="BU259" s="487" t="str">
        <f t="shared" si="65"/>
        <v/>
      </c>
      <c r="BV259" s="487">
        <f t="shared" si="65"/>
        <v>0</v>
      </c>
      <c r="BW259" s="487" t="str">
        <f t="shared" si="59"/>
        <v/>
      </c>
      <c r="BX259" s="487">
        <f t="shared" si="59"/>
        <v>0</v>
      </c>
      <c r="BY259" s="487">
        <f t="shared" si="59"/>
        <v>0</v>
      </c>
      <c r="BZ259" s="487" t="str">
        <f t="shared" si="59"/>
        <v/>
      </c>
      <c r="CA259" s="489" t="str">
        <f t="shared" si="59"/>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9"/>
        <v>0</v>
      </c>
      <c r="AG260" s="487">
        <f t="shared" si="69"/>
        <v>0</v>
      </c>
      <c r="AH260" s="487">
        <f t="shared" si="69"/>
        <v>0</v>
      </c>
      <c r="AI260" s="487">
        <f t="shared" si="69"/>
        <v>0</v>
      </c>
      <c r="AJ260" s="487">
        <f t="shared" si="69"/>
        <v>-1</v>
      </c>
      <c r="AK260" s="487">
        <f t="shared" si="69"/>
        <v>0</v>
      </c>
      <c r="AL260" s="487">
        <f t="shared" si="69"/>
        <v>0</v>
      </c>
      <c r="AM260" s="487">
        <f t="shared" si="69"/>
        <v>0</v>
      </c>
      <c r="AN260" s="487">
        <f t="shared" si="69"/>
        <v>0</v>
      </c>
      <c r="AO260" s="487">
        <f t="shared" si="69"/>
        <v>0</v>
      </c>
      <c r="AP260" s="487">
        <f t="shared" si="69"/>
        <v>-1</v>
      </c>
      <c r="AQ260" s="487">
        <f t="shared" si="69"/>
        <v>0</v>
      </c>
      <c r="AR260" s="487">
        <f t="shared" si="69"/>
        <v>-1</v>
      </c>
      <c r="AS260" s="487">
        <f t="shared" si="69"/>
        <v>-1</v>
      </c>
      <c r="AT260" s="487">
        <f t="shared" si="69"/>
        <v>0</v>
      </c>
      <c r="AU260" s="493">
        <f t="shared" si="69"/>
        <v>0</v>
      </c>
      <c r="AV260" s="488" t="str">
        <f t="shared" si="66"/>
        <v/>
      </c>
      <c r="AW260" s="487" t="str">
        <f t="shared" si="66"/>
        <v/>
      </c>
      <c r="AX260" s="487" t="str">
        <f t="shared" si="64"/>
        <v/>
      </c>
      <c r="AY260" s="487" t="str">
        <f t="shared" si="64"/>
        <v/>
      </c>
      <c r="AZ260" s="487">
        <f t="shared" si="64"/>
        <v>0</v>
      </c>
      <c r="BA260" s="487" t="str">
        <f t="shared" si="64"/>
        <v/>
      </c>
      <c r="BB260" s="487" t="str">
        <f t="shared" si="64"/>
        <v/>
      </c>
      <c r="BC260" s="487" t="str">
        <f t="shared" si="64"/>
        <v/>
      </c>
      <c r="BD260" s="487" t="str">
        <f t="shared" si="64"/>
        <v/>
      </c>
      <c r="BE260" s="487" t="str">
        <f t="shared" si="64"/>
        <v/>
      </c>
      <c r="BF260" s="487">
        <f t="shared" si="64"/>
        <v>0</v>
      </c>
      <c r="BG260" s="487" t="str">
        <f t="shared" si="58"/>
        <v/>
      </c>
      <c r="BH260" s="487">
        <f t="shared" si="58"/>
        <v>0</v>
      </c>
      <c r="BI260" s="487">
        <f t="shared" si="58"/>
        <v>0</v>
      </c>
      <c r="BJ260" s="487" t="str">
        <f t="shared" si="58"/>
        <v/>
      </c>
      <c r="BK260" s="489" t="str">
        <f t="shared" si="58"/>
        <v/>
      </c>
      <c r="BL260" s="495" t="str">
        <f t="shared" si="67"/>
        <v/>
      </c>
      <c r="BM260" s="487" t="str">
        <f t="shared" si="67"/>
        <v/>
      </c>
      <c r="BN260" s="487" t="str">
        <f t="shared" si="65"/>
        <v/>
      </c>
      <c r="BO260" s="487" t="str">
        <f t="shared" si="65"/>
        <v/>
      </c>
      <c r="BP260" s="487">
        <f t="shared" si="65"/>
        <v>0</v>
      </c>
      <c r="BQ260" s="487" t="str">
        <f t="shared" si="65"/>
        <v/>
      </c>
      <c r="BR260" s="487" t="str">
        <f t="shared" si="65"/>
        <v/>
      </c>
      <c r="BS260" s="487" t="str">
        <f t="shared" si="65"/>
        <v/>
      </c>
      <c r="BT260" s="487" t="str">
        <f t="shared" si="65"/>
        <v/>
      </c>
      <c r="BU260" s="487" t="str">
        <f t="shared" si="65"/>
        <v/>
      </c>
      <c r="BV260" s="487">
        <f t="shared" si="65"/>
        <v>0</v>
      </c>
      <c r="BW260" s="487" t="str">
        <f t="shared" si="59"/>
        <v/>
      </c>
      <c r="BX260" s="487">
        <f t="shared" si="59"/>
        <v>0</v>
      </c>
      <c r="BY260" s="487">
        <f t="shared" si="59"/>
        <v>0</v>
      </c>
      <c r="BZ260" s="487" t="str">
        <f t="shared" si="59"/>
        <v/>
      </c>
      <c r="CA260" s="489" t="str">
        <f t="shared" si="59"/>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9"/>
        <v>0</v>
      </c>
      <c r="AG261" s="487">
        <f t="shared" si="69"/>
        <v>0</v>
      </c>
      <c r="AH261" s="487">
        <f t="shared" si="69"/>
        <v>0</v>
      </c>
      <c r="AI261" s="487">
        <f t="shared" si="69"/>
        <v>0</v>
      </c>
      <c r="AJ261" s="487">
        <f t="shared" si="69"/>
        <v>-1</v>
      </c>
      <c r="AK261" s="487">
        <f t="shared" si="69"/>
        <v>0</v>
      </c>
      <c r="AL261" s="487">
        <f t="shared" si="69"/>
        <v>0</v>
      </c>
      <c r="AM261" s="487">
        <f t="shared" si="69"/>
        <v>0</v>
      </c>
      <c r="AN261" s="487">
        <f t="shared" si="69"/>
        <v>0</v>
      </c>
      <c r="AO261" s="487">
        <f t="shared" si="69"/>
        <v>0</v>
      </c>
      <c r="AP261" s="487">
        <f t="shared" si="69"/>
        <v>-1</v>
      </c>
      <c r="AQ261" s="487">
        <f t="shared" si="69"/>
        <v>0</v>
      </c>
      <c r="AR261" s="487">
        <f t="shared" si="69"/>
        <v>-1</v>
      </c>
      <c r="AS261" s="487">
        <f t="shared" si="69"/>
        <v>-1</v>
      </c>
      <c r="AT261" s="487">
        <f t="shared" si="69"/>
        <v>0</v>
      </c>
      <c r="AU261" s="493">
        <f t="shared" si="69"/>
        <v>0</v>
      </c>
      <c r="AV261" s="488" t="str">
        <f t="shared" si="66"/>
        <v/>
      </c>
      <c r="AW261" s="487" t="str">
        <f t="shared" si="66"/>
        <v/>
      </c>
      <c r="AX261" s="487" t="str">
        <f t="shared" si="64"/>
        <v/>
      </c>
      <c r="AY261" s="487" t="str">
        <f t="shared" si="64"/>
        <v/>
      </c>
      <c r="AZ261" s="487">
        <f t="shared" si="64"/>
        <v>0</v>
      </c>
      <c r="BA261" s="487" t="str">
        <f t="shared" si="64"/>
        <v/>
      </c>
      <c r="BB261" s="487" t="str">
        <f t="shared" si="64"/>
        <v/>
      </c>
      <c r="BC261" s="487" t="str">
        <f t="shared" si="64"/>
        <v/>
      </c>
      <c r="BD261" s="487" t="str">
        <f t="shared" si="64"/>
        <v/>
      </c>
      <c r="BE261" s="487" t="str">
        <f t="shared" si="64"/>
        <v/>
      </c>
      <c r="BF261" s="487">
        <f t="shared" si="64"/>
        <v>0</v>
      </c>
      <c r="BG261" s="487" t="str">
        <f t="shared" si="58"/>
        <v/>
      </c>
      <c r="BH261" s="487">
        <f t="shared" si="58"/>
        <v>0</v>
      </c>
      <c r="BI261" s="487">
        <f t="shared" si="58"/>
        <v>0</v>
      </c>
      <c r="BJ261" s="487" t="str">
        <f t="shared" si="58"/>
        <v/>
      </c>
      <c r="BK261" s="489" t="str">
        <f t="shared" si="58"/>
        <v/>
      </c>
      <c r="BL261" s="495" t="str">
        <f t="shared" si="67"/>
        <v/>
      </c>
      <c r="BM261" s="487" t="str">
        <f t="shared" si="67"/>
        <v/>
      </c>
      <c r="BN261" s="487" t="str">
        <f t="shared" si="65"/>
        <v/>
      </c>
      <c r="BO261" s="487" t="str">
        <f t="shared" si="65"/>
        <v/>
      </c>
      <c r="BP261" s="487">
        <f t="shared" si="65"/>
        <v>0</v>
      </c>
      <c r="BQ261" s="487" t="str">
        <f t="shared" si="65"/>
        <v/>
      </c>
      <c r="BR261" s="487" t="str">
        <f t="shared" si="65"/>
        <v/>
      </c>
      <c r="BS261" s="487" t="str">
        <f t="shared" si="65"/>
        <v/>
      </c>
      <c r="BT261" s="487" t="str">
        <f t="shared" si="65"/>
        <v/>
      </c>
      <c r="BU261" s="487" t="str">
        <f t="shared" si="65"/>
        <v/>
      </c>
      <c r="BV261" s="487">
        <f t="shared" si="65"/>
        <v>0</v>
      </c>
      <c r="BW261" s="487" t="str">
        <f t="shared" si="59"/>
        <v/>
      </c>
      <c r="BX261" s="487">
        <f t="shared" si="59"/>
        <v>0</v>
      </c>
      <c r="BY261" s="487">
        <f t="shared" si="59"/>
        <v>0</v>
      </c>
      <c r="BZ261" s="487" t="str">
        <f t="shared" si="59"/>
        <v/>
      </c>
      <c r="CA261" s="489" t="str">
        <f t="shared" si="59"/>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9"/>
        <v>0</v>
      </c>
      <c r="AG262" s="487">
        <f t="shared" si="69"/>
        <v>0</v>
      </c>
      <c r="AH262" s="487">
        <f t="shared" si="69"/>
        <v>0</v>
      </c>
      <c r="AI262" s="487">
        <f t="shared" si="69"/>
        <v>0</v>
      </c>
      <c r="AJ262" s="487">
        <f t="shared" si="69"/>
        <v>-1</v>
      </c>
      <c r="AK262" s="487">
        <f t="shared" si="69"/>
        <v>0</v>
      </c>
      <c r="AL262" s="487">
        <f t="shared" si="69"/>
        <v>0</v>
      </c>
      <c r="AM262" s="487">
        <f t="shared" si="69"/>
        <v>0</v>
      </c>
      <c r="AN262" s="487">
        <f t="shared" si="69"/>
        <v>0</v>
      </c>
      <c r="AO262" s="487">
        <f t="shared" si="69"/>
        <v>0</v>
      </c>
      <c r="AP262" s="487">
        <f t="shared" si="69"/>
        <v>-1</v>
      </c>
      <c r="AQ262" s="487">
        <f t="shared" si="69"/>
        <v>0</v>
      </c>
      <c r="AR262" s="487">
        <f t="shared" si="69"/>
        <v>-1</v>
      </c>
      <c r="AS262" s="487">
        <f t="shared" si="69"/>
        <v>-1</v>
      </c>
      <c r="AT262" s="487">
        <f t="shared" si="69"/>
        <v>0</v>
      </c>
      <c r="AU262" s="493">
        <f t="shared" si="69"/>
        <v>0</v>
      </c>
      <c r="AV262" s="488" t="str">
        <f t="shared" si="66"/>
        <v/>
      </c>
      <c r="AW262" s="487" t="str">
        <f t="shared" si="66"/>
        <v/>
      </c>
      <c r="AX262" s="487" t="str">
        <f t="shared" si="64"/>
        <v/>
      </c>
      <c r="AY262" s="487" t="str">
        <f t="shared" si="64"/>
        <v/>
      </c>
      <c r="AZ262" s="487">
        <f t="shared" si="64"/>
        <v>0</v>
      </c>
      <c r="BA262" s="487" t="str">
        <f t="shared" si="64"/>
        <v/>
      </c>
      <c r="BB262" s="487" t="str">
        <f t="shared" si="64"/>
        <v/>
      </c>
      <c r="BC262" s="487" t="str">
        <f t="shared" si="64"/>
        <v/>
      </c>
      <c r="BD262" s="487" t="str">
        <f t="shared" si="64"/>
        <v/>
      </c>
      <c r="BE262" s="487" t="str">
        <f t="shared" si="64"/>
        <v/>
      </c>
      <c r="BF262" s="487">
        <f t="shared" si="64"/>
        <v>0</v>
      </c>
      <c r="BG262" s="487" t="str">
        <f t="shared" si="58"/>
        <v/>
      </c>
      <c r="BH262" s="487">
        <f t="shared" si="58"/>
        <v>0</v>
      </c>
      <c r="BI262" s="487">
        <f t="shared" si="58"/>
        <v>0</v>
      </c>
      <c r="BJ262" s="487" t="str">
        <f t="shared" si="58"/>
        <v/>
      </c>
      <c r="BK262" s="489" t="str">
        <f t="shared" si="58"/>
        <v/>
      </c>
      <c r="BL262" s="495" t="str">
        <f t="shared" si="67"/>
        <v/>
      </c>
      <c r="BM262" s="487" t="str">
        <f t="shared" si="67"/>
        <v/>
      </c>
      <c r="BN262" s="487" t="str">
        <f t="shared" si="65"/>
        <v/>
      </c>
      <c r="BO262" s="487" t="str">
        <f t="shared" si="65"/>
        <v/>
      </c>
      <c r="BP262" s="487">
        <f t="shared" si="65"/>
        <v>0</v>
      </c>
      <c r="BQ262" s="487" t="str">
        <f t="shared" si="65"/>
        <v/>
      </c>
      <c r="BR262" s="487" t="str">
        <f t="shared" si="65"/>
        <v/>
      </c>
      <c r="BS262" s="487" t="str">
        <f t="shared" si="65"/>
        <v/>
      </c>
      <c r="BT262" s="487" t="str">
        <f t="shared" si="65"/>
        <v/>
      </c>
      <c r="BU262" s="487" t="str">
        <f t="shared" si="65"/>
        <v/>
      </c>
      <c r="BV262" s="487">
        <f t="shared" si="65"/>
        <v>0</v>
      </c>
      <c r="BW262" s="487" t="str">
        <f t="shared" si="59"/>
        <v/>
      </c>
      <c r="BX262" s="487">
        <f t="shared" si="59"/>
        <v>0</v>
      </c>
      <c r="BY262" s="487">
        <f t="shared" si="59"/>
        <v>0</v>
      </c>
      <c r="BZ262" s="487" t="str">
        <f t="shared" si="59"/>
        <v/>
      </c>
      <c r="CA262" s="489" t="str">
        <f t="shared" si="59"/>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9"/>
        <v>0</v>
      </c>
      <c r="AG263" s="487">
        <f t="shared" si="69"/>
        <v>0</v>
      </c>
      <c r="AH263" s="487">
        <f t="shared" si="69"/>
        <v>0</v>
      </c>
      <c r="AI263" s="487">
        <f t="shared" si="69"/>
        <v>0</v>
      </c>
      <c r="AJ263" s="487">
        <f t="shared" si="69"/>
        <v>-1</v>
      </c>
      <c r="AK263" s="487">
        <f t="shared" si="69"/>
        <v>0</v>
      </c>
      <c r="AL263" s="487">
        <f t="shared" si="69"/>
        <v>0</v>
      </c>
      <c r="AM263" s="487">
        <f t="shared" si="69"/>
        <v>0</v>
      </c>
      <c r="AN263" s="487">
        <f t="shared" si="69"/>
        <v>0</v>
      </c>
      <c r="AO263" s="487">
        <f t="shared" si="69"/>
        <v>0</v>
      </c>
      <c r="AP263" s="487">
        <f t="shared" si="69"/>
        <v>-1</v>
      </c>
      <c r="AQ263" s="487">
        <f t="shared" si="69"/>
        <v>0</v>
      </c>
      <c r="AR263" s="487">
        <f t="shared" si="69"/>
        <v>-1</v>
      </c>
      <c r="AS263" s="487">
        <f t="shared" si="69"/>
        <v>-1</v>
      </c>
      <c r="AT263" s="487">
        <f t="shared" si="69"/>
        <v>0</v>
      </c>
      <c r="AU263" s="493">
        <f t="shared" si="69"/>
        <v>0</v>
      </c>
      <c r="AV263" s="488" t="str">
        <f t="shared" si="66"/>
        <v/>
      </c>
      <c r="AW263" s="487" t="str">
        <f t="shared" si="66"/>
        <v/>
      </c>
      <c r="AX263" s="487" t="str">
        <f t="shared" si="64"/>
        <v/>
      </c>
      <c r="AY263" s="487" t="str">
        <f t="shared" si="64"/>
        <v/>
      </c>
      <c r="AZ263" s="487">
        <f t="shared" si="64"/>
        <v>0</v>
      </c>
      <c r="BA263" s="487" t="str">
        <f t="shared" si="64"/>
        <v/>
      </c>
      <c r="BB263" s="487" t="str">
        <f t="shared" si="64"/>
        <v/>
      </c>
      <c r="BC263" s="487" t="str">
        <f t="shared" si="64"/>
        <v/>
      </c>
      <c r="BD263" s="487" t="str">
        <f t="shared" si="64"/>
        <v/>
      </c>
      <c r="BE263" s="487" t="str">
        <f t="shared" si="64"/>
        <v/>
      </c>
      <c r="BF263" s="487">
        <f t="shared" si="64"/>
        <v>0</v>
      </c>
      <c r="BG263" s="487" t="str">
        <f t="shared" si="58"/>
        <v/>
      </c>
      <c r="BH263" s="487">
        <f t="shared" si="58"/>
        <v>0</v>
      </c>
      <c r="BI263" s="487">
        <f t="shared" si="58"/>
        <v>0</v>
      </c>
      <c r="BJ263" s="487" t="str">
        <f t="shared" si="58"/>
        <v/>
      </c>
      <c r="BK263" s="489" t="str">
        <f t="shared" si="58"/>
        <v/>
      </c>
      <c r="BL263" s="495" t="str">
        <f t="shared" si="67"/>
        <v/>
      </c>
      <c r="BM263" s="487" t="str">
        <f t="shared" si="67"/>
        <v/>
      </c>
      <c r="BN263" s="487" t="str">
        <f t="shared" si="65"/>
        <v/>
      </c>
      <c r="BO263" s="487" t="str">
        <f t="shared" si="65"/>
        <v/>
      </c>
      <c r="BP263" s="487">
        <f t="shared" si="65"/>
        <v>0</v>
      </c>
      <c r="BQ263" s="487" t="str">
        <f t="shared" si="65"/>
        <v/>
      </c>
      <c r="BR263" s="487" t="str">
        <f t="shared" si="65"/>
        <v/>
      </c>
      <c r="BS263" s="487" t="str">
        <f t="shared" si="65"/>
        <v/>
      </c>
      <c r="BT263" s="487" t="str">
        <f t="shared" si="65"/>
        <v/>
      </c>
      <c r="BU263" s="487" t="str">
        <f t="shared" si="65"/>
        <v/>
      </c>
      <c r="BV263" s="487">
        <f t="shared" si="65"/>
        <v>0</v>
      </c>
      <c r="BW263" s="487" t="str">
        <f t="shared" si="59"/>
        <v/>
      </c>
      <c r="BX263" s="487">
        <f t="shared" si="59"/>
        <v>0</v>
      </c>
      <c r="BY263" s="487">
        <f t="shared" si="59"/>
        <v>0</v>
      </c>
      <c r="BZ263" s="487" t="str">
        <f t="shared" si="59"/>
        <v/>
      </c>
      <c r="CA263" s="489" t="str">
        <f t="shared" si="59"/>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9"/>
        <v>0</v>
      </c>
      <c r="AG264" s="487">
        <f t="shared" si="69"/>
        <v>0</v>
      </c>
      <c r="AH264" s="487">
        <f t="shared" si="69"/>
        <v>0</v>
      </c>
      <c r="AI264" s="487">
        <f t="shared" si="69"/>
        <v>0</v>
      </c>
      <c r="AJ264" s="487">
        <f t="shared" si="69"/>
        <v>-1</v>
      </c>
      <c r="AK264" s="487">
        <f t="shared" si="69"/>
        <v>0</v>
      </c>
      <c r="AL264" s="487">
        <f t="shared" si="69"/>
        <v>0</v>
      </c>
      <c r="AM264" s="487">
        <f t="shared" si="69"/>
        <v>0</v>
      </c>
      <c r="AN264" s="487">
        <f t="shared" si="69"/>
        <v>0</v>
      </c>
      <c r="AO264" s="487">
        <f t="shared" si="69"/>
        <v>0</v>
      </c>
      <c r="AP264" s="487">
        <f t="shared" si="69"/>
        <v>-1</v>
      </c>
      <c r="AQ264" s="487">
        <f t="shared" si="69"/>
        <v>0</v>
      </c>
      <c r="AR264" s="487">
        <f t="shared" si="69"/>
        <v>-1</v>
      </c>
      <c r="AS264" s="487">
        <f t="shared" si="69"/>
        <v>-1</v>
      </c>
      <c r="AT264" s="487">
        <f t="shared" si="69"/>
        <v>0</v>
      </c>
      <c r="AU264" s="493">
        <f t="shared" si="69"/>
        <v>0</v>
      </c>
      <c r="AV264" s="488" t="str">
        <f t="shared" si="66"/>
        <v/>
      </c>
      <c r="AW264" s="487" t="str">
        <f t="shared" si="66"/>
        <v/>
      </c>
      <c r="AX264" s="487" t="str">
        <f t="shared" si="64"/>
        <v/>
      </c>
      <c r="AY264" s="487" t="str">
        <f t="shared" si="64"/>
        <v/>
      </c>
      <c r="AZ264" s="487">
        <f t="shared" si="64"/>
        <v>0</v>
      </c>
      <c r="BA264" s="487" t="str">
        <f t="shared" si="64"/>
        <v/>
      </c>
      <c r="BB264" s="487" t="str">
        <f t="shared" si="64"/>
        <v/>
      </c>
      <c r="BC264" s="487" t="str">
        <f t="shared" si="64"/>
        <v/>
      </c>
      <c r="BD264" s="487" t="str">
        <f t="shared" si="64"/>
        <v/>
      </c>
      <c r="BE264" s="487" t="str">
        <f t="shared" si="64"/>
        <v/>
      </c>
      <c r="BF264" s="487">
        <f t="shared" si="64"/>
        <v>0</v>
      </c>
      <c r="BG264" s="487" t="str">
        <f t="shared" si="58"/>
        <v/>
      </c>
      <c r="BH264" s="487">
        <f t="shared" si="58"/>
        <v>0</v>
      </c>
      <c r="BI264" s="487">
        <f t="shared" si="58"/>
        <v>0</v>
      </c>
      <c r="BJ264" s="487" t="str">
        <f t="shared" si="58"/>
        <v/>
      </c>
      <c r="BK264" s="489" t="str">
        <f t="shared" si="58"/>
        <v/>
      </c>
      <c r="BL264" s="495" t="str">
        <f t="shared" si="67"/>
        <v/>
      </c>
      <c r="BM264" s="487" t="str">
        <f t="shared" si="67"/>
        <v/>
      </c>
      <c r="BN264" s="487" t="str">
        <f t="shared" si="65"/>
        <v/>
      </c>
      <c r="BO264" s="487" t="str">
        <f t="shared" si="65"/>
        <v/>
      </c>
      <c r="BP264" s="487">
        <f t="shared" si="65"/>
        <v>0</v>
      </c>
      <c r="BQ264" s="487" t="str">
        <f t="shared" si="65"/>
        <v/>
      </c>
      <c r="BR264" s="487" t="str">
        <f t="shared" si="65"/>
        <v/>
      </c>
      <c r="BS264" s="487" t="str">
        <f t="shared" si="65"/>
        <v/>
      </c>
      <c r="BT264" s="487" t="str">
        <f t="shared" si="65"/>
        <v/>
      </c>
      <c r="BU264" s="487" t="str">
        <f t="shared" si="65"/>
        <v/>
      </c>
      <c r="BV264" s="487">
        <f t="shared" si="65"/>
        <v>0</v>
      </c>
      <c r="BW264" s="487" t="str">
        <f t="shared" si="59"/>
        <v/>
      </c>
      <c r="BX264" s="487">
        <f t="shared" si="59"/>
        <v>0</v>
      </c>
      <c r="BY264" s="487">
        <f t="shared" si="59"/>
        <v>0</v>
      </c>
      <c r="BZ264" s="487" t="str">
        <f t="shared" si="59"/>
        <v/>
      </c>
      <c r="CA264" s="489" t="str">
        <f t="shared" si="59"/>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9"/>
        <v>0</v>
      </c>
      <c r="AG265" s="487">
        <f t="shared" si="69"/>
        <v>0</v>
      </c>
      <c r="AH265" s="487">
        <f t="shared" si="69"/>
        <v>0</v>
      </c>
      <c r="AI265" s="487">
        <f t="shared" si="69"/>
        <v>0</v>
      </c>
      <c r="AJ265" s="487">
        <f t="shared" si="69"/>
        <v>-1</v>
      </c>
      <c r="AK265" s="487">
        <f t="shared" si="69"/>
        <v>0</v>
      </c>
      <c r="AL265" s="487">
        <f t="shared" si="69"/>
        <v>0</v>
      </c>
      <c r="AM265" s="487">
        <f t="shared" si="69"/>
        <v>0</v>
      </c>
      <c r="AN265" s="487">
        <f t="shared" si="69"/>
        <v>0</v>
      </c>
      <c r="AO265" s="487">
        <f t="shared" si="69"/>
        <v>0</v>
      </c>
      <c r="AP265" s="487">
        <f t="shared" si="69"/>
        <v>-1</v>
      </c>
      <c r="AQ265" s="487">
        <f t="shared" si="69"/>
        <v>0</v>
      </c>
      <c r="AR265" s="487">
        <f t="shared" si="69"/>
        <v>-1</v>
      </c>
      <c r="AS265" s="487">
        <f t="shared" si="69"/>
        <v>-1</v>
      </c>
      <c r="AT265" s="487">
        <f t="shared" si="69"/>
        <v>0</v>
      </c>
      <c r="AU265" s="493">
        <f t="shared" si="69"/>
        <v>0</v>
      </c>
      <c r="AV265" s="488" t="str">
        <f t="shared" si="66"/>
        <v/>
      </c>
      <c r="AW265" s="487" t="str">
        <f t="shared" si="66"/>
        <v/>
      </c>
      <c r="AX265" s="487" t="str">
        <f t="shared" si="64"/>
        <v/>
      </c>
      <c r="AY265" s="487" t="str">
        <f t="shared" si="64"/>
        <v/>
      </c>
      <c r="AZ265" s="487">
        <f t="shared" si="64"/>
        <v>0</v>
      </c>
      <c r="BA265" s="487" t="str">
        <f t="shared" si="64"/>
        <v/>
      </c>
      <c r="BB265" s="487" t="str">
        <f t="shared" si="64"/>
        <v/>
      </c>
      <c r="BC265" s="487" t="str">
        <f t="shared" si="64"/>
        <v/>
      </c>
      <c r="BD265" s="487" t="str">
        <f t="shared" si="64"/>
        <v/>
      </c>
      <c r="BE265" s="487" t="str">
        <f t="shared" si="64"/>
        <v/>
      </c>
      <c r="BF265" s="487">
        <f t="shared" si="64"/>
        <v>0</v>
      </c>
      <c r="BG265" s="487" t="str">
        <f t="shared" si="58"/>
        <v/>
      </c>
      <c r="BH265" s="487">
        <f t="shared" si="58"/>
        <v>0</v>
      </c>
      <c r="BI265" s="487">
        <f t="shared" si="58"/>
        <v>0</v>
      </c>
      <c r="BJ265" s="487" t="str">
        <f t="shared" si="58"/>
        <v/>
      </c>
      <c r="BK265" s="489" t="str">
        <f t="shared" si="58"/>
        <v/>
      </c>
      <c r="BL265" s="495" t="str">
        <f t="shared" si="67"/>
        <v/>
      </c>
      <c r="BM265" s="487" t="str">
        <f t="shared" si="67"/>
        <v/>
      </c>
      <c r="BN265" s="487" t="str">
        <f t="shared" si="65"/>
        <v/>
      </c>
      <c r="BO265" s="487" t="str">
        <f t="shared" si="65"/>
        <v/>
      </c>
      <c r="BP265" s="487">
        <f t="shared" si="65"/>
        <v>0</v>
      </c>
      <c r="BQ265" s="487" t="str">
        <f t="shared" si="65"/>
        <v/>
      </c>
      <c r="BR265" s="487" t="str">
        <f t="shared" si="65"/>
        <v/>
      </c>
      <c r="BS265" s="487" t="str">
        <f t="shared" si="65"/>
        <v/>
      </c>
      <c r="BT265" s="487" t="str">
        <f t="shared" si="65"/>
        <v/>
      </c>
      <c r="BU265" s="487" t="str">
        <f t="shared" si="65"/>
        <v/>
      </c>
      <c r="BV265" s="487">
        <f t="shared" si="65"/>
        <v>0</v>
      </c>
      <c r="BW265" s="487" t="str">
        <f t="shared" si="59"/>
        <v/>
      </c>
      <c r="BX265" s="487">
        <f t="shared" si="59"/>
        <v>0</v>
      </c>
      <c r="BY265" s="487">
        <f t="shared" si="59"/>
        <v>0</v>
      </c>
      <c r="BZ265" s="487" t="str">
        <f t="shared" si="59"/>
        <v/>
      </c>
      <c r="CA265" s="489" t="str">
        <f t="shared" si="59"/>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9"/>
        <v>0</v>
      </c>
      <c r="AG266" s="487">
        <f t="shared" si="69"/>
        <v>0</v>
      </c>
      <c r="AH266" s="487">
        <f t="shared" si="69"/>
        <v>0</v>
      </c>
      <c r="AI266" s="487">
        <f t="shared" si="69"/>
        <v>0</v>
      </c>
      <c r="AJ266" s="487">
        <f t="shared" si="69"/>
        <v>-1</v>
      </c>
      <c r="AK266" s="487">
        <f t="shared" si="69"/>
        <v>0</v>
      </c>
      <c r="AL266" s="487">
        <f t="shared" si="69"/>
        <v>0</v>
      </c>
      <c r="AM266" s="487">
        <f t="shared" si="69"/>
        <v>0</v>
      </c>
      <c r="AN266" s="487">
        <f t="shared" si="69"/>
        <v>0</v>
      </c>
      <c r="AO266" s="487">
        <f t="shared" si="69"/>
        <v>0</v>
      </c>
      <c r="AP266" s="487">
        <f t="shared" si="69"/>
        <v>-1</v>
      </c>
      <c r="AQ266" s="487">
        <f t="shared" si="69"/>
        <v>0</v>
      </c>
      <c r="AR266" s="487">
        <f t="shared" si="69"/>
        <v>-1</v>
      </c>
      <c r="AS266" s="487">
        <f t="shared" si="69"/>
        <v>-1</v>
      </c>
      <c r="AT266" s="487">
        <f t="shared" si="69"/>
        <v>0</v>
      </c>
      <c r="AU266" s="493">
        <f t="shared" si="69"/>
        <v>0</v>
      </c>
      <c r="AV266" s="488" t="str">
        <f t="shared" si="66"/>
        <v/>
      </c>
      <c r="AW266" s="487" t="str">
        <f t="shared" si="66"/>
        <v/>
      </c>
      <c r="AX266" s="487" t="str">
        <f t="shared" si="64"/>
        <v/>
      </c>
      <c r="AY266" s="487" t="str">
        <f t="shared" si="64"/>
        <v/>
      </c>
      <c r="AZ266" s="487">
        <f t="shared" si="64"/>
        <v>0</v>
      </c>
      <c r="BA266" s="487" t="str">
        <f t="shared" si="64"/>
        <v/>
      </c>
      <c r="BB266" s="487" t="str">
        <f t="shared" si="64"/>
        <v/>
      </c>
      <c r="BC266" s="487" t="str">
        <f t="shared" si="64"/>
        <v/>
      </c>
      <c r="BD266" s="487" t="str">
        <f t="shared" si="64"/>
        <v/>
      </c>
      <c r="BE266" s="487" t="str">
        <f t="shared" si="64"/>
        <v/>
      </c>
      <c r="BF266" s="487">
        <f t="shared" si="64"/>
        <v>0</v>
      </c>
      <c r="BG266" s="487" t="str">
        <f t="shared" si="58"/>
        <v/>
      </c>
      <c r="BH266" s="487">
        <f t="shared" si="58"/>
        <v>0</v>
      </c>
      <c r="BI266" s="487">
        <f t="shared" si="58"/>
        <v>0</v>
      </c>
      <c r="BJ266" s="487" t="str">
        <f t="shared" si="58"/>
        <v/>
      </c>
      <c r="BK266" s="489" t="str">
        <f t="shared" si="58"/>
        <v/>
      </c>
      <c r="BL266" s="495" t="str">
        <f t="shared" si="67"/>
        <v/>
      </c>
      <c r="BM266" s="487" t="str">
        <f t="shared" si="67"/>
        <v/>
      </c>
      <c r="BN266" s="487" t="str">
        <f t="shared" si="65"/>
        <v/>
      </c>
      <c r="BO266" s="487" t="str">
        <f t="shared" si="65"/>
        <v/>
      </c>
      <c r="BP266" s="487">
        <f t="shared" si="65"/>
        <v>0</v>
      </c>
      <c r="BQ266" s="487" t="str">
        <f t="shared" si="65"/>
        <v/>
      </c>
      <c r="BR266" s="487" t="str">
        <f t="shared" si="65"/>
        <v/>
      </c>
      <c r="BS266" s="487" t="str">
        <f t="shared" si="65"/>
        <v/>
      </c>
      <c r="BT266" s="487" t="str">
        <f t="shared" si="65"/>
        <v/>
      </c>
      <c r="BU266" s="487" t="str">
        <f t="shared" si="65"/>
        <v/>
      </c>
      <c r="BV266" s="487">
        <f t="shared" si="65"/>
        <v>0</v>
      </c>
      <c r="BW266" s="487" t="str">
        <f t="shared" si="59"/>
        <v/>
      </c>
      <c r="BX266" s="487">
        <f t="shared" si="59"/>
        <v>0</v>
      </c>
      <c r="BY266" s="487">
        <f t="shared" si="59"/>
        <v>0</v>
      </c>
      <c r="BZ266" s="487" t="str">
        <f t="shared" si="59"/>
        <v/>
      </c>
      <c r="CA266" s="489" t="str">
        <f t="shared" si="59"/>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9"/>
        <v>0</v>
      </c>
      <c r="AG267" s="487">
        <f t="shared" si="69"/>
        <v>0</v>
      </c>
      <c r="AH267" s="487">
        <f t="shared" si="69"/>
        <v>0</v>
      </c>
      <c r="AI267" s="487">
        <f t="shared" si="69"/>
        <v>0</v>
      </c>
      <c r="AJ267" s="487">
        <f t="shared" si="69"/>
        <v>-1</v>
      </c>
      <c r="AK267" s="487">
        <f t="shared" si="69"/>
        <v>0</v>
      </c>
      <c r="AL267" s="487">
        <f t="shared" si="69"/>
        <v>0</v>
      </c>
      <c r="AM267" s="487">
        <f t="shared" si="69"/>
        <v>0</v>
      </c>
      <c r="AN267" s="487">
        <f t="shared" si="69"/>
        <v>0</v>
      </c>
      <c r="AO267" s="487">
        <f t="shared" si="69"/>
        <v>0</v>
      </c>
      <c r="AP267" s="487">
        <f t="shared" si="69"/>
        <v>-1</v>
      </c>
      <c r="AQ267" s="487">
        <f t="shared" si="69"/>
        <v>0</v>
      </c>
      <c r="AR267" s="487">
        <f t="shared" si="69"/>
        <v>-1</v>
      </c>
      <c r="AS267" s="487">
        <f t="shared" si="69"/>
        <v>-1</v>
      </c>
      <c r="AT267" s="487">
        <f t="shared" si="69"/>
        <v>0</v>
      </c>
      <c r="AU267" s="493">
        <f t="shared" si="69"/>
        <v>0</v>
      </c>
      <c r="AV267" s="488" t="str">
        <f t="shared" si="66"/>
        <v/>
      </c>
      <c r="AW267" s="487" t="str">
        <f t="shared" si="66"/>
        <v/>
      </c>
      <c r="AX267" s="487" t="str">
        <f t="shared" si="64"/>
        <v/>
      </c>
      <c r="AY267" s="487" t="str">
        <f t="shared" si="64"/>
        <v/>
      </c>
      <c r="AZ267" s="487">
        <f t="shared" si="64"/>
        <v>0</v>
      </c>
      <c r="BA267" s="487" t="str">
        <f t="shared" si="64"/>
        <v/>
      </c>
      <c r="BB267" s="487" t="str">
        <f t="shared" si="64"/>
        <v/>
      </c>
      <c r="BC267" s="487" t="str">
        <f t="shared" si="64"/>
        <v/>
      </c>
      <c r="BD267" s="487" t="str">
        <f t="shared" si="64"/>
        <v/>
      </c>
      <c r="BE267" s="487" t="str">
        <f t="shared" si="64"/>
        <v/>
      </c>
      <c r="BF267" s="487">
        <f t="shared" si="64"/>
        <v>0</v>
      </c>
      <c r="BG267" s="487" t="str">
        <f t="shared" si="58"/>
        <v/>
      </c>
      <c r="BH267" s="487">
        <f t="shared" si="58"/>
        <v>0</v>
      </c>
      <c r="BI267" s="487">
        <f t="shared" si="58"/>
        <v>0</v>
      </c>
      <c r="BJ267" s="487" t="str">
        <f t="shared" si="58"/>
        <v/>
      </c>
      <c r="BK267" s="489" t="str">
        <f t="shared" si="58"/>
        <v/>
      </c>
      <c r="BL267" s="495" t="str">
        <f t="shared" si="67"/>
        <v/>
      </c>
      <c r="BM267" s="487" t="str">
        <f t="shared" si="67"/>
        <v/>
      </c>
      <c r="BN267" s="487" t="str">
        <f t="shared" si="65"/>
        <v/>
      </c>
      <c r="BO267" s="487" t="str">
        <f t="shared" si="65"/>
        <v/>
      </c>
      <c r="BP267" s="487">
        <f t="shared" si="65"/>
        <v>0</v>
      </c>
      <c r="BQ267" s="487" t="str">
        <f t="shared" si="65"/>
        <v/>
      </c>
      <c r="BR267" s="487" t="str">
        <f t="shared" si="65"/>
        <v/>
      </c>
      <c r="BS267" s="487" t="str">
        <f t="shared" si="65"/>
        <v/>
      </c>
      <c r="BT267" s="487" t="str">
        <f t="shared" si="65"/>
        <v/>
      </c>
      <c r="BU267" s="487" t="str">
        <f t="shared" si="65"/>
        <v/>
      </c>
      <c r="BV267" s="487">
        <f t="shared" si="65"/>
        <v>0</v>
      </c>
      <c r="BW267" s="487" t="str">
        <f t="shared" si="59"/>
        <v/>
      </c>
      <c r="BX267" s="487">
        <f t="shared" si="59"/>
        <v>0</v>
      </c>
      <c r="BY267" s="487">
        <f t="shared" si="59"/>
        <v>0</v>
      </c>
      <c r="BZ267" s="487" t="str">
        <f t="shared" si="59"/>
        <v/>
      </c>
      <c r="CA267" s="489" t="str">
        <f t="shared" si="59"/>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9"/>
        <v>0</v>
      </c>
      <c r="AG268" s="487">
        <f t="shared" si="69"/>
        <v>0</v>
      </c>
      <c r="AH268" s="487">
        <f t="shared" si="69"/>
        <v>0</v>
      </c>
      <c r="AI268" s="487">
        <f t="shared" si="69"/>
        <v>0</v>
      </c>
      <c r="AJ268" s="487">
        <f t="shared" si="69"/>
        <v>-1</v>
      </c>
      <c r="AK268" s="487">
        <f t="shared" si="69"/>
        <v>0</v>
      </c>
      <c r="AL268" s="487">
        <f t="shared" si="69"/>
        <v>0</v>
      </c>
      <c r="AM268" s="487">
        <f t="shared" si="69"/>
        <v>0</v>
      </c>
      <c r="AN268" s="487">
        <f t="shared" si="69"/>
        <v>0</v>
      </c>
      <c r="AO268" s="487">
        <f t="shared" si="69"/>
        <v>0</v>
      </c>
      <c r="AP268" s="487">
        <f t="shared" si="69"/>
        <v>-1</v>
      </c>
      <c r="AQ268" s="487">
        <f t="shared" si="69"/>
        <v>0</v>
      </c>
      <c r="AR268" s="487">
        <f t="shared" si="69"/>
        <v>-1</v>
      </c>
      <c r="AS268" s="487">
        <f t="shared" si="69"/>
        <v>-1</v>
      </c>
      <c r="AT268" s="487">
        <f t="shared" si="69"/>
        <v>0</v>
      </c>
      <c r="AU268" s="493">
        <f t="shared" si="69"/>
        <v>0</v>
      </c>
      <c r="AV268" s="488" t="str">
        <f t="shared" si="66"/>
        <v/>
      </c>
      <c r="AW268" s="487" t="str">
        <f t="shared" si="66"/>
        <v/>
      </c>
      <c r="AX268" s="487" t="str">
        <f t="shared" si="64"/>
        <v/>
      </c>
      <c r="AY268" s="487" t="str">
        <f t="shared" si="64"/>
        <v/>
      </c>
      <c r="AZ268" s="487">
        <f t="shared" si="64"/>
        <v>0</v>
      </c>
      <c r="BA268" s="487" t="str">
        <f t="shared" si="64"/>
        <v/>
      </c>
      <c r="BB268" s="487" t="str">
        <f t="shared" si="64"/>
        <v/>
      </c>
      <c r="BC268" s="487" t="str">
        <f t="shared" si="64"/>
        <v/>
      </c>
      <c r="BD268" s="487" t="str">
        <f t="shared" si="64"/>
        <v/>
      </c>
      <c r="BE268" s="487" t="str">
        <f t="shared" si="64"/>
        <v/>
      </c>
      <c r="BF268" s="487">
        <f t="shared" si="64"/>
        <v>0</v>
      </c>
      <c r="BG268" s="487" t="str">
        <f t="shared" si="58"/>
        <v/>
      </c>
      <c r="BH268" s="487">
        <f t="shared" si="58"/>
        <v>0</v>
      </c>
      <c r="BI268" s="487">
        <f t="shared" si="58"/>
        <v>0</v>
      </c>
      <c r="BJ268" s="487" t="str">
        <f t="shared" si="58"/>
        <v/>
      </c>
      <c r="BK268" s="489" t="str">
        <f t="shared" si="58"/>
        <v/>
      </c>
      <c r="BL268" s="495" t="str">
        <f t="shared" si="67"/>
        <v/>
      </c>
      <c r="BM268" s="487" t="str">
        <f t="shared" si="67"/>
        <v/>
      </c>
      <c r="BN268" s="487" t="str">
        <f t="shared" si="65"/>
        <v/>
      </c>
      <c r="BO268" s="487" t="str">
        <f t="shared" si="65"/>
        <v/>
      </c>
      <c r="BP268" s="487">
        <f t="shared" si="65"/>
        <v>0</v>
      </c>
      <c r="BQ268" s="487" t="str">
        <f t="shared" si="65"/>
        <v/>
      </c>
      <c r="BR268" s="487" t="str">
        <f t="shared" si="65"/>
        <v/>
      </c>
      <c r="BS268" s="487" t="str">
        <f t="shared" si="65"/>
        <v/>
      </c>
      <c r="BT268" s="487" t="str">
        <f t="shared" si="65"/>
        <v/>
      </c>
      <c r="BU268" s="487" t="str">
        <f t="shared" si="65"/>
        <v/>
      </c>
      <c r="BV268" s="487">
        <f t="shared" si="65"/>
        <v>0</v>
      </c>
      <c r="BW268" s="487" t="str">
        <f t="shared" si="59"/>
        <v/>
      </c>
      <c r="BX268" s="487">
        <f t="shared" si="59"/>
        <v>0</v>
      </c>
      <c r="BY268" s="487">
        <f t="shared" si="59"/>
        <v>0</v>
      </c>
      <c r="BZ268" s="487" t="str">
        <f t="shared" si="59"/>
        <v/>
      </c>
      <c r="CA268" s="489" t="str">
        <f t="shared" si="59"/>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9"/>
        <v>0</v>
      </c>
      <c r="AG269" s="487">
        <f t="shared" si="69"/>
        <v>0</v>
      </c>
      <c r="AH269" s="487">
        <f t="shared" si="69"/>
        <v>0</v>
      </c>
      <c r="AI269" s="487">
        <f t="shared" si="69"/>
        <v>0</v>
      </c>
      <c r="AJ269" s="487">
        <f t="shared" si="69"/>
        <v>-1</v>
      </c>
      <c r="AK269" s="487">
        <f t="shared" si="69"/>
        <v>0</v>
      </c>
      <c r="AL269" s="487">
        <f t="shared" si="69"/>
        <v>0</v>
      </c>
      <c r="AM269" s="487">
        <f t="shared" si="69"/>
        <v>0</v>
      </c>
      <c r="AN269" s="487">
        <f t="shared" si="69"/>
        <v>0</v>
      </c>
      <c r="AO269" s="487">
        <f t="shared" si="69"/>
        <v>0</v>
      </c>
      <c r="AP269" s="487">
        <f t="shared" si="69"/>
        <v>-1</v>
      </c>
      <c r="AQ269" s="487">
        <f t="shared" si="69"/>
        <v>0</v>
      </c>
      <c r="AR269" s="487">
        <f t="shared" si="69"/>
        <v>-1</v>
      </c>
      <c r="AS269" s="487">
        <f t="shared" si="69"/>
        <v>-1</v>
      </c>
      <c r="AT269" s="487">
        <f t="shared" si="69"/>
        <v>0</v>
      </c>
      <c r="AU269" s="493">
        <f t="shared" si="69"/>
        <v>0</v>
      </c>
      <c r="AV269" s="488" t="str">
        <f t="shared" si="66"/>
        <v/>
      </c>
      <c r="AW269" s="487" t="str">
        <f t="shared" si="66"/>
        <v/>
      </c>
      <c r="AX269" s="487" t="str">
        <f t="shared" si="64"/>
        <v/>
      </c>
      <c r="AY269" s="487" t="str">
        <f t="shared" si="64"/>
        <v/>
      </c>
      <c r="AZ269" s="487">
        <f t="shared" si="64"/>
        <v>0</v>
      </c>
      <c r="BA269" s="487" t="str">
        <f t="shared" si="64"/>
        <v/>
      </c>
      <c r="BB269" s="487" t="str">
        <f t="shared" si="64"/>
        <v/>
      </c>
      <c r="BC269" s="487" t="str">
        <f t="shared" si="64"/>
        <v/>
      </c>
      <c r="BD269" s="487" t="str">
        <f t="shared" si="64"/>
        <v/>
      </c>
      <c r="BE269" s="487" t="str">
        <f t="shared" si="64"/>
        <v/>
      </c>
      <c r="BF269" s="487">
        <f t="shared" si="64"/>
        <v>0</v>
      </c>
      <c r="BG269" s="487" t="str">
        <f t="shared" si="58"/>
        <v/>
      </c>
      <c r="BH269" s="487">
        <f t="shared" si="58"/>
        <v>0</v>
      </c>
      <c r="BI269" s="487">
        <f t="shared" si="58"/>
        <v>0</v>
      </c>
      <c r="BJ269" s="487" t="str">
        <f t="shared" si="58"/>
        <v/>
      </c>
      <c r="BK269" s="489" t="str">
        <f t="shared" si="58"/>
        <v/>
      </c>
      <c r="BL269" s="495" t="str">
        <f t="shared" si="67"/>
        <v/>
      </c>
      <c r="BM269" s="487" t="str">
        <f t="shared" si="67"/>
        <v/>
      </c>
      <c r="BN269" s="487" t="str">
        <f t="shared" si="65"/>
        <v/>
      </c>
      <c r="BO269" s="487" t="str">
        <f t="shared" si="65"/>
        <v/>
      </c>
      <c r="BP269" s="487">
        <f t="shared" si="65"/>
        <v>0</v>
      </c>
      <c r="BQ269" s="487" t="str">
        <f t="shared" si="65"/>
        <v/>
      </c>
      <c r="BR269" s="487" t="str">
        <f t="shared" si="65"/>
        <v/>
      </c>
      <c r="BS269" s="487" t="str">
        <f t="shared" si="65"/>
        <v/>
      </c>
      <c r="BT269" s="487" t="str">
        <f t="shared" si="65"/>
        <v/>
      </c>
      <c r="BU269" s="487" t="str">
        <f t="shared" si="65"/>
        <v/>
      </c>
      <c r="BV269" s="487">
        <f t="shared" si="65"/>
        <v>0</v>
      </c>
      <c r="BW269" s="487" t="str">
        <f t="shared" si="59"/>
        <v/>
      </c>
      <c r="BX269" s="487">
        <f t="shared" si="59"/>
        <v>0</v>
      </c>
      <c r="BY269" s="487">
        <f t="shared" si="59"/>
        <v>0</v>
      </c>
      <c r="BZ269" s="487" t="str">
        <f t="shared" si="59"/>
        <v/>
      </c>
      <c r="CA269" s="489" t="str">
        <f t="shared" si="59"/>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9"/>
        <v>0</v>
      </c>
      <c r="AG270" s="487">
        <f t="shared" si="69"/>
        <v>0</v>
      </c>
      <c r="AH270" s="487">
        <f t="shared" si="69"/>
        <v>0</v>
      </c>
      <c r="AI270" s="487">
        <f t="shared" si="69"/>
        <v>0</v>
      </c>
      <c r="AJ270" s="487">
        <f t="shared" si="69"/>
        <v>-1</v>
      </c>
      <c r="AK270" s="487">
        <f t="shared" si="69"/>
        <v>0</v>
      </c>
      <c r="AL270" s="487">
        <f t="shared" si="69"/>
        <v>0</v>
      </c>
      <c r="AM270" s="487">
        <f t="shared" si="69"/>
        <v>0</v>
      </c>
      <c r="AN270" s="487">
        <f t="shared" si="69"/>
        <v>0</v>
      </c>
      <c r="AO270" s="487">
        <f t="shared" si="69"/>
        <v>0</v>
      </c>
      <c r="AP270" s="487">
        <f t="shared" si="69"/>
        <v>-1</v>
      </c>
      <c r="AQ270" s="487">
        <f t="shared" si="69"/>
        <v>0</v>
      </c>
      <c r="AR270" s="487">
        <f t="shared" si="69"/>
        <v>-1</v>
      </c>
      <c r="AS270" s="487">
        <f t="shared" si="69"/>
        <v>-1</v>
      </c>
      <c r="AT270" s="487">
        <f t="shared" si="69"/>
        <v>0</v>
      </c>
      <c r="AU270" s="493">
        <f t="shared" ref="AU270" si="70">AU269</f>
        <v>0</v>
      </c>
      <c r="AV270" s="488" t="str">
        <f t="shared" si="66"/>
        <v/>
      </c>
      <c r="AW270" s="487" t="str">
        <f t="shared" si="66"/>
        <v/>
      </c>
      <c r="AX270" s="487" t="str">
        <f t="shared" si="64"/>
        <v/>
      </c>
      <c r="AY270" s="487" t="str">
        <f t="shared" si="64"/>
        <v/>
      </c>
      <c r="AZ270" s="487">
        <f t="shared" si="64"/>
        <v>0</v>
      </c>
      <c r="BA270" s="487" t="str">
        <f t="shared" si="64"/>
        <v/>
      </c>
      <c r="BB270" s="487" t="str">
        <f t="shared" si="64"/>
        <v/>
      </c>
      <c r="BC270" s="487" t="str">
        <f t="shared" si="64"/>
        <v/>
      </c>
      <c r="BD270" s="487" t="str">
        <f t="shared" si="64"/>
        <v/>
      </c>
      <c r="BE270" s="487" t="str">
        <f t="shared" si="64"/>
        <v/>
      </c>
      <c r="BF270" s="487">
        <f t="shared" si="64"/>
        <v>0</v>
      </c>
      <c r="BG270" s="487" t="str">
        <f t="shared" si="58"/>
        <v/>
      </c>
      <c r="BH270" s="487">
        <f t="shared" si="58"/>
        <v>0</v>
      </c>
      <c r="BI270" s="487">
        <f t="shared" si="58"/>
        <v>0</v>
      </c>
      <c r="BJ270" s="487" t="str">
        <f t="shared" si="58"/>
        <v/>
      </c>
      <c r="BK270" s="489" t="str">
        <f t="shared" si="58"/>
        <v/>
      </c>
      <c r="BL270" s="495" t="str">
        <f t="shared" si="67"/>
        <v/>
      </c>
      <c r="BM270" s="487" t="str">
        <f t="shared" si="67"/>
        <v/>
      </c>
      <c r="BN270" s="487" t="str">
        <f t="shared" si="65"/>
        <v/>
      </c>
      <c r="BO270" s="487" t="str">
        <f t="shared" si="65"/>
        <v/>
      </c>
      <c r="BP270" s="487">
        <f t="shared" si="65"/>
        <v>0</v>
      </c>
      <c r="BQ270" s="487" t="str">
        <f t="shared" si="65"/>
        <v/>
      </c>
      <c r="BR270" s="487" t="str">
        <f t="shared" si="65"/>
        <v/>
      </c>
      <c r="BS270" s="487" t="str">
        <f t="shared" si="65"/>
        <v/>
      </c>
      <c r="BT270" s="487" t="str">
        <f t="shared" si="65"/>
        <v/>
      </c>
      <c r="BU270" s="487" t="str">
        <f t="shared" si="65"/>
        <v/>
      </c>
      <c r="BV270" s="487">
        <f t="shared" si="65"/>
        <v>0</v>
      </c>
      <c r="BW270" s="487" t="str">
        <f t="shared" si="59"/>
        <v/>
      </c>
      <c r="BX270" s="487">
        <f t="shared" si="59"/>
        <v>0</v>
      </c>
      <c r="BY270" s="487">
        <f t="shared" si="59"/>
        <v>0</v>
      </c>
      <c r="BZ270" s="487" t="str">
        <f t="shared" si="59"/>
        <v/>
      </c>
      <c r="CA270" s="489" t="str">
        <f t="shared" si="59"/>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1">AF270</f>
        <v>0</v>
      </c>
      <c r="AG271" s="487">
        <f t="shared" si="71"/>
        <v>0</v>
      </c>
      <c r="AH271" s="487">
        <f t="shared" si="71"/>
        <v>0</v>
      </c>
      <c r="AI271" s="487">
        <f t="shared" si="71"/>
        <v>0</v>
      </c>
      <c r="AJ271" s="487">
        <f t="shared" si="71"/>
        <v>-1</v>
      </c>
      <c r="AK271" s="487">
        <f t="shared" si="71"/>
        <v>0</v>
      </c>
      <c r="AL271" s="487">
        <f t="shared" si="71"/>
        <v>0</v>
      </c>
      <c r="AM271" s="487">
        <f t="shared" si="71"/>
        <v>0</v>
      </c>
      <c r="AN271" s="487">
        <f t="shared" si="71"/>
        <v>0</v>
      </c>
      <c r="AO271" s="487">
        <f t="shared" si="71"/>
        <v>0</v>
      </c>
      <c r="AP271" s="487">
        <f t="shared" si="71"/>
        <v>-1</v>
      </c>
      <c r="AQ271" s="487">
        <f t="shared" si="71"/>
        <v>0</v>
      </c>
      <c r="AR271" s="487">
        <f t="shared" si="71"/>
        <v>-1</v>
      </c>
      <c r="AS271" s="487">
        <f t="shared" si="71"/>
        <v>-1</v>
      </c>
      <c r="AT271" s="487">
        <f t="shared" si="71"/>
        <v>0</v>
      </c>
      <c r="AU271" s="493">
        <f t="shared" si="71"/>
        <v>0</v>
      </c>
      <c r="AV271" s="488" t="str">
        <f t="shared" si="66"/>
        <v/>
      </c>
      <c r="AW271" s="487" t="str">
        <f t="shared" si="66"/>
        <v/>
      </c>
      <c r="AX271" s="487" t="str">
        <f t="shared" si="64"/>
        <v/>
      </c>
      <c r="AY271" s="487" t="str">
        <f t="shared" si="64"/>
        <v/>
      </c>
      <c r="AZ271" s="487">
        <f t="shared" si="64"/>
        <v>0</v>
      </c>
      <c r="BA271" s="487" t="str">
        <f t="shared" si="64"/>
        <v/>
      </c>
      <c r="BB271" s="487" t="str">
        <f t="shared" si="64"/>
        <v/>
      </c>
      <c r="BC271" s="487" t="str">
        <f t="shared" si="64"/>
        <v/>
      </c>
      <c r="BD271" s="487" t="str">
        <f t="shared" si="64"/>
        <v/>
      </c>
      <c r="BE271" s="487" t="str">
        <f t="shared" si="64"/>
        <v/>
      </c>
      <c r="BF271" s="487">
        <f t="shared" si="64"/>
        <v>0</v>
      </c>
      <c r="BG271" s="487" t="str">
        <f t="shared" si="58"/>
        <v/>
      </c>
      <c r="BH271" s="487">
        <f t="shared" si="58"/>
        <v>0</v>
      </c>
      <c r="BI271" s="487">
        <f t="shared" si="58"/>
        <v>0</v>
      </c>
      <c r="BJ271" s="487" t="str">
        <f t="shared" si="58"/>
        <v/>
      </c>
      <c r="BK271" s="489" t="str">
        <f t="shared" si="58"/>
        <v/>
      </c>
      <c r="BL271" s="495" t="str">
        <f t="shared" si="67"/>
        <v/>
      </c>
      <c r="BM271" s="487" t="str">
        <f t="shared" si="67"/>
        <v/>
      </c>
      <c r="BN271" s="487" t="str">
        <f t="shared" si="65"/>
        <v/>
      </c>
      <c r="BO271" s="487" t="str">
        <f t="shared" si="65"/>
        <v/>
      </c>
      <c r="BP271" s="487">
        <f t="shared" si="65"/>
        <v>0</v>
      </c>
      <c r="BQ271" s="487" t="str">
        <f t="shared" si="65"/>
        <v/>
      </c>
      <c r="BR271" s="487" t="str">
        <f t="shared" si="65"/>
        <v/>
      </c>
      <c r="BS271" s="487" t="str">
        <f t="shared" si="65"/>
        <v/>
      </c>
      <c r="BT271" s="487" t="str">
        <f t="shared" si="65"/>
        <v/>
      </c>
      <c r="BU271" s="487" t="str">
        <f t="shared" si="65"/>
        <v/>
      </c>
      <c r="BV271" s="487">
        <f t="shared" si="65"/>
        <v>0</v>
      </c>
      <c r="BW271" s="487" t="str">
        <f t="shared" si="59"/>
        <v/>
      </c>
      <c r="BX271" s="487">
        <f t="shared" si="59"/>
        <v>0</v>
      </c>
      <c r="BY271" s="487">
        <f t="shared" si="59"/>
        <v>0</v>
      </c>
      <c r="BZ271" s="487" t="str">
        <f t="shared" si="59"/>
        <v/>
      </c>
      <c r="CA271" s="489" t="str">
        <f t="shared" si="59"/>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1"/>
        <v>0</v>
      </c>
      <c r="AG272" s="487">
        <f t="shared" si="71"/>
        <v>0</v>
      </c>
      <c r="AH272" s="487">
        <f t="shared" si="71"/>
        <v>0</v>
      </c>
      <c r="AI272" s="487">
        <f t="shared" si="71"/>
        <v>0</v>
      </c>
      <c r="AJ272" s="487">
        <f t="shared" si="71"/>
        <v>-1</v>
      </c>
      <c r="AK272" s="487">
        <f t="shared" si="71"/>
        <v>0</v>
      </c>
      <c r="AL272" s="487">
        <f t="shared" si="71"/>
        <v>0</v>
      </c>
      <c r="AM272" s="487">
        <f t="shared" si="71"/>
        <v>0</v>
      </c>
      <c r="AN272" s="487">
        <f t="shared" si="71"/>
        <v>0</v>
      </c>
      <c r="AO272" s="487">
        <f t="shared" si="71"/>
        <v>0</v>
      </c>
      <c r="AP272" s="487">
        <f t="shared" si="71"/>
        <v>-1</v>
      </c>
      <c r="AQ272" s="487">
        <f t="shared" si="71"/>
        <v>0</v>
      </c>
      <c r="AR272" s="487">
        <f t="shared" si="71"/>
        <v>-1</v>
      </c>
      <c r="AS272" s="487">
        <f t="shared" si="71"/>
        <v>-1</v>
      </c>
      <c r="AT272" s="487">
        <f t="shared" si="71"/>
        <v>0</v>
      </c>
      <c r="AU272" s="493">
        <f t="shared" si="71"/>
        <v>0</v>
      </c>
      <c r="AV272" s="488" t="str">
        <f t="shared" si="66"/>
        <v/>
      </c>
      <c r="AW272" s="487" t="str">
        <f t="shared" si="66"/>
        <v/>
      </c>
      <c r="AX272" s="487" t="str">
        <f t="shared" si="64"/>
        <v/>
      </c>
      <c r="AY272" s="487" t="str">
        <f t="shared" si="64"/>
        <v/>
      </c>
      <c r="AZ272" s="487">
        <f t="shared" si="64"/>
        <v>0</v>
      </c>
      <c r="BA272" s="487" t="str">
        <f t="shared" si="64"/>
        <v/>
      </c>
      <c r="BB272" s="487" t="str">
        <f t="shared" si="64"/>
        <v/>
      </c>
      <c r="BC272" s="487" t="str">
        <f t="shared" si="64"/>
        <v/>
      </c>
      <c r="BD272" s="487" t="str">
        <f t="shared" si="64"/>
        <v/>
      </c>
      <c r="BE272" s="487" t="str">
        <f t="shared" si="64"/>
        <v/>
      </c>
      <c r="BF272" s="487">
        <f t="shared" si="64"/>
        <v>0</v>
      </c>
      <c r="BG272" s="487" t="str">
        <f t="shared" si="58"/>
        <v/>
      </c>
      <c r="BH272" s="487">
        <f t="shared" si="58"/>
        <v>0</v>
      </c>
      <c r="BI272" s="487">
        <f t="shared" si="58"/>
        <v>0</v>
      </c>
      <c r="BJ272" s="487" t="str">
        <f t="shared" si="58"/>
        <v/>
      </c>
      <c r="BK272" s="489" t="str">
        <f t="shared" si="58"/>
        <v/>
      </c>
      <c r="BL272" s="495" t="str">
        <f t="shared" si="67"/>
        <v/>
      </c>
      <c r="BM272" s="487" t="str">
        <f t="shared" si="67"/>
        <v/>
      </c>
      <c r="BN272" s="487" t="str">
        <f t="shared" si="65"/>
        <v/>
      </c>
      <c r="BO272" s="487" t="str">
        <f t="shared" si="65"/>
        <v/>
      </c>
      <c r="BP272" s="487">
        <f t="shared" si="65"/>
        <v>0</v>
      </c>
      <c r="BQ272" s="487" t="str">
        <f t="shared" si="65"/>
        <v/>
      </c>
      <c r="BR272" s="487" t="str">
        <f t="shared" si="65"/>
        <v/>
      </c>
      <c r="BS272" s="487" t="str">
        <f t="shared" si="65"/>
        <v/>
      </c>
      <c r="BT272" s="487" t="str">
        <f t="shared" si="65"/>
        <v/>
      </c>
      <c r="BU272" s="487" t="str">
        <f t="shared" si="65"/>
        <v/>
      </c>
      <c r="BV272" s="487">
        <f t="shared" si="65"/>
        <v>0</v>
      </c>
      <c r="BW272" s="487" t="str">
        <f t="shared" si="59"/>
        <v/>
      </c>
      <c r="BX272" s="487">
        <f t="shared" si="59"/>
        <v>0</v>
      </c>
      <c r="BY272" s="487">
        <f t="shared" si="59"/>
        <v>0</v>
      </c>
      <c r="BZ272" s="487" t="str">
        <f t="shared" si="59"/>
        <v/>
      </c>
      <c r="CA272" s="489" t="str">
        <f t="shared" si="59"/>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1"/>
        <v>0</v>
      </c>
      <c r="AG273" s="487">
        <f t="shared" si="71"/>
        <v>0</v>
      </c>
      <c r="AH273" s="487">
        <f t="shared" si="71"/>
        <v>0</v>
      </c>
      <c r="AI273" s="487">
        <f t="shared" si="71"/>
        <v>0</v>
      </c>
      <c r="AJ273" s="487">
        <f t="shared" si="71"/>
        <v>-1</v>
      </c>
      <c r="AK273" s="487">
        <f t="shared" si="71"/>
        <v>0</v>
      </c>
      <c r="AL273" s="487">
        <f t="shared" si="71"/>
        <v>0</v>
      </c>
      <c r="AM273" s="487">
        <f t="shared" si="71"/>
        <v>0</v>
      </c>
      <c r="AN273" s="487">
        <f t="shared" si="71"/>
        <v>0</v>
      </c>
      <c r="AO273" s="487">
        <f t="shared" si="71"/>
        <v>0</v>
      </c>
      <c r="AP273" s="487">
        <f t="shared" si="71"/>
        <v>-1</v>
      </c>
      <c r="AQ273" s="487">
        <f t="shared" si="71"/>
        <v>0</v>
      </c>
      <c r="AR273" s="487">
        <f t="shared" si="71"/>
        <v>-1</v>
      </c>
      <c r="AS273" s="487">
        <f t="shared" si="71"/>
        <v>-1</v>
      </c>
      <c r="AT273" s="487">
        <f t="shared" si="71"/>
        <v>0</v>
      </c>
      <c r="AU273" s="493">
        <f t="shared" si="71"/>
        <v>0</v>
      </c>
      <c r="AV273" s="488" t="str">
        <f t="shared" si="66"/>
        <v/>
      </c>
      <c r="AW273" s="487" t="str">
        <f t="shared" si="66"/>
        <v/>
      </c>
      <c r="AX273" s="487" t="str">
        <f t="shared" si="64"/>
        <v/>
      </c>
      <c r="AY273" s="487" t="str">
        <f t="shared" si="64"/>
        <v/>
      </c>
      <c r="AZ273" s="487">
        <f t="shared" si="64"/>
        <v>0</v>
      </c>
      <c r="BA273" s="487" t="str">
        <f t="shared" si="64"/>
        <v/>
      </c>
      <c r="BB273" s="487" t="str">
        <f t="shared" si="64"/>
        <v/>
      </c>
      <c r="BC273" s="487" t="str">
        <f t="shared" si="64"/>
        <v/>
      </c>
      <c r="BD273" s="487" t="str">
        <f t="shared" si="64"/>
        <v/>
      </c>
      <c r="BE273" s="487" t="str">
        <f t="shared" si="64"/>
        <v/>
      </c>
      <c r="BF273" s="487">
        <f t="shared" si="64"/>
        <v>0</v>
      </c>
      <c r="BG273" s="487" t="str">
        <f t="shared" si="58"/>
        <v/>
      </c>
      <c r="BH273" s="487">
        <f t="shared" si="58"/>
        <v>0</v>
      </c>
      <c r="BI273" s="487">
        <f t="shared" si="58"/>
        <v>0</v>
      </c>
      <c r="BJ273" s="487" t="str">
        <f t="shared" si="58"/>
        <v/>
      </c>
      <c r="BK273" s="489" t="str">
        <f t="shared" si="58"/>
        <v/>
      </c>
      <c r="BL273" s="495" t="str">
        <f t="shared" si="67"/>
        <v/>
      </c>
      <c r="BM273" s="487" t="str">
        <f t="shared" si="67"/>
        <v/>
      </c>
      <c r="BN273" s="487" t="str">
        <f t="shared" si="65"/>
        <v/>
      </c>
      <c r="BO273" s="487" t="str">
        <f t="shared" si="65"/>
        <v/>
      </c>
      <c r="BP273" s="487">
        <f t="shared" si="65"/>
        <v>0</v>
      </c>
      <c r="BQ273" s="487" t="str">
        <f t="shared" si="65"/>
        <v/>
      </c>
      <c r="BR273" s="487" t="str">
        <f t="shared" si="65"/>
        <v/>
      </c>
      <c r="BS273" s="487" t="str">
        <f t="shared" si="65"/>
        <v/>
      </c>
      <c r="BT273" s="487" t="str">
        <f t="shared" si="65"/>
        <v/>
      </c>
      <c r="BU273" s="487" t="str">
        <f t="shared" si="65"/>
        <v/>
      </c>
      <c r="BV273" s="487">
        <f t="shared" si="65"/>
        <v>0</v>
      </c>
      <c r="BW273" s="487" t="str">
        <f t="shared" si="59"/>
        <v/>
      </c>
      <c r="BX273" s="487">
        <f t="shared" si="59"/>
        <v>0</v>
      </c>
      <c r="BY273" s="487">
        <f t="shared" si="59"/>
        <v>0</v>
      </c>
      <c r="BZ273" s="487" t="str">
        <f t="shared" si="59"/>
        <v/>
      </c>
      <c r="CA273" s="489" t="str">
        <f t="shared" si="59"/>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1"/>
        <v>0</v>
      </c>
      <c r="AG274" s="487">
        <f t="shared" si="71"/>
        <v>0</v>
      </c>
      <c r="AH274" s="487">
        <f t="shared" si="71"/>
        <v>0</v>
      </c>
      <c r="AI274" s="487">
        <f t="shared" si="71"/>
        <v>0</v>
      </c>
      <c r="AJ274" s="487">
        <f t="shared" si="71"/>
        <v>-1</v>
      </c>
      <c r="AK274" s="487">
        <f t="shared" si="71"/>
        <v>0</v>
      </c>
      <c r="AL274" s="487">
        <f t="shared" si="71"/>
        <v>0</v>
      </c>
      <c r="AM274" s="487">
        <f t="shared" si="71"/>
        <v>0</v>
      </c>
      <c r="AN274" s="487">
        <f t="shared" si="71"/>
        <v>0</v>
      </c>
      <c r="AO274" s="487">
        <f t="shared" si="71"/>
        <v>0</v>
      </c>
      <c r="AP274" s="487">
        <f t="shared" si="71"/>
        <v>-1</v>
      </c>
      <c r="AQ274" s="487">
        <f t="shared" si="71"/>
        <v>0</v>
      </c>
      <c r="AR274" s="487">
        <f t="shared" si="71"/>
        <v>-1</v>
      </c>
      <c r="AS274" s="487">
        <f t="shared" si="71"/>
        <v>-1</v>
      </c>
      <c r="AT274" s="487">
        <f t="shared" si="71"/>
        <v>0</v>
      </c>
      <c r="AU274" s="493">
        <f t="shared" si="71"/>
        <v>0</v>
      </c>
      <c r="AV274" s="488" t="str">
        <f t="shared" si="66"/>
        <v/>
      </c>
      <c r="AW274" s="487" t="str">
        <f t="shared" si="66"/>
        <v/>
      </c>
      <c r="AX274" s="487" t="str">
        <f t="shared" si="64"/>
        <v/>
      </c>
      <c r="AY274" s="487" t="str">
        <f t="shared" si="64"/>
        <v/>
      </c>
      <c r="AZ274" s="487">
        <f t="shared" si="64"/>
        <v>0</v>
      </c>
      <c r="BA274" s="487" t="str">
        <f t="shared" si="64"/>
        <v/>
      </c>
      <c r="BB274" s="487" t="str">
        <f t="shared" si="64"/>
        <v/>
      </c>
      <c r="BC274" s="487" t="str">
        <f t="shared" si="64"/>
        <v/>
      </c>
      <c r="BD274" s="487" t="str">
        <f t="shared" si="64"/>
        <v/>
      </c>
      <c r="BE274" s="487" t="str">
        <f t="shared" si="64"/>
        <v/>
      </c>
      <c r="BF274" s="487">
        <f t="shared" si="64"/>
        <v>0</v>
      </c>
      <c r="BG274" s="487" t="str">
        <f t="shared" si="58"/>
        <v/>
      </c>
      <c r="BH274" s="487">
        <f t="shared" si="58"/>
        <v>0</v>
      </c>
      <c r="BI274" s="487">
        <f t="shared" si="58"/>
        <v>0</v>
      </c>
      <c r="BJ274" s="487" t="str">
        <f t="shared" si="58"/>
        <v/>
      </c>
      <c r="BK274" s="489" t="str">
        <f t="shared" si="58"/>
        <v/>
      </c>
      <c r="BL274" s="495" t="str">
        <f t="shared" si="67"/>
        <v/>
      </c>
      <c r="BM274" s="487" t="str">
        <f t="shared" si="67"/>
        <v/>
      </c>
      <c r="BN274" s="487" t="str">
        <f t="shared" si="65"/>
        <v/>
      </c>
      <c r="BO274" s="487" t="str">
        <f t="shared" si="65"/>
        <v/>
      </c>
      <c r="BP274" s="487">
        <f t="shared" si="65"/>
        <v>0</v>
      </c>
      <c r="BQ274" s="487" t="str">
        <f t="shared" si="65"/>
        <v/>
      </c>
      <c r="BR274" s="487" t="str">
        <f t="shared" si="65"/>
        <v/>
      </c>
      <c r="BS274" s="487" t="str">
        <f t="shared" si="65"/>
        <v/>
      </c>
      <c r="BT274" s="487" t="str">
        <f t="shared" si="65"/>
        <v/>
      </c>
      <c r="BU274" s="487" t="str">
        <f t="shared" si="65"/>
        <v/>
      </c>
      <c r="BV274" s="487">
        <f t="shared" si="65"/>
        <v>0</v>
      </c>
      <c r="BW274" s="487" t="str">
        <f t="shared" si="59"/>
        <v/>
      </c>
      <c r="BX274" s="487">
        <f t="shared" si="59"/>
        <v>0</v>
      </c>
      <c r="BY274" s="487">
        <f t="shared" si="59"/>
        <v>0</v>
      </c>
      <c r="BZ274" s="487" t="str">
        <f t="shared" si="59"/>
        <v/>
      </c>
      <c r="CA274" s="489" t="str">
        <f t="shared" si="59"/>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1"/>
        <v>0</v>
      </c>
      <c r="AG275" s="487">
        <f t="shared" si="71"/>
        <v>0</v>
      </c>
      <c r="AH275" s="487">
        <f t="shared" si="71"/>
        <v>0</v>
      </c>
      <c r="AI275" s="487">
        <f t="shared" si="71"/>
        <v>0</v>
      </c>
      <c r="AJ275" s="487">
        <f t="shared" si="71"/>
        <v>-1</v>
      </c>
      <c r="AK275" s="487">
        <f t="shared" si="71"/>
        <v>0</v>
      </c>
      <c r="AL275" s="487">
        <f t="shared" si="71"/>
        <v>0</v>
      </c>
      <c r="AM275" s="487">
        <f t="shared" si="71"/>
        <v>0</v>
      </c>
      <c r="AN275" s="487">
        <f t="shared" si="71"/>
        <v>0</v>
      </c>
      <c r="AO275" s="487">
        <f t="shared" si="71"/>
        <v>0</v>
      </c>
      <c r="AP275" s="487">
        <f t="shared" si="71"/>
        <v>-1</v>
      </c>
      <c r="AQ275" s="487">
        <f t="shared" si="71"/>
        <v>0</v>
      </c>
      <c r="AR275" s="487">
        <f t="shared" si="71"/>
        <v>-1</v>
      </c>
      <c r="AS275" s="487">
        <f t="shared" si="71"/>
        <v>-1</v>
      </c>
      <c r="AT275" s="487">
        <f t="shared" si="71"/>
        <v>0</v>
      </c>
      <c r="AU275" s="493">
        <f t="shared" si="71"/>
        <v>0</v>
      </c>
      <c r="AV275" s="488" t="str">
        <f t="shared" si="66"/>
        <v/>
      </c>
      <c r="AW275" s="487" t="str">
        <f t="shared" si="66"/>
        <v/>
      </c>
      <c r="AX275" s="487" t="str">
        <f t="shared" si="64"/>
        <v/>
      </c>
      <c r="AY275" s="487" t="str">
        <f t="shared" si="64"/>
        <v/>
      </c>
      <c r="AZ275" s="487">
        <f t="shared" si="64"/>
        <v>0</v>
      </c>
      <c r="BA275" s="487" t="str">
        <f t="shared" si="64"/>
        <v/>
      </c>
      <c r="BB275" s="487" t="str">
        <f t="shared" si="64"/>
        <v/>
      </c>
      <c r="BC275" s="487" t="str">
        <f t="shared" si="64"/>
        <v/>
      </c>
      <c r="BD275" s="487" t="str">
        <f t="shared" si="64"/>
        <v/>
      </c>
      <c r="BE275" s="487" t="str">
        <f t="shared" si="64"/>
        <v/>
      </c>
      <c r="BF275" s="487">
        <f t="shared" si="64"/>
        <v>0</v>
      </c>
      <c r="BG275" s="487" t="str">
        <f t="shared" si="64"/>
        <v/>
      </c>
      <c r="BH275" s="487">
        <f t="shared" si="64"/>
        <v>0</v>
      </c>
      <c r="BI275" s="487">
        <f t="shared" si="64"/>
        <v>0</v>
      </c>
      <c r="BJ275" s="487" t="str">
        <f t="shared" ref="BJ275:BK288" si="72">IF(AT275,IFERROR(LEFT($V275,SEARCH(" (",$V275)-1),$V275),"")</f>
        <v/>
      </c>
      <c r="BK275" s="489" t="str">
        <f t="shared" si="72"/>
        <v/>
      </c>
      <c r="BL275" s="495" t="str">
        <f t="shared" si="67"/>
        <v/>
      </c>
      <c r="BM275" s="487" t="str">
        <f t="shared" si="67"/>
        <v/>
      </c>
      <c r="BN275" s="487" t="str">
        <f t="shared" si="65"/>
        <v/>
      </c>
      <c r="BO275" s="487" t="str">
        <f t="shared" si="65"/>
        <v/>
      </c>
      <c r="BP275" s="487">
        <f t="shared" si="65"/>
        <v>0</v>
      </c>
      <c r="BQ275" s="487" t="str">
        <f t="shared" si="65"/>
        <v/>
      </c>
      <c r="BR275" s="487" t="str">
        <f t="shared" si="65"/>
        <v/>
      </c>
      <c r="BS275" s="487" t="str">
        <f t="shared" si="65"/>
        <v/>
      </c>
      <c r="BT275" s="487" t="str">
        <f t="shared" si="65"/>
        <v/>
      </c>
      <c r="BU275" s="487" t="str">
        <f t="shared" si="65"/>
        <v/>
      </c>
      <c r="BV275" s="487">
        <f t="shared" si="65"/>
        <v>0</v>
      </c>
      <c r="BW275" s="487" t="str">
        <f t="shared" si="65"/>
        <v/>
      </c>
      <c r="BX275" s="487">
        <f t="shared" si="65"/>
        <v>0</v>
      </c>
      <c r="BY275" s="487">
        <f t="shared" si="65"/>
        <v>0</v>
      </c>
      <c r="BZ275" s="487" t="str">
        <f t="shared" ref="BZ275:CA288" si="73">IF(AT275,IFERROR(LEFT($W275,SEARCH(" (",$W275)-1),$W275),"")</f>
        <v/>
      </c>
      <c r="CA275" s="489" t="str">
        <f t="shared" si="73"/>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1"/>
        <v>0</v>
      </c>
      <c r="AG276" s="487">
        <f t="shared" si="71"/>
        <v>0</v>
      </c>
      <c r="AH276" s="487">
        <f t="shared" si="71"/>
        <v>0</v>
      </c>
      <c r="AI276" s="487">
        <f t="shared" si="71"/>
        <v>0</v>
      </c>
      <c r="AJ276" s="487">
        <f t="shared" si="71"/>
        <v>-1</v>
      </c>
      <c r="AK276" s="487">
        <f t="shared" si="71"/>
        <v>0</v>
      </c>
      <c r="AL276" s="487">
        <f t="shared" si="71"/>
        <v>0</v>
      </c>
      <c r="AM276" s="487">
        <f t="shared" si="71"/>
        <v>0</v>
      </c>
      <c r="AN276" s="487">
        <f t="shared" si="71"/>
        <v>0</v>
      </c>
      <c r="AO276" s="487">
        <f t="shared" si="71"/>
        <v>0</v>
      </c>
      <c r="AP276" s="487">
        <f t="shared" si="71"/>
        <v>-1</v>
      </c>
      <c r="AQ276" s="487">
        <f t="shared" si="71"/>
        <v>0</v>
      </c>
      <c r="AR276" s="487">
        <f t="shared" si="71"/>
        <v>-1</v>
      </c>
      <c r="AS276" s="487">
        <f t="shared" si="71"/>
        <v>-1</v>
      </c>
      <c r="AT276" s="487">
        <f t="shared" si="71"/>
        <v>0</v>
      </c>
      <c r="AU276" s="493">
        <f t="shared" si="71"/>
        <v>0</v>
      </c>
      <c r="AV276" s="488" t="str">
        <f t="shared" si="66"/>
        <v/>
      </c>
      <c r="AW276" s="487" t="str">
        <f t="shared" si="66"/>
        <v/>
      </c>
      <c r="AX276" s="487" t="str">
        <f t="shared" si="66"/>
        <v/>
      </c>
      <c r="AY276" s="487" t="str">
        <f t="shared" si="66"/>
        <v/>
      </c>
      <c r="AZ276" s="487">
        <f t="shared" si="66"/>
        <v>0</v>
      </c>
      <c r="BA276" s="487" t="str">
        <f t="shared" si="66"/>
        <v/>
      </c>
      <c r="BB276" s="487" t="str">
        <f t="shared" si="66"/>
        <v/>
      </c>
      <c r="BC276" s="487" t="str">
        <f t="shared" si="66"/>
        <v/>
      </c>
      <c r="BD276" s="487" t="str">
        <f t="shared" si="66"/>
        <v/>
      </c>
      <c r="BE276" s="487" t="str">
        <f t="shared" si="66"/>
        <v/>
      </c>
      <c r="BF276" s="487">
        <f t="shared" si="66"/>
        <v>0</v>
      </c>
      <c r="BG276" s="487" t="str">
        <f t="shared" si="66"/>
        <v/>
      </c>
      <c r="BH276" s="487">
        <f t="shared" si="66"/>
        <v>0</v>
      </c>
      <c r="BI276" s="487">
        <f t="shared" si="66"/>
        <v>0</v>
      </c>
      <c r="BJ276" s="487" t="str">
        <f t="shared" si="72"/>
        <v/>
      </c>
      <c r="BK276" s="489" t="str">
        <f t="shared" si="72"/>
        <v/>
      </c>
      <c r="BL276" s="495" t="str">
        <f t="shared" si="67"/>
        <v/>
      </c>
      <c r="BM276" s="487" t="str">
        <f t="shared" si="67"/>
        <v/>
      </c>
      <c r="BN276" s="487" t="str">
        <f t="shared" si="67"/>
        <v/>
      </c>
      <c r="BO276" s="487" t="str">
        <f t="shared" si="67"/>
        <v/>
      </c>
      <c r="BP276" s="487">
        <f t="shared" si="67"/>
        <v>0</v>
      </c>
      <c r="BQ276" s="487" t="str">
        <f t="shared" si="67"/>
        <v/>
      </c>
      <c r="BR276" s="487" t="str">
        <f t="shared" si="67"/>
        <v/>
      </c>
      <c r="BS276" s="487" t="str">
        <f t="shared" si="67"/>
        <v/>
      </c>
      <c r="BT276" s="487" t="str">
        <f t="shared" si="67"/>
        <v/>
      </c>
      <c r="BU276" s="487" t="str">
        <f t="shared" si="67"/>
        <v/>
      </c>
      <c r="BV276" s="487">
        <f t="shared" si="67"/>
        <v>0</v>
      </c>
      <c r="BW276" s="487" t="str">
        <f t="shared" si="67"/>
        <v/>
      </c>
      <c r="BX276" s="487">
        <f t="shared" si="67"/>
        <v>0</v>
      </c>
      <c r="BY276" s="487">
        <f t="shared" si="67"/>
        <v>0</v>
      </c>
      <c r="BZ276" s="487" t="str">
        <f t="shared" si="73"/>
        <v/>
      </c>
      <c r="CA276" s="489" t="str">
        <f t="shared" si="73"/>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1"/>
        <v>0</v>
      </c>
      <c r="AG277" s="487">
        <f t="shared" si="71"/>
        <v>0</v>
      </c>
      <c r="AH277" s="487">
        <f t="shared" si="71"/>
        <v>0</v>
      </c>
      <c r="AI277" s="487">
        <f t="shared" si="71"/>
        <v>0</v>
      </c>
      <c r="AJ277" s="487">
        <f t="shared" si="71"/>
        <v>-1</v>
      </c>
      <c r="AK277" s="487">
        <f t="shared" si="71"/>
        <v>0</v>
      </c>
      <c r="AL277" s="487">
        <f t="shared" si="71"/>
        <v>0</v>
      </c>
      <c r="AM277" s="487">
        <f t="shared" si="71"/>
        <v>0</v>
      </c>
      <c r="AN277" s="487">
        <f t="shared" si="71"/>
        <v>0</v>
      </c>
      <c r="AO277" s="487">
        <f t="shared" si="71"/>
        <v>0</v>
      </c>
      <c r="AP277" s="487">
        <f t="shared" si="71"/>
        <v>-1</v>
      </c>
      <c r="AQ277" s="487">
        <f t="shared" si="71"/>
        <v>0</v>
      </c>
      <c r="AR277" s="487">
        <f t="shared" si="71"/>
        <v>-1</v>
      </c>
      <c r="AS277" s="487">
        <f t="shared" si="71"/>
        <v>-1</v>
      </c>
      <c r="AT277" s="487">
        <f t="shared" si="71"/>
        <v>0</v>
      </c>
      <c r="AU277" s="493">
        <f t="shared" si="71"/>
        <v>0</v>
      </c>
      <c r="AV277" s="488" t="str">
        <f t="shared" si="66"/>
        <v/>
      </c>
      <c r="AW277" s="487" t="str">
        <f t="shared" si="66"/>
        <v/>
      </c>
      <c r="AX277" s="487" t="str">
        <f t="shared" si="66"/>
        <v/>
      </c>
      <c r="AY277" s="487" t="str">
        <f t="shared" si="66"/>
        <v/>
      </c>
      <c r="AZ277" s="487">
        <f t="shared" si="66"/>
        <v>0</v>
      </c>
      <c r="BA277" s="487" t="str">
        <f t="shared" si="66"/>
        <v/>
      </c>
      <c r="BB277" s="487" t="str">
        <f t="shared" si="66"/>
        <v/>
      </c>
      <c r="BC277" s="487" t="str">
        <f t="shared" si="66"/>
        <v/>
      </c>
      <c r="BD277" s="487" t="str">
        <f t="shared" si="66"/>
        <v/>
      </c>
      <c r="BE277" s="487" t="str">
        <f t="shared" si="66"/>
        <v/>
      </c>
      <c r="BF277" s="487">
        <f t="shared" si="66"/>
        <v>0</v>
      </c>
      <c r="BG277" s="487" t="str">
        <f t="shared" si="66"/>
        <v/>
      </c>
      <c r="BH277" s="487">
        <f t="shared" si="66"/>
        <v>0</v>
      </c>
      <c r="BI277" s="487">
        <f t="shared" si="66"/>
        <v>0</v>
      </c>
      <c r="BJ277" s="487" t="str">
        <f t="shared" si="72"/>
        <v/>
      </c>
      <c r="BK277" s="489" t="str">
        <f t="shared" si="72"/>
        <v/>
      </c>
      <c r="BL277" s="495" t="str">
        <f t="shared" si="67"/>
        <v/>
      </c>
      <c r="BM277" s="487" t="str">
        <f t="shared" si="67"/>
        <v/>
      </c>
      <c r="BN277" s="487" t="str">
        <f t="shared" si="67"/>
        <v/>
      </c>
      <c r="BO277" s="487" t="str">
        <f t="shared" si="67"/>
        <v/>
      </c>
      <c r="BP277" s="487">
        <f t="shared" si="67"/>
        <v>0</v>
      </c>
      <c r="BQ277" s="487" t="str">
        <f t="shared" si="67"/>
        <v/>
      </c>
      <c r="BR277" s="487" t="str">
        <f t="shared" si="67"/>
        <v/>
      </c>
      <c r="BS277" s="487" t="str">
        <f t="shared" si="67"/>
        <v/>
      </c>
      <c r="BT277" s="487" t="str">
        <f t="shared" si="67"/>
        <v/>
      </c>
      <c r="BU277" s="487" t="str">
        <f t="shared" si="67"/>
        <v/>
      </c>
      <c r="BV277" s="487">
        <f t="shared" si="67"/>
        <v>0</v>
      </c>
      <c r="BW277" s="487" t="str">
        <f t="shared" si="67"/>
        <v/>
      </c>
      <c r="BX277" s="487">
        <f t="shared" si="67"/>
        <v>0</v>
      </c>
      <c r="BY277" s="487">
        <f t="shared" si="67"/>
        <v>0</v>
      </c>
      <c r="BZ277" s="487" t="str">
        <f t="shared" si="73"/>
        <v/>
      </c>
      <c r="CA277" s="489" t="str">
        <f t="shared" si="73"/>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1"/>
        <v>0</v>
      </c>
      <c r="AG278" s="487">
        <f t="shared" si="71"/>
        <v>0</v>
      </c>
      <c r="AH278" s="487">
        <f t="shared" si="71"/>
        <v>0</v>
      </c>
      <c r="AI278" s="487">
        <f t="shared" si="71"/>
        <v>0</v>
      </c>
      <c r="AJ278" s="487">
        <f t="shared" si="71"/>
        <v>-1</v>
      </c>
      <c r="AK278" s="487">
        <f t="shared" si="71"/>
        <v>0</v>
      </c>
      <c r="AL278" s="487">
        <f t="shared" si="71"/>
        <v>0</v>
      </c>
      <c r="AM278" s="487">
        <f t="shared" si="71"/>
        <v>0</v>
      </c>
      <c r="AN278" s="487">
        <f t="shared" si="71"/>
        <v>0</v>
      </c>
      <c r="AO278" s="487">
        <f t="shared" si="71"/>
        <v>0</v>
      </c>
      <c r="AP278" s="487">
        <f t="shared" si="71"/>
        <v>-1</v>
      </c>
      <c r="AQ278" s="487">
        <f t="shared" si="71"/>
        <v>0</v>
      </c>
      <c r="AR278" s="487">
        <f t="shared" si="71"/>
        <v>-1</v>
      </c>
      <c r="AS278" s="487">
        <f t="shared" si="71"/>
        <v>-1</v>
      </c>
      <c r="AT278" s="487">
        <f t="shared" si="71"/>
        <v>0</v>
      </c>
      <c r="AU278" s="493">
        <f t="shared" si="71"/>
        <v>0</v>
      </c>
      <c r="AV278" s="488" t="str">
        <f t="shared" si="66"/>
        <v/>
      </c>
      <c r="AW278" s="487" t="str">
        <f t="shared" si="66"/>
        <v/>
      </c>
      <c r="AX278" s="487" t="str">
        <f t="shared" si="66"/>
        <v/>
      </c>
      <c r="AY278" s="487" t="str">
        <f t="shared" si="66"/>
        <v/>
      </c>
      <c r="AZ278" s="487">
        <f t="shared" si="66"/>
        <v>0</v>
      </c>
      <c r="BA278" s="487" t="str">
        <f t="shared" si="66"/>
        <v/>
      </c>
      <c r="BB278" s="487" t="str">
        <f t="shared" si="66"/>
        <v/>
      </c>
      <c r="BC278" s="487" t="str">
        <f t="shared" si="66"/>
        <v/>
      </c>
      <c r="BD278" s="487" t="str">
        <f t="shared" si="66"/>
        <v/>
      </c>
      <c r="BE278" s="487" t="str">
        <f t="shared" si="66"/>
        <v/>
      </c>
      <c r="BF278" s="487">
        <f t="shared" si="66"/>
        <v>0</v>
      </c>
      <c r="BG278" s="487" t="str">
        <f t="shared" si="66"/>
        <v/>
      </c>
      <c r="BH278" s="487">
        <f t="shared" si="66"/>
        <v>0</v>
      </c>
      <c r="BI278" s="487">
        <f t="shared" si="66"/>
        <v>0</v>
      </c>
      <c r="BJ278" s="487" t="str">
        <f t="shared" si="72"/>
        <v/>
      </c>
      <c r="BK278" s="489" t="str">
        <f t="shared" si="72"/>
        <v/>
      </c>
      <c r="BL278" s="495" t="str">
        <f t="shared" si="67"/>
        <v/>
      </c>
      <c r="BM278" s="487" t="str">
        <f t="shared" si="67"/>
        <v/>
      </c>
      <c r="BN278" s="487" t="str">
        <f t="shared" si="67"/>
        <v/>
      </c>
      <c r="BO278" s="487" t="str">
        <f t="shared" si="67"/>
        <v/>
      </c>
      <c r="BP278" s="487">
        <f t="shared" si="67"/>
        <v>0</v>
      </c>
      <c r="BQ278" s="487" t="str">
        <f t="shared" si="67"/>
        <v/>
      </c>
      <c r="BR278" s="487" t="str">
        <f t="shared" si="67"/>
        <v/>
      </c>
      <c r="BS278" s="487" t="str">
        <f t="shared" si="67"/>
        <v/>
      </c>
      <c r="BT278" s="487" t="str">
        <f t="shared" si="67"/>
        <v/>
      </c>
      <c r="BU278" s="487" t="str">
        <f t="shared" si="67"/>
        <v/>
      </c>
      <c r="BV278" s="487">
        <f t="shared" si="67"/>
        <v>0</v>
      </c>
      <c r="BW278" s="487" t="str">
        <f t="shared" si="67"/>
        <v/>
      </c>
      <c r="BX278" s="487">
        <f t="shared" si="67"/>
        <v>0</v>
      </c>
      <c r="BY278" s="487">
        <f t="shared" si="67"/>
        <v>0</v>
      </c>
      <c r="BZ278" s="487" t="str">
        <f t="shared" si="73"/>
        <v/>
      </c>
      <c r="CA278" s="489" t="str">
        <f t="shared" si="73"/>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1"/>
        <v>0</v>
      </c>
      <c r="AG279" s="487">
        <f t="shared" si="71"/>
        <v>0</v>
      </c>
      <c r="AH279" s="487">
        <f t="shared" si="71"/>
        <v>0</v>
      </c>
      <c r="AI279" s="487">
        <f t="shared" si="71"/>
        <v>0</v>
      </c>
      <c r="AJ279" s="487">
        <f t="shared" si="71"/>
        <v>-1</v>
      </c>
      <c r="AK279" s="487">
        <f t="shared" si="71"/>
        <v>0</v>
      </c>
      <c r="AL279" s="487">
        <f t="shared" si="71"/>
        <v>0</v>
      </c>
      <c r="AM279" s="487">
        <f t="shared" si="71"/>
        <v>0</v>
      </c>
      <c r="AN279" s="487">
        <f t="shared" si="71"/>
        <v>0</v>
      </c>
      <c r="AO279" s="487">
        <f t="shared" si="71"/>
        <v>0</v>
      </c>
      <c r="AP279" s="487">
        <f t="shared" si="71"/>
        <v>-1</v>
      </c>
      <c r="AQ279" s="487">
        <f t="shared" si="71"/>
        <v>0</v>
      </c>
      <c r="AR279" s="487">
        <f t="shared" si="71"/>
        <v>-1</v>
      </c>
      <c r="AS279" s="487">
        <f t="shared" si="71"/>
        <v>-1</v>
      </c>
      <c r="AT279" s="487">
        <f t="shared" si="71"/>
        <v>0</v>
      </c>
      <c r="AU279" s="493">
        <f t="shared" si="71"/>
        <v>0</v>
      </c>
      <c r="AV279" s="488" t="str">
        <f t="shared" si="66"/>
        <v/>
      </c>
      <c r="AW279" s="487" t="str">
        <f t="shared" si="66"/>
        <v/>
      </c>
      <c r="AX279" s="487" t="str">
        <f t="shared" si="66"/>
        <v/>
      </c>
      <c r="AY279" s="487" t="str">
        <f t="shared" si="66"/>
        <v/>
      </c>
      <c r="AZ279" s="487">
        <f t="shared" si="66"/>
        <v>0</v>
      </c>
      <c r="BA279" s="487" t="str">
        <f t="shared" si="66"/>
        <v/>
      </c>
      <c r="BB279" s="487" t="str">
        <f t="shared" si="66"/>
        <v/>
      </c>
      <c r="BC279" s="487" t="str">
        <f t="shared" si="66"/>
        <v/>
      </c>
      <c r="BD279" s="487" t="str">
        <f t="shared" si="66"/>
        <v/>
      </c>
      <c r="BE279" s="487" t="str">
        <f t="shared" si="66"/>
        <v/>
      </c>
      <c r="BF279" s="487">
        <f t="shared" si="66"/>
        <v>0</v>
      </c>
      <c r="BG279" s="487" t="str">
        <f t="shared" si="66"/>
        <v/>
      </c>
      <c r="BH279" s="487">
        <f t="shared" si="66"/>
        <v>0</v>
      </c>
      <c r="BI279" s="487">
        <f t="shared" si="66"/>
        <v>0</v>
      </c>
      <c r="BJ279" s="487" t="str">
        <f t="shared" si="72"/>
        <v/>
      </c>
      <c r="BK279" s="489" t="str">
        <f t="shared" si="72"/>
        <v/>
      </c>
      <c r="BL279" s="495" t="str">
        <f t="shared" si="67"/>
        <v/>
      </c>
      <c r="BM279" s="487" t="str">
        <f t="shared" si="67"/>
        <v/>
      </c>
      <c r="BN279" s="487" t="str">
        <f t="shared" si="67"/>
        <v/>
      </c>
      <c r="BO279" s="487" t="str">
        <f t="shared" si="67"/>
        <v/>
      </c>
      <c r="BP279" s="487">
        <f t="shared" si="67"/>
        <v>0</v>
      </c>
      <c r="BQ279" s="487" t="str">
        <f t="shared" si="67"/>
        <v/>
      </c>
      <c r="BR279" s="487" t="str">
        <f t="shared" si="67"/>
        <v/>
      </c>
      <c r="BS279" s="487" t="str">
        <f t="shared" si="67"/>
        <v/>
      </c>
      <c r="BT279" s="487" t="str">
        <f t="shared" si="67"/>
        <v/>
      </c>
      <c r="BU279" s="487" t="str">
        <f t="shared" si="67"/>
        <v/>
      </c>
      <c r="BV279" s="487">
        <f t="shared" si="67"/>
        <v>0</v>
      </c>
      <c r="BW279" s="487" t="str">
        <f t="shared" si="67"/>
        <v/>
      </c>
      <c r="BX279" s="487">
        <f t="shared" si="67"/>
        <v>0</v>
      </c>
      <c r="BY279" s="487">
        <f t="shared" si="67"/>
        <v>0</v>
      </c>
      <c r="BZ279" s="487" t="str">
        <f t="shared" si="73"/>
        <v/>
      </c>
      <c r="CA279" s="489" t="str">
        <f t="shared" si="73"/>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1"/>
        <v>0</v>
      </c>
      <c r="AG280" s="487">
        <f t="shared" si="71"/>
        <v>0</v>
      </c>
      <c r="AH280" s="487">
        <f t="shared" si="71"/>
        <v>0</v>
      </c>
      <c r="AI280" s="487">
        <f t="shared" si="71"/>
        <v>0</v>
      </c>
      <c r="AJ280" s="487">
        <f t="shared" si="71"/>
        <v>-1</v>
      </c>
      <c r="AK280" s="487">
        <f t="shared" si="71"/>
        <v>0</v>
      </c>
      <c r="AL280" s="487">
        <f t="shared" si="71"/>
        <v>0</v>
      </c>
      <c r="AM280" s="487">
        <f t="shared" si="71"/>
        <v>0</v>
      </c>
      <c r="AN280" s="487">
        <f t="shared" si="71"/>
        <v>0</v>
      </c>
      <c r="AO280" s="487">
        <f t="shared" si="71"/>
        <v>0</v>
      </c>
      <c r="AP280" s="487">
        <f t="shared" si="71"/>
        <v>-1</v>
      </c>
      <c r="AQ280" s="487">
        <f t="shared" si="71"/>
        <v>0</v>
      </c>
      <c r="AR280" s="487">
        <f t="shared" si="71"/>
        <v>-1</v>
      </c>
      <c r="AS280" s="487">
        <f t="shared" si="71"/>
        <v>-1</v>
      </c>
      <c r="AT280" s="487">
        <f t="shared" si="71"/>
        <v>0</v>
      </c>
      <c r="AU280" s="493">
        <f t="shared" si="71"/>
        <v>0</v>
      </c>
      <c r="AV280" s="488" t="str">
        <f t="shared" si="66"/>
        <v/>
      </c>
      <c r="AW280" s="487" t="str">
        <f t="shared" si="66"/>
        <v/>
      </c>
      <c r="AX280" s="487" t="str">
        <f t="shared" si="66"/>
        <v/>
      </c>
      <c r="AY280" s="487" t="str">
        <f t="shared" si="66"/>
        <v/>
      </c>
      <c r="AZ280" s="487">
        <f t="shared" si="66"/>
        <v>0</v>
      </c>
      <c r="BA280" s="487" t="str">
        <f t="shared" si="66"/>
        <v/>
      </c>
      <c r="BB280" s="487" t="str">
        <f t="shared" si="66"/>
        <v/>
      </c>
      <c r="BC280" s="487" t="str">
        <f t="shared" si="66"/>
        <v/>
      </c>
      <c r="BD280" s="487" t="str">
        <f t="shared" si="66"/>
        <v/>
      </c>
      <c r="BE280" s="487" t="str">
        <f t="shared" si="66"/>
        <v/>
      </c>
      <c r="BF280" s="487">
        <f t="shared" si="66"/>
        <v>0</v>
      </c>
      <c r="BG280" s="487" t="str">
        <f t="shared" si="66"/>
        <v/>
      </c>
      <c r="BH280" s="487">
        <f t="shared" si="66"/>
        <v>0</v>
      </c>
      <c r="BI280" s="487">
        <f t="shared" si="66"/>
        <v>0</v>
      </c>
      <c r="BJ280" s="487" t="str">
        <f t="shared" si="72"/>
        <v/>
      </c>
      <c r="BK280" s="489" t="str">
        <f t="shared" si="72"/>
        <v/>
      </c>
      <c r="BL280" s="495" t="str">
        <f t="shared" si="67"/>
        <v/>
      </c>
      <c r="BM280" s="487" t="str">
        <f t="shared" si="67"/>
        <v/>
      </c>
      <c r="BN280" s="487" t="str">
        <f t="shared" si="67"/>
        <v/>
      </c>
      <c r="BO280" s="487" t="str">
        <f t="shared" si="67"/>
        <v/>
      </c>
      <c r="BP280" s="487">
        <f t="shared" si="67"/>
        <v>0</v>
      </c>
      <c r="BQ280" s="487" t="str">
        <f t="shared" si="67"/>
        <v/>
      </c>
      <c r="BR280" s="487" t="str">
        <f t="shared" si="67"/>
        <v/>
      </c>
      <c r="BS280" s="487" t="str">
        <f t="shared" si="67"/>
        <v/>
      </c>
      <c r="BT280" s="487" t="str">
        <f t="shared" si="67"/>
        <v/>
      </c>
      <c r="BU280" s="487" t="str">
        <f t="shared" si="67"/>
        <v/>
      </c>
      <c r="BV280" s="487">
        <f t="shared" si="67"/>
        <v>0</v>
      </c>
      <c r="BW280" s="487" t="str">
        <f t="shared" si="67"/>
        <v/>
      </c>
      <c r="BX280" s="487">
        <f t="shared" si="67"/>
        <v>0</v>
      </c>
      <c r="BY280" s="487">
        <f t="shared" si="67"/>
        <v>0</v>
      </c>
      <c r="BZ280" s="487" t="str">
        <f t="shared" si="73"/>
        <v/>
      </c>
      <c r="CA280" s="489" t="str">
        <f t="shared" si="73"/>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1"/>
        <v>0</v>
      </c>
      <c r="AG281" s="487">
        <f t="shared" si="71"/>
        <v>0</v>
      </c>
      <c r="AH281" s="487">
        <f t="shared" si="71"/>
        <v>0</v>
      </c>
      <c r="AI281" s="487">
        <f t="shared" si="71"/>
        <v>0</v>
      </c>
      <c r="AJ281" s="487">
        <f t="shared" si="71"/>
        <v>-1</v>
      </c>
      <c r="AK281" s="487">
        <f t="shared" si="71"/>
        <v>0</v>
      </c>
      <c r="AL281" s="487">
        <f t="shared" si="71"/>
        <v>0</v>
      </c>
      <c r="AM281" s="487">
        <f t="shared" si="71"/>
        <v>0</v>
      </c>
      <c r="AN281" s="487">
        <f t="shared" si="71"/>
        <v>0</v>
      </c>
      <c r="AO281" s="487">
        <f t="shared" si="71"/>
        <v>0</v>
      </c>
      <c r="AP281" s="487">
        <f t="shared" si="71"/>
        <v>-1</v>
      </c>
      <c r="AQ281" s="487">
        <f t="shared" si="71"/>
        <v>0</v>
      </c>
      <c r="AR281" s="487">
        <f t="shared" si="71"/>
        <v>-1</v>
      </c>
      <c r="AS281" s="487">
        <f t="shared" si="71"/>
        <v>-1</v>
      </c>
      <c r="AT281" s="487">
        <f t="shared" si="71"/>
        <v>0</v>
      </c>
      <c r="AU281" s="493">
        <f t="shared" si="71"/>
        <v>0</v>
      </c>
      <c r="AV281" s="488" t="str">
        <f t="shared" si="66"/>
        <v/>
      </c>
      <c r="AW281" s="487" t="str">
        <f t="shared" si="66"/>
        <v/>
      </c>
      <c r="AX281" s="487" t="str">
        <f t="shared" si="66"/>
        <v/>
      </c>
      <c r="AY281" s="487" t="str">
        <f t="shared" si="66"/>
        <v/>
      </c>
      <c r="AZ281" s="487">
        <f t="shared" si="66"/>
        <v>0</v>
      </c>
      <c r="BA281" s="487" t="str">
        <f t="shared" si="66"/>
        <v/>
      </c>
      <c r="BB281" s="487" t="str">
        <f t="shared" si="66"/>
        <v/>
      </c>
      <c r="BC281" s="487" t="str">
        <f t="shared" si="66"/>
        <v/>
      </c>
      <c r="BD281" s="487" t="str">
        <f t="shared" si="66"/>
        <v/>
      </c>
      <c r="BE281" s="487" t="str">
        <f t="shared" si="66"/>
        <v/>
      </c>
      <c r="BF281" s="487">
        <f t="shared" si="66"/>
        <v>0</v>
      </c>
      <c r="BG281" s="487" t="str">
        <f t="shared" si="66"/>
        <v/>
      </c>
      <c r="BH281" s="487">
        <f t="shared" si="66"/>
        <v>0</v>
      </c>
      <c r="BI281" s="487">
        <f t="shared" si="66"/>
        <v>0</v>
      </c>
      <c r="BJ281" s="487" t="str">
        <f t="shared" si="72"/>
        <v/>
      </c>
      <c r="BK281" s="489" t="str">
        <f t="shared" si="72"/>
        <v/>
      </c>
      <c r="BL281" s="495" t="str">
        <f t="shared" si="67"/>
        <v/>
      </c>
      <c r="BM281" s="487" t="str">
        <f t="shared" si="67"/>
        <v/>
      </c>
      <c r="BN281" s="487" t="str">
        <f t="shared" si="67"/>
        <v/>
      </c>
      <c r="BO281" s="487" t="str">
        <f t="shared" si="67"/>
        <v/>
      </c>
      <c r="BP281" s="487">
        <f t="shared" si="67"/>
        <v>0</v>
      </c>
      <c r="BQ281" s="487" t="str">
        <f t="shared" si="67"/>
        <v/>
      </c>
      <c r="BR281" s="487" t="str">
        <f t="shared" si="67"/>
        <v/>
      </c>
      <c r="BS281" s="487" t="str">
        <f t="shared" si="67"/>
        <v/>
      </c>
      <c r="BT281" s="487" t="str">
        <f t="shared" si="67"/>
        <v/>
      </c>
      <c r="BU281" s="487" t="str">
        <f t="shared" si="67"/>
        <v/>
      </c>
      <c r="BV281" s="487">
        <f t="shared" si="67"/>
        <v>0</v>
      </c>
      <c r="BW281" s="487" t="str">
        <f t="shared" si="67"/>
        <v/>
      </c>
      <c r="BX281" s="487">
        <f t="shared" si="67"/>
        <v>0</v>
      </c>
      <c r="BY281" s="487">
        <f t="shared" si="67"/>
        <v>0</v>
      </c>
      <c r="BZ281" s="487" t="str">
        <f t="shared" si="73"/>
        <v/>
      </c>
      <c r="CA281" s="489" t="str">
        <f t="shared" si="73"/>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1"/>
        <v>0</v>
      </c>
      <c r="AG282" s="487">
        <f t="shared" si="71"/>
        <v>0</v>
      </c>
      <c r="AH282" s="487">
        <f t="shared" si="71"/>
        <v>0</v>
      </c>
      <c r="AI282" s="487">
        <f t="shared" si="71"/>
        <v>0</v>
      </c>
      <c r="AJ282" s="487">
        <f t="shared" si="71"/>
        <v>-1</v>
      </c>
      <c r="AK282" s="487">
        <f t="shared" si="71"/>
        <v>0</v>
      </c>
      <c r="AL282" s="487">
        <f t="shared" si="71"/>
        <v>0</v>
      </c>
      <c r="AM282" s="487">
        <f t="shared" si="71"/>
        <v>0</v>
      </c>
      <c r="AN282" s="487">
        <f t="shared" si="71"/>
        <v>0</v>
      </c>
      <c r="AO282" s="487">
        <f t="shared" si="71"/>
        <v>0</v>
      </c>
      <c r="AP282" s="487">
        <f t="shared" si="71"/>
        <v>-1</v>
      </c>
      <c r="AQ282" s="487">
        <f t="shared" si="71"/>
        <v>0</v>
      </c>
      <c r="AR282" s="487">
        <f t="shared" si="71"/>
        <v>-1</v>
      </c>
      <c r="AS282" s="487">
        <f t="shared" si="71"/>
        <v>-1</v>
      </c>
      <c r="AT282" s="487">
        <f t="shared" si="71"/>
        <v>0</v>
      </c>
      <c r="AU282" s="493">
        <f t="shared" si="71"/>
        <v>0</v>
      </c>
      <c r="AV282" s="488" t="str">
        <f t="shared" si="66"/>
        <v/>
      </c>
      <c r="AW282" s="487" t="str">
        <f t="shared" si="66"/>
        <v/>
      </c>
      <c r="AX282" s="487" t="str">
        <f t="shared" si="66"/>
        <v/>
      </c>
      <c r="AY282" s="487" t="str">
        <f t="shared" si="66"/>
        <v/>
      </c>
      <c r="AZ282" s="487">
        <f t="shared" si="66"/>
        <v>0</v>
      </c>
      <c r="BA282" s="487" t="str">
        <f t="shared" si="66"/>
        <v/>
      </c>
      <c r="BB282" s="487" t="str">
        <f t="shared" si="66"/>
        <v/>
      </c>
      <c r="BC282" s="487" t="str">
        <f t="shared" si="66"/>
        <v/>
      </c>
      <c r="BD282" s="487" t="str">
        <f t="shared" si="66"/>
        <v/>
      </c>
      <c r="BE282" s="487" t="str">
        <f t="shared" si="66"/>
        <v/>
      </c>
      <c r="BF282" s="487">
        <f t="shared" si="66"/>
        <v>0</v>
      </c>
      <c r="BG282" s="487" t="str">
        <f t="shared" si="66"/>
        <v/>
      </c>
      <c r="BH282" s="487">
        <f t="shared" si="66"/>
        <v>0</v>
      </c>
      <c r="BI282" s="487">
        <f t="shared" si="66"/>
        <v>0</v>
      </c>
      <c r="BJ282" s="487" t="str">
        <f t="shared" si="72"/>
        <v/>
      </c>
      <c r="BK282" s="489" t="str">
        <f t="shared" si="72"/>
        <v/>
      </c>
      <c r="BL282" s="495" t="str">
        <f t="shared" si="67"/>
        <v/>
      </c>
      <c r="BM282" s="487" t="str">
        <f t="shared" si="67"/>
        <v/>
      </c>
      <c r="BN282" s="487" t="str">
        <f t="shared" si="67"/>
        <v/>
      </c>
      <c r="BO282" s="487" t="str">
        <f t="shared" si="67"/>
        <v/>
      </c>
      <c r="BP282" s="487">
        <f t="shared" si="67"/>
        <v>0</v>
      </c>
      <c r="BQ282" s="487" t="str">
        <f t="shared" si="67"/>
        <v/>
      </c>
      <c r="BR282" s="487" t="str">
        <f t="shared" si="67"/>
        <v/>
      </c>
      <c r="BS282" s="487" t="str">
        <f t="shared" si="67"/>
        <v/>
      </c>
      <c r="BT282" s="487" t="str">
        <f t="shared" si="67"/>
        <v/>
      </c>
      <c r="BU282" s="487" t="str">
        <f t="shared" si="67"/>
        <v/>
      </c>
      <c r="BV282" s="487">
        <f t="shared" si="67"/>
        <v>0</v>
      </c>
      <c r="BW282" s="487" t="str">
        <f t="shared" si="67"/>
        <v/>
      </c>
      <c r="BX282" s="487">
        <f t="shared" si="67"/>
        <v>0</v>
      </c>
      <c r="BY282" s="487">
        <f t="shared" si="67"/>
        <v>0</v>
      </c>
      <c r="BZ282" s="487" t="str">
        <f t="shared" si="73"/>
        <v/>
      </c>
      <c r="CA282" s="489" t="str">
        <f t="shared" si="73"/>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1"/>
        <v>0</v>
      </c>
      <c r="AG283" s="487">
        <f t="shared" si="71"/>
        <v>0</v>
      </c>
      <c r="AH283" s="487">
        <f t="shared" si="71"/>
        <v>0</v>
      </c>
      <c r="AI283" s="487">
        <f t="shared" si="71"/>
        <v>0</v>
      </c>
      <c r="AJ283" s="487">
        <f t="shared" si="71"/>
        <v>-1</v>
      </c>
      <c r="AK283" s="487">
        <f t="shared" si="71"/>
        <v>0</v>
      </c>
      <c r="AL283" s="487">
        <f t="shared" si="71"/>
        <v>0</v>
      </c>
      <c r="AM283" s="487">
        <f t="shared" si="71"/>
        <v>0</v>
      </c>
      <c r="AN283" s="487">
        <f t="shared" si="71"/>
        <v>0</v>
      </c>
      <c r="AO283" s="487">
        <f t="shared" si="71"/>
        <v>0</v>
      </c>
      <c r="AP283" s="487">
        <f t="shared" si="71"/>
        <v>-1</v>
      </c>
      <c r="AQ283" s="487">
        <f t="shared" si="71"/>
        <v>0</v>
      </c>
      <c r="AR283" s="487">
        <f t="shared" si="71"/>
        <v>-1</v>
      </c>
      <c r="AS283" s="487">
        <f t="shared" si="71"/>
        <v>-1</v>
      </c>
      <c r="AT283" s="487">
        <f t="shared" si="71"/>
        <v>0</v>
      </c>
      <c r="AU283" s="493">
        <f t="shared" si="71"/>
        <v>0</v>
      </c>
      <c r="AV283" s="488" t="str">
        <f t="shared" si="66"/>
        <v/>
      </c>
      <c r="AW283" s="487" t="str">
        <f t="shared" si="66"/>
        <v/>
      </c>
      <c r="AX283" s="487" t="str">
        <f t="shared" si="66"/>
        <v/>
      </c>
      <c r="AY283" s="487" t="str">
        <f t="shared" si="66"/>
        <v/>
      </c>
      <c r="AZ283" s="487">
        <f t="shared" si="66"/>
        <v>0</v>
      </c>
      <c r="BA283" s="487" t="str">
        <f t="shared" si="66"/>
        <v/>
      </c>
      <c r="BB283" s="487" t="str">
        <f t="shared" si="66"/>
        <v/>
      </c>
      <c r="BC283" s="487" t="str">
        <f t="shared" si="66"/>
        <v/>
      </c>
      <c r="BD283" s="487" t="str">
        <f t="shared" si="66"/>
        <v/>
      </c>
      <c r="BE283" s="487" t="str">
        <f t="shared" si="66"/>
        <v/>
      </c>
      <c r="BF283" s="487">
        <f t="shared" si="66"/>
        <v>0</v>
      </c>
      <c r="BG283" s="487" t="str">
        <f t="shared" si="66"/>
        <v/>
      </c>
      <c r="BH283" s="487">
        <f t="shared" si="66"/>
        <v>0</v>
      </c>
      <c r="BI283" s="487">
        <f t="shared" si="66"/>
        <v>0</v>
      </c>
      <c r="BJ283" s="487" t="str">
        <f t="shared" si="72"/>
        <v/>
      </c>
      <c r="BK283" s="489" t="str">
        <f t="shared" si="72"/>
        <v/>
      </c>
      <c r="BL283" s="495" t="str">
        <f t="shared" si="67"/>
        <v/>
      </c>
      <c r="BM283" s="487" t="str">
        <f t="shared" si="67"/>
        <v/>
      </c>
      <c r="BN283" s="487" t="str">
        <f t="shared" si="67"/>
        <v/>
      </c>
      <c r="BO283" s="487" t="str">
        <f t="shared" si="67"/>
        <v/>
      </c>
      <c r="BP283" s="487">
        <f t="shared" si="67"/>
        <v>0</v>
      </c>
      <c r="BQ283" s="487" t="str">
        <f t="shared" si="67"/>
        <v/>
      </c>
      <c r="BR283" s="487" t="str">
        <f t="shared" si="67"/>
        <v/>
      </c>
      <c r="BS283" s="487" t="str">
        <f t="shared" si="67"/>
        <v/>
      </c>
      <c r="BT283" s="487" t="str">
        <f t="shared" si="67"/>
        <v/>
      </c>
      <c r="BU283" s="487" t="str">
        <f t="shared" si="67"/>
        <v/>
      </c>
      <c r="BV283" s="487">
        <f t="shared" si="67"/>
        <v>0</v>
      </c>
      <c r="BW283" s="487" t="str">
        <f t="shared" si="67"/>
        <v/>
      </c>
      <c r="BX283" s="487">
        <f t="shared" si="67"/>
        <v>0</v>
      </c>
      <c r="BY283" s="487">
        <f t="shared" si="67"/>
        <v>0</v>
      </c>
      <c r="BZ283" s="487" t="str">
        <f t="shared" si="73"/>
        <v/>
      </c>
      <c r="CA283" s="489" t="str">
        <f t="shared" si="73"/>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1"/>
        <v>0</v>
      </c>
      <c r="AG284" s="487">
        <f t="shared" si="71"/>
        <v>0</v>
      </c>
      <c r="AH284" s="487">
        <f t="shared" si="71"/>
        <v>0</v>
      </c>
      <c r="AI284" s="487">
        <f t="shared" si="71"/>
        <v>0</v>
      </c>
      <c r="AJ284" s="487">
        <f t="shared" si="71"/>
        <v>-1</v>
      </c>
      <c r="AK284" s="487">
        <f t="shared" si="71"/>
        <v>0</v>
      </c>
      <c r="AL284" s="487">
        <f t="shared" si="71"/>
        <v>0</v>
      </c>
      <c r="AM284" s="487">
        <f t="shared" si="71"/>
        <v>0</v>
      </c>
      <c r="AN284" s="487">
        <f t="shared" si="71"/>
        <v>0</v>
      </c>
      <c r="AO284" s="487">
        <f t="shared" si="71"/>
        <v>0</v>
      </c>
      <c r="AP284" s="487">
        <f t="shared" si="71"/>
        <v>-1</v>
      </c>
      <c r="AQ284" s="487">
        <f t="shared" si="71"/>
        <v>0</v>
      </c>
      <c r="AR284" s="487">
        <f t="shared" si="71"/>
        <v>-1</v>
      </c>
      <c r="AS284" s="487">
        <f t="shared" si="71"/>
        <v>-1</v>
      </c>
      <c r="AT284" s="487">
        <f t="shared" si="71"/>
        <v>0</v>
      </c>
      <c r="AU284" s="493">
        <f t="shared" si="71"/>
        <v>0</v>
      </c>
      <c r="AV284" s="488" t="str">
        <f t="shared" si="66"/>
        <v/>
      </c>
      <c r="AW284" s="487" t="str">
        <f t="shared" si="66"/>
        <v/>
      </c>
      <c r="AX284" s="487" t="str">
        <f t="shared" si="66"/>
        <v/>
      </c>
      <c r="AY284" s="487" t="str">
        <f t="shared" si="66"/>
        <v/>
      </c>
      <c r="AZ284" s="487">
        <f t="shared" si="66"/>
        <v>0</v>
      </c>
      <c r="BA284" s="487" t="str">
        <f t="shared" si="66"/>
        <v/>
      </c>
      <c r="BB284" s="487" t="str">
        <f t="shared" si="66"/>
        <v/>
      </c>
      <c r="BC284" s="487" t="str">
        <f t="shared" si="66"/>
        <v/>
      </c>
      <c r="BD284" s="487" t="str">
        <f t="shared" si="66"/>
        <v/>
      </c>
      <c r="BE284" s="487" t="str">
        <f t="shared" si="66"/>
        <v/>
      </c>
      <c r="BF284" s="487">
        <f t="shared" si="66"/>
        <v>0</v>
      </c>
      <c r="BG284" s="487" t="str">
        <f t="shared" si="66"/>
        <v/>
      </c>
      <c r="BH284" s="487">
        <f t="shared" si="66"/>
        <v>0</v>
      </c>
      <c r="BI284" s="487">
        <f t="shared" si="66"/>
        <v>0</v>
      </c>
      <c r="BJ284" s="487" t="str">
        <f t="shared" si="72"/>
        <v/>
      </c>
      <c r="BK284" s="489" t="str">
        <f t="shared" si="72"/>
        <v/>
      </c>
      <c r="BL284" s="495" t="str">
        <f t="shared" si="67"/>
        <v/>
      </c>
      <c r="BM284" s="487" t="str">
        <f t="shared" si="67"/>
        <v/>
      </c>
      <c r="BN284" s="487" t="str">
        <f t="shared" si="67"/>
        <v/>
      </c>
      <c r="BO284" s="487" t="str">
        <f t="shared" si="67"/>
        <v/>
      </c>
      <c r="BP284" s="487">
        <f t="shared" si="67"/>
        <v>0</v>
      </c>
      <c r="BQ284" s="487" t="str">
        <f t="shared" si="67"/>
        <v/>
      </c>
      <c r="BR284" s="487" t="str">
        <f t="shared" si="67"/>
        <v/>
      </c>
      <c r="BS284" s="487" t="str">
        <f t="shared" si="67"/>
        <v/>
      </c>
      <c r="BT284" s="487" t="str">
        <f t="shared" si="67"/>
        <v/>
      </c>
      <c r="BU284" s="487" t="str">
        <f t="shared" si="67"/>
        <v/>
      </c>
      <c r="BV284" s="487">
        <f t="shared" si="67"/>
        <v>0</v>
      </c>
      <c r="BW284" s="487" t="str">
        <f t="shared" si="67"/>
        <v/>
      </c>
      <c r="BX284" s="487">
        <f t="shared" si="67"/>
        <v>0</v>
      </c>
      <c r="BY284" s="487">
        <f t="shared" si="67"/>
        <v>0</v>
      </c>
      <c r="BZ284" s="487" t="str">
        <f t="shared" si="73"/>
        <v/>
      </c>
      <c r="CA284" s="489" t="str">
        <f t="shared" si="73"/>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1"/>
        <v>0</v>
      </c>
      <c r="AG285" s="487">
        <f t="shared" si="71"/>
        <v>0</v>
      </c>
      <c r="AH285" s="487">
        <f t="shared" si="71"/>
        <v>0</v>
      </c>
      <c r="AI285" s="487">
        <f t="shared" si="71"/>
        <v>0</v>
      </c>
      <c r="AJ285" s="487">
        <f t="shared" si="71"/>
        <v>-1</v>
      </c>
      <c r="AK285" s="487">
        <f t="shared" si="71"/>
        <v>0</v>
      </c>
      <c r="AL285" s="487">
        <f t="shared" si="71"/>
        <v>0</v>
      </c>
      <c r="AM285" s="487">
        <f t="shared" si="71"/>
        <v>0</v>
      </c>
      <c r="AN285" s="487">
        <f t="shared" si="71"/>
        <v>0</v>
      </c>
      <c r="AO285" s="487">
        <f t="shared" si="71"/>
        <v>0</v>
      </c>
      <c r="AP285" s="487">
        <f t="shared" si="71"/>
        <v>-1</v>
      </c>
      <c r="AQ285" s="487">
        <f t="shared" si="71"/>
        <v>0</v>
      </c>
      <c r="AR285" s="487">
        <f t="shared" si="71"/>
        <v>-1</v>
      </c>
      <c r="AS285" s="487">
        <f t="shared" si="71"/>
        <v>-1</v>
      </c>
      <c r="AT285" s="487">
        <f t="shared" si="71"/>
        <v>0</v>
      </c>
      <c r="AU285" s="493">
        <f t="shared" si="71"/>
        <v>0</v>
      </c>
      <c r="AV285" s="488" t="str">
        <f t="shared" si="66"/>
        <v/>
      </c>
      <c r="AW285" s="487" t="str">
        <f t="shared" si="66"/>
        <v/>
      </c>
      <c r="AX285" s="487" t="str">
        <f t="shared" si="66"/>
        <v/>
      </c>
      <c r="AY285" s="487" t="str">
        <f t="shared" si="66"/>
        <v/>
      </c>
      <c r="AZ285" s="487">
        <f t="shared" si="66"/>
        <v>0</v>
      </c>
      <c r="BA285" s="487" t="str">
        <f t="shared" si="66"/>
        <v/>
      </c>
      <c r="BB285" s="487" t="str">
        <f t="shared" si="66"/>
        <v/>
      </c>
      <c r="BC285" s="487" t="str">
        <f t="shared" si="66"/>
        <v/>
      </c>
      <c r="BD285" s="487" t="str">
        <f t="shared" si="66"/>
        <v/>
      </c>
      <c r="BE285" s="487" t="str">
        <f t="shared" si="66"/>
        <v/>
      </c>
      <c r="BF285" s="487">
        <f t="shared" si="66"/>
        <v>0</v>
      </c>
      <c r="BG285" s="487" t="str">
        <f t="shared" si="66"/>
        <v/>
      </c>
      <c r="BH285" s="487">
        <f t="shared" si="66"/>
        <v>0</v>
      </c>
      <c r="BI285" s="487">
        <f t="shared" si="66"/>
        <v>0</v>
      </c>
      <c r="BJ285" s="487" t="str">
        <f t="shared" si="72"/>
        <v/>
      </c>
      <c r="BK285" s="489" t="str">
        <f t="shared" si="72"/>
        <v/>
      </c>
      <c r="BL285" s="495" t="str">
        <f t="shared" si="67"/>
        <v/>
      </c>
      <c r="BM285" s="487" t="str">
        <f t="shared" si="67"/>
        <v/>
      </c>
      <c r="BN285" s="487" t="str">
        <f t="shared" si="67"/>
        <v/>
      </c>
      <c r="BO285" s="487" t="str">
        <f t="shared" si="67"/>
        <v/>
      </c>
      <c r="BP285" s="487">
        <f t="shared" si="67"/>
        <v>0</v>
      </c>
      <c r="BQ285" s="487" t="str">
        <f t="shared" si="67"/>
        <v/>
      </c>
      <c r="BR285" s="487" t="str">
        <f t="shared" si="67"/>
        <v/>
      </c>
      <c r="BS285" s="487" t="str">
        <f t="shared" si="67"/>
        <v/>
      </c>
      <c r="BT285" s="487" t="str">
        <f t="shared" si="67"/>
        <v/>
      </c>
      <c r="BU285" s="487" t="str">
        <f t="shared" si="67"/>
        <v/>
      </c>
      <c r="BV285" s="487">
        <f t="shared" si="67"/>
        <v>0</v>
      </c>
      <c r="BW285" s="487" t="str">
        <f t="shared" si="67"/>
        <v/>
      </c>
      <c r="BX285" s="487">
        <f t="shared" si="67"/>
        <v>0</v>
      </c>
      <c r="BY285" s="487">
        <f t="shared" si="67"/>
        <v>0</v>
      </c>
      <c r="BZ285" s="487" t="str">
        <f t="shared" si="73"/>
        <v/>
      </c>
      <c r="CA285" s="489" t="str">
        <f t="shared" si="73"/>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1"/>
        <v>0</v>
      </c>
      <c r="AG286" s="487">
        <f t="shared" si="71"/>
        <v>0</v>
      </c>
      <c r="AH286" s="487">
        <f t="shared" si="71"/>
        <v>0</v>
      </c>
      <c r="AI286" s="487">
        <f t="shared" si="71"/>
        <v>0</v>
      </c>
      <c r="AJ286" s="487">
        <f t="shared" si="71"/>
        <v>-1</v>
      </c>
      <c r="AK286" s="487">
        <f t="shared" si="71"/>
        <v>0</v>
      </c>
      <c r="AL286" s="487">
        <f t="shared" si="71"/>
        <v>0</v>
      </c>
      <c r="AM286" s="487">
        <f t="shared" si="71"/>
        <v>0</v>
      </c>
      <c r="AN286" s="487">
        <f t="shared" si="71"/>
        <v>0</v>
      </c>
      <c r="AO286" s="487">
        <f t="shared" si="71"/>
        <v>0</v>
      </c>
      <c r="AP286" s="487">
        <f t="shared" si="71"/>
        <v>-1</v>
      </c>
      <c r="AQ286" s="487">
        <f t="shared" si="71"/>
        <v>0</v>
      </c>
      <c r="AR286" s="487">
        <f t="shared" si="71"/>
        <v>-1</v>
      </c>
      <c r="AS286" s="487">
        <f t="shared" si="71"/>
        <v>-1</v>
      </c>
      <c r="AT286" s="487">
        <f t="shared" si="71"/>
        <v>0</v>
      </c>
      <c r="AU286" s="493">
        <f t="shared" ref="AU286" si="74">AU285</f>
        <v>0</v>
      </c>
      <c r="AV286" s="488" t="str">
        <f t="shared" si="66"/>
        <v/>
      </c>
      <c r="AW286" s="487" t="str">
        <f t="shared" si="66"/>
        <v/>
      </c>
      <c r="AX286" s="487" t="str">
        <f t="shared" si="66"/>
        <v/>
      </c>
      <c r="AY286" s="487" t="str">
        <f t="shared" si="66"/>
        <v/>
      </c>
      <c r="AZ286" s="487">
        <f t="shared" si="66"/>
        <v>0</v>
      </c>
      <c r="BA286" s="487" t="str">
        <f t="shared" si="66"/>
        <v/>
      </c>
      <c r="BB286" s="487" t="str">
        <f t="shared" si="66"/>
        <v/>
      </c>
      <c r="BC286" s="487" t="str">
        <f t="shared" si="66"/>
        <v/>
      </c>
      <c r="BD286" s="487" t="str">
        <f t="shared" si="66"/>
        <v/>
      </c>
      <c r="BE286" s="487" t="str">
        <f t="shared" si="66"/>
        <v/>
      </c>
      <c r="BF286" s="487">
        <f t="shared" si="66"/>
        <v>0</v>
      </c>
      <c r="BG286" s="487" t="str">
        <f t="shared" si="66"/>
        <v/>
      </c>
      <c r="BH286" s="487">
        <f t="shared" si="66"/>
        <v>0</v>
      </c>
      <c r="BI286" s="487">
        <f t="shared" si="66"/>
        <v>0</v>
      </c>
      <c r="BJ286" s="487" t="str">
        <f t="shared" si="72"/>
        <v/>
      </c>
      <c r="BK286" s="489" t="str">
        <f t="shared" si="72"/>
        <v/>
      </c>
      <c r="BL286" s="495" t="str">
        <f t="shared" si="67"/>
        <v/>
      </c>
      <c r="BM286" s="487" t="str">
        <f t="shared" si="67"/>
        <v/>
      </c>
      <c r="BN286" s="487" t="str">
        <f t="shared" si="67"/>
        <v/>
      </c>
      <c r="BO286" s="487" t="str">
        <f t="shared" si="67"/>
        <v/>
      </c>
      <c r="BP286" s="487">
        <f t="shared" si="67"/>
        <v>0</v>
      </c>
      <c r="BQ286" s="487" t="str">
        <f t="shared" si="67"/>
        <v/>
      </c>
      <c r="BR286" s="487" t="str">
        <f t="shared" si="67"/>
        <v/>
      </c>
      <c r="BS286" s="487" t="str">
        <f t="shared" si="67"/>
        <v/>
      </c>
      <c r="BT286" s="487" t="str">
        <f t="shared" si="67"/>
        <v/>
      </c>
      <c r="BU286" s="487" t="str">
        <f t="shared" si="67"/>
        <v/>
      </c>
      <c r="BV286" s="487">
        <f t="shared" si="67"/>
        <v>0</v>
      </c>
      <c r="BW286" s="487" t="str">
        <f t="shared" si="67"/>
        <v/>
      </c>
      <c r="BX286" s="487">
        <f t="shared" si="67"/>
        <v>0</v>
      </c>
      <c r="BY286" s="487">
        <f t="shared" si="67"/>
        <v>0</v>
      </c>
      <c r="BZ286" s="487" t="str">
        <f t="shared" si="73"/>
        <v/>
      </c>
      <c r="CA286" s="489" t="str">
        <f t="shared" si="73"/>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5">AF286</f>
        <v>0</v>
      </c>
      <c r="AG287" s="487">
        <f t="shared" si="75"/>
        <v>0</v>
      </c>
      <c r="AH287" s="487">
        <f t="shared" si="75"/>
        <v>0</v>
      </c>
      <c r="AI287" s="487">
        <f t="shared" si="75"/>
        <v>0</v>
      </c>
      <c r="AJ287" s="487">
        <f t="shared" si="75"/>
        <v>-1</v>
      </c>
      <c r="AK287" s="487">
        <f t="shared" si="75"/>
        <v>0</v>
      </c>
      <c r="AL287" s="487">
        <f t="shared" si="75"/>
        <v>0</v>
      </c>
      <c r="AM287" s="487">
        <f t="shared" si="75"/>
        <v>0</v>
      </c>
      <c r="AN287" s="487">
        <f t="shared" si="75"/>
        <v>0</v>
      </c>
      <c r="AO287" s="487">
        <f t="shared" si="75"/>
        <v>0</v>
      </c>
      <c r="AP287" s="487">
        <f t="shared" si="75"/>
        <v>-1</v>
      </c>
      <c r="AQ287" s="487">
        <f t="shared" si="75"/>
        <v>0</v>
      </c>
      <c r="AR287" s="487">
        <f t="shared" si="75"/>
        <v>-1</v>
      </c>
      <c r="AS287" s="487">
        <f t="shared" si="75"/>
        <v>-1</v>
      </c>
      <c r="AT287" s="487">
        <f t="shared" si="75"/>
        <v>0</v>
      </c>
      <c r="AU287" s="493">
        <f t="shared" si="75"/>
        <v>0</v>
      </c>
      <c r="AV287" s="488" t="str">
        <f t="shared" si="66"/>
        <v/>
      </c>
      <c r="AW287" s="487" t="str">
        <f t="shared" si="66"/>
        <v/>
      </c>
      <c r="AX287" s="487" t="str">
        <f t="shared" si="66"/>
        <v/>
      </c>
      <c r="AY287" s="487" t="str">
        <f t="shared" si="66"/>
        <v/>
      </c>
      <c r="AZ287" s="487">
        <f t="shared" si="66"/>
        <v>0</v>
      </c>
      <c r="BA287" s="487" t="str">
        <f t="shared" si="66"/>
        <v/>
      </c>
      <c r="BB287" s="487" t="str">
        <f t="shared" si="66"/>
        <v/>
      </c>
      <c r="BC287" s="487" t="str">
        <f t="shared" si="66"/>
        <v/>
      </c>
      <c r="BD287" s="487" t="str">
        <f t="shared" si="66"/>
        <v/>
      </c>
      <c r="BE287" s="487" t="str">
        <f t="shared" si="66"/>
        <v/>
      </c>
      <c r="BF287" s="487">
        <f t="shared" si="66"/>
        <v>0</v>
      </c>
      <c r="BG287" s="487" t="str">
        <f t="shared" si="66"/>
        <v/>
      </c>
      <c r="BH287" s="487">
        <f t="shared" si="66"/>
        <v>0</v>
      </c>
      <c r="BI287" s="487">
        <f t="shared" si="66"/>
        <v>0</v>
      </c>
      <c r="BJ287" s="487" t="str">
        <f t="shared" si="72"/>
        <v/>
      </c>
      <c r="BK287" s="489" t="str">
        <f t="shared" si="72"/>
        <v/>
      </c>
      <c r="BL287" s="495" t="str">
        <f t="shared" si="67"/>
        <v/>
      </c>
      <c r="BM287" s="487" t="str">
        <f t="shared" si="67"/>
        <v/>
      </c>
      <c r="BN287" s="487" t="str">
        <f t="shared" si="67"/>
        <v/>
      </c>
      <c r="BO287" s="487" t="str">
        <f t="shared" si="67"/>
        <v/>
      </c>
      <c r="BP287" s="487">
        <f t="shared" si="67"/>
        <v>0</v>
      </c>
      <c r="BQ287" s="487" t="str">
        <f t="shared" si="67"/>
        <v/>
      </c>
      <c r="BR287" s="487" t="str">
        <f t="shared" si="67"/>
        <v/>
      </c>
      <c r="BS287" s="487" t="str">
        <f t="shared" si="67"/>
        <v/>
      </c>
      <c r="BT287" s="487" t="str">
        <f t="shared" si="67"/>
        <v/>
      </c>
      <c r="BU287" s="487" t="str">
        <f t="shared" si="67"/>
        <v/>
      </c>
      <c r="BV287" s="487">
        <f t="shared" si="67"/>
        <v>0</v>
      </c>
      <c r="BW287" s="487" t="str">
        <f t="shared" si="67"/>
        <v/>
      </c>
      <c r="BX287" s="487">
        <f t="shared" si="67"/>
        <v>0</v>
      </c>
      <c r="BY287" s="487">
        <f t="shared" si="67"/>
        <v>0</v>
      </c>
      <c r="BZ287" s="487" t="str">
        <f t="shared" si="73"/>
        <v/>
      </c>
      <c r="CA287" s="489" t="str">
        <f t="shared" si="73"/>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5"/>
        <v>0</v>
      </c>
      <c r="AG288" s="491">
        <f t="shared" si="75"/>
        <v>0</v>
      </c>
      <c r="AH288" s="491">
        <f t="shared" si="75"/>
        <v>0</v>
      </c>
      <c r="AI288" s="491">
        <f t="shared" si="75"/>
        <v>0</v>
      </c>
      <c r="AJ288" s="491">
        <f t="shared" si="75"/>
        <v>-1</v>
      </c>
      <c r="AK288" s="491">
        <f t="shared" si="75"/>
        <v>0</v>
      </c>
      <c r="AL288" s="491">
        <f t="shared" si="75"/>
        <v>0</v>
      </c>
      <c r="AM288" s="491">
        <f t="shared" si="75"/>
        <v>0</v>
      </c>
      <c r="AN288" s="491">
        <f t="shared" si="75"/>
        <v>0</v>
      </c>
      <c r="AO288" s="491">
        <f t="shared" si="75"/>
        <v>0</v>
      </c>
      <c r="AP288" s="491">
        <f t="shared" si="75"/>
        <v>-1</v>
      </c>
      <c r="AQ288" s="491">
        <f t="shared" si="75"/>
        <v>0</v>
      </c>
      <c r="AR288" s="491">
        <f t="shared" si="75"/>
        <v>-1</v>
      </c>
      <c r="AS288" s="491">
        <f t="shared" si="75"/>
        <v>-1</v>
      </c>
      <c r="AT288" s="491">
        <f t="shared" si="75"/>
        <v>0</v>
      </c>
      <c r="AU288" s="494">
        <f t="shared" si="75"/>
        <v>0</v>
      </c>
      <c r="AV288" s="490" t="str">
        <f t="shared" si="66"/>
        <v/>
      </c>
      <c r="AW288" s="491" t="str">
        <f t="shared" si="66"/>
        <v/>
      </c>
      <c r="AX288" s="491" t="str">
        <f t="shared" si="66"/>
        <v/>
      </c>
      <c r="AY288" s="491" t="str">
        <f t="shared" si="66"/>
        <v/>
      </c>
      <c r="AZ288" s="491">
        <f t="shared" si="66"/>
        <v>0</v>
      </c>
      <c r="BA288" s="491" t="str">
        <f t="shared" si="66"/>
        <v/>
      </c>
      <c r="BB288" s="491" t="str">
        <f t="shared" si="66"/>
        <v/>
      </c>
      <c r="BC288" s="491" t="str">
        <f t="shared" si="66"/>
        <v/>
      </c>
      <c r="BD288" s="491" t="str">
        <f t="shared" si="66"/>
        <v/>
      </c>
      <c r="BE288" s="491" t="str">
        <f t="shared" si="66"/>
        <v/>
      </c>
      <c r="BF288" s="491">
        <f t="shared" si="66"/>
        <v>0</v>
      </c>
      <c r="BG288" s="491" t="str">
        <f t="shared" si="66"/>
        <v/>
      </c>
      <c r="BH288" s="491">
        <f t="shared" si="66"/>
        <v>0</v>
      </c>
      <c r="BI288" s="491">
        <f t="shared" si="66"/>
        <v>0</v>
      </c>
      <c r="BJ288" s="491" t="str">
        <f t="shared" si="72"/>
        <v/>
      </c>
      <c r="BK288" s="492" t="str">
        <f t="shared" si="72"/>
        <v/>
      </c>
      <c r="BL288" s="496" t="str">
        <f t="shared" si="67"/>
        <v/>
      </c>
      <c r="BM288" s="491" t="str">
        <f t="shared" si="67"/>
        <v/>
      </c>
      <c r="BN288" s="491" t="str">
        <f t="shared" si="67"/>
        <v/>
      </c>
      <c r="BO288" s="491" t="str">
        <f t="shared" si="67"/>
        <v/>
      </c>
      <c r="BP288" s="491">
        <f t="shared" si="67"/>
        <v>0</v>
      </c>
      <c r="BQ288" s="491" t="str">
        <f t="shared" si="67"/>
        <v/>
      </c>
      <c r="BR288" s="491" t="str">
        <f t="shared" si="67"/>
        <v/>
      </c>
      <c r="BS288" s="491" t="str">
        <f t="shared" si="67"/>
        <v/>
      </c>
      <c r="BT288" s="491" t="str">
        <f t="shared" si="67"/>
        <v/>
      </c>
      <c r="BU288" s="491" t="str">
        <f t="shared" si="67"/>
        <v/>
      </c>
      <c r="BV288" s="491">
        <f t="shared" si="67"/>
        <v>0</v>
      </c>
      <c r="BW288" s="491" t="str">
        <f t="shared" si="67"/>
        <v/>
      </c>
      <c r="BX288" s="491">
        <f t="shared" si="67"/>
        <v>0</v>
      </c>
      <c r="BY288" s="491">
        <f t="shared" si="67"/>
        <v>0</v>
      </c>
      <c r="BZ288" s="491" t="str">
        <f t="shared" si="73"/>
        <v/>
      </c>
      <c r="CA288" s="492" t="str">
        <f t="shared" si="73"/>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6">COUNTIF(AW7:AW288,"NCC")</f>
        <v>0</v>
      </c>
      <c r="AX289" s="486">
        <f t="shared" si="76"/>
        <v>0</v>
      </c>
      <c r="AY289" s="486">
        <f t="shared" si="76"/>
        <v>0</v>
      </c>
      <c r="AZ289" s="486">
        <f t="shared" si="76"/>
        <v>0</v>
      </c>
      <c r="BA289" s="486">
        <f t="shared" si="76"/>
        <v>0</v>
      </c>
      <c r="BB289" s="486">
        <f t="shared" si="76"/>
        <v>0</v>
      </c>
      <c r="BC289" s="486">
        <f t="shared" si="76"/>
        <v>0</v>
      </c>
      <c r="BD289" s="486">
        <f t="shared" si="76"/>
        <v>0</v>
      </c>
      <c r="BE289" s="486">
        <f t="shared" si="76"/>
        <v>0</v>
      </c>
      <c r="BF289" s="486">
        <f t="shared" si="76"/>
        <v>0</v>
      </c>
      <c r="BG289" s="486">
        <f t="shared" si="76"/>
        <v>0</v>
      </c>
      <c r="BH289" s="486">
        <f t="shared" si="76"/>
        <v>0</v>
      </c>
      <c r="BI289" s="486">
        <f t="shared" si="76"/>
        <v>0</v>
      </c>
      <c r="BJ289" s="486">
        <f t="shared" si="76"/>
        <v>0</v>
      </c>
      <c r="BK289" s="486">
        <f t="shared" si="76"/>
        <v>0</v>
      </c>
      <c r="BL289" s="486">
        <f t="shared" si="76"/>
        <v>0</v>
      </c>
      <c r="BM289" s="486">
        <f t="shared" si="76"/>
        <v>0</v>
      </c>
      <c r="BN289" s="486">
        <f t="shared" si="76"/>
        <v>0</v>
      </c>
      <c r="BO289" s="486">
        <f t="shared" si="76"/>
        <v>0</v>
      </c>
      <c r="BP289" s="486">
        <f t="shared" si="76"/>
        <v>0</v>
      </c>
      <c r="BQ289" s="486">
        <f t="shared" si="76"/>
        <v>0</v>
      </c>
      <c r="BR289" s="486">
        <f t="shared" si="76"/>
        <v>0</v>
      </c>
      <c r="BS289" s="486">
        <f t="shared" si="76"/>
        <v>0</v>
      </c>
      <c r="BT289" s="486">
        <f t="shared" si="76"/>
        <v>0</v>
      </c>
      <c r="BU289" s="486">
        <f t="shared" si="76"/>
        <v>0</v>
      </c>
      <c r="BV289" s="486">
        <f t="shared" si="76"/>
        <v>0</v>
      </c>
      <c r="BW289" s="486">
        <f t="shared" si="76"/>
        <v>0</v>
      </c>
      <c r="BX289" s="486">
        <f t="shared" si="76"/>
        <v>0</v>
      </c>
      <c r="BY289" s="486">
        <f t="shared" si="76"/>
        <v>0</v>
      </c>
      <c r="BZ289" s="486">
        <f t="shared" si="76"/>
        <v>0</v>
      </c>
      <c r="CA289" s="486">
        <f t="shared" si="76"/>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7">COUNTIF(AV7:AV288,"NC+")</f>
        <v>0</v>
      </c>
      <c r="AW290" s="486">
        <f t="shared" si="77"/>
        <v>0</v>
      </c>
      <c r="AX290" s="486">
        <f t="shared" si="77"/>
        <v>0</v>
      </c>
      <c r="AY290" s="486">
        <f t="shared" si="77"/>
        <v>0</v>
      </c>
      <c r="AZ290" s="486">
        <f t="shared" si="77"/>
        <v>0</v>
      </c>
      <c r="BA290" s="486">
        <f t="shared" si="77"/>
        <v>0</v>
      </c>
      <c r="BB290" s="486">
        <f t="shared" si="77"/>
        <v>0</v>
      </c>
      <c r="BC290" s="486">
        <f t="shared" si="77"/>
        <v>0</v>
      </c>
      <c r="BD290" s="486">
        <f t="shared" si="77"/>
        <v>0</v>
      </c>
      <c r="BE290" s="486">
        <f t="shared" si="77"/>
        <v>0</v>
      </c>
      <c r="BF290" s="486">
        <f t="shared" si="77"/>
        <v>0</v>
      </c>
      <c r="BG290" s="486">
        <f t="shared" si="77"/>
        <v>0</v>
      </c>
      <c r="BH290" s="486">
        <f t="shared" si="77"/>
        <v>0</v>
      </c>
      <c r="BI290" s="486">
        <f t="shared" si="77"/>
        <v>0</v>
      </c>
      <c r="BJ290" s="486">
        <f t="shared" si="77"/>
        <v>0</v>
      </c>
      <c r="BK290" s="486">
        <f t="shared" si="77"/>
        <v>0</v>
      </c>
      <c r="BL290" s="486">
        <f t="shared" si="77"/>
        <v>0</v>
      </c>
      <c r="BM290" s="486">
        <f t="shared" si="77"/>
        <v>0</v>
      </c>
      <c r="BN290" s="486">
        <f t="shared" si="77"/>
        <v>0</v>
      </c>
      <c r="BO290" s="486">
        <f t="shared" si="77"/>
        <v>0</v>
      </c>
      <c r="BP290" s="486">
        <f t="shared" si="77"/>
        <v>0</v>
      </c>
      <c r="BQ290" s="486">
        <f t="shared" si="77"/>
        <v>0</v>
      </c>
      <c r="BR290" s="486">
        <f t="shared" si="77"/>
        <v>0</v>
      </c>
      <c r="BS290" s="486">
        <f t="shared" si="77"/>
        <v>0</v>
      </c>
      <c r="BT290" s="486">
        <f t="shared" si="77"/>
        <v>0</v>
      </c>
      <c r="BU290" s="486">
        <f t="shared" si="77"/>
        <v>0</v>
      </c>
      <c r="BV290" s="486">
        <f t="shared" si="77"/>
        <v>0</v>
      </c>
      <c r="BW290" s="486">
        <f t="shared" si="77"/>
        <v>0</v>
      </c>
      <c r="BX290" s="486">
        <f t="shared" si="77"/>
        <v>0</v>
      </c>
      <c r="BY290" s="486">
        <f t="shared" si="77"/>
        <v>0</v>
      </c>
      <c r="BZ290" s="486">
        <f t="shared" si="77"/>
        <v>0</v>
      </c>
      <c r="CA290" s="486">
        <f t="shared" si="77"/>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8">COUNTIF(AV7:AV288,"nc-")</f>
        <v>0</v>
      </c>
      <c r="AW291" s="140">
        <f t="shared" si="78"/>
        <v>0</v>
      </c>
      <c r="AX291" s="140">
        <f t="shared" si="78"/>
        <v>0</v>
      </c>
      <c r="AY291" s="140">
        <f t="shared" si="78"/>
        <v>0</v>
      </c>
      <c r="AZ291" s="140">
        <f t="shared" si="78"/>
        <v>0</v>
      </c>
      <c r="BA291" s="140">
        <f t="shared" si="78"/>
        <v>0</v>
      </c>
      <c r="BB291" s="140">
        <f t="shared" si="78"/>
        <v>0</v>
      </c>
      <c r="BC291" s="140">
        <f t="shared" si="78"/>
        <v>0</v>
      </c>
      <c r="BD291" s="140">
        <f t="shared" si="78"/>
        <v>0</v>
      </c>
      <c r="BE291" s="140">
        <f t="shared" si="78"/>
        <v>0</v>
      </c>
      <c r="BF291" s="140">
        <f t="shared" si="78"/>
        <v>0</v>
      </c>
      <c r="BG291" s="140">
        <f t="shared" si="78"/>
        <v>0</v>
      </c>
      <c r="BH291" s="140">
        <f t="shared" si="78"/>
        <v>0</v>
      </c>
      <c r="BI291" s="140">
        <f t="shared" si="78"/>
        <v>0</v>
      </c>
      <c r="BJ291" s="140">
        <f t="shared" si="78"/>
        <v>0</v>
      </c>
      <c r="BK291" s="140">
        <f t="shared" si="78"/>
        <v>0</v>
      </c>
      <c r="BL291" s="140">
        <f t="shared" si="78"/>
        <v>0</v>
      </c>
      <c r="BM291" s="140">
        <f t="shared" si="78"/>
        <v>0</v>
      </c>
      <c r="BN291" s="140">
        <f t="shared" si="78"/>
        <v>0</v>
      </c>
      <c r="BO291" s="140">
        <f t="shared" si="78"/>
        <v>0</v>
      </c>
      <c r="BP291" s="140">
        <f t="shared" si="78"/>
        <v>0</v>
      </c>
      <c r="BQ291" s="140">
        <f t="shared" si="78"/>
        <v>0</v>
      </c>
      <c r="BR291" s="140">
        <f t="shared" si="78"/>
        <v>0</v>
      </c>
      <c r="BS291" s="140">
        <f t="shared" si="78"/>
        <v>0</v>
      </c>
      <c r="BT291" s="140">
        <f t="shared" si="78"/>
        <v>0</v>
      </c>
      <c r="BU291" s="140">
        <f t="shared" si="78"/>
        <v>0</v>
      </c>
      <c r="BV291" s="140">
        <f t="shared" si="78"/>
        <v>0</v>
      </c>
      <c r="BW291" s="140">
        <f t="shared" si="78"/>
        <v>0</v>
      </c>
      <c r="BX291" s="140">
        <f t="shared" si="78"/>
        <v>0</v>
      </c>
      <c r="BY291" s="140">
        <f t="shared" si="78"/>
        <v>0</v>
      </c>
      <c r="BZ291" s="140">
        <f t="shared" si="78"/>
        <v>0</v>
      </c>
      <c r="CA291" s="140">
        <f t="shared" si="78"/>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9">COUNTIF(AV7:AV288,"RI")</f>
        <v>0</v>
      </c>
      <c r="AW292" s="145">
        <f t="shared" si="79"/>
        <v>0</v>
      </c>
      <c r="AX292" s="145">
        <f t="shared" si="79"/>
        <v>0</v>
      </c>
      <c r="AY292" s="145">
        <f t="shared" si="79"/>
        <v>0</v>
      </c>
      <c r="AZ292" s="145">
        <f t="shared" si="79"/>
        <v>0</v>
      </c>
      <c r="BA292" s="145">
        <f t="shared" si="79"/>
        <v>0</v>
      </c>
      <c r="BB292" s="145">
        <f t="shared" si="79"/>
        <v>0</v>
      </c>
      <c r="BC292" s="145">
        <f t="shared" si="79"/>
        <v>0</v>
      </c>
      <c r="BD292" s="145">
        <f t="shared" si="79"/>
        <v>0</v>
      </c>
      <c r="BE292" s="145">
        <f t="shared" si="79"/>
        <v>0</v>
      </c>
      <c r="BF292" s="145">
        <f t="shared" si="79"/>
        <v>0</v>
      </c>
      <c r="BG292" s="145">
        <f t="shared" si="79"/>
        <v>0</v>
      </c>
      <c r="BH292" s="145">
        <f t="shared" si="79"/>
        <v>0</v>
      </c>
      <c r="BI292" s="145">
        <f t="shared" si="79"/>
        <v>0</v>
      </c>
      <c r="BJ292" s="145">
        <f t="shared" si="79"/>
        <v>0</v>
      </c>
      <c r="BK292" s="145">
        <f t="shared" si="79"/>
        <v>0</v>
      </c>
      <c r="BL292" s="145">
        <f t="shared" si="79"/>
        <v>0</v>
      </c>
      <c r="BM292" s="145">
        <f t="shared" si="79"/>
        <v>0</v>
      </c>
      <c r="BN292" s="145">
        <f t="shared" si="79"/>
        <v>0</v>
      </c>
      <c r="BO292" s="145">
        <f t="shared" si="79"/>
        <v>0</v>
      </c>
      <c r="BP292" s="145">
        <f t="shared" si="79"/>
        <v>0</v>
      </c>
      <c r="BQ292" s="145">
        <f t="shared" si="79"/>
        <v>0</v>
      </c>
      <c r="BR292" s="145">
        <f t="shared" si="79"/>
        <v>0</v>
      </c>
      <c r="BS292" s="145">
        <f t="shared" si="79"/>
        <v>0</v>
      </c>
      <c r="BT292" s="145">
        <f t="shared" si="79"/>
        <v>0</v>
      </c>
      <c r="BU292" s="145">
        <f t="shared" si="79"/>
        <v>0</v>
      </c>
      <c r="BV292" s="145">
        <f t="shared" si="79"/>
        <v>0</v>
      </c>
      <c r="BW292" s="145">
        <f t="shared" si="79"/>
        <v>0</v>
      </c>
      <c r="BX292" s="145">
        <f t="shared" si="79"/>
        <v>0</v>
      </c>
      <c r="BY292" s="145">
        <f t="shared" si="79"/>
        <v>0</v>
      </c>
      <c r="BZ292" s="145">
        <f t="shared" si="79"/>
        <v>0</v>
      </c>
      <c r="CA292" s="145">
        <f t="shared" si="79"/>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80">COUNTIF(AV7:AV288,"Full")</f>
        <v>0</v>
      </c>
      <c r="AW293" s="145">
        <f t="shared" si="80"/>
        <v>0</v>
      </c>
      <c r="AX293" s="145">
        <f t="shared" si="80"/>
        <v>0</v>
      </c>
      <c r="AY293" s="145">
        <f t="shared" si="80"/>
        <v>0</v>
      </c>
      <c r="AZ293" s="145">
        <f t="shared" si="80"/>
        <v>0</v>
      </c>
      <c r="BA293" s="145">
        <f t="shared" si="80"/>
        <v>0</v>
      </c>
      <c r="BB293" s="145">
        <f t="shared" si="80"/>
        <v>0</v>
      </c>
      <c r="BC293" s="145">
        <f t="shared" si="80"/>
        <v>0</v>
      </c>
      <c r="BD293" s="145">
        <f t="shared" si="80"/>
        <v>0</v>
      </c>
      <c r="BE293" s="145">
        <f t="shared" si="80"/>
        <v>0</v>
      </c>
      <c r="BF293" s="145">
        <f t="shared" si="80"/>
        <v>0</v>
      </c>
      <c r="BG293" s="145">
        <f t="shared" si="80"/>
        <v>0</v>
      </c>
      <c r="BH293" s="145">
        <f t="shared" si="80"/>
        <v>0</v>
      </c>
      <c r="BI293" s="145">
        <f t="shared" si="80"/>
        <v>0</v>
      </c>
      <c r="BJ293" s="145">
        <f t="shared" si="80"/>
        <v>0</v>
      </c>
      <c r="BK293" s="145">
        <f t="shared" si="80"/>
        <v>0</v>
      </c>
      <c r="BL293" s="145">
        <f t="shared" si="80"/>
        <v>0</v>
      </c>
      <c r="BM293" s="145">
        <f t="shared" si="80"/>
        <v>0</v>
      </c>
      <c r="BN293" s="145">
        <f t="shared" si="80"/>
        <v>0</v>
      </c>
      <c r="BO293" s="145">
        <f t="shared" si="80"/>
        <v>0</v>
      </c>
      <c r="BP293" s="145">
        <f t="shared" si="80"/>
        <v>0</v>
      </c>
      <c r="BQ293" s="145">
        <f t="shared" si="80"/>
        <v>0</v>
      </c>
      <c r="BR293" s="145">
        <f t="shared" si="80"/>
        <v>0</v>
      </c>
      <c r="BS293" s="145">
        <f t="shared" si="80"/>
        <v>0</v>
      </c>
      <c r="BT293" s="145">
        <f t="shared" si="80"/>
        <v>0</v>
      </c>
      <c r="BU293" s="145">
        <f t="shared" si="80"/>
        <v>0</v>
      </c>
      <c r="BV293" s="145">
        <f t="shared" si="80"/>
        <v>0</v>
      </c>
      <c r="BW293" s="145">
        <f t="shared" si="80"/>
        <v>0</v>
      </c>
      <c r="BX293" s="145">
        <f t="shared" si="80"/>
        <v>0</v>
      </c>
      <c r="BY293" s="145">
        <f t="shared" si="80"/>
        <v>0</v>
      </c>
      <c r="BZ293" s="145">
        <f t="shared" si="80"/>
        <v>0</v>
      </c>
      <c r="CA293" s="145">
        <f t="shared" si="80"/>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1">COUNTIF(AV7:AV288,"tbd")</f>
        <v>67</v>
      </c>
      <c r="AW294" s="145">
        <f t="shared" si="81"/>
        <v>70</v>
      </c>
      <c r="AX294" s="145">
        <f t="shared" si="81"/>
        <v>76</v>
      </c>
      <c r="AY294" s="145">
        <f t="shared" si="81"/>
        <v>70</v>
      </c>
      <c r="AZ294" s="145">
        <f t="shared" si="81"/>
        <v>100</v>
      </c>
      <c r="BA294" s="145">
        <f t="shared" si="81"/>
        <v>67</v>
      </c>
      <c r="BB294" s="145">
        <f t="shared" si="81"/>
        <v>67</v>
      </c>
      <c r="BC294" s="145">
        <f t="shared" si="81"/>
        <v>67</v>
      </c>
      <c r="BD294" s="145">
        <f t="shared" si="81"/>
        <v>67</v>
      </c>
      <c r="BE294" s="145">
        <f t="shared" si="81"/>
        <v>67</v>
      </c>
      <c r="BF294" s="145">
        <f t="shared" si="81"/>
        <v>115</v>
      </c>
      <c r="BG294" s="145">
        <f t="shared" si="81"/>
        <v>109</v>
      </c>
      <c r="BH294" s="145">
        <f t="shared" si="81"/>
        <v>81</v>
      </c>
      <c r="BI294" s="145">
        <f t="shared" si="81"/>
        <v>115</v>
      </c>
      <c r="BJ294" s="145">
        <f t="shared" si="81"/>
        <v>109</v>
      </c>
      <c r="BK294" s="145">
        <f t="shared" si="81"/>
        <v>0</v>
      </c>
      <c r="BL294" s="145">
        <f t="shared" si="81"/>
        <v>4</v>
      </c>
      <c r="BM294" s="145">
        <f t="shared" si="81"/>
        <v>7</v>
      </c>
      <c r="BN294" s="145">
        <f t="shared" si="81"/>
        <v>9</v>
      </c>
      <c r="BO294" s="145">
        <f t="shared" si="81"/>
        <v>7</v>
      </c>
      <c r="BP294" s="145">
        <f t="shared" si="81"/>
        <v>29</v>
      </c>
      <c r="BQ294" s="145">
        <f t="shared" si="81"/>
        <v>4</v>
      </c>
      <c r="BR294" s="145">
        <f t="shared" si="81"/>
        <v>4</v>
      </c>
      <c r="BS294" s="145">
        <f t="shared" si="81"/>
        <v>4</v>
      </c>
      <c r="BT294" s="145">
        <f t="shared" si="81"/>
        <v>4</v>
      </c>
      <c r="BU294" s="145">
        <f t="shared" si="81"/>
        <v>4</v>
      </c>
      <c r="BV294" s="145">
        <f t="shared" si="81"/>
        <v>40</v>
      </c>
      <c r="BW294" s="145">
        <f t="shared" si="81"/>
        <v>39</v>
      </c>
      <c r="BX294" s="145">
        <f t="shared" si="81"/>
        <v>12</v>
      </c>
      <c r="BY294" s="145">
        <f t="shared" si="81"/>
        <v>40</v>
      </c>
      <c r="BZ294" s="145">
        <f t="shared" si="81"/>
        <v>39</v>
      </c>
      <c r="CA294" s="145">
        <f t="shared" si="81"/>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2">V292 &amp; ":"</f>
        <v>nc-:</v>
      </c>
      <c r="V300" s="151">
        <f t="shared" ref="V300:V304" si="83">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2"/>
        <v>RI:</v>
      </c>
      <c r="V301" s="151">
        <f t="shared" si="83"/>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2"/>
        <v>Full:</v>
      </c>
      <c r="V302" s="151">
        <f t="shared" si="83"/>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2"/>
        <v>tbd:</v>
      </c>
      <c r="V303" s="151">
        <f t="shared" si="83"/>
        <v>155</v>
      </c>
      <c r="W303" s="144"/>
      <c r="X303" s="144"/>
      <c r="Y303" s="144"/>
      <c r="Z303" s="144"/>
      <c r="AA303" s="141"/>
      <c r="AB303" s="144"/>
      <c r="AC303" s="144"/>
      <c r="AD303" s="144"/>
      <c r="AE303" s="144"/>
    </row>
    <row r="304" spans="1:79" hidden="1" x14ac:dyDescent="0.3">
      <c r="J304" s="141"/>
      <c r="U304" s="150" t="str">
        <f t="shared" si="82"/>
        <v>n/a:</v>
      </c>
      <c r="V304" s="151">
        <f t="shared" si="83"/>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5nWLD3EP2JNwGD3Semrt1PhnxF/vGCNIutBuBqfVWt4et59ddEWY1Bz9uSGw14zHpfiPVrJyXIDrX9bnz9NMA==" saltValue="zcHWWgv/2qhdLnysawUIEg==" spinCount="100000" sheet="1" objects="1" scenarios="1" formatCells="0" formatColumns="0" formatRows="0" insertHyperlinks="0" autoFilter="0"/>
  <mergeCells count="366">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32:I132"/>
    <mergeCell ref="A136:I136"/>
    <mergeCell ref="A146:I146"/>
    <mergeCell ref="A150:I150"/>
    <mergeCell ref="AC108:AE108"/>
    <mergeCell ref="A108:C108"/>
    <mergeCell ref="F108:G108"/>
    <mergeCell ref="J108:M108"/>
    <mergeCell ref="N108:U108"/>
    <mergeCell ref="V108:Z108"/>
    <mergeCell ref="AA108:AB108"/>
  </mergeCells>
  <conditionalFormatting sqref="J7:J68 J71:J107 N71:N107 J110:J288 L110:L288 N110:N288">
    <cfRule type="cellIs" dxfId="131" priority="4" stopIfTrue="1" operator="equal">
      <formula>"Not assessed"</formula>
    </cfRule>
    <cfRule type="cellIs" dxfId="130" priority="5" stopIfTrue="1" operator="equal">
      <formula>"NOT CQM certified Subcontractor"</formula>
    </cfRule>
    <cfRule type="cellIs" dxfId="129" priority="6" stopIfTrue="1" operator="equal">
      <formula>"CQM certified Component Vendor"</formula>
    </cfRule>
    <cfRule type="cellIs" dxfId="128" priority="7" stopIfTrue="1" operator="equal">
      <formula>"CQM certified Subcontractor"</formula>
    </cfRule>
    <cfRule type="cellIs" dxfId="127" priority="8" stopIfTrue="1" operator="equal">
      <formula>"NOT CQM certified Component Vendor"</formula>
    </cfRule>
    <cfRule type="cellIs" dxfId="126" priority="19" stopIfTrue="1" operator="equal">
      <formula>"No"</formula>
    </cfRule>
    <cfRule type="cellIs" dxfId="125" priority="20" stopIfTrue="1" operator="equal">
      <formula>"Practice only"</formula>
    </cfRule>
    <cfRule type="cellIs" dxfId="124" priority="21" stopIfTrue="1" operator="equal">
      <formula>"Procedure only"</formula>
    </cfRule>
    <cfRule type="cellIs" dxfId="123" priority="22" stopIfTrue="1" operator="equal">
      <formula>"Yes"</formula>
    </cfRule>
  </conditionalFormatting>
  <conditionalFormatting sqref="J7:J68 V7:V68 J71:J107 N71:N107 V71:V107 J110:J288 L110:L288 N110:N288 V110:W288 AC110:AC288">
    <cfRule type="cellIs" dxfId="122" priority="12" stopIfTrue="1" operator="equal">
      <formula>"tbd"</formula>
    </cfRule>
  </conditionalFormatting>
  <conditionalFormatting sqref="V7:V68 V71:V107 V110:W288">
    <cfRule type="cellIs" dxfId="121" priority="1" stopIfTrue="1" operator="equal">
      <formula>"Not assessed (Subcontractor)"</formula>
    </cfRule>
    <cfRule type="cellIs" dxfId="120" priority="2" stopIfTrue="1" operator="equal">
      <formula>"Not assessed (timing constraints)"</formula>
    </cfRule>
    <cfRule type="cellIs" dxfId="119" priority="3" stopIfTrue="1" operator="equal">
      <formula>"NCC"</formula>
    </cfRule>
    <cfRule type="cellIs" dxfId="118" priority="15" stopIfTrue="1" operator="equal">
      <formula>"Full"</formula>
    </cfRule>
    <cfRule type="cellIs" dxfId="117" priority="16" stopIfTrue="1" operator="equal">
      <formula>"RI"</formula>
    </cfRule>
    <cfRule type="cellIs" dxfId="116" priority="17" stopIfTrue="1" operator="equal">
      <formula>"nc-"</formula>
    </cfRule>
    <cfRule type="cellIs" dxfId="115" priority="18" stopIfTrue="1" operator="equal">
      <formula>"NC+"</formula>
    </cfRule>
  </conditionalFormatting>
  <conditionalFormatting sqref="AC7:AC68 AC71:AC107 AC110:AC288">
    <cfRule type="cellIs" dxfId="114" priority="9" stopIfTrue="1" operator="equal">
      <formula>"Received"</formula>
    </cfRule>
    <cfRule type="cellIs" dxfId="113" priority="10" operator="equal">
      <formula>"Reviewed"</formula>
    </cfRule>
    <cfRule type="cellIs" dxfId="112" priority="14" stopIfTrue="1" operator="equal">
      <formula>"Yes"</formula>
    </cfRule>
  </conditionalFormatting>
  <conditionalFormatting sqref="AC110:AC288 J7:J68 J71:J107 N71:N107 J110:J288 L110:L288 N110:N288 V7:V68 V71:V107 V110:W288">
    <cfRule type="cellIs" dxfId="111" priority="11" stopIfTrue="1" operator="equal">
      <formula>"n/a"</formula>
    </cfRule>
  </conditionalFormatting>
  <conditionalFormatting sqref="AC110:AC288 AC7:AC68 AC71:AC107">
    <cfRule type="cellIs" dxfId="110" priority="13" stopIfTrue="1" operator="equal">
      <formula>"No"</formula>
    </cfRule>
  </conditionalFormatting>
  <dataValidations count="2">
    <dataValidation type="list" allowBlank="1" showInputMessage="1" showErrorMessage="1" sqref="T71:T107" xr:uid="{B18B1214-D153-42AA-8006-8E631C3D7052}">
      <formula1>$U$290:$U$294</formula1>
    </dataValidation>
    <dataValidation type="list" allowBlank="1" showInputMessage="1" showErrorMessage="1" sqref="N71:N107" xr:uid="{3AD61BEC-5564-4A76-B8DB-D3273AC7D52B}">
      <formula1>$N$290:$N$294</formula1>
    </dataValidation>
  </dataValidations>
  <hyperlinks>
    <hyperlink ref="D1:G4" location="Coverpage!B56" display="Jump to Coverpage" xr:uid="{4373400B-829F-45AF-8362-FFD4D0B931DA}"/>
    <hyperlink ref="V6:W6" r:id="rId1" display="https://cqm8.net/xwiki/bin/view/Guidance and Explanations/CQM Observation Classification/" xr:uid="{7DA97B3E-4078-4326-98C9-759C7A3BDAA2}"/>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92">
        <x14:dataValidation type="list" allowBlank="1" showInputMessage="1" showErrorMessage="1" xr:uid="{793D7D3B-4AB9-401E-9B3D-324ABEBC3A27}">
          <x14:formula1>
            <xm:f>SelectionLists!$Q$4:$Q$16</xm:f>
          </x14:formula1>
          <xm:sqref>W110 W132 W136 W146 W150 W184:W288</xm:sqref>
        </x14:dataValidation>
        <x14:dataValidation type="list" allowBlank="1" showInputMessage="1" showErrorMessage="1" xr:uid="{94BC8887-B6E7-4048-9224-C535DC292153}">
          <x14:formula1>
            <xm:f>SelectionLists!$P$4:$P$16</xm:f>
          </x14:formula1>
          <xm:sqref>V26:V68 W7:W68 W71:W107 V98:V107</xm:sqref>
        </x14:dataValidation>
        <x14:dataValidation type="list" allowBlank="1" showInputMessage="1" showErrorMessage="1" xr:uid="{1050EF36-F6CE-45F4-BE32-74A5634B656E}">
          <x14:formula1>
            <xm:f>SelectionLists!$P$4:$P$15</xm:f>
          </x14:formula1>
          <xm:sqref>V110 V132 V136 V146 V150 V184:V288</xm:sqref>
        </x14:dataValidation>
        <x14:dataValidation type="list" allowBlank="1" showInputMessage="1" showErrorMessage="1" xr:uid="{A8588860-2F39-4770-9121-FF2BB2C34286}">
          <x14:formula1>
            <xm:f>SelectionLists!$T$4:$T$11</xm:f>
          </x14:formula1>
          <xm:sqref>AC71:AC107 AC110:AC288 AC7:AC68</xm:sqref>
        </x14:dataValidation>
        <x14:dataValidation type="list" allowBlank="1" showInputMessage="1" showErrorMessage="1" xr:uid="{0C00941A-670C-45A5-835A-180A2F64B21E}">
          <x14:formula1>
            <xm:f>SelectionLists!$O$4:$O$13</xm:f>
          </x14:formula1>
          <xm:sqref>T110:T288</xm:sqref>
        </x14:dataValidation>
        <x14:dataValidation type="list" allowBlank="1" showInputMessage="1" showErrorMessage="1" xr:uid="{C4B6DAA6-2416-4FC7-ACF3-B2C5E0C6BABC}">
          <x14:formula1>
            <xm:f>SelectionLists!$N$4:$N$12</xm:f>
          </x14:formula1>
          <xm:sqref>L110:L288 N110:N288</xm:sqref>
        </x14:dataValidation>
        <x14:dataValidation type="list" allowBlank="1" showInputMessage="1" showErrorMessage="1" xr:uid="{E90EF926-B6F5-407C-A7CE-0464EFE167D7}">
          <x14:formula1>
            <xm:f>SelectionLists!$K$4:$K$13</xm:f>
          </x14:formula1>
          <xm:sqref>J7:J68</xm:sqref>
        </x14:dataValidation>
        <x14:dataValidation type="list" allowBlank="1" showInputMessage="1" showErrorMessage="1" xr:uid="{70A570AF-3685-4E05-8E61-5D8D6DC63671}">
          <x14:formula1>
            <xm:f>SelectionLists!$L$4:$L$15</xm:f>
          </x14:formula1>
          <xm:sqref>J110:J288 J71:J107</xm:sqref>
        </x14:dataValidation>
        <x14:dataValidation type="list" allowBlank="1" showInputMessage="1" showErrorMessage="1" xr:uid="{ED29461F-5AA6-46A4-B084-ECD9CEB825C2}">
          <x14:formula1>
            <xm:f>SelectionLists!P4:P16</xm:f>
          </x14:formula1>
          <xm:sqref>V7</xm:sqref>
        </x14:dataValidation>
        <x14:dataValidation type="list" allowBlank="1" showInputMessage="1" showErrorMessage="1" xr:uid="{2BBCF572-C526-4A7F-B086-450B919FAB28}">
          <x14:formula1>
            <xm:f>SelectionLists!P4:P16</xm:f>
          </x14:formula1>
          <xm:sqref>V8</xm:sqref>
        </x14:dataValidation>
        <x14:dataValidation type="list" allowBlank="1" showInputMessage="1" showErrorMessage="1" xr:uid="{D557D443-3ED5-4556-8724-F0D17521632B}">
          <x14:formula1>
            <xm:f>SelectionLists!P4:P16</xm:f>
          </x14:formula1>
          <xm:sqref>V9</xm:sqref>
        </x14:dataValidation>
        <x14:dataValidation type="list" allowBlank="1" showInputMessage="1" showErrorMessage="1" xr:uid="{ED2C33C9-067C-40FD-9CF0-8B3D83C02BEA}">
          <x14:formula1>
            <xm:f>SelectionLists!P4:P16</xm:f>
          </x14:formula1>
          <xm:sqref>V10</xm:sqref>
        </x14:dataValidation>
        <x14:dataValidation type="list" allowBlank="1" showInputMessage="1" showErrorMessage="1" xr:uid="{EFBC972B-3B84-4263-AA29-76D22369E478}">
          <x14:formula1>
            <xm:f>SelectionLists!P4:P16</xm:f>
          </x14:formula1>
          <xm:sqref>V11</xm:sqref>
        </x14:dataValidation>
        <x14:dataValidation type="list" allowBlank="1" showInputMessage="1" showErrorMessage="1" xr:uid="{4AB6AE83-75EC-4375-AEC5-13144B9FFA75}">
          <x14:formula1>
            <xm:f>SelectionLists!P4:P16</xm:f>
          </x14:formula1>
          <xm:sqref>V12</xm:sqref>
        </x14:dataValidation>
        <x14:dataValidation type="list" allowBlank="1" showInputMessage="1" showErrorMessage="1" xr:uid="{09FAAE55-A5C1-41E1-9079-1E004F0DC60B}">
          <x14:formula1>
            <xm:f>SelectionLists!P4:P16</xm:f>
          </x14:formula1>
          <xm:sqref>V13</xm:sqref>
        </x14:dataValidation>
        <x14:dataValidation type="list" allowBlank="1" showInputMessage="1" showErrorMessage="1" xr:uid="{FB08BECA-302D-4096-91AE-BF6CFD77345D}">
          <x14:formula1>
            <xm:f>SelectionLists!P4:P16</xm:f>
          </x14:formula1>
          <xm:sqref>V14</xm:sqref>
        </x14:dataValidation>
        <x14:dataValidation type="list" allowBlank="1" showInputMessage="1" showErrorMessage="1" xr:uid="{C356CBDF-143C-4EA8-82A4-D1D98F4C7AFC}">
          <x14:formula1>
            <xm:f>SelectionLists!P4:P16</xm:f>
          </x14:formula1>
          <xm:sqref>V15</xm:sqref>
        </x14:dataValidation>
        <x14:dataValidation type="list" allowBlank="1" showInputMessage="1" showErrorMessage="1" xr:uid="{59F75496-4C61-4DAC-9303-74036055BE06}">
          <x14:formula1>
            <xm:f>SelectionLists!P4:P16</xm:f>
          </x14:formula1>
          <xm:sqref>V16</xm:sqref>
        </x14:dataValidation>
        <x14:dataValidation type="list" allowBlank="1" showInputMessage="1" showErrorMessage="1" xr:uid="{79078A9E-45E6-4272-B241-CBB438C6C27E}">
          <x14:formula1>
            <xm:f>SelectionLists!P4:P16</xm:f>
          </x14:formula1>
          <xm:sqref>V17</xm:sqref>
        </x14:dataValidation>
        <x14:dataValidation type="list" allowBlank="1" showInputMessage="1" showErrorMessage="1" xr:uid="{8D21B0EC-8FA9-4801-B09C-19EEA409390A}">
          <x14:formula1>
            <xm:f>SelectionLists!P4:P16</xm:f>
          </x14:formula1>
          <xm:sqref>V18</xm:sqref>
        </x14:dataValidation>
        <x14:dataValidation type="list" allowBlank="1" showInputMessage="1" showErrorMessage="1" xr:uid="{DF504B41-8594-4DCA-B96C-37C8D1BEE33C}">
          <x14:formula1>
            <xm:f>SelectionLists!P4:P16</xm:f>
          </x14:formula1>
          <xm:sqref>V19</xm:sqref>
        </x14:dataValidation>
        <x14:dataValidation type="list" allowBlank="1" showInputMessage="1" showErrorMessage="1" xr:uid="{B7AEC1C7-341A-4523-B8A0-B7884B579C98}">
          <x14:formula1>
            <xm:f>SelectionLists!P4:P16</xm:f>
          </x14:formula1>
          <xm:sqref>V20</xm:sqref>
        </x14:dataValidation>
        <x14:dataValidation type="list" allowBlank="1" showInputMessage="1" showErrorMessage="1" xr:uid="{04C14D8B-39A3-429F-BA18-985860AE4FFC}">
          <x14:formula1>
            <xm:f>SelectionLists!P4:P16</xm:f>
          </x14:formula1>
          <xm:sqref>V21</xm:sqref>
        </x14:dataValidation>
        <x14:dataValidation type="list" allowBlank="1" showInputMessage="1" showErrorMessage="1" xr:uid="{098AF892-A8FF-4A3F-A1F0-54CF9228B6A5}">
          <x14:formula1>
            <xm:f>SelectionLists!P4:P16</xm:f>
          </x14:formula1>
          <xm:sqref>V22</xm:sqref>
        </x14:dataValidation>
        <x14:dataValidation type="list" allowBlank="1" showInputMessage="1" showErrorMessage="1" xr:uid="{B8C72BB0-78DF-49DD-9572-005CD92668DB}">
          <x14:formula1>
            <xm:f>SelectionLists!P4:P16</xm:f>
          </x14:formula1>
          <xm:sqref>V23</xm:sqref>
        </x14:dataValidation>
        <x14:dataValidation type="list" allowBlank="1" showInputMessage="1" showErrorMessage="1" xr:uid="{4AFAFACD-F80D-45A4-9655-578F8E355AA4}">
          <x14:formula1>
            <xm:f>SelectionLists!P4:P16</xm:f>
          </x14:formula1>
          <xm:sqref>V24</xm:sqref>
        </x14:dataValidation>
        <x14:dataValidation type="list" allowBlank="1" showInputMessage="1" showErrorMessage="1" xr:uid="{9D63FA58-F7BF-440B-A73D-FA3F1F26F535}">
          <x14:formula1>
            <xm:f>SelectionLists!P4:P16</xm:f>
          </x14:formula1>
          <xm:sqref>V25</xm:sqref>
        </x14:dataValidation>
        <x14:dataValidation type="list" allowBlank="1" showInputMessage="1" showErrorMessage="1" xr:uid="{C1E17E47-BDE5-4DD7-915E-573B59DBE74C}">
          <x14:formula1>
            <xm:f>SelectionLists!P4:P16</xm:f>
          </x14:formula1>
          <xm:sqref>V71</xm:sqref>
        </x14:dataValidation>
        <x14:dataValidation type="list" allowBlank="1" showInputMessage="1" showErrorMessage="1" xr:uid="{B9C221AC-1C59-4F1B-9CF0-72C378BAE288}">
          <x14:formula1>
            <xm:f>SelectionLists!P4:P16</xm:f>
          </x14:formula1>
          <xm:sqref>V72</xm:sqref>
        </x14:dataValidation>
        <x14:dataValidation type="list" allowBlank="1" showInputMessage="1" showErrorMessage="1" xr:uid="{3031994F-5014-4023-B381-09B2F8225E05}">
          <x14:formula1>
            <xm:f>SelectionLists!P4:P16</xm:f>
          </x14:formula1>
          <xm:sqref>V73</xm:sqref>
        </x14:dataValidation>
        <x14:dataValidation type="list" allowBlank="1" showInputMessage="1" showErrorMessage="1" xr:uid="{986D9911-7380-4C79-AA4B-0CCED059DDAD}">
          <x14:formula1>
            <xm:f>SelectionLists!P4:P16</xm:f>
          </x14:formula1>
          <xm:sqref>V74</xm:sqref>
        </x14:dataValidation>
        <x14:dataValidation type="list" allowBlank="1" showInputMessage="1" showErrorMessage="1" xr:uid="{518335DD-D2D6-4EC1-B471-BD2EB5423599}">
          <x14:formula1>
            <xm:f>SelectionLists!P4:P16</xm:f>
          </x14:formula1>
          <xm:sqref>V75</xm:sqref>
        </x14:dataValidation>
        <x14:dataValidation type="list" allowBlank="1" showInputMessage="1" showErrorMessage="1" xr:uid="{2BA2D040-5D63-45CF-B3DD-2647E256150F}">
          <x14:formula1>
            <xm:f>SelectionLists!P4:P16</xm:f>
          </x14:formula1>
          <xm:sqref>V76</xm:sqref>
        </x14:dataValidation>
        <x14:dataValidation type="list" allowBlank="1" showInputMessage="1" showErrorMessage="1" xr:uid="{FA104A3E-1E7A-47D6-A600-A5B23AB31797}">
          <x14:formula1>
            <xm:f>SelectionLists!P4:P16</xm:f>
          </x14:formula1>
          <xm:sqref>V77</xm:sqref>
        </x14:dataValidation>
        <x14:dataValidation type="list" allowBlank="1" showInputMessage="1" showErrorMessage="1" xr:uid="{524A5B92-9501-4CDD-BFA6-DA0D9739EB68}">
          <x14:formula1>
            <xm:f>SelectionLists!P4:P16</xm:f>
          </x14:formula1>
          <xm:sqref>V78</xm:sqref>
        </x14:dataValidation>
        <x14:dataValidation type="list" allowBlank="1" showInputMessage="1" showErrorMessage="1" xr:uid="{9EEE0A6D-E8F1-420A-AA66-8B87778B7CA2}">
          <x14:formula1>
            <xm:f>SelectionLists!P4:P16</xm:f>
          </x14:formula1>
          <xm:sqref>V79</xm:sqref>
        </x14:dataValidation>
        <x14:dataValidation type="list" allowBlank="1" showInputMessage="1" showErrorMessage="1" xr:uid="{48E67BD8-8D0E-4479-9C48-4C1E3755CAFB}">
          <x14:formula1>
            <xm:f>SelectionLists!P4:P16</xm:f>
          </x14:formula1>
          <xm:sqref>V80</xm:sqref>
        </x14:dataValidation>
        <x14:dataValidation type="list" allowBlank="1" showInputMessage="1" showErrorMessage="1" xr:uid="{FBAF4CC1-090D-4102-B808-34EB39E776AF}">
          <x14:formula1>
            <xm:f>SelectionLists!P4:P16</xm:f>
          </x14:formula1>
          <xm:sqref>V81</xm:sqref>
        </x14:dataValidation>
        <x14:dataValidation type="list" allowBlank="1" showInputMessage="1" showErrorMessage="1" xr:uid="{850A43FE-C863-4D44-9D0D-7F882CFBCC2C}">
          <x14:formula1>
            <xm:f>SelectionLists!P4:P16</xm:f>
          </x14:formula1>
          <xm:sqref>V82</xm:sqref>
        </x14:dataValidation>
        <x14:dataValidation type="list" allowBlank="1" showInputMessage="1" showErrorMessage="1" xr:uid="{71111B8B-E701-4413-9356-2BDF05A2E85E}">
          <x14:formula1>
            <xm:f>SelectionLists!P4:P16</xm:f>
          </x14:formula1>
          <xm:sqref>V83</xm:sqref>
        </x14:dataValidation>
        <x14:dataValidation type="list" allowBlank="1" showInputMessage="1" showErrorMessage="1" xr:uid="{D8BE8E48-CDC2-42C8-8FD4-6EADC9EA50A6}">
          <x14:formula1>
            <xm:f>SelectionLists!P4:P16</xm:f>
          </x14:formula1>
          <xm:sqref>V84</xm:sqref>
        </x14:dataValidation>
        <x14:dataValidation type="list" allowBlank="1" showInputMessage="1" showErrorMessage="1" xr:uid="{CA3E88D9-5639-4E88-A8CC-681CF9A6CA93}">
          <x14:formula1>
            <xm:f>SelectionLists!P4:P16</xm:f>
          </x14:formula1>
          <xm:sqref>V85</xm:sqref>
        </x14:dataValidation>
        <x14:dataValidation type="list" allowBlank="1" showInputMessage="1" showErrorMessage="1" xr:uid="{3D50154C-BF75-41E5-94C6-6A86587A6DBF}">
          <x14:formula1>
            <xm:f>SelectionLists!P4:P16</xm:f>
          </x14:formula1>
          <xm:sqref>V86</xm:sqref>
        </x14:dataValidation>
        <x14:dataValidation type="list" allowBlank="1" showInputMessage="1" showErrorMessage="1" xr:uid="{D390A490-B12C-463C-B74D-7A2760413980}">
          <x14:formula1>
            <xm:f>SelectionLists!P4:P16</xm:f>
          </x14:formula1>
          <xm:sqref>V87</xm:sqref>
        </x14:dataValidation>
        <x14:dataValidation type="list" allowBlank="1" showInputMessage="1" showErrorMessage="1" xr:uid="{A04F9A5F-C98E-4901-968E-9FF861C67EB7}">
          <x14:formula1>
            <xm:f>SelectionLists!P4:P16</xm:f>
          </x14:formula1>
          <xm:sqref>V88</xm:sqref>
        </x14:dataValidation>
        <x14:dataValidation type="list" allowBlank="1" showInputMessage="1" showErrorMessage="1" xr:uid="{8DBE2500-9DFA-4128-BC85-792DB7543B77}">
          <x14:formula1>
            <xm:f>SelectionLists!P4:P16</xm:f>
          </x14:formula1>
          <xm:sqref>V89</xm:sqref>
        </x14:dataValidation>
        <x14:dataValidation type="list" allowBlank="1" showInputMessage="1" showErrorMessage="1" xr:uid="{61A9EB05-0EEC-4FDB-AE6E-6388C7143FF9}">
          <x14:formula1>
            <xm:f>SelectionLists!P4:P16</xm:f>
          </x14:formula1>
          <xm:sqref>V90</xm:sqref>
        </x14:dataValidation>
        <x14:dataValidation type="list" allowBlank="1" showInputMessage="1" showErrorMessage="1" xr:uid="{964EBF0F-7CC3-48EB-AAF9-E035D7A30EA9}">
          <x14:formula1>
            <xm:f>SelectionLists!P4:P16</xm:f>
          </x14:formula1>
          <xm:sqref>V91</xm:sqref>
        </x14:dataValidation>
        <x14:dataValidation type="list" allowBlank="1" showInputMessage="1" showErrorMessage="1" xr:uid="{DF2EC04A-89FF-4E81-B099-6894F18A681E}">
          <x14:formula1>
            <xm:f>SelectionLists!P4:P16</xm:f>
          </x14:formula1>
          <xm:sqref>V92</xm:sqref>
        </x14:dataValidation>
        <x14:dataValidation type="list" allowBlank="1" showInputMessage="1" showErrorMessage="1" xr:uid="{598B13BB-2F29-43B5-B5D9-204310D6AE7E}">
          <x14:formula1>
            <xm:f>SelectionLists!P4:P16</xm:f>
          </x14:formula1>
          <xm:sqref>V93</xm:sqref>
        </x14:dataValidation>
        <x14:dataValidation type="list" allowBlank="1" showInputMessage="1" showErrorMessage="1" xr:uid="{BC15827A-7906-4AFA-BD53-364A4C411353}">
          <x14:formula1>
            <xm:f>SelectionLists!P4:P16</xm:f>
          </x14:formula1>
          <xm:sqref>V94</xm:sqref>
        </x14:dataValidation>
        <x14:dataValidation type="list" allowBlank="1" showInputMessage="1" showErrorMessage="1" xr:uid="{99CF0238-C665-40B5-81AD-A6D7625B4A84}">
          <x14:formula1>
            <xm:f>SelectionLists!P4:P16</xm:f>
          </x14:formula1>
          <xm:sqref>V95</xm:sqref>
        </x14:dataValidation>
        <x14:dataValidation type="list" allowBlank="1" showInputMessage="1" showErrorMessage="1" xr:uid="{222AD218-0DEE-4783-A1B3-C03496BA3B02}">
          <x14:formula1>
            <xm:f>SelectionLists!P4:P16</xm:f>
          </x14:formula1>
          <xm:sqref>V96</xm:sqref>
        </x14:dataValidation>
        <x14:dataValidation type="list" allowBlank="1" showInputMessage="1" showErrorMessage="1" xr:uid="{21C6DCBD-270B-4AE6-9067-17102B7D080A}">
          <x14:formula1>
            <xm:f>SelectionLists!P4:P16</xm:f>
          </x14:formula1>
          <xm:sqref>V97</xm:sqref>
        </x14:dataValidation>
        <x14:dataValidation type="list" allowBlank="1" showInputMessage="1" showErrorMessage="1" xr:uid="{4D949ED4-1BE5-4122-A7D8-F6298941258C}">
          <x14:formula1>
            <xm:f>SelectionLists!P4:P16</xm:f>
          </x14:formula1>
          <xm:sqref>V111</xm:sqref>
        </x14:dataValidation>
        <x14:dataValidation type="list" allowBlank="1" showInputMessage="1" showErrorMessage="1" xr:uid="{A581FD9D-A840-4D01-BAF2-1A8EB02398F5}">
          <x14:formula1>
            <xm:f>SelectionLists!P4:P16</xm:f>
          </x14:formula1>
          <xm:sqref>W111</xm:sqref>
        </x14:dataValidation>
        <x14:dataValidation type="list" allowBlank="1" showInputMessage="1" showErrorMessage="1" xr:uid="{2FD7F702-F422-4E10-9382-EB06497715E4}">
          <x14:formula1>
            <xm:f>SelectionLists!P4:P16</xm:f>
          </x14:formula1>
          <xm:sqref>V112</xm:sqref>
        </x14:dataValidation>
        <x14:dataValidation type="list" allowBlank="1" showInputMessage="1" showErrorMessage="1" xr:uid="{5B87F3B3-851B-406C-ABC5-3C361943EB6D}">
          <x14:formula1>
            <xm:f>SelectionLists!P4:P16</xm:f>
          </x14:formula1>
          <xm:sqref>W112</xm:sqref>
        </x14:dataValidation>
        <x14:dataValidation type="list" allowBlank="1" showInputMessage="1" showErrorMessage="1" xr:uid="{46A24EF2-A67D-42F3-B62A-173050030E14}">
          <x14:formula1>
            <xm:f>SelectionLists!P4:P16</xm:f>
          </x14:formula1>
          <xm:sqref>V113</xm:sqref>
        </x14:dataValidation>
        <x14:dataValidation type="list" allowBlank="1" showInputMessage="1" showErrorMessage="1" xr:uid="{92C8CA9C-AF2C-44FC-BC28-AB8CD56FE144}">
          <x14:formula1>
            <xm:f>SelectionLists!P4:P16</xm:f>
          </x14:formula1>
          <xm:sqref>W113</xm:sqref>
        </x14:dataValidation>
        <x14:dataValidation type="list" allowBlank="1" showInputMessage="1" showErrorMessage="1" xr:uid="{E1F10AF1-61C7-4BA3-832E-48473530AAE1}">
          <x14:formula1>
            <xm:f>SelectionLists!P4:P16</xm:f>
          </x14:formula1>
          <xm:sqref>V114</xm:sqref>
        </x14:dataValidation>
        <x14:dataValidation type="list" allowBlank="1" showInputMessage="1" showErrorMessage="1" xr:uid="{845524C4-7631-4D7E-B867-27F4E75AA53B}">
          <x14:formula1>
            <xm:f>SelectionLists!P4:P16</xm:f>
          </x14:formula1>
          <xm:sqref>W114</xm:sqref>
        </x14:dataValidation>
        <x14:dataValidation type="list" allowBlank="1" showInputMessage="1" showErrorMessage="1" xr:uid="{94453534-E538-45FB-A959-96D1EF750C4D}">
          <x14:formula1>
            <xm:f>SelectionLists!P4:P16</xm:f>
          </x14:formula1>
          <xm:sqref>V115</xm:sqref>
        </x14:dataValidation>
        <x14:dataValidation type="list" allowBlank="1" showInputMessage="1" showErrorMessage="1" xr:uid="{8DBF79D3-2292-4E2D-BDB4-6EEAC35FFAFD}">
          <x14:formula1>
            <xm:f>SelectionLists!P4:P16</xm:f>
          </x14:formula1>
          <xm:sqref>W115</xm:sqref>
        </x14:dataValidation>
        <x14:dataValidation type="list" allowBlank="1" showInputMessage="1" showErrorMessage="1" xr:uid="{839042F5-9835-4E22-84C3-456DAD7D9363}">
          <x14:formula1>
            <xm:f>SelectionLists!R4:R16</xm:f>
          </x14:formula1>
          <xm:sqref>V116</xm:sqref>
        </x14:dataValidation>
        <x14:dataValidation type="list" allowBlank="1" showInputMessage="1" showErrorMessage="1" xr:uid="{DDF09016-0483-4E83-A0DF-C6705ABACB18}">
          <x14:formula1>
            <xm:f>SelectionLists!R4:R16</xm:f>
          </x14:formula1>
          <xm:sqref>W116</xm:sqref>
        </x14:dataValidation>
        <x14:dataValidation type="list" allowBlank="1" showInputMessage="1" showErrorMessage="1" xr:uid="{10B00725-9AA7-49DA-874D-731F0619DA81}">
          <x14:formula1>
            <xm:f>SelectionLists!P4:P16</xm:f>
          </x14:formula1>
          <xm:sqref>V117</xm:sqref>
        </x14:dataValidation>
        <x14:dataValidation type="list" allowBlank="1" showInputMessage="1" showErrorMessage="1" xr:uid="{710A4ED2-9AC6-49F7-A5E0-667BB0477056}">
          <x14:formula1>
            <xm:f>SelectionLists!P4:P16</xm:f>
          </x14:formula1>
          <xm:sqref>W117</xm:sqref>
        </x14:dataValidation>
        <x14:dataValidation type="list" allowBlank="1" showInputMessage="1" showErrorMessage="1" xr:uid="{C95C448E-C7DA-49AE-B914-EB448FCAF637}">
          <x14:formula1>
            <xm:f>SelectionLists!P4:P16</xm:f>
          </x14:formula1>
          <xm:sqref>V118</xm:sqref>
        </x14:dataValidation>
        <x14:dataValidation type="list" allowBlank="1" showInputMessage="1" showErrorMessage="1" xr:uid="{165E91A6-2509-4EE4-A0B0-1B701335B6C7}">
          <x14:formula1>
            <xm:f>SelectionLists!P4:P16</xm:f>
          </x14:formula1>
          <xm:sqref>W118</xm:sqref>
        </x14:dataValidation>
        <x14:dataValidation type="list" allowBlank="1" showInputMessage="1" showErrorMessage="1" xr:uid="{9E37EE86-D1A6-4557-A311-78FF10E42580}">
          <x14:formula1>
            <xm:f>SelectionLists!P4:P16</xm:f>
          </x14:formula1>
          <xm:sqref>V119</xm:sqref>
        </x14:dataValidation>
        <x14:dataValidation type="list" allowBlank="1" showInputMessage="1" showErrorMessage="1" xr:uid="{63D73B8B-5995-4F67-8E10-9041CB4144AC}">
          <x14:formula1>
            <xm:f>SelectionLists!P4:P16</xm:f>
          </x14:formula1>
          <xm:sqref>W119</xm:sqref>
        </x14:dataValidation>
        <x14:dataValidation type="list" allowBlank="1" showInputMessage="1" showErrorMessage="1" xr:uid="{9E81BFAD-36ED-4D3A-B24A-64957AD411A1}">
          <x14:formula1>
            <xm:f>SelectionLists!P4:P16</xm:f>
          </x14:formula1>
          <xm:sqref>V120</xm:sqref>
        </x14:dataValidation>
        <x14:dataValidation type="list" allowBlank="1" showInputMessage="1" showErrorMessage="1" xr:uid="{A3F604AD-437C-4F23-B568-48BF7D3A6C61}">
          <x14:formula1>
            <xm:f>SelectionLists!P4:P16</xm:f>
          </x14:formula1>
          <xm:sqref>W120</xm:sqref>
        </x14:dataValidation>
        <x14:dataValidation type="list" allowBlank="1" showInputMessage="1" showErrorMessage="1" xr:uid="{59012316-EFBA-4A3B-AB44-B4961EE7C06A}">
          <x14:formula1>
            <xm:f>SelectionLists!P4:P16</xm:f>
          </x14:formula1>
          <xm:sqref>V121</xm:sqref>
        </x14:dataValidation>
        <x14:dataValidation type="list" allowBlank="1" showInputMessage="1" showErrorMessage="1" xr:uid="{FF464E36-DD3C-48A2-9C97-D510268EACD1}">
          <x14:formula1>
            <xm:f>SelectionLists!P4:P16</xm:f>
          </x14:formula1>
          <xm:sqref>W121</xm:sqref>
        </x14:dataValidation>
        <x14:dataValidation type="list" allowBlank="1" showInputMessage="1" showErrorMessage="1" xr:uid="{D0DCA2D1-CAA1-47F9-B03E-A42E2F572683}">
          <x14:formula1>
            <xm:f>SelectionLists!P4:P16</xm:f>
          </x14:formula1>
          <xm:sqref>V122</xm:sqref>
        </x14:dataValidation>
        <x14:dataValidation type="list" allowBlank="1" showInputMessage="1" showErrorMessage="1" xr:uid="{AFA176D0-EAA2-46CA-814C-071AD818910B}">
          <x14:formula1>
            <xm:f>SelectionLists!P4:P16</xm:f>
          </x14:formula1>
          <xm:sqref>W122</xm:sqref>
        </x14:dataValidation>
        <x14:dataValidation type="list" allowBlank="1" showInputMessage="1" showErrorMessage="1" xr:uid="{7DC00FC3-CAF4-4EF3-9DFE-1A31CAD335B7}">
          <x14:formula1>
            <xm:f>SelectionLists!P4:P16</xm:f>
          </x14:formula1>
          <xm:sqref>V123</xm:sqref>
        </x14:dataValidation>
        <x14:dataValidation type="list" allowBlank="1" showInputMessage="1" showErrorMessage="1" xr:uid="{462D893C-A6A4-404A-A032-4CEB37ABA4B9}">
          <x14:formula1>
            <xm:f>SelectionLists!P4:P16</xm:f>
          </x14:formula1>
          <xm:sqref>W123</xm:sqref>
        </x14:dataValidation>
        <x14:dataValidation type="list" allowBlank="1" showInputMessage="1" showErrorMessage="1" xr:uid="{8A86EF92-59F4-4F0A-B0C2-98F1502EBB32}">
          <x14:formula1>
            <xm:f>SelectionLists!P4:P16</xm:f>
          </x14:formula1>
          <xm:sqref>V124</xm:sqref>
        </x14:dataValidation>
        <x14:dataValidation type="list" allowBlank="1" showInputMessage="1" showErrorMessage="1" xr:uid="{90AEDB86-A8EE-4050-B403-40BC1DCCB996}">
          <x14:formula1>
            <xm:f>SelectionLists!P4:P16</xm:f>
          </x14:formula1>
          <xm:sqref>W124</xm:sqref>
        </x14:dataValidation>
        <x14:dataValidation type="list" allowBlank="1" showInputMessage="1" showErrorMessage="1" xr:uid="{5A1BBC83-2C9C-49A6-B0B7-BD3E8DFA3E91}">
          <x14:formula1>
            <xm:f>SelectionLists!P4:P16</xm:f>
          </x14:formula1>
          <xm:sqref>V125</xm:sqref>
        </x14:dataValidation>
        <x14:dataValidation type="list" allowBlank="1" showInputMessage="1" showErrorMessage="1" xr:uid="{F36583D7-F547-48F9-B245-35616C56E8D6}">
          <x14:formula1>
            <xm:f>SelectionLists!P4:P16</xm:f>
          </x14:formula1>
          <xm:sqref>W125</xm:sqref>
        </x14:dataValidation>
        <x14:dataValidation type="list" allowBlank="1" showInputMessage="1" showErrorMessage="1" xr:uid="{3AD7A1BB-E853-4437-B4B6-F5500416C289}">
          <x14:formula1>
            <xm:f>SelectionLists!P4:P16</xm:f>
          </x14:formula1>
          <xm:sqref>V126</xm:sqref>
        </x14:dataValidation>
        <x14:dataValidation type="list" allowBlank="1" showInputMessage="1" showErrorMessage="1" xr:uid="{0CB53BB5-CB2C-4A28-A029-99FCF8984412}">
          <x14:formula1>
            <xm:f>SelectionLists!P4:P16</xm:f>
          </x14:formula1>
          <xm:sqref>W126</xm:sqref>
        </x14:dataValidation>
        <x14:dataValidation type="list" allowBlank="1" showInputMessage="1" showErrorMessage="1" xr:uid="{1ACBAD2A-8CBA-4BE5-905C-94A29CC6EAFC}">
          <x14:formula1>
            <xm:f>SelectionLists!P4:P16</xm:f>
          </x14:formula1>
          <xm:sqref>V127</xm:sqref>
        </x14:dataValidation>
        <x14:dataValidation type="list" allowBlank="1" showInputMessage="1" showErrorMessage="1" xr:uid="{1C53BFDF-E496-441A-B96C-413461FA2C66}">
          <x14:formula1>
            <xm:f>SelectionLists!P4:P16</xm:f>
          </x14:formula1>
          <xm:sqref>W127</xm:sqref>
        </x14:dataValidation>
        <x14:dataValidation type="list" allowBlank="1" showInputMessage="1" showErrorMessage="1" xr:uid="{BAA38CFF-5618-4BDE-A213-CA44FA4E2971}">
          <x14:formula1>
            <xm:f>SelectionLists!P4:P16</xm:f>
          </x14:formula1>
          <xm:sqref>V128</xm:sqref>
        </x14:dataValidation>
        <x14:dataValidation type="list" allowBlank="1" showInputMessage="1" showErrorMessage="1" xr:uid="{F8982155-E3EF-4C46-82F1-9CA418B11482}">
          <x14:formula1>
            <xm:f>SelectionLists!P4:P16</xm:f>
          </x14:formula1>
          <xm:sqref>W128</xm:sqref>
        </x14:dataValidation>
        <x14:dataValidation type="list" allowBlank="1" showInputMessage="1" showErrorMessage="1" xr:uid="{E91B83D0-D796-479A-939C-B1700C59C266}">
          <x14:formula1>
            <xm:f>SelectionLists!P4:P16</xm:f>
          </x14:formula1>
          <xm:sqref>V129</xm:sqref>
        </x14:dataValidation>
        <x14:dataValidation type="list" allowBlank="1" showInputMessage="1" showErrorMessage="1" xr:uid="{78F28E8D-63E9-4AE1-AB26-7E91224E4EED}">
          <x14:formula1>
            <xm:f>SelectionLists!P4:P16</xm:f>
          </x14:formula1>
          <xm:sqref>W129</xm:sqref>
        </x14:dataValidation>
        <x14:dataValidation type="list" allowBlank="1" showInputMessage="1" showErrorMessage="1" xr:uid="{62025D26-39BF-45BA-A1A2-411CB127E905}">
          <x14:formula1>
            <xm:f>SelectionLists!P4:P16</xm:f>
          </x14:formula1>
          <xm:sqref>V130</xm:sqref>
        </x14:dataValidation>
        <x14:dataValidation type="list" allowBlank="1" showInputMessage="1" showErrorMessage="1" xr:uid="{74122AA5-F988-4584-A4FA-932EA5A19AF6}">
          <x14:formula1>
            <xm:f>SelectionLists!P4:P16</xm:f>
          </x14:formula1>
          <xm:sqref>W130</xm:sqref>
        </x14:dataValidation>
        <x14:dataValidation type="list" allowBlank="1" showInputMessage="1" showErrorMessage="1" xr:uid="{78B1BF82-A4EA-43F3-A07E-440B690ECCFD}">
          <x14:formula1>
            <xm:f>SelectionLists!P4:P16</xm:f>
          </x14:formula1>
          <xm:sqref>V131</xm:sqref>
        </x14:dataValidation>
        <x14:dataValidation type="list" allowBlank="1" showInputMessage="1" showErrorMessage="1" xr:uid="{D94D9395-E385-49BE-802B-0011EA717EAB}">
          <x14:formula1>
            <xm:f>SelectionLists!P4:P16</xm:f>
          </x14:formula1>
          <xm:sqref>W131</xm:sqref>
        </x14:dataValidation>
        <x14:dataValidation type="list" allowBlank="1" showInputMessage="1" showErrorMessage="1" xr:uid="{22CD5E16-AAF1-4D6E-B7AA-E72E4CC217E5}">
          <x14:formula1>
            <xm:f>SelectionLists!R4:R16</xm:f>
          </x14:formula1>
          <xm:sqref>V133</xm:sqref>
        </x14:dataValidation>
        <x14:dataValidation type="list" allowBlank="1" showInputMessage="1" showErrorMessage="1" xr:uid="{D0C82ED0-801B-4094-8697-770147B3EB4E}">
          <x14:formula1>
            <xm:f>SelectionLists!R4:R16</xm:f>
          </x14:formula1>
          <xm:sqref>W133</xm:sqref>
        </x14:dataValidation>
        <x14:dataValidation type="list" allowBlank="1" showInputMessage="1" showErrorMessage="1" xr:uid="{07E01B11-F352-43C3-9382-A48226F72016}">
          <x14:formula1>
            <xm:f>SelectionLists!P4:P16</xm:f>
          </x14:formula1>
          <xm:sqref>V134</xm:sqref>
        </x14:dataValidation>
        <x14:dataValidation type="list" allowBlank="1" showInputMessage="1" showErrorMessage="1" xr:uid="{EBD202E0-5B0A-4164-BB15-5650B4343F8B}">
          <x14:formula1>
            <xm:f>SelectionLists!P4:P16</xm:f>
          </x14:formula1>
          <xm:sqref>W134</xm:sqref>
        </x14:dataValidation>
        <x14:dataValidation type="list" allowBlank="1" showInputMessage="1" showErrorMessage="1" xr:uid="{B31DE6A7-0515-42A5-8118-0BBE2F42049C}">
          <x14:formula1>
            <xm:f>SelectionLists!P4:P16</xm:f>
          </x14:formula1>
          <xm:sqref>V135</xm:sqref>
        </x14:dataValidation>
        <x14:dataValidation type="list" allowBlank="1" showInputMessage="1" showErrorMessage="1" xr:uid="{33C02DFB-012A-41CE-9203-4DED78F26ACC}">
          <x14:formula1>
            <xm:f>SelectionLists!P4:P16</xm:f>
          </x14:formula1>
          <xm:sqref>W135</xm:sqref>
        </x14:dataValidation>
        <x14:dataValidation type="list" allowBlank="1" showInputMessage="1" showErrorMessage="1" xr:uid="{6D915963-9004-4E79-9643-3E3ACAAEAE62}">
          <x14:formula1>
            <xm:f>SelectionLists!P4:P16</xm:f>
          </x14:formula1>
          <xm:sqref>V137</xm:sqref>
        </x14:dataValidation>
        <x14:dataValidation type="list" allowBlank="1" showInputMessage="1" showErrorMessage="1" xr:uid="{8A291969-C2F7-439F-972B-042FAD128F32}">
          <x14:formula1>
            <xm:f>SelectionLists!P4:P16</xm:f>
          </x14:formula1>
          <xm:sqref>W137</xm:sqref>
        </x14:dataValidation>
        <x14:dataValidation type="list" allowBlank="1" showInputMessage="1" showErrorMessage="1" xr:uid="{ADDD795C-0866-4012-8EF8-06227E0739B2}">
          <x14:formula1>
            <xm:f>SelectionLists!P4:P16</xm:f>
          </x14:formula1>
          <xm:sqref>V138</xm:sqref>
        </x14:dataValidation>
        <x14:dataValidation type="list" allowBlank="1" showInputMessage="1" showErrorMessage="1" xr:uid="{57023E33-1A9B-4507-8603-1EDA2C4E7EEB}">
          <x14:formula1>
            <xm:f>SelectionLists!P4:P16</xm:f>
          </x14:formula1>
          <xm:sqref>W138</xm:sqref>
        </x14:dataValidation>
        <x14:dataValidation type="list" allowBlank="1" showInputMessage="1" showErrorMessage="1" xr:uid="{11BBEE58-698D-4301-B5CB-FEEA9257C38A}">
          <x14:formula1>
            <xm:f>SelectionLists!R4:R16</xm:f>
          </x14:formula1>
          <xm:sqref>V139</xm:sqref>
        </x14:dataValidation>
        <x14:dataValidation type="list" allowBlank="1" showInputMessage="1" showErrorMessage="1" xr:uid="{0175DC7D-464D-41C0-A37B-C5CE498A53B6}">
          <x14:formula1>
            <xm:f>SelectionLists!R4:R16</xm:f>
          </x14:formula1>
          <xm:sqref>W139</xm:sqref>
        </x14:dataValidation>
        <x14:dataValidation type="list" allowBlank="1" showInputMessage="1" showErrorMessage="1" xr:uid="{D8681A3B-3A54-4E64-B6A6-4BD70B15C25E}">
          <x14:formula1>
            <xm:f>SelectionLists!R4:R16</xm:f>
          </x14:formula1>
          <xm:sqref>V140</xm:sqref>
        </x14:dataValidation>
        <x14:dataValidation type="list" allowBlank="1" showInputMessage="1" showErrorMessage="1" xr:uid="{0A8F2E2A-BF40-4E84-AF2D-DD0979A35592}">
          <x14:formula1>
            <xm:f>SelectionLists!R4:R16</xm:f>
          </x14:formula1>
          <xm:sqref>W140</xm:sqref>
        </x14:dataValidation>
        <x14:dataValidation type="list" allowBlank="1" showInputMessage="1" showErrorMessage="1" xr:uid="{3062CFDA-FFF4-4518-933E-1BA8B42B74F2}">
          <x14:formula1>
            <xm:f>SelectionLists!R4:R16</xm:f>
          </x14:formula1>
          <xm:sqref>V141</xm:sqref>
        </x14:dataValidation>
        <x14:dataValidation type="list" allowBlank="1" showInputMessage="1" showErrorMessage="1" xr:uid="{53718609-3ABE-4CDE-9247-BE29251DB12A}">
          <x14:formula1>
            <xm:f>SelectionLists!R4:R16</xm:f>
          </x14:formula1>
          <xm:sqref>W141</xm:sqref>
        </x14:dataValidation>
        <x14:dataValidation type="list" allowBlank="1" showInputMessage="1" showErrorMessage="1" xr:uid="{A237247D-F666-4CA8-ACB5-1E6F5C58D543}">
          <x14:formula1>
            <xm:f>SelectionLists!R4:R16</xm:f>
          </x14:formula1>
          <xm:sqref>V142</xm:sqref>
        </x14:dataValidation>
        <x14:dataValidation type="list" allowBlank="1" showInputMessage="1" showErrorMessage="1" xr:uid="{14FB0898-1BFF-47B1-B1C0-C07194C453C6}">
          <x14:formula1>
            <xm:f>SelectionLists!R4:R16</xm:f>
          </x14:formula1>
          <xm:sqref>W142</xm:sqref>
        </x14:dataValidation>
        <x14:dataValidation type="list" allowBlank="1" showInputMessage="1" showErrorMessage="1" xr:uid="{201B4C34-78C3-47E5-A0D7-63279728E19B}">
          <x14:formula1>
            <xm:f>SelectionLists!P4:P16</xm:f>
          </x14:formula1>
          <xm:sqref>V143</xm:sqref>
        </x14:dataValidation>
        <x14:dataValidation type="list" allowBlank="1" showInputMessage="1" showErrorMessage="1" xr:uid="{7297629A-115F-457A-97A2-E2CEF19FFEB1}">
          <x14:formula1>
            <xm:f>SelectionLists!P4:P16</xm:f>
          </x14:formula1>
          <xm:sqref>W143</xm:sqref>
        </x14:dataValidation>
        <x14:dataValidation type="list" allowBlank="1" showInputMessage="1" showErrorMessage="1" xr:uid="{744AB52E-8DF7-428F-A44D-EEDD32FDFE97}">
          <x14:formula1>
            <xm:f>SelectionLists!P4:P16</xm:f>
          </x14:formula1>
          <xm:sqref>V144</xm:sqref>
        </x14:dataValidation>
        <x14:dataValidation type="list" allowBlank="1" showInputMessage="1" showErrorMessage="1" xr:uid="{57D8A2EA-53E6-489C-A5CC-EDE2A515AC4B}">
          <x14:formula1>
            <xm:f>SelectionLists!P4:P16</xm:f>
          </x14:formula1>
          <xm:sqref>W144</xm:sqref>
        </x14:dataValidation>
        <x14:dataValidation type="list" allowBlank="1" showInputMessage="1" showErrorMessage="1" xr:uid="{445A9CDF-A4B6-4CCB-B32B-3418B5ED6A01}">
          <x14:formula1>
            <xm:f>SelectionLists!P4:P16</xm:f>
          </x14:formula1>
          <xm:sqref>V145</xm:sqref>
        </x14:dataValidation>
        <x14:dataValidation type="list" allowBlank="1" showInputMessage="1" showErrorMessage="1" xr:uid="{8731B9C6-E5B2-4C38-802F-B9EFD1D2D43A}">
          <x14:formula1>
            <xm:f>SelectionLists!P4:P16</xm:f>
          </x14:formula1>
          <xm:sqref>W145</xm:sqref>
        </x14:dataValidation>
        <x14:dataValidation type="list" allowBlank="1" showInputMessage="1" showErrorMessage="1" xr:uid="{27E78BC9-6FE1-42A7-A60A-82F01A47D9BA}">
          <x14:formula1>
            <xm:f>SelectionLists!R4:R16</xm:f>
          </x14:formula1>
          <xm:sqref>V147</xm:sqref>
        </x14:dataValidation>
        <x14:dataValidation type="list" allowBlank="1" showInputMessage="1" showErrorMessage="1" xr:uid="{45DA3B8E-66F5-47C6-90F7-9B0E014400B7}">
          <x14:formula1>
            <xm:f>SelectionLists!R4:R16</xm:f>
          </x14:formula1>
          <xm:sqref>W147</xm:sqref>
        </x14:dataValidation>
        <x14:dataValidation type="list" allowBlank="1" showInputMessage="1" showErrorMessage="1" xr:uid="{2CF9E00B-8AC2-4557-8249-0CFBE982AD80}">
          <x14:formula1>
            <xm:f>SelectionLists!P4:P16</xm:f>
          </x14:formula1>
          <xm:sqref>V148</xm:sqref>
        </x14:dataValidation>
        <x14:dataValidation type="list" allowBlank="1" showInputMessage="1" showErrorMessage="1" xr:uid="{41AD873C-E09B-4BED-A701-299DB955B3F6}">
          <x14:formula1>
            <xm:f>SelectionLists!P4:P16</xm:f>
          </x14:formula1>
          <xm:sqref>W148</xm:sqref>
        </x14:dataValidation>
        <x14:dataValidation type="list" allowBlank="1" showInputMessage="1" showErrorMessage="1" xr:uid="{97932E95-3B5A-49BF-BF95-80DE421E417E}">
          <x14:formula1>
            <xm:f>SelectionLists!P4:P16</xm:f>
          </x14:formula1>
          <xm:sqref>V149</xm:sqref>
        </x14:dataValidation>
        <x14:dataValidation type="list" allowBlank="1" showInputMessage="1" showErrorMessage="1" xr:uid="{8A5CA457-684B-4126-A82D-F9449F5E372D}">
          <x14:formula1>
            <xm:f>SelectionLists!P4:P16</xm:f>
          </x14:formula1>
          <xm:sqref>W149</xm:sqref>
        </x14:dataValidation>
        <x14:dataValidation type="list" allowBlank="1" showInputMessage="1" showErrorMessage="1" xr:uid="{A1A670CE-7FFD-4342-9328-10697D108009}">
          <x14:formula1>
            <xm:f>SelectionLists!R4:R16</xm:f>
          </x14:formula1>
          <xm:sqref>V151</xm:sqref>
        </x14:dataValidation>
        <x14:dataValidation type="list" allowBlank="1" showInputMessage="1" showErrorMessage="1" xr:uid="{77C76642-C92E-4731-9E23-6FF6DDBA5E8A}">
          <x14:formula1>
            <xm:f>SelectionLists!R4:R16</xm:f>
          </x14:formula1>
          <xm:sqref>W151</xm:sqref>
        </x14:dataValidation>
        <x14:dataValidation type="list" allowBlank="1" showInputMessage="1" showErrorMessage="1" xr:uid="{A469609D-656D-4586-B0EA-82CFBD01E7E3}">
          <x14:formula1>
            <xm:f>SelectionLists!R4:R16</xm:f>
          </x14:formula1>
          <xm:sqref>V152</xm:sqref>
        </x14:dataValidation>
        <x14:dataValidation type="list" allowBlank="1" showInputMessage="1" showErrorMessage="1" xr:uid="{92BDD284-338B-4971-AB37-1E5DC43C336F}">
          <x14:formula1>
            <xm:f>SelectionLists!R4:R16</xm:f>
          </x14:formula1>
          <xm:sqref>W152</xm:sqref>
        </x14:dataValidation>
        <x14:dataValidation type="list" allowBlank="1" showInputMessage="1" showErrorMessage="1" xr:uid="{710FB4E0-C02E-436A-A5CE-6A6F82E77E49}">
          <x14:formula1>
            <xm:f>SelectionLists!P4:P16</xm:f>
          </x14:formula1>
          <xm:sqref>V153</xm:sqref>
        </x14:dataValidation>
        <x14:dataValidation type="list" allowBlank="1" showInputMessage="1" showErrorMessage="1" xr:uid="{CFA0E870-484B-49EF-B49A-EF6987C5AE7F}">
          <x14:formula1>
            <xm:f>SelectionLists!P4:P16</xm:f>
          </x14:formula1>
          <xm:sqref>W153</xm:sqref>
        </x14:dataValidation>
        <x14:dataValidation type="list" allowBlank="1" showInputMessage="1" showErrorMessage="1" xr:uid="{3136F769-135A-4E1C-879F-9088893D653A}">
          <x14:formula1>
            <xm:f>SelectionLists!P4:P16</xm:f>
          </x14:formula1>
          <xm:sqref>V154</xm:sqref>
        </x14:dataValidation>
        <x14:dataValidation type="list" allowBlank="1" showInputMessage="1" showErrorMessage="1" xr:uid="{1E612367-4D58-4CAA-AAD5-D886DFC8D5C4}">
          <x14:formula1>
            <xm:f>SelectionLists!P4:P16</xm:f>
          </x14:formula1>
          <xm:sqref>W154</xm:sqref>
        </x14:dataValidation>
        <x14:dataValidation type="list" allowBlank="1" showInputMessage="1" showErrorMessage="1" xr:uid="{AA4FC710-9C76-4FA8-B5E7-BE66BE9AAA8C}">
          <x14:formula1>
            <xm:f>SelectionLists!P4:P16</xm:f>
          </x14:formula1>
          <xm:sqref>V155</xm:sqref>
        </x14:dataValidation>
        <x14:dataValidation type="list" allowBlank="1" showInputMessage="1" showErrorMessage="1" xr:uid="{90FC36FA-F9F7-46F4-81E9-7548C7BCA367}">
          <x14:formula1>
            <xm:f>SelectionLists!P4:P16</xm:f>
          </x14:formula1>
          <xm:sqref>W155</xm:sqref>
        </x14:dataValidation>
        <x14:dataValidation type="list" allowBlank="1" showInputMessage="1" showErrorMessage="1" xr:uid="{2855A792-1470-4653-9858-BBDABB9A9B80}">
          <x14:formula1>
            <xm:f>SelectionLists!P4:P16</xm:f>
          </x14:formula1>
          <xm:sqref>V156</xm:sqref>
        </x14:dataValidation>
        <x14:dataValidation type="list" allowBlank="1" showInputMessage="1" showErrorMessage="1" xr:uid="{9D8C8D3E-3F3A-487E-99F0-4E76A373E70F}">
          <x14:formula1>
            <xm:f>SelectionLists!P4:P16</xm:f>
          </x14:formula1>
          <xm:sqref>W156</xm:sqref>
        </x14:dataValidation>
        <x14:dataValidation type="list" allowBlank="1" showInputMessage="1" showErrorMessage="1" xr:uid="{0E7A1D26-4CDC-4E22-9210-876DB7A7F165}">
          <x14:formula1>
            <xm:f>SelectionLists!P4:P16</xm:f>
          </x14:formula1>
          <xm:sqref>V157</xm:sqref>
        </x14:dataValidation>
        <x14:dataValidation type="list" allowBlank="1" showInputMessage="1" showErrorMessage="1" xr:uid="{350AF4E9-38AC-4E87-BEF5-88EE73D8D86C}">
          <x14:formula1>
            <xm:f>SelectionLists!P4:P16</xm:f>
          </x14:formula1>
          <xm:sqref>W157</xm:sqref>
        </x14:dataValidation>
        <x14:dataValidation type="list" allowBlank="1" showInputMessage="1" showErrorMessage="1" xr:uid="{BE9EE5F6-34D1-493A-BD69-7D48E3B2F8FC}">
          <x14:formula1>
            <xm:f>SelectionLists!P4:P16</xm:f>
          </x14:formula1>
          <xm:sqref>V158</xm:sqref>
        </x14:dataValidation>
        <x14:dataValidation type="list" allowBlank="1" showInputMessage="1" showErrorMessage="1" xr:uid="{A2B875CF-FE52-4F65-B11C-01C313927FE0}">
          <x14:formula1>
            <xm:f>SelectionLists!P4:P16</xm:f>
          </x14:formula1>
          <xm:sqref>W158</xm:sqref>
        </x14:dataValidation>
        <x14:dataValidation type="list" allowBlank="1" showInputMessage="1" showErrorMessage="1" xr:uid="{C7B64FBF-4E97-4D8D-8DE6-E4C197302FF6}">
          <x14:formula1>
            <xm:f>SelectionLists!P4:P16</xm:f>
          </x14:formula1>
          <xm:sqref>V159</xm:sqref>
        </x14:dataValidation>
        <x14:dataValidation type="list" allowBlank="1" showInputMessage="1" showErrorMessage="1" xr:uid="{F6AF1E2E-440F-4CB6-BECD-24145DD60A9A}">
          <x14:formula1>
            <xm:f>SelectionLists!P4:P16</xm:f>
          </x14:formula1>
          <xm:sqref>W159</xm:sqref>
        </x14:dataValidation>
        <x14:dataValidation type="list" allowBlank="1" showInputMessage="1" showErrorMessage="1" xr:uid="{133375DD-9EA0-41C1-A5FA-065C37D69CC3}">
          <x14:formula1>
            <xm:f>SelectionLists!P4:P16</xm:f>
          </x14:formula1>
          <xm:sqref>V160</xm:sqref>
        </x14:dataValidation>
        <x14:dataValidation type="list" allowBlank="1" showInputMessage="1" showErrorMessage="1" xr:uid="{31EC61CD-E418-47E0-8D34-979E8CBFAC52}">
          <x14:formula1>
            <xm:f>SelectionLists!P4:P16</xm:f>
          </x14:formula1>
          <xm:sqref>W160</xm:sqref>
        </x14:dataValidation>
        <x14:dataValidation type="list" allowBlank="1" showInputMessage="1" showErrorMessage="1" xr:uid="{B505D5DC-C1A9-4796-8243-C1DE174E69D7}">
          <x14:formula1>
            <xm:f>SelectionLists!P4:P16</xm:f>
          </x14:formula1>
          <xm:sqref>V161</xm:sqref>
        </x14:dataValidation>
        <x14:dataValidation type="list" allowBlank="1" showInputMessage="1" showErrorMessage="1" xr:uid="{32BF6895-FEE3-4D1D-965E-7A432D790D37}">
          <x14:formula1>
            <xm:f>SelectionLists!P4:P16</xm:f>
          </x14:formula1>
          <xm:sqref>W161</xm:sqref>
        </x14:dataValidation>
        <x14:dataValidation type="list" allowBlank="1" showInputMessage="1" showErrorMessage="1" xr:uid="{F07470E6-E93C-4CED-A940-A6DF3576F79E}">
          <x14:formula1>
            <xm:f>SelectionLists!P4:P16</xm:f>
          </x14:formula1>
          <xm:sqref>V162</xm:sqref>
        </x14:dataValidation>
        <x14:dataValidation type="list" allowBlank="1" showInputMessage="1" showErrorMessage="1" xr:uid="{2B545866-D26D-4C7B-A8F9-5776534DAF26}">
          <x14:formula1>
            <xm:f>SelectionLists!P4:P16</xm:f>
          </x14:formula1>
          <xm:sqref>W162</xm:sqref>
        </x14:dataValidation>
        <x14:dataValidation type="list" allowBlank="1" showInputMessage="1" showErrorMessage="1" xr:uid="{13CAEED1-3C1E-4EA4-B30C-D565CA5B0BBC}">
          <x14:formula1>
            <xm:f>SelectionLists!P4:P16</xm:f>
          </x14:formula1>
          <xm:sqref>V163</xm:sqref>
        </x14:dataValidation>
        <x14:dataValidation type="list" allowBlank="1" showInputMessage="1" showErrorMessage="1" xr:uid="{2C41B0C0-DB27-40CE-A580-8B7ED7F14938}">
          <x14:formula1>
            <xm:f>SelectionLists!P4:P16</xm:f>
          </x14:formula1>
          <xm:sqref>W163</xm:sqref>
        </x14:dataValidation>
        <x14:dataValidation type="list" allowBlank="1" showInputMessage="1" showErrorMessage="1" xr:uid="{3DF34D7B-709A-473C-82DE-0197520AE043}">
          <x14:formula1>
            <xm:f>SelectionLists!P4:P16</xm:f>
          </x14:formula1>
          <xm:sqref>V164</xm:sqref>
        </x14:dataValidation>
        <x14:dataValidation type="list" allowBlank="1" showInputMessage="1" showErrorMessage="1" xr:uid="{A93AD0D8-FBD9-4D6B-8A92-CA968E5FE844}">
          <x14:formula1>
            <xm:f>SelectionLists!P4:P16</xm:f>
          </x14:formula1>
          <xm:sqref>W164</xm:sqref>
        </x14:dataValidation>
        <x14:dataValidation type="list" allowBlank="1" showInputMessage="1" showErrorMessage="1" xr:uid="{CA3A097F-2375-4636-BAD7-2F87A795C5A9}">
          <x14:formula1>
            <xm:f>SelectionLists!P4:P16</xm:f>
          </x14:formula1>
          <xm:sqref>V165</xm:sqref>
        </x14:dataValidation>
        <x14:dataValidation type="list" allowBlank="1" showInputMessage="1" showErrorMessage="1" xr:uid="{2C9CF481-AA24-46C6-B562-DC8BB39BDF8C}">
          <x14:formula1>
            <xm:f>SelectionLists!P4:P16</xm:f>
          </x14:formula1>
          <xm:sqref>W165</xm:sqref>
        </x14:dataValidation>
        <x14:dataValidation type="list" allowBlank="1" showInputMessage="1" showErrorMessage="1" xr:uid="{ADDF623A-D32B-436A-B7E4-5887CB4DF25C}">
          <x14:formula1>
            <xm:f>SelectionLists!R4:R16</xm:f>
          </x14:formula1>
          <xm:sqref>V166</xm:sqref>
        </x14:dataValidation>
        <x14:dataValidation type="list" allowBlank="1" showInputMessage="1" showErrorMessage="1" xr:uid="{61E4206D-699F-4F46-B022-36E13C347BF7}">
          <x14:formula1>
            <xm:f>SelectionLists!R4:R16</xm:f>
          </x14:formula1>
          <xm:sqref>W166</xm:sqref>
        </x14:dataValidation>
        <x14:dataValidation type="list" allowBlank="1" showInputMessage="1" showErrorMessage="1" xr:uid="{4EDE6E63-61B2-4673-ABA8-DE8672843C6E}">
          <x14:formula1>
            <xm:f>SelectionLists!R4:R16</xm:f>
          </x14:formula1>
          <xm:sqref>V167</xm:sqref>
        </x14:dataValidation>
        <x14:dataValidation type="list" allowBlank="1" showInputMessage="1" showErrorMessage="1" xr:uid="{47BE6632-051D-476A-97FD-C7677C4AA8A9}">
          <x14:formula1>
            <xm:f>SelectionLists!R4:R16</xm:f>
          </x14:formula1>
          <xm:sqref>W167</xm:sqref>
        </x14:dataValidation>
        <x14:dataValidation type="list" allowBlank="1" showInputMessage="1" showErrorMessage="1" xr:uid="{30B93472-09A2-473D-AF94-2106CE99FA14}">
          <x14:formula1>
            <xm:f>SelectionLists!P4:P16</xm:f>
          </x14:formula1>
          <xm:sqref>V168</xm:sqref>
        </x14:dataValidation>
        <x14:dataValidation type="list" allowBlank="1" showInputMessage="1" showErrorMessage="1" xr:uid="{C6C035BF-D9CF-4739-8946-8B7415D12A82}">
          <x14:formula1>
            <xm:f>SelectionLists!P4:P16</xm:f>
          </x14:formula1>
          <xm:sqref>W168</xm:sqref>
        </x14:dataValidation>
        <x14:dataValidation type="list" allowBlank="1" showInputMessage="1" showErrorMessage="1" xr:uid="{3ECEB3DE-C3A9-4510-8237-1087D2506BC2}">
          <x14:formula1>
            <xm:f>SelectionLists!P4:P16</xm:f>
          </x14:formula1>
          <xm:sqref>V169</xm:sqref>
        </x14:dataValidation>
        <x14:dataValidation type="list" allowBlank="1" showInputMessage="1" showErrorMessage="1" xr:uid="{ADA99E5E-791A-456F-AEB1-D311336E3952}">
          <x14:formula1>
            <xm:f>SelectionLists!P4:P16</xm:f>
          </x14:formula1>
          <xm:sqref>W169</xm:sqref>
        </x14:dataValidation>
        <x14:dataValidation type="list" allowBlank="1" showInputMessage="1" showErrorMessage="1" xr:uid="{1ADDF302-6A7D-4E4A-9527-182F1854AA0C}">
          <x14:formula1>
            <xm:f>SelectionLists!P4:P16</xm:f>
          </x14:formula1>
          <xm:sqref>V170</xm:sqref>
        </x14:dataValidation>
        <x14:dataValidation type="list" allowBlank="1" showInputMessage="1" showErrorMessage="1" xr:uid="{4E1E259B-1C01-47A9-BF1A-35B2A6D1AC49}">
          <x14:formula1>
            <xm:f>SelectionLists!P4:P16</xm:f>
          </x14:formula1>
          <xm:sqref>W170</xm:sqref>
        </x14:dataValidation>
        <x14:dataValidation type="list" allowBlank="1" showInputMessage="1" showErrorMessage="1" xr:uid="{168210B2-151E-474F-ADAA-26159A1B30C8}">
          <x14:formula1>
            <xm:f>SelectionLists!P4:P16</xm:f>
          </x14:formula1>
          <xm:sqref>V171</xm:sqref>
        </x14:dataValidation>
        <x14:dataValidation type="list" allowBlank="1" showInputMessage="1" showErrorMessage="1" xr:uid="{94608A61-BA51-4A57-A98B-D19B48F9E5F9}">
          <x14:formula1>
            <xm:f>SelectionLists!P4:P16</xm:f>
          </x14:formula1>
          <xm:sqref>W171</xm:sqref>
        </x14:dataValidation>
        <x14:dataValidation type="list" allowBlank="1" showInputMessage="1" showErrorMessage="1" xr:uid="{C74D76F4-05AA-4812-B80F-5440686A8B01}">
          <x14:formula1>
            <xm:f>SelectionLists!P4:P16</xm:f>
          </x14:formula1>
          <xm:sqref>V172</xm:sqref>
        </x14:dataValidation>
        <x14:dataValidation type="list" allowBlank="1" showInputMessage="1" showErrorMessage="1" xr:uid="{00EF40A6-7236-4852-A775-CABACDAB5118}">
          <x14:formula1>
            <xm:f>SelectionLists!P4:P16</xm:f>
          </x14:formula1>
          <xm:sqref>W172</xm:sqref>
        </x14:dataValidation>
        <x14:dataValidation type="list" allowBlank="1" showInputMessage="1" showErrorMessage="1" xr:uid="{D9C7EEDD-AE2D-4C63-82FF-322A306EFF3F}">
          <x14:formula1>
            <xm:f>SelectionLists!P4:P16</xm:f>
          </x14:formula1>
          <xm:sqref>V173</xm:sqref>
        </x14:dataValidation>
        <x14:dataValidation type="list" allowBlank="1" showInputMessage="1" showErrorMessage="1" xr:uid="{7935A463-E400-4527-8FAE-92E115D08FE4}">
          <x14:formula1>
            <xm:f>SelectionLists!P4:P16</xm:f>
          </x14:formula1>
          <xm:sqref>W173</xm:sqref>
        </x14:dataValidation>
        <x14:dataValidation type="list" allowBlank="1" showInputMessage="1" showErrorMessage="1" xr:uid="{17D7AA1E-954A-48C0-B418-C7F8ECA049DE}">
          <x14:formula1>
            <xm:f>SelectionLists!R4:R16</xm:f>
          </x14:formula1>
          <xm:sqref>V174</xm:sqref>
        </x14:dataValidation>
        <x14:dataValidation type="list" allowBlank="1" showInputMessage="1" showErrorMessage="1" xr:uid="{0BE6EFCD-5640-4461-A89D-7C9EB1633A57}">
          <x14:formula1>
            <xm:f>SelectionLists!R4:R16</xm:f>
          </x14:formula1>
          <xm:sqref>W174</xm:sqref>
        </x14:dataValidation>
        <x14:dataValidation type="list" allowBlank="1" showInputMessage="1" showErrorMessage="1" xr:uid="{F60EB4D5-55AC-432D-AE62-265329F2A379}">
          <x14:formula1>
            <xm:f>SelectionLists!P4:P16</xm:f>
          </x14:formula1>
          <xm:sqref>V175</xm:sqref>
        </x14:dataValidation>
        <x14:dataValidation type="list" allowBlank="1" showInputMessage="1" showErrorMessage="1" xr:uid="{A3E9CB58-9C91-46B6-A7B5-D919F5931089}">
          <x14:formula1>
            <xm:f>SelectionLists!P4:P16</xm:f>
          </x14:formula1>
          <xm:sqref>W175</xm:sqref>
        </x14:dataValidation>
        <x14:dataValidation type="list" allowBlank="1" showInputMessage="1" showErrorMessage="1" xr:uid="{C056BCC3-52C9-4006-976B-FE8508587AC2}">
          <x14:formula1>
            <xm:f>SelectionLists!P4:P16</xm:f>
          </x14:formula1>
          <xm:sqref>V176</xm:sqref>
        </x14:dataValidation>
        <x14:dataValidation type="list" allowBlank="1" showInputMessage="1" showErrorMessage="1" xr:uid="{BC5B38E7-7714-40BB-8273-17C7489B1579}">
          <x14:formula1>
            <xm:f>SelectionLists!P4:P16</xm:f>
          </x14:formula1>
          <xm:sqref>W176</xm:sqref>
        </x14:dataValidation>
        <x14:dataValidation type="list" allowBlank="1" showInputMessage="1" showErrorMessage="1" xr:uid="{EA0C2252-A9A7-4CEF-BDA5-0F21B42C8B67}">
          <x14:formula1>
            <xm:f>SelectionLists!P4:P16</xm:f>
          </x14:formula1>
          <xm:sqref>V177</xm:sqref>
        </x14:dataValidation>
        <x14:dataValidation type="list" allowBlank="1" showInputMessage="1" showErrorMessage="1" xr:uid="{836E62B8-56C8-455B-8E69-A25C27170A9D}">
          <x14:formula1>
            <xm:f>SelectionLists!P4:P16</xm:f>
          </x14:formula1>
          <xm:sqref>W177</xm:sqref>
        </x14:dataValidation>
        <x14:dataValidation type="list" allowBlank="1" showInputMessage="1" showErrorMessage="1" xr:uid="{C5440156-6FC8-428C-B2DC-3A76051B1077}">
          <x14:formula1>
            <xm:f>SelectionLists!P4:P16</xm:f>
          </x14:formula1>
          <xm:sqref>V178</xm:sqref>
        </x14:dataValidation>
        <x14:dataValidation type="list" allowBlank="1" showInputMessage="1" showErrorMessage="1" xr:uid="{23284213-921C-494E-9492-86EBF2A70DBC}">
          <x14:formula1>
            <xm:f>SelectionLists!P4:P16</xm:f>
          </x14:formula1>
          <xm:sqref>W178</xm:sqref>
        </x14:dataValidation>
        <x14:dataValidation type="list" allowBlank="1" showInputMessage="1" showErrorMessage="1" xr:uid="{715940AD-C367-477E-B6F2-353EFA36B6F6}">
          <x14:formula1>
            <xm:f>SelectionLists!P4:P16</xm:f>
          </x14:formula1>
          <xm:sqref>V179</xm:sqref>
        </x14:dataValidation>
        <x14:dataValidation type="list" allowBlank="1" showInputMessage="1" showErrorMessage="1" xr:uid="{1119F02B-6D10-4163-8534-6EE3EA4DBA6A}">
          <x14:formula1>
            <xm:f>SelectionLists!P4:P16</xm:f>
          </x14:formula1>
          <xm:sqref>W179</xm:sqref>
        </x14:dataValidation>
        <x14:dataValidation type="list" allowBlank="1" showInputMessage="1" showErrorMessage="1" xr:uid="{7A3B294E-AF43-4297-89C8-E4CE47A00E90}">
          <x14:formula1>
            <xm:f>SelectionLists!P4:P16</xm:f>
          </x14:formula1>
          <xm:sqref>V180</xm:sqref>
        </x14:dataValidation>
        <x14:dataValidation type="list" allowBlank="1" showInputMessage="1" showErrorMessage="1" xr:uid="{4715496E-9E9F-486B-AE65-C53866C629DE}">
          <x14:formula1>
            <xm:f>SelectionLists!P4:P16</xm:f>
          </x14:formula1>
          <xm:sqref>W180</xm:sqref>
        </x14:dataValidation>
        <x14:dataValidation type="list" allowBlank="1" showInputMessage="1" showErrorMessage="1" xr:uid="{4975474A-F62E-490B-88DF-0E5DB577727F}">
          <x14:formula1>
            <xm:f>SelectionLists!P4:P16</xm:f>
          </x14:formula1>
          <xm:sqref>V181</xm:sqref>
        </x14:dataValidation>
        <x14:dataValidation type="list" allowBlank="1" showInputMessage="1" showErrorMessage="1" xr:uid="{DF00EE63-47DA-4FE8-A6F0-3579F7AA4B96}">
          <x14:formula1>
            <xm:f>SelectionLists!P4:P16</xm:f>
          </x14:formula1>
          <xm:sqref>W181</xm:sqref>
        </x14:dataValidation>
        <x14:dataValidation type="list" allowBlank="1" showInputMessage="1" showErrorMessage="1" xr:uid="{FC2390C6-B020-4A50-8A17-207D82912AF0}">
          <x14:formula1>
            <xm:f>SelectionLists!P4:P16</xm:f>
          </x14:formula1>
          <xm:sqref>V182</xm:sqref>
        </x14:dataValidation>
        <x14:dataValidation type="list" allowBlank="1" showInputMessage="1" showErrorMessage="1" xr:uid="{A36A6CF5-A49A-4EC9-9C1F-6C145059CC9C}">
          <x14:formula1>
            <xm:f>SelectionLists!P4:P16</xm:f>
          </x14:formula1>
          <xm:sqref>W182</xm:sqref>
        </x14:dataValidation>
        <x14:dataValidation type="list" allowBlank="1" showInputMessage="1" showErrorMessage="1" xr:uid="{3FAA2B34-5A6E-4B97-8383-190A20573D29}">
          <x14:formula1>
            <xm:f>SelectionLists!P4:P16</xm:f>
          </x14:formula1>
          <xm:sqref>V183</xm:sqref>
        </x14:dataValidation>
        <x14:dataValidation type="list" allowBlank="1" showInputMessage="1" showErrorMessage="1" xr:uid="{7DAC29A8-16BB-473B-AAC1-778B78E1613E}">
          <x14:formula1>
            <xm:f>SelectionLists!P4:P16</xm:f>
          </x14:formula1>
          <xm:sqref>W183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8B526-EDF4-4882-9DA6-BB563CF83EF9}">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140</v>
      </c>
      <c r="AG6" s="779" t="s">
        <v>2127</v>
      </c>
      <c r="AH6" s="779" t="s">
        <v>2129</v>
      </c>
      <c r="AI6" s="779" t="s">
        <v>2131</v>
      </c>
      <c r="AJ6" s="779" t="s">
        <v>2133</v>
      </c>
      <c r="AK6" s="779" t="s">
        <v>2135</v>
      </c>
      <c r="AL6" s="779" t="s">
        <v>2137</v>
      </c>
      <c r="AM6" s="779" t="s">
        <v>2139</v>
      </c>
      <c r="AN6" s="779" t="s">
        <v>2141</v>
      </c>
      <c r="AO6" s="779" t="s">
        <v>2143</v>
      </c>
      <c r="AP6" s="779" t="s">
        <v>2145</v>
      </c>
      <c r="AQ6" s="779" t="s">
        <v>2147</v>
      </c>
      <c r="AR6" s="779" t="s">
        <v>2149</v>
      </c>
      <c r="AS6" s="779" t="s">
        <v>2151</v>
      </c>
      <c r="AT6" s="779" t="s">
        <v>2153</v>
      </c>
      <c r="AU6" s="780" t="s">
        <v>1049</v>
      </c>
      <c r="AV6" s="778" t="str">
        <f t="shared" ref="AV6:BK6" si="0">AF6</f>
        <v>P</v>
      </c>
      <c r="AW6" s="779" t="str">
        <f t="shared" si="0"/>
        <v>kP</v>
      </c>
      <c r="AX6" s="779" t="str">
        <f t="shared" si="0"/>
        <v>pP</v>
      </c>
      <c r="AY6" s="779" t="str">
        <f t="shared" si="0"/>
        <v>mP</v>
      </c>
      <c r="AZ6" s="779" t="str">
        <f t="shared" si="0"/>
        <v>eP</v>
      </c>
      <c r="BA6" s="779" t="str">
        <f t="shared" si="0"/>
        <v>tP</v>
      </c>
      <c r="BB6" s="779" t="str">
        <f t="shared" si="0"/>
        <v>iP</v>
      </c>
      <c r="BC6" s="779" t="str">
        <f t="shared" si="0"/>
        <v>lP</v>
      </c>
      <c r="BD6" s="779" t="str">
        <f t="shared" si="0"/>
        <v>dP</v>
      </c>
      <c r="BE6" s="779" t="str">
        <f t="shared" si="0"/>
        <v>ic2P</v>
      </c>
      <c r="BF6" s="779" t="str">
        <f t="shared" si="0"/>
        <v>venP</v>
      </c>
      <c r="BG6" s="779" t="str">
        <f t="shared" si="0"/>
        <v>subP</v>
      </c>
      <c r="BH6" s="779" t="str">
        <f t="shared" si="0"/>
        <v>devP</v>
      </c>
      <c r="BI6" s="779" t="str">
        <f t="shared" si="0"/>
        <v>quaP</v>
      </c>
      <c r="BJ6" s="779" t="str">
        <f t="shared" si="0"/>
        <v>prdP</v>
      </c>
      <c r="BK6" s="781" t="str">
        <f t="shared" si="0"/>
        <v>Product 16</v>
      </c>
      <c r="BL6" s="782" t="str">
        <f t="shared" ref="BL6:CA6" si="1">AF6</f>
        <v>P</v>
      </c>
      <c r="BM6" s="779" t="str">
        <f t="shared" si="1"/>
        <v>kP</v>
      </c>
      <c r="BN6" s="779" t="str">
        <f t="shared" si="1"/>
        <v>pP</v>
      </c>
      <c r="BO6" s="779" t="str">
        <f t="shared" si="1"/>
        <v>mP</v>
      </c>
      <c r="BP6" s="779" t="str">
        <f t="shared" si="1"/>
        <v>eP</v>
      </c>
      <c r="BQ6" s="779" t="str">
        <f t="shared" si="1"/>
        <v>tP</v>
      </c>
      <c r="BR6" s="779" t="str">
        <f t="shared" si="1"/>
        <v>iP</v>
      </c>
      <c r="BS6" s="779" t="str">
        <f t="shared" si="1"/>
        <v>lP</v>
      </c>
      <c r="BT6" s="779" t="str">
        <f t="shared" si="1"/>
        <v>dP</v>
      </c>
      <c r="BU6" s="779" t="str">
        <f t="shared" si="1"/>
        <v>ic2P</v>
      </c>
      <c r="BV6" s="779" t="str">
        <f t="shared" si="1"/>
        <v>venP</v>
      </c>
      <c r="BW6" s="779" t="str">
        <f t="shared" si="1"/>
        <v>subP</v>
      </c>
      <c r="BX6" s="779" t="str">
        <f t="shared" si="1"/>
        <v>devP</v>
      </c>
      <c r="BY6" s="779" t="str">
        <f t="shared" si="1"/>
        <v>quaP</v>
      </c>
      <c r="BZ6" s="779" t="str">
        <f t="shared" si="1"/>
        <v>prdP</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-1</v>
      </c>
      <c r="AR7" s="765">
        <v>-1</v>
      </c>
      <c r="AS7" s="765">
        <v>-1</v>
      </c>
      <c r="AT7" s="765">
        <v>-1</v>
      </c>
      <c r="AU7" s="766" t="b">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tbd</v>
      </c>
      <c r="BH7" s="765" t="str">
        <f t="shared" si="2"/>
        <v>tbd</v>
      </c>
      <c r="BI7" s="765" t="str">
        <f t="shared" si="2"/>
        <v>tbd</v>
      </c>
      <c r="BJ7" s="765" t="str">
        <f t="shared" si="2"/>
        <v>tbd</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f t="shared" si="3"/>
        <v>0</v>
      </c>
      <c r="BX7" s="776">
        <f t="shared" si="3"/>
        <v>0</v>
      </c>
      <c r="BY7" s="776">
        <f t="shared" si="3"/>
        <v>0</v>
      </c>
      <c r="BZ7" s="776">
        <f t="shared" si="3"/>
        <v>0</v>
      </c>
      <c r="CA7" s="777" t="str">
        <f t="shared" si="3"/>
        <v/>
      </c>
    </row>
    <row r="8" spans="1:79" s="121" customFormat="1" ht="19.899999999999999" customHeight="1" x14ac:dyDescent="0.25">
      <c r="A8" s="9" t="s">
        <v>1860</v>
      </c>
      <c r="B8" s="7"/>
      <c r="C8" s="2" t="s">
        <v>1861</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-1</v>
      </c>
      <c r="AR8" s="487">
        <v>-1</v>
      </c>
      <c r="AS8" s="487">
        <v>-1</v>
      </c>
      <c r="AT8" s="487">
        <v>-1</v>
      </c>
      <c r="AU8" s="493" t="b">
        <f t="shared" ref="AU8" si="4">AU7</f>
        <v>0</v>
      </c>
      <c r="AV8" s="488" t="str">
        <f t="shared" ref="AV8:BK37" si="5">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tbd</v>
      </c>
      <c r="BH8" s="487" t="str">
        <f t="shared" si="2"/>
        <v>tbd</v>
      </c>
      <c r="BI8" s="487" t="str">
        <f t="shared" si="2"/>
        <v>tbd</v>
      </c>
      <c r="BJ8" s="487" t="str">
        <f t="shared" si="2"/>
        <v>tbd</v>
      </c>
      <c r="BK8" s="489" t="str">
        <f t="shared" si="2"/>
        <v/>
      </c>
      <c r="BL8" s="488">
        <f t="shared" ref="BL8:CA37" si="6">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f t="shared" si="3"/>
        <v>0</v>
      </c>
      <c r="BX8" s="495">
        <f t="shared" si="3"/>
        <v>0</v>
      </c>
      <c r="BY8" s="495">
        <f t="shared" si="3"/>
        <v>0</v>
      </c>
      <c r="BZ8" s="495">
        <f t="shared" si="3"/>
        <v>0</v>
      </c>
      <c r="CA8" s="759" t="str">
        <f t="shared" si="3"/>
        <v/>
      </c>
    </row>
    <row r="9" spans="1:79" s="121" customFormat="1" ht="19.899999999999999" customHeight="1" x14ac:dyDescent="0.25">
      <c r="A9" s="9" t="s">
        <v>1413</v>
      </c>
      <c r="B9" s="7"/>
      <c r="C9" s="2" t="s">
        <v>1414</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-1</v>
      </c>
      <c r="AR9" s="487">
        <v>-1</v>
      </c>
      <c r="AS9" s="487">
        <v>-1</v>
      </c>
      <c r="AT9" s="487">
        <v>-1</v>
      </c>
      <c r="AU9" s="493" t="b">
        <f t="shared" ref="AF9:AU24" si="7">AU8</f>
        <v>0</v>
      </c>
      <c r="AV9" s="488" t="str">
        <f t="shared" si="5"/>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tbd</v>
      </c>
      <c r="BH9" s="487" t="str">
        <f t="shared" si="2"/>
        <v>tbd</v>
      </c>
      <c r="BI9" s="487" t="str">
        <f t="shared" si="2"/>
        <v>tbd</v>
      </c>
      <c r="BJ9" s="487" t="str">
        <f t="shared" si="2"/>
        <v>tbd</v>
      </c>
      <c r="BK9" s="489" t="str">
        <f t="shared" si="2"/>
        <v/>
      </c>
      <c r="BL9" s="488">
        <f t="shared" si="6"/>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f t="shared" si="3"/>
        <v>0</v>
      </c>
      <c r="BX9" s="495">
        <f t="shared" si="3"/>
        <v>0</v>
      </c>
      <c r="BY9" s="495">
        <f t="shared" si="3"/>
        <v>0</v>
      </c>
      <c r="BZ9" s="495">
        <f t="shared" si="3"/>
        <v>0</v>
      </c>
      <c r="CA9" s="759" t="str">
        <f t="shared" si="3"/>
        <v/>
      </c>
    </row>
    <row r="10" spans="1:79" s="121" customFormat="1" ht="19.899999999999999" customHeight="1" x14ac:dyDescent="0.25">
      <c r="A10" s="9" t="s">
        <v>2086</v>
      </c>
      <c r="B10" s="7"/>
      <c r="C10" s="2" t="s">
        <v>2087</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-1</v>
      </c>
      <c r="AR10" s="487">
        <v>-1</v>
      </c>
      <c r="AS10" s="487">
        <v>-1</v>
      </c>
      <c r="AT10" s="487">
        <v>-1</v>
      </c>
      <c r="AU10" s="493" t="b">
        <f t="shared" si="7"/>
        <v>0</v>
      </c>
      <c r="AV10" s="488" t="str">
        <f t="shared" si="5"/>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tbd</v>
      </c>
      <c r="BH10" s="487" t="str">
        <f t="shared" si="2"/>
        <v>tbd</v>
      </c>
      <c r="BI10" s="487" t="str">
        <f t="shared" si="2"/>
        <v>tbd</v>
      </c>
      <c r="BJ10" s="487" t="str">
        <f t="shared" si="2"/>
        <v>tbd</v>
      </c>
      <c r="BK10" s="489" t="str">
        <f t="shared" si="2"/>
        <v/>
      </c>
      <c r="BL10" s="488">
        <f t="shared" si="6"/>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f t="shared" si="3"/>
        <v>0</v>
      </c>
      <c r="BX10" s="495">
        <f t="shared" si="3"/>
        <v>0</v>
      </c>
      <c r="BY10" s="495">
        <f t="shared" si="3"/>
        <v>0</v>
      </c>
      <c r="BZ10" s="495">
        <f t="shared" si="3"/>
        <v>0</v>
      </c>
      <c r="CA10" s="759" t="str">
        <f t="shared" si="3"/>
        <v/>
      </c>
    </row>
    <row r="11" spans="1:79" s="121" customFormat="1" ht="19.899999999999999" customHeight="1" x14ac:dyDescent="0.25">
      <c r="A11" s="9" t="s">
        <v>2154</v>
      </c>
      <c r="B11" s="7"/>
      <c r="C11" s="2" t="s">
        <v>2155</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-1</v>
      </c>
      <c r="AR11" s="487">
        <v>-1</v>
      </c>
      <c r="AS11" s="487">
        <v>-1</v>
      </c>
      <c r="AT11" s="487">
        <v>-1</v>
      </c>
      <c r="AU11" s="493" t="b">
        <f t="shared" si="7"/>
        <v>0</v>
      </c>
      <c r="AV11" s="488" t="str">
        <f t="shared" si="5"/>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tbd</v>
      </c>
      <c r="BH11" s="487" t="str">
        <f t="shared" si="2"/>
        <v>tbd</v>
      </c>
      <c r="BI11" s="487" t="str">
        <f t="shared" si="2"/>
        <v>tbd</v>
      </c>
      <c r="BJ11" s="487" t="str">
        <f t="shared" si="2"/>
        <v>tbd</v>
      </c>
      <c r="BK11" s="489" t="str">
        <f t="shared" si="2"/>
        <v/>
      </c>
      <c r="BL11" s="488">
        <f t="shared" si="6"/>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f t="shared" si="3"/>
        <v>0</v>
      </c>
      <c r="BX11" s="495">
        <f t="shared" si="3"/>
        <v>0</v>
      </c>
      <c r="BY11" s="495">
        <f t="shared" si="3"/>
        <v>0</v>
      </c>
      <c r="BZ11" s="495">
        <f t="shared" si="3"/>
        <v>0</v>
      </c>
      <c r="CA11" s="759" t="str">
        <f t="shared" si="3"/>
        <v/>
      </c>
    </row>
    <row r="12" spans="1:79" s="121" customFormat="1" ht="19.899999999999999" customHeight="1" x14ac:dyDescent="0.25">
      <c r="A12" s="9" t="s">
        <v>2156</v>
      </c>
      <c r="B12" s="7"/>
      <c r="C12" s="2" t="s">
        <v>2157</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-1</v>
      </c>
      <c r="AR12" s="487">
        <v>-1</v>
      </c>
      <c r="AS12" s="487">
        <v>-1</v>
      </c>
      <c r="AT12" s="487">
        <v>-1</v>
      </c>
      <c r="AU12" s="493" t="b">
        <f t="shared" si="7"/>
        <v>0</v>
      </c>
      <c r="AV12" s="488" t="str">
        <f t="shared" si="5"/>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tbd</v>
      </c>
      <c r="BH12" s="487" t="str">
        <f t="shared" si="2"/>
        <v>tbd</v>
      </c>
      <c r="BI12" s="487" t="str">
        <f t="shared" si="2"/>
        <v>tbd</v>
      </c>
      <c r="BJ12" s="487" t="str">
        <f t="shared" si="2"/>
        <v>tbd</v>
      </c>
      <c r="BK12" s="489" t="str">
        <f t="shared" si="2"/>
        <v/>
      </c>
      <c r="BL12" s="488">
        <f t="shared" si="6"/>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f t="shared" si="3"/>
        <v>0</v>
      </c>
      <c r="BX12" s="495">
        <f t="shared" si="3"/>
        <v>0</v>
      </c>
      <c r="BY12" s="495">
        <f t="shared" si="3"/>
        <v>0</v>
      </c>
      <c r="BZ12" s="495">
        <f t="shared" si="3"/>
        <v>0</v>
      </c>
      <c r="CA12" s="759" t="str">
        <f t="shared" si="3"/>
        <v/>
      </c>
    </row>
    <row r="13" spans="1:79" s="121" customFormat="1" ht="19.899999999999999" customHeight="1" x14ac:dyDescent="0.25">
      <c r="A13" s="9" t="s">
        <v>2158</v>
      </c>
      <c r="B13" s="7"/>
      <c r="C13" s="2" t="s">
        <v>2159</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-1</v>
      </c>
      <c r="AR13" s="487">
        <v>-1</v>
      </c>
      <c r="AS13" s="487">
        <v>-1</v>
      </c>
      <c r="AT13" s="487">
        <v>-1</v>
      </c>
      <c r="AU13" s="493" t="b">
        <f t="shared" si="7"/>
        <v>0</v>
      </c>
      <c r="AV13" s="488" t="str">
        <f t="shared" si="5"/>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tbd</v>
      </c>
      <c r="BH13" s="487" t="str">
        <f t="shared" si="2"/>
        <v>tbd</v>
      </c>
      <c r="BI13" s="487" t="str">
        <f t="shared" si="2"/>
        <v>tbd</v>
      </c>
      <c r="BJ13" s="487" t="str">
        <f t="shared" si="2"/>
        <v>tbd</v>
      </c>
      <c r="BK13" s="489" t="str">
        <f t="shared" si="2"/>
        <v/>
      </c>
      <c r="BL13" s="488">
        <f t="shared" si="6"/>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f t="shared" si="3"/>
        <v>0</v>
      </c>
      <c r="BX13" s="495">
        <f t="shared" si="3"/>
        <v>0</v>
      </c>
      <c r="BY13" s="495">
        <f t="shared" si="3"/>
        <v>0</v>
      </c>
      <c r="BZ13" s="495">
        <f t="shared" si="3"/>
        <v>0</v>
      </c>
      <c r="CA13" s="759" t="str">
        <f t="shared" si="3"/>
        <v/>
      </c>
    </row>
    <row r="14" spans="1:79" s="121" customFormat="1" ht="19.899999999999999" customHeight="1" x14ac:dyDescent="0.25">
      <c r="A14" s="9" t="s">
        <v>2160</v>
      </c>
      <c r="B14" s="7"/>
      <c r="C14" s="2" t="s">
        <v>2161</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-1</v>
      </c>
      <c r="AR14" s="487">
        <v>-1</v>
      </c>
      <c r="AS14" s="487">
        <v>-1</v>
      </c>
      <c r="AT14" s="487">
        <v>-1</v>
      </c>
      <c r="AU14" s="493" t="b">
        <f t="shared" si="7"/>
        <v>0</v>
      </c>
      <c r="AV14" s="488" t="str">
        <f t="shared" si="5"/>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tbd</v>
      </c>
      <c r="BH14" s="487" t="str">
        <f t="shared" si="2"/>
        <v>tbd</v>
      </c>
      <c r="BI14" s="487" t="str">
        <f t="shared" si="2"/>
        <v>tbd</v>
      </c>
      <c r="BJ14" s="487" t="str">
        <f t="shared" si="2"/>
        <v>tbd</v>
      </c>
      <c r="BK14" s="489" t="str">
        <f t="shared" si="2"/>
        <v/>
      </c>
      <c r="BL14" s="488">
        <f t="shared" si="6"/>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f t="shared" si="3"/>
        <v>0</v>
      </c>
      <c r="BX14" s="495">
        <f t="shared" si="3"/>
        <v>0</v>
      </c>
      <c r="BY14" s="495">
        <f t="shared" si="3"/>
        <v>0</v>
      </c>
      <c r="BZ14" s="495">
        <f t="shared" si="3"/>
        <v>0</v>
      </c>
      <c r="CA14" s="759" t="str">
        <f t="shared" si="3"/>
        <v/>
      </c>
    </row>
    <row r="15" spans="1:79" s="121" customFormat="1" ht="19.899999999999999" customHeight="1" x14ac:dyDescent="0.25">
      <c r="A15" s="9" t="s">
        <v>2162</v>
      </c>
      <c r="B15" s="7"/>
      <c r="C15" s="2" t="s">
        <v>2163</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-1</v>
      </c>
      <c r="AR15" s="487">
        <v>-1</v>
      </c>
      <c r="AS15" s="487">
        <v>-1</v>
      </c>
      <c r="AT15" s="487">
        <v>-1</v>
      </c>
      <c r="AU15" s="493" t="b">
        <f t="shared" si="7"/>
        <v>0</v>
      </c>
      <c r="AV15" s="488" t="str">
        <f t="shared" si="5"/>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tbd</v>
      </c>
      <c r="BH15" s="487" t="str">
        <f t="shared" si="2"/>
        <v>tbd</v>
      </c>
      <c r="BI15" s="487" t="str">
        <f t="shared" si="2"/>
        <v>tbd</v>
      </c>
      <c r="BJ15" s="487" t="str">
        <f t="shared" si="2"/>
        <v>tbd</v>
      </c>
      <c r="BK15" s="489" t="str">
        <f t="shared" si="2"/>
        <v/>
      </c>
      <c r="BL15" s="488">
        <f t="shared" si="6"/>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f t="shared" si="3"/>
        <v>0</v>
      </c>
      <c r="BX15" s="495">
        <f t="shared" si="3"/>
        <v>0</v>
      </c>
      <c r="BY15" s="495">
        <f t="shared" si="3"/>
        <v>0</v>
      </c>
      <c r="BZ15" s="495">
        <f t="shared" si="3"/>
        <v>0</v>
      </c>
      <c r="CA15" s="759" t="str">
        <f t="shared" si="3"/>
        <v/>
      </c>
    </row>
    <row r="16" spans="1:79" s="121" customFormat="1" ht="19.899999999999999" customHeight="1" x14ac:dyDescent="0.25">
      <c r="A16" s="9" t="s">
        <v>2164</v>
      </c>
      <c r="B16" s="7"/>
      <c r="C16" s="2" t="s">
        <v>2165</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-1</v>
      </c>
      <c r="AR16" s="487">
        <v>-1</v>
      </c>
      <c r="AS16" s="487">
        <v>-1</v>
      </c>
      <c r="AT16" s="487">
        <v>-1</v>
      </c>
      <c r="AU16" s="493" t="b">
        <f t="shared" si="7"/>
        <v>0</v>
      </c>
      <c r="AV16" s="488" t="str">
        <f t="shared" si="5"/>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tbd</v>
      </c>
      <c r="BH16" s="487" t="str">
        <f t="shared" si="2"/>
        <v>tbd</v>
      </c>
      <c r="BI16" s="487" t="str">
        <f t="shared" si="2"/>
        <v>tbd</v>
      </c>
      <c r="BJ16" s="487" t="str">
        <f t="shared" si="2"/>
        <v>tbd</v>
      </c>
      <c r="BK16" s="489" t="str">
        <f t="shared" si="2"/>
        <v/>
      </c>
      <c r="BL16" s="488">
        <f t="shared" si="6"/>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f t="shared" si="3"/>
        <v>0</v>
      </c>
      <c r="BX16" s="495">
        <f t="shared" si="3"/>
        <v>0</v>
      </c>
      <c r="BY16" s="495">
        <f t="shared" si="3"/>
        <v>0</v>
      </c>
      <c r="BZ16" s="495">
        <f t="shared" si="3"/>
        <v>0</v>
      </c>
      <c r="CA16" s="759" t="str">
        <f t="shared" si="3"/>
        <v/>
      </c>
    </row>
    <row r="17" spans="1:79" s="121" customFormat="1" ht="19.899999999999999" customHeight="1" x14ac:dyDescent="0.25">
      <c r="A17" s="9" t="s">
        <v>2166</v>
      </c>
      <c r="B17" s="7"/>
      <c r="C17" s="2" t="s">
        <v>2167</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-1</v>
      </c>
      <c r="AR17" s="487">
        <v>-1</v>
      </c>
      <c r="AS17" s="487">
        <v>-1</v>
      </c>
      <c r="AT17" s="487">
        <v>-1</v>
      </c>
      <c r="AU17" s="493" t="b">
        <f t="shared" si="7"/>
        <v>0</v>
      </c>
      <c r="AV17" s="488" t="str">
        <f t="shared" si="5"/>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tbd</v>
      </c>
      <c r="BH17" s="487" t="str">
        <f t="shared" si="2"/>
        <v>tbd</v>
      </c>
      <c r="BI17" s="487" t="str">
        <f t="shared" si="2"/>
        <v>tbd</v>
      </c>
      <c r="BJ17" s="487" t="str">
        <f t="shared" si="2"/>
        <v>tbd</v>
      </c>
      <c r="BK17" s="489" t="str">
        <f t="shared" si="2"/>
        <v/>
      </c>
      <c r="BL17" s="488">
        <f t="shared" si="6"/>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f t="shared" si="3"/>
        <v>0</v>
      </c>
      <c r="BX17" s="495">
        <f t="shared" si="3"/>
        <v>0</v>
      </c>
      <c r="BY17" s="495">
        <f t="shared" si="3"/>
        <v>0</v>
      </c>
      <c r="BZ17" s="495">
        <f t="shared" si="3"/>
        <v>0</v>
      </c>
      <c r="CA17" s="759" t="str">
        <f t="shared" si="3"/>
        <v/>
      </c>
    </row>
    <row r="18" spans="1:79" s="121" customFormat="1" ht="19.899999999999999" customHeight="1" x14ac:dyDescent="0.25">
      <c r="A18" s="9" t="s">
        <v>2168</v>
      </c>
      <c r="B18" s="7"/>
      <c r="C18" s="2" t="s">
        <v>2169</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-1</v>
      </c>
      <c r="AR18" s="487">
        <v>-1</v>
      </c>
      <c r="AS18" s="487">
        <v>-1</v>
      </c>
      <c r="AT18" s="487">
        <v>-1</v>
      </c>
      <c r="AU18" s="493" t="b">
        <f t="shared" si="7"/>
        <v>0</v>
      </c>
      <c r="AV18" s="488" t="str">
        <f t="shared" si="5"/>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tbd</v>
      </c>
      <c r="BH18" s="487" t="str">
        <f t="shared" si="2"/>
        <v>tbd</v>
      </c>
      <c r="BI18" s="487" t="str">
        <f t="shared" si="2"/>
        <v>tbd</v>
      </c>
      <c r="BJ18" s="487" t="str">
        <f t="shared" si="2"/>
        <v>tbd</v>
      </c>
      <c r="BK18" s="489" t="str">
        <f t="shared" si="2"/>
        <v/>
      </c>
      <c r="BL18" s="488">
        <f t="shared" si="6"/>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f t="shared" si="3"/>
        <v>0</v>
      </c>
      <c r="BX18" s="495">
        <f t="shared" si="3"/>
        <v>0</v>
      </c>
      <c r="BY18" s="495">
        <f t="shared" si="3"/>
        <v>0</v>
      </c>
      <c r="BZ18" s="495">
        <f t="shared" si="3"/>
        <v>0</v>
      </c>
      <c r="CA18" s="759" t="str">
        <f t="shared" si="3"/>
        <v/>
      </c>
    </row>
    <row r="19" spans="1:79" s="121" customFormat="1" ht="19.899999999999999" customHeight="1" x14ac:dyDescent="0.25">
      <c r="A19" s="9" t="s">
        <v>1415</v>
      </c>
      <c r="B19" s="7"/>
      <c r="C19" s="2" t="s">
        <v>1416</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-1</v>
      </c>
      <c r="AR19" s="487">
        <v>-1</v>
      </c>
      <c r="AS19" s="487">
        <v>-1</v>
      </c>
      <c r="AT19" s="487">
        <v>-1</v>
      </c>
      <c r="AU19" s="493" t="b">
        <f t="shared" si="7"/>
        <v>0</v>
      </c>
      <c r="AV19" s="488" t="str">
        <f t="shared" si="5"/>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tbd</v>
      </c>
      <c r="BG19" s="487" t="str">
        <f t="shared" si="2"/>
        <v>tbd</v>
      </c>
      <c r="BH19" s="487" t="str">
        <f t="shared" si="2"/>
        <v>tbd</v>
      </c>
      <c r="BI19" s="487" t="str">
        <f t="shared" si="2"/>
        <v>tbd</v>
      </c>
      <c r="BJ19" s="487" t="str">
        <f t="shared" si="2"/>
        <v>tbd</v>
      </c>
      <c r="BK19" s="489" t="str">
        <f t="shared" si="2"/>
        <v/>
      </c>
      <c r="BL19" s="488">
        <f t="shared" si="6"/>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f t="shared" si="3"/>
        <v>0</v>
      </c>
      <c r="BX19" s="495">
        <f t="shared" si="3"/>
        <v>0</v>
      </c>
      <c r="BY19" s="495">
        <f t="shared" si="3"/>
        <v>0</v>
      </c>
      <c r="BZ19" s="495">
        <f t="shared" si="3"/>
        <v>0</v>
      </c>
      <c r="CA19" s="759" t="str">
        <f t="shared" si="3"/>
        <v/>
      </c>
    </row>
    <row r="20" spans="1:79" s="121" customFormat="1" ht="19.899999999999999" customHeight="1" x14ac:dyDescent="0.25">
      <c r="A20" s="9" t="s">
        <v>1417</v>
      </c>
      <c r="B20" s="7"/>
      <c r="C20" s="2" t="s">
        <v>1418</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-1</v>
      </c>
      <c r="AR20" s="487">
        <v>-1</v>
      </c>
      <c r="AS20" s="487">
        <v>-1</v>
      </c>
      <c r="AT20" s="487">
        <v>-1</v>
      </c>
      <c r="AU20" s="493" t="b">
        <f t="shared" si="7"/>
        <v>0</v>
      </c>
      <c r="AV20" s="488" t="str">
        <f t="shared" si="5"/>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tbd</v>
      </c>
      <c r="BG20" s="487" t="str">
        <f t="shared" si="2"/>
        <v>tbd</v>
      </c>
      <c r="BH20" s="487" t="str">
        <f t="shared" si="2"/>
        <v>tbd</v>
      </c>
      <c r="BI20" s="487" t="str">
        <f t="shared" si="2"/>
        <v>tbd</v>
      </c>
      <c r="BJ20" s="487" t="str">
        <f t="shared" si="2"/>
        <v>tbd</v>
      </c>
      <c r="BK20" s="489" t="str">
        <f t="shared" si="2"/>
        <v/>
      </c>
      <c r="BL20" s="488">
        <f t="shared" si="6"/>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f t="shared" si="3"/>
        <v>0</v>
      </c>
      <c r="BX20" s="495">
        <f t="shared" si="3"/>
        <v>0</v>
      </c>
      <c r="BY20" s="495">
        <f t="shared" si="3"/>
        <v>0</v>
      </c>
      <c r="BZ20" s="495">
        <f t="shared" si="3"/>
        <v>0</v>
      </c>
      <c r="CA20" s="489" t="str">
        <f t="shared" si="3"/>
        <v/>
      </c>
    </row>
    <row r="21" spans="1:79" s="121" customFormat="1" ht="19.899999999999999" customHeight="1" thickBot="1" x14ac:dyDescent="0.3">
      <c r="A21" s="9" t="s">
        <v>1419</v>
      </c>
      <c r="B21" s="7"/>
      <c r="C21" s="2" t="s">
        <v>1420</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-1</v>
      </c>
      <c r="AR21" s="487">
        <v>-1</v>
      </c>
      <c r="AS21" s="487">
        <v>-1</v>
      </c>
      <c r="AT21" s="487">
        <v>-1</v>
      </c>
      <c r="AU21" s="493" t="b">
        <f t="shared" si="7"/>
        <v>0</v>
      </c>
      <c r="AV21" s="488" t="str">
        <f t="shared" si="5"/>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tbd</v>
      </c>
      <c r="BG21" s="487" t="str">
        <f t="shared" si="2"/>
        <v>tbd</v>
      </c>
      <c r="BH21" s="487" t="str">
        <f t="shared" si="2"/>
        <v>tbd</v>
      </c>
      <c r="BI21" s="487" t="str">
        <f t="shared" si="2"/>
        <v>tbd</v>
      </c>
      <c r="BJ21" s="487" t="str">
        <f t="shared" si="2"/>
        <v>tbd</v>
      </c>
      <c r="BK21" s="489" t="str">
        <f t="shared" si="2"/>
        <v/>
      </c>
      <c r="BL21" s="488">
        <f t="shared" si="6"/>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f t="shared" si="3"/>
        <v>0</v>
      </c>
      <c r="BX21" s="495">
        <f t="shared" si="3"/>
        <v>0</v>
      </c>
      <c r="BY21" s="495">
        <f t="shared" si="3"/>
        <v>0</v>
      </c>
      <c r="BZ21" s="495">
        <f t="shared" si="3"/>
        <v>0</v>
      </c>
      <c r="CA21" s="489" t="str">
        <f t="shared" si="3"/>
        <v/>
      </c>
    </row>
    <row r="22" spans="1:79" s="121" customFormat="1" ht="19.899999999999999" hidden="1" customHeight="1" x14ac:dyDescent="0.25">
      <c r="A22" s="9"/>
      <c r="B22" s="7"/>
      <c r="C22" s="2"/>
      <c r="D22" s="19"/>
      <c r="E22" s="18"/>
      <c r="F22" s="19"/>
      <c r="G22" s="19"/>
      <c r="H22" s="4"/>
      <c r="I22" s="15"/>
      <c r="J22" s="47"/>
      <c r="K22" s="1384"/>
      <c r="L22" s="1386"/>
      <c r="M22" s="1384"/>
      <c r="N22" s="1385"/>
      <c r="O22" s="1386"/>
      <c r="P22" s="1384"/>
      <c r="Q22" s="1385"/>
      <c r="R22" s="1386"/>
      <c r="S22" s="269"/>
      <c r="T22" s="269"/>
      <c r="U22" s="49"/>
      <c r="V22" s="1393"/>
      <c r="W22" s="1394"/>
      <c r="X22" s="56"/>
      <c r="Y22" s="56"/>
      <c r="Z22" s="57"/>
      <c r="AA22" s="68"/>
      <c r="AB22" s="57"/>
      <c r="AC22" s="58"/>
      <c r="AD22" s="56"/>
      <c r="AE22" s="65"/>
      <c r="AF22" s="488">
        <f t="shared" si="7"/>
        <v>-1</v>
      </c>
      <c r="AG22" s="487">
        <f t="shared" si="7"/>
        <v>-1</v>
      </c>
      <c r="AH22" s="487">
        <f t="shared" si="7"/>
        <v>-1</v>
      </c>
      <c r="AI22" s="487">
        <f t="shared" si="7"/>
        <v>-1</v>
      </c>
      <c r="AJ22" s="487">
        <f t="shared" si="7"/>
        <v>-1</v>
      </c>
      <c r="AK22" s="487">
        <f t="shared" si="7"/>
        <v>-1</v>
      </c>
      <c r="AL22" s="487">
        <f t="shared" si="7"/>
        <v>-1</v>
      </c>
      <c r="AM22" s="487">
        <f t="shared" si="7"/>
        <v>-1</v>
      </c>
      <c r="AN22" s="487">
        <f t="shared" si="7"/>
        <v>-1</v>
      </c>
      <c r="AO22" s="487">
        <f t="shared" si="7"/>
        <v>-1</v>
      </c>
      <c r="AP22" s="487">
        <f t="shared" si="7"/>
        <v>-1</v>
      </c>
      <c r="AQ22" s="487">
        <f t="shared" si="7"/>
        <v>-1</v>
      </c>
      <c r="AR22" s="487">
        <f t="shared" si="7"/>
        <v>-1</v>
      </c>
      <c r="AS22" s="487">
        <f t="shared" si="7"/>
        <v>-1</v>
      </c>
      <c r="AT22" s="487">
        <f t="shared" si="7"/>
        <v>-1</v>
      </c>
      <c r="AU22" s="493" t="b">
        <f t="shared" si="7"/>
        <v>0</v>
      </c>
      <c r="AV22" s="488">
        <f t="shared" si="5"/>
        <v>0</v>
      </c>
      <c r="AW22" s="487">
        <f t="shared" si="2"/>
        <v>0</v>
      </c>
      <c r="AX22" s="487">
        <f t="shared" si="2"/>
        <v>0</v>
      </c>
      <c r="AY22" s="487">
        <f t="shared" si="2"/>
        <v>0</v>
      </c>
      <c r="AZ22" s="487">
        <f t="shared" si="2"/>
        <v>0</v>
      </c>
      <c r="BA22" s="487">
        <f t="shared" si="2"/>
        <v>0</v>
      </c>
      <c r="BB22" s="487">
        <f t="shared" si="2"/>
        <v>0</v>
      </c>
      <c r="BC22" s="487">
        <f t="shared" si="2"/>
        <v>0</v>
      </c>
      <c r="BD22" s="487">
        <f t="shared" si="2"/>
        <v>0</v>
      </c>
      <c r="BE22" s="487">
        <f t="shared" si="2"/>
        <v>0</v>
      </c>
      <c r="BF22" s="487">
        <f t="shared" si="2"/>
        <v>0</v>
      </c>
      <c r="BG22" s="487">
        <f t="shared" si="2"/>
        <v>0</v>
      </c>
      <c r="BH22" s="487">
        <f t="shared" si="2"/>
        <v>0</v>
      </c>
      <c r="BI22" s="487">
        <f t="shared" si="2"/>
        <v>0</v>
      </c>
      <c r="BJ22" s="487">
        <f t="shared" si="2"/>
        <v>0</v>
      </c>
      <c r="BK22" s="489" t="str">
        <f t="shared" si="2"/>
        <v/>
      </c>
      <c r="BL22" s="488">
        <f t="shared" si="6"/>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f t="shared" si="3"/>
        <v>0</v>
      </c>
      <c r="BX22" s="495">
        <f t="shared" si="3"/>
        <v>0</v>
      </c>
      <c r="BY22" s="495">
        <f t="shared" si="3"/>
        <v>0</v>
      </c>
      <c r="BZ22" s="495">
        <f t="shared" si="3"/>
        <v>0</v>
      </c>
      <c r="CA22" s="489" t="str">
        <f t="shared" si="3"/>
        <v/>
      </c>
    </row>
    <row r="23" spans="1:79" s="121" customFormat="1" ht="19.899999999999999" hidden="1" customHeight="1" x14ac:dyDescent="0.25">
      <c r="A23" s="9"/>
      <c r="B23" s="7"/>
      <c r="C23" s="2"/>
      <c r="D23" s="19"/>
      <c r="E23" s="18"/>
      <c r="F23" s="19"/>
      <c r="G23" s="19"/>
      <c r="H23" s="4"/>
      <c r="I23" s="15"/>
      <c r="J23" s="47"/>
      <c r="K23" s="1384"/>
      <c r="L23" s="1386"/>
      <c r="M23" s="1384"/>
      <c r="N23" s="1385"/>
      <c r="O23" s="1386"/>
      <c r="P23" s="1384"/>
      <c r="Q23" s="1385"/>
      <c r="R23" s="1386"/>
      <c r="S23" s="269"/>
      <c r="T23" s="269"/>
      <c r="U23" s="49"/>
      <c r="V23" s="1393"/>
      <c r="W23" s="1394"/>
      <c r="X23" s="56"/>
      <c r="Y23" s="56"/>
      <c r="Z23" s="57"/>
      <c r="AA23" s="68"/>
      <c r="AB23" s="57"/>
      <c r="AC23" s="58"/>
      <c r="AD23" s="56"/>
      <c r="AE23" s="65"/>
      <c r="AF23" s="488">
        <f t="shared" si="7"/>
        <v>-1</v>
      </c>
      <c r="AG23" s="487">
        <f t="shared" si="7"/>
        <v>-1</v>
      </c>
      <c r="AH23" s="487">
        <f t="shared" si="7"/>
        <v>-1</v>
      </c>
      <c r="AI23" s="487">
        <f t="shared" si="7"/>
        <v>-1</v>
      </c>
      <c r="AJ23" s="487">
        <f t="shared" si="7"/>
        <v>-1</v>
      </c>
      <c r="AK23" s="487">
        <f t="shared" si="7"/>
        <v>-1</v>
      </c>
      <c r="AL23" s="487">
        <f t="shared" si="7"/>
        <v>-1</v>
      </c>
      <c r="AM23" s="487">
        <f t="shared" si="7"/>
        <v>-1</v>
      </c>
      <c r="AN23" s="487">
        <f t="shared" si="7"/>
        <v>-1</v>
      </c>
      <c r="AO23" s="487">
        <f t="shared" si="7"/>
        <v>-1</v>
      </c>
      <c r="AP23" s="487">
        <f t="shared" si="7"/>
        <v>-1</v>
      </c>
      <c r="AQ23" s="487">
        <f t="shared" si="7"/>
        <v>-1</v>
      </c>
      <c r="AR23" s="487">
        <f t="shared" si="7"/>
        <v>-1</v>
      </c>
      <c r="AS23" s="487">
        <f t="shared" si="7"/>
        <v>-1</v>
      </c>
      <c r="AT23" s="487">
        <f t="shared" si="7"/>
        <v>-1</v>
      </c>
      <c r="AU23" s="493" t="b">
        <f t="shared" si="7"/>
        <v>0</v>
      </c>
      <c r="AV23" s="488">
        <f t="shared" si="5"/>
        <v>0</v>
      </c>
      <c r="AW23" s="487">
        <f t="shared" si="5"/>
        <v>0</v>
      </c>
      <c r="AX23" s="487">
        <f t="shared" si="5"/>
        <v>0</v>
      </c>
      <c r="AY23" s="487">
        <f t="shared" si="5"/>
        <v>0</v>
      </c>
      <c r="AZ23" s="487">
        <f t="shared" si="5"/>
        <v>0</v>
      </c>
      <c r="BA23" s="487">
        <f t="shared" si="5"/>
        <v>0</v>
      </c>
      <c r="BB23" s="487">
        <f t="shared" si="5"/>
        <v>0</v>
      </c>
      <c r="BC23" s="487">
        <f t="shared" si="5"/>
        <v>0</v>
      </c>
      <c r="BD23" s="487">
        <f t="shared" si="5"/>
        <v>0</v>
      </c>
      <c r="BE23" s="487">
        <f t="shared" si="5"/>
        <v>0</v>
      </c>
      <c r="BF23" s="487">
        <f t="shared" si="5"/>
        <v>0</v>
      </c>
      <c r="BG23" s="487">
        <f t="shared" si="5"/>
        <v>0</v>
      </c>
      <c r="BH23" s="487">
        <f t="shared" si="5"/>
        <v>0</v>
      </c>
      <c r="BI23" s="487">
        <f t="shared" si="5"/>
        <v>0</v>
      </c>
      <c r="BJ23" s="487">
        <f t="shared" si="5"/>
        <v>0</v>
      </c>
      <c r="BK23" s="489" t="str">
        <f t="shared" si="5"/>
        <v/>
      </c>
      <c r="BL23" s="488">
        <f t="shared" si="6"/>
        <v>0</v>
      </c>
      <c r="BM23" s="495">
        <f t="shared" si="6"/>
        <v>0</v>
      </c>
      <c r="BN23" s="495">
        <f t="shared" si="6"/>
        <v>0</v>
      </c>
      <c r="BO23" s="495">
        <f t="shared" si="6"/>
        <v>0</v>
      </c>
      <c r="BP23" s="495">
        <f t="shared" si="6"/>
        <v>0</v>
      </c>
      <c r="BQ23" s="495">
        <f t="shared" si="6"/>
        <v>0</v>
      </c>
      <c r="BR23" s="495">
        <f t="shared" si="6"/>
        <v>0</v>
      </c>
      <c r="BS23" s="495">
        <f t="shared" si="6"/>
        <v>0</v>
      </c>
      <c r="BT23" s="495">
        <f t="shared" si="6"/>
        <v>0</v>
      </c>
      <c r="BU23" s="495">
        <f t="shared" si="6"/>
        <v>0</v>
      </c>
      <c r="BV23" s="495">
        <f t="shared" si="6"/>
        <v>0</v>
      </c>
      <c r="BW23" s="495">
        <f t="shared" si="6"/>
        <v>0</v>
      </c>
      <c r="BX23" s="495">
        <f t="shared" si="6"/>
        <v>0</v>
      </c>
      <c r="BY23" s="495">
        <f t="shared" si="6"/>
        <v>0</v>
      </c>
      <c r="BZ23" s="495">
        <f t="shared" si="6"/>
        <v>0</v>
      </c>
      <c r="CA23" s="489" t="str">
        <f t="shared" si="6"/>
        <v/>
      </c>
    </row>
    <row r="24" spans="1:79" s="121" customFormat="1" ht="19.899999999999999" hidden="1" customHeight="1" x14ac:dyDescent="0.25">
      <c r="A24" s="9"/>
      <c r="B24" s="7"/>
      <c r="C24" s="2"/>
      <c r="D24" s="19"/>
      <c r="E24" s="18"/>
      <c r="F24" s="19"/>
      <c r="G24" s="19"/>
      <c r="H24" s="4"/>
      <c r="I24" s="15"/>
      <c r="J24" s="47"/>
      <c r="K24" s="1384"/>
      <c r="L24" s="1386"/>
      <c r="M24" s="1384"/>
      <c r="N24" s="1385"/>
      <c r="O24" s="1386"/>
      <c r="P24" s="1384"/>
      <c r="Q24" s="1385"/>
      <c r="R24" s="1386"/>
      <c r="S24" s="269"/>
      <c r="T24" s="269"/>
      <c r="U24" s="49"/>
      <c r="V24" s="1393"/>
      <c r="W24" s="1394"/>
      <c r="X24" s="56"/>
      <c r="Y24" s="56"/>
      <c r="Z24" s="57"/>
      <c r="AA24" s="68"/>
      <c r="AB24" s="57"/>
      <c r="AC24" s="58"/>
      <c r="AD24" s="56"/>
      <c r="AE24" s="65"/>
      <c r="AF24" s="488">
        <f t="shared" si="7"/>
        <v>-1</v>
      </c>
      <c r="AG24" s="487">
        <f t="shared" si="7"/>
        <v>-1</v>
      </c>
      <c r="AH24" s="487">
        <f t="shared" si="7"/>
        <v>-1</v>
      </c>
      <c r="AI24" s="487">
        <f t="shared" si="7"/>
        <v>-1</v>
      </c>
      <c r="AJ24" s="487">
        <f t="shared" si="7"/>
        <v>-1</v>
      </c>
      <c r="AK24" s="487">
        <f t="shared" si="7"/>
        <v>-1</v>
      </c>
      <c r="AL24" s="487">
        <f t="shared" si="7"/>
        <v>-1</v>
      </c>
      <c r="AM24" s="487">
        <f t="shared" si="7"/>
        <v>-1</v>
      </c>
      <c r="AN24" s="487">
        <f t="shared" si="7"/>
        <v>-1</v>
      </c>
      <c r="AO24" s="487">
        <f t="shared" si="7"/>
        <v>-1</v>
      </c>
      <c r="AP24" s="487">
        <f t="shared" si="7"/>
        <v>-1</v>
      </c>
      <c r="AQ24" s="487">
        <f t="shared" si="7"/>
        <v>-1</v>
      </c>
      <c r="AR24" s="487">
        <f t="shared" si="7"/>
        <v>-1</v>
      </c>
      <c r="AS24" s="487">
        <f t="shared" si="7"/>
        <v>-1</v>
      </c>
      <c r="AT24" s="487">
        <f t="shared" si="7"/>
        <v>-1</v>
      </c>
      <c r="AU24" s="493" t="b">
        <f t="shared" ref="AU24" si="8">AU23</f>
        <v>0</v>
      </c>
      <c r="AV24" s="488">
        <f t="shared" si="5"/>
        <v>0</v>
      </c>
      <c r="AW24" s="487">
        <f t="shared" si="5"/>
        <v>0</v>
      </c>
      <c r="AX24" s="487">
        <f t="shared" si="5"/>
        <v>0</v>
      </c>
      <c r="AY24" s="487">
        <f t="shared" si="5"/>
        <v>0</v>
      </c>
      <c r="AZ24" s="487">
        <f t="shared" si="5"/>
        <v>0</v>
      </c>
      <c r="BA24" s="487">
        <f t="shared" si="5"/>
        <v>0</v>
      </c>
      <c r="BB24" s="487">
        <f t="shared" si="5"/>
        <v>0</v>
      </c>
      <c r="BC24" s="487">
        <f t="shared" si="5"/>
        <v>0</v>
      </c>
      <c r="BD24" s="487">
        <f t="shared" si="5"/>
        <v>0</v>
      </c>
      <c r="BE24" s="487">
        <f t="shared" si="5"/>
        <v>0</v>
      </c>
      <c r="BF24" s="487">
        <f t="shared" si="5"/>
        <v>0</v>
      </c>
      <c r="BG24" s="487">
        <f t="shared" si="5"/>
        <v>0</v>
      </c>
      <c r="BH24" s="487">
        <f t="shared" si="5"/>
        <v>0</v>
      </c>
      <c r="BI24" s="487">
        <f t="shared" si="5"/>
        <v>0</v>
      </c>
      <c r="BJ24" s="487">
        <f t="shared" si="5"/>
        <v>0</v>
      </c>
      <c r="BK24" s="489" t="str">
        <f t="shared" si="5"/>
        <v/>
      </c>
      <c r="BL24" s="488">
        <f t="shared" si="6"/>
        <v>0</v>
      </c>
      <c r="BM24" s="495">
        <f t="shared" si="6"/>
        <v>0</v>
      </c>
      <c r="BN24" s="495">
        <f t="shared" si="6"/>
        <v>0</v>
      </c>
      <c r="BO24" s="495">
        <f t="shared" si="6"/>
        <v>0</v>
      </c>
      <c r="BP24" s="495">
        <f t="shared" si="6"/>
        <v>0</v>
      </c>
      <c r="BQ24" s="495">
        <f t="shared" si="6"/>
        <v>0</v>
      </c>
      <c r="BR24" s="495">
        <f t="shared" si="6"/>
        <v>0</v>
      </c>
      <c r="BS24" s="495">
        <f t="shared" si="6"/>
        <v>0</v>
      </c>
      <c r="BT24" s="495">
        <f t="shared" si="6"/>
        <v>0</v>
      </c>
      <c r="BU24" s="495">
        <f t="shared" si="6"/>
        <v>0</v>
      </c>
      <c r="BV24" s="495">
        <f t="shared" si="6"/>
        <v>0</v>
      </c>
      <c r="BW24" s="495">
        <f t="shared" si="6"/>
        <v>0</v>
      </c>
      <c r="BX24" s="495">
        <f t="shared" si="6"/>
        <v>0</v>
      </c>
      <c r="BY24" s="495">
        <f t="shared" si="6"/>
        <v>0</v>
      </c>
      <c r="BZ24" s="495">
        <f t="shared" si="6"/>
        <v>0</v>
      </c>
      <c r="CA24" s="489" t="str">
        <f t="shared" si="6"/>
        <v/>
      </c>
    </row>
    <row r="25" spans="1:79" s="121" customFormat="1" ht="19.899999999999999" hidden="1" customHeight="1" x14ac:dyDescent="0.25">
      <c r="A25" s="9"/>
      <c r="B25" s="7"/>
      <c r="C25" s="2"/>
      <c r="D25" s="19"/>
      <c r="E25" s="18"/>
      <c r="F25" s="19"/>
      <c r="G25" s="19"/>
      <c r="H25" s="4"/>
      <c r="I25" s="15"/>
      <c r="J25" s="47"/>
      <c r="K25" s="1384"/>
      <c r="L25" s="1386"/>
      <c r="M25" s="1384"/>
      <c r="N25" s="1385"/>
      <c r="O25" s="1386"/>
      <c r="P25" s="1384"/>
      <c r="Q25" s="1385"/>
      <c r="R25" s="1386"/>
      <c r="S25" s="269"/>
      <c r="T25" s="269"/>
      <c r="U25" s="49"/>
      <c r="V25" s="1393"/>
      <c r="W25" s="1394"/>
      <c r="X25" s="56"/>
      <c r="Y25" s="56"/>
      <c r="Z25" s="57"/>
      <c r="AA25" s="68"/>
      <c r="AB25" s="57"/>
      <c r="AC25" s="58"/>
      <c r="AD25" s="56"/>
      <c r="AE25" s="65"/>
      <c r="AF25" s="488">
        <f t="shared" ref="AF25:AU40" si="9">AF24</f>
        <v>-1</v>
      </c>
      <c r="AG25" s="487">
        <f t="shared" si="9"/>
        <v>-1</v>
      </c>
      <c r="AH25" s="487">
        <f t="shared" si="9"/>
        <v>-1</v>
      </c>
      <c r="AI25" s="487">
        <f t="shared" si="9"/>
        <v>-1</v>
      </c>
      <c r="AJ25" s="487">
        <f t="shared" si="9"/>
        <v>-1</v>
      </c>
      <c r="AK25" s="487">
        <f t="shared" si="9"/>
        <v>-1</v>
      </c>
      <c r="AL25" s="487">
        <f t="shared" si="9"/>
        <v>-1</v>
      </c>
      <c r="AM25" s="487">
        <f t="shared" si="9"/>
        <v>-1</v>
      </c>
      <c r="AN25" s="487">
        <f t="shared" si="9"/>
        <v>-1</v>
      </c>
      <c r="AO25" s="487">
        <f t="shared" si="9"/>
        <v>-1</v>
      </c>
      <c r="AP25" s="487">
        <f t="shared" si="9"/>
        <v>-1</v>
      </c>
      <c r="AQ25" s="487">
        <f t="shared" si="9"/>
        <v>-1</v>
      </c>
      <c r="AR25" s="487">
        <f t="shared" si="9"/>
        <v>-1</v>
      </c>
      <c r="AS25" s="487">
        <f t="shared" si="9"/>
        <v>-1</v>
      </c>
      <c r="AT25" s="487">
        <f t="shared" si="9"/>
        <v>-1</v>
      </c>
      <c r="AU25" s="493" t="b">
        <f t="shared" si="9"/>
        <v>0</v>
      </c>
      <c r="AV25" s="488">
        <f t="shared" si="5"/>
        <v>0</v>
      </c>
      <c r="AW25" s="487">
        <f t="shared" si="5"/>
        <v>0</v>
      </c>
      <c r="AX25" s="487">
        <f t="shared" si="5"/>
        <v>0</v>
      </c>
      <c r="AY25" s="487">
        <f t="shared" si="5"/>
        <v>0</v>
      </c>
      <c r="AZ25" s="487">
        <f t="shared" si="5"/>
        <v>0</v>
      </c>
      <c r="BA25" s="487">
        <f t="shared" si="5"/>
        <v>0</v>
      </c>
      <c r="BB25" s="487">
        <f t="shared" si="5"/>
        <v>0</v>
      </c>
      <c r="BC25" s="487">
        <f t="shared" si="5"/>
        <v>0</v>
      </c>
      <c r="BD25" s="487">
        <f t="shared" si="5"/>
        <v>0</v>
      </c>
      <c r="BE25" s="487">
        <f t="shared" si="5"/>
        <v>0</v>
      </c>
      <c r="BF25" s="487">
        <f t="shared" si="5"/>
        <v>0</v>
      </c>
      <c r="BG25" s="487">
        <f t="shared" si="5"/>
        <v>0</v>
      </c>
      <c r="BH25" s="487">
        <f t="shared" si="5"/>
        <v>0</v>
      </c>
      <c r="BI25" s="487">
        <f t="shared" si="5"/>
        <v>0</v>
      </c>
      <c r="BJ25" s="487">
        <f t="shared" si="5"/>
        <v>0</v>
      </c>
      <c r="BK25" s="489" t="str">
        <f t="shared" si="5"/>
        <v/>
      </c>
      <c r="BL25" s="488">
        <f t="shared" si="6"/>
        <v>0</v>
      </c>
      <c r="BM25" s="495">
        <f t="shared" si="6"/>
        <v>0</v>
      </c>
      <c r="BN25" s="495">
        <f t="shared" si="6"/>
        <v>0</v>
      </c>
      <c r="BO25" s="495">
        <f t="shared" si="6"/>
        <v>0</v>
      </c>
      <c r="BP25" s="495">
        <f t="shared" si="6"/>
        <v>0</v>
      </c>
      <c r="BQ25" s="495">
        <f t="shared" si="6"/>
        <v>0</v>
      </c>
      <c r="BR25" s="495">
        <f t="shared" si="6"/>
        <v>0</v>
      </c>
      <c r="BS25" s="495">
        <f t="shared" si="6"/>
        <v>0</v>
      </c>
      <c r="BT25" s="495">
        <f t="shared" si="6"/>
        <v>0</v>
      </c>
      <c r="BU25" s="495">
        <f t="shared" si="6"/>
        <v>0</v>
      </c>
      <c r="BV25" s="495">
        <f t="shared" si="6"/>
        <v>0</v>
      </c>
      <c r="BW25" s="495">
        <f t="shared" si="6"/>
        <v>0</v>
      </c>
      <c r="BX25" s="495">
        <f t="shared" si="6"/>
        <v>0</v>
      </c>
      <c r="BY25" s="495">
        <f t="shared" si="6"/>
        <v>0</v>
      </c>
      <c r="BZ25" s="495">
        <f t="shared" si="6"/>
        <v>0</v>
      </c>
      <c r="CA25" s="489" t="str">
        <f t="shared" si="6"/>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9"/>
        <v>-1</v>
      </c>
      <c r="AG26" s="487">
        <f t="shared" si="9"/>
        <v>-1</v>
      </c>
      <c r="AH26" s="487">
        <f t="shared" si="9"/>
        <v>-1</v>
      </c>
      <c r="AI26" s="487">
        <f t="shared" si="9"/>
        <v>-1</v>
      </c>
      <c r="AJ26" s="487">
        <f t="shared" si="9"/>
        <v>-1</v>
      </c>
      <c r="AK26" s="487">
        <f t="shared" si="9"/>
        <v>-1</v>
      </c>
      <c r="AL26" s="487">
        <f t="shared" si="9"/>
        <v>-1</v>
      </c>
      <c r="AM26" s="487">
        <f t="shared" si="9"/>
        <v>-1</v>
      </c>
      <c r="AN26" s="487">
        <f t="shared" si="9"/>
        <v>-1</v>
      </c>
      <c r="AO26" s="487">
        <f t="shared" si="9"/>
        <v>-1</v>
      </c>
      <c r="AP26" s="487">
        <f t="shared" si="9"/>
        <v>-1</v>
      </c>
      <c r="AQ26" s="487">
        <f t="shared" si="9"/>
        <v>-1</v>
      </c>
      <c r="AR26" s="487">
        <f t="shared" si="9"/>
        <v>-1</v>
      </c>
      <c r="AS26" s="487">
        <f t="shared" si="9"/>
        <v>-1</v>
      </c>
      <c r="AT26" s="487">
        <f t="shared" si="9"/>
        <v>-1</v>
      </c>
      <c r="AU26" s="493" t="b">
        <f t="shared" si="9"/>
        <v>0</v>
      </c>
      <c r="AV26" s="488">
        <f t="shared" si="5"/>
        <v>0</v>
      </c>
      <c r="AW26" s="487">
        <f t="shared" si="5"/>
        <v>0</v>
      </c>
      <c r="AX26" s="487">
        <f t="shared" si="5"/>
        <v>0</v>
      </c>
      <c r="AY26" s="487">
        <f t="shared" si="5"/>
        <v>0</v>
      </c>
      <c r="AZ26" s="487">
        <f t="shared" si="5"/>
        <v>0</v>
      </c>
      <c r="BA26" s="487">
        <f t="shared" si="5"/>
        <v>0</v>
      </c>
      <c r="BB26" s="487">
        <f t="shared" si="5"/>
        <v>0</v>
      </c>
      <c r="BC26" s="487">
        <f t="shared" si="5"/>
        <v>0</v>
      </c>
      <c r="BD26" s="487">
        <f t="shared" si="5"/>
        <v>0</v>
      </c>
      <c r="BE26" s="487">
        <f t="shared" si="5"/>
        <v>0</v>
      </c>
      <c r="BF26" s="487">
        <f t="shared" si="5"/>
        <v>0</v>
      </c>
      <c r="BG26" s="487">
        <f t="shared" si="5"/>
        <v>0</v>
      </c>
      <c r="BH26" s="487">
        <f t="shared" si="5"/>
        <v>0</v>
      </c>
      <c r="BI26" s="487">
        <f t="shared" si="5"/>
        <v>0</v>
      </c>
      <c r="BJ26" s="487">
        <f t="shared" si="5"/>
        <v>0</v>
      </c>
      <c r="BK26" s="489" t="str">
        <f t="shared" si="5"/>
        <v/>
      </c>
      <c r="BL26" s="488">
        <f t="shared" si="6"/>
        <v>0</v>
      </c>
      <c r="BM26" s="495">
        <f t="shared" si="6"/>
        <v>0</v>
      </c>
      <c r="BN26" s="495">
        <f t="shared" si="6"/>
        <v>0</v>
      </c>
      <c r="BO26" s="495">
        <f t="shared" si="6"/>
        <v>0</v>
      </c>
      <c r="BP26" s="495">
        <f t="shared" si="6"/>
        <v>0</v>
      </c>
      <c r="BQ26" s="495">
        <f t="shared" si="6"/>
        <v>0</v>
      </c>
      <c r="BR26" s="495">
        <f t="shared" si="6"/>
        <v>0</v>
      </c>
      <c r="BS26" s="495">
        <f t="shared" si="6"/>
        <v>0</v>
      </c>
      <c r="BT26" s="495">
        <f t="shared" si="6"/>
        <v>0</v>
      </c>
      <c r="BU26" s="495">
        <f t="shared" si="6"/>
        <v>0</v>
      </c>
      <c r="BV26" s="495">
        <f t="shared" si="6"/>
        <v>0</v>
      </c>
      <c r="BW26" s="495">
        <f t="shared" si="6"/>
        <v>0</v>
      </c>
      <c r="BX26" s="495">
        <f t="shared" si="6"/>
        <v>0</v>
      </c>
      <c r="BY26" s="495">
        <f t="shared" si="6"/>
        <v>0</v>
      </c>
      <c r="BZ26" s="495">
        <f t="shared" si="6"/>
        <v>0</v>
      </c>
      <c r="CA26" s="489" t="str">
        <f t="shared" si="6"/>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9"/>
        <v>-1</v>
      </c>
      <c r="AG27" s="487">
        <f t="shared" si="9"/>
        <v>-1</v>
      </c>
      <c r="AH27" s="487">
        <f t="shared" si="9"/>
        <v>-1</v>
      </c>
      <c r="AI27" s="487">
        <f t="shared" si="9"/>
        <v>-1</v>
      </c>
      <c r="AJ27" s="487">
        <f t="shared" si="9"/>
        <v>-1</v>
      </c>
      <c r="AK27" s="487">
        <f t="shared" si="9"/>
        <v>-1</v>
      </c>
      <c r="AL27" s="487">
        <f t="shared" si="9"/>
        <v>-1</v>
      </c>
      <c r="AM27" s="487">
        <f t="shared" si="9"/>
        <v>-1</v>
      </c>
      <c r="AN27" s="487">
        <f t="shared" si="9"/>
        <v>-1</v>
      </c>
      <c r="AO27" s="487">
        <f t="shared" si="9"/>
        <v>-1</v>
      </c>
      <c r="AP27" s="487">
        <f t="shared" si="9"/>
        <v>-1</v>
      </c>
      <c r="AQ27" s="487">
        <f t="shared" si="9"/>
        <v>-1</v>
      </c>
      <c r="AR27" s="487">
        <f t="shared" si="9"/>
        <v>-1</v>
      </c>
      <c r="AS27" s="487">
        <f t="shared" si="9"/>
        <v>-1</v>
      </c>
      <c r="AT27" s="487">
        <f t="shared" si="9"/>
        <v>-1</v>
      </c>
      <c r="AU27" s="493" t="b">
        <f t="shared" si="9"/>
        <v>0</v>
      </c>
      <c r="AV27" s="488">
        <f t="shared" si="5"/>
        <v>0</v>
      </c>
      <c r="AW27" s="487">
        <f t="shared" si="5"/>
        <v>0</v>
      </c>
      <c r="AX27" s="487">
        <f t="shared" si="5"/>
        <v>0</v>
      </c>
      <c r="AY27" s="487">
        <f t="shared" si="5"/>
        <v>0</v>
      </c>
      <c r="AZ27" s="487">
        <f t="shared" si="5"/>
        <v>0</v>
      </c>
      <c r="BA27" s="487">
        <f t="shared" si="5"/>
        <v>0</v>
      </c>
      <c r="BB27" s="487">
        <f t="shared" si="5"/>
        <v>0</v>
      </c>
      <c r="BC27" s="487">
        <f t="shared" si="5"/>
        <v>0</v>
      </c>
      <c r="BD27" s="487">
        <f t="shared" si="5"/>
        <v>0</v>
      </c>
      <c r="BE27" s="487">
        <f t="shared" si="5"/>
        <v>0</v>
      </c>
      <c r="BF27" s="487">
        <f t="shared" si="5"/>
        <v>0</v>
      </c>
      <c r="BG27" s="487">
        <f t="shared" si="5"/>
        <v>0</v>
      </c>
      <c r="BH27" s="487">
        <f t="shared" si="5"/>
        <v>0</v>
      </c>
      <c r="BI27" s="487">
        <f t="shared" si="5"/>
        <v>0</v>
      </c>
      <c r="BJ27" s="487">
        <f t="shared" si="5"/>
        <v>0</v>
      </c>
      <c r="BK27" s="489" t="str">
        <f t="shared" si="5"/>
        <v/>
      </c>
      <c r="BL27" s="488">
        <f t="shared" si="6"/>
        <v>0</v>
      </c>
      <c r="BM27" s="495">
        <f t="shared" si="6"/>
        <v>0</v>
      </c>
      <c r="BN27" s="495">
        <f t="shared" si="6"/>
        <v>0</v>
      </c>
      <c r="BO27" s="495">
        <f t="shared" si="6"/>
        <v>0</v>
      </c>
      <c r="BP27" s="495">
        <f t="shared" si="6"/>
        <v>0</v>
      </c>
      <c r="BQ27" s="495">
        <f t="shared" si="6"/>
        <v>0</v>
      </c>
      <c r="BR27" s="495">
        <f t="shared" si="6"/>
        <v>0</v>
      </c>
      <c r="BS27" s="495">
        <f t="shared" si="6"/>
        <v>0</v>
      </c>
      <c r="BT27" s="495">
        <f t="shared" si="6"/>
        <v>0</v>
      </c>
      <c r="BU27" s="495">
        <f t="shared" si="6"/>
        <v>0</v>
      </c>
      <c r="BV27" s="495">
        <f t="shared" si="6"/>
        <v>0</v>
      </c>
      <c r="BW27" s="495">
        <f t="shared" si="6"/>
        <v>0</v>
      </c>
      <c r="BX27" s="495">
        <f t="shared" si="6"/>
        <v>0</v>
      </c>
      <c r="BY27" s="495">
        <f t="shared" si="6"/>
        <v>0</v>
      </c>
      <c r="BZ27" s="495">
        <f t="shared" si="6"/>
        <v>0</v>
      </c>
      <c r="CA27" s="489" t="str">
        <f t="shared" si="6"/>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9"/>
        <v>-1</v>
      </c>
      <c r="AG28" s="487">
        <f t="shared" si="9"/>
        <v>-1</v>
      </c>
      <c r="AH28" s="487">
        <f t="shared" si="9"/>
        <v>-1</v>
      </c>
      <c r="AI28" s="487">
        <f t="shared" si="9"/>
        <v>-1</v>
      </c>
      <c r="AJ28" s="487">
        <f t="shared" si="9"/>
        <v>-1</v>
      </c>
      <c r="AK28" s="487">
        <f t="shared" si="9"/>
        <v>-1</v>
      </c>
      <c r="AL28" s="487">
        <f t="shared" si="9"/>
        <v>-1</v>
      </c>
      <c r="AM28" s="487">
        <f t="shared" si="9"/>
        <v>-1</v>
      </c>
      <c r="AN28" s="487">
        <f t="shared" si="9"/>
        <v>-1</v>
      </c>
      <c r="AO28" s="487">
        <f t="shared" si="9"/>
        <v>-1</v>
      </c>
      <c r="AP28" s="487">
        <f t="shared" si="9"/>
        <v>-1</v>
      </c>
      <c r="AQ28" s="487">
        <f t="shared" si="9"/>
        <v>-1</v>
      </c>
      <c r="AR28" s="487">
        <f t="shared" si="9"/>
        <v>-1</v>
      </c>
      <c r="AS28" s="487">
        <f t="shared" si="9"/>
        <v>-1</v>
      </c>
      <c r="AT28" s="487">
        <f t="shared" si="9"/>
        <v>-1</v>
      </c>
      <c r="AU28" s="493" t="b">
        <f t="shared" si="9"/>
        <v>0</v>
      </c>
      <c r="AV28" s="488">
        <f t="shared" si="5"/>
        <v>0</v>
      </c>
      <c r="AW28" s="487">
        <f t="shared" si="5"/>
        <v>0</v>
      </c>
      <c r="AX28" s="487">
        <f t="shared" si="5"/>
        <v>0</v>
      </c>
      <c r="AY28" s="487">
        <f t="shared" si="5"/>
        <v>0</v>
      </c>
      <c r="AZ28" s="487">
        <f t="shared" si="5"/>
        <v>0</v>
      </c>
      <c r="BA28" s="487">
        <f t="shared" si="5"/>
        <v>0</v>
      </c>
      <c r="BB28" s="487">
        <f t="shared" si="5"/>
        <v>0</v>
      </c>
      <c r="BC28" s="487">
        <f t="shared" si="5"/>
        <v>0</v>
      </c>
      <c r="BD28" s="487">
        <f t="shared" si="5"/>
        <v>0</v>
      </c>
      <c r="BE28" s="487">
        <f t="shared" si="5"/>
        <v>0</v>
      </c>
      <c r="BF28" s="487">
        <f t="shared" si="5"/>
        <v>0</v>
      </c>
      <c r="BG28" s="487">
        <f t="shared" si="5"/>
        <v>0</v>
      </c>
      <c r="BH28" s="487">
        <f t="shared" si="5"/>
        <v>0</v>
      </c>
      <c r="BI28" s="487">
        <f t="shared" si="5"/>
        <v>0</v>
      </c>
      <c r="BJ28" s="487">
        <f t="shared" si="5"/>
        <v>0</v>
      </c>
      <c r="BK28" s="489" t="str">
        <f t="shared" si="5"/>
        <v/>
      </c>
      <c r="BL28" s="488">
        <f t="shared" si="6"/>
        <v>0</v>
      </c>
      <c r="BM28" s="495">
        <f t="shared" si="6"/>
        <v>0</v>
      </c>
      <c r="BN28" s="495">
        <f t="shared" si="6"/>
        <v>0</v>
      </c>
      <c r="BO28" s="495">
        <f t="shared" si="6"/>
        <v>0</v>
      </c>
      <c r="BP28" s="495">
        <f t="shared" si="6"/>
        <v>0</v>
      </c>
      <c r="BQ28" s="495">
        <f t="shared" si="6"/>
        <v>0</v>
      </c>
      <c r="BR28" s="495">
        <f t="shared" si="6"/>
        <v>0</v>
      </c>
      <c r="BS28" s="495">
        <f t="shared" si="6"/>
        <v>0</v>
      </c>
      <c r="BT28" s="495">
        <f t="shared" si="6"/>
        <v>0</v>
      </c>
      <c r="BU28" s="495">
        <f t="shared" si="6"/>
        <v>0</v>
      </c>
      <c r="BV28" s="495">
        <f t="shared" si="6"/>
        <v>0</v>
      </c>
      <c r="BW28" s="495">
        <f t="shared" si="6"/>
        <v>0</v>
      </c>
      <c r="BX28" s="495">
        <f t="shared" si="6"/>
        <v>0</v>
      </c>
      <c r="BY28" s="495">
        <f t="shared" si="6"/>
        <v>0</v>
      </c>
      <c r="BZ28" s="495">
        <f t="shared" si="6"/>
        <v>0</v>
      </c>
      <c r="CA28" s="489" t="str">
        <f t="shared" si="6"/>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9"/>
        <v>-1</v>
      </c>
      <c r="AG29" s="487">
        <f t="shared" si="9"/>
        <v>-1</v>
      </c>
      <c r="AH29" s="487">
        <f t="shared" si="9"/>
        <v>-1</v>
      </c>
      <c r="AI29" s="487">
        <f t="shared" si="9"/>
        <v>-1</v>
      </c>
      <c r="AJ29" s="487">
        <f t="shared" si="9"/>
        <v>-1</v>
      </c>
      <c r="AK29" s="487">
        <f t="shared" si="9"/>
        <v>-1</v>
      </c>
      <c r="AL29" s="487">
        <f t="shared" si="9"/>
        <v>-1</v>
      </c>
      <c r="AM29" s="487">
        <f t="shared" si="9"/>
        <v>-1</v>
      </c>
      <c r="AN29" s="487">
        <f t="shared" si="9"/>
        <v>-1</v>
      </c>
      <c r="AO29" s="487">
        <f t="shared" si="9"/>
        <v>-1</v>
      </c>
      <c r="AP29" s="487">
        <f t="shared" si="9"/>
        <v>-1</v>
      </c>
      <c r="AQ29" s="487">
        <f t="shared" si="9"/>
        <v>-1</v>
      </c>
      <c r="AR29" s="487">
        <f t="shared" si="9"/>
        <v>-1</v>
      </c>
      <c r="AS29" s="487">
        <f t="shared" si="9"/>
        <v>-1</v>
      </c>
      <c r="AT29" s="487">
        <f t="shared" si="9"/>
        <v>-1</v>
      </c>
      <c r="AU29" s="493" t="b">
        <f t="shared" si="9"/>
        <v>0</v>
      </c>
      <c r="AV29" s="488">
        <f t="shared" si="5"/>
        <v>0</v>
      </c>
      <c r="AW29" s="487">
        <f t="shared" si="5"/>
        <v>0</v>
      </c>
      <c r="AX29" s="487">
        <f t="shared" si="5"/>
        <v>0</v>
      </c>
      <c r="AY29" s="487">
        <f t="shared" si="5"/>
        <v>0</v>
      </c>
      <c r="AZ29" s="487">
        <f t="shared" si="5"/>
        <v>0</v>
      </c>
      <c r="BA29" s="487">
        <f t="shared" si="5"/>
        <v>0</v>
      </c>
      <c r="BB29" s="487">
        <f t="shared" si="5"/>
        <v>0</v>
      </c>
      <c r="BC29" s="487">
        <f t="shared" si="5"/>
        <v>0</v>
      </c>
      <c r="BD29" s="487">
        <f t="shared" si="5"/>
        <v>0</v>
      </c>
      <c r="BE29" s="487">
        <f t="shared" si="5"/>
        <v>0</v>
      </c>
      <c r="BF29" s="487">
        <f t="shared" si="5"/>
        <v>0</v>
      </c>
      <c r="BG29" s="487">
        <f t="shared" si="5"/>
        <v>0</v>
      </c>
      <c r="BH29" s="487">
        <f t="shared" si="5"/>
        <v>0</v>
      </c>
      <c r="BI29" s="487">
        <f t="shared" si="5"/>
        <v>0</v>
      </c>
      <c r="BJ29" s="487">
        <f t="shared" si="5"/>
        <v>0</v>
      </c>
      <c r="BK29" s="489" t="str">
        <f t="shared" si="5"/>
        <v/>
      </c>
      <c r="BL29" s="488">
        <f t="shared" si="6"/>
        <v>0</v>
      </c>
      <c r="BM29" s="495">
        <f t="shared" si="6"/>
        <v>0</v>
      </c>
      <c r="BN29" s="495">
        <f t="shared" si="6"/>
        <v>0</v>
      </c>
      <c r="BO29" s="495">
        <f t="shared" si="6"/>
        <v>0</v>
      </c>
      <c r="BP29" s="495">
        <f t="shared" si="6"/>
        <v>0</v>
      </c>
      <c r="BQ29" s="495">
        <f t="shared" si="6"/>
        <v>0</v>
      </c>
      <c r="BR29" s="495">
        <f t="shared" si="6"/>
        <v>0</v>
      </c>
      <c r="BS29" s="495">
        <f t="shared" si="6"/>
        <v>0</v>
      </c>
      <c r="BT29" s="495">
        <f t="shared" si="6"/>
        <v>0</v>
      </c>
      <c r="BU29" s="495">
        <f t="shared" si="6"/>
        <v>0</v>
      </c>
      <c r="BV29" s="495">
        <f t="shared" si="6"/>
        <v>0</v>
      </c>
      <c r="BW29" s="495">
        <f t="shared" si="6"/>
        <v>0</v>
      </c>
      <c r="BX29" s="495">
        <f t="shared" si="6"/>
        <v>0</v>
      </c>
      <c r="BY29" s="495">
        <f t="shared" si="6"/>
        <v>0</v>
      </c>
      <c r="BZ29" s="495">
        <f t="shared" si="6"/>
        <v>0</v>
      </c>
      <c r="CA29" s="489" t="str">
        <f t="shared" si="6"/>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9"/>
        <v>-1</v>
      </c>
      <c r="AG30" s="487">
        <f t="shared" si="9"/>
        <v>-1</v>
      </c>
      <c r="AH30" s="487">
        <f t="shared" si="9"/>
        <v>-1</v>
      </c>
      <c r="AI30" s="487">
        <f t="shared" si="9"/>
        <v>-1</v>
      </c>
      <c r="AJ30" s="487">
        <f t="shared" si="9"/>
        <v>-1</v>
      </c>
      <c r="AK30" s="487">
        <f t="shared" si="9"/>
        <v>-1</v>
      </c>
      <c r="AL30" s="487">
        <f t="shared" si="9"/>
        <v>-1</v>
      </c>
      <c r="AM30" s="487">
        <f t="shared" si="9"/>
        <v>-1</v>
      </c>
      <c r="AN30" s="487">
        <f t="shared" si="9"/>
        <v>-1</v>
      </c>
      <c r="AO30" s="487">
        <f t="shared" si="9"/>
        <v>-1</v>
      </c>
      <c r="AP30" s="487">
        <f t="shared" si="9"/>
        <v>-1</v>
      </c>
      <c r="AQ30" s="487">
        <f t="shared" si="9"/>
        <v>-1</v>
      </c>
      <c r="AR30" s="487">
        <f t="shared" si="9"/>
        <v>-1</v>
      </c>
      <c r="AS30" s="487">
        <f t="shared" si="9"/>
        <v>-1</v>
      </c>
      <c r="AT30" s="487">
        <f t="shared" si="9"/>
        <v>-1</v>
      </c>
      <c r="AU30" s="493" t="b">
        <f t="shared" si="9"/>
        <v>0</v>
      </c>
      <c r="AV30" s="488">
        <f t="shared" si="5"/>
        <v>0</v>
      </c>
      <c r="AW30" s="487">
        <f t="shared" si="5"/>
        <v>0</v>
      </c>
      <c r="AX30" s="487">
        <f t="shared" si="5"/>
        <v>0</v>
      </c>
      <c r="AY30" s="487">
        <f t="shared" si="5"/>
        <v>0</v>
      </c>
      <c r="AZ30" s="487">
        <f t="shared" si="5"/>
        <v>0</v>
      </c>
      <c r="BA30" s="487">
        <f t="shared" si="5"/>
        <v>0</v>
      </c>
      <c r="BB30" s="487">
        <f t="shared" si="5"/>
        <v>0</v>
      </c>
      <c r="BC30" s="487">
        <f t="shared" si="5"/>
        <v>0</v>
      </c>
      <c r="BD30" s="487">
        <f t="shared" si="5"/>
        <v>0</v>
      </c>
      <c r="BE30" s="487">
        <f t="shared" si="5"/>
        <v>0</v>
      </c>
      <c r="BF30" s="487">
        <f t="shared" si="5"/>
        <v>0</v>
      </c>
      <c r="BG30" s="487">
        <f t="shared" si="5"/>
        <v>0</v>
      </c>
      <c r="BH30" s="487">
        <f t="shared" si="5"/>
        <v>0</v>
      </c>
      <c r="BI30" s="487">
        <f t="shared" si="5"/>
        <v>0</v>
      </c>
      <c r="BJ30" s="487">
        <f t="shared" si="5"/>
        <v>0</v>
      </c>
      <c r="BK30" s="489" t="str">
        <f t="shared" si="5"/>
        <v/>
      </c>
      <c r="BL30" s="488">
        <f t="shared" si="6"/>
        <v>0</v>
      </c>
      <c r="BM30" s="495">
        <f t="shared" si="6"/>
        <v>0</v>
      </c>
      <c r="BN30" s="495">
        <f t="shared" si="6"/>
        <v>0</v>
      </c>
      <c r="BO30" s="495">
        <f t="shared" si="6"/>
        <v>0</v>
      </c>
      <c r="BP30" s="495">
        <f t="shared" si="6"/>
        <v>0</v>
      </c>
      <c r="BQ30" s="495">
        <f t="shared" si="6"/>
        <v>0</v>
      </c>
      <c r="BR30" s="495">
        <f t="shared" si="6"/>
        <v>0</v>
      </c>
      <c r="BS30" s="495">
        <f t="shared" si="6"/>
        <v>0</v>
      </c>
      <c r="BT30" s="495">
        <f t="shared" si="6"/>
        <v>0</v>
      </c>
      <c r="BU30" s="495">
        <f t="shared" si="6"/>
        <v>0</v>
      </c>
      <c r="BV30" s="495">
        <f t="shared" si="6"/>
        <v>0</v>
      </c>
      <c r="BW30" s="495">
        <f t="shared" si="6"/>
        <v>0</v>
      </c>
      <c r="BX30" s="495">
        <f t="shared" si="6"/>
        <v>0</v>
      </c>
      <c r="BY30" s="495">
        <f t="shared" si="6"/>
        <v>0</v>
      </c>
      <c r="BZ30" s="495">
        <f t="shared" si="6"/>
        <v>0</v>
      </c>
      <c r="CA30" s="489" t="str">
        <f t="shared" si="6"/>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9"/>
        <v>-1</v>
      </c>
      <c r="AG31" s="487">
        <f t="shared" si="9"/>
        <v>-1</v>
      </c>
      <c r="AH31" s="487">
        <f t="shared" si="9"/>
        <v>-1</v>
      </c>
      <c r="AI31" s="487">
        <f t="shared" si="9"/>
        <v>-1</v>
      </c>
      <c r="AJ31" s="487">
        <f t="shared" si="9"/>
        <v>-1</v>
      </c>
      <c r="AK31" s="487">
        <f t="shared" si="9"/>
        <v>-1</v>
      </c>
      <c r="AL31" s="487">
        <f t="shared" si="9"/>
        <v>-1</v>
      </c>
      <c r="AM31" s="487">
        <f t="shared" si="9"/>
        <v>-1</v>
      </c>
      <c r="AN31" s="487">
        <f t="shared" si="9"/>
        <v>-1</v>
      </c>
      <c r="AO31" s="487">
        <f t="shared" si="9"/>
        <v>-1</v>
      </c>
      <c r="AP31" s="487">
        <f t="shared" si="9"/>
        <v>-1</v>
      </c>
      <c r="AQ31" s="487">
        <f t="shared" si="9"/>
        <v>-1</v>
      </c>
      <c r="AR31" s="487">
        <f t="shared" si="9"/>
        <v>-1</v>
      </c>
      <c r="AS31" s="487">
        <f t="shared" si="9"/>
        <v>-1</v>
      </c>
      <c r="AT31" s="487">
        <f t="shared" si="9"/>
        <v>-1</v>
      </c>
      <c r="AU31" s="493" t="b">
        <f t="shared" si="9"/>
        <v>0</v>
      </c>
      <c r="AV31" s="488">
        <f t="shared" si="5"/>
        <v>0</v>
      </c>
      <c r="AW31" s="487">
        <f t="shared" si="5"/>
        <v>0</v>
      </c>
      <c r="AX31" s="487">
        <f t="shared" si="5"/>
        <v>0</v>
      </c>
      <c r="AY31" s="487">
        <f t="shared" si="5"/>
        <v>0</v>
      </c>
      <c r="AZ31" s="487">
        <f t="shared" si="5"/>
        <v>0</v>
      </c>
      <c r="BA31" s="487">
        <f t="shared" si="5"/>
        <v>0</v>
      </c>
      <c r="BB31" s="487">
        <f t="shared" si="5"/>
        <v>0</v>
      </c>
      <c r="BC31" s="487">
        <f t="shared" si="5"/>
        <v>0</v>
      </c>
      <c r="BD31" s="487">
        <f t="shared" si="5"/>
        <v>0</v>
      </c>
      <c r="BE31" s="487">
        <f t="shared" si="5"/>
        <v>0</v>
      </c>
      <c r="BF31" s="487">
        <f t="shared" si="5"/>
        <v>0</v>
      </c>
      <c r="BG31" s="487">
        <f t="shared" si="5"/>
        <v>0</v>
      </c>
      <c r="BH31" s="487">
        <f t="shared" si="5"/>
        <v>0</v>
      </c>
      <c r="BI31" s="487">
        <f t="shared" si="5"/>
        <v>0</v>
      </c>
      <c r="BJ31" s="487">
        <f t="shared" si="5"/>
        <v>0</v>
      </c>
      <c r="BK31" s="489" t="str">
        <f t="shared" si="5"/>
        <v/>
      </c>
      <c r="BL31" s="488">
        <f t="shared" si="6"/>
        <v>0</v>
      </c>
      <c r="BM31" s="495">
        <f t="shared" si="6"/>
        <v>0</v>
      </c>
      <c r="BN31" s="495">
        <f t="shared" si="6"/>
        <v>0</v>
      </c>
      <c r="BO31" s="495">
        <f t="shared" si="6"/>
        <v>0</v>
      </c>
      <c r="BP31" s="495">
        <f t="shared" si="6"/>
        <v>0</v>
      </c>
      <c r="BQ31" s="495">
        <f t="shared" si="6"/>
        <v>0</v>
      </c>
      <c r="BR31" s="495">
        <f t="shared" si="6"/>
        <v>0</v>
      </c>
      <c r="BS31" s="495">
        <f t="shared" si="6"/>
        <v>0</v>
      </c>
      <c r="BT31" s="495">
        <f t="shared" si="6"/>
        <v>0</v>
      </c>
      <c r="BU31" s="495">
        <f t="shared" si="6"/>
        <v>0</v>
      </c>
      <c r="BV31" s="495">
        <f t="shared" si="6"/>
        <v>0</v>
      </c>
      <c r="BW31" s="495">
        <f t="shared" si="6"/>
        <v>0</v>
      </c>
      <c r="BX31" s="495">
        <f t="shared" si="6"/>
        <v>0</v>
      </c>
      <c r="BY31" s="495">
        <f t="shared" si="6"/>
        <v>0</v>
      </c>
      <c r="BZ31" s="495">
        <f t="shared" si="6"/>
        <v>0</v>
      </c>
      <c r="CA31" s="489" t="str">
        <f t="shared" si="6"/>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9"/>
        <v>-1</v>
      </c>
      <c r="AG32" s="487">
        <f t="shared" si="9"/>
        <v>-1</v>
      </c>
      <c r="AH32" s="487">
        <f t="shared" si="9"/>
        <v>-1</v>
      </c>
      <c r="AI32" s="487">
        <f t="shared" si="9"/>
        <v>-1</v>
      </c>
      <c r="AJ32" s="487">
        <f t="shared" si="9"/>
        <v>-1</v>
      </c>
      <c r="AK32" s="487">
        <f t="shared" si="9"/>
        <v>-1</v>
      </c>
      <c r="AL32" s="487">
        <f t="shared" si="9"/>
        <v>-1</v>
      </c>
      <c r="AM32" s="487">
        <f t="shared" si="9"/>
        <v>-1</v>
      </c>
      <c r="AN32" s="487">
        <f t="shared" si="9"/>
        <v>-1</v>
      </c>
      <c r="AO32" s="487">
        <f t="shared" si="9"/>
        <v>-1</v>
      </c>
      <c r="AP32" s="487">
        <f t="shared" si="9"/>
        <v>-1</v>
      </c>
      <c r="AQ32" s="487">
        <f t="shared" si="9"/>
        <v>-1</v>
      </c>
      <c r="AR32" s="487">
        <f t="shared" si="9"/>
        <v>-1</v>
      </c>
      <c r="AS32" s="487">
        <f t="shared" si="9"/>
        <v>-1</v>
      </c>
      <c r="AT32" s="487">
        <f t="shared" si="9"/>
        <v>-1</v>
      </c>
      <c r="AU32" s="493" t="b">
        <f t="shared" si="9"/>
        <v>0</v>
      </c>
      <c r="AV32" s="488">
        <f t="shared" si="5"/>
        <v>0</v>
      </c>
      <c r="AW32" s="487">
        <f t="shared" si="5"/>
        <v>0</v>
      </c>
      <c r="AX32" s="487">
        <f t="shared" si="5"/>
        <v>0</v>
      </c>
      <c r="AY32" s="487">
        <f t="shared" si="5"/>
        <v>0</v>
      </c>
      <c r="AZ32" s="487">
        <f t="shared" si="5"/>
        <v>0</v>
      </c>
      <c r="BA32" s="487">
        <f t="shared" si="5"/>
        <v>0</v>
      </c>
      <c r="BB32" s="487">
        <f t="shared" si="5"/>
        <v>0</v>
      </c>
      <c r="BC32" s="487">
        <f t="shared" si="5"/>
        <v>0</v>
      </c>
      <c r="BD32" s="487">
        <f t="shared" si="5"/>
        <v>0</v>
      </c>
      <c r="BE32" s="487">
        <f t="shared" si="5"/>
        <v>0</v>
      </c>
      <c r="BF32" s="487">
        <f t="shared" si="5"/>
        <v>0</v>
      </c>
      <c r="BG32" s="487">
        <f t="shared" si="5"/>
        <v>0</v>
      </c>
      <c r="BH32" s="487">
        <f t="shared" si="5"/>
        <v>0</v>
      </c>
      <c r="BI32" s="487">
        <f t="shared" si="5"/>
        <v>0</v>
      </c>
      <c r="BJ32" s="487">
        <f t="shared" si="5"/>
        <v>0</v>
      </c>
      <c r="BK32" s="489" t="str">
        <f t="shared" si="5"/>
        <v/>
      </c>
      <c r="BL32" s="488">
        <f t="shared" si="6"/>
        <v>0</v>
      </c>
      <c r="BM32" s="495">
        <f t="shared" si="6"/>
        <v>0</v>
      </c>
      <c r="BN32" s="495">
        <f t="shared" si="6"/>
        <v>0</v>
      </c>
      <c r="BO32" s="495">
        <f t="shared" si="6"/>
        <v>0</v>
      </c>
      <c r="BP32" s="495">
        <f t="shared" si="6"/>
        <v>0</v>
      </c>
      <c r="BQ32" s="495">
        <f t="shared" si="6"/>
        <v>0</v>
      </c>
      <c r="BR32" s="495">
        <f t="shared" si="6"/>
        <v>0</v>
      </c>
      <c r="BS32" s="495">
        <f t="shared" si="6"/>
        <v>0</v>
      </c>
      <c r="BT32" s="495">
        <f t="shared" si="6"/>
        <v>0</v>
      </c>
      <c r="BU32" s="495">
        <f t="shared" si="6"/>
        <v>0</v>
      </c>
      <c r="BV32" s="495">
        <f t="shared" si="6"/>
        <v>0</v>
      </c>
      <c r="BW32" s="495">
        <f t="shared" si="6"/>
        <v>0</v>
      </c>
      <c r="BX32" s="495">
        <f t="shared" si="6"/>
        <v>0</v>
      </c>
      <c r="BY32" s="495">
        <f t="shared" si="6"/>
        <v>0</v>
      </c>
      <c r="BZ32" s="495">
        <f t="shared" si="6"/>
        <v>0</v>
      </c>
      <c r="CA32" s="489" t="str">
        <f t="shared" si="6"/>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9"/>
        <v>-1</v>
      </c>
      <c r="AG33" s="487">
        <f t="shared" si="9"/>
        <v>-1</v>
      </c>
      <c r="AH33" s="487">
        <f t="shared" si="9"/>
        <v>-1</v>
      </c>
      <c r="AI33" s="487">
        <f t="shared" si="9"/>
        <v>-1</v>
      </c>
      <c r="AJ33" s="487">
        <f t="shared" si="9"/>
        <v>-1</v>
      </c>
      <c r="AK33" s="487">
        <f t="shared" si="9"/>
        <v>-1</v>
      </c>
      <c r="AL33" s="487">
        <f t="shared" si="9"/>
        <v>-1</v>
      </c>
      <c r="AM33" s="487">
        <f t="shared" si="9"/>
        <v>-1</v>
      </c>
      <c r="AN33" s="487">
        <f t="shared" si="9"/>
        <v>-1</v>
      </c>
      <c r="AO33" s="487">
        <f t="shared" si="9"/>
        <v>-1</v>
      </c>
      <c r="AP33" s="487">
        <f t="shared" si="9"/>
        <v>-1</v>
      </c>
      <c r="AQ33" s="487">
        <f t="shared" si="9"/>
        <v>-1</v>
      </c>
      <c r="AR33" s="487">
        <f t="shared" si="9"/>
        <v>-1</v>
      </c>
      <c r="AS33" s="487">
        <f t="shared" si="9"/>
        <v>-1</v>
      </c>
      <c r="AT33" s="487">
        <f t="shared" si="9"/>
        <v>-1</v>
      </c>
      <c r="AU33" s="493" t="b">
        <f t="shared" si="9"/>
        <v>0</v>
      </c>
      <c r="AV33" s="488">
        <f t="shared" si="5"/>
        <v>0</v>
      </c>
      <c r="AW33" s="487">
        <f t="shared" si="5"/>
        <v>0</v>
      </c>
      <c r="AX33" s="487">
        <f t="shared" si="5"/>
        <v>0</v>
      </c>
      <c r="AY33" s="487">
        <f t="shared" si="5"/>
        <v>0</v>
      </c>
      <c r="AZ33" s="487">
        <f t="shared" si="5"/>
        <v>0</v>
      </c>
      <c r="BA33" s="487">
        <f t="shared" si="5"/>
        <v>0</v>
      </c>
      <c r="BB33" s="487">
        <f t="shared" si="5"/>
        <v>0</v>
      </c>
      <c r="BC33" s="487">
        <f t="shared" si="5"/>
        <v>0</v>
      </c>
      <c r="BD33" s="487">
        <f t="shared" si="5"/>
        <v>0</v>
      </c>
      <c r="BE33" s="487">
        <f t="shared" si="5"/>
        <v>0</v>
      </c>
      <c r="BF33" s="487">
        <f t="shared" si="5"/>
        <v>0</v>
      </c>
      <c r="BG33" s="487">
        <f t="shared" si="5"/>
        <v>0</v>
      </c>
      <c r="BH33" s="487">
        <f t="shared" si="5"/>
        <v>0</v>
      </c>
      <c r="BI33" s="487">
        <f t="shared" si="5"/>
        <v>0</v>
      </c>
      <c r="BJ33" s="487">
        <f t="shared" si="5"/>
        <v>0</v>
      </c>
      <c r="BK33" s="489" t="str">
        <f t="shared" si="5"/>
        <v/>
      </c>
      <c r="BL33" s="488">
        <f t="shared" si="6"/>
        <v>0</v>
      </c>
      <c r="BM33" s="495">
        <f t="shared" si="6"/>
        <v>0</v>
      </c>
      <c r="BN33" s="495">
        <f t="shared" si="6"/>
        <v>0</v>
      </c>
      <c r="BO33" s="495">
        <f t="shared" si="6"/>
        <v>0</v>
      </c>
      <c r="BP33" s="495">
        <f t="shared" si="6"/>
        <v>0</v>
      </c>
      <c r="BQ33" s="495">
        <f t="shared" si="6"/>
        <v>0</v>
      </c>
      <c r="BR33" s="495">
        <f t="shared" si="6"/>
        <v>0</v>
      </c>
      <c r="BS33" s="495">
        <f t="shared" si="6"/>
        <v>0</v>
      </c>
      <c r="BT33" s="495">
        <f t="shared" si="6"/>
        <v>0</v>
      </c>
      <c r="BU33" s="495">
        <f t="shared" si="6"/>
        <v>0</v>
      </c>
      <c r="BV33" s="495">
        <f t="shared" si="6"/>
        <v>0</v>
      </c>
      <c r="BW33" s="495">
        <f t="shared" si="6"/>
        <v>0</v>
      </c>
      <c r="BX33" s="495">
        <f t="shared" si="6"/>
        <v>0</v>
      </c>
      <c r="BY33" s="495">
        <f t="shared" si="6"/>
        <v>0</v>
      </c>
      <c r="BZ33" s="495">
        <f t="shared" si="6"/>
        <v>0</v>
      </c>
      <c r="CA33" s="489" t="str">
        <f t="shared" si="6"/>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9"/>
        <v>-1</v>
      </c>
      <c r="AG34" s="487">
        <f t="shared" si="9"/>
        <v>-1</v>
      </c>
      <c r="AH34" s="487">
        <f t="shared" si="9"/>
        <v>-1</v>
      </c>
      <c r="AI34" s="487">
        <f t="shared" si="9"/>
        <v>-1</v>
      </c>
      <c r="AJ34" s="487">
        <f t="shared" si="9"/>
        <v>-1</v>
      </c>
      <c r="AK34" s="487">
        <f t="shared" si="9"/>
        <v>-1</v>
      </c>
      <c r="AL34" s="487">
        <f t="shared" si="9"/>
        <v>-1</v>
      </c>
      <c r="AM34" s="487">
        <f t="shared" si="9"/>
        <v>-1</v>
      </c>
      <c r="AN34" s="487">
        <f t="shared" si="9"/>
        <v>-1</v>
      </c>
      <c r="AO34" s="487">
        <f t="shared" si="9"/>
        <v>-1</v>
      </c>
      <c r="AP34" s="487">
        <f t="shared" si="9"/>
        <v>-1</v>
      </c>
      <c r="AQ34" s="487">
        <f t="shared" si="9"/>
        <v>-1</v>
      </c>
      <c r="AR34" s="487">
        <f t="shared" si="9"/>
        <v>-1</v>
      </c>
      <c r="AS34" s="487">
        <f t="shared" si="9"/>
        <v>-1</v>
      </c>
      <c r="AT34" s="487">
        <f t="shared" si="9"/>
        <v>-1</v>
      </c>
      <c r="AU34" s="493" t="b">
        <f t="shared" si="9"/>
        <v>0</v>
      </c>
      <c r="AV34" s="488">
        <f t="shared" si="5"/>
        <v>0</v>
      </c>
      <c r="AW34" s="487">
        <f t="shared" si="5"/>
        <v>0</v>
      </c>
      <c r="AX34" s="487">
        <f t="shared" si="5"/>
        <v>0</v>
      </c>
      <c r="AY34" s="487">
        <f t="shared" si="5"/>
        <v>0</v>
      </c>
      <c r="AZ34" s="487">
        <f t="shared" si="5"/>
        <v>0</v>
      </c>
      <c r="BA34" s="487">
        <f t="shared" si="5"/>
        <v>0</v>
      </c>
      <c r="BB34" s="487">
        <f t="shared" si="5"/>
        <v>0</v>
      </c>
      <c r="BC34" s="487">
        <f t="shared" si="5"/>
        <v>0</v>
      </c>
      <c r="BD34" s="487">
        <f t="shared" si="5"/>
        <v>0</v>
      </c>
      <c r="BE34" s="487">
        <f t="shared" si="5"/>
        <v>0</v>
      </c>
      <c r="BF34" s="487">
        <f t="shared" si="5"/>
        <v>0</v>
      </c>
      <c r="BG34" s="487">
        <f t="shared" si="5"/>
        <v>0</v>
      </c>
      <c r="BH34" s="487">
        <f t="shared" si="5"/>
        <v>0</v>
      </c>
      <c r="BI34" s="487">
        <f t="shared" si="5"/>
        <v>0</v>
      </c>
      <c r="BJ34" s="487">
        <f t="shared" si="5"/>
        <v>0</v>
      </c>
      <c r="BK34" s="489" t="str">
        <f t="shared" si="5"/>
        <v/>
      </c>
      <c r="BL34" s="488">
        <f t="shared" si="6"/>
        <v>0</v>
      </c>
      <c r="BM34" s="495">
        <f t="shared" si="6"/>
        <v>0</v>
      </c>
      <c r="BN34" s="495">
        <f t="shared" si="6"/>
        <v>0</v>
      </c>
      <c r="BO34" s="495">
        <f t="shared" si="6"/>
        <v>0</v>
      </c>
      <c r="BP34" s="495">
        <f t="shared" si="6"/>
        <v>0</v>
      </c>
      <c r="BQ34" s="495">
        <f t="shared" si="6"/>
        <v>0</v>
      </c>
      <c r="BR34" s="495">
        <f t="shared" si="6"/>
        <v>0</v>
      </c>
      <c r="BS34" s="495">
        <f t="shared" si="6"/>
        <v>0</v>
      </c>
      <c r="BT34" s="495">
        <f t="shared" si="6"/>
        <v>0</v>
      </c>
      <c r="BU34" s="495">
        <f t="shared" si="6"/>
        <v>0</v>
      </c>
      <c r="BV34" s="495">
        <f t="shared" si="6"/>
        <v>0</v>
      </c>
      <c r="BW34" s="495">
        <f t="shared" si="6"/>
        <v>0</v>
      </c>
      <c r="BX34" s="495">
        <f t="shared" si="6"/>
        <v>0</v>
      </c>
      <c r="BY34" s="495">
        <f t="shared" si="6"/>
        <v>0</v>
      </c>
      <c r="BZ34" s="495">
        <f t="shared" si="6"/>
        <v>0</v>
      </c>
      <c r="CA34" s="489" t="str">
        <f t="shared" si="6"/>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9"/>
        <v>-1</v>
      </c>
      <c r="AG35" s="487">
        <f t="shared" si="9"/>
        <v>-1</v>
      </c>
      <c r="AH35" s="487">
        <f t="shared" si="9"/>
        <v>-1</v>
      </c>
      <c r="AI35" s="487">
        <f t="shared" si="9"/>
        <v>-1</v>
      </c>
      <c r="AJ35" s="487">
        <f t="shared" si="9"/>
        <v>-1</v>
      </c>
      <c r="AK35" s="487">
        <f t="shared" si="9"/>
        <v>-1</v>
      </c>
      <c r="AL35" s="487">
        <f t="shared" si="9"/>
        <v>-1</v>
      </c>
      <c r="AM35" s="487">
        <f t="shared" si="9"/>
        <v>-1</v>
      </c>
      <c r="AN35" s="487">
        <f t="shared" si="9"/>
        <v>-1</v>
      </c>
      <c r="AO35" s="487">
        <f t="shared" si="9"/>
        <v>-1</v>
      </c>
      <c r="AP35" s="487">
        <f t="shared" si="9"/>
        <v>-1</v>
      </c>
      <c r="AQ35" s="487">
        <f t="shared" si="9"/>
        <v>-1</v>
      </c>
      <c r="AR35" s="487">
        <f t="shared" si="9"/>
        <v>-1</v>
      </c>
      <c r="AS35" s="487">
        <f t="shared" si="9"/>
        <v>-1</v>
      </c>
      <c r="AT35" s="487">
        <f t="shared" si="9"/>
        <v>-1</v>
      </c>
      <c r="AU35" s="493" t="b">
        <f t="shared" si="9"/>
        <v>0</v>
      </c>
      <c r="AV35" s="488">
        <f t="shared" si="5"/>
        <v>0</v>
      </c>
      <c r="AW35" s="487">
        <f t="shared" si="5"/>
        <v>0</v>
      </c>
      <c r="AX35" s="487">
        <f t="shared" si="5"/>
        <v>0</v>
      </c>
      <c r="AY35" s="487">
        <f t="shared" si="5"/>
        <v>0</v>
      </c>
      <c r="AZ35" s="487">
        <f t="shared" si="5"/>
        <v>0</v>
      </c>
      <c r="BA35" s="487">
        <f t="shared" si="5"/>
        <v>0</v>
      </c>
      <c r="BB35" s="487">
        <f t="shared" si="5"/>
        <v>0</v>
      </c>
      <c r="BC35" s="487">
        <f t="shared" si="5"/>
        <v>0</v>
      </c>
      <c r="BD35" s="487">
        <f t="shared" si="5"/>
        <v>0</v>
      </c>
      <c r="BE35" s="487">
        <f t="shared" si="5"/>
        <v>0</v>
      </c>
      <c r="BF35" s="487">
        <f t="shared" si="5"/>
        <v>0</v>
      </c>
      <c r="BG35" s="487">
        <f t="shared" si="5"/>
        <v>0</v>
      </c>
      <c r="BH35" s="487">
        <f t="shared" si="5"/>
        <v>0</v>
      </c>
      <c r="BI35" s="487">
        <f t="shared" si="5"/>
        <v>0</v>
      </c>
      <c r="BJ35" s="487">
        <f t="shared" si="5"/>
        <v>0</v>
      </c>
      <c r="BK35" s="489" t="str">
        <f t="shared" si="5"/>
        <v/>
      </c>
      <c r="BL35" s="488">
        <f t="shared" si="6"/>
        <v>0</v>
      </c>
      <c r="BM35" s="495">
        <f t="shared" si="6"/>
        <v>0</v>
      </c>
      <c r="BN35" s="495">
        <f t="shared" si="6"/>
        <v>0</v>
      </c>
      <c r="BO35" s="495">
        <f t="shared" si="6"/>
        <v>0</v>
      </c>
      <c r="BP35" s="495">
        <f t="shared" si="6"/>
        <v>0</v>
      </c>
      <c r="BQ35" s="495">
        <f t="shared" si="6"/>
        <v>0</v>
      </c>
      <c r="BR35" s="495">
        <f t="shared" si="6"/>
        <v>0</v>
      </c>
      <c r="BS35" s="495">
        <f t="shared" si="6"/>
        <v>0</v>
      </c>
      <c r="BT35" s="495">
        <f t="shared" si="6"/>
        <v>0</v>
      </c>
      <c r="BU35" s="495">
        <f t="shared" si="6"/>
        <v>0</v>
      </c>
      <c r="BV35" s="495">
        <f t="shared" si="6"/>
        <v>0</v>
      </c>
      <c r="BW35" s="495">
        <f t="shared" si="6"/>
        <v>0</v>
      </c>
      <c r="BX35" s="495">
        <f t="shared" si="6"/>
        <v>0</v>
      </c>
      <c r="BY35" s="495">
        <f t="shared" si="6"/>
        <v>0</v>
      </c>
      <c r="BZ35" s="495">
        <f t="shared" si="6"/>
        <v>0</v>
      </c>
      <c r="CA35" s="489" t="str">
        <f t="shared" si="6"/>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9"/>
        <v>-1</v>
      </c>
      <c r="AG36" s="487">
        <f t="shared" si="9"/>
        <v>-1</v>
      </c>
      <c r="AH36" s="487">
        <f t="shared" si="9"/>
        <v>-1</v>
      </c>
      <c r="AI36" s="487">
        <f t="shared" si="9"/>
        <v>-1</v>
      </c>
      <c r="AJ36" s="487">
        <f t="shared" si="9"/>
        <v>-1</v>
      </c>
      <c r="AK36" s="487">
        <f t="shared" si="9"/>
        <v>-1</v>
      </c>
      <c r="AL36" s="487">
        <f t="shared" si="9"/>
        <v>-1</v>
      </c>
      <c r="AM36" s="487">
        <f t="shared" si="9"/>
        <v>-1</v>
      </c>
      <c r="AN36" s="487">
        <f t="shared" si="9"/>
        <v>-1</v>
      </c>
      <c r="AO36" s="487">
        <f t="shared" si="9"/>
        <v>-1</v>
      </c>
      <c r="AP36" s="487">
        <f t="shared" si="9"/>
        <v>-1</v>
      </c>
      <c r="AQ36" s="487">
        <f t="shared" si="9"/>
        <v>-1</v>
      </c>
      <c r="AR36" s="487">
        <f t="shared" si="9"/>
        <v>-1</v>
      </c>
      <c r="AS36" s="487">
        <f t="shared" si="9"/>
        <v>-1</v>
      </c>
      <c r="AT36" s="487">
        <f t="shared" si="9"/>
        <v>-1</v>
      </c>
      <c r="AU36" s="493" t="b">
        <f t="shared" si="9"/>
        <v>0</v>
      </c>
      <c r="AV36" s="488">
        <f t="shared" si="5"/>
        <v>0</v>
      </c>
      <c r="AW36" s="487">
        <f t="shared" si="5"/>
        <v>0</v>
      </c>
      <c r="AX36" s="487">
        <f t="shared" si="5"/>
        <v>0</v>
      </c>
      <c r="AY36" s="487">
        <f t="shared" si="5"/>
        <v>0</v>
      </c>
      <c r="AZ36" s="487">
        <f t="shared" si="5"/>
        <v>0</v>
      </c>
      <c r="BA36" s="487">
        <f t="shared" si="5"/>
        <v>0</v>
      </c>
      <c r="BB36" s="487">
        <f t="shared" si="5"/>
        <v>0</v>
      </c>
      <c r="BC36" s="487">
        <f t="shared" si="5"/>
        <v>0</v>
      </c>
      <c r="BD36" s="487">
        <f t="shared" si="5"/>
        <v>0</v>
      </c>
      <c r="BE36" s="487">
        <f t="shared" si="5"/>
        <v>0</v>
      </c>
      <c r="BF36" s="487">
        <f t="shared" si="5"/>
        <v>0</v>
      </c>
      <c r="BG36" s="487">
        <f t="shared" si="5"/>
        <v>0</v>
      </c>
      <c r="BH36" s="487">
        <f t="shared" si="5"/>
        <v>0</v>
      </c>
      <c r="BI36" s="487">
        <f t="shared" si="5"/>
        <v>0</v>
      </c>
      <c r="BJ36" s="487">
        <f t="shared" si="5"/>
        <v>0</v>
      </c>
      <c r="BK36" s="489" t="str">
        <f t="shared" si="5"/>
        <v/>
      </c>
      <c r="BL36" s="488">
        <f t="shared" si="6"/>
        <v>0</v>
      </c>
      <c r="BM36" s="495">
        <f t="shared" si="6"/>
        <v>0</v>
      </c>
      <c r="BN36" s="495">
        <f t="shared" si="6"/>
        <v>0</v>
      </c>
      <c r="BO36" s="495">
        <f t="shared" si="6"/>
        <v>0</v>
      </c>
      <c r="BP36" s="495">
        <f t="shared" si="6"/>
        <v>0</v>
      </c>
      <c r="BQ36" s="495">
        <f t="shared" si="6"/>
        <v>0</v>
      </c>
      <c r="BR36" s="495">
        <f t="shared" si="6"/>
        <v>0</v>
      </c>
      <c r="BS36" s="495">
        <f t="shared" si="6"/>
        <v>0</v>
      </c>
      <c r="BT36" s="495">
        <f t="shared" si="6"/>
        <v>0</v>
      </c>
      <c r="BU36" s="495">
        <f t="shared" si="6"/>
        <v>0</v>
      </c>
      <c r="BV36" s="495">
        <f t="shared" si="6"/>
        <v>0</v>
      </c>
      <c r="BW36" s="495">
        <f t="shared" si="6"/>
        <v>0</v>
      </c>
      <c r="BX36" s="495">
        <f t="shared" si="6"/>
        <v>0</v>
      </c>
      <c r="BY36" s="495">
        <f t="shared" si="6"/>
        <v>0</v>
      </c>
      <c r="BZ36" s="495">
        <f t="shared" si="6"/>
        <v>0</v>
      </c>
      <c r="CA36" s="489" t="str">
        <f t="shared" si="6"/>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9"/>
        <v>-1</v>
      </c>
      <c r="AG37" s="487">
        <f t="shared" si="9"/>
        <v>-1</v>
      </c>
      <c r="AH37" s="487">
        <f t="shared" si="9"/>
        <v>-1</v>
      </c>
      <c r="AI37" s="487">
        <f t="shared" si="9"/>
        <v>-1</v>
      </c>
      <c r="AJ37" s="487">
        <f t="shared" si="9"/>
        <v>-1</v>
      </c>
      <c r="AK37" s="487">
        <f t="shared" si="9"/>
        <v>-1</v>
      </c>
      <c r="AL37" s="487">
        <f t="shared" si="9"/>
        <v>-1</v>
      </c>
      <c r="AM37" s="487">
        <f t="shared" si="9"/>
        <v>-1</v>
      </c>
      <c r="AN37" s="487">
        <f t="shared" si="9"/>
        <v>-1</v>
      </c>
      <c r="AO37" s="487">
        <f t="shared" si="9"/>
        <v>-1</v>
      </c>
      <c r="AP37" s="487">
        <f t="shared" si="9"/>
        <v>-1</v>
      </c>
      <c r="AQ37" s="487">
        <f t="shared" si="9"/>
        <v>-1</v>
      </c>
      <c r="AR37" s="487">
        <f t="shared" si="9"/>
        <v>-1</v>
      </c>
      <c r="AS37" s="487">
        <f t="shared" si="9"/>
        <v>-1</v>
      </c>
      <c r="AT37" s="487">
        <f t="shared" si="9"/>
        <v>-1</v>
      </c>
      <c r="AU37" s="493" t="b">
        <f t="shared" si="9"/>
        <v>0</v>
      </c>
      <c r="AV37" s="488">
        <f t="shared" si="5"/>
        <v>0</v>
      </c>
      <c r="AW37" s="487">
        <f t="shared" si="5"/>
        <v>0</v>
      </c>
      <c r="AX37" s="487">
        <f t="shared" si="5"/>
        <v>0</v>
      </c>
      <c r="AY37" s="487">
        <f t="shared" si="5"/>
        <v>0</v>
      </c>
      <c r="AZ37" s="487">
        <f t="shared" si="5"/>
        <v>0</v>
      </c>
      <c r="BA37" s="487">
        <f t="shared" si="5"/>
        <v>0</v>
      </c>
      <c r="BB37" s="487">
        <f t="shared" si="5"/>
        <v>0</v>
      </c>
      <c r="BC37" s="487">
        <f t="shared" si="5"/>
        <v>0</v>
      </c>
      <c r="BD37" s="487">
        <f t="shared" si="5"/>
        <v>0</v>
      </c>
      <c r="BE37" s="487">
        <f t="shared" si="5"/>
        <v>0</v>
      </c>
      <c r="BF37" s="487">
        <f t="shared" si="5"/>
        <v>0</v>
      </c>
      <c r="BG37" s="487">
        <f t="shared" si="5"/>
        <v>0</v>
      </c>
      <c r="BH37" s="487">
        <f t="shared" si="5"/>
        <v>0</v>
      </c>
      <c r="BI37" s="487">
        <f t="shared" si="5"/>
        <v>0</v>
      </c>
      <c r="BJ37" s="487">
        <f t="shared" si="5"/>
        <v>0</v>
      </c>
      <c r="BK37" s="489" t="str">
        <f t="shared" si="5"/>
        <v/>
      </c>
      <c r="BL37" s="488">
        <f t="shared" si="6"/>
        <v>0</v>
      </c>
      <c r="BM37" s="495">
        <f t="shared" si="6"/>
        <v>0</v>
      </c>
      <c r="BN37" s="495">
        <f t="shared" si="6"/>
        <v>0</v>
      </c>
      <c r="BO37" s="495">
        <f t="shared" si="6"/>
        <v>0</v>
      </c>
      <c r="BP37" s="495">
        <f t="shared" si="6"/>
        <v>0</v>
      </c>
      <c r="BQ37" s="495">
        <f t="shared" si="6"/>
        <v>0</v>
      </c>
      <c r="BR37" s="495">
        <f t="shared" si="6"/>
        <v>0</v>
      </c>
      <c r="BS37" s="495">
        <f t="shared" si="6"/>
        <v>0</v>
      </c>
      <c r="BT37" s="495">
        <f t="shared" si="6"/>
        <v>0</v>
      </c>
      <c r="BU37" s="495">
        <f t="shared" si="6"/>
        <v>0</v>
      </c>
      <c r="BV37" s="495">
        <f t="shared" si="6"/>
        <v>0</v>
      </c>
      <c r="BW37" s="495">
        <f t="shared" si="6"/>
        <v>0</v>
      </c>
      <c r="BX37" s="495">
        <f t="shared" si="6"/>
        <v>0</v>
      </c>
      <c r="BY37" s="495">
        <f t="shared" si="6"/>
        <v>0</v>
      </c>
      <c r="BZ37" s="495">
        <f t="shared" si="6"/>
        <v>0</v>
      </c>
      <c r="CA37" s="489" t="str">
        <f t="shared" si="6"/>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9"/>
        <v>-1</v>
      </c>
      <c r="AG38" s="487">
        <f t="shared" si="9"/>
        <v>-1</v>
      </c>
      <c r="AH38" s="487">
        <f t="shared" si="9"/>
        <v>-1</v>
      </c>
      <c r="AI38" s="487">
        <f t="shared" si="9"/>
        <v>-1</v>
      </c>
      <c r="AJ38" s="487">
        <f t="shared" si="9"/>
        <v>-1</v>
      </c>
      <c r="AK38" s="487">
        <f t="shared" si="9"/>
        <v>-1</v>
      </c>
      <c r="AL38" s="487">
        <f t="shared" si="9"/>
        <v>-1</v>
      </c>
      <c r="AM38" s="487">
        <f t="shared" si="9"/>
        <v>-1</v>
      </c>
      <c r="AN38" s="487">
        <f t="shared" si="9"/>
        <v>-1</v>
      </c>
      <c r="AO38" s="487">
        <f t="shared" si="9"/>
        <v>-1</v>
      </c>
      <c r="AP38" s="487">
        <f t="shared" si="9"/>
        <v>-1</v>
      </c>
      <c r="AQ38" s="487">
        <f t="shared" si="9"/>
        <v>-1</v>
      </c>
      <c r="AR38" s="487">
        <f t="shared" si="9"/>
        <v>-1</v>
      </c>
      <c r="AS38" s="487">
        <f t="shared" si="9"/>
        <v>-1</v>
      </c>
      <c r="AT38" s="487">
        <f t="shared" si="9"/>
        <v>-1</v>
      </c>
      <c r="AU38" s="493" t="b">
        <f t="shared" si="9"/>
        <v>0</v>
      </c>
      <c r="AV38" s="488">
        <f t="shared" ref="AV38:BK53" si="10">IF(AF38,IFERROR(LEFT($V38,SEARCH(" (",$V38)-1),$V38),"")</f>
        <v>0</v>
      </c>
      <c r="AW38" s="487">
        <f t="shared" si="10"/>
        <v>0</v>
      </c>
      <c r="AX38" s="487">
        <f t="shared" si="10"/>
        <v>0</v>
      </c>
      <c r="AY38" s="487">
        <f t="shared" si="10"/>
        <v>0</v>
      </c>
      <c r="AZ38" s="487">
        <f t="shared" si="10"/>
        <v>0</v>
      </c>
      <c r="BA38" s="487">
        <f t="shared" si="10"/>
        <v>0</v>
      </c>
      <c r="BB38" s="487">
        <f t="shared" si="10"/>
        <v>0</v>
      </c>
      <c r="BC38" s="487">
        <f t="shared" si="10"/>
        <v>0</v>
      </c>
      <c r="BD38" s="487">
        <f t="shared" si="10"/>
        <v>0</v>
      </c>
      <c r="BE38" s="487">
        <f t="shared" si="10"/>
        <v>0</v>
      </c>
      <c r="BF38" s="487">
        <f t="shared" si="10"/>
        <v>0</v>
      </c>
      <c r="BG38" s="487">
        <f t="shared" si="10"/>
        <v>0</v>
      </c>
      <c r="BH38" s="487">
        <f t="shared" si="10"/>
        <v>0</v>
      </c>
      <c r="BI38" s="487">
        <f t="shared" si="10"/>
        <v>0</v>
      </c>
      <c r="BJ38" s="487">
        <f t="shared" si="10"/>
        <v>0</v>
      </c>
      <c r="BK38" s="489" t="str">
        <f t="shared" si="10"/>
        <v/>
      </c>
      <c r="BL38" s="488">
        <f t="shared" ref="BL38:CA53" si="11">IF(AF38,IFERROR(LEFT($W38,SEARCH(" (",$W38)-1),$W38),"")</f>
        <v>0</v>
      </c>
      <c r="BM38" s="495">
        <f t="shared" si="11"/>
        <v>0</v>
      </c>
      <c r="BN38" s="495">
        <f t="shared" si="11"/>
        <v>0</v>
      </c>
      <c r="BO38" s="495">
        <f t="shared" si="11"/>
        <v>0</v>
      </c>
      <c r="BP38" s="495">
        <f t="shared" si="11"/>
        <v>0</v>
      </c>
      <c r="BQ38" s="495">
        <f t="shared" si="11"/>
        <v>0</v>
      </c>
      <c r="BR38" s="495">
        <f t="shared" si="11"/>
        <v>0</v>
      </c>
      <c r="BS38" s="495">
        <f t="shared" si="11"/>
        <v>0</v>
      </c>
      <c r="BT38" s="495">
        <f t="shared" si="11"/>
        <v>0</v>
      </c>
      <c r="BU38" s="495">
        <f t="shared" si="11"/>
        <v>0</v>
      </c>
      <c r="BV38" s="495">
        <f t="shared" si="11"/>
        <v>0</v>
      </c>
      <c r="BW38" s="495">
        <f t="shared" si="11"/>
        <v>0</v>
      </c>
      <c r="BX38" s="495">
        <f t="shared" si="11"/>
        <v>0</v>
      </c>
      <c r="BY38" s="495">
        <f t="shared" si="11"/>
        <v>0</v>
      </c>
      <c r="BZ38" s="495">
        <f t="shared" si="11"/>
        <v>0</v>
      </c>
      <c r="CA38" s="489" t="str">
        <f t="shared" si="11"/>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9"/>
        <v>-1</v>
      </c>
      <c r="AG39" s="487">
        <f t="shared" si="9"/>
        <v>-1</v>
      </c>
      <c r="AH39" s="487">
        <f t="shared" si="9"/>
        <v>-1</v>
      </c>
      <c r="AI39" s="487">
        <f t="shared" si="9"/>
        <v>-1</v>
      </c>
      <c r="AJ39" s="487">
        <f t="shared" si="9"/>
        <v>-1</v>
      </c>
      <c r="AK39" s="487">
        <f t="shared" si="9"/>
        <v>-1</v>
      </c>
      <c r="AL39" s="487">
        <f t="shared" si="9"/>
        <v>-1</v>
      </c>
      <c r="AM39" s="487">
        <f t="shared" si="9"/>
        <v>-1</v>
      </c>
      <c r="AN39" s="487">
        <f t="shared" si="9"/>
        <v>-1</v>
      </c>
      <c r="AO39" s="487">
        <f t="shared" si="9"/>
        <v>-1</v>
      </c>
      <c r="AP39" s="487">
        <f t="shared" si="9"/>
        <v>-1</v>
      </c>
      <c r="AQ39" s="487">
        <f t="shared" si="9"/>
        <v>-1</v>
      </c>
      <c r="AR39" s="487">
        <f t="shared" si="9"/>
        <v>-1</v>
      </c>
      <c r="AS39" s="487">
        <f t="shared" si="9"/>
        <v>-1</v>
      </c>
      <c r="AT39" s="487">
        <f t="shared" si="9"/>
        <v>-1</v>
      </c>
      <c r="AU39" s="493" t="b">
        <f t="shared" si="9"/>
        <v>0</v>
      </c>
      <c r="AV39" s="488">
        <f t="shared" si="10"/>
        <v>0</v>
      </c>
      <c r="AW39" s="487">
        <f t="shared" si="10"/>
        <v>0</v>
      </c>
      <c r="AX39" s="487">
        <f t="shared" si="10"/>
        <v>0</v>
      </c>
      <c r="AY39" s="487">
        <f t="shared" si="10"/>
        <v>0</v>
      </c>
      <c r="AZ39" s="487">
        <f t="shared" si="10"/>
        <v>0</v>
      </c>
      <c r="BA39" s="487">
        <f t="shared" si="10"/>
        <v>0</v>
      </c>
      <c r="BB39" s="487">
        <f t="shared" si="10"/>
        <v>0</v>
      </c>
      <c r="BC39" s="487">
        <f t="shared" si="10"/>
        <v>0</v>
      </c>
      <c r="BD39" s="487">
        <f t="shared" si="10"/>
        <v>0</v>
      </c>
      <c r="BE39" s="487">
        <f t="shared" si="10"/>
        <v>0</v>
      </c>
      <c r="BF39" s="487">
        <f t="shared" si="10"/>
        <v>0</v>
      </c>
      <c r="BG39" s="487">
        <f t="shared" si="10"/>
        <v>0</v>
      </c>
      <c r="BH39" s="487">
        <f t="shared" si="10"/>
        <v>0</v>
      </c>
      <c r="BI39" s="487">
        <f t="shared" si="10"/>
        <v>0</v>
      </c>
      <c r="BJ39" s="487">
        <f t="shared" si="10"/>
        <v>0</v>
      </c>
      <c r="BK39" s="489" t="str">
        <f t="shared" si="10"/>
        <v/>
      </c>
      <c r="BL39" s="488">
        <f t="shared" si="11"/>
        <v>0</v>
      </c>
      <c r="BM39" s="495">
        <f t="shared" si="11"/>
        <v>0</v>
      </c>
      <c r="BN39" s="495">
        <f t="shared" si="11"/>
        <v>0</v>
      </c>
      <c r="BO39" s="495">
        <f t="shared" si="11"/>
        <v>0</v>
      </c>
      <c r="BP39" s="495">
        <f t="shared" si="11"/>
        <v>0</v>
      </c>
      <c r="BQ39" s="495">
        <f t="shared" si="11"/>
        <v>0</v>
      </c>
      <c r="BR39" s="495">
        <f t="shared" si="11"/>
        <v>0</v>
      </c>
      <c r="BS39" s="495">
        <f t="shared" si="11"/>
        <v>0</v>
      </c>
      <c r="BT39" s="495">
        <f t="shared" si="11"/>
        <v>0</v>
      </c>
      <c r="BU39" s="495">
        <f t="shared" si="11"/>
        <v>0</v>
      </c>
      <c r="BV39" s="495">
        <f t="shared" si="11"/>
        <v>0</v>
      </c>
      <c r="BW39" s="495">
        <f t="shared" si="11"/>
        <v>0</v>
      </c>
      <c r="BX39" s="495">
        <f t="shared" si="11"/>
        <v>0</v>
      </c>
      <c r="BY39" s="495">
        <f t="shared" si="11"/>
        <v>0</v>
      </c>
      <c r="BZ39" s="495">
        <f t="shared" si="11"/>
        <v>0</v>
      </c>
      <c r="CA39" s="489" t="str">
        <f t="shared" si="11"/>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9"/>
        <v>-1</v>
      </c>
      <c r="AG40" s="487">
        <f t="shared" si="9"/>
        <v>-1</v>
      </c>
      <c r="AH40" s="487">
        <f t="shared" si="9"/>
        <v>-1</v>
      </c>
      <c r="AI40" s="487">
        <f t="shared" si="9"/>
        <v>-1</v>
      </c>
      <c r="AJ40" s="487">
        <f t="shared" si="9"/>
        <v>-1</v>
      </c>
      <c r="AK40" s="487">
        <f t="shared" si="9"/>
        <v>-1</v>
      </c>
      <c r="AL40" s="487">
        <f t="shared" si="9"/>
        <v>-1</v>
      </c>
      <c r="AM40" s="487">
        <f t="shared" si="9"/>
        <v>-1</v>
      </c>
      <c r="AN40" s="487">
        <f t="shared" si="9"/>
        <v>-1</v>
      </c>
      <c r="AO40" s="487">
        <f t="shared" si="9"/>
        <v>-1</v>
      </c>
      <c r="AP40" s="487">
        <f t="shared" si="9"/>
        <v>-1</v>
      </c>
      <c r="AQ40" s="487">
        <f t="shared" si="9"/>
        <v>-1</v>
      </c>
      <c r="AR40" s="487">
        <f t="shared" si="9"/>
        <v>-1</v>
      </c>
      <c r="AS40" s="487">
        <f t="shared" si="9"/>
        <v>-1</v>
      </c>
      <c r="AT40" s="487">
        <f t="shared" si="9"/>
        <v>-1</v>
      </c>
      <c r="AU40" s="493" t="b">
        <f t="shared" ref="AU40" si="12">AU39</f>
        <v>0</v>
      </c>
      <c r="AV40" s="488">
        <f t="shared" si="10"/>
        <v>0</v>
      </c>
      <c r="AW40" s="487">
        <f t="shared" si="10"/>
        <v>0</v>
      </c>
      <c r="AX40" s="487">
        <f t="shared" si="10"/>
        <v>0</v>
      </c>
      <c r="AY40" s="487">
        <f t="shared" si="10"/>
        <v>0</v>
      </c>
      <c r="AZ40" s="487">
        <f t="shared" si="10"/>
        <v>0</v>
      </c>
      <c r="BA40" s="487">
        <f t="shared" si="10"/>
        <v>0</v>
      </c>
      <c r="BB40" s="487">
        <f t="shared" si="10"/>
        <v>0</v>
      </c>
      <c r="BC40" s="487">
        <f t="shared" si="10"/>
        <v>0</v>
      </c>
      <c r="BD40" s="487">
        <f t="shared" si="10"/>
        <v>0</v>
      </c>
      <c r="BE40" s="487">
        <f t="shared" si="10"/>
        <v>0</v>
      </c>
      <c r="BF40" s="487">
        <f t="shared" si="10"/>
        <v>0</v>
      </c>
      <c r="BG40" s="487">
        <f t="shared" si="10"/>
        <v>0</v>
      </c>
      <c r="BH40" s="487">
        <f t="shared" si="10"/>
        <v>0</v>
      </c>
      <c r="BI40" s="487">
        <f t="shared" si="10"/>
        <v>0</v>
      </c>
      <c r="BJ40" s="487">
        <f t="shared" si="10"/>
        <v>0</v>
      </c>
      <c r="BK40" s="489" t="str">
        <f t="shared" si="10"/>
        <v/>
      </c>
      <c r="BL40" s="488">
        <f t="shared" si="11"/>
        <v>0</v>
      </c>
      <c r="BM40" s="495">
        <f t="shared" si="11"/>
        <v>0</v>
      </c>
      <c r="BN40" s="495">
        <f t="shared" si="11"/>
        <v>0</v>
      </c>
      <c r="BO40" s="495">
        <f t="shared" si="11"/>
        <v>0</v>
      </c>
      <c r="BP40" s="495">
        <f t="shared" si="11"/>
        <v>0</v>
      </c>
      <c r="BQ40" s="495">
        <f t="shared" si="11"/>
        <v>0</v>
      </c>
      <c r="BR40" s="495">
        <f t="shared" si="11"/>
        <v>0</v>
      </c>
      <c r="BS40" s="495">
        <f t="shared" si="11"/>
        <v>0</v>
      </c>
      <c r="BT40" s="495">
        <f t="shared" si="11"/>
        <v>0</v>
      </c>
      <c r="BU40" s="495">
        <f t="shared" si="11"/>
        <v>0</v>
      </c>
      <c r="BV40" s="495">
        <f t="shared" si="11"/>
        <v>0</v>
      </c>
      <c r="BW40" s="495">
        <f t="shared" si="11"/>
        <v>0</v>
      </c>
      <c r="BX40" s="495">
        <f t="shared" si="11"/>
        <v>0</v>
      </c>
      <c r="BY40" s="495">
        <f t="shared" si="11"/>
        <v>0</v>
      </c>
      <c r="BZ40" s="495">
        <f t="shared" si="11"/>
        <v>0</v>
      </c>
      <c r="CA40" s="489" t="str">
        <f t="shared" si="11"/>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3">AF40</f>
        <v>-1</v>
      </c>
      <c r="AG41" s="487">
        <f t="shared" si="13"/>
        <v>-1</v>
      </c>
      <c r="AH41" s="487">
        <f t="shared" si="13"/>
        <v>-1</v>
      </c>
      <c r="AI41" s="487">
        <f t="shared" si="13"/>
        <v>-1</v>
      </c>
      <c r="AJ41" s="487">
        <f t="shared" si="13"/>
        <v>-1</v>
      </c>
      <c r="AK41" s="487">
        <f t="shared" si="13"/>
        <v>-1</v>
      </c>
      <c r="AL41" s="487">
        <f t="shared" si="13"/>
        <v>-1</v>
      </c>
      <c r="AM41" s="487">
        <f t="shared" si="13"/>
        <v>-1</v>
      </c>
      <c r="AN41" s="487">
        <f t="shared" si="13"/>
        <v>-1</v>
      </c>
      <c r="AO41" s="487">
        <f t="shared" si="13"/>
        <v>-1</v>
      </c>
      <c r="AP41" s="487">
        <f t="shared" si="13"/>
        <v>-1</v>
      </c>
      <c r="AQ41" s="487">
        <f t="shared" si="13"/>
        <v>-1</v>
      </c>
      <c r="AR41" s="487">
        <f t="shared" si="13"/>
        <v>-1</v>
      </c>
      <c r="AS41" s="487">
        <f t="shared" si="13"/>
        <v>-1</v>
      </c>
      <c r="AT41" s="487">
        <f t="shared" si="13"/>
        <v>-1</v>
      </c>
      <c r="AU41" s="493" t="b">
        <f t="shared" si="13"/>
        <v>0</v>
      </c>
      <c r="AV41" s="488">
        <f t="shared" si="10"/>
        <v>0</v>
      </c>
      <c r="AW41" s="487">
        <f t="shared" si="10"/>
        <v>0</v>
      </c>
      <c r="AX41" s="487">
        <f t="shared" si="10"/>
        <v>0</v>
      </c>
      <c r="AY41" s="487">
        <f t="shared" si="10"/>
        <v>0</v>
      </c>
      <c r="AZ41" s="487">
        <f t="shared" si="10"/>
        <v>0</v>
      </c>
      <c r="BA41" s="487">
        <f t="shared" si="10"/>
        <v>0</v>
      </c>
      <c r="BB41" s="487">
        <f t="shared" si="10"/>
        <v>0</v>
      </c>
      <c r="BC41" s="487">
        <f t="shared" si="10"/>
        <v>0</v>
      </c>
      <c r="BD41" s="487">
        <f t="shared" si="10"/>
        <v>0</v>
      </c>
      <c r="BE41" s="487">
        <f t="shared" si="10"/>
        <v>0</v>
      </c>
      <c r="BF41" s="487">
        <f t="shared" si="10"/>
        <v>0</v>
      </c>
      <c r="BG41" s="487">
        <f t="shared" si="10"/>
        <v>0</v>
      </c>
      <c r="BH41" s="487">
        <f t="shared" si="10"/>
        <v>0</v>
      </c>
      <c r="BI41" s="487">
        <f t="shared" si="10"/>
        <v>0</v>
      </c>
      <c r="BJ41" s="487">
        <f t="shared" si="10"/>
        <v>0</v>
      </c>
      <c r="BK41" s="489" t="str">
        <f t="shared" si="10"/>
        <v/>
      </c>
      <c r="BL41" s="488">
        <f t="shared" si="11"/>
        <v>0</v>
      </c>
      <c r="BM41" s="495">
        <f t="shared" si="11"/>
        <v>0</v>
      </c>
      <c r="BN41" s="495">
        <f t="shared" si="11"/>
        <v>0</v>
      </c>
      <c r="BO41" s="495">
        <f t="shared" si="11"/>
        <v>0</v>
      </c>
      <c r="BP41" s="495">
        <f t="shared" si="11"/>
        <v>0</v>
      </c>
      <c r="BQ41" s="495">
        <f t="shared" si="11"/>
        <v>0</v>
      </c>
      <c r="BR41" s="495">
        <f t="shared" si="11"/>
        <v>0</v>
      </c>
      <c r="BS41" s="495">
        <f t="shared" si="11"/>
        <v>0</v>
      </c>
      <c r="BT41" s="495">
        <f t="shared" si="11"/>
        <v>0</v>
      </c>
      <c r="BU41" s="495">
        <f t="shared" si="11"/>
        <v>0</v>
      </c>
      <c r="BV41" s="495">
        <f t="shared" si="11"/>
        <v>0</v>
      </c>
      <c r="BW41" s="495">
        <f t="shared" si="11"/>
        <v>0</v>
      </c>
      <c r="BX41" s="495">
        <f t="shared" si="11"/>
        <v>0</v>
      </c>
      <c r="BY41" s="495">
        <f t="shared" si="11"/>
        <v>0</v>
      </c>
      <c r="BZ41" s="495">
        <f t="shared" si="11"/>
        <v>0</v>
      </c>
      <c r="CA41" s="489" t="str">
        <f t="shared" si="11"/>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3"/>
        <v>-1</v>
      </c>
      <c r="AG42" s="487">
        <f t="shared" si="13"/>
        <v>-1</v>
      </c>
      <c r="AH42" s="487">
        <f t="shared" si="13"/>
        <v>-1</v>
      </c>
      <c r="AI42" s="487">
        <f t="shared" si="13"/>
        <v>-1</v>
      </c>
      <c r="AJ42" s="487">
        <f t="shared" si="13"/>
        <v>-1</v>
      </c>
      <c r="AK42" s="487">
        <f t="shared" si="13"/>
        <v>-1</v>
      </c>
      <c r="AL42" s="487">
        <f t="shared" si="13"/>
        <v>-1</v>
      </c>
      <c r="AM42" s="487">
        <f t="shared" si="13"/>
        <v>-1</v>
      </c>
      <c r="AN42" s="487">
        <f t="shared" si="13"/>
        <v>-1</v>
      </c>
      <c r="AO42" s="487">
        <f t="shared" si="13"/>
        <v>-1</v>
      </c>
      <c r="AP42" s="487">
        <f t="shared" si="13"/>
        <v>-1</v>
      </c>
      <c r="AQ42" s="487">
        <f t="shared" si="13"/>
        <v>-1</v>
      </c>
      <c r="AR42" s="487">
        <f t="shared" si="13"/>
        <v>-1</v>
      </c>
      <c r="AS42" s="487">
        <f t="shared" si="13"/>
        <v>-1</v>
      </c>
      <c r="AT42" s="487">
        <f t="shared" si="13"/>
        <v>-1</v>
      </c>
      <c r="AU42" s="493" t="b">
        <f t="shared" si="13"/>
        <v>0</v>
      </c>
      <c r="AV42" s="488">
        <f t="shared" si="10"/>
        <v>0</v>
      </c>
      <c r="AW42" s="487">
        <f t="shared" si="10"/>
        <v>0</v>
      </c>
      <c r="AX42" s="487">
        <f t="shared" si="10"/>
        <v>0</v>
      </c>
      <c r="AY42" s="487">
        <f t="shared" si="10"/>
        <v>0</v>
      </c>
      <c r="AZ42" s="487">
        <f t="shared" si="10"/>
        <v>0</v>
      </c>
      <c r="BA42" s="487">
        <f t="shared" si="10"/>
        <v>0</v>
      </c>
      <c r="BB42" s="487">
        <f t="shared" si="10"/>
        <v>0</v>
      </c>
      <c r="BC42" s="487">
        <f t="shared" si="10"/>
        <v>0</v>
      </c>
      <c r="BD42" s="487">
        <f t="shared" si="10"/>
        <v>0</v>
      </c>
      <c r="BE42" s="487">
        <f t="shared" si="10"/>
        <v>0</v>
      </c>
      <c r="BF42" s="487">
        <f t="shared" si="10"/>
        <v>0</v>
      </c>
      <c r="BG42" s="487">
        <f t="shared" si="10"/>
        <v>0</v>
      </c>
      <c r="BH42" s="487">
        <f t="shared" si="10"/>
        <v>0</v>
      </c>
      <c r="BI42" s="487">
        <f t="shared" si="10"/>
        <v>0</v>
      </c>
      <c r="BJ42" s="487">
        <f t="shared" si="10"/>
        <v>0</v>
      </c>
      <c r="BK42" s="489" t="str">
        <f t="shared" si="10"/>
        <v/>
      </c>
      <c r="BL42" s="488">
        <f t="shared" si="11"/>
        <v>0</v>
      </c>
      <c r="BM42" s="495">
        <f t="shared" si="11"/>
        <v>0</v>
      </c>
      <c r="BN42" s="495">
        <f t="shared" si="11"/>
        <v>0</v>
      </c>
      <c r="BO42" s="495">
        <f t="shared" si="11"/>
        <v>0</v>
      </c>
      <c r="BP42" s="495">
        <f t="shared" si="11"/>
        <v>0</v>
      </c>
      <c r="BQ42" s="495">
        <f t="shared" si="11"/>
        <v>0</v>
      </c>
      <c r="BR42" s="495">
        <f t="shared" si="11"/>
        <v>0</v>
      </c>
      <c r="BS42" s="495">
        <f t="shared" si="11"/>
        <v>0</v>
      </c>
      <c r="BT42" s="495">
        <f t="shared" si="11"/>
        <v>0</v>
      </c>
      <c r="BU42" s="495">
        <f t="shared" si="11"/>
        <v>0</v>
      </c>
      <c r="BV42" s="495">
        <f t="shared" si="11"/>
        <v>0</v>
      </c>
      <c r="BW42" s="495">
        <f t="shared" si="11"/>
        <v>0</v>
      </c>
      <c r="BX42" s="495">
        <f t="shared" si="11"/>
        <v>0</v>
      </c>
      <c r="BY42" s="495">
        <f t="shared" si="11"/>
        <v>0</v>
      </c>
      <c r="BZ42" s="495">
        <f t="shared" si="11"/>
        <v>0</v>
      </c>
      <c r="CA42" s="489" t="str">
        <f t="shared" si="11"/>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3"/>
        <v>-1</v>
      </c>
      <c r="AG43" s="487">
        <f t="shared" si="13"/>
        <v>-1</v>
      </c>
      <c r="AH43" s="487">
        <f t="shared" si="13"/>
        <v>-1</v>
      </c>
      <c r="AI43" s="487">
        <f t="shared" si="13"/>
        <v>-1</v>
      </c>
      <c r="AJ43" s="487">
        <f t="shared" si="13"/>
        <v>-1</v>
      </c>
      <c r="AK43" s="487">
        <f t="shared" si="13"/>
        <v>-1</v>
      </c>
      <c r="AL43" s="487">
        <f t="shared" si="13"/>
        <v>-1</v>
      </c>
      <c r="AM43" s="487">
        <f t="shared" si="13"/>
        <v>-1</v>
      </c>
      <c r="AN43" s="487">
        <f t="shared" si="13"/>
        <v>-1</v>
      </c>
      <c r="AO43" s="487">
        <f t="shared" si="13"/>
        <v>-1</v>
      </c>
      <c r="AP43" s="487">
        <f t="shared" si="13"/>
        <v>-1</v>
      </c>
      <c r="AQ43" s="487">
        <f t="shared" si="13"/>
        <v>-1</v>
      </c>
      <c r="AR43" s="487">
        <f t="shared" si="13"/>
        <v>-1</v>
      </c>
      <c r="AS43" s="487">
        <f t="shared" si="13"/>
        <v>-1</v>
      </c>
      <c r="AT43" s="487">
        <f t="shared" si="13"/>
        <v>-1</v>
      </c>
      <c r="AU43" s="493" t="b">
        <f t="shared" si="13"/>
        <v>0</v>
      </c>
      <c r="AV43" s="488">
        <f t="shared" si="10"/>
        <v>0</v>
      </c>
      <c r="AW43" s="487">
        <f t="shared" si="10"/>
        <v>0</v>
      </c>
      <c r="AX43" s="487">
        <f t="shared" si="10"/>
        <v>0</v>
      </c>
      <c r="AY43" s="487">
        <f t="shared" si="10"/>
        <v>0</v>
      </c>
      <c r="AZ43" s="487">
        <f t="shared" si="10"/>
        <v>0</v>
      </c>
      <c r="BA43" s="487">
        <f t="shared" si="10"/>
        <v>0</v>
      </c>
      <c r="BB43" s="487">
        <f t="shared" si="10"/>
        <v>0</v>
      </c>
      <c r="BC43" s="487">
        <f t="shared" si="10"/>
        <v>0</v>
      </c>
      <c r="BD43" s="487">
        <f t="shared" si="10"/>
        <v>0</v>
      </c>
      <c r="BE43" s="487">
        <f t="shared" si="10"/>
        <v>0</v>
      </c>
      <c r="BF43" s="487">
        <f t="shared" si="10"/>
        <v>0</v>
      </c>
      <c r="BG43" s="487">
        <f t="shared" si="10"/>
        <v>0</v>
      </c>
      <c r="BH43" s="487">
        <f t="shared" si="10"/>
        <v>0</v>
      </c>
      <c r="BI43" s="487">
        <f t="shared" si="10"/>
        <v>0</v>
      </c>
      <c r="BJ43" s="487">
        <f t="shared" si="10"/>
        <v>0</v>
      </c>
      <c r="BK43" s="489" t="str">
        <f t="shared" si="10"/>
        <v/>
      </c>
      <c r="BL43" s="488">
        <f t="shared" si="11"/>
        <v>0</v>
      </c>
      <c r="BM43" s="495">
        <f t="shared" si="11"/>
        <v>0</v>
      </c>
      <c r="BN43" s="495">
        <f t="shared" si="11"/>
        <v>0</v>
      </c>
      <c r="BO43" s="495">
        <f t="shared" si="11"/>
        <v>0</v>
      </c>
      <c r="BP43" s="495">
        <f t="shared" si="11"/>
        <v>0</v>
      </c>
      <c r="BQ43" s="495">
        <f t="shared" si="11"/>
        <v>0</v>
      </c>
      <c r="BR43" s="495">
        <f t="shared" si="11"/>
        <v>0</v>
      </c>
      <c r="BS43" s="495">
        <f t="shared" si="11"/>
        <v>0</v>
      </c>
      <c r="BT43" s="495">
        <f t="shared" si="11"/>
        <v>0</v>
      </c>
      <c r="BU43" s="495">
        <f t="shared" si="11"/>
        <v>0</v>
      </c>
      <c r="BV43" s="495">
        <f t="shared" si="11"/>
        <v>0</v>
      </c>
      <c r="BW43" s="495">
        <f t="shared" si="11"/>
        <v>0</v>
      </c>
      <c r="BX43" s="495">
        <f t="shared" si="11"/>
        <v>0</v>
      </c>
      <c r="BY43" s="495">
        <f t="shared" si="11"/>
        <v>0</v>
      </c>
      <c r="BZ43" s="495">
        <f t="shared" si="11"/>
        <v>0</v>
      </c>
      <c r="CA43" s="489" t="str">
        <f t="shared" si="11"/>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3"/>
        <v>-1</v>
      </c>
      <c r="AG44" s="487">
        <f t="shared" si="13"/>
        <v>-1</v>
      </c>
      <c r="AH44" s="487">
        <f t="shared" si="13"/>
        <v>-1</v>
      </c>
      <c r="AI44" s="487">
        <f t="shared" si="13"/>
        <v>-1</v>
      </c>
      <c r="AJ44" s="487">
        <f t="shared" si="13"/>
        <v>-1</v>
      </c>
      <c r="AK44" s="487">
        <f t="shared" si="13"/>
        <v>-1</v>
      </c>
      <c r="AL44" s="487">
        <f t="shared" si="13"/>
        <v>-1</v>
      </c>
      <c r="AM44" s="487">
        <f t="shared" si="13"/>
        <v>-1</v>
      </c>
      <c r="AN44" s="487">
        <f t="shared" si="13"/>
        <v>-1</v>
      </c>
      <c r="AO44" s="487">
        <f t="shared" si="13"/>
        <v>-1</v>
      </c>
      <c r="AP44" s="487">
        <f t="shared" si="13"/>
        <v>-1</v>
      </c>
      <c r="AQ44" s="487">
        <f t="shared" si="13"/>
        <v>-1</v>
      </c>
      <c r="AR44" s="487">
        <f t="shared" si="13"/>
        <v>-1</v>
      </c>
      <c r="AS44" s="487">
        <f t="shared" si="13"/>
        <v>-1</v>
      </c>
      <c r="AT44" s="487">
        <f t="shared" si="13"/>
        <v>-1</v>
      </c>
      <c r="AU44" s="493" t="b">
        <f t="shared" si="13"/>
        <v>0</v>
      </c>
      <c r="AV44" s="488">
        <f t="shared" si="10"/>
        <v>0</v>
      </c>
      <c r="AW44" s="487">
        <f t="shared" si="10"/>
        <v>0</v>
      </c>
      <c r="AX44" s="487">
        <f t="shared" si="10"/>
        <v>0</v>
      </c>
      <c r="AY44" s="487">
        <f t="shared" si="10"/>
        <v>0</v>
      </c>
      <c r="AZ44" s="487">
        <f t="shared" si="10"/>
        <v>0</v>
      </c>
      <c r="BA44" s="487">
        <f t="shared" si="10"/>
        <v>0</v>
      </c>
      <c r="BB44" s="487">
        <f t="shared" si="10"/>
        <v>0</v>
      </c>
      <c r="BC44" s="487">
        <f t="shared" si="10"/>
        <v>0</v>
      </c>
      <c r="BD44" s="487">
        <f t="shared" si="10"/>
        <v>0</v>
      </c>
      <c r="BE44" s="487">
        <f t="shared" si="10"/>
        <v>0</v>
      </c>
      <c r="BF44" s="487">
        <f t="shared" si="10"/>
        <v>0</v>
      </c>
      <c r="BG44" s="487">
        <f t="shared" si="10"/>
        <v>0</v>
      </c>
      <c r="BH44" s="487">
        <f t="shared" si="10"/>
        <v>0</v>
      </c>
      <c r="BI44" s="487">
        <f t="shared" si="10"/>
        <v>0</v>
      </c>
      <c r="BJ44" s="487">
        <f t="shared" si="10"/>
        <v>0</v>
      </c>
      <c r="BK44" s="489" t="str">
        <f t="shared" si="10"/>
        <v/>
      </c>
      <c r="BL44" s="488">
        <f t="shared" si="11"/>
        <v>0</v>
      </c>
      <c r="BM44" s="495">
        <f t="shared" si="11"/>
        <v>0</v>
      </c>
      <c r="BN44" s="495">
        <f t="shared" si="11"/>
        <v>0</v>
      </c>
      <c r="BO44" s="495">
        <f t="shared" si="11"/>
        <v>0</v>
      </c>
      <c r="BP44" s="495">
        <f t="shared" si="11"/>
        <v>0</v>
      </c>
      <c r="BQ44" s="495">
        <f t="shared" si="11"/>
        <v>0</v>
      </c>
      <c r="BR44" s="495">
        <f t="shared" si="11"/>
        <v>0</v>
      </c>
      <c r="BS44" s="495">
        <f t="shared" si="11"/>
        <v>0</v>
      </c>
      <c r="BT44" s="495">
        <f t="shared" si="11"/>
        <v>0</v>
      </c>
      <c r="BU44" s="495">
        <f t="shared" si="11"/>
        <v>0</v>
      </c>
      <c r="BV44" s="495">
        <f t="shared" si="11"/>
        <v>0</v>
      </c>
      <c r="BW44" s="495">
        <f t="shared" si="11"/>
        <v>0</v>
      </c>
      <c r="BX44" s="495">
        <f t="shared" si="11"/>
        <v>0</v>
      </c>
      <c r="BY44" s="495">
        <f t="shared" si="11"/>
        <v>0</v>
      </c>
      <c r="BZ44" s="495">
        <f t="shared" si="11"/>
        <v>0</v>
      </c>
      <c r="CA44" s="489" t="str">
        <f t="shared" si="11"/>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3"/>
        <v>-1</v>
      </c>
      <c r="AG45" s="487">
        <f t="shared" si="13"/>
        <v>-1</v>
      </c>
      <c r="AH45" s="487">
        <f t="shared" si="13"/>
        <v>-1</v>
      </c>
      <c r="AI45" s="487">
        <f t="shared" si="13"/>
        <v>-1</v>
      </c>
      <c r="AJ45" s="487">
        <f t="shared" si="13"/>
        <v>-1</v>
      </c>
      <c r="AK45" s="487">
        <f t="shared" si="13"/>
        <v>-1</v>
      </c>
      <c r="AL45" s="487">
        <f t="shared" si="13"/>
        <v>-1</v>
      </c>
      <c r="AM45" s="487">
        <f t="shared" si="13"/>
        <v>-1</v>
      </c>
      <c r="AN45" s="487">
        <f t="shared" si="13"/>
        <v>-1</v>
      </c>
      <c r="AO45" s="487">
        <f t="shared" si="13"/>
        <v>-1</v>
      </c>
      <c r="AP45" s="487">
        <f t="shared" si="13"/>
        <v>-1</v>
      </c>
      <c r="AQ45" s="487">
        <f t="shared" si="13"/>
        <v>-1</v>
      </c>
      <c r="AR45" s="487">
        <f t="shared" si="13"/>
        <v>-1</v>
      </c>
      <c r="AS45" s="487">
        <f t="shared" si="13"/>
        <v>-1</v>
      </c>
      <c r="AT45" s="487">
        <f t="shared" si="13"/>
        <v>-1</v>
      </c>
      <c r="AU45" s="493" t="b">
        <f t="shared" si="13"/>
        <v>0</v>
      </c>
      <c r="AV45" s="488">
        <f t="shared" si="10"/>
        <v>0</v>
      </c>
      <c r="AW45" s="487">
        <f t="shared" si="10"/>
        <v>0</v>
      </c>
      <c r="AX45" s="487">
        <f t="shared" si="10"/>
        <v>0</v>
      </c>
      <c r="AY45" s="487">
        <f t="shared" si="10"/>
        <v>0</v>
      </c>
      <c r="AZ45" s="487">
        <f t="shared" si="10"/>
        <v>0</v>
      </c>
      <c r="BA45" s="487">
        <f t="shared" si="10"/>
        <v>0</v>
      </c>
      <c r="BB45" s="487">
        <f t="shared" si="10"/>
        <v>0</v>
      </c>
      <c r="BC45" s="487">
        <f t="shared" si="10"/>
        <v>0</v>
      </c>
      <c r="BD45" s="487">
        <f t="shared" si="10"/>
        <v>0</v>
      </c>
      <c r="BE45" s="487">
        <f t="shared" si="10"/>
        <v>0</v>
      </c>
      <c r="BF45" s="487">
        <f t="shared" si="10"/>
        <v>0</v>
      </c>
      <c r="BG45" s="487">
        <f t="shared" si="10"/>
        <v>0</v>
      </c>
      <c r="BH45" s="487">
        <f t="shared" si="10"/>
        <v>0</v>
      </c>
      <c r="BI45" s="487">
        <f t="shared" si="10"/>
        <v>0</v>
      </c>
      <c r="BJ45" s="487">
        <f t="shared" si="10"/>
        <v>0</v>
      </c>
      <c r="BK45" s="489" t="str">
        <f t="shared" si="10"/>
        <v/>
      </c>
      <c r="BL45" s="488">
        <f t="shared" si="11"/>
        <v>0</v>
      </c>
      <c r="BM45" s="495">
        <f t="shared" si="11"/>
        <v>0</v>
      </c>
      <c r="BN45" s="495">
        <f t="shared" si="11"/>
        <v>0</v>
      </c>
      <c r="BO45" s="495">
        <f t="shared" si="11"/>
        <v>0</v>
      </c>
      <c r="BP45" s="495">
        <f t="shared" si="11"/>
        <v>0</v>
      </c>
      <c r="BQ45" s="495">
        <f t="shared" si="11"/>
        <v>0</v>
      </c>
      <c r="BR45" s="495">
        <f t="shared" si="11"/>
        <v>0</v>
      </c>
      <c r="BS45" s="495">
        <f t="shared" si="11"/>
        <v>0</v>
      </c>
      <c r="BT45" s="495">
        <f t="shared" si="11"/>
        <v>0</v>
      </c>
      <c r="BU45" s="495">
        <f t="shared" si="11"/>
        <v>0</v>
      </c>
      <c r="BV45" s="495">
        <f t="shared" si="11"/>
        <v>0</v>
      </c>
      <c r="BW45" s="495">
        <f t="shared" si="11"/>
        <v>0</v>
      </c>
      <c r="BX45" s="495">
        <f t="shared" si="11"/>
        <v>0</v>
      </c>
      <c r="BY45" s="495">
        <f t="shared" si="11"/>
        <v>0</v>
      </c>
      <c r="BZ45" s="495">
        <f t="shared" si="11"/>
        <v>0</v>
      </c>
      <c r="CA45" s="489" t="str">
        <f t="shared" si="11"/>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3"/>
        <v>-1</v>
      </c>
      <c r="AG46" s="487">
        <f t="shared" si="13"/>
        <v>-1</v>
      </c>
      <c r="AH46" s="487">
        <f t="shared" si="13"/>
        <v>-1</v>
      </c>
      <c r="AI46" s="487">
        <f t="shared" si="13"/>
        <v>-1</v>
      </c>
      <c r="AJ46" s="487">
        <f t="shared" si="13"/>
        <v>-1</v>
      </c>
      <c r="AK46" s="487">
        <f t="shared" si="13"/>
        <v>-1</v>
      </c>
      <c r="AL46" s="487">
        <f t="shared" si="13"/>
        <v>-1</v>
      </c>
      <c r="AM46" s="487">
        <f t="shared" si="13"/>
        <v>-1</v>
      </c>
      <c r="AN46" s="487">
        <f t="shared" si="13"/>
        <v>-1</v>
      </c>
      <c r="AO46" s="487">
        <f t="shared" si="13"/>
        <v>-1</v>
      </c>
      <c r="AP46" s="487">
        <f t="shared" si="13"/>
        <v>-1</v>
      </c>
      <c r="AQ46" s="487">
        <f t="shared" si="13"/>
        <v>-1</v>
      </c>
      <c r="AR46" s="487">
        <f t="shared" si="13"/>
        <v>-1</v>
      </c>
      <c r="AS46" s="487">
        <f t="shared" si="13"/>
        <v>-1</v>
      </c>
      <c r="AT46" s="487">
        <f t="shared" si="13"/>
        <v>-1</v>
      </c>
      <c r="AU46" s="493" t="b">
        <f t="shared" si="13"/>
        <v>0</v>
      </c>
      <c r="AV46" s="488">
        <f t="shared" si="10"/>
        <v>0</v>
      </c>
      <c r="AW46" s="487">
        <f t="shared" si="10"/>
        <v>0</v>
      </c>
      <c r="AX46" s="487">
        <f t="shared" si="10"/>
        <v>0</v>
      </c>
      <c r="AY46" s="487">
        <f t="shared" si="10"/>
        <v>0</v>
      </c>
      <c r="AZ46" s="487">
        <f t="shared" si="10"/>
        <v>0</v>
      </c>
      <c r="BA46" s="487">
        <f t="shared" si="10"/>
        <v>0</v>
      </c>
      <c r="BB46" s="487">
        <f t="shared" si="10"/>
        <v>0</v>
      </c>
      <c r="BC46" s="487">
        <f t="shared" si="10"/>
        <v>0</v>
      </c>
      <c r="BD46" s="487">
        <f t="shared" si="10"/>
        <v>0</v>
      </c>
      <c r="BE46" s="487">
        <f t="shared" si="10"/>
        <v>0</v>
      </c>
      <c r="BF46" s="487">
        <f t="shared" si="10"/>
        <v>0</v>
      </c>
      <c r="BG46" s="487">
        <f t="shared" si="10"/>
        <v>0</v>
      </c>
      <c r="BH46" s="487">
        <f t="shared" si="10"/>
        <v>0</v>
      </c>
      <c r="BI46" s="487">
        <f t="shared" si="10"/>
        <v>0</v>
      </c>
      <c r="BJ46" s="487">
        <f t="shared" si="10"/>
        <v>0</v>
      </c>
      <c r="BK46" s="489" t="str">
        <f t="shared" si="10"/>
        <v/>
      </c>
      <c r="BL46" s="488">
        <f t="shared" si="11"/>
        <v>0</v>
      </c>
      <c r="BM46" s="495">
        <f t="shared" si="11"/>
        <v>0</v>
      </c>
      <c r="BN46" s="495">
        <f t="shared" si="11"/>
        <v>0</v>
      </c>
      <c r="BO46" s="495">
        <f t="shared" si="11"/>
        <v>0</v>
      </c>
      <c r="BP46" s="495">
        <f t="shared" si="11"/>
        <v>0</v>
      </c>
      <c r="BQ46" s="495">
        <f t="shared" si="11"/>
        <v>0</v>
      </c>
      <c r="BR46" s="495">
        <f t="shared" si="11"/>
        <v>0</v>
      </c>
      <c r="BS46" s="495">
        <f t="shared" si="11"/>
        <v>0</v>
      </c>
      <c r="BT46" s="495">
        <f t="shared" si="11"/>
        <v>0</v>
      </c>
      <c r="BU46" s="495">
        <f t="shared" si="11"/>
        <v>0</v>
      </c>
      <c r="BV46" s="495">
        <f t="shared" si="11"/>
        <v>0</v>
      </c>
      <c r="BW46" s="495">
        <f t="shared" si="11"/>
        <v>0</v>
      </c>
      <c r="BX46" s="495">
        <f t="shared" si="11"/>
        <v>0</v>
      </c>
      <c r="BY46" s="495">
        <f t="shared" si="11"/>
        <v>0</v>
      </c>
      <c r="BZ46" s="495">
        <f t="shared" si="11"/>
        <v>0</v>
      </c>
      <c r="CA46" s="489" t="str">
        <f t="shared" si="11"/>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3"/>
        <v>-1</v>
      </c>
      <c r="AG47" s="487">
        <f t="shared" si="13"/>
        <v>-1</v>
      </c>
      <c r="AH47" s="487">
        <f t="shared" si="13"/>
        <v>-1</v>
      </c>
      <c r="AI47" s="487">
        <f t="shared" si="13"/>
        <v>-1</v>
      </c>
      <c r="AJ47" s="487">
        <f t="shared" si="13"/>
        <v>-1</v>
      </c>
      <c r="AK47" s="487">
        <f t="shared" si="13"/>
        <v>-1</v>
      </c>
      <c r="AL47" s="487">
        <f t="shared" si="13"/>
        <v>-1</v>
      </c>
      <c r="AM47" s="487">
        <f t="shared" si="13"/>
        <v>-1</v>
      </c>
      <c r="AN47" s="487">
        <f t="shared" si="13"/>
        <v>-1</v>
      </c>
      <c r="AO47" s="487">
        <f t="shared" si="13"/>
        <v>-1</v>
      </c>
      <c r="AP47" s="487">
        <f t="shared" si="13"/>
        <v>-1</v>
      </c>
      <c r="AQ47" s="487">
        <f t="shared" si="13"/>
        <v>-1</v>
      </c>
      <c r="AR47" s="487">
        <f t="shared" si="13"/>
        <v>-1</v>
      </c>
      <c r="AS47" s="487">
        <f t="shared" si="13"/>
        <v>-1</v>
      </c>
      <c r="AT47" s="487">
        <f t="shared" si="13"/>
        <v>-1</v>
      </c>
      <c r="AU47" s="493" t="b">
        <f t="shared" si="13"/>
        <v>0</v>
      </c>
      <c r="AV47" s="488">
        <f t="shared" si="10"/>
        <v>0</v>
      </c>
      <c r="AW47" s="487">
        <f t="shared" si="10"/>
        <v>0</v>
      </c>
      <c r="AX47" s="487">
        <f t="shared" si="10"/>
        <v>0</v>
      </c>
      <c r="AY47" s="487">
        <f t="shared" si="10"/>
        <v>0</v>
      </c>
      <c r="AZ47" s="487">
        <f t="shared" si="10"/>
        <v>0</v>
      </c>
      <c r="BA47" s="487">
        <f t="shared" si="10"/>
        <v>0</v>
      </c>
      <c r="BB47" s="487">
        <f t="shared" si="10"/>
        <v>0</v>
      </c>
      <c r="BC47" s="487">
        <f t="shared" si="10"/>
        <v>0</v>
      </c>
      <c r="BD47" s="487">
        <f t="shared" si="10"/>
        <v>0</v>
      </c>
      <c r="BE47" s="487">
        <f t="shared" si="10"/>
        <v>0</v>
      </c>
      <c r="BF47" s="487">
        <f t="shared" si="10"/>
        <v>0</v>
      </c>
      <c r="BG47" s="487">
        <f t="shared" si="10"/>
        <v>0</v>
      </c>
      <c r="BH47" s="487">
        <f t="shared" si="10"/>
        <v>0</v>
      </c>
      <c r="BI47" s="487">
        <f t="shared" si="10"/>
        <v>0</v>
      </c>
      <c r="BJ47" s="487">
        <f t="shared" si="10"/>
        <v>0</v>
      </c>
      <c r="BK47" s="489" t="str">
        <f t="shared" si="10"/>
        <v/>
      </c>
      <c r="BL47" s="488">
        <f t="shared" si="11"/>
        <v>0</v>
      </c>
      <c r="BM47" s="495">
        <f t="shared" si="11"/>
        <v>0</v>
      </c>
      <c r="BN47" s="495">
        <f t="shared" si="11"/>
        <v>0</v>
      </c>
      <c r="BO47" s="495">
        <f t="shared" si="11"/>
        <v>0</v>
      </c>
      <c r="BP47" s="495">
        <f t="shared" si="11"/>
        <v>0</v>
      </c>
      <c r="BQ47" s="495">
        <f t="shared" si="11"/>
        <v>0</v>
      </c>
      <c r="BR47" s="495">
        <f t="shared" si="11"/>
        <v>0</v>
      </c>
      <c r="BS47" s="495">
        <f t="shared" si="11"/>
        <v>0</v>
      </c>
      <c r="BT47" s="495">
        <f t="shared" si="11"/>
        <v>0</v>
      </c>
      <c r="BU47" s="495">
        <f t="shared" si="11"/>
        <v>0</v>
      </c>
      <c r="BV47" s="495">
        <f t="shared" si="11"/>
        <v>0</v>
      </c>
      <c r="BW47" s="495">
        <f t="shared" si="11"/>
        <v>0</v>
      </c>
      <c r="BX47" s="495">
        <f t="shared" si="11"/>
        <v>0</v>
      </c>
      <c r="BY47" s="495">
        <f t="shared" si="11"/>
        <v>0</v>
      </c>
      <c r="BZ47" s="495">
        <f t="shared" si="11"/>
        <v>0</v>
      </c>
      <c r="CA47" s="489" t="str">
        <f t="shared" si="11"/>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3"/>
        <v>-1</v>
      </c>
      <c r="AG48" s="487">
        <f t="shared" si="13"/>
        <v>-1</v>
      </c>
      <c r="AH48" s="487">
        <f t="shared" si="13"/>
        <v>-1</v>
      </c>
      <c r="AI48" s="487">
        <f t="shared" si="13"/>
        <v>-1</v>
      </c>
      <c r="AJ48" s="487">
        <f t="shared" si="13"/>
        <v>-1</v>
      </c>
      <c r="AK48" s="487">
        <f t="shared" si="13"/>
        <v>-1</v>
      </c>
      <c r="AL48" s="487">
        <f t="shared" si="13"/>
        <v>-1</v>
      </c>
      <c r="AM48" s="487">
        <f t="shared" si="13"/>
        <v>-1</v>
      </c>
      <c r="AN48" s="487">
        <f t="shared" si="13"/>
        <v>-1</v>
      </c>
      <c r="AO48" s="487">
        <f t="shared" si="13"/>
        <v>-1</v>
      </c>
      <c r="AP48" s="487">
        <f t="shared" si="13"/>
        <v>-1</v>
      </c>
      <c r="AQ48" s="487">
        <f t="shared" si="13"/>
        <v>-1</v>
      </c>
      <c r="AR48" s="487">
        <f t="shared" si="13"/>
        <v>-1</v>
      </c>
      <c r="AS48" s="487">
        <f t="shared" si="13"/>
        <v>-1</v>
      </c>
      <c r="AT48" s="487">
        <f t="shared" si="13"/>
        <v>-1</v>
      </c>
      <c r="AU48" s="493" t="b">
        <f t="shared" si="13"/>
        <v>0</v>
      </c>
      <c r="AV48" s="488">
        <f t="shared" si="10"/>
        <v>0</v>
      </c>
      <c r="AW48" s="487">
        <f t="shared" si="10"/>
        <v>0</v>
      </c>
      <c r="AX48" s="487">
        <f t="shared" si="10"/>
        <v>0</v>
      </c>
      <c r="AY48" s="487">
        <f t="shared" si="10"/>
        <v>0</v>
      </c>
      <c r="AZ48" s="487">
        <f t="shared" si="10"/>
        <v>0</v>
      </c>
      <c r="BA48" s="487">
        <f t="shared" si="10"/>
        <v>0</v>
      </c>
      <c r="BB48" s="487">
        <f t="shared" si="10"/>
        <v>0</v>
      </c>
      <c r="BC48" s="487">
        <f t="shared" si="10"/>
        <v>0</v>
      </c>
      <c r="BD48" s="487">
        <f t="shared" si="10"/>
        <v>0</v>
      </c>
      <c r="BE48" s="487">
        <f t="shared" si="10"/>
        <v>0</v>
      </c>
      <c r="BF48" s="487">
        <f t="shared" si="10"/>
        <v>0</v>
      </c>
      <c r="BG48" s="487">
        <f t="shared" si="10"/>
        <v>0</v>
      </c>
      <c r="BH48" s="487">
        <f t="shared" si="10"/>
        <v>0</v>
      </c>
      <c r="BI48" s="487">
        <f t="shared" si="10"/>
        <v>0</v>
      </c>
      <c r="BJ48" s="487">
        <f t="shared" si="10"/>
        <v>0</v>
      </c>
      <c r="BK48" s="489" t="str">
        <f t="shared" si="10"/>
        <v/>
      </c>
      <c r="BL48" s="488">
        <f t="shared" si="11"/>
        <v>0</v>
      </c>
      <c r="BM48" s="495">
        <f t="shared" si="11"/>
        <v>0</v>
      </c>
      <c r="BN48" s="495">
        <f t="shared" si="11"/>
        <v>0</v>
      </c>
      <c r="BO48" s="495">
        <f t="shared" si="11"/>
        <v>0</v>
      </c>
      <c r="BP48" s="495">
        <f t="shared" si="11"/>
        <v>0</v>
      </c>
      <c r="BQ48" s="495">
        <f t="shared" si="11"/>
        <v>0</v>
      </c>
      <c r="BR48" s="495">
        <f t="shared" si="11"/>
        <v>0</v>
      </c>
      <c r="BS48" s="495">
        <f t="shared" si="11"/>
        <v>0</v>
      </c>
      <c r="BT48" s="495">
        <f t="shared" si="11"/>
        <v>0</v>
      </c>
      <c r="BU48" s="495">
        <f t="shared" si="11"/>
        <v>0</v>
      </c>
      <c r="BV48" s="495">
        <f t="shared" si="11"/>
        <v>0</v>
      </c>
      <c r="BW48" s="495">
        <f t="shared" si="11"/>
        <v>0</v>
      </c>
      <c r="BX48" s="495">
        <f t="shared" si="11"/>
        <v>0</v>
      </c>
      <c r="BY48" s="495">
        <f t="shared" si="11"/>
        <v>0</v>
      </c>
      <c r="BZ48" s="495">
        <f t="shared" si="11"/>
        <v>0</v>
      </c>
      <c r="CA48" s="489" t="str">
        <f t="shared" si="11"/>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3"/>
        <v>-1</v>
      </c>
      <c r="AG49" s="487">
        <f t="shared" si="13"/>
        <v>-1</v>
      </c>
      <c r="AH49" s="487">
        <f t="shared" si="13"/>
        <v>-1</v>
      </c>
      <c r="AI49" s="487">
        <f t="shared" si="13"/>
        <v>-1</v>
      </c>
      <c r="AJ49" s="487">
        <f t="shared" si="13"/>
        <v>-1</v>
      </c>
      <c r="AK49" s="487">
        <f t="shared" si="13"/>
        <v>-1</v>
      </c>
      <c r="AL49" s="487">
        <f t="shared" si="13"/>
        <v>-1</v>
      </c>
      <c r="AM49" s="487">
        <f t="shared" si="13"/>
        <v>-1</v>
      </c>
      <c r="AN49" s="487">
        <f t="shared" si="13"/>
        <v>-1</v>
      </c>
      <c r="AO49" s="487">
        <f t="shared" si="13"/>
        <v>-1</v>
      </c>
      <c r="AP49" s="487">
        <f t="shared" si="13"/>
        <v>-1</v>
      </c>
      <c r="AQ49" s="487">
        <f t="shared" si="13"/>
        <v>-1</v>
      </c>
      <c r="AR49" s="487">
        <f t="shared" si="13"/>
        <v>-1</v>
      </c>
      <c r="AS49" s="487">
        <f t="shared" si="13"/>
        <v>-1</v>
      </c>
      <c r="AT49" s="487">
        <f t="shared" si="13"/>
        <v>-1</v>
      </c>
      <c r="AU49" s="493" t="b">
        <f t="shared" si="13"/>
        <v>0</v>
      </c>
      <c r="AV49" s="488">
        <f t="shared" si="10"/>
        <v>0</v>
      </c>
      <c r="AW49" s="487">
        <f t="shared" si="10"/>
        <v>0</v>
      </c>
      <c r="AX49" s="487">
        <f t="shared" si="10"/>
        <v>0</v>
      </c>
      <c r="AY49" s="487">
        <f t="shared" si="10"/>
        <v>0</v>
      </c>
      <c r="AZ49" s="487">
        <f t="shared" si="10"/>
        <v>0</v>
      </c>
      <c r="BA49" s="487">
        <f t="shared" si="10"/>
        <v>0</v>
      </c>
      <c r="BB49" s="487">
        <f t="shared" si="10"/>
        <v>0</v>
      </c>
      <c r="BC49" s="487">
        <f t="shared" si="10"/>
        <v>0</v>
      </c>
      <c r="BD49" s="487">
        <f t="shared" si="10"/>
        <v>0</v>
      </c>
      <c r="BE49" s="487">
        <f t="shared" si="10"/>
        <v>0</v>
      </c>
      <c r="BF49" s="487">
        <f t="shared" si="10"/>
        <v>0</v>
      </c>
      <c r="BG49" s="487">
        <f t="shared" si="10"/>
        <v>0</v>
      </c>
      <c r="BH49" s="487">
        <f t="shared" si="10"/>
        <v>0</v>
      </c>
      <c r="BI49" s="487">
        <f t="shared" si="10"/>
        <v>0</v>
      </c>
      <c r="BJ49" s="487">
        <f t="shared" si="10"/>
        <v>0</v>
      </c>
      <c r="BK49" s="489" t="str">
        <f t="shared" si="10"/>
        <v/>
      </c>
      <c r="BL49" s="488">
        <f t="shared" si="11"/>
        <v>0</v>
      </c>
      <c r="BM49" s="495">
        <f t="shared" si="11"/>
        <v>0</v>
      </c>
      <c r="BN49" s="495">
        <f t="shared" si="11"/>
        <v>0</v>
      </c>
      <c r="BO49" s="495">
        <f t="shared" si="11"/>
        <v>0</v>
      </c>
      <c r="BP49" s="495">
        <f t="shared" si="11"/>
        <v>0</v>
      </c>
      <c r="BQ49" s="495">
        <f t="shared" si="11"/>
        <v>0</v>
      </c>
      <c r="BR49" s="495">
        <f t="shared" si="11"/>
        <v>0</v>
      </c>
      <c r="BS49" s="495">
        <f t="shared" si="11"/>
        <v>0</v>
      </c>
      <c r="BT49" s="495">
        <f t="shared" si="11"/>
        <v>0</v>
      </c>
      <c r="BU49" s="495">
        <f t="shared" si="11"/>
        <v>0</v>
      </c>
      <c r="BV49" s="495">
        <f t="shared" si="11"/>
        <v>0</v>
      </c>
      <c r="BW49" s="495">
        <f t="shared" si="11"/>
        <v>0</v>
      </c>
      <c r="BX49" s="495">
        <f t="shared" si="11"/>
        <v>0</v>
      </c>
      <c r="BY49" s="495">
        <f t="shared" si="11"/>
        <v>0</v>
      </c>
      <c r="BZ49" s="495">
        <f t="shared" si="11"/>
        <v>0</v>
      </c>
      <c r="CA49" s="489" t="str">
        <f t="shared" si="11"/>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3"/>
        <v>-1</v>
      </c>
      <c r="AG50" s="487">
        <f t="shared" si="13"/>
        <v>-1</v>
      </c>
      <c r="AH50" s="487">
        <f t="shared" si="13"/>
        <v>-1</v>
      </c>
      <c r="AI50" s="487">
        <f t="shared" si="13"/>
        <v>-1</v>
      </c>
      <c r="AJ50" s="487">
        <f t="shared" si="13"/>
        <v>-1</v>
      </c>
      <c r="AK50" s="487">
        <f t="shared" si="13"/>
        <v>-1</v>
      </c>
      <c r="AL50" s="487">
        <f t="shared" si="13"/>
        <v>-1</v>
      </c>
      <c r="AM50" s="487">
        <f t="shared" si="13"/>
        <v>-1</v>
      </c>
      <c r="AN50" s="487">
        <f t="shared" si="13"/>
        <v>-1</v>
      </c>
      <c r="AO50" s="487">
        <f t="shared" si="13"/>
        <v>-1</v>
      </c>
      <c r="AP50" s="487">
        <f t="shared" si="13"/>
        <v>-1</v>
      </c>
      <c r="AQ50" s="487">
        <f t="shared" si="13"/>
        <v>-1</v>
      </c>
      <c r="AR50" s="487">
        <f t="shared" si="13"/>
        <v>-1</v>
      </c>
      <c r="AS50" s="487">
        <f t="shared" si="13"/>
        <v>-1</v>
      </c>
      <c r="AT50" s="487">
        <f t="shared" si="13"/>
        <v>-1</v>
      </c>
      <c r="AU50" s="493" t="b">
        <f t="shared" si="13"/>
        <v>0</v>
      </c>
      <c r="AV50" s="488">
        <f t="shared" si="10"/>
        <v>0</v>
      </c>
      <c r="AW50" s="487">
        <f t="shared" si="10"/>
        <v>0</v>
      </c>
      <c r="AX50" s="487">
        <f t="shared" si="10"/>
        <v>0</v>
      </c>
      <c r="AY50" s="487">
        <f t="shared" si="10"/>
        <v>0</v>
      </c>
      <c r="AZ50" s="487">
        <f t="shared" si="10"/>
        <v>0</v>
      </c>
      <c r="BA50" s="487">
        <f t="shared" si="10"/>
        <v>0</v>
      </c>
      <c r="BB50" s="487">
        <f t="shared" si="10"/>
        <v>0</v>
      </c>
      <c r="BC50" s="487">
        <f t="shared" si="10"/>
        <v>0</v>
      </c>
      <c r="BD50" s="487">
        <f t="shared" si="10"/>
        <v>0</v>
      </c>
      <c r="BE50" s="487">
        <f t="shared" si="10"/>
        <v>0</v>
      </c>
      <c r="BF50" s="487">
        <f t="shared" si="10"/>
        <v>0</v>
      </c>
      <c r="BG50" s="487">
        <f t="shared" si="10"/>
        <v>0</v>
      </c>
      <c r="BH50" s="487">
        <f t="shared" si="10"/>
        <v>0</v>
      </c>
      <c r="BI50" s="487">
        <f t="shared" si="10"/>
        <v>0</v>
      </c>
      <c r="BJ50" s="487">
        <f t="shared" si="10"/>
        <v>0</v>
      </c>
      <c r="BK50" s="489" t="str">
        <f t="shared" si="10"/>
        <v/>
      </c>
      <c r="BL50" s="488">
        <f t="shared" si="11"/>
        <v>0</v>
      </c>
      <c r="BM50" s="495">
        <f t="shared" si="11"/>
        <v>0</v>
      </c>
      <c r="BN50" s="495">
        <f t="shared" si="11"/>
        <v>0</v>
      </c>
      <c r="BO50" s="495">
        <f t="shared" si="11"/>
        <v>0</v>
      </c>
      <c r="BP50" s="495">
        <f t="shared" si="11"/>
        <v>0</v>
      </c>
      <c r="BQ50" s="495">
        <f t="shared" si="11"/>
        <v>0</v>
      </c>
      <c r="BR50" s="495">
        <f t="shared" si="11"/>
        <v>0</v>
      </c>
      <c r="BS50" s="495">
        <f t="shared" si="11"/>
        <v>0</v>
      </c>
      <c r="BT50" s="495">
        <f t="shared" si="11"/>
        <v>0</v>
      </c>
      <c r="BU50" s="495">
        <f t="shared" si="11"/>
        <v>0</v>
      </c>
      <c r="BV50" s="495">
        <f t="shared" si="11"/>
        <v>0</v>
      </c>
      <c r="BW50" s="495">
        <f t="shared" si="11"/>
        <v>0</v>
      </c>
      <c r="BX50" s="495">
        <f t="shared" si="11"/>
        <v>0</v>
      </c>
      <c r="BY50" s="495">
        <f t="shared" si="11"/>
        <v>0</v>
      </c>
      <c r="BZ50" s="495">
        <f t="shared" si="11"/>
        <v>0</v>
      </c>
      <c r="CA50" s="489" t="str">
        <f t="shared" si="11"/>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3"/>
        <v>-1</v>
      </c>
      <c r="AG51" s="487">
        <f t="shared" si="13"/>
        <v>-1</v>
      </c>
      <c r="AH51" s="487">
        <f t="shared" si="13"/>
        <v>-1</v>
      </c>
      <c r="AI51" s="487">
        <f t="shared" si="13"/>
        <v>-1</v>
      </c>
      <c r="AJ51" s="487">
        <f t="shared" si="13"/>
        <v>-1</v>
      </c>
      <c r="AK51" s="487">
        <f t="shared" si="13"/>
        <v>-1</v>
      </c>
      <c r="AL51" s="487">
        <f t="shared" si="13"/>
        <v>-1</v>
      </c>
      <c r="AM51" s="487">
        <f t="shared" si="13"/>
        <v>-1</v>
      </c>
      <c r="AN51" s="487">
        <f t="shared" si="13"/>
        <v>-1</v>
      </c>
      <c r="AO51" s="487">
        <f t="shared" si="13"/>
        <v>-1</v>
      </c>
      <c r="AP51" s="487">
        <f t="shared" si="13"/>
        <v>-1</v>
      </c>
      <c r="AQ51" s="487">
        <f t="shared" si="13"/>
        <v>-1</v>
      </c>
      <c r="AR51" s="487">
        <f t="shared" si="13"/>
        <v>-1</v>
      </c>
      <c r="AS51" s="487">
        <f t="shared" si="13"/>
        <v>-1</v>
      </c>
      <c r="AT51" s="487">
        <f t="shared" si="13"/>
        <v>-1</v>
      </c>
      <c r="AU51" s="493" t="b">
        <f t="shared" si="13"/>
        <v>0</v>
      </c>
      <c r="AV51" s="488">
        <f t="shared" si="10"/>
        <v>0</v>
      </c>
      <c r="AW51" s="487">
        <f t="shared" si="10"/>
        <v>0</v>
      </c>
      <c r="AX51" s="487">
        <f t="shared" si="10"/>
        <v>0</v>
      </c>
      <c r="AY51" s="487">
        <f t="shared" si="10"/>
        <v>0</v>
      </c>
      <c r="AZ51" s="487">
        <f t="shared" si="10"/>
        <v>0</v>
      </c>
      <c r="BA51" s="487">
        <f t="shared" si="10"/>
        <v>0</v>
      </c>
      <c r="BB51" s="487">
        <f t="shared" si="10"/>
        <v>0</v>
      </c>
      <c r="BC51" s="487">
        <f t="shared" si="10"/>
        <v>0</v>
      </c>
      <c r="BD51" s="487">
        <f t="shared" si="10"/>
        <v>0</v>
      </c>
      <c r="BE51" s="487">
        <f t="shared" si="10"/>
        <v>0</v>
      </c>
      <c r="BF51" s="487">
        <f t="shared" si="10"/>
        <v>0</v>
      </c>
      <c r="BG51" s="487">
        <f t="shared" si="10"/>
        <v>0</v>
      </c>
      <c r="BH51" s="487">
        <f t="shared" si="10"/>
        <v>0</v>
      </c>
      <c r="BI51" s="487">
        <f t="shared" si="10"/>
        <v>0</v>
      </c>
      <c r="BJ51" s="487">
        <f t="shared" si="10"/>
        <v>0</v>
      </c>
      <c r="BK51" s="489" t="str">
        <f t="shared" si="10"/>
        <v/>
      </c>
      <c r="BL51" s="488">
        <f t="shared" si="11"/>
        <v>0</v>
      </c>
      <c r="BM51" s="495">
        <f t="shared" si="11"/>
        <v>0</v>
      </c>
      <c r="BN51" s="495">
        <f t="shared" si="11"/>
        <v>0</v>
      </c>
      <c r="BO51" s="495">
        <f t="shared" si="11"/>
        <v>0</v>
      </c>
      <c r="BP51" s="495">
        <f t="shared" si="11"/>
        <v>0</v>
      </c>
      <c r="BQ51" s="495">
        <f t="shared" si="11"/>
        <v>0</v>
      </c>
      <c r="BR51" s="495">
        <f t="shared" si="11"/>
        <v>0</v>
      </c>
      <c r="BS51" s="495">
        <f t="shared" si="11"/>
        <v>0</v>
      </c>
      <c r="BT51" s="495">
        <f t="shared" si="11"/>
        <v>0</v>
      </c>
      <c r="BU51" s="495">
        <f t="shared" si="11"/>
        <v>0</v>
      </c>
      <c r="BV51" s="495">
        <f t="shared" si="11"/>
        <v>0</v>
      </c>
      <c r="BW51" s="495">
        <f t="shared" si="11"/>
        <v>0</v>
      </c>
      <c r="BX51" s="495">
        <f t="shared" si="11"/>
        <v>0</v>
      </c>
      <c r="BY51" s="495">
        <f t="shared" si="11"/>
        <v>0</v>
      </c>
      <c r="BZ51" s="495">
        <f t="shared" si="11"/>
        <v>0</v>
      </c>
      <c r="CA51" s="489" t="str">
        <f t="shared" si="11"/>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3"/>
        <v>-1</v>
      </c>
      <c r="AG52" s="487">
        <f t="shared" si="13"/>
        <v>-1</v>
      </c>
      <c r="AH52" s="487">
        <f t="shared" si="13"/>
        <v>-1</v>
      </c>
      <c r="AI52" s="487">
        <f t="shared" si="13"/>
        <v>-1</v>
      </c>
      <c r="AJ52" s="487">
        <f t="shared" si="13"/>
        <v>-1</v>
      </c>
      <c r="AK52" s="487">
        <f t="shared" si="13"/>
        <v>-1</v>
      </c>
      <c r="AL52" s="487">
        <f t="shared" si="13"/>
        <v>-1</v>
      </c>
      <c r="AM52" s="487">
        <f t="shared" si="13"/>
        <v>-1</v>
      </c>
      <c r="AN52" s="487">
        <f t="shared" si="13"/>
        <v>-1</v>
      </c>
      <c r="AO52" s="487">
        <f t="shared" si="13"/>
        <v>-1</v>
      </c>
      <c r="AP52" s="487">
        <f t="shared" si="13"/>
        <v>-1</v>
      </c>
      <c r="AQ52" s="487">
        <f t="shared" si="13"/>
        <v>-1</v>
      </c>
      <c r="AR52" s="487">
        <f t="shared" si="13"/>
        <v>-1</v>
      </c>
      <c r="AS52" s="487">
        <f t="shared" si="13"/>
        <v>-1</v>
      </c>
      <c r="AT52" s="487">
        <f t="shared" si="13"/>
        <v>-1</v>
      </c>
      <c r="AU52" s="493" t="b">
        <f t="shared" si="13"/>
        <v>0</v>
      </c>
      <c r="AV52" s="488">
        <f t="shared" si="10"/>
        <v>0</v>
      </c>
      <c r="AW52" s="487">
        <f t="shared" si="10"/>
        <v>0</v>
      </c>
      <c r="AX52" s="487">
        <f t="shared" si="10"/>
        <v>0</v>
      </c>
      <c r="AY52" s="487">
        <f t="shared" si="10"/>
        <v>0</v>
      </c>
      <c r="AZ52" s="487">
        <f t="shared" si="10"/>
        <v>0</v>
      </c>
      <c r="BA52" s="487">
        <f t="shared" si="10"/>
        <v>0</v>
      </c>
      <c r="BB52" s="487">
        <f t="shared" si="10"/>
        <v>0</v>
      </c>
      <c r="BC52" s="487">
        <f t="shared" si="10"/>
        <v>0</v>
      </c>
      <c r="BD52" s="487">
        <f t="shared" si="10"/>
        <v>0</v>
      </c>
      <c r="BE52" s="487">
        <f t="shared" si="10"/>
        <v>0</v>
      </c>
      <c r="BF52" s="487">
        <f t="shared" si="10"/>
        <v>0</v>
      </c>
      <c r="BG52" s="487">
        <f t="shared" si="10"/>
        <v>0</v>
      </c>
      <c r="BH52" s="487">
        <f t="shared" si="10"/>
        <v>0</v>
      </c>
      <c r="BI52" s="487">
        <f t="shared" si="10"/>
        <v>0</v>
      </c>
      <c r="BJ52" s="487">
        <f t="shared" si="10"/>
        <v>0</v>
      </c>
      <c r="BK52" s="489" t="str">
        <f t="shared" si="10"/>
        <v/>
      </c>
      <c r="BL52" s="488">
        <f t="shared" si="11"/>
        <v>0</v>
      </c>
      <c r="BM52" s="495">
        <f t="shared" si="11"/>
        <v>0</v>
      </c>
      <c r="BN52" s="495">
        <f t="shared" si="11"/>
        <v>0</v>
      </c>
      <c r="BO52" s="495">
        <f t="shared" si="11"/>
        <v>0</v>
      </c>
      <c r="BP52" s="495">
        <f t="shared" si="11"/>
        <v>0</v>
      </c>
      <c r="BQ52" s="495">
        <f t="shared" si="11"/>
        <v>0</v>
      </c>
      <c r="BR52" s="495">
        <f t="shared" si="11"/>
        <v>0</v>
      </c>
      <c r="BS52" s="495">
        <f t="shared" si="11"/>
        <v>0</v>
      </c>
      <c r="BT52" s="495">
        <f t="shared" si="11"/>
        <v>0</v>
      </c>
      <c r="BU52" s="495">
        <f t="shared" si="11"/>
        <v>0</v>
      </c>
      <c r="BV52" s="495">
        <f t="shared" si="11"/>
        <v>0</v>
      </c>
      <c r="BW52" s="495">
        <f t="shared" si="11"/>
        <v>0</v>
      </c>
      <c r="BX52" s="495">
        <f t="shared" si="11"/>
        <v>0</v>
      </c>
      <c r="BY52" s="495">
        <f t="shared" si="11"/>
        <v>0</v>
      </c>
      <c r="BZ52" s="495">
        <f t="shared" si="11"/>
        <v>0</v>
      </c>
      <c r="CA52" s="489" t="str">
        <f t="shared" si="11"/>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3"/>
        <v>-1</v>
      </c>
      <c r="AG53" s="487">
        <f t="shared" si="13"/>
        <v>-1</v>
      </c>
      <c r="AH53" s="487">
        <f t="shared" si="13"/>
        <v>-1</v>
      </c>
      <c r="AI53" s="487">
        <f t="shared" si="13"/>
        <v>-1</v>
      </c>
      <c r="AJ53" s="487">
        <f t="shared" si="13"/>
        <v>-1</v>
      </c>
      <c r="AK53" s="487">
        <f t="shared" si="13"/>
        <v>-1</v>
      </c>
      <c r="AL53" s="487">
        <f t="shared" si="13"/>
        <v>-1</v>
      </c>
      <c r="AM53" s="487">
        <f t="shared" si="13"/>
        <v>-1</v>
      </c>
      <c r="AN53" s="487">
        <f t="shared" si="13"/>
        <v>-1</v>
      </c>
      <c r="AO53" s="487">
        <f t="shared" si="13"/>
        <v>-1</v>
      </c>
      <c r="AP53" s="487">
        <f t="shared" si="13"/>
        <v>-1</v>
      </c>
      <c r="AQ53" s="487">
        <f t="shared" si="13"/>
        <v>-1</v>
      </c>
      <c r="AR53" s="487">
        <f t="shared" si="13"/>
        <v>-1</v>
      </c>
      <c r="AS53" s="487">
        <f t="shared" si="13"/>
        <v>-1</v>
      </c>
      <c r="AT53" s="487">
        <f t="shared" si="13"/>
        <v>-1</v>
      </c>
      <c r="AU53" s="493" t="b">
        <f t="shared" si="13"/>
        <v>0</v>
      </c>
      <c r="AV53" s="488">
        <f t="shared" si="10"/>
        <v>0</v>
      </c>
      <c r="AW53" s="487">
        <f t="shared" si="10"/>
        <v>0</v>
      </c>
      <c r="AX53" s="487">
        <f t="shared" si="10"/>
        <v>0</v>
      </c>
      <c r="AY53" s="487">
        <f t="shared" si="10"/>
        <v>0</v>
      </c>
      <c r="AZ53" s="487">
        <f t="shared" si="10"/>
        <v>0</v>
      </c>
      <c r="BA53" s="487">
        <f t="shared" si="10"/>
        <v>0</v>
      </c>
      <c r="BB53" s="487">
        <f t="shared" si="10"/>
        <v>0</v>
      </c>
      <c r="BC53" s="487">
        <f t="shared" si="10"/>
        <v>0</v>
      </c>
      <c r="BD53" s="487">
        <f t="shared" si="10"/>
        <v>0</v>
      </c>
      <c r="BE53" s="487">
        <f t="shared" si="10"/>
        <v>0</v>
      </c>
      <c r="BF53" s="487">
        <f t="shared" si="10"/>
        <v>0</v>
      </c>
      <c r="BG53" s="487">
        <f t="shared" si="10"/>
        <v>0</v>
      </c>
      <c r="BH53" s="487">
        <f t="shared" si="10"/>
        <v>0</v>
      </c>
      <c r="BI53" s="487">
        <f t="shared" si="10"/>
        <v>0</v>
      </c>
      <c r="BJ53" s="487">
        <f t="shared" si="10"/>
        <v>0</v>
      </c>
      <c r="BK53" s="489" t="str">
        <f t="shared" ref="BK53:BK68" si="14">IF(AU53,IFERROR(LEFT($V53,SEARCH(" (",$V53)-1),$V53),"")</f>
        <v/>
      </c>
      <c r="BL53" s="488">
        <f t="shared" si="11"/>
        <v>0</v>
      </c>
      <c r="BM53" s="495">
        <f t="shared" si="11"/>
        <v>0</v>
      </c>
      <c r="BN53" s="495">
        <f t="shared" si="11"/>
        <v>0</v>
      </c>
      <c r="BO53" s="495">
        <f t="shared" si="11"/>
        <v>0</v>
      </c>
      <c r="BP53" s="495">
        <f t="shared" si="11"/>
        <v>0</v>
      </c>
      <c r="BQ53" s="495">
        <f t="shared" si="11"/>
        <v>0</v>
      </c>
      <c r="BR53" s="495">
        <f t="shared" si="11"/>
        <v>0</v>
      </c>
      <c r="BS53" s="495">
        <f t="shared" si="11"/>
        <v>0</v>
      </c>
      <c r="BT53" s="495">
        <f t="shared" si="11"/>
        <v>0</v>
      </c>
      <c r="BU53" s="495">
        <f t="shared" si="11"/>
        <v>0</v>
      </c>
      <c r="BV53" s="495">
        <f t="shared" si="11"/>
        <v>0</v>
      </c>
      <c r="BW53" s="495">
        <f t="shared" si="11"/>
        <v>0</v>
      </c>
      <c r="BX53" s="495">
        <f t="shared" si="11"/>
        <v>0</v>
      </c>
      <c r="BY53" s="495">
        <f t="shared" si="11"/>
        <v>0</v>
      </c>
      <c r="BZ53" s="495">
        <f t="shared" si="11"/>
        <v>0</v>
      </c>
      <c r="CA53" s="489" t="str">
        <f t="shared" ref="CA53:CA68" si="15">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3"/>
        <v>-1</v>
      </c>
      <c r="AG54" s="487">
        <f t="shared" si="13"/>
        <v>-1</v>
      </c>
      <c r="AH54" s="487">
        <f t="shared" si="13"/>
        <v>-1</v>
      </c>
      <c r="AI54" s="487">
        <f t="shared" si="13"/>
        <v>-1</v>
      </c>
      <c r="AJ54" s="487">
        <f t="shared" si="13"/>
        <v>-1</v>
      </c>
      <c r="AK54" s="487">
        <f t="shared" si="13"/>
        <v>-1</v>
      </c>
      <c r="AL54" s="487">
        <f t="shared" si="13"/>
        <v>-1</v>
      </c>
      <c r="AM54" s="487">
        <f t="shared" si="13"/>
        <v>-1</v>
      </c>
      <c r="AN54" s="487">
        <f t="shared" si="13"/>
        <v>-1</v>
      </c>
      <c r="AO54" s="487">
        <f t="shared" si="13"/>
        <v>-1</v>
      </c>
      <c r="AP54" s="487">
        <f t="shared" si="13"/>
        <v>-1</v>
      </c>
      <c r="AQ54" s="487">
        <f t="shared" si="13"/>
        <v>-1</v>
      </c>
      <c r="AR54" s="487">
        <f t="shared" si="13"/>
        <v>-1</v>
      </c>
      <c r="AS54" s="487">
        <f t="shared" si="13"/>
        <v>-1</v>
      </c>
      <c r="AT54" s="487">
        <f t="shared" si="13"/>
        <v>-1</v>
      </c>
      <c r="AU54" s="493" t="b">
        <f t="shared" si="13"/>
        <v>0</v>
      </c>
      <c r="AV54" s="488">
        <f t="shared" ref="AV54:BJ68" si="16">IF(AF54,IFERROR(LEFT($V54,SEARCH(" (",$V54)-1),$V54),"")</f>
        <v>0</v>
      </c>
      <c r="AW54" s="487">
        <f t="shared" si="16"/>
        <v>0</v>
      </c>
      <c r="AX54" s="487">
        <f t="shared" si="16"/>
        <v>0</v>
      </c>
      <c r="AY54" s="487">
        <f t="shared" si="16"/>
        <v>0</v>
      </c>
      <c r="AZ54" s="487">
        <f t="shared" si="16"/>
        <v>0</v>
      </c>
      <c r="BA54" s="487">
        <f t="shared" si="16"/>
        <v>0</v>
      </c>
      <c r="BB54" s="487">
        <f t="shared" si="16"/>
        <v>0</v>
      </c>
      <c r="BC54" s="487">
        <f t="shared" si="16"/>
        <v>0</v>
      </c>
      <c r="BD54" s="487">
        <f t="shared" si="16"/>
        <v>0</v>
      </c>
      <c r="BE54" s="487">
        <f t="shared" si="16"/>
        <v>0</v>
      </c>
      <c r="BF54" s="487">
        <f t="shared" si="16"/>
        <v>0</v>
      </c>
      <c r="BG54" s="487">
        <f t="shared" si="16"/>
        <v>0</v>
      </c>
      <c r="BH54" s="487">
        <f t="shared" si="16"/>
        <v>0</v>
      </c>
      <c r="BI54" s="487">
        <f t="shared" si="16"/>
        <v>0</v>
      </c>
      <c r="BJ54" s="487">
        <f t="shared" si="16"/>
        <v>0</v>
      </c>
      <c r="BK54" s="489" t="str">
        <f t="shared" si="14"/>
        <v/>
      </c>
      <c r="BL54" s="488">
        <f t="shared" ref="BL54:BZ68" si="17">IF(AF54,IFERROR(LEFT($W54,SEARCH(" (",$W54)-1),$W54),"")</f>
        <v>0</v>
      </c>
      <c r="BM54" s="495">
        <f t="shared" si="17"/>
        <v>0</v>
      </c>
      <c r="BN54" s="495">
        <f t="shared" si="17"/>
        <v>0</v>
      </c>
      <c r="BO54" s="495">
        <f t="shared" si="17"/>
        <v>0</v>
      </c>
      <c r="BP54" s="495">
        <f t="shared" si="17"/>
        <v>0</v>
      </c>
      <c r="BQ54" s="495">
        <f t="shared" si="17"/>
        <v>0</v>
      </c>
      <c r="BR54" s="495">
        <f t="shared" si="17"/>
        <v>0</v>
      </c>
      <c r="BS54" s="495">
        <f t="shared" si="17"/>
        <v>0</v>
      </c>
      <c r="BT54" s="495">
        <f t="shared" si="17"/>
        <v>0</v>
      </c>
      <c r="BU54" s="495">
        <f t="shared" si="17"/>
        <v>0</v>
      </c>
      <c r="BV54" s="495">
        <f t="shared" si="17"/>
        <v>0</v>
      </c>
      <c r="BW54" s="495">
        <f t="shared" si="17"/>
        <v>0</v>
      </c>
      <c r="BX54" s="495">
        <f t="shared" si="17"/>
        <v>0</v>
      </c>
      <c r="BY54" s="495">
        <f t="shared" si="17"/>
        <v>0</v>
      </c>
      <c r="BZ54" s="495">
        <f t="shared" si="17"/>
        <v>0</v>
      </c>
      <c r="CA54" s="489" t="str">
        <f t="shared" si="15"/>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3"/>
        <v>-1</v>
      </c>
      <c r="AG55" s="487">
        <f t="shared" si="13"/>
        <v>-1</v>
      </c>
      <c r="AH55" s="487">
        <f t="shared" si="13"/>
        <v>-1</v>
      </c>
      <c r="AI55" s="487">
        <f t="shared" si="13"/>
        <v>-1</v>
      </c>
      <c r="AJ55" s="487">
        <f t="shared" si="13"/>
        <v>-1</v>
      </c>
      <c r="AK55" s="487">
        <f t="shared" si="13"/>
        <v>-1</v>
      </c>
      <c r="AL55" s="487">
        <f t="shared" si="13"/>
        <v>-1</v>
      </c>
      <c r="AM55" s="487">
        <f t="shared" si="13"/>
        <v>-1</v>
      </c>
      <c r="AN55" s="487">
        <f t="shared" si="13"/>
        <v>-1</v>
      </c>
      <c r="AO55" s="487">
        <f t="shared" si="13"/>
        <v>-1</v>
      </c>
      <c r="AP55" s="487">
        <f t="shared" si="13"/>
        <v>-1</v>
      </c>
      <c r="AQ55" s="487">
        <f t="shared" si="13"/>
        <v>-1</v>
      </c>
      <c r="AR55" s="487">
        <f t="shared" si="13"/>
        <v>-1</v>
      </c>
      <c r="AS55" s="487">
        <f t="shared" si="13"/>
        <v>-1</v>
      </c>
      <c r="AT55" s="487">
        <f t="shared" si="13"/>
        <v>-1</v>
      </c>
      <c r="AU55" s="493" t="b">
        <f t="shared" si="13"/>
        <v>0</v>
      </c>
      <c r="AV55" s="488">
        <f t="shared" si="16"/>
        <v>0</v>
      </c>
      <c r="AW55" s="487">
        <f t="shared" si="16"/>
        <v>0</v>
      </c>
      <c r="AX55" s="487">
        <f t="shared" si="16"/>
        <v>0</v>
      </c>
      <c r="AY55" s="487">
        <f t="shared" si="16"/>
        <v>0</v>
      </c>
      <c r="AZ55" s="487">
        <f t="shared" si="16"/>
        <v>0</v>
      </c>
      <c r="BA55" s="487">
        <f t="shared" si="16"/>
        <v>0</v>
      </c>
      <c r="BB55" s="487">
        <f t="shared" si="16"/>
        <v>0</v>
      </c>
      <c r="BC55" s="487">
        <f t="shared" si="16"/>
        <v>0</v>
      </c>
      <c r="BD55" s="487">
        <f t="shared" si="16"/>
        <v>0</v>
      </c>
      <c r="BE55" s="487">
        <f t="shared" si="16"/>
        <v>0</v>
      </c>
      <c r="BF55" s="487">
        <f t="shared" si="16"/>
        <v>0</v>
      </c>
      <c r="BG55" s="487">
        <f t="shared" si="16"/>
        <v>0</v>
      </c>
      <c r="BH55" s="487">
        <f t="shared" si="16"/>
        <v>0</v>
      </c>
      <c r="BI55" s="487">
        <f t="shared" si="16"/>
        <v>0</v>
      </c>
      <c r="BJ55" s="487">
        <f t="shared" si="16"/>
        <v>0</v>
      </c>
      <c r="BK55" s="489" t="str">
        <f t="shared" si="14"/>
        <v/>
      </c>
      <c r="BL55" s="488">
        <f t="shared" si="17"/>
        <v>0</v>
      </c>
      <c r="BM55" s="495">
        <f t="shared" si="17"/>
        <v>0</v>
      </c>
      <c r="BN55" s="495">
        <f t="shared" si="17"/>
        <v>0</v>
      </c>
      <c r="BO55" s="495">
        <f t="shared" si="17"/>
        <v>0</v>
      </c>
      <c r="BP55" s="495">
        <f t="shared" si="17"/>
        <v>0</v>
      </c>
      <c r="BQ55" s="495">
        <f t="shared" si="17"/>
        <v>0</v>
      </c>
      <c r="BR55" s="495">
        <f t="shared" si="17"/>
        <v>0</v>
      </c>
      <c r="BS55" s="495">
        <f t="shared" si="17"/>
        <v>0</v>
      </c>
      <c r="BT55" s="495">
        <f t="shared" si="17"/>
        <v>0</v>
      </c>
      <c r="BU55" s="495">
        <f t="shared" si="17"/>
        <v>0</v>
      </c>
      <c r="BV55" s="495">
        <f t="shared" si="17"/>
        <v>0</v>
      </c>
      <c r="BW55" s="495">
        <f t="shared" si="17"/>
        <v>0</v>
      </c>
      <c r="BX55" s="495">
        <f t="shared" si="17"/>
        <v>0</v>
      </c>
      <c r="BY55" s="495">
        <f t="shared" si="17"/>
        <v>0</v>
      </c>
      <c r="BZ55" s="495">
        <f t="shared" si="17"/>
        <v>0</v>
      </c>
      <c r="CA55" s="489" t="str">
        <f t="shared" si="15"/>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3"/>
        <v>-1</v>
      </c>
      <c r="AG56" s="487">
        <f t="shared" si="13"/>
        <v>-1</v>
      </c>
      <c r="AH56" s="487">
        <f t="shared" si="13"/>
        <v>-1</v>
      </c>
      <c r="AI56" s="487">
        <f t="shared" si="13"/>
        <v>-1</v>
      </c>
      <c r="AJ56" s="487">
        <f t="shared" si="13"/>
        <v>-1</v>
      </c>
      <c r="AK56" s="487">
        <f t="shared" si="13"/>
        <v>-1</v>
      </c>
      <c r="AL56" s="487">
        <f t="shared" si="13"/>
        <v>-1</v>
      </c>
      <c r="AM56" s="487">
        <f t="shared" si="13"/>
        <v>-1</v>
      </c>
      <c r="AN56" s="487">
        <f t="shared" si="13"/>
        <v>-1</v>
      </c>
      <c r="AO56" s="487">
        <f t="shared" si="13"/>
        <v>-1</v>
      </c>
      <c r="AP56" s="487">
        <f t="shared" si="13"/>
        <v>-1</v>
      </c>
      <c r="AQ56" s="487">
        <f t="shared" si="13"/>
        <v>-1</v>
      </c>
      <c r="AR56" s="487">
        <f t="shared" si="13"/>
        <v>-1</v>
      </c>
      <c r="AS56" s="487">
        <f t="shared" si="13"/>
        <v>-1</v>
      </c>
      <c r="AT56" s="487">
        <f t="shared" si="13"/>
        <v>-1</v>
      </c>
      <c r="AU56" s="493" t="b">
        <f t="shared" ref="AU56" si="18">AU55</f>
        <v>0</v>
      </c>
      <c r="AV56" s="488">
        <f t="shared" si="16"/>
        <v>0</v>
      </c>
      <c r="AW56" s="487">
        <f t="shared" si="16"/>
        <v>0</v>
      </c>
      <c r="AX56" s="487">
        <f t="shared" si="16"/>
        <v>0</v>
      </c>
      <c r="AY56" s="487">
        <f t="shared" si="16"/>
        <v>0</v>
      </c>
      <c r="AZ56" s="487">
        <f t="shared" si="16"/>
        <v>0</v>
      </c>
      <c r="BA56" s="487">
        <f t="shared" si="16"/>
        <v>0</v>
      </c>
      <c r="BB56" s="487">
        <f t="shared" si="16"/>
        <v>0</v>
      </c>
      <c r="BC56" s="487">
        <f t="shared" si="16"/>
        <v>0</v>
      </c>
      <c r="BD56" s="487">
        <f t="shared" si="16"/>
        <v>0</v>
      </c>
      <c r="BE56" s="487">
        <f t="shared" si="16"/>
        <v>0</v>
      </c>
      <c r="BF56" s="487">
        <f t="shared" si="16"/>
        <v>0</v>
      </c>
      <c r="BG56" s="487">
        <f t="shared" si="16"/>
        <v>0</v>
      </c>
      <c r="BH56" s="487">
        <f t="shared" si="16"/>
        <v>0</v>
      </c>
      <c r="BI56" s="487">
        <f t="shared" si="16"/>
        <v>0</v>
      </c>
      <c r="BJ56" s="487">
        <f t="shared" si="16"/>
        <v>0</v>
      </c>
      <c r="BK56" s="489" t="str">
        <f t="shared" si="14"/>
        <v/>
      </c>
      <c r="BL56" s="488">
        <f t="shared" si="17"/>
        <v>0</v>
      </c>
      <c r="BM56" s="495">
        <f t="shared" si="17"/>
        <v>0</v>
      </c>
      <c r="BN56" s="495">
        <f t="shared" si="17"/>
        <v>0</v>
      </c>
      <c r="BO56" s="495">
        <f t="shared" si="17"/>
        <v>0</v>
      </c>
      <c r="BP56" s="495">
        <f t="shared" si="17"/>
        <v>0</v>
      </c>
      <c r="BQ56" s="495">
        <f t="shared" si="17"/>
        <v>0</v>
      </c>
      <c r="BR56" s="495">
        <f t="shared" si="17"/>
        <v>0</v>
      </c>
      <c r="BS56" s="495">
        <f t="shared" si="17"/>
        <v>0</v>
      </c>
      <c r="BT56" s="495">
        <f t="shared" si="17"/>
        <v>0</v>
      </c>
      <c r="BU56" s="495">
        <f t="shared" si="17"/>
        <v>0</v>
      </c>
      <c r="BV56" s="495">
        <f t="shared" si="17"/>
        <v>0</v>
      </c>
      <c r="BW56" s="495">
        <f t="shared" si="17"/>
        <v>0</v>
      </c>
      <c r="BX56" s="495">
        <f t="shared" si="17"/>
        <v>0</v>
      </c>
      <c r="BY56" s="495">
        <f t="shared" si="17"/>
        <v>0</v>
      </c>
      <c r="BZ56" s="495">
        <f t="shared" si="17"/>
        <v>0</v>
      </c>
      <c r="CA56" s="489" t="str">
        <f t="shared" si="15"/>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9">AF56</f>
        <v>-1</v>
      </c>
      <c r="AG57" s="487">
        <f t="shared" si="19"/>
        <v>-1</v>
      </c>
      <c r="AH57" s="487">
        <f t="shared" si="19"/>
        <v>-1</v>
      </c>
      <c r="AI57" s="487">
        <f t="shared" si="19"/>
        <v>-1</v>
      </c>
      <c r="AJ57" s="487">
        <f t="shared" si="19"/>
        <v>-1</v>
      </c>
      <c r="AK57" s="487">
        <f t="shared" si="19"/>
        <v>-1</v>
      </c>
      <c r="AL57" s="487">
        <f t="shared" si="19"/>
        <v>-1</v>
      </c>
      <c r="AM57" s="487">
        <f t="shared" si="19"/>
        <v>-1</v>
      </c>
      <c r="AN57" s="487">
        <f t="shared" si="19"/>
        <v>-1</v>
      </c>
      <c r="AO57" s="487">
        <f t="shared" si="19"/>
        <v>-1</v>
      </c>
      <c r="AP57" s="487">
        <f t="shared" si="19"/>
        <v>-1</v>
      </c>
      <c r="AQ57" s="487">
        <f t="shared" si="19"/>
        <v>-1</v>
      </c>
      <c r="AR57" s="487">
        <f t="shared" si="19"/>
        <v>-1</v>
      </c>
      <c r="AS57" s="487">
        <f t="shared" si="19"/>
        <v>-1</v>
      </c>
      <c r="AT57" s="487">
        <f t="shared" si="19"/>
        <v>-1</v>
      </c>
      <c r="AU57" s="493" t="b">
        <f t="shared" si="19"/>
        <v>0</v>
      </c>
      <c r="AV57" s="488">
        <f t="shared" si="16"/>
        <v>0</v>
      </c>
      <c r="AW57" s="487">
        <f t="shared" si="16"/>
        <v>0</v>
      </c>
      <c r="AX57" s="487">
        <f t="shared" si="16"/>
        <v>0</v>
      </c>
      <c r="AY57" s="487">
        <f t="shared" si="16"/>
        <v>0</v>
      </c>
      <c r="AZ57" s="487">
        <f t="shared" si="16"/>
        <v>0</v>
      </c>
      <c r="BA57" s="487">
        <f t="shared" si="16"/>
        <v>0</v>
      </c>
      <c r="BB57" s="487">
        <f t="shared" si="16"/>
        <v>0</v>
      </c>
      <c r="BC57" s="487">
        <f t="shared" si="16"/>
        <v>0</v>
      </c>
      <c r="BD57" s="487">
        <f t="shared" si="16"/>
        <v>0</v>
      </c>
      <c r="BE57" s="487">
        <f t="shared" si="16"/>
        <v>0</v>
      </c>
      <c r="BF57" s="487">
        <f t="shared" si="16"/>
        <v>0</v>
      </c>
      <c r="BG57" s="487">
        <f t="shared" si="16"/>
        <v>0</v>
      </c>
      <c r="BH57" s="487">
        <f t="shared" si="16"/>
        <v>0</v>
      </c>
      <c r="BI57" s="487">
        <f t="shared" si="16"/>
        <v>0</v>
      </c>
      <c r="BJ57" s="487">
        <f t="shared" si="16"/>
        <v>0</v>
      </c>
      <c r="BK57" s="489" t="str">
        <f t="shared" si="14"/>
        <v/>
      </c>
      <c r="BL57" s="488">
        <f t="shared" si="17"/>
        <v>0</v>
      </c>
      <c r="BM57" s="495">
        <f t="shared" si="17"/>
        <v>0</v>
      </c>
      <c r="BN57" s="495">
        <f t="shared" si="17"/>
        <v>0</v>
      </c>
      <c r="BO57" s="495">
        <f t="shared" si="17"/>
        <v>0</v>
      </c>
      <c r="BP57" s="495">
        <f t="shared" si="17"/>
        <v>0</v>
      </c>
      <c r="BQ57" s="495">
        <f t="shared" si="17"/>
        <v>0</v>
      </c>
      <c r="BR57" s="495">
        <f t="shared" si="17"/>
        <v>0</v>
      </c>
      <c r="BS57" s="495">
        <f t="shared" si="17"/>
        <v>0</v>
      </c>
      <c r="BT57" s="495">
        <f t="shared" si="17"/>
        <v>0</v>
      </c>
      <c r="BU57" s="495">
        <f t="shared" si="17"/>
        <v>0</v>
      </c>
      <c r="BV57" s="495">
        <f t="shared" si="17"/>
        <v>0</v>
      </c>
      <c r="BW57" s="495">
        <f t="shared" si="17"/>
        <v>0</v>
      </c>
      <c r="BX57" s="495">
        <f t="shared" si="17"/>
        <v>0</v>
      </c>
      <c r="BY57" s="495">
        <f t="shared" si="17"/>
        <v>0</v>
      </c>
      <c r="BZ57" s="495">
        <f t="shared" si="17"/>
        <v>0</v>
      </c>
      <c r="CA57" s="489" t="str">
        <f t="shared" si="15"/>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9"/>
        <v>-1</v>
      </c>
      <c r="AG58" s="487">
        <f t="shared" si="19"/>
        <v>-1</v>
      </c>
      <c r="AH58" s="487">
        <f t="shared" si="19"/>
        <v>-1</v>
      </c>
      <c r="AI58" s="487">
        <f t="shared" si="19"/>
        <v>-1</v>
      </c>
      <c r="AJ58" s="487">
        <f t="shared" si="19"/>
        <v>-1</v>
      </c>
      <c r="AK58" s="487">
        <f t="shared" si="19"/>
        <v>-1</v>
      </c>
      <c r="AL58" s="487">
        <f t="shared" si="19"/>
        <v>-1</v>
      </c>
      <c r="AM58" s="487">
        <f t="shared" si="19"/>
        <v>-1</v>
      </c>
      <c r="AN58" s="487">
        <f t="shared" si="19"/>
        <v>-1</v>
      </c>
      <c r="AO58" s="487">
        <f t="shared" si="19"/>
        <v>-1</v>
      </c>
      <c r="AP58" s="487">
        <f t="shared" si="19"/>
        <v>-1</v>
      </c>
      <c r="AQ58" s="487">
        <f t="shared" si="19"/>
        <v>-1</v>
      </c>
      <c r="AR58" s="487">
        <f t="shared" si="19"/>
        <v>-1</v>
      </c>
      <c r="AS58" s="487">
        <f t="shared" si="19"/>
        <v>-1</v>
      </c>
      <c r="AT58" s="487">
        <f t="shared" si="19"/>
        <v>-1</v>
      </c>
      <c r="AU58" s="493" t="b">
        <f t="shared" si="19"/>
        <v>0</v>
      </c>
      <c r="AV58" s="488">
        <f t="shared" si="16"/>
        <v>0</v>
      </c>
      <c r="AW58" s="487">
        <f t="shared" si="16"/>
        <v>0</v>
      </c>
      <c r="AX58" s="487">
        <f t="shared" si="16"/>
        <v>0</v>
      </c>
      <c r="AY58" s="487">
        <f t="shared" si="16"/>
        <v>0</v>
      </c>
      <c r="AZ58" s="487">
        <f t="shared" si="16"/>
        <v>0</v>
      </c>
      <c r="BA58" s="487">
        <f t="shared" si="16"/>
        <v>0</v>
      </c>
      <c r="BB58" s="487">
        <f t="shared" si="16"/>
        <v>0</v>
      </c>
      <c r="BC58" s="487">
        <f t="shared" si="16"/>
        <v>0</v>
      </c>
      <c r="BD58" s="487">
        <f t="shared" si="16"/>
        <v>0</v>
      </c>
      <c r="BE58" s="487">
        <f t="shared" si="16"/>
        <v>0</v>
      </c>
      <c r="BF58" s="487">
        <f t="shared" si="16"/>
        <v>0</v>
      </c>
      <c r="BG58" s="487">
        <f t="shared" si="16"/>
        <v>0</v>
      </c>
      <c r="BH58" s="487">
        <f t="shared" si="16"/>
        <v>0</v>
      </c>
      <c r="BI58" s="487">
        <f t="shared" si="16"/>
        <v>0</v>
      </c>
      <c r="BJ58" s="487">
        <f t="shared" si="16"/>
        <v>0</v>
      </c>
      <c r="BK58" s="489" t="str">
        <f t="shared" si="14"/>
        <v/>
      </c>
      <c r="BL58" s="488">
        <f t="shared" si="17"/>
        <v>0</v>
      </c>
      <c r="BM58" s="495">
        <f t="shared" si="17"/>
        <v>0</v>
      </c>
      <c r="BN58" s="495">
        <f t="shared" si="17"/>
        <v>0</v>
      </c>
      <c r="BO58" s="495">
        <f t="shared" si="17"/>
        <v>0</v>
      </c>
      <c r="BP58" s="495">
        <f t="shared" si="17"/>
        <v>0</v>
      </c>
      <c r="BQ58" s="495">
        <f t="shared" si="17"/>
        <v>0</v>
      </c>
      <c r="BR58" s="495">
        <f t="shared" si="17"/>
        <v>0</v>
      </c>
      <c r="BS58" s="495">
        <f t="shared" si="17"/>
        <v>0</v>
      </c>
      <c r="BT58" s="495">
        <f t="shared" si="17"/>
        <v>0</v>
      </c>
      <c r="BU58" s="495">
        <f t="shared" si="17"/>
        <v>0</v>
      </c>
      <c r="BV58" s="495">
        <f t="shared" si="17"/>
        <v>0</v>
      </c>
      <c r="BW58" s="495">
        <f t="shared" si="17"/>
        <v>0</v>
      </c>
      <c r="BX58" s="495">
        <f t="shared" si="17"/>
        <v>0</v>
      </c>
      <c r="BY58" s="495">
        <f t="shared" si="17"/>
        <v>0</v>
      </c>
      <c r="BZ58" s="495">
        <f t="shared" si="17"/>
        <v>0</v>
      </c>
      <c r="CA58" s="489" t="str">
        <f t="shared" si="15"/>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9"/>
        <v>-1</v>
      </c>
      <c r="AG59" s="487">
        <f t="shared" si="19"/>
        <v>-1</v>
      </c>
      <c r="AH59" s="487">
        <f t="shared" si="19"/>
        <v>-1</v>
      </c>
      <c r="AI59" s="487">
        <f t="shared" si="19"/>
        <v>-1</v>
      </c>
      <c r="AJ59" s="487">
        <f t="shared" si="19"/>
        <v>-1</v>
      </c>
      <c r="AK59" s="487">
        <f t="shared" si="19"/>
        <v>-1</v>
      </c>
      <c r="AL59" s="487">
        <f t="shared" si="19"/>
        <v>-1</v>
      </c>
      <c r="AM59" s="487">
        <f t="shared" si="19"/>
        <v>-1</v>
      </c>
      <c r="AN59" s="487">
        <f t="shared" si="19"/>
        <v>-1</v>
      </c>
      <c r="AO59" s="487">
        <f t="shared" si="19"/>
        <v>-1</v>
      </c>
      <c r="AP59" s="487">
        <f t="shared" si="19"/>
        <v>-1</v>
      </c>
      <c r="AQ59" s="487">
        <f t="shared" si="19"/>
        <v>-1</v>
      </c>
      <c r="AR59" s="487">
        <f t="shared" si="19"/>
        <v>-1</v>
      </c>
      <c r="AS59" s="487">
        <f t="shared" si="19"/>
        <v>-1</v>
      </c>
      <c r="AT59" s="487">
        <f t="shared" si="19"/>
        <v>-1</v>
      </c>
      <c r="AU59" s="493" t="b">
        <f t="shared" si="19"/>
        <v>0</v>
      </c>
      <c r="AV59" s="488">
        <f t="shared" si="16"/>
        <v>0</v>
      </c>
      <c r="AW59" s="487">
        <f t="shared" si="16"/>
        <v>0</v>
      </c>
      <c r="AX59" s="487">
        <f t="shared" si="16"/>
        <v>0</v>
      </c>
      <c r="AY59" s="487">
        <f t="shared" si="16"/>
        <v>0</v>
      </c>
      <c r="AZ59" s="487">
        <f t="shared" si="16"/>
        <v>0</v>
      </c>
      <c r="BA59" s="487">
        <f t="shared" si="16"/>
        <v>0</v>
      </c>
      <c r="BB59" s="487">
        <f t="shared" si="16"/>
        <v>0</v>
      </c>
      <c r="BC59" s="487">
        <f t="shared" si="16"/>
        <v>0</v>
      </c>
      <c r="BD59" s="487">
        <f t="shared" si="16"/>
        <v>0</v>
      </c>
      <c r="BE59" s="487">
        <f t="shared" si="16"/>
        <v>0</v>
      </c>
      <c r="BF59" s="487">
        <f t="shared" si="16"/>
        <v>0</v>
      </c>
      <c r="BG59" s="487">
        <f t="shared" si="16"/>
        <v>0</v>
      </c>
      <c r="BH59" s="487">
        <f t="shared" si="16"/>
        <v>0</v>
      </c>
      <c r="BI59" s="487">
        <f t="shared" si="16"/>
        <v>0</v>
      </c>
      <c r="BJ59" s="487">
        <f t="shared" si="16"/>
        <v>0</v>
      </c>
      <c r="BK59" s="489" t="str">
        <f t="shared" si="14"/>
        <v/>
      </c>
      <c r="BL59" s="488">
        <f t="shared" si="17"/>
        <v>0</v>
      </c>
      <c r="BM59" s="495">
        <f t="shared" si="17"/>
        <v>0</v>
      </c>
      <c r="BN59" s="495">
        <f t="shared" si="17"/>
        <v>0</v>
      </c>
      <c r="BO59" s="495">
        <f t="shared" si="17"/>
        <v>0</v>
      </c>
      <c r="BP59" s="495">
        <f t="shared" si="17"/>
        <v>0</v>
      </c>
      <c r="BQ59" s="495">
        <f t="shared" si="17"/>
        <v>0</v>
      </c>
      <c r="BR59" s="495">
        <f t="shared" si="17"/>
        <v>0</v>
      </c>
      <c r="BS59" s="495">
        <f t="shared" si="17"/>
        <v>0</v>
      </c>
      <c r="BT59" s="495">
        <f t="shared" si="17"/>
        <v>0</v>
      </c>
      <c r="BU59" s="495">
        <f t="shared" si="17"/>
        <v>0</v>
      </c>
      <c r="BV59" s="495">
        <f t="shared" si="17"/>
        <v>0</v>
      </c>
      <c r="BW59" s="495">
        <f t="shared" si="17"/>
        <v>0</v>
      </c>
      <c r="BX59" s="495">
        <f t="shared" si="17"/>
        <v>0</v>
      </c>
      <c r="BY59" s="495">
        <f t="shared" si="17"/>
        <v>0</v>
      </c>
      <c r="BZ59" s="495">
        <f t="shared" si="17"/>
        <v>0</v>
      </c>
      <c r="CA59" s="489" t="str">
        <f t="shared" si="15"/>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9"/>
        <v>-1</v>
      </c>
      <c r="AG60" s="487">
        <f t="shared" si="19"/>
        <v>-1</v>
      </c>
      <c r="AH60" s="487">
        <f t="shared" si="19"/>
        <v>-1</v>
      </c>
      <c r="AI60" s="487">
        <f t="shared" si="19"/>
        <v>-1</v>
      </c>
      <c r="AJ60" s="487">
        <f t="shared" si="19"/>
        <v>-1</v>
      </c>
      <c r="AK60" s="487">
        <f t="shared" si="19"/>
        <v>-1</v>
      </c>
      <c r="AL60" s="487">
        <f t="shared" si="19"/>
        <v>-1</v>
      </c>
      <c r="AM60" s="487">
        <f t="shared" si="19"/>
        <v>-1</v>
      </c>
      <c r="AN60" s="487">
        <f t="shared" si="19"/>
        <v>-1</v>
      </c>
      <c r="AO60" s="487">
        <f t="shared" si="19"/>
        <v>-1</v>
      </c>
      <c r="AP60" s="487">
        <f t="shared" si="19"/>
        <v>-1</v>
      </c>
      <c r="AQ60" s="487">
        <f t="shared" si="19"/>
        <v>-1</v>
      </c>
      <c r="AR60" s="487">
        <f t="shared" si="19"/>
        <v>-1</v>
      </c>
      <c r="AS60" s="487">
        <f t="shared" si="19"/>
        <v>-1</v>
      </c>
      <c r="AT60" s="487">
        <f t="shared" si="19"/>
        <v>-1</v>
      </c>
      <c r="AU60" s="493" t="b">
        <f t="shared" si="19"/>
        <v>0</v>
      </c>
      <c r="AV60" s="488">
        <f t="shared" si="16"/>
        <v>0</v>
      </c>
      <c r="AW60" s="487">
        <f t="shared" si="16"/>
        <v>0</v>
      </c>
      <c r="AX60" s="487">
        <f t="shared" si="16"/>
        <v>0</v>
      </c>
      <c r="AY60" s="487">
        <f t="shared" si="16"/>
        <v>0</v>
      </c>
      <c r="AZ60" s="487">
        <f t="shared" si="16"/>
        <v>0</v>
      </c>
      <c r="BA60" s="487">
        <f t="shared" si="16"/>
        <v>0</v>
      </c>
      <c r="BB60" s="487">
        <f t="shared" si="16"/>
        <v>0</v>
      </c>
      <c r="BC60" s="487">
        <f t="shared" si="16"/>
        <v>0</v>
      </c>
      <c r="BD60" s="487">
        <f t="shared" si="16"/>
        <v>0</v>
      </c>
      <c r="BE60" s="487">
        <f t="shared" si="16"/>
        <v>0</v>
      </c>
      <c r="BF60" s="487">
        <f t="shared" si="16"/>
        <v>0</v>
      </c>
      <c r="BG60" s="487">
        <f t="shared" si="16"/>
        <v>0</v>
      </c>
      <c r="BH60" s="487">
        <f t="shared" si="16"/>
        <v>0</v>
      </c>
      <c r="BI60" s="487">
        <f t="shared" si="16"/>
        <v>0</v>
      </c>
      <c r="BJ60" s="487">
        <f t="shared" si="16"/>
        <v>0</v>
      </c>
      <c r="BK60" s="489" t="str">
        <f t="shared" si="14"/>
        <v/>
      </c>
      <c r="BL60" s="488">
        <f t="shared" si="17"/>
        <v>0</v>
      </c>
      <c r="BM60" s="495">
        <f t="shared" si="17"/>
        <v>0</v>
      </c>
      <c r="BN60" s="495">
        <f t="shared" si="17"/>
        <v>0</v>
      </c>
      <c r="BO60" s="495">
        <f t="shared" si="17"/>
        <v>0</v>
      </c>
      <c r="BP60" s="495">
        <f t="shared" si="17"/>
        <v>0</v>
      </c>
      <c r="BQ60" s="495">
        <f t="shared" si="17"/>
        <v>0</v>
      </c>
      <c r="BR60" s="495">
        <f t="shared" si="17"/>
        <v>0</v>
      </c>
      <c r="BS60" s="495">
        <f t="shared" si="17"/>
        <v>0</v>
      </c>
      <c r="BT60" s="495">
        <f t="shared" si="17"/>
        <v>0</v>
      </c>
      <c r="BU60" s="495">
        <f t="shared" si="17"/>
        <v>0</v>
      </c>
      <c r="BV60" s="495">
        <f t="shared" si="17"/>
        <v>0</v>
      </c>
      <c r="BW60" s="495">
        <f t="shared" si="17"/>
        <v>0</v>
      </c>
      <c r="BX60" s="495">
        <f t="shared" si="17"/>
        <v>0</v>
      </c>
      <c r="BY60" s="495">
        <f t="shared" si="17"/>
        <v>0</v>
      </c>
      <c r="BZ60" s="495">
        <f t="shared" si="17"/>
        <v>0</v>
      </c>
      <c r="CA60" s="489" t="str">
        <f t="shared" si="15"/>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9"/>
        <v>-1</v>
      </c>
      <c r="AG61" s="487">
        <f t="shared" si="19"/>
        <v>-1</v>
      </c>
      <c r="AH61" s="487">
        <f t="shared" si="19"/>
        <v>-1</v>
      </c>
      <c r="AI61" s="487">
        <f t="shared" si="19"/>
        <v>-1</v>
      </c>
      <c r="AJ61" s="487">
        <f t="shared" si="19"/>
        <v>-1</v>
      </c>
      <c r="AK61" s="487">
        <f t="shared" si="19"/>
        <v>-1</v>
      </c>
      <c r="AL61" s="487">
        <f t="shared" si="19"/>
        <v>-1</v>
      </c>
      <c r="AM61" s="487">
        <f t="shared" si="19"/>
        <v>-1</v>
      </c>
      <c r="AN61" s="487">
        <f t="shared" si="19"/>
        <v>-1</v>
      </c>
      <c r="AO61" s="487">
        <f t="shared" si="19"/>
        <v>-1</v>
      </c>
      <c r="AP61" s="487">
        <f t="shared" si="19"/>
        <v>-1</v>
      </c>
      <c r="AQ61" s="487">
        <f t="shared" si="19"/>
        <v>-1</v>
      </c>
      <c r="AR61" s="487">
        <f t="shared" si="19"/>
        <v>-1</v>
      </c>
      <c r="AS61" s="487">
        <f t="shared" si="19"/>
        <v>-1</v>
      </c>
      <c r="AT61" s="487">
        <f t="shared" si="19"/>
        <v>-1</v>
      </c>
      <c r="AU61" s="493" t="b">
        <f t="shared" si="19"/>
        <v>0</v>
      </c>
      <c r="AV61" s="488">
        <f t="shared" si="16"/>
        <v>0</v>
      </c>
      <c r="AW61" s="487">
        <f t="shared" si="16"/>
        <v>0</v>
      </c>
      <c r="AX61" s="487">
        <f t="shared" si="16"/>
        <v>0</v>
      </c>
      <c r="AY61" s="487">
        <f t="shared" si="16"/>
        <v>0</v>
      </c>
      <c r="AZ61" s="487">
        <f t="shared" si="16"/>
        <v>0</v>
      </c>
      <c r="BA61" s="487">
        <f t="shared" si="16"/>
        <v>0</v>
      </c>
      <c r="BB61" s="487">
        <f t="shared" si="16"/>
        <v>0</v>
      </c>
      <c r="BC61" s="487">
        <f t="shared" si="16"/>
        <v>0</v>
      </c>
      <c r="BD61" s="487">
        <f t="shared" si="16"/>
        <v>0</v>
      </c>
      <c r="BE61" s="487">
        <f t="shared" si="16"/>
        <v>0</v>
      </c>
      <c r="BF61" s="487">
        <f t="shared" si="16"/>
        <v>0</v>
      </c>
      <c r="BG61" s="487">
        <f t="shared" si="16"/>
        <v>0</v>
      </c>
      <c r="BH61" s="487">
        <f t="shared" si="16"/>
        <v>0</v>
      </c>
      <c r="BI61" s="487">
        <f t="shared" si="16"/>
        <v>0</v>
      </c>
      <c r="BJ61" s="487">
        <f t="shared" si="16"/>
        <v>0</v>
      </c>
      <c r="BK61" s="489" t="str">
        <f t="shared" si="14"/>
        <v/>
      </c>
      <c r="BL61" s="488">
        <f t="shared" si="17"/>
        <v>0</v>
      </c>
      <c r="BM61" s="495">
        <f t="shared" si="17"/>
        <v>0</v>
      </c>
      <c r="BN61" s="495">
        <f t="shared" si="17"/>
        <v>0</v>
      </c>
      <c r="BO61" s="495">
        <f t="shared" si="17"/>
        <v>0</v>
      </c>
      <c r="BP61" s="495">
        <f t="shared" si="17"/>
        <v>0</v>
      </c>
      <c r="BQ61" s="495">
        <f t="shared" si="17"/>
        <v>0</v>
      </c>
      <c r="BR61" s="495">
        <f t="shared" si="17"/>
        <v>0</v>
      </c>
      <c r="BS61" s="495">
        <f t="shared" si="17"/>
        <v>0</v>
      </c>
      <c r="BT61" s="495">
        <f t="shared" si="17"/>
        <v>0</v>
      </c>
      <c r="BU61" s="495">
        <f t="shared" si="17"/>
        <v>0</v>
      </c>
      <c r="BV61" s="495">
        <f t="shared" si="17"/>
        <v>0</v>
      </c>
      <c r="BW61" s="495">
        <f t="shared" si="17"/>
        <v>0</v>
      </c>
      <c r="BX61" s="495">
        <f t="shared" si="17"/>
        <v>0</v>
      </c>
      <c r="BY61" s="495">
        <f t="shared" si="17"/>
        <v>0</v>
      </c>
      <c r="BZ61" s="495">
        <f t="shared" si="17"/>
        <v>0</v>
      </c>
      <c r="CA61" s="489" t="str">
        <f t="shared" si="15"/>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9"/>
        <v>-1</v>
      </c>
      <c r="AG62" s="487">
        <f t="shared" si="19"/>
        <v>-1</v>
      </c>
      <c r="AH62" s="487">
        <f t="shared" si="19"/>
        <v>-1</v>
      </c>
      <c r="AI62" s="487">
        <f t="shared" si="19"/>
        <v>-1</v>
      </c>
      <c r="AJ62" s="487">
        <f t="shared" si="19"/>
        <v>-1</v>
      </c>
      <c r="AK62" s="487">
        <f t="shared" si="19"/>
        <v>-1</v>
      </c>
      <c r="AL62" s="487">
        <f t="shared" si="19"/>
        <v>-1</v>
      </c>
      <c r="AM62" s="487">
        <f t="shared" si="19"/>
        <v>-1</v>
      </c>
      <c r="AN62" s="487">
        <f t="shared" si="19"/>
        <v>-1</v>
      </c>
      <c r="AO62" s="487">
        <f t="shared" si="19"/>
        <v>-1</v>
      </c>
      <c r="AP62" s="487">
        <f t="shared" si="19"/>
        <v>-1</v>
      </c>
      <c r="AQ62" s="487">
        <f t="shared" si="19"/>
        <v>-1</v>
      </c>
      <c r="AR62" s="487">
        <f t="shared" si="19"/>
        <v>-1</v>
      </c>
      <c r="AS62" s="487">
        <f t="shared" si="19"/>
        <v>-1</v>
      </c>
      <c r="AT62" s="487">
        <f t="shared" si="19"/>
        <v>-1</v>
      </c>
      <c r="AU62" s="493" t="b">
        <f t="shared" si="19"/>
        <v>0</v>
      </c>
      <c r="AV62" s="488">
        <f t="shared" si="16"/>
        <v>0</v>
      </c>
      <c r="AW62" s="487">
        <f t="shared" si="16"/>
        <v>0</v>
      </c>
      <c r="AX62" s="487">
        <f t="shared" si="16"/>
        <v>0</v>
      </c>
      <c r="AY62" s="487">
        <f t="shared" si="16"/>
        <v>0</v>
      </c>
      <c r="AZ62" s="487">
        <f t="shared" si="16"/>
        <v>0</v>
      </c>
      <c r="BA62" s="487">
        <f t="shared" si="16"/>
        <v>0</v>
      </c>
      <c r="BB62" s="487">
        <f t="shared" si="16"/>
        <v>0</v>
      </c>
      <c r="BC62" s="487">
        <f t="shared" si="16"/>
        <v>0</v>
      </c>
      <c r="BD62" s="487">
        <f t="shared" si="16"/>
        <v>0</v>
      </c>
      <c r="BE62" s="487">
        <f t="shared" si="16"/>
        <v>0</v>
      </c>
      <c r="BF62" s="487">
        <f t="shared" si="16"/>
        <v>0</v>
      </c>
      <c r="BG62" s="487">
        <f t="shared" si="16"/>
        <v>0</v>
      </c>
      <c r="BH62" s="487">
        <f t="shared" si="16"/>
        <v>0</v>
      </c>
      <c r="BI62" s="487">
        <f t="shared" si="16"/>
        <v>0</v>
      </c>
      <c r="BJ62" s="487">
        <f t="shared" si="16"/>
        <v>0</v>
      </c>
      <c r="BK62" s="489" t="str">
        <f t="shared" si="14"/>
        <v/>
      </c>
      <c r="BL62" s="488">
        <f t="shared" si="17"/>
        <v>0</v>
      </c>
      <c r="BM62" s="495">
        <f t="shared" si="17"/>
        <v>0</v>
      </c>
      <c r="BN62" s="495">
        <f t="shared" si="17"/>
        <v>0</v>
      </c>
      <c r="BO62" s="495">
        <f t="shared" si="17"/>
        <v>0</v>
      </c>
      <c r="BP62" s="495">
        <f t="shared" si="17"/>
        <v>0</v>
      </c>
      <c r="BQ62" s="495">
        <f t="shared" si="17"/>
        <v>0</v>
      </c>
      <c r="BR62" s="495">
        <f t="shared" si="17"/>
        <v>0</v>
      </c>
      <c r="BS62" s="495">
        <f t="shared" si="17"/>
        <v>0</v>
      </c>
      <c r="BT62" s="495">
        <f t="shared" si="17"/>
        <v>0</v>
      </c>
      <c r="BU62" s="495">
        <f t="shared" si="17"/>
        <v>0</v>
      </c>
      <c r="BV62" s="495">
        <f t="shared" si="17"/>
        <v>0</v>
      </c>
      <c r="BW62" s="495">
        <f t="shared" si="17"/>
        <v>0</v>
      </c>
      <c r="BX62" s="495">
        <f t="shared" si="17"/>
        <v>0</v>
      </c>
      <c r="BY62" s="495">
        <f t="shared" si="17"/>
        <v>0</v>
      </c>
      <c r="BZ62" s="495">
        <f t="shared" si="17"/>
        <v>0</v>
      </c>
      <c r="CA62" s="489" t="str">
        <f t="shared" si="15"/>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9"/>
        <v>-1</v>
      </c>
      <c r="AG63" s="487">
        <f t="shared" si="19"/>
        <v>-1</v>
      </c>
      <c r="AH63" s="487">
        <f t="shared" si="19"/>
        <v>-1</v>
      </c>
      <c r="AI63" s="487">
        <f t="shared" si="19"/>
        <v>-1</v>
      </c>
      <c r="AJ63" s="487">
        <f t="shared" si="19"/>
        <v>-1</v>
      </c>
      <c r="AK63" s="487">
        <f t="shared" si="19"/>
        <v>-1</v>
      </c>
      <c r="AL63" s="487">
        <f t="shared" si="19"/>
        <v>-1</v>
      </c>
      <c r="AM63" s="487">
        <f t="shared" si="19"/>
        <v>-1</v>
      </c>
      <c r="AN63" s="487">
        <f t="shared" si="19"/>
        <v>-1</v>
      </c>
      <c r="AO63" s="487">
        <f t="shared" si="19"/>
        <v>-1</v>
      </c>
      <c r="AP63" s="487">
        <f t="shared" si="19"/>
        <v>-1</v>
      </c>
      <c r="AQ63" s="487">
        <f t="shared" si="19"/>
        <v>-1</v>
      </c>
      <c r="AR63" s="487">
        <f t="shared" si="19"/>
        <v>-1</v>
      </c>
      <c r="AS63" s="487">
        <f t="shared" si="19"/>
        <v>-1</v>
      </c>
      <c r="AT63" s="487">
        <f t="shared" si="19"/>
        <v>-1</v>
      </c>
      <c r="AU63" s="493" t="b">
        <f t="shared" si="19"/>
        <v>0</v>
      </c>
      <c r="AV63" s="488">
        <f t="shared" si="16"/>
        <v>0</v>
      </c>
      <c r="AW63" s="487">
        <f t="shared" si="16"/>
        <v>0</v>
      </c>
      <c r="AX63" s="487">
        <f t="shared" si="16"/>
        <v>0</v>
      </c>
      <c r="AY63" s="487">
        <f t="shared" si="16"/>
        <v>0</v>
      </c>
      <c r="AZ63" s="487">
        <f t="shared" si="16"/>
        <v>0</v>
      </c>
      <c r="BA63" s="487">
        <f t="shared" si="16"/>
        <v>0</v>
      </c>
      <c r="BB63" s="487">
        <f t="shared" si="16"/>
        <v>0</v>
      </c>
      <c r="BC63" s="487">
        <f t="shared" si="16"/>
        <v>0</v>
      </c>
      <c r="BD63" s="487">
        <f t="shared" si="16"/>
        <v>0</v>
      </c>
      <c r="BE63" s="487">
        <f t="shared" si="16"/>
        <v>0</v>
      </c>
      <c r="BF63" s="487">
        <f t="shared" si="16"/>
        <v>0</v>
      </c>
      <c r="BG63" s="487">
        <f t="shared" si="16"/>
        <v>0</v>
      </c>
      <c r="BH63" s="487">
        <f t="shared" si="16"/>
        <v>0</v>
      </c>
      <c r="BI63" s="487">
        <f t="shared" si="16"/>
        <v>0</v>
      </c>
      <c r="BJ63" s="487">
        <f t="shared" si="16"/>
        <v>0</v>
      </c>
      <c r="BK63" s="489" t="str">
        <f t="shared" si="14"/>
        <v/>
      </c>
      <c r="BL63" s="488">
        <f t="shared" si="17"/>
        <v>0</v>
      </c>
      <c r="BM63" s="495">
        <f t="shared" si="17"/>
        <v>0</v>
      </c>
      <c r="BN63" s="495">
        <f t="shared" si="17"/>
        <v>0</v>
      </c>
      <c r="BO63" s="495">
        <f t="shared" si="17"/>
        <v>0</v>
      </c>
      <c r="BP63" s="495">
        <f t="shared" si="17"/>
        <v>0</v>
      </c>
      <c r="BQ63" s="495">
        <f t="shared" si="17"/>
        <v>0</v>
      </c>
      <c r="BR63" s="495">
        <f t="shared" si="17"/>
        <v>0</v>
      </c>
      <c r="BS63" s="495">
        <f t="shared" si="17"/>
        <v>0</v>
      </c>
      <c r="BT63" s="495">
        <f t="shared" si="17"/>
        <v>0</v>
      </c>
      <c r="BU63" s="495">
        <f t="shared" si="17"/>
        <v>0</v>
      </c>
      <c r="BV63" s="495">
        <f t="shared" si="17"/>
        <v>0</v>
      </c>
      <c r="BW63" s="495">
        <f t="shared" si="17"/>
        <v>0</v>
      </c>
      <c r="BX63" s="495">
        <f t="shared" si="17"/>
        <v>0</v>
      </c>
      <c r="BY63" s="495">
        <f t="shared" si="17"/>
        <v>0</v>
      </c>
      <c r="BZ63" s="495">
        <f t="shared" si="17"/>
        <v>0</v>
      </c>
      <c r="CA63" s="489" t="str">
        <f t="shared" si="15"/>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9"/>
        <v>-1</v>
      </c>
      <c r="AG64" s="487">
        <f t="shared" si="19"/>
        <v>-1</v>
      </c>
      <c r="AH64" s="487">
        <f t="shared" si="19"/>
        <v>-1</v>
      </c>
      <c r="AI64" s="487">
        <f t="shared" si="19"/>
        <v>-1</v>
      </c>
      <c r="AJ64" s="487">
        <f t="shared" si="19"/>
        <v>-1</v>
      </c>
      <c r="AK64" s="487">
        <f t="shared" si="19"/>
        <v>-1</v>
      </c>
      <c r="AL64" s="487">
        <f t="shared" si="19"/>
        <v>-1</v>
      </c>
      <c r="AM64" s="487">
        <f t="shared" si="19"/>
        <v>-1</v>
      </c>
      <c r="AN64" s="487">
        <f t="shared" si="19"/>
        <v>-1</v>
      </c>
      <c r="AO64" s="487">
        <f t="shared" si="19"/>
        <v>-1</v>
      </c>
      <c r="AP64" s="487">
        <f t="shared" si="19"/>
        <v>-1</v>
      </c>
      <c r="AQ64" s="487">
        <f t="shared" si="19"/>
        <v>-1</v>
      </c>
      <c r="AR64" s="487">
        <f t="shared" si="19"/>
        <v>-1</v>
      </c>
      <c r="AS64" s="487">
        <f t="shared" si="19"/>
        <v>-1</v>
      </c>
      <c r="AT64" s="487">
        <f t="shared" si="19"/>
        <v>-1</v>
      </c>
      <c r="AU64" s="493" t="b">
        <f t="shared" si="19"/>
        <v>0</v>
      </c>
      <c r="AV64" s="488">
        <f t="shared" si="16"/>
        <v>0</v>
      </c>
      <c r="AW64" s="487">
        <f t="shared" si="16"/>
        <v>0</v>
      </c>
      <c r="AX64" s="487">
        <f t="shared" si="16"/>
        <v>0</v>
      </c>
      <c r="AY64" s="487">
        <f t="shared" si="16"/>
        <v>0</v>
      </c>
      <c r="AZ64" s="487">
        <f t="shared" si="16"/>
        <v>0</v>
      </c>
      <c r="BA64" s="487">
        <f t="shared" si="16"/>
        <v>0</v>
      </c>
      <c r="BB64" s="487">
        <f t="shared" si="16"/>
        <v>0</v>
      </c>
      <c r="BC64" s="487">
        <f t="shared" si="16"/>
        <v>0</v>
      </c>
      <c r="BD64" s="487">
        <f t="shared" si="16"/>
        <v>0</v>
      </c>
      <c r="BE64" s="487">
        <f t="shared" si="16"/>
        <v>0</v>
      </c>
      <c r="BF64" s="487">
        <f t="shared" si="16"/>
        <v>0</v>
      </c>
      <c r="BG64" s="487">
        <f t="shared" si="16"/>
        <v>0</v>
      </c>
      <c r="BH64" s="487">
        <f t="shared" si="16"/>
        <v>0</v>
      </c>
      <c r="BI64" s="487">
        <f t="shared" si="16"/>
        <v>0</v>
      </c>
      <c r="BJ64" s="487">
        <f t="shared" si="16"/>
        <v>0</v>
      </c>
      <c r="BK64" s="489" t="str">
        <f t="shared" si="14"/>
        <v/>
      </c>
      <c r="BL64" s="488">
        <f t="shared" si="17"/>
        <v>0</v>
      </c>
      <c r="BM64" s="495">
        <f t="shared" si="17"/>
        <v>0</v>
      </c>
      <c r="BN64" s="495">
        <f t="shared" si="17"/>
        <v>0</v>
      </c>
      <c r="BO64" s="495">
        <f t="shared" si="17"/>
        <v>0</v>
      </c>
      <c r="BP64" s="495">
        <f t="shared" si="17"/>
        <v>0</v>
      </c>
      <c r="BQ64" s="495">
        <f t="shared" si="17"/>
        <v>0</v>
      </c>
      <c r="BR64" s="495">
        <f t="shared" si="17"/>
        <v>0</v>
      </c>
      <c r="BS64" s="495">
        <f t="shared" si="17"/>
        <v>0</v>
      </c>
      <c r="BT64" s="495">
        <f t="shared" si="17"/>
        <v>0</v>
      </c>
      <c r="BU64" s="495">
        <f t="shared" si="17"/>
        <v>0</v>
      </c>
      <c r="BV64" s="495">
        <f t="shared" si="17"/>
        <v>0</v>
      </c>
      <c r="BW64" s="495">
        <f t="shared" si="17"/>
        <v>0</v>
      </c>
      <c r="BX64" s="495">
        <f t="shared" si="17"/>
        <v>0</v>
      </c>
      <c r="BY64" s="495">
        <f t="shared" si="17"/>
        <v>0</v>
      </c>
      <c r="BZ64" s="495">
        <f t="shared" si="17"/>
        <v>0</v>
      </c>
      <c r="CA64" s="489" t="str">
        <f t="shared" si="15"/>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9"/>
        <v>-1</v>
      </c>
      <c r="AG65" s="487">
        <f t="shared" si="19"/>
        <v>-1</v>
      </c>
      <c r="AH65" s="487">
        <f t="shared" si="19"/>
        <v>-1</v>
      </c>
      <c r="AI65" s="487">
        <f t="shared" si="19"/>
        <v>-1</v>
      </c>
      <c r="AJ65" s="487">
        <f t="shared" si="19"/>
        <v>-1</v>
      </c>
      <c r="AK65" s="487">
        <f t="shared" si="19"/>
        <v>-1</v>
      </c>
      <c r="AL65" s="487">
        <f t="shared" si="19"/>
        <v>-1</v>
      </c>
      <c r="AM65" s="487">
        <f t="shared" si="19"/>
        <v>-1</v>
      </c>
      <c r="AN65" s="487">
        <f t="shared" si="19"/>
        <v>-1</v>
      </c>
      <c r="AO65" s="487">
        <f t="shared" si="19"/>
        <v>-1</v>
      </c>
      <c r="AP65" s="487">
        <f t="shared" si="19"/>
        <v>-1</v>
      </c>
      <c r="AQ65" s="487">
        <f t="shared" si="19"/>
        <v>-1</v>
      </c>
      <c r="AR65" s="487">
        <f t="shared" si="19"/>
        <v>-1</v>
      </c>
      <c r="AS65" s="487">
        <f t="shared" si="19"/>
        <v>-1</v>
      </c>
      <c r="AT65" s="487">
        <f t="shared" si="19"/>
        <v>-1</v>
      </c>
      <c r="AU65" s="493" t="b">
        <f t="shared" si="19"/>
        <v>0</v>
      </c>
      <c r="AV65" s="488">
        <f t="shared" si="16"/>
        <v>0</v>
      </c>
      <c r="AW65" s="487">
        <f t="shared" si="16"/>
        <v>0</v>
      </c>
      <c r="AX65" s="487">
        <f t="shared" si="16"/>
        <v>0</v>
      </c>
      <c r="AY65" s="487">
        <f t="shared" si="16"/>
        <v>0</v>
      </c>
      <c r="AZ65" s="487">
        <f t="shared" si="16"/>
        <v>0</v>
      </c>
      <c r="BA65" s="487">
        <f t="shared" si="16"/>
        <v>0</v>
      </c>
      <c r="BB65" s="487">
        <f t="shared" si="16"/>
        <v>0</v>
      </c>
      <c r="BC65" s="487">
        <f t="shared" si="16"/>
        <v>0</v>
      </c>
      <c r="BD65" s="487">
        <f t="shared" si="16"/>
        <v>0</v>
      </c>
      <c r="BE65" s="487">
        <f t="shared" si="16"/>
        <v>0</v>
      </c>
      <c r="BF65" s="487">
        <f t="shared" si="16"/>
        <v>0</v>
      </c>
      <c r="BG65" s="487">
        <f t="shared" si="16"/>
        <v>0</v>
      </c>
      <c r="BH65" s="487">
        <f t="shared" si="16"/>
        <v>0</v>
      </c>
      <c r="BI65" s="487">
        <f t="shared" si="16"/>
        <v>0</v>
      </c>
      <c r="BJ65" s="487">
        <f t="shared" si="16"/>
        <v>0</v>
      </c>
      <c r="BK65" s="489" t="str">
        <f t="shared" si="14"/>
        <v/>
      </c>
      <c r="BL65" s="488">
        <f t="shared" si="17"/>
        <v>0</v>
      </c>
      <c r="BM65" s="495">
        <f t="shared" si="17"/>
        <v>0</v>
      </c>
      <c r="BN65" s="495">
        <f t="shared" si="17"/>
        <v>0</v>
      </c>
      <c r="BO65" s="495">
        <f t="shared" si="17"/>
        <v>0</v>
      </c>
      <c r="BP65" s="495">
        <f t="shared" si="17"/>
        <v>0</v>
      </c>
      <c r="BQ65" s="495">
        <f t="shared" si="17"/>
        <v>0</v>
      </c>
      <c r="BR65" s="495">
        <f t="shared" si="17"/>
        <v>0</v>
      </c>
      <c r="BS65" s="495">
        <f t="shared" si="17"/>
        <v>0</v>
      </c>
      <c r="BT65" s="495">
        <f t="shared" si="17"/>
        <v>0</v>
      </c>
      <c r="BU65" s="495">
        <f t="shared" si="17"/>
        <v>0</v>
      </c>
      <c r="BV65" s="495">
        <f t="shared" si="17"/>
        <v>0</v>
      </c>
      <c r="BW65" s="495">
        <f t="shared" si="17"/>
        <v>0</v>
      </c>
      <c r="BX65" s="495">
        <f t="shared" si="17"/>
        <v>0</v>
      </c>
      <c r="BY65" s="495">
        <f t="shared" si="17"/>
        <v>0</v>
      </c>
      <c r="BZ65" s="495">
        <f t="shared" si="17"/>
        <v>0</v>
      </c>
      <c r="CA65" s="489" t="str">
        <f t="shared" si="15"/>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9"/>
        <v>-1</v>
      </c>
      <c r="AG66" s="487">
        <f t="shared" si="19"/>
        <v>-1</v>
      </c>
      <c r="AH66" s="487">
        <f t="shared" si="19"/>
        <v>-1</v>
      </c>
      <c r="AI66" s="487">
        <f t="shared" si="19"/>
        <v>-1</v>
      </c>
      <c r="AJ66" s="487">
        <f t="shared" si="19"/>
        <v>-1</v>
      </c>
      <c r="AK66" s="487">
        <f t="shared" si="19"/>
        <v>-1</v>
      </c>
      <c r="AL66" s="487">
        <f t="shared" si="19"/>
        <v>-1</v>
      </c>
      <c r="AM66" s="487">
        <f t="shared" si="19"/>
        <v>-1</v>
      </c>
      <c r="AN66" s="487">
        <f t="shared" si="19"/>
        <v>-1</v>
      </c>
      <c r="AO66" s="487">
        <f t="shared" si="19"/>
        <v>-1</v>
      </c>
      <c r="AP66" s="487">
        <f t="shared" si="19"/>
        <v>-1</v>
      </c>
      <c r="AQ66" s="487">
        <f t="shared" si="19"/>
        <v>-1</v>
      </c>
      <c r="AR66" s="487">
        <f t="shared" si="19"/>
        <v>-1</v>
      </c>
      <c r="AS66" s="487">
        <f t="shared" si="19"/>
        <v>-1</v>
      </c>
      <c r="AT66" s="487">
        <f t="shared" si="19"/>
        <v>-1</v>
      </c>
      <c r="AU66" s="493" t="b">
        <f t="shared" si="19"/>
        <v>0</v>
      </c>
      <c r="AV66" s="488">
        <f t="shared" si="16"/>
        <v>0</v>
      </c>
      <c r="AW66" s="487">
        <f t="shared" si="16"/>
        <v>0</v>
      </c>
      <c r="AX66" s="487">
        <f t="shared" si="16"/>
        <v>0</v>
      </c>
      <c r="AY66" s="487">
        <f t="shared" si="16"/>
        <v>0</v>
      </c>
      <c r="AZ66" s="487">
        <f t="shared" si="16"/>
        <v>0</v>
      </c>
      <c r="BA66" s="487">
        <f t="shared" si="16"/>
        <v>0</v>
      </c>
      <c r="BB66" s="487">
        <f t="shared" si="16"/>
        <v>0</v>
      </c>
      <c r="BC66" s="487">
        <f t="shared" si="16"/>
        <v>0</v>
      </c>
      <c r="BD66" s="487">
        <f t="shared" si="16"/>
        <v>0</v>
      </c>
      <c r="BE66" s="487">
        <f t="shared" si="16"/>
        <v>0</v>
      </c>
      <c r="BF66" s="487">
        <f t="shared" si="16"/>
        <v>0</v>
      </c>
      <c r="BG66" s="487">
        <f t="shared" si="16"/>
        <v>0</v>
      </c>
      <c r="BH66" s="487">
        <f t="shared" si="16"/>
        <v>0</v>
      </c>
      <c r="BI66" s="487">
        <f t="shared" si="16"/>
        <v>0</v>
      </c>
      <c r="BJ66" s="487">
        <f t="shared" si="16"/>
        <v>0</v>
      </c>
      <c r="BK66" s="489" t="str">
        <f t="shared" si="14"/>
        <v/>
      </c>
      <c r="BL66" s="488">
        <f t="shared" si="17"/>
        <v>0</v>
      </c>
      <c r="BM66" s="495">
        <f t="shared" si="17"/>
        <v>0</v>
      </c>
      <c r="BN66" s="495">
        <f t="shared" si="17"/>
        <v>0</v>
      </c>
      <c r="BO66" s="495">
        <f t="shared" si="17"/>
        <v>0</v>
      </c>
      <c r="BP66" s="495">
        <f t="shared" si="17"/>
        <v>0</v>
      </c>
      <c r="BQ66" s="495">
        <f t="shared" si="17"/>
        <v>0</v>
      </c>
      <c r="BR66" s="495">
        <f t="shared" si="17"/>
        <v>0</v>
      </c>
      <c r="BS66" s="495">
        <f t="shared" si="17"/>
        <v>0</v>
      </c>
      <c r="BT66" s="495">
        <f t="shared" si="17"/>
        <v>0</v>
      </c>
      <c r="BU66" s="495">
        <f t="shared" si="17"/>
        <v>0</v>
      </c>
      <c r="BV66" s="495">
        <f t="shared" si="17"/>
        <v>0</v>
      </c>
      <c r="BW66" s="495">
        <f t="shared" si="17"/>
        <v>0</v>
      </c>
      <c r="BX66" s="495">
        <f t="shared" si="17"/>
        <v>0</v>
      </c>
      <c r="BY66" s="495">
        <f t="shared" si="17"/>
        <v>0</v>
      </c>
      <c r="BZ66" s="495">
        <f t="shared" si="17"/>
        <v>0</v>
      </c>
      <c r="CA66" s="489" t="str">
        <f t="shared" si="15"/>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9"/>
        <v>-1</v>
      </c>
      <c r="AG67" s="487">
        <f t="shared" si="19"/>
        <v>-1</v>
      </c>
      <c r="AH67" s="487">
        <f t="shared" si="19"/>
        <v>-1</v>
      </c>
      <c r="AI67" s="487">
        <f t="shared" si="19"/>
        <v>-1</v>
      </c>
      <c r="AJ67" s="487">
        <f t="shared" si="19"/>
        <v>-1</v>
      </c>
      <c r="AK67" s="487">
        <f t="shared" si="19"/>
        <v>-1</v>
      </c>
      <c r="AL67" s="487">
        <f t="shared" si="19"/>
        <v>-1</v>
      </c>
      <c r="AM67" s="487">
        <f t="shared" si="19"/>
        <v>-1</v>
      </c>
      <c r="AN67" s="487">
        <f t="shared" si="19"/>
        <v>-1</v>
      </c>
      <c r="AO67" s="487">
        <f t="shared" si="19"/>
        <v>-1</v>
      </c>
      <c r="AP67" s="487">
        <f t="shared" si="19"/>
        <v>-1</v>
      </c>
      <c r="AQ67" s="487">
        <f t="shared" si="19"/>
        <v>-1</v>
      </c>
      <c r="AR67" s="487">
        <f t="shared" si="19"/>
        <v>-1</v>
      </c>
      <c r="AS67" s="487">
        <f t="shared" si="19"/>
        <v>-1</v>
      </c>
      <c r="AT67" s="487">
        <f t="shared" si="19"/>
        <v>-1</v>
      </c>
      <c r="AU67" s="493" t="b">
        <f t="shared" si="19"/>
        <v>0</v>
      </c>
      <c r="AV67" s="488">
        <f t="shared" si="16"/>
        <v>0</v>
      </c>
      <c r="AW67" s="487">
        <f t="shared" si="16"/>
        <v>0</v>
      </c>
      <c r="AX67" s="487">
        <f t="shared" si="16"/>
        <v>0</v>
      </c>
      <c r="AY67" s="487">
        <f t="shared" si="16"/>
        <v>0</v>
      </c>
      <c r="AZ67" s="487">
        <f t="shared" si="16"/>
        <v>0</v>
      </c>
      <c r="BA67" s="487">
        <f t="shared" si="16"/>
        <v>0</v>
      </c>
      <c r="BB67" s="487">
        <f t="shared" si="16"/>
        <v>0</v>
      </c>
      <c r="BC67" s="487">
        <f t="shared" si="16"/>
        <v>0</v>
      </c>
      <c r="BD67" s="487">
        <f t="shared" si="16"/>
        <v>0</v>
      </c>
      <c r="BE67" s="487">
        <f t="shared" si="16"/>
        <v>0</v>
      </c>
      <c r="BF67" s="487">
        <f t="shared" si="16"/>
        <v>0</v>
      </c>
      <c r="BG67" s="487">
        <f t="shared" si="16"/>
        <v>0</v>
      </c>
      <c r="BH67" s="487">
        <f t="shared" si="16"/>
        <v>0</v>
      </c>
      <c r="BI67" s="487">
        <f t="shared" si="16"/>
        <v>0</v>
      </c>
      <c r="BJ67" s="487">
        <f t="shared" si="16"/>
        <v>0</v>
      </c>
      <c r="BK67" s="489" t="str">
        <f t="shared" si="14"/>
        <v/>
      </c>
      <c r="BL67" s="488">
        <f t="shared" si="17"/>
        <v>0</v>
      </c>
      <c r="BM67" s="495">
        <f t="shared" si="17"/>
        <v>0</v>
      </c>
      <c r="BN67" s="495">
        <f t="shared" si="17"/>
        <v>0</v>
      </c>
      <c r="BO67" s="495">
        <f t="shared" si="17"/>
        <v>0</v>
      </c>
      <c r="BP67" s="495">
        <f t="shared" si="17"/>
        <v>0</v>
      </c>
      <c r="BQ67" s="495">
        <f t="shared" si="17"/>
        <v>0</v>
      </c>
      <c r="BR67" s="495">
        <f t="shared" si="17"/>
        <v>0</v>
      </c>
      <c r="BS67" s="495">
        <f t="shared" si="17"/>
        <v>0</v>
      </c>
      <c r="BT67" s="495">
        <f t="shared" si="17"/>
        <v>0</v>
      </c>
      <c r="BU67" s="495">
        <f t="shared" si="17"/>
        <v>0</v>
      </c>
      <c r="BV67" s="495">
        <f t="shared" si="17"/>
        <v>0</v>
      </c>
      <c r="BW67" s="495">
        <f t="shared" si="17"/>
        <v>0</v>
      </c>
      <c r="BX67" s="495">
        <f t="shared" si="17"/>
        <v>0</v>
      </c>
      <c r="BY67" s="495">
        <f t="shared" si="17"/>
        <v>0</v>
      </c>
      <c r="BZ67" s="495">
        <f t="shared" si="17"/>
        <v>0</v>
      </c>
      <c r="CA67" s="489" t="str">
        <f t="shared" si="15"/>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9"/>
        <v>-1</v>
      </c>
      <c r="AG68" s="762">
        <f t="shared" si="19"/>
        <v>-1</v>
      </c>
      <c r="AH68" s="762">
        <f t="shared" si="19"/>
        <v>-1</v>
      </c>
      <c r="AI68" s="762">
        <f t="shared" si="19"/>
        <v>-1</v>
      </c>
      <c r="AJ68" s="762">
        <f t="shared" si="19"/>
        <v>-1</v>
      </c>
      <c r="AK68" s="762">
        <f t="shared" si="19"/>
        <v>-1</v>
      </c>
      <c r="AL68" s="762">
        <f t="shared" si="19"/>
        <v>-1</v>
      </c>
      <c r="AM68" s="762">
        <f t="shared" si="19"/>
        <v>-1</v>
      </c>
      <c r="AN68" s="762">
        <f t="shared" si="19"/>
        <v>-1</v>
      </c>
      <c r="AO68" s="762">
        <f t="shared" si="19"/>
        <v>-1</v>
      </c>
      <c r="AP68" s="762">
        <f t="shared" si="19"/>
        <v>-1</v>
      </c>
      <c r="AQ68" s="762">
        <f t="shared" si="19"/>
        <v>-1</v>
      </c>
      <c r="AR68" s="762">
        <f t="shared" si="19"/>
        <v>-1</v>
      </c>
      <c r="AS68" s="762">
        <f t="shared" si="19"/>
        <v>-1</v>
      </c>
      <c r="AT68" s="762">
        <f t="shared" si="19"/>
        <v>-1</v>
      </c>
      <c r="AU68" s="763" t="b">
        <f t="shared" si="19"/>
        <v>0</v>
      </c>
      <c r="AV68" s="490">
        <f t="shared" si="16"/>
        <v>0</v>
      </c>
      <c r="AW68" s="491">
        <f t="shared" si="16"/>
        <v>0</v>
      </c>
      <c r="AX68" s="491">
        <f t="shared" si="16"/>
        <v>0</v>
      </c>
      <c r="AY68" s="491">
        <f t="shared" si="16"/>
        <v>0</v>
      </c>
      <c r="AZ68" s="491">
        <f t="shared" si="16"/>
        <v>0</v>
      </c>
      <c r="BA68" s="491">
        <f t="shared" si="16"/>
        <v>0</v>
      </c>
      <c r="BB68" s="491">
        <f t="shared" si="16"/>
        <v>0</v>
      </c>
      <c r="BC68" s="491">
        <f t="shared" si="16"/>
        <v>0</v>
      </c>
      <c r="BD68" s="491">
        <f t="shared" si="16"/>
        <v>0</v>
      </c>
      <c r="BE68" s="491">
        <f t="shared" si="16"/>
        <v>0</v>
      </c>
      <c r="BF68" s="491">
        <f t="shared" si="16"/>
        <v>0</v>
      </c>
      <c r="BG68" s="491">
        <f t="shared" si="16"/>
        <v>0</v>
      </c>
      <c r="BH68" s="491">
        <f t="shared" si="16"/>
        <v>0</v>
      </c>
      <c r="BI68" s="491">
        <f t="shared" si="16"/>
        <v>0</v>
      </c>
      <c r="BJ68" s="491">
        <f t="shared" si="16"/>
        <v>0</v>
      </c>
      <c r="BK68" s="492" t="str">
        <f t="shared" si="14"/>
        <v/>
      </c>
      <c r="BL68" s="490">
        <f t="shared" si="17"/>
        <v>0</v>
      </c>
      <c r="BM68" s="496">
        <f t="shared" si="17"/>
        <v>0</v>
      </c>
      <c r="BN68" s="496">
        <f t="shared" si="17"/>
        <v>0</v>
      </c>
      <c r="BO68" s="496">
        <f t="shared" si="17"/>
        <v>0</v>
      </c>
      <c r="BP68" s="496">
        <f t="shared" si="17"/>
        <v>0</v>
      </c>
      <c r="BQ68" s="496">
        <f t="shared" si="17"/>
        <v>0</v>
      </c>
      <c r="BR68" s="496">
        <f t="shared" si="17"/>
        <v>0</v>
      </c>
      <c r="BS68" s="496">
        <f t="shared" si="17"/>
        <v>0</v>
      </c>
      <c r="BT68" s="496">
        <f t="shared" si="17"/>
        <v>0</v>
      </c>
      <c r="BU68" s="496">
        <f t="shared" si="17"/>
        <v>0</v>
      </c>
      <c r="BV68" s="496">
        <f t="shared" si="17"/>
        <v>0</v>
      </c>
      <c r="BW68" s="496">
        <f t="shared" si="17"/>
        <v>0</v>
      </c>
      <c r="BX68" s="496">
        <f t="shared" si="17"/>
        <v>0</v>
      </c>
      <c r="BY68" s="496">
        <f t="shared" si="17"/>
        <v>0</v>
      </c>
      <c r="BZ68" s="496">
        <f t="shared" si="17"/>
        <v>0</v>
      </c>
      <c r="CA68" s="492" t="str">
        <f t="shared" si="15"/>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P</v>
      </c>
      <c r="AG70" s="768" t="str">
        <f t="shared" ref="AG70:CA70" si="20">AG6</f>
        <v>kP</v>
      </c>
      <c r="AH70" s="768" t="str">
        <f t="shared" si="20"/>
        <v>pP</v>
      </c>
      <c r="AI70" s="768" t="str">
        <f t="shared" si="20"/>
        <v>mP</v>
      </c>
      <c r="AJ70" s="768" t="str">
        <f t="shared" si="20"/>
        <v>eP</v>
      </c>
      <c r="AK70" s="768" t="str">
        <f t="shared" si="20"/>
        <v>tP</v>
      </c>
      <c r="AL70" s="768" t="str">
        <f t="shared" si="20"/>
        <v>iP</v>
      </c>
      <c r="AM70" s="768" t="str">
        <f t="shared" si="20"/>
        <v>lP</v>
      </c>
      <c r="AN70" s="768" t="str">
        <f t="shared" si="20"/>
        <v>dP</v>
      </c>
      <c r="AO70" s="768" t="str">
        <f t="shared" si="20"/>
        <v>ic2P</v>
      </c>
      <c r="AP70" s="768" t="str">
        <f t="shared" si="20"/>
        <v>venP</v>
      </c>
      <c r="AQ70" s="768" t="str">
        <f t="shared" si="20"/>
        <v>subP</v>
      </c>
      <c r="AR70" s="768" t="str">
        <f t="shared" si="20"/>
        <v>devP</v>
      </c>
      <c r="AS70" s="768" t="str">
        <f t="shared" si="20"/>
        <v>quaP</v>
      </c>
      <c r="AT70" s="768" t="str">
        <f t="shared" si="20"/>
        <v>prdP</v>
      </c>
      <c r="AU70" s="769" t="str">
        <f t="shared" si="20"/>
        <v>Product 16</v>
      </c>
      <c r="AV70" s="746" t="str">
        <f t="shared" si="20"/>
        <v>P</v>
      </c>
      <c r="AW70" s="747" t="str">
        <f t="shared" si="20"/>
        <v>kP</v>
      </c>
      <c r="AX70" s="747" t="str">
        <f t="shared" si="20"/>
        <v>pP</v>
      </c>
      <c r="AY70" s="747" t="str">
        <f t="shared" si="20"/>
        <v>mP</v>
      </c>
      <c r="AZ70" s="747" t="str">
        <f t="shared" si="20"/>
        <v>eP</v>
      </c>
      <c r="BA70" s="747" t="str">
        <f t="shared" si="20"/>
        <v>tP</v>
      </c>
      <c r="BB70" s="747" t="str">
        <f t="shared" si="20"/>
        <v>iP</v>
      </c>
      <c r="BC70" s="747" t="str">
        <f t="shared" si="20"/>
        <v>lP</v>
      </c>
      <c r="BD70" s="747" t="str">
        <f t="shared" si="20"/>
        <v>dP</v>
      </c>
      <c r="BE70" s="747" t="str">
        <f t="shared" si="20"/>
        <v>ic2P</v>
      </c>
      <c r="BF70" s="747" t="str">
        <f t="shared" si="20"/>
        <v>venP</v>
      </c>
      <c r="BG70" s="747" t="str">
        <f t="shared" si="20"/>
        <v>subP</v>
      </c>
      <c r="BH70" s="747" t="str">
        <f t="shared" si="20"/>
        <v>devP</v>
      </c>
      <c r="BI70" s="747" t="str">
        <f t="shared" si="20"/>
        <v>quaP</v>
      </c>
      <c r="BJ70" s="747" t="str">
        <f t="shared" si="20"/>
        <v>prdP</v>
      </c>
      <c r="BK70" s="748" t="str">
        <f t="shared" si="20"/>
        <v>Product 16</v>
      </c>
      <c r="BL70" s="755" t="str">
        <f t="shared" si="20"/>
        <v>P</v>
      </c>
      <c r="BM70" s="747" t="str">
        <f t="shared" si="20"/>
        <v>kP</v>
      </c>
      <c r="BN70" s="747" t="str">
        <f t="shared" si="20"/>
        <v>pP</v>
      </c>
      <c r="BO70" s="747" t="str">
        <f t="shared" si="20"/>
        <v>mP</v>
      </c>
      <c r="BP70" s="747" t="str">
        <f t="shared" si="20"/>
        <v>eP</v>
      </c>
      <c r="BQ70" s="747" t="str">
        <f t="shared" si="20"/>
        <v>tP</v>
      </c>
      <c r="BR70" s="747" t="str">
        <f t="shared" si="20"/>
        <v>iP</v>
      </c>
      <c r="BS70" s="747" t="str">
        <f t="shared" si="20"/>
        <v>lP</v>
      </c>
      <c r="BT70" s="747" t="str">
        <f t="shared" si="20"/>
        <v>dP</v>
      </c>
      <c r="BU70" s="747" t="str">
        <f t="shared" si="20"/>
        <v>ic2P</v>
      </c>
      <c r="BV70" s="747" t="str">
        <f t="shared" si="20"/>
        <v>venP</v>
      </c>
      <c r="BW70" s="747" t="str">
        <f t="shared" si="20"/>
        <v>subP</v>
      </c>
      <c r="BX70" s="747" t="str">
        <f t="shared" si="20"/>
        <v>devP</v>
      </c>
      <c r="BY70" s="747" t="str">
        <f t="shared" si="20"/>
        <v>quaP</v>
      </c>
      <c r="BZ70" s="747" t="str">
        <f t="shared" si="20"/>
        <v>prdP</v>
      </c>
      <c r="CA70" s="748" t="str">
        <f t="shared" si="20"/>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-1</v>
      </c>
      <c r="AR71" s="765">
        <v>-1</v>
      </c>
      <c r="AS71" s="765">
        <v>-1</v>
      </c>
      <c r="AT71" s="765">
        <v>-1</v>
      </c>
      <c r="AU71" s="766" t="b">
        <f t="shared" ref="AU71" si="21">AU68</f>
        <v>0</v>
      </c>
      <c r="AV71" s="752" t="str">
        <f>IF(AF71,IFERROR(LEFT($V71,SEARCH(" (",$V71)-1),$V71),"")</f>
        <v>tbd</v>
      </c>
      <c r="AW71" s="753" t="str">
        <f t="shared" ref="AW71:BK86" si="22">IF(AG71,IFERROR(LEFT($V71,SEARCH(" (",$V71)-1),$V71),"")</f>
        <v>tbd</v>
      </c>
      <c r="AX71" s="753" t="str">
        <f t="shared" si="22"/>
        <v>tbd</v>
      </c>
      <c r="AY71" s="753" t="str">
        <f t="shared" si="22"/>
        <v>tbd</v>
      </c>
      <c r="AZ71" s="753" t="str">
        <f t="shared" si="22"/>
        <v>tbd</v>
      </c>
      <c r="BA71" s="753" t="str">
        <f t="shared" si="22"/>
        <v>tbd</v>
      </c>
      <c r="BB71" s="753" t="str">
        <f t="shared" si="22"/>
        <v>tbd</v>
      </c>
      <c r="BC71" s="753" t="str">
        <f t="shared" si="22"/>
        <v>tbd</v>
      </c>
      <c r="BD71" s="753" t="str">
        <f t="shared" si="22"/>
        <v>tbd</v>
      </c>
      <c r="BE71" s="753" t="str">
        <f t="shared" si="22"/>
        <v>tbd</v>
      </c>
      <c r="BF71" s="753" t="str">
        <f t="shared" si="22"/>
        <v>tbd</v>
      </c>
      <c r="BG71" s="753" t="str">
        <f t="shared" si="22"/>
        <v>tbd</v>
      </c>
      <c r="BH71" s="753" t="str">
        <f t="shared" si="22"/>
        <v>tbd</v>
      </c>
      <c r="BI71" s="753" t="str">
        <f t="shared" si="22"/>
        <v>tbd</v>
      </c>
      <c r="BJ71" s="753" t="str">
        <f t="shared" si="22"/>
        <v>tbd</v>
      </c>
      <c r="BK71" s="754" t="str">
        <f t="shared" si="22"/>
        <v/>
      </c>
      <c r="BL71" s="752">
        <f>IF(AF71,IFERROR(LEFT($W71,SEARCH(" (",$W71)-1),$W71),"")</f>
        <v>0</v>
      </c>
      <c r="BM71" s="757">
        <f t="shared" ref="BM71:CA86" si="23">IF(AG71,IFERROR(LEFT($W71,SEARCH(" (",$W71)-1),$W71),"")</f>
        <v>0</v>
      </c>
      <c r="BN71" s="757">
        <f t="shared" si="23"/>
        <v>0</v>
      </c>
      <c r="BO71" s="757">
        <f t="shared" si="23"/>
        <v>0</v>
      </c>
      <c r="BP71" s="757">
        <f t="shared" si="23"/>
        <v>0</v>
      </c>
      <c r="BQ71" s="757">
        <f t="shared" si="23"/>
        <v>0</v>
      </c>
      <c r="BR71" s="757">
        <f t="shared" si="23"/>
        <v>0</v>
      </c>
      <c r="BS71" s="757">
        <f t="shared" si="23"/>
        <v>0</v>
      </c>
      <c r="BT71" s="757">
        <f t="shared" si="23"/>
        <v>0</v>
      </c>
      <c r="BU71" s="757">
        <f t="shared" si="23"/>
        <v>0</v>
      </c>
      <c r="BV71" s="757">
        <f t="shared" si="23"/>
        <v>0</v>
      </c>
      <c r="BW71" s="757">
        <f t="shared" si="23"/>
        <v>0</v>
      </c>
      <c r="BX71" s="757">
        <f t="shared" si="23"/>
        <v>0</v>
      </c>
      <c r="BY71" s="757">
        <f t="shared" si="23"/>
        <v>0</v>
      </c>
      <c r="BZ71" s="757">
        <f t="shared" si="23"/>
        <v>0</v>
      </c>
      <c r="CA71" s="758" t="str">
        <f t="shared" si="23"/>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-1</v>
      </c>
      <c r="AR72" s="487">
        <v>-1</v>
      </c>
      <c r="AS72" s="487">
        <v>-1</v>
      </c>
      <c r="AT72" s="487">
        <v>-1</v>
      </c>
      <c r="AU72" s="493" t="b">
        <f t="shared" ref="AU72:AU86" si="24">AU71</f>
        <v>0</v>
      </c>
      <c r="AV72" s="488" t="str">
        <f t="shared" ref="AV72:BK101" si="25">IF(AF72,IFERROR(LEFT($V72,SEARCH(" (",$V72)-1),$V72),"")</f>
        <v>tbd</v>
      </c>
      <c r="AW72" s="487" t="str">
        <f t="shared" si="22"/>
        <v>tbd</v>
      </c>
      <c r="AX72" s="487" t="str">
        <f t="shared" si="22"/>
        <v>tbd</v>
      </c>
      <c r="AY72" s="487" t="str">
        <f t="shared" si="22"/>
        <v>tbd</v>
      </c>
      <c r="AZ72" s="487" t="str">
        <f t="shared" si="22"/>
        <v>tbd</v>
      </c>
      <c r="BA72" s="487" t="str">
        <f t="shared" si="22"/>
        <v>tbd</v>
      </c>
      <c r="BB72" s="487" t="str">
        <f t="shared" si="22"/>
        <v>tbd</v>
      </c>
      <c r="BC72" s="487" t="str">
        <f t="shared" si="22"/>
        <v>tbd</v>
      </c>
      <c r="BD72" s="487" t="str">
        <f t="shared" si="22"/>
        <v>tbd</v>
      </c>
      <c r="BE72" s="487" t="str">
        <f t="shared" si="22"/>
        <v>tbd</v>
      </c>
      <c r="BF72" s="487" t="str">
        <f t="shared" si="22"/>
        <v>tbd</v>
      </c>
      <c r="BG72" s="487" t="str">
        <f t="shared" si="22"/>
        <v>tbd</v>
      </c>
      <c r="BH72" s="487" t="str">
        <f t="shared" si="22"/>
        <v>tbd</v>
      </c>
      <c r="BI72" s="487" t="str">
        <f t="shared" si="22"/>
        <v>tbd</v>
      </c>
      <c r="BJ72" s="487" t="str">
        <f t="shared" si="22"/>
        <v>tbd</v>
      </c>
      <c r="BK72" s="489" t="str">
        <f t="shared" si="22"/>
        <v/>
      </c>
      <c r="BL72" s="488">
        <f t="shared" ref="BL72:CA101" si="26">IF(AF72,IFERROR(LEFT($W72,SEARCH(" (",$W72)-1),$W72),"")</f>
        <v>0</v>
      </c>
      <c r="BM72" s="495">
        <f t="shared" si="23"/>
        <v>0</v>
      </c>
      <c r="BN72" s="495">
        <f t="shared" si="23"/>
        <v>0</v>
      </c>
      <c r="BO72" s="495">
        <f t="shared" si="23"/>
        <v>0</v>
      </c>
      <c r="BP72" s="495">
        <f t="shared" si="23"/>
        <v>0</v>
      </c>
      <c r="BQ72" s="495">
        <f t="shared" si="23"/>
        <v>0</v>
      </c>
      <c r="BR72" s="495">
        <f t="shared" si="23"/>
        <v>0</v>
      </c>
      <c r="BS72" s="495">
        <f t="shared" si="23"/>
        <v>0</v>
      </c>
      <c r="BT72" s="495">
        <f t="shared" si="23"/>
        <v>0</v>
      </c>
      <c r="BU72" s="495">
        <f t="shared" si="23"/>
        <v>0</v>
      </c>
      <c r="BV72" s="495">
        <f t="shared" si="23"/>
        <v>0</v>
      </c>
      <c r="BW72" s="495">
        <f t="shared" si="23"/>
        <v>0</v>
      </c>
      <c r="BX72" s="495">
        <f t="shared" si="23"/>
        <v>0</v>
      </c>
      <c r="BY72" s="495">
        <f t="shared" si="23"/>
        <v>0</v>
      </c>
      <c r="BZ72" s="495">
        <f t="shared" si="23"/>
        <v>0</v>
      </c>
      <c r="CA72" s="759" t="str">
        <f t="shared" si="23"/>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-1</v>
      </c>
      <c r="AR73" s="487">
        <v>-1</v>
      </c>
      <c r="AS73" s="487">
        <v>-1</v>
      </c>
      <c r="AT73" s="487">
        <v>-1</v>
      </c>
      <c r="AU73" s="493" t="b">
        <f t="shared" si="24"/>
        <v>0</v>
      </c>
      <c r="AV73" s="488" t="str">
        <f t="shared" si="25"/>
        <v>tbd</v>
      </c>
      <c r="AW73" s="487" t="str">
        <f t="shared" si="22"/>
        <v>tbd</v>
      </c>
      <c r="AX73" s="487" t="str">
        <f t="shared" si="22"/>
        <v>tbd</v>
      </c>
      <c r="AY73" s="487" t="str">
        <f t="shared" si="22"/>
        <v>tbd</v>
      </c>
      <c r="AZ73" s="487" t="str">
        <f t="shared" si="22"/>
        <v>tbd</v>
      </c>
      <c r="BA73" s="487" t="str">
        <f t="shared" si="22"/>
        <v>tbd</v>
      </c>
      <c r="BB73" s="487" t="str">
        <f t="shared" si="22"/>
        <v>tbd</v>
      </c>
      <c r="BC73" s="487" t="str">
        <f t="shared" si="22"/>
        <v>tbd</v>
      </c>
      <c r="BD73" s="487" t="str">
        <f t="shared" si="22"/>
        <v>tbd</v>
      </c>
      <c r="BE73" s="487" t="str">
        <f t="shared" si="22"/>
        <v>tbd</v>
      </c>
      <c r="BF73" s="487" t="str">
        <f t="shared" si="22"/>
        <v>tbd</v>
      </c>
      <c r="BG73" s="487" t="str">
        <f t="shared" si="22"/>
        <v>tbd</v>
      </c>
      <c r="BH73" s="487" t="str">
        <f t="shared" si="22"/>
        <v>tbd</v>
      </c>
      <c r="BI73" s="487" t="str">
        <f t="shared" si="22"/>
        <v>tbd</v>
      </c>
      <c r="BJ73" s="487" t="str">
        <f t="shared" si="22"/>
        <v>tbd</v>
      </c>
      <c r="BK73" s="489" t="str">
        <f t="shared" si="22"/>
        <v/>
      </c>
      <c r="BL73" s="488">
        <f t="shared" si="26"/>
        <v>0</v>
      </c>
      <c r="BM73" s="495">
        <f t="shared" si="23"/>
        <v>0</v>
      </c>
      <c r="BN73" s="495">
        <f t="shared" si="23"/>
        <v>0</v>
      </c>
      <c r="BO73" s="495">
        <f t="shared" si="23"/>
        <v>0</v>
      </c>
      <c r="BP73" s="495">
        <f t="shared" si="23"/>
        <v>0</v>
      </c>
      <c r="BQ73" s="495">
        <f t="shared" si="23"/>
        <v>0</v>
      </c>
      <c r="BR73" s="495">
        <f t="shared" si="23"/>
        <v>0</v>
      </c>
      <c r="BS73" s="495">
        <f t="shared" si="23"/>
        <v>0</v>
      </c>
      <c r="BT73" s="495">
        <f t="shared" si="23"/>
        <v>0</v>
      </c>
      <c r="BU73" s="495">
        <f t="shared" si="23"/>
        <v>0</v>
      </c>
      <c r="BV73" s="495">
        <f t="shared" si="23"/>
        <v>0</v>
      </c>
      <c r="BW73" s="495">
        <f t="shared" si="23"/>
        <v>0</v>
      </c>
      <c r="BX73" s="495">
        <f t="shared" si="23"/>
        <v>0</v>
      </c>
      <c r="BY73" s="495">
        <f t="shared" si="23"/>
        <v>0</v>
      </c>
      <c r="BZ73" s="495">
        <f t="shared" si="23"/>
        <v>0</v>
      </c>
      <c r="CA73" s="759" t="str">
        <f t="shared" si="23"/>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-1</v>
      </c>
      <c r="AR74" s="487">
        <v>-1</v>
      </c>
      <c r="AS74" s="487">
        <v>-1</v>
      </c>
      <c r="AT74" s="487">
        <v>-1</v>
      </c>
      <c r="AU74" s="493" t="b">
        <f t="shared" si="24"/>
        <v>0</v>
      </c>
      <c r="AV74" s="488" t="str">
        <f t="shared" si="25"/>
        <v>tbd</v>
      </c>
      <c r="AW74" s="487" t="str">
        <f t="shared" si="22"/>
        <v>tbd</v>
      </c>
      <c r="AX74" s="487" t="str">
        <f t="shared" si="22"/>
        <v>tbd</v>
      </c>
      <c r="AY74" s="487" t="str">
        <f t="shared" si="22"/>
        <v>tbd</v>
      </c>
      <c r="AZ74" s="487" t="str">
        <f t="shared" si="22"/>
        <v>tbd</v>
      </c>
      <c r="BA74" s="487" t="str">
        <f t="shared" si="22"/>
        <v>tbd</v>
      </c>
      <c r="BB74" s="487" t="str">
        <f t="shared" si="22"/>
        <v>tbd</v>
      </c>
      <c r="BC74" s="487" t="str">
        <f t="shared" si="22"/>
        <v>tbd</v>
      </c>
      <c r="BD74" s="487" t="str">
        <f t="shared" si="22"/>
        <v>tbd</v>
      </c>
      <c r="BE74" s="487" t="str">
        <f t="shared" si="22"/>
        <v>tbd</v>
      </c>
      <c r="BF74" s="487" t="str">
        <f t="shared" si="22"/>
        <v>tbd</v>
      </c>
      <c r="BG74" s="487" t="str">
        <f t="shared" si="22"/>
        <v>tbd</v>
      </c>
      <c r="BH74" s="487" t="str">
        <f t="shared" si="22"/>
        <v>tbd</v>
      </c>
      <c r="BI74" s="487" t="str">
        <f t="shared" si="22"/>
        <v>tbd</v>
      </c>
      <c r="BJ74" s="487" t="str">
        <f t="shared" si="22"/>
        <v>tbd</v>
      </c>
      <c r="BK74" s="489" t="str">
        <f t="shared" si="22"/>
        <v/>
      </c>
      <c r="BL74" s="488">
        <f t="shared" si="26"/>
        <v>0</v>
      </c>
      <c r="BM74" s="495">
        <f t="shared" si="23"/>
        <v>0</v>
      </c>
      <c r="BN74" s="495">
        <f t="shared" si="23"/>
        <v>0</v>
      </c>
      <c r="BO74" s="495">
        <f t="shared" si="23"/>
        <v>0</v>
      </c>
      <c r="BP74" s="495">
        <f t="shared" si="23"/>
        <v>0</v>
      </c>
      <c r="BQ74" s="495">
        <f t="shared" si="23"/>
        <v>0</v>
      </c>
      <c r="BR74" s="495">
        <f t="shared" si="23"/>
        <v>0</v>
      </c>
      <c r="BS74" s="495">
        <f t="shared" si="23"/>
        <v>0</v>
      </c>
      <c r="BT74" s="495">
        <f t="shared" si="23"/>
        <v>0</v>
      </c>
      <c r="BU74" s="495">
        <f t="shared" si="23"/>
        <v>0</v>
      </c>
      <c r="BV74" s="495">
        <f t="shared" si="23"/>
        <v>0</v>
      </c>
      <c r="BW74" s="495">
        <f t="shared" si="23"/>
        <v>0</v>
      </c>
      <c r="BX74" s="495">
        <f t="shared" si="23"/>
        <v>0</v>
      </c>
      <c r="BY74" s="495">
        <f t="shared" si="23"/>
        <v>0</v>
      </c>
      <c r="BZ74" s="495">
        <f t="shared" si="23"/>
        <v>0</v>
      </c>
      <c r="CA74" s="759" t="str">
        <f t="shared" si="23"/>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-1</v>
      </c>
      <c r="AR75" s="487">
        <v>-1</v>
      </c>
      <c r="AS75" s="487">
        <v>-1</v>
      </c>
      <c r="AT75" s="487">
        <v>-1</v>
      </c>
      <c r="AU75" s="493" t="b">
        <f t="shared" si="24"/>
        <v>0</v>
      </c>
      <c r="AV75" s="488" t="str">
        <f t="shared" si="25"/>
        <v>tbd</v>
      </c>
      <c r="AW75" s="487" t="str">
        <f t="shared" si="22"/>
        <v>tbd</v>
      </c>
      <c r="AX75" s="487" t="str">
        <f t="shared" si="22"/>
        <v>tbd</v>
      </c>
      <c r="AY75" s="487" t="str">
        <f t="shared" si="22"/>
        <v>tbd</v>
      </c>
      <c r="AZ75" s="487" t="str">
        <f t="shared" si="22"/>
        <v>tbd</v>
      </c>
      <c r="BA75" s="487" t="str">
        <f t="shared" si="22"/>
        <v>tbd</v>
      </c>
      <c r="BB75" s="487" t="str">
        <f t="shared" si="22"/>
        <v>tbd</v>
      </c>
      <c r="BC75" s="487" t="str">
        <f t="shared" si="22"/>
        <v>tbd</v>
      </c>
      <c r="BD75" s="487" t="str">
        <f t="shared" si="22"/>
        <v>tbd</v>
      </c>
      <c r="BE75" s="487" t="str">
        <f t="shared" si="22"/>
        <v>tbd</v>
      </c>
      <c r="BF75" s="487" t="str">
        <f t="shared" si="22"/>
        <v>tbd</v>
      </c>
      <c r="BG75" s="487" t="str">
        <f t="shared" si="22"/>
        <v>tbd</v>
      </c>
      <c r="BH75" s="487" t="str">
        <f t="shared" si="22"/>
        <v>tbd</v>
      </c>
      <c r="BI75" s="487" t="str">
        <f t="shared" si="22"/>
        <v>tbd</v>
      </c>
      <c r="BJ75" s="487" t="str">
        <f t="shared" si="22"/>
        <v>tbd</v>
      </c>
      <c r="BK75" s="489" t="str">
        <f t="shared" si="22"/>
        <v/>
      </c>
      <c r="BL75" s="488">
        <f t="shared" si="26"/>
        <v>0</v>
      </c>
      <c r="BM75" s="495">
        <f t="shared" si="23"/>
        <v>0</v>
      </c>
      <c r="BN75" s="495">
        <f t="shared" si="23"/>
        <v>0</v>
      </c>
      <c r="BO75" s="495">
        <f t="shared" si="23"/>
        <v>0</v>
      </c>
      <c r="BP75" s="495">
        <f t="shared" si="23"/>
        <v>0</v>
      </c>
      <c r="BQ75" s="495">
        <f t="shared" si="23"/>
        <v>0</v>
      </c>
      <c r="BR75" s="495">
        <f t="shared" si="23"/>
        <v>0</v>
      </c>
      <c r="BS75" s="495">
        <f t="shared" si="23"/>
        <v>0</v>
      </c>
      <c r="BT75" s="495">
        <f t="shared" si="23"/>
        <v>0</v>
      </c>
      <c r="BU75" s="495">
        <f t="shared" si="23"/>
        <v>0</v>
      </c>
      <c r="BV75" s="495">
        <f t="shared" si="23"/>
        <v>0</v>
      </c>
      <c r="BW75" s="495">
        <f t="shared" si="23"/>
        <v>0</v>
      </c>
      <c r="BX75" s="495">
        <f t="shared" si="23"/>
        <v>0</v>
      </c>
      <c r="BY75" s="495">
        <f t="shared" si="23"/>
        <v>0</v>
      </c>
      <c r="BZ75" s="495">
        <f t="shared" si="23"/>
        <v>0</v>
      </c>
      <c r="CA75" s="759" t="str">
        <f t="shared" si="23"/>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-1</v>
      </c>
      <c r="AR76" s="487">
        <v>-1</v>
      </c>
      <c r="AS76" s="487">
        <v>-1</v>
      </c>
      <c r="AT76" s="487">
        <v>-1</v>
      </c>
      <c r="AU76" s="493" t="b">
        <f t="shared" si="24"/>
        <v>0</v>
      </c>
      <c r="AV76" s="488" t="str">
        <f t="shared" si="25"/>
        <v>tbd</v>
      </c>
      <c r="AW76" s="487" t="str">
        <f t="shared" si="22"/>
        <v>tbd</v>
      </c>
      <c r="AX76" s="487" t="str">
        <f t="shared" si="22"/>
        <v>tbd</v>
      </c>
      <c r="AY76" s="487" t="str">
        <f t="shared" si="22"/>
        <v>tbd</v>
      </c>
      <c r="AZ76" s="487" t="str">
        <f t="shared" si="22"/>
        <v>tbd</v>
      </c>
      <c r="BA76" s="487" t="str">
        <f t="shared" si="22"/>
        <v>tbd</v>
      </c>
      <c r="BB76" s="487" t="str">
        <f t="shared" si="22"/>
        <v>tbd</v>
      </c>
      <c r="BC76" s="487" t="str">
        <f t="shared" si="22"/>
        <v>tbd</v>
      </c>
      <c r="BD76" s="487" t="str">
        <f t="shared" si="22"/>
        <v>tbd</v>
      </c>
      <c r="BE76" s="487" t="str">
        <f t="shared" si="22"/>
        <v>tbd</v>
      </c>
      <c r="BF76" s="487" t="str">
        <f t="shared" si="22"/>
        <v>tbd</v>
      </c>
      <c r="BG76" s="487" t="str">
        <f t="shared" si="22"/>
        <v>tbd</v>
      </c>
      <c r="BH76" s="487" t="str">
        <f t="shared" si="22"/>
        <v>tbd</v>
      </c>
      <c r="BI76" s="487" t="str">
        <f t="shared" si="22"/>
        <v>tbd</v>
      </c>
      <c r="BJ76" s="487" t="str">
        <f t="shared" si="22"/>
        <v>tbd</v>
      </c>
      <c r="BK76" s="489" t="str">
        <f t="shared" si="22"/>
        <v/>
      </c>
      <c r="BL76" s="488">
        <f t="shared" si="26"/>
        <v>0</v>
      </c>
      <c r="BM76" s="495">
        <f t="shared" si="23"/>
        <v>0</v>
      </c>
      <c r="BN76" s="495">
        <f t="shared" si="23"/>
        <v>0</v>
      </c>
      <c r="BO76" s="495">
        <f t="shared" si="23"/>
        <v>0</v>
      </c>
      <c r="BP76" s="495">
        <f t="shared" si="23"/>
        <v>0</v>
      </c>
      <c r="BQ76" s="495">
        <f t="shared" si="23"/>
        <v>0</v>
      </c>
      <c r="BR76" s="495">
        <f t="shared" si="23"/>
        <v>0</v>
      </c>
      <c r="BS76" s="495">
        <f t="shared" si="23"/>
        <v>0</v>
      </c>
      <c r="BT76" s="495">
        <f t="shared" si="23"/>
        <v>0</v>
      </c>
      <c r="BU76" s="495">
        <f t="shared" si="23"/>
        <v>0</v>
      </c>
      <c r="BV76" s="495">
        <f t="shared" si="23"/>
        <v>0</v>
      </c>
      <c r="BW76" s="495">
        <f t="shared" si="23"/>
        <v>0</v>
      </c>
      <c r="BX76" s="495">
        <f t="shared" si="23"/>
        <v>0</v>
      </c>
      <c r="BY76" s="495">
        <f t="shared" si="23"/>
        <v>0</v>
      </c>
      <c r="BZ76" s="495">
        <f t="shared" si="23"/>
        <v>0</v>
      </c>
      <c r="CA76" s="759" t="str">
        <f t="shared" si="23"/>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-1</v>
      </c>
      <c r="AR77" s="487">
        <v>-1</v>
      </c>
      <c r="AS77" s="487">
        <v>-1</v>
      </c>
      <c r="AT77" s="487">
        <v>-1</v>
      </c>
      <c r="AU77" s="493" t="b">
        <f t="shared" si="24"/>
        <v>0</v>
      </c>
      <c r="AV77" s="488" t="str">
        <f t="shared" si="25"/>
        <v>tbd</v>
      </c>
      <c r="AW77" s="487" t="str">
        <f t="shared" si="22"/>
        <v>tbd</v>
      </c>
      <c r="AX77" s="487" t="str">
        <f t="shared" si="22"/>
        <v>tbd</v>
      </c>
      <c r="AY77" s="487" t="str">
        <f t="shared" si="22"/>
        <v>tbd</v>
      </c>
      <c r="AZ77" s="487" t="str">
        <f t="shared" si="22"/>
        <v>tbd</v>
      </c>
      <c r="BA77" s="487" t="str">
        <f t="shared" si="22"/>
        <v>tbd</v>
      </c>
      <c r="BB77" s="487" t="str">
        <f t="shared" si="22"/>
        <v>tbd</v>
      </c>
      <c r="BC77" s="487" t="str">
        <f t="shared" si="22"/>
        <v>tbd</v>
      </c>
      <c r="BD77" s="487" t="str">
        <f t="shared" si="22"/>
        <v>tbd</v>
      </c>
      <c r="BE77" s="487" t="str">
        <f t="shared" si="22"/>
        <v>tbd</v>
      </c>
      <c r="BF77" s="487" t="str">
        <f t="shared" si="22"/>
        <v>tbd</v>
      </c>
      <c r="BG77" s="487" t="str">
        <f t="shared" si="22"/>
        <v>tbd</v>
      </c>
      <c r="BH77" s="487" t="str">
        <f t="shared" si="22"/>
        <v>tbd</v>
      </c>
      <c r="BI77" s="487" t="str">
        <f t="shared" si="22"/>
        <v>tbd</v>
      </c>
      <c r="BJ77" s="487" t="str">
        <f t="shared" si="22"/>
        <v>tbd</v>
      </c>
      <c r="BK77" s="489" t="str">
        <f t="shared" si="22"/>
        <v/>
      </c>
      <c r="BL77" s="488">
        <f t="shared" si="26"/>
        <v>0</v>
      </c>
      <c r="BM77" s="495">
        <f t="shared" si="23"/>
        <v>0</v>
      </c>
      <c r="BN77" s="495">
        <f t="shared" si="23"/>
        <v>0</v>
      </c>
      <c r="BO77" s="495">
        <f t="shared" si="23"/>
        <v>0</v>
      </c>
      <c r="BP77" s="495">
        <f t="shared" si="23"/>
        <v>0</v>
      </c>
      <c r="BQ77" s="495">
        <f t="shared" si="23"/>
        <v>0</v>
      </c>
      <c r="BR77" s="495">
        <f t="shared" si="23"/>
        <v>0</v>
      </c>
      <c r="BS77" s="495">
        <f t="shared" si="23"/>
        <v>0</v>
      </c>
      <c r="BT77" s="495">
        <f t="shared" si="23"/>
        <v>0</v>
      </c>
      <c r="BU77" s="495">
        <f t="shared" si="23"/>
        <v>0</v>
      </c>
      <c r="BV77" s="495">
        <f t="shared" si="23"/>
        <v>0</v>
      </c>
      <c r="BW77" s="495">
        <f t="shared" si="23"/>
        <v>0</v>
      </c>
      <c r="BX77" s="495">
        <f t="shared" si="23"/>
        <v>0</v>
      </c>
      <c r="BY77" s="495">
        <f t="shared" si="23"/>
        <v>0</v>
      </c>
      <c r="BZ77" s="495">
        <f t="shared" si="23"/>
        <v>0</v>
      </c>
      <c r="CA77" s="759" t="str">
        <f t="shared" si="23"/>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-1</v>
      </c>
      <c r="AR78" s="487">
        <v>-1</v>
      </c>
      <c r="AS78" s="487">
        <v>-1</v>
      </c>
      <c r="AT78" s="487">
        <v>-1</v>
      </c>
      <c r="AU78" s="493" t="b">
        <f t="shared" si="24"/>
        <v>0</v>
      </c>
      <c r="AV78" s="488" t="str">
        <f t="shared" si="25"/>
        <v>tbd</v>
      </c>
      <c r="AW78" s="487" t="str">
        <f t="shared" si="22"/>
        <v>tbd</v>
      </c>
      <c r="AX78" s="487" t="str">
        <f t="shared" si="22"/>
        <v>tbd</v>
      </c>
      <c r="AY78" s="487" t="str">
        <f t="shared" si="22"/>
        <v>tbd</v>
      </c>
      <c r="AZ78" s="487" t="str">
        <f t="shared" si="22"/>
        <v>tbd</v>
      </c>
      <c r="BA78" s="487" t="str">
        <f t="shared" si="22"/>
        <v>tbd</v>
      </c>
      <c r="BB78" s="487" t="str">
        <f t="shared" si="22"/>
        <v>tbd</v>
      </c>
      <c r="BC78" s="487" t="str">
        <f t="shared" si="22"/>
        <v>tbd</v>
      </c>
      <c r="BD78" s="487" t="str">
        <f t="shared" si="22"/>
        <v>tbd</v>
      </c>
      <c r="BE78" s="487" t="str">
        <f t="shared" si="22"/>
        <v>tbd</v>
      </c>
      <c r="BF78" s="487" t="str">
        <f t="shared" si="22"/>
        <v>tbd</v>
      </c>
      <c r="BG78" s="487" t="str">
        <f t="shared" si="22"/>
        <v>tbd</v>
      </c>
      <c r="BH78" s="487" t="str">
        <f t="shared" si="22"/>
        <v>tbd</v>
      </c>
      <c r="BI78" s="487" t="str">
        <f t="shared" si="22"/>
        <v>tbd</v>
      </c>
      <c r="BJ78" s="487" t="str">
        <f t="shared" si="22"/>
        <v>tbd</v>
      </c>
      <c r="BK78" s="489" t="str">
        <f t="shared" si="22"/>
        <v/>
      </c>
      <c r="BL78" s="488">
        <f t="shared" si="26"/>
        <v>0</v>
      </c>
      <c r="BM78" s="495">
        <f t="shared" si="23"/>
        <v>0</v>
      </c>
      <c r="BN78" s="495">
        <f t="shared" si="23"/>
        <v>0</v>
      </c>
      <c r="BO78" s="495">
        <f t="shared" si="23"/>
        <v>0</v>
      </c>
      <c r="BP78" s="495">
        <f t="shared" si="23"/>
        <v>0</v>
      </c>
      <c r="BQ78" s="495">
        <f t="shared" si="23"/>
        <v>0</v>
      </c>
      <c r="BR78" s="495">
        <f t="shared" si="23"/>
        <v>0</v>
      </c>
      <c r="BS78" s="495">
        <f t="shared" si="23"/>
        <v>0</v>
      </c>
      <c r="BT78" s="495">
        <f t="shared" si="23"/>
        <v>0</v>
      </c>
      <c r="BU78" s="495">
        <f t="shared" si="23"/>
        <v>0</v>
      </c>
      <c r="BV78" s="495">
        <f t="shared" si="23"/>
        <v>0</v>
      </c>
      <c r="BW78" s="495">
        <f t="shared" si="23"/>
        <v>0</v>
      </c>
      <c r="BX78" s="495">
        <f t="shared" si="23"/>
        <v>0</v>
      </c>
      <c r="BY78" s="495">
        <f t="shared" si="23"/>
        <v>0</v>
      </c>
      <c r="BZ78" s="495">
        <f t="shared" si="23"/>
        <v>0</v>
      </c>
      <c r="CA78" s="759" t="str">
        <f t="shared" si="23"/>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-1</v>
      </c>
      <c r="AR79" s="487">
        <v>-1</v>
      </c>
      <c r="AS79" s="487">
        <v>-1</v>
      </c>
      <c r="AT79" s="487">
        <v>-1</v>
      </c>
      <c r="AU79" s="493" t="b">
        <f t="shared" si="24"/>
        <v>0</v>
      </c>
      <c r="AV79" s="488" t="str">
        <f t="shared" si="25"/>
        <v>tbd</v>
      </c>
      <c r="AW79" s="487" t="str">
        <f t="shared" si="22"/>
        <v>tbd</v>
      </c>
      <c r="AX79" s="487" t="str">
        <f t="shared" si="22"/>
        <v>tbd</v>
      </c>
      <c r="AY79" s="487" t="str">
        <f t="shared" si="22"/>
        <v>tbd</v>
      </c>
      <c r="AZ79" s="487" t="str">
        <f t="shared" si="22"/>
        <v>tbd</v>
      </c>
      <c r="BA79" s="487" t="str">
        <f t="shared" si="22"/>
        <v>tbd</v>
      </c>
      <c r="BB79" s="487" t="str">
        <f t="shared" si="22"/>
        <v>tbd</v>
      </c>
      <c r="BC79" s="487" t="str">
        <f t="shared" si="22"/>
        <v>tbd</v>
      </c>
      <c r="BD79" s="487" t="str">
        <f t="shared" si="22"/>
        <v>tbd</v>
      </c>
      <c r="BE79" s="487" t="str">
        <f t="shared" si="22"/>
        <v>tbd</v>
      </c>
      <c r="BF79" s="487" t="str">
        <f t="shared" si="22"/>
        <v>tbd</v>
      </c>
      <c r="BG79" s="487" t="str">
        <f t="shared" si="22"/>
        <v>tbd</v>
      </c>
      <c r="BH79" s="487" t="str">
        <f t="shared" si="22"/>
        <v>tbd</v>
      </c>
      <c r="BI79" s="487" t="str">
        <f t="shared" si="22"/>
        <v>tbd</v>
      </c>
      <c r="BJ79" s="487" t="str">
        <f t="shared" si="22"/>
        <v>tbd</v>
      </c>
      <c r="BK79" s="489" t="str">
        <f t="shared" si="22"/>
        <v/>
      </c>
      <c r="BL79" s="488">
        <f t="shared" si="26"/>
        <v>0</v>
      </c>
      <c r="BM79" s="495">
        <f t="shared" si="23"/>
        <v>0</v>
      </c>
      <c r="BN79" s="495">
        <f t="shared" si="23"/>
        <v>0</v>
      </c>
      <c r="BO79" s="495">
        <f t="shared" si="23"/>
        <v>0</v>
      </c>
      <c r="BP79" s="495">
        <f t="shared" si="23"/>
        <v>0</v>
      </c>
      <c r="BQ79" s="495">
        <f t="shared" si="23"/>
        <v>0</v>
      </c>
      <c r="BR79" s="495">
        <f t="shared" si="23"/>
        <v>0</v>
      </c>
      <c r="BS79" s="495">
        <f t="shared" si="23"/>
        <v>0</v>
      </c>
      <c r="BT79" s="495">
        <f t="shared" si="23"/>
        <v>0</v>
      </c>
      <c r="BU79" s="495">
        <f t="shared" si="23"/>
        <v>0</v>
      </c>
      <c r="BV79" s="495">
        <f t="shared" si="23"/>
        <v>0</v>
      </c>
      <c r="BW79" s="495">
        <f t="shared" si="23"/>
        <v>0</v>
      </c>
      <c r="BX79" s="495">
        <f t="shared" si="23"/>
        <v>0</v>
      </c>
      <c r="BY79" s="495">
        <f t="shared" si="23"/>
        <v>0</v>
      </c>
      <c r="BZ79" s="495">
        <f t="shared" si="23"/>
        <v>0</v>
      </c>
      <c r="CA79" s="759" t="str">
        <f t="shared" si="23"/>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-1</v>
      </c>
      <c r="AR80" s="487">
        <v>-1</v>
      </c>
      <c r="AS80" s="487">
        <v>-1</v>
      </c>
      <c r="AT80" s="487">
        <v>-1</v>
      </c>
      <c r="AU80" s="493" t="b">
        <f t="shared" si="24"/>
        <v>0</v>
      </c>
      <c r="AV80" s="488" t="str">
        <f t="shared" si="25"/>
        <v>tbd</v>
      </c>
      <c r="AW80" s="487" t="str">
        <f t="shared" si="22"/>
        <v>tbd</v>
      </c>
      <c r="AX80" s="487" t="str">
        <f t="shared" si="22"/>
        <v>tbd</v>
      </c>
      <c r="AY80" s="487" t="str">
        <f t="shared" si="22"/>
        <v>tbd</v>
      </c>
      <c r="AZ80" s="487" t="str">
        <f t="shared" si="22"/>
        <v>tbd</v>
      </c>
      <c r="BA80" s="487" t="str">
        <f t="shared" si="22"/>
        <v>tbd</v>
      </c>
      <c r="BB80" s="487" t="str">
        <f t="shared" si="22"/>
        <v>tbd</v>
      </c>
      <c r="BC80" s="487" t="str">
        <f t="shared" si="22"/>
        <v>tbd</v>
      </c>
      <c r="BD80" s="487" t="str">
        <f t="shared" si="22"/>
        <v>tbd</v>
      </c>
      <c r="BE80" s="487" t="str">
        <f t="shared" si="22"/>
        <v>tbd</v>
      </c>
      <c r="BF80" s="487" t="str">
        <f t="shared" si="22"/>
        <v>tbd</v>
      </c>
      <c r="BG80" s="487" t="str">
        <f t="shared" si="22"/>
        <v>tbd</v>
      </c>
      <c r="BH80" s="487" t="str">
        <f t="shared" si="22"/>
        <v>tbd</v>
      </c>
      <c r="BI80" s="487" t="str">
        <f t="shared" si="22"/>
        <v>tbd</v>
      </c>
      <c r="BJ80" s="487" t="str">
        <f t="shared" si="22"/>
        <v>tbd</v>
      </c>
      <c r="BK80" s="489" t="str">
        <f t="shared" si="22"/>
        <v/>
      </c>
      <c r="BL80" s="488">
        <f t="shared" si="26"/>
        <v>0</v>
      </c>
      <c r="BM80" s="495">
        <f t="shared" si="23"/>
        <v>0</v>
      </c>
      <c r="BN80" s="495">
        <f t="shared" si="23"/>
        <v>0</v>
      </c>
      <c r="BO80" s="495">
        <f t="shared" si="23"/>
        <v>0</v>
      </c>
      <c r="BP80" s="495">
        <f t="shared" si="23"/>
        <v>0</v>
      </c>
      <c r="BQ80" s="495">
        <f t="shared" si="23"/>
        <v>0</v>
      </c>
      <c r="BR80" s="495">
        <f t="shared" si="23"/>
        <v>0</v>
      </c>
      <c r="BS80" s="495">
        <f t="shared" si="23"/>
        <v>0</v>
      </c>
      <c r="BT80" s="495">
        <f t="shared" si="23"/>
        <v>0</v>
      </c>
      <c r="BU80" s="495">
        <f t="shared" si="23"/>
        <v>0</v>
      </c>
      <c r="BV80" s="495">
        <f t="shared" si="23"/>
        <v>0</v>
      </c>
      <c r="BW80" s="495">
        <f t="shared" si="23"/>
        <v>0</v>
      </c>
      <c r="BX80" s="495">
        <f t="shared" si="23"/>
        <v>0</v>
      </c>
      <c r="BY80" s="495">
        <f t="shared" si="23"/>
        <v>0</v>
      </c>
      <c r="BZ80" s="495">
        <f t="shared" si="23"/>
        <v>0</v>
      </c>
      <c r="CA80" s="759" t="str">
        <f t="shared" si="23"/>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-1</v>
      </c>
      <c r="AR81" s="487">
        <v>-1</v>
      </c>
      <c r="AS81" s="487">
        <v>-1</v>
      </c>
      <c r="AT81" s="487">
        <v>-1</v>
      </c>
      <c r="AU81" s="493" t="b">
        <f t="shared" si="24"/>
        <v>0</v>
      </c>
      <c r="AV81" s="488" t="str">
        <f t="shared" si="25"/>
        <v>tbd</v>
      </c>
      <c r="AW81" s="487" t="str">
        <f t="shared" si="22"/>
        <v>tbd</v>
      </c>
      <c r="AX81" s="487" t="str">
        <f t="shared" si="22"/>
        <v>tbd</v>
      </c>
      <c r="AY81" s="487" t="str">
        <f t="shared" si="22"/>
        <v>tbd</v>
      </c>
      <c r="AZ81" s="487" t="str">
        <f t="shared" si="22"/>
        <v>tbd</v>
      </c>
      <c r="BA81" s="487" t="str">
        <f t="shared" si="22"/>
        <v>tbd</v>
      </c>
      <c r="BB81" s="487" t="str">
        <f t="shared" si="22"/>
        <v>tbd</v>
      </c>
      <c r="BC81" s="487" t="str">
        <f t="shared" si="22"/>
        <v>tbd</v>
      </c>
      <c r="BD81" s="487" t="str">
        <f t="shared" si="22"/>
        <v>tbd</v>
      </c>
      <c r="BE81" s="487" t="str">
        <f t="shared" si="22"/>
        <v>tbd</v>
      </c>
      <c r="BF81" s="487" t="str">
        <f t="shared" si="22"/>
        <v>tbd</v>
      </c>
      <c r="BG81" s="487" t="str">
        <f t="shared" si="22"/>
        <v>tbd</v>
      </c>
      <c r="BH81" s="487" t="str">
        <f t="shared" si="22"/>
        <v>tbd</v>
      </c>
      <c r="BI81" s="487" t="str">
        <f t="shared" si="22"/>
        <v>tbd</v>
      </c>
      <c r="BJ81" s="487" t="str">
        <f t="shared" si="22"/>
        <v>tbd</v>
      </c>
      <c r="BK81" s="489" t="str">
        <f t="shared" si="22"/>
        <v/>
      </c>
      <c r="BL81" s="488">
        <f t="shared" si="26"/>
        <v>0</v>
      </c>
      <c r="BM81" s="495">
        <f t="shared" si="23"/>
        <v>0</v>
      </c>
      <c r="BN81" s="495">
        <f t="shared" si="23"/>
        <v>0</v>
      </c>
      <c r="BO81" s="495">
        <f t="shared" si="23"/>
        <v>0</v>
      </c>
      <c r="BP81" s="495">
        <f t="shared" si="23"/>
        <v>0</v>
      </c>
      <c r="BQ81" s="495">
        <f t="shared" si="23"/>
        <v>0</v>
      </c>
      <c r="BR81" s="495">
        <f t="shared" si="23"/>
        <v>0</v>
      </c>
      <c r="BS81" s="495">
        <f t="shared" si="23"/>
        <v>0</v>
      </c>
      <c r="BT81" s="495">
        <f t="shared" si="23"/>
        <v>0</v>
      </c>
      <c r="BU81" s="495">
        <f t="shared" si="23"/>
        <v>0</v>
      </c>
      <c r="BV81" s="495">
        <f t="shared" si="23"/>
        <v>0</v>
      </c>
      <c r="BW81" s="495">
        <f t="shared" si="23"/>
        <v>0</v>
      </c>
      <c r="BX81" s="495">
        <f t="shared" si="23"/>
        <v>0</v>
      </c>
      <c r="BY81" s="495">
        <f t="shared" si="23"/>
        <v>0</v>
      </c>
      <c r="BZ81" s="495">
        <f t="shared" si="23"/>
        <v>0</v>
      </c>
      <c r="CA81" s="759" t="str">
        <f t="shared" si="23"/>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-1</v>
      </c>
      <c r="AR82" s="487">
        <v>-1</v>
      </c>
      <c r="AS82" s="487">
        <v>-1</v>
      </c>
      <c r="AT82" s="487">
        <v>-1</v>
      </c>
      <c r="AU82" s="493" t="b">
        <f t="shared" si="24"/>
        <v>0</v>
      </c>
      <c r="AV82" s="488" t="str">
        <f t="shared" si="25"/>
        <v>tbd</v>
      </c>
      <c r="AW82" s="487" t="str">
        <f t="shared" si="22"/>
        <v>tbd</v>
      </c>
      <c r="AX82" s="487" t="str">
        <f t="shared" si="22"/>
        <v>tbd</v>
      </c>
      <c r="AY82" s="487" t="str">
        <f t="shared" si="22"/>
        <v>tbd</v>
      </c>
      <c r="AZ82" s="487" t="str">
        <f t="shared" si="22"/>
        <v>tbd</v>
      </c>
      <c r="BA82" s="487" t="str">
        <f t="shared" si="22"/>
        <v>tbd</v>
      </c>
      <c r="BB82" s="487" t="str">
        <f t="shared" si="22"/>
        <v>tbd</v>
      </c>
      <c r="BC82" s="487" t="str">
        <f t="shared" si="22"/>
        <v>tbd</v>
      </c>
      <c r="BD82" s="487" t="str">
        <f t="shared" si="22"/>
        <v>tbd</v>
      </c>
      <c r="BE82" s="487" t="str">
        <f t="shared" si="22"/>
        <v>tbd</v>
      </c>
      <c r="BF82" s="487" t="str">
        <f t="shared" si="22"/>
        <v>tbd</v>
      </c>
      <c r="BG82" s="487" t="str">
        <f t="shared" si="22"/>
        <v>tbd</v>
      </c>
      <c r="BH82" s="487" t="str">
        <f t="shared" si="22"/>
        <v>tbd</v>
      </c>
      <c r="BI82" s="487" t="str">
        <f t="shared" si="22"/>
        <v>tbd</v>
      </c>
      <c r="BJ82" s="487" t="str">
        <f t="shared" si="22"/>
        <v>tbd</v>
      </c>
      <c r="BK82" s="489" t="str">
        <f t="shared" si="22"/>
        <v/>
      </c>
      <c r="BL82" s="488">
        <f t="shared" si="26"/>
        <v>0</v>
      </c>
      <c r="BM82" s="495">
        <f t="shared" si="23"/>
        <v>0</v>
      </c>
      <c r="BN82" s="495">
        <f t="shared" si="23"/>
        <v>0</v>
      </c>
      <c r="BO82" s="495">
        <f t="shared" si="23"/>
        <v>0</v>
      </c>
      <c r="BP82" s="495">
        <f t="shared" si="23"/>
        <v>0</v>
      </c>
      <c r="BQ82" s="495">
        <f t="shared" si="23"/>
        <v>0</v>
      </c>
      <c r="BR82" s="495">
        <f t="shared" si="23"/>
        <v>0</v>
      </c>
      <c r="BS82" s="495">
        <f t="shared" si="23"/>
        <v>0</v>
      </c>
      <c r="BT82" s="495">
        <f t="shared" si="23"/>
        <v>0</v>
      </c>
      <c r="BU82" s="495">
        <f t="shared" si="23"/>
        <v>0</v>
      </c>
      <c r="BV82" s="495">
        <f t="shared" si="23"/>
        <v>0</v>
      </c>
      <c r="BW82" s="495">
        <f t="shared" si="23"/>
        <v>0</v>
      </c>
      <c r="BX82" s="495">
        <f t="shared" si="23"/>
        <v>0</v>
      </c>
      <c r="BY82" s="495">
        <f t="shared" si="23"/>
        <v>0</v>
      </c>
      <c r="BZ82" s="495">
        <f t="shared" si="23"/>
        <v>0</v>
      </c>
      <c r="CA82" s="759" t="str">
        <f t="shared" si="23"/>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-1</v>
      </c>
      <c r="AR83" s="487">
        <v>-1</v>
      </c>
      <c r="AS83" s="487">
        <v>-1</v>
      </c>
      <c r="AT83" s="487">
        <v>-1</v>
      </c>
      <c r="AU83" s="493" t="b">
        <f t="shared" si="24"/>
        <v>0</v>
      </c>
      <c r="AV83" s="488" t="str">
        <f t="shared" si="25"/>
        <v>tbd</v>
      </c>
      <c r="AW83" s="487" t="str">
        <f t="shared" si="22"/>
        <v>tbd</v>
      </c>
      <c r="AX83" s="487" t="str">
        <f t="shared" si="22"/>
        <v>tbd</v>
      </c>
      <c r="AY83" s="487" t="str">
        <f t="shared" si="22"/>
        <v>tbd</v>
      </c>
      <c r="AZ83" s="487" t="str">
        <f t="shared" si="22"/>
        <v>tbd</v>
      </c>
      <c r="BA83" s="487" t="str">
        <f t="shared" si="22"/>
        <v>tbd</v>
      </c>
      <c r="BB83" s="487" t="str">
        <f t="shared" si="22"/>
        <v>tbd</v>
      </c>
      <c r="BC83" s="487" t="str">
        <f t="shared" si="22"/>
        <v>tbd</v>
      </c>
      <c r="BD83" s="487" t="str">
        <f t="shared" si="22"/>
        <v>tbd</v>
      </c>
      <c r="BE83" s="487" t="str">
        <f t="shared" si="22"/>
        <v>tbd</v>
      </c>
      <c r="BF83" s="487" t="str">
        <f t="shared" si="22"/>
        <v>tbd</v>
      </c>
      <c r="BG83" s="487" t="str">
        <f t="shared" si="22"/>
        <v>tbd</v>
      </c>
      <c r="BH83" s="487" t="str">
        <f t="shared" si="22"/>
        <v>tbd</v>
      </c>
      <c r="BI83" s="487" t="str">
        <f t="shared" si="22"/>
        <v>tbd</v>
      </c>
      <c r="BJ83" s="487" t="str">
        <f t="shared" si="22"/>
        <v>tbd</v>
      </c>
      <c r="BK83" s="489" t="str">
        <f t="shared" si="22"/>
        <v/>
      </c>
      <c r="BL83" s="488">
        <f t="shared" si="26"/>
        <v>0</v>
      </c>
      <c r="BM83" s="495">
        <f t="shared" si="23"/>
        <v>0</v>
      </c>
      <c r="BN83" s="495">
        <f t="shared" si="23"/>
        <v>0</v>
      </c>
      <c r="BO83" s="495">
        <f t="shared" si="23"/>
        <v>0</v>
      </c>
      <c r="BP83" s="495">
        <f t="shared" si="23"/>
        <v>0</v>
      </c>
      <c r="BQ83" s="495">
        <f t="shared" si="23"/>
        <v>0</v>
      </c>
      <c r="BR83" s="495">
        <f t="shared" si="23"/>
        <v>0</v>
      </c>
      <c r="BS83" s="495">
        <f t="shared" si="23"/>
        <v>0</v>
      </c>
      <c r="BT83" s="495">
        <f t="shared" si="23"/>
        <v>0</v>
      </c>
      <c r="BU83" s="495">
        <f t="shared" si="23"/>
        <v>0</v>
      </c>
      <c r="BV83" s="495">
        <f t="shared" si="23"/>
        <v>0</v>
      </c>
      <c r="BW83" s="495">
        <f t="shared" si="23"/>
        <v>0</v>
      </c>
      <c r="BX83" s="495">
        <f t="shared" si="23"/>
        <v>0</v>
      </c>
      <c r="BY83" s="495">
        <f t="shared" si="23"/>
        <v>0</v>
      </c>
      <c r="BZ83" s="495">
        <f t="shared" si="23"/>
        <v>0</v>
      </c>
      <c r="CA83" s="759" t="str">
        <f t="shared" si="23"/>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-1</v>
      </c>
      <c r="AR84" s="487">
        <v>-1</v>
      </c>
      <c r="AS84" s="487">
        <v>-1</v>
      </c>
      <c r="AT84" s="487">
        <v>-1</v>
      </c>
      <c r="AU84" s="493" t="b">
        <f t="shared" si="24"/>
        <v>0</v>
      </c>
      <c r="AV84" s="488" t="str">
        <f t="shared" si="25"/>
        <v>tbd</v>
      </c>
      <c r="AW84" s="487" t="str">
        <f t="shared" si="22"/>
        <v>tbd</v>
      </c>
      <c r="AX84" s="487" t="str">
        <f t="shared" si="22"/>
        <v>tbd</v>
      </c>
      <c r="AY84" s="487" t="str">
        <f t="shared" si="22"/>
        <v>tbd</v>
      </c>
      <c r="AZ84" s="487" t="str">
        <f t="shared" si="22"/>
        <v>tbd</v>
      </c>
      <c r="BA84" s="487" t="str">
        <f t="shared" si="22"/>
        <v>tbd</v>
      </c>
      <c r="BB84" s="487" t="str">
        <f t="shared" si="22"/>
        <v>tbd</v>
      </c>
      <c r="BC84" s="487" t="str">
        <f t="shared" si="22"/>
        <v>tbd</v>
      </c>
      <c r="BD84" s="487" t="str">
        <f t="shared" si="22"/>
        <v>tbd</v>
      </c>
      <c r="BE84" s="487" t="str">
        <f t="shared" si="22"/>
        <v>tbd</v>
      </c>
      <c r="BF84" s="487" t="str">
        <f t="shared" si="22"/>
        <v>tbd</v>
      </c>
      <c r="BG84" s="487" t="str">
        <f t="shared" si="22"/>
        <v>tbd</v>
      </c>
      <c r="BH84" s="487" t="str">
        <f t="shared" si="22"/>
        <v>tbd</v>
      </c>
      <c r="BI84" s="487" t="str">
        <f t="shared" si="22"/>
        <v>tbd</v>
      </c>
      <c r="BJ84" s="487" t="str">
        <f t="shared" si="22"/>
        <v>tbd</v>
      </c>
      <c r="BK84" s="489" t="str">
        <f t="shared" si="22"/>
        <v/>
      </c>
      <c r="BL84" s="488">
        <f t="shared" si="26"/>
        <v>0</v>
      </c>
      <c r="BM84" s="495">
        <f t="shared" si="23"/>
        <v>0</v>
      </c>
      <c r="BN84" s="495">
        <f t="shared" si="23"/>
        <v>0</v>
      </c>
      <c r="BO84" s="495">
        <f t="shared" si="23"/>
        <v>0</v>
      </c>
      <c r="BP84" s="495">
        <f t="shared" si="23"/>
        <v>0</v>
      </c>
      <c r="BQ84" s="495">
        <f t="shared" si="23"/>
        <v>0</v>
      </c>
      <c r="BR84" s="495">
        <f t="shared" si="23"/>
        <v>0</v>
      </c>
      <c r="BS84" s="495">
        <f t="shared" si="23"/>
        <v>0</v>
      </c>
      <c r="BT84" s="495">
        <f t="shared" si="23"/>
        <v>0</v>
      </c>
      <c r="BU84" s="495">
        <f t="shared" si="23"/>
        <v>0</v>
      </c>
      <c r="BV84" s="495">
        <f t="shared" si="23"/>
        <v>0</v>
      </c>
      <c r="BW84" s="495">
        <f t="shared" si="23"/>
        <v>0</v>
      </c>
      <c r="BX84" s="495">
        <f t="shared" si="23"/>
        <v>0</v>
      </c>
      <c r="BY84" s="495">
        <f t="shared" si="23"/>
        <v>0</v>
      </c>
      <c r="BZ84" s="495">
        <f t="shared" si="23"/>
        <v>0</v>
      </c>
      <c r="CA84" s="759" t="str">
        <f t="shared" si="23"/>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-1</v>
      </c>
      <c r="AR85" s="487">
        <v>-1</v>
      </c>
      <c r="AS85" s="487">
        <v>-1</v>
      </c>
      <c r="AT85" s="487">
        <v>-1</v>
      </c>
      <c r="AU85" s="493" t="b">
        <f t="shared" si="24"/>
        <v>0</v>
      </c>
      <c r="AV85" s="488" t="str">
        <f t="shared" si="25"/>
        <v>tbd</v>
      </c>
      <c r="AW85" s="487" t="str">
        <f t="shared" si="22"/>
        <v>tbd</v>
      </c>
      <c r="AX85" s="487" t="str">
        <f t="shared" si="22"/>
        <v>tbd</v>
      </c>
      <c r="AY85" s="487" t="str">
        <f t="shared" si="22"/>
        <v>tbd</v>
      </c>
      <c r="AZ85" s="487" t="str">
        <f t="shared" si="22"/>
        <v>tbd</v>
      </c>
      <c r="BA85" s="487" t="str">
        <f t="shared" si="22"/>
        <v>tbd</v>
      </c>
      <c r="BB85" s="487" t="str">
        <f t="shared" si="22"/>
        <v>tbd</v>
      </c>
      <c r="BC85" s="487" t="str">
        <f t="shared" si="22"/>
        <v>tbd</v>
      </c>
      <c r="BD85" s="487" t="str">
        <f t="shared" si="22"/>
        <v>tbd</v>
      </c>
      <c r="BE85" s="487" t="str">
        <f t="shared" si="22"/>
        <v>tbd</v>
      </c>
      <c r="BF85" s="487" t="str">
        <f t="shared" si="22"/>
        <v>tbd</v>
      </c>
      <c r="BG85" s="487" t="str">
        <f t="shared" si="22"/>
        <v>tbd</v>
      </c>
      <c r="BH85" s="487" t="str">
        <f t="shared" si="22"/>
        <v>tbd</v>
      </c>
      <c r="BI85" s="487" t="str">
        <f t="shared" si="22"/>
        <v>tbd</v>
      </c>
      <c r="BJ85" s="487" t="str">
        <f t="shared" si="22"/>
        <v>tbd</v>
      </c>
      <c r="BK85" s="489" t="str">
        <f t="shared" si="22"/>
        <v/>
      </c>
      <c r="BL85" s="488">
        <f t="shared" si="26"/>
        <v>0</v>
      </c>
      <c r="BM85" s="495">
        <f t="shared" si="23"/>
        <v>0</v>
      </c>
      <c r="BN85" s="495">
        <f t="shared" si="23"/>
        <v>0</v>
      </c>
      <c r="BO85" s="495">
        <f t="shared" si="23"/>
        <v>0</v>
      </c>
      <c r="BP85" s="495">
        <f t="shared" si="23"/>
        <v>0</v>
      </c>
      <c r="BQ85" s="495">
        <f t="shared" si="23"/>
        <v>0</v>
      </c>
      <c r="BR85" s="495">
        <f t="shared" si="23"/>
        <v>0</v>
      </c>
      <c r="BS85" s="495">
        <f t="shared" si="23"/>
        <v>0</v>
      </c>
      <c r="BT85" s="495">
        <f t="shared" si="23"/>
        <v>0</v>
      </c>
      <c r="BU85" s="495">
        <f t="shared" si="23"/>
        <v>0</v>
      </c>
      <c r="BV85" s="495">
        <f t="shared" si="23"/>
        <v>0</v>
      </c>
      <c r="BW85" s="495">
        <f t="shared" si="23"/>
        <v>0</v>
      </c>
      <c r="BX85" s="495">
        <f t="shared" si="23"/>
        <v>0</v>
      </c>
      <c r="BY85" s="495">
        <f t="shared" si="23"/>
        <v>0</v>
      </c>
      <c r="BZ85" s="495">
        <f t="shared" si="23"/>
        <v>0</v>
      </c>
      <c r="CA85" s="759" t="str">
        <f t="shared" si="23"/>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-1</v>
      </c>
      <c r="AR86" s="487">
        <v>-1</v>
      </c>
      <c r="AS86" s="487">
        <v>-1</v>
      </c>
      <c r="AT86" s="487">
        <v>-1</v>
      </c>
      <c r="AU86" s="493" t="b">
        <f t="shared" si="24"/>
        <v>0</v>
      </c>
      <c r="AV86" s="488" t="str">
        <f t="shared" si="25"/>
        <v>tbd</v>
      </c>
      <c r="AW86" s="487" t="str">
        <f t="shared" si="22"/>
        <v>tbd</v>
      </c>
      <c r="AX86" s="487" t="str">
        <f t="shared" si="22"/>
        <v>tbd</v>
      </c>
      <c r="AY86" s="487" t="str">
        <f t="shared" si="22"/>
        <v>tbd</v>
      </c>
      <c r="AZ86" s="487" t="str">
        <f t="shared" si="22"/>
        <v>tbd</v>
      </c>
      <c r="BA86" s="487" t="str">
        <f t="shared" si="22"/>
        <v>tbd</v>
      </c>
      <c r="BB86" s="487" t="str">
        <f t="shared" si="22"/>
        <v>tbd</v>
      </c>
      <c r="BC86" s="487" t="str">
        <f t="shared" si="22"/>
        <v>tbd</v>
      </c>
      <c r="BD86" s="487" t="str">
        <f t="shared" si="22"/>
        <v>tbd</v>
      </c>
      <c r="BE86" s="487" t="str">
        <f t="shared" si="22"/>
        <v>tbd</v>
      </c>
      <c r="BF86" s="487" t="str">
        <f t="shared" si="22"/>
        <v>tbd</v>
      </c>
      <c r="BG86" s="487" t="str">
        <f t="shared" si="22"/>
        <v>tbd</v>
      </c>
      <c r="BH86" s="487" t="str">
        <f t="shared" si="22"/>
        <v>tbd</v>
      </c>
      <c r="BI86" s="487" t="str">
        <f t="shared" si="22"/>
        <v>tbd</v>
      </c>
      <c r="BJ86" s="487" t="str">
        <f t="shared" si="22"/>
        <v>tbd</v>
      </c>
      <c r="BK86" s="489" t="str">
        <f t="shared" si="22"/>
        <v/>
      </c>
      <c r="BL86" s="488">
        <f t="shared" si="26"/>
        <v>0</v>
      </c>
      <c r="BM86" s="495">
        <f t="shared" si="23"/>
        <v>0</v>
      </c>
      <c r="BN86" s="495">
        <f t="shared" si="23"/>
        <v>0</v>
      </c>
      <c r="BO86" s="495">
        <f t="shared" si="23"/>
        <v>0</v>
      </c>
      <c r="BP86" s="495">
        <f t="shared" si="23"/>
        <v>0</v>
      </c>
      <c r="BQ86" s="495">
        <f t="shared" si="23"/>
        <v>0</v>
      </c>
      <c r="BR86" s="495">
        <f t="shared" si="23"/>
        <v>0</v>
      </c>
      <c r="BS86" s="495">
        <f t="shared" si="23"/>
        <v>0</v>
      </c>
      <c r="BT86" s="495">
        <f t="shared" si="23"/>
        <v>0</v>
      </c>
      <c r="BU86" s="495">
        <f t="shared" si="23"/>
        <v>0</v>
      </c>
      <c r="BV86" s="495">
        <f t="shared" si="23"/>
        <v>0</v>
      </c>
      <c r="BW86" s="495">
        <f t="shared" si="23"/>
        <v>0</v>
      </c>
      <c r="BX86" s="495">
        <f t="shared" si="23"/>
        <v>0</v>
      </c>
      <c r="BY86" s="495">
        <f t="shared" si="23"/>
        <v>0</v>
      </c>
      <c r="BZ86" s="495">
        <f t="shared" si="23"/>
        <v>0</v>
      </c>
      <c r="CA86" s="759" t="str">
        <f t="shared" si="23"/>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-1</v>
      </c>
      <c r="AR87" s="487">
        <v>-1</v>
      </c>
      <c r="AS87" s="487">
        <v>-1</v>
      </c>
      <c r="AT87" s="487">
        <v>-1</v>
      </c>
      <c r="AU87" s="493" t="b">
        <f t="shared" ref="AN87:AU102" si="27">AU86</f>
        <v>0</v>
      </c>
      <c r="AV87" s="488" t="str">
        <f t="shared" si="25"/>
        <v>tbd</v>
      </c>
      <c r="AW87" s="487" t="str">
        <f t="shared" si="25"/>
        <v>tbd</v>
      </c>
      <c r="AX87" s="487" t="str">
        <f t="shared" si="25"/>
        <v>tbd</v>
      </c>
      <c r="AY87" s="487" t="str">
        <f t="shared" si="25"/>
        <v>tbd</v>
      </c>
      <c r="AZ87" s="487" t="str">
        <f t="shared" si="25"/>
        <v>tbd</v>
      </c>
      <c r="BA87" s="487" t="str">
        <f t="shared" si="25"/>
        <v>tbd</v>
      </c>
      <c r="BB87" s="487" t="str">
        <f t="shared" si="25"/>
        <v>tbd</v>
      </c>
      <c r="BC87" s="487" t="str">
        <f t="shared" si="25"/>
        <v>tbd</v>
      </c>
      <c r="BD87" s="487" t="str">
        <f t="shared" si="25"/>
        <v>tbd</v>
      </c>
      <c r="BE87" s="487" t="str">
        <f t="shared" si="25"/>
        <v>tbd</v>
      </c>
      <c r="BF87" s="487" t="str">
        <f t="shared" si="25"/>
        <v>tbd</v>
      </c>
      <c r="BG87" s="487" t="str">
        <f t="shared" si="25"/>
        <v>tbd</v>
      </c>
      <c r="BH87" s="487" t="str">
        <f t="shared" si="25"/>
        <v>tbd</v>
      </c>
      <c r="BI87" s="487" t="str">
        <f t="shared" si="25"/>
        <v>tbd</v>
      </c>
      <c r="BJ87" s="487" t="str">
        <f t="shared" si="25"/>
        <v>tbd</v>
      </c>
      <c r="BK87" s="489" t="str">
        <f t="shared" si="25"/>
        <v/>
      </c>
      <c r="BL87" s="488">
        <f t="shared" si="26"/>
        <v>0</v>
      </c>
      <c r="BM87" s="495">
        <f t="shared" si="26"/>
        <v>0</v>
      </c>
      <c r="BN87" s="495">
        <f t="shared" si="26"/>
        <v>0</v>
      </c>
      <c r="BO87" s="495">
        <f t="shared" si="26"/>
        <v>0</v>
      </c>
      <c r="BP87" s="495">
        <f t="shared" si="26"/>
        <v>0</v>
      </c>
      <c r="BQ87" s="495">
        <f t="shared" si="26"/>
        <v>0</v>
      </c>
      <c r="BR87" s="495">
        <f t="shared" si="26"/>
        <v>0</v>
      </c>
      <c r="BS87" s="495">
        <f t="shared" si="26"/>
        <v>0</v>
      </c>
      <c r="BT87" s="495">
        <f t="shared" si="26"/>
        <v>0</v>
      </c>
      <c r="BU87" s="495">
        <f t="shared" si="26"/>
        <v>0</v>
      </c>
      <c r="BV87" s="495">
        <f t="shared" si="26"/>
        <v>0</v>
      </c>
      <c r="BW87" s="495">
        <f t="shared" si="26"/>
        <v>0</v>
      </c>
      <c r="BX87" s="495">
        <f t="shared" si="26"/>
        <v>0</v>
      </c>
      <c r="BY87" s="495">
        <f t="shared" si="26"/>
        <v>0</v>
      </c>
      <c r="BZ87" s="495">
        <f t="shared" si="26"/>
        <v>0</v>
      </c>
      <c r="CA87" s="759" t="str">
        <f t="shared" si="26"/>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-1</v>
      </c>
      <c r="AR88" s="487">
        <v>-1</v>
      </c>
      <c r="AS88" s="487">
        <v>-1</v>
      </c>
      <c r="AT88" s="487">
        <v>-1</v>
      </c>
      <c r="AU88" s="493" t="b">
        <f t="shared" si="27"/>
        <v>0</v>
      </c>
      <c r="AV88" s="488" t="str">
        <f t="shared" si="25"/>
        <v>tbd</v>
      </c>
      <c r="AW88" s="487" t="str">
        <f t="shared" si="25"/>
        <v>tbd</v>
      </c>
      <c r="AX88" s="487" t="str">
        <f t="shared" si="25"/>
        <v>tbd</v>
      </c>
      <c r="AY88" s="487" t="str">
        <f t="shared" si="25"/>
        <v>tbd</v>
      </c>
      <c r="AZ88" s="487" t="str">
        <f t="shared" si="25"/>
        <v>tbd</v>
      </c>
      <c r="BA88" s="487" t="str">
        <f t="shared" si="25"/>
        <v>tbd</v>
      </c>
      <c r="BB88" s="487" t="str">
        <f t="shared" si="25"/>
        <v>tbd</v>
      </c>
      <c r="BC88" s="487" t="str">
        <f t="shared" si="25"/>
        <v>tbd</v>
      </c>
      <c r="BD88" s="487" t="str">
        <f t="shared" si="25"/>
        <v>tbd</v>
      </c>
      <c r="BE88" s="487" t="str">
        <f t="shared" si="25"/>
        <v>tbd</v>
      </c>
      <c r="BF88" s="487" t="str">
        <f t="shared" si="25"/>
        <v>tbd</v>
      </c>
      <c r="BG88" s="487" t="str">
        <f t="shared" si="25"/>
        <v>tbd</v>
      </c>
      <c r="BH88" s="487" t="str">
        <f t="shared" si="25"/>
        <v>tbd</v>
      </c>
      <c r="BI88" s="487" t="str">
        <f t="shared" si="25"/>
        <v>tbd</v>
      </c>
      <c r="BJ88" s="487" t="str">
        <f t="shared" si="25"/>
        <v>tbd</v>
      </c>
      <c r="BK88" s="489" t="str">
        <f t="shared" si="25"/>
        <v/>
      </c>
      <c r="BL88" s="488">
        <f t="shared" si="26"/>
        <v>0</v>
      </c>
      <c r="BM88" s="495">
        <f t="shared" si="26"/>
        <v>0</v>
      </c>
      <c r="BN88" s="495">
        <f t="shared" si="26"/>
        <v>0</v>
      </c>
      <c r="BO88" s="495">
        <f t="shared" si="26"/>
        <v>0</v>
      </c>
      <c r="BP88" s="495">
        <f t="shared" si="26"/>
        <v>0</v>
      </c>
      <c r="BQ88" s="495">
        <f t="shared" si="26"/>
        <v>0</v>
      </c>
      <c r="BR88" s="495">
        <f t="shared" si="26"/>
        <v>0</v>
      </c>
      <c r="BS88" s="495">
        <f t="shared" si="26"/>
        <v>0</v>
      </c>
      <c r="BT88" s="495">
        <f t="shared" si="26"/>
        <v>0</v>
      </c>
      <c r="BU88" s="495">
        <f t="shared" si="26"/>
        <v>0</v>
      </c>
      <c r="BV88" s="495">
        <f t="shared" si="26"/>
        <v>0</v>
      </c>
      <c r="BW88" s="495">
        <f t="shared" si="26"/>
        <v>0</v>
      </c>
      <c r="BX88" s="495">
        <f t="shared" si="26"/>
        <v>0</v>
      </c>
      <c r="BY88" s="495">
        <f t="shared" si="26"/>
        <v>0</v>
      </c>
      <c r="BZ88" s="495">
        <f t="shared" si="26"/>
        <v>0</v>
      </c>
      <c r="CA88" s="759" t="str">
        <f t="shared" si="26"/>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-1</v>
      </c>
      <c r="AR89" s="487">
        <v>-1</v>
      </c>
      <c r="AS89" s="487">
        <v>-1</v>
      </c>
      <c r="AT89" s="487">
        <v>-1</v>
      </c>
      <c r="AU89" s="493" t="b">
        <f t="shared" si="27"/>
        <v>0</v>
      </c>
      <c r="AV89" s="488" t="str">
        <f t="shared" si="25"/>
        <v>tbd</v>
      </c>
      <c r="AW89" s="487" t="str">
        <f t="shared" si="25"/>
        <v>tbd</v>
      </c>
      <c r="AX89" s="487" t="str">
        <f t="shared" si="25"/>
        <v>tbd</v>
      </c>
      <c r="AY89" s="487" t="str">
        <f t="shared" si="25"/>
        <v>tbd</v>
      </c>
      <c r="AZ89" s="487" t="str">
        <f t="shared" si="25"/>
        <v>tbd</v>
      </c>
      <c r="BA89" s="487" t="str">
        <f t="shared" si="25"/>
        <v>tbd</v>
      </c>
      <c r="BB89" s="487" t="str">
        <f t="shared" si="25"/>
        <v>tbd</v>
      </c>
      <c r="BC89" s="487" t="str">
        <f t="shared" si="25"/>
        <v>tbd</v>
      </c>
      <c r="BD89" s="487" t="str">
        <f t="shared" si="25"/>
        <v>tbd</v>
      </c>
      <c r="BE89" s="487" t="str">
        <f t="shared" si="25"/>
        <v>tbd</v>
      </c>
      <c r="BF89" s="487" t="str">
        <f t="shared" si="25"/>
        <v>tbd</v>
      </c>
      <c r="BG89" s="487" t="str">
        <f t="shared" si="25"/>
        <v>tbd</v>
      </c>
      <c r="BH89" s="487" t="str">
        <f t="shared" si="25"/>
        <v>tbd</v>
      </c>
      <c r="BI89" s="487" t="str">
        <f t="shared" si="25"/>
        <v>tbd</v>
      </c>
      <c r="BJ89" s="487" t="str">
        <f t="shared" si="25"/>
        <v>tbd</v>
      </c>
      <c r="BK89" s="489" t="str">
        <f t="shared" si="25"/>
        <v/>
      </c>
      <c r="BL89" s="488">
        <f t="shared" si="26"/>
        <v>0</v>
      </c>
      <c r="BM89" s="495">
        <f t="shared" si="26"/>
        <v>0</v>
      </c>
      <c r="BN89" s="495">
        <f t="shared" si="26"/>
        <v>0</v>
      </c>
      <c r="BO89" s="495">
        <f t="shared" si="26"/>
        <v>0</v>
      </c>
      <c r="BP89" s="495">
        <f t="shared" si="26"/>
        <v>0</v>
      </c>
      <c r="BQ89" s="495">
        <f t="shared" si="26"/>
        <v>0</v>
      </c>
      <c r="BR89" s="495">
        <f t="shared" si="26"/>
        <v>0</v>
      </c>
      <c r="BS89" s="495">
        <f t="shared" si="26"/>
        <v>0</v>
      </c>
      <c r="BT89" s="495">
        <f t="shared" si="26"/>
        <v>0</v>
      </c>
      <c r="BU89" s="495">
        <f t="shared" si="26"/>
        <v>0</v>
      </c>
      <c r="BV89" s="495">
        <f t="shared" si="26"/>
        <v>0</v>
      </c>
      <c r="BW89" s="495">
        <f t="shared" si="26"/>
        <v>0</v>
      </c>
      <c r="BX89" s="495">
        <f t="shared" si="26"/>
        <v>0</v>
      </c>
      <c r="BY89" s="495">
        <f t="shared" si="26"/>
        <v>0</v>
      </c>
      <c r="BZ89" s="495">
        <f t="shared" si="26"/>
        <v>0</v>
      </c>
      <c r="CA89" s="759" t="str">
        <f t="shared" si="26"/>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-1</v>
      </c>
      <c r="AR90" s="487">
        <v>-1</v>
      </c>
      <c r="AS90" s="487">
        <v>-1</v>
      </c>
      <c r="AT90" s="487">
        <v>-1</v>
      </c>
      <c r="AU90" s="493" t="b">
        <f t="shared" si="27"/>
        <v>0</v>
      </c>
      <c r="AV90" s="488" t="str">
        <f t="shared" si="25"/>
        <v>tbd</v>
      </c>
      <c r="AW90" s="487" t="str">
        <f t="shared" si="25"/>
        <v>tbd</v>
      </c>
      <c r="AX90" s="487" t="str">
        <f t="shared" si="25"/>
        <v>tbd</v>
      </c>
      <c r="AY90" s="487" t="str">
        <f t="shared" si="25"/>
        <v>tbd</v>
      </c>
      <c r="AZ90" s="487" t="str">
        <f t="shared" si="25"/>
        <v>tbd</v>
      </c>
      <c r="BA90" s="487" t="str">
        <f t="shared" si="25"/>
        <v>tbd</v>
      </c>
      <c r="BB90" s="487" t="str">
        <f t="shared" si="25"/>
        <v>tbd</v>
      </c>
      <c r="BC90" s="487" t="str">
        <f t="shared" si="25"/>
        <v>tbd</v>
      </c>
      <c r="BD90" s="487" t="str">
        <f t="shared" si="25"/>
        <v>tbd</v>
      </c>
      <c r="BE90" s="487" t="str">
        <f t="shared" si="25"/>
        <v>tbd</v>
      </c>
      <c r="BF90" s="487" t="str">
        <f t="shared" si="25"/>
        <v>tbd</v>
      </c>
      <c r="BG90" s="487" t="str">
        <f t="shared" si="25"/>
        <v>tbd</v>
      </c>
      <c r="BH90" s="487" t="str">
        <f t="shared" si="25"/>
        <v>tbd</v>
      </c>
      <c r="BI90" s="487" t="str">
        <f t="shared" si="25"/>
        <v>tbd</v>
      </c>
      <c r="BJ90" s="487" t="str">
        <f t="shared" si="25"/>
        <v>tbd</v>
      </c>
      <c r="BK90" s="489" t="str">
        <f t="shared" si="25"/>
        <v/>
      </c>
      <c r="BL90" s="488">
        <f t="shared" si="26"/>
        <v>0</v>
      </c>
      <c r="BM90" s="495">
        <f t="shared" si="26"/>
        <v>0</v>
      </c>
      <c r="BN90" s="495">
        <f t="shared" si="26"/>
        <v>0</v>
      </c>
      <c r="BO90" s="495">
        <f t="shared" si="26"/>
        <v>0</v>
      </c>
      <c r="BP90" s="495">
        <f t="shared" si="26"/>
        <v>0</v>
      </c>
      <c r="BQ90" s="495">
        <f t="shared" si="26"/>
        <v>0</v>
      </c>
      <c r="BR90" s="495">
        <f t="shared" si="26"/>
        <v>0</v>
      </c>
      <c r="BS90" s="495">
        <f t="shared" si="26"/>
        <v>0</v>
      </c>
      <c r="BT90" s="495">
        <f t="shared" si="26"/>
        <v>0</v>
      </c>
      <c r="BU90" s="495">
        <f t="shared" si="26"/>
        <v>0</v>
      </c>
      <c r="BV90" s="495">
        <f t="shared" si="26"/>
        <v>0</v>
      </c>
      <c r="BW90" s="495">
        <f t="shared" si="26"/>
        <v>0</v>
      </c>
      <c r="BX90" s="495">
        <f t="shared" si="26"/>
        <v>0</v>
      </c>
      <c r="BY90" s="495">
        <f t="shared" si="26"/>
        <v>0</v>
      </c>
      <c r="BZ90" s="495">
        <f t="shared" si="26"/>
        <v>0</v>
      </c>
      <c r="CA90" s="759" t="str">
        <f t="shared" si="26"/>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-1</v>
      </c>
      <c r="AR91" s="487">
        <v>-1</v>
      </c>
      <c r="AS91" s="487">
        <v>-1</v>
      </c>
      <c r="AT91" s="487">
        <v>-1</v>
      </c>
      <c r="AU91" s="493" t="b">
        <f t="shared" si="27"/>
        <v>0</v>
      </c>
      <c r="AV91" s="488" t="str">
        <f t="shared" si="25"/>
        <v>tbd</v>
      </c>
      <c r="AW91" s="487" t="str">
        <f t="shared" si="25"/>
        <v>tbd</v>
      </c>
      <c r="AX91" s="487" t="str">
        <f t="shared" si="25"/>
        <v>tbd</v>
      </c>
      <c r="AY91" s="487" t="str">
        <f t="shared" si="25"/>
        <v>tbd</v>
      </c>
      <c r="AZ91" s="487" t="str">
        <f t="shared" si="25"/>
        <v>tbd</v>
      </c>
      <c r="BA91" s="487" t="str">
        <f t="shared" si="25"/>
        <v>tbd</v>
      </c>
      <c r="BB91" s="487" t="str">
        <f t="shared" si="25"/>
        <v>tbd</v>
      </c>
      <c r="BC91" s="487" t="str">
        <f t="shared" si="25"/>
        <v>tbd</v>
      </c>
      <c r="BD91" s="487" t="str">
        <f t="shared" si="25"/>
        <v>tbd</v>
      </c>
      <c r="BE91" s="487" t="str">
        <f t="shared" si="25"/>
        <v>tbd</v>
      </c>
      <c r="BF91" s="487" t="str">
        <f t="shared" si="25"/>
        <v>tbd</v>
      </c>
      <c r="BG91" s="487" t="str">
        <f t="shared" si="25"/>
        <v>tbd</v>
      </c>
      <c r="BH91" s="487" t="str">
        <f t="shared" si="25"/>
        <v>tbd</v>
      </c>
      <c r="BI91" s="487" t="str">
        <f t="shared" si="25"/>
        <v>tbd</v>
      </c>
      <c r="BJ91" s="487" t="str">
        <f t="shared" si="25"/>
        <v>tbd</v>
      </c>
      <c r="BK91" s="489" t="str">
        <f t="shared" si="25"/>
        <v/>
      </c>
      <c r="BL91" s="488">
        <f t="shared" si="26"/>
        <v>0</v>
      </c>
      <c r="BM91" s="495">
        <f t="shared" si="26"/>
        <v>0</v>
      </c>
      <c r="BN91" s="495">
        <f t="shared" si="26"/>
        <v>0</v>
      </c>
      <c r="BO91" s="495">
        <f t="shared" si="26"/>
        <v>0</v>
      </c>
      <c r="BP91" s="495">
        <f t="shared" si="26"/>
        <v>0</v>
      </c>
      <c r="BQ91" s="495">
        <f t="shared" si="26"/>
        <v>0</v>
      </c>
      <c r="BR91" s="495">
        <f t="shared" si="26"/>
        <v>0</v>
      </c>
      <c r="BS91" s="495">
        <f t="shared" si="26"/>
        <v>0</v>
      </c>
      <c r="BT91" s="495">
        <f t="shared" si="26"/>
        <v>0</v>
      </c>
      <c r="BU91" s="495">
        <f t="shared" si="26"/>
        <v>0</v>
      </c>
      <c r="BV91" s="495">
        <f t="shared" si="26"/>
        <v>0</v>
      </c>
      <c r="BW91" s="495">
        <f t="shared" si="26"/>
        <v>0</v>
      </c>
      <c r="BX91" s="495">
        <f t="shared" si="26"/>
        <v>0</v>
      </c>
      <c r="BY91" s="495">
        <f t="shared" si="26"/>
        <v>0</v>
      </c>
      <c r="BZ91" s="495">
        <f t="shared" si="26"/>
        <v>0</v>
      </c>
      <c r="CA91" s="759" t="str">
        <f t="shared" si="26"/>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-1</v>
      </c>
      <c r="AR92" s="487">
        <v>-1</v>
      </c>
      <c r="AS92" s="487">
        <v>-1</v>
      </c>
      <c r="AT92" s="487">
        <v>-1</v>
      </c>
      <c r="AU92" s="493" t="b">
        <f t="shared" si="27"/>
        <v>0</v>
      </c>
      <c r="AV92" s="488" t="str">
        <f t="shared" si="25"/>
        <v>tbd</v>
      </c>
      <c r="AW92" s="487" t="str">
        <f t="shared" si="25"/>
        <v>tbd</v>
      </c>
      <c r="AX92" s="487" t="str">
        <f t="shared" si="25"/>
        <v>tbd</v>
      </c>
      <c r="AY92" s="487" t="str">
        <f t="shared" si="25"/>
        <v>tbd</v>
      </c>
      <c r="AZ92" s="487" t="str">
        <f t="shared" si="25"/>
        <v>tbd</v>
      </c>
      <c r="BA92" s="487" t="str">
        <f t="shared" si="25"/>
        <v>tbd</v>
      </c>
      <c r="BB92" s="487" t="str">
        <f t="shared" si="25"/>
        <v>tbd</v>
      </c>
      <c r="BC92" s="487" t="str">
        <f t="shared" si="25"/>
        <v>tbd</v>
      </c>
      <c r="BD92" s="487" t="str">
        <f t="shared" si="25"/>
        <v>tbd</v>
      </c>
      <c r="BE92" s="487" t="str">
        <f t="shared" si="25"/>
        <v>tbd</v>
      </c>
      <c r="BF92" s="487" t="str">
        <f t="shared" si="25"/>
        <v>tbd</v>
      </c>
      <c r="BG92" s="487" t="str">
        <f t="shared" si="25"/>
        <v>tbd</v>
      </c>
      <c r="BH92" s="487" t="str">
        <f t="shared" si="25"/>
        <v>tbd</v>
      </c>
      <c r="BI92" s="487" t="str">
        <f t="shared" si="25"/>
        <v>tbd</v>
      </c>
      <c r="BJ92" s="487" t="str">
        <f t="shared" si="25"/>
        <v>tbd</v>
      </c>
      <c r="BK92" s="489" t="str">
        <f t="shared" si="25"/>
        <v/>
      </c>
      <c r="BL92" s="488">
        <f t="shared" si="26"/>
        <v>0</v>
      </c>
      <c r="BM92" s="495">
        <f t="shared" si="26"/>
        <v>0</v>
      </c>
      <c r="BN92" s="495">
        <f t="shared" si="26"/>
        <v>0</v>
      </c>
      <c r="BO92" s="495">
        <f t="shared" si="26"/>
        <v>0</v>
      </c>
      <c r="BP92" s="495">
        <f t="shared" si="26"/>
        <v>0</v>
      </c>
      <c r="BQ92" s="495">
        <f t="shared" si="26"/>
        <v>0</v>
      </c>
      <c r="BR92" s="495">
        <f t="shared" si="26"/>
        <v>0</v>
      </c>
      <c r="BS92" s="495">
        <f t="shared" si="26"/>
        <v>0</v>
      </c>
      <c r="BT92" s="495">
        <f t="shared" si="26"/>
        <v>0</v>
      </c>
      <c r="BU92" s="495">
        <f t="shared" si="26"/>
        <v>0</v>
      </c>
      <c r="BV92" s="495">
        <f t="shared" si="26"/>
        <v>0</v>
      </c>
      <c r="BW92" s="495">
        <f t="shared" si="26"/>
        <v>0</v>
      </c>
      <c r="BX92" s="495">
        <f t="shared" si="26"/>
        <v>0</v>
      </c>
      <c r="BY92" s="495">
        <f t="shared" si="26"/>
        <v>0</v>
      </c>
      <c r="BZ92" s="495">
        <f t="shared" si="26"/>
        <v>0</v>
      </c>
      <c r="CA92" s="759" t="str">
        <f t="shared" si="26"/>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-1</v>
      </c>
      <c r="AR93" s="487">
        <v>-1</v>
      </c>
      <c r="AS93" s="487">
        <v>-1</v>
      </c>
      <c r="AT93" s="487">
        <v>-1</v>
      </c>
      <c r="AU93" s="493" t="b">
        <f t="shared" si="27"/>
        <v>0</v>
      </c>
      <c r="AV93" s="488" t="str">
        <f t="shared" si="25"/>
        <v>tbd</v>
      </c>
      <c r="AW93" s="487" t="str">
        <f t="shared" si="25"/>
        <v>tbd</v>
      </c>
      <c r="AX93" s="487" t="str">
        <f t="shared" si="25"/>
        <v>tbd</v>
      </c>
      <c r="AY93" s="487" t="str">
        <f t="shared" si="25"/>
        <v>tbd</v>
      </c>
      <c r="AZ93" s="487" t="str">
        <f t="shared" si="25"/>
        <v>tbd</v>
      </c>
      <c r="BA93" s="487" t="str">
        <f t="shared" si="25"/>
        <v>tbd</v>
      </c>
      <c r="BB93" s="487" t="str">
        <f t="shared" si="25"/>
        <v>tbd</v>
      </c>
      <c r="BC93" s="487" t="str">
        <f t="shared" si="25"/>
        <v>tbd</v>
      </c>
      <c r="BD93" s="487" t="str">
        <f t="shared" si="25"/>
        <v>tbd</v>
      </c>
      <c r="BE93" s="487" t="str">
        <f t="shared" si="25"/>
        <v>tbd</v>
      </c>
      <c r="BF93" s="487" t="str">
        <f t="shared" si="25"/>
        <v>tbd</v>
      </c>
      <c r="BG93" s="487" t="str">
        <f t="shared" si="25"/>
        <v>tbd</v>
      </c>
      <c r="BH93" s="487" t="str">
        <f t="shared" si="25"/>
        <v>tbd</v>
      </c>
      <c r="BI93" s="487" t="str">
        <f t="shared" si="25"/>
        <v>tbd</v>
      </c>
      <c r="BJ93" s="487" t="str">
        <f t="shared" si="25"/>
        <v>tbd</v>
      </c>
      <c r="BK93" s="489" t="str">
        <f t="shared" si="25"/>
        <v/>
      </c>
      <c r="BL93" s="488">
        <f t="shared" si="26"/>
        <v>0</v>
      </c>
      <c r="BM93" s="495">
        <f t="shared" si="26"/>
        <v>0</v>
      </c>
      <c r="BN93" s="495">
        <f t="shared" si="26"/>
        <v>0</v>
      </c>
      <c r="BO93" s="495">
        <f t="shared" si="26"/>
        <v>0</v>
      </c>
      <c r="BP93" s="495">
        <f t="shared" si="26"/>
        <v>0</v>
      </c>
      <c r="BQ93" s="495">
        <f t="shared" si="26"/>
        <v>0</v>
      </c>
      <c r="BR93" s="495">
        <f t="shared" si="26"/>
        <v>0</v>
      </c>
      <c r="BS93" s="495">
        <f t="shared" si="26"/>
        <v>0</v>
      </c>
      <c r="BT93" s="495">
        <f t="shared" si="26"/>
        <v>0</v>
      </c>
      <c r="BU93" s="495">
        <f t="shared" si="26"/>
        <v>0</v>
      </c>
      <c r="BV93" s="495">
        <f t="shared" si="26"/>
        <v>0</v>
      </c>
      <c r="BW93" s="495">
        <f t="shared" si="26"/>
        <v>0</v>
      </c>
      <c r="BX93" s="495">
        <f t="shared" si="26"/>
        <v>0</v>
      </c>
      <c r="BY93" s="495">
        <f t="shared" si="26"/>
        <v>0</v>
      </c>
      <c r="BZ93" s="495">
        <f t="shared" si="26"/>
        <v>0</v>
      </c>
      <c r="CA93" s="759" t="str">
        <f t="shared" si="26"/>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-1</v>
      </c>
      <c r="AR94" s="487">
        <v>-1</v>
      </c>
      <c r="AS94" s="487">
        <v>-1</v>
      </c>
      <c r="AT94" s="487">
        <v>-1</v>
      </c>
      <c r="AU94" s="493" t="b">
        <f t="shared" si="27"/>
        <v>0</v>
      </c>
      <c r="AV94" s="488" t="str">
        <f t="shared" si="25"/>
        <v>tbd</v>
      </c>
      <c r="AW94" s="487" t="str">
        <f t="shared" si="25"/>
        <v>tbd</v>
      </c>
      <c r="AX94" s="487" t="str">
        <f t="shared" si="25"/>
        <v>tbd</v>
      </c>
      <c r="AY94" s="487" t="str">
        <f t="shared" si="25"/>
        <v>tbd</v>
      </c>
      <c r="AZ94" s="487" t="str">
        <f t="shared" si="25"/>
        <v>tbd</v>
      </c>
      <c r="BA94" s="487" t="str">
        <f t="shared" si="25"/>
        <v>tbd</v>
      </c>
      <c r="BB94" s="487" t="str">
        <f t="shared" si="25"/>
        <v>tbd</v>
      </c>
      <c r="BC94" s="487" t="str">
        <f t="shared" si="25"/>
        <v>tbd</v>
      </c>
      <c r="BD94" s="487" t="str">
        <f t="shared" si="25"/>
        <v>tbd</v>
      </c>
      <c r="BE94" s="487" t="str">
        <f t="shared" si="25"/>
        <v>tbd</v>
      </c>
      <c r="BF94" s="487" t="str">
        <f t="shared" si="25"/>
        <v>tbd</v>
      </c>
      <c r="BG94" s="487" t="str">
        <f t="shared" si="25"/>
        <v>tbd</v>
      </c>
      <c r="BH94" s="487" t="str">
        <f t="shared" si="25"/>
        <v>tbd</v>
      </c>
      <c r="BI94" s="487" t="str">
        <f t="shared" si="25"/>
        <v>tbd</v>
      </c>
      <c r="BJ94" s="487" t="str">
        <f t="shared" si="25"/>
        <v>tbd</v>
      </c>
      <c r="BK94" s="489" t="str">
        <f t="shared" si="25"/>
        <v/>
      </c>
      <c r="BL94" s="488">
        <f t="shared" si="26"/>
        <v>0</v>
      </c>
      <c r="BM94" s="495">
        <f t="shared" si="26"/>
        <v>0</v>
      </c>
      <c r="BN94" s="495">
        <f t="shared" si="26"/>
        <v>0</v>
      </c>
      <c r="BO94" s="495">
        <f t="shared" si="26"/>
        <v>0</v>
      </c>
      <c r="BP94" s="495">
        <f t="shared" si="26"/>
        <v>0</v>
      </c>
      <c r="BQ94" s="495">
        <f t="shared" si="26"/>
        <v>0</v>
      </c>
      <c r="BR94" s="495">
        <f t="shared" si="26"/>
        <v>0</v>
      </c>
      <c r="BS94" s="495">
        <f t="shared" si="26"/>
        <v>0</v>
      </c>
      <c r="BT94" s="495">
        <f t="shared" si="26"/>
        <v>0</v>
      </c>
      <c r="BU94" s="495">
        <f t="shared" si="26"/>
        <v>0</v>
      </c>
      <c r="BV94" s="495">
        <f t="shared" si="26"/>
        <v>0</v>
      </c>
      <c r="BW94" s="495">
        <f t="shared" si="26"/>
        <v>0</v>
      </c>
      <c r="BX94" s="495">
        <f t="shared" si="26"/>
        <v>0</v>
      </c>
      <c r="BY94" s="495">
        <f t="shared" si="26"/>
        <v>0</v>
      </c>
      <c r="BZ94" s="495">
        <f t="shared" si="26"/>
        <v>0</v>
      </c>
      <c r="CA94" s="759" t="str">
        <f t="shared" si="26"/>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-1</v>
      </c>
      <c r="AR95" s="487">
        <v>-1</v>
      </c>
      <c r="AS95" s="487">
        <v>-1</v>
      </c>
      <c r="AT95" s="487">
        <v>-1</v>
      </c>
      <c r="AU95" s="493" t="b">
        <f t="shared" si="27"/>
        <v>0</v>
      </c>
      <c r="AV95" s="488" t="str">
        <f t="shared" si="25"/>
        <v>tbd</v>
      </c>
      <c r="AW95" s="487" t="str">
        <f t="shared" si="25"/>
        <v>tbd</v>
      </c>
      <c r="AX95" s="487" t="str">
        <f t="shared" si="25"/>
        <v>tbd</v>
      </c>
      <c r="AY95" s="487" t="str">
        <f t="shared" si="25"/>
        <v>tbd</v>
      </c>
      <c r="AZ95" s="487" t="str">
        <f t="shared" si="25"/>
        <v>tbd</v>
      </c>
      <c r="BA95" s="487" t="str">
        <f t="shared" si="25"/>
        <v>tbd</v>
      </c>
      <c r="BB95" s="487" t="str">
        <f t="shared" si="25"/>
        <v>tbd</v>
      </c>
      <c r="BC95" s="487" t="str">
        <f t="shared" si="25"/>
        <v>tbd</v>
      </c>
      <c r="BD95" s="487" t="str">
        <f t="shared" si="25"/>
        <v>tbd</v>
      </c>
      <c r="BE95" s="487" t="str">
        <f t="shared" si="25"/>
        <v>tbd</v>
      </c>
      <c r="BF95" s="487" t="str">
        <f t="shared" si="25"/>
        <v>tbd</v>
      </c>
      <c r="BG95" s="487" t="str">
        <f t="shared" si="25"/>
        <v>tbd</v>
      </c>
      <c r="BH95" s="487" t="str">
        <f t="shared" si="25"/>
        <v>tbd</v>
      </c>
      <c r="BI95" s="487" t="str">
        <f t="shared" si="25"/>
        <v>tbd</v>
      </c>
      <c r="BJ95" s="487" t="str">
        <f t="shared" si="25"/>
        <v>tbd</v>
      </c>
      <c r="BK95" s="489" t="str">
        <f t="shared" si="25"/>
        <v/>
      </c>
      <c r="BL95" s="488">
        <f t="shared" si="26"/>
        <v>0</v>
      </c>
      <c r="BM95" s="495">
        <f t="shared" si="26"/>
        <v>0</v>
      </c>
      <c r="BN95" s="495">
        <f t="shared" si="26"/>
        <v>0</v>
      </c>
      <c r="BO95" s="495">
        <f t="shared" si="26"/>
        <v>0</v>
      </c>
      <c r="BP95" s="495">
        <f t="shared" si="26"/>
        <v>0</v>
      </c>
      <c r="BQ95" s="495">
        <f t="shared" si="26"/>
        <v>0</v>
      </c>
      <c r="BR95" s="495">
        <f t="shared" si="26"/>
        <v>0</v>
      </c>
      <c r="BS95" s="495">
        <f t="shared" si="26"/>
        <v>0</v>
      </c>
      <c r="BT95" s="495">
        <f t="shared" si="26"/>
        <v>0</v>
      </c>
      <c r="BU95" s="495">
        <f t="shared" si="26"/>
        <v>0</v>
      </c>
      <c r="BV95" s="495">
        <f t="shared" si="26"/>
        <v>0</v>
      </c>
      <c r="BW95" s="495">
        <f t="shared" si="26"/>
        <v>0</v>
      </c>
      <c r="BX95" s="495">
        <f t="shared" si="26"/>
        <v>0</v>
      </c>
      <c r="BY95" s="495">
        <f t="shared" si="26"/>
        <v>0</v>
      </c>
      <c r="BZ95" s="495">
        <f t="shared" si="26"/>
        <v>0</v>
      </c>
      <c r="CA95" s="759" t="str">
        <f t="shared" si="26"/>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-1</v>
      </c>
      <c r="AR96" s="487">
        <v>-1</v>
      </c>
      <c r="AS96" s="487">
        <v>-1</v>
      </c>
      <c r="AT96" s="487">
        <v>-1</v>
      </c>
      <c r="AU96" s="493" t="b">
        <f t="shared" si="27"/>
        <v>0</v>
      </c>
      <c r="AV96" s="488" t="str">
        <f t="shared" si="25"/>
        <v>tbd</v>
      </c>
      <c r="AW96" s="487" t="str">
        <f t="shared" si="25"/>
        <v>tbd</v>
      </c>
      <c r="AX96" s="487" t="str">
        <f t="shared" si="25"/>
        <v>tbd</v>
      </c>
      <c r="AY96" s="487" t="str">
        <f t="shared" si="25"/>
        <v>tbd</v>
      </c>
      <c r="AZ96" s="487" t="str">
        <f t="shared" si="25"/>
        <v>tbd</v>
      </c>
      <c r="BA96" s="487" t="str">
        <f t="shared" si="25"/>
        <v>tbd</v>
      </c>
      <c r="BB96" s="487" t="str">
        <f t="shared" si="25"/>
        <v>tbd</v>
      </c>
      <c r="BC96" s="487" t="str">
        <f t="shared" si="25"/>
        <v>tbd</v>
      </c>
      <c r="BD96" s="487" t="str">
        <f t="shared" si="25"/>
        <v>tbd</v>
      </c>
      <c r="BE96" s="487" t="str">
        <f t="shared" si="25"/>
        <v>tbd</v>
      </c>
      <c r="BF96" s="487" t="str">
        <f t="shared" si="25"/>
        <v>tbd</v>
      </c>
      <c r="BG96" s="487" t="str">
        <f t="shared" si="25"/>
        <v>tbd</v>
      </c>
      <c r="BH96" s="487" t="str">
        <f t="shared" si="25"/>
        <v>tbd</v>
      </c>
      <c r="BI96" s="487" t="str">
        <f t="shared" si="25"/>
        <v>tbd</v>
      </c>
      <c r="BJ96" s="487" t="str">
        <f t="shared" si="25"/>
        <v>tbd</v>
      </c>
      <c r="BK96" s="489" t="str">
        <f t="shared" si="25"/>
        <v/>
      </c>
      <c r="BL96" s="488">
        <f t="shared" si="26"/>
        <v>0</v>
      </c>
      <c r="BM96" s="495">
        <f t="shared" si="26"/>
        <v>0</v>
      </c>
      <c r="BN96" s="495">
        <f t="shared" si="26"/>
        <v>0</v>
      </c>
      <c r="BO96" s="495">
        <f t="shared" si="26"/>
        <v>0</v>
      </c>
      <c r="BP96" s="495">
        <f t="shared" si="26"/>
        <v>0</v>
      </c>
      <c r="BQ96" s="495">
        <f t="shared" si="26"/>
        <v>0</v>
      </c>
      <c r="BR96" s="495">
        <f t="shared" si="26"/>
        <v>0</v>
      </c>
      <c r="BS96" s="495">
        <f t="shared" si="26"/>
        <v>0</v>
      </c>
      <c r="BT96" s="495">
        <f t="shared" si="26"/>
        <v>0</v>
      </c>
      <c r="BU96" s="495">
        <f t="shared" si="26"/>
        <v>0</v>
      </c>
      <c r="BV96" s="495">
        <f t="shared" si="26"/>
        <v>0</v>
      </c>
      <c r="BW96" s="495">
        <f t="shared" si="26"/>
        <v>0</v>
      </c>
      <c r="BX96" s="495">
        <f t="shared" si="26"/>
        <v>0</v>
      </c>
      <c r="BY96" s="495">
        <f t="shared" si="26"/>
        <v>0</v>
      </c>
      <c r="BZ96" s="495">
        <f t="shared" si="26"/>
        <v>0</v>
      </c>
      <c r="CA96" s="759" t="str">
        <f t="shared" si="26"/>
        <v/>
      </c>
    </row>
    <row r="97" spans="1:79" s="121" customFormat="1" ht="19.899999999999999" customHeight="1" thickBot="1" x14ac:dyDescent="0.3">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-1</v>
      </c>
      <c r="AR97" s="487">
        <v>-1</v>
      </c>
      <c r="AS97" s="487">
        <v>-1</v>
      </c>
      <c r="AT97" s="487">
        <v>-1</v>
      </c>
      <c r="AU97" s="493" t="b">
        <f t="shared" si="27"/>
        <v>0</v>
      </c>
      <c r="AV97" s="488" t="str">
        <f t="shared" si="25"/>
        <v>tbd</v>
      </c>
      <c r="AW97" s="487" t="str">
        <f t="shared" si="25"/>
        <v>tbd</v>
      </c>
      <c r="AX97" s="487" t="str">
        <f t="shared" si="25"/>
        <v>tbd</v>
      </c>
      <c r="AY97" s="487" t="str">
        <f t="shared" si="25"/>
        <v>tbd</v>
      </c>
      <c r="AZ97" s="487" t="str">
        <f t="shared" si="25"/>
        <v>tbd</v>
      </c>
      <c r="BA97" s="487" t="str">
        <f t="shared" si="25"/>
        <v>tbd</v>
      </c>
      <c r="BB97" s="487" t="str">
        <f t="shared" si="25"/>
        <v>tbd</v>
      </c>
      <c r="BC97" s="487" t="str">
        <f t="shared" si="25"/>
        <v>tbd</v>
      </c>
      <c r="BD97" s="487" t="str">
        <f t="shared" si="25"/>
        <v>tbd</v>
      </c>
      <c r="BE97" s="487" t="str">
        <f t="shared" si="25"/>
        <v>tbd</v>
      </c>
      <c r="BF97" s="487" t="str">
        <f t="shared" si="25"/>
        <v>tbd</v>
      </c>
      <c r="BG97" s="487" t="str">
        <f t="shared" si="25"/>
        <v>tbd</v>
      </c>
      <c r="BH97" s="487" t="str">
        <f t="shared" si="25"/>
        <v>tbd</v>
      </c>
      <c r="BI97" s="487" t="str">
        <f t="shared" si="25"/>
        <v>tbd</v>
      </c>
      <c r="BJ97" s="487" t="str">
        <f t="shared" si="25"/>
        <v>tbd</v>
      </c>
      <c r="BK97" s="489" t="str">
        <f t="shared" si="25"/>
        <v/>
      </c>
      <c r="BL97" s="488">
        <f t="shared" si="26"/>
        <v>0</v>
      </c>
      <c r="BM97" s="495">
        <f t="shared" si="26"/>
        <v>0</v>
      </c>
      <c r="BN97" s="495">
        <f t="shared" si="26"/>
        <v>0</v>
      </c>
      <c r="BO97" s="495">
        <f t="shared" si="26"/>
        <v>0</v>
      </c>
      <c r="BP97" s="495">
        <f t="shared" si="26"/>
        <v>0</v>
      </c>
      <c r="BQ97" s="495">
        <f t="shared" si="26"/>
        <v>0</v>
      </c>
      <c r="BR97" s="495">
        <f t="shared" si="26"/>
        <v>0</v>
      </c>
      <c r="BS97" s="495">
        <f t="shared" si="26"/>
        <v>0</v>
      </c>
      <c r="BT97" s="495">
        <f t="shared" si="26"/>
        <v>0</v>
      </c>
      <c r="BU97" s="495">
        <f t="shared" si="26"/>
        <v>0</v>
      </c>
      <c r="BV97" s="495">
        <f t="shared" si="26"/>
        <v>0</v>
      </c>
      <c r="BW97" s="495">
        <f t="shared" si="26"/>
        <v>0</v>
      </c>
      <c r="BX97" s="495">
        <f t="shared" si="26"/>
        <v>0</v>
      </c>
      <c r="BY97" s="495">
        <f t="shared" si="26"/>
        <v>0</v>
      </c>
      <c r="BZ97" s="495">
        <f t="shared" si="26"/>
        <v>0</v>
      </c>
      <c r="CA97" s="759" t="str">
        <f t="shared" si="26"/>
        <v/>
      </c>
    </row>
    <row r="98" spans="1:79" s="121" customFormat="1" ht="19.899999999999999" hidden="1" customHeight="1" x14ac:dyDescent="0.25">
      <c r="A98" s="9"/>
      <c r="B98" s="7"/>
      <c r="C98" s="2"/>
      <c r="D98" s="4"/>
      <c r="E98" s="18"/>
      <c r="F98" s="19"/>
      <c r="G98" s="19"/>
      <c r="H98" s="4"/>
      <c r="I98" s="15"/>
      <c r="J98" s="47"/>
      <c r="K98" s="1387"/>
      <c r="L98" s="1388"/>
      <c r="M98" s="1389"/>
      <c r="N98" s="40"/>
      <c r="O98" s="41"/>
      <c r="P98" s="41"/>
      <c r="Q98" s="41"/>
      <c r="R98" s="41"/>
      <c r="S98" s="41"/>
      <c r="T98" s="42"/>
      <c r="U98" s="49"/>
      <c r="V98" s="1393"/>
      <c r="W98" s="1394"/>
      <c r="X98" s="56"/>
      <c r="Y98" s="56"/>
      <c r="Z98" s="57"/>
      <c r="AA98" s="68"/>
      <c r="AB98" s="57"/>
      <c r="AC98" s="58"/>
      <c r="AD98" s="56"/>
      <c r="AE98" s="65"/>
      <c r="AF98" s="488">
        <f t="shared" ref="AF98:AU103" si="28">AF97</f>
        <v>-1</v>
      </c>
      <c r="AG98" s="487">
        <f t="shared" si="28"/>
        <v>-1</v>
      </c>
      <c r="AH98" s="487">
        <f t="shared" si="28"/>
        <v>-1</v>
      </c>
      <c r="AI98" s="487">
        <f t="shared" si="28"/>
        <v>-1</v>
      </c>
      <c r="AJ98" s="487">
        <f t="shared" si="28"/>
        <v>-1</v>
      </c>
      <c r="AK98" s="487">
        <f t="shared" si="28"/>
        <v>-1</v>
      </c>
      <c r="AL98" s="487">
        <f t="shared" si="28"/>
        <v>-1</v>
      </c>
      <c r="AM98" s="487">
        <f t="shared" si="28"/>
        <v>-1</v>
      </c>
      <c r="AN98" s="487">
        <f t="shared" si="27"/>
        <v>-1</v>
      </c>
      <c r="AO98" s="487">
        <f t="shared" si="27"/>
        <v>-1</v>
      </c>
      <c r="AP98" s="487">
        <f t="shared" si="27"/>
        <v>-1</v>
      </c>
      <c r="AQ98" s="487">
        <f t="shared" si="27"/>
        <v>-1</v>
      </c>
      <c r="AR98" s="487">
        <f t="shared" si="27"/>
        <v>-1</v>
      </c>
      <c r="AS98" s="487">
        <f t="shared" si="27"/>
        <v>-1</v>
      </c>
      <c r="AT98" s="487">
        <f t="shared" si="27"/>
        <v>-1</v>
      </c>
      <c r="AU98" s="493" t="b">
        <f t="shared" si="27"/>
        <v>0</v>
      </c>
      <c r="AV98" s="488">
        <f t="shared" si="25"/>
        <v>0</v>
      </c>
      <c r="AW98" s="487">
        <f t="shared" si="25"/>
        <v>0</v>
      </c>
      <c r="AX98" s="487">
        <f t="shared" si="25"/>
        <v>0</v>
      </c>
      <c r="AY98" s="487">
        <f t="shared" si="25"/>
        <v>0</v>
      </c>
      <c r="AZ98" s="487">
        <f t="shared" si="25"/>
        <v>0</v>
      </c>
      <c r="BA98" s="487">
        <f t="shared" si="25"/>
        <v>0</v>
      </c>
      <c r="BB98" s="487">
        <f t="shared" si="25"/>
        <v>0</v>
      </c>
      <c r="BC98" s="487">
        <f t="shared" si="25"/>
        <v>0</v>
      </c>
      <c r="BD98" s="487">
        <f t="shared" si="25"/>
        <v>0</v>
      </c>
      <c r="BE98" s="487">
        <f t="shared" si="25"/>
        <v>0</v>
      </c>
      <c r="BF98" s="487">
        <f t="shared" si="25"/>
        <v>0</v>
      </c>
      <c r="BG98" s="487">
        <f t="shared" si="25"/>
        <v>0</v>
      </c>
      <c r="BH98" s="487">
        <f t="shared" si="25"/>
        <v>0</v>
      </c>
      <c r="BI98" s="487">
        <f t="shared" si="25"/>
        <v>0</v>
      </c>
      <c r="BJ98" s="487">
        <f t="shared" si="25"/>
        <v>0</v>
      </c>
      <c r="BK98" s="489" t="str">
        <f t="shared" si="25"/>
        <v/>
      </c>
      <c r="BL98" s="488">
        <f t="shared" si="26"/>
        <v>0</v>
      </c>
      <c r="BM98" s="495">
        <f t="shared" si="26"/>
        <v>0</v>
      </c>
      <c r="BN98" s="495">
        <f t="shared" si="26"/>
        <v>0</v>
      </c>
      <c r="BO98" s="495">
        <f t="shared" si="26"/>
        <v>0</v>
      </c>
      <c r="BP98" s="495">
        <f t="shared" si="26"/>
        <v>0</v>
      </c>
      <c r="BQ98" s="495">
        <f t="shared" si="26"/>
        <v>0</v>
      </c>
      <c r="BR98" s="495">
        <f t="shared" si="26"/>
        <v>0</v>
      </c>
      <c r="BS98" s="495">
        <f t="shared" si="26"/>
        <v>0</v>
      </c>
      <c r="BT98" s="495">
        <f t="shared" si="26"/>
        <v>0</v>
      </c>
      <c r="BU98" s="495">
        <f t="shared" si="26"/>
        <v>0</v>
      </c>
      <c r="BV98" s="495">
        <f t="shared" si="26"/>
        <v>0</v>
      </c>
      <c r="BW98" s="495">
        <f t="shared" si="26"/>
        <v>0</v>
      </c>
      <c r="BX98" s="495">
        <f t="shared" si="26"/>
        <v>0</v>
      </c>
      <c r="BY98" s="495">
        <f t="shared" si="26"/>
        <v>0</v>
      </c>
      <c r="BZ98" s="495">
        <f t="shared" si="26"/>
        <v>0</v>
      </c>
      <c r="CA98" s="759" t="str">
        <f t="shared" si="26"/>
        <v/>
      </c>
    </row>
    <row r="99" spans="1:79" s="121" customFormat="1" ht="19.899999999999999" hidden="1" customHeight="1" x14ac:dyDescent="0.25">
      <c r="A99" s="9"/>
      <c r="B99" s="7"/>
      <c r="C99" s="2"/>
      <c r="D99" s="4"/>
      <c r="E99" s="18"/>
      <c r="F99" s="19"/>
      <c r="G99" s="19"/>
      <c r="H99" s="4"/>
      <c r="I99" s="15"/>
      <c r="J99" s="47"/>
      <c r="K99" s="1387"/>
      <c r="L99" s="1388"/>
      <c r="M99" s="1389"/>
      <c r="N99" s="40"/>
      <c r="O99" s="41"/>
      <c r="P99" s="41"/>
      <c r="Q99" s="41"/>
      <c r="R99" s="41"/>
      <c r="S99" s="41"/>
      <c r="T99" s="42"/>
      <c r="U99" s="49"/>
      <c r="V99" s="1393"/>
      <c r="W99" s="1394"/>
      <c r="X99" s="56"/>
      <c r="Y99" s="56"/>
      <c r="Z99" s="57"/>
      <c r="AA99" s="68"/>
      <c r="AB99" s="57"/>
      <c r="AC99" s="58"/>
      <c r="AD99" s="56"/>
      <c r="AE99" s="65"/>
      <c r="AF99" s="488">
        <f t="shared" si="28"/>
        <v>-1</v>
      </c>
      <c r="AG99" s="487">
        <f t="shared" si="28"/>
        <v>-1</v>
      </c>
      <c r="AH99" s="487">
        <f t="shared" si="28"/>
        <v>-1</v>
      </c>
      <c r="AI99" s="487">
        <f t="shared" si="28"/>
        <v>-1</v>
      </c>
      <c r="AJ99" s="487">
        <f t="shared" si="28"/>
        <v>-1</v>
      </c>
      <c r="AK99" s="487">
        <f t="shared" si="28"/>
        <v>-1</v>
      </c>
      <c r="AL99" s="487">
        <f t="shared" si="28"/>
        <v>-1</v>
      </c>
      <c r="AM99" s="487">
        <f t="shared" si="28"/>
        <v>-1</v>
      </c>
      <c r="AN99" s="487">
        <f t="shared" si="27"/>
        <v>-1</v>
      </c>
      <c r="AO99" s="487">
        <f t="shared" si="27"/>
        <v>-1</v>
      </c>
      <c r="AP99" s="487">
        <f t="shared" si="27"/>
        <v>-1</v>
      </c>
      <c r="AQ99" s="487">
        <f t="shared" si="27"/>
        <v>-1</v>
      </c>
      <c r="AR99" s="487">
        <f t="shared" si="27"/>
        <v>-1</v>
      </c>
      <c r="AS99" s="487">
        <f t="shared" si="27"/>
        <v>-1</v>
      </c>
      <c r="AT99" s="487">
        <f t="shared" si="27"/>
        <v>-1</v>
      </c>
      <c r="AU99" s="493" t="b">
        <f t="shared" si="27"/>
        <v>0</v>
      </c>
      <c r="AV99" s="488">
        <f t="shared" si="25"/>
        <v>0</v>
      </c>
      <c r="AW99" s="487">
        <f t="shared" si="25"/>
        <v>0</v>
      </c>
      <c r="AX99" s="487">
        <f t="shared" si="25"/>
        <v>0</v>
      </c>
      <c r="AY99" s="487">
        <f t="shared" si="25"/>
        <v>0</v>
      </c>
      <c r="AZ99" s="487">
        <f t="shared" si="25"/>
        <v>0</v>
      </c>
      <c r="BA99" s="487">
        <f t="shared" si="25"/>
        <v>0</v>
      </c>
      <c r="BB99" s="487">
        <f t="shared" si="25"/>
        <v>0</v>
      </c>
      <c r="BC99" s="487">
        <f t="shared" si="25"/>
        <v>0</v>
      </c>
      <c r="BD99" s="487">
        <f t="shared" si="25"/>
        <v>0</v>
      </c>
      <c r="BE99" s="487">
        <f t="shared" si="25"/>
        <v>0</v>
      </c>
      <c r="BF99" s="487">
        <f t="shared" si="25"/>
        <v>0</v>
      </c>
      <c r="BG99" s="487">
        <f t="shared" si="25"/>
        <v>0</v>
      </c>
      <c r="BH99" s="487">
        <f t="shared" si="25"/>
        <v>0</v>
      </c>
      <c r="BI99" s="487">
        <f t="shared" si="25"/>
        <v>0</v>
      </c>
      <c r="BJ99" s="487">
        <f t="shared" si="25"/>
        <v>0</v>
      </c>
      <c r="BK99" s="489" t="str">
        <f t="shared" si="25"/>
        <v/>
      </c>
      <c r="BL99" s="488">
        <f t="shared" si="26"/>
        <v>0</v>
      </c>
      <c r="BM99" s="495">
        <f t="shared" si="26"/>
        <v>0</v>
      </c>
      <c r="BN99" s="495">
        <f t="shared" si="26"/>
        <v>0</v>
      </c>
      <c r="BO99" s="495">
        <f t="shared" si="26"/>
        <v>0</v>
      </c>
      <c r="BP99" s="495">
        <f t="shared" si="26"/>
        <v>0</v>
      </c>
      <c r="BQ99" s="495">
        <f t="shared" si="26"/>
        <v>0</v>
      </c>
      <c r="BR99" s="495">
        <f t="shared" si="26"/>
        <v>0</v>
      </c>
      <c r="BS99" s="495">
        <f t="shared" si="26"/>
        <v>0</v>
      </c>
      <c r="BT99" s="495">
        <f t="shared" si="26"/>
        <v>0</v>
      </c>
      <c r="BU99" s="495">
        <f t="shared" si="26"/>
        <v>0</v>
      </c>
      <c r="BV99" s="495">
        <f t="shared" si="26"/>
        <v>0</v>
      </c>
      <c r="BW99" s="495">
        <f t="shared" si="26"/>
        <v>0</v>
      </c>
      <c r="BX99" s="495">
        <f t="shared" si="26"/>
        <v>0</v>
      </c>
      <c r="BY99" s="495">
        <f t="shared" si="26"/>
        <v>0</v>
      </c>
      <c r="BZ99" s="495">
        <f t="shared" si="26"/>
        <v>0</v>
      </c>
      <c r="CA99" s="759" t="str">
        <f t="shared" si="26"/>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si="28"/>
        <v>-1</v>
      </c>
      <c r="AG100" s="487">
        <f t="shared" si="28"/>
        <v>-1</v>
      </c>
      <c r="AH100" s="487">
        <f t="shared" si="28"/>
        <v>-1</v>
      </c>
      <c r="AI100" s="487">
        <f t="shared" si="28"/>
        <v>-1</v>
      </c>
      <c r="AJ100" s="487">
        <f t="shared" si="28"/>
        <v>-1</v>
      </c>
      <c r="AK100" s="487">
        <f t="shared" si="28"/>
        <v>-1</v>
      </c>
      <c r="AL100" s="487">
        <f t="shared" si="28"/>
        <v>-1</v>
      </c>
      <c r="AM100" s="487">
        <f t="shared" si="28"/>
        <v>-1</v>
      </c>
      <c r="AN100" s="487">
        <f t="shared" si="27"/>
        <v>-1</v>
      </c>
      <c r="AO100" s="487">
        <f t="shared" si="27"/>
        <v>-1</v>
      </c>
      <c r="AP100" s="487">
        <f t="shared" si="27"/>
        <v>-1</v>
      </c>
      <c r="AQ100" s="487">
        <f t="shared" si="27"/>
        <v>-1</v>
      </c>
      <c r="AR100" s="487">
        <f t="shared" si="27"/>
        <v>-1</v>
      </c>
      <c r="AS100" s="487">
        <f t="shared" si="27"/>
        <v>-1</v>
      </c>
      <c r="AT100" s="487">
        <f t="shared" si="27"/>
        <v>-1</v>
      </c>
      <c r="AU100" s="493" t="b">
        <f t="shared" si="27"/>
        <v>0</v>
      </c>
      <c r="AV100" s="488">
        <f t="shared" si="25"/>
        <v>0</v>
      </c>
      <c r="AW100" s="487">
        <f t="shared" si="25"/>
        <v>0</v>
      </c>
      <c r="AX100" s="487">
        <f t="shared" si="25"/>
        <v>0</v>
      </c>
      <c r="AY100" s="487">
        <f t="shared" si="25"/>
        <v>0</v>
      </c>
      <c r="AZ100" s="487">
        <f t="shared" si="25"/>
        <v>0</v>
      </c>
      <c r="BA100" s="487">
        <f t="shared" si="25"/>
        <v>0</v>
      </c>
      <c r="BB100" s="487">
        <f t="shared" si="25"/>
        <v>0</v>
      </c>
      <c r="BC100" s="487">
        <f t="shared" si="25"/>
        <v>0</v>
      </c>
      <c r="BD100" s="487">
        <f t="shared" si="25"/>
        <v>0</v>
      </c>
      <c r="BE100" s="487">
        <f t="shared" si="25"/>
        <v>0</v>
      </c>
      <c r="BF100" s="487">
        <f t="shared" si="25"/>
        <v>0</v>
      </c>
      <c r="BG100" s="487">
        <f t="shared" si="25"/>
        <v>0</v>
      </c>
      <c r="BH100" s="487">
        <f t="shared" si="25"/>
        <v>0</v>
      </c>
      <c r="BI100" s="487">
        <f t="shared" si="25"/>
        <v>0</v>
      </c>
      <c r="BJ100" s="487">
        <f t="shared" si="25"/>
        <v>0</v>
      </c>
      <c r="BK100" s="489" t="str">
        <f t="shared" si="25"/>
        <v/>
      </c>
      <c r="BL100" s="488">
        <f t="shared" si="26"/>
        <v>0</v>
      </c>
      <c r="BM100" s="495">
        <f t="shared" si="26"/>
        <v>0</v>
      </c>
      <c r="BN100" s="495">
        <f t="shared" si="26"/>
        <v>0</v>
      </c>
      <c r="BO100" s="495">
        <f t="shared" si="26"/>
        <v>0</v>
      </c>
      <c r="BP100" s="495">
        <f t="shared" si="26"/>
        <v>0</v>
      </c>
      <c r="BQ100" s="495">
        <f t="shared" si="26"/>
        <v>0</v>
      </c>
      <c r="BR100" s="495">
        <f t="shared" si="26"/>
        <v>0</v>
      </c>
      <c r="BS100" s="495">
        <f t="shared" si="26"/>
        <v>0</v>
      </c>
      <c r="BT100" s="495">
        <f t="shared" si="26"/>
        <v>0</v>
      </c>
      <c r="BU100" s="495">
        <f t="shared" si="26"/>
        <v>0</v>
      </c>
      <c r="BV100" s="495">
        <f t="shared" si="26"/>
        <v>0</v>
      </c>
      <c r="BW100" s="495">
        <f t="shared" si="26"/>
        <v>0</v>
      </c>
      <c r="BX100" s="495">
        <f t="shared" si="26"/>
        <v>0</v>
      </c>
      <c r="BY100" s="495">
        <f t="shared" si="26"/>
        <v>0</v>
      </c>
      <c r="BZ100" s="495">
        <f t="shared" si="26"/>
        <v>0</v>
      </c>
      <c r="CA100" s="759" t="str">
        <f t="shared" si="26"/>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8"/>
        <v>-1</v>
      </c>
      <c r="AG101" s="487">
        <f t="shared" si="28"/>
        <v>-1</v>
      </c>
      <c r="AH101" s="487">
        <f t="shared" si="28"/>
        <v>-1</v>
      </c>
      <c r="AI101" s="487">
        <f t="shared" si="28"/>
        <v>-1</v>
      </c>
      <c r="AJ101" s="487">
        <f t="shared" si="28"/>
        <v>-1</v>
      </c>
      <c r="AK101" s="487">
        <f t="shared" si="28"/>
        <v>-1</v>
      </c>
      <c r="AL101" s="487">
        <f t="shared" si="28"/>
        <v>-1</v>
      </c>
      <c r="AM101" s="487">
        <f t="shared" si="28"/>
        <v>-1</v>
      </c>
      <c r="AN101" s="487">
        <f t="shared" si="27"/>
        <v>-1</v>
      </c>
      <c r="AO101" s="487">
        <f t="shared" si="27"/>
        <v>-1</v>
      </c>
      <c r="AP101" s="487">
        <f t="shared" si="27"/>
        <v>-1</v>
      </c>
      <c r="AQ101" s="487">
        <f t="shared" si="27"/>
        <v>-1</v>
      </c>
      <c r="AR101" s="487">
        <f t="shared" si="27"/>
        <v>-1</v>
      </c>
      <c r="AS101" s="487">
        <f t="shared" si="27"/>
        <v>-1</v>
      </c>
      <c r="AT101" s="487">
        <f t="shared" si="27"/>
        <v>-1</v>
      </c>
      <c r="AU101" s="493" t="b">
        <f t="shared" si="27"/>
        <v>0</v>
      </c>
      <c r="AV101" s="488">
        <f t="shared" si="25"/>
        <v>0</v>
      </c>
      <c r="AW101" s="487">
        <f t="shared" si="25"/>
        <v>0</v>
      </c>
      <c r="AX101" s="487">
        <f t="shared" si="25"/>
        <v>0</v>
      </c>
      <c r="AY101" s="487">
        <f t="shared" si="25"/>
        <v>0</v>
      </c>
      <c r="AZ101" s="487">
        <f t="shared" si="25"/>
        <v>0</v>
      </c>
      <c r="BA101" s="487">
        <f t="shared" si="25"/>
        <v>0</v>
      </c>
      <c r="BB101" s="487">
        <f t="shared" si="25"/>
        <v>0</v>
      </c>
      <c r="BC101" s="487">
        <f t="shared" si="25"/>
        <v>0</v>
      </c>
      <c r="BD101" s="487">
        <f t="shared" si="25"/>
        <v>0</v>
      </c>
      <c r="BE101" s="487">
        <f t="shared" si="25"/>
        <v>0</v>
      </c>
      <c r="BF101" s="487">
        <f t="shared" si="25"/>
        <v>0</v>
      </c>
      <c r="BG101" s="487">
        <f t="shared" si="25"/>
        <v>0</v>
      </c>
      <c r="BH101" s="487">
        <f t="shared" si="25"/>
        <v>0</v>
      </c>
      <c r="BI101" s="487">
        <f t="shared" si="25"/>
        <v>0</v>
      </c>
      <c r="BJ101" s="487">
        <f t="shared" si="25"/>
        <v>0</v>
      </c>
      <c r="BK101" s="489" t="str">
        <f t="shared" si="25"/>
        <v/>
      </c>
      <c r="BL101" s="488">
        <f t="shared" si="26"/>
        <v>0</v>
      </c>
      <c r="BM101" s="495">
        <f t="shared" si="26"/>
        <v>0</v>
      </c>
      <c r="BN101" s="495">
        <f t="shared" si="26"/>
        <v>0</v>
      </c>
      <c r="BO101" s="495">
        <f t="shared" si="26"/>
        <v>0</v>
      </c>
      <c r="BP101" s="495">
        <f t="shared" si="26"/>
        <v>0</v>
      </c>
      <c r="BQ101" s="495">
        <f t="shared" si="26"/>
        <v>0</v>
      </c>
      <c r="BR101" s="495">
        <f t="shared" si="26"/>
        <v>0</v>
      </c>
      <c r="BS101" s="495">
        <f t="shared" si="26"/>
        <v>0</v>
      </c>
      <c r="BT101" s="495">
        <f t="shared" si="26"/>
        <v>0</v>
      </c>
      <c r="BU101" s="495">
        <f t="shared" si="26"/>
        <v>0</v>
      </c>
      <c r="BV101" s="495">
        <f t="shared" si="26"/>
        <v>0</v>
      </c>
      <c r="BW101" s="495">
        <f t="shared" si="26"/>
        <v>0</v>
      </c>
      <c r="BX101" s="495">
        <f t="shared" si="26"/>
        <v>0</v>
      </c>
      <c r="BY101" s="495">
        <f t="shared" si="26"/>
        <v>0</v>
      </c>
      <c r="BZ101" s="495">
        <f t="shared" si="26"/>
        <v>0</v>
      </c>
      <c r="CA101" s="759" t="str">
        <f t="shared" si="26"/>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8"/>
        <v>-1</v>
      </c>
      <c r="AG102" s="487">
        <f t="shared" si="28"/>
        <v>-1</v>
      </c>
      <c r="AH102" s="487">
        <f t="shared" si="28"/>
        <v>-1</v>
      </c>
      <c r="AI102" s="487">
        <f t="shared" si="28"/>
        <v>-1</v>
      </c>
      <c r="AJ102" s="487">
        <f t="shared" si="28"/>
        <v>-1</v>
      </c>
      <c r="AK102" s="487">
        <f t="shared" si="28"/>
        <v>-1</v>
      </c>
      <c r="AL102" s="487">
        <f t="shared" si="28"/>
        <v>-1</v>
      </c>
      <c r="AM102" s="487">
        <f t="shared" si="28"/>
        <v>-1</v>
      </c>
      <c r="AN102" s="487">
        <f t="shared" si="27"/>
        <v>-1</v>
      </c>
      <c r="AO102" s="487">
        <f t="shared" si="27"/>
        <v>-1</v>
      </c>
      <c r="AP102" s="487">
        <f t="shared" si="27"/>
        <v>-1</v>
      </c>
      <c r="AQ102" s="487">
        <f t="shared" si="27"/>
        <v>-1</v>
      </c>
      <c r="AR102" s="487">
        <f t="shared" si="27"/>
        <v>-1</v>
      </c>
      <c r="AS102" s="487">
        <f t="shared" si="27"/>
        <v>-1</v>
      </c>
      <c r="AT102" s="487">
        <f t="shared" si="27"/>
        <v>-1</v>
      </c>
      <c r="AU102" s="493" t="b">
        <f t="shared" si="27"/>
        <v>0</v>
      </c>
      <c r="AV102" s="488">
        <f t="shared" ref="AV102:BK107" si="29">IF(AF102,IFERROR(LEFT($V102,SEARCH(" (",$V102)-1),$V102),"")</f>
        <v>0</v>
      </c>
      <c r="AW102" s="487">
        <f t="shared" si="29"/>
        <v>0</v>
      </c>
      <c r="AX102" s="487">
        <f t="shared" si="29"/>
        <v>0</v>
      </c>
      <c r="AY102" s="487">
        <f t="shared" si="29"/>
        <v>0</v>
      </c>
      <c r="AZ102" s="487">
        <f t="shared" si="29"/>
        <v>0</v>
      </c>
      <c r="BA102" s="487">
        <f t="shared" si="29"/>
        <v>0</v>
      </c>
      <c r="BB102" s="487">
        <f t="shared" si="29"/>
        <v>0</v>
      </c>
      <c r="BC102" s="487">
        <f t="shared" si="29"/>
        <v>0</v>
      </c>
      <c r="BD102" s="487">
        <f t="shared" si="29"/>
        <v>0</v>
      </c>
      <c r="BE102" s="487">
        <f t="shared" si="29"/>
        <v>0</v>
      </c>
      <c r="BF102" s="487">
        <f t="shared" si="29"/>
        <v>0</v>
      </c>
      <c r="BG102" s="487">
        <f t="shared" si="29"/>
        <v>0</v>
      </c>
      <c r="BH102" s="487">
        <f t="shared" si="29"/>
        <v>0</v>
      </c>
      <c r="BI102" s="487">
        <f t="shared" si="29"/>
        <v>0</v>
      </c>
      <c r="BJ102" s="487">
        <f t="shared" si="29"/>
        <v>0</v>
      </c>
      <c r="BK102" s="489" t="str">
        <f t="shared" si="29"/>
        <v/>
      </c>
      <c r="BL102" s="488">
        <f t="shared" ref="BL102:CA107" si="30">IF(AF102,IFERROR(LEFT($W102,SEARCH(" (",$W102)-1),$W102),"")</f>
        <v>0</v>
      </c>
      <c r="BM102" s="495">
        <f t="shared" si="30"/>
        <v>0</v>
      </c>
      <c r="BN102" s="495">
        <f t="shared" si="30"/>
        <v>0</v>
      </c>
      <c r="BO102" s="495">
        <f t="shared" si="30"/>
        <v>0</v>
      </c>
      <c r="BP102" s="495">
        <f t="shared" si="30"/>
        <v>0</v>
      </c>
      <c r="BQ102" s="495">
        <f t="shared" si="30"/>
        <v>0</v>
      </c>
      <c r="BR102" s="495">
        <f t="shared" si="30"/>
        <v>0</v>
      </c>
      <c r="BS102" s="495">
        <f t="shared" si="30"/>
        <v>0</v>
      </c>
      <c r="BT102" s="495">
        <f t="shared" si="30"/>
        <v>0</v>
      </c>
      <c r="BU102" s="495">
        <f t="shared" si="30"/>
        <v>0</v>
      </c>
      <c r="BV102" s="495">
        <f t="shared" si="30"/>
        <v>0</v>
      </c>
      <c r="BW102" s="495">
        <f t="shared" si="30"/>
        <v>0</v>
      </c>
      <c r="BX102" s="495">
        <f t="shared" si="30"/>
        <v>0</v>
      </c>
      <c r="BY102" s="495">
        <f t="shared" si="30"/>
        <v>0</v>
      </c>
      <c r="BZ102" s="495">
        <f t="shared" si="30"/>
        <v>0</v>
      </c>
      <c r="CA102" s="759" t="str">
        <f t="shared" si="30"/>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8"/>
        <v>-1</v>
      </c>
      <c r="AG103" s="487">
        <f t="shared" si="28"/>
        <v>-1</v>
      </c>
      <c r="AH103" s="487">
        <f t="shared" si="28"/>
        <v>-1</v>
      </c>
      <c r="AI103" s="487">
        <f t="shared" si="28"/>
        <v>-1</v>
      </c>
      <c r="AJ103" s="487">
        <f t="shared" si="28"/>
        <v>-1</v>
      </c>
      <c r="AK103" s="487">
        <f t="shared" si="28"/>
        <v>-1</v>
      </c>
      <c r="AL103" s="487">
        <f t="shared" si="28"/>
        <v>-1</v>
      </c>
      <c r="AM103" s="487">
        <f t="shared" si="28"/>
        <v>-1</v>
      </c>
      <c r="AN103" s="487">
        <f t="shared" si="28"/>
        <v>-1</v>
      </c>
      <c r="AO103" s="487">
        <f t="shared" si="28"/>
        <v>-1</v>
      </c>
      <c r="AP103" s="487">
        <f t="shared" si="28"/>
        <v>-1</v>
      </c>
      <c r="AQ103" s="487">
        <f t="shared" si="28"/>
        <v>-1</v>
      </c>
      <c r="AR103" s="487">
        <f t="shared" si="28"/>
        <v>-1</v>
      </c>
      <c r="AS103" s="487">
        <f t="shared" si="28"/>
        <v>-1</v>
      </c>
      <c r="AT103" s="487">
        <f t="shared" si="28"/>
        <v>-1</v>
      </c>
      <c r="AU103" s="493" t="b">
        <f t="shared" si="28"/>
        <v>0</v>
      </c>
      <c r="AV103" s="488">
        <f t="shared" si="29"/>
        <v>0</v>
      </c>
      <c r="AW103" s="487">
        <f t="shared" si="29"/>
        <v>0</v>
      </c>
      <c r="AX103" s="487">
        <f t="shared" si="29"/>
        <v>0</v>
      </c>
      <c r="AY103" s="487">
        <f t="shared" si="29"/>
        <v>0</v>
      </c>
      <c r="AZ103" s="487">
        <f t="shared" si="29"/>
        <v>0</v>
      </c>
      <c r="BA103" s="487">
        <f t="shared" si="29"/>
        <v>0</v>
      </c>
      <c r="BB103" s="487">
        <f t="shared" si="29"/>
        <v>0</v>
      </c>
      <c r="BC103" s="487">
        <f t="shared" si="29"/>
        <v>0</v>
      </c>
      <c r="BD103" s="487">
        <f t="shared" si="29"/>
        <v>0</v>
      </c>
      <c r="BE103" s="487">
        <f t="shared" si="29"/>
        <v>0</v>
      </c>
      <c r="BF103" s="487">
        <f t="shared" si="29"/>
        <v>0</v>
      </c>
      <c r="BG103" s="487">
        <f t="shared" si="29"/>
        <v>0</v>
      </c>
      <c r="BH103" s="487">
        <f t="shared" si="29"/>
        <v>0</v>
      </c>
      <c r="BI103" s="487">
        <f t="shared" si="29"/>
        <v>0</v>
      </c>
      <c r="BJ103" s="487">
        <f t="shared" si="29"/>
        <v>0</v>
      </c>
      <c r="BK103" s="489" t="str">
        <f t="shared" si="29"/>
        <v/>
      </c>
      <c r="BL103" s="488">
        <f t="shared" si="30"/>
        <v>0</v>
      </c>
      <c r="BM103" s="495">
        <f t="shared" si="30"/>
        <v>0</v>
      </c>
      <c r="BN103" s="495">
        <f t="shared" si="30"/>
        <v>0</v>
      </c>
      <c r="BO103" s="495">
        <f t="shared" si="30"/>
        <v>0</v>
      </c>
      <c r="BP103" s="495">
        <f t="shared" si="30"/>
        <v>0</v>
      </c>
      <c r="BQ103" s="495">
        <f t="shared" si="30"/>
        <v>0</v>
      </c>
      <c r="BR103" s="495">
        <f t="shared" si="30"/>
        <v>0</v>
      </c>
      <c r="BS103" s="495">
        <f t="shared" si="30"/>
        <v>0</v>
      </c>
      <c r="BT103" s="495">
        <f t="shared" si="30"/>
        <v>0</v>
      </c>
      <c r="BU103" s="495">
        <f t="shared" si="30"/>
        <v>0</v>
      </c>
      <c r="BV103" s="495">
        <f t="shared" si="30"/>
        <v>0</v>
      </c>
      <c r="BW103" s="495">
        <f t="shared" si="30"/>
        <v>0</v>
      </c>
      <c r="BX103" s="495">
        <f t="shared" si="30"/>
        <v>0</v>
      </c>
      <c r="BY103" s="495">
        <f t="shared" si="30"/>
        <v>0</v>
      </c>
      <c r="BZ103" s="495">
        <f t="shared" si="30"/>
        <v>0</v>
      </c>
      <c r="CA103" s="759" t="str">
        <f t="shared" si="30"/>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31">AF103</f>
        <v>-1</v>
      </c>
      <c r="AG104" s="487">
        <f t="shared" si="31"/>
        <v>-1</v>
      </c>
      <c r="AH104" s="487">
        <f t="shared" si="31"/>
        <v>-1</v>
      </c>
      <c r="AI104" s="487">
        <f t="shared" si="31"/>
        <v>-1</v>
      </c>
      <c r="AJ104" s="487">
        <f t="shared" si="31"/>
        <v>-1</v>
      </c>
      <c r="AK104" s="487">
        <f t="shared" si="31"/>
        <v>-1</v>
      </c>
      <c r="AL104" s="487">
        <f t="shared" si="31"/>
        <v>-1</v>
      </c>
      <c r="AM104" s="487">
        <f t="shared" si="31"/>
        <v>-1</v>
      </c>
      <c r="AN104" s="487">
        <f t="shared" si="31"/>
        <v>-1</v>
      </c>
      <c r="AO104" s="487">
        <f t="shared" si="31"/>
        <v>-1</v>
      </c>
      <c r="AP104" s="487">
        <f t="shared" si="31"/>
        <v>-1</v>
      </c>
      <c r="AQ104" s="487">
        <f t="shared" si="31"/>
        <v>-1</v>
      </c>
      <c r="AR104" s="487">
        <f t="shared" si="31"/>
        <v>-1</v>
      </c>
      <c r="AS104" s="487">
        <f t="shared" si="31"/>
        <v>-1</v>
      </c>
      <c r="AT104" s="487">
        <f t="shared" si="31"/>
        <v>-1</v>
      </c>
      <c r="AU104" s="493" t="b">
        <f t="shared" si="31"/>
        <v>0</v>
      </c>
      <c r="AV104" s="488">
        <f t="shared" si="29"/>
        <v>0</v>
      </c>
      <c r="AW104" s="487">
        <f t="shared" si="29"/>
        <v>0</v>
      </c>
      <c r="AX104" s="487">
        <f t="shared" si="29"/>
        <v>0</v>
      </c>
      <c r="AY104" s="487">
        <f t="shared" si="29"/>
        <v>0</v>
      </c>
      <c r="AZ104" s="487">
        <f t="shared" si="29"/>
        <v>0</v>
      </c>
      <c r="BA104" s="487">
        <f t="shared" si="29"/>
        <v>0</v>
      </c>
      <c r="BB104" s="487">
        <f t="shared" si="29"/>
        <v>0</v>
      </c>
      <c r="BC104" s="487">
        <f t="shared" si="29"/>
        <v>0</v>
      </c>
      <c r="BD104" s="487">
        <f t="shared" si="29"/>
        <v>0</v>
      </c>
      <c r="BE104" s="487">
        <f t="shared" si="29"/>
        <v>0</v>
      </c>
      <c r="BF104" s="487">
        <f t="shared" si="29"/>
        <v>0</v>
      </c>
      <c r="BG104" s="487">
        <f t="shared" si="29"/>
        <v>0</v>
      </c>
      <c r="BH104" s="487">
        <f t="shared" si="29"/>
        <v>0</v>
      </c>
      <c r="BI104" s="487">
        <f t="shared" si="29"/>
        <v>0</v>
      </c>
      <c r="BJ104" s="487">
        <f t="shared" si="29"/>
        <v>0</v>
      </c>
      <c r="BK104" s="489" t="str">
        <f t="shared" si="29"/>
        <v/>
      </c>
      <c r="BL104" s="488">
        <f t="shared" si="30"/>
        <v>0</v>
      </c>
      <c r="BM104" s="495">
        <f t="shared" si="30"/>
        <v>0</v>
      </c>
      <c r="BN104" s="495">
        <f t="shared" si="30"/>
        <v>0</v>
      </c>
      <c r="BO104" s="495">
        <f t="shared" si="30"/>
        <v>0</v>
      </c>
      <c r="BP104" s="495">
        <f t="shared" si="30"/>
        <v>0</v>
      </c>
      <c r="BQ104" s="495">
        <f t="shared" si="30"/>
        <v>0</v>
      </c>
      <c r="BR104" s="495">
        <f t="shared" si="30"/>
        <v>0</v>
      </c>
      <c r="BS104" s="495">
        <f t="shared" si="30"/>
        <v>0</v>
      </c>
      <c r="BT104" s="495">
        <f t="shared" si="30"/>
        <v>0</v>
      </c>
      <c r="BU104" s="495">
        <f t="shared" si="30"/>
        <v>0</v>
      </c>
      <c r="BV104" s="495">
        <f t="shared" si="30"/>
        <v>0</v>
      </c>
      <c r="BW104" s="495">
        <f t="shared" si="30"/>
        <v>0</v>
      </c>
      <c r="BX104" s="495">
        <f t="shared" si="30"/>
        <v>0</v>
      </c>
      <c r="BY104" s="495">
        <f t="shared" si="30"/>
        <v>0</v>
      </c>
      <c r="BZ104" s="495">
        <f t="shared" si="30"/>
        <v>0</v>
      </c>
      <c r="CA104" s="759" t="str">
        <f t="shared" si="30"/>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31"/>
        <v>-1</v>
      </c>
      <c r="AG105" s="487">
        <f t="shared" si="31"/>
        <v>-1</v>
      </c>
      <c r="AH105" s="487">
        <f t="shared" si="31"/>
        <v>-1</v>
      </c>
      <c r="AI105" s="487">
        <f t="shared" si="31"/>
        <v>-1</v>
      </c>
      <c r="AJ105" s="487">
        <f t="shared" si="31"/>
        <v>-1</v>
      </c>
      <c r="AK105" s="487">
        <f t="shared" si="31"/>
        <v>-1</v>
      </c>
      <c r="AL105" s="487">
        <f t="shared" si="31"/>
        <v>-1</v>
      </c>
      <c r="AM105" s="487">
        <f t="shared" si="31"/>
        <v>-1</v>
      </c>
      <c r="AN105" s="487">
        <f t="shared" si="31"/>
        <v>-1</v>
      </c>
      <c r="AO105" s="487">
        <f t="shared" si="31"/>
        <v>-1</v>
      </c>
      <c r="AP105" s="487">
        <f t="shared" si="31"/>
        <v>-1</v>
      </c>
      <c r="AQ105" s="487">
        <f t="shared" si="31"/>
        <v>-1</v>
      </c>
      <c r="AR105" s="487">
        <f t="shared" si="31"/>
        <v>-1</v>
      </c>
      <c r="AS105" s="487">
        <f t="shared" si="31"/>
        <v>-1</v>
      </c>
      <c r="AT105" s="487">
        <f t="shared" si="31"/>
        <v>-1</v>
      </c>
      <c r="AU105" s="493" t="b">
        <f t="shared" si="31"/>
        <v>0</v>
      </c>
      <c r="AV105" s="488">
        <f t="shared" si="29"/>
        <v>0</v>
      </c>
      <c r="AW105" s="487">
        <f t="shared" si="29"/>
        <v>0</v>
      </c>
      <c r="AX105" s="487">
        <f t="shared" si="29"/>
        <v>0</v>
      </c>
      <c r="AY105" s="487">
        <f t="shared" si="29"/>
        <v>0</v>
      </c>
      <c r="AZ105" s="487">
        <f t="shared" si="29"/>
        <v>0</v>
      </c>
      <c r="BA105" s="487">
        <f t="shared" si="29"/>
        <v>0</v>
      </c>
      <c r="BB105" s="487">
        <f t="shared" si="29"/>
        <v>0</v>
      </c>
      <c r="BC105" s="487">
        <f t="shared" si="29"/>
        <v>0</v>
      </c>
      <c r="BD105" s="487">
        <f t="shared" si="29"/>
        <v>0</v>
      </c>
      <c r="BE105" s="487">
        <f t="shared" si="29"/>
        <v>0</v>
      </c>
      <c r="BF105" s="487">
        <f t="shared" si="29"/>
        <v>0</v>
      </c>
      <c r="BG105" s="487">
        <f t="shared" si="29"/>
        <v>0</v>
      </c>
      <c r="BH105" s="487">
        <f t="shared" si="29"/>
        <v>0</v>
      </c>
      <c r="BI105" s="487">
        <f t="shared" si="29"/>
        <v>0</v>
      </c>
      <c r="BJ105" s="487">
        <f t="shared" si="29"/>
        <v>0</v>
      </c>
      <c r="BK105" s="489" t="str">
        <f t="shared" si="29"/>
        <v/>
      </c>
      <c r="BL105" s="488">
        <f t="shared" si="30"/>
        <v>0</v>
      </c>
      <c r="BM105" s="495">
        <f t="shared" si="30"/>
        <v>0</v>
      </c>
      <c r="BN105" s="495">
        <f t="shared" si="30"/>
        <v>0</v>
      </c>
      <c r="BO105" s="495">
        <f t="shared" si="30"/>
        <v>0</v>
      </c>
      <c r="BP105" s="495">
        <f t="shared" si="30"/>
        <v>0</v>
      </c>
      <c r="BQ105" s="495">
        <f t="shared" si="30"/>
        <v>0</v>
      </c>
      <c r="BR105" s="495">
        <f t="shared" si="30"/>
        <v>0</v>
      </c>
      <c r="BS105" s="495">
        <f t="shared" si="30"/>
        <v>0</v>
      </c>
      <c r="BT105" s="495">
        <f t="shared" si="30"/>
        <v>0</v>
      </c>
      <c r="BU105" s="495">
        <f t="shared" si="30"/>
        <v>0</v>
      </c>
      <c r="BV105" s="495">
        <f t="shared" si="30"/>
        <v>0</v>
      </c>
      <c r="BW105" s="495">
        <f t="shared" si="30"/>
        <v>0</v>
      </c>
      <c r="BX105" s="495">
        <f t="shared" si="30"/>
        <v>0</v>
      </c>
      <c r="BY105" s="495">
        <f t="shared" si="30"/>
        <v>0</v>
      </c>
      <c r="BZ105" s="495">
        <f t="shared" si="30"/>
        <v>0</v>
      </c>
      <c r="CA105" s="759" t="str">
        <f t="shared" si="30"/>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31"/>
        <v>-1</v>
      </c>
      <c r="AG106" s="487">
        <f t="shared" si="31"/>
        <v>-1</v>
      </c>
      <c r="AH106" s="487">
        <f t="shared" si="31"/>
        <v>-1</v>
      </c>
      <c r="AI106" s="487">
        <f t="shared" si="31"/>
        <v>-1</v>
      </c>
      <c r="AJ106" s="487">
        <f t="shared" si="31"/>
        <v>-1</v>
      </c>
      <c r="AK106" s="487">
        <f t="shared" si="31"/>
        <v>-1</v>
      </c>
      <c r="AL106" s="487">
        <f t="shared" si="31"/>
        <v>-1</v>
      </c>
      <c r="AM106" s="487">
        <f t="shared" si="31"/>
        <v>-1</v>
      </c>
      <c r="AN106" s="487">
        <f t="shared" si="31"/>
        <v>-1</v>
      </c>
      <c r="AO106" s="487">
        <f t="shared" si="31"/>
        <v>-1</v>
      </c>
      <c r="AP106" s="487">
        <f t="shared" si="31"/>
        <v>-1</v>
      </c>
      <c r="AQ106" s="487">
        <f t="shared" si="31"/>
        <v>-1</v>
      </c>
      <c r="AR106" s="487">
        <f t="shared" si="31"/>
        <v>-1</v>
      </c>
      <c r="AS106" s="487">
        <f t="shared" si="31"/>
        <v>-1</v>
      </c>
      <c r="AT106" s="487">
        <f t="shared" si="31"/>
        <v>-1</v>
      </c>
      <c r="AU106" s="493" t="b">
        <f t="shared" si="31"/>
        <v>0</v>
      </c>
      <c r="AV106" s="488">
        <f t="shared" si="29"/>
        <v>0</v>
      </c>
      <c r="AW106" s="487">
        <f t="shared" si="29"/>
        <v>0</v>
      </c>
      <c r="AX106" s="487">
        <f t="shared" si="29"/>
        <v>0</v>
      </c>
      <c r="AY106" s="487">
        <f t="shared" si="29"/>
        <v>0</v>
      </c>
      <c r="AZ106" s="487">
        <f t="shared" si="29"/>
        <v>0</v>
      </c>
      <c r="BA106" s="487">
        <f t="shared" si="29"/>
        <v>0</v>
      </c>
      <c r="BB106" s="487">
        <f t="shared" si="29"/>
        <v>0</v>
      </c>
      <c r="BC106" s="487">
        <f t="shared" si="29"/>
        <v>0</v>
      </c>
      <c r="BD106" s="487">
        <f t="shared" si="29"/>
        <v>0</v>
      </c>
      <c r="BE106" s="487">
        <f t="shared" si="29"/>
        <v>0</v>
      </c>
      <c r="BF106" s="487">
        <f t="shared" si="29"/>
        <v>0</v>
      </c>
      <c r="BG106" s="487">
        <f t="shared" si="29"/>
        <v>0</v>
      </c>
      <c r="BH106" s="487">
        <f t="shared" si="29"/>
        <v>0</v>
      </c>
      <c r="BI106" s="487">
        <f t="shared" si="29"/>
        <v>0</v>
      </c>
      <c r="BJ106" s="487">
        <f t="shared" si="29"/>
        <v>0</v>
      </c>
      <c r="BK106" s="489" t="str">
        <f t="shared" si="29"/>
        <v/>
      </c>
      <c r="BL106" s="488">
        <f t="shared" si="30"/>
        <v>0</v>
      </c>
      <c r="BM106" s="495">
        <f t="shared" si="30"/>
        <v>0</v>
      </c>
      <c r="BN106" s="495">
        <f t="shared" si="30"/>
        <v>0</v>
      </c>
      <c r="BO106" s="495">
        <f t="shared" si="30"/>
        <v>0</v>
      </c>
      <c r="BP106" s="495">
        <f t="shared" si="30"/>
        <v>0</v>
      </c>
      <c r="BQ106" s="495">
        <f t="shared" si="30"/>
        <v>0</v>
      </c>
      <c r="BR106" s="495">
        <f t="shared" si="30"/>
        <v>0</v>
      </c>
      <c r="BS106" s="495">
        <f t="shared" si="30"/>
        <v>0</v>
      </c>
      <c r="BT106" s="495">
        <f t="shared" si="30"/>
        <v>0</v>
      </c>
      <c r="BU106" s="495">
        <f t="shared" si="30"/>
        <v>0</v>
      </c>
      <c r="BV106" s="495">
        <f t="shared" si="30"/>
        <v>0</v>
      </c>
      <c r="BW106" s="495">
        <f t="shared" si="30"/>
        <v>0</v>
      </c>
      <c r="BX106" s="495">
        <f t="shared" si="30"/>
        <v>0</v>
      </c>
      <c r="BY106" s="495">
        <f t="shared" si="30"/>
        <v>0</v>
      </c>
      <c r="BZ106" s="495">
        <f t="shared" si="30"/>
        <v>0</v>
      </c>
      <c r="CA106" s="759" t="str">
        <f t="shared" si="30"/>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31"/>
        <v>-1</v>
      </c>
      <c r="AG107" s="762">
        <f t="shared" si="31"/>
        <v>-1</v>
      </c>
      <c r="AH107" s="762">
        <f t="shared" si="31"/>
        <v>-1</v>
      </c>
      <c r="AI107" s="762">
        <f t="shared" si="31"/>
        <v>-1</v>
      </c>
      <c r="AJ107" s="762">
        <f t="shared" si="31"/>
        <v>-1</v>
      </c>
      <c r="AK107" s="762">
        <f t="shared" si="31"/>
        <v>-1</v>
      </c>
      <c r="AL107" s="762">
        <f t="shared" si="31"/>
        <v>-1</v>
      </c>
      <c r="AM107" s="762">
        <f t="shared" si="31"/>
        <v>-1</v>
      </c>
      <c r="AN107" s="762">
        <f t="shared" si="31"/>
        <v>-1</v>
      </c>
      <c r="AO107" s="762">
        <f t="shared" si="31"/>
        <v>-1</v>
      </c>
      <c r="AP107" s="762">
        <f t="shared" si="31"/>
        <v>-1</v>
      </c>
      <c r="AQ107" s="762">
        <f t="shared" si="31"/>
        <v>-1</v>
      </c>
      <c r="AR107" s="762">
        <f t="shared" si="31"/>
        <v>-1</v>
      </c>
      <c r="AS107" s="762">
        <f t="shared" si="31"/>
        <v>-1</v>
      </c>
      <c r="AT107" s="762">
        <f t="shared" si="31"/>
        <v>-1</v>
      </c>
      <c r="AU107" s="763" t="b">
        <f t="shared" si="31"/>
        <v>0</v>
      </c>
      <c r="AV107" s="490">
        <f t="shared" si="29"/>
        <v>0</v>
      </c>
      <c r="AW107" s="491">
        <f t="shared" si="29"/>
        <v>0</v>
      </c>
      <c r="AX107" s="491">
        <f t="shared" si="29"/>
        <v>0</v>
      </c>
      <c r="AY107" s="491">
        <f t="shared" si="29"/>
        <v>0</v>
      </c>
      <c r="AZ107" s="491">
        <f t="shared" si="29"/>
        <v>0</v>
      </c>
      <c r="BA107" s="491">
        <f t="shared" si="29"/>
        <v>0</v>
      </c>
      <c r="BB107" s="491">
        <f t="shared" si="29"/>
        <v>0</v>
      </c>
      <c r="BC107" s="491">
        <f t="shared" si="29"/>
        <v>0</v>
      </c>
      <c r="BD107" s="491">
        <f t="shared" si="29"/>
        <v>0</v>
      </c>
      <c r="BE107" s="491">
        <f t="shared" si="29"/>
        <v>0</v>
      </c>
      <c r="BF107" s="491">
        <f t="shared" si="29"/>
        <v>0</v>
      </c>
      <c r="BG107" s="491">
        <f t="shared" si="29"/>
        <v>0</v>
      </c>
      <c r="BH107" s="491">
        <f t="shared" si="29"/>
        <v>0</v>
      </c>
      <c r="BI107" s="491">
        <f t="shared" si="29"/>
        <v>0</v>
      </c>
      <c r="BJ107" s="491">
        <f t="shared" si="29"/>
        <v>0</v>
      </c>
      <c r="BK107" s="492" t="str">
        <f t="shared" si="29"/>
        <v/>
      </c>
      <c r="BL107" s="490">
        <f t="shared" si="30"/>
        <v>0</v>
      </c>
      <c r="BM107" s="496">
        <f t="shared" si="30"/>
        <v>0</v>
      </c>
      <c r="BN107" s="496">
        <f t="shared" si="30"/>
        <v>0</v>
      </c>
      <c r="BO107" s="496">
        <f t="shared" si="30"/>
        <v>0</v>
      </c>
      <c r="BP107" s="496">
        <f t="shared" si="30"/>
        <v>0</v>
      </c>
      <c r="BQ107" s="496">
        <f t="shared" si="30"/>
        <v>0</v>
      </c>
      <c r="BR107" s="496">
        <f t="shared" si="30"/>
        <v>0</v>
      </c>
      <c r="BS107" s="496">
        <f t="shared" si="30"/>
        <v>0</v>
      </c>
      <c r="BT107" s="496">
        <f t="shared" si="30"/>
        <v>0</v>
      </c>
      <c r="BU107" s="496">
        <f t="shared" si="30"/>
        <v>0</v>
      </c>
      <c r="BV107" s="496">
        <f t="shared" si="30"/>
        <v>0</v>
      </c>
      <c r="BW107" s="496">
        <f t="shared" si="30"/>
        <v>0</v>
      </c>
      <c r="BX107" s="496">
        <f t="shared" si="30"/>
        <v>0</v>
      </c>
      <c r="BY107" s="496">
        <f t="shared" si="30"/>
        <v>0</v>
      </c>
      <c r="BZ107" s="496">
        <f t="shared" si="30"/>
        <v>0</v>
      </c>
      <c r="CA107" s="760" t="str">
        <f t="shared" si="30"/>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P</v>
      </c>
      <c r="AG109" s="768" t="str">
        <f t="shared" ref="AG109:CA109" si="32">AG6</f>
        <v>kP</v>
      </c>
      <c r="AH109" s="768" t="str">
        <f t="shared" si="32"/>
        <v>pP</v>
      </c>
      <c r="AI109" s="768" t="str">
        <f t="shared" si="32"/>
        <v>mP</v>
      </c>
      <c r="AJ109" s="768" t="str">
        <f t="shared" si="32"/>
        <v>eP</v>
      </c>
      <c r="AK109" s="768" t="str">
        <f t="shared" si="32"/>
        <v>tP</v>
      </c>
      <c r="AL109" s="768" t="str">
        <f t="shared" si="32"/>
        <v>iP</v>
      </c>
      <c r="AM109" s="768" t="str">
        <f t="shared" si="32"/>
        <v>lP</v>
      </c>
      <c r="AN109" s="768" t="str">
        <f t="shared" si="32"/>
        <v>dP</v>
      </c>
      <c r="AO109" s="768" t="str">
        <f t="shared" si="32"/>
        <v>ic2P</v>
      </c>
      <c r="AP109" s="768" t="str">
        <f t="shared" si="32"/>
        <v>venP</v>
      </c>
      <c r="AQ109" s="768" t="str">
        <f t="shared" si="32"/>
        <v>subP</v>
      </c>
      <c r="AR109" s="768" t="str">
        <f t="shared" si="32"/>
        <v>devP</v>
      </c>
      <c r="AS109" s="768" t="str">
        <f t="shared" si="32"/>
        <v>quaP</v>
      </c>
      <c r="AT109" s="768" t="str">
        <f t="shared" si="32"/>
        <v>prdP</v>
      </c>
      <c r="AU109" s="769" t="str">
        <f t="shared" si="32"/>
        <v>Product 16</v>
      </c>
      <c r="AV109" s="746" t="str">
        <f t="shared" si="32"/>
        <v>P</v>
      </c>
      <c r="AW109" s="747" t="str">
        <f t="shared" si="32"/>
        <v>kP</v>
      </c>
      <c r="AX109" s="747" t="str">
        <f t="shared" si="32"/>
        <v>pP</v>
      </c>
      <c r="AY109" s="747" t="str">
        <f t="shared" si="32"/>
        <v>mP</v>
      </c>
      <c r="AZ109" s="747" t="str">
        <f t="shared" si="32"/>
        <v>eP</v>
      </c>
      <c r="BA109" s="747" t="str">
        <f t="shared" si="32"/>
        <v>tP</v>
      </c>
      <c r="BB109" s="747" t="str">
        <f t="shared" si="32"/>
        <v>iP</v>
      </c>
      <c r="BC109" s="747" t="str">
        <f t="shared" si="32"/>
        <v>lP</v>
      </c>
      <c r="BD109" s="747" t="str">
        <f t="shared" si="32"/>
        <v>dP</v>
      </c>
      <c r="BE109" s="747" t="str">
        <f t="shared" si="32"/>
        <v>ic2P</v>
      </c>
      <c r="BF109" s="747" t="str">
        <f t="shared" si="32"/>
        <v>venP</v>
      </c>
      <c r="BG109" s="747" t="str">
        <f t="shared" si="32"/>
        <v>subP</v>
      </c>
      <c r="BH109" s="747" t="str">
        <f t="shared" si="32"/>
        <v>devP</v>
      </c>
      <c r="BI109" s="747" t="str">
        <f t="shared" si="32"/>
        <v>quaP</v>
      </c>
      <c r="BJ109" s="747" t="str">
        <f t="shared" si="32"/>
        <v>prdP</v>
      </c>
      <c r="BK109" s="748" t="str">
        <f t="shared" si="32"/>
        <v>Product 16</v>
      </c>
      <c r="BL109" s="755" t="str">
        <f t="shared" si="32"/>
        <v>P</v>
      </c>
      <c r="BM109" s="747" t="str">
        <f t="shared" si="32"/>
        <v>kP</v>
      </c>
      <c r="BN109" s="747" t="str">
        <f t="shared" si="32"/>
        <v>pP</v>
      </c>
      <c r="BO109" s="747" t="str">
        <f t="shared" si="32"/>
        <v>mP</v>
      </c>
      <c r="BP109" s="747" t="str">
        <f t="shared" si="32"/>
        <v>eP</v>
      </c>
      <c r="BQ109" s="747" t="str">
        <f t="shared" si="32"/>
        <v>tP</v>
      </c>
      <c r="BR109" s="747" t="str">
        <f t="shared" si="32"/>
        <v>iP</v>
      </c>
      <c r="BS109" s="747" t="str">
        <f t="shared" si="32"/>
        <v>lP</v>
      </c>
      <c r="BT109" s="747" t="str">
        <f t="shared" si="32"/>
        <v>dP</v>
      </c>
      <c r="BU109" s="747" t="str">
        <f t="shared" si="32"/>
        <v>ic2P</v>
      </c>
      <c r="BV109" s="747" t="str">
        <f t="shared" si="32"/>
        <v>venP</v>
      </c>
      <c r="BW109" s="747" t="str">
        <f t="shared" si="32"/>
        <v>subP</v>
      </c>
      <c r="BX109" s="747" t="str">
        <f t="shared" si="32"/>
        <v>devP</v>
      </c>
      <c r="BY109" s="747" t="str">
        <f>BY6</f>
        <v>quaP</v>
      </c>
      <c r="BZ109" s="747" t="str">
        <f t="shared" si="32"/>
        <v>prdP</v>
      </c>
      <c r="CA109" s="748" t="str">
        <f t="shared" si="32"/>
        <v>Product 16</v>
      </c>
    </row>
    <row r="110" spans="1:79" s="121" customFormat="1" ht="19.899999999999999" customHeight="1" x14ac:dyDescent="0.25">
      <c r="A110" s="1378" t="s">
        <v>2170</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t="b">
        <v>0</v>
      </c>
      <c r="AR110" s="765" t="b">
        <v>0</v>
      </c>
      <c r="AS110" s="765" t="b">
        <v>0</v>
      </c>
      <c r="AT110" s="765" t="b">
        <v>0</v>
      </c>
      <c r="AU110" s="766">
        <v>0</v>
      </c>
      <c r="AV110" s="752" t="str">
        <f>IF(AF110,IFERROR(LEFT($V110,SEARCH(" (",$V110)-1),$V110),"")</f>
        <v/>
      </c>
      <c r="AW110" s="753" t="str">
        <f t="shared" ref="AW110:BK125" si="33">IF(AG110,IFERROR(LEFT($V110,SEARCH(" (",$V110)-1),$V110),"")</f>
        <v/>
      </c>
      <c r="AX110" s="753" t="str">
        <f t="shared" si="33"/>
        <v/>
      </c>
      <c r="AY110" s="753" t="str">
        <f t="shared" si="33"/>
        <v/>
      </c>
      <c r="AZ110" s="753" t="str">
        <f t="shared" si="33"/>
        <v/>
      </c>
      <c r="BA110" s="753" t="str">
        <f t="shared" si="33"/>
        <v/>
      </c>
      <c r="BB110" s="753" t="str">
        <f t="shared" si="33"/>
        <v/>
      </c>
      <c r="BC110" s="753" t="str">
        <f t="shared" si="33"/>
        <v/>
      </c>
      <c r="BD110" s="753" t="str">
        <f t="shared" si="33"/>
        <v/>
      </c>
      <c r="BE110" s="753" t="str">
        <f t="shared" si="33"/>
        <v/>
      </c>
      <c r="BF110" s="753" t="str">
        <f t="shared" si="33"/>
        <v/>
      </c>
      <c r="BG110" s="753" t="str">
        <f t="shared" si="33"/>
        <v/>
      </c>
      <c r="BH110" s="753" t="str">
        <f t="shared" si="33"/>
        <v/>
      </c>
      <c r="BI110" s="753" t="str">
        <f t="shared" si="33"/>
        <v/>
      </c>
      <c r="BJ110" s="753" t="str">
        <f t="shared" si="33"/>
        <v/>
      </c>
      <c r="BK110" s="754" t="str">
        <f t="shared" si="33"/>
        <v/>
      </c>
      <c r="BL110" s="757" t="str">
        <f>IF(AF110,IFERROR(LEFT($W110,SEARCH(" (",$W110)-1),$W110),"")</f>
        <v/>
      </c>
      <c r="BM110" s="753" t="str">
        <f t="shared" ref="BM110:CA125" si="34">IF(AG110,IFERROR(LEFT($W110,SEARCH(" (",$W110)-1),$W110),"")</f>
        <v/>
      </c>
      <c r="BN110" s="753" t="str">
        <f t="shared" si="34"/>
        <v/>
      </c>
      <c r="BO110" s="753" t="str">
        <f t="shared" si="34"/>
        <v/>
      </c>
      <c r="BP110" s="753" t="str">
        <f t="shared" si="34"/>
        <v/>
      </c>
      <c r="BQ110" s="753" t="str">
        <f t="shared" si="34"/>
        <v/>
      </c>
      <c r="BR110" s="753" t="str">
        <f t="shared" si="34"/>
        <v/>
      </c>
      <c r="BS110" s="753" t="str">
        <f t="shared" si="34"/>
        <v/>
      </c>
      <c r="BT110" s="753" t="str">
        <f t="shared" si="34"/>
        <v/>
      </c>
      <c r="BU110" s="753" t="str">
        <f t="shared" si="34"/>
        <v/>
      </c>
      <c r="BV110" s="753" t="str">
        <f t="shared" si="34"/>
        <v/>
      </c>
      <c r="BW110" s="753" t="str">
        <f t="shared" si="34"/>
        <v/>
      </c>
      <c r="BX110" s="753" t="str">
        <f t="shared" si="34"/>
        <v/>
      </c>
      <c r="BY110" s="753" t="str">
        <f t="shared" si="34"/>
        <v/>
      </c>
      <c r="BZ110" s="753" t="str">
        <f t="shared" si="34"/>
        <v/>
      </c>
      <c r="CA110" s="754" t="str">
        <f t="shared" si="34"/>
        <v/>
      </c>
    </row>
    <row r="111" spans="1:79" s="121" customFormat="1" ht="19.899999999999999" customHeight="1" x14ac:dyDescent="0.25">
      <c r="A111" s="7" t="s">
        <v>1962</v>
      </c>
      <c r="B111" s="7" t="s">
        <v>1963</v>
      </c>
      <c r="C111" s="2" t="s">
        <v>1964</v>
      </c>
      <c r="D111" s="4" t="s">
        <v>1537</v>
      </c>
      <c r="E111" s="4">
        <v>1</v>
      </c>
      <c r="F111" s="4" t="s">
        <v>1546</v>
      </c>
      <c r="G111" s="862" t="s">
        <v>1516</v>
      </c>
      <c r="H111" s="4"/>
      <c r="I111" s="15"/>
      <c r="J111" s="47" t="s">
        <v>86</v>
      </c>
      <c r="K111" s="48"/>
      <c r="L111" s="48"/>
      <c r="M111" s="49"/>
      <c r="N111" s="47" t="s">
        <v>86</v>
      </c>
      <c r="O111" s="48"/>
      <c r="P111" s="48"/>
      <c r="Q111" s="48"/>
      <c r="R111" s="48"/>
      <c r="S111" s="48"/>
      <c r="T111" s="65"/>
      <c r="U111" s="49"/>
      <c r="V111" s="58" t="s">
        <v>86</v>
      </c>
      <c r="W111" s="82" t="s">
        <v>86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-1</v>
      </c>
      <c r="AR111" s="487">
        <v>-1</v>
      </c>
      <c r="AS111" s="487">
        <v>-1</v>
      </c>
      <c r="AT111" s="487">
        <v>-1</v>
      </c>
      <c r="AU111" s="493">
        <v>0</v>
      </c>
      <c r="AV111" s="488" t="str">
        <f t="shared" ref="AV111:BK140" si="35">IF(AF111,IFERROR(LEFT($V111,SEARCH(" (",$V111)-1),$V111),"")</f>
        <v>tbd</v>
      </c>
      <c r="AW111" s="487" t="str">
        <f t="shared" si="33"/>
        <v>tbd</v>
      </c>
      <c r="AX111" s="487" t="str">
        <f t="shared" si="33"/>
        <v>tbd</v>
      </c>
      <c r="AY111" s="487" t="str">
        <f t="shared" si="33"/>
        <v>tbd</v>
      </c>
      <c r="AZ111" s="487" t="str">
        <f t="shared" si="33"/>
        <v>tbd</v>
      </c>
      <c r="BA111" s="487" t="str">
        <f t="shared" si="33"/>
        <v>tbd</v>
      </c>
      <c r="BB111" s="487" t="str">
        <f t="shared" si="33"/>
        <v>tbd</v>
      </c>
      <c r="BC111" s="487" t="str">
        <f t="shared" si="33"/>
        <v>tbd</v>
      </c>
      <c r="BD111" s="487" t="str">
        <f t="shared" si="33"/>
        <v>tbd</v>
      </c>
      <c r="BE111" s="487" t="str">
        <f t="shared" si="33"/>
        <v>tbd</v>
      </c>
      <c r="BF111" s="487" t="str">
        <f t="shared" si="33"/>
        <v>tbd</v>
      </c>
      <c r="BG111" s="487" t="str">
        <f t="shared" si="33"/>
        <v>tbd</v>
      </c>
      <c r="BH111" s="487" t="str">
        <f t="shared" si="33"/>
        <v>tbd</v>
      </c>
      <c r="BI111" s="487" t="str">
        <f t="shared" si="33"/>
        <v>tbd</v>
      </c>
      <c r="BJ111" s="487" t="str">
        <f t="shared" si="33"/>
        <v>tbd</v>
      </c>
      <c r="BK111" s="489" t="str">
        <f t="shared" si="33"/>
        <v/>
      </c>
      <c r="BL111" s="495" t="str">
        <f t="shared" ref="BL111:CA140" si="36">IF(AF111,IFERROR(LEFT($W111,SEARCH(" (",$W111)-1),$W111),"")</f>
        <v>tbd</v>
      </c>
      <c r="BM111" s="487" t="str">
        <f t="shared" si="34"/>
        <v>tbd</v>
      </c>
      <c r="BN111" s="487" t="str">
        <f t="shared" si="34"/>
        <v>tbd</v>
      </c>
      <c r="BO111" s="487" t="str">
        <f t="shared" si="34"/>
        <v>tbd</v>
      </c>
      <c r="BP111" s="487" t="str">
        <f t="shared" si="34"/>
        <v>tbd</v>
      </c>
      <c r="BQ111" s="487" t="str">
        <f t="shared" si="34"/>
        <v>tbd</v>
      </c>
      <c r="BR111" s="487" t="str">
        <f t="shared" si="34"/>
        <v>tbd</v>
      </c>
      <c r="BS111" s="487" t="str">
        <f t="shared" si="34"/>
        <v>tbd</v>
      </c>
      <c r="BT111" s="487" t="str">
        <f t="shared" si="34"/>
        <v>tbd</v>
      </c>
      <c r="BU111" s="487" t="str">
        <f t="shared" si="34"/>
        <v>tbd</v>
      </c>
      <c r="BV111" s="487" t="str">
        <f t="shared" si="34"/>
        <v>tbd</v>
      </c>
      <c r="BW111" s="487" t="str">
        <f t="shared" si="34"/>
        <v>tbd</v>
      </c>
      <c r="BX111" s="487" t="str">
        <f t="shared" si="34"/>
        <v>tbd</v>
      </c>
      <c r="BY111" s="487" t="str">
        <f t="shared" si="34"/>
        <v>tbd</v>
      </c>
      <c r="BZ111" s="487" t="str">
        <f t="shared" si="34"/>
        <v>tbd</v>
      </c>
      <c r="CA111" s="489" t="str">
        <f t="shared" si="34"/>
        <v/>
      </c>
    </row>
    <row r="112" spans="1:79" s="121" customFormat="1" ht="19.899999999999999" customHeight="1" x14ac:dyDescent="0.25">
      <c r="A112" s="9" t="s">
        <v>1965</v>
      </c>
      <c r="B112" s="7" t="s">
        <v>1966</v>
      </c>
      <c r="C112" s="2" t="s">
        <v>1967</v>
      </c>
      <c r="D112" s="4" t="s">
        <v>1968</v>
      </c>
      <c r="E112" s="4">
        <v>1</v>
      </c>
      <c r="F112" s="4" t="s">
        <v>1546</v>
      </c>
      <c r="G112" s="862" t="s">
        <v>1516</v>
      </c>
      <c r="H112" s="4"/>
      <c r="I112" s="15"/>
      <c r="J112" s="47" t="s">
        <v>86</v>
      </c>
      <c r="K112" s="48"/>
      <c r="L112" s="48"/>
      <c r="M112" s="49"/>
      <c r="N112" s="47" t="s">
        <v>86</v>
      </c>
      <c r="O112" s="48"/>
      <c r="P112" s="48"/>
      <c r="Q112" s="48"/>
      <c r="R112" s="48"/>
      <c r="S112" s="48"/>
      <c r="T112" s="65"/>
      <c r="U112" s="49"/>
      <c r="V112" s="58" t="s">
        <v>86</v>
      </c>
      <c r="W112" s="82" t="s">
        <v>86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-1</v>
      </c>
      <c r="AR112" s="487">
        <v>-1</v>
      </c>
      <c r="AS112" s="487">
        <v>-1</v>
      </c>
      <c r="AT112" s="487">
        <v>-1</v>
      </c>
      <c r="AU112" s="493">
        <v>0</v>
      </c>
      <c r="AV112" s="488" t="str">
        <f t="shared" si="35"/>
        <v>tbd</v>
      </c>
      <c r="AW112" s="487" t="str">
        <f t="shared" si="33"/>
        <v>tbd</v>
      </c>
      <c r="AX112" s="487" t="str">
        <f t="shared" si="33"/>
        <v>tbd</v>
      </c>
      <c r="AY112" s="487" t="str">
        <f t="shared" si="33"/>
        <v>tbd</v>
      </c>
      <c r="AZ112" s="487" t="str">
        <f t="shared" si="33"/>
        <v>tbd</v>
      </c>
      <c r="BA112" s="487" t="str">
        <f t="shared" si="33"/>
        <v>tbd</v>
      </c>
      <c r="BB112" s="487" t="str">
        <f t="shared" si="33"/>
        <v>tbd</v>
      </c>
      <c r="BC112" s="487" t="str">
        <f t="shared" si="33"/>
        <v>tbd</v>
      </c>
      <c r="BD112" s="487" t="str">
        <f t="shared" si="33"/>
        <v>tbd</v>
      </c>
      <c r="BE112" s="487" t="str">
        <f t="shared" si="33"/>
        <v>tbd</v>
      </c>
      <c r="BF112" s="487" t="str">
        <f t="shared" si="33"/>
        <v>tbd</v>
      </c>
      <c r="BG112" s="487" t="str">
        <f t="shared" si="33"/>
        <v>tbd</v>
      </c>
      <c r="BH112" s="487" t="str">
        <f t="shared" si="33"/>
        <v>tbd</v>
      </c>
      <c r="BI112" s="487" t="str">
        <f t="shared" si="33"/>
        <v>tbd</v>
      </c>
      <c r="BJ112" s="487" t="str">
        <f t="shared" si="33"/>
        <v>tbd</v>
      </c>
      <c r="BK112" s="489" t="str">
        <f t="shared" si="33"/>
        <v/>
      </c>
      <c r="BL112" s="495" t="str">
        <f t="shared" si="36"/>
        <v>tbd</v>
      </c>
      <c r="BM112" s="487" t="str">
        <f t="shared" si="34"/>
        <v>tbd</v>
      </c>
      <c r="BN112" s="487" t="str">
        <f t="shared" si="34"/>
        <v>tbd</v>
      </c>
      <c r="BO112" s="487" t="str">
        <f t="shared" si="34"/>
        <v>tbd</v>
      </c>
      <c r="BP112" s="487" t="str">
        <f t="shared" si="34"/>
        <v>tbd</v>
      </c>
      <c r="BQ112" s="487" t="str">
        <f t="shared" si="34"/>
        <v>tbd</v>
      </c>
      <c r="BR112" s="487" t="str">
        <f t="shared" si="34"/>
        <v>tbd</v>
      </c>
      <c r="BS112" s="487" t="str">
        <f t="shared" si="34"/>
        <v>tbd</v>
      </c>
      <c r="BT112" s="487" t="str">
        <f t="shared" si="34"/>
        <v>tbd</v>
      </c>
      <c r="BU112" s="487" t="str">
        <f t="shared" si="34"/>
        <v>tbd</v>
      </c>
      <c r="BV112" s="487" t="str">
        <f t="shared" si="34"/>
        <v>tbd</v>
      </c>
      <c r="BW112" s="487" t="str">
        <f t="shared" si="34"/>
        <v>tbd</v>
      </c>
      <c r="BX112" s="487" t="str">
        <f t="shared" si="34"/>
        <v>tbd</v>
      </c>
      <c r="BY112" s="487" t="str">
        <f t="shared" si="34"/>
        <v>tbd</v>
      </c>
      <c r="BZ112" s="487" t="str">
        <f t="shared" si="34"/>
        <v>tbd</v>
      </c>
      <c r="CA112" s="489" t="str">
        <f t="shared" si="34"/>
        <v/>
      </c>
    </row>
    <row r="113" spans="1:79" s="121" customFormat="1" ht="19.899999999999999" customHeight="1" x14ac:dyDescent="0.25">
      <c r="A113" s="9" t="s">
        <v>2003</v>
      </c>
      <c r="B113" s="7" t="s">
        <v>2004</v>
      </c>
      <c r="C113" s="2" t="s">
        <v>2005</v>
      </c>
      <c r="D113" s="4" t="s">
        <v>2006</v>
      </c>
      <c r="E113" s="4">
        <v>8</v>
      </c>
      <c r="F113" s="862" t="s">
        <v>1516</v>
      </c>
      <c r="G113" s="862" t="s">
        <v>1516</v>
      </c>
      <c r="H113" s="4"/>
      <c r="I113" s="15"/>
      <c r="J113" s="47" t="s">
        <v>86</v>
      </c>
      <c r="K113" s="48"/>
      <c r="L113" s="48"/>
      <c r="M113" s="49"/>
      <c r="N113" s="863" t="s">
        <v>1516</v>
      </c>
      <c r="O113" s="864" t="s">
        <v>1516</v>
      </c>
      <c r="P113" s="864" t="s">
        <v>1516</v>
      </c>
      <c r="Q113" s="864" t="s">
        <v>1516</v>
      </c>
      <c r="R113" s="864" t="s">
        <v>1516</v>
      </c>
      <c r="S113" s="864" t="s">
        <v>1516</v>
      </c>
      <c r="T113" s="865" t="s">
        <v>1516</v>
      </c>
      <c r="U113" s="49"/>
      <c r="V113" s="58" t="s">
        <v>86</v>
      </c>
      <c r="W113" s="866" t="s">
        <v>1516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-1</v>
      </c>
      <c r="AR113" s="487">
        <v>-1</v>
      </c>
      <c r="AS113" s="487">
        <v>-1</v>
      </c>
      <c r="AT113" s="487">
        <v>-1</v>
      </c>
      <c r="AU113" s="493">
        <v>0</v>
      </c>
      <c r="AV113" s="488" t="str">
        <f t="shared" si="35"/>
        <v>tbd</v>
      </c>
      <c r="AW113" s="487" t="str">
        <f t="shared" si="33"/>
        <v>tbd</v>
      </c>
      <c r="AX113" s="487" t="str">
        <f t="shared" si="33"/>
        <v>tbd</v>
      </c>
      <c r="AY113" s="487" t="str">
        <f t="shared" si="33"/>
        <v>tbd</v>
      </c>
      <c r="AZ113" s="487" t="str">
        <f t="shared" si="33"/>
        <v>tbd</v>
      </c>
      <c r="BA113" s="487" t="str">
        <f t="shared" si="33"/>
        <v>tbd</v>
      </c>
      <c r="BB113" s="487" t="str">
        <f t="shared" si="33"/>
        <v>tbd</v>
      </c>
      <c r="BC113" s="487" t="str">
        <f t="shared" si="33"/>
        <v>tbd</v>
      </c>
      <c r="BD113" s="487" t="str">
        <f t="shared" si="33"/>
        <v>tbd</v>
      </c>
      <c r="BE113" s="487" t="str">
        <f t="shared" si="33"/>
        <v>tbd</v>
      </c>
      <c r="BF113" s="487" t="str">
        <f t="shared" si="33"/>
        <v>tbd</v>
      </c>
      <c r="BG113" s="487" t="str">
        <f t="shared" si="33"/>
        <v>tbd</v>
      </c>
      <c r="BH113" s="487" t="str">
        <f t="shared" si="33"/>
        <v>tbd</v>
      </c>
      <c r="BI113" s="487" t="str">
        <f t="shared" si="33"/>
        <v>tbd</v>
      </c>
      <c r="BJ113" s="487" t="str">
        <f t="shared" si="33"/>
        <v>tbd</v>
      </c>
      <c r="BK113" s="489" t="str">
        <f t="shared" si="33"/>
        <v/>
      </c>
      <c r="BL113" s="495" t="str">
        <f t="shared" si="36"/>
        <v>not req'ed</v>
      </c>
      <c r="BM113" s="487" t="str">
        <f t="shared" si="34"/>
        <v>not req'ed</v>
      </c>
      <c r="BN113" s="487" t="str">
        <f t="shared" si="34"/>
        <v>not req'ed</v>
      </c>
      <c r="BO113" s="487" t="str">
        <f t="shared" si="34"/>
        <v>not req'ed</v>
      </c>
      <c r="BP113" s="487" t="str">
        <f t="shared" si="34"/>
        <v>not req'ed</v>
      </c>
      <c r="BQ113" s="487" t="str">
        <f t="shared" si="34"/>
        <v>not req'ed</v>
      </c>
      <c r="BR113" s="487" t="str">
        <f t="shared" si="34"/>
        <v>not req'ed</v>
      </c>
      <c r="BS113" s="487" t="str">
        <f t="shared" si="34"/>
        <v>not req'ed</v>
      </c>
      <c r="BT113" s="487" t="str">
        <f t="shared" si="34"/>
        <v>not req'ed</v>
      </c>
      <c r="BU113" s="487" t="str">
        <f t="shared" si="34"/>
        <v>not req'ed</v>
      </c>
      <c r="BV113" s="487" t="str">
        <f t="shared" si="34"/>
        <v>not req'ed</v>
      </c>
      <c r="BW113" s="487" t="str">
        <f t="shared" si="34"/>
        <v>not req'ed</v>
      </c>
      <c r="BX113" s="487" t="str">
        <f t="shared" si="34"/>
        <v>not req'ed</v>
      </c>
      <c r="BY113" s="487" t="str">
        <f t="shared" si="34"/>
        <v>not req'ed</v>
      </c>
      <c r="BZ113" s="487" t="str">
        <f t="shared" si="34"/>
        <v>not req'ed</v>
      </c>
      <c r="CA113" s="489" t="str">
        <f t="shared" si="34"/>
        <v/>
      </c>
    </row>
    <row r="114" spans="1:79" s="121" customFormat="1" ht="19.899999999999999" customHeight="1" x14ac:dyDescent="0.25">
      <c r="A114" s="9" t="s">
        <v>2171</v>
      </c>
      <c r="B114" s="7" t="s">
        <v>2172</v>
      </c>
      <c r="C114" s="2" t="s">
        <v>2173</v>
      </c>
      <c r="D114" s="4" t="s">
        <v>1537</v>
      </c>
      <c r="E114" s="7">
        <v>70</v>
      </c>
      <c r="F114" s="873">
        <v>1</v>
      </c>
      <c r="G114" s="862"/>
      <c r="H114" s="4"/>
      <c r="I114" s="15"/>
      <c r="J114" s="47" t="s">
        <v>86</v>
      </c>
      <c r="K114" s="48"/>
      <c r="L114" s="48"/>
      <c r="M114" s="49"/>
      <c r="N114" s="47" t="s">
        <v>86</v>
      </c>
      <c r="O114" s="48"/>
      <c r="P114" s="48"/>
      <c r="Q114" s="48"/>
      <c r="R114" s="48"/>
      <c r="S114" s="48"/>
      <c r="T114" s="65"/>
      <c r="U114" s="49"/>
      <c r="V114" s="58" t="s">
        <v>86</v>
      </c>
      <c r="W114" s="82" t="s">
        <v>86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-1</v>
      </c>
      <c r="AR114" s="487">
        <v>-1</v>
      </c>
      <c r="AS114" s="487">
        <v>-1</v>
      </c>
      <c r="AT114" s="487">
        <v>-1</v>
      </c>
      <c r="AU114" s="493">
        <v>0</v>
      </c>
      <c r="AV114" s="488" t="str">
        <f t="shared" si="35"/>
        <v>tbd</v>
      </c>
      <c r="AW114" s="487" t="str">
        <f t="shared" si="33"/>
        <v>tbd</v>
      </c>
      <c r="AX114" s="487" t="str">
        <f t="shared" si="33"/>
        <v>tbd</v>
      </c>
      <c r="AY114" s="487" t="str">
        <f t="shared" si="33"/>
        <v>tbd</v>
      </c>
      <c r="AZ114" s="487" t="str">
        <f t="shared" si="33"/>
        <v>tbd</v>
      </c>
      <c r="BA114" s="487" t="str">
        <f t="shared" si="33"/>
        <v>tbd</v>
      </c>
      <c r="BB114" s="487" t="str">
        <f t="shared" si="33"/>
        <v>tbd</v>
      </c>
      <c r="BC114" s="487" t="str">
        <f t="shared" si="33"/>
        <v>tbd</v>
      </c>
      <c r="BD114" s="487" t="str">
        <f t="shared" si="33"/>
        <v>tbd</v>
      </c>
      <c r="BE114" s="487" t="str">
        <f t="shared" si="33"/>
        <v>tbd</v>
      </c>
      <c r="BF114" s="487" t="str">
        <f t="shared" si="33"/>
        <v>tbd</v>
      </c>
      <c r="BG114" s="487" t="str">
        <f t="shared" si="33"/>
        <v>tbd</v>
      </c>
      <c r="BH114" s="487" t="str">
        <f t="shared" si="33"/>
        <v>tbd</v>
      </c>
      <c r="BI114" s="487" t="str">
        <f t="shared" si="33"/>
        <v>tbd</v>
      </c>
      <c r="BJ114" s="487" t="str">
        <f t="shared" si="33"/>
        <v>tbd</v>
      </c>
      <c r="BK114" s="489" t="str">
        <f t="shared" si="33"/>
        <v/>
      </c>
      <c r="BL114" s="495" t="str">
        <f t="shared" si="36"/>
        <v>tbd</v>
      </c>
      <c r="BM114" s="487" t="str">
        <f t="shared" si="34"/>
        <v>tbd</v>
      </c>
      <c r="BN114" s="487" t="str">
        <f t="shared" si="34"/>
        <v>tbd</v>
      </c>
      <c r="BO114" s="487" t="str">
        <f t="shared" si="34"/>
        <v>tbd</v>
      </c>
      <c r="BP114" s="487" t="str">
        <f t="shared" si="34"/>
        <v>tbd</v>
      </c>
      <c r="BQ114" s="487" t="str">
        <f t="shared" si="34"/>
        <v>tbd</v>
      </c>
      <c r="BR114" s="487" t="str">
        <f t="shared" si="34"/>
        <v>tbd</v>
      </c>
      <c r="BS114" s="487" t="str">
        <f t="shared" si="34"/>
        <v>tbd</v>
      </c>
      <c r="BT114" s="487" t="str">
        <f t="shared" si="34"/>
        <v>tbd</v>
      </c>
      <c r="BU114" s="487" t="str">
        <f t="shared" si="34"/>
        <v>tbd</v>
      </c>
      <c r="BV114" s="487" t="str">
        <f t="shared" si="34"/>
        <v>tbd</v>
      </c>
      <c r="BW114" s="487" t="str">
        <f t="shared" si="34"/>
        <v>tbd</v>
      </c>
      <c r="BX114" s="487" t="str">
        <f t="shared" si="34"/>
        <v>tbd</v>
      </c>
      <c r="BY114" s="487" t="str">
        <f t="shared" si="34"/>
        <v>tbd</v>
      </c>
      <c r="BZ114" s="487" t="str">
        <f t="shared" si="34"/>
        <v>tbd</v>
      </c>
      <c r="CA114" s="489" t="str">
        <f t="shared" si="34"/>
        <v/>
      </c>
    </row>
    <row r="115" spans="1:79" s="121" customFormat="1" ht="19.899999999999999" customHeight="1" x14ac:dyDescent="0.25">
      <c r="A115" s="9" t="s">
        <v>2174</v>
      </c>
      <c r="B115" s="7" t="s">
        <v>2175</v>
      </c>
      <c r="C115" s="2" t="s">
        <v>2176</v>
      </c>
      <c r="D115" s="4" t="s">
        <v>1537</v>
      </c>
      <c r="E115" s="7">
        <v>70</v>
      </c>
      <c r="F115" s="873">
        <v>1</v>
      </c>
      <c r="G115" s="862"/>
      <c r="H115" s="4"/>
      <c r="I115" s="15"/>
      <c r="J115" s="47" t="s">
        <v>86</v>
      </c>
      <c r="K115" s="48"/>
      <c r="L115" s="48"/>
      <c r="M115" s="49"/>
      <c r="N115" s="47" t="s">
        <v>86</v>
      </c>
      <c r="O115" s="48"/>
      <c r="P115" s="48"/>
      <c r="Q115" s="48"/>
      <c r="R115" s="48"/>
      <c r="S115" s="48"/>
      <c r="T115" s="65"/>
      <c r="U115" s="49"/>
      <c r="V115" s="58" t="s">
        <v>86</v>
      </c>
      <c r="W115" s="82" t="s">
        <v>86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-1</v>
      </c>
      <c r="AR115" s="487">
        <v>-1</v>
      </c>
      <c r="AS115" s="487">
        <v>-1</v>
      </c>
      <c r="AT115" s="487">
        <v>-1</v>
      </c>
      <c r="AU115" s="493">
        <v>0</v>
      </c>
      <c r="AV115" s="488" t="str">
        <f t="shared" si="35"/>
        <v>tbd</v>
      </c>
      <c r="AW115" s="487" t="str">
        <f t="shared" si="33"/>
        <v>tbd</v>
      </c>
      <c r="AX115" s="487" t="str">
        <f t="shared" si="33"/>
        <v>tbd</v>
      </c>
      <c r="AY115" s="487" t="str">
        <f t="shared" si="33"/>
        <v>tbd</v>
      </c>
      <c r="AZ115" s="487" t="str">
        <f t="shared" si="33"/>
        <v>tbd</v>
      </c>
      <c r="BA115" s="487" t="str">
        <f t="shared" si="33"/>
        <v>tbd</v>
      </c>
      <c r="BB115" s="487" t="str">
        <f t="shared" si="33"/>
        <v>tbd</v>
      </c>
      <c r="BC115" s="487" t="str">
        <f t="shared" si="33"/>
        <v>tbd</v>
      </c>
      <c r="BD115" s="487" t="str">
        <f t="shared" si="33"/>
        <v>tbd</v>
      </c>
      <c r="BE115" s="487" t="str">
        <f t="shared" si="33"/>
        <v>tbd</v>
      </c>
      <c r="BF115" s="487" t="str">
        <f t="shared" si="33"/>
        <v>tbd</v>
      </c>
      <c r="BG115" s="487" t="str">
        <f t="shared" si="33"/>
        <v>tbd</v>
      </c>
      <c r="BH115" s="487" t="str">
        <f t="shared" si="33"/>
        <v>tbd</v>
      </c>
      <c r="BI115" s="487" t="str">
        <f t="shared" si="33"/>
        <v>tbd</v>
      </c>
      <c r="BJ115" s="487" t="str">
        <f t="shared" si="33"/>
        <v>tbd</v>
      </c>
      <c r="BK115" s="489" t="str">
        <f t="shared" si="33"/>
        <v/>
      </c>
      <c r="BL115" s="495" t="str">
        <f t="shared" si="36"/>
        <v>tbd</v>
      </c>
      <c r="BM115" s="487" t="str">
        <f t="shared" si="34"/>
        <v>tbd</v>
      </c>
      <c r="BN115" s="487" t="str">
        <f t="shared" si="34"/>
        <v>tbd</v>
      </c>
      <c r="BO115" s="487" t="str">
        <f t="shared" si="34"/>
        <v>tbd</v>
      </c>
      <c r="BP115" s="487" t="str">
        <f t="shared" si="34"/>
        <v>tbd</v>
      </c>
      <c r="BQ115" s="487" t="str">
        <f t="shared" si="34"/>
        <v>tbd</v>
      </c>
      <c r="BR115" s="487" t="str">
        <f t="shared" si="34"/>
        <v>tbd</v>
      </c>
      <c r="BS115" s="487" t="str">
        <f t="shared" si="34"/>
        <v>tbd</v>
      </c>
      <c r="BT115" s="487" t="str">
        <f t="shared" si="34"/>
        <v>tbd</v>
      </c>
      <c r="BU115" s="487" t="str">
        <f t="shared" si="34"/>
        <v>tbd</v>
      </c>
      <c r="BV115" s="487" t="str">
        <f t="shared" si="34"/>
        <v>tbd</v>
      </c>
      <c r="BW115" s="487" t="str">
        <f t="shared" si="34"/>
        <v>tbd</v>
      </c>
      <c r="BX115" s="487" t="str">
        <f t="shared" si="34"/>
        <v>tbd</v>
      </c>
      <c r="BY115" s="487" t="str">
        <f t="shared" si="34"/>
        <v>tbd</v>
      </c>
      <c r="BZ115" s="487" t="str">
        <f t="shared" si="34"/>
        <v>tbd</v>
      </c>
      <c r="CA115" s="489" t="str">
        <f t="shared" si="34"/>
        <v/>
      </c>
    </row>
    <row r="116" spans="1:79" s="121" customFormat="1" ht="19.899999999999999" customHeight="1" x14ac:dyDescent="0.25">
      <c r="A116" s="9" t="s">
        <v>2177</v>
      </c>
      <c r="B116" s="7" t="s">
        <v>2178</v>
      </c>
      <c r="C116" s="2" t="s">
        <v>2179</v>
      </c>
      <c r="D116" s="4" t="s">
        <v>1537</v>
      </c>
      <c r="E116" s="4">
        <v>1</v>
      </c>
      <c r="F116" s="862" t="s">
        <v>1516</v>
      </c>
      <c r="G116" s="862" t="s">
        <v>1516</v>
      </c>
      <c r="H116" s="4"/>
      <c r="I116" s="15"/>
      <c r="J116" s="47" t="s">
        <v>86</v>
      </c>
      <c r="K116" s="48"/>
      <c r="L116" s="48"/>
      <c r="M116" s="49"/>
      <c r="N116" s="863" t="s">
        <v>1516</v>
      </c>
      <c r="O116" s="864" t="s">
        <v>1516</v>
      </c>
      <c r="P116" s="864" t="s">
        <v>1516</v>
      </c>
      <c r="Q116" s="864" t="s">
        <v>1516</v>
      </c>
      <c r="R116" s="864" t="s">
        <v>1516</v>
      </c>
      <c r="S116" s="864" t="s">
        <v>1516</v>
      </c>
      <c r="T116" s="865" t="s">
        <v>1516</v>
      </c>
      <c r="U116" s="49"/>
      <c r="V116" s="58" t="s">
        <v>86</v>
      </c>
      <c r="W116" s="866" t="s">
        <v>1516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-1</v>
      </c>
      <c r="AR116" s="487">
        <v>-1</v>
      </c>
      <c r="AS116" s="487">
        <v>-1</v>
      </c>
      <c r="AT116" s="487">
        <v>-1</v>
      </c>
      <c r="AU116" s="493">
        <v>0</v>
      </c>
      <c r="AV116" s="488" t="str">
        <f t="shared" si="35"/>
        <v>tbd</v>
      </c>
      <c r="AW116" s="487" t="str">
        <f t="shared" si="33"/>
        <v>tbd</v>
      </c>
      <c r="AX116" s="487" t="str">
        <f t="shared" si="33"/>
        <v>tbd</v>
      </c>
      <c r="AY116" s="487" t="str">
        <f t="shared" si="33"/>
        <v>tbd</v>
      </c>
      <c r="AZ116" s="487" t="str">
        <f t="shared" si="33"/>
        <v>tbd</v>
      </c>
      <c r="BA116" s="487" t="str">
        <f t="shared" si="33"/>
        <v>tbd</v>
      </c>
      <c r="BB116" s="487" t="str">
        <f t="shared" si="33"/>
        <v>tbd</v>
      </c>
      <c r="BC116" s="487" t="str">
        <f t="shared" si="33"/>
        <v>tbd</v>
      </c>
      <c r="BD116" s="487" t="str">
        <f t="shared" si="33"/>
        <v>tbd</v>
      </c>
      <c r="BE116" s="487" t="str">
        <f t="shared" si="33"/>
        <v>tbd</v>
      </c>
      <c r="BF116" s="487" t="str">
        <f t="shared" si="33"/>
        <v>tbd</v>
      </c>
      <c r="BG116" s="487" t="str">
        <f t="shared" si="33"/>
        <v>tbd</v>
      </c>
      <c r="BH116" s="487" t="str">
        <f t="shared" si="33"/>
        <v>tbd</v>
      </c>
      <c r="BI116" s="487" t="str">
        <f t="shared" si="33"/>
        <v>tbd</v>
      </c>
      <c r="BJ116" s="487" t="str">
        <f t="shared" si="33"/>
        <v>tbd</v>
      </c>
      <c r="BK116" s="489" t="str">
        <f t="shared" si="33"/>
        <v/>
      </c>
      <c r="BL116" s="495" t="str">
        <f t="shared" si="36"/>
        <v>not req'ed</v>
      </c>
      <c r="BM116" s="487" t="str">
        <f t="shared" si="34"/>
        <v>not req'ed</v>
      </c>
      <c r="BN116" s="487" t="str">
        <f t="shared" si="34"/>
        <v>not req'ed</v>
      </c>
      <c r="BO116" s="487" t="str">
        <f t="shared" si="34"/>
        <v>not req'ed</v>
      </c>
      <c r="BP116" s="487" t="str">
        <f t="shared" si="34"/>
        <v>not req'ed</v>
      </c>
      <c r="BQ116" s="487" t="str">
        <f t="shared" si="34"/>
        <v>not req'ed</v>
      </c>
      <c r="BR116" s="487" t="str">
        <f t="shared" si="34"/>
        <v>not req'ed</v>
      </c>
      <c r="BS116" s="487" t="str">
        <f t="shared" si="34"/>
        <v>not req'ed</v>
      </c>
      <c r="BT116" s="487" t="str">
        <f t="shared" si="34"/>
        <v>not req'ed</v>
      </c>
      <c r="BU116" s="487" t="str">
        <f t="shared" si="34"/>
        <v>not req'ed</v>
      </c>
      <c r="BV116" s="487" t="str">
        <f t="shared" si="34"/>
        <v>not req'ed</v>
      </c>
      <c r="BW116" s="487" t="str">
        <f t="shared" si="34"/>
        <v>not req'ed</v>
      </c>
      <c r="BX116" s="487" t="str">
        <f t="shared" si="34"/>
        <v>not req'ed</v>
      </c>
      <c r="BY116" s="487" t="str">
        <f t="shared" si="34"/>
        <v>not req'ed</v>
      </c>
      <c r="BZ116" s="487" t="str">
        <f t="shared" si="34"/>
        <v>not req'ed</v>
      </c>
      <c r="CA116" s="489" t="str">
        <f t="shared" si="34"/>
        <v/>
      </c>
    </row>
    <row r="117" spans="1:79" s="121" customFormat="1" ht="19.899999999999999" customHeight="1" x14ac:dyDescent="0.25">
      <c r="A117" s="9" t="s">
        <v>2180</v>
      </c>
      <c r="B117" s="7" t="s">
        <v>2181</v>
      </c>
      <c r="C117" s="2" t="s">
        <v>2182</v>
      </c>
      <c r="D117" s="4" t="s">
        <v>1903</v>
      </c>
      <c r="E117" s="4">
        <v>8</v>
      </c>
      <c r="F117" s="4" t="s">
        <v>2007</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-1</v>
      </c>
      <c r="AR117" s="487">
        <v>-1</v>
      </c>
      <c r="AS117" s="487">
        <v>-1</v>
      </c>
      <c r="AT117" s="487">
        <v>-1</v>
      </c>
      <c r="AU117" s="493">
        <v>0</v>
      </c>
      <c r="AV117" s="488" t="str">
        <f t="shared" si="35"/>
        <v>tbd</v>
      </c>
      <c r="AW117" s="487" t="str">
        <f t="shared" si="33"/>
        <v>tbd</v>
      </c>
      <c r="AX117" s="487" t="str">
        <f t="shared" si="33"/>
        <v>tbd</v>
      </c>
      <c r="AY117" s="487" t="str">
        <f t="shared" si="33"/>
        <v>tbd</v>
      </c>
      <c r="AZ117" s="487" t="str">
        <f t="shared" si="33"/>
        <v>tbd</v>
      </c>
      <c r="BA117" s="487" t="str">
        <f t="shared" si="33"/>
        <v>tbd</v>
      </c>
      <c r="BB117" s="487" t="str">
        <f t="shared" si="33"/>
        <v>tbd</v>
      </c>
      <c r="BC117" s="487" t="str">
        <f t="shared" si="33"/>
        <v>tbd</v>
      </c>
      <c r="BD117" s="487" t="str">
        <f t="shared" si="33"/>
        <v>tbd</v>
      </c>
      <c r="BE117" s="487" t="str">
        <f t="shared" si="33"/>
        <v>tbd</v>
      </c>
      <c r="BF117" s="487" t="str">
        <f t="shared" si="33"/>
        <v>tbd</v>
      </c>
      <c r="BG117" s="487" t="str">
        <f t="shared" si="33"/>
        <v>tbd</v>
      </c>
      <c r="BH117" s="487" t="str">
        <f t="shared" si="33"/>
        <v>tbd</v>
      </c>
      <c r="BI117" s="487" t="str">
        <f t="shared" si="33"/>
        <v>tbd</v>
      </c>
      <c r="BJ117" s="487" t="str">
        <f t="shared" si="33"/>
        <v>tbd</v>
      </c>
      <c r="BK117" s="489" t="str">
        <f t="shared" si="33"/>
        <v/>
      </c>
      <c r="BL117" s="495" t="str">
        <f t="shared" si="36"/>
        <v>tbd</v>
      </c>
      <c r="BM117" s="487" t="str">
        <f t="shared" si="34"/>
        <v>tbd</v>
      </c>
      <c r="BN117" s="487" t="str">
        <f t="shared" si="34"/>
        <v>tbd</v>
      </c>
      <c r="BO117" s="487" t="str">
        <f t="shared" si="34"/>
        <v>tbd</v>
      </c>
      <c r="BP117" s="487" t="str">
        <f t="shared" si="34"/>
        <v>tbd</v>
      </c>
      <c r="BQ117" s="487" t="str">
        <f t="shared" si="34"/>
        <v>tbd</v>
      </c>
      <c r="BR117" s="487" t="str">
        <f t="shared" si="34"/>
        <v>tbd</v>
      </c>
      <c r="BS117" s="487" t="str">
        <f t="shared" si="34"/>
        <v>tbd</v>
      </c>
      <c r="BT117" s="487" t="str">
        <f t="shared" si="34"/>
        <v>tbd</v>
      </c>
      <c r="BU117" s="487" t="str">
        <f t="shared" si="34"/>
        <v>tbd</v>
      </c>
      <c r="BV117" s="487" t="str">
        <f t="shared" si="34"/>
        <v>tbd</v>
      </c>
      <c r="BW117" s="487" t="str">
        <f t="shared" si="34"/>
        <v>tbd</v>
      </c>
      <c r="BX117" s="487" t="str">
        <f t="shared" si="34"/>
        <v>tbd</v>
      </c>
      <c r="BY117" s="487" t="str">
        <f t="shared" si="34"/>
        <v>tbd</v>
      </c>
      <c r="BZ117" s="487" t="str">
        <f t="shared" si="34"/>
        <v>tbd</v>
      </c>
      <c r="CA117" s="489" t="str">
        <f t="shared" si="34"/>
        <v/>
      </c>
    </row>
    <row r="118" spans="1:79" s="121" customFormat="1" ht="19.899999999999999" customHeight="1" x14ac:dyDescent="0.25">
      <c r="A118" s="9" t="s">
        <v>2183</v>
      </c>
      <c r="B118" s="7" t="s">
        <v>2184</v>
      </c>
      <c r="C118" s="2" t="s">
        <v>2185</v>
      </c>
      <c r="D118" s="5" t="s">
        <v>1537</v>
      </c>
      <c r="E118" s="4">
        <v>8</v>
      </c>
      <c r="F118" s="4" t="s">
        <v>1525</v>
      </c>
      <c r="G118" s="4">
        <v>1000</v>
      </c>
      <c r="H118" s="5" t="s">
        <v>1427</v>
      </c>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-1</v>
      </c>
      <c r="AR118" s="487">
        <v>-1</v>
      </c>
      <c r="AS118" s="487">
        <v>-1</v>
      </c>
      <c r="AT118" s="487">
        <v>-1</v>
      </c>
      <c r="AU118" s="493">
        <v>0</v>
      </c>
      <c r="AV118" s="488" t="str">
        <f t="shared" si="35"/>
        <v>tbd</v>
      </c>
      <c r="AW118" s="487" t="str">
        <f t="shared" si="33"/>
        <v>tbd</v>
      </c>
      <c r="AX118" s="487" t="str">
        <f t="shared" si="33"/>
        <v>tbd</v>
      </c>
      <c r="AY118" s="487" t="str">
        <f t="shared" si="33"/>
        <v>tbd</v>
      </c>
      <c r="AZ118" s="487" t="str">
        <f t="shared" si="33"/>
        <v>tbd</v>
      </c>
      <c r="BA118" s="487" t="str">
        <f t="shared" si="33"/>
        <v>tbd</v>
      </c>
      <c r="BB118" s="487" t="str">
        <f t="shared" si="33"/>
        <v>tbd</v>
      </c>
      <c r="BC118" s="487" t="str">
        <f t="shared" si="33"/>
        <v>tbd</v>
      </c>
      <c r="BD118" s="487" t="str">
        <f t="shared" si="33"/>
        <v>tbd</v>
      </c>
      <c r="BE118" s="487" t="str">
        <f t="shared" si="33"/>
        <v>tbd</v>
      </c>
      <c r="BF118" s="487" t="str">
        <f t="shared" si="33"/>
        <v>tbd</v>
      </c>
      <c r="BG118" s="487" t="str">
        <f t="shared" si="33"/>
        <v>tbd</v>
      </c>
      <c r="BH118" s="487" t="str">
        <f t="shared" si="33"/>
        <v>tbd</v>
      </c>
      <c r="BI118" s="487" t="str">
        <f t="shared" si="33"/>
        <v>tbd</v>
      </c>
      <c r="BJ118" s="487" t="str">
        <f t="shared" si="33"/>
        <v>tbd</v>
      </c>
      <c r="BK118" s="489" t="str">
        <f t="shared" si="33"/>
        <v/>
      </c>
      <c r="BL118" s="495" t="str">
        <f t="shared" si="36"/>
        <v>tbd</v>
      </c>
      <c r="BM118" s="487" t="str">
        <f t="shared" si="34"/>
        <v>tbd</v>
      </c>
      <c r="BN118" s="487" t="str">
        <f t="shared" si="34"/>
        <v>tbd</v>
      </c>
      <c r="BO118" s="487" t="str">
        <f t="shared" si="34"/>
        <v>tbd</v>
      </c>
      <c r="BP118" s="487" t="str">
        <f t="shared" si="34"/>
        <v>tbd</v>
      </c>
      <c r="BQ118" s="487" t="str">
        <f t="shared" si="34"/>
        <v>tbd</v>
      </c>
      <c r="BR118" s="487" t="str">
        <f t="shared" si="34"/>
        <v>tbd</v>
      </c>
      <c r="BS118" s="487" t="str">
        <f t="shared" si="34"/>
        <v>tbd</v>
      </c>
      <c r="BT118" s="487" t="str">
        <f t="shared" si="34"/>
        <v>tbd</v>
      </c>
      <c r="BU118" s="487" t="str">
        <f t="shared" si="34"/>
        <v>tbd</v>
      </c>
      <c r="BV118" s="487" t="str">
        <f t="shared" si="34"/>
        <v>tbd</v>
      </c>
      <c r="BW118" s="487" t="str">
        <f t="shared" si="34"/>
        <v>tbd</v>
      </c>
      <c r="BX118" s="487" t="str">
        <f t="shared" si="34"/>
        <v>tbd</v>
      </c>
      <c r="BY118" s="487" t="str">
        <f t="shared" si="34"/>
        <v>tbd</v>
      </c>
      <c r="BZ118" s="487" t="str">
        <f t="shared" si="34"/>
        <v>tbd</v>
      </c>
      <c r="CA118" s="489" t="str">
        <f t="shared" si="34"/>
        <v/>
      </c>
    </row>
    <row r="119" spans="1:79" s="121" customFormat="1" ht="19.899999999999999" customHeight="1" x14ac:dyDescent="0.25">
      <c r="A119" s="1381" t="s">
        <v>2186</v>
      </c>
      <c r="B119" s="1382"/>
      <c r="C119" s="1382"/>
      <c r="D119" s="1382"/>
      <c r="E119" s="1382"/>
      <c r="F119" s="1382"/>
      <c r="G119" s="1382"/>
      <c r="H119" s="1382"/>
      <c r="I119" s="1383"/>
      <c r="J119" s="867"/>
      <c r="K119" s="868"/>
      <c r="L119" s="868"/>
      <c r="M119" s="869"/>
      <c r="N119" s="867"/>
      <c r="O119" s="868"/>
      <c r="P119" s="868"/>
      <c r="Q119" s="868"/>
      <c r="R119" s="868"/>
      <c r="S119" s="868"/>
      <c r="T119" s="870"/>
      <c r="U119" s="869"/>
      <c r="V119" s="867"/>
      <c r="W119" s="871"/>
      <c r="X119" s="868"/>
      <c r="Y119" s="870"/>
      <c r="Z119" s="870"/>
      <c r="AA119" s="872"/>
      <c r="AB119" s="869"/>
      <c r="AC119" s="867"/>
      <c r="AD119" s="868"/>
      <c r="AE119" s="870"/>
      <c r="AF119" s="488">
        <f t="shared" ref="AF119:AT119" si="37">AF118</f>
        <v>-1</v>
      </c>
      <c r="AG119" s="487">
        <f t="shared" si="37"/>
        <v>-1</v>
      </c>
      <c r="AH119" s="487">
        <f t="shared" si="37"/>
        <v>-1</v>
      </c>
      <c r="AI119" s="487">
        <f t="shared" si="37"/>
        <v>-1</v>
      </c>
      <c r="AJ119" s="487">
        <f t="shared" si="37"/>
        <v>-1</v>
      </c>
      <c r="AK119" s="487">
        <f t="shared" si="37"/>
        <v>-1</v>
      </c>
      <c r="AL119" s="487">
        <f t="shared" si="37"/>
        <v>-1</v>
      </c>
      <c r="AM119" s="487">
        <f t="shared" si="37"/>
        <v>-1</v>
      </c>
      <c r="AN119" s="487">
        <f t="shared" si="37"/>
        <v>-1</v>
      </c>
      <c r="AO119" s="487">
        <f t="shared" si="37"/>
        <v>-1</v>
      </c>
      <c r="AP119" s="487">
        <f t="shared" si="37"/>
        <v>-1</v>
      </c>
      <c r="AQ119" s="487">
        <f t="shared" si="37"/>
        <v>-1</v>
      </c>
      <c r="AR119" s="487">
        <f t="shared" si="37"/>
        <v>-1</v>
      </c>
      <c r="AS119" s="487">
        <f t="shared" si="37"/>
        <v>-1</v>
      </c>
      <c r="AT119" s="487">
        <f t="shared" si="37"/>
        <v>-1</v>
      </c>
      <c r="AU119" s="493">
        <v>0</v>
      </c>
      <c r="AV119" s="488">
        <f t="shared" si="35"/>
        <v>0</v>
      </c>
      <c r="AW119" s="487">
        <f t="shared" si="33"/>
        <v>0</v>
      </c>
      <c r="AX119" s="487">
        <f t="shared" si="33"/>
        <v>0</v>
      </c>
      <c r="AY119" s="487">
        <f t="shared" si="33"/>
        <v>0</v>
      </c>
      <c r="AZ119" s="487">
        <f t="shared" si="33"/>
        <v>0</v>
      </c>
      <c r="BA119" s="487">
        <f t="shared" si="33"/>
        <v>0</v>
      </c>
      <c r="BB119" s="487">
        <f t="shared" si="33"/>
        <v>0</v>
      </c>
      <c r="BC119" s="487">
        <f t="shared" si="33"/>
        <v>0</v>
      </c>
      <c r="BD119" s="487">
        <f t="shared" si="33"/>
        <v>0</v>
      </c>
      <c r="BE119" s="487">
        <f t="shared" si="33"/>
        <v>0</v>
      </c>
      <c r="BF119" s="487">
        <f t="shared" si="33"/>
        <v>0</v>
      </c>
      <c r="BG119" s="487">
        <f t="shared" si="33"/>
        <v>0</v>
      </c>
      <c r="BH119" s="487">
        <f t="shared" si="33"/>
        <v>0</v>
      </c>
      <c r="BI119" s="487">
        <f t="shared" si="33"/>
        <v>0</v>
      </c>
      <c r="BJ119" s="487">
        <f t="shared" si="33"/>
        <v>0</v>
      </c>
      <c r="BK119" s="489" t="str">
        <f t="shared" si="33"/>
        <v/>
      </c>
      <c r="BL119" s="495">
        <f t="shared" si="36"/>
        <v>0</v>
      </c>
      <c r="BM119" s="487">
        <f t="shared" si="34"/>
        <v>0</v>
      </c>
      <c r="BN119" s="487">
        <f t="shared" si="34"/>
        <v>0</v>
      </c>
      <c r="BO119" s="487">
        <f t="shared" si="34"/>
        <v>0</v>
      </c>
      <c r="BP119" s="487">
        <f t="shared" si="34"/>
        <v>0</v>
      </c>
      <c r="BQ119" s="487">
        <f t="shared" si="34"/>
        <v>0</v>
      </c>
      <c r="BR119" s="487">
        <f t="shared" si="34"/>
        <v>0</v>
      </c>
      <c r="BS119" s="487">
        <f t="shared" si="34"/>
        <v>0</v>
      </c>
      <c r="BT119" s="487">
        <f t="shared" si="34"/>
        <v>0</v>
      </c>
      <c r="BU119" s="487">
        <f t="shared" si="34"/>
        <v>0</v>
      </c>
      <c r="BV119" s="487">
        <f t="shared" si="34"/>
        <v>0</v>
      </c>
      <c r="BW119" s="487">
        <f t="shared" si="34"/>
        <v>0</v>
      </c>
      <c r="BX119" s="487">
        <f t="shared" si="34"/>
        <v>0</v>
      </c>
      <c r="BY119" s="487">
        <f t="shared" si="34"/>
        <v>0</v>
      </c>
      <c r="BZ119" s="487">
        <f t="shared" si="34"/>
        <v>0</v>
      </c>
      <c r="CA119" s="489" t="str">
        <f t="shared" si="34"/>
        <v/>
      </c>
    </row>
    <row r="120" spans="1:79" s="121" customFormat="1" ht="19.899999999999999" customHeight="1" x14ac:dyDescent="0.25">
      <c r="A120" s="9" t="s">
        <v>2187</v>
      </c>
      <c r="B120" s="7" t="s">
        <v>2188</v>
      </c>
      <c r="C120" s="2" t="s">
        <v>2189</v>
      </c>
      <c r="D120" s="5" t="s">
        <v>1724</v>
      </c>
      <c r="E120" s="7">
        <v>8</v>
      </c>
      <c r="F120" s="862" t="s">
        <v>1516</v>
      </c>
      <c r="G120" s="862" t="s">
        <v>1516</v>
      </c>
      <c r="H120" s="5"/>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0</v>
      </c>
      <c r="AG120" s="487">
        <v>0</v>
      </c>
      <c r="AH120" s="487">
        <v>0</v>
      </c>
      <c r="AI120" s="487">
        <v>0</v>
      </c>
      <c r="AJ120" s="487">
        <v>-1</v>
      </c>
      <c r="AK120" s="487">
        <v>0</v>
      </c>
      <c r="AL120" s="487">
        <v>0</v>
      </c>
      <c r="AM120" s="487">
        <v>0</v>
      </c>
      <c r="AN120" s="487">
        <v>0</v>
      </c>
      <c r="AO120" s="487">
        <v>0</v>
      </c>
      <c r="AP120" s="487">
        <v>-1</v>
      </c>
      <c r="AQ120" s="487">
        <v>-1</v>
      </c>
      <c r="AR120" s="487">
        <v>-1</v>
      </c>
      <c r="AS120" s="487">
        <v>-1</v>
      </c>
      <c r="AT120" s="487">
        <v>-1</v>
      </c>
      <c r="AU120" s="493">
        <v>0</v>
      </c>
      <c r="AV120" s="488" t="str">
        <f t="shared" si="35"/>
        <v/>
      </c>
      <c r="AW120" s="487" t="str">
        <f t="shared" si="33"/>
        <v/>
      </c>
      <c r="AX120" s="487" t="str">
        <f t="shared" si="33"/>
        <v/>
      </c>
      <c r="AY120" s="487" t="str">
        <f t="shared" si="33"/>
        <v/>
      </c>
      <c r="AZ120" s="487" t="str">
        <f t="shared" si="33"/>
        <v>tbd</v>
      </c>
      <c r="BA120" s="487" t="str">
        <f t="shared" si="33"/>
        <v/>
      </c>
      <c r="BB120" s="487" t="str">
        <f t="shared" si="33"/>
        <v/>
      </c>
      <c r="BC120" s="487" t="str">
        <f t="shared" si="33"/>
        <v/>
      </c>
      <c r="BD120" s="487" t="str">
        <f t="shared" si="33"/>
        <v/>
      </c>
      <c r="BE120" s="487" t="str">
        <f t="shared" si="33"/>
        <v/>
      </c>
      <c r="BF120" s="487" t="str">
        <f t="shared" si="33"/>
        <v>tbd</v>
      </c>
      <c r="BG120" s="487" t="str">
        <f t="shared" si="33"/>
        <v>tbd</v>
      </c>
      <c r="BH120" s="487" t="str">
        <f t="shared" si="33"/>
        <v>tbd</v>
      </c>
      <c r="BI120" s="487" t="str">
        <f t="shared" si="33"/>
        <v>tbd</v>
      </c>
      <c r="BJ120" s="487" t="str">
        <f t="shared" si="33"/>
        <v>tbd</v>
      </c>
      <c r="BK120" s="489" t="str">
        <f t="shared" si="33"/>
        <v/>
      </c>
      <c r="BL120" s="495" t="str">
        <f t="shared" si="36"/>
        <v/>
      </c>
      <c r="BM120" s="487" t="str">
        <f t="shared" si="34"/>
        <v/>
      </c>
      <c r="BN120" s="487" t="str">
        <f t="shared" si="34"/>
        <v/>
      </c>
      <c r="BO120" s="487" t="str">
        <f t="shared" si="34"/>
        <v/>
      </c>
      <c r="BP120" s="487" t="str">
        <f t="shared" si="34"/>
        <v>not req'ed</v>
      </c>
      <c r="BQ120" s="487" t="str">
        <f t="shared" si="34"/>
        <v/>
      </c>
      <c r="BR120" s="487" t="str">
        <f t="shared" si="34"/>
        <v/>
      </c>
      <c r="BS120" s="487" t="str">
        <f t="shared" si="34"/>
        <v/>
      </c>
      <c r="BT120" s="487" t="str">
        <f t="shared" si="34"/>
        <v/>
      </c>
      <c r="BU120" s="487" t="str">
        <f t="shared" si="34"/>
        <v/>
      </c>
      <c r="BV120" s="487" t="str">
        <f t="shared" si="34"/>
        <v>not req'ed</v>
      </c>
      <c r="BW120" s="487" t="str">
        <f t="shared" si="34"/>
        <v>not req'ed</v>
      </c>
      <c r="BX120" s="487" t="str">
        <f t="shared" si="34"/>
        <v>not req'ed</v>
      </c>
      <c r="BY120" s="487" t="str">
        <f t="shared" si="34"/>
        <v>not req'ed</v>
      </c>
      <c r="BZ120" s="487" t="str">
        <f t="shared" si="34"/>
        <v>not req'ed</v>
      </c>
      <c r="CA120" s="489" t="str">
        <f t="shared" si="34"/>
        <v/>
      </c>
    </row>
    <row r="121" spans="1:79" s="121" customFormat="1" ht="19.899999999999999" customHeight="1" x14ac:dyDescent="0.25">
      <c r="A121" s="9" t="s">
        <v>2190</v>
      </c>
      <c r="B121" s="7" t="s">
        <v>2191</v>
      </c>
      <c r="C121" s="2" t="s">
        <v>2192</v>
      </c>
      <c r="D121" s="5" t="s">
        <v>1537</v>
      </c>
      <c r="E121" s="7">
        <v>8</v>
      </c>
      <c r="F121" s="4" t="s">
        <v>1525</v>
      </c>
      <c r="G121" s="862" t="s">
        <v>1516</v>
      </c>
      <c r="H121" s="5"/>
      <c r="I121" s="16"/>
      <c r="J121" s="47" t="s">
        <v>86</v>
      </c>
      <c r="K121" s="48"/>
      <c r="L121" s="48"/>
      <c r="M121" s="49"/>
      <c r="N121" s="47" t="s">
        <v>86</v>
      </c>
      <c r="O121" s="48"/>
      <c r="P121" s="48"/>
      <c r="Q121" s="48"/>
      <c r="R121" s="48"/>
      <c r="S121" s="48"/>
      <c r="T121" s="65"/>
      <c r="U121" s="49"/>
      <c r="V121" s="58" t="s">
        <v>86</v>
      </c>
      <c r="W121" s="82" t="s">
        <v>86</v>
      </c>
      <c r="X121" s="56"/>
      <c r="Y121" s="69"/>
      <c r="Z121" s="69"/>
      <c r="AA121" s="68"/>
      <c r="AB121" s="57"/>
      <c r="AC121" s="58" t="s">
        <v>1376</v>
      </c>
      <c r="AD121" s="56"/>
      <c r="AE121" s="65"/>
      <c r="AF121" s="488">
        <v>0</v>
      </c>
      <c r="AG121" s="487">
        <v>0</v>
      </c>
      <c r="AH121" s="487">
        <v>0</v>
      </c>
      <c r="AI121" s="487">
        <v>0</v>
      </c>
      <c r="AJ121" s="487">
        <v>-1</v>
      </c>
      <c r="AK121" s="487">
        <v>0</v>
      </c>
      <c r="AL121" s="487">
        <v>0</v>
      </c>
      <c r="AM121" s="487">
        <v>0</v>
      </c>
      <c r="AN121" s="487">
        <v>0</v>
      </c>
      <c r="AO121" s="487">
        <v>0</v>
      </c>
      <c r="AP121" s="487">
        <v>-1</v>
      </c>
      <c r="AQ121" s="487">
        <v>-1</v>
      </c>
      <c r="AR121" s="487">
        <v>0</v>
      </c>
      <c r="AS121" s="487">
        <v>-1</v>
      </c>
      <c r="AT121" s="487">
        <v>-1</v>
      </c>
      <c r="AU121" s="493">
        <v>0</v>
      </c>
      <c r="AV121" s="488" t="str">
        <f t="shared" si="35"/>
        <v/>
      </c>
      <c r="AW121" s="487" t="str">
        <f t="shared" si="33"/>
        <v/>
      </c>
      <c r="AX121" s="487" t="str">
        <f t="shared" si="33"/>
        <v/>
      </c>
      <c r="AY121" s="487" t="str">
        <f t="shared" si="33"/>
        <v/>
      </c>
      <c r="AZ121" s="487" t="str">
        <f t="shared" si="33"/>
        <v>tbd</v>
      </c>
      <c r="BA121" s="487" t="str">
        <f t="shared" si="33"/>
        <v/>
      </c>
      <c r="BB121" s="487" t="str">
        <f t="shared" si="33"/>
        <v/>
      </c>
      <c r="BC121" s="487" t="str">
        <f t="shared" si="33"/>
        <v/>
      </c>
      <c r="BD121" s="487" t="str">
        <f t="shared" si="33"/>
        <v/>
      </c>
      <c r="BE121" s="487" t="str">
        <f t="shared" si="33"/>
        <v/>
      </c>
      <c r="BF121" s="487" t="str">
        <f t="shared" si="33"/>
        <v>tbd</v>
      </c>
      <c r="BG121" s="487" t="str">
        <f t="shared" si="33"/>
        <v>tbd</v>
      </c>
      <c r="BH121" s="487" t="str">
        <f t="shared" si="33"/>
        <v/>
      </c>
      <c r="BI121" s="487" t="str">
        <f t="shared" si="33"/>
        <v>tbd</v>
      </c>
      <c r="BJ121" s="487" t="str">
        <f t="shared" si="33"/>
        <v>tbd</v>
      </c>
      <c r="BK121" s="489" t="str">
        <f t="shared" si="33"/>
        <v/>
      </c>
      <c r="BL121" s="495" t="str">
        <f t="shared" si="36"/>
        <v/>
      </c>
      <c r="BM121" s="487" t="str">
        <f t="shared" si="34"/>
        <v/>
      </c>
      <c r="BN121" s="487" t="str">
        <f t="shared" si="34"/>
        <v/>
      </c>
      <c r="BO121" s="487" t="str">
        <f t="shared" si="34"/>
        <v/>
      </c>
      <c r="BP121" s="487" t="str">
        <f t="shared" si="34"/>
        <v>tbd</v>
      </c>
      <c r="BQ121" s="487" t="str">
        <f t="shared" si="34"/>
        <v/>
      </c>
      <c r="BR121" s="487" t="str">
        <f t="shared" si="34"/>
        <v/>
      </c>
      <c r="BS121" s="487" t="str">
        <f t="shared" si="34"/>
        <v/>
      </c>
      <c r="BT121" s="487" t="str">
        <f t="shared" si="34"/>
        <v/>
      </c>
      <c r="BU121" s="487" t="str">
        <f t="shared" si="34"/>
        <v/>
      </c>
      <c r="BV121" s="487" t="str">
        <f t="shared" si="34"/>
        <v>tbd</v>
      </c>
      <c r="BW121" s="487" t="str">
        <f t="shared" si="34"/>
        <v>tbd</v>
      </c>
      <c r="BX121" s="487" t="str">
        <f t="shared" si="34"/>
        <v/>
      </c>
      <c r="BY121" s="487" t="str">
        <f t="shared" si="34"/>
        <v>tbd</v>
      </c>
      <c r="BZ121" s="487" t="str">
        <f t="shared" si="34"/>
        <v>tbd</v>
      </c>
      <c r="CA121" s="489" t="str">
        <f t="shared" si="34"/>
        <v/>
      </c>
    </row>
    <row r="122" spans="1:79" s="121" customFormat="1" ht="19.899999999999999" customHeight="1" x14ac:dyDescent="0.25">
      <c r="A122" s="9" t="s">
        <v>2193</v>
      </c>
      <c r="B122" s="7" t="s">
        <v>2194</v>
      </c>
      <c r="C122" s="2" t="s">
        <v>2195</v>
      </c>
      <c r="D122" s="5" t="s">
        <v>2196</v>
      </c>
      <c r="E122" s="7" t="s">
        <v>1515</v>
      </c>
      <c r="F122" s="862" t="s">
        <v>1516</v>
      </c>
      <c r="G122" s="862" t="s">
        <v>1516</v>
      </c>
      <c r="H122" s="5"/>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0</v>
      </c>
      <c r="AG122" s="487">
        <v>0</v>
      </c>
      <c r="AH122" s="487">
        <v>0</v>
      </c>
      <c r="AI122" s="487">
        <v>0</v>
      </c>
      <c r="AJ122" s="487">
        <v>-1</v>
      </c>
      <c r="AK122" s="487">
        <v>0</v>
      </c>
      <c r="AL122" s="487">
        <v>0</v>
      </c>
      <c r="AM122" s="487">
        <v>0</v>
      </c>
      <c r="AN122" s="487">
        <v>0</v>
      </c>
      <c r="AO122" s="487">
        <v>0</v>
      </c>
      <c r="AP122" s="487">
        <v>-1</v>
      </c>
      <c r="AQ122" s="487">
        <v>-1</v>
      </c>
      <c r="AR122" s="487">
        <v>-1</v>
      </c>
      <c r="AS122" s="487">
        <v>-1</v>
      </c>
      <c r="AT122" s="487">
        <v>-1</v>
      </c>
      <c r="AU122" s="493">
        <v>0</v>
      </c>
      <c r="AV122" s="488" t="str">
        <f t="shared" si="35"/>
        <v/>
      </c>
      <c r="AW122" s="487" t="str">
        <f t="shared" si="33"/>
        <v/>
      </c>
      <c r="AX122" s="487" t="str">
        <f t="shared" si="33"/>
        <v/>
      </c>
      <c r="AY122" s="487" t="str">
        <f t="shared" si="33"/>
        <v/>
      </c>
      <c r="AZ122" s="487" t="str">
        <f t="shared" si="33"/>
        <v>tbd</v>
      </c>
      <c r="BA122" s="487" t="str">
        <f t="shared" si="33"/>
        <v/>
      </c>
      <c r="BB122" s="487" t="str">
        <f t="shared" si="33"/>
        <v/>
      </c>
      <c r="BC122" s="487" t="str">
        <f t="shared" si="33"/>
        <v/>
      </c>
      <c r="BD122" s="487" t="str">
        <f t="shared" si="33"/>
        <v/>
      </c>
      <c r="BE122" s="487" t="str">
        <f t="shared" si="33"/>
        <v/>
      </c>
      <c r="BF122" s="487" t="str">
        <f t="shared" si="33"/>
        <v>tbd</v>
      </c>
      <c r="BG122" s="487" t="str">
        <f t="shared" si="33"/>
        <v>tbd</v>
      </c>
      <c r="BH122" s="487" t="str">
        <f t="shared" si="33"/>
        <v>tbd</v>
      </c>
      <c r="BI122" s="487" t="str">
        <f t="shared" si="33"/>
        <v>tbd</v>
      </c>
      <c r="BJ122" s="487" t="str">
        <f t="shared" si="33"/>
        <v>tbd</v>
      </c>
      <c r="BK122" s="489" t="str">
        <f t="shared" si="33"/>
        <v/>
      </c>
      <c r="BL122" s="495" t="str">
        <f t="shared" si="36"/>
        <v/>
      </c>
      <c r="BM122" s="487" t="str">
        <f t="shared" si="34"/>
        <v/>
      </c>
      <c r="BN122" s="487" t="str">
        <f t="shared" si="34"/>
        <v/>
      </c>
      <c r="BO122" s="487" t="str">
        <f t="shared" si="34"/>
        <v/>
      </c>
      <c r="BP122" s="487" t="str">
        <f t="shared" si="34"/>
        <v>not req'ed</v>
      </c>
      <c r="BQ122" s="487" t="str">
        <f t="shared" si="34"/>
        <v/>
      </c>
      <c r="BR122" s="487" t="str">
        <f t="shared" si="34"/>
        <v/>
      </c>
      <c r="BS122" s="487" t="str">
        <f t="shared" si="34"/>
        <v/>
      </c>
      <c r="BT122" s="487" t="str">
        <f t="shared" si="34"/>
        <v/>
      </c>
      <c r="BU122" s="487" t="str">
        <f t="shared" si="34"/>
        <v/>
      </c>
      <c r="BV122" s="487" t="str">
        <f t="shared" si="34"/>
        <v>not req'ed</v>
      </c>
      <c r="BW122" s="487" t="str">
        <f t="shared" si="34"/>
        <v>not req'ed</v>
      </c>
      <c r="BX122" s="487" t="str">
        <f t="shared" si="34"/>
        <v>not req'ed</v>
      </c>
      <c r="BY122" s="487" t="str">
        <f t="shared" si="34"/>
        <v>not req'ed</v>
      </c>
      <c r="BZ122" s="487" t="str">
        <f t="shared" si="34"/>
        <v>not req'ed</v>
      </c>
      <c r="CA122" s="489" t="str">
        <f t="shared" si="34"/>
        <v/>
      </c>
    </row>
    <row r="123" spans="1:79" s="121" customFormat="1" ht="19.899999999999999" customHeight="1" x14ac:dyDescent="0.25">
      <c r="A123" s="9" t="s">
        <v>2197</v>
      </c>
      <c r="B123" s="7" t="s">
        <v>2198</v>
      </c>
      <c r="C123" s="2" t="s">
        <v>2199</v>
      </c>
      <c r="D123" s="5" t="s">
        <v>1537</v>
      </c>
      <c r="E123" s="7">
        <v>8</v>
      </c>
      <c r="F123" s="4" t="s">
        <v>2200</v>
      </c>
      <c r="G123" s="862" t="s">
        <v>1516</v>
      </c>
      <c r="H123" s="5"/>
      <c r="I123" s="16"/>
      <c r="J123" s="47" t="s">
        <v>86</v>
      </c>
      <c r="K123" s="48"/>
      <c r="L123" s="48"/>
      <c r="M123" s="49"/>
      <c r="N123" s="47" t="s">
        <v>86</v>
      </c>
      <c r="O123" s="48"/>
      <c r="P123" s="48"/>
      <c r="Q123" s="48"/>
      <c r="R123" s="48"/>
      <c r="S123" s="48"/>
      <c r="T123" s="65"/>
      <c r="U123" s="49"/>
      <c r="V123" s="58" t="s">
        <v>86</v>
      </c>
      <c r="W123" s="82" t="s">
        <v>86</v>
      </c>
      <c r="X123" s="56"/>
      <c r="Y123" s="69"/>
      <c r="Z123" s="69"/>
      <c r="AA123" s="68"/>
      <c r="AB123" s="57"/>
      <c r="AC123" s="58" t="s">
        <v>1376</v>
      </c>
      <c r="AD123" s="56"/>
      <c r="AE123" s="65"/>
      <c r="AF123" s="488">
        <v>0</v>
      </c>
      <c r="AG123" s="487">
        <v>0</v>
      </c>
      <c r="AH123" s="487">
        <v>0</v>
      </c>
      <c r="AI123" s="487">
        <v>0</v>
      </c>
      <c r="AJ123" s="487">
        <v>-1</v>
      </c>
      <c r="AK123" s="487">
        <v>0</v>
      </c>
      <c r="AL123" s="487">
        <v>0</v>
      </c>
      <c r="AM123" s="487">
        <v>0</v>
      </c>
      <c r="AN123" s="487">
        <v>0</v>
      </c>
      <c r="AO123" s="487">
        <v>0</v>
      </c>
      <c r="AP123" s="487">
        <v>-1</v>
      </c>
      <c r="AQ123" s="487">
        <v>-1</v>
      </c>
      <c r="AR123" s="487">
        <v>0</v>
      </c>
      <c r="AS123" s="487">
        <v>-1</v>
      </c>
      <c r="AT123" s="487">
        <v>-1</v>
      </c>
      <c r="AU123" s="493">
        <v>0</v>
      </c>
      <c r="AV123" s="488" t="str">
        <f t="shared" si="35"/>
        <v/>
      </c>
      <c r="AW123" s="487" t="str">
        <f t="shared" si="33"/>
        <v/>
      </c>
      <c r="AX123" s="487" t="str">
        <f t="shared" si="33"/>
        <v/>
      </c>
      <c r="AY123" s="487" t="str">
        <f t="shared" si="33"/>
        <v/>
      </c>
      <c r="AZ123" s="487" t="str">
        <f t="shared" si="33"/>
        <v>tbd</v>
      </c>
      <c r="BA123" s="487" t="str">
        <f t="shared" si="33"/>
        <v/>
      </c>
      <c r="BB123" s="487" t="str">
        <f t="shared" si="33"/>
        <v/>
      </c>
      <c r="BC123" s="487" t="str">
        <f t="shared" si="33"/>
        <v/>
      </c>
      <c r="BD123" s="487" t="str">
        <f t="shared" si="33"/>
        <v/>
      </c>
      <c r="BE123" s="487" t="str">
        <f t="shared" si="33"/>
        <v/>
      </c>
      <c r="BF123" s="487" t="str">
        <f t="shared" si="33"/>
        <v>tbd</v>
      </c>
      <c r="BG123" s="487" t="str">
        <f t="shared" si="33"/>
        <v>tbd</v>
      </c>
      <c r="BH123" s="487" t="str">
        <f t="shared" si="33"/>
        <v/>
      </c>
      <c r="BI123" s="487" t="str">
        <f t="shared" si="33"/>
        <v>tbd</v>
      </c>
      <c r="BJ123" s="487" t="str">
        <f t="shared" si="33"/>
        <v>tbd</v>
      </c>
      <c r="BK123" s="489" t="str">
        <f t="shared" si="33"/>
        <v/>
      </c>
      <c r="BL123" s="495" t="str">
        <f t="shared" si="36"/>
        <v/>
      </c>
      <c r="BM123" s="487" t="str">
        <f t="shared" si="34"/>
        <v/>
      </c>
      <c r="BN123" s="487" t="str">
        <f t="shared" si="34"/>
        <v/>
      </c>
      <c r="BO123" s="487" t="str">
        <f t="shared" si="34"/>
        <v/>
      </c>
      <c r="BP123" s="487" t="str">
        <f t="shared" si="34"/>
        <v>tbd</v>
      </c>
      <c r="BQ123" s="487" t="str">
        <f t="shared" si="34"/>
        <v/>
      </c>
      <c r="BR123" s="487" t="str">
        <f t="shared" si="34"/>
        <v/>
      </c>
      <c r="BS123" s="487" t="str">
        <f t="shared" si="34"/>
        <v/>
      </c>
      <c r="BT123" s="487" t="str">
        <f t="shared" si="34"/>
        <v/>
      </c>
      <c r="BU123" s="487" t="str">
        <f t="shared" si="34"/>
        <v/>
      </c>
      <c r="BV123" s="487" t="str">
        <f t="shared" si="34"/>
        <v>tbd</v>
      </c>
      <c r="BW123" s="487" t="str">
        <f t="shared" si="34"/>
        <v>tbd</v>
      </c>
      <c r="BX123" s="487" t="str">
        <f t="shared" si="34"/>
        <v/>
      </c>
      <c r="BY123" s="487" t="str">
        <f t="shared" si="34"/>
        <v>tbd</v>
      </c>
      <c r="BZ123" s="487" t="str">
        <f t="shared" si="34"/>
        <v>tbd</v>
      </c>
      <c r="CA123" s="489" t="str">
        <f t="shared" si="34"/>
        <v/>
      </c>
    </row>
    <row r="124" spans="1:79" s="121" customFormat="1" ht="19.899999999999999" customHeight="1" x14ac:dyDescent="0.25">
      <c r="A124" s="9" t="s">
        <v>2201</v>
      </c>
      <c r="B124" s="7" t="s">
        <v>2202</v>
      </c>
      <c r="C124" s="2" t="s">
        <v>2203</v>
      </c>
      <c r="D124" s="5" t="s">
        <v>1537</v>
      </c>
      <c r="E124" s="7">
        <v>1</v>
      </c>
      <c r="F124" s="4" t="s">
        <v>1525</v>
      </c>
      <c r="G124" s="862" t="s">
        <v>1516</v>
      </c>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0</v>
      </c>
      <c r="AG124" s="487">
        <v>0</v>
      </c>
      <c r="AH124" s="487">
        <v>0</v>
      </c>
      <c r="AI124" s="487">
        <v>0</v>
      </c>
      <c r="AJ124" s="487">
        <v>-1</v>
      </c>
      <c r="AK124" s="487">
        <v>0</v>
      </c>
      <c r="AL124" s="487">
        <v>0</v>
      </c>
      <c r="AM124" s="487">
        <v>0</v>
      </c>
      <c r="AN124" s="487">
        <v>0</v>
      </c>
      <c r="AO124" s="487">
        <v>0</v>
      </c>
      <c r="AP124" s="487">
        <v>-1</v>
      </c>
      <c r="AQ124" s="487">
        <v>-1</v>
      </c>
      <c r="AR124" s="487">
        <v>0</v>
      </c>
      <c r="AS124" s="487">
        <v>-1</v>
      </c>
      <c r="AT124" s="487">
        <v>-1</v>
      </c>
      <c r="AU124" s="493">
        <v>0</v>
      </c>
      <c r="AV124" s="488" t="str">
        <f t="shared" si="35"/>
        <v/>
      </c>
      <c r="AW124" s="487" t="str">
        <f t="shared" si="33"/>
        <v/>
      </c>
      <c r="AX124" s="487" t="str">
        <f t="shared" si="33"/>
        <v/>
      </c>
      <c r="AY124" s="487" t="str">
        <f t="shared" si="33"/>
        <v/>
      </c>
      <c r="AZ124" s="487" t="str">
        <f t="shared" si="33"/>
        <v>tbd</v>
      </c>
      <c r="BA124" s="487" t="str">
        <f t="shared" si="33"/>
        <v/>
      </c>
      <c r="BB124" s="487" t="str">
        <f t="shared" si="33"/>
        <v/>
      </c>
      <c r="BC124" s="487" t="str">
        <f t="shared" si="33"/>
        <v/>
      </c>
      <c r="BD124" s="487" t="str">
        <f t="shared" si="33"/>
        <v/>
      </c>
      <c r="BE124" s="487" t="str">
        <f t="shared" si="33"/>
        <v/>
      </c>
      <c r="BF124" s="487" t="str">
        <f t="shared" si="33"/>
        <v>tbd</v>
      </c>
      <c r="BG124" s="487" t="str">
        <f t="shared" si="33"/>
        <v>tbd</v>
      </c>
      <c r="BH124" s="487" t="str">
        <f t="shared" si="33"/>
        <v/>
      </c>
      <c r="BI124" s="487" t="str">
        <f t="shared" si="33"/>
        <v>tbd</v>
      </c>
      <c r="BJ124" s="487" t="str">
        <f t="shared" si="33"/>
        <v>tbd</v>
      </c>
      <c r="BK124" s="489" t="str">
        <f t="shared" si="33"/>
        <v/>
      </c>
      <c r="BL124" s="495" t="str">
        <f t="shared" si="36"/>
        <v/>
      </c>
      <c r="BM124" s="487" t="str">
        <f t="shared" si="34"/>
        <v/>
      </c>
      <c r="BN124" s="487" t="str">
        <f t="shared" si="34"/>
        <v/>
      </c>
      <c r="BO124" s="487" t="str">
        <f t="shared" si="34"/>
        <v/>
      </c>
      <c r="BP124" s="487" t="str">
        <f t="shared" si="34"/>
        <v>tbd</v>
      </c>
      <c r="BQ124" s="487" t="str">
        <f t="shared" si="34"/>
        <v/>
      </c>
      <c r="BR124" s="487" t="str">
        <f t="shared" si="34"/>
        <v/>
      </c>
      <c r="BS124" s="487" t="str">
        <f t="shared" si="34"/>
        <v/>
      </c>
      <c r="BT124" s="487" t="str">
        <f t="shared" si="34"/>
        <v/>
      </c>
      <c r="BU124" s="487" t="str">
        <f t="shared" si="34"/>
        <v/>
      </c>
      <c r="BV124" s="487" t="str">
        <f t="shared" si="34"/>
        <v>tbd</v>
      </c>
      <c r="BW124" s="487" t="str">
        <f t="shared" si="34"/>
        <v>tbd</v>
      </c>
      <c r="BX124" s="487" t="str">
        <f t="shared" si="34"/>
        <v/>
      </c>
      <c r="BY124" s="487" t="str">
        <f t="shared" si="34"/>
        <v>tbd</v>
      </c>
      <c r="BZ124" s="487" t="str">
        <f t="shared" si="34"/>
        <v>tbd</v>
      </c>
      <c r="CA124" s="489" t="str">
        <f t="shared" si="34"/>
        <v/>
      </c>
    </row>
    <row r="125" spans="1:79" s="121" customFormat="1" ht="19.899999999999999" customHeight="1" x14ac:dyDescent="0.25">
      <c r="A125" s="9" t="s">
        <v>2204</v>
      </c>
      <c r="B125" s="7" t="s">
        <v>2205</v>
      </c>
      <c r="C125" s="2" t="s">
        <v>2206</v>
      </c>
      <c r="D125" s="5" t="s">
        <v>2207</v>
      </c>
      <c r="E125" s="7">
        <v>8</v>
      </c>
      <c r="F125" s="4" t="s">
        <v>1525</v>
      </c>
      <c r="G125" s="862" t="s">
        <v>1516</v>
      </c>
      <c r="H125" s="5"/>
      <c r="I125" s="16"/>
      <c r="J125" s="47" t="s">
        <v>86</v>
      </c>
      <c r="K125" s="48"/>
      <c r="L125" s="48"/>
      <c r="M125" s="49"/>
      <c r="N125" s="47" t="s">
        <v>86</v>
      </c>
      <c r="O125" s="48"/>
      <c r="P125" s="48"/>
      <c r="Q125" s="48"/>
      <c r="R125" s="48"/>
      <c r="S125" s="48"/>
      <c r="T125" s="65"/>
      <c r="U125" s="49"/>
      <c r="V125" s="58" t="s">
        <v>86</v>
      </c>
      <c r="W125" s="82" t="s">
        <v>86</v>
      </c>
      <c r="X125" s="56"/>
      <c r="Y125" s="69"/>
      <c r="Z125" s="69"/>
      <c r="AA125" s="68"/>
      <c r="AB125" s="57"/>
      <c r="AC125" s="58" t="s">
        <v>1376</v>
      </c>
      <c r="AD125" s="56"/>
      <c r="AE125" s="65"/>
      <c r="AF125" s="488">
        <v>0</v>
      </c>
      <c r="AG125" s="487">
        <v>0</v>
      </c>
      <c r="AH125" s="487">
        <v>0</v>
      </c>
      <c r="AI125" s="487">
        <v>0</v>
      </c>
      <c r="AJ125" s="487">
        <v>-1</v>
      </c>
      <c r="AK125" s="487">
        <v>0</v>
      </c>
      <c r="AL125" s="487">
        <v>0</v>
      </c>
      <c r="AM125" s="487">
        <v>0</v>
      </c>
      <c r="AN125" s="487">
        <v>0</v>
      </c>
      <c r="AO125" s="487">
        <v>0</v>
      </c>
      <c r="AP125" s="487">
        <v>-1</v>
      </c>
      <c r="AQ125" s="487">
        <v>-1</v>
      </c>
      <c r="AR125" s="487">
        <v>-1</v>
      </c>
      <c r="AS125" s="487">
        <v>-1</v>
      </c>
      <c r="AT125" s="487">
        <v>-1</v>
      </c>
      <c r="AU125" s="493">
        <v>0</v>
      </c>
      <c r="AV125" s="488" t="str">
        <f t="shared" si="35"/>
        <v/>
      </c>
      <c r="AW125" s="487" t="str">
        <f t="shared" si="33"/>
        <v/>
      </c>
      <c r="AX125" s="487" t="str">
        <f t="shared" si="33"/>
        <v/>
      </c>
      <c r="AY125" s="487" t="str">
        <f t="shared" si="33"/>
        <v/>
      </c>
      <c r="AZ125" s="487" t="str">
        <f t="shared" si="33"/>
        <v>tbd</v>
      </c>
      <c r="BA125" s="487" t="str">
        <f t="shared" si="33"/>
        <v/>
      </c>
      <c r="BB125" s="487" t="str">
        <f t="shared" si="33"/>
        <v/>
      </c>
      <c r="BC125" s="487" t="str">
        <f t="shared" si="33"/>
        <v/>
      </c>
      <c r="BD125" s="487" t="str">
        <f t="shared" si="33"/>
        <v/>
      </c>
      <c r="BE125" s="487" t="str">
        <f t="shared" si="33"/>
        <v/>
      </c>
      <c r="BF125" s="487" t="str">
        <f t="shared" si="33"/>
        <v>tbd</v>
      </c>
      <c r="BG125" s="487" t="str">
        <f t="shared" si="33"/>
        <v>tbd</v>
      </c>
      <c r="BH125" s="487" t="str">
        <f t="shared" si="33"/>
        <v>tbd</v>
      </c>
      <c r="BI125" s="487" t="str">
        <f t="shared" si="33"/>
        <v>tbd</v>
      </c>
      <c r="BJ125" s="487" t="str">
        <f t="shared" si="33"/>
        <v>tbd</v>
      </c>
      <c r="BK125" s="489" t="str">
        <f t="shared" si="33"/>
        <v/>
      </c>
      <c r="BL125" s="495" t="str">
        <f t="shared" si="36"/>
        <v/>
      </c>
      <c r="BM125" s="487" t="str">
        <f t="shared" si="34"/>
        <v/>
      </c>
      <c r="BN125" s="487" t="str">
        <f t="shared" si="34"/>
        <v/>
      </c>
      <c r="BO125" s="487" t="str">
        <f t="shared" si="34"/>
        <v/>
      </c>
      <c r="BP125" s="487" t="str">
        <f t="shared" si="34"/>
        <v>tbd</v>
      </c>
      <c r="BQ125" s="487" t="str">
        <f t="shared" si="34"/>
        <v/>
      </c>
      <c r="BR125" s="487" t="str">
        <f t="shared" si="34"/>
        <v/>
      </c>
      <c r="BS125" s="487" t="str">
        <f t="shared" si="34"/>
        <v/>
      </c>
      <c r="BT125" s="487" t="str">
        <f t="shared" si="34"/>
        <v/>
      </c>
      <c r="BU125" s="487" t="str">
        <f t="shared" si="34"/>
        <v/>
      </c>
      <c r="BV125" s="487" t="str">
        <f t="shared" si="34"/>
        <v>tbd</v>
      </c>
      <c r="BW125" s="487" t="str">
        <f t="shared" si="34"/>
        <v>tbd</v>
      </c>
      <c r="BX125" s="487" t="str">
        <f t="shared" si="34"/>
        <v>tbd</v>
      </c>
      <c r="BY125" s="487" t="str">
        <f t="shared" si="34"/>
        <v>tbd</v>
      </c>
      <c r="BZ125" s="487" t="str">
        <f t="shared" si="34"/>
        <v>tbd</v>
      </c>
      <c r="CA125" s="489" t="str">
        <f t="shared" si="34"/>
        <v/>
      </c>
    </row>
    <row r="126" spans="1:79" s="121" customFormat="1" ht="19.899999999999999" customHeight="1" x14ac:dyDescent="0.25">
      <c r="A126" s="9" t="s">
        <v>2208</v>
      </c>
      <c r="B126" s="7" t="s">
        <v>2209</v>
      </c>
      <c r="C126" s="2" t="s">
        <v>2210</v>
      </c>
      <c r="D126" s="5" t="s">
        <v>2211</v>
      </c>
      <c r="E126" s="7">
        <v>8</v>
      </c>
      <c r="F126" s="862" t="s">
        <v>1516</v>
      </c>
      <c r="G126" s="862" t="s">
        <v>1516</v>
      </c>
      <c r="H126" s="5"/>
      <c r="I126" s="16"/>
      <c r="J126" s="47" t="s">
        <v>86</v>
      </c>
      <c r="K126" s="48"/>
      <c r="L126" s="48"/>
      <c r="M126" s="49"/>
      <c r="N126" s="863" t="s">
        <v>1516</v>
      </c>
      <c r="O126" s="864" t="s">
        <v>1516</v>
      </c>
      <c r="P126" s="864" t="s">
        <v>1516</v>
      </c>
      <c r="Q126" s="864" t="s">
        <v>1516</v>
      </c>
      <c r="R126" s="864" t="s">
        <v>1516</v>
      </c>
      <c r="S126" s="864" t="s">
        <v>1516</v>
      </c>
      <c r="T126" s="865" t="s">
        <v>1516</v>
      </c>
      <c r="U126" s="49"/>
      <c r="V126" s="58" t="s">
        <v>86</v>
      </c>
      <c r="W126" s="866" t="s">
        <v>1516</v>
      </c>
      <c r="X126" s="56"/>
      <c r="Y126" s="69"/>
      <c r="Z126" s="69"/>
      <c r="AA126" s="68"/>
      <c r="AB126" s="57"/>
      <c r="AC126" s="58" t="s">
        <v>1376</v>
      </c>
      <c r="AD126" s="56"/>
      <c r="AE126" s="65"/>
      <c r="AF126" s="488">
        <v>0</v>
      </c>
      <c r="AG126" s="487">
        <v>0</v>
      </c>
      <c r="AH126" s="487">
        <v>0</v>
      </c>
      <c r="AI126" s="487">
        <v>0</v>
      </c>
      <c r="AJ126" s="487">
        <v>-1</v>
      </c>
      <c r="AK126" s="487">
        <v>0</v>
      </c>
      <c r="AL126" s="487">
        <v>0</v>
      </c>
      <c r="AM126" s="487">
        <v>0</v>
      </c>
      <c r="AN126" s="487">
        <v>0</v>
      </c>
      <c r="AO126" s="487">
        <v>0</v>
      </c>
      <c r="AP126" s="487">
        <v>-1</v>
      </c>
      <c r="AQ126" s="487">
        <v>-1</v>
      </c>
      <c r="AR126" s="487">
        <v>0</v>
      </c>
      <c r="AS126" s="487">
        <v>-1</v>
      </c>
      <c r="AT126" s="487">
        <v>-1</v>
      </c>
      <c r="AU126" s="493">
        <v>0</v>
      </c>
      <c r="AV126" s="488" t="str">
        <f t="shared" si="35"/>
        <v/>
      </c>
      <c r="AW126" s="487" t="str">
        <f t="shared" si="35"/>
        <v/>
      </c>
      <c r="AX126" s="487" t="str">
        <f t="shared" si="35"/>
        <v/>
      </c>
      <c r="AY126" s="487" t="str">
        <f t="shared" si="35"/>
        <v/>
      </c>
      <c r="AZ126" s="487" t="str">
        <f t="shared" si="35"/>
        <v>tbd</v>
      </c>
      <c r="BA126" s="487" t="str">
        <f t="shared" si="35"/>
        <v/>
      </c>
      <c r="BB126" s="487" t="str">
        <f t="shared" si="35"/>
        <v/>
      </c>
      <c r="BC126" s="487" t="str">
        <f t="shared" si="35"/>
        <v/>
      </c>
      <c r="BD126" s="487" t="str">
        <f t="shared" si="35"/>
        <v/>
      </c>
      <c r="BE126" s="487" t="str">
        <f t="shared" si="35"/>
        <v/>
      </c>
      <c r="BF126" s="487" t="str">
        <f t="shared" si="35"/>
        <v>tbd</v>
      </c>
      <c r="BG126" s="487" t="str">
        <f t="shared" si="35"/>
        <v>tbd</v>
      </c>
      <c r="BH126" s="487" t="str">
        <f t="shared" si="35"/>
        <v/>
      </c>
      <c r="BI126" s="487" t="str">
        <f t="shared" si="35"/>
        <v>tbd</v>
      </c>
      <c r="BJ126" s="487" t="str">
        <f t="shared" si="35"/>
        <v>tbd</v>
      </c>
      <c r="BK126" s="489" t="str">
        <f t="shared" si="35"/>
        <v/>
      </c>
      <c r="BL126" s="495" t="str">
        <f t="shared" si="36"/>
        <v/>
      </c>
      <c r="BM126" s="487" t="str">
        <f t="shared" si="36"/>
        <v/>
      </c>
      <c r="BN126" s="487" t="str">
        <f t="shared" si="36"/>
        <v/>
      </c>
      <c r="BO126" s="487" t="str">
        <f t="shared" si="36"/>
        <v/>
      </c>
      <c r="BP126" s="487" t="str">
        <f t="shared" si="36"/>
        <v>not req'ed</v>
      </c>
      <c r="BQ126" s="487" t="str">
        <f t="shared" si="36"/>
        <v/>
      </c>
      <c r="BR126" s="487" t="str">
        <f t="shared" si="36"/>
        <v/>
      </c>
      <c r="BS126" s="487" t="str">
        <f t="shared" si="36"/>
        <v/>
      </c>
      <c r="BT126" s="487" t="str">
        <f t="shared" si="36"/>
        <v/>
      </c>
      <c r="BU126" s="487" t="str">
        <f t="shared" si="36"/>
        <v/>
      </c>
      <c r="BV126" s="487" t="str">
        <f t="shared" si="36"/>
        <v>not req'ed</v>
      </c>
      <c r="BW126" s="487" t="str">
        <f t="shared" si="36"/>
        <v>not req'ed</v>
      </c>
      <c r="BX126" s="487" t="str">
        <f t="shared" si="36"/>
        <v/>
      </c>
      <c r="BY126" s="487" t="str">
        <f t="shared" si="36"/>
        <v>not req'ed</v>
      </c>
      <c r="BZ126" s="487" t="str">
        <f t="shared" si="36"/>
        <v>not req'ed</v>
      </c>
      <c r="CA126" s="489" t="str">
        <f t="shared" si="36"/>
        <v/>
      </c>
    </row>
    <row r="127" spans="1:79" s="121" customFormat="1" ht="19.899999999999999" customHeight="1" x14ac:dyDescent="0.25">
      <c r="A127" s="9" t="s">
        <v>2212</v>
      </c>
      <c r="B127" s="7" t="s">
        <v>2213</v>
      </c>
      <c r="C127" s="2" t="s">
        <v>2214</v>
      </c>
      <c r="D127" s="5" t="s">
        <v>2215</v>
      </c>
      <c r="E127" s="4">
        <v>8</v>
      </c>
      <c r="F127" s="862" t="s">
        <v>1516</v>
      </c>
      <c r="G127" s="862" t="s">
        <v>1516</v>
      </c>
      <c r="H127" s="5"/>
      <c r="I127" s="16"/>
      <c r="J127" s="47" t="s">
        <v>86</v>
      </c>
      <c r="K127" s="48"/>
      <c r="L127" s="48"/>
      <c r="M127" s="49"/>
      <c r="N127" s="863" t="s">
        <v>1516</v>
      </c>
      <c r="O127" s="864" t="s">
        <v>1516</v>
      </c>
      <c r="P127" s="864" t="s">
        <v>1516</v>
      </c>
      <c r="Q127" s="864" t="s">
        <v>1516</v>
      </c>
      <c r="R127" s="864" t="s">
        <v>1516</v>
      </c>
      <c r="S127" s="864" t="s">
        <v>1516</v>
      </c>
      <c r="T127" s="865" t="s">
        <v>1516</v>
      </c>
      <c r="U127" s="49"/>
      <c r="V127" s="58" t="s">
        <v>86</v>
      </c>
      <c r="W127" s="866" t="s">
        <v>1516</v>
      </c>
      <c r="X127" s="56"/>
      <c r="Y127" s="69"/>
      <c r="Z127" s="69"/>
      <c r="AA127" s="68"/>
      <c r="AB127" s="57"/>
      <c r="AC127" s="58" t="s">
        <v>1376</v>
      </c>
      <c r="AD127" s="56"/>
      <c r="AE127" s="65"/>
      <c r="AF127" s="488">
        <v>0</v>
      </c>
      <c r="AG127" s="487">
        <v>0</v>
      </c>
      <c r="AH127" s="487">
        <v>0</v>
      </c>
      <c r="AI127" s="487">
        <v>0</v>
      </c>
      <c r="AJ127" s="487">
        <v>-1</v>
      </c>
      <c r="AK127" s="487">
        <v>0</v>
      </c>
      <c r="AL127" s="487">
        <v>0</v>
      </c>
      <c r="AM127" s="487">
        <v>0</v>
      </c>
      <c r="AN127" s="487">
        <v>0</v>
      </c>
      <c r="AO127" s="487">
        <v>0</v>
      </c>
      <c r="AP127" s="487">
        <v>-1</v>
      </c>
      <c r="AQ127" s="487">
        <v>-1</v>
      </c>
      <c r="AR127" s="487">
        <v>-1</v>
      </c>
      <c r="AS127" s="487">
        <v>-1</v>
      </c>
      <c r="AT127" s="487">
        <v>-1</v>
      </c>
      <c r="AU127" s="493">
        <v>0</v>
      </c>
      <c r="AV127" s="488" t="str">
        <f t="shared" si="35"/>
        <v/>
      </c>
      <c r="AW127" s="487" t="str">
        <f t="shared" si="35"/>
        <v/>
      </c>
      <c r="AX127" s="487" t="str">
        <f t="shared" si="35"/>
        <v/>
      </c>
      <c r="AY127" s="487" t="str">
        <f t="shared" si="35"/>
        <v/>
      </c>
      <c r="AZ127" s="487" t="str">
        <f t="shared" si="35"/>
        <v>tbd</v>
      </c>
      <c r="BA127" s="487" t="str">
        <f t="shared" si="35"/>
        <v/>
      </c>
      <c r="BB127" s="487" t="str">
        <f t="shared" si="35"/>
        <v/>
      </c>
      <c r="BC127" s="487" t="str">
        <f t="shared" si="35"/>
        <v/>
      </c>
      <c r="BD127" s="487" t="str">
        <f t="shared" si="35"/>
        <v/>
      </c>
      <c r="BE127" s="487" t="str">
        <f t="shared" si="35"/>
        <v/>
      </c>
      <c r="BF127" s="487" t="str">
        <f t="shared" si="35"/>
        <v>tbd</v>
      </c>
      <c r="BG127" s="487" t="str">
        <f t="shared" si="35"/>
        <v>tbd</v>
      </c>
      <c r="BH127" s="487" t="str">
        <f t="shared" si="35"/>
        <v>tbd</v>
      </c>
      <c r="BI127" s="487" t="str">
        <f t="shared" si="35"/>
        <v>tbd</v>
      </c>
      <c r="BJ127" s="487" t="str">
        <f t="shared" si="35"/>
        <v>tbd</v>
      </c>
      <c r="BK127" s="489" t="str">
        <f t="shared" si="35"/>
        <v/>
      </c>
      <c r="BL127" s="495" t="str">
        <f t="shared" si="36"/>
        <v/>
      </c>
      <c r="BM127" s="487" t="str">
        <f t="shared" si="36"/>
        <v/>
      </c>
      <c r="BN127" s="487" t="str">
        <f t="shared" si="36"/>
        <v/>
      </c>
      <c r="BO127" s="487" t="str">
        <f t="shared" si="36"/>
        <v/>
      </c>
      <c r="BP127" s="487" t="str">
        <f t="shared" si="36"/>
        <v>not req'ed</v>
      </c>
      <c r="BQ127" s="487" t="str">
        <f t="shared" si="36"/>
        <v/>
      </c>
      <c r="BR127" s="487" t="str">
        <f t="shared" si="36"/>
        <v/>
      </c>
      <c r="BS127" s="487" t="str">
        <f t="shared" si="36"/>
        <v/>
      </c>
      <c r="BT127" s="487" t="str">
        <f t="shared" si="36"/>
        <v/>
      </c>
      <c r="BU127" s="487" t="str">
        <f t="shared" si="36"/>
        <v/>
      </c>
      <c r="BV127" s="487" t="str">
        <f t="shared" si="36"/>
        <v>not req'ed</v>
      </c>
      <c r="BW127" s="487" t="str">
        <f t="shared" si="36"/>
        <v>not req'ed</v>
      </c>
      <c r="BX127" s="487" t="str">
        <f t="shared" si="36"/>
        <v>not req'ed</v>
      </c>
      <c r="BY127" s="487" t="str">
        <f t="shared" si="36"/>
        <v>not req'ed</v>
      </c>
      <c r="BZ127" s="487" t="str">
        <f t="shared" si="36"/>
        <v>not req'ed</v>
      </c>
      <c r="CA127" s="489" t="str">
        <f t="shared" si="36"/>
        <v/>
      </c>
    </row>
    <row r="128" spans="1:79" s="121" customFormat="1" ht="19.899999999999999" customHeight="1" x14ac:dyDescent="0.25">
      <c r="A128" s="9" t="s">
        <v>2216</v>
      </c>
      <c r="B128" s="7" t="s">
        <v>2217</v>
      </c>
      <c r="C128" s="2" t="s">
        <v>2218</v>
      </c>
      <c r="D128" s="5" t="s">
        <v>2219</v>
      </c>
      <c r="E128" s="4">
        <v>8</v>
      </c>
      <c r="F128" s="4" t="s">
        <v>1546</v>
      </c>
      <c r="G128" s="862" t="s">
        <v>1516</v>
      </c>
      <c r="H128" s="5"/>
      <c r="I128" s="16"/>
      <c r="J128" s="47" t="s">
        <v>86</v>
      </c>
      <c r="K128" s="48"/>
      <c r="L128" s="48"/>
      <c r="M128" s="49"/>
      <c r="N128" s="47" t="s">
        <v>86</v>
      </c>
      <c r="O128" s="48"/>
      <c r="P128" s="48"/>
      <c r="Q128" s="48"/>
      <c r="R128" s="48"/>
      <c r="S128" s="48"/>
      <c r="T128" s="65"/>
      <c r="U128" s="49"/>
      <c r="V128" s="58" t="s">
        <v>86</v>
      </c>
      <c r="W128" s="82" t="s">
        <v>86</v>
      </c>
      <c r="X128" s="56"/>
      <c r="Y128" s="69"/>
      <c r="Z128" s="69"/>
      <c r="AA128" s="68"/>
      <c r="AB128" s="57"/>
      <c r="AC128" s="58" t="s">
        <v>1376</v>
      </c>
      <c r="AD128" s="56"/>
      <c r="AE128" s="65"/>
      <c r="AF128" s="488">
        <v>0</v>
      </c>
      <c r="AG128" s="487">
        <v>0</v>
      </c>
      <c r="AH128" s="487">
        <v>0</v>
      </c>
      <c r="AI128" s="487">
        <v>0</v>
      </c>
      <c r="AJ128" s="487">
        <v>-1</v>
      </c>
      <c r="AK128" s="487">
        <v>0</v>
      </c>
      <c r="AL128" s="487">
        <v>0</v>
      </c>
      <c r="AM128" s="487">
        <v>0</v>
      </c>
      <c r="AN128" s="487">
        <v>0</v>
      </c>
      <c r="AO128" s="487">
        <v>0</v>
      </c>
      <c r="AP128" s="487">
        <v>-1</v>
      </c>
      <c r="AQ128" s="487">
        <v>-1</v>
      </c>
      <c r="AR128" s="487">
        <v>0</v>
      </c>
      <c r="AS128" s="487">
        <v>-1</v>
      </c>
      <c r="AT128" s="487">
        <v>-1</v>
      </c>
      <c r="AU128" s="493">
        <v>0</v>
      </c>
      <c r="AV128" s="488" t="str">
        <f t="shared" si="35"/>
        <v/>
      </c>
      <c r="AW128" s="487" t="str">
        <f t="shared" si="35"/>
        <v/>
      </c>
      <c r="AX128" s="487" t="str">
        <f t="shared" si="35"/>
        <v/>
      </c>
      <c r="AY128" s="487" t="str">
        <f t="shared" si="35"/>
        <v/>
      </c>
      <c r="AZ128" s="487" t="str">
        <f t="shared" si="35"/>
        <v>tbd</v>
      </c>
      <c r="BA128" s="487" t="str">
        <f t="shared" si="35"/>
        <v/>
      </c>
      <c r="BB128" s="487" t="str">
        <f t="shared" si="35"/>
        <v/>
      </c>
      <c r="BC128" s="487" t="str">
        <f t="shared" si="35"/>
        <v/>
      </c>
      <c r="BD128" s="487" t="str">
        <f t="shared" si="35"/>
        <v/>
      </c>
      <c r="BE128" s="487" t="str">
        <f t="shared" si="35"/>
        <v/>
      </c>
      <c r="BF128" s="487" t="str">
        <f t="shared" si="35"/>
        <v>tbd</v>
      </c>
      <c r="BG128" s="487" t="str">
        <f t="shared" si="35"/>
        <v>tbd</v>
      </c>
      <c r="BH128" s="487" t="str">
        <f t="shared" si="35"/>
        <v/>
      </c>
      <c r="BI128" s="487" t="str">
        <f t="shared" si="35"/>
        <v>tbd</v>
      </c>
      <c r="BJ128" s="487" t="str">
        <f t="shared" si="35"/>
        <v>tbd</v>
      </c>
      <c r="BK128" s="489" t="str">
        <f t="shared" si="35"/>
        <v/>
      </c>
      <c r="BL128" s="495" t="str">
        <f t="shared" si="36"/>
        <v/>
      </c>
      <c r="BM128" s="487" t="str">
        <f t="shared" si="36"/>
        <v/>
      </c>
      <c r="BN128" s="487" t="str">
        <f t="shared" si="36"/>
        <v/>
      </c>
      <c r="BO128" s="487" t="str">
        <f t="shared" si="36"/>
        <v/>
      </c>
      <c r="BP128" s="487" t="str">
        <f t="shared" si="36"/>
        <v>tbd</v>
      </c>
      <c r="BQ128" s="487" t="str">
        <f t="shared" si="36"/>
        <v/>
      </c>
      <c r="BR128" s="487" t="str">
        <f t="shared" si="36"/>
        <v/>
      </c>
      <c r="BS128" s="487" t="str">
        <f t="shared" si="36"/>
        <v/>
      </c>
      <c r="BT128" s="487" t="str">
        <f t="shared" si="36"/>
        <v/>
      </c>
      <c r="BU128" s="487" t="str">
        <f t="shared" si="36"/>
        <v/>
      </c>
      <c r="BV128" s="487" t="str">
        <f t="shared" si="36"/>
        <v>tbd</v>
      </c>
      <c r="BW128" s="487" t="str">
        <f t="shared" si="36"/>
        <v>tbd</v>
      </c>
      <c r="BX128" s="487" t="str">
        <f t="shared" si="36"/>
        <v/>
      </c>
      <c r="BY128" s="487" t="str">
        <f t="shared" si="36"/>
        <v>tbd</v>
      </c>
      <c r="BZ128" s="487" t="str">
        <f t="shared" si="36"/>
        <v>tbd</v>
      </c>
      <c r="CA128" s="489" t="str">
        <f t="shared" si="36"/>
        <v/>
      </c>
    </row>
    <row r="129" spans="1:79" s="121" customFormat="1" ht="19.899999999999999" customHeight="1" x14ac:dyDescent="0.25">
      <c r="A129" s="1381" t="s">
        <v>2220</v>
      </c>
      <c r="B129" s="1382"/>
      <c r="C129" s="1382"/>
      <c r="D129" s="1382"/>
      <c r="E129" s="1382"/>
      <c r="F129" s="1382"/>
      <c r="G129" s="1382"/>
      <c r="H129" s="1382"/>
      <c r="I129" s="1383"/>
      <c r="J129" s="867"/>
      <c r="K129" s="868"/>
      <c r="L129" s="868"/>
      <c r="M129" s="869"/>
      <c r="N129" s="867"/>
      <c r="O129" s="868"/>
      <c r="P129" s="868"/>
      <c r="Q129" s="868"/>
      <c r="R129" s="868"/>
      <c r="S129" s="868"/>
      <c r="T129" s="870"/>
      <c r="U129" s="869"/>
      <c r="V129" s="867"/>
      <c r="W129" s="871"/>
      <c r="X129" s="868"/>
      <c r="Y129" s="870"/>
      <c r="Z129" s="870"/>
      <c r="AA129" s="872"/>
      <c r="AB129" s="869"/>
      <c r="AC129" s="867"/>
      <c r="AD129" s="868"/>
      <c r="AE129" s="870"/>
      <c r="AF129" s="488">
        <f t="shared" ref="AF129:AT141" si="38">AF128</f>
        <v>0</v>
      </c>
      <c r="AG129" s="487">
        <f t="shared" si="38"/>
        <v>0</v>
      </c>
      <c r="AH129" s="487">
        <f t="shared" si="38"/>
        <v>0</v>
      </c>
      <c r="AI129" s="487">
        <f t="shared" si="38"/>
        <v>0</v>
      </c>
      <c r="AJ129" s="487">
        <f t="shared" si="38"/>
        <v>-1</v>
      </c>
      <c r="AK129" s="487">
        <f t="shared" si="38"/>
        <v>0</v>
      </c>
      <c r="AL129" s="487">
        <f t="shared" si="38"/>
        <v>0</v>
      </c>
      <c r="AM129" s="487">
        <f t="shared" si="38"/>
        <v>0</v>
      </c>
      <c r="AN129" s="487">
        <f t="shared" si="38"/>
        <v>0</v>
      </c>
      <c r="AO129" s="487">
        <f t="shared" si="38"/>
        <v>0</v>
      </c>
      <c r="AP129" s="487">
        <f t="shared" si="38"/>
        <v>-1</v>
      </c>
      <c r="AQ129" s="487">
        <f t="shared" si="38"/>
        <v>-1</v>
      </c>
      <c r="AR129" s="487">
        <f t="shared" si="38"/>
        <v>0</v>
      </c>
      <c r="AS129" s="487">
        <f t="shared" si="38"/>
        <v>-1</v>
      </c>
      <c r="AT129" s="487">
        <f t="shared" si="38"/>
        <v>-1</v>
      </c>
      <c r="AU129" s="493">
        <v>0</v>
      </c>
      <c r="AV129" s="488" t="str">
        <f t="shared" si="35"/>
        <v/>
      </c>
      <c r="AW129" s="487" t="str">
        <f t="shared" si="35"/>
        <v/>
      </c>
      <c r="AX129" s="487" t="str">
        <f t="shared" si="35"/>
        <v/>
      </c>
      <c r="AY129" s="487" t="str">
        <f t="shared" si="35"/>
        <v/>
      </c>
      <c r="AZ129" s="487">
        <f t="shared" si="35"/>
        <v>0</v>
      </c>
      <c r="BA129" s="487" t="str">
        <f t="shared" si="35"/>
        <v/>
      </c>
      <c r="BB129" s="487" t="str">
        <f t="shared" si="35"/>
        <v/>
      </c>
      <c r="BC129" s="487" t="str">
        <f t="shared" si="35"/>
        <v/>
      </c>
      <c r="BD129" s="487" t="str">
        <f t="shared" si="35"/>
        <v/>
      </c>
      <c r="BE129" s="487" t="str">
        <f t="shared" si="35"/>
        <v/>
      </c>
      <c r="BF129" s="487">
        <f t="shared" si="35"/>
        <v>0</v>
      </c>
      <c r="BG129" s="487">
        <f t="shared" si="35"/>
        <v>0</v>
      </c>
      <c r="BH129" s="487" t="str">
        <f t="shared" si="35"/>
        <v/>
      </c>
      <c r="BI129" s="487">
        <f t="shared" si="35"/>
        <v>0</v>
      </c>
      <c r="BJ129" s="487">
        <f t="shared" si="35"/>
        <v>0</v>
      </c>
      <c r="BK129" s="489" t="str">
        <f t="shared" si="35"/>
        <v/>
      </c>
      <c r="BL129" s="495" t="str">
        <f t="shared" si="36"/>
        <v/>
      </c>
      <c r="BM129" s="487" t="str">
        <f t="shared" si="36"/>
        <v/>
      </c>
      <c r="BN129" s="487" t="str">
        <f t="shared" si="36"/>
        <v/>
      </c>
      <c r="BO129" s="487" t="str">
        <f t="shared" si="36"/>
        <v/>
      </c>
      <c r="BP129" s="487">
        <f t="shared" si="36"/>
        <v>0</v>
      </c>
      <c r="BQ129" s="487" t="str">
        <f t="shared" si="36"/>
        <v/>
      </c>
      <c r="BR129" s="487" t="str">
        <f t="shared" si="36"/>
        <v/>
      </c>
      <c r="BS129" s="487" t="str">
        <f t="shared" si="36"/>
        <v/>
      </c>
      <c r="BT129" s="487" t="str">
        <f t="shared" si="36"/>
        <v/>
      </c>
      <c r="BU129" s="487" t="str">
        <f t="shared" si="36"/>
        <v/>
      </c>
      <c r="BV129" s="487">
        <f t="shared" si="36"/>
        <v>0</v>
      </c>
      <c r="BW129" s="487">
        <f t="shared" si="36"/>
        <v>0</v>
      </c>
      <c r="BX129" s="487" t="str">
        <f t="shared" si="36"/>
        <v/>
      </c>
      <c r="BY129" s="487">
        <f t="shared" si="36"/>
        <v>0</v>
      </c>
      <c r="BZ129" s="487">
        <f t="shared" si="36"/>
        <v>0</v>
      </c>
      <c r="CA129" s="489" t="str">
        <f t="shared" si="36"/>
        <v/>
      </c>
    </row>
    <row r="130" spans="1:79" s="121" customFormat="1" ht="19.899999999999999" customHeight="1" x14ac:dyDescent="0.25">
      <c r="A130" s="9" t="s">
        <v>2221</v>
      </c>
      <c r="B130" s="7" t="s">
        <v>2222</v>
      </c>
      <c r="C130" s="2" t="s">
        <v>2223</v>
      </c>
      <c r="D130" s="5" t="s">
        <v>331</v>
      </c>
      <c r="E130" s="4">
        <v>8</v>
      </c>
      <c r="F130" s="4" t="s">
        <v>1525</v>
      </c>
      <c r="G130" s="862" t="s">
        <v>1516</v>
      </c>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0</v>
      </c>
      <c r="AG130" s="487">
        <v>0</v>
      </c>
      <c r="AH130" s="487">
        <v>0</v>
      </c>
      <c r="AI130" s="487">
        <v>0</v>
      </c>
      <c r="AJ130" s="487">
        <v>0</v>
      </c>
      <c r="AK130" s="487">
        <v>0</v>
      </c>
      <c r="AL130" s="487">
        <v>-1</v>
      </c>
      <c r="AM130" s="487">
        <v>0</v>
      </c>
      <c r="AN130" s="487">
        <v>0</v>
      </c>
      <c r="AO130" s="487">
        <v>-1</v>
      </c>
      <c r="AP130" s="487">
        <v>-1</v>
      </c>
      <c r="AQ130" s="487">
        <v>-1</v>
      </c>
      <c r="AR130" s="487">
        <v>-1</v>
      </c>
      <c r="AS130" s="487">
        <v>-1</v>
      </c>
      <c r="AT130" s="487">
        <v>-1</v>
      </c>
      <c r="AU130" s="493">
        <v>0</v>
      </c>
      <c r="AV130" s="488" t="str">
        <f t="shared" si="35"/>
        <v/>
      </c>
      <c r="AW130" s="487" t="str">
        <f t="shared" si="35"/>
        <v/>
      </c>
      <c r="AX130" s="487" t="str">
        <f t="shared" si="35"/>
        <v/>
      </c>
      <c r="AY130" s="487" t="str">
        <f t="shared" si="35"/>
        <v/>
      </c>
      <c r="AZ130" s="487" t="str">
        <f t="shared" si="35"/>
        <v/>
      </c>
      <c r="BA130" s="487" t="str">
        <f t="shared" si="35"/>
        <v/>
      </c>
      <c r="BB130" s="487" t="str">
        <f t="shared" si="35"/>
        <v>tbd</v>
      </c>
      <c r="BC130" s="487" t="str">
        <f t="shared" si="35"/>
        <v/>
      </c>
      <c r="BD130" s="487" t="str">
        <f t="shared" si="35"/>
        <v/>
      </c>
      <c r="BE130" s="487" t="str">
        <f t="shared" si="35"/>
        <v>tbd</v>
      </c>
      <c r="BF130" s="487" t="str">
        <f t="shared" si="35"/>
        <v>tbd</v>
      </c>
      <c r="BG130" s="487" t="str">
        <f t="shared" si="35"/>
        <v>tbd</v>
      </c>
      <c r="BH130" s="487" t="str">
        <f t="shared" si="35"/>
        <v>tbd</v>
      </c>
      <c r="BI130" s="487" t="str">
        <f t="shared" si="35"/>
        <v>tbd</v>
      </c>
      <c r="BJ130" s="487" t="str">
        <f t="shared" si="35"/>
        <v>tbd</v>
      </c>
      <c r="BK130" s="489" t="str">
        <f t="shared" si="35"/>
        <v/>
      </c>
      <c r="BL130" s="495" t="str">
        <f t="shared" si="36"/>
        <v/>
      </c>
      <c r="BM130" s="487" t="str">
        <f t="shared" si="36"/>
        <v/>
      </c>
      <c r="BN130" s="487" t="str">
        <f t="shared" si="36"/>
        <v/>
      </c>
      <c r="BO130" s="487" t="str">
        <f t="shared" si="36"/>
        <v/>
      </c>
      <c r="BP130" s="487" t="str">
        <f t="shared" si="36"/>
        <v/>
      </c>
      <c r="BQ130" s="487" t="str">
        <f t="shared" si="36"/>
        <v/>
      </c>
      <c r="BR130" s="487" t="str">
        <f t="shared" si="36"/>
        <v>tbd</v>
      </c>
      <c r="BS130" s="487" t="str">
        <f t="shared" si="36"/>
        <v/>
      </c>
      <c r="BT130" s="487" t="str">
        <f t="shared" si="36"/>
        <v/>
      </c>
      <c r="BU130" s="487" t="str">
        <f t="shared" si="36"/>
        <v>tbd</v>
      </c>
      <c r="BV130" s="487" t="str">
        <f t="shared" si="36"/>
        <v>tbd</v>
      </c>
      <c r="BW130" s="487" t="str">
        <f t="shared" si="36"/>
        <v>tbd</v>
      </c>
      <c r="BX130" s="487" t="str">
        <f t="shared" si="36"/>
        <v>tbd</v>
      </c>
      <c r="BY130" s="487" t="str">
        <f t="shared" si="36"/>
        <v>tbd</v>
      </c>
      <c r="BZ130" s="487" t="str">
        <f t="shared" si="36"/>
        <v>tbd</v>
      </c>
      <c r="CA130" s="489" t="str">
        <f t="shared" si="36"/>
        <v/>
      </c>
    </row>
    <row r="131" spans="1:79" s="121" customFormat="1" ht="19.899999999999999" customHeight="1" x14ac:dyDescent="0.25">
      <c r="A131" s="9" t="s">
        <v>2224</v>
      </c>
      <c r="B131" s="7" t="s">
        <v>2225</v>
      </c>
      <c r="C131" s="2" t="s">
        <v>2226</v>
      </c>
      <c r="D131" s="5" t="s">
        <v>1537</v>
      </c>
      <c r="E131" s="7">
        <v>1</v>
      </c>
      <c r="F131" s="4" t="s">
        <v>1525</v>
      </c>
      <c r="G131" s="862" t="s">
        <v>1516</v>
      </c>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0</v>
      </c>
      <c r="AG131" s="487">
        <v>0</v>
      </c>
      <c r="AH131" s="487">
        <v>0</v>
      </c>
      <c r="AI131" s="487">
        <v>0</v>
      </c>
      <c r="AJ131" s="487">
        <v>0</v>
      </c>
      <c r="AK131" s="487">
        <v>0</v>
      </c>
      <c r="AL131" s="487">
        <v>-1</v>
      </c>
      <c r="AM131" s="487">
        <v>0</v>
      </c>
      <c r="AN131" s="487">
        <v>0</v>
      </c>
      <c r="AO131" s="487">
        <v>0</v>
      </c>
      <c r="AP131" s="487">
        <v>-1</v>
      </c>
      <c r="AQ131" s="487">
        <v>-1</v>
      </c>
      <c r="AR131" s="487">
        <v>-1</v>
      </c>
      <c r="AS131" s="487">
        <v>-1</v>
      </c>
      <c r="AT131" s="487">
        <v>-1</v>
      </c>
      <c r="AU131" s="493">
        <v>0</v>
      </c>
      <c r="AV131" s="488" t="str">
        <f t="shared" si="35"/>
        <v/>
      </c>
      <c r="AW131" s="487" t="str">
        <f t="shared" si="35"/>
        <v/>
      </c>
      <c r="AX131" s="487" t="str">
        <f t="shared" si="35"/>
        <v/>
      </c>
      <c r="AY131" s="487" t="str">
        <f t="shared" si="35"/>
        <v/>
      </c>
      <c r="AZ131" s="487" t="str">
        <f t="shared" si="35"/>
        <v/>
      </c>
      <c r="BA131" s="487" t="str">
        <f t="shared" si="35"/>
        <v/>
      </c>
      <c r="BB131" s="487" t="str">
        <f t="shared" si="35"/>
        <v>tbd</v>
      </c>
      <c r="BC131" s="487" t="str">
        <f t="shared" si="35"/>
        <v/>
      </c>
      <c r="BD131" s="487" t="str">
        <f t="shared" si="35"/>
        <v/>
      </c>
      <c r="BE131" s="487" t="str">
        <f t="shared" si="35"/>
        <v/>
      </c>
      <c r="BF131" s="487" t="str">
        <f t="shared" si="35"/>
        <v>tbd</v>
      </c>
      <c r="BG131" s="487" t="str">
        <f t="shared" si="35"/>
        <v>tbd</v>
      </c>
      <c r="BH131" s="487" t="str">
        <f t="shared" si="35"/>
        <v>tbd</v>
      </c>
      <c r="BI131" s="487" t="str">
        <f t="shared" si="35"/>
        <v>tbd</v>
      </c>
      <c r="BJ131" s="487" t="str">
        <f t="shared" si="35"/>
        <v>tbd</v>
      </c>
      <c r="BK131" s="489" t="str">
        <f t="shared" si="35"/>
        <v/>
      </c>
      <c r="BL131" s="495" t="str">
        <f t="shared" si="36"/>
        <v/>
      </c>
      <c r="BM131" s="487" t="str">
        <f t="shared" si="36"/>
        <v/>
      </c>
      <c r="BN131" s="487" t="str">
        <f t="shared" si="36"/>
        <v/>
      </c>
      <c r="BO131" s="487" t="str">
        <f t="shared" si="36"/>
        <v/>
      </c>
      <c r="BP131" s="487" t="str">
        <f t="shared" si="36"/>
        <v/>
      </c>
      <c r="BQ131" s="487" t="str">
        <f t="shared" si="36"/>
        <v/>
      </c>
      <c r="BR131" s="487" t="str">
        <f t="shared" si="36"/>
        <v>tbd</v>
      </c>
      <c r="BS131" s="487" t="str">
        <f t="shared" si="36"/>
        <v/>
      </c>
      <c r="BT131" s="487" t="str">
        <f t="shared" si="36"/>
        <v/>
      </c>
      <c r="BU131" s="487" t="str">
        <f t="shared" si="36"/>
        <v/>
      </c>
      <c r="BV131" s="487" t="str">
        <f t="shared" si="36"/>
        <v>tbd</v>
      </c>
      <c r="BW131" s="487" t="str">
        <f t="shared" si="36"/>
        <v>tbd</v>
      </c>
      <c r="BX131" s="487" t="str">
        <f t="shared" si="36"/>
        <v>tbd</v>
      </c>
      <c r="BY131" s="487" t="str">
        <f t="shared" si="36"/>
        <v>tbd</v>
      </c>
      <c r="BZ131" s="487" t="str">
        <f t="shared" si="36"/>
        <v>tbd</v>
      </c>
      <c r="CA131" s="489" t="str">
        <f t="shared" si="36"/>
        <v/>
      </c>
    </row>
    <row r="132" spans="1:79" s="121" customFormat="1" ht="19.899999999999999" customHeight="1" x14ac:dyDescent="0.25">
      <c r="A132" s="9" t="s">
        <v>2227</v>
      </c>
      <c r="B132" s="7" t="s">
        <v>2228</v>
      </c>
      <c r="C132" s="2" t="s">
        <v>2229</v>
      </c>
      <c r="D132" s="5" t="s">
        <v>331</v>
      </c>
      <c r="E132" s="7">
        <v>8</v>
      </c>
      <c r="F132" s="4" t="s">
        <v>1525</v>
      </c>
      <c r="G132" s="862" t="s">
        <v>1516</v>
      </c>
      <c r="H132" s="5"/>
      <c r="I132" s="16"/>
      <c r="J132" s="47" t="s">
        <v>86</v>
      </c>
      <c r="K132" s="48"/>
      <c r="L132" s="48"/>
      <c r="M132" s="49"/>
      <c r="N132" s="47" t="s">
        <v>86</v>
      </c>
      <c r="O132" s="48"/>
      <c r="P132" s="48"/>
      <c r="Q132" s="48"/>
      <c r="R132" s="48"/>
      <c r="S132" s="48"/>
      <c r="T132" s="65"/>
      <c r="U132" s="49"/>
      <c r="V132" s="58" t="s">
        <v>86</v>
      </c>
      <c r="W132" s="82" t="s">
        <v>86</v>
      </c>
      <c r="X132" s="56"/>
      <c r="Y132" s="69"/>
      <c r="Z132" s="69"/>
      <c r="AA132" s="68"/>
      <c r="AB132" s="57"/>
      <c r="AC132" s="58" t="s">
        <v>1376</v>
      </c>
      <c r="AD132" s="56"/>
      <c r="AE132" s="65"/>
      <c r="AF132" s="488">
        <v>0</v>
      </c>
      <c r="AG132" s="487">
        <v>0</v>
      </c>
      <c r="AH132" s="487">
        <v>0</v>
      </c>
      <c r="AI132" s="487">
        <v>0</v>
      </c>
      <c r="AJ132" s="487">
        <v>0</v>
      </c>
      <c r="AK132" s="487">
        <v>0</v>
      </c>
      <c r="AL132" s="487">
        <v>-1</v>
      </c>
      <c r="AM132" s="487">
        <v>0</v>
      </c>
      <c r="AN132" s="487">
        <v>0</v>
      </c>
      <c r="AO132" s="487">
        <v>-1</v>
      </c>
      <c r="AP132" s="487">
        <v>-1</v>
      </c>
      <c r="AQ132" s="487">
        <v>-1</v>
      </c>
      <c r="AR132" s="487">
        <v>-1</v>
      </c>
      <c r="AS132" s="487">
        <v>-1</v>
      </c>
      <c r="AT132" s="487">
        <v>-1</v>
      </c>
      <c r="AU132" s="493">
        <v>0</v>
      </c>
      <c r="AV132" s="488" t="str">
        <f t="shared" si="35"/>
        <v/>
      </c>
      <c r="AW132" s="487" t="str">
        <f t="shared" si="35"/>
        <v/>
      </c>
      <c r="AX132" s="487" t="str">
        <f t="shared" si="35"/>
        <v/>
      </c>
      <c r="AY132" s="487" t="str">
        <f t="shared" si="35"/>
        <v/>
      </c>
      <c r="AZ132" s="487" t="str">
        <f t="shared" si="35"/>
        <v/>
      </c>
      <c r="BA132" s="487" t="str">
        <f t="shared" si="35"/>
        <v/>
      </c>
      <c r="BB132" s="487" t="str">
        <f t="shared" si="35"/>
        <v>tbd</v>
      </c>
      <c r="BC132" s="487" t="str">
        <f t="shared" si="35"/>
        <v/>
      </c>
      <c r="BD132" s="487" t="str">
        <f t="shared" si="35"/>
        <v/>
      </c>
      <c r="BE132" s="487" t="str">
        <f t="shared" si="35"/>
        <v>tbd</v>
      </c>
      <c r="BF132" s="487" t="str">
        <f t="shared" si="35"/>
        <v>tbd</v>
      </c>
      <c r="BG132" s="487" t="str">
        <f t="shared" si="35"/>
        <v>tbd</v>
      </c>
      <c r="BH132" s="487" t="str">
        <f t="shared" si="35"/>
        <v>tbd</v>
      </c>
      <c r="BI132" s="487" t="str">
        <f t="shared" si="35"/>
        <v>tbd</v>
      </c>
      <c r="BJ132" s="487" t="str">
        <f t="shared" si="35"/>
        <v>tbd</v>
      </c>
      <c r="BK132" s="489" t="str">
        <f t="shared" si="35"/>
        <v/>
      </c>
      <c r="BL132" s="495" t="str">
        <f t="shared" si="36"/>
        <v/>
      </c>
      <c r="BM132" s="487" t="str">
        <f t="shared" si="36"/>
        <v/>
      </c>
      <c r="BN132" s="487" t="str">
        <f t="shared" si="36"/>
        <v/>
      </c>
      <c r="BO132" s="487" t="str">
        <f t="shared" si="36"/>
        <v/>
      </c>
      <c r="BP132" s="487" t="str">
        <f t="shared" si="36"/>
        <v/>
      </c>
      <c r="BQ132" s="487" t="str">
        <f t="shared" si="36"/>
        <v/>
      </c>
      <c r="BR132" s="487" t="str">
        <f t="shared" si="36"/>
        <v>tbd</v>
      </c>
      <c r="BS132" s="487" t="str">
        <f t="shared" si="36"/>
        <v/>
      </c>
      <c r="BT132" s="487" t="str">
        <f t="shared" si="36"/>
        <v/>
      </c>
      <c r="BU132" s="487" t="str">
        <f t="shared" si="36"/>
        <v>tbd</v>
      </c>
      <c r="BV132" s="487" t="str">
        <f t="shared" si="36"/>
        <v>tbd</v>
      </c>
      <c r="BW132" s="487" t="str">
        <f t="shared" si="36"/>
        <v>tbd</v>
      </c>
      <c r="BX132" s="487" t="str">
        <f t="shared" si="36"/>
        <v>tbd</v>
      </c>
      <c r="BY132" s="487" t="str">
        <f t="shared" si="36"/>
        <v>tbd</v>
      </c>
      <c r="BZ132" s="487" t="str">
        <f t="shared" si="36"/>
        <v>tbd</v>
      </c>
      <c r="CA132" s="489" t="str">
        <f t="shared" si="36"/>
        <v/>
      </c>
    </row>
    <row r="133" spans="1:79" s="121" customFormat="1" ht="19.899999999999999" customHeight="1" x14ac:dyDescent="0.25">
      <c r="A133" s="9" t="s">
        <v>2230</v>
      </c>
      <c r="B133" s="7" t="s">
        <v>2231</v>
      </c>
      <c r="C133" s="2" t="s">
        <v>2232</v>
      </c>
      <c r="D133" s="5" t="s">
        <v>331</v>
      </c>
      <c r="E133" s="7">
        <v>8</v>
      </c>
      <c r="F133" s="4" t="s">
        <v>1525</v>
      </c>
      <c r="G133" s="862" t="s">
        <v>1516</v>
      </c>
      <c r="H133" s="5"/>
      <c r="I133" s="16"/>
      <c r="J133" s="47" t="s">
        <v>86</v>
      </c>
      <c r="K133" s="48"/>
      <c r="L133" s="48"/>
      <c r="M133" s="49"/>
      <c r="N133" s="47" t="s">
        <v>86</v>
      </c>
      <c r="O133" s="48"/>
      <c r="P133" s="48"/>
      <c r="Q133" s="48"/>
      <c r="R133" s="48"/>
      <c r="S133" s="48"/>
      <c r="T133" s="65"/>
      <c r="U133" s="49"/>
      <c r="V133" s="58" t="s">
        <v>86</v>
      </c>
      <c r="W133" s="82" t="s">
        <v>86</v>
      </c>
      <c r="X133" s="56"/>
      <c r="Y133" s="69"/>
      <c r="Z133" s="69"/>
      <c r="AA133" s="68"/>
      <c r="AB133" s="57"/>
      <c r="AC133" s="58" t="s">
        <v>1376</v>
      </c>
      <c r="AD133" s="56"/>
      <c r="AE133" s="65"/>
      <c r="AF133" s="488">
        <v>0</v>
      </c>
      <c r="AG133" s="487">
        <v>0</v>
      </c>
      <c r="AH133" s="487">
        <v>0</v>
      </c>
      <c r="AI133" s="487">
        <v>0</v>
      </c>
      <c r="AJ133" s="487">
        <v>0</v>
      </c>
      <c r="AK133" s="487">
        <v>0</v>
      </c>
      <c r="AL133" s="487">
        <v>-1</v>
      </c>
      <c r="AM133" s="487">
        <v>0</v>
      </c>
      <c r="AN133" s="487">
        <v>0</v>
      </c>
      <c r="AO133" s="487">
        <v>-1</v>
      </c>
      <c r="AP133" s="487">
        <v>-1</v>
      </c>
      <c r="AQ133" s="487">
        <v>-1</v>
      </c>
      <c r="AR133" s="487">
        <v>-1</v>
      </c>
      <c r="AS133" s="487">
        <v>-1</v>
      </c>
      <c r="AT133" s="487">
        <v>-1</v>
      </c>
      <c r="AU133" s="493">
        <v>0</v>
      </c>
      <c r="AV133" s="488" t="str">
        <f t="shared" si="35"/>
        <v/>
      </c>
      <c r="AW133" s="487" t="str">
        <f t="shared" si="35"/>
        <v/>
      </c>
      <c r="AX133" s="487" t="str">
        <f t="shared" si="35"/>
        <v/>
      </c>
      <c r="AY133" s="487" t="str">
        <f t="shared" si="35"/>
        <v/>
      </c>
      <c r="AZ133" s="487" t="str">
        <f t="shared" si="35"/>
        <v/>
      </c>
      <c r="BA133" s="487" t="str">
        <f t="shared" si="35"/>
        <v/>
      </c>
      <c r="BB133" s="487" t="str">
        <f t="shared" si="35"/>
        <v>tbd</v>
      </c>
      <c r="BC133" s="487" t="str">
        <f t="shared" si="35"/>
        <v/>
      </c>
      <c r="BD133" s="487" t="str">
        <f t="shared" si="35"/>
        <v/>
      </c>
      <c r="BE133" s="487" t="str">
        <f t="shared" si="35"/>
        <v>tbd</v>
      </c>
      <c r="BF133" s="487" t="str">
        <f t="shared" si="35"/>
        <v>tbd</v>
      </c>
      <c r="BG133" s="487" t="str">
        <f t="shared" si="35"/>
        <v>tbd</v>
      </c>
      <c r="BH133" s="487" t="str">
        <f t="shared" si="35"/>
        <v>tbd</v>
      </c>
      <c r="BI133" s="487" t="str">
        <f t="shared" si="35"/>
        <v>tbd</v>
      </c>
      <c r="BJ133" s="487" t="str">
        <f t="shared" si="35"/>
        <v>tbd</v>
      </c>
      <c r="BK133" s="489" t="str">
        <f t="shared" si="35"/>
        <v/>
      </c>
      <c r="BL133" s="495" t="str">
        <f t="shared" si="36"/>
        <v/>
      </c>
      <c r="BM133" s="487" t="str">
        <f t="shared" si="36"/>
        <v/>
      </c>
      <c r="BN133" s="487" t="str">
        <f t="shared" si="36"/>
        <v/>
      </c>
      <c r="BO133" s="487" t="str">
        <f t="shared" si="36"/>
        <v/>
      </c>
      <c r="BP133" s="487" t="str">
        <f t="shared" si="36"/>
        <v/>
      </c>
      <c r="BQ133" s="487" t="str">
        <f t="shared" si="36"/>
        <v/>
      </c>
      <c r="BR133" s="487" t="str">
        <f t="shared" si="36"/>
        <v>tbd</v>
      </c>
      <c r="BS133" s="487" t="str">
        <f t="shared" si="36"/>
        <v/>
      </c>
      <c r="BT133" s="487" t="str">
        <f t="shared" si="36"/>
        <v/>
      </c>
      <c r="BU133" s="487" t="str">
        <f t="shared" si="36"/>
        <v>tbd</v>
      </c>
      <c r="BV133" s="487" t="str">
        <f t="shared" si="36"/>
        <v>tbd</v>
      </c>
      <c r="BW133" s="487" t="str">
        <f t="shared" si="36"/>
        <v>tbd</v>
      </c>
      <c r="BX133" s="487" t="str">
        <f t="shared" si="36"/>
        <v>tbd</v>
      </c>
      <c r="BY133" s="487" t="str">
        <f t="shared" si="36"/>
        <v>tbd</v>
      </c>
      <c r="BZ133" s="487" t="str">
        <f t="shared" si="36"/>
        <v>tbd</v>
      </c>
      <c r="CA133" s="489" t="str">
        <f t="shared" si="36"/>
        <v/>
      </c>
    </row>
    <row r="134" spans="1:79" s="121" customFormat="1" ht="19.899999999999999" customHeight="1" x14ac:dyDescent="0.25">
      <c r="A134" s="9" t="s">
        <v>2233</v>
      </c>
      <c r="B134" s="7" t="s">
        <v>2234</v>
      </c>
      <c r="C134" s="2" t="s">
        <v>2235</v>
      </c>
      <c r="D134" s="5" t="s">
        <v>1537</v>
      </c>
      <c r="E134" s="7">
        <v>8</v>
      </c>
      <c r="F134" s="4" t="s">
        <v>1525</v>
      </c>
      <c r="G134" s="862" t="s">
        <v>1516</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0</v>
      </c>
      <c r="AG134" s="487">
        <v>0</v>
      </c>
      <c r="AH134" s="487">
        <v>0</v>
      </c>
      <c r="AI134" s="487">
        <v>0</v>
      </c>
      <c r="AJ134" s="487">
        <v>0</v>
      </c>
      <c r="AK134" s="487">
        <v>0</v>
      </c>
      <c r="AL134" s="487">
        <v>-1</v>
      </c>
      <c r="AM134" s="487">
        <v>0</v>
      </c>
      <c r="AN134" s="487">
        <v>0</v>
      </c>
      <c r="AO134" s="487">
        <v>-1</v>
      </c>
      <c r="AP134" s="487">
        <v>-1</v>
      </c>
      <c r="AQ134" s="487">
        <v>-1</v>
      </c>
      <c r="AR134" s="487">
        <v>-1</v>
      </c>
      <c r="AS134" s="487">
        <v>-1</v>
      </c>
      <c r="AT134" s="487">
        <v>-1</v>
      </c>
      <c r="AU134" s="493">
        <v>0</v>
      </c>
      <c r="AV134" s="488" t="str">
        <f t="shared" si="35"/>
        <v/>
      </c>
      <c r="AW134" s="487" t="str">
        <f t="shared" si="35"/>
        <v/>
      </c>
      <c r="AX134" s="487" t="str">
        <f t="shared" si="35"/>
        <v/>
      </c>
      <c r="AY134" s="487" t="str">
        <f t="shared" si="35"/>
        <v/>
      </c>
      <c r="AZ134" s="487" t="str">
        <f t="shared" si="35"/>
        <v/>
      </c>
      <c r="BA134" s="487" t="str">
        <f t="shared" si="35"/>
        <v/>
      </c>
      <c r="BB134" s="487" t="str">
        <f t="shared" si="35"/>
        <v>tbd</v>
      </c>
      <c r="BC134" s="487" t="str">
        <f t="shared" si="35"/>
        <v/>
      </c>
      <c r="BD134" s="487" t="str">
        <f t="shared" si="35"/>
        <v/>
      </c>
      <c r="BE134" s="487" t="str">
        <f t="shared" si="35"/>
        <v>tbd</v>
      </c>
      <c r="BF134" s="487" t="str">
        <f t="shared" si="35"/>
        <v>tbd</v>
      </c>
      <c r="BG134" s="487" t="str">
        <f t="shared" si="35"/>
        <v>tbd</v>
      </c>
      <c r="BH134" s="487" t="str">
        <f t="shared" si="35"/>
        <v>tbd</v>
      </c>
      <c r="BI134" s="487" t="str">
        <f t="shared" si="35"/>
        <v>tbd</v>
      </c>
      <c r="BJ134" s="487" t="str">
        <f t="shared" si="35"/>
        <v>tbd</v>
      </c>
      <c r="BK134" s="489" t="str">
        <f t="shared" si="35"/>
        <v/>
      </c>
      <c r="BL134" s="495" t="str">
        <f t="shared" si="36"/>
        <v/>
      </c>
      <c r="BM134" s="487" t="str">
        <f t="shared" si="36"/>
        <v/>
      </c>
      <c r="BN134" s="487" t="str">
        <f t="shared" si="36"/>
        <v/>
      </c>
      <c r="BO134" s="487" t="str">
        <f t="shared" si="36"/>
        <v/>
      </c>
      <c r="BP134" s="487" t="str">
        <f t="shared" si="36"/>
        <v/>
      </c>
      <c r="BQ134" s="487" t="str">
        <f t="shared" si="36"/>
        <v/>
      </c>
      <c r="BR134" s="487" t="str">
        <f t="shared" si="36"/>
        <v>tbd</v>
      </c>
      <c r="BS134" s="487" t="str">
        <f t="shared" si="36"/>
        <v/>
      </c>
      <c r="BT134" s="487" t="str">
        <f t="shared" si="36"/>
        <v/>
      </c>
      <c r="BU134" s="487" t="str">
        <f t="shared" si="36"/>
        <v>tbd</v>
      </c>
      <c r="BV134" s="487" t="str">
        <f t="shared" si="36"/>
        <v>tbd</v>
      </c>
      <c r="BW134" s="487" t="str">
        <f t="shared" si="36"/>
        <v>tbd</v>
      </c>
      <c r="BX134" s="487" t="str">
        <f t="shared" si="36"/>
        <v>tbd</v>
      </c>
      <c r="BY134" s="487" t="str">
        <f t="shared" si="36"/>
        <v>tbd</v>
      </c>
      <c r="BZ134" s="487" t="str">
        <f t="shared" si="36"/>
        <v>tbd</v>
      </c>
      <c r="CA134" s="489" t="str">
        <f t="shared" si="36"/>
        <v/>
      </c>
    </row>
    <row r="135" spans="1:79" s="121" customFormat="1" ht="19.899999999999999" customHeight="1" x14ac:dyDescent="0.25">
      <c r="A135" s="9" t="s">
        <v>2236</v>
      </c>
      <c r="B135" s="7" t="s">
        <v>2237</v>
      </c>
      <c r="C135" s="2" t="s">
        <v>2238</v>
      </c>
      <c r="D135" s="5" t="s">
        <v>1957</v>
      </c>
      <c r="E135" s="7">
        <v>8</v>
      </c>
      <c r="F135" s="4" t="s">
        <v>2113</v>
      </c>
      <c r="G135" s="862" t="s">
        <v>1516</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0</v>
      </c>
      <c r="AH135" s="487">
        <v>0</v>
      </c>
      <c r="AI135" s="487">
        <v>0</v>
      </c>
      <c r="AJ135" s="487">
        <v>0</v>
      </c>
      <c r="AK135" s="487">
        <v>0</v>
      </c>
      <c r="AL135" s="487">
        <v>-1</v>
      </c>
      <c r="AM135" s="487">
        <v>0</v>
      </c>
      <c r="AN135" s="487">
        <v>0</v>
      </c>
      <c r="AO135" s="487">
        <v>0</v>
      </c>
      <c r="AP135" s="487">
        <v>-1</v>
      </c>
      <c r="AQ135" s="487">
        <v>-1</v>
      </c>
      <c r="AR135" s="487">
        <v>0</v>
      </c>
      <c r="AS135" s="487">
        <v>-1</v>
      </c>
      <c r="AT135" s="487">
        <v>-1</v>
      </c>
      <c r="AU135" s="493">
        <v>0</v>
      </c>
      <c r="AV135" s="488" t="str">
        <f t="shared" si="35"/>
        <v/>
      </c>
      <c r="AW135" s="487" t="str">
        <f t="shared" si="35"/>
        <v/>
      </c>
      <c r="AX135" s="487" t="str">
        <f t="shared" si="35"/>
        <v/>
      </c>
      <c r="AY135" s="487" t="str">
        <f t="shared" si="35"/>
        <v/>
      </c>
      <c r="AZ135" s="487" t="str">
        <f t="shared" si="35"/>
        <v/>
      </c>
      <c r="BA135" s="487" t="str">
        <f t="shared" si="35"/>
        <v/>
      </c>
      <c r="BB135" s="487" t="str">
        <f t="shared" si="35"/>
        <v>tbd</v>
      </c>
      <c r="BC135" s="487" t="str">
        <f t="shared" si="35"/>
        <v/>
      </c>
      <c r="BD135" s="487" t="str">
        <f t="shared" si="35"/>
        <v/>
      </c>
      <c r="BE135" s="487" t="str">
        <f t="shared" si="35"/>
        <v/>
      </c>
      <c r="BF135" s="487" t="str">
        <f t="shared" si="35"/>
        <v>tbd</v>
      </c>
      <c r="BG135" s="487" t="str">
        <f t="shared" si="35"/>
        <v>tbd</v>
      </c>
      <c r="BH135" s="487" t="str">
        <f t="shared" si="35"/>
        <v/>
      </c>
      <c r="BI135" s="487" t="str">
        <f t="shared" si="35"/>
        <v>tbd</v>
      </c>
      <c r="BJ135" s="487" t="str">
        <f t="shared" si="35"/>
        <v>tbd</v>
      </c>
      <c r="BK135" s="489" t="str">
        <f t="shared" si="35"/>
        <v/>
      </c>
      <c r="BL135" s="495" t="str">
        <f t="shared" si="36"/>
        <v/>
      </c>
      <c r="BM135" s="487" t="str">
        <f t="shared" si="36"/>
        <v/>
      </c>
      <c r="BN135" s="487" t="str">
        <f t="shared" si="36"/>
        <v/>
      </c>
      <c r="BO135" s="487" t="str">
        <f t="shared" si="36"/>
        <v/>
      </c>
      <c r="BP135" s="487" t="str">
        <f t="shared" si="36"/>
        <v/>
      </c>
      <c r="BQ135" s="487" t="str">
        <f t="shared" si="36"/>
        <v/>
      </c>
      <c r="BR135" s="487" t="str">
        <f t="shared" si="36"/>
        <v>tbd</v>
      </c>
      <c r="BS135" s="487" t="str">
        <f t="shared" si="36"/>
        <v/>
      </c>
      <c r="BT135" s="487" t="str">
        <f t="shared" si="36"/>
        <v/>
      </c>
      <c r="BU135" s="487" t="str">
        <f t="shared" si="36"/>
        <v/>
      </c>
      <c r="BV135" s="487" t="str">
        <f t="shared" si="36"/>
        <v>tbd</v>
      </c>
      <c r="BW135" s="487" t="str">
        <f t="shared" si="36"/>
        <v>tbd</v>
      </c>
      <c r="BX135" s="487" t="str">
        <f t="shared" si="36"/>
        <v/>
      </c>
      <c r="BY135" s="487" t="str">
        <f t="shared" si="36"/>
        <v>tbd</v>
      </c>
      <c r="BZ135" s="487" t="str">
        <f t="shared" si="36"/>
        <v>tbd</v>
      </c>
      <c r="CA135" s="489" t="str">
        <f t="shared" si="36"/>
        <v/>
      </c>
    </row>
    <row r="136" spans="1:79" s="121" customFormat="1" ht="19.899999999999999" customHeight="1" x14ac:dyDescent="0.25">
      <c r="A136" s="1381" t="s">
        <v>2239</v>
      </c>
      <c r="B136" s="1382"/>
      <c r="C136" s="1382"/>
      <c r="D136" s="1382"/>
      <c r="E136" s="1382"/>
      <c r="F136" s="1382"/>
      <c r="G136" s="1382"/>
      <c r="H136" s="1382"/>
      <c r="I136" s="1383"/>
      <c r="J136" s="867"/>
      <c r="K136" s="868"/>
      <c r="L136" s="868"/>
      <c r="M136" s="869"/>
      <c r="N136" s="867"/>
      <c r="O136" s="868"/>
      <c r="P136" s="868"/>
      <c r="Q136" s="868"/>
      <c r="R136" s="868"/>
      <c r="S136" s="868"/>
      <c r="T136" s="870"/>
      <c r="U136" s="869"/>
      <c r="V136" s="867"/>
      <c r="W136" s="871"/>
      <c r="X136" s="868"/>
      <c r="Y136" s="870"/>
      <c r="Z136" s="870"/>
      <c r="AA136" s="872"/>
      <c r="AB136" s="869"/>
      <c r="AC136" s="867"/>
      <c r="AD136" s="868"/>
      <c r="AE136" s="870"/>
      <c r="AF136" s="488">
        <f t="shared" si="38"/>
        <v>0</v>
      </c>
      <c r="AG136" s="487">
        <f t="shared" si="38"/>
        <v>0</v>
      </c>
      <c r="AH136" s="487">
        <f t="shared" si="38"/>
        <v>0</v>
      </c>
      <c r="AI136" s="487">
        <f t="shared" si="38"/>
        <v>0</v>
      </c>
      <c r="AJ136" s="487">
        <f t="shared" si="38"/>
        <v>0</v>
      </c>
      <c r="AK136" s="487">
        <f t="shared" si="38"/>
        <v>0</v>
      </c>
      <c r="AL136" s="487">
        <f t="shared" si="38"/>
        <v>-1</v>
      </c>
      <c r="AM136" s="487">
        <f t="shared" si="38"/>
        <v>0</v>
      </c>
      <c r="AN136" s="487">
        <f t="shared" si="38"/>
        <v>0</v>
      </c>
      <c r="AO136" s="487">
        <f t="shared" si="38"/>
        <v>0</v>
      </c>
      <c r="AP136" s="487">
        <f t="shared" si="38"/>
        <v>-1</v>
      </c>
      <c r="AQ136" s="487">
        <f t="shared" si="38"/>
        <v>-1</v>
      </c>
      <c r="AR136" s="487">
        <f t="shared" si="38"/>
        <v>0</v>
      </c>
      <c r="AS136" s="487">
        <f t="shared" si="38"/>
        <v>-1</v>
      </c>
      <c r="AT136" s="487">
        <f t="shared" si="38"/>
        <v>-1</v>
      </c>
      <c r="AU136" s="493">
        <v>0</v>
      </c>
      <c r="AV136" s="488" t="str">
        <f t="shared" si="35"/>
        <v/>
      </c>
      <c r="AW136" s="487" t="str">
        <f t="shared" si="35"/>
        <v/>
      </c>
      <c r="AX136" s="487" t="str">
        <f t="shared" si="35"/>
        <v/>
      </c>
      <c r="AY136" s="487" t="str">
        <f t="shared" si="35"/>
        <v/>
      </c>
      <c r="AZ136" s="487" t="str">
        <f t="shared" si="35"/>
        <v/>
      </c>
      <c r="BA136" s="487" t="str">
        <f t="shared" si="35"/>
        <v/>
      </c>
      <c r="BB136" s="487">
        <f t="shared" si="35"/>
        <v>0</v>
      </c>
      <c r="BC136" s="487" t="str">
        <f t="shared" si="35"/>
        <v/>
      </c>
      <c r="BD136" s="487" t="str">
        <f t="shared" si="35"/>
        <v/>
      </c>
      <c r="BE136" s="487" t="str">
        <f t="shared" si="35"/>
        <v/>
      </c>
      <c r="BF136" s="487">
        <f t="shared" si="35"/>
        <v>0</v>
      </c>
      <c r="BG136" s="487">
        <f t="shared" si="35"/>
        <v>0</v>
      </c>
      <c r="BH136" s="487" t="str">
        <f t="shared" si="35"/>
        <v/>
      </c>
      <c r="BI136" s="487">
        <f t="shared" si="35"/>
        <v>0</v>
      </c>
      <c r="BJ136" s="487">
        <f t="shared" si="35"/>
        <v>0</v>
      </c>
      <c r="BK136" s="489" t="str">
        <f t="shared" si="35"/>
        <v/>
      </c>
      <c r="BL136" s="495" t="str">
        <f t="shared" si="36"/>
        <v/>
      </c>
      <c r="BM136" s="487" t="str">
        <f t="shared" si="36"/>
        <v/>
      </c>
      <c r="BN136" s="487" t="str">
        <f t="shared" si="36"/>
        <v/>
      </c>
      <c r="BO136" s="487" t="str">
        <f t="shared" si="36"/>
        <v/>
      </c>
      <c r="BP136" s="487" t="str">
        <f t="shared" si="36"/>
        <v/>
      </c>
      <c r="BQ136" s="487" t="str">
        <f t="shared" si="36"/>
        <v/>
      </c>
      <c r="BR136" s="487">
        <f t="shared" si="36"/>
        <v>0</v>
      </c>
      <c r="BS136" s="487" t="str">
        <f t="shared" si="36"/>
        <v/>
      </c>
      <c r="BT136" s="487" t="str">
        <f t="shared" si="36"/>
        <v/>
      </c>
      <c r="BU136" s="487" t="str">
        <f t="shared" si="36"/>
        <v/>
      </c>
      <c r="BV136" s="487">
        <f t="shared" si="36"/>
        <v>0</v>
      </c>
      <c r="BW136" s="487">
        <f t="shared" si="36"/>
        <v>0</v>
      </c>
      <c r="BX136" s="487" t="str">
        <f t="shared" si="36"/>
        <v/>
      </c>
      <c r="BY136" s="487">
        <f t="shared" si="36"/>
        <v>0</v>
      </c>
      <c r="BZ136" s="487">
        <f t="shared" si="36"/>
        <v>0</v>
      </c>
      <c r="CA136" s="489" t="str">
        <f t="shared" si="36"/>
        <v/>
      </c>
    </row>
    <row r="137" spans="1:79" s="121" customFormat="1" ht="19.899999999999999" customHeight="1" x14ac:dyDescent="0.25">
      <c r="A137" s="9" t="s">
        <v>2221</v>
      </c>
      <c r="B137" s="7" t="s">
        <v>2222</v>
      </c>
      <c r="C137" s="2" t="s">
        <v>2223</v>
      </c>
      <c r="D137" s="5" t="s">
        <v>331</v>
      </c>
      <c r="E137" s="7">
        <v>8</v>
      </c>
      <c r="F137" s="4" t="s">
        <v>1525</v>
      </c>
      <c r="G137" s="862" t="s">
        <v>1516</v>
      </c>
      <c r="H137" s="5"/>
      <c r="I137" s="16"/>
      <c r="J137" s="47" t="s">
        <v>86</v>
      </c>
      <c r="K137" s="48"/>
      <c r="L137" s="48"/>
      <c r="M137" s="49"/>
      <c r="N137" s="47" t="s">
        <v>86</v>
      </c>
      <c r="O137" s="48"/>
      <c r="P137" s="48"/>
      <c r="Q137" s="48"/>
      <c r="R137" s="48"/>
      <c r="S137" s="48"/>
      <c r="T137" s="65"/>
      <c r="U137" s="49"/>
      <c r="V137" s="58" t="s">
        <v>86</v>
      </c>
      <c r="W137" s="82" t="s">
        <v>86</v>
      </c>
      <c r="X137" s="56"/>
      <c r="Y137" s="69"/>
      <c r="Z137" s="69"/>
      <c r="AA137" s="68"/>
      <c r="AB137" s="57"/>
      <c r="AC137" s="58" t="s">
        <v>1376</v>
      </c>
      <c r="AD137" s="56"/>
      <c r="AE137" s="65"/>
      <c r="AF137" s="488">
        <v>0</v>
      </c>
      <c r="AG137" s="487">
        <v>0</v>
      </c>
      <c r="AH137" s="487">
        <v>0</v>
      </c>
      <c r="AI137" s="487">
        <v>0</v>
      </c>
      <c r="AJ137" s="487">
        <v>0</v>
      </c>
      <c r="AK137" s="487">
        <v>0</v>
      </c>
      <c r="AL137" s="487">
        <v>-1</v>
      </c>
      <c r="AM137" s="487">
        <v>0</v>
      </c>
      <c r="AN137" s="487">
        <v>0</v>
      </c>
      <c r="AO137" s="487">
        <v>-1</v>
      </c>
      <c r="AP137" s="487">
        <v>-1</v>
      </c>
      <c r="AQ137" s="487">
        <v>-1</v>
      </c>
      <c r="AR137" s="487">
        <v>-1</v>
      </c>
      <c r="AS137" s="487">
        <v>-1</v>
      </c>
      <c r="AT137" s="487">
        <v>-1</v>
      </c>
      <c r="AU137" s="493">
        <v>0</v>
      </c>
      <c r="AV137" s="488" t="str">
        <f t="shared" si="35"/>
        <v/>
      </c>
      <c r="AW137" s="487" t="str">
        <f t="shared" si="35"/>
        <v/>
      </c>
      <c r="AX137" s="487" t="str">
        <f t="shared" si="35"/>
        <v/>
      </c>
      <c r="AY137" s="487" t="str">
        <f t="shared" si="35"/>
        <v/>
      </c>
      <c r="AZ137" s="487" t="str">
        <f t="shared" si="35"/>
        <v/>
      </c>
      <c r="BA137" s="487" t="str">
        <f t="shared" si="35"/>
        <v/>
      </c>
      <c r="BB137" s="487" t="str">
        <f t="shared" si="35"/>
        <v>tbd</v>
      </c>
      <c r="BC137" s="487" t="str">
        <f t="shared" si="35"/>
        <v/>
      </c>
      <c r="BD137" s="487" t="str">
        <f t="shared" si="35"/>
        <v/>
      </c>
      <c r="BE137" s="487" t="str">
        <f t="shared" si="35"/>
        <v>tbd</v>
      </c>
      <c r="BF137" s="487" t="str">
        <f t="shared" si="35"/>
        <v>tbd</v>
      </c>
      <c r="BG137" s="487" t="str">
        <f t="shared" si="35"/>
        <v>tbd</v>
      </c>
      <c r="BH137" s="487" t="str">
        <f t="shared" si="35"/>
        <v>tbd</v>
      </c>
      <c r="BI137" s="487" t="str">
        <f t="shared" si="35"/>
        <v>tbd</v>
      </c>
      <c r="BJ137" s="487" t="str">
        <f t="shared" si="35"/>
        <v>tbd</v>
      </c>
      <c r="BK137" s="489" t="str">
        <f t="shared" si="35"/>
        <v/>
      </c>
      <c r="BL137" s="495" t="str">
        <f t="shared" si="36"/>
        <v/>
      </c>
      <c r="BM137" s="487" t="str">
        <f t="shared" si="36"/>
        <v/>
      </c>
      <c r="BN137" s="487" t="str">
        <f t="shared" si="36"/>
        <v/>
      </c>
      <c r="BO137" s="487" t="str">
        <f t="shared" si="36"/>
        <v/>
      </c>
      <c r="BP137" s="487" t="str">
        <f t="shared" si="36"/>
        <v/>
      </c>
      <c r="BQ137" s="487" t="str">
        <f t="shared" si="36"/>
        <v/>
      </c>
      <c r="BR137" s="487" t="str">
        <f t="shared" si="36"/>
        <v>tbd</v>
      </c>
      <c r="BS137" s="487" t="str">
        <f t="shared" si="36"/>
        <v/>
      </c>
      <c r="BT137" s="487" t="str">
        <f t="shared" si="36"/>
        <v/>
      </c>
      <c r="BU137" s="487" t="str">
        <f t="shared" si="36"/>
        <v>tbd</v>
      </c>
      <c r="BV137" s="487" t="str">
        <f t="shared" si="36"/>
        <v>tbd</v>
      </c>
      <c r="BW137" s="487" t="str">
        <f t="shared" si="36"/>
        <v>tbd</v>
      </c>
      <c r="BX137" s="487" t="str">
        <f t="shared" si="36"/>
        <v>tbd</v>
      </c>
      <c r="BY137" s="487" t="str">
        <f t="shared" si="36"/>
        <v>tbd</v>
      </c>
      <c r="BZ137" s="487" t="str">
        <f t="shared" si="36"/>
        <v>tbd</v>
      </c>
      <c r="CA137" s="489" t="str">
        <f t="shared" si="36"/>
        <v/>
      </c>
    </row>
    <row r="138" spans="1:79" s="121" customFormat="1" ht="19.899999999999999" customHeight="1" x14ac:dyDescent="0.25">
      <c r="A138" s="9" t="s">
        <v>2227</v>
      </c>
      <c r="B138" s="7" t="s">
        <v>2228</v>
      </c>
      <c r="C138" s="2" t="s">
        <v>2229</v>
      </c>
      <c r="D138" s="5" t="s">
        <v>331</v>
      </c>
      <c r="E138" s="4">
        <v>8</v>
      </c>
      <c r="F138" s="4" t="s">
        <v>1525</v>
      </c>
      <c r="G138" s="862" t="s">
        <v>1516</v>
      </c>
      <c r="H138" s="5"/>
      <c r="I138" s="16"/>
      <c r="J138" s="47" t="s">
        <v>86</v>
      </c>
      <c r="K138" s="48"/>
      <c r="L138" s="48"/>
      <c r="M138" s="49"/>
      <c r="N138" s="47" t="s">
        <v>86</v>
      </c>
      <c r="O138" s="48"/>
      <c r="P138" s="48"/>
      <c r="Q138" s="48"/>
      <c r="R138" s="48"/>
      <c r="S138" s="48"/>
      <c r="T138" s="65"/>
      <c r="U138" s="49"/>
      <c r="V138" s="58" t="s">
        <v>86</v>
      </c>
      <c r="W138" s="82" t="s">
        <v>86</v>
      </c>
      <c r="X138" s="56"/>
      <c r="Y138" s="69"/>
      <c r="Z138" s="69"/>
      <c r="AA138" s="68"/>
      <c r="AB138" s="57"/>
      <c r="AC138" s="58" t="s">
        <v>1376</v>
      </c>
      <c r="AD138" s="56"/>
      <c r="AE138" s="65"/>
      <c r="AF138" s="488">
        <v>0</v>
      </c>
      <c r="AG138" s="487">
        <v>0</v>
      </c>
      <c r="AH138" s="487">
        <v>0</v>
      </c>
      <c r="AI138" s="487">
        <v>0</v>
      </c>
      <c r="AJ138" s="487">
        <v>0</v>
      </c>
      <c r="AK138" s="487">
        <v>0</v>
      </c>
      <c r="AL138" s="487">
        <v>-1</v>
      </c>
      <c r="AM138" s="487">
        <v>0</v>
      </c>
      <c r="AN138" s="487">
        <v>0</v>
      </c>
      <c r="AO138" s="487">
        <v>-1</v>
      </c>
      <c r="AP138" s="487">
        <v>-1</v>
      </c>
      <c r="AQ138" s="487">
        <v>-1</v>
      </c>
      <c r="AR138" s="487">
        <v>-1</v>
      </c>
      <c r="AS138" s="487">
        <v>-1</v>
      </c>
      <c r="AT138" s="487">
        <v>-1</v>
      </c>
      <c r="AU138" s="493">
        <v>0</v>
      </c>
      <c r="AV138" s="488" t="str">
        <f t="shared" si="35"/>
        <v/>
      </c>
      <c r="AW138" s="487" t="str">
        <f t="shared" si="35"/>
        <v/>
      </c>
      <c r="AX138" s="487" t="str">
        <f t="shared" si="35"/>
        <v/>
      </c>
      <c r="AY138" s="487" t="str">
        <f t="shared" si="35"/>
        <v/>
      </c>
      <c r="AZ138" s="487" t="str">
        <f t="shared" si="35"/>
        <v/>
      </c>
      <c r="BA138" s="487" t="str">
        <f t="shared" si="35"/>
        <v/>
      </c>
      <c r="BB138" s="487" t="str">
        <f t="shared" si="35"/>
        <v>tbd</v>
      </c>
      <c r="BC138" s="487" t="str">
        <f t="shared" si="35"/>
        <v/>
      </c>
      <c r="BD138" s="487" t="str">
        <f t="shared" si="35"/>
        <v/>
      </c>
      <c r="BE138" s="487" t="str">
        <f t="shared" si="35"/>
        <v>tbd</v>
      </c>
      <c r="BF138" s="487" t="str">
        <f t="shared" si="35"/>
        <v>tbd</v>
      </c>
      <c r="BG138" s="487" t="str">
        <f t="shared" si="35"/>
        <v>tbd</v>
      </c>
      <c r="BH138" s="487" t="str">
        <f t="shared" si="35"/>
        <v>tbd</v>
      </c>
      <c r="BI138" s="487" t="str">
        <f t="shared" si="35"/>
        <v>tbd</v>
      </c>
      <c r="BJ138" s="487" t="str">
        <f t="shared" si="35"/>
        <v>tbd</v>
      </c>
      <c r="BK138" s="489" t="str">
        <f t="shared" si="35"/>
        <v/>
      </c>
      <c r="BL138" s="495" t="str">
        <f t="shared" si="36"/>
        <v/>
      </c>
      <c r="BM138" s="487" t="str">
        <f t="shared" si="36"/>
        <v/>
      </c>
      <c r="BN138" s="487" t="str">
        <f t="shared" si="36"/>
        <v/>
      </c>
      <c r="BO138" s="487" t="str">
        <f t="shared" si="36"/>
        <v/>
      </c>
      <c r="BP138" s="487" t="str">
        <f t="shared" si="36"/>
        <v/>
      </c>
      <c r="BQ138" s="487" t="str">
        <f t="shared" si="36"/>
        <v/>
      </c>
      <c r="BR138" s="487" t="str">
        <f t="shared" si="36"/>
        <v>tbd</v>
      </c>
      <c r="BS138" s="487" t="str">
        <f t="shared" si="36"/>
        <v/>
      </c>
      <c r="BT138" s="487" t="str">
        <f t="shared" si="36"/>
        <v/>
      </c>
      <c r="BU138" s="487" t="str">
        <f t="shared" si="36"/>
        <v>tbd</v>
      </c>
      <c r="BV138" s="487" t="str">
        <f t="shared" si="36"/>
        <v>tbd</v>
      </c>
      <c r="BW138" s="487" t="str">
        <f t="shared" si="36"/>
        <v>tbd</v>
      </c>
      <c r="BX138" s="487" t="str">
        <f t="shared" si="36"/>
        <v>tbd</v>
      </c>
      <c r="BY138" s="487" t="str">
        <f t="shared" si="36"/>
        <v>tbd</v>
      </c>
      <c r="BZ138" s="487" t="str">
        <f t="shared" si="36"/>
        <v>tbd</v>
      </c>
      <c r="CA138" s="489" t="str">
        <f t="shared" si="36"/>
        <v/>
      </c>
    </row>
    <row r="139" spans="1:79" s="121" customFormat="1" ht="19.899999999999999" customHeight="1" x14ac:dyDescent="0.25">
      <c r="A139" s="9" t="s">
        <v>2230</v>
      </c>
      <c r="B139" s="7" t="s">
        <v>2231</v>
      </c>
      <c r="C139" s="2" t="s">
        <v>2232</v>
      </c>
      <c r="D139" s="5" t="s">
        <v>331</v>
      </c>
      <c r="E139" s="4">
        <v>8</v>
      </c>
      <c r="F139" s="4" t="s">
        <v>1525</v>
      </c>
      <c r="G139" s="862" t="s">
        <v>1516</v>
      </c>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0</v>
      </c>
      <c r="AG139" s="487">
        <v>0</v>
      </c>
      <c r="AH139" s="487">
        <v>0</v>
      </c>
      <c r="AI139" s="487">
        <v>0</v>
      </c>
      <c r="AJ139" s="487">
        <v>0</v>
      </c>
      <c r="AK139" s="487">
        <v>0</v>
      </c>
      <c r="AL139" s="487">
        <v>-1</v>
      </c>
      <c r="AM139" s="487">
        <v>0</v>
      </c>
      <c r="AN139" s="487">
        <v>0</v>
      </c>
      <c r="AO139" s="487">
        <v>-1</v>
      </c>
      <c r="AP139" s="487">
        <v>-1</v>
      </c>
      <c r="AQ139" s="487">
        <v>-1</v>
      </c>
      <c r="AR139" s="487">
        <v>-1</v>
      </c>
      <c r="AS139" s="487">
        <v>-1</v>
      </c>
      <c r="AT139" s="487">
        <v>-1</v>
      </c>
      <c r="AU139" s="493">
        <v>0</v>
      </c>
      <c r="AV139" s="488" t="str">
        <f t="shared" si="35"/>
        <v/>
      </c>
      <c r="AW139" s="487" t="str">
        <f t="shared" si="35"/>
        <v/>
      </c>
      <c r="AX139" s="487" t="str">
        <f t="shared" si="35"/>
        <v/>
      </c>
      <c r="AY139" s="487" t="str">
        <f t="shared" si="35"/>
        <v/>
      </c>
      <c r="AZ139" s="487" t="str">
        <f t="shared" si="35"/>
        <v/>
      </c>
      <c r="BA139" s="487" t="str">
        <f t="shared" si="35"/>
        <v/>
      </c>
      <c r="BB139" s="487" t="str">
        <f t="shared" si="35"/>
        <v>tbd</v>
      </c>
      <c r="BC139" s="487" t="str">
        <f t="shared" si="35"/>
        <v/>
      </c>
      <c r="BD139" s="487" t="str">
        <f t="shared" si="35"/>
        <v/>
      </c>
      <c r="BE139" s="487" t="str">
        <f t="shared" si="35"/>
        <v>tbd</v>
      </c>
      <c r="BF139" s="487" t="str">
        <f t="shared" si="35"/>
        <v>tbd</v>
      </c>
      <c r="BG139" s="487" t="str">
        <f t="shared" si="35"/>
        <v>tbd</v>
      </c>
      <c r="BH139" s="487" t="str">
        <f t="shared" si="35"/>
        <v>tbd</v>
      </c>
      <c r="BI139" s="487" t="str">
        <f t="shared" si="35"/>
        <v>tbd</v>
      </c>
      <c r="BJ139" s="487" t="str">
        <f t="shared" si="35"/>
        <v>tbd</v>
      </c>
      <c r="BK139" s="489" t="str">
        <f t="shared" si="35"/>
        <v/>
      </c>
      <c r="BL139" s="495" t="str">
        <f t="shared" si="36"/>
        <v/>
      </c>
      <c r="BM139" s="487" t="str">
        <f t="shared" si="36"/>
        <v/>
      </c>
      <c r="BN139" s="487" t="str">
        <f t="shared" si="36"/>
        <v/>
      </c>
      <c r="BO139" s="487" t="str">
        <f t="shared" si="36"/>
        <v/>
      </c>
      <c r="BP139" s="487" t="str">
        <f t="shared" si="36"/>
        <v/>
      </c>
      <c r="BQ139" s="487" t="str">
        <f t="shared" si="36"/>
        <v/>
      </c>
      <c r="BR139" s="487" t="str">
        <f t="shared" si="36"/>
        <v>tbd</v>
      </c>
      <c r="BS139" s="487" t="str">
        <f t="shared" si="36"/>
        <v/>
      </c>
      <c r="BT139" s="487" t="str">
        <f t="shared" si="36"/>
        <v/>
      </c>
      <c r="BU139" s="487" t="str">
        <f t="shared" si="36"/>
        <v>tbd</v>
      </c>
      <c r="BV139" s="487" t="str">
        <f t="shared" si="36"/>
        <v>tbd</v>
      </c>
      <c r="BW139" s="487" t="str">
        <f t="shared" si="36"/>
        <v>tbd</v>
      </c>
      <c r="BX139" s="487" t="str">
        <f t="shared" si="36"/>
        <v>tbd</v>
      </c>
      <c r="BY139" s="487" t="str">
        <f t="shared" si="36"/>
        <v>tbd</v>
      </c>
      <c r="BZ139" s="487" t="str">
        <f t="shared" si="36"/>
        <v>tbd</v>
      </c>
      <c r="CA139" s="489" t="str">
        <f t="shared" si="36"/>
        <v/>
      </c>
    </row>
    <row r="140" spans="1:79" s="121" customFormat="1" ht="19.899999999999999" customHeight="1" x14ac:dyDescent="0.25">
      <c r="A140" s="9" t="s">
        <v>2233</v>
      </c>
      <c r="B140" s="7" t="s">
        <v>2234</v>
      </c>
      <c r="C140" s="2" t="s">
        <v>2235</v>
      </c>
      <c r="D140" s="5" t="s">
        <v>1537</v>
      </c>
      <c r="E140" s="4">
        <v>8</v>
      </c>
      <c r="F140" s="4" t="s">
        <v>1525</v>
      </c>
      <c r="G140" s="862" t="s">
        <v>1516</v>
      </c>
      <c r="H140" s="5"/>
      <c r="I140" s="16"/>
      <c r="J140" s="47" t="s">
        <v>86</v>
      </c>
      <c r="K140" s="48"/>
      <c r="L140" s="48"/>
      <c r="M140" s="49"/>
      <c r="N140" s="47" t="s">
        <v>86</v>
      </c>
      <c r="O140" s="48"/>
      <c r="P140" s="48"/>
      <c r="Q140" s="48"/>
      <c r="R140" s="48"/>
      <c r="S140" s="48"/>
      <c r="T140" s="65"/>
      <c r="U140" s="49"/>
      <c r="V140" s="58" t="s">
        <v>86</v>
      </c>
      <c r="W140" s="82" t="s">
        <v>86</v>
      </c>
      <c r="X140" s="56"/>
      <c r="Y140" s="69"/>
      <c r="Z140" s="69"/>
      <c r="AA140" s="68"/>
      <c r="AB140" s="57"/>
      <c r="AC140" s="58" t="s">
        <v>1376</v>
      </c>
      <c r="AD140" s="56"/>
      <c r="AE140" s="65"/>
      <c r="AF140" s="488">
        <v>0</v>
      </c>
      <c r="AG140" s="487">
        <v>0</v>
      </c>
      <c r="AH140" s="487">
        <v>0</v>
      </c>
      <c r="AI140" s="487">
        <v>0</v>
      </c>
      <c r="AJ140" s="487">
        <v>0</v>
      </c>
      <c r="AK140" s="487">
        <v>0</v>
      </c>
      <c r="AL140" s="487">
        <v>-1</v>
      </c>
      <c r="AM140" s="487">
        <v>0</v>
      </c>
      <c r="AN140" s="487">
        <v>0</v>
      </c>
      <c r="AO140" s="487">
        <v>-1</v>
      </c>
      <c r="AP140" s="487">
        <v>-1</v>
      </c>
      <c r="AQ140" s="487">
        <v>-1</v>
      </c>
      <c r="AR140" s="487">
        <v>-1</v>
      </c>
      <c r="AS140" s="487">
        <v>-1</v>
      </c>
      <c r="AT140" s="487">
        <v>-1</v>
      </c>
      <c r="AU140" s="493">
        <v>0</v>
      </c>
      <c r="AV140" s="488" t="str">
        <f t="shared" si="35"/>
        <v/>
      </c>
      <c r="AW140" s="487" t="str">
        <f t="shared" si="35"/>
        <v/>
      </c>
      <c r="AX140" s="487" t="str">
        <f t="shared" si="35"/>
        <v/>
      </c>
      <c r="AY140" s="487" t="str">
        <f t="shared" si="35"/>
        <v/>
      </c>
      <c r="AZ140" s="487" t="str">
        <f t="shared" si="35"/>
        <v/>
      </c>
      <c r="BA140" s="487" t="str">
        <f t="shared" si="35"/>
        <v/>
      </c>
      <c r="BB140" s="487" t="str">
        <f t="shared" si="35"/>
        <v>tbd</v>
      </c>
      <c r="BC140" s="487" t="str">
        <f t="shared" si="35"/>
        <v/>
      </c>
      <c r="BD140" s="487" t="str">
        <f t="shared" si="35"/>
        <v/>
      </c>
      <c r="BE140" s="487" t="str">
        <f t="shared" si="35"/>
        <v>tbd</v>
      </c>
      <c r="BF140" s="487" t="str">
        <f t="shared" si="35"/>
        <v>tbd</v>
      </c>
      <c r="BG140" s="487" t="str">
        <f t="shared" si="35"/>
        <v>tbd</v>
      </c>
      <c r="BH140" s="487" t="str">
        <f t="shared" si="35"/>
        <v>tbd</v>
      </c>
      <c r="BI140" s="487" t="str">
        <f t="shared" si="35"/>
        <v>tbd</v>
      </c>
      <c r="BJ140" s="487" t="str">
        <f t="shared" si="35"/>
        <v>tbd</v>
      </c>
      <c r="BK140" s="489" t="str">
        <f t="shared" si="35"/>
        <v/>
      </c>
      <c r="BL140" s="495" t="str">
        <f t="shared" si="36"/>
        <v/>
      </c>
      <c r="BM140" s="487" t="str">
        <f t="shared" si="36"/>
        <v/>
      </c>
      <c r="BN140" s="487" t="str">
        <f t="shared" si="36"/>
        <v/>
      </c>
      <c r="BO140" s="487" t="str">
        <f t="shared" si="36"/>
        <v/>
      </c>
      <c r="BP140" s="487" t="str">
        <f t="shared" si="36"/>
        <v/>
      </c>
      <c r="BQ140" s="487" t="str">
        <f t="shared" si="36"/>
        <v/>
      </c>
      <c r="BR140" s="487" t="str">
        <f t="shared" si="36"/>
        <v>tbd</v>
      </c>
      <c r="BS140" s="487" t="str">
        <f t="shared" si="36"/>
        <v/>
      </c>
      <c r="BT140" s="487" t="str">
        <f t="shared" si="36"/>
        <v/>
      </c>
      <c r="BU140" s="487" t="str">
        <f t="shared" si="36"/>
        <v>tbd</v>
      </c>
      <c r="BV140" s="487" t="str">
        <f t="shared" si="36"/>
        <v>tbd</v>
      </c>
      <c r="BW140" s="487" t="str">
        <f t="shared" si="36"/>
        <v>tbd</v>
      </c>
      <c r="BX140" s="487" t="str">
        <f t="shared" si="36"/>
        <v>tbd</v>
      </c>
      <c r="BY140" s="487" t="str">
        <f t="shared" si="36"/>
        <v>tbd</v>
      </c>
      <c r="BZ140" s="487" t="str">
        <f t="shared" si="36"/>
        <v>tbd</v>
      </c>
      <c r="CA140" s="489" t="str">
        <f t="shared" si="36"/>
        <v/>
      </c>
    </row>
    <row r="141" spans="1:79" s="121" customFormat="1" ht="19.899999999999999" customHeight="1" x14ac:dyDescent="0.25">
      <c r="A141" s="1381" t="s">
        <v>2240</v>
      </c>
      <c r="B141" s="1382"/>
      <c r="C141" s="1382"/>
      <c r="D141" s="1382"/>
      <c r="E141" s="1382"/>
      <c r="F141" s="1382"/>
      <c r="G141" s="1382"/>
      <c r="H141" s="1382"/>
      <c r="I141" s="1383"/>
      <c r="J141" s="867"/>
      <c r="K141" s="868"/>
      <c r="L141" s="868"/>
      <c r="M141" s="869"/>
      <c r="N141" s="867"/>
      <c r="O141" s="868"/>
      <c r="P141" s="868"/>
      <c r="Q141" s="868"/>
      <c r="R141" s="868"/>
      <c r="S141" s="868"/>
      <c r="T141" s="870"/>
      <c r="U141" s="869"/>
      <c r="V141" s="867"/>
      <c r="W141" s="871"/>
      <c r="X141" s="868"/>
      <c r="Y141" s="870"/>
      <c r="Z141" s="870"/>
      <c r="AA141" s="872"/>
      <c r="AB141" s="869"/>
      <c r="AC141" s="867"/>
      <c r="AD141" s="868"/>
      <c r="AE141" s="870"/>
      <c r="AF141" s="488">
        <f t="shared" si="38"/>
        <v>0</v>
      </c>
      <c r="AG141" s="487">
        <f t="shared" si="38"/>
        <v>0</v>
      </c>
      <c r="AH141" s="487">
        <f t="shared" si="38"/>
        <v>0</v>
      </c>
      <c r="AI141" s="487">
        <f t="shared" si="38"/>
        <v>0</v>
      </c>
      <c r="AJ141" s="487">
        <f t="shared" si="38"/>
        <v>0</v>
      </c>
      <c r="AK141" s="487">
        <f t="shared" si="38"/>
        <v>0</v>
      </c>
      <c r="AL141" s="487">
        <f t="shared" si="38"/>
        <v>-1</v>
      </c>
      <c r="AM141" s="487">
        <f t="shared" si="38"/>
        <v>0</v>
      </c>
      <c r="AN141" s="487">
        <f t="shared" si="38"/>
        <v>0</v>
      </c>
      <c r="AO141" s="487">
        <f t="shared" si="38"/>
        <v>-1</v>
      </c>
      <c r="AP141" s="487">
        <f t="shared" si="38"/>
        <v>-1</v>
      </c>
      <c r="AQ141" s="487">
        <f t="shared" si="38"/>
        <v>-1</v>
      </c>
      <c r="AR141" s="487">
        <f t="shared" si="38"/>
        <v>-1</v>
      </c>
      <c r="AS141" s="487">
        <f t="shared" si="38"/>
        <v>-1</v>
      </c>
      <c r="AT141" s="487">
        <f t="shared" si="38"/>
        <v>-1</v>
      </c>
      <c r="AU141" s="493">
        <v>0</v>
      </c>
      <c r="AV141" s="488" t="str">
        <f t="shared" ref="AV141:BK156" si="39">IF(AF141,IFERROR(LEFT($V141,SEARCH(" (",$V141)-1),$V141),"")</f>
        <v/>
      </c>
      <c r="AW141" s="487" t="str">
        <f t="shared" si="39"/>
        <v/>
      </c>
      <c r="AX141" s="487" t="str">
        <f t="shared" si="39"/>
        <v/>
      </c>
      <c r="AY141" s="487" t="str">
        <f t="shared" si="39"/>
        <v/>
      </c>
      <c r="AZ141" s="487" t="str">
        <f t="shared" si="39"/>
        <v/>
      </c>
      <c r="BA141" s="487" t="str">
        <f t="shared" si="39"/>
        <v/>
      </c>
      <c r="BB141" s="487">
        <f t="shared" si="39"/>
        <v>0</v>
      </c>
      <c r="BC141" s="487" t="str">
        <f t="shared" si="39"/>
        <v/>
      </c>
      <c r="BD141" s="487" t="str">
        <f t="shared" si="39"/>
        <v/>
      </c>
      <c r="BE141" s="487">
        <f t="shared" si="39"/>
        <v>0</v>
      </c>
      <c r="BF141" s="487">
        <f t="shared" si="39"/>
        <v>0</v>
      </c>
      <c r="BG141" s="487">
        <f t="shared" si="39"/>
        <v>0</v>
      </c>
      <c r="BH141" s="487">
        <f t="shared" si="39"/>
        <v>0</v>
      </c>
      <c r="BI141" s="487">
        <f t="shared" si="39"/>
        <v>0</v>
      </c>
      <c r="BJ141" s="487">
        <f t="shared" si="39"/>
        <v>0</v>
      </c>
      <c r="BK141" s="489" t="str">
        <f t="shared" si="39"/>
        <v/>
      </c>
      <c r="BL141" s="495" t="str">
        <f t="shared" ref="BL141:CA156" si="40">IF(AF141,IFERROR(LEFT($W141,SEARCH(" (",$W141)-1),$W141),"")</f>
        <v/>
      </c>
      <c r="BM141" s="487" t="str">
        <f t="shared" si="40"/>
        <v/>
      </c>
      <c r="BN141" s="487" t="str">
        <f t="shared" si="40"/>
        <v/>
      </c>
      <c r="BO141" s="487" t="str">
        <f t="shared" si="40"/>
        <v/>
      </c>
      <c r="BP141" s="487" t="str">
        <f t="shared" si="40"/>
        <v/>
      </c>
      <c r="BQ141" s="487" t="str">
        <f t="shared" si="40"/>
        <v/>
      </c>
      <c r="BR141" s="487">
        <f t="shared" si="40"/>
        <v>0</v>
      </c>
      <c r="BS141" s="487" t="str">
        <f t="shared" si="40"/>
        <v/>
      </c>
      <c r="BT141" s="487" t="str">
        <f t="shared" si="40"/>
        <v/>
      </c>
      <c r="BU141" s="487">
        <f t="shared" si="40"/>
        <v>0</v>
      </c>
      <c r="BV141" s="487">
        <f t="shared" si="40"/>
        <v>0</v>
      </c>
      <c r="BW141" s="487">
        <f t="shared" si="40"/>
        <v>0</v>
      </c>
      <c r="BX141" s="487">
        <f t="shared" si="40"/>
        <v>0</v>
      </c>
      <c r="BY141" s="487">
        <f t="shared" si="40"/>
        <v>0</v>
      </c>
      <c r="BZ141" s="487">
        <f t="shared" si="40"/>
        <v>0</v>
      </c>
      <c r="CA141" s="489" t="str">
        <f t="shared" si="40"/>
        <v/>
      </c>
    </row>
    <row r="142" spans="1:79" s="121" customFormat="1" ht="19.899999999999999" customHeight="1" x14ac:dyDescent="0.25">
      <c r="A142" s="9" t="s">
        <v>2241</v>
      </c>
      <c r="B142" s="7" t="s">
        <v>2242</v>
      </c>
      <c r="C142" s="2" t="s">
        <v>2243</v>
      </c>
      <c r="D142" s="5" t="s">
        <v>1537</v>
      </c>
      <c r="E142" s="4">
        <v>8</v>
      </c>
      <c r="F142" s="4" t="s">
        <v>1525</v>
      </c>
      <c r="G142" s="862" t="s">
        <v>1516</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0</v>
      </c>
      <c r="AG142" s="487">
        <v>0</v>
      </c>
      <c r="AH142" s="487">
        <v>0</v>
      </c>
      <c r="AI142" s="487">
        <v>0</v>
      </c>
      <c r="AJ142" s="487">
        <v>0</v>
      </c>
      <c r="AK142" s="487">
        <v>-1</v>
      </c>
      <c r="AL142" s="487">
        <v>0</v>
      </c>
      <c r="AM142" s="487">
        <v>0</v>
      </c>
      <c r="AN142" s="487">
        <v>0</v>
      </c>
      <c r="AO142" s="487">
        <v>0</v>
      </c>
      <c r="AP142" s="487">
        <v>-1</v>
      </c>
      <c r="AQ142" s="487">
        <v>-1</v>
      </c>
      <c r="AR142" s="487">
        <v>0</v>
      </c>
      <c r="AS142" s="487">
        <v>-1</v>
      </c>
      <c r="AT142" s="487">
        <v>-1</v>
      </c>
      <c r="AU142" s="493">
        <v>0</v>
      </c>
      <c r="AV142" s="488" t="str">
        <f t="shared" si="39"/>
        <v/>
      </c>
      <c r="AW142" s="487" t="str">
        <f t="shared" si="39"/>
        <v/>
      </c>
      <c r="AX142" s="487" t="str">
        <f t="shared" si="39"/>
        <v/>
      </c>
      <c r="AY142" s="487" t="str">
        <f t="shared" si="39"/>
        <v/>
      </c>
      <c r="AZ142" s="487" t="str">
        <f t="shared" si="39"/>
        <v/>
      </c>
      <c r="BA142" s="487" t="str">
        <f t="shared" si="39"/>
        <v>tbd</v>
      </c>
      <c r="BB142" s="487" t="str">
        <f t="shared" si="39"/>
        <v/>
      </c>
      <c r="BC142" s="487" t="str">
        <f t="shared" si="39"/>
        <v/>
      </c>
      <c r="BD142" s="487" t="str">
        <f t="shared" si="39"/>
        <v/>
      </c>
      <c r="BE142" s="487" t="str">
        <f t="shared" si="39"/>
        <v/>
      </c>
      <c r="BF142" s="487" t="str">
        <f t="shared" si="39"/>
        <v>tbd</v>
      </c>
      <c r="BG142" s="487" t="str">
        <f t="shared" si="39"/>
        <v>tbd</v>
      </c>
      <c r="BH142" s="487" t="str">
        <f t="shared" si="39"/>
        <v/>
      </c>
      <c r="BI142" s="487" t="str">
        <f t="shared" si="39"/>
        <v>tbd</v>
      </c>
      <c r="BJ142" s="487" t="str">
        <f t="shared" si="39"/>
        <v>tbd</v>
      </c>
      <c r="BK142" s="489" t="str">
        <f t="shared" si="39"/>
        <v/>
      </c>
      <c r="BL142" s="495" t="str">
        <f t="shared" si="40"/>
        <v/>
      </c>
      <c r="BM142" s="487" t="str">
        <f t="shared" si="40"/>
        <v/>
      </c>
      <c r="BN142" s="487" t="str">
        <f t="shared" si="40"/>
        <v/>
      </c>
      <c r="BO142" s="487" t="str">
        <f t="shared" si="40"/>
        <v/>
      </c>
      <c r="BP142" s="487" t="str">
        <f t="shared" si="40"/>
        <v/>
      </c>
      <c r="BQ142" s="487" t="str">
        <f t="shared" si="40"/>
        <v>tbd</v>
      </c>
      <c r="BR142" s="487" t="str">
        <f t="shared" si="40"/>
        <v/>
      </c>
      <c r="BS142" s="487" t="str">
        <f t="shared" si="40"/>
        <v/>
      </c>
      <c r="BT142" s="487" t="str">
        <f t="shared" si="40"/>
        <v/>
      </c>
      <c r="BU142" s="487" t="str">
        <f t="shared" si="40"/>
        <v/>
      </c>
      <c r="BV142" s="487" t="str">
        <f t="shared" si="40"/>
        <v>tbd</v>
      </c>
      <c r="BW142" s="487" t="str">
        <f t="shared" si="40"/>
        <v>tbd</v>
      </c>
      <c r="BX142" s="487" t="str">
        <f t="shared" si="40"/>
        <v/>
      </c>
      <c r="BY142" s="487" t="str">
        <f t="shared" si="40"/>
        <v>tbd</v>
      </c>
      <c r="BZ142" s="487" t="str">
        <f t="shared" si="40"/>
        <v>tbd</v>
      </c>
      <c r="CA142" s="489" t="str">
        <f t="shared" si="40"/>
        <v/>
      </c>
    </row>
    <row r="143" spans="1:79" s="121" customFormat="1" ht="19.899999999999999" customHeight="1" x14ac:dyDescent="0.25">
      <c r="A143" s="9" t="s">
        <v>2244</v>
      </c>
      <c r="B143" s="7" t="s">
        <v>2245</v>
      </c>
      <c r="C143" s="2" t="s">
        <v>2246</v>
      </c>
      <c r="D143" s="5" t="s">
        <v>1957</v>
      </c>
      <c r="E143" s="4">
        <v>5</v>
      </c>
      <c r="F143" s="862" t="s">
        <v>1516</v>
      </c>
      <c r="G143" s="862" t="s">
        <v>1516</v>
      </c>
      <c r="H143" s="5"/>
      <c r="I143" s="16"/>
      <c r="J143" s="47" t="s">
        <v>86</v>
      </c>
      <c r="K143" s="48"/>
      <c r="L143" s="48"/>
      <c r="M143" s="49"/>
      <c r="N143" s="863" t="s">
        <v>1516</v>
      </c>
      <c r="O143" s="864" t="s">
        <v>1516</v>
      </c>
      <c r="P143" s="864" t="s">
        <v>1516</v>
      </c>
      <c r="Q143" s="864" t="s">
        <v>1516</v>
      </c>
      <c r="R143" s="864" t="s">
        <v>1516</v>
      </c>
      <c r="S143" s="864" t="s">
        <v>1516</v>
      </c>
      <c r="T143" s="865" t="s">
        <v>1516</v>
      </c>
      <c r="U143" s="49"/>
      <c r="V143" s="58" t="s">
        <v>86</v>
      </c>
      <c r="W143" s="866" t="s">
        <v>1516</v>
      </c>
      <c r="X143" s="56"/>
      <c r="Y143" s="69"/>
      <c r="Z143" s="69"/>
      <c r="AA143" s="68"/>
      <c r="AB143" s="57"/>
      <c r="AC143" s="58" t="s">
        <v>1376</v>
      </c>
      <c r="AD143" s="56"/>
      <c r="AE143" s="65"/>
      <c r="AF143" s="488">
        <v>0</v>
      </c>
      <c r="AG143" s="487">
        <v>0</v>
      </c>
      <c r="AH143" s="487">
        <v>0</v>
      </c>
      <c r="AI143" s="487">
        <v>0</v>
      </c>
      <c r="AJ143" s="487">
        <v>0</v>
      </c>
      <c r="AK143" s="487">
        <v>-1</v>
      </c>
      <c r="AL143" s="487">
        <v>0</v>
      </c>
      <c r="AM143" s="487">
        <v>0</v>
      </c>
      <c r="AN143" s="487">
        <v>0</v>
      </c>
      <c r="AO143" s="487">
        <v>0</v>
      </c>
      <c r="AP143" s="487">
        <v>-1</v>
      </c>
      <c r="AQ143" s="487">
        <v>-1</v>
      </c>
      <c r="AR143" s="487">
        <v>0</v>
      </c>
      <c r="AS143" s="487">
        <v>-1</v>
      </c>
      <c r="AT143" s="487">
        <v>-1</v>
      </c>
      <c r="AU143" s="493">
        <v>0</v>
      </c>
      <c r="AV143" s="488" t="str">
        <f t="shared" si="39"/>
        <v/>
      </c>
      <c r="AW143" s="487" t="str">
        <f t="shared" si="39"/>
        <v/>
      </c>
      <c r="AX143" s="487" t="str">
        <f t="shared" si="39"/>
        <v/>
      </c>
      <c r="AY143" s="487" t="str">
        <f t="shared" si="39"/>
        <v/>
      </c>
      <c r="AZ143" s="487" t="str">
        <f t="shared" si="39"/>
        <v/>
      </c>
      <c r="BA143" s="487" t="str">
        <f t="shared" si="39"/>
        <v>tbd</v>
      </c>
      <c r="BB143" s="487" t="str">
        <f t="shared" si="39"/>
        <v/>
      </c>
      <c r="BC143" s="487" t="str">
        <f t="shared" si="39"/>
        <v/>
      </c>
      <c r="BD143" s="487" t="str">
        <f t="shared" si="39"/>
        <v/>
      </c>
      <c r="BE143" s="487" t="str">
        <f t="shared" si="39"/>
        <v/>
      </c>
      <c r="BF143" s="487" t="str">
        <f t="shared" si="39"/>
        <v>tbd</v>
      </c>
      <c r="BG143" s="487" t="str">
        <f t="shared" si="39"/>
        <v>tbd</v>
      </c>
      <c r="BH143" s="487" t="str">
        <f t="shared" si="39"/>
        <v/>
      </c>
      <c r="BI143" s="487" t="str">
        <f t="shared" si="39"/>
        <v>tbd</v>
      </c>
      <c r="BJ143" s="487" t="str">
        <f t="shared" si="39"/>
        <v>tbd</v>
      </c>
      <c r="BK143" s="489" t="str">
        <f t="shared" si="39"/>
        <v/>
      </c>
      <c r="BL143" s="495" t="str">
        <f t="shared" si="40"/>
        <v/>
      </c>
      <c r="BM143" s="487" t="str">
        <f t="shared" si="40"/>
        <v/>
      </c>
      <c r="BN143" s="487" t="str">
        <f t="shared" si="40"/>
        <v/>
      </c>
      <c r="BO143" s="487" t="str">
        <f t="shared" si="40"/>
        <v/>
      </c>
      <c r="BP143" s="487" t="str">
        <f t="shared" si="40"/>
        <v/>
      </c>
      <c r="BQ143" s="487" t="str">
        <f t="shared" si="40"/>
        <v>not req'ed</v>
      </c>
      <c r="BR143" s="487" t="str">
        <f t="shared" si="40"/>
        <v/>
      </c>
      <c r="BS143" s="487" t="str">
        <f t="shared" si="40"/>
        <v/>
      </c>
      <c r="BT143" s="487" t="str">
        <f t="shared" si="40"/>
        <v/>
      </c>
      <c r="BU143" s="487" t="str">
        <f t="shared" si="40"/>
        <v/>
      </c>
      <c r="BV143" s="487" t="str">
        <f t="shared" si="40"/>
        <v>not req'ed</v>
      </c>
      <c r="BW143" s="487" t="str">
        <f t="shared" si="40"/>
        <v>not req'ed</v>
      </c>
      <c r="BX143" s="487" t="str">
        <f t="shared" si="40"/>
        <v/>
      </c>
      <c r="BY143" s="487" t="str">
        <f t="shared" si="40"/>
        <v>not req'ed</v>
      </c>
      <c r="BZ143" s="487" t="str">
        <f t="shared" si="40"/>
        <v>not req'ed</v>
      </c>
      <c r="CA143" s="489" t="str">
        <f t="shared" si="40"/>
        <v/>
      </c>
    </row>
    <row r="144" spans="1:79" s="121" customFormat="1" ht="19.899999999999999" customHeight="1" x14ac:dyDescent="0.25">
      <c r="A144" s="1381" t="s">
        <v>2240</v>
      </c>
      <c r="B144" s="1382"/>
      <c r="C144" s="1382"/>
      <c r="D144" s="1382"/>
      <c r="E144" s="1382"/>
      <c r="F144" s="1382"/>
      <c r="G144" s="1382"/>
      <c r="H144" s="1382"/>
      <c r="I144" s="1383"/>
      <c r="J144" s="867"/>
      <c r="K144" s="868"/>
      <c r="L144" s="868"/>
      <c r="M144" s="869"/>
      <c r="N144" s="867"/>
      <c r="O144" s="868"/>
      <c r="P144" s="868"/>
      <c r="Q144" s="868"/>
      <c r="R144" s="868"/>
      <c r="S144" s="868"/>
      <c r="T144" s="870"/>
      <c r="U144" s="869"/>
      <c r="V144" s="867"/>
      <c r="W144" s="871"/>
      <c r="X144" s="868"/>
      <c r="Y144" s="870"/>
      <c r="Z144" s="870"/>
      <c r="AA144" s="872"/>
      <c r="AB144" s="869"/>
      <c r="AC144" s="867"/>
      <c r="AD144" s="868"/>
      <c r="AE144" s="870"/>
      <c r="AF144" s="488">
        <f t="shared" ref="AF144:AT156" si="41">AF143</f>
        <v>0</v>
      </c>
      <c r="AG144" s="487">
        <f t="shared" si="41"/>
        <v>0</v>
      </c>
      <c r="AH144" s="487">
        <f t="shared" si="41"/>
        <v>0</v>
      </c>
      <c r="AI144" s="487">
        <f t="shared" si="41"/>
        <v>0</v>
      </c>
      <c r="AJ144" s="487">
        <f t="shared" si="41"/>
        <v>0</v>
      </c>
      <c r="AK144" s="487">
        <f t="shared" si="41"/>
        <v>-1</v>
      </c>
      <c r="AL144" s="487">
        <f t="shared" si="41"/>
        <v>0</v>
      </c>
      <c r="AM144" s="487">
        <f t="shared" si="41"/>
        <v>0</v>
      </c>
      <c r="AN144" s="487">
        <f t="shared" si="41"/>
        <v>0</v>
      </c>
      <c r="AO144" s="487">
        <f t="shared" si="41"/>
        <v>0</v>
      </c>
      <c r="AP144" s="487">
        <f t="shared" si="41"/>
        <v>-1</v>
      </c>
      <c r="AQ144" s="487">
        <f t="shared" si="41"/>
        <v>-1</v>
      </c>
      <c r="AR144" s="487">
        <f t="shared" si="41"/>
        <v>0</v>
      </c>
      <c r="AS144" s="487">
        <f t="shared" si="41"/>
        <v>-1</v>
      </c>
      <c r="AT144" s="487">
        <f t="shared" si="41"/>
        <v>-1</v>
      </c>
      <c r="AU144" s="493">
        <v>0</v>
      </c>
      <c r="AV144" s="488" t="str">
        <f t="shared" si="39"/>
        <v/>
      </c>
      <c r="AW144" s="487" t="str">
        <f t="shared" si="39"/>
        <v/>
      </c>
      <c r="AX144" s="487" t="str">
        <f t="shared" si="39"/>
        <v/>
      </c>
      <c r="AY144" s="487" t="str">
        <f t="shared" si="39"/>
        <v/>
      </c>
      <c r="AZ144" s="487" t="str">
        <f t="shared" si="39"/>
        <v/>
      </c>
      <c r="BA144" s="487">
        <f t="shared" si="39"/>
        <v>0</v>
      </c>
      <c r="BB144" s="487" t="str">
        <f t="shared" si="39"/>
        <v/>
      </c>
      <c r="BC144" s="487" t="str">
        <f t="shared" si="39"/>
        <v/>
      </c>
      <c r="BD144" s="487" t="str">
        <f t="shared" si="39"/>
        <v/>
      </c>
      <c r="BE144" s="487" t="str">
        <f t="shared" si="39"/>
        <v/>
      </c>
      <c r="BF144" s="487">
        <f t="shared" si="39"/>
        <v>0</v>
      </c>
      <c r="BG144" s="487">
        <f t="shared" si="39"/>
        <v>0</v>
      </c>
      <c r="BH144" s="487" t="str">
        <f t="shared" si="39"/>
        <v/>
      </c>
      <c r="BI144" s="487">
        <f t="shared" si="39"/>
        <v>0</v>
      </c>
      <c r="BJ144" s="487">
        <f t="shared" si="39"/>
        <v>0</v>
      </c>
      <c r="BK144" s="489" t="str">
        <f t="shared" si="39"/>
        <v/>
      </c>
      <c r="BL144" s="495" t="str">
        <f t="shared" si="40"/>
        <v/>
      </c>
      <c r="BM144" s="487" t="str">
        <f t="shared" si="40"/>
        <v/>
      </c>
      <c r="BN144" s="487" t="str">
        <f t="shared" si="40"/>
        <v/>
      </c>
      <c r="BO144" s="487" t="str">
        <f t="shared" si="40"/>
        <v/>
      </c>
      <c r="BP144" s="487" t="str">
        <f t="shared" si="40"/>
        <v/>
      </c>
      <c r="BQ144" s="487">
        <f t="shared" si="40"/>
        <v>0</v>
      </c>
      <c r="BR144" s="487" t="str">
        <f t="shared" si="40"/>
        <v/>
      </c>
      <c r="BS144" s="487" t="str">
        <f t="shared" si="40"/>
        <v/>
      </c>
      <c r="BT144" s="487" t="str">
        <f t="shared" si="40"/>
        <v/>
      </c>
      <c r="BU144" s="487" t="str">
        <f t="shared" si="40"/>
        <v/>
      </c>
      <c r="BV144" s="487">
        <f t="shared" si="40"/>
        <v>0</v>
      </c>
      <c r="BW144" s="487">
        <f t="shared" si="40"/>
        <v>0</v>
      </c>
      <c r="BX144" s="487" t="str">
        <f t="shared" si="40"/>
        <v/>
      </c>
      <c r="BY144" s="487">
        <f t="shared" si="40"/>
        <v>0</v>
      </c>
      <c r="BZ144" s="487">
        <f t="shared" si="40"/>
        <v>0</v>
      </c>
      <c r="CA144" s="489" t="str">
        <f t="shared" si="40"/>
        <v/>
      </c>
    </row>
    <row r="145" spans="1:79" s="121" customFormat="1" ht="19.899999999999999" customHeight="1" x14ac:dyDescent="0.25">
      <c r="A145" s="9" t="s">
        <v>2247</v>
      </c>
      <c r="B145" s="7" t="s">
        <v>2248</v>
      </c>
      <c r="C145" s="2" t="s">
        <v>2249</v>
      </c>
      <c r="D145" s="5" t="s">
        <v>1537</v>
      </c>
      <c r="E145" s="4">
        <v>1</v>
      </c>
      <c r="F145" s="4" t="s">
        <v>1525</v>
      </c>
      <c r="G145" s="862" t="s">
        <v>1516</v>
      </c>
      <c r="H145" s="5"/>
      <c r="I145" s="16"/>
      <c r="J145" s="47" t="s">
        <v>86</v>
      </c>
      <c r="K145" s="48"/>
      <c r="L145" s="48"/>
      <c r="M145" s="49"/>
      <c r="N145" s="47" t="s">
        <v>86</v>
      </c>
      <c r="O145" s="48"/>
      <c r="P145" s="48"/>
      <c r="Q145" s="48"/>
      <c r="R145" s="48"/>
      <c r="S145" s="48"/>
      <c r="T145" s="65"/>
      <c r="U145" s="49"/>
      <c r="V145" s="58" t="s">
        <v>86</v>
      </c>
      <c r="W145" s="82" t="s">
        <v>86</v>
      </c>
      <c r="X145" s="56"/>
      <c r="Y145" s="69"/>
      <c r="Z145" s="69"/>
      <c r="AA145" s="68"/>
      <c r="AB145" s="57"/>
      <c r="AC145" s="58" t="s">
        <v>1376</v>
      </c>
      <c r="AD145" s="56"/>
      <c r="AE145" s="65"/>
      <c r="AF145" s="488">
        <v>0</v>
      </c>
      <c r="AG145" s="487">
        <v>0</v>
      </c>
      <c r="AH145" s="487">
        <v>0</v>
      </c>
      <c r="AI145" s="487">
        <v>0</v>
      </c>
      <c r="AJ145" s="487">
        <v>0</v>
      </c>
      <c r="AK145" s="487">
        <v>0</v>
      </c>
      <c r="AL145" s="487">
        <v>0</v>
      </c>
      <c r="AM145" s="487">
        <v>-1</v>
      </c>
      <c r="AN145" s="487">
        <v>0</v>
      </c>
      <c r="AO145" s="487">
        <v>0</v>
      </c>
      <c r="AP145" s="487">
        <v>-1</v>
      </c>
      <c r="AQ145" s="487">
        <v>-1</v>
      </c>
      <c r="AR145" s="487">
        <v>0</v>
      </c>
      <c r="AS145" s="487">
        <v>-1</v>
      </c>
      <c r="AT145" s="487">
        <v>-1</v>
      </c>
      <c r="AU145" s="493">
        <v>0</v>
      </c>
      <c r="AV145" s="488" t="str">
        <f t="shared" si="39"/>
        <v/>
      </c>
      <c r="AW145" s="487" t="str">
        <f t="shared" si="39"/>
        <v/>
      </c>
      <c r="AX145" s="487" t="str">
        <f t="shared" si="39"/>
        <v/>
      </c>
      <c r="AY145" s="487" t="str">
        <f t="shared" si="39"/>
        <v/>
      </c>
      <c r="AZ145" s="487" t="str">
        <f t="shared" si="39"/>
        <v/>
      </c>
      <c r="BA145" s="487" t="str">
        <f t="shared" si="39"/>
        <v/>
      </c>
      <c r="BB145" s="487" t="str">
        <f t="shared" si="39"/>
        <v/>
      </c>
      <c r="BC145" s="487" t="str">
        <f t="shared" si="39"/>
        <v>tbd</v>
      </c>
      <c r="BD145" s="487" t="str">
        <f t="shared" si="39"/>
        <v/>
      </c>
      <c r="BE145" s="487" t="str">
        <f t="shared" si="39"/>
        <v/>
      </c>
      <c r="BF145" s="487" t="str">
        <f t="shared" si="39"/>
        <v>tbd</v>
      </c>
      <c r="BG145" s="487" t="str">
        <f t="shared" si="39"/>
        <v>tbd</v>
      </c>
      <c r="BH145" s="487" t="str">
        <f t="shared" si="39"/>
        <v/>
      </c>
      <c r="BI145" s="487" t="str">
        <f t="shared" si="39"/>
        <v>tbd</v>
      </c>
      <c r="BJ145" s="487" t="str">
        <f t="shared" si="39"/>
        <v>tbd</v>
      </c>
      <c r="BK145" s="489" t="str">
        <f t="shared" si="39"/>
        <v/>
      </c>
      <c r="BL145" s="495" t="str">
        <f t="shared" si="40"/>
        <v/>
      </c>
      <c r="BM145" s="487" t="str">
        <f t="shared" si="40"/>
        <v/>
      </c>
      <c r="BN145" s="487" t="str">
        <f t="shared" si="40"/>
        <v/>
      </c>
      <c r="BO145" s="487" t="str">
        <f t="shared" si="40"/>
        <v/>
      </c>
      <c r="BP145" s="487" t="str">
        <f t="shared" si="40"/>
        <v/>
      </c>
      <c r="BQ145" s="487" t="str">
        <f t="shared" si="40"/>
        <v/>
      </c>
      <c r="BR145" s="487" t="str">
        <f t="shared" si="40"/>
        <v/>
      </c>
      <c r="BS145" s="487" t="str">
        <f t="shared" si="40"/>
        <v>tbd</v>
      </c>
      <c r="BT145" s="487" t="str">
        <f t="shared" si="40"/>
        <v/>
      </c>
      <c r="BU145" s="487" t="str">
        <f t="shared" si="40"/>
        <v/>
      </c>
      <c r="BV145" s="487" t="str">
        <f t="shared" si="40"/>
        <v>tbd</v>
      </c>
      <c r="BW145" s="487" t="str">
        <f t="shared" si="40"/>
        <v>tbd</v>
      </c>
      <c r="BX145" s="487" t="str">
        <f t="shared" si="40"/>
        <v/>
      </c>
      <c r="BY145" s="487" t="str">
        <f t="shared" si="40"/>
        <v>tbd</v>
      </c>
      <c r="BZ145" s="487" t="str">
        <f t="shared" si="40"/>
        <v>tbd</v>
      </c>
      <c r="CA145" s="489" t="str">
        <f t="shared" si="40"/>
        <v/>
      </c>
    </row>
    <row r="146" spans="1:79" s="121" customFormat="1" ht="19.899999999999999" customHeight="1" x14ac:dyDescent="0.25">
      <c r="A146" s="9" t="s">
        <v>2250</v>
      </c>
      <c r="B146" s="7" t="s">
        <v>2251</v>
      </c>
      <c r="C146" s="2" t="s">
        <v>2252</v>
      </c>
      <c r="D146" s="5" t="s">
        <v>1957</v>
      </c>
      <c r="E146" s="4">
        <v>8</v>
      </c>
      <c r="F146" s="862" t="s">
        <v>1516</v>
      </c>
      <c r="G146" s="862" t="s">
        <v>1516</v>
      </c>
      <c r="H146" s="5"/>
      <c r="I146" s="16"/>
      <c r="J146" s="47" t="s">
        <v>86</v>
      </c>
      <c r="K146" s="48"/>
      <c r="L146" s="48"/>
      <c r="M146" s="49"/>
      <c r="N146" s="863" t="s">
        <v>1516</v>
      </c>
      <c r="O146" s="864" t="s">
        <v>1516</v>
      </c>
      <c r="P146" s="864" t="s">
        <v>1516</v>
      </c>
      <c r="Q146" s="864" t="s">
        <v>1516</v>
      </c>
      <c r="R146" s="864" t="s">
        <v>1516</v>
      </c>
      <c r="S146" s="864" t="s">
        <v>1516</v>
      </c>
      <c r="T146" s="865" t="s">
        <v>1516</v>
      </c>
      <c r="U146" s="49"/>
      <c r="V146" s="58" t="s">
        <v>86</v>
      </c>
      <c r="W146" s="866" t="s">
        <v>1516</v>
      </c>
      <c r="X146" s="56"/>
      <c r="Y146" s="69"/>
      <c r="Z146" s="69"/>
      <c r="AA146" s="68"/>
      <c r="AB146" s="57"/>
      <c r="AC146" s="58" t="s">
        <v>1376</v>
      </c>
      <c r="AD146" s="56"/>
      <c r="AE146" s="65"/>
      <c r="AF146" s="488">
        <v>0</v>
      </c>
      <c r="AG146" s="487">
        <v>0</v>
      </c>
      <c r="AH146" s="487">
        <v>0</v>
      </c>
      <c r="AI146" s="487">
        <v>0</v>
      </c>
      <c r="AJ146" s="487">
        <v>0</v>
      </c>
      <c r="AK146" s="487">
        <v>0</v>
      </c>
      <c r="AL146" s="487">
        <v>0</v>
      </c>
      <c r="AM146" s="487">
        <v>-1</v>
      </c>
      <c r="AN146" s="487">
        <v>0</v>
      </c>
      <c r="AO146" s="487">
        <v>0</v>
      </c>
      <c r="AP146" s="487">
        <v>-1</v>
      </c>
      <c r="AQ146" s="487">
        <v>-1</v>
      </c>
      <c r="AR146" s="487">
        <v>0</v>
      </c>
      <c r="AS146" s="487">
        <v>-1</v>
      </c>
      <c r="AT146" s="487">
        <v>-1</v>
      </c>
      <c r="AU146" s="493">
        <v>0</v>
      </c>
      <c r="AV146" s="488" t="str">
        <f t="shared" si="39"/>
        <v/>
      </c>
      <c r="AW146" s="487" t="str">
        <f t="shared" si="39"/>
        <v/>
      </c>
      <c r="AX146" s="487" t="str">
        <f t="shared" si="39"/>
        <v/>
      </c>
      <c r="AY146" s="487" t="str">
        <f t="shared" si="39"/>
        <v/>
      </c>
      <c r="AZ146" s="487" t="str">
        <f t="shared" si="39"/>
        <v/>
      </c>
      <c r="BA146" s="487" t="str">
        <f t="shared" si="39"/>
        <v/>
      </c>
      <c r="BB146" s="487" t="str">
        <f t="shared" si="39"/>
        <v/>
      </c>
      <c r="BC146" s="487" t="str">
        <f t="shared" si="39"/>
        <v>tbd</v>
      </c>
      <c r="BD146" s="487" t="str">
        <f t="shared" si="39"/>
        <v/>
      </c>
      <c r="BE146" s="487" t="str">
        <f t="shared" si="39"/>
        <v/>
      </c>
      <c r="BF146" s="487" t="str">
        <f t="shared" si="39"/>
        <v>tbd</v>
      </c>
      <c r="BG146" s="487" t="str">
        <f t="shared" si="39"/>
        <v>tbd</v>
      </c>
      <c r="BH146" s="487" t="str">
        <f t="shared" si="39"/>
        <v/>
      </c>
      <c r="BI146" s="487" t="str">
        <f t="shared" si="39"/>
        <v>tbd</v>
      </c>
      <c r="BJ146" s="487" t="str">
        <f t="shared" si="39"/>
        <v>tbd</v>
      </c>
      <c r="BK146" s="489" t="str">
        <f t="shared" si="39"/>
        <v/>
      </c>
      <c r="BL146" s="495" t="str">
        <f t="shared" si="40"/>
        <v/>
      </c>
      <c r="BM146" s="487" t="str">
        <f t="shared" si="40"/>
        <v/>
      </c>
      <c r="BN146" s="487" t="str">
        <f t="shared" si="40"/>
        <v/>
      </c>
      <c r="BO146" s="487" t="str">
        <f t="shared" si="40"/>
        <v/>
      </c>
      <c r="BP146" s="487" t="str">
        <f t="shared" si="40"/>
        <v/>
      </c>
      <c r="BQ146" s="487" t="str">
        <f t="shared" si="40"/>
        <v/>
      </c>
      <c r="BR146" s="487" t="str">
        <f t="shared" si="40"/>
        <v/>
      </c>
      <c r="BS146" s="487" t="str">
        <f t="shared" si="40"/>
        <v>not req'ed</v>
      </c>
      <c r="BT146" s="487" t="str">
        <f t="shared" si="40"/>
        <v/>
      </c>
      <c r="BU146" s="487" t="str">
        <f t="shared" si="40"/>
        <v/>
      </c>
      <c r="BV146" s="487" t="str">
        <f t="shared" si="40"/>
        <v>not req'ed</v>
      </c>
      <c r="BW146" s="487" t="str">
        <f t="shared" si="40"/>
        <v>not req'ed</v>
      </c>
      <c r="BX146" s="487" t="str">
        <f t="shared" si="40"/>
        <v/>
      </c>
      <c r="BY146" s="487" t="str">
        <f t="shared" si="40"/>
        <v>not req'ed</v>
      </c>
      <c r="BZ146" s="487" t="str">
        <f t="shared" si="40"/>
        <v>not req'ed</v>
      </c>
      <c r="CA146" s="489" t="str">
        <f t="shared" si="40"/>
        <v/>
      </c>
    </row>
    <row r="147" spans="1:79" s="121" customFormat="1" ht="19.899999999999999" customHeight="1" x14ac:dyDescent="0.25">
      <c r="A147" s="1381" t="s">
        <v>2253</v>
      </c>
      <c r="B147" s="1382"/>
      <c r="C147" s="1382"/>
      <c r="D147" s="1382"/>
      <c r="E147" s="1382"/>
      <c r="F147" s="1382"/>
      <c r="G147" s="1382"/>
      <c r="H147" s="1382"/>
      <c r="I147" s="1383"/>
      <c r="J147" s="867"/>
      <c r="K147" s="868"/>
      <c r="L147" s="868"/>
      <c r="M147" s="869"/>
      <c r="N147" s="867"/>
      <c r="O147" s="868"/>
      <c r="P147" s="868"/>
      <c r="Q147" s="868"/>
      <c r="R147" s="868"/>
      <c r="S147" s="868"/>
      <c r="T147" s="870"/>
      <c r="U147" s="869"/>
      <c r="V147" s="867"/>
      <c r="W147" s="871"/>
      <c r="X147" s="868"/>
      <c r="Y147" s="870"/>
      <c r="Z147" s="870"/>
      <c r="AA147" s="872"/>
      <c r="AB147" s="869"/>
      <c r="AC147" s="867"/>
      <c r="AD147" s="868"/>
      <c r="AE147" s="870"/>
      <c r="AF147" s="488">
        <f t="shared" si="41"/>
        <v>0</v>
      </c>
      <c r="AG147" s="487">
        <f t="shared" si="41"/>
        <v>0</v>
      </c>
      <c r="AH147" s="487">
        <f t="shared" si="41"/>
        <v>0</v>
      </c>
      <c r="AI147" s="487">
        <f t="shared" si="41"/>
        <v>0</v>
      </c>
      <c r="AJ147" s="487">
        <f t="shared" si="41"/>
        <v>0</v>
      </c>
      <c r="AK147" s="487">
        <f t="shared" si="41"/>
        <v>0</v>
      </c>
      <c r="AL147" s="487">
        <f t="shared" si="41"/>
        <v>0</v>
      </c>
      <c r="AM147" s="487">
        <f t="shared" si="41"/>
        <v>-1</v>
      </c>
      <c r="AN147" s="487">
        <f t="shared" si="41"/>
        <v>0</v>
      </c>
      <c r="AO147" s="487">
        <f t="shared" si="41"/>
        <v>0</v>
      </c>
      <c r="AP147" s="487">
        <f t="shared" si="41"/>
        <v>-1</v>
      </c>
      <c r="AQ147" s="487">
        <f t="shared" si="41"/>
        <v>-1</v>
      </c>
      <c r="AR147" s="487">
        <f t="shared" si="41"/>
        <v>0</v>
      </c>
      <c r="AS147" s="487">
        <f t="shared" si="41"/>
        <v>-1</v>
      </c>
      <c r="AT147" s="487">
        <f t="shared" si="41"/>
        <v>-1</v>
      </c>
      <c r="AU147" s="493">
        <v>0</v>
      </c>
      <c r="AV147" s="488" t="str">
        <f t="shared" si="39"/>
        <v/>
      </c>
      <c r="AW147" s="487" t="str">
        <f t="shared" si="39"/>
        <v/>
      </c>
      <c r="AX147" s="487" t="str">
        <f t="shared" si="39"/>
        <v/>
      </c>
      <c r="AY147" s="487" t="str">
        <f t="shared" si="39"/>
        <v/>
      </c>
      <c r="AZ147" s="487" t="str">
        <f t="shared" si="39"/>
        <v/>
      </c>
      <c r="BA147" s="487" t="str">
        <f t="shared" si="39"/>
        <v/>
      </c>
      <c r="BB147" s="487" t="str">
        <f t="shared" si="39"/>
        <v/>
      </c>
      <c r="BC147" s="487">
        <f t="shared" si="39"/>
        <v>0</v>
      </c>
      <c r="BD147" s="487" t="str">
        <f t="shared" si="39"/>
        <v/>
      </c>
      <c r="BE147" s="487" t="str">
        <f t="shared" si="39"/>
        <v/>
      </c>
      <c r="BF147" s="487">
        <f t="shared" si="39"/>
        <v>0</v>
      </c>
      <c r="BG147" s="487">
        <f t="shared" si="39"/>
        <v>0</v>
      </c>
      <c r="BH147" s="487" t="str">
        <f t="shared" si="39"/>
        <v/>
      </c>
      <c r="BI147" s="487">
        <f t="shared" si="39"/>
        <v>0</v>
      </c>
      <c r="BJ147" s="487">
        <f t="shared" si="39"/>
        <v>0</v>
      </c>
      <c r="BK147" s="489" t="str">
        <f t="shared" si="39"/>
        <v/>
      </c>
      <c r="BL147" s="495" t="str">
        <f t="shared" si="40"/>
        <v/>
      </c>
      <c r="BM147" s="487" t="str">
        <f t="shared" si="40"/>
        <v/>
      </c>
      <c r="BN147" s="487" t="str">
        <f t="shared" si="40"/>
        <v/>
      </c>
      <c r="BO147" s="487" t="str">
        <f t="shared" si="40"/>
        <v/>
      </c>
      <c r="BP147" s="487" t="str">
        <f t="shared" si="40"/>
        <v/>
      </c>
      <c r="BQ147" s="487" t="str">
        <f t="shared" si="40"/>
        <v/>
      </c>
      <c r="BR147" s="487" t="str">
        <f t="shared" si="40"/>
        <v/>
      </c>
      <c r="BS147" s="487">
        <f t="shared" si="40"/>
        <v>0</v>
      </c>
      <c r="BT147" s="487" t="str">
        <f t="shared" si="40"/>
        <v/>
      </c>
      <c r="BU147" s="487" t="str">
        <f t="shared" si="40"/>
        <v/>
      </c>
      <c r="BV147" s="487">
        <f t="shared" si="40"/>
        <v>0</v>
      </c>
      <c r="BW147" s="487">
        <f t="shared" si="40"/>
        <v>0</v>
      </c>
      <c r="BX147" s="487" t="str">
        <f t="shared" si="40"/>
        <v/>
      </c>
      <c r="BY147" s="487">
        <f t="shared" si="40"/>
        <v>0</v>
      </c>
      <c r="BZ147" s="487">
        <f t="shared" si="40"/>
        <v>0</v>
      </c>
      <c r="CA147" s="489" t="str">
        <f t="shared" si="40"/>
        <v/>
      </c>
    </row>
    <row r="148" spans="1:79" s="121" customFormat="1" ht="19.899999999999999" customHeight="1" x14ac:dyDescent="0.25">
      <c r="A148" s="9" t="s">
        <v>2254</v>
      </c>
      <c r="B148" s="7" t="s">
        <v>2255</v>
      </c>
      <c r="C148" s="2" t="s">
        <v>2256</v>
      </c>
      <c r="D148" s="5" t="s">
        <v>1537</v>
      </c>
      <c r="E148" s="4">
        <v>1</v>
      </c>
      <c r="F148" s="4" t="s">
        <v>1525</v>
      </c>
      <c r="G148" s="862" t="s">
        <v>1516</v>
      </c>
      <c r="H148" s="5"/>
      <c r="I148" s="16"/>
      <c r="J148" s="47" t="s">
        <v>86</v>
      </c>
      <c r="K148" s="48"/>
      <c r="L148" s="48"/>
      <c r="M148" s="49"/>
      <c r="N148" s="47" t="s">
        <v>86</v>
      </c>
      <c r="O148" s="48"/>
      <c r="P148" s="48"/>
      <c r="Q148" s="48"/>
      <c r="R148" s="48"/>
      <c r="S148" s="48"/>
      <c r="T148" s="65"/>
      <c r="U148" s="49"/>
      <c r="V148" s="58" t="s">
        <v>86</v>
      </c>
      <c r="W148" s="82" t="s">
        <v>86</v>
      </c>
      <c r="X148" s="56"/>
      <c r="Y148" s="69"/>
      <c r="Z148" s="69"/>
      <c r="AA148" s="68"/>
      <c r="AB148" s="57"/>
      <c r="AC148" s="58" t="s">
        <v>1376</v>
      </c>
      <c r="AD148" s="56"/>
      <c r="AE148" s="65"/>
      <c r="AF148" s="488">
        <v>0</v>
      </c>
      <c r="AG148" s="487">
        <v>0</v>
      </c>
      <c r="AH148" s="487">
        <v>0</v>
      </c>
      <c r="AI148" s="487">
        <v>0</v>
      </c>
      <c r="AJ148" s="487">
        <v>0</v>
      </c>
      <c r="AK148" s="487">
        <v>0</v>
      </c>
      <c r="AL148" s="487">
        <v>0</v>
      </c>
      <c r="AM148" s="487">
        <v>0</v>
      </c>
      <c r="AN148" s="487">
        <v>-1</v>
      </c>
      <c r="AO148" s="487">
        <v>0</v>
      </c>
      <c r="AP148" s="487">
        <v>-1</v>
      </c>
      <c r="AQ148" s="487">
        <v>-1</v>
      </c>
      <c r="AR148" s="487">
        <v>0</v>
      </c>
      <c r="AS148" s="487">
        <v>-1</v>
      </c>
      <c r="AT148" s="487">
        <v>-1</v>
      </c>
      <c r="AU148" s="493">
        <v>0</v>
      </c>
      <c r="AV148" s="488" t="str">
        <f t="shared" si="39"/>
        <v/>
      </c>
      <c r="AW148" s="487" t="str">
        <f t="shared" si="39"/>
        <v/>
      </c>
      <c r="AX148" s="487" t="str">
        <f t="shared" si="39"/>
        <v/>
      </c>
      <c r="AY148" s="487" t="str">
        <f t="shared" si="39"/>
        <v/>
      </c>
      <c r="AZ148" s="487" t="str">
        <f t="shared" si="39"/>
        <v/>
      </c>
      <c r="BA148" s="487" t="str">
        <f t="shared" si="39"/>
        <v/>
      </c>
      <c r="BB148" s="487" t="str">
        <f t="shared" si="39"/>
        <v/>
      </c>
      <c r="BC148" s="487" t="str">
        <f t="shared" si="39"/>
        <v/>
      </c>
      <c r="BD148" s="487" t="str">
        <f t="shared" si="39"/>
        <v>tbd</v>
      </c>
      <c r="BE148" s="487" t="str">
        <f t="shared" si="39"/>
        <v/>
      </c>
      <c r="BF148" s="487" t="str">
        <f t="shared" si="39"/>
        <v>tbd</v>
      </c>
      <c r="BG148" s="487" t="str">
        <f t="shared" si="39"/>
        <v>tbd</v>
      </c>
      <c r="BH148" s="487" t="str">
        <f t="shared" si="39"/>
        <v/>
      </c>
      <c r="BI148" s="487" t="str">
        <f t="shared" si="39"/>
        <v>tbd</v>
      </c>
      <c r="BJ148" s="487" t="str">
        <f t="shared" si="39"/>
        <v>tbd</v>
      </c>
      <c r="BK148" s="489" t="str">
        <f t="shared" si="39"/>
        <v/>
      </c>
      <c r="BL148" s="495" t="str">
        <f t="shared" si="40"/>
        <v/>
      </c>
      <c r="BM148" s="487" t="str">
        <f t="shared" si="40"/>
        <v/>
      </c>
      <c r="BN148" s="487" t="str">
        <f t="shared" si="40"/>
        <v/>
      </c>
      <c r="BO148" s="487" t="str">
        <f t="shared" si="40"/>
        <v/>
      </c>
      <c r="BP148" s="487" t="str">
        <f t="shared" si="40"/>
        <v/>
      </c>
      <c r="BQ148" s="487" t="str">
        <f t="shared" si="40"/>
        <v/>
      </c>
      <c r="BR148" s="487" t="str">
        <f t="shared" si="40"/>
        <v/>
      </c>
      <c r="BS148" s="487" t="str">
        <f t="shared" si="40"/>
        <v/>
      </c>
      <c r="BT148" s="487" t="str">
        <f t="shared" si="40"/>
        <v>tbd</v>
      </c>
      <c r="BU148" s="487" t="str">
        <f t="shared" si="40"/>
        <v/>
      </c>
      <c r="BV148" s="487" t="str">
        <f t="shared" si="40"/>
        <v>tbd</v>
      </c>
      <c r="BW148" s="487" t="str">
        <f t="shared" si="40"/>
        <v>tbd</v>
      </c>
      <c r="BX148" s="487" t="str">
        <f t="shared" si="40"/>
        <v/>
      </c>
      <c r="BY148" s="487" t="str">
        <f t="shared" si="40"/>
        <v>tbd</v>
      </c>
      <c r="BZ148" s="487" t="str">
        <f t="shared" si="40"/>
        <v>tbd</v>
      </c>
      <c r="CA148" s="489" t="str">
        <f t="shared" si="40"/>
        <v/>
      </c>
    </row>
    <row r="149" spans="1:79" s="121" customFormat="1" ht="19.899999999999999" customHeight="1" x14ac:dyDescent="0.25">
      <c r="A149" s="9" t="s">
        <v>2257</v>
      </c>
      <c r="B149" s="7" t="s">
        <v>2258</v>
      </c>
      <c r="C149" s="2" t="s">
        <v>2259</v>
      </c>
      <c r="D149" s="5" t="s">
        <v>1957</v>
      </c>
      <c r="E149" s="4">
        <v>8</v>
      </c>
      <c r="F149" s="862" t="s">
        <v>1516</v>
      </c>
      <c r="G149" s="862" t="s">
        <v>1516</v>
      </c>
      <c r="H149" s="5"/>
      <c r="I149" s="16"/>
      <c r="J149" s="47" t="s">
        <v>86</v>
      </c>
      <c r="K149" s="48"/>
      <c r="L149" s="48"/>
      <c r="M149" s="49"/>
      <c r="N149" s="863" t="s">
        <v>1516</v>
      </c>
      <c r="O149" s="864" t="s">
        <v>1516</v>
      </c>
      <c r="P149" s="864" t="s">
        <v>1516</v>
      </c>
      <c r="Q149" s="864" t="s">
        <v>1516</v>
      </c>
      <c r="R149" s="864" t="s">
        <v>1516</v>
      </c>
      <c r="S149" s="864" t="s">
        <v>1516</v>
      </c>
      <c r="T149" s="865" t="s">
        <v>1516</v>
      </c>
      <c r="U149" s="49"/>
      <c r="V149" s="58" t="s">
        <v>86</v>
      </c>
      <c r="W149" s="866" t="s">
        <v>1516</v>
      </c>
      <c r="X149" s="56"/>
      <c r="Y149" s="69"/>
      <c r="Z149" s="69"/>
      <c r="AA149" s="68"/>
      <c r="AB149" s="57"/>
      <c r="AC149" s="58" t="s">
        <v>1376</v>
      </c>
      <c r="AD149" s="56"/>
      <c r="AE149" s="65"/>
      <c r="AF149" s="488">
        <v>0</v>
      </c>
      <c r="AG149" s="487">
        <v>0</v>
      </c>
      <c r="AH149" s="487">
        <v>0</v>
      </c>
      <c r="AI149" s="487">
        <v>0</v>
      </c>
      <c r="AJ149" s="487">
        <v>0</v>
      </c>
      <c r="AK149" s="487">
        <v>0</v>
      </c>
      <c r="AL149" s="487">
        <v>0</v>
      </c>
      <c r="AM149" s="487">
        <v>0</v>
      </c>
      <c r="AN149" s="487">
        <v>-1</v>
      </c>
      <c r="AO149" s="487">
        <v>0</v>
      </c>
      <c r="AP149" s="487">
        <v>-1</v>
      </c>
      <c r="AQ149" s="487">
        <v>-1</v>
      </c>
      <c r="AR149" s="487">
        <v>0</v>
      </c>
      <c r="AS149" s="487">
        <v>-1</v>
      </c>
      <c r="AT149" s="487">
        <v>-1</v>
      </c>
      <c r="AU149" s="493">
        <v>0</v>
      </c>
      <c r="AV149" s="488" t="str">
        <f t="shared" si="39"/>
        <v/>
      </c>
      <c r="AW149" s="487" t="str">
        <f t="shared" si="39"/>
        <v/>
      </c>
      <c r="AX149" s="487" t="str">
        <f t="shared" si="39"/>
        <v/>
      </c>
      <c r="AY149" s="487" t="str">
        <f t="shared" si="39"/>
        <v/>
      </c>
      <c r="AZ149" s="487" t="str">
        <f t="shared" si="39"/>
        <v/>
      </c>
      <c r="BA149" s="487" t="str">
        <f t="shared" si="39"/>
        <v/>
      </c>
      <c r="BB149" s="487" t="str">
        <f t="shared" si="39"/>
        <v/>
      </c>
      <c r="BC149" s="487" t="str">
        <f t="shared" si="39"/>
        <v/>
      </c>
      <c r="BD149" s="487" t="str">
        <f t="shared" si="39"/>
        <v>tbd</v>
      </c>
      <c r="BE149" s="487" t="str">
        <f t="shared" si="39"/>
        <v/>
      </c>
      <c r="BF149" s="487" t="str">
        <f t="shared" si="39"/>
        <v>tbd</v>
      </c>
      <c r="BG149" s="487" t="str">
        <f t="shared" si="39"/>
        <v>tbd</v>
      </c>
      <c r="BH149" s="487" t="str">
        <f t="shared" si="39"/>
        <v/>
      </c>
      <c r="BI149" s="487" t="str">
        <f t="shared" si="39"/>
        <v>tbd</v>
      </c>
      <c r="BJ149" s="487" t="str">
        <f t="shared" si="39"/>
        <v>tbd</v>
      </c>
      <c r="BK149" s="489" t="str">
        <f t="shared" si="39"/>
        <v/>
      </c>
      <c r="BL149" s="495" t="str">
        <f t="shared" si="40"/>
        <v/>
      </c>
      <c r="BM149" s="487" t="str">
        <f t="shared" si="40"/>
        <v/>
      </c>
      <c r="BN149" s="487" t="str">
        <f t="shared" si="40"/>
        <v/>
      </c>
      <c r="BO149" s="487" t="str">
        <f t="shared" si="40"/>
        <v/>
      </c>
      <c r="BP149" s="487" t="str">
        <f t="shared" si="40"/>
        <v/>
      </c>
      <c r="BQ149" s="487" t="str">
        <f t="shared" si="40"/>
        <v/>
      </c>
      <c r="BR149" s="487" t="str">
        <f t="shared" si="40"/>
        <v/>
      </c>
      <c r="BS149" s="487" t="str">
        <f t="shared" si="40"/>
        <v/>
      </c>
      <c r="BT149" s="487" t="str">
        <f t="shared" si="40"/>
        <v>not req'ed</v>
      </c>
      <c r="BU149" s="487" t="str">
        <f t="shared" si="40"/>
        <v/>
      </c>
      <c r="BV149" s="487" t="str">
        <f t="shared" si="40"/>
        <v>not req'ed</v>
      </c>
      <c r="BW149" s="487" t="str">
        <f t="shared" si="40"/>
        <v>not req'ed</v>
      </c>
      <c r="BX149" s="487" t="str">
        <f t="shared" si="40"/>
        <v/>
      </c>
      <c r="BY149" s="487" t="str">
        <f t="shared" si="40"/>
        <v>not req'ed</v>
      </c>
      <c r="BZ149" s="487" t="str">
        <f t="shared" si="40"/>
        <v>not req'ed</v>
      </c>
      <c r="CA149" s="489" t="str">
        <f t="shared" si="40"/>
        <v/>
      </c>
    </row>
    <row r="150" spans="1:79" s="121" customFormat="1" ht="19.899999999999999" customHeight="1" x14ac:dyDescent="0.25">
      <c r="A150" s="1381" t="s">
        <v>2260</v>
      </c>
      <c r="B150" s="1382"/>
      <c r="C150" s="1382"/>
      <c r="D150" s="1382"/>
      <c r="E150" s="1382"/>
      <c r="F150" s="1382"/>
      <c r="G150" s="1382"/>
      <c r="H150" s="1382"/>
      <c r="I150" s="1383"/>
      <c r="J150" s="867"/>
      <c r="K150" s="868"/>
      <c r="L150" s="868"/>
      <c r="M150" s="869"/>
      <c r="N150" s="867"/>
      <c r="O150" s="868"/>
      <c r="P150" s="868"/>
      <c r="Q150" s="868"/>
      <c r="R150" s="868"/>
      <c r="S150" s="868"/>
      <c r="T150" s="870"/>
      <c r="U150" s="869"/>
      <c r="V150" s="867"/>
      <c r="W150" s="871"/>
      <c r="X150" s="868"/>
      <c r="Y150" s="870"/>
      <c r="Z150" s="870"/>
      <c r="AA150" s="872"/>
      <c r="AB150" s="869"/>
      <c r="AC150" s="867"/>
      <c r="AD150" s="868"/>
      <c r="AE150" s="870"/>
      <c r="AF150" s="488">
        <f t="shared" si="41"/>
        <v>0</v>
      </c>
      <c r="AG150" s="487">
        <f t="shared" si="41"/>
        <v>0</v>
      </c>
      <c r="AH150" s="487">
        <f t="shared" si="41"/>
        <v>0</v>
      </c>
      <c r="AI150" s="487">
        <f t="shared" si="41"/>
        <v>0</v>
      </c>
      <c r="AJ150" s="487">
        <f t="shared" si="41"/>
        <v>0</v>
      </c>
      <c r="AK150" s="487">
        <f t="shared" si="41"/>
        <v>0</v>
      </c>
      <c r="AL150" s="487">
        <f t="shared" si="41"/>
        <v>0</v>
      </c>
      <c r="AM150" s="487">
        <f t="shared" si="41"/>
        <v>0</v>
      </c>
      <c r="AN150" s="487">
        <f t="shared" si="41"/>
        <v>-1</v>
      </c>
      <c r="AO150" s="487">
        <f t="shared" si="41"/>
        <v>0</v>
      </c>
      <c r="AP150" s="487">
        <f t="shared" si="41"/>
        <v>-1</v>
      </c>
      <c r="AQ150" s="487">
        <f t="shared" si="41"/>
        <v>-1</v>
      </c>
      <c r="AR150" s="487">
        <f t="shared" si="41"/>
        <v>0</v>
      </c>
      <c r="AS150" s="487">
        <f t="shared" si="41"/>
        <v>-1</v>
      </c>
      <c r="AT150" s="487">
        <f t="shared" si="41"/>
        <v>-1</v>
      </c>
      <c r="AU150" s="493">
        <v>0</v>
      </c>
      <c r="AV150" s="488" t="str">
        <f t="shared" si="39"/>
        <v/>
      </c>
      <c r="AW150" s="487" t="str">
        <f t="shared" si="39"/>
        <v/>
      </c>
      <c r="AX150" s="487" t="str">
        <f t="shared" si="39"/>
        <v/>
      </c>
      <c r="AY150" s="487" t="str">
        <f t="shared" si="39"/>
        <v/>
      </c>
      <c r="AZ150" s="487" t="str">
        <f t="shared" si="39"/>
        <v/>
      </c>
      <c r="BA150" s="487" t="str">
        <f t="shared" si="39"/>
        <v/>
      </c>
      <c r="BB150" s="487" t="str">
        <f t="shared" si="39"/>
        <v/>
      </c>
      <c r="BC150" s="487" t="str">
        <f t="shared" si="39"/>
        <v/>
      </c>
      <c r="BD150" s="487">
        <f t="shared" si="39"/>
        <v>0</v>
      </c>
      <c r="BE150" s="487" t="str">
        <f t="shared" si="39"/>
        <v/>
      </c>
      <c r="BF150" s="487">
        <f t="shared" si="39"/>
        <v>0</v>
      </c>
      <c r="BG150" s="487">
        <f t="shared" si="39"/>
        <v>0</v>
      </c>
      <c r="BH150" s="487" t="str">
        <f t="shared" si="39"/>
        <v/>
      </c>
      <c r="BI150" s="487">
        <f t="shared" si="39"/>
        <v>0</v>
      </c>
      <c r="BJ150" s="487">
        <f t="shared" si="39"/>
        <v>0</v>
      </c>
      <c r="BK150" s="489" t="str">
        <f t="shared" si="39"/>
        <v/>
      </c>
      <c r="BL150" s="495" t="str">
        <f t="shared" si="40"/>
        <v/>
      </c>
      <c r="BM150" s="487" t="str">
        <f t="shared" si="40"/>
        <v/>
      </c>
      <c r="BN150" s="487" t="str">
        <f t="shared" si="40"/>
        <v/>
      </c>
      <c r="BO150" s="487" t="str">
        <f t="shared" si="40"/>
        <v/>
      </c>
      <c r="BP150" s="487" t="str">
        <f t="shared" si="40"/>
        <v/>
      </c>
      <c r="BQ150" s="487" t="str">
        <f t="shared" si="40"/>
        <v/>
      </c>
      <c r="BR150" s="487" t="str">
        <f t="shared" si="40"/>
        <v/>
      </c>
      <c r="BS150" s="487" t="str">
        <f t="shared" si="40"/>
        <v/>
      </c>
      <c r="BT150" s="487">
        <f t="shared" si="40"/>
        <v>0</v>
      </c>
      <c r="BU150" s="487" t="str">
        <f t="shared" si="40"/>
        <v/>
      </c>
      <c r="BV150" s="487">
        <f t="shared" si="40"/>
        <v>0</v>
      </c>
      <c r="BW150" s="487">
        <f t="shared" si="40"/>
        <v>0</v>
      </c>
      <c r="BX150" s="487" t="str">
        <f t="shared" si="40"/>
        <v/>
      </c>
      <c r="BY150" s="487">
        <f t="shared" si="40"/>
        <v>0</v>
      </c>
      <c r="BZ150" s="487">
        <f t="shared" si="40"/>
        <v>0</v>
      </c>
      <c r="CA150" s="489" t="str">
        <f t="shared" si="40"/>
        <v/>
      </c>
    </row>
    <row r="151" spans="1:79" s="121" customFormat="1" ht="19.899999999999999" customHeight="1" x14ac:dyDescent="0.25">
      <c r="A151" s="9" t="s">
        <v>2261</v>
      </c>
      <c r="B151" s="7" t="s">
        <v>2262</v>
      </c>
      <c r="C151" s="2" t="s">
        <v>2263</v>
      </c>
      <c r="D151" s="5" t="s">
        <v>1921</v>
      </c>
      <c r="E151" s="4">
        <v>8</v>
      </c>
      <c r="F151" s="4" t="s">
        <v>1525</v>
      </c>
      <c r="G151" s="862" t="s">
        <v>1516</v>
      </c>
      <c r="H151" s="5"/>
      <c r="I151" s="16"/>
      <c r="J151" s="47" t="s">
        <v>86</v>
      </c>
      <c r="K151" s="48"/>
      <c r="L151" s="48"/>
      <c r="M151" s="49"/>
      <c r="N151" s="47" t="s">
        <v>86</v>
      </c>
      <c r="O151" s="48"/>
      <c r="P151" s="48"/>
      <c r="Q151" s="48"/>
      <c r="R151" s="48"/>
      <c r="S151" s="48"/>
      <c r="T151" s="65"/>
      <c r="U151" s="49"/>
      <c r="V151" s="58" t="s">
        <v>86</v>
      </c>
      <c r="W151" s="82" t="s">
        <v>86</v>
      </c>
      <c r="X151" s="56"/>
      <c r="Y151" s="69"/>
      <c r="Z151" s="69"/>
      <c r="AA151" s="68"/>
      <c r="AB151" s="57"/>
      <c r="AC151" s="58" t="s">
        <v>1376</v>
      </c>
      <c r="AD151" s="56"/>
      <c r="AE151" s="65"/>
      <c r="AF151" s="488">
        <v>0</v>
      </c>
      <c r="AG151" s="487">
        <v>0</v>
      </c>
      <c r="AH151" s="487">
        <v>0</v>
      </c>
      <c r="AI151" s="487">
        <v>-1</v>
      </c>
      <c r="AJ151" s="487">
        <v>0</v>
      </c>
      <c r="AK151" s="487">
        <v>0</v>
      </c>
      <c r="AL151" s="487">
        <v>0</v>
      </c>
      <c r="AM151" s="487">
        <v>0</v>
      </c>
      <c r="AN151" s="487">
        <v>0</v>
      </c>
      <c r="AO151" s="487">
        <v>0</v>
      </c>
      <c r="AP151" s="487">
        <v>-1</v>
      </c>
      <c r="AQ151" s="487">
        <v>-1</v>
      </c>
      <c r="AR151" s="487">
        <v>0</v>
      </c>
      <c r="AS151" s="487">
        <v>-1</v>
      </c>
      <c r="AT151" s="487">
        <v>-1</v>
      </c>
      <c r="AU151" s="493">
        <v>0</v>
      </c>
      <c r="AV151" s="488" t="str">
        <f t="shared" si="39"/>
        <v/>
      </c>
      <c r="AW151" s="487" t="str">
        <f t="shared" si="39"/>
        <v/>
      </c>
      <c r="AX151" s="487" t="str">
        <f t="shared" si="39"/>
        <v/>
      </c>
      <c r="AY151" s="487" t="str">
        <f t="shared" si="39"/>
        <v>tbd</v>
      </c>
      <c r="AZ151" s="487" t="str">
        <f t="shared" si="39"/>
        <v/>
      </c>
      <c r="BA151" s="487" t="str">
        <f t="shared" si="39"/>
        <v/>
      </c>
      <c r="BB151" s="487" t="str">
        <f t="shared" si="39"/>
        <v/>
      </c>
      <c r="BC151" s="487" t="str">
        <f t="shared" si="39"/>
        <v/>
      </c>
      <c r="BD151" s="487" t="str">
        <f t="shared" si="39"/>
        <v/>
      </c>
      <c r="BE151" s="487" t="str">
        <f t="shared" si="39"/>
        <v/>
      </c>
      <c r="BF151" s="487" t="str">
        <f t="shared" si="39"/>
        <v>tbd</v>
      </c>
      <c r="BG151" s="487" t="str">
        <f t="shared" si="39"/>
        <v>tbd</v>
      </c>
      <c r="BH151" s="487" t="str">
        <f t="shared" si="39"/>
        <v/>
      </c>
      <c r="BI151" s="487" t="str">
        <f t="shared" si="39"/>
        <v>tbd</v>
      </c>
      <c r="BJ151" s="487" t="str">
        <f t="shared" si="39"/>
        <v>tbd</v>
      </c>
      <c r="BK151" s="489" t="str">
        <f t="shared" si="39"/>
        <v/>
      </c>
      <c r="BL151" s="495" t="str">
        <f t="shared" si="40"/>
        <v/>
      </c>
      <c r="BM151" s="487" t="str">
        <f t="shared" si="40"/>
        <v/>
      </c>
      <c r="BN151" s="487" t="str">
        <f t="shared" si="40"/>
        <v/>
      </c>
      <c r="BO151" s="487" t="str">
        <f t="shared" si="40"/>
        <v>tbd</v>
      </c>
      <c r="BP151" s="487" t="str">
        <f t="shared" si="40"/>
        <v/>
      </c>
      <c r="BQ151" s="487" t="str">
        <f t="shared" si="40"/>
        <v/>
      </c>
      <c r="BR151" s="487" t="str">
        <f t="shared" si="40"/>
        <v/>
      </c>
      <c r="BS151" s="487" t="str">
        <f t="shared" si="40"/>
        <v/>
      </c>
      <c r="BT151" s="487" t="str">
        <f t="shared" si="40"/>
        <v/>
      </c>
      <c r="BU151" s="487" t="str">
        <f t="shared" si="40"/>
        <v/>
      </c>
      <c r="BV151" s="487" t="str">
        <f t="shared" si="40"/>
        <v>tbd</v>
      </c>
      <c r="BW151" s="487" t="str">
        <f t="shared" si="40"/>
        <v>tbd</v>
      </c>
      <c r="BX151" s="487" t="str">
        <f t="shared" si="40"/>
        <v/>
      </c>
      <c r="BY151" s="487" t="str">
        <f t="shared" si="40"/>
        <v>tbd</v>
      </c>
      <c r="BZ151" s="487" t="str">
        <f t="shared" si="40"/>
        <v>tbd</v>
      </c>
      <c r="CA151" s="489" t="str">
        <f t="shared" si="40"/>
        <v/>
      </c>
    </row>
    <row r="152" spans="1:79" s="121" customFormat="1" ht="19.899999999999999" customHeight="1" x14ac:dyDescent="0.25">
      <c r="A152" s="9" t="s">
        <v>2264</v>
      </c>
      <c r="B152" s="7" t="s">
        <v>2265</v>
      </c>
      <c r="C152" s="2" t="s">
        <v>2266</v>
      </c>
      <c r="D152" s="5" t="s">
        <v>1537</v>
      </c>
      <c r="E152" s="4">
        <v>8</v>
      </c>
      <c r="F152" s="4" t="s">
        <v>2200</v>
      </c>
      <c r="G152" s="862" t="s">
        <v>1516</v>
      </c>
      <c r="H152" s="5"/>
      <c r="I152" s="16"/>
      <c r="J152" s="47" t="s">
        <v>86</v>
      </c>
      <c r="K152" s="48"/>
      <c r="L152" s="48"/>
      <c r="M152" s="49"/>
      <c r="N152" s="47" t="s">
        <v>86</v>
      </c>
      <c r="O152" s="48"/>
      <c r="P152" s="48"/>
      <c r="Q152" s="48"/>
      <c r="R152" s="48"/>
      <c r="S152" s="48"/>
      <c r="T152" s="65"/>
      <c r="U152" s="49"/>
      <c r="V152" s="58" t="s">
        <v>86</v>
      </c>
      <c r="W152" s="82" t="s">
        <v>86</v>
      </c>
      <c r="X152" s="56"/>
      <c r="Y152" s="69"/>
      <c r="Z152" s="69"/>
      <c r="AA152" s="68"/>
      <c r="AB152" s="57"/>
      <c r="AC152" s="58" t="s">
        <v>1376</v>
      </c>
      <c r="AD152" s="56"/>
      <c r="AE152" s="65"/>
      <c r="AF152" s="488">
        <v>0</v>
      </c>
      <c r="AG152" s="487">
        <v>0</v>
      </c>
      <c r="AH152" s="487">
        <v>0</v>
      </c>
      <c r="AI152" s="487">
        <v>-1</v>
      </c>
      <c r="AJ152" s="487">
        <v>0</v>
      </c>
      <c r="AK152" s="487">
        <v>0</v>
      </c>
      <c r="AL152" s="487">
        <v>0</v>
      </c>
      <c r="AM152" s="487">
        <v>0</v>
      </c>
      <c r="AN152" s="487">
        <v>0</v>
      </c>
      <c r="AO152" s="487">
        <v>0</v>
      </c>
      <c r="AP152" s="487">
        <v>-1</v>
      </c>
      <c r="AQ152" s="487">
        <v>-1</v>
      </c>
      <c r="AR152" s="487">
        <v>0</v>
      </c>
      <c r="AS152" s="487">
        <v>-1</v>
      </c>
      <c r="AT152" s="487">
        <v>-1</v>
      </c>
      <c r="AU152" s="493">
        <v>0</v>
      </c>
      <c r="AV152" s="488" t="str">
        <f t="shared" si="39"/>
        <v/>
      </c>
      <c r="AW152" s="487" t="str">
        <f t="shared" si="39"/>
        <v/>
      </c>
      <c r="AX152" s="487" t="str">
        <f t="shared" si="39"/>
        <v/>
      </c>
      <c r="AY152" s="487" t="str">
        <f t="shared" si="39"/>
        <v>tbd</v>
      </c>
      <c r="AZ152" s="487" t="str">
        <f t="shared" si="39"/>
        <v/>
      </c>
      <c r="BA152" s="487" t="str">
        <f t="shared" si="39"/>
        <v/>
      </c>
      <c r="BB152" s="487" t="str">
        <f t="shared" si="39"/>
        <v/>
      </c>
      <c r="BC152" s="487" t="str">
        <f t="shared" si="39"/>
        <v/>
      </c>
      <c r="BD152" s="487" t="str">
        <f t="shared" si="39"/>
        <v/>
      </c>
      <c r="BE152" s="487" t="str">
        <f t="shared" si="39"/>
        <v/>
      </c>
      <c r="BF152" s="487" t="str">
        <f t="shared" si="39"/>
        <v>tbd</v>
      </c>
      <c r="BG152" s="487" t="str">
        <f t="shared" si="39"/>
        <v>tbd</v>
      </c>
      <c r="BH152" s="487" t="str">
        <f t="shared" si="39"/>
        <v/>
      </c>
      <c r="BI152" s="487" t="str">
        <f t="shared" si="39"/>
        <v>tbd</v>
      </c>
      <c r="BJ152" s="487" t="str">
        <f t="shared" si="39"/>
        <v>tbd</v>
      </c>
      <c r="BK152" s="489" t="str">
        <f t="shared" si="39"/>
        <v/>
      </c>
      <c r="BL152" s="495" t="str">
        <f t="shared" si="40"/>
        <v/>
      </c>
      <c r="BM152" s="487" t="str">
        <f t="shared" si="40"/>
        <v/>
      </c>
      <c r="BN152" s="487" t="str">
        <f t="shared" si="40"/>
        <v/>
      </c>
      <c r="BO152" s="487" t="str">
        <f t="shared" si="40"/>
        <v>tbd</v>
      </c>
      <c r="BP152" s="487" t="str">
        <f t="shared" si="40"/>
        <v/>
      </c>
      <c r="BQ152" s="487" t="str">
        <f t="shared" si="40"/>
        <v/>
      </c>
      <c r="BR152" s="487" t="str">
        <f t="shared" si="40"/>
        <v/>
      </c>
      <c r="BS152" s="487" t="str">
        <f t="shared" si="40"/>
        <v/>
      </c>
      <c r="BT152" s="487" t="str">
        <f t="shared" si="40"/>
        <v/>
      </c>
      <c r="BU152" s="487" t="str">
        <f t="shared" si="40"/>
        <v/>
      </c>
      <c r="BV152" s="487" t="str">
        <f t="shared" si="40"/>
        <v>tbd</v>
      </c>
      <c r="BW152" s="487" t="str">
        <f t="shared" si="40"/>
        <v>tbd</v>
      </c>
      <c r="BX152" s="487" t="str">
        <f t="shared" si="40"/>
        <v/>
      </c>
      <c r="BY152" s="487" t="str">
        <f t="shared" si="40"/>
        <v>tbd</v>
      </c>
      <c r="BZ152" s="487" t="str">
        <f t="shared" si="40"/>
        <v>tbd</v>
      </c>
      <c r="CA152" s="489" t="str">
        <f t="shared" si="40"/>
        <v/>
      </c>
    </row>
    <row r="153" spans="1:79" s="121" customFormat="1" ht="19.899999999999999" customHeight="1" x14ac:dyDescent="0.25">
      <c r="A153" s="1381" t="s">
        <v>2267</v>
      </c>
      <c r="B153" s="1382"/>
      <c r="C153" s="1382"/>
      <c r="D153" s="1382"/>
      <c r="E153" s="1382"/>
      <c r="F153" s="1382"/>
      <c r="G153" s="1382"/>
      <c r="H153" s="1382"/>
      <c r="I153" s="1383"/>
      <c r="J153" s="867"/>
      <c r="K153" s="868"/>
      <c r="L153" s="868"/>
      <c r="M153" s="869"/>
      <c r="N153" s="867"/>
      <c r="O153" s="868"/>
      <c r="P153" s="868"/>
      <c r="Q153" s="868"/>
      <c r="R153" s="868"/>
      <c r="S153" s="868"/>
      <c r="T153" s="870"/>
      <c r="U153" s="869"/>
      <c r="V153" s="867"/>
      <c r="W153" s="871"/>
      <c r="X153" s="868"/>
      <c r="Y153" s="870"/>
      <c r="Z153" s="870"/>
      <c r="AA153" s="872"/>
      <c r="AB153" s="869"/>
      <c r="AC153" s="867"/>
      <c r="AD153" s="868"/>
      <c r="AE153" s="870"/>
      <c r="AF153" s="488">
        <f t="shared" si="41"/>
        <v>0</v>
      </c>
      <c r="AG153" s="487">
        <f t="shared" si="41"/>
        <v>0</v>
      </c>
      <c r="AH153" s="487">
        <f t="shared" si="41"/>
        <v>0</v>
      </c>
      <c r="AI153" s="487">
        <f t="shared" si="41"/>
        <v>-1</v>
      </c>
      <c r="AJ153" s="487">
        <f t="shared" si="41"/>
        <v>0</v>
      </c>
      <c r="AK153" s="487">
        <f t="shared" si="41"/>
        <v>0</v>
      </c>
      <c r="AL153" s="487">
        <f t="shared" si="41"/>
        <v>0</v>
      </c>
      <c r="AM153" s="487">
        <f t="shared" si="41"/>
        <v>0</v>
      </c>
      <c r="AN153" s="487">
        <f t="shared" si="41"/>
        <v>0</v>
      </c>
      <c r="AO153" s="487">
        <f t="shared" si="41"/>
        <v>0</v>
      </c>
      <c r="AP153" s="487">
        <f t="shared" si="41"/>
        <v>-1</v>
      </c>
      <c r="AQ153" s="487">
        <f t="shared" si="41"/>
        <v>-1</v>
      </c>
      <c r="AR153" s="487">
        <f t="shared" si="41"/>
        <v>0</v>
      </c>
      <c r="AS153" s="487">
        <f t="shared" si="41"/>
        <v>-1</v>
      </c>
      <c r="AT153" s="487">
        <f t="shared" si="41"/>
        <v>-1</v>
      </c>
      <c r="AU153" s="493">
        <v>0</v>
      </c>
      <c r="AV153" s="488" t="str">
        <f t="shared" si="39"/>
        <v/>
      </c>
      <c r="AW153" s="487" t="str">
        <f t="shared" si="39"/>
        <v/>
      </c>
      <c r="AX153" s="487" t="str">
        <f t="shared" si="39"/>
        <v/>
      </c>
      <c r="AY153" s="487">
        <f t="shared" si="39"/>
        <v>0</v>
      </c>
      <c r="AZ153" s="487" t="str">
        <f t="shared" si="39"/>
        <v/>
      </c>
      <c r="BA153" s="487" t="str">
        <f t="shared" si="39"/>
        <v/>
      </c>
      <c r="BB153" s="487" t="str">
        <f t="shared" si="39"/>
        <v/>
      </c>
      <c r="BC153" s="487" t="str">
        <f t="shared" si="39"/>
        <v/>
      </c>
      <c r="BD153" s="487" t="str">
        <f t="shared" si="39"/>
        <v/>
      </c>
      <c r="BE153" s="487" t="str">
        <f t="shared" si="39"/>
        <v/>
      </c>
      <c r="BF153" s="487">
        <f t="shared" si="39"/>
        <v>0</v>
      </c>
      <c r="BG153" s="487">
        <f t="shared" si="39"/>
        <v>0</v>
      </c>
      <c r="BH153" s="487" t="str">
        <f t="shared" si="39"/>
        <v/>
      </c>
      <c r="BI153" s="487">
        <f t="shared" si="39"/>
        <v>0</v>
      </c>
      <c r="BJ153" s="487">
        <f t="shared" si="39"/>
        <v>0</v>
      </c>
      <c r="BK153" s="489" t="str">
        <f t="shared" si="39"/>
        <v/>
      </c>
      <c r="BL153" s="495" t="str">
        <f t="shared" si="40"/>
        <v/>
      </c>
      <c r="BM153" s="487" t="str">
        <f t="shared" si="40"/>
        <v/>
      </c>
      <c r="BN153" s="487" t="str">
        <f t="shared" si="40"/>
        <v/>
      </c>
      <c r="BO153" s="487">
        <f t="shared" si="40"/>
        <v>0</v>
      </c>
      <c r="BP153" s="487" t="str">
        <f t="shared" si="40"/>
        <v/>
      </c>
      <c r="BQ153" s="487" t="str">
        <f t="shared" si="40"/>
        <v/>
      </c>
      <c r="BR153" s="487" t="str">
        <f t="shared" si="40"/>
        <v/>
      </c>
      <c r="BS153" s="487" t="str">
        <f t="shared" si="40"/>
        <v/>
      </c>
      <c r="BT153" s="487" t="str">
        <f t="shared" si="40"/>
        <v/>
      </c>
      <c r="BU153" s="487" t="str">
        <f t="shared" si="40"/>
        <v/>
      </c>
      <c r="BV153" s="487">
        <f t="shared" si="40"/>
        <v>0</v>
      </c>
      <c r="BW153" s="487">
        <f t="shared" si="40"/>
        <v>0</v>
      </c>
      <c r="BX153" s="487" t="str">
        <f t="shared" si="40"/>
        <v/>
      </c>
      <c r="BY153" s="487">
        <f t="shared" si="40"/>
        <v>0</v>
      </c>
      <c r="BZ153" s="487">
        <f t="shared" si="40"/>
        <v>0</v>
      </c>
      <c r="CA153" s="489" t="str">
        <f t="shared" si="40"/>
        <v/>
      </c>
    </row>
    <row r="154" spans="1:79" s="121" customFormat="1" ht="19.899999999999999" customHeight="1" x14ac:dyDescent="0.25">
      <c r="A154" s="9" t="s">
        <v>2268</v>
      </c>
      <c r="B154" s="7" t="s">
        <v>2269</v>
      </c>
      <c r="C154" s="2" t="s">
        <v>2270</v>
      </c>
      <c r="D154" s="5" t="s">
        <v>1537</v>
      </c>
      <c r="E154" s="4">
        <v>2</v>
      </c>
      <c r="F154" s="4" t="s">
        <v>1546</v>
      </c>
      <c r="G154" s="862" t="s">
        <v>1516</v>
      </c>
      <c r="H154" s="5"/>
      <c r="I154" s="16"/>
      <c r="J154" s="47" t="s">
        <v>86</v>
      </c>
      <c r="K154" s="48"/>
      <c r="L154" s="48"/>
      <c r="M154" s="49"/>
      <c r="N154" s="47" t="s">
        <v>86</v>
      </c>
      <c r="O154" s="48"/>
      <c r="P154" s="48"/>
      <c r="Q154" s="48"/>
      <c r="R154" s="48"/>
      <c r="S154" s="48"/>
      <c r="T154" s="65"/>
      <c r="U154" s="49"/>
      <c r="V154" s="58" t="s">
        <v>86</v>
      </c>
      <c r="W154" s="82" t="s">
        <v>86</v>
      </c>
      <c r="X154" s="56"/>
      <c r="Y154" s="69"/>
      <c r="Z154" s="69"/>
      <c r="AA154" s="68"/>
      <c r="AB154" s="57"/>
      <c r="AC154" s="58" t="s">
        <v>1376</v>
      </c>
      <c r="AD154" s="56"/>
      <c r="AE154" s="65"/>
      <c r="AF154" s="488">
        <v>0</v>
      </c>
      <c r="AG154" s="487">
        <v>-1</v>
      </c>
      <c r="AH154" s="487">
        <v>0</v>
      </c>
      <c r="AI154" s="487">
        <v>0</v>
      </c>
      <c r="AJ154" s="487">
        <v>0</v>
      </c>
      <c r="AK154" s="487">
        <v>0</v>
      </c>
      <c r="AL154" s="487">
        <v>0</v>
      </c>
      <c r="AM154" s="487">
        <v>0</v>
      </c>
      <c r="AN154" s="487">
        <v>0</v>
      </c>
      <c r="AO154" s="487">
        <v>0</v>
      </c>
      <c r="AP154" s="487">
        <v>-1</v>
      </c>
      <c r="AQ154" s="487">
        <v>-1</v>
      </c>
      <c r="AR154" s="487">
        <v>0</v>
      </c>
      <c r="AS154" s="487">
        <v>-1</v>
      </c>
      <c r="AT154" s="487">
        <v>-1</v>
      </c>
      <c r="AU154" s="493">
        <v>0</v>
      </c>
      <c r="AV154" s="488" t="str">
        <f t="shared" si="39"/>
        <v/>
      </c>
      <c r="AW154" s="487" t="str">
        <f t="shared" si="39"/>
        <v>tbd</v>
      </c>
      <c r="AX154" s="487" t="str">
        <f t="shared" si="39"/>
        <v/>
      </c>
      <c r="AY154" s="487" t="str">
        <f t="shared" si="39"/>
        <v/>
      </c>
      <c r="AZ154" s="487" t="str">
        <f t="shared" si="39"/>
        <v/>
      </c>
      <c r="BA154" s="487" t="str">
        <f t="shared" si="39"/>
        <v/>
      </c>
      <c r="BB154" s="487" t="str">
        <f t="shared" si="39"/>
        <v/>
      </c>
      <c r="BC154" s="487" t="str">
        <f t="shared" si="39"/>
        <v/>
      </c>
      <c r="BD154" s="487" t="str">
        <f t="shared" si="39"/>
        <v/>
      </c>
      <c r="BE154" s="487" t="str">
        <f t="shared" si="39"/>
        <v/>
      </c>
      <c r="BF154" s="487" t="str">
        <f t="shared" si="39"/>
        <v>tbd</v>
      </c>
      <c r="BG154" s="487" t="str">
        <f t="shared" si="39"/>
        <v>tbd</v>
      </c>
      <c r="BH154" s="487" t="str">
        <f t="shared" si="39"/>
        <v/>
      </c>
      <c r="BI154" s="487" t="str">
        <f t="shared" si="39"/>
        <v>tbd</v>
      </c>
      <c r="BJ154" s="487" t="str">
        <f t="shared" si="39"/>
        <v>tbd</v>
      </c>
      <c r="BK154" s="489" t="str">
        <f t="shared" si="39"/>
        <v/>
      </c>
      <c r="BL154" s="495" t="str">
        <f t="shared" si="40"/>
        <v/>
      </c>
      <c r="BM154" s="487" t="str">
        <f t="shared" si="40"/>
        <v>tbd</v>
      </c>
      <c r="BN154" s="487" t="str">
        <f t="shared" si="40"/>
        <v/>
      </c>
      <c r="BO154" s="487" t="str">
        <f t="shared" si="40"/>
        <v/>
      </c>
      <c r="BP154" s="487" t="str">
        <f t="shared" si="40"/>
        <v/>
      </c>
      <c r="BQ154" s="487" t="str">
        <f t="shared" si="40"/>
        <v/>
      </c>
      <c r="BR154" s="487" t="str">
        <f t="shared" si="40"/>
        <v/>
      </c>
      <c r="BS154" s="487" t="str">
        <f t="shared" si="40"/>
        <v/>
      </c>
      <c r="BT154" s="487" t="str">
        <f t="shared" si="40"/>
        <v/>
      </c>
      <c r="BU154" s="487" t="str">
        <f t="shared" si="40"/>
        <v/>
      </c>
      <c r="BV154" s="487" t="str">
        <f t="shared" si="40"/>
        <v>tbd</v>
      </c>
      <c r="BW154" s="487" t="str">
        <f t="shared" si="40"/>
        <v>tbd</v>
      </c>
      <c r="BX154" s="487" t="str">
        <f t="shared" si="40"/>
        <v/>
      </c>
      <c r="BY154" s="487" t="str">
        <f t="shared" si="40"/>
        <v>tbd</v>
      </c>
      <c r="BZ154" s="487" t="str">
        <f t="shared" si="40"/>
        <v>tbd</v>
      </c>
      <c r="CA154" s="489" t="str">
        <f t="shared" si="40"/>
        <v/>
      </c>
    </row>
    <row r="155" spans="1:79" s="121" customFormat="1" ht="19.899999999999999" customHeight="1" x14ac:dyDescent="0.25">
      <c r="A155" s="9" t="s">
        <v>2271</v>
      </c>
      <c r="B155" s="7" t="s">
        <v>2272</v>
      </c>
      <c r="C155" s="2" t="s">
        <v>2273</v>
      </c>
      <c r="D155" s="5" t="s">
        <v>1537</v>
      </c>
      <c r="E155" s="4">
        <v>8</v>
      </c>
      <c r="F155" s="873">
        <v>1</v>
      </c>
      <c r="G155" s="862"/>
      <c r="H155" s="5"/>
      <c r="I155" s="16"/>
      <c r="J155" s="47" t="s">
        <v>86</v>
      </c>
      <c r="K155" s="48"/>
      <c r="L155" s="48"/>
      <c r="M155" s="49"/>
      <c r="N155" s="47" t="s">
        <v>86</v>
      </c>
      <c r="O155" s="48"/>
      <c r="P155" s="48"/>
      <c r="Q155" s="48"/>
      <c r="R155" s="48"/>
      <c r="S155" s="48"/>
      <c r="T155" s="65"/>
      <c r="U155" s="49"/>
      <c r="V155" s="58" t="s">
        <v>86</v>
      </c>
      <c r="W155" s="82" t="s">
        <v>86</v>
      </c>
      <c r="X155" s="56"/>
      <c r="Y155" s="69"/>
      <c r="Z155" s="69"/>
      <c r="AA155" s="68"/>
      <c r="AB155" s="57"/>
      <c r="AC155" s="58" t="s">
        <v>1376</v>
      </c>
      <c r="AD155" s="56"/>
      <c r="AE155" s="65"/>
      <c r="AF155" s="488">
        <v>0</v>
      </c>
      <c r="AG155" s="487">
        <v>-1</v>
      </c>
      <c r="AH155" s="487">
        <v>0</v>
      </c>
      <c r="AI155" s="487">
        <v>0</v>
      </c>
      <c r="AJ155" s="487">
        <v>0</v>
      </c>
      <c r="AK155" s="487">
        <v>0</v>
      </c>
      <c r="AL155" s="487">
        <v>0</v>
      </c>
      <c r="AM155" s="487">
        <v>0</v>
      </c>
      <c r="AN155" s="487">
        <v>0</v>
      </c>
      <c r="AO155" s="487">
        <v>0</v>
      </c>
      <c r="AP155" s="487">
        <v>-1</v>
      </c>
      <c r="AQ155" s="487">
        <v>-1</v>
      </c>
      <c r="AR155" s="487">
        <v>0</v>
      </c>
      <c r="AS155" s="487">
        <v>-1</v>
      </c>
      <c r="AT155" s="487">
        <v>-1</v>
      </c>
      <c r="AU155" s="493">
        <v>0</v>
      </c>
      <c r="AV155" s="488" t="str">
        <f t="shared" si="39"/>
        <v/>
      </c>
      <c r="AW155" s="487" t="str">
        <f t="shared" si="39"/>
        <v>tbd</v>
      </c>
      <c r="AX155" s="487" t="str">
        <f t="shared" si="39"/>
        <v/>
      </c>
      <c r="AY155" s="487" t="str">
        <f t="shared" si="39"/>
        <v/>
      </c>
      <c r="AZ155" s="487" t="str">
        <f t="shared" si="39"/>
        <v/>
      </c>
      <c r="BA155" s="487" t="str">
        <f t="shared" si="39"/>
        <v/>
      </c>
      <c r="BB155" s="487" t="str">
        <f t="shared" si="39"/>
        <v/>
      </c>
      <c r="BC155" s="487" t="str">
        <f t="shared" si="39"/>
        <v/>
      </c>
      <c r="BD155" s="487" t="str">
        <f t="shared" si="39"/>
        <v/>
      </c>
      <c r="BE155" s="487" t="str">
        <f t="shared" si="39"/>
        <v/>
      </c>
      <c r="BF155" s="487" t="str">
        <f t="shared" si="39"/>
        <v>tbd</v>
      </c>
      <c r="BG155" s="487" t="str">
        <f t="shared" si="39"/>
        <v>tbd</v>
      </c>
      <c r="BH155" s="487" t="str">
        <f t="shared" si="39"/>
        <v/>
      </c>
      <c r="BI155" s="487" t="str">
        <f t="shared" si="39"/>
        <v>tbd</v>
      </c>
      <c r="BJ155" s="487" t="str">
        <f t="shared" si="39"/>
        <v>tbd</v>
      </c>
      <c r="BK155" s="489" t="str">
        <f t="shared" si="39"/>
        <v/>
      </c>
      <c r="BL155" s="495" t="str">
        <f t="shared" si="40"/>
        <v/>
      </c>
      <c r="BM155" s="487" t="str">
        <f t="shared" si="40"/>
        <v>tbd</v>
      </c>
      <c r="BN155" s="487" t="str">
        <f t="shared" si="40"/>
        <v/>
      </c>
      <c r="BO155" s="487" t="str">
        <f t="shared" si="40"/>
        <v/>
      </c>
      <c r="BP155" s="487" t="str">
        <f t="shared" si="40"/>
        <v/>
      </c>
      <c r="BQ155" s="487" t="str">
        <f t="shared" si="40"/>
        <v/>
      </c>
      <c r="BR155" s="487" t="str">
        <f t="shared" si="40"/>
        <v/>
      </c>
      <c r="BS155" s="487" t="str">
        <f t="shared" si="40"/>
        <v/>
      </c>
      <c r="BT155" s="487" t="str">
        <f t="shared" si="40"/>
        <v/>
      </c>
      <c r="BU155" s="487" t="str">
        <f t="shared" si="40"/>
        <v/>
      </c>
      <c r="BV155" s="487" t="str">
        <f t="shared" si="40"/>
        <v>tbd</v>
      </c>
      <c r="BW155" s="487" t="str">
        <f t="shared" si="40"/>
        <v>tbd</v>
      </c>
      <c r="BX155" s="487" t="str">
        <f t="shared" si="40"/>
        <v/>
      </c>
      <c r="BY155" s="487" t="str">
        <f t="shared" si="40"/>
        <v>tbd</v>
      </c>
      <c r="BZ155" s="487" t="str">
        <f t="shared" si="40"/>
        <v>tbd</v>
      </c>
      <c r="CA155" s="489" t="str">
        <f t="shared" si="40"/>
        <v/>
      </c>
    </row>
    <row r="156" spans="1:79" s="121" customFormat="1" ht="19.899999999999999" customHeight="1" x14ac:dyDescent="0.25">
      <c r="A156" s="1381" t="s">
        <v>2274</v>
      </c>
      <c r="B156" s="1382"/>
      <c r="C156" s="1382"/>
      <c r="D156" s="1382"/>
      <c r="E156" s="1382"/>
      <c r="F156" s="1382"/>
      <c r="G156" s="1382"/>
      <c r="H156" s="1382"/>
      <c r="I156" s="1383"/>
      <c r="J156" s="867"/>
      <c r="K156" s="868"/>
      <c r="L156" s="868"/>
      <c r="M156" s="869"/>
      <c r="N156" s="867"/>
      <c r="O156" s="868"/>
      <c r="P156" s="868"/>
      <c r="Q156" s="868"/>
      <c r="R156" s="868"/>
      <c r="S156" s="868"/>
      <c r="T156" s="870"/>
      <c r="U156" s="869"/>
      <c r="V156" s="867"/>
      <c r="W156" s="871"/>
      <c r="X156" s="868"/>
      <c r="Y156" s="870"/>
      <c r="Z156" s="870"/>
      <c r="AA156" s="872"/>
      <c r="AB156" s="869"/>
      <c r="AC156" s="867"/>
      <c r="AD156" s="868"/>
      <c r="AE156" s="870"/>
      <c r="AF156" s="488">
        <f t="shared" si="41"/>
        <v>0</v>
      </c>
      <c r="AG156" s="487">
        <f t="shared" si="41"/>
        <v>-1</v>
      </c>
      <c r="AH156" s="487">
        <f t="shared" si="41"/>
        <v>0</v>
      </c>
      <c r="AI156" s="487">
        <f t="shared" si="41"/>
        <v>0</v>
      </c>
      <c r="AJ156" s="487">
        <f t="shared" si="41"/>
        <v>0</v>
      </c>
      <c r="AK156" s="487">
        <f t="shared" si="41"/>
        <v>0</v>
      </c>
      <c r="AL156" s="487">
        <f t="shared" si="41"/>
        <v>0</v>
      </c>
      <c r="AM156" s="487">
        <f t="shared" si="41"/>
        <v>0</v>
      </c>
      <c r="AN156" s="487">
        <f t="shared" si="41"/>
        <v>0</v>
      </c>
      <c r="AO156" s="487">
        <f t="shared" si="41"/>
        <v>0</v>
      </c>
      <c r="AP156" s="487">
        <f t="shared" si="41"/>
        <v>-1</v>
      </c>
      <c r="AQ156" s="487">
        <f t="shared" si="41"/>
        <v>-1</v>
      </c>
      <c r="AR156" s="487">
        <f t="shared" si="41"/>
        <v>0</v>
      </c>
      <c r="AS156" s="487">
        <f t="shared" si="41"/>
        <v>-1</v>
      </c>
      <c r="AT156" s="487">
        <f t="shared" si="41"/>
        <v>-1</v>
      </c>
      <c r="AU156" s="493">
        <v>0</v>
      </c>
      <c r="AV156" s="488" t="str">
        <f t="shared" si="39"/>
        <v/>
      </c>
      <c r="AW156" s="487">
        <f t="shared" si="39"/>
        <v>0</v>
      </c>
      <c r="AX156" s="487" t="str">
        <f t="shared" si="39"/>
        <v/>
      </c>
      <c r="AY156" s="487" t="str">
        <f t="shared" si="39"/>
        <v/>
      </c>
      <c r="AZ156" s="487" t="str">
        <f t="shared" si="39"/>
        <v/>
      </c>
      <c r="BA156" s="487" t="str">
        <f t="shared" si="39"/>
        <v/>
      </c>
      <c r="BB156" s="487" t="str">
        <f t="shared" si="39"/>
        <v/>
      </c>
      <c r="BC156" s="487" t="str">
        <f t="shared" si="39"/>
        <v/>
      </c>
      <c r="BD156" s="487" t="str">
        <f t="shared" si="39"/>
        <v/>
      </c>
      <c r="BE156" s="487" t="str">
        <f t="shared" si="39"/>
        <v/>
      </c>
      <c r="BF156" s="487">
        <f t="shared" si="39"/>
        <v>0</v>
      </c>
      <c r="BG156" s="487">
        <f t="shared" si="39"/>
        <v>0</v>
      </c>
      <c r="BH156" s="487" t="str">
        <f t="shared" si="39"/>
        <v/>
      </c>
      <c r="BI156" s="487">
        <f t="shared" si="39"/>
        <v>0</v>
      </c>
      <c r="BJ156" s="487">
        <f t="shared" si="39"/>
        <v>0</v>
      </c>
      <c r="BK156" s="489" t="str">
        <f t="shared" ref="BK156:BK219" si="42">IF(AU156,IFERROR(LEFT($V156,SEARCH(" (",$V156)-1),$V156),"")</f>
        <v/>
      </c>
      <c r="BL156" s="495" t="str">
        <f t="shared" si="40"/>
        <v/>
      </c>
      <c r="BM156" s="487">
        <f t="shared" si="40"/>
        <v>0</v>
      </c>
      <c r="BN156" s="487" t="str">
        <f t="shared" si="40"/>
        <v/>
      </c>
      <c r="BO156" s="487" t="str">
        <f t="shared" si="40"/>
        <v/>
      </c>
      <c r="BP156" s="487" t="str">
        <f t="shared" si="40"/>
        <v/>
      </c>
      <c r="BQ156" s="487" t="str">
        <f t="shared" si="40"/>
        <v/>
      </c>
      <c r="BR156" s="487" t="str">
        <f t="shared" si="40"/>
        <v/>
      </c>
      <c r="BS156" s="487" t="str">
        <f t="shared" si="40"/>
        <v/>
      </c>
      <c r="BT156" s="487" t="str">
        <f t="shared" si="40"/>
        <v/>
      </c>
      <c r="BU156" s="487" t="str">
        <f t="shared" si="40"/>
        <v/>
      </c>
      <c r="BV156" s="487">
        <f t="shared" si="40"/>
        <v>0</v>
      </c>
      <c r="BW156" s="487">
        <f t="shared" si="40"/>
        <v>0</v>
      </c>
      <c r="BX156" s="487" t="str">
        <f t="shared" si="40"/>
        <v/>
      </c>
      <c r="BY156" s="487">
        <f t="shared" si="40"/>
        <v>0</v>
      </c>
      <c r="BZ156" s="487">
        <f t="shared" si="40"/>
        <v>0</v>
      </c>
      <c r="CA156" s="489" t="str">
        <f t="shared" ref="CA156:CA219" si="43">IF(AU156,IFERROR(LEFT($W156,SEARCH(" (",$W156)-1),$W156),"")</f>
        <v/>
      </c>
    </row>
    <row r="157" spans="1:79" s="121" customFormat="1" ht="19.899999999999999" customHeight="1" x14ac:dyDescent="0.25">
      <c r="A157" s="9" t="s">
        <v>2275</v>
      </c>
      <c r="B157" s="7" t="s">
        <v>2276</v>
      </c>
      <c r="C157" s="2" t="s">
        <v>2277</v>
      </c>
      <c r="D157" s="5" t="s">
        <v>1537</v>
      </c>
      <c r="E157" s="4">
        <v>8</v>
      </c>
      <c r="F157" s="4" t="s">
        <v>1546</v>
      </c>
      <c r="G157" s="862" t="s">
        <v>1516</v>
      </c>
      <c r="H157" s="5"/>
      <c r="I157" s="16"/>
      <c r="J157" s="47" t="s">
        <v>86</v>
      </c>
      <c r="K157" s="48"/>
      <c r="L157" s="48"/>
      <c r="M157" s="49"/>
      <c r="N157" s="47" t="s">
        <v>86</v>
      </c>
      <c r="O157" s="48"/>
      <c r="P157" s="48"/>
      <c r="Q157" s="48"/>
      <c r="R157" s="48"/>
      <c r="S157" s="48"/>
      <c r="T157" s="65"/>
      <c r="U157" s="49"/>
      <c r="V157" s="58" t="s">
        <v>86</v>
      </c>
      <c r="W157" s="82" t="s">
        <v>86</v>
      </c>
      <c r="X157" s="56"/>
      <c r="Y157" s="69"/>
      <c r="Z157" s="69"/>
      <c r="AA157" s="68"/>
      <c r="AB157" s="57"/>
      <c r="AC157" s="58" t="s">
        <v>1376</v>
      </c>
      <c r="AD157" s="56"/>
      <c r="AE157" s="65"/>
      <c r="AF157" s="488">
        <v>0</v>
      </c>
      <c r="AG157" s="487">
        <v>0</v>
      </c>
      <c r="AH157" s="487">
        <v>-1</v>
      </c>
      <c r="AI157" s="487">
        <v>0</v>
      </c>
      <c r="AJ157" s="487">
        <v>0</v>
      </c>
      <c r="AK157" s="487">
        <v>0</v>
      </c>
      <c r="AL157" s="487">
        <v>0</v>
      </c>
      <c r="AM157" s="487">
        <v>0</v>
      </c>
      <c r="AN157" s="487">
        <v>0</v>
      </c>
      <c r="AO157" s="487">
        <v>0</v>
      </c>
      <c r="AP157" s="487">
        <v>-1</v>
      </c>
      <c r="AQ157" s="487">
        <v>-1</v>
      </c>
      <c r="AR157" s="487">
        <v>0</v>
      </c>
      <c r="AS157" s="487">
        <v>-1</v>
      </c>
      <c r="AT157" s="487">
        <v>-1</v>
      </c>
      <c r="AU157" s="493">
        <v>0</v>
      </c>
      <c r="AV157" s="488" t="str">
        <f t="shared" ref="AV157:BJ173" si="44">IF(AF157,IFERROR(LEFT($V157,SEARCH(" (",$V157)-1),$V157),"")</f>
        <v/>
      </c>
      <c r="AW157" s="487" t="str">
        <f t="shared" si="44"/>
        <v/>
      </c>
      <c r="AX157" s="487" t="str">
        <f t="shared" si="44"/>
        <v>tbd</v>
      </c>
      <c r="AY157" s="487" t="str">
        <f t="shared" si="44"/>
        <v/>
      </c>
      <c r="AZ157" s="487" t="str">
        <f t="shared" si="44"/>
        <v/>
      </c>
      <c r="BA157" s="487" t="str">
        <f t="shared" si="44"/>
        <v/>
      </c>
      <c r="BB157" s="487" t="str">
        <f t="shared" si="44"/>
        <v/>
      </c>
      <c r="BC157" s="487" t="str">
        <f t="shared" si="44"/>
        <v/>
      </c>
      <c r="BD157" s="487" t="str">
        <f t="shared" si="44"/>
        <v/>
      </c>
      <c r="BE157" s="487" t="str">
        <f t="shared" si="44"/>
        <v/>
      </c>
      <c r="BF157" s="487" t="str">
        <f t="shared" si="44"/>
        <v>tbd</v>
      </c>
      <c r="BG157" s="487" t="str">
        <f t="shared" si="44"/>
        <v>tbd</v>
      </c>
      <c r="BH157" s="487" t="str">
        <f t="shared" si="44"/>
        <v/>
      </c>
      <c r="BI157" s="487" t="str">
        <f t="shared" si="44"/>
        <v>tbd</v>
      </c>
      <c r="BJ157" s="487" t="str">
        <f t="shared" si="44"/>
        <v>tbd</v>
      </c>
      <c r="BK157" s="489" t="str">
        <f t="shared" si="42"/>
        <v/>
      </c>
      <c r="BL157" s="495" t="str">
        <f t="shared" ref="BL157:BZ173" si="45">IF(AF157,IFERROR(LEFT($W157,SEARCH(" (",$W157)-1),$W157),"")</f>
        <v/>
      </c>
      <c r="BM157" s="487" t="str">
        <f t="shared" si="45"/>
        <v/>
      </c>
      <c r="BN157" s="487" t="str">
        <f t="shared" si="45"/>
        <v>tbd</v>
      </c>
      <c r="BO157" s="487" t="str">
        <f t="shared" si="45"/>
        <v/>
      </c>
      <c r="BP157" s="487" t="str">
        <f t="shared" si="45"/>
        <v/>
      </c>
      <c r="BQ157" s="487" t="str">
        <f t="shared" si="45"/>
        <v/>
      </c>
      <c r="BR157" s="487" t="str">
        <f t="shared" si="45"/>
        <v/>
      </c>
      <c r="BS157" s="487" t="str">
        <f t="shared" si="45"/>
        <v/>
      </c>
      <c r="BT157" s="487" t="str">
        <f t="shared" si="45"/>
        <v/>
      </c>
      <c r="BU157" s="487" t="str">
        <f t="shared" si="45"/>
        <v/>
      </c>
      <c r="BV157" s="487" t="str">
        <f t="shared" si="45"/>
        <v>tbd</v>
      </c>
      <c r="BW157" s="487" t="str">
        <f t="shared" si="45"/>
        <v>tbd</v>
      </c>
      <c r="BX157" s="487" t="str">
        <f t="shared" si="45"/>
        <v/>
      </c>
      <c r="BY157" s="487" t="str">
        <f t="shared" si="45"/>
        <v>tbd</v>
      </c>
      <c r="BZ157" s="487" t="str">
        <f t="shared" si="45"/>
        <v>tbd</v>
      </c>
      <c r="CA157" s="489" t="str">
        <f t="shared" si="43"/>
        <v/>
      </c>
    </row>
    <row r="158" spans="1:79" s="121" customFormat="1" ht="19.899999999999999" customHeight="1" x14ac:dyDescent="0.25">
      <c r="A158" s="9" t="s">
        <v>2278</v>
      </c>
      <c r="B158" s="7" t="s">
        <v>2279</v>
      </c>
      <c r="C158" s="2" t="s">
        <v>2280</v>
      </c>
      <c r="D158" s="5" t="s">
        <v>1542</v>
      </c>
      <c r="E158" s="4" t="s">
        <v>1515</v>
      </c>
      <c r="F158" s="862" t="s">
        <v>1516</v>
      </c>
      <c r="G158" s="862" t="s">
        <v>1516</v>
      </c>
      <c r="H158" s="5"/>
      <c r="I158" s="16"/>
      <c r="J158" s="47" t="s">
        <v>86</v>
      </c>
      <c r="K158" s="48"/>
      <c r="L158" s="48"/>
      <c r="M158" s="49"/>
      <c r="N158" s="863" t="s">
        <v>1516</v>
      </c>
      <c r="O158" s="864" t="s">
        <v>1516</v>
      </c>
      <c r="P158" s="864" t="s">
        <v>1516</v>
      </c>
      <c r="Q158" s="864" t="s">
        <v>1516</v>
      </c>
      <c r="R158" s="864" t="s">
        <v>1516</v>
      </c>
      <c r="S158" s="864" t="s">
        <v>1516</v>
      </c>
      <c r="T158" s="865" t="s">
        <v>1516</v>
      </c>
      <c r="U158" s="49"/>
      <c r="V158" s="58" t="s">
        <v>86</v>
      </c>
      <c r="W158" s="866" t="s">
        <v>1516</v>
      </c>
      <c r="X158" s="56"/>
      <c r="Y158" s="69"/>
      <c r="Z158" s="69"/>
      <c r="AA158" s="68"/>
      <c r="AB158" s="57"/>
      <c r="AC158" s="58" t="s">
        <v>1376</v>
      </c>
      <c r="AD158" s="56"/>
      <c r="AE158" s="65"/>
      <c r="AF158" s="488">
        <v>0</v>
      </c>
      <c r="AG158" s="487">
        <v>0</v>
      </c>
      <c r="AH158" s="487">
        <v>-1</v>
      </c>
      <c r="AI158" s="487">
        <v>0</v>
      </c>
      <c r="AJ158" s="487">
        <v>0</v>
      </c>
      <c r="AK158" s="487">
        <v>0</v>
      </c>
      <c r="AL158" s="487">
        <v>0</v>
      </c>
      <c r="AM158" s="487">
        <v>0</v>
      </c>
      <c r="AN158" s="487">
        <v>0</v>
      </c>
      <c r="AO158" s="487">
        <v>0</v>
      </c>
      <c r="AP158" s="487">
        <v>-1</v>
      </c>
      <c r="AQ158" s="487">
        <v>-1</v>
      </c>
      <c r="AR158" s="487">
        <v>-1</v>
      </c>
      <c r="AS158" s="487">
        <v>-1</v>
      </c>
      <c r="AT158" s="487">
        <v>-1</v>
      </c>
      <c r="AU158" s="493">
        <v>0</v>
      </c>
      <c r="AV158" s="488" t="str">
        <f t="shared" si="44"/>
        <v/>
      </c>
      <c r="AW158" s="487" t="str">
        <f t="shared" si="44"/>
        <v/>
      </c>
      <c r="AX158" s="487" t="str">
        <f t="shared" si="44"/>
        <v>tbd</v>
      </c>
      <c r="AY158" s="487" t="str">
        <f t="shared" si="44"/>
        <v/>
      </c>
      <c r="AZ158" s="487" t="str">
        <f t="shared" si="44"/>
        <v/>
      </c>
      <c r="BA158" s="487" t="str">
        <f t="shared" si="44"/>
        <v/>
      </c>
      <c r="BB158" s="487" t="str">
        <f t="shared" si="44"/>
        <v/>
      </c>
      <c r="BC158" s="487" t="str">
        <f t="shared" si="44"/>
        <v/>
      </c>
      <c r="BD158" s="487" t="str">
        <f t="shared" si="44"/>
        <v/>
      </c>
      <c r="BE158" s="487" t="str">
        <f t="shared" si="44"/>
        <v/>
      </c>
      <c r="BF158" s="487" t="str">
        <f t="shared" si="44"/>
        <v>tbd</v>
      </c>
      <c r="BG158" s="487" t="str">
        <f t="shared" si="44"/>
        <v>tbd</v>
      </c>
      <c r="BH158" s="487" t="str">
        <f t="shared" si="44"/>
        <v>tbd</v>
      </c>
      <c r="BI158" s="487" t="str">
        <f t="shared" si="44"/>
        <v>tbd</v>
      </c>
      <c r="BJ158" s="487" t="str">
        <f t="shared" si="44"/>
        <v>tbd</v>
      </c>
      <c r="BK158" s="489" t="str">
        <f t="shared" si="42"/>
        <v/>
      </c>
      <c r="BL158" s="495" t="str">
        <f t="shared" si="45"/>
        <v/>
      </c>
      <c r="BM158" s="487" t="str">
        <f t="shared" si="45"/>
        <v/>
      </c>
      <c r="BN158" s="487" t="str">
        <f t="shared" si="45"/>
        <v>not req'ed</v>
      </c>
      <c r="BO158" s="487" t="str">
        <f t="shared" si="45"/>
        <v/>
      </c>
      <c r="BP158" s="487" t="str">
        <f t="shared" si="45"/>
        <v/>
      </c>
      <c r="BQ158" s="487" t="str">
        <f t="shared" si="45"/>
        <v/>
      </c>
      <c r="BR158" s="487" t="str">
        <f t="shared" si="45"/>
        <v/>
      </c>
      <c r="BS158" s="487" t="str">
        <f t="shared" si="45"/>
        <v/>
      </c>
      <c r="BT158" s="487" t="str">
        <f t="shared" si="45"/>
        <v/>
      </c>
      <c r="BU158" s="487" t="str">
        <f t="shared" si="45"/>
        <v/>
      </c>
      <c r="BV158" s="487" t="str">
        <f t="shared" si="45"/>
        <v>not req'ed</v>
      </c>
      <c r="BW158" s="487" t="str">
        <f t="shared" si="45"/>
        <v>not req'ed</v>
      </c>
      <c r="BX158" s="487" t="str">
        <f t="shared" si="45"/>
        <v>not req'ed</v>
      </c>
      <c r="BY158" s="487" t="str">
        <f t="shared" si="45"/>
        <v>not req'ed</v>
      </c>
      <c r="BZ158" s="487" t="str">
        <f t="shared" si="45"/>
        <v>not req'ed</v>
      </c>
      <c r="CA158" s="489" t="str">
        <f t="shared" si="43"/>
        <v/>
      </c>
    </row>
    <row r="159" spans="1:79" s="121" customFormat="1" ht="19.899999999999999" customHeight="1" x14ac:dyDescent="0.25">
      <c r="A159" s="9" t="s">
        <v>2281</v>
      </c>
      <c r="B159" s="7" t="s">
        <v>2282</v>
      </c>
      <c r="C159" s="2" t="s">
        <v>2283</v>
      </c>
      <c r="D159" s="5" t="s">
        <v>1537</v>
      </c>
      <c r="E159" s="4">
        <v>8</v>
      </c>
      <c r="F159" s="4" t="s">
        <v>1811</v>
      </c>
      <c r="G159" s="862" t="s">
        <v>1516</v>
      </c>
      <c r="H159" s="5"/>
      <c r="I159" s="16"/>
      <c r="J159" s="47" t="s">
        <v>86</v>
      </c>
      <c r="K159" s="48"/>
      <c r="L159" s="48"/>
      <c r="M159" s="49"/>
      <c r="N159" s="47" t="s">
        <v>86</v>
      </c>
      <c r="O159" s="48"/>
      <c r="P159" s="48"/>
      <c r="Q159" s="48"/>
      <c r="R159" s="48"/>
      <c r="S159" s="48"/>
      <c r="T159" s="65"/>
      <c r="U159" s="49"/>
      <c r="V159" s="58" t="s">
        <v>86</v>
      </c>
      <c r="W159" s="82" t="s">
        <v>86</v>
      </c>
      <c r="X159" s="56"/>
      <c r="Y159" s="69"/>
      <c r="Z159" s="69"/>
      <c r="AA159" s="68"/>
      <c r="AB159" s="57"/>
      <c r="AC159" s="58" t="s">
        <v>1376</v>
      </c>
      <c r="AD159" s="56"/>
      <c r="AE159" s="65"/>
      <c r="AF159" s="488">
        <v>0</v>
      </c>
      <c r="AG159" s="487">
        <v>0</v>
      </c>
      <c r="AH159" s="487">
        <v>-1</v>
      </c>
      <c r="AI159" s="487">
        <v>0</v>
      </c>
      <c r="AJ159" s="487">
        <v>0</v>
      </c>
      <c r="AK159" s="487">
        <v>0</v>
      </c>
      <c r="AL159" s="487">
        <v>0</v>
      </c>
      <c r="AM159" s="487">
        <v>0</v>
      </c>
      <c r="AN159" s="487">
        <v>0</v>
      </c>
      <c r="AO159" s="487">
        <v>0</v>
      </c>
      <c r="AP159" s="487">
        <v>-1</v>
      </c>
      <c r="AQ159" s="487">
        <v>-1</v>
      </c>
      <c r="AR159" s="487">
        <v>0</v>
      </c>
      <c r="AS159" s="487">
        <v>-1</v>
      </c>
      <c r="AT159" s="487">
        <v>-1</v>
      </c>
      <c r="AU159" s="493">
        <v>0</v>
      </c>
      <c r="AV159" s="488" t="str">
        <f t="shared" si="44"/>
        <v/>
      </c>
      <c r="AW159" s="487" t="str">
        <f t="shared" si="44"/>
        <v/>
      </c>
      <c r="AX159" s="487" t="str">
        <f t="shared" si="44"/>
        <v>tbd</v>
      </c>
      <c r="AY159" s="487" t="str">
        <f t="shared" si="44"/>
        <v/>
      </c>
      <c r="AZ159" s="487" t="str">
        <f t="shared" si="44"/>
        <v/>
      </c>
      <c r="BA159" s="487" t="str">
        <f t="shared" si="44"/>
        <v/>
      </c>
      <c r="BB159" s="487" t="str">
        <f t="shared" si="44"/>
        <v/>
      </c>
      <c r="BC159" s="487" t="str">
        <f t="shared" si="44"/>
        <v/>
      </c>
      <c r="BD159" s="487" t="str">
        <f t="shared" si="44"/>
        <v/>
      </c>
      <c r="BE159" s="487" t="str">
        <f t="shared" si="44"/>
        <v/>
      </c>
      <c r="BF159" s="487" t="str">
        <f t="shared" si="44"/>
        <v>tbd</v>
      </c>
      <c r="BG159" s="487" t="str">
        <f t="shared" si="44"/>
        <v>tbd</v>
      </c>
      <c r="BH159" s="487" t="str">
        <f t="shared" si="44"/>
        <v/>
      </c>
      <c r="BI159" s="487" t="str">
        <f t="shared" si="44"/>
        <v>tbd</v>
      </c>
      <c r="BJ159" s="487" t="str">
        <f t="shared" si="44"/>
        <v>tbd</v>
      </c>
      <c r="BK159" s="489" t="str">
        <f t="shared" si="42"/>
        <v/>
      </c>
      <c r="BL159" s="495" t="str">
        <f t="shared" si="45"/>
        <v/>
      </c>
      <c r="BM159" s="487" t="str">
        <f t="shared" si="45"/>
        <v/>
      </c>
      <c r="BN159" s="487" t="str">
        <f t="shared" si="45"/>
        <v>tbd</v>
      </c>
      <c r="BO159" s="487" t="str">
        <f t="shared" si="45"/>
        <v/>
      </c>
      <c r="BP159" s="487" t="str">
        <f t="shared" si="45"/>
        <v/>
      </c>
      <c r="BQ159" s="487" t="str">
        <f t="shared" si="45"/>
        <v/>
      </c>
      <c r="BR159" s="487" t="str">
        <f t="shared" si="45"/>
        <v/>
      </c>
      <c r="BS159" s="487" t="str">
        <f t="shared" si="45"/>
        <v/>
      </c>
      <c r="BT159" s="487" t="str">
        <f t="shared" si="45"/>
        <v/>
      </c>
      <c r="BU159" s="487" t="str">
        <f t="shared" si="45"/>
        <v/>
      </c>
      <c r="BV159" s="487" t="str">
        <f t="shared" si="45"/>
        <v>tbd</v>
      </c>
      <c r="BW159" s="487" t="str">
        <f t="shared" si="45"/>
        <v>tbd</v>
      </c>
      <c r="BX159" s="487" t="str">
        <f t="shared" si="45"/>
        <v/>
      </c>
      <c r="BY159" s="487" t="str">
        <f t="shared" si="45"/>
        <v>tbd</v>
      </c>
      <c r="BZ159" s="487" t="str">
        <f t="shared" si="45"/>
        <v>tbd</v>
      </c>
      <c r="CA159" s="489" t="str">
        <f t="shared" si="43"/>
        <v/>
      </c>
    </row>
    <row r="160" spans="1:79" s="121" customFormat="1" ht="19.899999999999999" customHeight="1" x14ac:dyDescent="0.25">
      <c r="A160" s="9" t="s">
        <v>2284</v>
      </c>
      <c r="B160" s="7" t="s">
        <v>2285</v>
      </c>
      <c r="C160" s="2" t="s">
        <v>2286</v>
      </c>
      <c r="D160" s="5" t="s">
        <v>1537</v>
      </c>
      <c r="E160" s="4">
        <v>8</v>
      </c>
      <c r="F160" s="873">
        <v>1</v>
      </c>
      <c r="G160" s="862"/>
      <c r="H160" s="5"/>
      <c r="I160" s="16"/>
      <c r="J160" s="47" t="s">
        <v>86</v>
      </c>
      <c r="K160" s="48"/>
      <c r="L160" s="48"/>
      <c r="M160" s="49"/>
      <c r="N160" s="47" t="s">
        <v>86</v>
      </c>
      <c r="O160" s="48"/>
      <c r="P160" s="48"/>
      <c r="Q160" s="48"/>
      <c r="R160" s="48"/>
      <c r="S160" s="48"/>
      <c r="T160" s="65"/>
      <c r="U160" s="49"/>
      <c r="V160" s="58" t="s">
        <v>86</v>
      </c>
      <c r="W160" s="82" t="s">
        <v>86</v>
      </c>
      <c r="X160" s="56"/>
      <c r="Y160" s="69"/>
      <c r="Z160" s="69"/>
      <c r="AA160" s="68"/>
      <c r="AB160" s="57"/>
      <c r="AC160" s="58" t="s">
        <v>1376</v>
      </c>
      <c r="AD160" s="56"/>
      <c r="AE160" s="65"/>
      <c r="AF160" s="488">
        <v>0</v>
      </c>
      <c r="AG160" s="487">
        <v>0</v>
      </c>
      <c r="AH160" s="487">
        <v>-1</v>
      </c>
      <c r="AI160" s="487">
        <v>0</v>
      </c>
      <c r="AJ160" s="487">
        <v>0</v>
      </c>
      <c r="AK160" s="487">
        <v>0</v>
      </c>
      <c r="AL160" s="487">
        <v>0</v>
      </c>
      <c r="AM160" s="487">
        <v>0</v>
      </c>
      <c r="AN160" s="487">
        <v>0</v>
      </c>
      <c r="AO160" s="487">
        <v>0</v>
      </c>
      <c r="AP160" s="487">
        <v>-1</v>
      </c>
      <c r="AQ160" s="487">
        <v>-1</v>
      </c>
      <c r="AR160" s="487">
        <v>0</v>
      </c>
      <c r="AS160" s="487">
        <v>-1</v>
      </c>
      <c r="AT160" s="487">
        <v>-1</v>
      </c>
      <c r="AU160" s="493">
        <v>0</v>
      </c>
      <c r="AV160" s="488" t="str">
        <f t="shared" si="44"/>
        <v/>
      </c>
      <c r="AW160" s="487" t="str">
        <f t="shared" si="44"/>
        <v/>
      </c>
      <c r="AX160" s="487" t="str">
        <f t="shared" si="44"/>
        <v>tbd</v>
      </c>
      <c r="AY160" s="487" t="str">
        <f t="shared" si="44"/>
        <v/>
      </c>
      <c r="AZ160" s="487" t="str">
        <f t="shared" si="44"/>
        <v/>
      </c>
      <c r="BA160" s="487" t="str">
        <f t="shared" si="44"/>
        <v/>
      </c>
      <c r="BB160" s="487" t="str">
        <f t="shared" si="44"/>
        <v/>
      </c>
      <c r="BC160" s="487" t="str">
        <f t="shared" si="44"/>
        <v/>
      </c>
      <c r="BD160" s="487" t="str">
        <f t="shared" si="44"/>
        <v/>
      </c>
      <c r="BE160" s="487" t="str">
        <f t="shared" si="44"/>
        <v/>
      </c>
      <c r="BF160" s="487" t="str">
        <f t="shared" si="44"/>
        <v>tbd</v>
      </c>
      <c r="BG160" s="487" t="str">
        <f t="shared" si="44"/>
        <v>tbd</v>
      </c>
      <c r="BH160" s="487" t="str">
        <f t="shared" si="44"/>
        <v/>
      </c>
      <c r="BI160" s="487" t="str">
        <f t="shared" si="44"/>
        <v>tbd</v>
      </c>
      <c r="BJ160" s="487" t="str">
        <f t="shared" si="44"/>
        <v>tbd</v>
      </c>
      <c r="BK160" s="489" t="str">
        <f t="shared" si="42"/>
        <v/>
      </c>
      <c r="BL160" s="495" t="str">
        <f t="shared" si="45"/>
        <v/>
      </c>
      <c r="BM160" s="487" t="str">
        <f t="shared" si="45"/>
        <v/>
      </c>
      <c r="BN160" s="487" t="str">
        <f t="shared" si="45"/>
        <v>tbd</v>
      </c>
      <c r="BO160" s="487" t="str">
        <f t="shared" si="45"/>
        <v/>
      </c>
      <c r="BP160" s="487" t="str">
        <f t="shared" si="45"/>
        <v/>
      </c>
      <c r="BQ160" s="487" t="str">
        <f t="shared" si="45"/>
        <v/>
      </c>
      <c r="BR160" s="487" t="str">
        <f t="shared" si="45"/>
        <v/>
      </c>
      <c r="BS160" s="487" t="str">
        <f t="shared" si="45"/>
        <v/>
      </c>
      <c r="BT160" s="487" t="str">
        <f t="shared" si="45"/>
        <v/>
      </c>
      <c r="BU160" s="487" t="str">
        <f t="shared" si="45"/>
        <v/>
      </c>
      <c r="BV160" s="487" t="str">
        <f t="shared" si="45"/>
        <v>tbd</v>
      </c>
      <c r="BW160" s="487" t="str">
        <f t="shared" si="45"/>
        <v>tbd</v>
      </c>
      <c r="BX160" s="487" t="str">
        <f t="shared" si="45"/>
        <v/>
      </c>
      <c r="BY160" s="487" t="str">
        <f t="shared" si="45"/>
        <v>tbd</v>
      </c>
      <c r="BZ160" s="487" t="str">
        <f t="shared" si="45"/>
        <v>tbd</v>
      </c>
      <c r="CA160" s="489" t="str">
        <f t="shared" si="43"/>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ref="AF161:AU174" si="46">AF160</f>
        <v>0</v>
      </c>
      <c r="AG161" s="487">
        <f t="shared" si="46"/>
        <v>0</v>
      </c>
      <c r="AH161" s="487">
        <f t="shared" si="46"/>
        <v>-1</v>
      </c>
      <c r="AI161" s="487">
        <f t="shared" si="46"/>
        <v>0</v>
      </c>
      <c r="AJ161" s="487">
        <f t="shared" si="46"/>
        <v>0</v>
      </c>
      <c r="AK161" s="487">
        <f t="shared" si="46"/>
        <v>0</v>
      </c>
      <c r="AL161" s="487">
        <f t="shared" si="46"/>
        <v>0</v>
      </c>
      <c r="AM161" s="487">
        <f t="shared" si="46"/>
        <v>0</v>
      </c>
      <c r="AN161" s="487">
        <f t="shared" si="46"/>
        <v>0</v>
      </c>
      <c r="AO161" s="487">
        <f t="shared" si="46"/>
        <v>0</v>
      </c>
      <c r="AP161" s="487">
        <f t="shared" si="46"/>
        <v>-1</v>
      </c>
      <c r="AQ161" s="487">
        <f t="shared" si="46"/>
        <v>-1</v>
      </c>
      <c r="AR161" s="487">
        <f t="shared" si="46"/>
        <v>0</v>
      </c>
      <c r="AS161" s="487">
        <f t="shared" si="46"/>
        <v>-1</v>
      </c>
      <c r="AT161" s="487">
        <f t="shared" si="46"/>
        <v>-1</v>
      </c>
      <c r="AU161" s="493">
        <f t="shared" si="46"/>
        <v>0</v>
      </c>
      <c r="AV161" s="488" t="str">
        <f t="shared" si="44"/>
        <v/>
      </c>
      <c r="AW161" s="487" t="str">
        <f t="shared" si="44"/>
        <v/>
      </c>
      <c r="AX161" s="487">
        <f t="shared" si="44"/>
        <v>0</v>
      </c>
      <c r="AY161" s="487" t="str">
        <f t="shared" si="44"/>
        <v/>
      </c>
      <c r="AZ161" s="487" t="str">
        <f t="shared" si="44"/>
        <v/>
      </c>
      <c r="BA161" s="487" t="str">
        <f t="shared" si="44"/>
        <v/>
      </c>
      <c r="BB161" s="487" t="str">
        <f t="shared" si="44"/>
        <v/>
      </c>
      <c r="BC161" s="487" t="str">
        <f t="shared" si="44"/>
        <v/>
      </c>
      <c r="BD161" s="487" t="str">
        <f t="shared" si="44"/>
        <v/>
      </c>
      <c r="BE161" s="487" t="str">
        <f t="shared" si="44"/>
        <v/>
      </c>
      <c r="BF161" s="487">
        <f t="shared" si="44"/>
        <v>0</v>
      </c>
      <c r="BG161" s="487">
        <f t="shared" si="44"/>
        <v>0</v>
      </c>
      <c r="BH161" s="487" t="str">
        <f t="shared" si="44"/>
        <v/>
      </c>
      <c r="BI161" s="487">
        <f t="shared" si="44"/>
        <v>0</v>
      </c>
      <c r="BJ161" s="487">
        <f t="shared" si="44"/>
        <v>0</v>
      </c>
      <c r="BK161" s="489" t="str">
        <f t="shared" si="42"/>
        <v/>
      </c>
      <c r="BL161" s="495" t="str">
        <f t="shared" si="45"/>
        <v/>
      </c>
      <c r="BM161" s="487" t="str">
        <f t="shared" si="45"/>
        <v/>
      </c>
      <c r="BN161" s="487">
        <f t="shared" si="45"/>
        <v>0</v>
      </c>
      <c r="BO161" s="487" t="str">
        <f t="shared" si="45"/>
        <v/>
      </c>
      <c r="BP161" s="487" t="str">
        <f t="shared" si="45"/>
        <v/>
      </c>
      <c r="BQ161" s="487" t="str">
        <f t="shared" si="45"/>
        <v/>
      </c>
      <c r="BR161" s="487" t="str">
        <f t="shared" si="45"/>
        <v/>
      </c>
      <c r="BS161" s="487" t="str">
        <f t="shared" si="45"/>
        <v/>
      </c>
      <c r="BT161" s="487" t="str">
        <f t="shared" si="45"/>
        <v/>
      </c>
      <c r="BU161" s="487" t="str">
        <f t="shared" si="45"/>
        <v/>
      </c>
      <c r="BV161" s="487">
        <f t="shared" si="45"/>
        <v>0</v>
      </c>
      <c r="BW161" s="487">
        <f t="shared" si="45"/>
        <v>0</v>
      </c>
      <c r="BX161" s="487" t="str">
        <f t="shared" si="45"/>
        <v/>
      </c>
      <c r="BY161" s="487">
        <f t="shared" si="45"/>
        <v>0</v>
      </c>
      <c r="BZ161" s="487">
        <f t="shared" si="45"/>
        <v>0</v>
      </c>
      <c r="CA161" s="489" t="str">
        <f t="shared" si="43"/>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6"/>
        <v>0</v>
      </c>
      <c r="AG162" s="487">
        <f t="shared" si="46"/>
        <v>0</v>
      </c>
      <c r="AH162" s="487">
        <f t="shared" si="46"/>
        <v>-1</v>
      </c>
      <c r="AI162" s="487">
        <f t="shared" si="46"/>
        <v>0</v>
      </c>
      <c r="AJ162" s="487">
        <f t="shared" si="46"/>
        <v>0</v>
      </c>
      <c r="AK162" s="487">
        <f t="shared" si="46"/>
        <v>0</v>
      </c>
      <c r="AL162" s="487">
        <f t="shared" si="46"/>
        <v>0</v>
      </c>
      <c r="AM162" s="487">
        <f t="shared" si="46"/>
        <v>0</v>
      </c>
      <c r="AN162" s="487">
        <f t="shared" si="46"/>
        <v>0</v>
      </c>
      <c r="AO162" s="487">
        <f t="shared" si="46"/>
        <v>0</v>
      </c>
      <c r="AP162" s="487">
        <f t="shared" si="46"/>
        <v>-1</v>
      </c>
      <c r="AQ162" s="487">
        <f t="shared" si="46"/>
        <v>-1</v>
      </c>
      <c r="AR162" s="487">
        <f t="shared" si="46"/>
        <v>0</v>
      </c>
      <c r="AS162" s="487">
        <f t="shared" si="46"/>
        <v>-1</v>
      </c>
      <c r="AT162" s="487">
        <f t="shared" si="46"/>
        <v>-1</v>
      </c>
      <c r="AU162" s="493">
        <f t="shared" si="46"/>
        <v>0</v>
      </c>
      <c r="AV162" s="488" t="str">
        <f t="shared" si="44"/>
        <v/>
      </c>
      <c r="AW162" s="487" t="str">
        <f t="shared" si="44"/>
        <v/>
      </c>
      <c r="AX162" s="487">
        <f t="shared" si="44"/>
        <v>0</v>
      </c>
      <c r="AY162" s="487" t="str">
        <f t="shared" si="44"/>
        <v/>
      </c>
      <c r="AZ162" s="487" t="str">
        <f t="shared" si="44"/>
        <v/>
      </c>
      <c r="BA162" s="487" t="str">
        <f t="shared" si="44"/>
        <v/>
      </c>
      <c r="BB162" s="487" t="str">
        <f t="shared" si="44"/>
        <v/>
      </c>
      <c r="BC162" s="487" t="str">
        <f t="shared" si="44"/>
        <v/>
      </c>
      <c r="BD162" s="487" t="str">
        <f t="shared" si="44"/>
        <v/>
      </c>
      <c r="BE162" s="487" t="str">
        <f t="shared" si="44"/>
        <v/>
      </c>
      <c r="BF162" s="487">
        <f t="shared" si="44"/>
        <v>0</v>
      </c>
      <c r="BG162" s="487">
        <f t="shared" si="44"/>
        <v>0</v>
      </c>
      <c r="BH162" s="487" t="str">
        <f t="shared" si="44"/>
        <v/>
      </c>
      <c r="BI162" s="487">
        <f t="shared" si="44"/>
        <v>0</v>
      </c>
      <c r="BJ162" s="487">
        <f t="shared" si="44"/>
        <v>0</v>
      </c>
      <c r="BK162" s="489" t="str">
        <f t="shared" si="42"/>
        <v/>
      </c>
      <c r="BL162" s="495" t="str">
        <f t="shared" si="45"/>
        <v/>
      </c>
      <c r="BM162" s="487" t="str">
        <f t="shared" si="45"/>
        <v/>
      </c>
      <c r="BN162" s="487">
        <f t="shared" si="45"/>
        <v>0</v>
      </c>
      <c r="BO162" s="487" t="str">
        <f t="shared" si="45"/>
        <v/>
      </c>
      <c r="BP162" s="487" t="str">
        <f t="shared" si="45"/>
        <v/>
      </c>
      <c r="BQ162" s="487" t="str">
        <f t="shared" si="45"/>
        <v/>
      </c>
      <c r="BR162" s="487" t="str">
        <f t="shared" si="45"/>
        <v/>
      </c>
      <c r="BS162" s="487" t="str">
        <f t="shared" si="45"/>
        <v/>
      </c>
      <c r="BT162" s="487" t="str">
        <f t="shared" si="45"/>
        <v/>
      </c>
      <c r="BU162" s="487" t="str">
        <f t="shared" si="45"/>
        <v/>
      </c>
      <c r="BV162" s="487">
        <f t="shared" si="45"/>
        <v>0</v>
      </c>
      <c r="BW162" s="487">
        <f t="shared" si="45"/>
        <v>0</v>
      </c>
      <c r="BX162" s="487" t="str">
        <f t="shared" si="45"/>
        <v/>
      </c>
      <c r="BY162" s="487">
        <f t="shared" si="45"/>
        <v>0</v>
      </c>
      <c r="BZ162" s="487">
        <f t="shared" si="45"/>
        <v>0</v>
      </c>
      <c r="CA162" s="489" t="str">
        <f t="shared" si="43"/>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6"/>
        <v>0</v>
      </c>
      <c r="AG163" s="487">
        <f t="shared" si="46"/>
        <v>0</v>
      </c>
      <c r="AH163" s="487">
        <f t="shared" si="46"/>
        <v>-1</v>
      </c>
      <c r="AI163" s="487">
        <f t="shared" si="46"/>
        <v>0</v>
      </c>
      <c r="AJ163" s="487">
        <f t="shared" si="46"/>
        <v>0</v>
      </c>
      <c r="AK163" s="487">
        <f t="shared" si="46"/>
        <v>0</v>
      </c>
      <c r="AL163" s="487">
        <f t="shared" si="46"/>
        <v>0</v>
      </c>
      <c r="AM163" s="487">
        <f t="shared" si="46"/>
        <v>0</v>
      </c>
      <c r="AN163" s="487">
        <f t="shared" si="46"/>
        <v>0</v>
      </c>
      <c r="AO163" s="487">
        <f t="shared" si="46"/>
        <v>0</v>
      </c>
      <c r="AP163" s="487">
        <f t="shared" si="46"/>
        <v>-1</v>
      </c>
      <c r="AQ163" s="487">
        <f t="shared" si="46"/>
        <v>-1</v>
      </c>
      <c r="AR163" s="487">
        <f t="shared" si="46"/>
        <v>0</v>
      </c>
      <c r="AS163" s="487">
        <f t="shared" si="46"/>
        <v>-1</v>
      </c>
      <c r="AT163" s="487">
        <f t="shared" si="46"/>
        <v>-1</v>
      </c>
      <c r="AU163" s="493">
        <f t="shared" si="46"/>
        <v>0</v>
      </c>
      <c r="AV163" s="488" t="str">
        <f t="shared" si="44"/>
        <v/>
      </c>
      <c r="AW163" s="487" t="str">
        <f t="shared" si="44"/>
        <v/>
      </c>
      <c r="AX163" s="487">
        <f t="shared" si="44"/>
        <v>0</v>
      </c>
      <c r="AY163" s="487" t="str">
        <f t="shared" si="44"/>
        <v/>
      </c>
      <c r="AZ163" s="487" t="str">
        <f t="shared" si="44"/>
        <v/>
      </c>
      <c r="BA163" s="487" t="str">
        <f t="shared" si="44"/>
        <v/>
      </c>
      <c r="BB163" s="487" t="str">
        <f t="shared" si="44"/>
        <v/>
      </c>
      <c r="BC163" s="487" t="str">
        <f t="shared" si="44"/>
        <v/>
      </c>
      <c r="BD163" s="487" t="str">
        <f t="shared" si="44"/>
        <v/>
      </c>
      <c r="BE163" s="487" t="str">
        <f t="shared" si="44"/>
        <v/>
      </c>
      <c r="BF163" s="487">
        <f t="shared" si="44"/>
        <v>0</v>
      </c>
      <c r="BG163" s="487">
        <f t="shared" si="44"/>
        <v>0</v>
      </c>
      <c r="BH163" s="487" t="str">
        <f t="shared" si="44"/>
        <v/>
      </c>
      <c r="BI163" s="487">
        <f t="shared" si="44"/>
        <v>0</v>
      </c>
      <c r="BJ163" s="487">
        <f t="shared" si="44"/>
        <v>0</v>
      </c>
      <c r="BK163" s="489" t="str">
        <f t="shared" si="42"/>
        <v/>
      </c>
      <c r="BL163" s="495" t="str">
        <f t="shared" si="45"/>
        <v/>
      </c>
      <c r="BM163" s="487" t="str">
        <f t="shared" si="45"/>
        <v/>
      </c>
      <c r="BN163" s="487">
        <f t="shared" si="45"/>
        <v>0</v>
      </c>
      <c r="BO163" s="487" t="str">
        <f t="shared" si="45"/>
        <v/>
      </c>
      <c r="BP163" s="487" t="str">
        <f t="shared" si="45"/>
        <v/>
      </c>
      <c r="BQ163" s="487" t="str">
        <f t="shared" si="45"/>
        <v/>
      </c>
      <c r="BR163" s="487" t="str">
        <f t="shared" si="45"/>
        <v/>
      </c>
      <c r="BS163" s="487" t="str">
        <f t="shared" si="45"/>
        <v/>
      </c>
      <c r="BT163" s="487" t="str">
        <f t="shared" si="45"/>
        <v/>
      </c>
      <c r="BU163" s="487" t="str">
        <f t="shared" si="45"/>
        <v/>
      </c>
      <c r="BV163" s="487">
        <f t="shared" si="45"/>
        <v>0</v>
      </c>
      <c r="BW163" s="487">
        <f t="shared" si="45"/>
        <v>0</v>
      </c>
      <c r="BX163" s="487" t="str">
        <f t="shared" si="45"/>
        <v/>
      </c>
      <c r="BY163" s="487">
        <f t="shared" si="45"/>
        <v>0</v>
      </c>
      <c r="BZ163" s="487">
        <f t="shared" si="45"/>
        <v>0</v>
      </c>
      <c r="CA163" s="489" t="str">
        <f t="shared" si="43"/>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6"/>
        <v>0</v>
      </c>
      <c r="AG164" s="487">
        <f t="shared" si="46"/>
        <v>0</v>
      </c>
      <c r="AH164" s="487">
        <f t="shared" si="46"/>
        <v>-1</v>
      </c>
      <c r="AI164" s="487">
        <f t="shared" si="46"/>
        <v>0</v>
      </c>
      <c r="AJ164" s="487">
        <f t="shared" si="46"/>
        <v>0</v>
      </c>
      <c r="AK164" s="487">
        <f t="shared" si="46"/>
        <v>0</v>
      </c>
      <c r="AL164" s="487">
        <f t="shared" si="46"/>
        <v>0</v>
      </c>
      <c r="AM164" s="487">
        <f t="shared" si="46"/>
        <v>0</v>
      </c>
      <c r="AN164" s="487">
        <f t="shared" si="46"/>
        <v>0</v>
      </c>
      <c r="AO164" s="487">
        <f t="shared" si="46"/>
        <v>0</v>
      </c>
      <c r="AP164" s="487">
        <f t="shared" si="46"/>
        <v>-1</v>
      </c>
      <c r="AQ164" s="487">
        <f t="shared" si="46"/>
        <v>-1</v>
      </c>
      <c r="AR164" s="487">
        <f t="shared" si="46"/>
        <v>0</v>
      </c>
      <c r="AS164" s="487">
        <f t="shared" si="46"/>
        <v>-1</v>
      </c>
      <c r="AT164" s="487">
        <f t="shared" si="46"/>
        <v>-1</v>
      </c>
      <c r="AU164" s="493">
        <f t="shared" si="46"/>
        <v>0</v>
      </c>
      <c r="AV164" s="488" t="str">
        <f t="shared" si="44"/>
        <v/>
      </c>
      <c r="AW164" s="487" t="str">
        <f t="shared" si="44"/>
        <v/>
      </c>
      <c r="AX164" s="487">
        <f t="shared" si="44"/>
        <v>0</v>
      </c>
      <c r="AY164" s="487" t="str">
        <f t="shared" si="44"/>
        <v/>
      </c>
      <c r="AZ164" s="487" t="str">
        <f t="shared" si="44"/>
        <v/>
      </c>
      <c r="BA164" s="487" t="str">
        <f t="shared" si="44"/>
        <v/>
      </c>
      <c r="BB164" s="487" t="str">
        <f t="shared" si="44"/>
        <v/>
      </c>
      <c r="BC164" s="487" t="str">
        <f t="shared" si="44"/>
        <v/>
      </c>
      <c r="BD164" s="487" t="str">
        <f t="shared" si="44"/>
        <v/>
      </c>
      <c r="BE164" s="487" t="str">
        <f t="shared" si="44"/>
        <v/>
      </c>
      <c r="BF164" s="487">
        <f t="shared" si="44"/>
        <v>0</v>
      </c>
      <c r="BG164" s="487">
        <f t="shared" si="44"/>
        <v>0</v>
      </c>
      <c r="BH164" s="487" t="str">
        <f t="shared" si="44"/>
        <v/>
      </c>
      <c r="BI164" s="487">
        <f t="shared" si="44"/>
        <v>0</v>
      </c>
      <c r="BJ164" s="487">
        <f t="shared" si="44"/>
        <v>0</v>
      </c>
      <c r="BK164" s="489" t="str">
        <f t="shared" si="42"/>
        <v/>
      </c>
      <c r="BL164" s="495" t="str">
        <f t="shared" si="45"/>
        <v/>
      </c>
      <c r="BM164" s="487" t="str">
        <f t="shared" si="45"/>
        <v/>
      </c>
      <c r="BN164" s="487">
        <f t="shared" si="45"/>
        <v>0</v>
      </c>
      <c r="BO164" s="487" t="str">
        <f t="shared" si="45"/>
        <v/>
      </c>
      <c r="BP164" s="487" t="str">
        <f t="shared" si="45"/>
        <v/>
      </c>
      <c r="BQ164" s="487" t="str">
        <f t="shared" si="45"/>
        <v/>
      </c>
      <c r="BR164" s="487" t="str">
        <f t="shared" si="45"/>
        <v/>
      </c>
      <c r="BS164" s="487" t="str">
        <f t="shared" si="45"/>
        <v/>
      </c>
      <c r="BT164" s="487" t="str">
        <f t="shared" si="45"/>
        <v/>
      </c>
      <c r="BU164" s="487" t="str">
        <f t="shared" si="45"/>
        <v/>
      </c>
      <c r="BV164" s="487">
        <f t="shared" si="45"/>
        <v>0</v>
      </c>
      <c r="BW164" s="487">
        <f t="shared" si="45"/>
        <v>0</v>
      </c>
      <c r="BX164" s="487" t="str">
        <f t="shared" si="45"/>
        <v/>
      </c>
      <c r="BY164" s="487">
        <f t="shared" si="45"/>
        <v>0</v>
      </c>
      <c r="BZ164" s="487">
        <f t="shared" si="45"/>
        <v>0</v>
      </c>
      <c r="CA164" s="489" t="str">
        <f t="shared" si="43"/>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6"/>
        <v>0</v>
      </c>
      <c r="AG165" s="487">
        <f t="shared" si="46"/>
        <v>0</v>
      </c>
      <c r="AH165" s="487">
        <f t="shared" si="46"/>
        <v>-1</v>
      </c>
      <c r="AI165" s="487">
        <f t="shared" si="46"/>
        <v>0</v>
      </c>
      <c r="AJ165" s="487">
        <f t="shared" si="46"/>
        <v>0</v>
      </c>
      <c r="AK165" s="487">
        <f t="shared" si="46"/>
        <v>0</v>
      </c>
      <c r="AL165" s="487">
        <f t="shared" si="46"/>
        <v>0</v>
      </c>
      <c r="AM165" s="487">
        <f t="shared" si="46"/>
        <v>0</v>
      </c>
      <c r="AN165" s="487">
        <f t="shared" si="46"/>
        <v>0</v>
      </c>
      <c r="AO165" s="487">
        <f t="shared" si="46"/>
        <v>0</v>
      </c>
      <c r="AP165" s="487">
        <f t="shared" si="46"/>
        <v>-1</v>
      </c>
      <c r="AQ165" s="487">
        <f t="shared" si="46"/>
        <v>-1</v>
      </c>
      <c r="AR165" s="487">
        <f t="shared" si="46"/>
        <v>0</v>
      </c>
      <c r="AS165" s="487">
        <f t="shared" si="46"/>
        <v>-1</v>
      </c>
      <c r="AT165" s="487">
        <f t="shared" si="46"/>
        <v>-1</v>
      </c>
      <c r="AU165" s="493">
        <f t="shared" si="46"/>
        <v>0</v>
      </c>
      <c r="AV165" s="488" t="str">
        <f t="shared" si="44"/>
        <v/>
      </c>
      <c r="AW165" s="487" t="str">
        <f t="shared" si="44"/>
        <v/>
      </c>
      <c r="AX165" s="487">
        <f t="shared" si="44"/>
        <v>0</v>
      </c>
      <c r="AY165" s="487" t="str">
        <f t="shared" si="44"/>
        <v/>
      </c>
      <c r="AZ165" s="487" t="str">
        <f t="shared" si="44"/>
        <v/>
      </c>
      <c r="BA165" s="487" t="str">
        <f t="shared" si="44"/>
        <v/>
      </c>
      <c r="BB165" s="487" t="str">
        <f t="shared" si="44"/>
        <v/>
      </c>
      <c r="BC165" s="487" t="str">
        <f t="shared" si="44"/>
        <v/>
      </c>
      <c r="BD165" s="487" t="str">
        <f t="shared" si="44"/>
        <v/>
      </c>
      <c r="BE165" s="487" t="str">
        <f t="shared" si="44"/>
        <v/>
      </c>
      <c r="BF165" s="487">
        <f t="shared" si="44"/>
        <v>0</v>
      </c>
      <c r="BG165" s="487">
        <f t="shared" si="44"/>
        <v>0</v>
      </c>
      <c r="BH165" s="487" t="str">
        <f t="shared" si="44"/>
        <v/>
      </c>
      <c r="BI165" s="487">
        <f t="shared" si="44"/>
        <v>0</v>
      </c>
      <c r="BJ165" s="487">
        <f t="shared" si="44"/>
        <v>0</v>
      </c>
      <c r="BK165" s="489" t="str">
        <f t="shared" si="42"/>
        <v/>
      </c>
      <c r="BL165" s="495" t="str">
        <f t="shared" si="45"/>
        <v/>
      </c>
      <c r="BM165" s="487" t="str">
        <f t="shared" si="45"/>
        <v/>
      </c>
      <c r="BN165" s="487">
        <f t="shared" si="45"/>
        <v>0</v>
      </c>
      <c r="BO165" s="487" t="str">
        <f t="shared" si="45"/>
        <v/>
      </c>
      <c r="BP165" s="487" t="str">
        <f t="shared" si="45"/>
        <v/>
      </c>
      <c r="BQ165" s="487" t="str">
        <f t="shared" si="45"/>
        <v/>
      </c>
      <c r="BR165" s="487" t="str">
        <f t="shared" si="45"/>
        <v/>
      </c>
      <c r="BS165" s="487" t="str">
        <f t="shared" si="45"/>
        <v/>
      </c>
      <c r="BT165" s="487" t="str">
        <f t="shared" si="45"/>
        <v/>
      </c>
      <c r="BU165" s="487" t="str">
        <f t="shared" si="45"/>
        <v/>
      </c>
      <c r="BV165" s="487">
        <f t="shared" si="45"/>
        <v>0</v>
      </c>
      <c r="BW165" s="487">
        <f t="shared" si="45"/>
        <v>0</v>
      </c>
      <c r="BX165" s="487" t="str">
        <f t="shared" si="45"/>
        <v/>
      </c>
      <c r="BY165" s="487">
        <f t="shared" si="45"/>
        <v>0</v>
      </c>
      <c r="BZ165" s="487">
        <f t="shared" si="45"/>
        <v>0</v>
      </c>
      <c r="CA165" s="489" t="str">
        <f t="shared" si="43"/>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6"/>
        <v>0</v>
      </c>
      <c r="AG166" s="487">
        <f t="shared" si="46"/>
        <v>0</v>
      </c>
      <c r="AH166" s="487">
        <f t="shared" si="46"/>
        <v>-1</v>
      </c>
      <c r="AI166" s="487">
        <f t="shared" si="46"/>
        <v>0</v>
      </c>
      <c r="AJ166" s="487">
        <f t="shared" si="46"/>
        <v>0</v>
      </c>
      <c r="AK166" s="487">
        <f t="shared" si="46"/>
        <v>0</v>
      </c>
      <c r="AL166" s="487">
        <f t="shared" si="46"/>
        <v>0</v>
      </c>
      <c r="AM166" s="487">
        <f t="shared" si="46"/>
        <v>0</v>
      </c>
      <c r="AN166" s="487">
        <f t="shared" si="46"/>
        <v>0</v>
      </c>
      <c r="AO166" s="487">
        <f t="shared" si="46"/>
        <v>0</v>
      </c>
      <c r="AP166" s="487">
        <f t="shared" si="46"/>
        <v>-1</v>
      </c>
      <c r="AQ166" s="487">
        <f t="shared" si="46"/>
        <v>-1</v>
      </c>
      <c r="AR166" s="487">
        <f t="shared" si="46"/>
        <v>0</v>
      </c>
      <c r="AS166" s="487">
        <f t="shared" si="46"/>
        <v>-1</v>
      </c>
      <c r="AT166" s="487">
        <f t="shared" si="46"/>
        <v>-1</v>
      </c>
      <c r="AU166" s="493">
        <f t="shared" si="46"/>
        <v>0</v>
      </c>
      <c r="AV166" s="488" t="str">
        <f t="shared" si="44"/>
        <v/>
      </c>
      <c r="AW166" s="487" t="str">
        <f t="shared" si="44"/>
        <v/>
      </c>
      <c r="AX166" s="487">
        <f t="shared" si="44"/>
        <v>0</v>
      </c>
      <c r="AY166" s="487" t="str">
        <f t="shared" si="44"/>
        <v/>
      </c>
      <c r="AZ166" s="487" t="str">
        <f t="shared" si="44"/>
        <v/>
      </c>
      <c r="BA166" s="487" t="str">
        <f t="shared" si="44"/>
        <v/>
      </c>
      <c r="BB166" s="487" t="str">
        <f t="shared" si="44"/>
        <v/>
      </c>
      <c r="BC166" s="487" t="str">
        <f t="shared" si="44"/>
        <v/>
      </c>
      <c r="BD166" s="487" t="str">
        <f t="shared" si="44"/>
        <v/>
      </c>
      <c r="BE166" s="487" t="str">
        <f t="shared" si="44"/>
        <v/>
      </c>
      <c r="BF166" s="487">
        <f t="shared" si="44"/>
        <v>0</v>
      </c>
      <c r="BG166" s="487">
        <f t="shared" si="44"/>
        <v>0</v>
      </c>
      <c r="BH166" s="487" t="str">
        <f t="shared" si="44"/>
        <v/>
      </c>
      <c r="BI166" s="487">
        <f t="shared" si="44"/>
        <v>0</v>
      </c>
      <c r="BJ166" s="487">
        <f t="shared" si="44"/>
        <v>0</v>
      </c>
      <c r="BK166" s="489" t="str">
        <f t="shared" si="42"/>
        <v/>
      </c>
      <c r="BL166" s="495" t="str">
        <f t="shared" si="45"/>
        <v/>
      </c>
      <c r="BM166" s="487" t="str">
        <f t="shared" si="45"/>
        <v/>
      </c>
      <c r="BN166" s="487">
        <f t="shared" si="45"/>
        <v>0</v>
      </c>
      <c r="BO166" s="487" t="str">
        <f t="shared" si="45"/>
        <v/>
      </c>
      <c r="BP166" s="487" t="str">
        <f t="shared" si="45"/>
        <v/>
      </c>
      <c r="BQ166" s="487" t="str">
        <f t="shared" si="45"/>
        <v/>
      </c>
      <c r="BR166" s="487" t="str">
        <f t="shared" si="45"/>
        <v/>
      </c>
      <c r="BS166" s="487" t="str">
        <f t="shared" si="45"/>
        <v/>
      </c>
      <c r="BT166" s="487" t="str">
        <f t="shared" si="45"/>
        <v/>
      </c>
      <c r="BU166" s="487" t="str">
        <f t="shared" si="45"/>
        <v/>
      </c>
      <c r="BV166" s="487">
        <f t="shared" si="45"/>
        <v>0</v>
      </c>
      <c r="BW166" s="487">
        <f t="shared" si="45"/>
        <v>0</v>
      </c>
      <c r="BX166" s="487" t="str">
        <f t="shared" si="45"/>
        <v/>
      </c>
      <c r="BY166" s="487">
        <f t="shared" si="45"/>
        <v>0</v>
      </c>
      <c r="BZ166" s="487">
        <f t="shared" si="45"/>
        <v>0</v>
      </c>
      <c r="CA166" s="489" t="str">
        <f t="shared" si="43"/>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6"/>
        <v>0</v>
      </c>
      <c r="AG167" s="487">
        <f t="shared" si="46"/>
        <v>0</v>
      </c>
      <c r="AH167" s="487">
        <f t="shared" si="46"/>
        <v>-1</v>
      </c>
      <c r="AI167" s="487">
        <f t="shared" si="46"/>
        <v>0</v>
      </c>
      <c r="AJ167" s="487">
        <f t="shared" si="46"/>
        <v>0</v>
      </c>
      <c r="AK167" s="487">
        <f t="shared" si="46"/>
        <v>0</v>
      </c>
      <c r="AL167" s="487">
        <f t="shared" si="46"/>
        <v>0</v>
      </c>
      <c r="AM167" s="487">
        <f t="shared" si="46"/>
        <v>0</v>
      </c>
      <c r="AN167" s="487">
        <f t="shared" si="46"/>
        <v>0</v>
      </c>
      <c r="AO167" s="487">
        <f t="shared" si="46"/>
        <v>0</v>
      </c>
      <c r="AP167" s="487">
        <f t="shared" si="46"/>
        <v>-1</v>
      </c>
      <c r="AQ167" s="487">
        <f t="shared" si="46"/>
        <v>-1</v>
      </c>
      <c r="AR167" s="487">
        <f t="shared" si="46"/>
        <v>0</v>
      </c>
      <c r="AS167" s="487">
        <f t="shared" si="46"/>
        <v>-1</v>
      </c>
      <c r="AT167" s="487">
        <f t="shared" si="46"/>
        <v>-1</v>
      </c>
      <c r="AU167" s="493">
        <f t="shared" si="46"/>
        <v>0</v>
      </c>
      <c r="AV167" s="488" t="str">
        <f t="shared" si="44"/>
        <v/>
      </c>
      <c r="AW167" s="487" t="str">
        <f t="shared" si="44"/>
        <v/>
      </c>
      <c r="AX167" s="487">
        <f t="shared" si="44"/>
        <v>0</v>
      </c>
      <c r="AY167" s="487" t="str">
        <f t="shared" si="44"/>
        <v/>
      </c>
      <c r="AZ167" s="487" t="str">
        <f t="shared" si="44"/>
        <v/>
      </c>
      <c r="BA167" s="487" t="str">
        <f t="shared" si="44"/>
        <v/>
      </c>
      <c r="BB167" s="487" t="str">
        <f t="shared" si="44"/>
        <v/>
      </c>
      <c r="BC167" s="487" t="str">
        <f t="shared" si="44"/>
        <v/>
      </c>
      <c r="BD167" s="487" t="str">
        <f t="shared" si="44"/>
        <v/>
      </c>
      <c r="BE167" s="487" t="str">
        <f t="shared" si="44"/>
        <v/>
      </c>
      <c r="BF167" s="487">
        <f t="shared" si="44"/>
        <v>0</v>
      </c>
      <c r="BG167" s="487">
        <f t="shared" si="44"/>
        <v>0</v>
      </c>
      <c r="BH167" s="487" t="str">
        <f t="shared" si="44"/>
        <v/>
      </c>
      <c r="BI167" s="487">
        <f t="shared" si="44"/>
        <v>0</v>
      </c>
      <c r="BJ167" s="487">
        <f t="shared" si="44"/>
        <v>0</v>
      </c>
      <c r="BK167" s="489" t="str">
        <f t="shared" si="42"/>
        <v/>
      </c>
      <c r="BL167" s="495" t="str">
        <f t="shared" si="45"/>
        <v/>
      </c>
      <c r="BM167" s="487" t="str">
        <f t="shared" si="45"/>
        <v/>
      </c>
      <c r="BN167" s="487">
        <f t="shared" si="45"/>
        <v>0</v>
      </c>
      <c r="BO167" s="487" t="str">
        <f t="shared" si="45"/>
        <v/>
      </c>
      <c r="BP167" s="487" t="str">
        <f t="shared" si="45"/>
        <v/>
      </c>
      <c r="BQ167" s="487" t="str">
        <f t="shared" si="45"/>
        <v/>
      </c>
      <c r="BR167" s="487" t="str">
        <f t="shared" si="45"/>
        <v/>
      </c>
      <c r="BS167" s="487" t="str">
        <f t="shared" si="45"/>
        <v/>
      </c>
      <c r="BT167" s="487" t="str">
        <f t="shared" si="45"/>
        <v/>
      </c>
      <c r="BU167" s="487" t="str">
        <f t="shared" si="45"/>
        <v/>
      </c>
      <c r="BV167" s="487">
        <f t="shared" si="45"/>
        <v>0</v>
      </c>
      <c r="BW167" s="487">
        <f t="shared" si="45"/>
        <v>0</v>
      </c>
      <c r="BX167" s="487" t="str">
        <f t="shared" si="45"/>
        <v/>
      </c>
      <c r="BY167" s="487">
        <f t="shared" si="45"/>
        <v>0</v>
      </c>
      <c r="BZ167" s="487">
        <f t="shared" si="45"/>
        <v>0</v>
      </c>
      <c r="CA167" s="489" t="str">
        <f t="shared" si="43"/>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6"/>
        <v>0</v>
      </c>
      <c r="AG168" s="487">
        <f t="shared" si="46"/>
        <v>0</v>
      </c>
      <c r="AH168" s="487">
        <f t="shared" si="46"/>
        <v>-1</v>
      </c>
      <c r="AI168" s="487">
        <f t="shared" si="46"/>
        <v>0</v>
      </c>
      <c r="AJ168" s="487">
        <f t="shared" si="46"/>
        <v>0</v>
      </c>
      <c r="AK168" s="487">
        <f t="shared" si="46"/>
        <v>0</v>
      </c>
      <c r="AL168" s="487">
        <f t="shared" si="46"/>
        <v>0</v>
      </c>
      <c r="AM168" s="487">
        <f t="shared" si="46"/>
        <v>0</v>
      </c>
      <c r="AN168" s="487">
        <f t="shared" si="46"/>
        <v>0</v>
      </c>
      <c r="AO168" s="487">
        <f t="shared" si="46"/>
        <v>0</v>
      </c>
      <c r="AP168" s="487">
        <f t="shared" si="46"/>
        <v>-1</v>
      </c>
      <c r="AQ168" s="487">
        <f t="shared" si="46"/>
        <v>-1</v>
      </c>
      <c r="AR168" s="487">
        <f t="shared" si="46"/>
        <v>0</v>
      </c>
      <c r="AS168" s="487">
        <f t="shared" si="46"/>
        <v>-1</v>
      </c>
      <c r="AT168" s="487">
        <f t="shared" si="46"/>
        <v>-1</v>
      </c>
      <c r="AU168" s="493">
        <f t="shared" si="46"/>
        <v>0</v>
      </c>
      <c r="AV168" s="488" t="str">
        <f t="shared" si="44"/>
        <v/>
      </c>
      <c r="AW168" s="487" t="str">
        <f t="shared" si="44"/>
        <v/>
      </c>
      <c r="AX168" s="487">
        <f t="shared" si="44"/>
        <v>0</v>
      </c>
      <c r="AY168" s="487" t="str">
        <f t="shared" si="44"/>
        <v/>
      </c>
      <c r="AZ168" s="487" t="str">
        <f t="shared" si="44"/>
        <v/>
      </c>
      <c r="BA168" s="487" t="str">
        <f t="shared" si="44"/>
        <v/>
      </c>
      <c r="BB168" s="487" t="str">
        <f t="shared" si="44"/>
        <v/>
      </c>
      <c r="BC168" s="487" t="str">
        <f t="shared" si="44"/>
        <v/>
      </c>
      <c r="BD168" s="487" t="str">
        <f t="shared" si="44"/>
        <v/>
      </c>
      <c r="BE168" s="487" t="str">
        <f t="shared" si="44"/>
        <v/>
      </c>
      <c r="BF168" s="487">
        <f t="shared" si="44"/>
        <v>0</v>
      </c>
      <c r="BG168" s="487">
        <f t="shared" si="44"/>
        <v>0</v>
      </c>
      <c r="BH168" s="487" t="str">
        <f t="shared" si="44"/>
        <v/>
      </c>
      <c r="BI168" s="487">
        <f t="shared" si="44"/>
        <v>0</v>
      </c>
      <c r="BJ168" s="487">
        <f t="shared" si="44"/>
        <v>0</v>
      </c>
      <c r="BK168" s="489" t="str">
        <f t="shared" si="42"/>
        <v/>
      </c>
      <c r="BL168" s="495" t="str">
        <f t="shared" si="45"/>
        <v/>
      </c>
      <c r="BM168" s="487" t="str">
        <f t="shared" si="45"/>
        <v/>
      </c>
      <c r="BN168" s="487">
        <f t="shared" si="45"/>
        <v>0</v>
      </c>
      <c r="BO168" s="487" t="str">
        <f t="shared" si="45"/>
        <v/>
      </c>
      <c r="BP168" s="487" t="str">
        <f t="shared" si="45"/>
        <v/>
      </c>
      <c r="BQ168" s="487" t="str">
        <f t="shared" si="45"/>
        <v/>
      </c>
      <c r="BR168" s="487" t="str">
        <f t="shared" si="45"/>
        <v/>
      </c>
      <c r="BS168" s="487" t="str">
        <f t="shared" si="45"/>
        <v/>
      </c>
      <c r="BT168" s="487" t="str">
        <f t="shared" si="45"/>
        <v/>
      </c>
      <c r="BU168" s="487" t="str">
        <f t="shared" si="45"/>
        <v/>
      </c>
      <c r="BV168" s="487">
        <f t="shared" si="45"/>
        <v>0</v>
      </c>
      <c r="BW168" s="487">
        <f t="shared" si="45"/>
        <v>0</v>
      </c>
      <c r="BX168" s="487" t="str">
        <f t="shared" si="45"/>
        <v/>
      </c>
      <c r="BY168" s="487">
        <f t="shared" si="45"/>
        <v>0</v>
      </c>
      <c r="BZ168" s="487">
        <f t="shared" si="45"/>
        <v>0</v>
      </c>
      <c r="CA168" s="489" t="str">
        <f t="shared" si="43"/>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6"/>
        <v>0</v>
      </c>
      <c r="AG169" s="487">
        <f t="shared" si="46"/>
        <v>0</v>
      </c>
      <c r="AH169" s="487">
        <f t="shared" si="46"/>
        <v>-1</v>
      </c>
      <c r="AI169" s="487">
        <f t="shared" si="46"/>
        <v>0</v>
      </c>
      <c r="AJ169" s="487">
        <f t="shared" si="46"/>
        <v>0</v>
      </c>
      <c r="AK169" s="487">
        <f t="shared" si="46"/>
        <v>0</v>
      </c>
      <c r="AL169" s="487">
        <f t="shared" si="46"/>
        <v>0</v>
      </c>
      <c r="AM169" s="487">
        <f t="shared" si="46"/>
        <v>0</v>
      </c>
      <c r="AN169" s="487">
        <f t="shared" si="46"/>
        <v>0</v>
      </c>
      <c r="AO169" s="487">
        <f t="shared" si="46"/>
        <v>0</v>
      </c>
      <c r="AP169" s="487">
        <f t="shared" si="46"/>
        <v>-1</v>
      </c>
      <c r="AQ169" s="487">
        <f t="shared" si="46"/>
        <v>-1</v>
      </c>
      <c r="AR169" s="487">
        <f t="shared" si="46"/>
        <v>0</v>
      </c>
      <c r="AS169" s="487">
        <f t="shared" si="46"/>
        <v>-1</v>
      </c>
      <c r="AT169" s="487">
        <f t="shared" si="46"/>
        <v>-1</v>
      </c>
      <c r="AU169" s="493">
        <f t="shared" si="46"/>
        <v>0</v>
      </c>
      <c r="AV169" s="488" t="str">
        <f t="shared" si="44"/>
        <v/>
      </c>
      <c r="AW169" s="487" t="str">
        <f t="shared" si="44"/>
        <v/>
      </c>
      <c r="AX169" s="487">
        <f t="shared" si="44"/>
        <v>0</v>
      </c>
      <c r="AY169" s="487" t="str">
        <f t="shared" si="44"/>
        <v/>
      </c>
      <c r="AZ169" s="487" t="str">
        <f t="shared" si="44"/>
        <v/>
      </c>
      <c r="BA169" s="487" t="str">
        <f t="shared" si="44"/>
        <v/>
      </c>
      <c r="BB169" s="487" t="str">
        <f t="shared" si="44"/>
        <v/>
      </c>
      <c r="BC169" s="487" t="str">
        <f t="shared" si="44"/>
        <v/>
      </c>
      <c r="BD169" s="487" t="str">
        <f t="shared" si="44"/>
        <v/>
      </c>
      <c r="BE169" s="487" t="str">
        <f t="shared" si="44"/>
        <v/>
      </c>
      <c r="BF169" s="487">
        <f t="shared" si="44"/>
        <v>0</v>
      </c>
      <c r="BG169" s="487">
        <f t="shared" si="44"/>
        <v>0</v>
      </c>
      <c r="BH169" s="487" t="str">
        <f t="shared" si="44"/>
        <v/>
      </c>
      <c r="BI169" s="487">
        <f t="shared" si="44"/>
        <v>0</v>
      </c>
      <c r="BJ169" s="487">
        <f t="shared" si="44"/>
        <v>0</v>
      </c>
      <c r="BK169" s="489" t="str">
        <f t="shared" si="42"/>
        <v/>
      </c>
      <c r="BL169" s="495" t="str">
        <f t="shared" si="45"/>
        <v/>
      </c>
      <c r="BM169" s="487" t="str">
        <f t="shared" si="45"/>
        <v/>
      </c>
      <c r="BN169" s="487">
        <f t="shared" si="45"/>
        <v>0</v>
      </c>
      <c r="BO169" s="487" t="str">
        <f t="shared" si="45"/>
        <v/>
      </c>
      <c r="BP169" s="487" t="str">
        <f t="shared" si="45"/>
        <v/>
      </c>
      <c r="BQ169" s="487" t="str">
        <f t="shared" si="45"/>
        <v/>
      </c>
      <c r="BR169" s="487" t="str">
        <f t="shared" si="45"/>
        <v/>
      </c>
      <c r="BS169" s="487" t="str">
        <f t="shared" si="45"/>
        <v/>
      </c>
      <c r="BT169" s="487" t="str">
        <f t="shared" si="45"/>
        <v/>
      </c>
      <c r="BU169" s="487" t="str">
        <f t="shared" si="45"/>
        <v/>
      </c>
      <c r="BV169" s="487">
        <f t="shared" si="45"/>
        <v>0</v>
      </c>
      <c r="BW169" s="487">
        <f t="shared" si="45"/>
        <v>0</v>
      </c>
      <c r="BX169" s="487" t="str">
        <f t="shared" si="45"/>
        <v/>
      </c>
      <c r="BY169" s="487">
        <f t="shared" si="45"/>
        <v>0</v>
      </c>
      <c r="BZ169" s="487">
        <f t="shared" si="45"/>
        <v>0</v>
      </c>
      <c r="CA169" s="489" t="str">
        <f t="shared" si="43"/>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6"/>
        <v>0</v>
      </c>
      <c r="AG170" s="487">
        <f t="shared" si="46"/>
        <v>0</v>
      </c>
      <c r="AH170" s="487">
        <f t="shared" si="46"/>
        <v>-1</v>
      </c>
      <c r="AI170" s="487">
        <f t="shared" si="46"/>
        <v>0</v>
      </c>
      <c r="AJ170" s="487">
        <f t="shared" si="46"/>
        <v>0</v>
      </c>
      <c r="AK170" s="487">
        <f t="shared" si="46"/>
        <v>0</v>
      </c>
      <c r="AL170" s="487">
        <f t="shared" si="46"/>
        <v>0</v>
      </c>
      <c r="AM170" s="487">
        <f t="shared" si="46"/>
        <v>0</v>
      </c>
      <c r="AN170" s="487">
        <f t="shared" si="46"/>
        <v>0</v>
      </c>
      <c r="AO170" s="487">
        <f t="shared" si="46"/>
        <v>0</v>
      </c>
      <c r="AP170" s="487">
        <f t="shared" si="46"/>
        <v>-1</v>
      </c>
      <c r="AQ170" s="487">
        <f t="shared" si="46"/>
        <v>-1</v>
      </c>
      <c r="AR170" s="487">
        <f t="shared" si="46"/>
        <v>0</v>
      </c>
      <c r="AS170" s="487">
        <f t="shared" si="46"/>
        <v>-1</v>
      </c>
      <c r="AT170" s="487">
        <f t="shared" si="46"/>
        <v>-1</v>
      </c>
      <c r="AU170" s="493">
        <f t="shared" si="46"/>
        <v>0</v>
      </c>
      <c r="AV170" s="488" t="str">
        <f t="shared" si="44"/>
        <v/>
      </c>
      <c r="AW170" s="487" t="str">
        <f t="shared" si="44"/>
        <v/>
      </c>
      <c r="AX170" s="487">
        <f t="shared" si="44"/>
        <v>0</v>
      </c>
      <c r="AY170" s="487" t="str">
        <f t="shared" si="44"/>
        <v/>
      </c>
      <c r="AZ170" s="487" t="str">
        <f t="shared" si="44"/>
        <v/>
      </c>
      <c r="BA170" s="487" t="str">
        <f t="shared" si="44"/>
        <v/>
      </c>
      <c r="BB170" s="487" t="str">
        <f t="shared" si="44"/>
        <v/>
      </c>
      <c r="BC170" s="487" t="str">
        <f t="shared" si="44"/>
        <v/>
      </c>
      <c r="BD170" s="487" t="str">
        <f t="shared" si="44"/>
        <v/>
      </c>
      <c r="BE170" s="487" t="str">
        <f t="shared" si="44"/>
        <v/>
      </c>
      <c r="BF170" s="487">
        <f t="shared" si="44"/>
        <v>0</v>
      </c>
      <c r="BG170" s="487">
        <f t="shared" si="44"/>
        <v>0</v>
      </c>
      <c r="BH170" s="487" t="str">
        <f t="shared" si="44"/>
        <v/>
      </c>
      <c r="BI170" s="487">
        <f t="shared" si="44"/>
        <v>0</v>
      </c>
      <c r="BJ170" s="487">
        <f t="shared" si="44"/>
        <v>0</v>
      </c>
      <c r="BK170" s="489" t="str">
        <f t="shared" si="42"/>
        <v/>
      </c>
      <c r="BL170" s="495" t="str">
        <f t="shared" si="45"/>
        <v/>
      </c>
      <c r="BM170" s="487" t="str">
        <f t="shared" si="45"/>
        <v/>
      </c>
      <c r="BN170" s="487">
        <f t="shared" si="45"/>
        <v>0</v>
      </c>
      <c r="BO170" s="487" t="str">
        <f t="shared" si="45"/>
        <v/>
      </c>
      <c r="BP170" s="487" t="str">
        <f t="shared" si="45"/>
        <v/>
      </c>
      <c r="BQ170" s="487" t="str">
        <f t="shared" si="45"/>
        <v/>
      </c>
      <c r="BR170" s="487" t="str">
        <f t="shared" si="45"/>
        <v/>
      </c>
      <c r="BS170" s="487" t="str">
        <f t="shared" si="45"/>
        <v/>
      </c>
      <c r="BT170" s="487" t="str">
        <f t="shared" si="45"/>
        <v/>
      </c>
      <c r="BU170" s="487" t="str">
        <f t="shared" si="45"/>
        <v/>
      </c>
      <c r="BV170" s="487">
        <f t="shared" si="45"/>
        <v>0</v>
      </c>
      <c r="BW170" s="487">
        <f t="shared" si="45"/>
        <v>0</v>
      </c>
      <c r="BX170" s="487" t="str">
        <f t="shared" si="45"/>
        <v/>
      </c>
      <c r="BY170" s="487">
        <f t="shared" si="45"/>
        <v>0</v>
      </c>
      <c r="BZ170" s="487">
        <f t="shared" si="45"/>
        <v>0</v>
      </c>
      <c r="CA170" s="489" t="str">
        <f t="shared" si="43"/>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6"/>
        <v>0</v>
      </c>
      <c r="AG171" s="487">
        <f t="shared" si="46"/>
        <v>0</v>
      </c>
      <c r="AH171" s="487">
        <f t="shared" si="46"/>
        <v>-1</v>
      </c>
      <c r="AI171" s="487">
        <f t="shared" si="46"/>
        <v>0</v>
      </c>
      <c r="AJ171" s="487">
        <f t="shared" si="46"/>
        <v>0</v>
      </c>
      <c r="AK171" s="487">
        <f t="shared" si="46"/>
        <v>0</v>
      </c>
      <c r="AL171" s="487">
        <f t="shared" si="46"/>
        <v>0</v>
      </c>
      <c r="AM171" s="487">
        <f t="shared" si="46"/>
        <v>0</v>
      </c>
      <c r="AN171" s="487">
        <f t="shared" si="46"/>
        <v>0</v>
      </c>
      <c r="AO171" s="487">
        <f t="shared" si="46"/>
        <v>0</v>
      </c>
      <c r="AP171" s="487">
        <f t="shared" si="46"/>
        <v>-1</v>
      </c>
      <c r="AQ171" s="487">
        <f t="shared" si="46"/>
        <v>-1</v>
      </c>
      <c r="AR171" s="487">
        <f t="shared" si="46"/>
        <v>0</v>
      </c>
      <c r="AS171" s="487">
        <f t="shared" si="46"/>
        <v>-1</v>
      </c>
      <c r="AT171" s="487">
        <f t="shared" si="46"/>
        <v>-1</v>
      </c>
      <c r="AU171" s="493">
        <f t="shared" si="46"/>
        <v>0</v>
      </c>
      <c r="AV171" s="488" t="str">
        <f t="shared" si="44"/>
        <v/>
      </c>
      <c r="AW171" s="487" t="str">
        <f t="shared" si="44"/>
        <v/>
      </c>
      <c r="AX171" s="487">
        <f t="shared" si="44"/>
        <v>0</v>
      </c>
      <c r="AY171" s="487" t="str">
        <f t="shared" si="44"/>
        <v/>
      </c>
      <c r="AZ171" s="487" t="str">
        <f t="shared" si="44"/>
        <v/>
      </c>
      <c r="BA171" s="487" t="str">
        <f t="shared" si="44"/>
        <v/>
      </c>
      <c r="BB171" s="487" t="str">
        <f t="shared" si="44"/>
        <v/>
      </c>
      <c r="BC171" s="487" t="str">
        <f t="shared" si="44"/>
        <v/>
      </c>
      <c r="BD171" s="487" t="str">
        <f t="shared" si="44"/>
        <v/>
      </c>
      <c r="BE171" s="487" t="str">
        <f t="shared" si="44"/>
        <v/>
      </c>
      <c r="BF171" s="487">
        <f t="shared" si="44"/>
        <v>0</v>
      </c>
      <c r="BG171" s="487">
        <f t="shared" si="44"/>
        <v>0</v>
      </c>
      <c r="BH171" s="487" t="str">
        <f t="shared" si="44"/>
        <v/>
      </c>
      <c r="BI171" s="487">
        <f t="shared" si="44"/>
        <v>0</v>
      </c>
      <c r="BJ171" s="487">
        <f t="shared" si="44"/>
        <v>0</v>
      </c>
      <c r="BK171" s="489" t="str">
        <f t="shared" si="42"/>
        <v/>
      </c>
      <c r="BL171" s="495" t="str">
        <f t="shared" si="45"/>
        <v/>
      </c>
      <c r="BM171" s="487" t="str">
        <f t="shared" si="45"/>
        <v/>
      </c>
      <c r="BN171" s="487">
        <f t="shared" si="45"/>
        <v>0</v>
      </c>
      <c r="BO171" s="487" t="str">
        <f t="shared" si="45"/>
        <v/>
      </c>
      <c r="BP171" s="487" t="str">
        <f t="shared" si="45"/>
        <v/>
      </c>
      <c r="BQ171" s="487" t="str">
        <f t="shared" si="45"/>
        <v/>
      </c>
      <c r="BR171" s="487" t="str">
        <f t="shared" si="45"/>
        <v/>
      </c>
      <c r="BS171" s="487" t="str">
        <f t="shared" si="45"/>
        <v/>
      </c>
      <c r="BT171" s="487" t="str">
        <f t="shared" si="45"/>
        <v/>
      </c>
      <c r="BU171" s="487" t="str">
        <f t="shared" si="45"/>
        <v/>
      </c>
      <c r="BV171" s="487">
        <f t="shared" si="45"/>
        <v>0</v>
      </c>
      <c r="BW171" s="487">
        <f t="shared" si="45"/>
        <v>0</v>
      </c>
      <c r="BX171" s="487" t="str">
        <f t="shared" si="45"/>
        <v/>
      </c>
      <c r="BY171" s="487">
        <f t="shared" si="45"/>
        <v>0</v>
      </c>
      <c r="BZ171" s="487">
        <f t="shared" si="45"/>
        <v>0</v>
      </c>
      <c r="CA171" s="489" t="str">
        <f t="shared" si="43"/>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6"/>
        <v>0</v>
      </c>
      <c r="AG172" s="487">
        <f t="shared" si="46"/>
        <v>0</v>
      </c>
      <c r="AH172" s="487">
        <f t="shared" si="46"/>
        <v>-1</v>
      </c>
      <c r="AI172" s="487">
        <f t="shared" si="46"/>
        <v>0</v>
      </c>
      <c r="AJ172" s="487">
        <f t="shared" si="46"/>
        <v>0</v>
      </c>
      <c r="AK172" s="487">
        <f t="shared" si="46"/>
        <v>0</v>
      </c>
      <c r="AL172" s="487">
        <f t="shared" si="46"/>
        <v>0</v>
      </c>
      <c r="AM172" s="487">
        <f t="shared" si="46"/>
        <v>0</v>
      </c>
      <c r="AN172" s="487">
        <f t="shared" si="46"/>
        <v>0</v>
      </c>
      <c r="AO172" s="487">
        <f t="shared" si="46"/>
        <v>0</v>
      </c>
      <c r="AP172" s="487">
        <f t="shared" si="46"/>
        <v>-1</v>
      </c>
      <c r="AQ172" s="487">
        <f t="shared" si="46"/>
        <v>-1</v>
      </c>
      <c r="AR172" s="487">
        <f t="shared" si="46"/>
        <v>0</v>
      </c>
      <c r="AS172" s="487">
        <f t="shared" si="46"/>
        <v>-1</v>
      </c>
      <c r="AT172" s="487">
        <f t="shared" si="46"/>
        <v>-1</v>
      </c>
      <c r="AU172" s="493">
        <f t="shared" si="46"/>
        <v>0</v>
      </c>
      <c r="AV172" s="488" t="str">
        <f t="shared" si="44"/>
        <v/>
      </c>
      <c r="AW172" s="487" t="str">
        <f t="shared" si="44"/>
        <v/>
      </c>
      <c r="AX172" s="487">
        <f t="shared" si="44"/>
        <v>0</v>
      </c>
      <c r="AY172" s="487" t="str">
        <f t="shared" si="44"/>
        <v/>
      </c>
      <c r="AZ172" s="487" t="str">
        <f t="shared" si="44"/>
        <v/>
      </c>
      <c r="BA172" s="487" t="str">
        <f t="shared" si="44"/>
        <v/>
      </c>
      <c r="BB172" s="487" t="str">
        <f t="shared" si="44"/>
        <v/>
      </c>
      <c r="BC172" s="487" t="str">
        <f t="shared" si="44"/>
        <v/>
      </c>
      <c r="BD172" s="487" t="str">
        <f t="shared" si="44"/>
        <v/>
      </c>
      <c r="BE172" s="487" t="str">
        <f t="shared" si="44"/>
        <v/>
      </c>
      <c r="BF172" s="487">
        <f t="shared" si="44"/>
        <v>0</v>
      </c>
      <c r="BG172" s="487">
        <f t="shared" si="44"/>
        <v>0</v>
      </c>
      <c r="BH172" s="487" t="str">
        <f t="shared" si="44"/>
        <v/>
      </c>
      <c r="BI172" s="487">
        <f t="shared" si="44"/>
        <v>0</v>
      </c>
      <c r="BJ172" s="487">
        <f t="shared" si="44"/>
        <v>0</v>
      </c>
      <c r="BK172" s="489" t="str">
        <f t="shared" si="42"/>
        <v/>
      </c>
      <c r="BL172" s="495" t="str">
        <f t="shared" si="45"/>
        <v/>
      </c>
      <c r="BM172" s="487" t="str">
        <f t="shared" si="45"/>
        <v/>
      </c>
      <c r="BN172" s="487">
        <f t="shared" si="45"/>
        <v>0</v>
      </c>
      <c r="BO172" s="487" t="str">
        <f t="shared" si="45"/>
        <v/>
      </c>
      <c r="BP172" s="487" t="str">
        <f t="shared" si="45"/>
        <v/>
      </c>
      <c r="BQ172" s="487" t="str">
        <f t="shared" si="45"/>
        <v/>
      </c>
      <c r="BR172" s="487" t="str">
        <f t="shared" si="45"/>
        <v/>
      </c>
      <c r="BS172" s="487" t="str">
        <f t="shared" si="45"/>
        <v/>
      </c>
      <c r="BT172" s="487" t="str">
        <f t="shared" si="45"/>
        <v/>
      </c>
      <c r="BU172" s="487" t="str">
        <f t="shared" si="45"/>
        <v/>
      </c>
      <c r="BV172" s="487">
        <f t="shared" si="45"/>
        <v>0</v>
      </c>
      <c r="BW172" s="487">
        <f t="shared" si="45"/>
        <v>0</v>
      </c>
      <c r="BX172" s="487" t="str">
        <f t="shared" si="45"/>
        <v/>
      </c>
      <c r="BY172" s="487">
        <f t="shared" si="45"/>
        <v>0</v>
      </c>
      <c r="BZ172" s="487">
        <f t="shared" si="45"/>
        <v>0</v>
      </c>
      <c r="CA172" s="489" t="str">
        <f t="shared" si="43"/>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6"/>
        <v>0</v>
      </c>
      <c r="AG173" s="487">
        <f t="shared" si="46"/>
        <v>0</v>
      </c>
      <c r="AH173" s="487">
        <f t="shared" si="46"/>
        <v>-1</v>
      </c>
      <c r="AI173" s="487">
        <f t="shared" si="46"/>
        <v>0</v>
      </c>
      <c r="AJ173" s="487">
        <f t="shared" si="46"/>
        <v>0</v>
      </c>
      <c r="AK173" s="487">
        <f t="shared" si="46"/>
        <v>0</v>
      </c>
      <c r="AL173" s="487">
        <f t="shared" si="46"/>
        <v>0</v>
      </c>
      <c r="AM173" s="487">
        <f t="shared" si="46"/>
        <v>0</v>
      </c>
      <c r="AN173" s="487">
        <f t="shared" si="46"/>
        <v>0</v>
      </c>
      <c r="AO173" s="487">
        <f t="shared" si="46"/>
        <v>0</v>
      </c>
      <c r="AP173" s="487">
        <f t="shared" si="46"/>
        <v>-1</v>
      </c>
      <c r="AQ173" s="487">
        <f t="shared" si="46"/>
        <v>-1</v>
      </c>
      <c r="AR173" s="487">
        <f t="shared" si="46"/>
        <v>0</v>
      </c>
      <c r="AS173" s="487">
        <f t="shared" si="46"/>
        <v>-1</v>
      </c>
      <c r="AT173" s="487">
        <f t="shared" si="46"/>
        <v>-1</v>
      </c>
      <c r="AU173" s="493">
        <f t="shared" si="46"/>
        <v>0</v>
      </c>
      <c r="AV173" s="488" t="str">
        <f t="shared" si="44"/>
        <v/>
      </c>
      <c r="AW173" s="487" t="str">
        <f t="shared" si="44"/>
        <v/>
      </c>
      <c r="AX173" s="487">
        <f t="shared" si="44"/>
        <v>0</v>
      </c>
      <c r="AY173" s="487" t="str">
        <f t="shared" si="44"/>
        <v/>
      </c>
      <c r="AZ173" s="487" t="str">
        <f t="shared" si="44"/>
        <v/>
      </c>
      <c r="BA173" s="487" t="str">
        <f t="shared" si="44"/>
        <v/>
      </c>
      <c r="BB173" s="487" t="str">
        <f t="shared" si="44"/>
        <v/>
      </c>
      <c r="BC173" s="487" t="str">
        <f t="shared" si="44"/>
        <v/>
      </c>
      <c r="BD173" s="487" t="str">
        <f t="shared" si="44"/>
        <v/>
      </c>
      <c r="BE173" s="487" t="str">
        <f t="shared" si="44"/>
        <v/>
      </c>
      <c r="BF173" s="487">
        <f t="shared" si="44"/>
        <v>0</v>
      </c>
      <c r="BG173" s="487">
        <f t="shared" si="44"/>
        <v>0</v>
      </c>
      <c r="BH173" s="487" t="str">
        <f t="shared" si="44"/>
        <v/>
      </c>
      <c r="BI173" s="487">
        <f t="shared" si="44"/>
        <v>0</v>
      </c>
      <c r="BJ173" s="487">
        <f t="shared" si="44"/>
        <v>0</v>
      </c>
      <c r="BK173" s="489" t="str">
        <f t="shared" si="42"/>
        <v/>
      </c>
      <c r="BL173" s="495" t="str">
        <f t="shared" si="45"/>
        <v/>
      </c>
      <c r="BM173" s="487" t="str">
        <f t="shared" si="45"/>
        <v/>
      </c>
      <c r="BN173" s="487">
        <f t="shared" si="45"/>
        <v>0</v>
      </c>
      <c r="BO173" s="487" t="str">
        <f t="shared" si="45"/>
        <v/>
      </c>
      <c r="BP173" s="487" t="str">
        <f t="shared" si="45"/>
        <v/>
      </c>
      <c r="BQ173" s="487" t="str">
        <f t="shared" si="45"/>
        <v/>
      </c>
      <c r="BR173" s="487" t="str">
        <f t="shared" si="45"/>
        <v/>
      </c>
      <c r="BS173" s="487" t="str">
        <f t="shared" si="45"/>
        <v/>
      </c>
      <c r="BT173" s="487" t="str">
        <f t="shared" si="45"/>
        <v/>
      </c>
      <c r="BU173" s="487" t="str">
        <f t="shared" si="45"/>
        <v/>
      </c>
      <c r="BV173" s="487">
        <f t="shared" si="45"/>
        <v>0</v>
      </c>
      <c r="BW173" s="487">
        <f t="shared" si="45"/>
        <v>0</v>
      </c>
      <c r="BX173" s="487" t="str">
        <f t="shared" si="45"/>
        <v/>
      </c>
      <c r="BY173" s="487">
        <f t="shared" si="45"/>
        <v>0</v>
      </c>
      <c r="BZ173" s="487">
        <f t="shared" si="45"/>
        <v>0</v>
      </c>
      <c r="CA173" s="489" t="str">
        <f t="shared" si="43"/>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6"/>
        <v>0</v>
      </c>
      <c r="AG174" s="487">
        <f t="shared" si="46"/>
        <v>0</v>
      </c>
      <c r="AH174" s="487">
        <f t="shared" si="46"/>
        <v>-1</v>
      </c>
      <c r="AI174" s="487">
        <f t="shared" si="46"/>
        <v>0</v>
      </c>
      <c r="AJ174" s="487">
        <f t="shared" si="46"/>
        <v>0</v>
      </c>
      <c r="AK174" s="487">
        <f t="shared" si="46"/>
        <v>0</v>
      </c>
      <c r="AL174" s="487">
        <f t="shared" si="46"/>
        <v>0</v>
      </c>
      <c r="AM174" s="487">
        <f t="shared" si="46"/>
        <v>0</v>
      </c>
      <c r="AN174" s="487">
        <f t="shared" si="46"/>
        <v>0</v>
      </c>
      <c r="AO174" s="487">
        <f t="shared" si="46"/>
        <v>0</v>
      </c>
      <c r="AP174" s="487">
        <f t="shared" si="46"/>
        <v>-1</v>
      </c>
      <c r="AQ174" s="487">
        <f t="shared" si="46"/>
        <v>-1</v>
      </c>
      <c r="AR174" s="487">
        <f t="shared" si="46"/>
        <v>0</v>
      </c>
      <c r="AS174" s="487">
        <f t="shared" si="46"/>
        <v>-1</v>
      </c>
      <c r="AT174" s="487">
        <f t="shared" si="46"/>
        <v>-1</v>
      </c>
      <c r="AU174" s="493">
        <f t="shared" ref="AU174" si="47">AU173</f>
        <v>0</v>
      </c>
      <c r="AV174" s="488" t="str">
        <f t="shared" ref="AV174:BJ190" si="48">IF(AF174,IFERROR(LEFT($V174,SEARCH(" (",$V174)-1),$V174),"")</f>
        <v/>
      </c>
      <c r="AW174" s="487" t="str">
        <f t="shared" si="48"/>
        <v/>
      </c>
      <c r="AX174" s="487">
        <f t="shared" si="48"/>
        <v>0</v>
      </c>
      <c r="AY174" s="487" t="str">
        <f t="shared" si="48"/>
        <v/>
      </c>
      <c r="AZ174" s="487" t="str">
        <f t="shared" si="48"/>
        <v/>
      </c>
      <c r="BA174" s="487" t="str">
        <f t="shared" si="48"/>
        <v/>
      </c>
      <c r="BB174" s="487" t="str">
        <f t="shared" si="48"/>
        <v/>
      </c>
      <c r="BC174" s="487" t="str">
        <f t="shared" si="48"/>
        <v/>
      </c>
      <c r="BD174" s="487" t="str">
        <f t="shared" si="48"/>
        <v/>
      </c>
      <c r="BE174" s="487" t="str">
        <f t="shared" si="48"/>
        <v/>
      </c>
      <c r="BF174" s="487">
        <f t="shared" si="48"/>
        <v>0</v>
      </c>
      <c r="BG174" s="487">
        <f t="shared" si="48"/>
        <v>0</v>
      </c>
      <c r="BH174" s="487" t="str">
        <f t="shared" si="48"/>
        <v/>
      </c>
      <c r="BI174" s="487">
        <f t="shared" si="48"/>
        <v>0</v>
      </c>
      <c r="BJ174" s="487">
        <f t="shared" si="48"/>
        <v>0</v>
      </c>
      <c r="BK174" s="489" t="str">
        <f t="shared" si="42"/>
        <v/>
      </c>
      <c r="BL174" s="495" t="str">
        <f t="shared" ref="BL174:BZ190" si="49">IF(AF174,IFERROR(LEFT($W174,SEARCH(" (",$W174)-1),$W174),"")</f>
        <v/>
      </c>
      <c r="BM174" s="487" t="str">
        <f t="shared" si="49"/>
        <v/>
      </c>
      <c r="BN174" s="487">
        <f t="shared" si="49"/>
        <v>0</v>
      </c>
      <c r="BO174" s="487" t="str">
        <f t="shared" si="49"/>
        <v/>
      </c>
      <c r="BP174" s="487" t="str">
        <f t="shared" si="49"/>
        <v/>
      </c>
      <c r="BQ174" s="487" t="str">
        <f t="shared" si="49"/>
        <v/>
      </c>
      <c r="BR174" s="487" t="str">
        <f t="shared" si="49"/>
        <v/>
      </c>
      <c r="BS174" s="487" t="str">
        <f t="shared" si="49"/>
        <v/>
      </c>
      <c r="BT174" s="487" t="str">
        <f t="shared" si="49"/>
        <v/>
      </c>
      <c r="BU174" s="487" t="str">
        <f t="shared" si="49"/>
        <v/>
      </c>
      <c r="BV174" s="487">
        <f t="shared" si="49"/>
        <v>0</v>
      </c>
      <c r="BW174" s="487">
        <f t="shared" si="49"/>
        <v>0</v>
      </c>
      <c r="BX174" s="487" t="str">
        <f t="shared" si="49"/>
        <v/>
      </c>
      <c r="BY174" s="487">
        <f t="shared" si="49"/>
        <v>0</v>
      </c>
      <c r="BZ174" s="487">
        <f t="shared" si="49"/>
        <v>0</v>
      </c>
      <c r="CA174" s="489" t="str">
        <f t="shared" si="43"/>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50">AF174</f>
        <v>0</v>
      </c>
      <c r="AG175" s="487">
        <f t="shared" si="50"/>
        <v>0</v>
      </c>
      <c r="AH175" s="487">
        <f t="shared" si="50"/>
        <v>-1</v>
      </c>
      <c r="AI175" s="487">
        <f t="shared" si="50"/>
        <v>0</v>
      </c>
      <c r="AJ175" s="487">
        <f t="shared" si="50"/>
        <v>0</v>
      </c>
      <c r="AK175" s="487">
        <f t="shared" si="50"/>
        <v>0</v>
      </c>
      <c r="AL175" s="487">
        <f t="shared" si="50"/>
        <v>0</v>
      </c>
      <c r="AM175" s="487">
        <f t="shared" si="50"/>
        <v>0</v>
      </c>
      <c r="AN175" s="487">
        <f t="shared" si="50"/>
        <v>0</v>
      </c>
      <c r="AO175" s="487">
        <f t="shared" si="50"/>
        <v>0</v>
      </c>
      <c r="AP175" s="487">
        <f t="shared" si="50"/>
        <v>-1</v>
      </c>
      <c r="AQ175" s="487">
        <f t="shared" si="50"/>
        <v>-1</v>
      </c>
      <c r="AR175" s="487">
        <f t="shared" si="50"/>
        <v>0</v>
      </c>
      <c r="AS175" s="487">
        <f t="shared" si="50"/>
        <v>-1</v>
      </c>
      <c r="AT175" s="487">
        <f t="shared" si="50"/>
        <v>-1</v>
      </c>
      <c r="AU175" s="493">
        <f t="shared" si="50"/>
        <v>0</v>
      </c>
      <c r="AV175" s="488" t="str">
        <f t="shared" si="48"/>
        <v/>
      </c>
      <c r="AW175" s="487" t="str">
        <f t="shared" si="48"/>
        <v/>
      </c>
      <c r="AX175" s="487">
        <f t="shared" si="48"/>
        <v>0</v>
      </c>
      <c r="AY175" s="487" t="str">
        <f t="shared" si="48"/>
        <v/>
      </c>
      <c r="AZ175" s="487" t="str">
        <f t="shared" si="48"/>
        <v/>
      </c>
      <c r="BA175" s="487" t="str">
        <f t="shared" si="48"/>
        <v/>
      </c>
      <c r="BB175" s="487" t="str">
        <f t="shared" si="48"/>
        <v/>
      </c>
      <c r="BC175" s="487" t="str">
        <f t="shared" si="48"/>
        <v/>
      </c>
      <c r="BD175" s="487" t="str">
        <f t="shared" si="48"/>
        <v/>
      </c>
      <c r="BE175" s="487" t="str">
        <f t="shared" si="48"/>
        <v/>
      </c>
      <c r="BF175" s="487">
        <f t="shared" si="48"/>
        <v>0</v>
      </c>
      <c r="BG175" s="487">
        <f t="shared" si="48"/>
        <v>0</v>
      </c>
      <c r="BH175" s="487" t="str">
        <f t="shared" si="48"/>
        <v/>
      </c>
      <c r="BI175" s="487">
        <f t="shared" si="48"/>
        <v>0</v>
      </c>
      <c r="BJ175" s="487">
        <f t="shared" si="48"/>
        <v>0</v>
      </c>
      <c r="BK175" s="489" t="str">
        <f t="shared" si="42"/>
        <v/>
      </c>
      <c r="BL175" s="495" t="str">
        <f t="shared" si="49"/>
        <v/>
      </c>
      <c r="BM175" s="487" t="str">
        <f t="shared" si="49"/>
        <v/>
      </c>
      <c r="BN175" s="487">
        <f t="shared" si="49"/>
        <v>0</v>
      </c>
      <c r="BO175" s="487" t="str">
        <f t="shared" si="49"/>
        <v/>
      </c>
      <c r="BP175" s="487" t="str">
        <f t="shared" si="49"/>
        <v/>
      </c>
      <c r="BQ175" s="487" t="str">
        <f t="shared" si="49"/>
        <v/>
      </c>
      <c r="BR175" s="487" t="str">
        <f t="shared" si="49"/>
        <v/>
      </c>
      <c r="BS175" s="487" t="str">
        <f t="shared" si="49"/>
        <v/>
      </c>
      <c r="BT175" s="487" t="str">
        <f t="shared" si="49"/>
        <v/>
      </c>
      <c r="BU175" s="487" t="str">
        <f t="shared" si="49"/>
        <v/>
      </c>
      <c r="BV175" s="487">
        <f t="shared" si="49"/>
        <v>0</v>
      </c>
      <c r="BW175" s="487">
        <f t="shared" si="49"/>
        <v>0</v>
      </c>
      <c r="BX175" s="487" t="str">
        <f t="shared" si="49"/>
        <v/>
      </c>
      <c r="BY175" s="487">
        <f t="shared" si="49"/>
        <v>0</v>
      </c>
      <c r="BZ175" s="487">
        <f t="shared" si="49"/>
        <v>0</v>
      </c>
      <c r="CA175" s="489" t="str">
        <f t="shared" si="43"/>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50"/>
        <v>0</v>
      </c>
      <c r="AG176" s="487">
        <f t="shared" si="50"/>
        <v>0</v>
      </c>
      <c r="AH176" s="487">
        <f t="shared" si="50"/>
        <v>-1</v>
      </c>
      <c r="AI176" s="487">
        <f t="shared" si="50"/>
        <v>0</v>
      </c>
      <c r="AJ176" s="487">
        <f t="shared" si="50"/>
        <v>0</v>
      </c>
      <c r="AK176" s="487">
        <f t="shared" si="50"/>
        <v>0</v>
      </c>
      <c r="AL176" s="487">
        <f t="shared" si="50"/>
        <v>0</v>
      </c>
      <c r="AM176" s="487">
        <f t="shared" si="50"/>
        <v>0</v>
      </c>
      <c r="AN176" s="487">
        <f t="shared" si="50"/>
        <v>0</v>
      </c>
      <c r="AO176" s="487">
        <f t="shared" si="50"/>
        <v>0</v>
      </c>
      <c r="AP176" s="487">
        <f t="shared" si="50"/>
        <v>-1</v>
      </c>
      <c r="AQ176" s="487">
        <f t="shared" si="50"/>
        <v>-1</v>
      </c>
      <c r="AR176" s="487">
        <f t="shared" si="50"/>
        <v>0</v>
      </c>
      <c r="AS176" s="487">
        <f t="shared" si="50"/>
        <v>-1</v>
      </c>
      <c r="AT176" s="487">
        <f t="shared" si="50"/>
        <v>-1</v>
      </c>
      <c r="AU176" s="493">
        <f t="shared" si="50"/>
        <v>0</v>
      </c>
      <c r="AV176" s="488" t="str">
        <f t="shared" si="48"/>
        <v/>
      </c>
      <c r="AW176" s="487" t="str">
        <f t="shared" si="48"/>
        <v/>
      </c>
      <c r="AX176" s="487">
        <f t="shared" si="48"/>
        <v>0</v>
      </c>
      <c r="AY176" s="487" t="str">
        <f t="shared" si="48"/>
        <v/>
      </c>
      <c r="AZ176" s="487" t="str">
        <f t="shared" si="48"/>
        <v/>
      </c>
      <c r="BA176" s="487" t="str">
        <f t="shared" si="48"/>
        <v/>
      </c>
      <c r="BB176" s="487" t="str">
        <f t="shared" si="48"/>
        <v/>
      </c>
      <c r="BC176" s="487" t="str">
        <f t="shared" si="48"/>
        <v/>
      </c>
      <c r="BD176" s="487" t="str">
        <f t="shared" si="48"/>
        <v/>
      </c>
      <c r="BE176" s="487" t="str">
        <f t="shared" si="48"/>
        <v/>
      </c>
      <c r="BF176" s="487">
        <f t="shared" si="48"/>
        <v>0</v>
      </c>
      <c r="BG176" s="487">
        <f t="shared" si="48"/>
        <v>0</v>
      </c>
      <c r="BH176" s="487" t="str">
        <f t="shared" si="48"/>
        <v/>
      </c>
      <c r="BI176" s="487">
        <f t="shared" si="48"/>
        <v>0</v>
      </c>
      <c r="BJ176" s="487">
        <f t="shared" si="48"/>
        <v>0</v>
      </c>
      <c r="BK176" s="489" t="str">
        <f t="shared" si="42"/>
        <v/>
      </c>
      <c r="BL176" s="495" t="str">
        <f t="shared" si="49"/>
        <v/>
      </c>
      <c r="BM176" s="487" t="str">
        <f t="shared" si="49"/>
        <v/>
      </c>
      <c r="BN176" s="487">
        <f t="shared" si="49"/>
        <v>0</v>
      </c>
      <c r="BO176" s="487" t="str">
        <f t="shared" si="49"/>
        <v/>
      </c>
      <c r="BP176" s="487" t="str">
        <f t="shared" si="49"/>
        <v/>
      </c>
      <c r="BQ176" s="487" t="str">
        <f t="shared" si="49"/>
        <v/>
      </c>
      <c r="BR176" s="487" t="str">
        <f t="shared" si="49"/>
        <v/>
      </c>
      <c r="BS176" s="487" t="str">
        <f t="shared" si="49"/>
        <v/>
      </c>
      <c r="BT176" s="487" t="str">
        <f t="shared" si="49"/>
        <v/>
      </c>
      <c r="BU176" s="487" t="str">
        <f t="shared" si="49"/>
        <v/>
      </c>
      <c r="BV176" s="487">
        <f t="shared" si="49"/>
        <v>0</v>
      </c>
      <c r="BW176" s="487">
        <f t="shared" si="49"/>
        <v>0</v>
      </c>
      <c r="BX176" s="487" t="str">
        <f t="shared" si="49"/>
        <v/>
      </c>
      <c r="BY176" s="487">
        <f t="shared" si="49"/>
        <v>0</v>
      </c>
      <c r="BZ176" s="487">
        <f t="shared" si="49"/>
        <v>0</v>
      </c>
      <c r="CA176" s="489" t="str">
        <f t="shared" si="43"/>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50"/>
        <v>0</v>
      </c>
      <c r="AG177" s="487">
        <f t="shared" si="50"/>
        <v>0</v>
      </c>
      <c r="AH177" s="487">
        <f t="shared" si="50"/>
        <v>-1</v>
      </c>
      <c r="AI177" s="487">
        <f t="shared" si="50"/>
        <v>0</v>
      </c>
      <c r="AJ177" s="487">
        <f t="shared" si="50"/>
        <v>0</v>
      </c>
      <c r="AK177" s="487">
        <f t="shared" si="50"/>
        <v>0</v>
      </c>
      <c r="AL177" s="487">
        <f t="shared" si="50"/>
        <v>0</v>
      </c>
      <c r="AM177" s="487">
        <f t="shared" si="50"/>
        <v>0</v>
      </c>
      <c r="AN177" s="487">
        <f t="shared" si="50"/>
        <v>0</v>
      </c>
      <c r="AO177" s="487">
        <f t="shared" si="50"/>
        <v>0</v>
      </c>
      <c r="AP177" s="487">
        <f t="shared" si="50"/>
        <v>-1</v>
      </c>
      <c r="AQ177" s="487">
        <f t="shared" si="50"/>
        <v>-1</v>
      </c>
      <c r="AR177" s="487">
        <f t="shared" si="50"/>
        <v>0</v>
      </c>
      <c r="AS177" s="487">
        <f t="shared" si="50"/>
        <v>-1</v>
      </c>
      <c r="AT177" s="487">
        <f t="shared" si="50"/>
        <v>-1</v>
      </c>
      <c r="AU177" s="493">
        <f t="shared" si="50"/>
        <v>0</v>
      </c>
      <c r="AV177" s="488" t="str">
        <f t="shared" si="48"/>
        <v/>
      </c>
      <c r="AW177" s="487" t="str">
        <f t="shared" si="48"/>
        <v/>
      </c>
      <c r="AX177" s="487">
        <f t="shared" si="48"/>
        <v>0</v>
      </c>
      <c r="AY177" s="487" t="str">
        <f t="shared" si="48"/>
        <v/>
      </c>
      <c r="AZ177" s="487" t="str">
        <f t="shared" si="48"/>
        <v/>
      </c>
      <c r="BA177" s="487" t="str">
        <f t="shared" si="48"/>
        <v/>
      </c>
      <c r="BB177" s="487" t="str">
        <f t="shared" si="48"/>
        <v/>
      </c>
      <c r="BC177" s="487" t="str">
        <f t="shared" si="48"/>
        <v/>
      </c>
      <c r="BD177" s="487" t="str">
        <f t="shared" si="48"/>
        <v/>
      </c>
      <c r="BE177" s="487" t="str">
        <f t="shared" si="48"/>
        <v/>
      </c>
      <c r="BF177" s="487">
        <f t="shared" si="48"/>
        <v>0</v>
      </c>
      <c r="BG177" s="487">
        <f t="shared" si="48"/>
        <v>0</v>
      </c>
      <c r="BH177" s="487" t="str">
        <f t="shared" si="48"/>
        <v/>
      </c>
      <c r="BI177" s="487">
        <f t="shared" si="48"/>
        <v>0</v>
      </c>
      <c r="BJ177" s="487">
        <f t="shared" si="48"/>
        <v>0</v>
      </c>
      <c r="BK177" s="489" t="str">
        <f t="shared" si="42"/>
        <v/>
      </c>
      <c r="BL177" s="495" t="str">
        <f t="shared" si="49"/>
        <v/>
      </c>
      <c r="BM177" s="487" t="str">
        <f t="shared" si="49"/>
        <v/>
      </c>
      <c r="BN177" s="487">
        <f t="shared" si="49"/>
        <v>0</v>
      </c>
      <c r="BO177" s="487" t="str">
        <f t="shared" si="49"/>
        <v/>
      </c>
      <c r="BP177" s="487" t="str">
        <f t="shared" si="49"/>
        <v/>
      </c>
      <c r="BQ177" s="487" t="str">
        <f t="shared" si="49"/>
        <v/>
      </c>
      <c r="BR177" s="487" t="str">
        <f t="shared" si="49"/>
        <v/>
      </c>
      <c r="BS177" s="487" t="str">
        <f t="shared" si="49"/>
        <v/>
      </c>
      <c r="BT177" s="487" t="str">
        <f t="shared" si="49"/>
        <v/>
      </c>
      <c r="BU177" s="487" t="str">
        <f t="shared" si="49"/>
        <v/>
      </c>
      <c r="BV177" s="487">
        <f t="shared" si="49"/>
        <v>0</v>
      </c>
      <c r="BW177" s="487">
        <f t="shared" si="49"/>
        <v>0</v>
      </c>
      <c r="BX177" s="487" t="str">
        <f t="shared" si="49"/>
        <v/>
      </c>
      <c r="BY177" s="487">
        <f t="shared" si="49"/>
        <v>0</v>
      </c>
      <c r="BZ177" s="487">
        <f t="shared" si="49"/>
        <v>0</v>
      </c>
      <c r="CA177" s="489" t="str">
        <f t="shared" si="43"/>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50"/>
        <v>0</v>
      </c>
      <c r="AG178" s="487">
        <f t="shared" si="50"/>
        <v>0</v>
      </c>
      <c r="AH178" s="487">
        <f t="shared" si="50"/>
        <v>-1</v>
      </c>
      <c r="AI178" s="487">
        <f t="shared" si="50"/>
        <v>0</v>
      </c>
      <c r="AJ178" s="487">
        <f t="shared" si="50"/>
        <v>0</v>
      </c>
      <c r="AK178" s="487">
        <f t="shared" si="50"/>
        <v>0</v>
      </c>
      <c r="AL178" s="487">
        <f t="shared" si="50"/>
        <v>0</v>
      </c>
      <c r="AM178" s="487">
        <f t="shared" si="50"/>
        <v>0</v>
      </c>
      <c r="AN178" s="487">
        <f t="shared" si="50"/>
        <v>0</v>
      </c>
      <c r="AO178" s="487">
        <f t="shared" si="50"/>
        <v>0</v>
      </c>
      <c r="AP178" s="487">
        <f t="shared" si="50"/>
        <v>-1</v>
      </c>
      <c r="AQ178" s="487">
        <f t="shared" si="50"/>
        <v>-1</v>
      </c>
      <c r="AR178" s="487">
        <f t="shared" si="50"/>
        <v>0</v>
      </c>
      <c r="AS178" s="487">
        <f t="shared" si="50"/>
        <v>-1</v>
      </c>
      <c r="AT178" s="487">
        <f t="shared" si="50"/>
        <v>-1</v>
      </c>
      <c r="AU178" s="493">
        <f t="shared" si="50"/>
        <v>0</v>
      </c>
      <c r="AV178" s="488" t="str">
        <f t="shared" si="48"/>
        <v/>
      </c>
      <c r="AW178" s="487" t="str">
        <f t="shared" si="48"/>
        <v/>
      </c>
      <c r="AX178" s="487">
        <f t="shared" si="48"/>
        <v>0</v>
      </c>
      <c r="AY178" s="487" t="str">
        <f t="shared" si="48"/>
        <v/>
      </c>
      <c r="AZ178" s="487" t="str">
        <f t="shared" si="48"/>
        <v/>
      </c>
      <c r="BA178" s="487" t="str">
        <f t="shared" si="48"/>
        <v/>
      </c>
      <c r="BB178" s="487" t="str">
        <f t="shared" si="48"/>
        <v/>
      </c>
      <c r="BC178" s="487" t="str">
        <f t="shared" si="48"/>
        <v/>
      </c>
      <c r="BD178" s="487" t="str">
        <f t="shared" si="48"/>
        <v/>
      </c>
      <c r="BE178" s="487" t="str">
        <f t="shared" si="48"/>
        <v/>
      </c>
      <c r="BF178" s="487">
        <f t="shared" si="48"/>
        <v>0</v>
      </c>
      <c r="BG178" s="487">
        <f t="shared" si="48"/>
        <v>0</v>
      </c>
      <c r="BH178" s="487" t="str">
        <f t="shared" si="48"/>
        <v/>
      </c>
      <c r="BI178" s="487">
        <f t="shared" si="48"/>
        <v>0</v>
      </c>
      <c r="BJ178" s="487">
        <f t="shared" si="48"/>
        <v>0</v>
      </c>
      <c r="BK178" s="489" t="str">
        <f t="shared" si="42"/>
        <v/>
      </c>
      <c r="BL178" s="495" t="str">
        <f t="shared" si="49"/>
        <v/>
      </c>
      <c r="BM178" s="487" t="str">
        <f t="shared" si="49"/>
        <v/>
      </c>
      <c r="BN178" s="487">
        <f t="shared" si="49"/>
        <v>0</v>
      </c>
      <c r="BO178" s="487" t="str">
        <f t="shared" si="49"/>
        <v/>
      </c>
      <c r="BP178" s="487" t="str">
        <f t="shared" si="49"/>
        <v/>
      </c>
      <c r="BQ178" s="487" t="str">
        <f t="shared" si="49"/>
        <v/>
      </c>
      <c r="BR178" s="487" t="str">
        <f t="shared" si="49"/>
        <v/>
      </c>
      <c r="BS178" s="487" t="str">
        <f t="shared" si="49"/>
        <v/>
      </c>
      <c r="BT178" s="487" t="str">
        <f t="shared" si="49"/>
        <v/>
      </c>
      <c r="BU178" s="487" t="str">
        <f t="shared" si="49"/>
        <v/>
      </c>
      <c r="BV178" s="487">
        <f t="shared" si="49"/>
        <v>0</v>
      </c>
      <c r="BW178" s="487">
        <f t="shared" si="49"/>
        <v>0</v>
      </c>
      <c r="BX178" s="487" t="str">
        <f t="shared" si="49"/>
        <v/>
      </c>
      <c r="BY178" s="487">
        <f t="shared" si="49"/>
        <v>0</v>
      </c>
      <c r="BZ178" s="487">
        <f t="shared" si="49"/>
        <v>0</v>
      </c>
      <c r="CA178" s="489" t="str">
        <f t="shared" si="43"/>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50"/>
        <v>0</v>
      </c>
      <c r="AG179" s="487">
        <f t="shared" si="50"/>
        <v>0</v>
      </c>
      <c r="AH179" s="487">
        <f t="shared" si="50"/>
        <v>-1</v>
      </c>
      <c r="AI179" s="487">
        <f t="shared" si="50"/>
        <v>0</v>
      </c>
      <c r="AJ179" s="487">
        <f t="shared" si="50"/>
        <v>0</v>
      </c>
      <c r="AK179" s="487">
        <f t="shared" si="50"/>
        <v>0</v>
      </c>
      <c r="AL179" s="487">
        <f t="shared" si="50"/>
        <v>0</v>
      </c>
      <c r="AM179" s="487">
        <f t="shared" si="50"/>
        <v>0</v>
      </c>
      <c r="AN179" s="487">
        <f t="shared" si="50"/>
        <v>0</v>
      </c>
      <c r="AO179" s="487">
        <f t="shared" si="50"/>
        <v>0</v>
      </c>
      <c r="AP179" s="487">
        <f t="shared" si="50"/>
        <v>-1</v>
      </c>
      <c r="AQ179" s="487">
        <f t="shared" si="50"/>
        <v>-1</v>
      </c>
      <c r="AR179" s="487">
        <f t="shared" si="50"/>
        <v>0</v>
      </c>
      <c r="AS179" s="487">
        <f t="shared" si="50"/>
        <v>-1</v>
      </c>
      <c r="AT179" s="487">
        <f t="shared" si="50"/>
        <v>-1</v>
      </c>
      <c r="AU179" s="493">
        <f t="shared" si="50"/>
        <v>0</v>
      </c>
      <c r="AV179" s="488" t="str">
        <f t="shared" si="48"/>
        <v/>
      </c>
      <c r="AW179" s="487" t="str">
        <f t="shared" si="48"/>
        <v/>
      </c>
      <c r="AX179" s="487">
        <f t="shared" si="48"/>
        <v>0</v>
      </c>
      <c r="AY179" s="487" t="str">
        <f t="shared" si="48"/>
        <v/>
      </c>
      <c r="AZ179" s="487" t="str">
        <f t="shared" si="48"/>
        <v/>
      </c>
      <c r="BA179" s="487" t="str">
        <f t="shared" si="48"/>
        <v/>
      </c>
      <c r="BB179" s="487" t="str">
        <f t="shared" si="48"/>
        <v/>
      </c>
      <c r="BC179" s="487" t="str">
        <f t="shared" si="48"/>
        <v/>
      </c>
      <c r="BD179" s="487" t="str">
        <f t="shared" si="48"/>
        <v/>
      </c>
      <c r="BE179" s="487" t="str">
        <f t="shared" si="48"/>
        <v/>
      </c>
      <c r="BF179" s="487">
        <f t="shared" si="48"/>
        <v>0</v>
      </c>
      <c r="BG179" s="487">
        <f t="shared" si="48"/>
        <v>0</v>
      </c>
      <c r="BH179" s="487" t="str">
        <f t="shared" si="48"/>
        <v/>
      </c>
      <c r="BI179" s="487">
        <f t="shared" si="48"/>
        <v>0</v>
      </c>
      <c r="BJ179" s="487">
        <f t="shared" si="48"/>
        <v>0</v>
      </c>
      <c r="BK179" s="489" t="str">
        <f t="shared" si="42"/>
        <v/>
      </c>
      <c r="BL179" s="495" t="str">
        <f t="shared" si="49"/>
        <v/>
      </c>
      <c r="BM179" s="487" t="str">
        <f t="shared" si="49"/>
        <v/>
      </c>
      <c r="BN179" s="487">
        <f t="shared" si="49"/>
        <v>0</v>
      </c>
      <c r="BO179" s="487" t="str">
        <f t="shared" si="49"/>
        <v/>
      </c>
      <c r="BP179" s="487" t="str">
        <f t="shared" si="49"/>
        <v/>
      </c>
      <c r="BQ179" s="487" t="str">
        <f t="shared" si="49"/>
        <v/>
      </c>
      <c r="BR179" s="487" t="str">
        <f t="shared" si="49"/>
        <v/>
      </c>
      <c r="BS179" s="487" t="str">
        <f t="shared" si="49"/>
        <v/>
      </c>
      <c r="BT179" s="487" t="str">
        <f t="shared" si="49"/>
        <v/>
      </c>
      <c r="BU179" s="487" t="str">
        <f t="shared" si="49"/>
        <v/>
      </c>
      <c r="BV179" s="487">
        <f t="shared" si="49"/>
        <v>0</v>
      </c>
      <c r="BW179" s="487">
        <f t="shared" si="49"/>
        <v>0</v>
      </c>
      <c r="BX179" s="487" t="str">
        <f t="shared" si="49"/>
        <v/>
      </c>
      <c r="BY179" s="487">
        <f t="shared" si="49"/>
        <v>0</v>
      </c>
      <c r="BZ179" s="487">
        <f t="shared" si="49"/>
        <v>0</v>
      </c>
      <c r="CA179" s="489" t="str">
        <f t="shared" si="43"/>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50"/>
        <v>0</v>
      </c>
      <c r="AG180" s="487">
        <f t="shared" si="50"/>
        <v>0</v>
      </c>
      <c r="AH180" s="487">
        <f t="shared" si="50"/>
        <v>-1</v>
      </c>
      <c r="AI180" s="487">
        <f t="shared" si="50"/>
        <v>0</v>
      </c>
      <c r="AJ180" s="487">
        <f t="shared" si="50"/>
        <v>0</v>
      </c>
      <c r="AK180" s="487">
        <f t="shared" si="50"/>
        <v>0</v>
      </c>
      <c r="AL180" s="487">
        <f t="shared" si="50"/>
        <v>0</v>
      </c>
      <c r="AM180" s="487">
        <f t="shared" si="50"/>
        <v>0</v>
      </c>
      <c r="AN180" s="487">
        <f t="shared" si="50"/>
        <v>0</v>
      </c>
      <c r="AO180" s="487">
        <f t="shared" si="50"/>
        <v>0</v>
      </c>
      <c r="AP180" s="487">
        <f t="shared" si="50"/>
        <v>-1</v>
      </c>
      <c r="AQ180" s="487">
        <f t="shared" si="50"/>
        <v>-1</v>
      </c>
      <c r="AR180" s="487">
        <f t="shared" si="50"/>
        <v>0</v>
      </c>
      <c r="AS180" s="487">
        <f t="shared" si="50"/>
        <v>-1</v>
      </c>
      <c r="AT180" s="487">
        <f t="shared" si="50"/>
        <v>-1</v>
      </c>
      <c r="AU180" s="493">
        <f t="shared" si="50"/>
        <v>0</v>
      </c>
      <c r="AV180" s="488" t="str">
        <f t="shared" si="48"/>
        <v/>
      </c>
      <c r="AW180" s="487" t="str">
        <f t="shared" si="48"/>
        <v/>
      </c>
      <c r="AX180" s="487">
        <f t="shared" si="48"/>
        <v>0</v>
      </c>
      <c r="AY180" s="487" t="str">
        <f t="shared" si="48"/>
        <v/>
      </c>
      <c r="AZ180" s="487" t="str">
        <f t="shared" si="48"/>
        <v/>
      </c>
      <c r="BA180" s="487" t="str">
        <f t="shared" si="48"/>
        <v/>
      </c>
      <c r="BB180" s="487" t="str">
        <f t="shared" si="48"/>
        <v/>
      </c>
      <c r="BC180" s="487" t="str">
        <f t="shared" si="48"/>
        <v/>
      </c>
      <c r="BD180" s="487" t="str">
        <f t="shared" si="48"/>
        <v/>
      </c>
      <c r="BE180" s="487" t="str">
        <f t="shared" si="48"/>
        <v/>
      </c>
      <c r="BF180" s="487">
        <f t="shared" si="48"/>
        <v>0</v>
      </c>
      <c r="BG180" s="487">
        <f t="shared" si="48"/>
        <v>0</v>
      </c>
      <c r="BH180" s="487" t="str">
        <f t="shared" si="48"/>
        <v/>
      </c>
      <c r="BI180" s="487">
        <f t="shared" si="48"/>
        <v>0</v>
      </c>
      <c r="BJ180" s="487">
        <f t="shared" si="48"/>
        <v>0</v>
      </c>
      <c r="BK180" s="489" t="str">
        <f t="shared" si="42"/>
        <v/>
      </c>
      <c r="BL180" s="495" t="str">
        <f t="shared" si="49"/>
        <v/>
      </c>
      <c r="BM180" s="487" t="str">
        <f t="shared" si="49"/>
        <v/>
      </c>
      <c r="BN180" s="487">
        <f t="shared" si="49"/>
        <v>0</v>
      </c>
      <c r="BO180" s="487" t="str">
        <f t="shared" si="49"/>
        <v/>
      </c>
      <c r="BP180" s="487" t="str">
        <f t="shared" si="49"/>
        <v/>
      </c>
      <c r="BQ180" s="487" t="str">
        <f t="shared" si="49"/>
        <v/>
      </c>
      <c r="BR180" s="487" t="str">
        <f t="shared" si="49"/>
        <v/>
      </c>
      <c r="BS180" s="487" t="str">
        <f t="shared" si="49"/>
        <v/>
      </c>
      <c r="BT180" s="487" t="str">
        <f t="shared" si="49"/>
        <v/>
      </c>
      <c r="BU180" s="487" t="str">
        <f t="shared" si="49"/>
        <v/>
      </c>
      <c r="BV180" s="487">
        <f t="shared" si="49"/>
        <v>0</v>
      </c>
      <c r="BW180" s="487">
        <f t="shared" si="49"/>
        <v>0</v>
      </c>
      <c r="BX180" s="487" t="str">
        <f t="shared" si="49"/>
        <v/>
      </c>
      <c r="BY180" s="487">
        <f t="shared" si="49"/>
        <v>0</v>
      </c>
      <c r="BZ180" s="487">
        <f t="shared" si="49"/>
        <v>0</v>
      </c>
      <c r="CA180" s="489" t="str">
        <f t="shared" si="43"/>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50"/>
        <v>0</v>
      </c>
      <c r="AG181" s="487">
        <f t="shared" si="50"/>
        <v>0</v>
      </c>
      <c r="AH181" s="487">
        <f t="shared" si="50"/>
        <v>-1</v>
      </c>
      <c r="AI181" s="487">
        <f t="shared" si="50"/>
        <v>0</v>
      </c>
      <c r="AJ181" s="487">
        <f t="shared" si="50"/>
        <v>0</v>
      </c>
      <c r="AK181" s="487">
        <f t="shared" si="50"/>
        <v>0</v>
      </c>
      <c r="AL181" s="487">
        <f t="shared" si="50"/>
        <v>0</v>
      </c>
      <c r="AM181" s="487">
        <f t="shared" si="50"/>
        <v>0</v>
      </c>
      <c r="AN181" s="487">
        <f t="shared" si="50"/>
        <v>0</v>
      </c>
      <c r="AO181" s="487">
        <f t="shared" si="50"/>
        <v>0</v>
      </c>
      <c r="AP181" s="487">
        <f t="shared" si="50"/>
        <v>-1</v>
      </c>
      <c r="AQ181" s="487">
        <f t="shared" si="50"/>
        <v>-1</v>
      </c>
      <c r="AR181" s="487">
        <f t="shared" si="50"/>
        <v>0</v>
      </c>
      <c r="AS181" s="487">
        <f t="shared" si="50"/>
        <v>-1</v>
      </c>
      <c r="AT181" s="487">
        <f t="shared" si="50"/>
        <v>-1</v>
      </c>
      <c r="AU181" s="493">
        <f t="shared" si="50"/>
        <v>0</v>
      </c>
      <c r="AV181" s="488" t="str">
        <f t="shared" si="48"/>
        <v/>
      </c>
      <c r="AW181" s="487" t="str">
        <f t="shared" si="48"/>
        <v/>
      </c>
      <c r="AX181" s="487">
        <f t="shared" si="48"/>
        <v>0</v>
      </c>
      <c r="AY181" s="487" t="str">
        <f t="shared" si="48"/>
        <v/>
      </c>
      <c r="AZ181" s="487" t="str">
        <f t="shared" si="48"/>
        <v/>
      </c>
      <c r="BA181" s="487" t="str">
        <f t="shared" si="48"/>
        <v/>
      </c>
      <c r="BB181" s="487" t="str">
        <f t="shared" si="48"/>
        <v/>
      </c>
      <c r="BC181" s="487" t="str">
        <f t="shared" si="48"/>
        <v/>
      </c>
      <c r="BD181" s="487" t="str">
        <f t="shared" si="48"/>
        <v/>
      </c>
      <c r="BE181" s="487" t="str">
        <f t="shared" si="48"/>
        <v/>
      </c>
      <c r="BF181" s="487">
        <f t="shared" si="48"/>
        <v>0</v>
      </c>
      <c r="BG181" s="487">
        <f t="shared" si="48"/>
        <v>0</v>
      </c>
      <c r="BH181" s="487" t="str">
        <f t="shared" si="48"/>
        <v/>
      </c>
      <c r="BI181" s="487">
        <f t="shared" si="48"/>
        <v>0</v>
      </c>
      <c r="BJ181" s="487">
        <f t="shared" si="48"/>
        <v>0</v>
      </c>
      <c r="BK181" s="489" t="str">
        <f t="shared" si="42"/>
        <v/>
      </c>
      <c r="BL181" s="495" t="str">
        <f t="shared" si="49"/>
        <v/>
      </c>
      <c r="BM181" s="487" t="str">
        <f t="shared" si="49"/>
        <v/>
      </c>
      <c r="BN181" s="487">
        <f t="shared" si="49"/>
        <v>0</v>
      </c>
      <c r="BO181" s="487" t="str">
        <f t="shared" si="49"/>
        <v/>
      </c>
      <c r="BP181" s="487" t="str">
        <f t="shared" si="49"/>
        <v/>
      </c>
      <c r="BQ181" s="487" t="str">
        <f t="shared" si="49"/>
        <v/>
      </c>
      <c r="BR181" s="487" t="str">
        <f t="shared" si="49"/>
        <v/>
      </c>
      <c r="BS181" s="487" t="str">
        <f t="shared" si="49"/>
        <v/>
      </c>
      <c r="BT181" s="487" t="str">
        <f t="shared" si="49"/>
        <v/>
      </c>
      <c r="BU181" s="487" t="str">
        <f t="shared" si="49"/>
        <v/>
      </c>
      <c r="BV181" s="487">
        <f t="shared" si="49"/>
        <v>0</v>
      </c>
      <c r="BW181" s="487">
        <f t="shared" si="49"/>
        <v>0</v>
      </c>
      <c r="BX181" s="487" t="str">
        <f t="shared" si="49"/>
        <v/>
      </c>
      <c r="BY181" s="487">
        <f t="shared" si="49"/>
        <v>0</v>
      </c>
      <c r="BZ181" s="487">
        <f t="shared" si="49"/>
        <v>0</v>
      </c>
      <c r="CA181" s="489" t="str">
        <f t="shared" si="43"/>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50"/>
        <v>0</v>
      </c>
      <c r="AG182" s="487">
        <f t="shared" si="50"/>
        <v>0</v>
      </c>
      <c r="AH182" s="487">
        <f t="shared" si="50"/>
        <v>-1</v>
      </c>
      <c r="AI182" s="487">
        <f t="shared" si="50"/>
        <v>0</v>
      </c>
      <c r="AJ182" s="487">
        <f t="shared" si="50"/>
        <v>0</v>
      </c>
      <c r="AK182" s="487">
        <f t="shared" si="50"/>
        <v>0</v>
      </c>
      <c r="AL182" s="487">
        <f t="shared" si="50"/>
        <v>0</v>
      </c>
      <c r="AM182" s="487">
        <f t="shared" si="50"/>
        <v>0</v>
      </c>
      <c r="AN182" s="487">
        <f t="shared" si="50"/>
        <v>0</v>
      </c>
      <c r="AO182" s="487">
        <f t="shared" si="50"/>
        <v>0</v>
      </c>
      <c r="AP182" s="487">
        <f t="shared" si="50"/>
        <v>-1</v>
      </c>
      <c r="AQ182" s="487">
        <f t="shared" si="50"/>
        <v>-1</v>
      </c>
      <c r="AR182" s="487">
        <f t="shared" si="50"/>
        <v>0</v>
      </c>
      <c r="AS182" s="487">
        <f t="shared" si="50"/>
        <v>-1</v>
      </c>
      <c r="AT182" s="487">
        <f t="shared" si="50"/>
        <v>-1</v>
      </c>
      <c r="AU182" s="493">
        <f t="shared" si="50"/>
        <v>0</v>
      </c>
      <c r="AV182" s="488" t="str">
        <f t="shared" si="48"/>
        <v/>
      </c>
      <c r="AW182" s="487" t="str">
        <f t="shared" si="48"/>
        <v/>
      </c>
      <c r="AX182" s="487">
        <f t="shared" si="48"/>
        <v>0</v>
      </c>
      <c r="AY182" s="487" t="str">
        <f t="shared" si="48"/>
        <v/>
      </c>
      <c r="AZ182" s="487" t="str">
        <f t="shared" si="48"/>
        <v/>
      </c>
      <c r="BA182" s="487" t="str">
        <f t="shared" si="48"/>
        <v/>
      </c>
      <c r="BB182" s="487" t="str">
        <f t="shared" si="48"/>
        <v/>
      </c>
      <c r="BC182" s="487" t="str">
        <f t="shared" si="48"/>
        <v/>
      </c>
      <c r="BD182" s="487" t="str">
        <f t="shared" si="48"/>
        <v/>
      </c>
      <c r="BE182" s="487" t="str">
        <f t="shared" si="48"/>
        <v/>
      </c>
      <c r="BF182" s="487">
        <f t="shared" si="48"/>
        <v>0</v>
      </c>
      <c r="BG182" s="487">
        <f t="shared" si="48"/>
        <v>0</v>
      </c>
      <c r="BH182" s="487" t="str">
        <f t="shared" si="48"/>
        <v/>
      </c>
      <c r="BI182" s="487">
        <f t="shared" si="48"/>
        <v>0</v>
      </c>
      <c r="BJ182" s="487">
        <f t="shared" si="48"/>
        <v>0</v>
      </c>
      <c r="BK182" s="489" t="str">
        <f t="shared" si="42"/>
        <v/>
      </c>
      <c r="BL182" s="495" t="str">
        <f t="shared" si="49"/>
        <v/>
      </c>
      <c r="BM182" s="487" t="str">
        <f t="shared" si="49"/>
        <v/>
      </c>
      <c r="BN182" s="487">
        <f t="shared" si="49"/>
        <v>0</v>
      </c>
      <c r="BO182" s="487" t="str">
        <f t="shared" si="49"/>
        <v/>
      </c>
      <c r="BP182" s="487" t="str">
        <f t="shared" si="49"/>
        <v/>
      </c>
      <c r="BQ182" s="487" t="str">
        <f t="shared" si="49"/>
        <v/>
      </c>
      <c r="BR182" s="487" t="str">
        <f t="shared" si="49"/>
        <v/>
      </c>
      <c r="BS182" s="487" t="str">
        <f t="shared" si="49"/>
        <v/>
      </c>
      <c r="BT182" s="487" t="str">
        <f t="shared" si="49"/>
        <v/>
      </c>
      <c r="BU182" s="487" t="str">
        <f t="shared" si="49"/>
        <v/>
      </c>
      <c r="BV182" s="487">
        <f t="shared" si="49"/>
        <v>0</v>
      </c>
      <c r="BW182" s="487">
        <f t="shared" si="49"/>
        <v>0</v>
      </c>
      <c r="BX182" s="487" t="str">
        <f t="shared" si="49"/>
        <v/>
      </c>
      <c r="BY182" s="487">
        <f t="shared" si="49"/>
        <v>0</v>
      </c>
      <c r="BZ182" s="487">
        <f t="shared" si="49"/>
        <v>0</v>
      </c>
      <c r="CA182" s="489" t="str">
        <f t="shared" si="43"/>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50"/>
        <v>0</v>
      </c>
      <c r="AG183" s="487">
        <f t="shared" si="50"/>
        <v>0</v>
      </c>
      <c r="AH183" s="487">
        <f t="shared" si="50"/>
        <v>-1</v>
      </c>
      <c r="AI183" s="487">
        <f t="shared" si="50"/>
        <v>0</v>
      </c>
      <c r="AJ183" s="487">
        <f t="shared" si="50"/>
        <v>0</v>
      </c>
      <c r="AK183" s="487">
        <f t="shared" si="50"/>
        <v>0</v>
      </c>
      <c r="AL183" s="487">
        <f t="shared" si="50"/>
        <v>0</v>
      </c>
      <c r="AM183" s="487">
        <f t="shared" si="50"/>
        <v>0</v>
      </c>
      <c r="AN183" s="487">
        <f t="shared" si="50"/>
        <v>0</v>
      </c>
      <c r="AO183" s="487">
        <f t="shared" si="50"/>
        <v>0</v>
      </c>
      <c r="AP183" s="487">
        <f t="shared" si="50"/>
        <v>-1</v>
      </c>
      <c r="AQ183" s="487">
        <f t="shared" si="50"/>
        <v>-1</v>
      </c>
      <c r="AR183" s="487">
        <f t="shared" si="50"/>
        <v>0</v>
      </c>
      <c r="AS183" s="487">
        <f t="shared" si="50"/>
        <v>-1</v>
      </c>
      <c r="AT183" s="487">
        <f t="shared" si="50"/>
        <v>-1</v>
      </c>
      <c r="AU183" s="493">
        <f t="shared" si="50"/>
        <v>0</v>
      </c>
      <c r="AV183" s="488" t="str">
        <f t="shared" si="48"/>
        <v/>
      </c>
      <c r="AW183" s="487" t="str">
        <f t="shared" si="48"/>
        <v/>
      </c>
      <c r="AX183" s="487">
        <f t="shared" si="48"/>
        <v>0</v>
      </c>
      <c r="AY183" s="487" t="str">
        <f t="shared" si="48"/>
        <v/>
      </c>
      <c r="AZ183" s="487" t="str">
        <f t="shared" si="48"/>
        <v/>
      </c>
      <c r="BA183" s="487" t="str">
        <f t="shared" si="48"/>
        <v/>
      </c>
      <c r="BB183" s="487" t="str">
        <f t="shared" si="48"/>
        <v/>
      </c>
      <c r="BC183" s="487" t="str">
        <f t="shared" si="48"/>
        <v/>
      </c>
      <c r="BD183" s="487" t="str">
        <f t="shared" si="48"/>
        <v/>
      </c>
      <c r="BE183" s="487" t="str">
        <f t="shared" si="48"/>
        <v/>
      </c>
      <c r="BF183" s="487">
        <f t="shared" si="48"/>
        <v>0</v>
      </c>
      <c r="BG183" s="487">
        <f t="shared" si="48"/>
        <v>0</v>
      </c>
      <c r="BH183" s="487" t="str">
        <f t="shared" si="48"/>
        <v/>
      </c>
      <c r="BI183" s="487">
        <f t="shared" si="48"/>
        <v>0</v>
      </c>
      <c r="BJ183" s="487">
        <f t="shared" si="48"/>
        <v>0</v>
      </c>
      <c r="BK183" s="489" t="str">
        <f t="shared" si="42"/>
        <v/>
      </c>
      <c r="BL183" s="495" t="str">
        <f t="shared" si="49"/>
        <v/>
      </c>
      <c r="BM183" s="487" t="str">
        <f t="shared" si="49"/>
        <v/>
      </c>
      <c r="BN183" s="487">
        <f t="shared" si="49"/>
        <v>0</v>
      </c>
      <c r="BO183" s="487" t="str">
        <f t="shared" si="49"/>
        <v/>
      </c>
      <c r="BP183" s="487" t="str">
        <f t="shared" si="49"/>
        <v/>
      </c>
      <c r="BQ183" s="487" t="str">
        <f t="shared" si="49"/>
        <v/>
      </c>
      <c r="BR183" s="487" t="str">
        <f t="shared" si="49"/>
        <v/>
      </c>
      <c r="BS183" s="487" t="str">
        <f t="shared" si="49"/>
        <v/>
      </c>
      <c r="BT183" s="487" t="str">
        <f t="shared" si="49"/>
        <v/>
      </c>
      <c r="BU183" s="487" t="str">
        <f t="shared" si="49"/>
        <v/>
      </c>
      <c r="BV183" s="487">
        <f t="shared" si="49"/>
        <v>0</v>
      </c>
      <c r="BW183" s="487">
        <f t="shared" si="49"/>
        <v>0</v>
      </c>
      <c r="BX183" s="487" t="str">
        <f t="shared" si="49"/>
        <v/>
      </c>
      <c r="BY183" s="487">
        <f t="shared" si="49"/>
        <v>0</v>
      </c>
      <c r="BZ183" s="487">
        <f t="shared" si="49"/>
        <v>0</v>
      </c>
      <c r="CA183" s="489" t="str">
        <f t="shared" si="43"/>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50"/>
        <v>0</v>
      </c>
      <c r="AG184" s="487">
        <f t="shared" si="50"/>
        <v>0</v>
      </c>
      <c r="AH184" s="487">
        <f t="shared" si="50"/>
        <v>-1</v>
      </c>
      <c r="AI184" s="487">
        <f t="shared" si="50"/>
        <v>0</v>
      </c>
      <c r="AJ184" s="487">
        <f t="shared" si="50"/>
        <v>0</v>
      </c>
      <c r="AK184" s="487">
        <f t="shared" si="50"/>
        <v>0</v>
      </c>
      <c r="AL184" s="487">
        <f t="shared" si="50"/>
        <v>0</v>
      </c>
      <c r="AM184" s="487">
        <f t="shared" si="50"/>
        <v>0</v>
      </c>
      <c r="AN184" s="487">
        <f t="shared" si="50"/>
        <v>0</v>
      </c>
      <c r="AO184" s="487">
        <f t="shared" si="50"/>
        <v>0</v>
      </c>
      <c r="AP184" s="487">
        <f t="shared" si="50"/>
        <v>-1</v>
      </c>
      <c r="AQ184" s="487">
        <f t="shared" si="50"/>
        <v>-1</v>
      </c>
      <c r="AR184" s="487">
        <f t="shared" si="50"/>
        <v>0</v>
      </c>
      <c r="AS184" s="487">
        <f t="shared" si="50"/>
        <v>-1</v>
      </c>
      <c r="AT184" s="487">
        <f t="shared" si="50"/>
        <v>-1</v>
      </c>
      <c r="AU184" s="493">
        <f t="shared" si="50"/>
        <v>0</v>
      </c>
      <c r="AV184" s="488" t="str">
        <f t="shared" si="48"/>
        <v/>
      </c>
      <c r="AW184" s="487" t="str">
        <f t="shared" si="48"/>
        <v/>
      </c>
      <c r="AX184" s="487">
        <f t="shared" si="48"/>
        <v>0</v>
      </c>
      <c r="AY184" s="487" t="str">
        <f t="shared" si="48"/>
        <v/>
      </c>
      <c r="AZ184" s="487" t="str">
        <f t="shared" si="48"/>
        <v/>
      </c>
      <c r="BA184" s="487" t="str">
        <f t="shared" si="48"/>
        <v/>
      </c>
      <c r="BB184" s="487" t="str">
        <f t="shared" si="48"/>
        <v/>
      </c>
      <c r="BC184" s="487" t="str">
        <f t="shared" si="48"/>
        <v/>
      </c>
      <c r="BD184" s="487" t="str">
        <f t="shared" si="48"/>
        <v/>
      </c>
      <c r="BE184" s="487" t="str">
        <f t="shared" si="48"/>
        <v/>
      </c>
      <c r="BF184" s="487">
        <f t="shared" si="48"/>
        <v>0</v>
      </c>
      <c r="BG184" s="487">
        <f t="shared" si="48"/>
        <v>0</v>
      </c>
      <c r="BH184" s="487" t="str">
        <f t="shared" si="48"/>
        <v/>
      </c>
      <c r="BI184" s="487">
        <f t="shared" si="48"/>
        <v>0</v>
      </c>
      <c r="BJ184" s="487">
        <f t="shared" si="48"/>
        <v>0</v>
      </c>
      <c r="BK184" s="489" t="str">
        <f t="shared" si="42"/>
        <v/>
      </c>
      <c r="BL184" s="495" t="str">
        <f t="shared" si="49"/>
        <v/>
      </c>
      <c r="BM184" s="487" t="str">
        <f t="shared" si="49"/>
        <v/>
      </c>
      <c r="BN184" s="487">
        <f t="shared" si="49"/>
        <v>0</v>
      </c>
      <c r="BO184" s="487" t="str">
        <f t="shared" si="49"/>
        <v/>
      </c>
      <c r="BP184" s="487" t="str">
        <f t="shared" si="49"/>
        <v/>
      </c>
      <c r="BQ184" s="487" t="str">
        <f t="shared" si="49"/>
        <v/>
      </c>
      <c r="BR184" s="487" t="str">
        <f t="shared" si="49"/>
        <v/>
      </c>
      <c r="BS184" s="487" t="str">
        <f t="shared" si="49"/>
        <v/>
      </c>
      <c r="BT184" s="487" t="str">
        <f t="shared" si="49"/>
        <v/>
      </c>
      <c r="BU184" s="487" t="str">
        <f t="shared" si="49"/>
        <v/>
      </c>
      <c r="BV184" s="487">
        <f t="shared" si="49"/>
        <v>0</v>
      </c>
      <c r="BW184" s="487">
        <f t="shared" si="49"/>
        <v>0</v>
      </c>
      <c r="BX184" s="487" t="str">
        <f t="shared" si="49"/>
        <v/>
      </c>
      <c r="BY184" s="487">
        <f t="shared" si="49"/>
        <v>0</v>
      </c>
      <c r="BZ184" s="487">
        <f t="shared" si="49"/>
        <v>0</v>
      </c>
      <c r="CA184" s="489" t="str">
        <f t="shared" si="43"/>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50"/>
        <v>0</v>
      </c>
      <c r="AG185" s="487">
        <f t="shared" si="50"/>
        <v>0</v>
      </c>
      <c r="AH185" s="487">
        <f t="shared" si="50"/>
        <v>-1</v>
      </c>
      <c r="AI185" s="487">
        <f t="shared" si="50"/>
        <v>0</v>
      </c>
      <c r="AJ185" s="487">
        <f t="shared" si="50"/>
        <v>0</v>
      </c>
      <c r="AK185" s="487">
        <f t="shared" si="50"/>
        <v>0</v>
      </c>
      <c r="AL185" s="487">
        <f t="shared" si="50"/>
        <v>0</v>
      </c>
      <c r="AM185" s="487">
        <f t="shared" si="50"/>
        <v>0</v>
      </c>
      <c r="AN185" s="487">
        <f t="shared" si="50"/>
        <v>0</v>
      </c>
      <c r="AO185" s="487">
        <f t="shared" si="50"/>
        <v>0</v>
      </c>
      <c r="AP185" s="487">
        <f t="shared" si="50"/>
        <v>-1</v>
      </c>
      <c r="AQ185" s="487">
        <f t="shared" si="50"/>
        <v>-1</v>
      </c>
      <c r="AR185" s="487">
        <f t="shared" si="50"/>
        <v>0</v>
      </c>
      <c r="AS185" s="487">
        <f t="shared" si="50"/>
        <v>-1</v>
      </c>
      <c r="AT185" s="487">
        <f t="shared" si="50"/>
        <v>-1</v>
      </c>
      <c r="AU185" s="493">
        <f t="shared" si="50"/>
        <v>0</v>
      </c>
      <c r="AV185" s="488" t="str">
        <f t="shared" si="48"/>
        <v/>
      </c>
      <c r="AW185" s="487" t="str">
        <f t="shared" si="48"/>
        <v/>
      </c>
      <c r="AX185" s="487">
        <f t="shared" si="48"/>
        <v>0</v>
      </c>
      <c r="AY185" s="487" t="str">
        <f t="shared" si="48"/>
        <v/>
      </c>
      <c r="AZ185" s="487" t="str">
        <f t="shared" si="48"/>
        <v/>
      </c>
      <c r="BA185" s="487" t="str">
        <f t="shared" si="48"/>
        <v/>
      </c>
      <c r="BB185" s="487" t="str">
        <f t="shared" si="48"/>
        <v/>
      </c>
      <c r="BC185" s="487" t="str">
        <f t="shared" si="48"/>
        <v/>
      </c>
      <c r="BD185" s="487" t="str">
        <f t="shared" si="48"/>
        <v/>
      </c>
      <c r="BE185" s="487" t="str">
        <f t="shared" si="48"/>
        <v/>
      </c>
      <c r="BF185" s="487">
        <f t="shared" si="48"/>
        <v>0</v>
      </c>
      <c r="BG185" s="487">
        <f t="shared" si="48"/>
        <v>0</v>
      </c>
      <c r="BH185" s="487" t="str">
        <f t="shared" si="48"/>
        <v/>
      </c>
      <c r="BI185" s="487">
        <f t="shared" si="48"/>
        <v>0</v>
      </c>
      <c r="BJ185" s="487">
        <f t="shared" si="48"/>
        <v>0</v>
      </c>
      <c r="BK185" s="489" t="str">
        <f t="shared" si="42"/>
        <v/>
      </c>
      <c r="BL185" s="495" t="str">
        <f t="shared" si="49"/>
        <v/>
      </c>
      <c r="BM185" s="487" t="str">
        <f t="shared" si="49"/>
        <v/>
      </c>
      <c r="BN185" s="487">
        <f t="shared" si="49"/>
        <v>0</v>
      </c>
      <c r="BO185" s="487" t="str">
        <f t="shared" si="49"/>
        <v/>
      </c>
      <c r="BP185" s="487" t="str">
        <f t="shared" si="49"/>
        <v/>
      </c>
      <c r="BQ185" s="487" t="str">
        <f t="shared" si="49"/>
        <v/>
      </c>
      <c r="BR185" s="487" t="str">
        <f t="shared" si="49"/>
        <v/>
      </c>
      <c r="BS185" s="487" t="str">
        <f t="shared" si="49"/>
        <v/>
      </c>
      <c r="BT185" s="487" t="str">
        <f t="shared" si="49"/>
        <v/>
      </c>
      <c r="BU185" s="487" t="str">
        <f t="shared" si="49"/>
        <v/>
      </c>
      <c r="BV185" s="487">
        <f t="shared" si="49"/>
        <v>0</v>
      </c>
      <c r="BW185" s="487">
        <f t="shared" si="49"/>
        <v>0</v>
      </c>
      <c r="BX185" s="487" t="str">
        <f t="shared" si="49"/>
        <v/>
      </c>
      <c r="BY185" s="487">
        <f t="shared" si="49"/>
        <v>0</v>
      </c>
      <c r="BZ185" s="487">
        <f t="shared" si="49"/>
        <v>0</v>
      </c>
      <c r="CA185" s="489" t="str">
        <f t="shared" si="43"/>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50"/>
        <v>0</v>
      </c>
      <c r="AG186" s="487">
        <f t="shared" si="50"/>
        <v>0</v>
      </c>
      <c r="AH186" s="487">
        <f t="shared" si="50"/>
        <v>-1</v>
      </c>
      <c r="AI186" s="487">
        <f t="shared" si="50"/>
        <v>0</v>
      </c>
      <c r="AJ186" s="487">
        <f t="shared" si="50"/>
        <v>0</v>
      </c>
      <c r="AK186" s="487">
        <f t="shared" si="50"/>
        <v>0</v>
      </c>
      <c r="AL186" s="487">
        <f t="shared" si="50"/>
        <v>0</v>
      </c>
      <c r="AM186" s="487">
        <f t="shared" si="50"/>
        <v>0</v>
      </c>
      <c r="AN186" s="487">
        <f t="shared" si="50"/>
        <v>0</v>
      </c>
      <c r="AO186" s="487">
        <f t="shared" si="50"/>
        <v>0</v>
      </c>
      <c r="AP186" s="487">
        <f t="shared" si="50"/>
        <v>-1</v>
      </c>
      <c r="AQ186" s="487">
        <f t="shared" si="50"/>
        <v>-1</v>
      </c>
      <c r="AR186" s="487">
        <f t="shared" si="50"/>
        <v>0</v>
      </c>
      <c r="AS186" s="487">
        <f t="shared" si="50"/>
        <v>-1</v>
      </c>
      <c r="AT186" s="487">
        <f t="shared" si="50"/>
        <v>-1</v>
      </c>
      <c r="AU186" s="493">
        <f t="shared" si="50"/>
        <v>0</v>
      </c>
      <c r="AV186" s="488" t="str">
        <f t="shared" si="48"/>
        <v/>
      </c>
      <c r="AW186" s="487" t="str">
        <f t="shared" si="48"/>
        <v/>
      </c>
      <c r="AX186" s="487">
        <f t="shared" si="48"/>
        <v>0</v>
      </c>
      <c r="AY186" s="487" t="str">
        <f t="shared" si="48"/>
        <v/>
      </c>
      <c r="AZ186" s="487" t="str">
        <f t="shared" si="48"/>
        <v/>
      </c>
      <c r="BA186" s="487" t="str">
        <f t="shared" si="48"/>
        <v/>
      </c>
      <c r="BB186" s="487" t="str">
        <f t="shared" si="48"/>
        <v/>
      </c>
      <c r="BC186" s="487" t="str">
        <f t="shared" si="48"/>
        <v/>
      </c>
      <c r="BD186" s="487" t="str">
        <f t="shared" si="48"/>
        <v/>
      </c>
      <c r="BE186" s="487" t="str">
        <f t="shared" si="48"/>
        <v/>
      </c>
      <c r="BF186" s="487">
        <f t="shared" si="48"/>
        <v>0</v>
      </c>
      <c r="BG186" s="487">
        <f t="shared" si="48"/>
        <v>0</v>
      </c>
      <c r="BH186" s="487" t="str">
        <f t="shared" si="48"/>
        <v/>
      </c>
      <c r="BI186" s="487">
        <f t="shared" si="48"/>
        <v>0</v>
      </c>
      <c r="BJ186" s="487">
        <f t="shared" si="48"/>
        <v>0</v>
      </c>
      <c r="BK186" s="489" t="str">
        <f t="shared" si="42"/>
        <v/>
      </c>
      <c r="BL186" s="495" t="str">
        <f t="shared" si="49"/>
        <v/>
      </c>
      <c r="BM186" s="487" t="str">
        <f t="shared" si="49"/>
        <v/>
      </c>
      <c r="BN186" s="487">
        <f t="shared" si="49"/>
        <v>0</v>
      </c>
      <c r="BO186" s="487" t="str">
        <f t="shared" si="49"/>
        <v/>
      </c>
      <c r="BP186" s="487" t="str">
        <f t="shared" si="49"/>
        <v/>
      </c>
      <c r="BQ186" s="487" t="str">
        <f t="shared" si="49"/>
        <v/>
      </c>
      <c r="BR186" s="487" t="str">
        <f t="shared" si="49"/>
        <v/>
      </c>
      <c r="BS186" s="487" t="str">
        <f t="shared" si="49"/>
        <v/>
      </c>
      <c r="BT186" s="487" t="str">
        <f t="shared" si="49"/>
        <v/>
      </c>
      <c r="BU186" s="487" t="str">
        <f t="shared" si="49"/>
        <v/>
      </c>
      <c r="BV186" s="487">
        <f t="shared" si="49"/>
        <v>0</v>
      </c>
      <c r="BW186" s="487">
        <f t="shared" si="49"/>
        <v>0</v>
      </c>
      <c r="BX186" s="487" t="str">
        <f t="shared" si="49"/>
        <v/>
      </c>
      <c r="BY186" s="487">
        <f t="shared" si="49"/>
        <v>0</v>
      </c>
      <c r="BZ186" s="487">
        <f t="shared" si="49"/>
        <v>0</v>
      </c>
      <c r="CA186" s="489" t="str">
        <f t="shared" si="43"/>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50"/>
        <v>0</v>
      </c>
      <c r="AG187" s="487">
        <f t="shared" si="50"/>
        <v>0</v>
      </c>
      <c r="AH187" s="487">
        <f t="shared" si="50"/>
        <v>-1</v>
      </c>
      <c r="AI187" s="487">
        <f t="shared" si="50"/>
        <v>0</v>
      </c>
      <c r="AJ187" s="487">
        <f t="shared" si="50"/>
        <v>0</v>
      </c>
      <c r="AK187" s="487">
        <f t="shared" si="50"/>
        <v>0</v>
      </c>
      <c r="AL187" s="487">
        <f t="shared" si="50"/>
        <v>0</v>
      </c>
      <c r="AM187" s="487">
        <f t="shared" si="50"/>
        <v>0</v>
      </c>
      <c r="AN187" s="487">
        <f t="shared" si="50"/>
        <v>0</v>
      </c>
      <c r="AO187" s="487">
        <f t="shared" si="50"/>
        <v>0</v>
      </c>
      <c r="AP187" s="487">
        <f t="shared" si="50"/>
        <v>-1</v>
      </c>
      <c r="AQ187" s="487">
        <f t="shared" si="50"/>
        <v>-1</v>
      </c>
      <c r="AR187" s="487">
        <f t="shared" si="50"/>
        <v>0</v>
      </c>
      <c r="AS187" s="487">
        <f t="shared" si="50"/>
        <v>-1</v>
      </c>
      <c r="AT187" s="487">
        <f t="shared" si="50"/>
        <v>-1</v>
      </c>
      <c r="AU187" s="493">
        <f t="shared" si="50"/>
        <v>0</v>
      </c>
      <c r="AV187" s="488" t="str">
        <f t="shared" si="48"/>
        <v/>
      </c>
      <c r="AW187" s="487" t="str">
        <f t="shared" si="48"/>
        <v/>
      </c>
      <c r="AX187" s="487">
        <f t="shared" si="48"/>
        <v>0</v>
      </c>
      <c r="AY187" s="487" t="str">
        <f t="shared" si="48"/>
        <v/>
      </c>
      <c r="AZ187" s="487" t="str">
        <f t="shared" si="48"/>
        <v/>
      </c>
      <c r="BA187" s="487" t="str">
        <f t="shared" si="48"/>
        <v/>
      </c>
      <c r="BB187" s="487" t="str">
        <f t="shared" si="48"/>
        <v/>
      </c>
      <c r="BC187" s="487" t="str">
        <f t="shared" si="48"/>
        <v/>
      </c>
      <c r="BD187" s="487" t="str">
        <f t="shared" si="48"/>
        <v/>
      </c>
      <c r="BE187" s="487" t="str">
        <f t="shared" si="48"/>
        <v/>
      </c>
      <c r="BF187" s="487">
        <f t="shared" si="48"/>
        <v>0</v>
      </c>
      <c r="BG187" s="487">
        <f t="shared" si="48"/>
        <v>0</v>
      </c>
      <c r="BH187" s="487" t="str">
        <f t="shared" si="48"/>
        <v/>
      </c>
      <c r="BI187" s="487">
        <f t="shared" si="48"/>
        <v>0</v>
      </c>
      <c r="BJ187" s="487">
        <f t="shared" si="48"/>
        <v>0</v>
      </c>
      <c r="BK187" s="489" t="str">
        <f t="shared" si="42"/>
        <v/>
      </c>
      <c r="BL187" s="495" t="str">
        <f t="shared" si="49"/>
        <v/>
      </c>
      <c r="BM187" s="487" t="str">
        <f t="shared" si="49"/>
        <v/>
      </c>
      <c r="BN187" s="487">
        <f t="shared" si="49"/>
        <v>0</v>
      </c>
      <c r="BO187" s="487" t="str">
        <f t="shared" si="49"/>
        <v/>
      </c>
      <c r="BP187" s="487" t="str">
        <f t="shared" si="49"/>
        <v/>
      </c>
      <c r="BQ187" s="487" t="str">
        <f t="shared" si="49"/>
        <v/>
      </c>
      <c r="BR187" s="487" t="str">
        <f t="shared" si="49"/>
        <v/>
      </c>
      <c r="BS187" s="487" t="str">
        <f t="shared" si="49"/>
        <v/>
      </c>
      <c r="BT187" s="487" t="str">
        <f t="shared" si="49"/>
        <v/>
      </c>
      <c r="BU187" s="487" t="str">
        <f t="shared" si="49"/>
        <v/>
      </c>
      <c r="BV187" s="487">
        <f t="shared" si="49"/>
        <v>0</v>
      </c>
      <c r="BW187" s="487">
        <f t="shared" si="49"/>
        <v>0</v>
      </c>
      <c r="BX187" s="487" t="str">
        <f t="shared" si="49"/>
        <v/>
      </c>
      <c r="BY187" s="487">
        <f t="shared" si="49"/>
        <v>0</v>
      </c>
      <c r="BZ187" s="487">
        <f t="shared" si="49"/>
        <v>0</v>
      </c>
      <c r="CA187" s="489" t="str">
        <f t="shared" si="43"/>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50"/>
        <v>0</v>
      </c>
      <c r="AG188" s="487">
        <f t="shared" si="50"/>
        <v>0</v>
      </c>
      <c r="AH188" s="487">
        <f t="shared" si="50"/>
        <v>-1</v>
      </c>
      <c r="AI188" s="487">
        <f t="shared" si="50"/>
        <v>0</v>
      </c>
      <c r="AJ188" s="487">
        <f t="shared" si="50"/>
        <v>0</v>
      </c>
      <c r="AK188" s="487">
        <f t="shared" si="50"/>
        <v>0</v>
      </c>
      <c r="AL188" s="487">
        <f t="shared" si="50"/>
        <v>0</v>
      </c>
      <c r="AM188" s="487">
        <f t="shared" si="50"/>
        <v>0</v>
      </c>
      <c r="AN188" s="487">
        <f t="shared" si="50"/>
        <v>0</v>
      </c>
      <c r="AO188" s="487">
        <f t="shared" si="50"/>
        <v>0</v>
      </c>
      <c r="AP188" s="487">
        <f t="shared" si="50"/>
        <v>-1</v>
      </c>
      <c r="AQ188" s="487">
        <f t="shared" si="50"/>
        <v>-1</v>
      </c>
      <c r="AR188" s="487">
        <f t="shared" si="50"/>
        <v>0</v>
      </c>
      <c r="AS188" s="487">
        <f t="shared" si="50"/>
        <v>-1</v>
      </c>
      <c r="AT188" s="487">
        <f t="shared" si="50"/>
        <v>-1</v>
      </c>
      <c r="AU188" s="493">
        <f t="shared" si="50"/>
        <v>0</v>
      </c>
      <c r="AV188" s="488" t="str">
        <f t="shared" si="48"/>
        <v/>
      </c>
      <c r="AW188" s="487" t="str">
        <f t="shared" si="48"/>
        <v/>
      </c>
      <c r="AX188" s="487">
        <f t="shared" si="48"/>
        <v>0</v>
      </c>
      <c r="AY188" s="487" t="str">
        <f t="shared" si="48"/>
        <v/>
      </c>
      <c r="AZ188" s="487" t="str">
        <f t="shared" si="48"/>
        <v/>
      </c>
      <c r="BA188" s="487" t="str">
        <f t="shared" si="48"/>
        <v/>
      </c>
      <c r="BB188" s="487" t="str">
        <f t="shared" si="48"/>
        <v/>
      </c>
      <c r="BC188" s="487" t="str">
        <f t="shared" si="48"/>
        <v/>
      </c>
      <c r="BD188" s="487" t="str">
        <f t="shared" si="48"/>
        <v/>
      </c>
      <c r="BE188" s="487" t="str">
        <f t="shared" si="48"/>
        <v/>
      </c>
      <c r="BF188" s="487">
        <f t="shared" si="48"/>
        <v>0</v>
      </c>
      <c r="BG188" s="487">
        <f t="shared" si="48"/>
        <v>0</v>
      </c>
      <c r="BH188" s="487" t="str">
        <f t="shared" si="48"/>
        <v/>
      </c>
      <c r="BI188" s="487">
        <f t="shared" si="48"/>
        <v>0</v>
      </c>
      <c r="BJ188" s="487">
        <f t="shared" si="48"/>
        <v>0</v>
      </c>
      <c r="BK188" s="489" t="str">
        <f t="shared" si="42"/>
        <v/>
      </c>
      <c r="BL188" s="495" t="str">
        <f t="shared" si="49"/>
        <v/>
      </c>
      <c r="BM188" s="487" t="str">
        <f t="shared" si="49"/>
        <v/>
      </c>
      <c r="BN188" s="487">
        <f t="shared" si="49"/>
        <v>0</v>
      </c>
      <c r="BO188" s="487" t="str">
        <f t="shared" si="49"/>
        <v/>
      </c>
      <c r="BP188" s="487" t="str">
        <f t="shared" si="49"/>
        <v/>
      </c>
      <c r="BQ188" s="487" t="str">
        <f t="shared" si="49"/>
        <v/>
      </c>
      <c r="BR188" s="487" t="str">
        <f t="shared" si="49"/>
        <v/>
      </c>
      <c r="BS188" s="487" t="str">
        <f t="shared" si="49"/>
        <v/>
      </c>
      <c r="BT188" s="487" t="str">
        <f t="shared" si="49"/>
        <v/>
      </c>
      <c r="BU188" s="487" t="str">
        <f t="shared" si="49"/>
        <v/>
      </c>
      <c r="BV188" s="487">
        <f t="shared" si="49"/>
        <v>0</v>
      </c>
      <c r="BW188" s="487">
        <f t="shared" si="49"/>
        <v>0</v>
      </c>
      <c r="BX188" s="487" t="str">
        <f t="shared" si="49"/>
        <v/>
      </c>
      <c r="BY188" s="487">
        <f t="shared" si="49"/>
        <v>0</v>
      </c>
      <c r="BZ188" s="487">
        <f t="shared" si="49"/>
        <v>0</v>
      </c>
      <c r="CA188" s="489" t="str">
        <f t="shared" si="43"/>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50"/>
        <v>0</v>
      </c>
      <c r="AG189" s="487">
        <f t="shared" si="50"/>
        <v>0</v>
      </c>
      <c r="AH189" s="487">
        <f t="shared" si="50"/>
        <v>-1</v>
      </c>
      <c r="AI189" s="487">
        <f t="shared" si="50"/>
        <v>0</v>
      </c>
      <c r="AJ189" s="487">
        <f t="shared" si="50"/>
        <v>0</v>
      </c>
      <c r="AK189" s="487">
        <f t="shared" si="50"/>
        <v>0</v>
      </c>
      <c r="AL189" s="487">
        <f t="shared" si="50"/>
        <v>0</v>
      </c>
      <c r="AM189" s="487">
        <f t="shared" si="50"/>
        <v>0</v>
      </c>
      <c r="AN189" s="487">
        <f t="shared" si="50"/>
        <v>0</v>
      </c>
      <c r="AO189" s="487">
        <f t="shared" si="50"/>
        <v>0</v>
      </c>
      <c r="AP189" s="487">
        <f t="shared" si="50"/>
        <v>-1</v>
      </c>
      <c r="AQ189" s="487">
        <f t="shared" si="50"/>
        <v>-1</v>
      </c>
      <c r="AR189" s="487">
        <f t="shared" si="50"/>
        <v>0</v>
      </c>
      <c r="AS189" s="487">
        <f t="shared" si="50"/>
        <v>-1</v>
      </c>
      <c r="AT189" s="487">
        <f t="shared" si="50"/>
        <v>-1</v>
      </c>
      <c r="AU189" s="493">
        <f t="shared" si="50"/>
        <v>0</v>
      </c>
      <c r="AV189" s="488" t="str">
        <f t="shared" si="48"/>
        <v/>
      </c>
      <c r="AW189" s="487" t="str">
        <f t="shared" si="48"/>
        <v/>
      </c>
      <c r="AX189" s="487">
        <f t="shared" si="48"/>
        <v>0</v>
      </c>
      <c r="AY189" s="487" t="str">
        <f t="shared" si="48"/>
        <v/>
      </c>
      <c r="AZ189" s="487" t="str">
        <f t="shared" si="48"/>
        <v/>
      </c>
      <c r="BA189" s="487" t="str">
        <f t="shared" si="48"/>
        <v/>
      </c>
      <c r="BB189" s="487" t="str">
        <f t="shared" si="48"/>
        <v/>
      </c>
      <c r="BC189" s="487" t="str">
        <f t="shared" si="48"/>
        <v/>
      </c>
      <c r="BD189" s="487" t="str">
        <f t="shared" si="48"/>
        <v/>
      </c>
      <c r="BE189" s="487" t="str">
        <f t="shared" si="48"/>
        <v/>
      </c>
      <c r="BF189" s="487">
        <f t="shared" si="48"/>
        <v>0</v>
      </c>
      <c r="BG189" s="487">
        <f t="shared" si="48"/>
        <v>0</v>
      </c>
      <c r="BH189" s="487" t="str">
        <f t="shared" si="48"/>
        <v/>
      </c>
      <c r="BI189" s="487">
        <f t="shared" si="48"/>
        <v>0</v>
      </c>
      <c r="BJ189" s="487">
        <f t="shared" si="48"/>
        <v>0</v>
      </c>
      <c r="BK189" s="489" t="str">
        <f t="shared" si="42"/>
        <v/>
      </c>
      <c r="BL189" s="495" t="str">
        <f t="shared" si="49"/>
        <v/>
      </c>
      <c r="BM189" s="487" t="str">
        <f t="shared" si="49"/>
        <v/>
      </c>
      <c r="BN189" s="487">
        <f t="shared" si="49"/>
        <v>0</v>
      </c>
      <c r="BO189" s="487" t="str">
        <f t="shared" si="49"/>
        <v/>
      </c>
      <c r="BP189" s="487" t="str">
        <f t="shared" si="49"/>
        <v/>
      </c>
      <c r="BQ189" s="487" t="str">
        <f t="shared" si="49"/>
        <v/>
      </c>
      <c r="BR189" s="487" t="str">
        <f t="shared" si="49"/>
        <v/>
      </c>
      <c r="BS189" s="487" t="str">
        <f t="shared" si="49"/>
        <v/>
      </c>
      <c r="BT189" s="487" t="str">
        <f t="shared" si="49"/>
        <v/>
      </c>
      <c r="BU189" s="487" t="str">
        <f t="shared" si="49"/>
        <v/>
      </c>
      <c r="BV189" s="487">
        <f t="shared" si="49"/>
        <v>0</v>
      </c>
      <c r="BW189" s="487">
        <f t="shared" si="49"/>
        <v>0</v>
      </c>
      <c r="BX189" s="487" t="str">
        <f t="shared" si="49"/>
        <v/>
      </c>
      <c r="BY189" s="487">
        <f t="shared" si="49"/>
        <v>0</v>
      </c>
      <c r="BZ189" s="487">
        <f t="shared" si="49"/>
        <v>0</v>
      </c>
      <c r="CA189" s="489" t="str">
        <f t="shared" si="43"/>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50"/>
        <v>0</v>
      </c>
      <c r="AG190" s="487">
        <f t="shared" si="50"/>
        <v>0</v>
      </c>
      <c r="AH190" s="487">
        <f t="shared" si="50"/>
        <v>-1</v>
      </c>
      <c r="AI190" s="487">
        <f t="shared" si="50"/>
        <v>0</v>
      </c>
      <c r="AJ190" s="487">
        <f t="shared" si="50"/>
        <v>0</v>
      </c>
      <c r="AK190" s="487">
        <f t="shared" si="50"/>
        <v>0</v>
      </c>
      <c r="AL190" s="487">
        <f t="shared" si="50"/>
        <v>0</v>
      </c>
      <c r="AM190" s="487">
        <f t="shared" si="50"/>
        <v>0</v>
      </c>
      <c r="AN190" s="487">
        <f t="shared" si="50"/>
        <v>0</v>
      </c>
      <c r="AO190" s="487">
        <f t="shared" si="50"/>
        <v>0</v>
      </c>
      <c r="AP190" s="487">
        <f t="shared" si="50"/>
        <v>-1</v>
      </c>
      <c r="AQ190" s="487">
        <f t="shared" si="50"/>
        <v>-1</v>
      </c>
      <c r="AR190" s="487">
        <f t="shared" si="50"/>
        <v>0</v>
      </c>
      <c r="AS190" s="487">
        <f t="shared" si="50"/>
        <v>-1</v>
      </c>
      <c r="AT190" s="487">
        <f t="shared" si="50"/>
        <v>-1</v>
      </c>
      <c r="AU190" s="493">
        <f t="shared" ref="AU190" si="51">AU189</f>
        <v>0</v>
      </c>
      <c r="AV190" s="488" t="str">
        <f t="shared" si="48"/>
        <v/>
      </c>
      <c r="AW190" s="487" t="str">
        <f t="shared" si="48"/>
        <v/>
      </c>
      <c r="AX190" s="487">
        <f t="shared" si="48"/>
        <v>0</v>
      </c>
      <c r="AY190" s="487" t="str">
        <f t="shared" si="48"/>
        <v/>
      </c>
      <c r="AZ190" s="487" t="str">
        <f t="shared" si="48"/>
        <v/>
      </c>
      <c r="BA190" s="487" t="str">
        <f t="shared" si="48"/>
        <v/>
      </c>
      <c r="BB190" s="487" t="str">
        <f t="shared" si="48"/>
        <v/>
      </c>
      <c r="BC190" s="487" t="str">
        <f t="shared" si="48"/>
        <v/>
      </c>
      <c r="BD190" s="487" t="str">
        <f t="shared" si="48"/>
        <v/>
      </c>
      <c r="BE190" s="487" t="str">
        <f t="shared" si="48"/>
        <v/>
      </c>
      <c r="BF190" s="487">
        <f t="shared" si="48"/>
        <v>0</v>
      </c>
      <c r="BG190" s="487">
        <f t="shared" si="48"/>
        <v>0</v>
      </c>
      <c r="BH190" s="487" t="str">
        <f t="shared" si="48"/>
        <v/>
      </c>
      <c r="BI190" s="487">
        <f t="shared" si="48"/>
        <v>0</v>
      </c>
      <c r="BJ190" s="487">
        <f t="shared" si="48"/>
        <v>0</v>
      </c>
      <c r="BK190" s="489" t="str">
        <f t="shared" si="42"/>
        <v/>
      </c>
      <c r="BL190" s="495" t="str">
        <f t="shared" si="49"/>
        <v/>
      </c>
      <c r="BM190" s="487" t="str">
        <f t="shared" si="49"/>
        <v/>
      </c>
      <c r="BN190" s="487">
        <f t="shared" si="49"/>
        <v>0</v>
      </c>
      <c r="BO190" s="487" t="str">
        <f t="shared" si="49"/>
        <v/>
      </c>
      <c r="BP190" s="487" t="str">
        <f t="shared" si="49"/>
        <v/>
      </c>
      <c r="BQ190" s="487" t="str">
        <f t="shared" si="49"/>
        <v/>
      </c>
      <c r="BR190" s="487" t="str">
        <f t="shared" si="49"/>
        <v/>
      </c>
      <c r="BS190" s="487" t="str">
        <f t="shared" si="49"/>
        <v/>
      </c>
      <c r="BT190" s="487" t="str">
        <f t="shared" si="49"/>
        <v/>
      </c>
      <c r="BU190" s="487" t="str">
        <f t="shared" si="49"/>
        <v/>
      </c>
      <c r="BV190" s="487">
        <f t="shared" si="49"/>
        <v>0</v>
      </c>
      <c r="BW190" s="487">
        <f t="shared" si="49"/>
        <v>0</v>
      </c>
      <c r="BX190" s="487" t="str">
        <f t="shared" si="49"/>
        <v/>
      </c>
      <c r="BY190" s="487">
        <f t="shared" si="49"/>
        <v>0</v>
      </c>
      <c r="BZ190" s="487">
        <f t="shared" si="49"/>
        <v>0</v>
      </c>
      <c r="CA190" s="489" t="str">
        <f t="shared" si="43"/>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52">AF190</f>
        <v>0</v>
      </c>
      <c r="AG191" s="487">
        <f t="shared" si="52"/>
        <v>0</v>
      </c>
      <c r="AH191" s="487">
        <f t="shared" si="52"/>
        <v>-1</v>
      </c>
      <c r="AI191" s="487">
        <f t="shared" si="52"/>
        <v>0</v>
      </c>
      <c r="AJ191" s="487">
        <f t="shared" si="52"/>
        <v>0</v>
      </c>
      <c r="AK191" s="487">
        <f t="shared" si="52"/>
        <v>0</v>
      </c>
      <c r="AL191" s="487">
        <f t="shared" si="52"/>
        <v>0</v>
      </c>
      <c r="AM191" s="487">
        <f t="shared" si="52"/>
        <v>0</v>
      </c>
      <c r="AN191" s="487">
        <f t="shared" si="52"/>
        <v>0</v>
      </c>
      <c r="AO191" s="487">
        <f t="shared" si="52"/>
        <v>0</v>
      </c>
      <c r="AP191" s="487">
        <f t="shared" si="52"/>
        <v>-1</v>
      </c>
      <c r="AQ191" s="487">
        <f t="shared" si="52"/>
        <v>-1</v>
      </c>
      <c r="AR191" s="487">
        <f t="shared" si="52"/>
        <v>0</v>
      </c>
      <c r="AS191" s="487">
        <f t="shared" si="52"/>
        <v>-1</v>
      </c>
      <c r="AT191" s="487">
        <f t="shared" si="52"/>
        <v>-1</v>
      </c>
      <c r="AU191" s="493">
        <f t="shared" si="52"/>
        <v>0</v>
      </c>
      <c r="AV191" s="488" t="str">
        <f t="shared" ref="AV191:BJ207" si="53">IF(AF191,IFERROR(LEFT($V191,SEARCH(" (",$V191)-1),$V191),"")</f>
        <v/>
      </c>
      <c r="AW191" s="487" t="str">
        <f t="shared" si="53"/>
        <v/>
      </c>
      <c r="AX191" s="487">
        <f t="shared" si="53"/>
        <v>0</v>
      </c>
      <c r="AY191" s="487" t="str">
        <f t="shared" si="53"/>
        <v/>
      </c>
      <c r="AZ191" s="487" t="str">
        <f t="shared" si="53"/>
        <v/>
      </c>
      <c r="BA191" s="487" t="str">
        <f t="shared" si="53"/>
        <v/>
      </c>
      <c r="BB191" s="487" t="str">
        <f t="shared" si="53"/>
        <v/>
      </c>
      <c r="BC191" s="487" t="str">
        <f t="shared" si="53"/>
        <v/>
      </c>
      <c r="BD191" s="487" t="str">
        <f t="shared" si="53"/>
        <v/>
      </c>
      <c r="BE191" s="487" t="str">
        <f t="shared" si="53"/>
        <v/>
      </c>
      <c r="BF191" s="487">
        <f t="shared" si="53"/>
        <v>0</v>
      </c>
      <c r="BG191" s="487">
        <f t="shared" si="53"/>
        <v>0</v>
      </c>
      <c r="BH191" s="487" t="str">
        <f t="shared" si="53"/>
        <v/>
      </c>
      <c r="BI191" s="487">
        <f t="shared" si="53"/>
        <v>0</v>
      </c>
      <c r="BJ191" s="487">
        <f t="shared" si="53"/>
        <v>0</v>
      </c>
      <c r="BK191" s="489" t="str">
        <f t="shared" si="42"/>
        <v/>
      </c>
      <c r="BL191" s="495" t="str">
        <f t="shared" ref="BL191:BZ207" si="54">IF(AF191,IFERROR(LEFT($W191,SEARCH(" (",$W191)-1),$W191),"")</f>
        <v/>
      </c>
      <c r="BM191" s="487" t="str">
        <f t="shared" si="54"/>
        <v/>
      </c>
      <c r="BN191" s="487">
        <f t="shared" si="54"/>
        <v>0</v>
      </c>
      <c r="BO191" s="487" t="str">
        <f t="shared" si="54"/>
        <v/>
      </c>
      <c r="BP191" s="487" t="str">
        <f t="shared" si="54"/>
        <v/>
      </c>
      <c r="BQ191" s="487" t="str">
        <f t="shared" si="54"/>
        <v/>
      </c>
      <c r="BR191" s="487" t="str">
        <f t="shared" si="54"/>
        <v/>
      </c>
      <c r="BS191" s="487" t="str">
        <f t="shared" si="54"/>
        <v/>
      </c>
      <c r="BT191" s="487" t="str">
        <f t="shared" si="54"/>
        <v/>
      </c>
      <c r="BU191" s="487" t="str">
        <f t="shared" si="54"/>
        <v/>
      </c>
      <c r="BV191" s="487">
        <f t="shared" si="54"/>
        <v>0</v>
      </c>
      <c r="BW191" s="487">
        <f t="shared" si="54"/>
        <v>0</v>
      </c>
      <c r="BX191" s="487" t="str">
        <f t="shared" si="54"/>
        <v/>
      </c>
      <c r="BY191" s="487">
        <f t="shared" si="54"/>
        <v>0</v>
      </c>
      <c r="BZ191" s="487">
        <f t="shared" si="54"/>
        <v>0</v>
      </c>
      <c r="CA191" s="489" t="str">
        <f t="shared" si="43"/>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52"/>
        <v>0</v>
      </c>
      <c r="AG192" s="487">
        <f t="shared" si="52"/>
        <v>0</v>
      </c>
      <c r="AH192" s="487">
        <f t="shared" si="52"/>
        <v>-1</v>
      </c>
      <c r="AI192" s="487">
        <f t="shared" si="52"/>
        <v>0</v>
      </c>
      <c r="AJ192" s="487">
        <f t="shared" si="52"/>
        <v>0</v>
      </c>
      <c r="AK192" s="487">
        <f t="shared" si="52"/>
        <v>0</v>
      </c>
      <c r="AL192" s="487">
        <f t="shared" si="52"/>
        <v>0</v>
      </c>
      <c r="AM192" s="487">
        <f t="shared" si="52"/>
        <v>0</v>
      </c>
      <c r="AN192" s="487">
        <f t="shared" si="52"/>
        <v>0</v>
      </c>
      <c r="AO192" s="487">
        <f t="shared" si="52"/>
        <v>0</v>
      </c>
      <c r="AP192" s="487">
        <f t="shared" si="52"/>
        <v>-1</v>
      </c>
      <c r="AQ192" s="487">
        <f t="shared" si="52"/>
        <v>-1</v>
      </c>
      <c r="AR192" s="487">
        <f t="shared" si="52"/>
        <v>0</v>
      </c>
      <c r="AS192" s="487">
        <f t="shared" si="52"/>
        <v>-1</v>
      </c>
      <c r="AT192" s="487">
        <f t="shared" si="52"/>
        <v>-1</v>
      </c>
      <c r="AU192" s="493">
        <f t="shared" si="52"/>
        <v>0</v>
      </c>
      <c r="AV192" s="488" t="str">
        <f t="shared" si="53"/>
        <v/>
      </c>
      <c r="AW192" s="487" t="str">
        <f t="shared" si="53"/>
        <v/>
      </c>
      <c r="AX192" s="487">
        <f t="shared" si="53"/>
        <v>0</v>
      </c>
      <c r="AY192" s="487" t="str">
        <f t="shared" si="53"/>
        <v/>
      </c>
      <c r="AZ192" s="487" t="str">
        <f t="shared" si="53"/>
        <v/>
      </c>
      <c r="BA192" s="487" t="str">
        <f t="shared" si="53"/>
        <v/>
      </c>
      <c r="BB192" s="487" t="str">
        <f t="shared" si="53"/>
        <v/>
      </c>
      <c r="BC192" s="487" t="str">
        <f t="shared" si="53"/>
        <v/>
      </c>
      <c r="BD192" s="487" t="str">
        <f t="shared" si="53"/>
        <v/>
      </c>
      <c r="BE192" s="487" t="str">
        <f t="shared" si="53"/>
        <v/>
      </c>
      <c r="BF192" s="487">
        <f t="shared" si="53"/>
        <v>0</v>
      </c>
      <c r="BG192" s="487">
        <f t="shared" si="53"/>
        <v>0</v>
      </c>
      <c r="BH192" s="487" t="str">
        <f t="shared" si="53"/>
        <v/>
      </c>
      <c r="BI192" s="487">
        <f t="shared" si="53"/>
        <v>0</v>
      </c>
      <c r="BJ192" s="487">
        <f t="shared" si="53"/>
        <v>0</v>
      </c>
      <c r="BK192" s="489" t="str">
        <f t="shared" si="42"/>
        <v/>
      </c>
      <c r="BL192" s="495" t="str">
        <f t="shared" si="54"/>
        <v/>
      </c>
      <c r="BM192" s="487" t="str">
        <f t="shared" si="54"/>
        <v/>
      </c>
      <c r="BN192" s="487">
        <f t="shared" si="54"/>
        <v>0</v>
      </c>
      <c r="BO192" s="487" t="str">
        <f t="shared" si="54"/>
        <v/>
      </c>
      <c r="BP192" s="487" t="str">
        <f t="shared" si="54"/>
        <v/>
      </c>
      <c r="BQ192" s="487" t="str">
        <f t="shared" si="54"/>
        <v/>
      </c>
      <c r="BR192" s="487" t="str">
        <f t="shared" si="54"/>
        <v/>
      </c>
      <c r="BS192" s="487" t="str">
        <f t="shared" si="54"/>
        <v/>
      </c>
      <c r="BT192" s="487" t="str">
        <f t="shared" si="54"/>
        <v/>
      </c>
      <c r="BU192" s="487" t="str">
        <f t="shared" si="54"/>
        <v/>
      </c>
      <c r="BV192" s="487">
        <f t="shared" si="54"/>
        <v>0</v>
      </c>
      <c r="BW192" s="487">
        <f t="shared" si="54"/>
        <v>0</v>
      </c>
      <c r="BX192" s="487" t="str">
        <f t="shared" si="54"/>
        <v/>
      </c>
      <c r="BY192" s="487">
        <f t="shared" si="54"/>
        <v>0</v>
      </c>
      <c r="BZ192" s="487">
        <f t="shared" si="54"/>
        <v>0</v>
      </c>
      <c r="CA192" s="489" t="str">
        <f t="shared" si="43"/>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52"/>
        <v>0</v>
      </c>
      <c r="AG193" s="487">
        <f t="shared" si="52"/>
        <v>0</v>
      </c>
      <c r="AH193" s="487">
        <f t="shared" si="52"/>
        <v>-1</v>
      </c>
      <c r="AI193" s="487">
        <f t="shared" si="52"/>
        <v>0</v>
      </c>
      <c r="AJ193" s="487">
        <f t="shared" si="52"/>
        <v>0</v>
      </c>
      <c r="AK193" s="487">
        <f t="shared" si="52"/>
        <v>0</v>
      </c>
      <c r="AL193" s="487">
        <f t="shared" si="52"/>
        <v>0</v>
      </c>
      <c r="AM193" s="487">
        <f t="shared" si="52"/>
        <v>0</v>
      </c>
      <c r="AN193" s="487">
        <f t="shared" si="52"/>
        <v>0</v>
      </c>
      <c r="AO193" s="487">
        <f t="shared" si="52"/>
        <v>0</v>
      </c>
      <c r="AP193" s="487">
        <f t="shared" si="52"/>
        <v>-1</v>
      </c>
      <c r="AQ193" s="487">
        <f t="shared" si="52"/>
        <v>-1</v>
      </c>
      <c r="AR193" s="487">
        <f t="shared" si="52"/>
        <v>0</v>
      </c>
      <c r="AS193" s="487">
        <f t="shared" si="52"/>
        <v>-1</v>
      </c>
      <c r="AT193" s="487">
        <f t="shared" si="52"/>
        <v>-1</v>
      </c>
      <c r="AU193" s="493">
        <f t="shared" si="52"/>
        <v>0</v>
      </c>
      <c r="AV193" s="488" t="str">
        <f t="shared" si="53"/>
        <v/>
      </c>
      <c r="AW193" s="487" t="str">
        <f t="shared" si="53"/>
        <v/>
      </c>
      <c r="AX193" s="487">
        <f t="shared" si="53"/>
        <v>0</v>
      </c>
      <c r="AY193" s="487" t="str">
        <f t="shared" si="53"/>
        <v/>
      </c>
      <c r="AZ193" s="487" t="str">
        <f t="shared" si="53"/>
        <v/>
      </c>
      <c r="BA193" s="487" t="str">
        <f t="shared" si="53"/>
        <v/>
      </c>
      <c r="BB193" s="487" t="str">
        <f t="shared" si="53"/>
        <v/>
      </c>
      <c r="BC193" s="487" t="str">
        <f t="shared" si="53"/>
        <v/>
      </c>
      <c r="BD193" s="487" t="str">
        <f t="shared" si="53"/>
        <v/>
      </c>
      <c r="BE193" s="487" t="str">
        <f t="shared" si="53"/>
        <v/>
      </c>
      <c r="BF193" s="487">
        <f t="shared" si="53"/>
        <v>0</v>
      </c>
      <c r="BG193" s="487">
        <f t="shared" si="53"/>
        <v>0</v>
      </c>
      <c r="BH193" s="487" t="str">
        <f t="shared" si="53"/>
        <v/>
      </c>
      <c r="BI193" s="487">
        <f t="shared" si="53"/>
        <v>0</v>
      </c>
      <c r="BJ193" s="487">
        <f t="shared" si="53"/>
        <v>0</v>
      </c>
      <c r="BK193" s="489" t="str">
        <f t="shared" si="42"/>
        <v/>
      </c>
      <c r="BL193" s="495" t="str">
        <f t="shared" si="54"/>
        <v/>
      </c>
      <c r="BM193" s="487" t="str">
        <f t="shared" si="54"/>
        <v/>
      </c>
      <c r="BN193" s="487">
        <f t="shared" si="54"/>
        <v>0</v>
      </c>
      <c r="BO193" s="487" t="str">
        <f t="shared" si="54"/>
        <v/>
      </c>
      <c r="BP193" s="487" t="str">
        <f t="shared" si="54"/>
        <v/>
      </c>
      <c r="BQ193" s="487" t="str">
        <f t="shared" si="54"/>
        <v/>
      </c>
      <c r="BR193" s="487" t="str">
        <f t="shared" si="54"/>
        <v/>
      </c>
      <c r="BS193" s="487" t="str">
        <f t="shared" si="54"/>
        <v/>
      </c>
      <c r="BT193" s="487" t="str">
        <f t="shared" si="54"/>
        <v/>
      </c>
      <c r="BU193" s="487" t="str">
        <f t="shared" si="54"/>
        <v/>
      </c>
      <c r="BV193" s="487">
        <f t="shared" si="54"/>
        <v>0</v>
      </c>
      <c r="BW193" s="487">
        <f t="shared" si="54"/>
        <v>0</v>
      </c>
      <c r="BX193" s="487" t="str">
        <f t="shared" si="54"/>
        <v/>
      </c>
      <c r="BY193" s="487">
        <f t="shared" si="54"/>
        <v>0</v>
      </c>
      <c r="BZ193" s="487">
        <f t="shared" si="54"/>
        <v>0</v>
      </c>
      <c r="CA193" s="489" t="str">
        <f t="shared" si="43"/>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52"/>
        <v>0</v>
      </c>
      <c r="AG194" s="487">
        <f t="shared" si="52"/>
        <v>0</v>
      </c>
      <c r="AH194" s="487">
        <f t="shared" si="52"/>
        <v>-1</v>
      </c>
      <c r="AI194" s="487">
        <f t="shared" si="52"/>
        <v>0</v>
      </c>
      <c r="AJ194" s="487">
        <f t="shared" si="52"/>
        <v>0</v>
      </c>
      <c r="AK194" s="487">
        <f t="shared" si="52"/>
        <v>0</v>
      </c>
      <c r="AL194" s="487">
        <f t="shared" si="52"/>
        <v>0</v>
      </c>
      <c r="AM194" s="487">
        <f t="shared" si="52"/>
        <v>0</v>
      </c>
      <c r="AN194" s="487">
        <f t="shared" si="52"/>
        <v>0</v>
      </c>
      <c r="AO194" s="487">
        <f t="shared" si="52"/>
        <v>0</v>
      </c>
      <c r="AP194" s="487">
        <f t="shared" si="52"/>
        <v>-1</v>
      </c>
      <c r="AQ194" s="487">
        <f t="shared" si="52"/>
        <v>-1</v>
      </c>
      <c r="AR194" s="487">
        <f t="shared" si="52"/>
        <v>0</v>
      </c>
      <c r="AS194" s="487">
        <f t="shared" si="52"/>
        <v>-1</v>
      </c>
      <c r="AT194" s="487">
        <f t="shared" si="52"/>
        <v>-1</v>
      </c>
      <c r="AU194" s="493">
        <f t="shared" si="52"/>
        <v>0</v>
      </c>
      <c r="AV194" s="488" t="str">
        <f t="shared" si="53"/>
        <v/>
      </c>
      <c r="AW194" s="487" t="str">
        <f t="shared" si="53"/>
        <v/>
      </c>
      <c r="AX194" s="487">
        <f t="shared" si="53"/>
        <v>0</v>
      </c>
      <c r="AY194" s="487" t="str">
        <f t="shared" si="53"/>
        <v/>
      </c>
      <c r="AZ194" s="487" t="str">
        <f t="shared" si="53"/>
        <v/>
      </c>
      <c r="BA194" s="487" t="str">
        <f t="shared" si="53"/>
        <v/>
      </c>
      <c r="BB194" s="487" t="str">
        <f t="shared" si="53"/>
        <v/>
      </c>
      <c r="BC194" s="487" t="str">
        <f t="shared" si="53"/>
        <v/>
      </c>
      <c r="BD194" s="487" t="str">
        <f t="shared" si="53"/>
        <v/>
      </c>
      <c r="BE194" s="487" t="str">
        <f t="shared" si="53"/>
        <v/>
      </c>
      <c r="BF194" s="487">
        <f t="shared" si="53"/>
        <v>0</v>
      </c>
      <c r="BG194" s="487">
        <f t="shared" si="53"/>
        <v>0</v>
      </c>
      <c r="BH194" s="487" t="str">
        <f t="shared" si="53"/>
        <v/>
      </c>
      <c r="BI194" s="487">
        <f t="shared" si="53"/>
        <v>0</v>
      </c>
      <c r="BJ194" s="487">
        <f t="shared" si="53"/>
        <v>0</v>
      </c>
      <c r="BK194" s="489" t="str">
        <f t="shared" si="42"/>
        <v/>
      </c>
      <c r="BL194" s="495" t="str">
        <f t="shared" si="54"/>
        <v/>
      </c>
      <c r="BM194" s="487" t="str">
        <f t="shared" si="54"/>
        <v/>
      </c>
      <c r="BN194" s="487">
        <f t="shared" si="54"/>
        <v>0</v>
      </c>
      <c r="BO194" s="487" t="str">
        <f t="shared" si="54"/>
        <v/>
      </c>
      <c r="BP194" s="487" t="str">
        <f t="shared" si="54"/>
        <v/>
      </c>
      <c r="BQ194" s="487" t="str">
        <f t="shared" si="54"/>
        <v/>
      </c>
      <c r="BR194" s="487" t="str">
        <f t="shared" si="54"/>
        <v/>
      </c>
      <c r="BS194" s="487" t="str">
        <f t="shared" si="54"/>
        <v/>
      </c>
      <c r="BT194" s="487" t="str">
        <f t="shared" si="54"/>
        <v/>
      </c>
      <c r="BU194" s="487" t="str">
        <f t="shared" si="54"/>
        <v/>
      </c>
      <c r="BV194" s="487">
        <f t="shared" si="54"/>
        <v>0</v>
      </c>
      <c r="BW194" s="487">
        <f t="shared" si="54"/>
        <v>0</v>
      </c>
      <c r="BX194" s="487" t="str">
        <f t="shared" si="54"/>
        <v/>
      </c>
      <c r="BY194" s="487">
        <f t="shared" si="54"/>
        <v>0</v>
      </c>
      <c r="BZ194" s="487">
        <f t="shared" si="54"/>
        <v>0</v>
      </c>
      <c r="CA194" s="489" t="str">
        <f t="shared" si="43"/>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52"/>
        <v>0</v>
      </c>
      <c r="AG195" s="487">
        <f t="shared" si="52"/>
        <v>0</v>
      </c>
      <c r="AH195" s="487">
        <f t="shared" si="52"/>
        <v>-1</v>
      </c>
      <c r="AI195" s="487">
        <f t="shared" si="52"/>
        <v>0</v>
      </c>
      <c r="AJ195" s="487">
        <f t="shared" si="52"/>
        <v>0</v>
      </c>
      <c r="AK195" s="487">
        <f t="shared" si="52"/>
        <v>0</v>
      </c>
      <c r="AL195" s="487">
        <f t="shared" si="52"/>
        <v>0</v>
      </c>
      <c r="AM195" s="487">
        <f t="shared" si="52"/>
        <v>0</v>
      </c>
      <c r="AN195" s="487">
        <f t="shared" si="52"/>
        <v>0</v>
      </c>
      <c r="AO195" s="487">
        <f t="shared" si="52"/>
        <v>0</v>
      </c>
      <c r="AP195" s="487">
        <f t="shared" si="52"/>
        <v>-1</v>
      </c>
      <c r="AQ195" s="487">
        <f t="shared" si="52"/>
        <v>-1</v>
      </c>
      <c r="AR195" s="487">
        <f t="shared" si="52"/>
        <v>0</v>
      </c>
      <c r="AS195" s="487">
        <f t="shared" si="52"/>
        <v>-1</v>
      </c>
      <c r="AT195" s="487">
        <f t="shared" si="52"/>
        <v>-1</v>
      </c>
      <c r="AU195" s="493">
        <f t="shared" si="52"/>
        <v>0</v>
      </c>
      <c r="AV195" s="488" t="str">
        <f t="shared" si="53"/>
        <v/>
      </c>
      <c r="AW195" s="487" t="str">
        <f t="shared" si="53"/>
        <v/>
      </c>
      <c r="AX195" s="487">
        <f t="shared" si="53"/>
        <v>0</v>
      </c>
      <c r="AY195" s="487" t="str">
        <f t="shared" si="53"/>
        <v/>
      </c>
      <c r="AZ195" s="487" t="str">
        <f t="shared" si="53"/>
        <v/>
      </c>
      <c r="BA195" s="487" t="str">
        <f t="shared" si="53"/>
        <v/>
      </c>
      <c r="BB195" s="487" t="str">
        <f t="shared" si="53"/>
        <v/>
      </c>
      <c r="BC195" s="487" t="str">
        <f t="shared" si="53"/>
        <v/>
      </c>
      <c r="BD195" s="487" t="str">
        <f t="shared" si="53"/>
        <v/>
      </c>
      <c r="BE195" s="487" t="str">
        <f t="shared" si="53"/>
        <v/>
      </c>
      <c r="BF195" s="487">
        <f t="shared" si="53"/>
        <v>0</v>
      </c>
      <c r="BG195" s="487">
        <f t="shared" si="53"/>
        <v>0</v>
      </c>
      <c r="BH195" s="487" t="str">
        <f t="shared" si="53"/>
        <v/>
      </c>
      <c r="BI195" s="487">
        <f t="shared" si="53"/>
        <v>0</v>
      </c>
      <c r="BJ195" s="487">
        <f t="shared" si="53"/>
        <v>0</v>
      </c>
      <c r="BK195" s="489" t="str">
        <f t="shared" si="42"/>
        <v/>
      </c>
      <c r="BL195" s="495" t="str">
        <f t="shared" si="54"/>
        <v/>
      </c>
      <c r="BM195" s="487" t="str">
        <f t="shared" si="54"/>
        <v/>
      </c>
      <c r="BN195" s="487">
        <f t="shared" si="54"/>
        <v>0</v>
      </c>
      <c r="BO195" s="487" t="str">
        <f t="shared" si="54"/>
        <v/>
      </c>
      <c r="BP195" s="487" t="str">
        <f t="shared" si="54"/>
        <v/>
      </c>
      <c r="BQ195" s="487" t="str">
        <f t="shared" si="54"/>
        <v/>
      </c>
      <c r="BR195" s="487" t="str">
        <f t="shared" si="54"/>
        <v/>
      </c>
      <c r="BS195" s="487" t="str">
        <f t="shared" si="54"/>
        <v/>
      </c>
      <c r="BT195" s="487" t="str">
        <f t="shared" si="54"/>
        <v/>
      </c>
      <c r="BU195" s="487" t="str">
        <f t="shared" si="54"/>
        <v/>
      </c>
      <c r="BV195" s="487">
        <f t="shared" si="54"/>
        <v>0</v>
      </c>
      <c r="BW195" s="487">
        <f t="shared" si="54"/>
        <v>0</v>
      </c>
      <c r="BX195" s="487" t="str">
        <f t="shared" si="54"/>
        <v/>
      </c>
      <c r="BY195" s="487">
        <f t="shared" si="54"/>
        <v>0</v>
      </c>
      <c r="BZ195" s="487">
        <f t="shared" si="54"/>
        <v>0</v>
      </c>
      <c r="CA195" s="489" t="str">
        <f t="shared" si="43"/>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52"/>
        <v>0</v>
      </c>
      <c r="AG196" s="487">
        <f t="shared" si="52"/>
        <v>0</v>
      </c>
      <c r="AH196" s="487">
        <f t="shared" si="52"/>
        <v>-1</v>
      </c>
      <c r="AI196" s="487">
        <f t="shared" si="52"/>
        <v>0</v>
      </c>
      <c r="AJ196" s="487">
        <f t="shared" si="52"/>
        <v>0</v>
      </c>
      <c r="AK196" s="487">
        <f t="shared" si="52"/>
        <v>0</v>
      </c>
      <c r="AL196" s="487">
        <f t="shared" si="52"/>
        <v>0</v>
      </c>
      <c r="AM196" s="487">
        <f t="shared" si="52"/>
        <v>0</v>
      </c>
      <c r="AN196" s="487">
        <f t="shared" si="52"/>
        <v>0</v>
      </c>
      <c r="AO196" s="487">
        <f t="shared" si="52"/>
        <v>0</v>
      </c>
      <c r="AP196" s="487">
        <f t="shared" si="52"/>
        <v>-1</v>
      </c>
      <c r="AQ196" s="487">
        <f t="shared" si="52"/>
        <v>-1</v>
      </c>
      <c r="AR196" s="487">
        <f t="shared" si="52"/>
        <v>0</v>
      </c>
      <c r="AS196" s="487">
        <f t="shared" si="52"/>
        <v>-1</v>
      </c>
      <c r="AT196" s="487">
        <f t="shared" si="52"/>
        <v>-1</v>
      </c>
      <c r="AU196" s="493">
        <f t="shared" si="52"/>
        <v>0</v>
      </c>
      <c r="AV196" s="488" t="str">
        <f t="shared" si="53"/>
        <v/>
      </c>
      <c r="AW196" s="487" t="str">
        <f t="shared" si="53"/>
        <v/>
      </c>
      <c r="AX196" s="487">
        <f t="shared" si="53"/>
        <v>0</v>
      </c>
      <c r="AY196" s="487" t="str">
        <f t="shared" si="53"/>
        <v/>
      </c>
      <c r="AZ196" s="487" t="str">
        <f t="shared" si="53"/>
        <v/>
      </c>
      <c r="BA196" s="487" t="str">
        <f t="shared" si="53"/>
        <v/>
      </c>
      <c r="BB196" s="487" t="str">
        <f t="shared" si="53"/>
        <v/>
      </c>
      <c r="BC196" s="487" t="str">
        <f t="shared" si="53"/>
        <v/>
      </c>
      <c r="BD196" s="487" t="str">
        <f t="shared" si="53"/>
        <v/>
      </c>
      <c r="BE196" s="487" t="str">
        <f t="shared" si="53"/>
        <v/>
      </c>
      <c r="BF196" s="487">
        <f t="shared" si="53"/>
        <v>0</v>
      </c>
      <c r="BG196" s="487">
        <f t="shared" si="53"/>
        <v>0</v>
      </c>
      <c r="BH196" s="487" t="str">
        <f t="shared" si="53"/>
        <v/>
      </c>
      <c r="BI196" s="487">
        <f t="shared" si="53"/>
        <v>0</v>
      </c>
      <c r="BJ196" s="487">
        <f t="shared" si="53"/>
        <v>0</v>
      </c>
      <c r="BK196" s="489" t="str">
        <f t="shared" si="42"/>
        <v/>
      </c>
      <c r="BL196" s="495" t="str">
        <f t="shared" si="54"/>
        <v/>
      </c>
      <c r="BM196" s="487" t="str">
        <f t="shared" si="54"/>
        <v/>
      </c>
      <c r="BN196" s="487">
        <f t="shared" si="54"/>
        <v>0</v>
      </c>
      <c r="BO196" s="487" t="str">
        <f t="shared" si="54"/>
        <v/>
      </c>
      <c r="BP196" s="487" t="str">
        <f t="shared" si="54"/>
        <v/>
      </c>
      <c r="BQ196" s="487" t="str">
        <f t="shared" si="54"/>
        <v/>
      </c>
      <c r="BR196" s="487" t="str">
        <f t="shared" si="54"/>
        <v/>
      </c>
      <c r="BS196" s="487" t="str">
        <f t="shared" si="54"/>
        <v/>
      </c>
      <c r="BT196" s="487" t="str">
        <f t="shared" si="54"/>
        <v/>
      </c>
      <c r="BU196" s="487" t="str">
        <f t="shared" si="54"/>
        <v/>
      </c>
      <c r="BV196" s="487">
        <f t="shared" si="54"/>
        <v>0</v>
      </c>
      <c r="BW196" s="487">
        <f t="shared" si="54"/>
        <v>0</v>
      </c>
      <c r="BX196" s="487" t="str">
        <f t="shared" si="54"/>
        <v/>
      </c>
      <c r="BY196" s="487">
        <f t="shared" si="54"/>
        <v>0</v>
      </c>
      <c r="BZ196" s="487">
        <f t="shared" si="54"/>
        <v>0</v>
      </c>
      <c r="CA196" s="489" t="str">
        <f t="shared" si="43"/>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52"/>
        <v>0</v>
      </c>
      <c r="AG197" s="487">
        <f t="shared" si="52"/>
        <v>0</v>
      </c>
      <c r="AH197" s="487">
        <f t="shared" si="52"/>
        <v>-1</v>
      </c>
      <c r="AI197" s="487">
        <f t="shared" si="52"/>
        <v>0</v>
      </c>
      <c r="AJ197" s="487">
        <f t="shared" si="52"/>
        <v>0</v>
      </c>
      <c r="AK197" s="487">
        <f t="shared" si="52"/>
        <v>0</v>
      </c>
      <c r="AL197" s="487">
        <f t="shared" si="52"/>
        <v>0</v>
      </c>
      <c r="AM197" s="487">
        <f t="shared" si="52"/>
        <v>0</v>
      </c>
      <c r="AN197" s="487">
        <f t="shared" si="52"/>
        <v>0</v>
      </c>
      <c r="AO197" s="487">
        <f t="shared" si="52"/>
        <v>0</v>
      </c>
      <c r="AP197" s="487">
        <f t="shared" si="52"/>
        <v>-1</v>
      </c>
      <c r="AQ197" s="487">
        <f t="shared" si="52"/>
        <v>-1</v>
      </c>
      <c r="AR197" s="487">
        <f t="shared" si="52"/>
        <v>0</v>
      </c>
      <c r="AS197" s="487">
        <f t="shared" si="52"/>
        <v>-1</v>
      </c>
      <c r="AT197" s="487">
        <f t="shared" si="52"/>
        <v>-1</v>
      </c>
      <c r="AU197" s="493">
        <f t="shared" si="52"/>
        <v>0</v>
      </c>
      <c r="AV197" s="488" t="str">
        <f t="shared" si="53"/>
        <v/>
      </c>
      <c r="AW197" s="487" t="str">
        <f t="shared" si="53"/>
        <v/>
      </c>
      <c r="AX197" s="487">
        <f t="shared" si="53"/>
        <v>0</v>
      </c>
      <c r="AY197" s="487" t="str">
        <f t="shared" si="53"/>
        <v/>
      </c>
      <c r="AZ197" s="487" t="str">
        <f t="shared" si="53"/>
        <v/>
      </c>
      <c r="BA197" s="487" t="str">
        <f t="shared" si="53"/>
        <v/>
      </c>
      <c r="BB197" s="487" t="str">
        <f t="shared" si="53"/>
        <v/>
      </c>
      <c r="BC197" s="487" t="str">
        <f t="shared" si="53"/>
        <v/>
      </c>
      <c r="BD197" s="487" t="str">
        <f t="shared" si="53"/>
        <v/>
      </c>
      <c r="BE197" s="487" t="str">
        <f t="shared" si="53"/>
        <v/>
      </c>
      <c r="BF197" s="487">
        <f t="shared" si="53"/>
        <v>0</v>
      </c>
      <c r="BG197" s="487">
        <f t="shared" si="53"/>
        <v>0</v>
      </c>
      <c r="BH197" s="487" t="str">
        <f t="shared" si="53"/>
        <v/>
      </c>
      <c r="BI197" s="487">
        <f t="shared" si="53"/>
        <v>0</v>
      </c>
      <c r="BJ197" s="487">
        <f t="shared" si="53"/>
        <v>0</v>
      </c>
      <c r="BK197" s="489" t="str">
        <f t="shared" si="42"/>
        <v/>
      </c>
      <c r="BL197" s="495" t="str">
        <f t="shared" si="54"/>
        <v/>
      </c>
      <c r="BM197" s="487" t="str">
        <f t="shared" si="54"/>
        <v/>
      </c>
      <c r="BN197" s="487">
        <f t="shared" si="54"/>
        <v>0</v>
      </c>
      <c r="BO197" s="487" t="str">
        <f t="shared" si="54"/>
        <v/>
      </c>
      <c r="BP197" s="487" t="str">
        <f t="shared" si="54"/>
        <v/>
      </c>
      <c r="BQ197" s="487" t="str">
        <f t="shared" si="54"/>
        <v/>
      </c>
      <c r="BR197" s="487" t="str">
        <f t="shared" si="54"/>
        <v/>
      </c>
      <c r="BS197" s="487" t="str">
        <f t="shared" si="54"/>
        <v/>
      </c>
      <c r="BT197" s="487" t="str">
        <f t="shared" si="54"/>
        <v/>
      </c>
      <c r="BU197" s="487" t="str">
        <f t="shared" si="54"/>
        <v/>
      </c>
      <c r="BV197" s="487">
        <f t="shared" si="54"/>
        <v>0</v>
      </c>
      <c r="BW197" s="487">
        <f t="shared" si="54"/>
        <v>0</v>
      </c>
      <c r="BX197" s="487" t="str">
        <f t="shared" si="54"/>
        <v/>
      </c>
      <c r="BY197" s="487">
        <f t="shared" si="54"/>
        <v>0</v>
      </c>
      <c r="BZ197" s="487">
        <f t="shared" si="54"/>
        <v>0</v>
      </c>
      <c r="CA197" s="489" t="str">
        <f t="shared" si="43"/>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52"/>
        <v>0</v>
      </c>
      <c r="AG198" s="487">
        <f t="shared" si="52"/>
        <v>0</v>
      </c>
      <c r="AH198" s="487">
        <f t="shared" si="52"/>
        <v>-1</v>
      </c>
      <c r="AI198" s="487">
        <f t="shared" si="52"/>
        <v>0</v>
      </c>
      <c r="AJ198" s="487">
        <f t="shared" si="52"/>
        <v>0</v>
      </c>
      <c r="AK198" s="487">
        <f t="shared" si="52"/>
        <v>0</v>
      </c>
      <c r="AL198" s="487">
        <f t="shared" si="52"/>
        <v>0</v>
      </c>
      <c r="AM198" s="487">
        <f t="shared" si="52"/>
        <v>0</v>
      </c>
      <c r="AN198" s="487">
        <f t="shared" si="52"/>
        <v>0</v>
      </c>
      <c r="AO198" s="487">
        <f t="shared" si="52"/>
        <v>0</v>
      </c>
      <c r="AP198" s="487">
        <f t="shared" si="52"/>
        <v>-1</v>
      </c>
      <c r="AQ198" s="487">
        <f t="shared" si="52"/>
        <v>-1</v>
      </c>
      <c r="AR198" s="487">
        <f t="shared" si="52"/>
        <v>0</v>
      </c>
      <c r="AS198" s="487">
        <f t="shared" si="52"/>
        <v>-1</v>
      </c>
      <c r="AT198" s="487">
        <f t="shared" si="52"/>
        <v>-1</v>
      </c>
      <c r="AU198" s="493">
        <f t="shared" si="52"/>
        <v>0</v>
      </c>
      <c r="AV198" s="488" t="str">
        <f t="shared" si="53"/>
        <v/>
      </c>
      <c r="AW198" s="487" t="str">
        <f t="shared" si="53"/>
        <v/>
      </c>
      <c r="AX198" s="487">
        <f t="shared" si="53"/>
        <v>0</v>
      </c>
      <c r="AY198" s="487" t="str">
        <f t="shared" si="53"/>
        <v/>
      </c>
      <c r="AZ198" s="487" t="str">
        <f t="shared" si="53"/>
        <v/>
      </c>
      <c r="BA198" s="487" t="str">
        <f t="shared" si="53"/>
        <v/>
      </c>
      <c r="BB198" s="487" t="str">
        <f t="shared" si="53"/>
        <v/>
      </c>
      <c r="BC198" s="487" t="str">
        <f t="shared" si="53"/>
        <v/>
      </c>
      <c r="BD198" s="487" t="str">
        <f t="shared" si="53"/>
        <v/>
      </c>
      <c r="BE198" s="487" t="str">
        <f t="shared" si="53"/>
        <v/>
      </c>
      <c r="BF198" s="487">
        <f t="shared" si="53"/>
        <v>0</v>
      </c>
      <c r="BG198" s="487">
        <f t="shared" si="53"/>
        <v>0</v>
      </c>
      <c r="BH198" s="487" t="str">
        <f t="shared" si="53"/>
        <v/>
      </c>
      <c r="BI198" s="487">
        <f t="shared" si="53"/>
        <v>0</v>
      </c>
      <c r="BJ198" s="487">
        <f t="shared" si="53"/>
        <v>0</v>
      </c>
      <c r="BK198" s="489" t="str">
        <f t="shared" si="42"/>
        <v/>
      </c>
      <c r="BL198" s="495" t="str">
        <f t="shared" si="54"/>
        <v/>
      </c>
      <c r="BM198" s="487" t="str">
        <f t="shared" si="54"/>
        <v/>
      </c>
      <c r="BN198" s="487">
        <f t="shared" si="54"/>
        <v>0</v>
      </c>
      <c r="BO198" s="487" t="str">
        <f t="shared" si="54"/>
        <v/>
      </c>
      <c r="BP198" s="487" t="str">
        <f t="shared" si="54"/>
        <v/>
      </c>
      <c r="BQ198" s="487" t="str">
        <f t="shared" si="54"/>
        <v/>
      </c>
      <c r="BR198" s="487" t="str">
        <f t="shared" si="54"/>
        <v/>
      </c>
      <c r="BS198" s="487" t="str">
        <f t="shared" si="54"/>
        <v/>
      </c>
      <c r="BT198" s="487" t="str">
        <f t="shared" si="54"/>
        <v/>
      </c>
      <c r="BU198" s="487" t="str">
        <f t="shared" si="54"/>
        <v/>
      </c>
      <c r="BV198" s="487">
        <f t="shared" si="54"/>
        <v>0</v>
      </c>
      <c r="BW198" s="487">
        <f t="shared" si="54"/>
        <v>0</v>
      </c>
      <c r="BX198" s="487" t="str">
        <f t="shared" si="54"/>
        <v/>
      </c>
      <c r="BY198" s="487">
        <f t="shared" si="54"/>
        <v>0</v>
      </c>
      <c r="BZ198" s="487">
        <f t="shared" si="54"/>
        <v>0</v>
      </c>
      <c r="CA198" s="489" t="str">
        <f t="shared" si="43"/>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52"/>
        <v>0</v>
      </c>
      <c r="AG199" s="487">
        <f t="shared" si="52"/>
        <v>0</v>
      </c>
      <c r="AH199" s="487">
        <f t="shared" si="52"/>
        <v>-1</v>
      </c>
      <c r="AI199" s="487">
        <f t="shared" si="52"/>
        <v>0</v>
      </c>
      <c r="AJ199" s="487">
        <f t="shared" si="52"/>
        <v>0</v>
      </c>
      <c r="AK199" s="487">
        <f t="shared" si="52"/>
        <v>0</v>
      </c>
      <c r="AL199" s="487">
        <f t="shared" si="52"/>
        <v>0</v>
      </c>
      <c r="AM199" s="487">
        <f t="shared" si="52"/>
        <v>0</v>
      </c>
      <c r="AN199" s="487">
        <f t="shared" si="52"/>
        <v>0</v>
      </c>
      <c r="AO199" s="487">
        <f t="shared" si="52"/>
        <v>0</v>
      </c>
      <c r="AP199" s="487">
        <f t="shared" si="52"/>
        <v>-1</v>
      </c>
      <c r="AQ199" s="487">
        <f t="shared" si="52"/>
        <v>-1</v>
      </c>
      <c r="AR199" s="487">
        <f t="shared" si="52"/>
        <v>0</v>
      </c>
      <c r="AS199" s="487">
        <f t="shared" si="52"/>
        <v>-1</v>
      </c>
      <c r="AT199" s="487">
        <f t="shared" si="52"/>
        <v>-1</v>
      </c>
      <c r="AU199" s="493">
        <f t="shared" si="52"/>
        <v>0</v>
      </c>
      <c r="AV199" s="488" t="str">
        <f t="shared" si="53"/>
        <v/>
      </c>
      <c r="AW199" s="487" t="str">
        <f t="shared" si="53"/>
        <v/>
      </c>
      <c r="AX199" s="487">
        <f t="shared" si="53"/>
        <v>0</v>
      </c>
      <c r="AY199" s="487" t="str">
        <f t="shared" si="53"/>
        <v/>
      </c>
      <c r="AZ199" s="487" t="str">
        <f t="shared" si="53"/>
        <v/>
      </c>
      <c r="BA199" s="487" t="str">
        <f t="shared" si="53"/>
        <v/>
      </c>
      <c r="BB199" s="487" t="str">
        <f t="shared" si="53"/>
        <v/>
      </c>
      <c r="BC199" s="487" t="str">
        <f t="shared" si="53"/>
        <v/>
      </c>
      <c r="BD199" s="487" t="str">
        <f t="shared" si="53"/>
        <v/>
      </c>
      <c r="BE199" s="487" t="str">
        <f t="shared" si="53"/>
        <v/>
      </c>
      <c r="BF199" s="487">
        <f t="shared" si="53"/>
        <v>0</v>
      </c>
      <c r="BG199" s="487">
        <f t="shared" si="53"/>
        <v>0</v>
      </c>
      <c r="BH199" s="487" t="str">
        <f t="shared" si="53"/>
        <v/>
      </c>
      <c r="BI199" s="487">
        <f t="shared" si="53"/>
        <v>0</v>
      </c>
      <c r="BJ199" s="487">
        <f t="shared" si="53"/>
        <v>0</v>
      </c>
      <c r="BK199" s="489" t="str">
        <f t="shared" si="42"/>
        <v/>
      </c>
      <c r="BL199" s="495" t="str">
        <f t="shared" si="54"/>
        <v/>
      </c>
      <c r="BM199" s="487" t="str">
        <f t="shared" si="54"/>
        <v/>
      </c>
      <c r="BN199" s="487">
        <f t="shared" si="54"/>
        <v>0</v>
      </c>
      <c r="BO199" s="487" t="str">
        <f t="shared" si="54"/>
        <v/>
      </c>
      <c r="BP199" s="487" t="str">
        <f t="shared" si="54"/>
        <v/>
      </c>
      <c r="BQ199" s="487" t="str">
        <f t="shared" si="54"/>
        <v/>
      </c>
      <c r="BR199" s="487" t="str">
        <f t="shared" si="54"/>
        <v/>
      </c>
      <c r="BS199" s="487" t="str">
        <f t="shared" si="54"/>
        <v/>
      </c>
      <c r="BT199" s="487" t="str">
        <f t="shared" si="54"/>
        <v/>
      </c>
      <c r="BU199" s="487" t="str">
        <f t="shared" si="54"/>
        <v/>
      </c>
      <c r="BV199" s="487">
        <f t="shared" si="54"/>
        <v>0</v>
      </c>
      <c r="BW199" s="487">
        <f t="shared" si="54"/>
        <v>0</v>
      </c>
      <c r="BX199" s="487" t="str">
        <f t="shared" si="54"/>
        <v/>
      </c>
      <c r="BY199" s="487">
        <f t="shared" si="54"/>
        <v>0</v>
      </c>
      <c r="BZ199" s="487">
        <f t="shared" si="54"/>
        <v>0</v>
      </c>
      <c r="CA199" s="489" t="str">
        <f t="shared" si="43"/>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52"/>
        <v>0</v>
      </c>
      <c r="AG200" s="487">
        <f t="shared" si="52"/>
        <v>0</v>
      </c>
      <c r="AH200" s="487">
        <f t="shared" si="52"/>
        <v>-1</v>
      </c>
      <c r="AI200" s="487">
        <f t="shared" si="52"/>
        <v>0</v>
      </c>
      <c r="AJ200" s="487">
        <f t="shared" si="52"/>
        <v>0</v>
      </c>
      <c r="AK200" s="487">
        <f t="shared" si="52"/>
        <v>0</v>
      </c>
      <c r="AL200" s="487">
        <f t="shared" si="52"/>
        <v>0</v>
      </c>
      <c r="AM200" s="487">
        <f t="shared" si="52"/>
        <v>0</v>
      </c>
      <c r="AN200" s="487">
        <f t="shared" si="52"/>
        <v>0</v>
      </c>
      <c r="AO200" s="487">
        <f t="shared" si="52"/>
        <v>0</v>
      </c>
      <c r="AP200" s="487">
        <f t="shared" si="52"/>
        <v>-1</v>
      </c>
      <c r="AQ200" s="487">
        <f t="shared" si="52"/>
        <v>-1</v>
      </c>
      <c r="AR200" s="487">
        <f t="shared" si="52"/>
        <v>0</v>
      </c>
      <c r="AS200" s="487">
        <f t="shared" si="52"/>
        <v>-1</v>
      </c>
      <c r="AT200" s="487">
        <f t="shared" si="52"/>
        <v>-1</v>
      </c>
      <c r="AU200" s="493">
        <f t="shared" si="52"/>
        <v>0</v>
      </c>
      <c r="AV200" s="488" t="str">
        <f t="shared" si="53"/>
        <v/>
      </c>
      <c r="AW200" s="487" t="str">
        <f t="shared" si="53"/>
        <v/>
      </c>
      <c r="AX200" s="487">
        <f t="shared" si="53"/>
        <v>0</v>
      </c>
      <c r="AY200" s="487" t="str">
        <f t="shared" si="53"/>
        <v/>
      </c>
      <c r="AZ200" s="487" t="str">
        <f t="shared" si="53"/>
        <v/>
      </c>
      <c r="BA200" s="487" t="str">
        <f t="shared" si="53"/>
        <v/>
      </c>
      <c r="BB200" s="487" t="str">
        <f t="shared" si="53"/>
        <v/>
      </c>
      <c r="BC200" s="487" t="str">
        <f t="shared" si="53"/>
        <v/>
      </c>
      <c r="BD200" s="487" t="str">
        <f t="shared" si="53"/>
        <v/>
      </c>
      <c r="BE200" s="487" t="str">
        <f t="shared" si="53"/>
        <v/>
      </c>
      <c r="BF200" s="487">
        <f t="shared" si="53"/>
        <v>0</v>
      </c>
      <c r="BG200" s="487">
        <f t="shared" si="53"/>
        <v>0</v>
      </c>
      <c r="BH200" s="487" t="str">
        <f t="shared" si="53"/>
        <v/>
      </c>
      <c r="BI200" s="487">
        <f t="shared" si="53"/>
        <v>0</v>
      </c>
      <c r="BJ200" s="487">
        <f t="shared" si="53"/>
        <v>0</v>
      </c>
      <c r="BK200" s="489" t="str">
        <f t="shared" si="42"/>
        <v/>
      </c>
      <c r="BL200" s="495" t="str">
        <f t="shared" si="54"/>
        <v/>
      </c>
      <c r="BM200" s="487" t="str">
        <f t="shared" si="54"/>
        <v/>
      </c>
      <c r="BN200" s="487">
        <f t="shared" si="54"/>
        <v>0</v>
      </c>
      <c r="BO200" s="487" t="str">
        <f t="shared" si="54"/>
        <v/>
      </c>
      <c r="BP200" s="487" t="str">
        <f t="shared" si="54"/>
        <v/>
      </c>
      <c r="BQ200" s="487" t="str">
        <f t="shared" si="54"/>
        <v/>
      </c>
      <c r="BR200" s="487" t="str">
        <f t="shared" si="54"/>
        <v/>
      </c>
      <c r="BS200" s="487" t="str">
        <f t="shared" si="54"/>
        <v/>
      </c>
      <c r="BT200" s="487" t="str">
        <f t="shared" si="54"/>
        <v/>
      </c>
      <c r="BU200" s="487" t="str">
        <f t="shared" si="54"/>
        <v/>
      </c>
      <c r="BV200" s="487">
        <f t="shared" si="54"/>
        <v>0</v>
      </c>
      <c r="BW200" s="487">
        <f t="shared" si="54"/>
        <v>0</v>
      </c>
      <c r="BX200" s="487" t="str">
        <f t="shared" si="54"/>
        <v/>
      </c>
      <c r="BY200" s="487">
        <f t="shared" si="54"/>
        <v>0</v>
      </c>
      <c r="BZ200" s="487">
        <f t="shared" si="54"/>
        <v>0</v>
      </c>
      <c r="CA200" s="489" t="str">
        <f t="shared" si="43"/>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52"/>
        <v>0</v>
      </c>
      <c r="AG201" s="487">
        <f t="shared" si="52"/>
        <v>0</v>
      </c>
      <c r="AH201" s="487">
        <f t="shared" si="52"/>
        <v>-1</v>
      </c>
      <c r="AI201" s="487">
        <f t="shared" si="52"/>
        <v>0</v>
      </c>
      <c r="AJ201" s="487">
        <f t="shared" si="52"/>
        <v>0</v>
      </c>
      <c r="AK201" s="487">
        <f t="shared" si="52"/>
        <v>0</v>
      </c>
      <c r="AL201" s="487">
        <f t="shared" si="52"/>
        <v>0</v>
      </c>
      <c r="AM201" s="487">
        <f t="shared" si="52"/>
        <v>0</v>
      </c>
      <c r="AN201" s="487">
        <f t="shared" si="52"/>
        <v>0</v>
      </c>
      <c r="AO201" s="487">
        <f t="shared" si="52"/>
        <v>0</v>
      </c>
      <c r="AP201" s="487">
        <f t="shared" si="52"/>
        <v>-1</v>
      </c>
      <c r="AQ201" s="487">
        <f t="shared" si="52"/>
        <v>-1</v>
      </c>
      <c r="AR201" s="487">
        <f t="shared" si="52"/>
        <v>0</v>
      </c>
      <c r="AS201" s="487">
        <f t="shared" si="52"/>
        <v>-1</v>
      </c>
      <c r="AT201" s="487">
        <f t="shared" si="52"/>
        <v>-1</v>
      </c>
      <c r="AU201" s="493">
        <f t="shared" si="52"/>
        <v>0</v>
      </c>
      <c r="AV201" s="488" t="str">
        <f t="shared" si="53"/>
        <v/>
      </c>
      <c r="AW201" s="487" t="str">
        <f t="shared" si="53"/>
        <v/>
      </c>
      <c r="AX201" s="487">
        <f t="shared" si="53"/>
        <v>0</v>
      </c>
      <c r="AY201" s="487" t="str">
        <f t="shared" si="53"/>
        <v/>
      </c>
      <c r="AZ201" s="487" t="str">
        <f t="shared" si="53"/>
        <v/>
      </c>
      <c r="BA201" s="487" t="str">
        <f t="shared" si="53"/>
        <v/>
      </c>
      <c r="BB201" s="487" t="str">
        <f t="shared" si="53"/>
        <v/>
      </c>
      <c r="BC201" s="487" t="str">
        <f t="shared" si="53"/>
        <v/>
      </c>
      <c r="BD201" s="487" t="str">
        <f t="shared" si="53"/>
        <v/>
      </c>
      <c r="BE201" s="487" t="str">
        <f t="shared" si="53"/>
        <v/>
      </c>
      <c r="BF201" s="487">
        <f t="shared" si="53"/>
        <v>0</v>
      </c>
      <c r="BG201" s="487">
        <f t="shared" si="53"/>
        <v>0</v>
      </c>
      <c r="BH201" s="487" t="str">
        <f t="shared" si="53"/>
        <v/>
      </c>
      <c r="BI201" s="487">
        <f t="shared" si="53"/>
        <v>0</v>
      </c>
      <c r="BJ201" s="487">
        <f t="shared" si="53"/>
        <v>0</v>
      </c>
      <c r="BK201" s="489" t="str">
        <f t="shared" si="42"/>
        <v/>
      </c>
      <c r="BL201" s="495" t="str">
        <f t="shared" si="54"/>
        <v/>
      </c>
      <c r="BM201" s="487" t="str">
        <f t="shared" si="54"/>
        <v/>
      </c>
      <c r="BN201" s="487">
        <f t="shared" si="54"/>
        <v>0</v>
      </c>
      <c r="BO201" s="487" t="str">
        <f t="shared" si="54"/>
        <v/>
      </c>
      <c r="BP201" s="487" t="str">
        <f t="shared" si="54"/>
        <v/>
      </c>
      <c r="BQ201" s="487" t="str">
        <f t="shared" si="54"/>
        <v/>
      </c>
      <c r="BR201" s="487" t="str">
        <f t="shared" si="54"/>
        <v/>
      </c>
      <c r="BS201" s="487" t="str">
        <f t="shared" si="54"/>
        <v/>
      </c>
      <c r="BT201" s="487" t="str">
        <f t="shared" si="54"/>
        <v/>
      </c>
      <c r="BU201" s="487" t="str">
        <f t="shared" si="54"/>
        <v/>
      </c>
      <c r="BV201" s="487">
        <f t="shared" si="54"/>
        <v>0</v>
      </c>
      <c r="BW201" s="487">
        <f t="shared" si="54"/>
        <v>0</v>
      </c>
      <c r="BX201" s="487" t="str">
        <f t="shared" si="54"/>
        <v/>
      </c>
      <c r="BY201" s="487">
        <f t="shared" si="54"/>
        <v>0</v>
      </c>
      <c r="BZ201" s="487">
        <f t="shared" si="54"/>
        <v>0</v>
      </c>
      <c r="CA201" s="489" t="str">
        <f t="shared" si="43"/>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52"/>
        <v>0</v>
      </c>
      <c r="AG202" s="487">
        <f t="shared" si="52"/>
        <v>0</v>
      </c>
      <c r="AH202" s="487">
        <f t="shared" si="52"/>
        <v>-1</v>
      </c>
      <c r="AI202" s="487">
        <f t="shared" si="52"/>
        <v>0</v>
      </c>
      <c r="AJ202" s="487">
        <f t="shared" si="52"/>
        <v>0</v>
      </c>
      <c r="AK202" s="487">
        <f t="shared" si="52"/>
        <v>0</v>
      </c>
      <c r="AL202" s="487">
        <f t="shared" si="52"/>
        <v>0</v>
      </c>
      <c r="AM202" s="487">
        <f t="shared" si="52"/>
        <v>0</v>
      </c>
      <c r="AN202" s="487">
        <f t="shared" si="52"/>
        <v>0</v>
      </c>
      <c r="AO202" s="487">
        <f t="shared" si="52"/>
        <v>0</v>
      </c>
      <c r="AP202" s="487">
        <f t="shared" si="52"/>
        <v>-1</v>
      </c>
      <c r="AQ202" s="487">
        <f t="shared" si="52"/>
        <v>-1</v>
      </c>
      <c r="AR202" s="487">
        <f t="shared" si="52"/>
        <v>0</v>
      </c>
      <c r="AS202" s="487">
        <f t="shared" si="52"/>
        <v>-1</v>
      </c>
      <c r="AT202" s="487">
        <f t="shared" si="52"/>
        <v>-1</v>
      </c>
      <c r="AU202" s="493">
        <f t="shared" si="52"/>
        <v>0</v>
      </c>
      <c r="AV202" s="488" t="str">
        <f t="shared" si="53"/>
        <v/>
      </c>
      <c r="AW202" s="487" t="str">
        <f t="shared" si="53"/>
        <v/>
      </c>
      <c r="AX202" s="487">
        <f t="shared" si="53"/>
        <v>0</v>
      </c>
      <c r="AY202" s="487" t="str">
        <f t="shared" si="53"/>
        <v/>
      </c>
      <c r="AZ202" s="487" t="str">
        <f t="shared" si="53"/>
        <v/>
      </c>
      <c r="BA202" s="487" t="str">
        <f t="shared" si="53"/>
        <v/>
      </c>
      <c r="BB202" s="487" t="str">
        <f t="shared" si="53"/>
        <v/>
      </c>
      <c r="BC202" s="487" t="str">
        <f t="shared" si="53"/>
        <v/>
      </c>
      <c r="BD202" s="487" t="str">
        <f t="shared" si="53"/>
        <v/>
      </c>
      <c r="BE202" s="487" t="str">
        <f t="shared" si="53"/>
        <v/>
      </c>
      <c r="BF202" s="487">
        <f t="shared" si="53"/>
        <v>0</v>
      </c>
      <c r="BG202" s="487">
        <f t="shared" si="53"/>
        <v>0</v>
      </c>
      <c r="BH202" s="487" t="str">
        <f t="shared" si="53"/>
        <v/>
      </c>
      <c r="BI202" s="487">
        <f t="shared" si="53"/>
        <v>0</v>
      </c>
      <c r="BJ202" s="487">
        <f t="shared" si="53"/>
        <v>0</v>
      </c>
      <c r="BK202" s="489" t="str">
        <f t="shared" si="42"/>
        <v/>
      </c>
      <c r="BL202" s="495" t="str">
        <f t="shared" si="54"/>
        <v/>
      </c>
      <c r="BM202" s="487" t="str">
        <f t="shared" si="54"/>
        <v/>
      </c>
      <c r="BN202" s="487">
        <f t="shared" si="54"/>
        <v>0</v>
      </c>
      <c r="BO202" s="487" t="str">
        <f t="shared" si="54"/>
        <v/>
      </c>
      <c r="BP202" s="487" t="str">
        <f t="shared" si="54"/>
        <v/>
      </c>
      <c r="BQ202" s="487" t="str">
        <f t="shared" si="54"/>
        <v/>
      </c>
      <c r="BR202" s="487" t="str">
        <f t="shared" si="54"/>
        <v/>
      </c>
      <c r="BS202" s="487" t="str">
        <f t="shared" si="54"/>
        <v/>
      </c>
      <c r="BT202" s="487" t="str">
        <f t="shared" si="54"/>
        <v/>
      </c>
      <c r="BU202" s="487" t="str">
        <f t="shared" si="54"/>
        <v/>
      </c>
      <c r="BV202" s="487">
        <f t="shared" si="54"/>
        <v>0</v>
      </c>
      <c r="BW202" s="487">
        <f t="shared" si="54"/>
        <v>0</v>
      </c>
      <c r="BX202" s="487" t="str">
        <f t="shared" si="54"/>
        <v/>
      </c>
      <c r="BY202" s="487">
        <f t="shared" si="54"/>
        <v>0</v>
      </c>
      <c r="BZ202" s="487">
        <f t="shared" si="54"/>
        <v>0</v>
      </c>
      <c r="CA202" s="489" t="str">
        <f t="shared" si="43"/>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52"/>
        <v>0</v>
      </c>
      <c r="AG203" s="487">
        <f t="shared" si="52"/>
        <v>0</v>
      </c>
      <c r="AH203" s="487">
        <f t="shared" si="52"/>
        <v>-1</v>
      </c>
      <c r="AI203" s="487">
        <f t="shared" si="52"/>
        <v>0</v>
      </c>
      <c r="AJ203" s="487">
        <f t="shared" si="52"/>
        <v>0</v>
      </c>
      <c r="AK203" s="487">
        <f t="shared" si="52"/>
        <v>0</v>
      </c>
      <c r="AL203" s="487">
        <f t="shared" si="52"/>
        <v>0</v>
      </c>
      <c r="AM203" s="487">
        <f t="shared" si="52"/>
        <v>0</v>
      </c>
      <c r="AN203" s="487">
        <f t="shared" si="52"/>
        <v>0</v>
      </c>
      <c r="AO203" s="487">
        <f t="shared" si="52"/>
        <v>0</v>
      </c>
      <c r="AP203" s="487">
        <f t="shared" si="52"/>
        <v>-1</v>
      </c>
      <c r="AQ203" s="487">
        <f t="shared" si="52"/>
        <v>-1</v>
      </c>
      <c r="AR203" s="487">
        <f t="shared" si="52"/>
        <v>0</v>
      </c>
      <c r="AS203" s="487">
        <f t="shared" si="52"/>
        <v>-1</v>
      </c>
      <c r="AT203" s="487">
        <f t="shared" si="52"/>
        <v>-1</v>
      </c>
      <c r="AU203" s="493">
        <f t="shared" si="52"/>
        <v>0</v>
      </c>
      <c r="AV203" s="488" t="str">
        <f t="shared" si="53"/>
        <v/>
      </c>
      <c r="AW203" s="487" t="str">
        <f t="shared" si="53"/>
        <v/>
      </c>
      <c r="AX203" s="487">
        <f t="shared" si="53"/>
        <v>0</v>
      </c>
      <c r="AY203" s="487" t="str">
        <f t="shared" si="53"/>
        <v/>
      </c>
      <c r="AZ203" s="487" t="str">
        <f t="shared" si="53"/>
        <v/>
      </c>
      <c r="BA203" s="487" t="str">
        <f t="shared" si="53"/>
        <v/>
      </c>
      <c r="BB203" s="487" t="str">
        <f t="shared" si="53"/>
        <v/>
      </c>
      <c r="BC203" s="487" t="str">
        <f t="shared" si="53"/>
        <v/>
      </c>
      <c r="BD203" s="487" t="str">
        <f t="shared" si="53"/>
        <v/>
      </c>
      <c r="BE203" s="487" t="str">
        <f t="shared" si="53"/>
        <v/>
      </c>
      <c r="BF203" s="487">
        <f t="shared" si="53"/>
        <v>0</v>
      </c>
      <c r="BG203" s="487">
        <f t="shared" si="53"/>
        <v>0</v>
      </c>
      <c r="BH203" s="487" t="str">
        <f t="shared" si="53"/>
        <v/>
      </c>
      <c r="BI203" s="487">
        <f t="shared" si="53"/>
        <v>0</v>
      </c>
      <c r="BJ203" s="487">
        <f t="shared" si="53"/>
        <v>0</v>
      </c>
      <c r="BK203" s="489" t="str">
        <f t="shared" si="42"/>
        <v/>
      </c>
      <c r="BL203" s="495" t="str">
        <f t="shared" si="54"/>
        <v/>
      </c>
      <c r="BM203" s="487" t="str">
        <f t="shared" si="54"/>
        <v/>
      </c>
      <c r="BN203" s="487">
        <f t="shared" si="54"/>
        <v>0</v>
      </c>
      <c r="BO203" s="487" t="str">
        <f t="shared" si="54"/>
        <v/>
      </c>
      <c r="BP203" s="487" t="str">
        <f t="shared" si="54"/>
        <v/>
      </c>
      <c r="BQ203" s="487" t="str">
        <f t="shared" si="54"/>
        <v/>
      </c>
      <c r="BR203" s="487" t="str">
        <f t="shared" si="54"/>
        <v/>
      </c>
      <c r="BS203" s="487" t="str">
        <f t="shared" si="54"/>
        <v/>
      </c>
      <c r="BT203" s="487" t="str">
        <f t="shared" si="54"/>
        <v/>
      </c>
      <c r="BU203" s="487" t="str">
        <f t="shared" si="54"/>
        <v/>
      </c>
      <c r="BV203" s="487">
        <f t="shared" si="54"/>
        <v>0</v>
      </c>
      <c r="BW203" s="487">
        <f t="shared" si="54"/>
        <v>0</v>
      </c>
      <c r="BX203" s="487" t="str">
        <f t="shared" si="54"/>
        <v/>
      </c>
      <c r="BY203" s="487">
        <f t="shared" si="54"/>
        <v>0</v>
      </c>
      <c r="BZ203" s="487">
        <f t="shared" si="54"/>
        <v>0</v>
      </c>
      <c r="CA203" s="489" t="str">
        <f t="shared" si="43"/>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52"/>
        <v>0</v>
      </c>
      <c r="AG204" s="487">
        <f t="shared" si="52"/>
        <v>0</v>
      </c>
      <c r="AH204" s="487">
        <f t="shared" si="52"/>
        <v>-1</v>
      </c>
      <c r="AI204" s="487">
        <f t="shared" si="52"/>
        <v>0</v>
      </c>
      <c r="AJ204" s="487">
        <f t="shared" si="52"/>
        <v>0</v>
      </c>
      <c r="AK204" s="487">
        <f t="shared" si="52"/>
        <v>0</v>
      </c>
      <c r="AL204" s="487">
        <f t="shared" si="52"/>
        <v>0</v>
      </c>
      <c r="AM204" s="487">
        <f t="shared" si="52"/>
        <v>0</v>
      </c>
      <c r="AN204" s="487">
        <f t="shared" si="52"/>
        <v>0</v>
      </c>
      <c r="AO204" s="487">
        <f t="shared" si="52"/>
        <v>0</v>
      </c>
      <c r="AP204" s="487">
        <f t="shared" si="52"/>
        <v>-1</v>
      </c>
      <c r="AQ204" s="487">
        <f t="shared" si="52"/>
        <v>-1</v>
      </c>
      <c r="AR204" s="487">
        <f t="shared" si="52"/>
        <v>0</v>
      </c>
      <c r="AS204" s="487">
        <f t="shared" si="52"/>
        <v>-1</v>
      </c>
      <c r="AT204" s="487">
        <f t="shared" si="52"/>
        <v>-1</v>
      </c>
      <c r="AU204" s="493">
        <f t="shared" si="52"/>
        <v>0</v>
      </c>
      <c r="AV204" s="488" t="str">
        <f t="shared" si="53"/>
        <v/>
      </c>
      <c r="AW204" s="487" t="str">
        <f t="shared" si="53"/>
        <v/>
      </c>
      <c r="AX204" s="487">
        <f t="shared" si="53"/>
        <v>0</v>
      </c>
      <c r="AY204" s="487" t="str">
        <f t="shared" si="53"/>
        <v/>
      </c>
      <c r="AZ204" s="487" t="str">
        <f t="shared" si="53"/>
        <v/>
      </c>
      <c r="BA204" s="487" t="str">
        <f t="shared" si="53"/>
        <v/>
      </c>
      <c r="BB204" s="487" t="str">
        <f t="shared" si="53"/>
        <v/>
      </c>
      <c r="BC204" s="487" t="str">
        <f t="shared" si="53"/>
        <v/>
      </c>
      <c r="BD204" s="487" t="str">
        <f t="shared" si="53"/>
        <v/>
      </c>
      <c r="BE204" s="487" t="str">
        <f t="shared" si="53"/>
        <v/>
      </c>
      <c r="BF204" s="487">
        <f t="shared" si="53"/>
        <v>0</v>
      </c>
      <c r="BG204" s="487">
        <f t="shared" si="53"/>
        <v>0</v>
      </c>
      <c r="BH204" s="487" t="str">
        <f t="shared" si="53"/>
        <v/>
      </c>
      <c r="BI204" s="487">
        <f t="shared" si="53"/>
        <v>0</v>
      </c>
      <c r="BJ204" s="487">
        <f t="shared" si="53"/>
        <v>0</v>
      </c>
      <c r="BK204" s="489" t="str">
        <f t="shared" si="42"/>
        <v/>
      </c>
      <c r="BL204" s="495" t="str">
        <f t="shared" si="54"/>
        <v/>
      </c>
      <c r="BM204" s="487" t="str">
        <f t="shared" si="54"/>
        <v/>
      </c>
      <c r="BN204" s="487">
        <f t="shared" si="54"/>
        <v>0</v>
      </c>
      <c r="BO204" s="487" t="str">
        <f t="shared" si="54"/>
        <v/>
      </c>
      <c r="BP204" s="487" t="str">
        <f t="shared" si="54"/>
        <v/>
      </c>
      <c r="BQ204" s="487" t="str">
        <f t="shared" si="54"/>
        <v/>
      </c>
      <c r="BR204" s="487" t="str">
        <f t="shared" si="54"/>
        <v/>
      </c>
      <c r="BS204" s="487" t="str">
        <f t="shared" si="54"/>
        <v/>
      </c>
      <c r="BT204" s="487" t="str">
        <f t="shared" si="54"/>
        <v/>
      </c>
      <c r="BU204" s="487" t="str">
        <f t="shared" si="54"/>
        <v/>
      </c>
      <c r="BV204" s="487">
        <f t="shared" si="54"/>
        <v>0</v>
      </c>
      <c r="BW204" s="487">
        <f t="shared" si="54"/>
        <v>0</v>
      </c>
      <c r="BX204" s="487" t="str">
        <f t="shared" si="54"/>
        <v/>
      </c>
      <c r="BY204" s="487">
        <f t="shared" si="54"/>
        <v>0</v>
      </c>
      <c r="BZ204" s="487">
        <f t="shared" si="54"/>
        <v>0</v>
      </c>
      <c r="CA204" s="489" t="str">
        <f t="shared" si="43"/>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52"/>
        <v>0</v>
      </c>
      <c r="AG205" s="487">
        <f t="shared" si="52"/>
        <v>0</v>
      </c>
      <c r="AH205" s="487">
        <f t="shared" si="52"/>
        <v>-1</v>
      </c>
      <c r="AI205" s="487">
        <f t="shared" si="52"/>
        <v>0</v>
      </c>
      <c r="AJ205" s="487">
        <f t="shared" si="52"/>
        <v>0</v>
      </c>
      <c r="AK205" s="487">
        <f t="shared" si="52"/>
        <v>0</v>
      </c>
      <c r="AL205" s="487">
        <f t="shared" si="52"/>
        <v>0</v>
      </c>
      <c r="AM205" s="487">
        <f t="shared" si="52"/>
        <v>0</v>
      </c>
      <c r="AN205" s="487">
        <f t="shared" si="52"/>
        <v>0</v>
      </c>
      <c r="AO205" s="487">
        <f t="shared" si="52"/>
        <v>0</v>
      </c>
      <c r="AP205" s="487">
        <f t="shared" si="52"/>
        <v>-1</v>
      </c>
      <c r="AQ205" s="487">
        <f t="shared" si="52"/>
        <v>-1</v>
      </c>
      <c r="AR205" s="487">
        <f t="shared" si="52"/>
        <v>0</v>
      </c>
      <c r="AS205" s="487">
        <f t="shared" si="52"/>
        <v>-1</v>
      </c>
      <c r="AT205" s="487">
        <f t="shared" si="52"/>
        <v>-1</v>
      </c>
      <c r="AU205" s="493">
        <f t="shared" si="52"/>
        <v>0</v>
      </c>
      <c r="AV205" s="488" t="str">
        <f t="shared" si="53"/>
        <v/>
      </c>
      <c r="AW205" s="487" t="str">
        <f t="shared" si="53"/>
        <v/>
      </c>
      <c r="AX205" s="487">
        <f t="shared" si="53"/>
        <v>0</v>
      </c>
      <c r="AY205" s="487" t="str">
        <f t="shared" si="53"/>
        <v/>
      </c>
      <c r="AZ205" s="487" t="str">
        <f t="shared" si="53"/>
        <v/>
      </c>
      <c r="BA205" s="487" t="str">
        <f t="shared" si="53"/>
        <v/>
      </c>
      <c r="BB205" s="487" t="str">
        <f t="shared" si="53"/>
        <v/>
      </c>
      <c r="BC205" s="487" t="str">
        <f t="shared" si="53"/>
        <v/>
      </c>
      <c r="BD205" s="487" t="str">
        <f t="shared" si="53"/>
        <v/>
      </c>
      <c r="BE205" s="487" t="str">
        <f t="shared" si="53"/>
        <v/>
      </c>
      <c r="BF205" s="487">
        <f t="shared" si="53"/>
        <v>0</v>
      </c>
      <c r="BG205" s="487">
        <f t="shared" si="53"/>
        <v>0</v>
      </c>
      <c r="BH205" s="487" t="str">
        <f t="shared" si="53"/>
        <v/>
      </c>
      <c r="BI205" s="487">
        <f t="shared" si="53"/>
        <v>0</v>
      </c>
      <c r="BJ205" s="487">
        <f t="shared" si="53"/>
        <v>0</v>
      </c>
      <c r="BK205" s="489" t="str">
        <f t="shared" si="42"/>
        <v/>
      </c>
      <c r="BL205" s="495" t="str">
        <f t="shared" si="54"/>
        <v/>
      </c>
      <c r="BM205" s="487" t="str">
        <f t="shared" si="54"/>
        <v/>
      </c>
      <c r="BN205" s="487">
        <f t="shared" si="54"/>
        <v>0</v>
      </c>
      <c r="BO205" s="487" t="str">
        <f t="shared" si="54"/>
        <v/>
      </c>
      <c r="BP205" s="487" t="str">
        <f t="shared" si="54"/>
        <v/>
      </c>
      <c r="BQ205" s="487" t="str">
        <f t="shared" si="54"/>
        <v/>
      </c>
      <c r="BR205" s="487" t="str">
        <f t="shared" si="54"/>
        <v/>
      </c>
      <c r="BS205" s="487" t="str">
        <f t="shared" si="54"/>
        <v/>
      </c>
      <c r="BT205" s="487" t="str">
        <f t="shared" si="54"/>
        <v/>
      </c>
      <c r="BU205" s="487" t="str">
        <f t="shared" si="54"/>
        <v/>
      </c>
      <c r="BV205" s="487">
        <f t="shared" si="54"/>
        <v>0</v>
      </c>
      <c r="BW205" s="487">
        <f t="shared" si="54"/>
        <v>0</v>
      </c>
      <c r="BX205" s="487" t="str">
        <f t="shared" si="54"/>
        <v/>
      </c>
      <c r="BY205" s="487">
        <f t="shared" si="54"/>
        <v>0</v>
      </c>
      <c r="BZ205" s="487">
        <f t="shared" si="54"/>
        <v>0</v>
      </c>
      <c r="CA205" s="489" t="str">
        <f t="shared" si="43"/>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52"/>
        <v>0</v>
      </c>
      <c r="AG206" s="487">
        <f t="shared" si="52"/>
        <v>0</v>
      </c>
      <c r="AH206" s="487">
        <f t="shared" si="52"/>
        <v>-1</v>
      </c>
      <c r="AI206" s="487">
        <f t="shared" si="52"/>
        <v>0</v>
      </c>
      <c r="AJ206" s="487">
        <f t="shared" si="52"/>
        <v>0</v>
      </c>
      <c r="AK206" s="487">
        <f t="shared" si="52"/>
        <v>0</v>
      </c>
      <c r="AL206" s="487">
        <f t="shared" si="52"/>
        <v>0</v>
      </c>
      <c r="AM206" s="487">
        <f t="shared" si="52"/>
        <v>0</v>
      </c>
      <c r="AN206" s="487">
        <f t="shared" si="52"/>
        <v>0</v>
      </c>
      <c r="AO206" s="487">
        <f t="shared" si="52"/>
        <v>0</v>
      </c>
      <c r="AP206" s="487">
        <f t="shared" si="52"/>
        <v>-1</v>
      </c>
      <c r="AQ206" s="487">
        <f t="shared" si="52"/>
        <v>-1</v>
      </c>
      <c r="AR206" s="487">
        <f t="shared" si="52"/>
        <v>0</v>
      </c>
      <c r="AS206" s="487">
        <f t="shared" si="52"/>
        <v>-1</v>
      </c>
      <c r="AT206" s="487">
        <f t="shared" si="52"/>
        <v>-1</v>
      </c>
      <c r="AU206" s="493">
        <f t="shared" ref="AU206" si="55">AU205</f>
        <v>0</v>
      </c>
      <c r="AV206" s="488" t="str">
        <f t="shared" si="53"/>
        <v/>
      </c>
      <c r="AW206" s="487" t="str">
        <f t="shared" si="53"/>
        <v/>
      </c>
      <c r="AX206" s="487">
        <f t="shared" si="53"/>
        <v>0</v>
      </c>
      <c r="AY206" s="487" t="str">
        <f t="shared" si="53"/>
        <v/>
      </c>
      <c r="AZ206" s="487" t="str">
        <f t="shared" si="53"/>
        <v/>
      </c>
      <c r="BA206" s="487" t="str">
        <f t="shared" si="53"/>
        <v/>
      </c>
      <c r="BB206" s="487" t="str">
        <f t="shared" si="53"/>
        <v/>
      </c>
      <c r="BC206" s="487" t="str">
        <f t="shared" si="53"/>
        <v/>
      </c>
      <c r="BD206" s="487" t="str">
        <f t="shared" si="53"/>
        <v/>
      </c>
      <c r="BE206" s="487" t="str">
        <f t="shared" si="53"/>
        <v/>
      </c>
      <c r="BF206" s="487">
        <f t="shared" si="53"/>
        <v>0</v>
      </c>
      <c r="BG206" s="487">
        <f t="shared" si="53"/>
        <v>0</v>
      </c>
      <c r="BH206" s="487" t="str">
        <f t="shared" si="53"/>
        <v/>
      </c>
      <c r="BI206" s="487">
        <f t="shared" si="53"/>
        <v>0</v>
      </c>
      <c r="BJ206" s="487">
        <f t="shared" si="53"/>
        <v>0</v>
      </c>
      <c r="BK206" s="489" t="str">
        <f t="shared" si="42"/>
        <v/>
      </c>
      <c r="BL206" s="495" t="str">
        <f t="shared" si="54"/>
        <v/>
      </c>
      <c r="BM206" s="487" t="str">
        <f t="shared" si="54"/>
        <v/>
      </c>
      <c r="BN206" s="487">
        <f t="shared" si="54"/>
        <v>0</v>
      </c>
      <c r="BO206" s="487" t="str">
        <f t="shared" si="54"/>
        <v/>
      </c>
      <c r="BP206" s="487" t="str">
        <f t="shared" si="54"/>
        <v/>
      </c>
      <c r="BQ206" s="487" t="str">
        <f t="shared" si="54"/>
        <v/>
      </c>
      <c r="BR206" s="487" t="str">
        <f t="shared" si="54"/>
        <v/>
      </c>
      <c r="BS206" s="487" t="str">
        <f t="shared" si="54"/>
        <v/>
      </c>
      <c r="BT206" s="487" t="str">
        <f t="shared" si="54"/>
        <v/>
      </c>
      <c r="BU206" s="487" t="str">
        <f t="shared" si="54"/>
        <v/>
      </c>
      <c r="BV206" s="487">
        <f t="shared" si="54"/>
        <v>0</v>
      </c>
      <c r="BW206" s="487">
        <f t="shared" si="54"/>
        <v>0</v>
      </c>
      <c r="BX206" s="487" t="str">
        <f t="shared" si="54"/>
        <v/>
      </c>
      <c r="BY206" s="487">
        <f t="shared" si="54"/>
        <v>0</v>
      </c>
      <c r="BZ206" s="487">
        <f t="shared" si="54"/>
        <v>0</v>
      </c>
      <c r="CA206" s="489" t="str">
        <f t="shared" si="43"/>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6">AF206</f>
        <v>0</v>
      </c>
      <c r="AG207" s="487">
        <f t="shared" si="56"/>
        <v>0</v>
      </c>
      <c r="AH207" s="487">
        <f t="shared" si="56"/>
        <v>-1</v>
      </c>
      <c r="AI207" s="487">
        <f t="shared" si="56"/>
        <v>0</v>
      </c>
      <c r="AJ207" s="487">
        <f t="shared" si="56"/>
        <v>0</v>
      </c>
      <c r="AK207" s="487">
        <f t="shared" si="56"/>
        <v>0</v>
      </c>
      <c r="AL207" s="487">
        <f t="shared" si="56"/>
        <v>0</v>
      </c>
      <c r="AM207" s="487">
        <f t="shared" si="56"/>
        <v>0</v>
      </c>
      <c r="AN207" s="487">
        <f t="shared" si="56"/>
        <v>0</v>
      </c>
      <c r="AO207" s="487">
        <f t="shared" si="56"/>
        <v>0</v>
      </c>
      <c r="AP207" s="487">
        <f t="shared" si="56"/>
        <v>-1</v>
      </c>
      <c r="AQ207" s="487">
        <f t="shared" si="56"/>
        <v>-1</v>
      </c>
      <c r="AR207" s="487">
        <f t="shared" si="56"/>
        <v>0</v>
      </c>
      <c r="AS207" s="487">
        <f t="shared" si="56"/>
        <v>-1</v>
      </c>
      <c r="AT207" s="487">
        <f t="shared" si="56"/>
        <v>-1</v>
      </c>
      <c r="AU207" s="493">
        <f t="shared" si="56"/>
        <v>0</v>
      </c>
      <c r="AV207" s="488" t="str">
        <f t="shared" si="53"/>
        <v/>
      </c>
      <c r="AW207" s="487" t="str">
        <f t="shared" si="53"/>
        <v/>
      </c>
      <c r="AX207" s="487">
        <f t="shared" si="53"/>
        <v>0</v>
      </c>
      <c r="AY207" s="487" t="str">
        <f t="shared" si="53"/>
        <v/>
      </c>
      <c r="AZ207" s="487" t="str">
        <f t="shared" si="53"/>
        <v/>
      </c>
      <c r="BA207" s="487" t="str">
        <f t="shared" si="53"/>
        <v/>
      </c>
      <c r="BB207" s="487" t="str">
        <f t="shared" si="53"/>
        <v/>
      </c>
      <c r="BC207" s="487" t="str">
        <f t="shared" si="53"/>
        <v/>
      </c>
      <c r="BD207" s="487" t="str">
        <f t="shared" si="53"/>
        <v/>
      </c>
      <c r="BE207" s="487" t="str">
        <f t="shared" si="53"/>
        <v/>
      </c>
      <c r="BF207" s="487">
        <f t="shared" si="53"/>
        <v>0</v>
      </c>
      <c r="BG207" s="487">
        <f t="shared" si="53"/>
        <v>0</v>
      </c>
      <c r="BH207" s="487" t="str">
        <f t="shared" si="53"/>
        <v/>
      </c>
      <c r="BI207" s="487">
        <f t="shared" si="53"/>
        <v>0</v>
      </c>
      <c r="BJ207" s="487">
        <f t="shared" si="53"/>
        <v>0</v>
      </c>
      <c r="BK207" s="489" t="str">
        <f t="shared" si="42"/>
        <v/>
      </c>
      <c r="BL207" s="495" t="str">
        <f t="shared" si="54"/>
        <v/>
      </c>
      <c r="BM207" s="487" t="str">
        <f t="shared" si="54"/>
        <v/>
      </c>
      <c r="BN207" s="487">
        <f t="shared" si="54"/>
        <v>0</v>
      </c>
      <c r="BO207" s="487" t="str">
        <f t="shared" si="54"/>
        <v/>
      </c>
      <c r="BP207" s="487" t="str">
        <f t="shared" si="54"/>
        <v/>
      </c>
      <c r="BQ207" s="487" t="str">
        <f t="shared" si="54"/>
        <v/>
      </c>
      <c r="BR207" s="487" t="str">
        <f t="shared" si="54"/>
        <v/>
      </c>
      <c r="BS207" s="487" t="str">
        <f t="shared" si="54"/>
        <v/>
      </c>
      <c r="BT207" s="487" t="str">
        <f t="shared" si="54"/>
        <v/>
      </c>
      <c r="BU207" s="487" t="str">
        <f t="shared" si="54"/>
        <v/>
      </c>
      <c r="BV207" s="487">
        <f t="shared" si="54"/>
        <v>0</v>
      </c>
      <c r="BW207" s="487">
        <f t="shared" si="54"/>
        <v>0</v>
      </c>
      <c r="BX207" s="487" t="str">
        <f t="shared" si="54"/>
        <v/>
      </c>
      <c r="BY207" s="487">
        <f t="shared" si="54"/>
        <v>0</v>
      </c>
      <c r="BZ207" s="487">
        <f t="shared" si="54"/>
        <v>0</v>
      </c>
      <c r="CA207" s="489" t="str">
        <f t="shared" si="43"/>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6"/>
        <v>0</v>
      </c>
      <c r="AG208" s="487">
        <f t="shared" si="56"/>
        <v>0</v>
      </c>
      <c r="AH208" s="487">
        <f t="shared" si="56"/>
        <v>-1</v>
      </c>
      <c r="AI208" s="487">
        <f t="shared" si="56"/>
        <v>0</v>
      </c>
      <c r="AJ208" s="487">
        <f t="shared" si="56"/>
        <v>0</v>
      </c>
      <c r="AK208" s="487">
        <f t="shared" si="56"/>
        <v>0</v>
      </c>
      <c r="AL208" s="487">
        <f t="shared" si="56"/>
        <v>0</v>
      </c>
      <c r="AM208" s="487">
        <f t="shared" si="56"/>
        <v>0</v>
      </c>
      <c r="AN208" s="487">
        <f t="shared" si="56"/>
        <v>0</v>
      </c>
      <c r="AO208" s="487">
        <f t="shared" si="56"/>
        <v>0</v>
      </c>
      <c r="AP208" s="487">
        <f t="shared" si="56"/>
        <v>-1</v>
      </c>
      <c r="AQ208" s="487">
        <f t="shared" si="56"/>
        <v>-1</v>
      </c>
      <c r="AR208" s="487">
        <f t="shared" si="56"/>
        <v>0</v>
      </c>
      <c r="AS208" s="487">
        <f t="shared" si="56"/>
        <v>-1</v>
      </c>
      <c r="AT208" s="487">
        <f t="shared" si="56"/>
        <v>-1</v>
      </c>
      <c r="AU208" s="493">
        <f t="shared" si="56"/>
        <v>0</v>
      </c>
      <c r="AV208" s="488" t="str">
        <f t="shared" ref="AV208:BK224" si="57">IF(AF208,IFERROR(LEFT($V208,SEARCH(" (",$V208)-1),$V208),"")</f>
        <v/>
      </c>
      <c r="AW208" s="487" t="str">
        <f t="shared" si="57"/>
        <v/>
      </c>
      <c r="AX208" s="487">
        <f t="shared" si="57"/>
        <v>0</v>
      </c>
      <c r="AY208" s="487" t="str">
        <f t="shared" si="57"/>
        <v/>
      </c>
      <c r="AZ208" s="487" t="str">
        <f t="shared" si="57"/>
        <v/>
      </c>
      <c r="BA208" s="487" t="str">
        <f t="shared" si="57"/>
        <v/>
      </c>
      <c r="BB208" s="487" t="str">
        <f t="shared" si="57"/>
        <v/>
      </c>
      <c r="BC208" s="487" t="str">
        <f t="shared" si="57"/>
        <v/>
      </c>
      <c r="BD208" s="487" t="str">
        <f t="shared" si="57"/>
        <v/>
      </c>
      <c r="BE208" s="487" t="str">
        <f t="shared" si="57"/>
        <v/>
      </c>
      <c r="BF208" s="487">
        <f t="shared" si="57"/>
        <v>0</v>
      </c>
      <c r="BG208" s="487">
        <f t="shared" si="57"/>
        <v>0</v>
      </c>
      <c r="BH208" s="487" t="str">
        <f t="shared" si="57"/>
        <v/>
      </c>
      <c r="BI208" s="487">
        <f t="shared" si="57"/>
        <v>0</v>
      </c>
      <c r="BJ208" s="487">
        <f t="shared" si="57"/>
        <v>0</v>
      </c>
      <c r="BK208" s="489" t="str">
        <f t="shared" si="42"/>
        <v/>
      </c>
      <c r="BL208" s="495" t="str">
        <f t="shared" ref="BL208:CA224" si="58">IF(AF208,IFERROR(LEFT($W208,SEARCH(" (",$W208)-1),$W208),"")</f>
        <v/>
      </c>
      <c r="BM208" s="487" t="str">
        <f t="shared" si="58"/>
        <v/>
      </c>
      <c r="BN208" s="487">
        <f t="shared" si="58"/>
        <v>0</v>
      </c>
      <c r="BO208" s="487" t="str">
        <f t="shared" si="58"/>
        <v/>
      </c>
      <c r="BP208" s="487" t="str">
        <f t="shared" si="58"/>
        <v/>
      </c>
      <c r="BQ208" s="487" t="str">
        <f t="shared" si="58"/>
        <v/>
      </c>
      <c r="BR208" s="487" t="str">
        <f t="shared" si="58"/>
        <v/>
      </c>
      <c r="BS208" s="487" t="str">
        <f t="shared" si="58"/>
        <v/>
      </c>
      <c r="BT208" s="487" t="str">
        <f t="shared" si="58"/>
        <v/>
      </c>
      <c r="BU208" s="487" t="str">
        <f t="shared" si="58"/>
        <v/>
      </c>
      <c r="BV208" s="487">
        <f t="shared" si="58"/>
        <v>0</v>
      </c>
      <c r="BW208" s="487">
        <f t="shared" si="58"/>
        <v>0</v>
      </c>
      <c r="BX208" s="487" t="str">
        <f t="shared" si="58"/>
        <v/>
      </c>
      <c r="BY208" s="487">
        <f t="shared" si="58"/>
        <v>0</v>
      </c>
      <c r="BZ208" s="487">
        <f t="shared" si="58"/>
        <v>0</v>
      </c>
      <c r="CA208" s="489" t="str">
        <f t="shared" si="43"/>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6"/>
        <v>0</v>
      </c>
      <c r="AG209" s="487">
        <f t="shared" si="56"/>
        <v>0</v>
      </c>
      <c r="AH209" s="487">
        <f t="shared" si="56"/>
        <v>-1</v>
      </c>
      <c r="AI209" s="487">
        <f t="shared" si="56"/>
        <v>0</v>
      </c>
      <c r="AJ209" s="487">
        <f t="shared" si="56"/>
        <v>0</v>
      </c>
      <c r="AK209" s="487">
        <f t="shared" si="56"/>
        <v>0</v>
      </c>
      <c r="AL209" s="487">
        <f t="shared" si="56"/>
        <v>0</v>
      </c>
      <c r="AM209" s="487">
        <f t="shared" si="56"/>
        <v>0</v>
      </c>
      <c r="AN209" s="487">
        <f t="shared" si="56"/>
        <v>0</v>
      </c>
      <c r="AO209" s="487">
        <f t="shared" si="56"/>
        <v>0</v>
      </c>
      <c r="AP209" s="487">
        <f t="shared" si="56"/>
        <v>-1</v>
      </c>
      <c r="AQ209" s="487">
        <f t="shared" si="56"/>
        <v>-1</v>
      </c>
      <c r="AR209" s="487">
        <f t="shared" si="56"/>
        <v>0</v>
      </c>
      <c r="AS209" s="487">
        <f t="shared" si="56"/>
        <v>-1</v>
      </c>
      <c r="AT209" s="487">
        <f t="shared" si="56"/>
        <v>-1</v>
      </c>
      <c r="AU209" s="493">
        <f t="shared" si="56"/>
        <v>0</v>
      </c>
      <c r="AV209" s="488" t="str">
        <f t="shared" si="57"/>
        <v/>
      </c>
      <c r="AW209" s="487" t="str">
        <f t="shared" si="57"/>
        <v/>
      </c>
      <c r="AX209" s="487">
        <f t="shared" si="57"/>
        <v>0</v>
      </c>
      <c r="AY209" s="487" t="str">
        <f t="shared" si="57"/>
        <v/>
      </c>
      <c r="AZ209" s="487" t="str">
        <f t="shared" si="57"/>
        <v/>
      </c>
      <c r="BA209" s="487" t="str">
        <f t="shared" si="57"/>
        <v/>
      </c>
      <c r="BB209" s="487" t="str">
        <f t="shared" si="57"/>
        <v/>
      </c>
      <c r="BC209" s="487" t="str">
        <f t="shared" si="57"/>
        <v/>
      </c>
      <c r="BD209" s="487" t="str">
        <f t="shared" si="57"/>
        <v/>
      </c>
      <c r="BE209" s="487" t="str">
        <f t="shared" si="57"/>
        <v/>
      </c>
      <c r="BF209" s="487">
        <f t="shared" si="57"/>
        <v>0</v>
      </c>
      <c r="BG209" s="487">
        <f t="shared" si="57"/>
        <v>0</v>
      </c>
      <c r="BH209" s="487" t="str">
        <f t="shared" si="57"/>
        <v/>
      </c>
      <c r="BI209" s="487">
        <f t="shared" si="57"/>
        <v>0</v>
      </c>
      <c r="BJ209" s="487">
        <f t="shared" si="57"/>
        <v>0</v>
      </c>
      <c r="BK209" s="489" t="str">
        <f t="shared" si="42"/>
        <v/>
      </c>
      <c r="BL209" s="495" t="str">
        <f t="shared" si="58"/>
        <v/>
      </c>
      <c r="BM209" s="487" t="str">
        <f t="shared" si="58"/>
        <v/>
      </c>
      <c r="BN209" s="487">
        <f t="shared" si="58"/>
        <v>0</v>
      </c>
      <c r="BO209" s="487" t="str">
        <f t="shared" si="58"/>
        <v/>
      </c>
      <c r="BP209" s="487" t="str">
        <f t="shared" si="58"/>
        <v/>
      </c>
      <c r="BQ209" s="487" t="str">
        <f t="shared" si="58"/>
        <v/>
      </c>
      <c r="BR209" s="487" t="str">
        <f t="shared" si="58"/>
        <v/>
      </c>
      <c r="BS209" s="487" t="str">
        <f t="shared" si="58"/>
        <v/>
      </c>
      <c r="BT209" s="487" t="str">
        <f t="shared" si="58"/>
        <v/>
      </c>
      <c r="BU209" s="487" t="str">
        <f t="shared" si="58"/>
        <v/>
      </c>
      <c r="BV209" s="487">
        <f t="shared" si="58"/>
        <v>0</v>
      </c>
      <c r="BW209" s="487">
        <f t="shared" si="58"/>
        <v>0</v>
      </c>
      <c r="BX209" s="487" t="str">
        <f t="shared" si="58"/>
        <v/>
      </c>
      <c r="BY209" s="487">
        <f t="shared" si="58"/>
        <v>0</v>
      </c>
      <c r="BZ209" s="487">
        <f t="shared" si="58"/>
        <v>0</v>
      </c>
      <c r="CA209" s="489" t="str">
        <f t="shared" si="43"/>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6"/>
        <v>0</v>
      </c>
      <c r="AG210" s="487">
        <f t="shared" si="56"/>
        <v>0</v>
      </c>
      <c r="AH210" s="487">
        <f t="shared" si="56"/>
        <v>-1</v>
      </c>
      <c r="AI210" s="487">
        <f t="shared" si="56"/>
        <v>0</v>
      </c>
      <c r="AJ210" s="487">
        <f t="shared" si="56"/>
        <v>0</v>
      </c>
      <c r="AK210" s="487">
        <f t="shared" si="56"/>
        <v>0</v>
      </c>
      <c r="AL210" s="487">
        <f t="shared" si="56"/>
        <v>0</v>
      </c>
      <c r="AM210" s="487">
        <f t="shared" si="56"/>
        <v>0</v>
      </c>
      <c r="AN210" s="487">
        <f t="shared" si="56"/>
        <v>0</v>
      </c>
      <c r="AO210" s="487">
        <f t="shared" si="56"/>
        <v>0</v>
      </c>
      <c r="AP210" s="487">
        <f t="shared" si="56"/>
        <v>-1</v>
      </c>
      <c r="AQ210" s="487">
        <f t="shared" si="56"/>
        <v>-1</v>
      </c>
      <c r="AR210" s="487">
        <f t="shared" si="56"/>
        <v>0</v>
      </c>
      <c r="AS210" s="487">
        <f t="shared" si="56"/>
        <v>-1</v>
      </c>
      <c r="AT210" s="487">
        <f t="shared" si="56"/>
        <v>-1</v>
      </c>
      <c r="AU210" s="493">
        <f t="shared" si="56"/>
        <v>0</v>
      </c>
      <c r="AV210" s="488" t="str">
        <f t="shared" si="57"/>
        <v/>
      </c>
      <c r="AW210" s="487" t="str">
        <f t="shared" si="57"/>
        <v/>
      </c>
      <c r="AX210" s="487">
        <f t="shared" si="57"/>
        <v>0</v>
      </c>
      <c r="AY210" s="487" t="str">
        <f t="shared" si="57"/>
        <v/>
      </c>
      <c r="AZ210" s="487" t="str">
        <f t="shared" si="57"/>
        <v/>
      </c>
      <c r="BA210" s="487" t="str">
        <f t="shared" si="57"/>
        <v/>
      </c>
      <c r="BB210" s="487" t="str">
        <f t="shared" si="57"/>
        <v/>
      </c>
      <c r="BC210" s="487" t="str">
        <f t="shared" si="57"/>
        <v/>
      </c>
      <c r="BD210" s="487" t="str">
        <f t="shared" si="57"/>
        <v/>
      </c>
      <c r="BE210" s="487" t="str">
        <f t="shared" si="57"/>
        <v/>
      </c>
      <c r="BF210" s="487">
        <f t="shared" si="57"/>
        <v>0</v>
      </c>
      <c r="BG210" s="487">
        <f t="shared" si="57"/>
        <v>0</v>
      </c>
      <c r="BH210" s="487" t="str">
        <f t="shared" si="57"/>
        <v/>
      </c>
      <c r="BI210" s="487">
        <f t="shared" si="57"/>
        <v>0</v>
      </c>
      <c r="BJ210" s="487">
        <f t="shared" si="57"/>
        <v>0</v>
      </c>
      <c r="BK210" s="489" t="str">
        <f t="shared" si="42"/>
        <v/>
      </c>
      <c r="BL210" s="495" t="str">
        <f t="shared" si="58"/>
        <v/>
      </c>
      <c r="BM210" s="487" t="str">
        <f t="shared" si="58"/>
        <v/>
      </c>
      <c r="BN210" s="487">
        <f t="shared" si="58"/>
        <v>0</v>
      </c>
      <c r="BO210" s="487" t="str">
        <f t="shared" si="58"/>
        <v/>
      </c>
      <c r="BP210" s="487" t="str">
        <f t="shared" si="58"/>
        <v/>
      </c>
      <c r="BQ210" s="487" t="str">
        <f t="shared" si="58"/>
        <v/>
      </c>
      <c r="BR210" s="487" t="str">
        <f t="shared" si="58"/>
        <v/>
      </c>
      <c r="BS210" s="487" t="str">
        <f t="shared" si="58"/>
        <v/>
      </c>
      <c r="BT210" s="487" t="str">
        <f t="shared" si="58"/>
        <v/>
      </c>
      <c r="BU210" s="487" t="str">
        <f t="shared" si="58"/>
        <v/>
      </c>
      <c r="BV210" s="487">
        <f t="shared" si="58"/>
        <v>0</v>
      </c>
      <c r="BW210" s="487">
        <f t="shared" si="58"/>
        <v>0</v>
      </c>
      <c r="BX210" s="487" t="str">
        <f t="shared" si="58"/>
        <v/>
      </c>
      <c r="BY210" s="487">
        <f t="shared" si="58"/>
        <v>0</v>
      </c>
      <c r="BZ210" s="487">
        <f t="shared" si="58"/>
        <v>0</v>
      </c>
      <c r="CA210" s="489" t="str">
        <f t="shared" si="43"/>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6"/>
        <v>0</v>
      </c>
      <c r="AG211" s="487">
        <f t="shared" si="56"/>
        <v>0</v>
      </c>
      <c r="AH211" s="487">
        <f t="shared" si="56"/>
        <v>-1</v>
      </c>
      <c r="AI211" s="487">
        <f t="shared" si="56"/>
        <v>0</v>
      </c>
      <c r="AJ211" s="487">
        <f t="shared" si="56"/>
        <v>0</v>
      </c>
      <c r="AK211" s="487">
        <f t="shared" si="56"/>
        <v>0</v>
      </c>
      <c r="AL211" s="487">
        <f t="shared" si="56"/>
        <v>0</v>
      </c>
      <c r="AM211" s="487">
        <f t="shared" si="56"/>
        <v>0</v>
      </c>
      <c r="AN211" s="487">
        <f t="shared" si="56"/>
        <v>0</v>
      </c>
      <c r="AO211" s="487">
        <f t="shared" si="56"/>
        <v>0</v>
      </c>
      <c r="AP211" s="487">
        <f t="shared" si="56"/>
        <v>-1</v>
      </c>
      <c r="AQ211" s="487">
        <f t="shared" si="56"/>
        <v>-1</v>
      </c>
      <c r="AR211" s="487">
        <f t="shared" si="56"/>
        <v>0</v>
      </c>
      <c r="AS211" s="487">
        <f t="shared" si="56"/>
        <v>-1</v>
      </c>
      <c r="AT211" s="487">
        <f t="shared" si="56"/>
        <v>-1</v>
      </c>
      <c r="AU211" s="493">
        <f t="shared" si="56"/>
        <v>0</v>
      </c>
      <c r="AV211" s="488" t="str">
        <f t="shared" si="57"/>
        <v/>
      </c>
      <c r="AW211" s="487" t="str">
        <f t="shared" si="57"/>
        <v/>
      </c>
      <c r="AX211" s="487">
        <f t="shared" si="57"/>
        <v>0</v>
      </c>
      <c r="AY211" s="487" t="str">
        <f t="shared" si="57"/>
        <v/>
      </c>
      <c r="AZ211" s="487" t="str">
        <f t="shared" si="57"/>
        <v/>
      </c>
      <c r="BA211" s="487" t="str">
        <f t="shared" si="57"/>
        <v/>
      </c>
      <c r="BB211" s="487" t="str">
        <f t="shared" si="57"/>
        <v/>
      </c>
      <c r="BC211" s="487" t="str">
        <f t="shared" si="57"/>
        <v/>
      </c>
      <c r="BD211" s="487" t="str">
        <f t="shared" si="57"/>
        <v/>
      </c>
      <c r="BE211" s="487" t="str">
        <f t="shared" si="57"/>
        <v/>
      </c>
      <c r="BF211" s="487">
        <f t="shared" si="57"/>
        <v>0</v>
      </c>
      <c r="BG211" s="487">
        <f t="shared" si="57"/>
        <v>0</v>
      </c>
      <c r="BH211" s="487" t="str">
        <f t="shared" si="57"/>
        <v/>
      </c>
      <c r="BI211" s="487">
        <f t="shared" si="57"/>
        <v>0</v>
      </c>
      <c r="BJ211" s="487">
        <f t="shared" si="57"/>
        <v>0</v>
      </c>
      <c r="BK211" s="489" t="str">
        <f t="shared" si="42"/>
        <v/>
      </c>
      <c r="BL211" s="495" t="str">
        <f t="shared" si="58"/>
        <v/>
      </c>
      <c r="BM211" s="487" t="str">
        <f t="shared" si="58"/>
        <v/>
      </c>
      <c r="BN211" s="487">
        <f t="shared" si="58"/>
        <v>0</v>
      </c>
      <c r="BO211" s="487" t="str">
        <f t="shared" si="58"/>
        <v/>
      </c>
      <c r="BP211" s="487" t="str">
        <f t="shared" si="58"/>
        <v/>
      </c>
      <c r="BQ211" s="487" t="str">
        <f t="shared" si="58"/>
        <v/>
      </c>
      <c r="BR211" s="487" t="str">
        <f t="shared" si="58"/>
        <v/>
      </c>
      <c r="BS211" s="487" t="str">
        <f t="shared" si="58"/>
        <v/>
      </c>
      <c r="BT211" s="487" t="str">
        <f t="shared" si="58"/>
        <v/>
      </c>
      <c r="BU211" s="487" t="str">
        <f t="shared" si="58"/>
        <v/>
      </c>
      <c r="BV211" s="487">
        <f t="shared" si="58"/>
        <v>0</v>
      </c>
      <c r="BW211" s="487">
        <f t="shared" si="58"/>
        <v>0</v>
      </c>
      <c r="BX211" s="487" t="str">
        <f t="shared" si="58"/>
        <v/>
      </c>
      <c r="BY211" s="487">
        <f t="shared" si="58"/>
        <v>0</v>
      </c>
      <c r="BZ211" s="487">
        <f t="shared" si="58"/>
        <v>0</v>
      </c>
      <c r="CA211" s="489" t="str">
        <f t="shared" si="43"/>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6"/>
        <v>0</v>
      </c>
      <c r="AG212" s="487">
        <f t="shared" si="56"/>
        <v>0</v>
      </c>
      <c r="AH212" s="487">
        <f t="shared" si="56"/>
        <v>-1</v>
      </c>
      <c r="AI212" s="487">
        <f t="shared" si="56"/>
        <v>0</v>
      </c>
      <c r="AJ212" s="487">
        <f t="shared" si="56"/>
        <v>0</v>
      </c>
      <c r="AK212" s="487">
        <f t="shared" si="56"/>
        <v>0</v>
      </c>
      <c r="AL212" s="487">
        <f t="shared" si="56"/>
        <v>0</v>
      </c>
      <c r="AM212" s="487">
        <f t="shared" si="56"/>
        <v>0</v>
      </c>
      <c r="AN212" s="487">
        <f t="shared" si="56"/>
        <v>0</v>
      </c>
      <c r="AO212" s="487">
        <f t="shared" si="56"/>
        <v>0</v>
      </c>
      <c r="AP212" s="487">
        <f t="shared" si="56"/>
        <v>-1</v>
      </c>
      <c r="AQ212" s="487">
        <f t="shared" si="56"/>
        <v>-1</v>
      </c>
      <c r="AR212" s="487">
        <f t="shared" si="56"/>
        <v>0</v>
      </c>
      <c r="AS212" s="487">
        <f t="shared" si="56"/>
        <v>-1</v>
      </c>
      <c r="AT212" s="487">
        <f t="shared" si="56"/>
        <v>-1</v>
      </c>
      <c r="AU212" s="493">
        <f t="shared" si="56"/>
        <v>0</v>
      </c>
      <c r="AV212" s="488" t="str">
        <f t="shared" si="57"/>
        <v/>
      </c>
      <c r="AW212" s="487" t="str">
        <f t="shared" si="57"/>
        <v/>
      </c>
      <c r="AX212" s="487">
        <f t="shared" si="57"/>
        <v>0</v>
      </c>
      <c r="AY212" s="487" t="str">
        <f t="shared" si="57"/>
        <v/>
      </c>
      <c r="AZ212" s="487" t="str">
        <f t="shared" si="57"/>
        <v/>
      </c>
      <c r="BA212" s="487" t="str">
        <f t="shared" si="57"/>
        <v/>
      </c>
      <c r="BB212" s="487" t="str">
        <f t="shared" si="57"/>
        <v/>
      </c>
      <c r="BC212" s="487" t="str">
        <f t="shared" si="57"/>
        <v/>
      </c>
      <c r="BD212" s="487" t="str">
        <f t="shared" si="57"/>
        <v/>
      </c>
      <c r="BE212" s="487" t="str">
        <f t="shared" si="57"/>
        <v/>
      </c>
      <c r="BF212" s="487">
        <f t="shared" si="57"/>
        <v>0</v>
      </c>
      <c r="BG212" s="487">
        <f t="shared" si="57"/>
        <v>0</v>
      </c>
      <c r="BH212" s="487" t="str">
        <f t="shared" si="57"/>
        <v/>
      </c>
      <c r="BI212" s="487">
        <f t="shared" si="57"/>
        <v>0</v>
      </c>
      <c r="BJ212" s="487">
        <f t="shared" si="57"/>
        <v>0</v>
      </c>
      <c r="BK212" s="489" t="str">
        <f t="shared" si="42"/>
        <v/>
      </c>
      <c r="BL212" s="495" t="str">
        <f t="shared" si="58"/>
        <v/>
      </c>
      <c r="BM212" s="487" t="str">
        <f t="shared" si="58"/>
        <v/>
      </c>
      <c r="BN212" s="487">
        <f t="shared" si="58"/>
        <v>0</v>
      </c>
      <c r="BO212" s="487" t="str">
        <f t="shared" si="58"/>
        <v/>
      </c>
      <c r="BP212" s="487" t="str">
        <f t="shared" si="58"/>
        <v/>
      </c>
      <c r="BQ212" s="487" t="str">
        <f t="shared" si="58"/>
        <v/>
      </c>
      <c r="BR212" s="487" t="str">
        <f t="shared" si="58"/>
        <v/>
      </c>
      <c r="BS212" s="487" t="str">
        <f t="shared" si="58"/>
        <v/>
      </c>
      <c r="BT212" s="487" t="str">
        <f t="shared" si="58"/>
        <v/>
      </c>
      <c r="BU212" s="487" t="str">
        <f t="shared" si="58"/>
        <v/>
      </c>
      <c r="BV212" s="487">
        <f t="shared" si="58"/>
        <v>0</v>
      </c>
      <c r="BW212" s="487">
        <f t="shared" si="58"/>
        <v>0</v>
      </c>
      <c r="BX212" s="487" t="str">
        <f t="shared" si="58"/>
        <v/>
      </c>
      <c r="BY212" s="487">
        <f t="shared" si="58"/>
        <v>0</v>
      </c>
      <c r="BZ212" s="487">
        <f t="shared" si="58"/>
        <v>0</v>
      </c>
      <c r="CA212" s="489" t="str">
        <f t="shared" si="43"/>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6"/>
        <v>0</v>
      </c>
      <c r="AG213" s="487">
        <f t="shared" si="56"/>
        <v>0</v>
      </c>
      <c r="AH213" s="487">
        <f t="shared" si="56"/>
        <v>-1</v>
      </c>
      <c r="AI213" s="487">
        <f t="shared" si="56"/>
        <v>0</v>
      </c>
      <c r="AJ213" s="487">
        <f t="shared" si="56"/>
        <v>0</v>
      </c>
      <c r="AK213" s="487">
        <f t="shared" si="56"/>
        <v>0</v>
      </c>
      <c r="AL213" s="487">
        <f t="shared" si="56"/>
        <v>0</v>
      </c>
      <c r="AM213" s="487">
        <f t="shared" si="56"/>
        <v>0</v>
      </c>
      <c r="AN213" s="487">
        <f t="shared" si="56"/>
        <v>0</v>
      </c>
      <c r="AO213" s="487">
        <f t="shared" si="56"/>
        <v>0</v>
      </c>
      <c r="AP213" s="487">
        <f t="shared" si="56"/>
        <v>-1</v>
      </c>
      <c r="AQ213" s="487">
        <f t="shared" si="56"/>
        <v>-1</v>
      </c>
      <c r="AR213" s="487">
        <f t="shared" si="56"/>
        <v>0</v>
      </c>
      <c r="AS213" s="487">
        <f t="shared" si="56"/>
        <v>-1</v>
      </c>
      <c r="AT213" s="487">
        <f t="shared" si="56"/>
        <v>-1</v>
      </c>
      <c r="AU213" s="493">
        <f t="shared" si="56"/>
        <v>0</v>
      </c>
      <c r="AV213" s="488" t="str">
        <f t="shared" si="57"/>
        <v/>
      </c>
      <c r="AW213" s="487" t="str">
        <f t="shared" si="57"/>
        <v/>
      </c>
      <c r="AX213" s="487">
        <f t="shared" si="57"/>
        <v>0</v>
      </c>
      <c r="AY213" s="487" t="str">
        <f t="shared" si="57"/>
        <v/>
      </c>
      <c r="AZ213" s="487" t="str">
        <f t="shared" si="57"/>
        <v/>
      </c>
      <c r="BA213" s="487" t="str">
        <f t="shared" si="57"/>
        <v/>
      </c>
      <c r="BB213" s="487" t="str">
        <f t="shared" si="57"/>
        <v/>
      </c>
      <c r="BC213" s="487" t="str">
        <f t="shared" si="57"/>
        <v/>
      </c>
      <c r="BD213" s="487" t="str">
        <f t="shared" si="57"/>
        <v/>
      </c>
      <c r="BE213" s="487" t="str">
        <f t="shared" si="57"/>
        <v/>
      </c>
      <c r="BF213" s="487">
        <f t="shared" si="57"/>
        <v>0</v>
      </c>
      <c r="BG213" s="487">
        <f t="shared" si="57"/>
        <v>0</v>
      </c>
      <c r="BH213" s="487" t="str">
        <f t="shared" si="57"/>
        <v/>
      </c>
      <c r="BI213" s="487">
        <f t="shared" si="57"/>
        <v>0</v>
      </c>
      <c r="BJ213" s="487">
        <f t="shared" si="57"/>
        <v>0</v>
      </c>
      <c r="BK213" s="489" t="str">
        <f t="shared" si="42"/>
        <v/>
      </c>
      <c r="BL213" s="495" t="str">
        <f t="shared" si="58"/>
        <v/>
      </c>
      <c r="BM213" s="487" t="str">
        <f t="shared" si="58"/>
        <v/>
      </c>
      <c r="BN213" s="487">
        <f t="shared" si="58"/>
        <v>0</v>
      </c>
      <c r="BO213" s="487" t="str">
        <f t="shared" si="58"/>
        <v/>
      </c>
      <c r="BP213" s="487" t="str">
        <f t="shared" si="58"/>
        <v/>
      </c>
      <c r="BQ213" s="487" t="str">
        <f t="shared" si="58"/>
        <v/>
      </c>
      <c r="BR213" s="487" t="str">
        <f t="shared" si="58"/>
        <v/>
      </c>
      <c r="BS213" s="487" t="str">
        <f t="shared" si="58"/>
        <v/>
      </c>
      <c r="BT213" s="487" t="str">
        <f t="shared" si="58"/>
        <v/>
      </c>
      <c r="BU213" s="487" t="str">
        <f t="shared" si="58"/>
        <v/>
      </c>
      <c r="BV213" s="487">
        <f t="shared" si="58"/>
        <v>0</v>
      </c>
      <c r="BW213" s="487">
        <f t="shared" si="58"/>
        <v>0</v>
      </c>
      <c r="BX213" s="487" t="str">
        <f t="shared" si="58"/>
        <v/>
      </c>
      <c r="BY213" s="487">
        <f t="shared" si="58"/>
        <v>0</v>
      </c>
      <c r="BZ213" s="487">
        <f t="shared" si="58"/>
        <v>0</v>
      </c>
      <c r="CA213" s="489" t="str">
        <f t="shared" si="43"/>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6"/>
        <v>0</v>
      </c>
      <c r="AG214" s="487">
        <f t="shared" si="56"/>
        <v>0</v>
      </c>
      <c r="AH214" s="487">
        <f t="shared" si="56"/>
        <v>-1</v>
      </c>
      <c r="AI214" s="487">
        <f t="shared" si="56"/>
        <v>0</v>
      </c>
      <c r="AJ214" s="487">
        <f t="shared" si="56"/>
        <v>0</v>
      </c>
      <c r="AK214" s="487">
        <f t="shared" si="56"/>
        <v>0</v>
      </c>
      <c r="AL214" s="487">
        <f t="shared" si="56"/>
        <v>0</v>
      </c>
      <c r="AM214" s="487">
        <f t="shared" si="56"/>
        <v>0</v>
      </c>
      <c r="AN214" s="487">
        <f t="shared" si="56"/>
        <v>0</v>
      </c>
      <c r="AO214" s="487">
        <f t="shared" si="56"/>
        <v>0</v>
      </c>
      <c r="AP214" s="487">
        <f t="shared" si="56"/>
        <v>-1</v>
      </c>
      <c r="AQ214" s="487">
        <f t="shared" si="56"/>
        <v>-1</v>
      </c>
      <c r="AR214" s="487">
        <f t="shared" si="56"/>
        <v>0</v>
      </c>
      <c r="AS214" s="487">
        <f t="shared" si="56"/>
        <v>-1</v>
      </c>
      <c r="AT214" s="487">
        <f t="shared" si="56"/>
        <v>-1</v>
      </c>
      <c r="AU214" s="493">
        <f t="shared" si="56"/>
        <v>0</v>
      </c>
      <c r="AV214" s="488" t="str">
        <f t="shared" si="57"/>
        <v/>
      </c>
      <c r="AW214" s="487" t="str">
        <f t="shared" si="57"/>
        <v/>
      </c>
      <c r="AX214" s="487">
        <f t="shared" si="57"/>
        <v>0</v>
      </c>
      <c r="AY214" s="487" t="str">
        <f t="shared" si="57"/>
        <v/>
      </c>
      <c r="AZ214" s="487" t="str">
        <f t="shared" si="57"/>
        <v/>
      </c>
      <c r="BA214" s="487" t="str">
        <f t="shared" si="57"/>
        <v/>
      </c>
      <c r="BB214" s="487" t="str">
        <f t="shared" si="57"/>
        <v/>
      </c>
      <c r="BC214" s="487" t="str">
        <f t="shared" si="57"/>
        <v/>
      </c>
      <c r="BD214" s="487" t="str">
        <f t="shared" si="57"/>
        <v/>
      </c>
      <c r="BE214" s="487" t="str">
        <f t="shared" si="57"/>
        <v/>
      </c>
      <c r="BF214" s="487">
        <f t="shared" si="57"/>
        <v>0</v>
      </c>
      <c r="BG214" s="487">
        <f t="shared" si="57"/>
        <v>0</v>
      </c>
      <c r="BH214" s="487" t="str">
        <f t="shared" si="57"/>
        <v/>
      </c>
      <c r="BI214" s="487">
        <f t="shared" si="57"/>
        <v>0</v>
      </c>
      <c r="BJ214" s="487">
        <f t="shared" si="57"/>
        <v>0</v>
      </c>
      <c r="BK214" s="489" t="str">
        <f t="shared" si="42"/>
        <v/>
      </c>
      <c r="BL214" s="495" t="str">
        <f t="shared" si="58"/>
        <v/>
      </c>
      <c r="BM214" s="487" t="str">
        <f t="shared" si="58"/>
        <v/>
      </c>
      <c r="BN214" s="487">
        <f t="shared" si="58"/>
        <v>0</v>
      </c>
      <c r="BO214" s="487" t="str">
        <f t="shared" si="58"/>
        <v/>
      </c>
      <c r="BP214" s="487" t="str">
        <f t="shared" si="58"/>
        <v/>
      </c>
      <c r="BQ214" s="487" t="str">
        <f t="shared" si="58"/>
        <v/>
      </c>
      <c r="BR214" s="487" t="str">
        <f t="shared" si="58"/>
        <v/>
      </c>
      <c r="BS214" s="487" t="str">
        <f t="shared" si="58"/>
        <v/>
      </c>
      <c r="BT214" s="487" t="str">
        <f t="shared" si="58"/>
        <v/>
      </c>
      <c r="BU214" s="487" t="str">
        <f t="shared" si="58"/>
        <v/>
      </c>
      <c r="BV214" s="487">
        <f t="shared" si="58"/>
        <v>0</v>
      </c>
      <c r="BW214" s="487">
        <f t="shared" si="58"/>
        <v>0</v>
      </c>
      <c r="BX214" s="487" t="str">
        <f t="shared" si="58"/>
        <v/>
      </c>
      <c r="BY214" s="487">
        <f t="shared" si="58"/>
        <v>0</v>
      </c>
      <c r="BZ214" s="487">
        <f t="shared" si="58"/>
        <v>0</v>
      </c>
      <c r="CA214" s="489" t="str">
        <f t="shared" si="43"/>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6"/>
        <v>0</v>
      </c>
      <c r="AG215" s="487">
        <f t="shared" si="56"/>
        <v>0</v>
      </c>
      <c r="AH215" s="487">
        <f t="shared" si="56"/>
        <v>-1</v>
      </c>
      <c r="AI215" s="487">
        <f t="shared" si="56"/>
        <v>0</v>
      </c>
      <c r="AJ215" s="487">
        <f t="shared" si="56"/>
        <v>0</v>
      </c>
      <c r="AK215" s="487">
        <f t="shared" si="56"/>
        <v>0</v>
      </c>
      <c r="AL215" s="487">
        <f t="shared" si="56"/>
        <v>0</v>
      </c>
      <c r="AM215" s="487">
        <f t="shared" si="56"/>
        <v>0</v>
      </c>
      <c r="AN215" s="487">
        <f t="shared" si="56"/>
        <v>0</v>
      </c>
      <c r="AO215" s="487">
        <f t="shared" si="56"/>
        <v>0</v>
      </c>
      <c r="AP215" s="487">
        <f t="shared" si="56"/>
        <v>-1</v>
      </c>
      <c r="AQ215" s="487">
        <f t="shared" si="56"/>
        <v>-1</v>
      </c>
      <c r="AR215" s="487">
        <f t="shared" si="56"/>
        <v>0</v>
      </c>
      <c r="AS215" s="487">
        <f t="shared" si="56"/>
        <v>-1</v>
      </c>
      <c r="AT215" s="487">
        <f t="shared" si="56"/>
        <v>-1</v>
      </c>
      <c r="AU215" s="493">
        <f t="shared" si="56"/>
        <v>0</v>
      </c>
      <c r="AV215" s="488" t="str">
        <f t="shared" si="57"/>
        <v/>
      </c>
      <c r="AW215" s="487" t="str">
        <f t="shared" si="57"/>
        <v/>
      </c>
      <c r="AX215" s="487">
        <f t="shared" si="57"/>
        <v>0</v>
      </c>
      <c r="AY215" s="487" t="str">
        <f t="shared" si="57"/>
        <v/>
      </c>
      <c r="AZ215" s="487" t="str">
        <f t="shared" si="57"/>
        <v/>
      </c>
      <c r="BA215" s="487" t="str">
        <f t="shared" si="57"/>
        <v/>
      </c>
      <c r="BB215" s="487" t="str">
        <f t="shared" si="57"/>
        <v/>
      </c>
      <c r="BC215" s="487" t="str">
        <f t="shared" si="57"/>
        <v/>
      </c>
      <c r="BD215" s="487" t="str">
        <f t="shared" si="57"/>
        <v/>
      </c>
      <c r="BE215" s="487" t="str">
        <f t="shared" si="57"/>
        <v/>
      </c>
      <c r="BF215" s="487">
        <f t="shared" si="57"/>
        <v>0</v>
      </c>
      <c r="BG215" s="487">
        <f t="shared" si="57"/>
        <v>0</v>
      </c>
      <c r="BH215" s="487" t="str">
        <f t="shared" si="57"/>
        <v/>
      </c>
      <c r="BI215" s="487">
        <f t="shared" si="57"/>
        <v>0</v>
      </c>
      <c r="BJ215" s="487">
        <f t="shared" si="57"/>
        <v>0</v>
      </c>
      <c r="BK215" s="489" t="str">
        <f t="shared" si="42"/>
        <v/>
      </c>
      <c r="BL215" s="495" t="str">
        <f t="shared" si="58"/>
        <v/>
      </c>
      <c r="BM215" s="487" t="str">
        <f t="shared" si="58"/>
        <v/>
      </c>
      <c r="BN215" s="487">
        <f t="shared" si="58"/>
        <v>0</v>
      </c>
      <c r="BO215" s="487" t="str">
        <f t="shared" si="58"/>
        <v/>
      </c>
      <c r="BP215" s="487" t="str">
        <f t="shared" si="58"/>
        <v/>
      </c>
      <c r="BQ215" s="487" t="str">
        <f t="shared" si="58"/>
        <v/>
      </c>
      <c r="BR215" s="487" t="str">
        <f t="shared" si="58"/>
        <v/>
      </c>
      <c r="BS215" s="487" t="str">
        <f t="shared" si="58"/>
        <v/>
      </c>
      <c r="BT215" s="487" t="str">
        <f t="shared" si="58"/>
        <v/>
      </c>
      <c r="BU215" s="487" t="str">
        <f t="shared" si="58"/>
        <v/>
      </c>
      <c r="BV215" s="487">
        <f t="shared" si="58"/>
        <v>0</v>
      </c>
      <c r="BW215" s="487">
        <f t="shared" si="58"/>
        <v>0</v>
      </c>
      <c r="BX215" s="487" t="str">
        <f t="shared" si="58"/>
        <v/>
      </c>
      <c r="BY215" s="487">
        <f t="shared" si="58"/>
        <v>0</v>
      </c>
      <c r="BZ215" s="487">
        <f t="shared" si="58"/>
        <v>0</v>
      </c>
      <c r="CA215" s="489" t="str">
        <f t="shared" si="43"/>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6"/>
        <v>0</v>
      </c>
      <c r="AG216" s="487">
        <f t="shared" si="56"/>
        <v>0</v>
      </c>
      <c r="AH216" s="487">
        <f t="shared" si="56"/>
        <v>-1</v>
      </c>
      <c r="AI216" s="487">
        <f t="shared" si="56"/>
        <v>0</v>
      </c>
      <c r="AJ216" s="487">
        <f t="shared" si="56"/>
        <v>0</v>
      </c>
      <c r="AK216" s="487">
        <f t="shared" si="56"/>
        <v>0</v>
      </c>
      <c r="AL216" s="487">
        <f t="shared" si="56"/>
        <v>0</v>
      </c>
      <c r="AM216" s="487">
        <f t="shared" si="56"/>
        <v>0</v>
      </c>
      <c r="AN216" s="487">
        <f t="shared" si="56"/>
        <v>0</v>
      </c>
      <c r="AO216" s="487">
        <f t="shared" si="56"/>
        <v>0</v>
      </c>
      <c r="AP216" s="487">
        <f t="shared" si="56"/>
        <v>-1</v>
      </c>
      <c r="AQ216" s="487">
        <f t="shared" si="56"/>
        <v>-1</v>
      </c>
      <c r="AR216" s="487">
        <f t="shared" si="56"/>
        <v>0</v>
      </c>
      <c r="AS216" s="487">
        <f t="shared" si="56"/>
        <v>-1</v>
      </c>
      <c r="AT216" s="487">
        <f t="shared" si="56"/>
        <v>-1</v>
      </c>
      <c r="AU216" s="493">
        <f t="shared" si="56"/>
        <v>0</v>
      </c>
      <c r="AV216" s="488" t="str">
        <f t="shared" si="57"/>
        <v/>
      </c>
      <c r="AW216" s="487" t="str">
        <f t="shared" si="57"/>
        <v/>
      </c>
      <c r="AX216" s="487">
        <f t="shared" si="57"/>
        <v>0</v>
      </c>
      <c r="AY216" s="487" t="str">
        <f t="shared" si="57"/>
        <v/>
      </c>
      <c r="AZ216" s="487" t="str">
        <f t="shared" si="57"/>
        <v/>
      </c>
      <c r="BA216" s="487" t="str">
        <f t="shared" si="57"/>
        <v/>
      </c>
      <c r="BB216" s="487" t="str">
        <f t="shared" si="57"/>
        <v/>
      </c>
      <c r="BC216" s="487" t="str">
        <f t="shared" si="57"/>
        <v/>
      </c>
      <c r="BD216" s="487" t="str">
        <f t="shared" si="57"/>
        <v/>
      </c>
      <c r="BE216" s="487" t="str">
        <f t="shared" si="57"/>
        <v/>
      </c>
      <c r="BF216" s="487">
        <f t="shared" si="57"/>
        <v>0</v>
      </c>
      <c r="BG216" s="487">
        <f t="shared" si="57"/>
        <v>0</v>
      </c>
      <c r="BH216" s="487" t="str">
        <f t="shared" si="57"/>
        <v/>
      </c>
      <c r="BI216" s="487">
        <f t="shared" si="57"/>
        <v>0</v>
      </c>
      <c r="BJ216" s="487">
        <f t="shared" si="57"/>
        <v>0</v>
      </c>
      <c r="BK216" s="489" t="str">
        <f t="shared" si="42"/>
        <v/>
      </c>
      <c r="BL216" s="495" t="str">
        <f t="shared" si="58"/>
        <v/>
      </c>
      <c r="BM216" s="487" t="str">
        <f t="shared" si="58"/>
        <v/>
      </c>
      <c r="BN216" s="487">
        <f t="shared" si="58"/>
        <v>0</v>
      </c>
      <c r="BO216" s="487" t="str">
        <f t="shared" si="58"/>
        <v/>
      </c>
      <c r="BP216" s="487" t="str">
        <f t="shared" si="58"/>
        <v/>
      </c>
      <c r="BQ216" s="487" t="str">
        <f t="shared" si="58"/>
        <v/>
      </c>
      <c r="BR216" s="487" t="str">
        <f t="shared" si="58"/>
        <v/>
      </c>
      <c r="BS216" s="487" t="str">
        <f t="shared" si="58"/>
        <v/>
      </c>
      <c r="BT216" s="487" t="str">
        <f t="shared" si="58"/>
        <v/>
      </c>
      <c r="BU216" s="487" t="str">
        <f t="shared" si="58"/>
        <v/>
      </c>
      <c r="BV216" s="487">
        <f t="shared" si="58"/>
        <v>0</v>
      </c>
      <c r="BW216" s="487">
        <f t="shared" si="58"/>
        <v>0</v>
      </c>
      <c r="BX216" s="487" t="str">
        <f t="shared" si="58"/>
        <v/>
      </c>
      <c r="BY216" s="487">
        <f t="shared" si="58"/>
        <v>0</v>
      </c>
      <c r="BZ216" s="487">
        <f t="shared" si="58"/>
        <v>0</v>
      </c>
      <c r="CA216" s="489" t="str">
        <f t="shared" si="43"/>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6"/>
        <v>0</v>
      </c>
      <c r="AG217" s="487">
        <f t="shared" si="56"/>
        <v>0</v>
      </c>
      <c r="AH217" s="487">
        <f t="shared" si="56"/>
        <v>-1</v>
      </c>
      <c r="AI217" s="487">
        <f t="shared" si="56"/>
        <v>0</v>
      </c>
      <c r="AJ217" s="487">
        <f t="shared" si="56"/>
        <v>0</v>
      </c>
      <c r="AK217" s="487">
        <f t="shared" si="56"/>
        <v>0</v>
      </c>
      <c r="AL217" s="487">
        <f t="shared" si="56"/>
        <v>0</v>
      </c>
      <c r="AM217" s="487">
        <f t="shared" si="56"/>
        <v>0</v>
      </c>
      <c r="AN217" s="487">
        <f t="shared" si="56"/>
        <v>0</v>
      </c>
      <c r="AO217" s="487">
        <f t="shared" si="56"/>
        <v>0</v>
      </c>
      <c r="AP217" s="487">
        <f t="shared" si="56"/>
        <v>-1</v>
      </c>
      <c r="AQ217" s="487">
        <f t="shared" si="56"/>
        <v>-1</v>
      </c>
      <c r="AR217" s="487">
        <f t="shared" si="56"/>
        <v>0</v>
      </c>
      <c r="AS217" s="487">
        <f t="shared" si="56"/>
        <v>-1</v>
      </c>
      <c r="AT217" s="487">
        <f t="shared" si="56"/>
        <v>-1</v>
      </c>
      <c r="AU217" s="493">
        <f t="shared" si="56"/>
        <v>0</v>
      </c>
      <c r="AV217" s="488" t="str">
        <f t="shared" si="57"/>
        <v/>
      </c>
      <c r="AW217" s="487" t="str">
        <f t="shared" si="57"/>
        <v/>
      </c>
      <c r="AX217" s="487">
        <f t="shared" si="57"/>
        <v>0</v>
      </c>
      <c r="AY217" s="487" t="str">
        <f t="shared" si="57"/>
        <v/>
      </c>
      <c r="AZ217" s="487" t="str">
        <f t="shared" si="57"/>
        <v/>
      </c>
      <c r="BA217" s="487" t="str">
        <f t="shared" si="57"/>
        <v/>
      </c>
      <c r="BB217" s="487" t="str">
        <f t="shared" si="57"/>
        <v/>
      </c>
      <c r="BC217" s="487" t="str">
        <f t="shared" si="57"/>
        <v/>
      </c>
      <c r="BD217" s="487" t="str">
        <f t="shared" si="57"/>
        <v/>
      </c>
      <c r="BE217" s="487" t="str">
        <f t="shared" si="57"/>
        <v/>
      </c>
      <c r="BF217" s="487">
        <f t="shared" si="57"/>
        <v>0</v>
      </c>
      <c r="BG217" s="487">
        <f t="shared" si="57"/>
        <v>0</v>
      </c>
      <c r="BH217" s="487" t="str">
        <f t="shared" si="57"/>
        <v/>
      </c>
      <c r="BI217" s="487">
        <f t="shared" si="57"/>
        <v>0</v>
      </c>
      <c r="BJ217" s="487">
        <f t="shared" si="57"/>
        <v>0</v>
      </c>
      <c r="BK217" s="489" t="str">
        <f t="shared" si="42"/>
        <v/>
      </c>
      <c r="BL217" s="495" t="str">
        <f t="shared" si="58"/>
        <v/>
      </c>
      <c r="BM217" s="487" t="str">
        <f t="shared" si="58"/>
        <v/>
      </c>
      <c r="BN217" s="487">
        <f t="shared" si="58"/>
        <v>0</v>
      </c>
      <c r="BO217" s="487" t="str">
        <f t="shared" si="58"/>
        <v/>
      </c>
      <c r="BP217" s="487" t="str">
        <f t="shared" si="58"/>
        <v/>
      </c>
      <c r="BQ217" s="487" t="str">
        <f t="shared" si="58"/>
        <v/>
      </c>
      <c r="BR217" s="487" t="str">
        <f t="shared" si="58"/>
        <v/>
      </c>
      <c r="BS217" s="487" t="str">
        <f t="shared" si="58"/>
        <v/>
      </c>
      <c r="BT217" s="487" t="str">
        <f t="shared" si="58"/>
        <v/>
      </c>
      <c r="BU217" s="487" t="str">
        <f t="shared" si="58"/>
        <v/>
      </c>
      <c r="BV217" s="487">
        <f t="shared" si="58"/>
        <v>0</v>
      </c>
      <c r="BW217" s="487">
        <f t="shared" si="58"/>
        <v>0</v>
      </c>
      <c r="BX217" s="487" t="str">
        <f t="shared" si="58"/>
        <v/>
      </c>
      <c r="BY217" s="487">
        <f t="shared" si="58"/>
        <v>0</v>
      </c>
      <c r="BZ217" s="487">
        <f t="shared" si="58"/>
        <v>0</v>
      </c>
      <c r="CA217" s="489" t="str">
        <f t="shared" si="43"/>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6"/>
        <v>0</v>
      </c>
      <c r="AG218" s="487">
        <f t="shared" si="56"/>
        <v>0</v>
      </c>
      <c r="AH218" s="487">
        <f t="shared" si="56"/>
        <v>-1</v>
      </c>
      <c r="AI218" s="487">
        <f t="shared" si="56"/>
        <v>0</v>
      </c>
      <c r="AJ218" s="487">
        <f t="shared" si="56"/>
        <v>0</v>
      </c>
      <c r="AK218" s="487">
        <f t="shared" si="56"/>
        <v>0</v>
      </c>
      <c r="AL218" s="487">
        <f t="shared" si="56"/>
        <v>0</v>
      </c>
      <c r="AM218" s="487">
        <f t="shared" si="56"/>
        <v>0</v>
      </c>
      <c r="AN218" s="487">
        <f t="shared" si="56"/>
        <v>0</v>
      </c>
      <c r="AO218" s="487">
        <f t="shared" si="56"/>
        <v>0</v>
      </c>
      <c r="AP218" s="487">
        <f t="shared" si="56"/>
        <v>-1</v>
      </c>
      <c r="AQ218" s="487">
        <f t="shared" si="56"/>
        <v>-1</v>
      </c>
      <c r="AR218" s="487">
        <f t="shared" si="56"/>
        <v>0</v>
      </c>
      <c r="AS218" s="487">
        <f t="shared" si="56"/>
        <v>-1</v>
      </c>
      <c r="AT218" s="487">
        <f t="shared" si="56"/>
        <v>-1</v>
      </c>
      <c r="AU218" s="493">
        <f t="shared" si="56"/>
        <v>0</v>
      </c>
      <c r="AV218" s="488" t="str">
        <f t="shared" si="57"/>
        <v/>
      </c>
      <c r="AW218" s="487" t="str">
        <f t="shared" si="57"/>
        <v/>
      </c>
      <c r="AX218" s="487">
        <f t="shared" si="57"/>
        <v>0</v>
      </c>
      <c r="AY218" s="487" t="str">
        <f t="shared" si="57"/>
        <v/>
      </c>
      <c r="AZ218" s="487" t="str">
        <f t="shared" si="57"/>
        <v/>
      </c>
      <c r="BA218" s="487" t="str">
        <f t="shared" si="57"/>
        <v/>
      </c>
      <c r="BB218" s="487" t="str">
        <f t="shared" si="57"/>
        <v/>
      </c>
      <c r="BC218" s="487" t="str">
        <f t="shared" si="57"/>
        <v/>
      </c>
      <c r="BD218" s="487" t="str">
        <f t="shared" si="57"/>
        <v/>
      </c>
      <c r="BE218" s="487" t="str">
        <f t="shared" si="57"/>
        <v/>
      </c>
      <c r="BF218" s="487">
        <f t="shared" si="57"/>
        <v>0</v>
      </c>
      <c r="BG218" s="487">
        <f t="shared" si="57"/>
        <v>0</v>
      </c>
      <c r="BH218" s="487" t="str">
        <f t="shared" si="57"/>
        <v/>
      </c>
      <c r="BI218" s="487">
        <f t="shared" si="57"/>
        <v>0</v>
      </c>
      <c r="BJ218" s="487">
        <f t="shared" si="57"/>
        <v>0</v>
      </c>
      <c r="BK218" s="489" t="str">
        <f t="shared" si="42"/>
        <v/>
      </c>
      <c r="BL218" s="495" t="str">
        <f t="shared" si="58"/>
        <v/>
      </c>
      <c r="BM218" s="487" t="str">
        <f t="shared" si="58"/>
        <v/>
      </c>
      <c r="BN218" s="487">
        <f t="shared" si="58"/>
        <v>0</v>
      </c>
      <c r="BO218" s="487" t="str">
        <f t="shared" si="58"/>
        <v/>
      </c>
      <c r="BP218" s="487" t="str">
        <f t="shared" si="58"/>
        <v/>
      </c>
      <c r="BQ218" s="487" t="str">
        <f t="shared" si="58"/>
        <v/>
      </c>
      <c r="BR218" s="487" t="str">
        <f t="shared" si="58"/>
        <v/>
      </c>
      <c r="BS218" s="487" t="str">
        <f t="shared" si="58"/>
        <v/>
      </c>
      <c r="BT218" s="487" t="str">
        <f t="shared" si="58"/>
        <v/>
      </c>
      <c r="BU218" s="487" t="str">
        <f t="shared" si="58"/>
        <v/>
      </c>
      <c r="BV218" s="487">
        <f t="shared" si="58"/>
        <v>0</v>
      </c>
      <c r="BW218" s="487">
        <f t="shared" si="58"/>
        <v>0</v>
      </c>
      <c r="BX218" s="487" t="str">
        <f t="shared" si="58"/>
        <v/>
      </c>
      <c r="BY218" s="487">
        <f t="shared" si="58"/>
        <v>0</v>
      </c>
      <c r="BZ218" s="487">
        <f t="shared" si="58"/>
        <v>0</v>
      </c>
      <c r="CA218" s="489" t="str">
        <f t="shared" si="43"/>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6"/>
        <v>0</v>
      </c>
      <c r="AG219" s="487">
        <f t="shared" si="56"/>
        <v>0</v>
      </c>
      <c r="AH219" s="487">
        <f t="shared" si="56"/>
        <v>-1</v>
      </c>
      <c r="AI219" s="487">
        <f t="shared" si="56"/>
        <v>0</v>
      </c>
      <c r="AJ219" s="487">
        <f t="shared" si="56"/>
        <v>0</v>
      </c>
      <c r="AK219" s="487">
        <f t="shared" si="56"/>
        <v>0</v>
      </c>
      <c r="AL219" s="487">
        <f t="shared" si="56"/>
        <v>0</v>
      </c>
      <c r="AM219" s="487">
        <f t="shared" si="56"/>
        <v>0</v>
      </c>
      <c r="AN219" s="487">
        <f t="shared" si="56"/>
        <v>0</v>
      </c>
      <c r="AO219" s="487">
        <f t="shared" si="56"/>
        <v>0</v>
      </c>
      <c r="AP219" s="487">
        <f t="shared" si="56"/>
        <v>-1</v>
      </c>
      <c r="AQ219" s="487">
        <f t="shared" si="56"/>
        <v>-1</v>
      </c>
      <c r="AR219" s="487">
        <f t="shared" si="56"/>
        <v>0</v>
      </c>
      <c r="AS219" s="487">
        <f t="shared" si="56"/>
        <v>-1</v>
      </c>
      <c r="AT219" s="487">
        <f t="shared" si="56"/>
        <v>-1</v>
      </c>
      <c r="AU219" s="493">
        <f t="shared" si="56"/>
        <v>0</v>
      </c>
      <c r="AV219" s="488" t="str">
        <f t="shared" si="57"/>
        <v/>
      </c>
      <c r="AW219" s="487" t="str">
        <f t="shared" si="57"/>
        <v/>
      </c>
      <c r="AX219" s="487">
        <f t="shared" si="57"/>
        <v>0</v>
      </c>
      <c r="AY219" s="487" t="str">
        <f t="shared" si="57"/>
        <v/>
      </c>
      <c r="AZ219" s="487" t="str">
        <f t="shared" si="57"/>
        <v/>
      </c>
      <c r="BA219" s="487" t="str">
        <f t="shared" si="57"/>
        <v/>
      </c>
      <c r="BB219" s="487" t="str">
        <f t="shared" si="57"/>
        <v/>
      </c>
      <c r="BC219" s="487" t="str">
        <f t="shared" si="57"/>
        <v/>
      </c>
      <c r="BD219" s="487" t="str">
        <f t="shared" si="57"/>
        <v/>
      </c>
      <c r="BE219" s="487" t="str">
        <f t="shared" si="57"/>
        <v/>
      </c>
      <c r="BF219" s="487">
        <f t="shared" si="57"/>
        <v>0</v>
      </c>
      <c r="BG219" s="487">
        <f t="shared" si="57"/>
        <v>0</v>
      </c>
      <c r="BH219" s="487" t="str">
        <f t="shared" si="57"/>
        <v/>
      </c>
      <c r="BI219" s="487">
        <f t="shared" si="57"/>
        <v>0</v>
      </c>
      <c r="BJ219" s="487">
        <f t="shared" si="57"/>
        <v>0</v>
      </c>
      <c r="BK219" s="489" t="str">
        <f t="shared" si="42"/>
        <v/>
      </c>
      <c r="BL219" s="495" t="str">
        <f t="shared" si="58"/>
        <v/>
      </c>
      <c r="BM219" s="487" t="str">
        <f t="shared" si="58"/>
        <v/>
      </c>
      <c r="BN219" s="487">
        <f t="shared" si="58"/>
        <v>0</v>
      </c>
      <c r="BO219" s="487" t="str">
        <f t="shared" si="58"/>
        <v/>
      </c>
      <c r="BP219" s="487" t="str">
        <f t="shared" si="58"/>
        <v/>
      </c>
      <c r="BQ219" s="487" t="str">
        <f t="shared" si="58"/>
        <v/>
      </c>
      <c r="BR219" s="487" t="str">
        <f t="shared" si="58"/>
        <v/>
      </c>
      <c r="BS219" s="487" t="str">
        <f t="shared" si="58"/>
        <v/>
      </c>
      <c r="BT219" s="487" t="str">
        <f t="shared" si="58"/>
        <v/>
      </c>
      <c r="BU219" s="487" t="str">
        <f t="shared" si="58"/>
        <v/>
      </c>
      <c r="BV219" s="487">
        <f t="shared" si="58"/>
        <v>0</v>
      </c>
      <c r="BW219" s="487">
        <f t="shared" si="58"/>
        <v>0</v>
      </c>
      <c r="BX219" s="487" t="str">
        <f t="shared" si="58"/>
        <v/>
      </c>
      <c r="BY219" s="487">
        <f t="shared" si="58"/>
        <v>0</v>
      </c>
      <c r="BZ219" s="487">
        <f t="shared" si="58"/>
        <v>0</v>
      </c>
      <c r="CA219" s="489" t="str">
        <f t="shared" si="43"/>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6"/>
        <v>0</v>
      </c>
      <c r="AG220" s="487">
        <f t="shared" si="56"/>
        <v>0</v>
      </c>
      <c r="AH220" s="487">
        <f t="shared" si="56"/>
        <v>-1</v>
      </c>
      <c r="AI220" s="487">
        <f t="shared" si="56"/>
        <v>0</v>
      </c>
      <c r="AJ220" s="487">
        <f t="shared" si="56"/>
        <v>0</v>
      </c>
      <c r="AK220" s="487">
        <f t="shared" si="56"/>
        <v>0</v>
      </c>
      <c r="AL220" s="487">
        <f t="shared" si="56"/>
        <v>0</v>
      </c>
      <c r="AM220" s="487">
        <f t="shared" si="56"/>
        <v>0</v>
      </c>
      <c r="AN220" s="487">
        <f t="shared" si="56"/>
        <v>0</v>
      </c>
      <c r="AO220" s="487">
        <f t="shared" si="56"/>
        <v>0</v>
      </c>
      <c r="AP220" s="487">
        <f t="shared" si="56"/>
        <v>-1</v>
      </c>
      <c r="AQ220" s="487">
        <f t="shared" si="56"/>
        <v>-1</v>
      </c>
      <c r="AR220" s="487">
        <f t="shared" si="56"/>
        <v>0</v>
      </c>
      <c r="AS220" s="487">
        <f t="shared" si="56"/>
        <v>-1</v>
      </c>
      <c r="AT220" s="487">
        <f t="shared" si="56"/>
        <v>-1</v>
      </c>
      <c r="AU220" s="493">
        <f t="shared" si="56"/>
        <v>0</v>
      </c>
      <c r="AV220" s="488" t="str">
        <f t="shared" si="57"/>
        <v/>
      </c>
      <c r="AW220" s="487" t="str">
        <f t="shared" si="57"/>
        <v/>
      </c>
      <c r="AX220" s="487">
        <f t="shared" si="57"/>
        <v>0</v>
      </c>
      <c r="AY220" s="487" t="str">
        <f t="shared" si="57"/>
        <v/>
      </c>
      <c r="AZ220" s="487" t="str">
        <f t="shared" si="57"/>
        <v/>
      </c>
      <c r="BA220" s="487" t="str">
        <f t="shared" si="57"/>
        <v/>
      </c>
      <c r="BB220" s="487" t="str">
        <f t="shared" si="57"/>
        <v/>
      </c>
      <c r="BC220" s="487" t="str">
        <f t="shared" si="57"/>
        <v/>
      </c>
      <c r="BD220" s="487" t="str">
        <f t="shared" si="57"/>
        <v/>
      </c>
      <c r="BE220" s="487" t="str">
        <f t="shared" si="57"/>
        <v/>
      </c>
      <c r="BF220" s="487">
        <f t="shared" si="57"/>
        <v>0</v>
      </c>
      <c r="BG220" s="487">
        <f t="shared" si="57"/>
        <v>0</v>
      </c>
      <c r="BH220" s="487" t="str">
        <f t="shared" si="57"/>
        <v/>
      </c>
      <c r="BI220" s="487">
        <f t="shared" si="57"/>
        <v>0</v>
      </c>
      <c r="BJ220" s="487">
        <f t="shared" si="57"/>
        <v>0</v>
      </c>
      <c r="BK220" s="489" t="str">
        <f t="shared" si="57"/>
        <v/>
      </c>
      <c r="BL220" s="495" t="str">
        <f t="shared" si="58"/>
        <v/>
      </c>
      <c r="BM220" s="487" t="str">
        <f t="shared" si="58"/>
        <v/>
      </c>
      <c r="BN220" s="487">
        <f t="shared" si="58"/>
        <v>0</v>
      </c>
      <c r="BO220" s="487" t="str">
        <f t="shared" si="58"/>
        <v/>
      </c>
      <c r="BP220" s="487" t="str">
        <f t="shared" si="58"/>
        <v/>
      </c>
      <c r="BQ220" s="487" t="str">
        <f t="shared" si="58"/>
        <v/>
      </c>
      <c r="BR220" s="487" t="str">
        <f t="shared" si="58"/>
        <v/>
      </c>
      <c r="BS220" s="487" t="str">
        <f t="shared" si="58"/>
        <v/>
      </c>
      <c r="BT220" s="487" t="str">
        <f t="shared" si="58"/>
        <v/>
      </c>
      <c r="BU220" s="487" t="str">
        <f t="shared" si="58"/>
        <v/>
      </c>
      <c r="BV220" s="487">
        <f t="shared" si="58"/>
        <v>0</v>
      </c>
      <c r="BW220" s="487">
        <f t="shared" si="58"/>
        <v>0</v>
      </c>
      <c r="BX220" s="487" t="str">
        <f t="shared" si="58"/>
        <v/>
      </c>
      <c r="BY220" s="487">
        <f t="shared" si="58"/>
        <v>0</v>
      </c>
      <c r="BZ220" s="487">
        <f t="shared" si="58"/>
        <v>0</v>
      </c>
      <c r="CA220" s="489" t="str">
        <f t="shared" si="58"/>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6"/>
        <v>0</v>
      </c>
      <c r="AG221" s="487">
        <f t="shared" si="56"/>
        <v>0</v>
      </c>
      <c r="AH221" s="487">
        <f t="shared" si="56"/>
        <v>-1</v>
      </c>
      <c r="AI221" s="487">
        <f t="shared" si="56"/>
        <v>0</v>
      </c>
      <c r="AJ221" s="487">
        <f t="shared" si="56"/>
        <v>0</v>
      </c>
      <c r="AK221" s="487">
        <f t="shared" si="56"/>
        <v>0</v>
      </c>
      <c r="AL221" s="487">
        <f t="shared" si="56"/>
        <v>0</v>
      </c>
      <c r="AM221" s="487">
        <f t="shared" si="56"/>
        <v>0</v>
      </c>
      <c r="AN221" s="487">
        <f t="shared" si="56"/>
        <v>0</v>
      </c>
      <c r="AO221" s="487">
        <f t="shared" si="56"/>
        <v>0</v>
      </c>
      <c r="AP221" s="487">
        <f t="shared" si="56"/>
        <v>-1</v>
      </c>
      <c r="AQ221" s="487">
        <f t="shared" si="56"/>
        <v>-1</v>
      </c>
      <c r="AR221" s="487">
        <f t="shared" si="56"/>
        <v>0</v>
      </c>
      <c r="AS221" s="487">
        <f t="shared" si="56"/>
        <v>-1</v>
      </c>
      <c r="AT221" s="487">
        <f t="shared" si="56"/>
        <v>-1</v>
      </c>
      <c r="AU221" s="493">
        <f t="shared" si="56"/>
        <v>0</v>
      </c>
      <c r="AV221" s="488" t="str">
        <f t="shared" si="57"/>
        <v/>
      </c>
      <c r="AW221" s="487" t="str">
        <f t="shared" si="57"/>
        <v/>
      </c>
      <c r="AX221" s="487">
        <f t="shared" si="57"/>
        <v>0</v>
      </c>
      <c r="AY221" s="487" t="str">
        <f t="shared" si="57"/>
        <v/>
      </c>
      <c r="AZ221" s="487" t="str">
        <f t="shared" si="57"/>
        <v/>
      </c>
      <c r="BA221" s="487" t="str">
        <f t="shared" si="57"/>
        <v/>
      </c>
      <c r="BB221" s="487" t="str">
        <f t="shared" si="57"/>
        <v/>
      </c>
      <c r="BC221" s="487" t="str">
        <f t="shared" si="57"/>
        <v/>
      </c>
      <c r="BD221" s="487" t="str">
        <f t="shared" si="57"/>
        <v/>
      </c>
      <c r="BE221" s="487" t="str">
        <f t="shared" si="57"/>
        <v/>
      </c>
      <c r="BF221" s="487">
        <f t="shared" si="57"/>
        <v>0</v>
      </c>
      <c r="BG221" s="487">
        <f t="shared" si="57"/>
        <v>0</v>
      </c>
      <c r="BH221" s="487" t="str">
        <f t="shared" si="57"/>
        <v/>
      </c>
      <c r="BI221" s="487">
        <f t="shared" si="57"/>
        <v>0</v>
      </c>
      <c r="BJ221" s="487">
        <f t="shared" si="57"/>
        <v>0</v>
      </c>
      <c r="BK221" s="489" t="str">
        <f t="shared" si="57"/>
        <v/>
      </c>
      <c r="BL221" s="495" t="str">
        <f t="shared" si="58"/>
        <v/>
      </c>
      <c r="BM221" s="487" t="str">
        <f t="shared" si="58"/>
        <v/>
      </c>
      <c r="BN221" s="487">
        <f t="shared" si="58"/>
        <v>0</v>
      </c>
      <c r="BO221" s="487" t="str">
        <f t="shared" si="58"/>
        <v/>
      </c>
      <c r="BP221" s="487" t="str">
        <f t="shared" si="58"/>
        <v/>
      </c>
      <c r="BQ221" s="487" t="str">
        <f t="shared" si="58"/>
        <v/>
      </c>
      <c r="BR221" s="487" t="str">
        <f t="shared" si="58"/>
        <v/>
      </c>
      <c r="BS221" s="487" t="str">
        <f t="shared" si="58"/>
        <v/>
      </c>
      <c r="BT221" s="487" t="str">
        <f t="shared" si="58"/>
        <v/>
      </c>
      <c r="BU221" s="487" t="str">
        <f t="shared" si="58"/>
        <v/>
      </c>
      <c r="BV221" s="487">
        <f t="shared" si="58"/>
        <v>0</v>
      </c>
      <c r="BW221" s="487">
        <f t="shared" si="58"/>
        <v>0</v>
      </c>
      <c r="BX221" s="487" t="str">
        <f t="shared" si="58"/>
        <v/>
      </c>
      <c r="BY221" s="487">
        <f t="shared" si="58"/>
        <v>0</v>
      </c>
      <c r="BZ221" s="487">
        <f t="shared" si="58"/>
        <v>0</v>
      </c>
      <c r="CA221" s="489" t="str">
        <f t="shared" si="58"/>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6"/>
        <v>0</v>
      </c>
      <c r="AG222" s="487">
        <f t="shared" si="56"/>
        <v>0</v>
      </c>
      <c r="AH222" s="487">
        <f t="shared" si="56"/>
        <v>-1</v>
      </c>
      <c r="AI222" s="487">
        <f t="shared" si="56"/>
        <v>0</v>
      </c>
      <c r="AJ222" s="487">
        <f t="shared" si="56"/>
        <v>0</v>
      </c>
      <c r="AK222" s="487">
        <f t="shared" si="56"/>
        <v>0</v>
      </c>
      <c r="AL222" s="487">
        <f t="shared" si="56"/>
        <v>0</v>
      </c>
      <c r="AM222" s="487">
        <f t="shared" si="56"/>
        <v>0</v>
      </c>
      <c r="AN222" s="487">
        <f t="shared" si="56"/>
        <v>0</v>
      </c>
      <c r="AO222" s="487">
        <f t="shared" si="56"/>
        <v>0</v>
      </c>
      <c r="AP222" s="487">
        <f t="shared" si="56"/>
        <v>-1</v>
      </c>
      <c r="AQ222" s="487">
        <f t="shared" si="56"/>
        <v>-1</v>
      </c>
      <c r="AR222" s="487">
        <f t="shared" si="56"/>
        <v>0</v>
      </c>
      <c r="AS222" s="487">
        <f t="shared" si="56"/>
        <v>-1</v>
      </c>
      <c r="AT222" s="487">
        <f t="shared" si="56"/>
        <v>-1</v>
      </c>
      <c r="AU222" s="493">
        <f t="shared" ref="AU222" si="59">AU221</f>
        <v>0</v>
      </c>
      <c r="AV222" s="488" t="str">
        <f t="shared" si="57"/>
        <v/>
      </c>
      <c r="AW222" s="487" t="str">
        <f t="shared" si="57"/>
        <v/>
      </c>
      <c r="AX222" s="487">
        <f t="shared" si="57"/>
        <v>0</v>
      </c>
      <c r="AY222" s="487" t="str">
        <f t="shared" si="57"/>
        <v/>
      </c>
      <c r="AZ222" s="487" t="str">
        <f t="shared" si="57"/>
        <v/>
      </c>
      <c r="BA222" s="487" t="str">
        <f t="shared" si="57"/>
        <v/>
      </c>
      <c r="BB222" s="487" t="str">
        <f t="shared" si="57"/>
        <v/>
      </c>
      <c r="BC222" s="487" t="str">
        <f t="shared" si="57"/>
        <v/>
      </c>
      <c r="BD222" s="487" t="str">
        <f t="shared" si="57"/>
        <v/>
      </c>
      <c r="BE222" s="487" t="str">
        <f t="shared" si="57"/>
        <v/>
      </c>
      <c r="BF222" s="487">
        <f t="shared" si="57"/>
        <v>0</v>
      </c>
      <c r="BG222" s="487">
        <f t="shared" si="57"/>
        <v>0</v>
      </c>
      <c r="BH222" s="487" t="str">
        <f t="shared" si="57"/>
        <v/>
      </c>
      <c r="BI222" s="487">
        <f t="shared" si="57"/>
        <v>0</v>
      </c>
      <c r="BJ222" s="487">
        <f t="shared" si="57"/>
        <v>0</v>
      </c>
      <c r="BK222" s="489" t="str">
        <f t="shared" si="57"/>
        <v/>
      </c>
      <c r="BL222" s="495" t="str">
        <f t="shared" si="58"/>
        <v/>
      </c>
      <c r="BM222" s="487" t="str">
        <f t="shared" si="58"/>
        <v/>
      </c>
      <c r="BN222" s="487">
        <f t="shared" si="58"/>
        <v>0</v>
      </c>
      <c r="BO222" s="487" t="str">
        <f t="shared" si="58"/>
        <v/>
      </c>
      <c r="BP222" s="487" t="str">
        <f t="shared" si="58"/>
        <v/>
      </c>
      <c r="BQ222" s="487" t="str">
        <f t="shared" si="58"/>
        <v/>
      </c>
      <c r="BR222" s="487" t="str">
        <f t="shared" si="58"/>
        <v/>
      </c>
      <c r="BS222" s="487" t="str">
        <f t="shared" si="58"/>
        <v/>
      </c>
      <c r="BT222" s="487" t="str">
        <f t="shared" si="58"/>
        <v/>
      </c>
      <c r="BU222" s="487" t="str">
        <f t="shared" si="58"/>
        <v/>
      </c>
      <c r="BV222" s="487">
        <f t="shared" si="58"/>
        <v>0</v>
      </c>
      <c r="BW222" s="487">
        <f t="shared" si="58"/>
        <v>0</v>
      </c>
      <c r="BX222" s="487" t="str">
        <f t="shared" si="58"/>
        <v/>
      </c>
      <c r="BY222" s="487">
        <f t="shared" si="58"/>
        <v>0</v>
      </c>
      <c r="BZ222" s="487">
        <f t="shared" si="58"/>
        <v>0</v>
      </c>
      <c r="CA222" s="489" t="str">
        <f t="shared" si="58"/>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60">AF222</f>
        <v>0</v>
      </c>
      <c r="AG223" s="487">
        <f t="shared" si="60"/>
        <v>0</v>
      </c>
      <c r="AH223" s="487">
        <f t="shared" si="60"/>
        <v>-1</v>
      </c>
      <c r="AI223" s="487">
        <f t="shared" si="60"/>
        <v>0</v>
      </c>
      <c r="AJ223" s="487">
        <f t="shared" si="60"/>
        <v>0</v>
      </c>
      <c r="AK223" s="487">
        <f t="shared" si="60"/>
        <v>0</v>
      </c>
      <c r="AL223" s="487">
        <f t="shared" si="60"/>
        <v>0</v>
      </c>
      <c r="AM223" s="487">
        <f t="shared" si="60"/>
        <v>0</v>
      </c>
      <c r="AN223" s="487">
        <f t="shared" si="60"/>
        <v>0</v>
      </c>
      <c r="AO223" s="487">
        <f t="shared" si="60"/>
        <v>0</v>
      </c>
      <c r="AP223" s="487">
        <f t="shared" si="60"/>
        <v>-1</v>
      </c>
      <c r="AQ223" s="487">
        <f t="shared" si="60"/>
        <v>-1</v>
      </c>
      <c r="AR223" s="487">
        <f t="shared" si="60"/>
        <v>0</v>
      </c>
      <c r="AS223" s="487">
        <f t="shared" si="60"/>
        <v>-1</v>
      </c>
      <c r="AT223" s="487">
        <f t="shared" si="60"/>
        <v>-1</v>
      </c>
      <c r="AU223" s="493">
        <f t="shared" si="60"/>
        <v>0</v>
      </c>
      <c r="AV223" s="488" t="str">
        <f t="shared" si="57"/>
        <v/>
      </c>
      <c r="AW223" s="487" t="str">
        <f t="shared" si="57"/>
        <v/>
      </c>
      <c r="AX223" s="487">
        <f t="shared" si="57"/>
        <v>0</v>
      </c>
      <c r="AY223" s="487" t="str">
        <f t="shared" si="57"/>
        <v/>
      </c>
      <c r="AZ223" s="487" t="str">
        <f t="shared" si="57"/>
        <v/>
      </c>
      <c r="BA223" s="487" t="str">
        <f t="shared" si="57"/>
        <v/>
      </c>
      <c r="BB223" s="487" t="str">
        <f t="shared" si="57"/>
        <v/>
      </c>
      <c r="BC223" s="487" t="str">
        <f t="shared" si="57"/>
        <v/>
      </c>
      <c r="BD223" s="487" t="str">
        <f t="shared" si="57"/>
        <v/>
      </c>
      <c r="BE223" s="487" t="str">
        <f t="shared" si="57"/>
        <v/>
      </c>
      <c r="BF223" s="487">
        <f t="shared" si="57"/>
        <v>0</v>
      </c>
      <c r="BG223" s="487">
        <f t="shared" si="57"/>
        <v>0</v>
      </c>
      <c r="BH223" s="487" t="str">
        <f t="shared" si="57"/>
        <v/>
      </c>
      <c r="BI223" s="487">
        <f t="shared" si="57"/>
        <v>0</v>
      </c>
      <c r="BJ223" s="487">
        <f t="shared" si="57"/>
        <v>0</v>
      </c>
      <c r="BK223" s="489" t="str">
        <f t="shared" si="57"/>
        <v/>
      </c>
      <c r="BL223" s="495" t="str">
        <f t="shared" si="58"/>
        <v/>
      </c>
      <c r="BM223" s="487" t="str">
        <f t="shared" si="58"/>
        <v/>
      </c>
      <c r="BN223" s="487">
        <f t="shared" si="58"/>
        <v>0</v>
      </c>
      <c r="BO223" s="487" t="str">
        <f t="shared" si="58"/>
        <v/>
      </c>
      <c r="BP223" s="487" t="str">
        <f t="shared" si="58"/>
        <v/>
      </c>
      <c r="BQ223" s="487" t="str">
        <f t="shared" si="58"/>
        <v/>
      </c>
      <c r="BR223" s="487" t="str">
        <f t="shared" si="58"/>
        <v/>
      </c>
      <c r="BS223" s="487" t="str">
        <f t="shared" si="58"/>
        <v/>
      </c>
      <c r="BT223" s="487" t="str">
        <f t="shared" si="58"/>
        <v/>
      </c>
      <c r="BU223" s="487" t="str">
        <f t="shared" si="58"/>
        <v/>
      </c>
      <c r="BV223" s="487">
        <f t="shared" si="58"/>
        <v>0</v>
      </c>
      <c r="BW223" s="487">
        <f t="shared" si="58"/>
        <v>0</v>
      </c>
      <c r="BX223" s="487" t="str">
        <f t="shared" si="58"/>
        <v/>
      </c>
      <c r="BY223" s="487">
        <f t="shared" si="58"/>
        <v>0</v>
      </c>
      <c r="BZ223" s="487">
        <f t="shared" si="58"/>
        <v>0</v>
      </c>
      <c r="CA223" s="489" t="str">
        <f t="shared" si="58"/>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60"/>
        <v>0</v>
      </c>
      <c r="AG224" s="487">
        <f t="shared" si="60"/>
        <v>0</v>
      </c>
      <c r="AH224" s="487">
        <f t="shared" si="60"/>
        <v>-1</v>
      </c>
      <c r="AI224" s="487">
        <f t="shared" si="60"/>
        <v>0</v>
      </c>
      <c r="AJ224" s="487">
        <f t="shared" si="60"/>
        <v>0</v>
      </c>
      <c r="AK224" s="487">
        <f t="shared" si="60"/>
        <v>0</v>
      </c>
      <c r="AL224" s="487">
        <f t="shared" si="60"/>
        <v>0</v>
      </c>
      <c r="AM224" s="487">
        <f t="shared" si="60"/>
        <v>0</v>
      </c>
      <c r="AN224" s="487">
        <f t="shared" si="60"/>
        <v>0</v>
      </c>
      <c r="AO224" s="487">
        <f t="shared" si="60"/>
        <v>0</v>
      </c>
      <c r="AP224" s="487">
        <f t="shared" si="60"/>
        <v>-1</v>
      </c>
      <c r="AQ224" s="487">
        <f t="shared" si="60"/>
        <v>-1</v>
      </c>
      <c r="AR224" s="487">
        <f t="shared" si="60"/>
        <v>0</v>
      </c>
      <c r="AS224" s="487">
        <f t="shared" si="60"/>
        <v>-1</v>
      </c>
      <c r="AT224" s="487">
        <f t="shared" si="60"/>
        <v>-1</v>
      </c>
      <c r="AU224" s="493">
        <f t="shared" si="60"/>
        <v>0</v>
      </c>
      <c r="AV224" s="488" t="str">
        <f t="shared" si="57"/>
        <v/>
      </c>
      <c r="AW224" s="487" t="str">
        <f t="shared" si="57"/>
        <v/>
      </c>
      <c r="AX224" s="487">
        <f t="shared" si="57"/>
        <v>0</v>
      </c>
      <c r="AY224" s="487" t="str">
        <f t="shared" si="57"/>
        <v/>
      </c>
      <c r="AZ224" s="487" t="str">
        <f t="shared" si="57"/>
        <v/>
      </c>
      <c r="BA224" s="487" t="str">
        <f t="shared" si="57"/>
        <v/>
      </c>
      <c r="BB224" s="487" t="str">
        <f t="shared" si="57"/>
        <v/>
      </c>
      <c r="BC224" s="487" t="str">
        <f t="shared" si="57"/>
        <v/>
      </c>
      <c r="BD224" s="487" t="str">
        <f t="shared" si="57"/>
        <v/>
      </c>
      <c r="BE224" s="487" t="str">
        <f t="shared" si="57"/>
        <v/>
      </c>
      <c r="BF224" s="487">
        <f t="shared" si="57"/>
        <v>0</v>
      </c>
      <c r="BG224" s="487">
        <f t="shared" ref="BG224:BK274" si="61">IF(AQ224,IFERROR(LEFT($V224,SEARCH(" (",$V224)-1),$V224),"")</f>
        <v>0</v>
      </c>
      <c r="BH224" s="487" t="str">
        <f t="shared" si="61"/>
        <v/>
      </c>
      <c r="BI224" s="487">
        <f t="shared" si="61"/>
        <v>0</v>
      </c>
      <c r="BJ224" s="487">
        <f t="shared" si="61"/>
        <v>0</v>
      </c>
      <c r="BK224" s="489" t="str">
        <f t="shared" si="61"/>
        <v/>
      </c>
      <c r="BL224" s="495" t="str">
        <f t="shared" si="58"/>
        <v/>
      </c>
      <c r="BM224" s="487" t="str">
        <f t="shared" si="58"/>
        <v/>
      </c>
      <c r="BN224" s="487">
        <f t="shared" si="58"/>
        <v>0</v>
      </c>
      <c r="BO224" s="487" t="str">
        <f t="shared" si="58"/>
        <v/>
      </c>
      <c r="BP224" s="487" t="str">
        <f t="shared" si="58"/>
        <v/>
      </c>
      <c r="BQ224" s="487" t="str">
        <f t="shared" si="58"/>
        <v/>
      </c>
      <c r="BR224" s="487" t="str">
        <f t="shared" si="58"/>
        <v/>
      </c>
      <c r="BS224" s="487" t="str">
        <f t="shared" si="58"/>
        <v/>
      </c>
      <c r="BT224" s="487" t="str">
        <f t="shared" si="58"/>
        <v/>
      </c>
      <c r="BU224" s="487" t="str">
        <f t="shared" si="58"/>
        <v/>
      </c>
      <c r="BV224" s="487">
        <f t="shared" si="58"/>
        <v>0</v>
      </c>
      <c r="BW224" s="487">
        <f t="shared" ref="BW224:CA274" si="62">IF(AQ224,IFERROR(LEFT($W224,SEARCH(" (",$W224)-1),$W224),"")</f>
        <v>0</v>
      </c>
      <c r="BX224" s="487" t="str">
        <f t="shared" si="62"/>
        <v/>
      </c>
      <c r="BY224" s="487">
        <f t="shared" si="62"/>
        <v>0</v>
      </c>
      <c r="BZ224" s="487">
        <f t="shared" si="62"/>
        <v>0</v>
      </c>
      <c r="CA224" s="489" t="str">
        <f t="shared" si="62"/>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60"/>
        <v>0</v>
      </c>
      <c r="AG225" s="487">
        <f t="shared" si="60"/>
        <v>0</v>
      </c>
      <c r="AH225" s="487">
        <f t="shared" si="60"/>
        <v>-1</v>
      </c>
      <c r="AI225" s="487">
        <f t="shared" si="60"/>
        <v>0</v>
      </c>
      <c r="AJ225" s="487">
        <f t="shared" si="60"/>
        <v>0</v>
      </c>
      <c r="AK225" s="487">
        <f t="shared" si="60"/>
        <v>0</v>
      </c>
      <c r="AL225" s="487">
        <f t="shared" si="60"/>
        <v>0</v>
      </c>
      <c r="AM225" s="487">
        <f t="shared" si="60"/>
        <v>0</v>
      </c>
      <c r="AN225" s="487">
        <f t="shared" si="60"/>
        <v>0</v>
      </c>
      <c r="AO225" s="487">
        <f t="shared" si="60"/>
        <v>0</v>
      </c>
      <c r="AP225" s="487">
        <f t="shared" si="60"/>
        <v>-1</v>
      </c>
      <c r="AQ225" s="487">
        <f t="shared" si="60"/>
        <v>-1</v>
      </c>
      <c r="AR225" s="487">
        <f t="shared" si="60"/>
        <v>0</v>
      </c>
      <c r="AS225" s="487">
        <f t="shared" si="60"/>
        <v>-1</v>
      </c>
      <c r="AT225" s="487">
        <f t="shared" si="60"/>
        <v>-1</v>
      </c>
      <c r="AU225" s="493">
        <f t="shared" si="60"/>
        <v>0</v>
      </c>
      <c r="AV225" s="488" t="str">
        <f t="shared" ref="AV225:BF248" si="63">IF(AF225,IFERROR(LEFT($V225,SEARCH(" (",$V225)-1),$V225),"")</f>
        <v/>
      </c>
      <c r="AW225" s="487" t="str">
        <f t="shared" si="63"/>
        <v/>
      </c>
      <c r="AX225" s="487">
        <f t="shared" si="63"/>
        <v>0</v>
      </c>
      <c r="AY225" s="487" t="str">
        <f t="shared" si="63"/>
        <v/>
      </c>
      <c r="AZ225" s="487" t="str">
        <f t="shared" si="63"/>
        <v/>
      </c>
      <c r="BA225" s="487" t="str">
        <f t="shared" si="63"/>
        <v/>
      </c>
      <c r="BB225" s="487" t="str">
        <f t="shared" si="63"/>
        <v/>
      </c>
      <c r="BC225" s="487" t="str">
        <f t="shared" si="63"/>
        <v/>
      </c>
      <c r="BD225" s="487" t="str">
        <f t="shared" si="63"/>
        <v/>
      </c>
      <c r="BE225" s="487" t="str">
        <f t="shared" si="63"/>
        <v/>
      </c>
      <c r="BF225" s="487">
        <f t="shared" si="63"/>
        <v>0</v>
      </c>
      <c r="BG225" s="487">
        <f t="shared" si="61"/>
        <v>0</v>
      </c>
      <c r="BH225" s="487" t="str">
        <f t="shared" si="61"/>
        <v/>
      </c>
      <c r="BI225" s="487">
        <f t="shared" si="61"/>
        <v>0</v>
      </c>
      <c r="BJ225" s="487">
        <f t="shared" si="61"/>
        <v>0</v>
      </c>
      <c r="BK225" s="489" t="str">
        <f t="shared" si="61"/>
        <v/>
      </c>
      <c r="BL225" s="495" t="str">
        <f t="shared" ref="BL225:BV248" si="64">IF(AF225,IFERROR(LEFT($W225,SEARCH(" (",$W225)-1),$W225),"")</f>
        <v/>
      </c>
      <c r="BM225" s="487" t="str">
        <f t="shared" si="64"/>
        <v/>
      </c>
      <c r="BN225" s="487">
        <f t="shared" si="64"/>
        <v>0</v>
      </c>
      <c r="BO225" s="487" t="str">
        <f t="shared" si="64"/>
        <v/>
      </c>
      <c r="BP225" s="487" t="str">
        <f t="shared" si="64"/>
        <v/>
      </c>
      <c r="BQ225" s="487" t="str">
        <f t="shared" si="64"/>
        <v/>
      </c>
      <c r="BR225" s="487" t="str">
        <f t="shared" si="64"/>
        <v/>
      </c>
      <c r="BS225" s="487" t="str">
        <f t="shared" si="64"/>
        <v/>
      </c>
      <c r="BT225" s="487" t="str">
        <f t="shared" si="64"/>
        <v/>
      </c>
      <c r="BU225" s="487" t="str">
        <f t="shared" si="64"/>
        <v/>
      </c>
      <c r="BV225" s="487">
        <f t="shared" si="64"/>
        <v>0</v>
      </c>
      <c r="BW225" s="487">
        <f t="shared" si="62"/>
        <v>0</v>
      </c>
      <c r="BX225" s="487" t="str">
        <f t="shared" si="62"/>
        <v/>
      </c>
      <c r="BY225" s="487">
        <f t="shared" si="62"/>
        <v>0</v>
      </c>
      <c r="BZ225" s="487">
        <f t="shared" si="62"/>
        <v>0</v>
      </c>
      <c r="CA225" s="489" t="str">
        <f t="shared" si="62"/>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60"/>
        <v>0</v>
      </c>
      <c r="AG226" s="487">
        <f t="shared" si="60"/>
        <v>0</v>
      </c>
      <c r="AH226" s="487">
        <f t="shared" si="60"/>
        <v>-1</v>
      </c>
      <c r="AI226" s="487">
        <f t="shared" si="60"/>
        <v>0</v>
      </c>
      <c r="AJ226" s="487">
        <f t="shared" si="60"/>
        <v>0</v>
      </c>
      <c r="AK226" s="487">
        <f t="shared" si="60"/>
        <v>0</v>
      </c>
      <c r="AL226" s="487">
        <f t="shared" si="60"/>
        <v>0</v>
      </c>
      <c r="AM226" s="487">
        <f t="shared" si="60"/>
        <v>0</v>
      </c>
      <c r="AN226" s="487">
        <f t="shared" si="60"/>
        <v>0</v>
      </c>
      <c r="AO226" s="487">
        <f t="shared" si="60"/>
        <v>0</v>
      </c>
      <c r="AP226" s="487">
        <f t="shared" si="60"/>
        <v>-1</v>
      </c>
      <c r="AQ226" s="487">
        <f t="shared" si="60"/>
        <v>-1</v>
      </c>
      <c r="AR226" s="487">
        <f t="shared" si="60"/>
        <v>0</v>
      </c>
      <c r="AS226" s="487">
        <f t="shared" si="60"/>
        <v>-1</v>
      </c>
      <c r="AT226" s="487">
        <f t="shared" si="60"/>
        <v>-1</v>
      </c>
      <c r="AU226" s="493">
        <f t="shared" si="60"/>
        <v>0</v>
      </c>
      <c r="AV226" s="488" t="str">
        <f t="shared" si="63"/>
        <v/>
      </c>
      <c r="AW226" s="487" t="str">
        <f t="shared" si="63"/>
        <v/>
      </c>
      <c r="AX226" s="487">
        <f t="shared" si="63"/>
        <v>0</v>
      </c>
      <c r="AY226" s="487" t="str">
        <f t="shared" si="63"/>
        <v/>
      </c>
      <c r="AZ226" s="487" t="str">
        <f t="shared" si="63"/>
        <v/>
      </c>
      <c r="BA226" s="487" t="str">
        <f t="shared" si="63"/>
        <v/>
      </c>
      <c r="BB226" s="487" t="str">
        <f t="shared" si="63"/>
        <v/>
      </c>
      <c r="BC226" s="487" t="str">
        <f t="shared" si="63"/>
        <v/>
      </c>
      <c r="BD226" s="487" t="str">
        <f t="shared" si="63"/>
        <v/>
      </c>
      <c r="BE226" s="487" t="str">
        <f t="shared" si="63"/>
        <v/>
      </c>
      <c r="BF226" s="487">
        <f t="shared" si="63"/>
        <v>0</v>
      </c>
      <c r="BG226" s="487">
        <f t="shared" si="61"/>
        <v>0</v>
      </c>
      <c r="BH226" s="487" t="str">
        <f t="shared" si="61"/>
        <v/>
      </c>
      <c r="BI226" s="487">
        <f t="shared" si="61"/>
        <v>0</v>
      </c>
      <c r="BJ226" s="487">
        <f t="shared" si="61"/>
        <v>0</v>
      </c>
      <c r="BK226" s="489" t="str">
        <f t="shared" si="61"/>
        <v/>
      </c>
      <c r="BL226" s="495" t="str">
        <f t="shared" si="64"/>
        <v/>
      </c>
      <c r="BM226" s="487" t="str">
        <f t="shared" si="64"/>
        <v/>
      </c>
      <c r="BN226" s="487">
        <f t="shared" si="64"/>
        <v>0</v>
      </c>
      <c r="BO226" s="487" t="str">
        <f t="shared" si="64"/>
        <v/>
      </c>
      <c r="BP226" s="487" t="str">
        <f t="shared" si="64"/>
        <v/>
      </c>
      <c r="BQ226" s="487" t="str">
        <f t="shared" si="64"/>
        <v/>
      </c>
      <c r="BR226" s="487" t="str">
        <f t="shared" si="64"/>
        <v/>
      </c>
      <c r="BS226" s="487" t="str">
        <f t="shared" si="64"/>
        <v/>
      </c>
      <c r="BT226" s="487" t="str">
        <f t="shared" si="64"/>
        <v/>
      </c>
      <c r="BU226" s="487" t="str">
        <f t="shared" si="64"/>
        <v/>
      </c>
      <c r="BV226" s="487">
        <f t="shared" si="64"/>
        <v>0</v>
      </c>
      <c r="BW226" s="487">
        <f t="shared" si="62"/>
        <v>0</v>
      </c>
      <c r="BX226" s="487" t="str">
        <f t="shared" si="62"/>
        <v/>
      </c>
      <c r="BY226" s="487">
        <f t="shared" si="62"/>
        <v>0</v>
      </c>
      <c r="BZ226" s="487">
        <f t="shared" si="62"/>
        <v>0</v>
      </c>
      <c r="CA226" s="489" t="str">
        <f t="shared" si="62"/>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60"/>
        <v>0</v>
      </c>
      <c r="AG227" s="487">
        <f t="shared" si="60"/>
        <v>0</v>
      </c>
      <c r="AH227" s="487">
        <f t="shared" si="60"/>
        <v>-1</v>
      </c>
      <c r="AI227" s="487">
        <f t="shared" si="60"/>
        <v>0</v>
      </c>
      <c r="AJ227" s="487">
        <f t="shared" si="60"/>
        <v>0</v>
      </c>
      <c r="AK227" s="487">
        <f t="shared" si="60"/>
        <v>0</v>
      </c>
      <c r="AL227" s="487">
        <f t="shared" si="60"/>
        <v>0</v>
      </c>
      <c r="AM227" s="487">
        <f t="shared" si="60"/>
        <v>0</v>
      </c>
      <c r="AN227" s="487">
        <f t="shared" si="60"/>
        <v>0</v>
      </c>
      <c r="AO227" s="487">
        <f t="shared" si="60"/>
        <v>0</v>
      </c>
      <c r="AP227" s="487">
        <f t="shared" si="60"/>
        <v>-1</v>
      </c>
      <c r="AQ227" s="487">
        <f t="shared" si="60"/>
        <v>-1</v>
      </c>
      <c r="AR227" s="487">
        <f t="shared" si="60"/>
        <v>0</v>
      </c>
      <c r="AS227" s="487">
        <f t="shared" si="60"/>
        <v>-1</v>
      </c>
      <c r="AT227" s="487">
        <f t="shared" si="60"/>
        <v>-1</v>
      </c>
      <c r="AU227" s="493">
        <f t="shared" si="60"/>
        <v>0</v>
      </c>
      <c r="AV227" s="488" t="str">
        <f t="shared" si="63"/>
        <v/>
      </c>
      <c r="AW227" s="487" t="str">
        <f t="shared" si="63"/>
        <v/>
      </c>
      <c r="AX227" s="487">
        <f t="shared" si="63"/>
        <v>0</v>
      </c>
      <c r="AY227" s="487" t="str">
        <f t="shared" si="63"/>
        <v/>
      </c>
      <c r="AZ227" s="487" t="str">
        <f t="shared" si="63"/>
        <v/>
      </c>
      <c r="BA227" s="487" t="str">
        <f t="shared" si="63"/>
        <v/>
      </c>
      <c r="BB227" s="487" t="str">
        <f t="shared" si="63"/>
        <v/>
      </c>
      <c r="BC227" s="487" t="str">
        <f t="shared" si="63"/>
        <v/>
      </c>
      <c r="BD227" s="487" t="str">
        <f t="shared" si="63"/>
        <v/>
      </c>
      <c r="BE227" s="487" t="str">
        <f t="shared" si="63"/>
        <v/>
      </c>
      <c r="BF227" s="487">
        <f t="shared" si="63"/>
        <v>0</v>
      </c>
      <c r="BG227" s="487">
        <f t="shared" si="61"/>
        <v>0</v>
      </c>
      <c r="BH227" s="487" t="str">
        <f t="shared" si="61"/>
        <v/>
      </c>
      <c r="BI227" s="487">
        <f t="shared" si="61"/>
        <v>0</v>
      </c>
      <c r="BJ227" s="487">
        <f t="shared" si="61"/>
        <v>0</v>
      </c>
      <c r="BK227" s="489" t="str">
        <f t="shared" si="61"/>
        <v/>
      </c>
      <c r="BL227" s="495" t="str">
        <f t="shared" si="64"/>
        <v/>
      </c>
      <c r="BM227" s="487" t="str">
        <f t="shared" si="64"/>
        <v/>
      </c>
      <c r="BN227" s="487">
        <f t="shared" si="64"/>
        <v>0</v>
      </c>
      <c r="BO227" s="487" t="str">
        <f t="shared" si="64"/>
        <v/>
      </c>
      <c r="BP227" s="487" t="str">
        <f t="shared" si="64"/>
        <v/>
      </c>
      <c r="BQ227" s="487" t="str">
        <f t="shared" si="64"/>
        <v/>
      </c>
      <c r="BR227" s="487" t="str">
        <f t="shared" si="64"/>
        <v/>
      </c>
      <c r="BS227" s="487" t="str">
        <f t="shared" si="64"/>
        <v/>
      </c>
      <c r="BT227" s="487" t="str">
        <f t="shared" si="64"/>
        <v/>
      </c>
      <c r="BU227" s="487" t="str">
        <f t="shared" si="64"/>
        <v/>
      </c>
      <c r="BV227" s="487">
        <f t="shared" si="64"/>
        <v>0</v>
      </c>
      <c r="BW227" s="487">
        <f t="shared" si="62"/>
        <v>0</v>
      </c>
      <c r="BX227" s="487" t="str">
        <f t="shared" si="62"/>
        <v/>
      </c>
      <c r="BY227" s="487">
        <f t="shared" si="62"/>
        <v>0</v>
      </c>
      <c r="BZ227" s="487">
        <f t="shared" si="62"/>
        <v>0</v>
      </c>
      <c r="CA227" s="489" t="str">
        <f t="shared" si="62"/>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60"/>
        <v>0</v>
      </c>
      <c r="AG228" s="487">
        <f t="shared" si="60"/>
        <v>0</v>
      </c>
      <c r="AH228" s="487">
        <f t="shared" si="60"/>
        <v>-1</v>
      </c>
      <c r="AI228" s="487">
        <f t="shared" si="60"/>
        <v>0</v>
      </c>
      <c r="AJ228" s="487">
        <f t="shared" si="60"/>
        <v>0</v>
      </c>
      <c r="AK228" s="487">
        <f t="shared" si="60"/>
        <v>0</v>
      </c>
      <c r="AL228" s="487">
        <f t="shared" si="60"/>
        <v>0</v>
      </c>
      <c r="AM228" s="487">
        <f t="shared" si="60"/>
        <v>0</v>
      </c>
      <c r="AN228" s="487">
        <f t="shared" si="60"/>
        <v>0</v>
      </c>
      <c r="AO228" s="487">
        <f t="shared" si="60"/>
        <v>0</v>
      </c>
      <c r="AP228" s="487">
        <f t="shared" si="60"/>
        <v>-1</v>
      </c>
      <c r="AQ228" s="487">
        <f t="shared" si="60"/>
        <v>-1</v>
      </c>
      <c r="AR228" s="487">
        <f t="shared" si="60"/>
        <v>0</v>
      </c>
      <c r="AS228" s="487">
        <f t="shared" si="60"/>
        <v>-1</v>
      </c>
      <c r="AT228" s="487">
        <f t="shared" si="60"/>
        <v>-1</v>
      </c>
      <c r="AU228" s="493">
        <f t="shared" si="60"/>
        <v>0</v>
      </c>
      <c r="AV228" s="488" t="str">
        <f t="shared" si="63"/>
        <v/>
      </c>
      <c r="AW228" s="487" t="str">
        <f t="shared" si="63"/>
        <v/>
      </c>
      <c r="AX228" s="487">
        <f t="shared" si="63"/>
        <v>0</v>
      </c>
      <c r="AY228" s="487" t="str">
        <f t="shared" si="63"/>
        <v/>
      </c>
      <c r="AZ228" s="487" t="str">
        <f t="shared" si="63"/>
        <v/>
      </c>
      <c r="BA228" s="487" t="str">
        <f t="shared" si="63"/>
        <v/>
      </c>
      <c r="BB228" s="487" t="str">
        <f t="shared" si="63"/>
        <v/>
      </c>
      <c r="BC228" s="487" t="str">
        <f t="shared" si="63"/>
        <v/>
      </c>
      <c r="BD228" s="487" t="str">
        <f t="shared" si="63"/>
        <v/>
      </c>
      <c r="BE228" s="487" t="str">
        <f t="shared" si="63"/>
        <v/>
      </c>
      <c r="BF228" s="487">
        <f t="shared" si="63"/>
        <v>0</v>
      </c>
      <c r="BG228" s="487">
        <f t="shared" si="61"/>
        <v>0</v>
      </c>
      <c r="BH228" s="487" t="str">
        <f t="shared" si="61"/>
        <v/>
      </c>
      <c r="BI228" s="487">
        <f t="shared" si="61"/>
        <v>0</v>
      </c>
      <c r="BJ228" s="487">
        <f t="shared" si="61"/>
        <v>0</v>
      </c>
      <c r="BK228" s="489" t="str">
        <f t="shared" si="61"/>
        <v/>
      </c>
      <c r="BL228" s="495" t="str">
        <f t="shared" si="64"/>
        <v/>
      </c>
      <c r="BM228" s="487" t="str">
        <f t="shared" si="64"/>
        <v/>
      </c>
      <c r="BN228" s="487">
        <f t="shared" si="64"/>
        <v>0</v>
      </c>
      <c r="BO228" s="487" t="str">
        <f t="shared" si="64"/>
        <v/>
      </c>
      <c r="BP228" s="487" t="str">
        <f t="shared" si="64"/>
        <v/>
      </c>
      <c r="BQ228" s="487" t="str">
        <f t="shared" si="64"/>
        <v/>
      </c>
      <c r="BR228" s="487" t="str">
        <f t="shared" si="64"/>
        <v/>
      </c>
      <c r="BS228" s="487" t="str">
        <f t="shared" si="64"/>
        <v/>
      </c>
      <c r="BT228" s="487" t="str">
        <f t="shared" si="64"/>
        <v/>
      </c>
      <c r="BU228" s="487" t="str">
        <f t="shared" si="64"/>
        <v/>
      </c>
      <c r="BV228" s="487">
        <f t="shared" si="64"/>
        <v>0</v>
      </c>
      <c r="BW228" s="487">
        <f t="shared" si="62"/>
        <v>0</v>
      </c>
      <c r="BX228" s="487" t="str">
        <f t="shared" si="62"/>
        <v/>
      </c>
      <c r="BY228" s="487">
        <f t="shared" si="62"/>
        <v>0</v>
      </c>
      <c r="BZ228" s="487">
        <f t="shared" si="62"/>
        <v>0</v>
      </c>
      <c r="CA228" s="489" t="str">
        <f t="shared" si="62"/>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60"/>
        <v>0</v>
      </c>
      <c r="AG229" s="487">
        <f t="shared" si="60"/>
        <v>0</v>
      </c>
      <c r="AH229" s="487">
        <f t="shared" si="60"/>
        <v>-1</v>
      </c>
      <c r="AI229" s="487">
        <f t="shared" si="60"/>
        <v>0</v>
      </c>
      <c r="AJ229" s="487">
        <f t="shared" si="60"/>
        <v>0</v>
      </c>
      <c r="AK229" s="487">
        <f t="shared" si="60"/>
        <v>0</v>
      </c>
      <c r="AL229" s="487">
        <f t="shared" si="60"/>
        <v>0</v>
      </c>
      <c r="AM229" s="487">
        <f t="shared" si="60"/>
        <v>0</v>
      </c>
      <c r="AN229" s="487">
        <f t="shared" si="60"/>
        <v>0</v>
      </c>
      <c r="AO229" s="487">
        <f t="shared" si="60"/>
        <v>0</v>
      </c>
      <c r="AP229" s="487">
        <f t="shared" si="60"/>
        <v>-1</v>
      </c>
      <c r="AQ229" s="487">
        <f t="shared" si="60"/>
        <v>-1</v>
      </c>
      <c r="AR229" s="487">
        <f t="shared" si="60"/>
        <v>0</v>
      </c>
      <c r="AS229" s="487">
        <f t="shared" si="60"/>
        <v>-1</v>
      </c>
      <c r="AT229" s="487">
        <f t="shared" si="60"/>
        <v>-1</v>
      </c>
      <c r="AU229" s="493">
        <f t="shared" si="60"/>
        <v>0</v>
      </c>
      <c r="AV229" s="488" t="str">
        <f t="shared" si="63"/>
        <v/>
      </c>
      <c r="AW229" s="487" t="str">
        <f t="shared" si="63"/>
        <v/>
      </c>
      <c r="AX229" s="487">
        <f t="shared" si="63"/>
        <v>0</v>
      </c>
      <c r="AY229" s="487" t="str">
        <f t="shared" si="63"/>
        <v/>
      </c>
      <c r="AZ229" s="487" t="str">
        <f t="shared" si="63"/>
        <v/>
      </c>
      <c r="BA229" s="487" t="str">
        <f t="shared" si="63"/>
        <v/>
      </c>
      <c r="BB229" s="487" t="str">
        <f t="shared" si="63"/>
        <v/>
      </c>
      <c r="BC229" s="487" t="str">
        <f t="shared" si="63"/>
        <v/>
      </c>
      <c r="BD229" s="487" t="str">
        <f t="shared" si="63"/>
        <v/>
      </c>
      <c r="BE229" s="487" t="str">
        <f t="shared" si="63"/>
        <v/>
      </c>
      <c r="BF229" s="487">
        <f t="shared" si="63"/>
        <v>0</v>
      </c>
      <c r="BG229" s="487">
        <f t="shared" si="61"/>
        <v>0</v>
      </c>
      <c r="BH229" s="487" t="str">
        <f t="shared" si="61"/>
        <v/>
      </c>
      <c r="BI229" s="487">
        <f t="shared" si="61"/>
        <v>0</v>
      </c>
      <c r="BJ229" s="487">
        <f t="shared" si="61"/>
        <v>0</v>
      </c>
      <c r="BK229" s="489" t="str">
        <f t="shared" si="61"/>
        <v/>
      </c>
      <c r="BL229" s="495" t="str">
        <f t="shared" si="64"/>
        <v/>
      </c>
      <c r="BM229" s="487" t="str">
        <f t="shared" si="64"/>
        <v/>
      </c>
      <c r="BN229" s="487">
        <f t="shared" si="64"/>
        <v>0</v>
      </c>
      <c r="BO229" s="487" t="str">
        <f t="shared" si="64"/>
        <v/>
      </c>
      <c r="BP229" s="487" t="str">
        <f t="shared" si="64"/>
        <v/>
      </c>
      <c r="BQ229" s="487" t="str">
        <f t="shared" si="64"/>
        <v/>
      </c>
      <c r="BR229" s="487" t="str">
        <f t="shared" si="64"/>
        <v/>
      </c>
      <c r="BS229" s="487" t="str">
        <f t="shared" si="64"/>
        <v/>
      </c>
      <c r="BT229" s="487" t="str">
        <f t="shared" si="64"/>
        <v/>
      </c>
      <c r="BU229" s="487" t="str">
        <f t="shared" si="64"/>
        <v/>
      </c>
      <c r="BV229" s="487">
        <f t="shared" si="64"/>
        <v>0</v>
      </c>
      <c r="BW229" s="487">
        <f t="shared" si="62"/>
        <v>0</v>
      </c>
      <c r="BX229" s="487" t="str">
        <f t="shared" si="62"/>
        <v/>
      </c>
      <c r="BY229" s="487">
        <f t="shared" si="62"/>
        <v>0</v>
      </c>
      <c r="BZ229" s="487">
        <f t="shared" si="62"/>
        <v>0</v>
      </c>
      <c r="CA229" s="489" t="str">
        <f t="shared" si="62"/>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60"/>
        <v>0</v>
      </c>
      <c r="AG230" s="487">
        <f t="shared" si="60"/>
        <v>0</v>
      </c>
      <c r="AH230" s="487">
        <f t="shared" si="60"/>
        <v>-1</v>
      </c>
      <c r="AI230" s="487">
        <f t="shared" si="60"/>
        <v>0</v>
      </c>
      <c r="AJ230" s="487">
        <f t="shared" si="60"/>
        <v>0</v>
      </c>
      <c r="AK230" s="487">
        <f t="shared" si="60"/>
        <v>0</v>
      </c>
      <c r="AL230" s="487">
        <f t="shared" si="60"/>
        <v>0</v>
      </c>
      <c r="AM230" s="487">
        <f t="shared" si="60"/>
        <v>0</v>
      </c>
      <c r="AN230" s="487">
        <f t="shared" si="60"/>
        <v>0</v>
      </c>
      <c r="AO230" s="487">
        <f t="shared" si="60"/>
        <v>0</v>
      </c>
      <c r="AP230" s="487">
        <f t="shared" si="60"/>
        <v>-1</v>
      </c>
      <c r="AQ230" s="487">
        <f t="shared" si="60"/>
        <v>-1</v>
      </c>
      <c r="AR230" s="487">
        <f t="shared" si="60"/>
        <v>0</v>
      </c>
      <c r="AS230" s="487">
        <f t="shared" si="60"/>
        <v>-1</v>
      </c>
      <c r="AT230" s="487">
        <f t="shared" si="60"/>
        <v>-1</v>
      </c>
      <c r="AU230" s="493">
        <f t="shared" si="60"/>
        <v>0</v>
      </c>
      <c r="AV230" s="488" t="str">
        <f t="shared" si="63"/>
        <v/>
      </c>
      <c r="AW230" s="487" t="str">
        <f t="shared" si="63"/>
        <v/>
      </c>
      <c r="AX230" s="487">
        <f t="shared" si="63"/>
        <v>0</v>
      </c>
      <c r="AY230" s="487" t="str">
        <f t="shared" si="63"/>
        <v/>
      </c>
      <c r="AZ230" s="487" t="str">
        <f t="shared" si="63"/>
        <v/>
      </c>
      <c r="BA230" s="487" t="str">
        <f t="shared" si="63"/>
        <v/>
      </c>
      <c r="BB230" s="487" t="str">
        <f t="shared" si="63"/>
        <v/>
      </c>
      <c r="BC230" s="487" t="str">
        <f t="shared" si="63"/>
        <v/>
      </c>
      <c r="BD230" s="487" t="str">
        <f t="shared" si="63"/>
        <v/>
      </c>
      <c r="BE230" s="487" t="str">
        <f t="shared" si="63"/>
        <v/>
      </c>
      <c r="BF230" s="487">
        <f t="shared" si="63"/>
        <v>0</v>
      </c>
      <c r="BG230" s="487">
        <f t="shared" si="61"/>
        <v>0</v>
      </c>
      <c r="BH230" s="487" t="str">
        <f t="shared" si="61"/>
        <v/>
      </c>
      <c r="BI230" s="487">
        <f t="shared" si="61"/>
        <v>0</v>
      </c>
      <c r="BJ230" s="487">
        <f t="shared" si="61"/>
        <v>0</v>
      </c>
      <c r="BK230" s="489" t="str">
        <f t="shared" si="61"/>
        <v/>
      </c>
      <c r="BL230" s="495" t="str">
        <f t="shared" si="64"/>
        <v/>
      </c>
      <c r="BM230" s="487" t="str">
        <f t="shared" si="64"/>
        <v/>
      </c>
      <c r="BN230" s="487">
        <f t="shared" si="64"/>
        <v>0</v>
      </c>
      <c r="BO230" s="487" t="str">
        <f t="shared" si="64"/>
        <v/>
      </c>
      <c r="BP230" s="487" t="str">
        <f t="shared" si="64"/>
        <v/>
      </c>
      <c r="BQ230" s="487" t="str">
        <f t="shared" si="64"/>
        <v/>
      </c>
      <c r="BR230" s="487" t="str">
        <f t="shared" si="64"/>
        <v/>
      </c>
      <c r="BS230" s="487" t="str">
        <f t="shared" si="64"/>
        <v/>
      </c>
      <c r="BT230" s="487" t="str">
        <f t="shared" si="64"/>
        <v/>
      </c>
      <c r="BU230" s="487" t="str">
        <f t="shared" si="64"/>
        <v/>
      </c>
      <c r="BV230" s="487">
        <f t="shared" si="64"/>
        <v>0</v>
      </c>
      <c r="BW230" s="487">
        <f t="shared" si="62"/>
        <v>0</v>
      </c>
      <c r="BX230" s="487" t="str">
        <f t="shared" si="62"/>
        <v/>
      </c>
      <c r="BY230" s="487">
        <f t="shared" si="62"/>
        <v>0</v>
      </c>
      <c r="BZ230" s="487">
        <f t="shared" si="62"/>
        <v>0</v>
      </c>
      <c r="CA230" s="489" t="str">
        <f t="shared" si="62"/>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60"/>
        <v>0</v>
      </c>
      <c r="AG231" s="487">
        <f t="shared" si="60"/>
        <v>0</v>
      </c>
      <c r="AH231" s="487">
        <f t="shared" si="60"/>
        <v>-1</v>
      </c>
      <c r="AI231" s="487">
        <f t="shared" si="60"/>
        <v>0</v>
      </c>
      <c r="AJ231" s="487">
        <f t="shared" si="60"/>
        <v>0</v>
      </c>
      <c r="AK231" s="487">
        <f t="shared" si="60"/>
        <v>0</v>
      </c>
      <c r="AL231" s="487">
        <f t="shared" si="60"/>
        <v>0</v>
      </c>
      <c r="AM231" s="487">
        <f t="shared" si="60"/>
        <v>0</v>
      </c>
      <c r="AN231" s="487">
        <f t="shared" si="60"/>
        <v>0</v>
      </c>
      <c r="AO231" s="487">
        <f t="shared" si="60"/>
        <v>0</v>
      </c>
      <c r="AP231" s="487">
        <f t="shared" si="60"/>
        <v>-1</v>
      </c>
      <c r="AQ231" s="487">
        <f t="shared" si="60"/>
        <v>-1</v>
      </c>
      <c r="AR231" s="487">
        <f t="shared" si="60"/>
        <v>0</v>
      </c>
      <c r="AS231" s="487">
        <f t="shared" si="60"/>
        <v>-1</v>
      </c>
      <c r="AT231" s="487">
        <f t="shared" si="60"/>
        <v>-1</v>
      </c>
      <c r="AU231" s="493">
        <f t="shared" si="60"/>
        <v>0</v>
      </c>
      <c r="AV231" s="488" t="str">
        <f t="shared" si="63"/>
        <v/>
      </c>
      <c r="AW231" s="487" t="str">
        <f t="shared" si="63"/>
        <v/>
      </c>
      <c r="AX231" s="487">
        <f t="shared" si="63"/>
        <v>0</v>
      </c>
      <c r="AY231" s="487" t="str">
        <f t="shared" si="63"/>
        <v/>
      </c>
      <c r="AZ231" s="487" t="str">
        <f t="shared" si="63"/>
        <v/>
      </c>
      <c r="BA231" s="487" t="str">
        <f t="shared" si="63"/>
        <v/>
      </c>
      <c r="BB231" s="487" t="str">
        <f t="shared" si="63"/>
        <v/>
      </c>
      <c r="BC231" s="487" t="str">
        <f t="shared" si="63"/>
        <v/>
      </c>
      <c r="BD231" s="487" t="str">
        <f t="shared" si="63"/>
        <v/>
      </c>
      <c r="BE231" s="487" t="str">
        <f t="shared" si="63"/>
        <v/>
      </c>
      <c r="BF231" s="487">
        <f t="shared" si="63"/>
        <v>0</v>
      </c>
      <c r="BG231" s="487">
        <f t="shared" si="61"/>
        <v>0</v>
      </c>
      <c r="BH231" s="487" t="str">
        <f t="shared" si="61"/>
        <v/>
      </c>
      <c r="BI231" s="487">
        <f t="shared" si="61"/>
        <v>0</v>
      </c>
      <c r="BJ231" s="487">
        <f t="shared" si="61"/>
        <v>0</v>
      </c>
      <c r="BK231" s="489" t="str">
        <f t="shared" si="61"/>
        <v/>
      </c>
      <c r="BL231" s="495" t="str">
        <f t="shared" si="64"/>
        <v/>
      </c>
      <c r="BM231" s="487" t="str">
        <f t="shared" si="64"/>
        <v/>
      </c>
      <c r="BN231" s="487">
        <f t="shared" si="64"/>
        <v>0</v>
      </c>
      <c r="BO231" s="487" t="str">
        <f t="shared" si="64"/>
        <v/>
      </c>
      <c r="BP231" s="487" t="str">
        <f t="shared" si="64"/>
        <v/>
      </c>
      <c r="BQ231" s="487" t="str">
        <f t="shared" si="64"/>
        <v/>
      </c>
      <c r="BR231" s="487" t="str">
        <f t="shared" si="64"/>
        <v/>
      </c>
      <c r="BS231" s="487" t="str">
        <f t="shared" si="64"/>
        <v/>
      </c>
      <c r="BT231" s="487" t="str">
        <f t="shared" si="64"/>
        <v/>
      </c>
      <c r="BU231" s="487" t="str">
        <f t="shared" si="64"/>
        <v/>
      </c>
      <c r="BV231" s="487">
        <f t="shared" si="64"/>
        <v>0</v>
      </c>
      <c r="BW231" s="487">
        <f t="shared" si="62"/>
        <v>0</v>
      </c>
      <c r="BX231" s="487" t="str">
        <f t="shared" si="62"/>
        <v/>
      </c>
      <c r="BY231" s="487">
        <f t="shared" si="62"/>
        <v>0</v>
      </c>
      <c r="BZ231" s="487">
        <f t="shared" si="62"/>
        <v>0</v>
      </c>
      <c r="CA231" s="489" t="str">
        <f t="shared" si="62"/>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60"/>
        <v>0</v>
      </c>
      <c r="AG232" s="487">
        <f t="shared" si="60"/>
        <v>0</v>
      </c>
      <c r="AH232" s="487">
        <f t="shared" si="60"/>
        <v>-1</v>
      </c>
      <c r="AI232" s="487">
        <f t="shared" si="60"/>
        <v>0</v>
      </c>
      <c r="AJ232" s="487">
        <f t="shared" si="60"/>
        <v>0</v>
      </c>
      <c r="AK232" s="487">
        <f t="shared" si="60"/>
        <v>0</v>
      </c>
      <c r="AL232" s="487">
        <f t="shared" si="60"/>
        <v>0</v>
      </c>
      <c r="AM232" s="487">
        <f t="shared" si="60"/>
        <v>0</v>
      </c>
      <c r="AN232" s="487">
        <f t="shared" si="60"/>
        <v>0</v>
      </c>
      <c r="AO232" s="487">
        <f t="shared" si="60"/>
        <v>0</v>
      </c>
      <c r="AP232" s="487">
        <f t="shared" si="60"/>
        <v>-1</v>
      </c>
      <c r="AQ232" s="487">
        <f t="shared" si="60"/>
        <v>-1</v>
      </c>
      <c r="AR232" s="487">
        <f t="shared" si="60"/>
        <v>0</v>
      </c>
      <c r="AS232" s="487">
        <f t="shared" si="60"/>
        <v>-1</v>
      </c>
      <c r="AT232" s="487">
        <f t="shared" si="60"/>
        <v>-1</v>
      </c>
      <c r="AU232" s="493">
        <f t="shared" si="60"/>
        <v>0</v>
      </c>
      <c r="AV232" s="488" t="str">
        <f t="shared" si="63"/>
        <v/>
      </c>
      <c r="AW232" s="487" t="str">
        <f t="shared" si="63"/>
        <v/>
      </c>
      <c r="AX232" s="487">
        <f t="shared" si="63"/>
        <v>0</v>
      </c>
      <c r="AY232" s="487" t="str">
        <f t="shared" si="63"/>
        <v/>
      </c>
      <c r="AZ232" s="487" t="str">
        <f t="shared" si="63"/>
        <v/>
      </c>
      <c r="BA232" s="487" t="str">
        <f t="shared" si="63"/>
        <v/>
      </c>
      <c r="BB232" s="487" t="str">
        <f t="shared" si="63"/>
        <v/>
      </c>
      <c r="BC232" s="487" t="str">
        <f t="shared" si="63"/>
        <v/>
      </c>
      <c r="BD232" s="487" t="str">
        <f t="shared" si="63"/>
        <v/>
      </c>
      <c r="BE232" s="487" t="str">
        <f t="shared" si="63"/>
        <v/>
      </c>
      <c r="BF232" s="487">
        <f t="shared" si="63"/>
        <v>0</v>
      </c>
      <c r="BG232" s="487">
        <f t="shared" si="61"/>
        <v>0</v>
      </c>
      <c r="BH232" s="487" t="str">
        <f t="shared" si="61"/>
        <v/>
      </c>
      <c r="BI232" s="487">
        <f t="shared" si="61"/>
        <v>0</v>
      </c>
      <c r="BJ232" s="487">
        <f t="shared" si="61"/>
        <v>0</v>
      </c>
      <c r="BK232" s="489" t="str">
        <f t="shared" si="61"/>
        <v/>
      </c>
      <c r="BL232" s="495" t="str">
        <f t="shared" si="64"/>
        <v/>
      </c>
      <c r="BM232" s="487" t="str">
        <f t="shared" si="64"/>
        <v/>
      </c>
      <c r="BN232" s="487">
        <f t="shared" si="64"/>
        <v>0</v>
      </c>
      <c r="BO232" s="487" t="str">
        <f t="shared" si="64"/>
        <v/>
      </c>
      <c r="BP232" s="487" t="str">
        <f t="shared" si="64"/>
        <v/>
      </c>
      <c r="BQ232" s="487" t="str">
        <f t="shared" si="64"/>
        <v/>
      </c>
      <c r="BR232" s="487" t="str">
        <f t="shared" si="64"/>
        <v/>
      </c>
      <c r="BS232" s="487" t="str">
        <f t="shared" si="64"/>
        <v/>
      </c>
      <c r="BT232" s="487" t="str">
        <f t="shared" si="64"/>
        <v/>
      </c>
      <c r="BU232" s="487" t="str">
        <f t="shared" si="64"/>
        <v/>
      </c>
      <c r="BV232" s="487">
        <f t="shared" si="64"/>
        <v>0</v>
      </c>
      <c r="BW232" s="487">
        <f t="shared" si="62"/>
        <v>0</v>
      </c>
      <c r="BX232" s="487" t="str">
        <f t="shared" si="62"/>
        <v/>
      </c>
      <c r="BY232" s="487">
        <f t="shared" si="62"/>
        <v>0</v>
      </c>
      <c r="BZ232" s="487">
        <f t="shared" si="62"/>
        <v>0</v>
      </c>
      <c r="CA232" s="489" t="str">
        <f t="shared" si="62"/>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60"/>
        <v>0</v>
      </c>
      <c r="AG233" s="487">
        <f t="shared" si="60"/>
        <v>0</v>
      </c>
      <c r="AH233" s="487">
        <f t="shared" si="60"/>
        <v>-1</v>
      </c>
      <c r="AI233" s="487">
        <f t="shared" si="60"/>
        <v>0</v>
      </c>
      <c r="AJ233" s="487">
        <f t="shared" si="60"/>
        <v>0</v>
      </c>
      <c r="AK233" s="487">
        <f t="shared" si="60"/>
        <v>0</v>
      </c>
      <c r="AL233" s="487">
        <f t="shared" si="60"/>
        <v>0</v>
      </c>
      <c r="AM233" s="487">
        <f t="shared" si="60"/>
        <v>0</v>
      </c>
      <c r="AN233" s="487">
        <f t="shared" si="60"/>
        <v>0</v>
      </c>
      <c r="AO233" s="487">
        <f t="shared" si="60"/>
        <v>0</v>
      </c>
      <c r="AP233" s="487">
        <f t="shared" si="60"/>
        <v>-1</v>
      </c>
      <c r="AQ233" s="487">
        <f t="shared" si="60"/>
        <v>-1</v>
      </c>
      <c r="AR233" s="487">
        <f t="shared" si="60"/>
        <v>0</v>
      </c>
      <c r="AS233" s="487">
        <f t="shared" si="60"/>
        <v>-1</v>
      </c>
      <c r="AT233" s="487">
        <f t="shared" si="60"/>
        <v>-1</v>
      </c>
      <c r="AU233" s="493">
        <f t="shared" si="60"/>
        <v>0</v>
      </c>
      <c r="AV233" s="488" t="str">
        <f t="shared" si="63"/>
        <v/>
      </c>
      <c r="AW233" s="487" t="str">
        <f t="shared" si="63"/>
        <v/>
      </c>
      <c r="AX233" s="487">
        <f t="shared" si="63"/>
        <v>0</v>
      </c>
      <c r="AY233" s="487" t="str">
        <f t="shared" si="63"/>
        <v/>
      </c>
      <c r="AZ233" s="487" t="str">
        <f t="shared" si="63"/>
        <v/>
      </c>
      <c r="BA233" s="487" t="str">
        <f t="shared" si="63"/>
        <v/>
      </c>
      <c r="BB233" s="487" t="str">
        <f t="shared" si="63"/>
        <v/>
      </c>
      <c r="BC233" s="487" t="str">
        <f t="shared" si="63"/>
        <v/>
      </c>
      <c r="BD233" s="487" t="str">
        <f t="shared" si="63"/>
        <v/>
      </c>
      <c r="BE233" s="487" t="str">
        <f t="shared" si="63"/>
        <v/>
      </c>
      <c r="BF233" s="487">
        <f t="shared" si="63"/>
        <v>0</v>
      </c>
      <c r="BG233" s="487">
        <f t="shared" si="61"/>
        <v>0</v>
      </c>
      <c r="BH233" s="487" t="str">
        <f t="shared" si="61"/>
        <v/>
      </c>
      <c r="BI233" s="487">
        <f t="shared" si="61"/>
        <v>0</v>
      </c>
      <c r="BJ233" s="487">
        <f t="shared" si="61"/>
        <v>0</v>
      </c>
      <c r="BK233" s="489" t="str">
        <f t="shared" si="61"/>
        <v/>
      </c>
      <c r="BL233" s="495" t="str">
        <f t="shared" si="64"/>
        <v/>
      </c>
      <c r="BM233" s="487" t="str">
        <f t="shared" si="64"/>
        <v/>
      </c>
      <c r="BN233" s="487">
        <f t="shared" si="64"/>
        <v>0</v>
      </c>
      <c r="BO233" s="487" t="str">
        <f t="shared" si="64"/>
        <v/>
      </c>
      <c r="BP233" s="487" t="str">
        <f t="shared" si="64"/>
        <v/>
      </c>
      <c r="BQ233" s="487" t="str">
        <f t="shared" si="64"/>
        <v/>
      </c>
      <c r="BR233" s="487" t="str">
        <f t="shared" si="64"/>
        <v/>
      </c>
      <c r="BS233" s="487" t="str">
        <f t="shared" si="64"/>
        <v/>
      </c>
      <c r="BT233" s="487" t="str">
        <f t="shared" si="64"/>
        <v/>
      </c>
      <c r="BU233" s="487" t="str">
        <f t="shared" si="64"/>
        <v/>
      </c>
      <c r="BV233" s="487">
        <f t="shared" si="64"/>
        <v>0</v>
      </c>
      <c r="BW233" s="487">
        <f t="shared" si="62"/>
        <v>0</v>
      </c>
      <c r="BX233" s="487" t="str">
        <f t="shared" si="62"/>
        <v/>
      </c>
      <c r="BY233" s="487">
        <f t="shared" si="62"/>
        <v>0</v>
      </c>
      <c r="BZ233" s="487">
        <f t="shared" si="62"/>
        <v>0</v>
      </c>
      <c r="CA233" s="489" t="str">
        <f t="shared" si="62"/>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60"/>
        <v>0</v>
      </c>
      <c r="AG234" s="487">
        <f t="shared" si="60"/>
        <v>0</v>
      </c>
      <c r="AH234" s="487">
        <f t="shared" si="60"/>
        <v>-1</v>
      </c>
      <c r="AI234" s="487">
        <f t="shared" si="60"/>
        <v>0</v>
      </c>
      <c r="AJ234" s="487">
        <f t="shared" si="60"/>
        <v>0</v>
      </c>
      <c r="AK234" s="487">
        <f t="shared" si="60"/>
        <v>0</v>
      </c>
      <c r="AL234" s="487">
        <f t="shared" si="60"/>
        <v>0</v>
      </c>
      <c r="AM234" s="487">
        <f t="shared" si="60"/>
        <v>0</v>
      </c>
      <c r="AN234" s="487">
        <f t="shared" si="60"/>
        <v>0</v>
      </c>
      <c r="AO234" s="487">
        <f t="shared" si="60"/>
        <v>0</v>
      </c>
      <c r="AP234" s="487">
        <f t="shared" si="60"/>
        <v>-1</v>
      </c>
      <c r="AQ234" s="487">
        <f t="shared" si="60"/>
        <v>-1</v>
      </c>
      <c r="AR234" s="487">
        <f t="shared" si="60"/>
        <v>0</v>
      </c>
      <c r="AS234" s="487">
        <f t="shared" si="60"/>
        <v>-1</v>
      </c>
      <c r="AT234" s="487">
        <f t="shared" si="60"/>
        <v>-1</v>
      </c>
      <c r="AU234" s="493">
        <f t="shared" si="60"/>
        <v>0</v>
      </c>
      <c r="AV234" s="488" t="str">
        <f t="shared" si="63"/>
        <v/>
      </c>
      <c r="AW234" s="487" t="str">
        <f t="shared" si="63"/>
        <v/>
      </c>
      <c r="AX234" s="487">
        <f t="shared" si="63"/>
        <v>0</v>
      </c>
      <c r="AY234" s="487" t="str">
        <f t="shared" si="63"/>
        <v/>
      </c>
      <c r="AZ234" s="487" t="str">
        <f t="shared" si="63"/>
        <v/>
      </c>
      <c r="BA234" s="487" t="str">
        <f t="shared" si="63"/>
        <v/>
      </c>
      <c r="BB234" s="487" t="str">
        <f t="shared" si="63"/>
        <v/>
      </c>
      <c r="BC234" s="487" t="str">
        <f t="shared" si="63"/>
        <v/>
      </c>
      <c r="BD234" s="487" t="str">
        <f t="shared" si="63"/>
        <v/>
      </c>
      <c r="BE234" s="487" t="str">
        <f t="shared" si="63"/>
        <v/>
      </c>
      <c r="BF234" s="487">
        <f t="shared" si="63"/>
        <v>0</v>
      </c>
      <c r="BG234" s="487">
        <f t="shared" si="61"/>
        <v>0</v>
      </c>
      <c r="BH234" s="487" t="str">
        <f t="shared" si="61"/>
        <v/>
      </c>
      <c r="BI234" s="487">
        <f t="shared" si="61"/>
        <v>0</v>
      </c>
      <c r="BJ234" s="487">
        <f t="shared" si="61"/>
        <v>0</v>
      </c>
      <c r="BK234" s="489" t="str">
        <f t="shared" si="61"/>
        <v/>
      </c>
      <c r="BL234" s="495" t="str">
        <f t="shared" si="64"/>
        <v/>
      </c>
      <c r="BM234" s="487" t="str">
        <f t="shared" si="64"/>
        <v/>
      </c>
      <c r="BN234" s="487">
        <f t="shared" si="64"/>
        <v>0</v>
      </c>
      <c r="BO234" s="487" t="str">
        <f t="shared" si="64"/>
        <v/>
      </c>
      <c r="BP234" s="487" t="str">
        <f t="shared" si="64"/>
        <v/>
      </c>
      <c r="BQ234" s="487" t="str">
        <f t="shared" si="64"/>
        <v/>
      </c>
      <c r="BR234" s="487" t="str">
        <f t="shared" si="64"/>
        <v/>
      </c>
      <c r="BS234" s="487" t="str">
        <f t="shared" si="64"/>
        <v/>
      </c>
      <c r="BT234" s="487" t="str">
        <f t="shared" si="64"/>
        <v/>
      </c>
      <c r="BU234" s="487" t="str">
        <f t="shared" si="64"/>
        <v/>
      </c>
      <c r="BV234" s="487">
        <f t="shared" si="64"/>
        <v>0</v>
      </c>
      <c r="BW234" s="487">
        <f t="shared" si="62"/>
        <v>0</v>
      </c>
      <c r="BX234" s="487" t="str">
        <f t="shared" si="62"/>
        <v/>
      </c>
      <c r="BY234" s="487">
        <f t="shared" si="62"/>
        <v>0</v>
      </c>
      <c r="BZ234" s="487">
        <f t="shared" si="62"/>
        <v>0</v>
      </c>
      <c r="CA234" s="489" t="str">
        <f t="shared" si="62"/>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60"/>
        <v>0</v>
      </c>
      <c r="AG235" s="487">
        <f t="shared" si="60"/>
        <v>0</v>
      </c>
      <c r="AH235" s="487">
        <f t="shared" si="60"/>
        <v>-1</v>
      </c>
      <c r="AI235" s="487">
        <f t="shared" si="60"/>
        <v>0</v>
      </c>
      <c r="AJ235" s="487">
        <f t="shared" si="60"/>
        <v>0</v>
      </c>
      <c r="AK235" s="487">
        <f t="shared" si="60"/>
        <v>0</v>
      </c>
      <c r="AL235" s="487">
        <f t="shared" si="60"/>
        <v>0</v>
      </c>
      <c r="AM235" s="487">
        <f t="shared" si="60"/>
        <v>0</v>
      </c>
      <c r="AN235" s="487">
        <f t="shared" si="60"/>
        <v>0</v>
      </c>
      <c r="AO235" s="487">
        <f t="shared" si="60"/>
        <v>0</v>
      </c>
      <c r="AP235" s="487">
        <f t="shared" si="60"/>
        <v>-1</v>
      </c>
      <c r="AQ235" s="487">
        <f t="shared" si="60"/>
        <v>-1</v>
      </c>
      <c r="AR235" s="487">
        <f t="shared" si="60"/>
        <v>0</v>
      </c>
      <c r="AS235" s="487">
        <f t="shared" si="60"/>
        <v>-1</v>
      </c>
      <c r="AT235" s="487">
        <f t="shared" si="60"/>
        <v>-1</v>
      </c>
      <c r="AU235" s="493">
        <f t="shared" si="60"/>
        <v>0</v>
      </c>
      <c r="AV235" s="488" t="str">
        <f t="shared" si="63"/>
        <v/>
      </c>
      <c r="AW235" s="487" t="str">
        <f t="shared" si="63"/>
        <v/>
      </c>
      <c r="AX235" s="487">
        <f t="shared" si="63"/>
        <v>0</v>
      </c>
      <c r="AY235" s="487" t="str">
        <f t="shared" si="63"/>
        <v/>
      </c>
      <c r="AZ235" s="487" t="str">
        <f t="shared" si="63"/>
        <v/>
      </c>
      <c r="BA235" s="487" t="str">
        <f t="shared" si="63"/>
        <v/>
      </c>
      <c r="BB235" s="487" t="str">
        <f t="shared" si="63"/>
        <v/>
      </c>
      <c r="BC235" s="487" t="str">
        <f t="shared" si="63"/>
        <v/>
      </c>
      <c r="BD235" s="487" t="str">
        <f t="shared" si="63"/>
        <v/>
      </c>
      <c r="BE235" s="487" t="str">
        <f t="shared" si="63"/>
        <v/>
      </c>
      <c r="BF235" s="487">
        <f t="shared" si="63"/>
        <v>0</v>
      </c>
      <c r="BG235" s="487">
        <f t="shared" si="61"/>
        <v>0</v>
      </c>
      <c r="BH235" s="487" t="str">
        <f t="shared" si="61"/>
        <v/>
      </c>
      <c r="BI235" s="487">
        <f t="shared" si="61"/>
        <v>0</v>
      </c>
      <c r="BJ235" s="487">
        <f t="shared" si="61"/>
        <v>0</v>
      </c>
      <c r="BK235" s="489" t="str">
        <f t="shared" si="61"/>
        <v/>
      </c>
      <c r="BL235" s="495" t="str">
        <f t="shared" si="64"/>
        <v/>
      </c>
      <c r="BM235" s="487" t="str">
        <f t="shared" si="64"/>
        <v/>
      </c>
      <c r="BN235" s="487">
        <f t="shared" si="64"/>
        <v>0</v>
      </c>
      <c r="BO235" s="487" t="str">
        <f t="shared" si="64"/>
        <v/>
      </c>
      <c r="BP235" s="487" t="str">
        <f t="shared" si="64"/>
        <v/>
      </c>
      <c r="BQ235" s="487" t="str">
        <f t="shared" si="64"/>
        <v/>
      </c>
      <c r="BR235" s="487" t="str">
        <f t="shared" si="64"/>
        <v/>
      </c>
      <c r="BS235" s="487" t="str">
        <f t="shared" si="64"/>
        <v/>
      </c>
      <c r="BT235" s="487" t="str">
        <f t="shared" si="64"/>
        <v/>
      </c>
      <c r="BU235" s="487" t="str">
        <f t="shared" si="64"/>
        <v/>
      </c>
      <c r="BV235" s="487">
        <f t="shared" si="64"/>
        <v>0</v>
      </c>
      <c r="BW235" s="487">
        <f t="shared" si="62"/>
        <v>0</v>
      </c>
      <c r="BX235" s="487" t="str">
        <f t="shared" si="62"/>
        <v/>
      </c>
      <c r="BY235" s="487">
        <f t="shared" si="62"/>
        <v>0</v>
      </c>
      <c r="BZ235" s="487">
        <f t="shared" si="62"/>
        <v>0</v>
      </c>
      <c r="CA235" s="489" t="str">
        <f t="shared" si="62"/>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60"/>
        <v>0</v>
      </c>
      <c r="AG236" s="487">
        <f t="shared" si="60"/>
        <v>0</v>
      </c>
      <c r="AH236" s="487">
        <f t="shared" si="60"/>
        <v>-1</v>
      </c>
      <c r="AI236" s="487">
        <f t="shared" si="60"/>
        <v>0</v>
      </c>
      <c r="AJ236" s="487">
        <f t="shared" si="60"/>
        <v>0</v>
      </c>
      <c r="AK236" s="487">
        <f t="shared" si="60"/>
        <v>0</v>
      </c>
      <c r="AL236" s="487">
        <f t="shared" si="60"/>
        <v>0</v>
      </c>
      <c r="AM236" s="487">
        <f t="shared" si="60"/>
        <v>0</v>
      </c>
      <c r="AN236" s="487">
        <f t="shared" si="60"/>
        <v>0</v>
      </c>
      <c r="AO236" s="487">
        <f t="shared" si="60"/>
        <v>0</v>
      </c>
      <c r="AP236" s="487">
        <f t="shared" si="60"/>
        <v>-1</v>
      </c>
      <c r="AQ236" s="487">
        <f t="shared" si="60"/>
        <v>-1</v>
      </c>
      <c r="AR236" s="487">
        <f t="shared" si="60"/>
        <v>0</v>
      </c>
      <c r="AS236" s="487">
        <f t="shared" si="60"/>
        <v>-1</v>
      </c>
      <c r="AT236" s="487">
        <f t="shared" si="60"/>
        <v>-1</v>
      </c>
      <c r="AU236" s="493">
        <f t="shared" si="60"/>
        <v>0</v>
      </c>
      <c r="AV236" s="488" t="str">
        <f t="shared" si="63"/>
        <v/>
      </c>
      <c r="AW236" s="487" t="str">
        <f t="shared" si="63"/>
        <v/>
      </c>
      <c r="AX236" s="487">
        <f t="shared" si="63"/>
        <v>0</v>
      </c>
      <c r="AY236" s="487" t="str">
        <f t="shared" si="63"/>
        <v/>
      </c>
      <c r="AZ236" s="487" t="str">
        <f t="shared" si="63"/>
        <v/>
      </c>
      <c r="BA236" s="487" t="str">
        <f t="shared" si="63"/>
        <v/>
      </c>
      <c r="BB236" s="487" t="str">
        <f t="shared" si="63"/>
        <v/>
      </c>
      <c r="BC236" s="487" t="str">
        <f t="shared" si="63"/>
        <v/>
      </c>
      <c r="BD236" s="487" t="str">
        <f t="shared" si="63"/>
        <v/>
      </c>
      <c r="BE236" s="487" t="str">
        <f t="shared" si="63"/>
        <v/>
      </c>
      <c r="BF236" s="487">
        <f t="shared" si="63"/>
        <v>0</v>
      </c>
      <c r="BG236" s="487">
        <f t="shared" si="61"/>
        <v>0</v>
      </c>
      <c r="BH236" s="487" t="str">
        <f t="shared" si="61"/>
        <v/>
      </c>
      <c r="BI236" s="487">
        <f t="shared" si="61"/>
        <v>0</v>
      </c>
      <c r="BJ236" s="487">
        <f t="shared" si="61"/>
        <v>0</v>
      </c>
      <c r="BK236" s="489" t="str">
        <f t="shared" si="61"/>
        <v/>
      </c>
      <c r="BL236" s="495" t="str">
        <f t="shared" si="64"/>
        <v/>
      </c>
      <c r="BM236" s="487" t="str">
        <f t="shared" si="64"/>
        <v/>
      </c>
      <c r="BN236" s="487">
        <f t="shared" si="64"/>
        <v>0</v>
      </c>
      <c r="BO236" s="487" t="str">
        <f t="shared" si="64"/>
        <v/>
      </c>
      <c r="BP236" s="487" t="str">
        <f t="shared" si="64"/>
        <v/>
      </c>
      <c r="BQ236" s="487" t="str">
        <f t="shared" si="64"/>
        <v/>
      </c>
      <c r="BR236" s="487" t="str">
        <f t="shared" si="64"/>
        <v/>
      </c>
      <c r="BS236" s="487" t="str">
        <f t="shared" si="64"/>
        <v/>
      </c>
      <c r="BT236" s="487" t="str">
        <f t="shared" si="64"/>
        <v/>
      </c>
      <c r="BU236" s="487" t="str">
        <f t="shared" si="64"/>
        <v/>
      </c>
      <c r="BV236" s="487">
        <f t="shared" si="64"/>
        <v>0</v>
      </c>
      <c r="BW236" s="487">
        <f t="shared" si="62"/>
        <v>0</v>
      </c>
      <c r="BX236" s="487" t="str">
        <f t="shared" si="62"/>
        <v/>
      </c>
      <c r="BY236" s="487">
        <f t="shared" si="62"/>
        <v>0</v>
      </c>
      <c r="BZ236" s="487">
        <f t="shared" si="62"/>
        <v>0</v>
      </c>
      <c r="CA236" s="489" t="str">
        <f t="shared" si="62"/>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60"/>
        <v>0</v>
      </c>
      <c r="AG237" s="487">
        <f t="shared" si="60"/>
        <v>0</v>
      </c>
      <c r="AH237" s="487">
        <f t="shared" si="60"/>
        <v>-1</v>
      </c>
      <c r="AI237" s="487">
        <f t="shared" si="60"/>
        <v>0</v>
      </c>
      <c r="AJ237" s="487">
        <f t="shared" si="60"/>
        <v>0</v>
      </c>
      <c r="AK237" s="487">
        <f t="shared" si="60"/>
        <v>0</v>
      </c>
      <c r="AL237" s="487">
        <f t="shared" si="60"/>
        <v>0</v>
      </c>
      <c r="AM237" s="487">
        <f t="shared" si="60"/>
        <v>0</v>
      </c>
      <c r="AN237" s="487">
        <f t="shared" si="60"/>
        <v>0</v>
      </c>
      <c r="AO237" s="487">
        <f t="shared" si="60"/>
        <v>0</v>
      </c>
      <c r="AP237" s="487">
        <f t="shared" si="60"/>
        <v>-1</v>
      </c>
      <c r="AQ237" s="487">
        <f t="shared" si="60"/>
        <v>-1</v>
      </c>
      <c r="AR237" s="487">
        <f t="shared" si="60"/>
        <v>0</v>
      </c>
      <c r="AS237" s="487">
        <f t="shared" si="60"/>
        <v>-1</v>
      </c>
      <c r="AT237" s="487">
        <f t="shared" si="60"/>
        <v>-1</v>
      </c>
      <c r="AU237" s="493">
        <f t="shared" si="60"/>
        <v>0</v>
      </c>
      <c r="AV237" s="488" t="str">
        <f t="shared" si="63"/>
        <v/>
      </c>
      <c r="AW237" s="487" t="str">
        <f t="shared" si="63"/>
        <v/>
      </c>
      <c r="AX237" s="487">
        <f t="shared" si="63"/>
        <v>0</v>
      </c>
      <c r="AY237" s="487" t="str">
        <f t="shared" si="63"/>
        <v/>
      </c>
      <c r="AZ237" s="487" t="str">
        <f t="shared" si="63"/>
        <v/>
      </c>
      <c r="BA237" s="487" t="str">
        <f t="shared" si="63"/>
        <v/>
      </c>
      <c r="BB237" s="487" t="str">
        <f t="shared" si="63"/>
        <v/>
      </c>
      <c r="BC237" s="487" t="str">
        <f t="shared" si="63"/>
        <v/>
      </c>
      <c r="BD237" s="487" t="str">
        <f t="shared" si="63"/>
        <v/>
      </c>
      <c r="BE237" s="487" t="str">
        <f t="shared" si="63"/>
        <v/>
      </c>
      <c r="BF237" s="487">
        <f t="shared" si="63"/>
        <v>0</v>
      </c>
      <c r="BG237" s="487">
        <f t="shared" si="61"/>
        <v>0</v>
      </c>
      <c r="BH237" s="487" t="str">
        <f t="shared" si="61"/>
        <v/>
      </c>
      <c r="BI237" s="487">
        <f t="shared" si="61"/>
        <v>0</v>
      </c>
      <c r="BJ237" s="487">
        <f t="shared" si="61"/>
        <v>0</v>
      </c>
      <c r="BK237" s="489" t="str">
        <f t="shared" si="61"/>
        <v/>
      </c>
      <c r="BL237" s="495" t="str">
        <f t="shared" si="64"/>
        <v/>
      </c>
      <c r="BM237" s="487" t="str">
        <f t="shared" si="64"/>
        <v/>
      </c>
      <c r="BN237" s="487">
        <f t="shared" si="64"/>
        <v>0</v>
      </c>
      <c r="BO237" s="487" t="str">
        <f t="shared" si="64"/>
        <v/>
      </c>
      <c r="BP237" s="487" t="str">
        <f t="shared" si="64"/>
        <v/>
      </c>
      <c r="BQ237" s="487" t="str">
        <f t="shared" si="64"/>
        <v/>
      </c>
      <c r="BR237" s="487" t="str">
        <f t="shared" si="64"/>
        <v/>
      </c>
      <c r="BS237" s="487" t="str">
        <f t="shared" si="64"/>
        <v/>
      </c>
      <c r="BT237" s="487" t="str">
        <f t="shared" si="64"/>
        <v/>
      </c>
      <c r="BU237" s="487" t="str">
        <f t="shared" si="64"/>
        <v/>
      </c>
      <c r="BV237" s="487">
        <f t="shared" si="64"/>
        <v>0</v>
      </c>
      <c r="BW237" s="487">
        <f t="shared" si="62"/>
        <v>0</v>
      </c>
      <c r="BX237" s="487" t="str">
        <f t="shared" si="62"/>
        <v/>
      </c>
      <c r="BY237" s="487">
        <f t="shared" si="62"/>
        <v>0</v>
      </c>
      <c r="BZ237" s="487">
        <f t="shared" si="62"/>
        <v>0</v>
      </c>
      <c r="CA237" s="489" t="str">
        <f t="shared" si="62"/>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60"/>
        <v>0</v>
      </c>
      <c r="AG238" s="487">
        <f t="shared" si="60"/>
        <v>0</v>
      </c>
      <c r="AH238" s="487">
        <f t="shared" si="60"/>
        <v>-1</v>
      </c>
      <c r="AI238" s="487">
        <f t="shared" si="60"/>
        <v>0</v>
      </c>
      <c r="AJ238" s="487">
        <f t="shared" si="60"/>
        <v>0</v>
      </c>
      <c r="AK238" s="487">
        <f t="shared" si="60"/>
        <v>0</v>
      </c>
      <c r="AL238" s="487">
        <f t="shared" si="60"/>
        <v>0</v>
      </c>
      <c r="AM238" s="487">
        <f t="shared" si="60"/>
        <v>0</v>
      </c>
      <c r="AN238" s="487">
        <f t="shared" si="60"/>
        <v>0</v>
      </c>
      <c r="AO238" s="487">
        <f t="shared" si="60"/>
        <v>0</v>
      </c>
      <c r="AP238" s="487">
        <f t="shared" si="60"/>
        <v>-1</v>
      </c>
      <c r="AQ238" s="487">
        <f t="shared" si="60"/>
        <v>-1</v>
      </c>
      <c r="AR238" s="487">
        <f t="shared" si="60"/>
        <v>0</v>
      </c>
      <c r="AS238" s="487">
        <f t="shared" si="60"/>
        <v>-1</v>
      </c>
      <c r="AT238" s="487">
        <f t="shared" si="60"/>
        <v>-1</v>
      </c>
      <c r="AU238" s="493">
        <f t="shared" ref="AU238" si="65">AU237</f>
        <v>0</v>
      </c>
      <c r="AV238" s="488" t="str">
        <f t="shared" si="63"/>
        <v/>
      </c>
      <c r="AW238" s="487" t="str">
        <f t="shared" si="63"/>
        <v/>
      </c>
      <c r="AX238" s="487">
        <f t="shared" si="63"/>
        <v>0</v>
      </c>
      <c r="AY238" s="487" t="str">
        <f t="shared" si="63"/>
        <v/>
      </c>
      <c r="AZ238" s="487" t="str">
        <f t="shared" si="63"/>
        <v/>
      </c>
      <c r="BA238" s="487" t="str">
        <f t="shared" si="63"/>
        <v/>
      </c>
      <c r="BB238" s="487" t="str">
        <f t="shared" si="63"/>
        <v/>
      </c>
      <c r="BC238" s="487" t="str">
        <f t="shared" si="63"/>
        <v/>
      </c>
      <c r="BD238" s="487" t="str">
        <f t="shared" si="63"/>
        <v/>
      </c>
      <c r="BE238" s="487" t="str">
        <f t="shared" si="63"/>
        <v/>
      </c>
      <c r="BF238" s="487">
        <f t="shared" si="63"/>
        <v>0</v>
      </c>
      <c r="BG238" s="487">
        <f t="shared" si="61"/>
        <v>0</v>
      </c>
      <c r="BH238" s="487" t="str">
        <f t="shared" si="61"/>
        <v/>
      </c>
      <c r="BI238" s="487">
        <f t="shared" si="61"/>
        <v>0</v>
      </c>
      <c r="BJ238" s="487">
        <f t="shared" si="61"/>
        <v>0</v>
      </c>
      <c r="BK238" s="489" t="str">
        <f t="shared" si="61"/>
        <v/>
      </c>
      <c r="BL238" s="495" t="str">
        <f t="shared" si="64"/>
        <v/>
      </c>
      <c r="BM238" s="487" t="str">
        <f t="shared" si="64"/>
        <v/>
      </c>
      <c r="BN238" s="487">
        <f t="shared" si="64"/>
        <v>0</v>
      </c>
      <c r="BO238" s="487" t="str">
        <f t="shared" si="64"/>
        <v/>
      </c>
      <c r="BP238" s="487" t="str">
        <f t="shared" si="64"/>
        <v/>
      </c>
      <c r="BQ238" s="487" t="str">
        <f t="shared" si="64"/>
        <v/>
      </c>
      <c r="BR238" s="487" t="str">
        <f t="shared" si="64"/>
        <v/>
      </c>
      <c r="BS238" s="487" t="str">
        <f t="shared" si="64"/>
        <v/>
      </c>
      <c r="BT238" s="487" t="str">
        <f t="shared" si="64"/>
        <v/>
      </c>
      <c r="BU238" s="487" t="str">
        <f t="shared" si="64"/>
        <v/>
      </c>
      <c r="BV238" s="487">
        <f t="shared" si="64"/>
        <v>0</v>
      </c>
      <c r="BW238" s="487">
        <f t="shared" si="62"/>
        <v>0</v>
      </c>
      <c r="BX238" s="487" t="str">
        <f t="shared" si="62"/>
        <v/>
      </c>
      <c r="BY238" s="487">
        <f t="shared" si="62"/>
        <v>0</v>
      </c>
      <c r="BZ238" s="487">
        <f t="shared" si="62"/>
        <v>0</v>
      </c>
      <c r="CA238" s="489" t="str">
        <f t="shared" si="62"/>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6">AF238</f>
        <v>0</v>
      </c>
      <c r="AG239" s="487">
        <f t="shared" si="66"/>
        <v>0</v>
      </c>
      <c r="AH239" s="487">
        <f t="shared" si="66"/>
        <v>-1</v>
      </c>
      <c r="AI239" s="487">
        <f t="shared" si="66"/>
        <v>0</v>
      </c>
      <c r="AJ239" s="487">
        <f t="shared" si="66"/>
        <v>0</v>
      </c>
      <c r="AK239" s="487">
        <f t="shared" si="66"/>
        <v>0</v>
      </c>
      <c r="AL239" s="487">
        <f t="shared" si="66"/>
        <v>0</v>
      </c>
      <c r="AM239" s="487">
        <f t="shared" si="66"/>
        <v>0</v>
      </c>
      <c r="AN239" s="487">
        <f t="shared" si="66"/>
        <v>0</v>
      </c>
      <c r="AO239" s="487">
        <f t="shared" si="66"/>
        <v>0</v>
      </c>
      <c r="AP239" s="487">
        <f t="shared" si="66"/>
        <v>-1</v>
      </c>
      <c r="AQ239" s="487">
        <f t="shared" si="66"/>
        <v>-1</v>
      </c>
      <c r="AR239" s="487">
        <f t="shared" si="66"/>
        <v>0</v>
      </c>
      <c r="AS239" s="487">
        <f t="shared" si="66"/>
        <v>-1</v>
      </c>
      <c r="AT239" s="487">
        <f t="shared" si="66"/>
        <v>-1</v>
      </c>
      <c r="AU239" s="493">
        <f t="shared" si="66"/>
        <v>0</v>
      </c>
      <c r="AV239" s="488" t="str">
        <f t="shared" si="63"/>
        <v/>
      </c>
      <c r="AW239" s="487" t="str">
        <f t="shared" si="63"/>
        <v/>
      </c>
      <c r="AX239" s="487">
        <f t="shared" si="63"/>
        <v>0</v>
      </c>
      <c r="AY239" s="487" t="str">
        <f t="shared" si="63"/>
        <v/>
      </c>
      <c r="AZ239" s="487" t="str">
        <f t="shared" si="63"/>
        <v/>
      </c>
      <c r="BA239" s="487" t="str">
        <f t="shared" si="63"/>
        <v/>
      </c>
      <c r="BB239" s="487" t="str">
        <f t="shared" si="63"/>
        <v/>
      </c>
      <c r="BC239" s="487" t="str">
        <f t="shared" si="63"/>
        <v/>
      </c>
      <c r="BD239" s="487" t="str">
        <f t="shared" si="63"/>
        <v/>
      </c>
      <c r="BE239" s="487" t="str">
        <f t="shared" si="63"/>
        <v/>
      </c>
      <c r="BF239" s="487">
        <f t="shared" si="63"/>
        <v>0</v>
      </c>
      <c r="BG239" s="487">
        <f t="shared" si="61"/>
        <v>0</v>
      </c>
      <c r="BH239" s="487" t="str">
        <f t="shared" si="61"/>
        <v/>
      </c>
      <c r="BI239" s="487">
        <f t="shared" si="61"/>
        <v>0</v>
      </c>
      <c r="BJ239" s="487">
        <f t="shared" si="61"/>
        <v>0</v>
      </c>
      <c r="BK239" s="489" t="str">
        <f t="shared" si="61"/>
        <v/>
      </c>
      <c r="BL239" s="495" t="str">
        <f t="shared" si="64"/>
        <v/>
      </c>
      <c r="BM239" s="487" t="str">
        <f t="shared" si="64"/>
        <v/>
      </c>
      <c r="BN239" s="487">
        <f t="shared" si="64"/>
        <v>0</v>
      </c>
      <c r="BO239" s="487" t="str">
        <f t="shared" si="64"/>
        <v/>
      </c>
      <c r="BP239" s="487" t="str">
        <f t="shared" si="64"/>
        <v/>
      </c>
      <c r="BQ239" s="487" t="str">
        <f t="shared" si="64"/>
        <v/>
      </c>
      <c r="BR239" s="487" t="str">
        <f t="shared" si="64"/>
        <v/>
      </c>
      <c r="BS239" s="487" t="str">
        <f t="shared" si="64"/>
        <v/>
      </c>
      <c r="BT239" s="487" t="str">
        <f t="shared" si="64"/>
        <v/>
      </c>
      <c r="BU239" s="487" t="str">
        <f t="shared" si="64"/>
        <v/>
      </c>
      <c r="BV239" s="487">
        <f t="shared" si="64"/>
        <v>0</v>
      </c>
      <c r="BW239" s="487">
        <f t="shared" si="62"/>
        <v>0</v>
      </c>
      <c r="BX239" s="487" t="str">
        <f t="shared" si="62"/>
        <v/>
      </c>
      <c r="BY239" s="487">
        <f t="shared" si="62"/>
        <v>0</v>
      </c>
      <c r="BZ239" s="487">
        <f t="shared" si="62"/>
        <v>0</v>
      </c>
      <c r="CA239" s="489" t="str">
        <f t="shared" si="62"/>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6"/>
        <v>0</v>
      </c>
      <c r="AG240" s="487">
        <f t="shared" si="66"/>
        <v>0</v>
      </c>
      <c r="AH240" s="487">
        <f t="shared" si="66"/>
        <v>-1</v>
      </c>
      <c r="AI240" s="487">
        <f t="shared" si="66"/>
        <v>0</v>
      </c>
      <c r="AJ240" s="487">
        <f t="shared" si="66"/>
        <v>0</v>
      </c>
      <c r="AK240" s="487">
        <f t="shared" si="66"/>
        <v>0</v>
      </c>
      <c r="AL240" s="487">
        <f t="shared" si="66"/>
        <v>0</v>
      </c>
      <c r="AM240" s="487">
        <f t="shared" si="66"/>
        <v>0</v>
      </c>
      <c r="AN240" s="487">
        <f t="shared" si="66"/>
        <v>0</v>
      </c>
      <c r="AO240" s="487">
        <f t="shared" si="66"/>
        <v>0</v>
      </c>
      <c r="AP240" s="487">
        <f t="shared" si="66"/>
        <v>-1</v>
      </c>
      <c r="AQ240" s="487">
        <f t="shared" si="66"/>
        <v>-1</v>
      </c>
      <c r="AR240" s="487">
        <f t="shared" si="66"/>
        <v>0</v>
      </c>
      <c r="AS240" s="487">
        <f t="shared" si="66"/>
        <v>-1</v>
      </c>
      <c r="AT240" s="487">
        <f t="shared" si="66"/>
        <v>-1</v>
      </c>
      <c r="AU240" s="493">
        <f t="shared" si="66"/>
        <v>0</v>
      </c>
      <c r="AV240" s="488" t="str">
        <f t="shared" si="63"/>
        <v/>
      </c>
      <c r="AW240" s="487" t="str">
        <f t="shared" si="63"/>
        <v/>
      </c>
      <c r="AX240" s="487">
        <f t="shared" si="63"/>
        <v>0</v>
      </c>
      <c r="AY240" s="487" t="str">
        <f t="shared" si="63"/>
        <v/>
      </c>
      <c r="AZ240" s="487" t="str">
        <f t="shared" si="63"/>
        <v/>
      </c>
      <c r="BA240" s="487" t="str">
        <f t="shared" si="63"/>
        <v/>
      </c>
      <c r="BB240" s="487" t="str">
        <f t="shared" si="63"/>
        <v/>
      </c>
      <c r="BC240" s="487" t="str">
        <f t="shared" si="63"/>
        <v/>
      </c>
      <c r="BD240" s="487" t="str">
        <f t="shared" si="63"/>
        <v/>
      </c>
      <c r="BE240" s="487" t="str">
        <f t="shared" si="63"/>
        <v/>
      </c>
      <c r="BF240" s="487">
        <f t="shared" si="63"/>
        <v>0</v>
      </c>
      <c r="BG240" s="487">
        <f t="shared" si="61"/>
        <v>0</v>
      </c>
      <c r="BH240" s="487" t="str">
        <f t="shared" si="61"/>
        <v/>
      </c>
      <c r="BI240" s="487">
        <f t="shared" si="61"/>
        <v>0</v>
      </c>
      <c r="BJ240" s="487">
        <f t="shared" si="61"/>
        <v>0</v>
      </c>
      <c r="BK240" s="489" t="str">
        <f t="shared" si="61"/>
        <v/>
      </c>
      <c r="BL240" s="495" t="str">
        <f t="shared" si="64"/>
        <v/>
      </c>
      <c r="BM240" s="487" t="str">
        <f t="shared" si="64"/>
        <v/>
      </c>
      <c r="BN240" s="487">
        <f t="shared" si="64"/>
        <v>0</v>
      </c>
      <c r="BO240" s="487" t="str">
        <f t="shared" si="64"/>
        <v/>
      </c>
      <c r="BP240" s="487" t="str">
        <f t="shared" si="64"/>
        <v/>
      </c>
      <c r="BQ240" s="487" t="str">
        <f t="shared" si="64"/>
        <v/>
      </c>
      <c r="BR240" s="487" t="str">
        <f t="shared" si="64"/>
        <v/>
      </c>
      <c r="BS240" s="487" t="str">
        <f t="shared" si="64"/>
        <v/>
      </c>
      <c r="BT240" s="487" t="str">
        <f t="shared" si="64"/>
        <v/>
      </c>
      <c r="BU240" s="487" t="str">
        <f t="shared" si="64"/>
        <v/>
      </c>
      <c r="BV240" s="487">
        <f t="shared" si="64"/>
        <v>0</v>
      </c>
      <c r="BW240" s="487">
        <f t="shared" si="62"/>
        <v>0</v>
      </c>
      <c r="BX240" s="487" t="str">
        <f t="shared" si="62"/>
        <v/>
      </c>
      <c r="BY240" s="487">
        <f t="shared" si="62"/>
        <v>0</v>
      </c>
      <c r="BZ240" s="487">
        <f t="shared" si="62"/>
        <v>0</v>
      </c>
      <c r="CA240" s="489" t="str">
        <f t="shared" si="62"/>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6"/>
        <v>0</v>
      </c>
      <c r="AG241" s="487">
        <f t="shared" si="66"/>
        <v>0</v>
      </c>
      <c r="AH241" s="487">
        <f t="shared" si="66"/>
        <v>-1</v>
      </c>
      <c r="AI241" s="487">
        <f t="shared" si="66"/>
        <v>0</v>
      </c>
      <c r="AJ241" s="487">
        <f t="shared" si="66"/>
        <v>0</v>
      </c>
      <c r="AK241" s="487">
        <f t="shared" si="66"/>
        <v>0</v>
      </c>
      <c r="AL241" s="487">
        <f t="shared" si="66"/>
        <v>0</v>
      </c>
      <c r="AM241" s="487">
        <f t="shared" si="66"/>
        <v>0</v>
      </c>
      <c r="AN241" s="487">
        <f t="shared" si="66"/>
        <v>0</v>
      </c>
      <c r="AO241" s="487">
        <f t="shared" si="66"/>
        <v>0</v>
      </c>
      <c r="AP241" s="487">
        <f t="shared" si="66"/>
        <v>-1</v>
      </c>
      <c r="AQ241" s="487">
        <f t="shared" si="66"/>
        <v>-1</v>
      </c>
      <c r="AR241" s="487">
        <f t="shared" si="66"/>
        <v>0</v>
      </c>
      <c r="AS241" s="487">
        <f t="shared" si="66"/>
        <v>-1</v>
      </c>
      <c r="AT241" s="487">
        <f t="shared" si="66"/>
        <v>-1</v>
      </c>
      <c r="AU241" s="493">
        <f t="shared" si="66"/>
        <v>0</v>
      </c>
      <c r="AV241" s="488" t="str">
        <f t="shared" si="63"/>
        <v/>
      </c>
      <c r="AW241" s="487" t="str">
        <f t="shared" si="63"/>
        <v/>
      </c>
      <c r="AX241" s="487">
        <f t="shared" si="63"/>
        <v>0</v>
      </c>
      <c r="AY241" s="487" t="str">
        <f t="shared" si="63"/>
        <v/>
      </c>
      <c r="AZ241" s="487" t="str">
        <f t="shared" si="63"/>
        <v/>
      </c>
      <c r="BA241" s="487" t="str">
        <f t="shared" si="63"/>
        <v/>
      </c>
      <c r="BB241" s="487" t="str">
        <f t="shared" si="63"/>
        <v/>
      </c>
      <c r="BC241" s="487" t="str">
        <f t="shared" si="63"/>
        <v/>
      </c>
      <c r="BD241" s="487" t="str">
        <f t="shared" si="63"/>
        <v/>
      </c>
      <c r="BE241" s="487" t="str">
        <f t="shared" si="63"/>
        <v/>
      </c>
      <c r="BF241" s="487">
        <f t="shared" si="63"/>
        <v>0</v>
      </c>
      <c r="BG241" s="487">
        <f t="shared" si="61"/>
        <v>0</v>
      </c>
      <c r="BH241" s="487" t="str">
        <f t="shared" si="61"/>
        <v/>
      </c>
      <c r="BI241" s="487">
        <f t="shared" si="61"/>
        <v>0</v>
      </c>
      <c r="BJ241" s="487">
        <f t="shared" si="61"/>
        <v>0</v>
      </c>
      <c r="BK241" s="489" t="str">
        <f t="shared" si="61"/>
        <v/>
      </c>
      <c r="BL241" s="495" t="str">
        <f t="shared" si="64"/>
        <v/>
      </c>
      <c r="BM241" s="487" t="str">
        <f t="shared" si="64"/>
        <v/>
      </c>
      <c r="BN241" s="487">
        <f t="shared" si="64"/>
        <v>0</v>
      </c>
      <c r="BO241" s="487" t="str">
        <f t="shared" si="64"/>
        <v/>
      </c>
      <c r="BP241" s="487" t="str">
        <f t="shared" si="64"/>
        <v/>
      </c>
      <c r="BQ241" s="487" t="str">
        <f t="shared" si="64"/>
        <v/>
      </c>
      <c r="BR241" s="487" t="str">
        <f t="shared" si="64"/>
        <v/>
      </c>
      <c r="BS241" s="487" t="str">
        <f t="shared" si="64"/>
        <v/>
      </c>
      <c r="BT241" s="487" t="str">
        <f t="shared" si="64"/>
        <v/>
      </c>
      <c r="BU241" s="487" t="str">
        <f t="shared" si="64"/>
        <v/>
      </c>
      <c r="BV241" s="487">
        <f t="shared" si="64"/>
        <v>0</v>
      </c>
      <c r="BW241" s="487">
        <f t="shared" si="62"/>
        <v>0</v>
      </c>
      <c r="BX241" s="487" t="str">
        <f t="shared" si="62"/>
        <v/>
      </c>
      <c r="BY241" s="487">
        <f t="shared" si="62"/>
        <v>0</v>
      </c>
      <c r="BZ241" s="487">
        <f t="shared" si="62"/>
        <v>0</v>
      </c>
      <c r="CA241" s="489" t="str">
        <f t="shared" si="62"/>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6"/>
        <v>0</v>
      </c>
      <c r="AG242" s="487">
        <f t="shared" si="66"/>
        <v>0</v>
      </c>
      <c r="AH242" s="487">
        <f t="shared" si="66"/>
        <v>-1</v>
      </c>
      <c r="AI242" s="487">
        <f t="shared" si="66"/>
        <v>0</v>
      </c>
      <c r="AJ242" s="487">
        <f t="shared" si="66"/>
        <v>0</v>
      </c>
      <c r="AK242" s="487">
        <f t="shared" si="66"/>
        <v>0</v>
      </c>
      <c r="AL242" s="487">
        <f t="shared" si="66"/>
        <v>0</v>
      </c>
      <c r="AM242" s="487">
        <f t="shared" si="66"/>
        <v>0</v>
      </c>
      <c r="AN242" s="487">
        <f t="shared" si="66"/>
        <v>0</v>
      </c>
      <c r="AO242" s="487">
        <f t="shared" si="66"/>
        <v>0</v>
      </c>
      <c r="AP242" s="487">
        <f t="shared" si="66"/>
        <v>-1</v>
      </c>
      <c r="AQ242" s="487">
        <f t="shared" si="66"/>
        <v>-1</v>
      </c>
      <c r="AR242" s="487">
        <f t="shared" si="66"/>
        <v>0</v>
      </c>
      <c r="AS242" s="487">
        <f t="shared" si="66"/>
        <v>-1</v>
      </c>
      <c r="AT242" s="487">
        <f t="shared" si="66"/>
        <v>-1</v>
      </c>
      <c r="AU242" s="493">
        <f t="shared" si="66"/>
        <v>0</v>
      </c>
      <c r="AV242" s="488" t="str">
        <f t="shared" si="63"/>
        <v/>
      </c>
      <c r="AW242" s="487" t="str">
        <f t="shared" si="63"/>
        <v/>
      </c>
      <c r="AX242" s="487">
        <f t="shared" si="63"/>
        <v>0</v>
      </c>
      <c r="AY242" s="487" t="str">
        <f t="shared" si="63"/>
        <v/>
      </c>
      <c r="AZ242" s="487" t="str">
        <f t="shared" si="63"/>
        <v/>
      </c>
      <c r="BA242" s="487" t="str">
        <f t="shared" si="63"/>
        <v/>
      </c>
      <c r="BB242" s="487" t="str">
        <f t="shared" si="63"/>
        <v/>
      </c>
      <c r="BC242" s="487" t="str">
        <f t="shared" si="63"/>
        <v/>
      </c>
      <c r="BD242" s="487" t="str">
        <f t="shared" si="63"/>
        <v/>
      </c>
      <c r="BE242" s="487" t="str">
        <f t="shared" si="63"/>
        <v/>
      </c>
      <c r="BF242" s="487">
        <f t="shared" si="63"/>
        <v>0</v>
      </c>
      <c r="BG242" s="487">
        <f t="shared" si="61"/>
        <v>0</v>
      </c>
      <c r="BH242" s="487" t="str">
        <f t="shared" si="61"/>
        <v/>
      </c>
      <c r="BI242" s="487">
        <f t="shared" si="61"/>
        <v>0</v>
      </c>
      <c r="BJ242" s="487">
        <f t="shared" si="61"/>
        <v>0</v>
      </c>
      <c r="BK242" s="489" t="str">
        <f t="shared" si="61"/>
        <v/>
      </c>
      <c r="BL242" s="495" t="str">
        <f t="shared" si="64"/>
        <v/>
      </c>
      <c r="BM242" s="487" t="str">
        <f t="shared" si="64"/>
        <v/>
      </c>
      <c r="BN242" s="487">
        <f t="shared" si="64"/>
        <v>0</v>
      </c>
      <c r="BO242" s="487" t="str">
        <f t="shared" si="64"/>
        <v/>
      </c>
      <c r="BP242" s="487" t="str">
        <f t="shared" si="64"/>
        <v/>
      </c>
      <c r="BQ242" s="487" t="str">
        <f t="shared" si="64"/>
        <v/>
      </c>
      <c r="BR242" s="487" t="str">
        <f t="shared" si="64"/>
        <v/>
      </c>
      <c r="BS242" s="487" t="str">
        <f t="shared" si="64"/>
        <v/>
      </c>
      <c r="BT242" s="487" t="str">
        <f t="shared" si="64"/>
        <v/>
      </c>
      <c r="BU242" s="487" t="str">
        <f t="shared" si="64"/>
        <v/>
      </c>
      <c r="BV242" s="487">
        <f t="shared" si="64"/>
        <v>0</v>
      </c>
      <c r="BW242" s="487">
        <f t="shared" si="62"/>
        <v>0</v>
      </c>
      <c r="BX242" s="487" t="str">
        <f t="shared" si="62"/>
        <v/>
      </c>
      <c r="BY242" s="487">
        <f t="shared" si="62"/>
        <v>0</v>
      </c>
      <c r="BZ242" s="487">
        <f t="shared" si="62"/>
        <v>0</v>
      </c>
      <c r="CA242" s="489" t="str">
        <f t="shared" si="62"/>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6"/>
        <v>0</v>
      </c>
      <c r="AG243" s="487">
        <f t="shared" si="66"/>
        <v>0</v>
      </c>
      <c r="AH243" s="487">
        <f t="shared" si="66"/>
        <v>-1</v>
      </c>
      <c r="AI243" s="487">
        <f t="shared" si="66"/>
        <v>0</v>
      </c>
      <c r="AJ243" s="487">
        <f t="shared" si="66"/>
        <v>0</v>
      </c>
      <c r="AK243" s="487">
        <f t="shared" si="66"/>
        <v>0</v>
      </c>
      <c r="AL243" s="487">
        <f t="shared" si="66"/>
        <v>0</v>
      </c>
      <c r="AM243" s="487">
        <f t="shared" si="66"/>
        <v>0</v>
      </c>
      <c r="AN243" s="487">
        <f t="shared" si="66"/>
        <v>0</v>
      </c>
      <c r="AO243" s="487">
        <f t="shared" si="66"/>
        <v>0</v>
      </c>
      <c r="AP243" s="487">
        <f t="shared" si="66"/>
        <v>-1</v>
      </c>
      <c r="AQ243" s="487">
        <f t="shared" si="66"/>
        <v>-1</v>
      </c>
      <c r="AR243" s="487">
        <f t="shared" si="66"/>
        <v>0</v>
      </c>
      <c r="AS243" s="487">
        <f t="shared" si="66"/>
        <v>-1</v>
      </c>
      <c r="AT243" s="487">
        <f t="shared" si="66"/>
        <v>-1</v>
      </c>
      <c r="AU243" s="493">
        <f t="shared" si="66"/>
        <v>0</v>
      </c>
      <c r="AV243" s="488" t="str">
        <f t="shared" si="63"/>
        <v/>
      </c>
      <c r="AW243" s="487" t="str">
        <f t="shared" si="63"/>
        <v/>
      </c>
      <c r="AX243" s="487">
        <f t="shared" si="63"/>
        <v>0</v>
      </c>
      <c r="AY243" s="487" t="str">
        <f t="shared" si="63"/>
        <v/>
      </c>
      <c r="AZ243" s="487" t="str">
        <f t="shared" si="63"/>
        <v/>
      </c>
      <c r="BA243" s="487" t="str">
        <f t="shared" si="63"/>
        <v/>
      </c>
      <c r="BB243" s="487" t="str">
        <f t="shared" si="63"/>
        <v/>
      </c>
      <c r="BC243" s="487" t="str">
        <f t="shared" si="63"/>
        <v/>
      </c>
      <c r="BD243" s="487" t="str">
        <f t="shared" si="63"/>
        <v/>
      </c>
      <c r="BE243" s="487" t="str">
        <f t="shared" si="63"/>
        <v/>
      </c>
      <c r="BF243" s="487">
        <f t="shared" si="63"/>
        <v>0</v>
      </c>
      <c r="BG243" s="487">
        <f t="shared" si="61"/>
        <v>0</v>
      </c>
      <c r="BH243" s="487" t="str">
        <f t="shared" si="61"/>
        <v/>
      </c>
      <c r="BI243" s="487">
        <f t="shared" si="61"/>
        <v>0</v>
      </c>
      <c r="BJ243" s="487">
        <f t="shared" si="61"/>
        <v>0</v>
      </c>
      <c r="BK243" s="489" t="str">
        <f t="shared" si="61"/>
        <v/>
      </c>
      <c r="BL243" s="495" t="str">
        <f t="shared" si="64"/>
        <v/>
      </c>
      <c r="BM243" s="487" t="str">
        <f t="shared" si="64"/>
        <v/>
      </c>
      <c r="BN243" s="487">
        <f t="shared" si="64"/>
        <v>0</v>
      </c>
      <c r="BO243" s="487" t="str">
        <f t="shared" si="64"/>
        <v/>
      </c>
      <c r="BP243" s="487" t="str">
        <f t="shared" si="64"/>
        <v/>
      </c>
      <c r="BQ243" s="487" t="str">
        <f t="shared" si="64"/>
        <v/>
      </c>
      <c r="BR243" s="487" t="str">
        <f t="shared" si="64"/>
        <v/>
      </c>
      <c r="BS243" s="487" t="str">
        <f t="shared" si="64"/>
        <v/>
      </c>
      <c r="BT243" s="487" t="str">
        <f t="shared" si="64"/>
        <v/>
      </c>
      <c r="BU243" s="487" t="str">
        <f t="shared" si="64"/>
        <v/>
      </c>
      <c r="BV243" s="487">
        <f t="shared" si="64"/>
        <v>0</v>
      </c>
      <c r="BW243" s="487">
        <f t="shared" si="62"/>
        <v>0</v>
      </c>
      <c r="BX243" s="487" t="str">
        <f t="shared" si="62"/>
        <v/>
      </c>
      <c r="BY243" s="487">
        <f t="shared" si="62"/>
        <v>0</v>
      </c>
      <c r="BZ243" s="487">
        <f t="shared" si="62"/>
        <v>0</v>
      </c>
      <c r="CA243" s="489" t="str">
        <f t="shared" si="62"/>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6"/>
        <v>0</v>
      </c>
      <c r="AG244" s="487">
        <f t="shared" si="66"/>
        <v>0</v>
      </c>
      <c r="AH244" s="487">
        <f t="shared" si="66"/>
        <v>-1</v>
      </c>
      <c r="AI244" s="487">
        <f t="shared" si="66"/>
        <v>0</v>
      </c>
      <c r="AJ244" s="487">
        <f t="shared" si="66"/>
        <v>0</v>
      </c>
      <c r="AK244" s="487">
        <f t="shared" si="66"/>
        <v>0</v>
      </c>
      <c r="AL244" s="487">
        <f t="shared" si="66"/>
        <v>0</v>
      </c>
      <c r="AM244" s="487">
        <f t="shared" si="66"/>
        <v>0</v>
      </c>
      <c r="AN244" s="487">
        <f t="shared" si="66"/>
        <v>0</v>
      </c>
      <c r="AO244" s="487">
        <f t="shared" si="66"/>
        <v>0</v>
      </c>
      <c r="AP244" s="487">
        <f t="shared" si="66"/>
        <v>-1</v>
      </c>
      <c r="AQ244" s="487">
        <f t="shared" si="66"/>
        <v>-1</v>
      </c>
      <c r="AR244" s="487">
        <f t="shared" si="66"/>
        <v>0</v>
      </c>
      <c r="AS244" s="487">
        <f t="shared" si="66"/>
        <v>-1</v>
      </c>
      <c r="AT244" s="487">
        <f t="shared" si="66"/>
        <v>-1</v>
      </c>
      <c r="AU244" s="493">
        <f t="shared" si="66"/>
        <v>0</v>
      </c>
      <c r="AV244" s="488" t="str">
        <f t="shared" si="63"/>
        <v/>
      </c>
      <c r="AW244" s="487" t="str">
        <f t="shared" si="63"/>
        <v/>
      </c>
      <c r="AX244" s="487">
        <f t="shared" si="63"/>
        <v>0</v>
      </c>
      <c r="AY244" s="487" t="str">
        <f t="shared" si="63"/>
        <v/>
      </c>
      <c r="AZ244" s="487" t="str">
        <f t="shared" si="63"/>
        <v/>
      </c>
      <c r="BA244" s="487" t="str">
        <f t="shared" si="63"/>
        <v/>
      </c>
      <c r="BB244" s="487" t="str">
        <f t="shared" si="63"/>
        <v/>
      </c>
      <c r="BC244" s="487" t="str">
        <f t="shared" si="63"/>
        <v/>
      </c>
      <c r="BD244" s="487" t="str">
        <f t="shared" si="63"/>
        <v/>
      </c>
      <c r="BE244" s="487" t="str">
        <f t="shared" si="63"/>
        <v/>
      </c>
      <c r="BF244" s="487">
        <f t="shared" si="63"/>
        <v>0</v>
      </c>
      <c r="BG244" s="487">
        <f t="shared" si="61"/>
        <v>0</v>
      </c>
      <c r="BH244" s="487" t="str">
        <f t="shared" si="61"/>
        <v/>
      </c>
      <c r="BI244" s="487">
        <f t="shared" si="61"/>
        <v>0</v>
      </c>
      <c r="BJ244" s="487">
        <f t="shared" si="61"/>
        <v>0</v>
      </c>
      <c r="BK244" s="489" t="str">
        <f t="shared" si="61"/>
        <v/>
      </c>
      <c r="BL244" s="495" t="str">
        <f t="shared" si="64"/>
        <v/>
      </c>
      <c r="BM244" s="487" t="str">
        <f t="shared" si="64"/>
        <v/>
      </c>
      <c r="BN244" s="487">
        <f t="shared" si="64"/>
        <v>0</v>
      </c>
      <c r="BO244" s="487" t="str">
        <f t="shared" si="64"/>
        <v/>
      </c>
      <c r="BP244" s="487" t="str">
        <f t="shared" si="64"/>
        <v/>
      </c>
      <c r="BQ244" s="487" t="str">
        <f t="shared" si="64"/>
        <v/>
      </c>
      <c r="BR244" s="487" t="str">
        <f t="shared" si="64"/>
        <v/>
      </c>
      <c r="BS244" s="487" t="str">
        <f t="shared" si="64"/>
        <v/>
      </c>
      <c r="BT244" s="487" t="str">
        <f t="shared" si="64"/>
        <v/>
      </c>
      <c r="BU244" s="487" t="str">
        <f t="shared" si="64"/>
        <v/>
      </c>
      <c r="BV244" s="487">
        <f t="shared" si="64"/>
        <v>0</v>
      </c>
      <c r="BW244" s="487">
        <f t="shared" si="62"/>
        <v>0</v>
      </c>
      <c r="BX244" s="487" t="str">
        <f t="shared" si="62"/>
        <v/>
      </c>
      <c r="BY244" s="487">
        <f t="shared" si="62"/>
        <v>0</v>
      </c>
      <c r="BZ244" s="487">
        <f t="shared" si="62"/>
        <v>0</v>
      </c>
      <c r="CA244" s="489" t="str">
        <f t="shared" si="62"/>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6"/>
        <v>0</v>
      </c>
      <c r="AG245" s="487">
        <f t="shared" si="66"/>
        <v>0</v>
      </c>
      <c r="AH245" s="487">
        <f t="shared" si="66"/>
        <v>-1</v>
      </c>
      <c r="AI245" s="487">
        <f t="shared" si="66"/>
        <v>0</v>
      </c>
      <c r="AJ245" s="487">
        <f t="shared" si="66"/>
        <v>0</v>
      </c>
      <c r="AK245" s="487">
        <f t="shared" si="66"/>
        <v>0</v>
      </c>
      <c r="AL245" s="487">
        <f t="shared" si="66"/>
        <v>0</v>
      </c>
      <c r="AM245" s="487">
        <f t="shared" si="66"/>
        <v>0</v>
      </c>
      <c r="AN245" s="487">
        <f t="shared" si="66"/>
        <v>0</v>
      </c>
      <c r="AO245" s="487">
        <f t="shared" si="66"/>
        <v>0</v>
      </c>
      <c r="AP245" s="487">
        <f t="shared" si="66"/>
        <v>-1</v>
      </c>
      <c r="AQ245" s="487">
        <f t="shared" si="66"/>
        <v>-1</v>
      </c>
      <c r="AR245" s="487">
        <f t="shared" si="66"/>
        <v>0</v>
      </c>
      <c r="AS245" s="487">
        <f t="shared" si="66"/>
        <v>-1</v>
      </c>
      <c r="AT245" s="487">
        <f t="shared" si="66"/>
        <v>-1</v>
      </c>
      <c r="AU245" s="493">
        <f t="shared" si="66"/>
        <v>0</v>
      </c>
      <c r="AV245" s="488" t="str">
        <f t="shared" si="63"/>
        <v/>
      </c>
      <c r="AW245" s="487" t="str">
        <f t="shared" si="63"/>
        <v/>
      </c>
      <c r="AX245" s="487">
        <f t="shared" si="63"/>
        <v>0</v>
      </c>
      <c r="AY245" s="487" t="str">
        <f t="shared" si="63"/>
        <v/>
      </c>
      <c r="AZ245" s="487" t="str">
        <f t="shared" si="63"/>
        <v/>
      </c>
      <c r="BA245" s="487" t="str">
        <f t="shared" si="63"/>
        <v/>
      </c>
      <c r="BB245" s="487" t="str">
        <f t="shared" si="63"/>
        <v/>
      </c>
      <c r="BC245" s="487" t="str">
        <f t="shared" si="63"/>
        <v/>
      </c>
      <c r="BD245" s="487" t="str">
        <f t="shared" si="63"/>
        <v/>
      </c>
      <c r="BE245" s="487" t="str">
        <f t="shared" si="63"/>
        <v/>
      </c>
      <c r="BF245" s="487">
        <f t="shared" si="63"/>
        <v>0</v>
      </c>
      <c r="BG245" s="487">
        <f t="shared" si="61"/>
        <v>0</v>
      </c>
      <c r="BH245" s="487" t="str">
        <f t="shared" si="61"/>
        <v/>
      </c>
      <c r="BI245" s="487">
        <f t="shared" si="61"/>
        <v>0</v>
      </c>
      <c r="BJ245" s="487">
        <f t="shared" si="61"/>
        <v>0</v>
      </c>
      <c r="BK245" s="489" t="str">
        <f t="shared" si="61"/>
        <v/>
      </c>
      <c r="BL245" s="495" t="str">
        <f t="shared" si="64"/>
        <v/>
      </c>
      <c r="BM245" s="487" t="str">
        <f t="shared" si="64"/>
        <v/>
      </c>
      <c r="BN245" s="487">
        <f t="shared" si="64"/>
        <v>0</v>
      </c>
      <c r="BO245" s="487" t="str">
        <f t="shared" si="64"/>
        <v/>
      </c>
      <c r="BP245" s="487" t="str">
        <f t="shared" si="64"/>
        <v/>
      </c>
      <c r="BQ245" s="487" t="str">
        <f t="shared" si="64"/>
        <v/>
      </c>
      <c r="BR245" s="487" t="str">
        <f t="shared" si="64"/>
        <v/>
      </c>
      <c r="BS245" s="487" t="str">
        <f t="shared" si="64"/>
        <v/>
      </c>
      <c r="BT245" s="487" t="str">
        <f t="shared" si="64"/>
        <v/>
      </c>
      <c r="BU245" s="487" t="str">
        <f t="shared" si="64"/>
        <v/>
      </c>
      <c r="BV245" s="487">
        <f t="shared" si="64"/>
        <v>0</v>
      </c>
      <c r="BW245" s="487">
        <f t="shared" si="62"/>
        <v>0</v>
      </c>
      <c r="BX245" s="487" t="str">
        <f t="shared" si="62"/>
        <v/>
      </c>
      <c r="BY245" s="487">
        <f t="shared" si="62"/>
        <v>0</v>
      </c>
      <c r="BZ245" s="487">
        <f t="shared" si="62"/>
        <v>0</v>
      </c>
      <c r="CA245" s="489" t="str">
        <f t="shared" si="62"/>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6"/>
        <v>0</v>
      </c>
      <c r="AG246" s="487">
        <f t="shared" si="66"/>
        <v>0</v>
      </c>
      <c r="AH246" s="487">
        <f t="shared" si="66"/>
        <v>-1</v>
      </c>
      <c r="AI246" s="487">
        <f t="shared" si="66"/>
        <v>0</v>
      </c>
      <c r="AJ246" s="487">
        <f t="shared" si="66"/>
        <v>0</v>
      </c>
      <c r="AK246" s="487">
        <f t="shared" si="66"/>
        <v>0</v>
      </c>
      <c r="AL246" s="487">
        <f t="shared" si="66"/>
        <v>0</v>
      </c>
      <c r="AM246" s="487">
        <f t="shared" si="66"/>
        <v>0</v>
      </c>
      <c r="AN246" s="487">
        <f t="shared" si="66"/>
        <v>0</v>
      </c>
      <c r="AO246" s="487">
        <f t="shared" si="66"/>
        <v>0</v>
      </c>
      <c r="AP246" s="487">
        <f t="shared" si="66"/>
        <v>-1</v>
      </c>
      <c r="AQ246" s="487">
        <f t="shared" si="66"/>
        <v>-1</v>
      </c>
      <c r="AR246" s="487">
        <f t="shared" si="66"/>
        <v>0</v>
      </c>
      <c r="AS246" s="487">
        <f t="shared" si="66"/>
        <v>-1</v>
      </c>
      <c r="AT246" s="487">
        <f t="shared" si="66"/>
        <v>-1</v>
      </c>
      <c r="AU246" s="493">
        <f t="shared" si="66"/>
        <v>0</v>
      </c>
      <c r="AV246" s="488" t="str">
        <f t="shared" si="63"/>
        <v/>
      </c>
      <c r="AW246" s="487" t="str">
        <f t="shared" si="63"/>
        <v/>
      </c>
      <c r="AX246" s="487">
        <f t="shared" si="63"/>
        <v>0</v>
      </c>
      <c r="AY246" s="487" t="str">
        <f t="shared" si="63"/>
        <v/>
      </c>
      <c r="AZ246" s="487" t="str">
        <f t="shared" si="63"/>
        <v/>
      </c>
      <c r="BA246" s="487" t="str">
        <f t="shared" si="63"/>
        <v/>
      </c>
      <c r="BB246" s="487" t="str">
        <f t="shared" si="63"/>
        <v/>
      </c>
      <c r="BC246" s="487" t="str">
        <f t="shared" si="63"/>
        <v/>
      </c>
      <c r="BD246" s="487" t="str">
        <f t="shared" si="63"/>
        <v/>
      </c>
      <c r="BE246" s="487" t="str">
        <f t="shared" si="63"/>
        <v/>
      </c>
      <c r="BF246" s="487">
        <f t="shared" si="63"/>
        <v>0</v>
      </c>
      <c r="BG246" s="487">
        <f t="shared" si="61"/>
        <v>0</v>
      </c>
      <c r="BH246" s="487" t="str">
        <f t="shared" si="61"/>
        <v/>
      </c>
      <c r="BI246" s="487">
        <f t="shared" si="61"/>
        <v>0</v>
      </c>
      <c r="BJ246" s="487">
        <f t="shared" si="61"/>
        <v>0</v>
      </c>
      <c r="BK246" s="489" t="str">
        <f t="shared" si="61"/>
        <v/>
      </c>
      <c r="BL246" s="495" t="str">
        <f t="shared" si="64"/>
        <v/>
      </c>
      <c r="BM246" s="487" t="str">
        <f t="shared" si="64"/>
        <v/>
      </c>
      <c r="BN246" s="487">
        <f t="shared" si="64"/>
        <v>0</v>
      </c>
      <c r="BO246" s="487" t="str">
        <f t="shared" si="64"/>
        <v/>
      </c>
      <c r="BP246" s="487" t="str">
        <f t="shared" si="64"/>
        <v/>
      </c>
      <c r="BQ246" s="487" t="str">
        <f t="shared" si="64"/>
        <v/>
      </c>
      <c r="BR246" s="487" t="str">
        <f t="shared" si="64"/>
        <v/>
      </c>
      <c r="BS246" s="487" t="str">
        <f t="shared" si="64"/>
        <v/>
      </c>
      <c r="BT246" s="487" t="str">
        <f t="shared" si="64"/>
        <v/>
      </c>
      <c r="BU246" s="487" t="str">
        <f t="shared" si="64"/>
        <v/>
      </c>
      <c r="BV246" s="487">
        <f t="shared" si="64"/>
        <v>0</v>
      </c>
      <c r="BW246" s="487">
        <f t="shared" si="62"/>
        <v>0</v>
      </c>
      <c r="BX246" s="487" t="str">
        <f t="shared" si="62"/>
        <v/>
      </c>
      <c r="BY246" s="487">
        <f t="shared" si="62"/>
        <v>0</v>
      </c>
      <c r="BZ246" s="487">
        <f t="shared" si="62"/>
        <v>0</v>
      </c>
      <c r="CA246" s="489" t="str">
        <f t="shared" si="62"/>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6"/>
        <v>0</v>
      </c>
      <c r="AG247" s="487">
        <f t="shared" si="66"/>
        <v>0</v>
      </c>
      <c r="AH247" s="487">
        <f t="shared" si="66"/>
        <v>-1</v>
      </c>
      <c r="AI247" s="487">
        <f t="shared" si="66"/>
        <v>0</v>
      </c>
      <c r="AJ247" s="487">
        <f t="shared" si="66"/>
        <v>0</v>
      </c>
      <c r="AK247" s="487">
        <f t="shared" si="66"/>
        <v>0</v>
      </c>
      <c r="AL247" s="487">
        <f t="shared" si="66"/>
        <v>0</v>
      </c>
      <c r="AM247" s="487">
        <f t="shared" si="66"/>
        <v>0</v>
      </c>
      <c r="AN247" s="487">
        <f t="shared" si="66"/>
        <v>0</v>
      </c>
      <c r="AO247" s="487">
        <f t="shared" si="66"/>
        <v>0</v>
      </c>
      <c r="AP247" s="487">
        <f t="shared" si="66"/>
        <v>-1</v>
      </c>
      <c r="AQ247" s="487">
        <f t="shared" si="66"/>
        <v>-1</v>
      </c>
      <c r="AR247" s="487">
        <f t="shared" si="66"/>
        <v>0</v>
      </c>
      <c r="AS247" s="487">
        <f t="shared" si="66"/>
        <v>-1</v>
      </c>
      <c r="AT247" s="487">
        <f t="shared" si="66"/>
        <v>-1</v>
      </c>
      <c r="AU247" s="493">
        <f t="shared" si="66"/>
        <v>0</v>
      </c>
      <c r="AV247" s="488" t="str">
        <f t="shared" si="63"/>
        <v/>
      </c>
      <c r="AW247" s="487" t="str">
        <f t="shared" si="63"/>
        <v/>
      </c>
      <c r="AX247" s="487">
        <f t="shared" si="63"/>
        <v>0</v>
      </c>
      <c r="AY247" s="487" t="str">
        <f t="shared" si="63"/>
        <v/>
      </c>
      <c r="AZ247" s="487" t="str">
        <f t="shared" si="63"/>
        <v/>
      </c>
      <c r="BA247" s="487" t="str">
        <f t="shared" si="63"/>
        <v/>
      </c>
      <c r="BB247" s="487" t="str">
        <f t="shared" si="63"/>
        <v/>
      </c>
      <c r="BC247" s="487" t="str">
        <f t="shared" si="63"/>
        <v/>
      </c>
      <c r="BD247" s="487" t="str">
        <f t="shared" si="63"/>
        <v/>
      </c>
      <c r="BE247" s="487" t="str">
        <f t="shared" si="63"/>
        <v/>
      </c>
      <c r="BF247" s="487">
        <f t="shared" si="63"/>
        <v>0</v>
      </c>
      <c r="BG247" s="487">
        <f t="shared" si="61"/>
        <v>0</v>
      </c>
      <c r="BH247" s="487" t="str">
        <f t="shared" si="61"/>
        <v/>
      </c>
      <c r="BI247" s="487">
        <f t="shared" si="61"/>
        <v>0</v>
      </c>
      <c r="BJ247" s="487">
        <f t="shared" si="61"/>
        <v>0</v>
      </c>
      <c r="BK247" s="489" t="str">
        <f t="shared" si="61"/>
        <v/>
      </c>
      <c r="BL247" s="495" t="str">
        <f t="shared" si="64"/>
        <v/>
      </c>
      <c r="BM247" s="487" t="str">
        <f t="shared" si="64"/>
        <v/>
      </c>
      <c r="BN247" s="487">
        <f t="shared" si="64"/>
        <v>0</v>
      </c>
      <c r="BO247" s="487" t="str">
        <f t="shared" si="64"/>
        <v/>
      </c>
      <c r="BP247" s="487" t="str">
        <f t="shared" si="64"/>
        <v/>
      </c>
      <c r="BQ247" s="487" t="str">
        <f t="shared" si="64"/>
        <v/>
      </c>
      <c r="BR247" s="487" t="str">
        <f t="shared" si="64"/>
        <v/>
      </c>
      <c r="BS247" s="487" t="str">
        <f t="shared" si="64"/>
        <v/>
      </c>
      <c r="BT247" s="487" t="str">
        <f t="shared" si="64"/>
        <v/>
      </c>
      <c r="BU247" s="487" t="str">
        <f t="shared" si="64"/>
        <v/>
      </c>
      <c r="BV247" s="487">
        <f t="shared" si="64"/>
        <v>0</v>
      </c>
      <c r="BW247" s="487">
        <f t="shared" si="62"/>
        <v>0</v>
      </c>
      <c r="BX247" s="487" t="str">
        <f t="shared" si="62"/>
        <v/>
      </c>
      <c r="BY247" s="487">
        <f t="shared" si="62"/>
        <v>0</v>
      </c>
      <c r="BZ247" s="487">
        <f t="shared" si="62"/>
        <v>0</v>
      </c>
      <c r="CA247" s="489" t="str">
        <f t="shared" si="62"/>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6"/>
        <v>0</v>
      </c>
      <c r="AG248" s="487">
        <f t="shared" si="66"/>
        <v>0</v>
      </c>
      <c r="AH248" s="487">
        <f t="shared" si="66"/>
        <v>-1</v>
      </c>
      <c r="AI248" s="487">
        <f t="shared" si="66"/>
        <v>0</v>
      </c>
      <c r="AJ248" s="487">
        <f t="shared" si="66"/>
        <v>0</v>
      </c>
      <c r="AK248" s="487">
        <f t="shared" si="66"/>
        <v>0</v>
      </c>
      <c r="AL248" s="487">
        <f t="shared" si="66"/>
        <v>0</v>
      </c>
      <c r="AM248" s="487">
        <f t="shared" si="66"/>
        <v>0</v>
      </c>
      <c r="AN248" s="487">
        <f t="shared" si="66"/>
        <v>0</v>
      </c>
      <c r="AO248" s="487">
        <f t="shared" si="66"/>
        <v>0</v>
      </c>
      <c r="AP248" s="487">
        <f t="shared" si="66"/>
        <v>-1</v>
      </c>
      <c r="AQ248" s="487">
        <f t="shared" si="66"/>
        <v>-1</v>
      </c>
      <c r="AR248" s="487">
        <f t="shared" si="66"/>
        <v>0</v>
      </c>
      <c r="AS248" s="487">
        <f t="shared" si="66"/>
        <v>-1</v>
      </c>
      <c r="AT248" s="487">
        <f t="shared" si="66"/>
        <v>-1</v>
      </c>
      <c r="AU248" s="493">
        <f t="shared" si="66"/>
        <v>0</v>
      </c>
      <c r="AV248" s="488" t="str">
        <f t="shared" si="63"/>
        <v/>
      </c>
      <c r="AW248" s="487" t="str">
        <f t="shared" si="63"/>
        <v/>
      </c>
      <c r="AX248" s="487">
        <f t="shared" ref="AX248:BI275" si="67">IF(AH248,IFERROR(LEFT($V248,SEARCH(" (",$V248)-1),$V248),"")</f>
        <v>0</v>
      </c>
      <c r="AY248" s="487" t="str">
        <f t="shared" si="67"/>
        <v/>
      </c>
      <c r="AZ248" s="487" t="str">
        <f t="shared" si="67"/>
        <v/>
      </c>
      <c r="BA248" s="487" t="str">
        <f t="shared" si="67"/>
        <v/>
      </c>
      <c r="BB248" s="487" t="str">
        <f t="shared" si="67"/>
        <v/>
      </c>
      <c r="BC248" s="487" t="str">
        <f t="shared" si="67"/>
        <v/>
      </c>
      <c r="BD248" s="487" t="str">
        <f t="shared" si="67"/>
        <v/>
      </c>
      <c r="BE248" s="487" t="str">
        <f t="shared" si="67"/>
        <v/>
      </c>
      <c r="BF248" s="487">
        <f t="shared" si="67"/>
        <v>0</v>
      </c>
      <c r="BG248" s="487">
        <f t="shared" si="61"/>
        <v>0</v>
      </c>
      <c r="BH248" s="487" t="str">
        <f t="shared" si="61"/>
        <v/>
      </c>
      <c r="BI248" s="487">
        <f t="shared" si="61"/>
        <v>0</v>
      </c>
      <c r="BJ248" s="487">
        <f t="shared" si="61"/>
        <v>0</v>
      </c>
      <c r="BK248" s="489" t="str">
        <f t="shared" si="61"/>
        <v/>
      </c>
      <c r="BL248" s="495" t="str">
        <f t="shared" si="64"/>
        <v/>
      </c>
      <c r="BM248" s="487" t="str">
        <f t="shared" si="64"/>
        <v/>
      </c>
      <c r="BN248" s="487">
        <f t="shared" ref="BN248:BY275" si="68">IF(AH248,IFERROR(LEFT($W248,SEARCH(" (",$W248)-1),$W248),"")</f>
        <v>0</v>
      </c>
      <c r="BO248" s="487" t="str">
        <f t="shared" si="68"/>
        <v/>
      </c>
      <c r="BP248" s="487" t="str">
        <f t="shared" si="68"/>
        <v/>
      </c>
      <c r="BQ248" s="487" t="str">
        <f t="shared" si="68"/>
        <v/>
      </c>
      <c r="BR248" s="487" t="str">
        <f t="shared" si="68"/>
        <v/>
      </c>
      <c r="BS248" s="487" t="str">
        <f t="shared" si="68"/>
        <v/>
      </c>
      <c r="BT248" s="487" t="str">
        <f t="shared" si="68"/>
        <v/>
      </c>
      <c r="BU248" s="487" t="str">
        <f t="shared" si="68"/>
        <v/>
      </c>
      <c r="BV248" s="487">
        <f t="shared" si="68"/>
        <v>0</v>
      </c>
      <c r="BW248" s="487">
        <f t="shared" si="62"/>
        <v>0</v>
      </c>
      <c r="BX248" s="487" t="str">
        <f t="shared" si="62"/>
        <v/>
      </c>
      <c r="BY248" s="487">
        <f t="shared" si="62"/>
        <v>0</v>
      </c>
      <c r="BZ248" s="487">
        <f t="shared" si="62"/>
        <v>0</v>
      </c>
      <c r="CA248" s="489" t="str">
        <f t="shared" si="62"/>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6"/>
        <v>0</v>
      </c>
      <c r="AG249" s="487">
        <f t="shared" si="66"/>
        <v>0</v>
      </c>
      <c r="AH249" s="487">
        <f t="shared" si="66"/>
        <v>-1</v>
      </c>
      <c r="AI249" s="487">
        <f t="shared" si="66"/>
        <v>0</v>
      </c>
      <c r="AJ249" s="487">
        <f t="shared" si="66"/>
        <v>0</v>
      </c>
      <c r="AK249" s="487">
        <f t="shared" si="66"/>
        <v>0</v>
      </c>
      <c r="AL249" s="487">
        <f t="shared" si="66"/>
        <v>0</v>
      </c>
      <c r="AM249" s="487">
        <f t="shared" si="66"/>
        <v>0</v>
      </c>
      <c r="AN249" s="487">
        <f t="shared" si="66"/>
        <v>0</v>
      </c>
      <c r="AO249" s="487">
        <f t="shared" si="66"/>
        <v>0</v>
      </c>
      <c r="AP249" s="487">
        <f t="shared" si="66"/>
        <v>-1</v>
      </c>
      <c r="AQ249" s="487">
        <f t="shared" si="66"/>
        <v>-1</v>
      </c>
      <c r="AR249" s="487">
        <f t="shared" si="66"/>
        <v>0</v>
      </c>
      <c r="AS249" s="487">
        <f t="shared" si="66"/>
        <v>-1</v>
      </c>
      <c r="AT249" s="487">
        <f t="shared" si="66"/>
        <v>-1</v>
      </c>
      <c r="AU249" s="493">
        <f t="shared" si="66"/>
        <v>0</v>
      </c>
      <c r="AV249" s="488" t="str">
        <f t="shared" ref="AV249:BI288" si="69">IF(AF249,IFERROR(LEFT($V249,SEARCH(" (",$V249)-1),$V249),"")</f>
        <v/>
      </c>
      <c r="AW249" s="487" t="str">
        <f t="shared" si="69"/>
        <v/>
      </c>
      <c r="AX249" s="487">
        <f t="shared" si="67"/>
        <v>0</v>
      </c>
      <c r="AY249" s="487" t="str">
        <f t="shared" si="67"/>
        <v/>
      </c>
      <c r="AZ249" s="487" t="str">
        <f t="shared" si="67"/>
        <v/>
      </c>
      <c r="BA249" s="487" t="str">
        <f t="shared" si="67"/>
        <v/>
      </c>
      <c r="BB249" s="487" t="str">
        <f t="shared" si="67"/>
        <v/>
      </c>
      <c r="BC249" s="487" t="str">
        <f t="shared" si="67"/>
        <v/>
      </c>
      <c r="BD249" s="487" t="str">
        <f t="shared" si="67"/>
        <v/>
      </c>
      <c r="BE249" s="487" t="str">
        <f t="shared" si="67"/>
        <v/>
      </c>
      <c r="BF249" s="487">
        <f t="shared" si="67"/>
        <v>0</v>
      </c>
      <c r="BG249" s="487">
        <f t="shared" si="61"/>
        <v>0</v>
      </c>
      <c r="BH249" s="487" t="str">
        <f t="shared" si="61"/>
        <v/>
      </c>
      <c r="BI249" s="487">
        <f t="shared" si="61"/>
        <v>0</v>
      </c>
      <c r="BJ249" s="487">
        <f t="shared" si="61"/>
        <v>0</v>
      </c>
      <c r="BK249" s="489" t="str">
        <f t="shared" si="61"/>
        <v/>
      </c>
      <c r="BL249" s="495" t="str">
        <f t="shared" ref="BL249:BY288" si="70">IF(AF249,IFERROR(LEFT($W249,SEARCH(" (",$W249)-1),$W249),"")</f>
        <v/>
      </c>
      <c r="BM249" s="487" t="str">
        <f t="shared" si="70"/>
        <v/>
      </c>
      <c r="BN249" s="487">
        <f t="shared" si="68"/>
        <v>0</v>
      </c>
      <c r="BO249" s="487" t="str">
        <f t="shared" si="68"/>
        <v/>
      </c>
      <c r="BP249" s="487" t="str">
        <f t="shared" si="68"/>
        <v/>
      </c>
      <c r="BQ249" s="487" t="str">
        <f t="shared" si="68"/>
        <v/>
      </c>
      <c r="BR249" s="487" t="str">
        <f t="shared" si="68"/>
        <v/>
      </c>
      <c r="BS249" s="487" t="str">
        <f t="shared" si="68"/>
        <v/>
      </c>
      <c r="BT249" s="487" t="str">
        <f t="shared" si="68"/>
        <v/>
      </c>
      <c r="BU249" s="487" t="str">
        <f t="shared" si="68"/>
        <v/>
      </c>
      <c r="BV249" s="487">
        <f t="shared" si="68"/>
        <v>0</v>
      </c>
      <c r="BW249" s="487">
        <f t="shared" si="62"/>
        <v>0</v>
      </c>
      <c r="BX249" s="487" t="str">
        <f t="shared" si="62"/>
        <v/>
      </c>
      <c r="BY249" s="487">
        <f t="shared" si="62"/>
        <v>0</v>
      </c>
      <c r="BZ249" s="487">
        <f t="shared" si="62"/>
        <v>0</v>
      </c>
      <c r="CA249" s="489" t="str">
        <f t="shared" si="62"/>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6"/>
        <v>0</v>
      </c>
      <c r="AG250" s="487">
        <f t="shared" si="66"/>
        <v>0</v>
      </c>
      <c r="AH250" s="487">
        <f t="shared" si="66"/>
        <v>-1</v>
      </c>
      <c r="AI250" s="487">
        <f t="shared" si="66"/>
        <v>0</v>
      </c>
      <c r="AJ250" s="487">
        <f t="shared" si="66"/>
        <v>0</v>
      </c>
      <c r="AK250" s="487">
        <f t="shared" si="66"/>
        <v>0</v>
      </c>
      <c r="AL250" s="487">
        <f t="shared" si="66"/>
        <v>0</v>
      </c>
      <c r="AM250" s="487">
        <f t="shared" si="66"/>
        <v>0</v>
      </c>
      <c r="AN250" s="487">
        <f t="shared" si="66"/>
        <v>0</v>
      </c>
      <c r="AO250" s="487">
        <f t="shared" si="66"/>
        <v>0</v>
      </c>
      <c r="AP250" s="487">
        <f t="shared" si="66"/>
        <v>-1</v>
      </c>
      <c r="AQ250" s="487">
        <f t="shared" si="66"/>
        <v>-1</v>
      </c>
      <c r="AR250" s="487">
        <f t="shared" si="66"/>
        <v>0</v>
      </c>
      <c r="AS250" s="487">
        <f t="shared" si="66"/>
        <v>-1</v>
      </c>
      <c r="AT250" s="487">
        <f t="shared" si="66"/>
        <v>-1</v>
      </c>
      <c r="AU250" s="493">
        <f t="shared" si="66"/>
        <v>0</v>
      </c>
      <c r="AV250" s="488" t="str">
        <f t="shared" si="69"/>
        <v/>
      </c>
      <c r="AW250" s="487" t="str">
        <f t="shared" si="69"/>
        <v/>
      </c>
      <c r="AX250" s="487">
        <f t="shared" si="67"/>
        <v>0</v>
      </c>
      <c r="AY250" s="487" t="str">
        <f t="shared" si="67"/>
        <v/>
      </c>
      <c r="AZ250" s="487" t="str">
        <f t="shared" si="67"/>
        <v/>
      </c>
      <c r="BA250" s="487" t="str">
        <f t="shared" si="67"/>
        <v/>
      </c>
      <c r="BB250" s="487" t="str">
        <f t="shared" si="67"/>
        <v/>
      </c>
      <c r="BC250" s="487" t="str">
        <f t="shared" si="67"/>
        <v/>
      </c>
      <c r="BD250" s="487" t="str">
        <f t="shared" si="67"/>
        <v/>
      </c>
      <c r="BE250" s="487" t="str">
        <f t="shared" si="67"/>
        <v/>
      </c>
      <c r="BF250" s="487">
        <f t="shared" si="67"/>
        <v>0</v>
      </c>
      <c r="BG250" s="487">
        <f t="shared" si="61"/>
        <v>0</v>
      </c>
      <c r="BH250" s="487" t="str">
        <f t="shared" si="61"/>
        <v/>
      </c>
      <c r="BI250" s="487">
        <f t="shared" si="61"/>
        <v>0</v>
      </c>
      <c r="BJ250" s="487">
        <f t="shared" si="61"/>
        <v>0</v>
      </c>
      <c r="BK250" s="489" t="str">
        <f t="shared" si="61"/>
        <v/>
      </c>
      <c r="BL250" s="495" t="str">
        <f t="shared" si="70"/>
        <v/>
      </c>
      <c r="BM250" s="487" t="str">
        <f t="shared" si="70"/>
        <v/>
      </c>
      <c r="BN250" s="487">
        <f t="shared" si="68"/>
        <v>0</v>
      </c>
      <c r="BO250" s="487" t="str">
        <f t="shared" si="68"/>
        <v/>
      </c>
      <c r="BP250" s="487" t="str">
        <f t="shared" si="68"/>
        <v/>
      </c>
      <c r="BQ250" s="487" t="str">
        <f t="shared" si="68"/>
        <v/>
      </c>
      <c r="BR250" s="487" t="str">
        <f t="shared" si="68"/>
        <v/>
      </c>
      <c r="BS250" s="487" t="str">
        <f t="shared" si="68"/>
        <v/>
      </c>
      <c r="BT250" s="487" t="str">
        <f t="shared" si="68"/>
        <v/>
      </c>
      <c r="BU250" s="487" t="str">
        <f t="shared" si="68"/>
        <v/>
      </c>
      <c r="BV250" s="487">
        <f t="shared" si="68"/>
        <v>0</v>
      </c>
      <c r="BW250" s="487">
        <f t="shared" si="62"/>
        <v>0</v>
      </c>
      <c r="BX250" s="487" t="str">
        <f t="shared" si="62"/>
        <v/>
      </c>
      <c r="BY250" s="487">
        <f t="shared" si="62"/>
        <v>0</v>
      </c>
      <c r="BZ250" s="487">
        <f t="shared" si="62"/>
        <v>0</v>
      </c>
      <c r="CA250" s="489" t="str">
        <f t="shared" si="62"/>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6"/>
        <v>0</v>
      </c>
      <c r="AG251" s="487">
        <f t="shared" si="66"/>
        <v>0</v>
      </c>
      <c r="AH251" s="487">
        <f t="shared" si="66"/>
        <v>-1</v>
      </c>
      <c r="AI251" s="487">
        <f t="shared" si="66"/>
        <v>0</v>
      </c>
      <c r="AJ251" s="487">
        <f t="shared" si="66"/>
        <v>0</v>
      </c>
      <c r="AK251" s="487">
        <f t="shared" si="66"/>
        <v>0</v>
      </c>
      <c r="AL251" s="487">
        <f t="shared" si="66"/>
        <v>0</v>
      </c>
      <c r="AM251" s="487">
        <f t="shared" si="66"/>
        <v>0</v>
      </c>
      <c r="AN251" s="487">
        <f t="shared" si="66"/>
        <v>0</v>
      </c>
      <c r="AO251" s="487">
        <f t="shared" si="66"/>
        <v>0</v>
      </c>
      <c r="AP251" s="487">
        <f t="shared" si="66"/>
        <v>-1</v>
      </c>
      <c r="AQ251" s="487">
        <f t="shared" si="66"/>
        <v>-1</v>
      </c>
      <c r="AR251" s="487">
        <f t="shared" si="66"/>
        <v>0</v>
      </c>
      <c r="AS251" s="487">
        <f t="shared" si="66"/>
        <v>-1</v>
      </c>
      <c r="AT251" s="487">
        <f t="shared" si="66"/>
        <v>-1</v>
      </c>
      <c r="AU251" s="493">
        <f t="shared" si="66"/>
        <v>0</v>
      </c>
      <c r="AV251" s="488" t="str">
        <f t="shared" si="69"/>
        <v/>
      </c>
      <c r="AW251" s="487" t="str">
        <f t="shared" si="69"/>
        <v/>
      </c>
      <c r="AX251" s="487">
        <f t="shared" si="67"/>
        <v>0</v>
      </c>
      <c r="AY251" s="487" t="str">
        <f t="shared" si="67"/>
        <v/>
      </c>
      <c r="AZ251" s="487" t="str">
        <f t="shared" si="67"/>
        <v/>
      </c>
      <c r="BA251" s="487" t="str">
        <f t="shared" si="67"/>
        <v/>
      </c>
      <c r="BB251" s="487" t="str">
        <f t="shared" si="67"/>
        <v/>
      </c>
      <c r="BC251" s="487" t="str">
        <f t="shared" si="67"/>
        <v/>
      </c>
      <c r="BD251" s="487" t="str">
        <f t="shared" si="67"/>
        <v/>
      </c>
      <c r="BE251" s="487" t="str">
        <f t="shared" si="67"/>
        <v/>
      </c>
      <c r="BF251" s="487">
        <f t="shared" si="67"/>
        <v>0</v>
      </c>
      <c r="BG251" s="487">
        <f t="shared" si="61"/>
        <v>0</v>
      </c>
      <c r="BH251" s="487" t="str">
        <f t="shared" si="61"/>
        <v/>
      </c>
      <c r="BI251" s="487">
        <f t="shared" si="61"/>
        <v>0</v>
      </c>
      <c r="BJ251" s="487">
        <f t="shared" si="61"/>
        <v>0</v>
      </c>
      <c r="BK251" s="489" t="str">
        <f t="shared" si="61"/>
        <v/>
      </c>
      <c r="BL251" s="495" t="str">
        <f t="shared" si="70"/>
        <v/>
      </c>
      <c r="BM251" s="487" t="str">
        <f t="shared" si="70"/>
        <v/>
      </c>
      <c r="BN251" s="487">
        <f t="shared" si="68"/>
        <v>0</v>
      </c>
      <c r="BO251" s="487" t="str">
        <f t="shared" si="68"/>
        <v/>
      </c>
      <c r="BP251" s="487" t="str">
        <f t="shared" si="68"/>
        <v/>
      </c>
      <c r="BQ251" s="487" t="str">
        <f t="shared" si="68"/>
        <v/>
      </c>
      <c r="BR251" s="487" t="str">
        <f t="shared" si="68"/>
        <v/>
      </c>
      <c r="BS251" s="487" t="str">
        <f t="shared" si="68"/>
        <v/>
      </c>
      <c r="BT251" s="487" t="str">
        <f t="shared" si="68"/>
        <v/>
      </c>
      <c r="BU251" s="487" t="str">
        <f t="shared" si="68"/>
        <v/>
      </c>
      <c r="BV251" s="487">
        <f t="shared" si="68"/>
        <v>0</v>
      </c>
      <c r="BW251" s="487">
        <f t="shared" si="62"/>
        <v>0</v>
      </c>
      <c r="BX251" s="487" t="str">
        <f t="shared" si="62"/>
        <v/>
      </c>
      <c r="BY251" s="487">
        <f t="shared" si="62"/>
        <v>0</v>
      </c>
      <c r="BZ251" s="487">
        <f t="shared" si="62"/>
        <v>0</v>
      </c>
      <c r="CA251" s="489" t="str">
        <f t="shared" si="62"/>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6"/>
        <v>0</v>
      </c>
      <c r="AG252" s="487">
        <f t="shared" si="66"/>
        <v>0</v>
      </c>
      <c r="AH252" s="487">
        <f t="shared" si="66"/>
        <v>-1</v>
      </c>
      <c r="AI252" s="487">
        <f t="shared" si="66"/>
        <v>0</v>
      </c>
      <c r="AJ252" s="487">
        <f t="shared" si="66"/>
        <v>0</v>
      </c>
      <c r="AK252" s="487">
        <f t="shared" si="66"/>
        <v>0</v>
      </c>
      <c r="AL252" s="487">
        <f t="shared" si="66"/>
        <v>0</v>
      </c>
      <c r="AM252" s="487">
        <f t="shared" si="66"/>
        <v>0</v>
      </c>
      <c r="AN252" s="487">
        <f t="shared" si="66"/>
        <v>0</v>
      </c>
      <c r="AO252" s="487">
        <f t="shared" si="66"/>
        <v>0</v>
      </c>
      <c r="AP252" s="487">
        <f t="shared" si="66"/>
        <v>-1</v>
      </c>
      <c r="AQ252" s="487">
        <f t="shared" si="66"/>
        <v>-1</v>
      </c>
      <c r="AR252" s="487">
        <f t="shared" si="66"/>
        <v>0</v>
      </c>
      <c r="AS252" s="487">
        <f t="shared" si="66"/>
        <v>-1</v>
      </c>
      <c r="AT252" s="487">
        <f t="shared" si="66"/>
        <v>-1</v>
      </c>
      <c r="AU252" s="493">
        <f t="shared" si="66"/>
        <v>0</v>
      </c>
      <c r="AV252" s="488" t="str">
        <f t="shared" si="69"/>
        <v/>
      </c>
      <c r="AW252" s="487" t="str">
        <f t="shared" si="69"/>
        <v/>
      </c>
      <c r="AX252" s="487">
        <f t="shared" si="67"/>
        <v>0</v>
      </c>
      <c r="AY252" s="487" t="str">
        <f t="shared" si="67"/>
        <v/>
      </c>
      <c r="AZ252" s="487" t="str">
        <f t="shared" si="67"/>
        <v/>
      </c>
      <c r="BA252" s="487" t="str">
        <f t="shared" si="67"/>
        <v/>
      </c>
      <c r="BB252" s="487" t="str">
        <f t="shared" si="67"/>
        <v/>
      </c>
      <c r="BC252" s="487" t="str">
        <f t="shared" si="67"/>
        <v/>
      </c>
      <c r="BD252" s="487" t="str">
        <f t="shared" si="67"/>
        <v/>
      </c>
      <c r="BE252" s="487" t="str">
        <f t="shared" si="67"/>
        <v/>
      </c>
      <c r="BF252" s="487">
        <f t="shared" si="67"/>
        <v>0</v>
      </c>
      <c r="BG252" s="487">
        <f t="shared" si="61"/>
        <v>0</v>
      </c>
      <c r="BH252" s="487" t="str">
        <f t="shared" si="61"/>
        <v/>
      </c>
      <c r="BI252" s="487">
        <f t="shared" si="61"/>
        <v>0</v>
      </c>
      <c r="BJ252" s="487">
        <f t="shared" si="61"/>
        <v>0</v>
      </c>
      <c r="BK252" s="489" t="str">
        <f t="shared" si="61"/>
        <v/>
      </c>
      <c r="BL252" s="495" t="str">
        <f t="shared" si="70"/>
        <v/>
      </c>
      <c r="BM252" s="487" t="str">
        <f t="shared" si="70"/>
        <v/>
      </c>
      <c r="BN252" s="487">
        <f t="shared" si="68"/>
        <v>0</v>
      </c>
      <c r="BO252" s="487" t="str">
        <f t="shared" si="68"/>
        <v/>
      </c>
      <c r="BP252" s="487" t="str">
        <f t="shared" si="68"/>
        <v/>
      </c>
      <c r="BQ252" s="487" t="str">
        <f t="shared" si="68"/>
        <v/>
      </c>
      <c r="BR252" s="487" t="str">
        <f t="shared" si="68"/>
        <v/>
      </c>
      <c r="BS252" s="487" t="str">
        <f t="shared" si="68"/>
        <v/>
      </c>
      <c r="BT252" s="487" t="str">
        <f t="shared" si="68"/>
        <v/>
      </c>
      <c r="BU252" s="487" t="str">
        <f t="shared" si="68"/>
        <v/>
      </c>
      <c r="BV252" s="487">
        <f t="shared" si="68"/>
        <v>0</v>
      </c>
      <c r="BW252" s="487">
        <f t="shared" si="62"/>
        <v>0</v>
      </c>
      <c r="BX252" s="487" t="str">
        <f t="shared" si="62"/>
        <v/>
      </c>
      <c r="BY252" s="487">
        <f t="shared" si="62"/>
        <v>0</v>
      </c>
      <c r="BZ252" s="487">
        <f t="shared" si="62"/>
        <v>0</v>
      </c>
      <c r="CA252" s="489" t="str">
        <f t="shared" si="62"/>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6"/>
        <v>0</v>
      </c>
      <c r="AG253" s="487">
        <f t="shared" si="66"/>
        <v>0</v>
      </c>
      <c r="AH253" s="487">
        <f t="shared" si="66"/>
        <v>-1</v>
      </c>
      <c r="AI253" s="487">
        <f t="shared" si="66"/>
        <v>0</v>
      </c>
      <c r="AJ253" s="487">
        <f t="shared" si="66"/>
        <v>0</v>
      </c>
      <c r="AK253" s="487">
        <f t="shared" si="66"/>
        <v>0</v>
      </c>
      <c r="AL253" s="487">
        <f t="shared" si="66"/>
        <v>0</v>
      </c>
      <c r="AM253" s="487">
        <f t="shared" si="66"/>
        <v>0</v>
      </c>
      <c r="AN253" s="487">
        <f t="shared" si="66"/>
        <v>0</v>
      </c>
      <c r="AO253" s="487">
        <f t="shared" si="66"/>
        <v>0</v>
      </c>
      <c r="AP253" s="487">
        <f t="shared" si="66"/>
        <v>-1</v>
      </c>
      <c r="AQ253" s="487">
        <f t="shared" si="66"/>
        <v>-1</v>
      </c>
      <c r="AR253" s="487">
        <f t="shared" si="66"/>
        <v>0</v>
      </c>
      <c r="AS253" s="487">
        <f t="shared" si="66"/>
        <v>-1</v>
      </c>
      <c r="AT253" s="487">
        <f t="shared" si="66"/>
        <v>-1</v>
      </c>
      <c r="AU253" s="493">
        <f t="shared" si="66"/>
        <v>0</v>
      </c>
      <c r="AV253" s="488" t="str">
        <f t="shared" si="69"/>
        <v/>
      </c>
      <c r="AW253" s="487" t="str">
        <f t="shared" si="69"/>
        <v/>
      </c>
      <c r="AX253" s="487">
        <f t="shared" si="67"/>
        <v>0</v>
      </c>
      <c r="AY253" s="487" t="str">
        <f t="shared" si="67"/>
        <v/>
      </c>
      <c r="AZ253" s="487" t="str">
        <f t="shared" si="67"/>
        <v/>
      </c>
      <c r="BA253" s="487" t="str">
        <f t="shared" si="67"/>
        <v/>
      </c>
      <c r="BB253" s="487" t="str">
        <f t="shared" si="67"/>
        <v/>
      </c>
      <c r="BC253" s="487" t="str">
        <f t="shared" si="67"/>
        <v/>
      </c>
      <c r="BD253" s="487" t="str">
        <f t="shared" si="67"/>
        <v/>
      </c>
      <c r="BE253" s="487" t="str">
        <f t="shared" si="67"/>
        <v/>
      </c>
      <c r="BF253" s="487">
        <f t="shared" si="67"/>
        <v>0</v>
      </c>
      <c r="BG253" s="487">
        <f t="shared" si="61"/>
        <v>0</v>
      </c>
      <c r="BH253" s="487" t="str">
        <f t="shared" si="61"/>
        <v/>
      </c>
      <c r="BI253" s="487">
        <f t="shared" si="61"/>
        <v>0</v>
      </c>
      <c r="BJ253" s="487">
        <f t="shared" si="61"/>
        <v>0</v>
      </c>
      <c r="BK253" s="489" t="str">
        <f t="shared" si="61"/>
        <v/>
      </c>
      <c r="BL253" s="495" t="str">
        <f t="shared" si="70"/>
        <v/>
      </c>
      <c r="BM253" s="487" t="str">
        <f t="shared" si="70"/>
        <v/>
      </c>
      <c r="BN253" s="487">
        <f t="shared" si="68"/>
        <v>0</v>
      </c>
      <c r="BO253" s="487" t="str">
        <f t="shared" si="68"/>
        <v/>
      </c>
      <c r="BP253" s="487" t="str">
        <f t="shared" si="68"/>
        <v/>
      </c>
      <c r="BQ253" s="487" t="str">
        <f t="shared" si="68"/>
        <v/>
      </c>
      <c r="BR253" s="487" t="str">
        <f t="shared" si="68"/>
        <v/>
      </c>
      <c r="BS253" s="487" t="str">
        <f t="shared" si="68"/>
        <v/>
      </c>
      <c r="BT253" s="487" t="str">
        <f t="shared" si="68"/>
        <v/>
      </c>
      <c r="BU253" s="487" t="str">
        <f t="shared" si="68"/>
        <v/>
      </c>
      <c r="BV253" s="487">
        <f t="shared" si="68"/>
        <v>0</v>
      </c>
      <c r="BW253" s="487">
        <f t="shared" si="62"/>
        <v>0</v>
      </c>
      <c r="BX253" s="487" t="str">
        <f t="shared" si="62"/>
        <v/>
      </c>
      <c r="BY253" s="487">
        <f t="shared" si="62"/>
        <v>0</v>
      </c>
      <c r="BZ253" s="487">
        <f t="shared" si="62"/>
        <v>0</v>
      </c>
      <c r="CA253" s="489" t="str">
        <f t="shared" si="62"/>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6"/>
        <v>0</v>
      </c>
      <c r="AG254" s="487">
        <f t="shared" si="66"/>
        <v>0</v>
      </c>
      <c r="AH254" s="487">
        <f t="shared" si="66"/>
        <v>-1</v>
      </c>
      <c r="AI254" s="487">
        <f t="shared" si="66"/>
        <v>0</v>
      </c>
      <c r="AJ254" s="487">
        <f t="shared" si="66"/>
        <v>0</v>
      </c>
      <c r="AK254" s="487">
        <f t="shared" si="66"/>
        <v>0</v>
      </c>
      <c r="AL254" s="487">
        <f t="shared" si="66"/>
        <v>0</v>
      </c>
      <c r="AM254" s="487">
        <f t="shared" si="66"/>
        <v>0</v>
      </c>
      <c r="AN254" s="487">
        <f t="shared" si="66"/>
        <v>0</v>
      </c>
      <c r="AO254" s="487">
        <f t="shared" si="66"/>
        <v>0</v>
      </c>
      <c r="AP254" s="487">
        <f t="shared" si="66"/>
        <v>-1</v>
      </c>
      <c r="AQ254" s="487">
        <f t="shared" si="66"/>
        <v>-1</v>
      </c>
      <c r="AR254" s="487">
        <f t="shared" si="66"/>
        <v>0</v>
      </c>
      <c r="AS254" s="487">
        <f t="shared" si="66"/>
        <v>-1</v>
      </c>
      <c r="AT254" s="487">
        <f t="shared" si="66"/>
        <v>-1</v>
      </c>
      <c r="AU254" s="493">
        <f t="shared" ref="AU254" si="71">AU253</f>
        <v>0</v>
      </c>
      <c r="AV254" s="488" t="str">
        <f t="shared" si="69"/>
        <v/>
      </c>
      <c r="AW254" s="487" t="str">
        <f t="shared" si="69"/>
        <v/>
      </c>
      <c r="AX254" s="487">
        <f t="shared" si="67"/>
        <v>0</v>
      </c>
      <c r="AY254" s="487" t="str">
        <f t="shared" si="67"/>
        <v/>
      </c>
      <c r="AZ254" s="487" t="str">
        <f t="shared" si="67"/>
        <v/>
      </c>
      <c r="BA254" s="487" t="str">
        <f t="shared" si="67"/>
        <v/>
      </c>
      <c r="BB254" s="487" t="str">
        <f t="shared" si="67"/>
        <v/>
      </c>
      <c r="BC254" s="487" t="str">
        <f t="shared" si="67"/>
        <v/>
      </c>
      <c r="BD254" s="487" t="str">
        <f t="shared" si="67"/>
        <v/>
      </c>
      <c r="BE254" s="487" t="str">
        <f t="shared" si="67"/>
        <v/>
      </c>
      <c r="BF254" s="487">
        <f t="shared" si="67"/>
        <v>0</v>
      </c>
      <c r="BG254" s="487">
        <f t="shared" si="61"/>
        <v>0</v>
      </c>
      <c r="BH254" s="487" t="str">
        <f t="shared" si="61"/>
        <v/>
      </c>
      <c r="BI254" s="487">
        <f t="shared" si="61"/>
        <v>0</v>
      </c>
      <c r="BJ254" s="487">
        <f t="shared" si="61"/>
        <v>0</v>
      </c>
      <c r="BK254" s="489" t="str">
        <f t="shared" si="61"/>
        <v/>
      </c>
      <c r="BL254" s="495" t="str">
        <f t="shared" si="70"/>
        <v/>
      </c>
      <c r="BM254" s="487" t="str">
        <f t="shared" si="70"/>
        <v/>
      </c>
      <c r="BN254" s="487">
        <f t="shared" si="68"/>
        <v>0</v>
      </c>
      <c r="BO254" s="487" t="str">
        <f t="shared" si="68"/>
        <v/>
      </c>
      <c r="BP254" s="487" t="str">
        <f t="shared" si="68"/>
        <v/>
      </c>
      <c r="BQ254" s="487" t="str">
        <f t="shared" si="68"/>
        <v/>
      </c>
      <c r="BR254" s="487" t="str">
        <f t="shared" si="68"/>
        <v/>
      </c>
      <c r="BS254" s="487" t="str">
        <f t="shared" si="68"/>
        <v/>
      </c>
      <c r="BT254" s="487" t="str">
        <f t="shared" si="68"/>
        <v/>
      </c>
      <c r="BU254" s="487" t="str">
        <f t="shared" si="68"/>
        <v/>
      </c>
      <c r="BV254" s="487">
        <f t="shared" si="68"/>
        <v>0</v>
      </c>
      <c r="BW254" s="487">
        <f t="shared" si="62"/>
        <v>0</v>
      </c>
      <c r="BX254" s="487" t="str">
        <f t="shared" si="62"/>
        <v/>
      </c>
      <c r="BY254" s="487">
        <f t="shared" si="62"/>
        <v>0</v>
      </c>
      <c r="BZ254" s="487">
        <f t="shared" si="62"/>
        <v>0</v>
      </c>
      <c r="CA254" s="489" t="str">
        <f t="shared" si="62"/>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72">AF254</f>
        <v>0</v>
      </c>
      <c r="AG255" s="487">
        <f t="shared" si="72"/>
        <v>0</v>
      </c>
      <c r="AH255" s="487">
        <f t="shared" si="72"/>
        <v>-1</v>
      </c>
      <c r="AI255" s="487">
        <f t="shared" si="72"/>
        <v>0</v>
      </c>
      <c r="AJ255" s="487">
        <f t="shared" si="72"/>
        <v>0</v>
      </c>
      <c r="AK255" s="487">
        <f t="shared" si="72"/>
        <v>0</v>
      </c>
      <c r="AL255" s="487">
        <f t="shared" si="72"/>
        <v>0</v>
      </c>
      <c r="AM255" s="487">
        <f t="shared" si="72"/>
        <v>0</v>
      </c>
      <c r="AN255" s="487">
        <f t="shared" si="72"/>
        <v>0</v>
      </c>
      <c r="AO255" s="487">
        <f t="shared" si="72"/>
        <v>0</v>
      </c>
      <c r="AP255" s="487">
        <f t="shared" si="72"/>
        <v>-1</v>
      </c>
      <c r="AQ255" s="487">
        <f t="shared" si="72"/>
        <v>-1</v>
      </c>
      <c r="AR255" s="487">
        <f t="shared" si="72"/>
        <v>0</v>
      </c>
      <c r="AS255" s="487">
        <f t="shared" si="72"/>
        <v>-1</v>
      </c>
      <c r="AT255" s="487">
        <f t="shared" si="72"/>
        <v>-1</v>
      </c>
      <c r="AU255" s="493">
        <f t="shared" si="72"/>
        <v>0</v>
      </c>
      <c r="AV255" s="488" t="str">
        <f t="shared" si="69"/>
        <v/>
      </c>
      <c r="AW255" s="487" t="str">
        <f t="shared" si="69"/>
        <v/>
      </c>
      <c r="AX255" s="487">
        <f t="shared" si="67"/>
        <v>0</v>
      </c>
      <c r="AY255" s="487" t="str">
        <f t="shared" si="67"/>
        <v/>
      </c>
      <c r="AZ255" s="487" t="str">
        <f t="shared" si="67"/>
        <v/>
      </c>
      <c r="BA255" s="487" t="str">
        <f t="shared" si="67"/>
        <v/>
      </c>
      <c r="BB255" s="487" t="str">
        <f t="shared" si="67"/>
        <v/>
      </c>
      <c r="BC255" s="487" t="str">
        <f t="shared" si="67"/>
        <v/>
      </c>
      <c r="BD255" s="487" t="str">
        <f t="shared" si="67"/>
        <v/>
      </c>
      <c r="BE255" s="487" t="str">
        <f t="shared" si="67"/>
        <v/>
      </c>
      <c r="BF255" s="487">
        <f t="shared" si="67"/>
        <v>0</v>
      </c>
      <c r="BG255" s="487">
        <f t="shared" si="61"/>
        <v>0</v>
      </c>
      <c r="BH255" s="487" t="str">
        <f t="shared" si="61"/>
        <v/>
      </c>
      <c r="BI255" s="487">
        <f t="shared" si="61"/>
        <v>0</v>
      </c>
      <c r="BJ255" s="487">
        <f t="shared" si="61"/>
        <v>0</v>
      </c>
      <c r="BK255" s="489" t="str">
        <f t="shared" si="61"/>
        <v/>
      </c>
      <c r="BL255" s="495" t="str">
        <f t="shared" si="70"/>
        <v/>
      </c>
      <c r="BM255" s="487" t="str">
        <f t="shared" si="70"/>
        <v/>
      </c>
      <c r="BN255" s="487">
        <f t="shared" si="68"/>
        <v>0</v>
      </c>
      <c r="BO255" s="487" t="str">
        <f t="shared" si="68"/>
        <v/>
      </c>
      <c r="BP255" s="487" t="str">
        <f t="shared" si="68"/>
        <v/>
      </c>
      <c r="BQ255" s="487" t="str">
        <f t="shared" si="68"/>
        <v/>
      </c>
      <c r="BR255" s="487" t="str">
        <f t="shared" si="68"/>
        <v/>
      </c>
      <c r="BS255" s="487" t="str">
        <f t="shared" si="68"/>
        <v/>
      </c>
      <c r="BT255" s="487" t="str">
        <f t="shared" si="68"/>
        <v/>
      </c>
      <c r="BU255" s="487" t="str">
        <f t="shared" si="68"/>
        <v/>
      </c>
      <c r="BV255" s="487">
        <f t="shared" si="68"/>
        <v>0</v>
      </c>
      <c r="BW255" s="487">
        <f t="shared" si="62"/>
        <v>0</v>
      </c>
      <c r="BX255" s="487" t="str">
        <f t="shared" si="62"/>
        <v/>
      </c>
      <c r="BY255" s="487">
        <f t="shared" si="62"/>
        <v>0</v>
      </c>
      <c r="BZ255" s="487">
        <f t="shared" si="62"/>
        <v>0</v>
      </c>
      <c r="CA255" s="489" t="str">
        <f t="shared" si="62"/>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72"/>
        <v>0</v>
      </c>
      <c r="AG256" s="487">
        <f t="shared" si="72"/>
        <v>0</v>
      </c>
      <c r="AH256" s="487">
        <f t="shared" si="72"/>
        <v>-1</v>
      </c>
      <c r="AI256" s="487">
        <f t="shared" si="72"/>
        <v>0</v>
      </c>
      <c r="AJ256" s="487">
        <f t="shared" si="72"/>
        <v>0</v>
      </c>
      <c r="AK256" s="487">
        <f t="shared" si="72"/>
        <v>0</v>
      </c>
      <c r="AL256" s="487">
        <f t="shared" si="72"/>
        <v>0</v>
      </c>
      <c r="AM256" s="487">
        <f t="shared" si="72"/>
        <v>0</v>
      </c>
      <c r="AN256" s="487">
        <f t="shared" si="72"/>
        <v>0</v>
      </c>
      <c r="AO256" s="487">
        <f t="shared" si="72"/>
        <v>0</v>
      </c>
      <c r="AP256" s="487">
        <f t="shared" si="72"/>
        <v>-1</v>
      </c>
      <c r="AQ256" s="487">
        <f t="shared" si="72"/>
        <v>-1</v>
      </c>
      <c r="AR256" s="487">
        <f t="shared" si="72"/>
        <v>0</v>
      </c>
      <c r="AS256" s="487">
        <f t="shared" si="72"/>
        <v>-1</v>
      </c>
      <c r="AT256" s="487">
        <f t="shared" si="72"/>
        <v>-1</v>
      </c>
      <c r="AU256" s="493">
        <f t="shared" si="72"/>
        <v>0</v>
      </c>
      <c r="AV256" s="488" t="str">
        <f t="shared" si="69"/>
        <v/>
      </c>
      <c r="AW256" s="487" t="str">
        <f t="shared" si="69"/>
        <v/>
      </c>
      <c r="AX256" s="487">
        <f t="shared" si="67"/>
        <v>0</v>
      </c>
      <c r="AY256" s="487" t="str">
        <f t="shared" si="67"/>
        <v/>
      </c>
      <c r="AZ256" s="487" t="str">
        <f t="shared" si="67"/>
        <v/>
      </c>
      <c r="BA256" s="487" t="str">
        <f t="shared" si="67"/>
        <v/>
      </c>
      <c r="BB256" s="487" t="str">
        <f t="shared" si="67"/>
        <v/>
      </c>
      <c r="BC256" s="487" t="str">
        <f t="shared" si="67"/>
        <v/>
      </c>
      <c r="BD256" s="487" t="str">
        <f t="shared" si="67"/>
        <v/>
      </c>
      <c r="BE256" s="487" t="str">
        <f t="shared" si="67"/>
        <v/>
      </c>
      <c r="BF256" s="487">
        <f t="shared" si="67"/>
        <v>0</v>
      </c>
      <c r="BG256" s="487">
        <f t="shared" si="61"/>
        <v>0</v>
      </c>
      <c r="BH256" s="487" t="str">
        <f t="shared" si="61"/>
        <v/>
      </c>
      <c r="BI256" s="487">
        <f t="shared" si="61"/>
        <v>0</v>
      </c>
      <c r="BJ256" s="487">
        <f t="shared" si="61"/>
        <v>0</v>
      </c>
      <c r="BK256" s="489" t="str">
        <f t="shared" si="61"/>
        <v/>
      </c>
      <c r="BL256" s="495" t="str">
        <f t="shared" si="70"/>
        <v/>
      </c>
      <c r="BM256" s="487" t="str">
        <f t="shared" si="70"/>
        <v/>
      </c>
      <c r="BN256" s="487">
        <f t="shared" si="68"/>
        <v>0</v>
      </c>
      <c r="BO256" s="487" t="str">
        <f t="shared" si="68"/>
        <v/>
      </c>
      <c r="BP256" s="487" t="str">
        <f t="shared" si="68"/>
        <v/>
      </c>
      <c r="BQ256" s="487" t="str">
        <f t="shared" si="68"/>
        <v/>
      </c>
      <c r="BR256" s="487" t="str">
        <f t="shared" si="68"/>
        <v/>
      </c>
      <c r="BS256" s="487" t="str">
        <f t="shared" si="68"/>
        <v/>
      </c>
      <c r="BT256" s="487" t="str">
        <f t="shared" si="68"/>
        <v/>
      </c>
      <c r="BU256" s="487" t="str">
        <f t="shared" si="68"/>
        <v/>
      </c>
      <c r="BV256" s="487">
        <f t="shared" si="68"/>
        <v>0</v>
      </c>
      <c r="BW256" s="487">
        <f t="shared" si="62"/>
        <v>0</v>
      </c>
      <c r="BX256" s="487" t="str">
        <f t="shared" si="62"/>
        <v/>
      </c>
      <c r="BY256" s="487">
        <f t="shared" si="62"/>
        <v>0</v>
      </c>
      <c r="BZ256" s="487">
        <f t="shared" si="62"/>
        <v>0</v>
      </c>
      <c r="CA256" s="489" t="str">
        <f t="shared" si="62"/>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72"/>
        <v>0</v>
      </c>
      <c r="AG257" s="487">
        <f t="shared" si="72"/>
        <v>0</v>
      </c>
      <c r="AH257" s="487">
        <f t="shared" si="72"/>
        <v>-1</v>
      </c>
      <c r="AI257" s="487">
        <f t="shared" si="72"/>
        <v>0</v>
      </c>
      <c r="AJ257" s="487">
        <f t="shared" si="72"/>
        <v>0</v>
      </c>
      <c r="AK257" s="487">
        <f t="shared" si="72"/>
        <v>0</v>
      </c>
      <c r="AL257" s="487">
        <f t="shared" si="72"/>
        <v>0</v>
      </c>
      <c r="AM257" s="487">
        <f t="shared" si="72"/>
        <v>0</v>
      </c>
      <c r="AN257" s="487">
        <f t="shared" si="72"/>
        <v>0</v>
      </c>
      <c r="AO257" s="487">
        <f t="shared" si="72"/>
        <v>0</v>
      </c>
      <c r="AP257" s="487">
        <f t="shared" si="72"/>
        <v>-1</v>
      </c>
      <c r="AQ257" s="487">
        <f t="shared" si="72"/>
        <v>-1</v>
      </c>
      <c r="AR257" s="487">
        <f t="shared" si="72"/>
        <v>0</v>
      </c>
      <c r="AS257" s="487">
        <f t="shared" si="72"/>
        <v>-1</v>
      </c>
      <c r="AT257" s="487">
        <f t="shared" si="72"/>
        <v>-1</v>
      </c>
      <c r="AU257" s="493">
        <f t="shared" si="72"/>
        <v>0</v>
      </c>
      <c r="AV257" s="488" t="str">
        <f t="shared" si="69"/>
        <v/>
      </c>
      <c r="AW257" s="487" t="str">
        <f t="shared" si="69"/>
        <v/>
      </c>
      <c r="AX257" s="487">
        <f t="shared" si="67"/>
        <v>0</v>
      </c>
      <c r="AY257" s="487" t="str">
        <f t="shared" si="67"/>
        <v/>
      </c>
      <c r="AZ257" s="487" t="str">
        <f t="shared" si="67"/>
        <v/>
      </c>
      <c r="BA257" s="487" t="str">
        <f t="shared" si="67"/>
        <v/>
      </c>
      <c r="BB257" s="487" t="str">
        <f t="shared" si="67"/>
        <v/>
      </c>
      <c r="BC257" s="487" t="str">
        <f t="shared" si="67"/>
        <v/>
      </c>
      <c r="BD257" s="487" t="str">
        <f t="shared" si="67"/>
        <v/>
      </c>
      <c r="BE257" s="487" t="str">
        <f t="shared" si="67"/>
        <v/>
      </c>
      <c r="BF257" s="487">
        <f t="shared" si="67"/>
        <v>0</v>
      </c>
      <c r="BG257" s="487">
        <f t="shared" si="61"/>
        <v>0</v>
      </c>
      <c r="BH257" s="487" t="str">
        <f t="shared" si="61"/>
        <v/>
      </c>
      <c r="BI257" s="487">
        <f t="shared" si="61"/>
        <v>0</v>
      </c>
      <c r="BJ257" s="487">
        <f t="shared" si="61"/>
        <v>0</v>
      </c>
      <c r="BK257" s="489" t="str">
        <f t="shared" si="61"/>
        <v/>
      </c>
      <c r="BL257" s="495" t="str">
        <f t="shared" si="70"/>
        <v/>
      </c>
      <c r="BM257" s="487" t="str">
        <f t="shared" si="70"/>
        <v/>
      </c>
      <c r="BN257" s="487">
        <f t="shared" si="68"/>
        <v>0</v>
      </c>
      <c r="BO257" s="487" t="str">
        <f t="shared" si="68"/>
        <v/>
      </c>
      <c r="BP257" s="487" t="str">
        <f t="shared" si="68"/>
        <v/>
      </c>
      <c r="BQ257" s="487" t="str">
        <f t="shared" si="68"/>
        <v/>
      </c>
      <c r="BR257" s="487" t="str">
        <f t="shared" si="68"/>
        <v/>
      </c>
      <c r="BS257" s="487" t="str">
        <f t="shared" si="68"/>
        <v/>
      </c>
      <c r="BT257" s="487" t="str">
        <f t="shared" si="68"/>
        <v/>
      </c>
      <c r="BU257" s="487" t="str">
        <f t="shared" si="68"/>
        <v/>
      </c>
      <c r="BV257" s="487">
        <f t="shared" si="68"/>
        <v>0</v>
      </c>
      <c r="BW257" s="487">
        <f t="shared" si="62"/>
        <v>0</v>
      </c>
      <c r="BX257" s="487" t="str">
        <f t="shared" si="62"/>
        <v/>
      </c>
      <c r="BY257" s="487">
        <f t="shared" si="62"/>
        <v>0</v>
      </c>
      <c r="BZ257" s="487">
        <f t="shared" si="62"/>
        <v>0</v>
      </c>
      <c r="CA257" s="489" t="str">
        <f t="shared" si="62"/>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72"/>
        <v>0</v>
      </c>
      <c r="AG258" s="487">
        <f t="shared" si="72"/>
        <v>0</v>
      </c>
      <c r="AH258" s="487">
        <f t="shared" si="72"/>
        <v>-1</v>
      </c>
      <c r="AI258" s="487">
        <f t="shared" si="72"/>
        <v>0</v>
      </c>
      <c r="AJ258" s="487">
        <f t="shared" si="72"/>
        <v>0</v>
      </c>
      <c r="AK258" s="487">
        <f t="shared" si="72"/>
        <v>0</v>
      </c>
      <c r="AL258" s="487">
        <f t="shared" si="72"/>
        <v>0</v>
      </c>
      <c r="AM258" s="487">
        <f t="shared" si="72"/>
        <v>0</v>
      </c>
      <c r="AN258" s="487">
        <f t="shared" si="72"/>
        <v>0</v>
      </c>
      <c r="AO258" s="487">
        <f t="shared" si="72"/>
        <v>0</v>
      </c>
      <c r="AP258" s="487">
        <f t="shared" si="72"/>
        <v>-1</v>
      </c>
      <c r="AQ258" s="487">
        <f t="shared" si="72"/>
        <v>-1</v>
      </c>
      <c r="AR258" s="487">
        <f t="shared" si="72"/>
        <v>0</v>
      </c>
      <c r="AS258" s="487">
        <f t="shared" si="72"/>
        <v>-1</v>
      </c>
      <c r="AT258" s="487">
        <f t="shared" si="72"/>
        <v>-1</v>
      </c>
      <c r="AU258" s="493">
        <f t="shared" si="72"/>
        <v>0</v>
      </c>
      <c r="AV258" s="488" t="str">
        <f t="shared" si="69"/>
        <v/>
      </c>
      <c r="AW258" s="487" t="str">
        <f t="shared" si="69"/>
        <v/>
      </c>
      <c r="AX258" s="487">
        <f t="shared" si="67"/>
        <v>0</v>
      </c>
      <c r="AY258" s="487" t="str">
        <f t="shared" si="67"/>
        <v/>
      </c>
      <c r="AZ258" s="487" t="str">
        <f t="shared" si="67"/>
        <v/>
      </c>
      <c r="BA258" s="487" t="str">
        <f t="shared" si="67"/>
        <v/>
      </c>
      <c r="BB258" s="487" t="str">
        <f t="shared" si="67"/>
        <v/>
      </c>
      <c r="BC258" s="487" t="str">
        <f t="shared" si="67"/>
        <v/>
      </c>
      <c r="BD258" s="487" t="str">
        <f t="shared" si="67"/>
        <v/>
      </c>
      <c r="BE258" s="487" t="str">
        <f t="shared" si="67"/>
        <v/>
      </c>
      <c r="BF258" s="487">
        <f t="shared" si="67"/>
        <v>0</v>
      </c>
      <c r="BG258" s="487">
        <f t="shared" si="61"/>
        <v>0</v>
      </c>
      <c r="BH258" s="487" t="str">
        <f t="shared" si="61"/>
        <v/>
      </c>
      <c r="BI258" s="487">
        <f t="shared" si="61"/>
        <v>0</v>
      </c>
      <c r="BJ258" s="487">
        <f t="shared" si="61"/>
        <v>0</v>
      </c>
      <c r="BK258" s="489" t="str">
        <f t="shared" si="61"/>
        <v/>
      </c>
      <c r="BL258" s="495" t="str">
        <f t="shared" si="70"/>
        <v/>
      </c>
      <c r="BM258" s="487" t="str">
        <f t="shared" si="70"/>
        <v/>
      </c>
      <c r="BN258" s="487">
        <f t="shared" si="68"/>
        <v>0</v>
      </c>
      <c r="BO258" s="487" t="str">
        <f t="shared" si="68"/>
        <v/>
      </c>
      <c r="BP258" s="487" t="str">
        <f t="shared" si="68"/>
        <v/>
      </c>
      <c r="BQ258" s="487" t="str">
        <f t="shared" si="68"/>
        <v/>
      </c>
      <c r="BR258" s="487" t="str">
        <f t="shared" si="68"/>
        <v/>
      </c>
      <c r="BS258" s="487" t="str">
        <f t="shared" si="68"/>
        <v/>
      </c>
      <c r="BT258" s="487" t="str">
        <f t="shared" si="68"/>
        <v/>
      </c>
      <c r="BU258" s="487" t="str">
        <f t="shared" si="68"/>
        <v/>
      </c>
      <c r="BV258" s="487">
        <f t="shared" si="68"/>
        <v>0</v>
      </c>
      <c r="BW258" s="487">
        <f t="shared" si="62"/>
        <v>0</v>
      </c>
      <c r="BX258" s="487" t="str">
        <f t="shared" si="62"/>
        <v/>
      </c>
      <c r="BY258" s="487">
        <f t="shared" si="62"/>
        <v>0</v>
      </c>
      <c r="BZ258" s="487">
        <f t="shared" si="62"/>
        <v>0</v>
      </c>
      <c r="CA258" s="489" t="str">
        <f t="shared" si="62"/>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72"/>
        <v>0</v>
      </c>
      <c r="AG259" s="487">
        <f t="shared" si="72"/>
        <v>0</v>
      </c>
      <c r="AH259" s="487">
        <f t="shared" si="72"/>
        <v>-1</v>
      </c>
      <c r="AI259" s="487">
        <f t="shared" si="72"/>
        <v>0</v>
      </c>
      <c r="AJ259" s="487">
        <f t="shared" si="72"/>
        <v>0</v>
      </c>
      <c r="AK259" s="487">
        <f t="shared" si="72"/>
        <v>0</v>
      </c>
      <c r="AL259" s="487">
        <f t="shared" si="72"/>
        <v>0</v>
      </c>
      <c r="AM259" s="487">
        <f t="shared" si="72"/>
        <v>0</v>
      </c>
      <c r="AN259" s="487">
        <f t="shared" si="72"/>
        <v>0</v>
      </c>
      <c r="AO259" s="487">
        <f t="shared" si="72"/>
        <v>0</v>
      </c>
      <c r="AP259" s="487">
        <f t="shared" si="72"/>
        <v>-1</v>
      </c>
      <c r="AQ259" s="487">
        <f t="shared" si="72"/>
        <v>-1</v>
      </c>
      <c r="AR259" s="487">
        <f t="shared" si="72"/>
        <v>0</v>
      </c>
      <c r="AS259" s="487">
        <f t="shared" si="72"/>
        <v>-1</v>
      </c>
      <c r="AT259" s="487">
        <f t="shared" si="72"/>
        <v>-1</v>
      </c>
      <c r="AU259" s="493">
        <f t="shared" si="72"/>
        <v>0</v>
      </c>
      <c r="AV259" s="488" t="str">
        <f t="shared" si="69"/>
        <v/>
      </c>
      <c r="AW259" s="487" t="str">
        <f t="shared" si="69"/>
        <v/>
      </c>
      <c r="AX259" s="487">
        <f t="shared" si="67"/>
        <v>0</v>
      </c>
      <c r="AY259" s="487" t="str">
        <f t="shared" si="67"/>
        <v/>
      </c>
      <c r="AZ259" s="487" t="str">
        <f t="shared" si="67"/>
        <v/>
      </c>
      <c r="BA259" s="487" t="str">
        <f t="shared" si="67"/>
        <v/>
      </c>
      <c r="BB259" s="487" t="str">
        <f t="shared" si="67"/>
        <v/>
      </c>
      <c r="BC259" s="487" t="str">
        <f t="shared" si="67"/>
        <v/>
      </c>
      <c r="BD259" s="487" t="str">
        <f t="shared" si="67"/>
        <v/>
      </c>
      <c r="BE259" s="487" t="str">
        <f t="shared" si="67"/>
        <v/>
      </c>
      <c r="BF259" s="487">
        <f t="shared" si="67"/>
        <v>0</v>
      </c>
      <c r="BG259" s="487">
        <f t="shared" si="61"/>
        <v>0</v>
      </c>
      <c r="BH259" s="487" t="str">
        <f t="shared" si="61"/>
        <v/>
      </c>
      <c r="BI259" s="487">
        <f t="shared" si="61"/>
        <v>0</v>
      </c>
      <c r="BJ259" s="487">
        <f t="shared" si="61"/>
        <v>0</v>
      </c>
      <c r="BK259" s="489" t="str">
        <f t="shared" si="61"/>
        <v/>
      </c>
      <c r="BL259" s="495" t="str">
        <f t="shared" si="70"/>
        <v/>
      </c>
      <c r="BM259" s="487" t="str">
        <f t="shared" si="70"/>
        <v/>
      </c>
      <c r="BN259" s="487">
        <f t="shared" si="68"/>
        <v>0</v>
      </c>
      <c r="BO259" s="487" t="str">
        <f t="shared" si="68"/>
        <v/>
      </c>
      <c r="BP259" s="487" t="str">
        <f t="shared" si="68"/>
        <v/>
      </c>
      <c r="BQ259" s="487" t="str">
        <f t="shared" si="68"/>
        <v/>
      </c>
      <c r="BR259" s="487" t="str">
        <f t="shared" si="68"/>
        <v/>
      </c>
      <c r="BS259" s="487" t="str">
        <f t="shared" si="68"/>
        <v/>
      </c>
      <c r="BT259" s="487" t="str">
        <f t="shared" si="68"/>
        <v/>
      </c>
      <c r="BU259" s="487" t="str">
        <f t="shared" si="68"/>
        <v/>
      </c>
      <c r="BV259" s="487">
        <f t="shared" si="68"/>
        <v>0</v>
      </c>
      <c r="BW259" s="487">
        <f t="shared" si="62"/>
        <v>0</v>
      </c>
      <c r="BX259" s="487" t="str">
        <f t="shared" si="62"/>
        <v/>
      </c>
      <c r="BY259" s="487">
        <f t="shared" si="62"/>
        <v>0</v>
      </c>
      <c r="BZ259" s="487">
        <f t="shared" si="62"/>
        <v>0</v>
      </c>
      <c r="CA259" s="489" t="str">
        <f t="shared" si="62"/>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72"/>
        <v>0</v>
      </c>
      <c r="AG260" s="487">
        <f t="shared" si="72"/>
        <v>0</v>
      </c>
      <c r="AH260" s="487">
        <f t="shared" si="72"/>
        <v>-1</v>
      </c>
      <c r="AI260" s="487">
        <f t="shared" si="72"/>
        <v>0</v>
      </c>
      <c r="AJ260" s="487">
        <f t="shared" si="72"/>
        <v>0</v>
      </c>
      <c r="AK260" s="487">
        <f t="shared" si="72"/>
        <v>0</v>
      </c>
      <c r="AL260" s="487">
        <f t="shared" si="72"/>
        <v>0</v>
      </c>
      <c r="AM260" s="487">
        <f t="shared" si="72"/>
        <v>0</v>
      </c>
      <c r="AN260" s="487">
        <f t="shared" si="72"/>
        <v>0</v>
      </c>
      <c r="AO260" s="487">
        <f t="shared" si="72"/>
        <v>0</v>
      </c>
      <c r="AP260" s="487">
        <f t="shared" si="72"/>
        <v>-1</v>
      </c>
      <c r="AQ260" s="487">
        <f t="shared" si="72"/>
        <v>-1</v>
      </c>
      <c r="AR260" s="487">
        <f t="shared" si="72"/>
        <v>0</v>
      </c>
      <c r="AS260" s="487">
        <f t="shared" si="72"/>
        <v>-1</v>
      </c>
      <c r="AT260" s="487">
        <f t="shared" si="72"/>
        <v>-1</v>
      </c>
      <c r="AU260" s="493">
        <f t="shared" si="72"/>
        <v>0</v>
      </c>
      <c r="AV260" s="488" t="str">
        <f t="shared" si="69"/>
        <v/>
      </c>
      <c r="AW260" s="487" t="str">
        <f t="shared" si="69"/>
        <v/>
      </c>
      <c r="AX260" s="487">
        <f t="shared" si="67"/>
        <v>0</v>
      </c>
      <c r="AY260" s="487" t="str">
        <f t="shared" si="67"/>
        <v/>
      </c>
      <c r="AZ260" s="487" t="str">
        <f t="shared" si="67"/>
        <v/>
      </c>
      <c r="BA260" s="487" t="str">
        <f t="shared" si="67"/>
        <v/>
      </c>
      <c r="BB260" s="487" t="str">
        <f t="shared" si="67"/>
        <v/>
      </c>
      <c r="BC260" s="487" t="str">
        <f t="shared" si="67"/>
        <v/>
      </c>
      <c r="BD260" s="487" t="str">
        <f t="shared" si="67"/>
        <v/>
      </c>
      <c r="BE260" s="487" t="str">
        <f t="shared" si="67"/>
        <v/>
      </c>
      <c r="BF260" s="487">
        <f t="shared" si="67"/>
        <v>0</v>
      </c>
      <c r="BG260" s="487">
        <f t="shared" si="61"/>
        <v>0</v>
      </c>
      <c r="BH260" s="487" t="str">
        <f t="shared" si="61"/>
        <v/>
      </c>
      <c r="BI260" s="487">
        <f t="shared" si="61"/>
        <v>0</v>
      </c>
      <c r="BJ260" s="487">
        <f t="shared" si="61"/>
        <v>0</v>
      </c>
      <c r="BK260" s="489" t="str">
        <f t="shared" si="61"/>
        <v/>
      </c>
      <c r="BL260" s="495" t="str">
        <f t="shared" si="70"/>
        <v/>
      </c>
      <c r="BM260" s="487" t="str">
        <f t="shared" si="70"/>
        <v/>
      </c>
      <c r="BN260" s="487">
        <f t="shared" si="68"/>
        <v>0</v>
      </c>
      <c r="BO260" s="487" t="str">
        <f t="shared" si="68"/>
        <v/>
      </c>
      <c r="BP260" s="487" t="str">
        <f t="shared" si="68"/>
        <v/>
      </c>
      <c r="BQ260" s="487" t="str">
        <f t="shared" si="68"/>
        <v/>
      </c>
      <c r="BR260" s="487" t="str">
        <f t="shared" si="68"/>
        <v/>
      </c>
      <c r="BS260" s="487" t="str">
        <f t="shared" si="68"/>
        <v/>
      </c>
      <c r="BT260" s="487" t="str">
        <f t="shared" si="68"/>
        <v/>
      </c>
      <c r="BU260" s="487" t="str">
        <f t="shared" si="68"/>
        <v/>
      </c>
      <c r="BV260" s="487">
        <f t="shared" si="68"/>
        <v>0</v>
      </c>
      <c r="BW260" s="487">
        <f t="shared" si="62"/>
        <v>0</v>
      </c>
      <c r="BX260" s="487" t="str">
        <f t="shared" si="62"/>
        <v/>
      </c>
      <c r="BY260" s="487">
        <f t="shared" si="62"/>
        <v>0</v>
      </c>
      <c r="BZ260" s="487">
        <f t="shared" si="62"/>
        <v>0</v>
      </c>
      <c r="CA260" s="489" t="str">
        <f t="shared" si="62"/>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72"/>
        <v>0</v>
      </c>
      <c r="AG261" s="487">
        <f t="shared" si="72"/>
        <v>0</v>
      </c>
      <c r="AH261" s="487">
        <f t="shared" si="72"/>
        <v>-1</v>
      </c>
      <c r="AI261" s="487">
        <f t="shared" si="72"/>
        <v>0</v>
      </c>
      <c r="AJ261" s="487">
        <f t="shared" si="72"/>
        <v>0</v>
      </c>
      <c r="AK261" s="487">
        <f t="shared" si="72"/>
        <v>0</v>
      </c>
      <c r="AL261" s="487">
        <f t="shared" si="72"/>
        <v>0</v>
      </c>
      <c r="AM261" s="487">
        <f t="shared" si="72"/>
        <v>0</v>
      </c>
      <c r="AN261" s="487">
        <f t="shared" si="72"/>
        <v>0</v>
      </c>
      <c r="AO261" s="487">
        <f t="shared" si="72"/>
        <v>0</v>
      </c>
      <c r="AP261" s="487">
        <f t="shared" si="72"/>
        <v>-1</v>
      </c>
      <c r="AQ261" s="487">
        <f t="shared" si="72"/>
        <v>-1</v>
      </c>
      <c r="AR261" s="487">
        <f t="shared" si="72"/>
        <v>0</v>
      </c>
      <c r="AS261" s="487">
        <f t="shared" si="72"/>
        <v>-1</v>
      </c>
      <c r="AT261" s="487">
        <f t="shared" si="72"/>
        <v>-1</v>
      </c>
      <c r="AU261" s="493">
        <f t="shared" si="72"/>
        <v>0</v>
      </c>
      <c r="AV261" s="488" t="str">
        <f t="shared" si="69"/>
        <v/>
      </c>
      <c r="AW261" s="487" t="str">
        <f t="shared" si="69"/>
        <v/>
      </c>
      <c r="AX261" s="487">
        <f t="shared" si="67"/>
        <v>0</v>
      </c>
      <c r="AY261" s="487" t="str">
        <f t="shared" si="67"/>
        <v/>
      </c>
      <c r="AZ261" s="487" t="str">
        <f t="shared" si="67"/>
        <v/>
      </c>
      <c r="BA261" s="487" t="str">
        <f t="shared" si="67"/>
        <v/>
      </c>
      <c r="BB261" s="487" t="str">
        <f t="shared" si="67"/>
        <v/>
      </c>
      <c r="BC261" s="487" t="str">
        <f t="shared" si="67"/>
        <v/>
      </c>
      <c r="BD261" s="487" t="str">
        <f t="shared" si="67"/>
        <v/>
      </c>
      <c r="BE261" s="487" t="str">
        <f t="shared" si="67"/>
        <v/>
      </c>
      <c r="BF261" s="487">
        <f t="shared" si="67"/>
        <v>0</v>
      </c>
      <c r="BG261" s="487">
        <f t="shared" si="61"/>
        <v>0</v>
      </c>
      <c r="BH261" s="487" t="str">
        <f t="shared" si="61"/>
        <v/>
      </c>
      <c r="BI261" s="487">
        <f t="shared" si="61"/>
        <v>0</v>
      </c>
      <c r="BJ261" s="487">
        <f t="shared" si="61"/>
        <v>0</v>
      </c>
      <c r="BK261" s="489" t="str">
        <f t="shared" si="61"/>
        <v/>
      </c>
      <c r="BL261" s="495" t="str">
        <f t="shared" si="70"/>
        <v/>
      </c>
      <c r="BM261" s="487" t="str">
        <f t="shared" si="70"/>
        <v/>
      </c>
      <c r="BN261" s="487">
        <f t="shared" si="68"/>
        <v>0</v>
      </c>
      <c r="BO261" s="487" t="str">
        <f t="shared" si="68"/>
        <v/>
      </c>
      <c r="BP261" s="487" t="str">
        <f t="shared" si="68"/>
        <v/>
      </c>
      <c r="BQ261" s="487" t="str">
        <f t="shared" si="68"/>
        <v/>
      </c>
      <c r="BR261" s="487" t="str">
        <f t="shared" si="68"/>
        <v/>
      </c>
      <c r="BS261" s="487" t="str">
        <f t="shared" si="68"/>
        <v/>
      </c>
      <c r="BT261" s="487" t="str">
        <f t="shared" si="68"/>
        <v/>
      </c>
      <c r="BU261" s="487" t="str">
        <f t="shared" si="68"/>
        <v/>
      </c>
      <c r="BV261" s="487">
        <f t="shared" si="68"/>
        <v>0</v>
      </c>
      <c r="BW261" s="487">
        <f t="shared" si="62"/>
        <v>0</v>
      </c>
      <c r="BX261" s="487" t="str">
        <f t="shared" si="62"/>
        <v/>
      </c>
      <c r="BY261" s="487">
        <f t="shared" si="62"/>
        <v>0</v>
      </c>
      <c r="BZ261" s="487">
        <f t="shared" si="62"/>
        <v>0</v>
      </c>
      <c r="CA261" s="489" t="str">
        <f t="shared" si="62"/>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72"/>
        <v>0</v>
      </c>
      <c r="AG262" s="487">
        <f t="shared" si="72"/>
        <v>0</v>
      </c>
      <c r="AH262" s="487">
        <f t="shared" si="72"/>
        <v>-1</v>
      </c>
      <c r="AI262" s="487">
        <f t="shared" si="72"/>
        <v>0</v>
      </c>
      <c r="AJ262" s="487">
        <f t="shared" si="72"/>
        <v>0</v>
      </c>
      <c r="AK262" s="487">
        <f t="shared" si="72"/>
        <v>0</v>
      </c>
      <c r="AL262" s="487">
        <f t="shared" si="72"/>
        <v>0</v>
      </c>
      <c r="AM262" s="487">
        <f t="shared" si="72"/>
        <v>0</v>
      </c>
      <c r="AN262" s="487">
        <f t="shared" si="72"/>
        <v>0</v>
      </c>
      <c r="AO262" s="487">
        <f t="shared" si="72"/>
        <v>0</v>
      </c>
      <c r="AP262" s="487">
        <f t="shared" si="72"/>
        <v>-1</v>
      </c>
      <c r="AQ262" s="487">
        <f t="shared" si="72"/>
        <v>-1</v>
      </c>
      <c r="AR262" s="487">
        <f t="shared" si="72"/>
        <v>0</v>
      </c>
      <c r="AS262" s="487">
        <f t="shared" si="72"/>
        <v>-1</v>
      </c>
      <c r="AT262" s="487">
        <f t="shared" si="72"/>
        <v>-1</v>
      </c>
      <c r="AU262" s="493">
        <f t="shared" si="72"/>
        <v>0</v>
      </c>
      <c r="AV262" s="488" t="str">
        <f t="shared" si="69"/>
        <v/>
      </c>
      <c r="AW262" s="487" t="str">
        <f t="shared" si="69"/>
        <v/>
      </c>
      <c r="AX262" s="487">
        <f t="shared" si="67"/>
        <v>0</v>
      </c>
      <c r="AY262" s="487" t="str">
        <f t="shared" si="67"/>
        <v/>
      </c>
      <c r="AZ262" s="487" t="str">
        <f t="shared" si="67"/>
        <v/>
      </c>
      <c r="BA262" s="487" t="str">
        <f t="shared" si="67"/>
        <v/>
      </c>
      <c r="BB262" s="487" t="str">
        <f t="shared" si="67"/>
        <v/>
      </c>
      <c r="BC262" s="487" t="str">
        <f t="shared" si="67"/>
        <v/>
      </c>
      <c r="BD262" s="487" t="str">
        <f t="shared" si="67"/>
        <v/>
      </c>
      <c r="BE262" s="487" t="str">
        <f t="shared" si="67"/>
        <v/>
      </c>
      <c r="BF262" s="487">
        <f t="shared" si="67"/>
        <v>0</v>
      </c>
      <c r="BG262" s="487">
        <f t="shared" si="61"/>
        <v>0</v>
      </c>
      <c r="BH262" s="487" t="str">
        <f t="shared" si="61"/>
        <v/>
      </c>
      <c r="BI262" s="487">
        <f t="shared" si="61"/>
        <v>0</v>
      </c>
      <c r="BJ262" s="487">
        <f t="shared" si="61"/>
        <v>0</v>
      </c>
      <c r="BK262" s="489" t="str">
        <f t="shared" si="61"/>
        <v/>
      </c>
      <c r="BL262" s="495" t="str">
        <f t="shared" si="70"/>
        <v/>
      </c>
      <c r="BM262" s="487" t="str">
        <f t="shared" si="70"/>
        <v/>
      </c>
      <c r="BN262" s="487">
        <f t="shared" si="68"/>
        <v>0</v>
      </c>
      <c r="BO262" s="487" t="str">
        <f t="shared" si="68"/>
        <v/>
      </c>
      <c r="BP262" s="487" t="str">
        <f t="shared" si="68"/>
        <v/>
      </c>
      <c r="BQ262" s="487" t="str">
        <f t="shared" si="68"/>
        <v/>
      </c>
      <c r="BR262" s="487" t="str">
        <f t="shared" si="68"/>
        <v/>
      </c>
      <c r="BS262" s="487" t="str">
        <f t="shared" si="68"/>
        <v/>
      </c>
      <c r="BT262" s="487" t="str">
        <f t="shared" si="68"/>
        <v/>
      </c>
      <c r="BU262" s="487" t="str">
        <f t="shared" si="68"/>
        <v/>
      </c>
      <c r="BV262" s="487">
        <f t="shared" si="68"/>
        <v>0</v>
      </c>
      <c r="BW262" s="487">
        <f t="shared" si="62"/>
        <v>0</v>
      </c>
      <c r="BX262" s="487" t="str">
        <f t="shared" si="62"/>
        <v/>
      </c>
      <c r="BY262" s="487">
        <f t="shared" si="62"/>
        <v>0</v>
      </c>
      <c r="BZ262" s="487">
        <f t="shared" si="62"/>
        <v>0</v>
      </c>
      <c r="CA262" s="489" t="str">
        <f t="shared" si="62"/>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72"/>
        <v>0</v>
      </c>
      <c r="AG263" s="487">
        <f t="shared" si="72"/>
        <v>0</v>
      </c>
      <c r="AH263" s="487">
        <f t="shared" si="72"/>
        <v>-1</v>
      </c>
      <c r="AI263" s="487">
        <f t="shared" si="72"/>
        <v>0</v>
      </c>
      <c r="AJ263" s="487">
        <f t="shared" si="72"/>
        <v>0</v>
      </c>
      <c r="AK263" s="487">
        <f t="shared" si="72"/>
        <v>0</v>
      </c>
      <c r="AL263" s="487">
        <f t="shared" si="72"/>
        <v>0</v>
      </c>
      <c r="AM263" s="487">
        <f t="shared" si="72"/>
        <v>0</v>
      </c>
      <c r="AN263" s="487">
        <f t="shared" si="72"/>
        <v>0</v>
      </c>
      <c r="AO263" s="487">
        <f t="shared" si="72"/>
        <v>0</v>
      </c>
      <c r="AP263" s="487">
        <f t="shared" si="72"/>
        <v>-1</v>
      </c>
      <c r="AQ263" s="487">
        <f t="shared" si="72"/>
        <v>-1</v>
      </c>
      <c r="AR263" s="487">
        <f t="shared" si="72"/>
        <v>0</v>
      </c>
      <c r="AS263" s="487">
        <f t="shared" si="72"/>
        <v>-1</v>
      </c>
      <c r="AT263" s="487">
        <f t="shared" si="72"/>
        <v>-1</v>
      </c>
      <c r="AU263" s="493">
        <f t="shared" si="72"/>
        <v>0</v>
      </c>
      <c r="AV263" s="488" t="str">
        <f t="shared" si="69"/>
        <v/>
      </c>
      <c r="AW263" s="487" t="str">
        <f t="shared" si="69"/>
        <v/>
      </c>
      <c r="AX263" s="487">
        <f t="shared" si="67"/>
        <v>0</v>
      </c>
      <c r="AY263" s="487" t="str">
        <f t="shared" si="67"/>
        <v/>
      </c>
      <c r="AZ263" s="487" t="str">
        <f t="shared" si="67"/>
        <v/>
      </c>
      <c r="BA263" s="487" t="str">
        <f t="shared" si="67"/>
        <v/>
      </c>
      <c r="BB263" s="487" t="str">
        <f t="shared" si="67"/>
        <v/>
      </c>
      <c r="BC263" s="487" t="str">
        <f t="shared" si="67"/>
        <v/>
      </c>
      <c r="BD263" s="487" t="str">
        <f t="shared" si="67"/>
        <v/>
      </c>
      <c r="BE263" s="487" t="str">
        <f t="shared" si="67"/>
        <v/>
      </c>
      <c r="BF263" s="487">
        <f t="shared" si="67"/>
        <v>0</v>
      </c>
      <c r="BG263" s="487">
        <f t="shared" si="61"/>
        <v>0</v>
      </c>
      <c r="BH263" s="487" t="str">
        <f t="shared" si="61"/>
        <v/>
      </c>
      <c r="BI263" s="487">
        <f t="shared" si="61"/>
        <v>0</v>
      </c>
      <c r="BJ263" s="487">
        <f t="shared" si="61"/>
        <v>0</v>
      </c>
      <c r="BK263" s="489" t="str">
        <f t="shared" si="61"/>
        <v/>
      </c>
      <c r="BL263" s="495" t="str">
        <f t="shared" si="70"/>
        <v/>
      </c>
      <c r="BM263" s="487" t="str">
        <f t="shared" si="70"/>
        <v/>
      </c>
      <c r="BN263" s="487">
        <f t="shared" si="68"/>
        <v>0</v>
      </c>
      <c r="BO263" s="487" t="str">
        <f t="shared" si="68"/>
        <v/>
      </c>
      <c r="BP263" s="487" t="str">
        <f t="shared" si="68"/>
        <v/>
      </c>
      <c r="BQ263" s="487" t="str">
        <f t="shared" si="68"/>
        <v/>
      </c>
      <c r="BR263" s="487" t="str">
        <f t="shared" si="68"/>
        <v/>
      </c>
      <c r="BS263" s="487" t="str">
        <f t="shared" si="68"/>
        <v/>
      </c>
      <c r="BT263" s="487" t="str">
        <f t="shared" si="68"/>
        <v/>
      </c>
      <c r="BU263" s="487" t="str">
        <f t="shared" si="68"/>
        <v/>
      </c>
      <c r="BV263" s="487">
        <f t="shared" si="68"/>
        <v>0</v>
      </c>
      <c r="BW263" s="487">
        <f t="shared" si="62"/>
        <v>0</v>
      </c>
      <c r="BX263" s="487" t="str">
        <f t="shared" si="62"/>
        <v/>
      </c>
      <c r="BY263" s="487">
        <f t="shared" si="62"/>
        <v>0</v>
      </c>
      <c r="BZ263" s="487">
        <f t="shared" si="62"/>
        <v>0</v>
      </c>
      <c r="CA263" s="489" t="str">
        <f t="shared" si="62"/>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72"/>
        <v>0</v>
      </c>
      <c r="AG264" s="487">
        <f t="shared" si="72"/>
        <v>0</v>
      </c>
      <c r="AH264" s="487">
        <f t="shared" si="72"/>
        <v>-1</v>
      </c>
      <c r="AI264" s="487">
        <f t="shared" si="72"/>
        <v>0</v>
      </c>
      <c r="AJ264" s="487">
        <f t="shared" si="72"/>
        <v>0</v>
      </c>
      <c r="AK264" s="487">
        <f t="shared" si="72"/>
        <v>0</v>
      </c>
      <c r="AL264" s="487">
        <f t="shared" si="72"/>
        <v>0</v>
      </c>
      <c r="AM264" s="487">
        <f t="shared" si="72"/>
        <v>0</v>
      </c>
      <c r="AN264" s="487">
        <f t="shared" si="72"/>
        <v>0</v>
      </c>
      <c r="AO264" s="487">
        <f t="shared" si="72"/>
        <v>0</v>
      </c>
      <c r="AP264" s="487">
        <f t="shared" si="72"/>
        <v>-1</v>
      </c>
      <c r="AQ264" s="487">
        <f t="shared" si="72"/>
        <v>-1</v>
      </c>
      <c r="AR264" s="487">
        <f t="shared" si="72"/>
        <v>0</v>
      </c>
      <c r="AS264" s="487">
        <f t="shared" si="72"/>
        <v>-1</v>
      </c>
      <c r="AT264" s="487">
        <f t="shared" si="72"/>
        <v>-1</v>
      </c>
      <c r="AU264" s="493">
        <f t="shared" si="72"/>
        <v>0</v>
      </c>
      <c r="AV264" s="488" t="str">
        <f t="shared" si="69"/>
        <v/>
      </c>
      <c r="AW264" s="487" t="str">
        <f t="shared" si="69"/>
        <v/>
      </c>
      <c r="AX264" s="487">
        <f t="shared" si="67"/>
        <v>0</v>
      </c>
      <c r="AY264" s="487" t="str">
        <f t="shared" si="67"/>
        <v/>
      </c>
      <c r="AZ264" s="487" t="str">
        <f t="shared" si="67"/>
        <v/>
      </c>
      <c r="BA264" s="487" t="str">
        <f t="shared" si="67"/>
        <v/>
      </c>
      <c r="BB264" s="487" t="str">
        <f t="shared" si="67"/>
        <v/>
      </c>
      <c r="BC264" s="487" t="str">
        <f t="shared" si="67"/>
        <v/>
      </c>
      <c r="BD264" s="487" t="str">
        <f t="shared" si="67"/>
        <v/>
      </c>
      <c r="BE264" s="487" t="str">
        <f t="shared" si="67"/>
        <v/>
      </c>
      <c r="BF264" s="487">
        <f t="shared" si="67"/>
        <v>0</v>
      </c>
      <c r="BG264" s="487">
        <f t="shared" si="61"/>
        <v>0</v>
      </c>
      <c r="BH264" s="487" t="str">
        <f t="shared" si="61"/>
        <v/>
      </c>
      <c r="BI264" s="487">
        <f t="shared" si="61"/>
        <v>0</v>
      </c>
      <c r="BJ264" s="487">
        <f t="shared" si="61"/>
        <v>0</v>
      </c>
      <c r="BK264" s="489" t="str">
        <f t="shared" si="61"/>
        <v/>
      </c>
      <c r="BL264" s="495" t="str">
        <f t="shared" si="70"/>
        <v/>
      </c>
      <c r="BM264" s="487" t="str">
        <f t="shared" si="70"/>
        <v/>
      </c>
      <c r="BN264" s="487">
        <f t="shared" si="68"/>
        <v>0</v>
      </c>
      <c r="BO264" s="487" t="str">
        <f t="shared" si="68"/>
        <v/>
      </c>
      <c r="BP264" s="487" t="str">
        <f t="shared" si="68"/>
        <v/>
      </c>
      <c r="BQ264" s="487" t="str">
        <f t="shared" si="68"/>
        <v/>
      </c>
      <c r="BR264" s="487" t="str">
        <f t="shared" si="68"/>
        <v/>
      </c>
      <c r="BS264" s="487" t="str">
        <f t="shared" si="68"/>
        <v/>
      </c>
      <c r="BT264" s="487" t="str">
        <f t="shared" si="68"/>
        <v/>
      </c>
      <c r="BU264" s="487" t="str">
        <f t="shared" si="68"/>
        <v/>
      </c>
      <c r="BV264" s="487">
        <f t="shared" si="68"/>
        <v>0</v>
      </c>
      <c r="BW264" s="487">
        <f t="shared" si="62"/>
        <v>0</v>
      </c>
      <c r="BX264" s="487" t="str">
        <f t="shared" si="62"/>
        <v/>
      </c>
      <c r="BY264" s="487">
        <f t="shared" si="62"/>
        <v>0</v>
      </c>
      <c r="BZ264" s="487">
        <f t="shared" si="62"/>
        <v>0</v>
      </c>
      <c r="CA264" s="489" t="str">
        <f t="shared" si="62"/>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72"/>
        <v>0</v>
      </c>
      <c r="AG265" s="487">
        <f t="shared" si="72"/>
        <v>0</v>
      </c>
      <c r="AH265" s="487">
        <f t="shared" si="72"/>
        <v>-1</v>
      </c>
      <c r="AI265" s="487">
        <f t="shared" si="72"/>
        <v>0</v>
      </c>
      <c r="AJ265" s="487">
        <f t="shared" si="72"/>
        <v>0</v>
      </c>
      <c r="AK265" s="487">
        <f t="shared" si="72"/>
        <v>0</v>
      </c>
      <c r="AL265" s="487">
        <f t="shared" si="72"/>
        <v>0</v>
      </c>
      <c r="AM265" s="487">
        <f t="shared" si="72"/>
        <v>0</v>
      </c>
      <c r="AN265" s="487">
        <f t="shared" si="72"/>
        <v>0</v>
      </c>
      <c r="AO265" s="487">
        <f t="shared" si="72"/>
        <v>0</v>
      </c>
      <c r="AP265" s="487">
        <f t="shared" si="72"/>
        <v>-1</v>
      </c>
      <c r="AQ265" s="487">
        <f t="shared" si="72"/>
        <v>-1</v>
      </c>
      <c r="AR265" s="487">
        <f t="shared" si="72"/>
        <v>0</v>
      </c>
      <c r="AS265" s="487">
        <f t="shared" si="72"/>
        <v>-1</v>
      </c>
      <c r="AT265" s="487">
        <f t="shared" si="72"/>
        <v>-1</v>
      </c>
      <c r="AU265" s="493">
        <f t="shared" si="72"/>
        <v>0</v>
      </c>
      <c r="AV265" s="488" t="str">
        <f t="shared" si="69"/>
        <v/>
      </c>
      <c r="AW265" s="487" t="str">
        <f t="shared" si="69"/>
        <v/>
      </c>
      <c r="AX265" s="487">
        <f t="shared" si="67"/>
        <v>0</v>
      </c>
      <c r="AY265" s="487" t="str">
        <f t="shared" si="67"/>
        <v/>
      </c>
      <c r="AZ265" s="487" t="str">
        <f t="shared" si="67"/>
        <v/>
      </c>
      <c r="BA265" s="487" t="str">
        <f t="shared" si="67"/>
        <v/>
      </c>
      <c r="BB265" s="487" t="str">
        <f t="shared" si="67"/>
        <v/>
      </c>
      <c r="BC265" s="487" t="str">
        <f t="shared" si="67"/>
        <v/>
      </c>
      <c r="BD265" s="487" t="str">
        <f t="shared" si="67"/>
        <v/>
      </c>
      <c r="BE265" s="487" t="str">
        <f t="shared" si="67"/>
        <v/>
      </c>
      <c r="BF265" s="487">
        <f t="shared" si="67"/>
        <v>0</v>
      </c>
      <c r="BG265" s="487">
        <f t="shared" si="61"/>
        <v>0</v>
      </c>
      <c r="BH265" s="487" t="str">
        <f t="shared" si="61"/>
        <v/>
      </c>
      <c r="BI265" s="487">
        <f t="shared" si="61"/>
        <v>0</v>
      </c>
      <c r="BJ265" s="487">
        <f t="shared" si="61"/>
        <v>0</v>
      </c>
      <c r="BK265" s="489" t="str">
        <f t="shared" si="61"/>
        <v/>
      </c>
      <c r="BL265" s="495" t="str">
        <f t="shared" si="70"/>
        <v/>
      </c>
      <c r="BM265" s="487" t="str">
        <f t="shared" si="70"/>
        <v/>
      </c>
      <c r="BN265" s="487">
        <f t="shared" si="68"/>
        <v>0</v>
      </c>
      <c r="BO265" s="487" t="str">
        <f t="shared" si="68"/>
        <v/>
      </c>
      <c r="BP265" s="487" t="str">
        <f t="shared" si="68"/>
        <v/>
      </c>
      <c r="BQ265" s="487" t="str">
        <f t="shared" si="68"/>
        <v/>
      </c>
      <c r="BR265" s="487" t="str">
        <f t="shared" si="68"/>
        <v/>
      </c>
      <c r="BS265" s="487" t="str">
        <f t="shared" si="68"/>
        <v/>
      </c>
      <c r="BT265" s="487" t="str">
        <f t="shared" si="68"/>
        <v/>
      </c>
      <c r="BU265" s="487" t="str">
        <f t="shared" si="68"/>
        <v/>
      </c>
      <c r="BV265" s="487">
        <f t="shared" si="68"/>
        <v>0</v>
      </c>
      <c r="BW265" s="487">
        <f t="shared" si="62"/>
        <v>0</v>
      </c>
      <c r="BX265" s="487" t="str">
        <f t="shared" si="62"/>
        <v/>
      </c>
      <c r="BY265" s="487">
        <f t="shared" si="62"/>
        <v>0</v>
      </c>
      <c r="BZ265" s="487">
        <f t="shared" si="62"/>
        <v>0</v>
      </c>
      <c r="CA265" s="489" t="str">
        <f t="shared" si="62"/>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72"/>
        <v>0</v>
      </c>
      <c r="AG266" s="487">
        <f t="shared" si="72"/>
        <v>0</v>
      </c>
      <c r="AH266" s="487">
        <f t="shared" si="72"/>
        <v>-1</v>
      </c>
      <c r="AI266" s="487">
        <f t="shared" si="72"/>
        <v>0</v>
      </c>
      <c r="AJ266" s="487">
        <f t="shared" si="72"/>
        <v>0</v>
      </c>
      <c r="AK266" s="487">
        <f t="shared" si="72"/>
        <v>0</v>
      </c>
      <c r="AL266" s="487">
        <f t="shared" si="72"/>
        <v>0</v>
      </c>
      <c r="AM266" s="487">
        <f t="shared" si="72"/>
        <v>0</v>
      </c>
      <c r="AN266" s="487">
        <f t="shared" si="72"/>
        <v>0</v>
      </c>
      <c r="AO266" s="487">
        <f t="shared" si="72"/>
        <v>0</v>
      </c>
      <c r="AP266" s="487">
        <f t="shared" si="72"/>
        <v>-1</v>
      </c>
      <c r="AQ266" s="487">
        <f t="shared" si="72"/>
        <v>-1</v>
      </c>
      <c r="AR266" s="487">
        <f t="shared" si="72"/>
        <v>0</v>
      </c>
      <c r="AS266" s="487">
        <f t="shared" si="72"/>
        <v>-1</v>
      </c>
      <c r="AT266" s="487">
        <f t="shared" si="72"/>
        <v>-1</v>
      </c>
      <c r="AU266" s="493">
        <f t="shared" si="72"/>
        <v>0</v>
      </c>
      <c r="AV266" s="488" t="str">
        <f t="shared" si="69"/>
        <v/>
      </c>
      <c r="AW266" s="487" t="str">
        <f t="shared" si="69"/>
        <v/>
      </c>
      <c r="AX266" s="487">
        <f t="shared" si="67"/>
        <v>0</v>
      </c>
      <c r="AY266" s="487" t="str">
        <f t="shared" si="67"/>
        <v/>
      </c>
      <c r="AZ266" s="487" t="str">
        <f t="shared" si="67"/>
        <v/>
      </c>
      <c r="BA266" s="487" t="str">
        <f t="shared" si="67"/>
        <v/>
      </c>
      <c r="BB266" s="487" t="str">
        <f t="shared" si="67"/>
        <v/>
      </c>
      <c r="BC266" s="487" t="str">
        <f t="shared" si="67"/>
        <v/>
      </c>
      <c r="BD266" s="487" t="str">
        <f t="shared" si="67"/>
        <v/>
      </c>
      <c r="BE266" s="487" t="str">
        <f t="shared" si="67"/>
        <v/>
      </c>
      <c r="BF266" s="487">
        <f t="shared" si="67"/>
        <v>0</v>
      </c>
      <c r="BG266" s="487">
        <f t="shared" si="61"/>
        <v>0</v>
      </c>
      <c r="BH266" s="487" t="str">
        <f t="shared" si="61"/>
        <v/>
      </c>
      <c r="BI266" s="487">
        <f t="shared" si="61"/>
        <v>0</v>
      </c>
      <c r="BJ266" s="487">
        <f t="shared" si="61"/>
        <v>0</v>
      </c>
      <c r="BK266" s="489" t="str">
        <f t="shared" si="61"/>
        <v/>
      </c>
      <c r="BL266" s="495" t="str">
        <f t="shared" si="70"/>
        <v/>
      </c>
      <c r="BM266" s="487" t="str">
        <f t="shared" si="70"/>
        <v/>
      </c>
      <c r="BN266" s="487">
        <f t="shared" si="68"/>
        <v>0</v>
      </c>
      <c r="BO266" s="487" t="str">
        <f t="shared" si="68"/>
        <v/>
      </c>
      <c r="BP266" s="487" t="str">
        <f t="shared" si="68"/>
        <v/>
      </c>
      <c r="BQ266" s="487" t="str">
        <f t="shared" si="68"/>
        <v/>
      </c>
      <c r="BR266" s="487" t="str">
        <f t="shared" si="68"/>
        <v/>
      </c>
      <c r="BS266" s="487" t="str">
        <f t="shared" si="68"/>
        <v/>
      </c>
      <c r="BT266" s="487" t="str">
        <f t="shared" si="68"/>
        <v/>
      </c>
      <c r="BU266" s="487" t="str">
        <f t="shared" si="68"/>
        <v/>
      </c>
      <c r="BV266" s="487">
        <f t="shared" si="68"/>
        <v>0</v>
      </c>
      <c r="BW266" s="487">
        <f t="shared" si="62"/>
        <v>0</v>
      </c>
      <c r="BX266" s="487" t="str">
        <f t="shared" si="62"/>
        <v/>
      </c>
      <c r="BY266" s="487">
        <f t="shared" si="62"/>
        <v>0</v>
      </c>
      <c r="BZ266" s="487">
        <f t="shared" si="62"/>
        <v>0</v>
      </c>
      <c r="CA266" s="489" t="str">
        <f t="shared" si="62"/>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72"/>
        <v>0</v>
      </c>
      <c r="AG267" s="487">
        <f t="shared" si="72"/>
        <v>0</v>
      </c>
      <c r="AH267" s="487">
        <f t="shared" si="72"/>
        <v>-1</v>
      </c>
      <c r="AI267" s="487">
        <f t="shared" si="72"/>
        <v>0</v>
      </c>
      <c r="AJ267" s="487">
        <f t="shared" si="72"/>
        <v>0</v>
      </c>
      <c r="AK267" s="487">
        <f t="shared" si="72"/>
        <v>0</v>
      </c>
      <c r="AL267" s="487">
        <f t="shared" si="72"/>
        <v>0</v>
      </c>
      <c r="AM267" s="487">
        <f t="shared" si="72"/>
        <v>0</v>
      </c>
      <c r="AN267" s="487">
        <f t="shared" si="72"/>
        <v>0</v>
      </c>
      <c r="AO267" s="487">
        <f t="shared" si="72"/>
        <v>0</v>
      </c>
      <c r="AP267" s="487">
        <f t="shared" si="72"/>
        <v>-1</v>
      </c>
      <c r="AQ267" s="487">
        <f t="shared" si="72"/>
        <v>-1</v>
      </c>
      <c r="AR267" s="487">
        <f t="shared" si="72"/>
        <v>0</v>
      </c>
      <c r="AS267" s="487">
        <f t="shared" si="72"/>
        <v>-1</v>
      </c>
      <c r="AT267" s="487">
        <f t="shared" si="72"/>
        <v>-1</v>
      </c>
      <c r="AU267" s="493">
        <f t="shared" si="72"/>
        <v>0</v>
      </c>
      <c r="AV267" s="488" t="str">
        <f t="shared" si="69"/>
        <v/>
      </c>
      <c r="AW267" s="487" t="str">
        <f t="shared" si="69"/>
        <v/>
      </c>
      <c r="AX267" s="487">
        <f t="shared" si="67"/>
        <v>0</v>
      </c>
      <c r="AY267" s="487" t="str">
        <f t="shared" si="67"/>
        <v/>
      </c>
      <c r="AZ267" s="487" t="str">
        <f t="shared" si="67"/>
        <v/>
      </c>
      <c r="BA267" s="487" t="str">
        <f t="shared" si="67"/>
        <v/>
      </c>
      <c r="BB267" s="487" t="str">
        <f t="shared" si="67"/>
        <v/>
      </c>
      <c r="BC267" s="487" t="str">
        <f t="shared" si="67"/>
        <v/>
      </c>
      <c r="BD267" s="487" t="str">
        <f t="shared" si="67"/>
        <v/>
      </c>
      <c r="BE267" s="487" t="str">
        <f t="shared" si="67"/>
        <v/>
      </c>
      <c r="BF267" s="487">
        <f t="shared" si="67"/>
        <v>0</v>
      </c>
      <c r="BG267" s="487">
        <f t="shared" si="61"/>
        <v>0</v>
      </c>
      <c r="BH267" s="487" t="str">
        <f t="shared" si="61"/>
        <v/>
      </c>
      <c r="BI267" s="487">
        <f t="shared" si="61"/>
        <v>0</v>
      </c>
      <c r="BJ267" s="487">
        <f t="shared" si="61"/>
        <v>0</v>
      </c>
      <c r="BK267" s="489" t="str">
        <f t="shared" si="61"/>
        <v/>
      </c>
      <c r="BL267" s="495" t="str">
        <f t="shared" si="70"/>
        <v/>
      </c>
      <c r="BM267" s="487" t="str">
        <f t="shared" si="70"/>
        <v/>
      </c>
      <c r="BN267" s="487">
        <f t="shared" si="68"/>
        <v>0</v>
      </c>
      <c r="BO267" s="487" t="str">
        <f t="shared" si="68"/>
        <v/>
      </c>
      <c r="BP267" s="487" t="str">
        <f t="shared" si="68"/>
        <v/>
      </c>
      <c r="BQ267" s="487" t="str">
        <f t="shared" si="68"/>
        <v/>
      </c>
      <c r="BR267" s="487" t="str">
        <f t="shared" si="68"/>
        <v/>
      </c>
      <c r="BS267" s="487" t="str">
        <f t="shared" si="68"/>
        <v/>
      </c>
      <c r="BT267" s="487" t="str">
        <f t="shared" si="68"/>
        <v/>
      </c>
      <c r="BU267" s="487" t="str">
        <f t="shared" si="68"/>
        <v/>
      </c>
      <c r="BV267" s="487">
        <f t="shared" si="68"/>
        <v>0</v>
      </c>
      <c r="BW267" s="487">
        <f t="shared" si="62"/>
        <v>0</v>
      </c>
      <c r="BX267" s="487" t="str">
        <f t="shared" si="62"/>
        <v/>
      </c>
      <c r="BY267" s="487">
        <f t="shared" si="62"/>
        <v>0</v>
      </c>
      <c r="BZ267" s="487">
        <f t="shared" si="62"/>
        <v>0</v>
      </c>
      <c r="CA267" s="489" t="str">
        <f t="shared" si="62"/>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72"/>
        <v>0</v>
      </c>
      <c r="AG268" s="487">
        <f t="shared" si="72"/>
        <v>0</v>
      </c>
      <c r="AH268" s="487">
        <f t="shared" si="72"/>
        <v>-1</v>
      </c>
      <c r="AI268" s="487">
        <f t="shared" si="72"/>
        <v>0</v>
      </c>
      <c r="AJ268" s="487">
        <f t="shared" si="72"/>
        <v>0</v>
      </c>
      <c r="AK268" s="487">
        <f t="shared" si="72"/>
        <v>0</v>
      </c>
      <c r="AL268" s="487">
        <f t="shared" si="72"/>
        <v>0</v>
      </c>
      <c r="AM268" s="487">
        <f t="shared" si="72"/>
        <v>0</v>
      </c>
      <c r="AN268" s="487">
        <f t="shared" si="72"/>
        <v>0</v>
      </c>
      <c r="AO268" s="487">
        <f t="shared" si="72"/>
        <v>0</v>
      </c>
      <c r="AP268" s="487">
        <f t="shared" si="72"/>
        <v>-1</v>
      </c>
      <c r="AQ268" s="487">
        <f t="shared" si="72"/>
        <v>-1</v>
      </c>
      <c r="AR268" s="487">
        <f t="shared" si="72"/>
        <v>0</v>
      </c>
      <c r="AS268" s="487">
        <f t="shared" si="72"/>
        <v>-1</v>
      </c>
      <c r="AT268" s="487">
        <f t="shared" si="72"/>
        <v>-1</v>
      </c>
      <c r="AU268" s="493">
        <f t="shared" si="72"/>
        <v>0</v>
      </c>
      <c r="AV268" s="488" t="str">
        <f t="shared" si="69"/>
        <v/>
      </c>
      <c r="AW268" s="487" t="str">
        <f t="shared" si="69"/>
        <v/>
      </c>
      <c r="AX268" s="487">
        <f t="shared" si="67"/>
        <v>0</v>
      </c>
      <c r="AY268" s="487" t="str">
        <f t="shared" si="67"/>
        <v/>
      </c>
      <c r="AZ268" s="487" t="str">
        <f t="shared" si="67"/>
        <v/>
      </c>
      <c r="BA268" s="487" t="str">
        <f t="shared" si="67"/>
        <v/>
      </c>
      <c r="BB268" s="487" t="str">
        <f t="shared" si="67"/>
        <v/>
      </c>
      <c r="BC268" s="487" t="str">
        <f t="shared" si="67"/>
        <v/>
      </c>
      <c r="BD268" s="487" t="str">
        <f t="shared" si="67"/>
        <v/>
      </c>
      <c r="BE268" s="487" t="str">
        <f t="shared" si="67"/>
        <v/>
      </c>
      <c r="BF268" s="487">
        <f t="shared" si="67"/>
        <v>0</v>
      </c>
      <c r="BG268" s="487">
        <f t="shared" si="61"/>
        <v>0</v>
      </c>
      <c r="BH268" s="487" t="str">
        <f t="shared" si="61"/>
        <v/>
      </c>
      <c r="BI268" s="487">
        <f t="shared" si="61"/>
        <v>0</v>
      </c>
      <c r="BJ268" s="487">
        <f t="shared" si="61"/>
        <v>0</v>
      </c>
      <c r="BK268" s="489" t="str">
        <f t="shared" si="61"/>
        <v/>
      </c>
      <c r="BL268" s="495" t="str">
        <f t="shared" si="70"/>
        <v/>
      </c>
      <c r="BM268" s="487" t="str">
        <f t="shared" si="70"/>
        <v/>
      </c>
      <c r="BN268" s="487">
        <f t="shared" si="68"/>
        <v>0</v>
      </c>
      <c r="BO268" s="487" t="str">
        <f t="shared" si="68"/>
        <v/>
      </c>
      <c r="BP268" s="487" t="str">
        <f t="shared" si="68"/>
        <v/>
      </c>
      <c r="BQ268" s="487" t="str">
        <f t="shared" si="68"/>
        <v/>
      </c>
      <c r="BR268" s="487" t="str">
        <f t="shared" si="68"/>
        <v/>
      </c>
      <c r="BS268" s="487" t="str">
        <f t="shared" si="68"/>
        <v/>
      </c>
      <c r="BT268" s="487" t="str">
        <f t="shared" si="68"/>
        <v/>
      </c>
      <c r="BU268" s="487" t="str">
        <f t="shared" si="68"/>
        <v/>
      </c>
      <c r="BV268" s="487">
        <f t="shared" si="68"/>
        <v>0</v>
      </c>
      <c r="BW268" s="487">
        <f t="shared" si="62"/>
        <v>0</v>
      </c>
      <c r="BX268" s="487" t="str">
        <f t="shared" si="62"/>
        <v/>
      </c>
      <c r="BY268" s="487">
        <f t="shared" si="62"/>
        <v>0</v>
      </c>
      <c r="BZ268" s="487">
        <f t="shared" si="62"/>
        <v>0</v>
      </c>
      <c r="CA268" s="489" t="str">
        <f t="shared" si="62"/>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72"/>
        <v>0</v>
      </c>
      <c r="AG269" s="487">
        <f t="shared" si="72"/>
        <v>0</v>
      </c>
      <c r="AH269" s="487">
        <f t="shared" si="72"/>
        <v>-1</v>
      </c>
      <c r="AI269" s="487">
        <f t="shared" si="72"/>
        <v>0</v>
      </c>
      <c r="AJ269" s="487">
        <f t="shared" si="72"/>
        <v>0</v>
      </c>
      <c r="AK269" s="487">
        <f t="shared" si="72"/>
        <v>0</v>
      </c>
      <c r="AL269" s="487">
        <f t="shared" si="72"/>
        <v>0</v>
      </c>
      <c r="AM269" s="487">
        <f t="shared" si="72"/>
        <v>0</v>
      </c>
      <c r="AN269" s="487">
        <f t="shared" si="72"/>
        <v>0</v>
      </c>
      <c r="AO269" s="487">
        <f t="shared" si="72"/>
        <v>0</v>
      </c>
      <c r="AP269" s="487">
        <f t="shared" si="72"/>
        <v>-1</v>
      </c>
      <c r="AQ269" s="487">
        <f t="shared" si="72"/>
        <v>-1</v>
      </c>
      <c r="AR269" s="487">
        <f t="shared" si="72"/>
        <v>0</v>
      </c>
      <c r="AS269" s="487">
        <f t="shared" si="72"/>
        <v>-1</v>
      </c>
      <c r="AT269" s="487">
        <f t="shared" si="72"/>
        <v>-1</v>
      </c>
      <c r="AU269" s="493">
        <f t="shared" si="72"/>
        <v>0</v>
      </c>
      <c r="AV269" s="488" t="str">
        <f t="shared" si="69"/>
        <v/>
      </c>
      <c r="AW269" s="487" t="str">
        <f t="shared" si="69"/>
        <v/>
      </c>
      <c r="AX269" s="487">
        <f t="shared" si="67"/>
        <v>0</v>
      </c>
      <c r="AY269" s="487" t="str">
        <f t="shared" si="67"/>
        <v/>
      </c>
      <c r="AZ269" s="487" t="str">
        <f t="shared" si="67"/>
        <v/>
      </c>
      <c r="BA269" s="487" t="str">
        <f t="shared" si="67"/>
        <v/>
      </c>
      <c r="BB269" s="487" t="str">
        <f t="shared" si="67"/>
        <v/>
      </c>
      <c r="BC269" s="487" t="str">
        <f t="shared" si="67"/>
        <v/>
      </c>
      <c r="BD269" s="487" t="str">
        <f t="shared" si="67"/>
        <v/>
      </c>
      <c r="BE269" s="487" t="str">
        <f t="shared" si="67"/>
        <v/>
      </c>
      <c r="BF269" s="487">
        <f t="shared" si="67"/>
        <v>0</v>
      </c>
      <c r="BG269" s="487">
        <f t="shared" si="61"/>
        <v>0</v>
      </c>
      <c r="BH269" s="487" t="str">
        <f t="shared" si="61"/>
        <v/>
      </c>
      <c r="BI269" s="487">
        <f t="shared" si="61"/>
        <v>0</v>
      </c>
      <c r="BJ269" s="487">
        <f t="shared" si="61"/>
        <v>0</v>
      </c>
      <c r="BK269" s="489" t="str">
        <f t="shared" si="61"/>
        <v/>
      </c>
      <c r="BL269" s="495" t="str">
        <f t="shared" si="70"/>
        <v/>
      </c>
      <c r="BM269" s="487" t="str">
        <f t="shared" si="70"/>
        <v/>
      </c>
      <c r="BN269" s="487">
        <f t="shared" si="68"/>
        <v>0</v>
      </c>
      <c r="BO269" s="487" t="str">
        <f t="shared" si="68"/>
        <v/>
      </c>
      <c r="BP269" s="487" t="str">
        <f t="shared" si="68"/>
        <v/>
      </c>
      <c r="BQ269" s="487" t="str">
        <f t="shared" si="68"/>
        <v/>
      </c>
      <c r="BR269" s="487" t="str">
        <f t="shared" si="68"/>
        <v/>
      </c>
      <c r="BS269" s="487" t="str">
        <f t="shared" si="68"/>
        <v/>
      </c>
      <c r="BT269" s="487" t="str">
        <f t="shared" si="68"/>
        <v/>
      </c>
      <c r="BU269" s="487" t="str">
        <f t="shared" si="68"/>
        <v/>
      </c>
      <c r="BV269" s="487">
        <f t="shared" si="68"/>
        <v>0</v>
      </c>
      <c r="BW269" s="487">
        <f t="shared" si="62"/>
        <v>0</v>
      </c>
      <c r="BX269" s="487" t="str">
        <f t="shared" si="62"/>
        <v/>
      </c>
      <c r="BY269" s="487">
        <f t="shared" si="62"/>
        <v>0</v>
      </c>
      <c r="BZ269" s="487">
        <f t="shared" si="62"/>
        <v>0</v>
      </c>
      <c r="CA269" s="489" t="str">
        <f t="shared" si="62"/>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72"/>
        <v>0</v>
      </c>
      <c r="AG270" s="487">
        <f t="shared" si="72"/>
        <v>0</v>
      </c>
      <c r="AH270" s="487">
        <f t="shared" si="72"/>
        <v>-1</v>
      </c>
      <c r="AI270" s="487">
        <f t="shared" si="72"/>
        <v>0</v>
      </c>
      <c r="AJ270" s="487">
        <f t="shared" si="72"/>
        <v>0</v>
      </c>
      <c r="AK270" s="487">
        <f t="shared" si="72"/>
        <v>0</v>
      </c>
      <c r="AL270" s="487">
        <f t="shared" si="72"/>
        <v>0</v>
      </c>
      <c r="AM270" s="487">
        <f t="shared" si="72"/>
        <v>0</v>
      </c>
      <c r="AN270" s="487">
        <f t="shared" si="72"/>
        <v>0</v>
      </c>
      <c r="AO270" s="487">
        <f t="shared" si="72"/>
        <v>0</v>
      </c>
      <c r="AP270" s="487">
        <f t="shared" si="72"/>
        <v>-1</v>
      </c>
      <c r="AQ270" s="487">
        <f t="shared" si="72"/>
        <v>-1</v>
      </c>
      <c r="AR270" s="487">
        <f t="shared" si="72"/>
        <v>0</v>
      </c>
      <c r="AS270" s="487">
        <f t="shared" si="72"/>
        <v>-1</v>
      </c>
      <c r="AT270" s="487">
        <f t="shared" si="72"/>
        <v>-1</v>
      </c>
      <c r="AU270" s="493">
        <f t="shared" ref="AU270" si="73">AU269</f>
        <v>0</v>
      </c>
      <c r="AV270" s="488" t="str">
        <f t="shared" si="69"/>
        <v/>
      </c>
      <c r="AW270" s="487" t="str">
        <f t="shared" si="69"/>
        <v/>
      </c>
      <c r="AX270" s="487">
        <f t="shared" si="67"/>
        <v>0</v>
      </c>
      <c r="AY270" s="487" t="str">
        <f t="shared" si="67"/>
        <v/>
      </c>
      <c r="AZ270" s="487" t="str">
        <f t="shared" si="67"/>
        <v/>
      </c>
      <c r="BA270" s="487" t="str">
        <f t="shared" si="67"/>
        <v/>
      </c>
      <c r="BB270" s="487" t="str">
        <f t="shared" si="67"/>
        <v/>
      </c>
      <c r="BC270" s="487" t="str">
        <f t="shared" si="67"/>
        <v/>
      </c>
      <c r="BD270" s="487" t="str">
        <f t="shared" si="67"/>
        <v/>
      </c>
      <c r="BE270" s="487" t="str">
        <f t="shared" si="67"/>
        <v/>
      </c>
      <c r="BF270" s="487">
        <f t="shared" si="67"/>
        <v>0</v>
      </c>
      <c r="BG270" s="487">
        <f t="shared" si="61"/>
        <v>0</v>
      </c>
      <c r="BH270" s="487" t="str">
        <f t="shared" si="61"/>
        <v/>
      </c>
      <c r="BI270" s="487">
        <f t="shared" si="61"/>
        <v>0</v>
      </c>
      <c r="BJ270" s="487">
        <f t="shared" si="61"/>
        <v>0</v>
      </c>
      <c r="BK270" s="489" t="str">
        <f t="shared" si="61"/>
        <v/>
      </c>
      <c r="BL270" s="495" t="str">
        <f t="shared" si="70"/>
        <v/>
      </c>
      <c r="BM270" s="487" t="str">
        <f t="shared" si="70"/>
        <v/>
      </c>
      <c r="BN270" s="487">
        <f t="shared" si="68"/>
        <v>0</v>
      </c>
      <c r="BO270" s="487" t="str">
        <f t="shared" si="68"/>
        <v/>
      </c>
      <c r="BP270" s="487" t="str">
        <f t="shared" si="68"/>
        <v/>
      </c>
      <c r="BQ270" s="487" t="str">
        <f t="shared" si="68"/>
        <v/>
      </c>
      <c r="BR270" s="487" t="str">
        <f t="shared" si="68"/>
        <v/>
      </c>
      <c r="BS270" s="487" t="str">
        <f t="shared" si="68"/>
        <v/>
      </c>
      <c r="BT270" s="487" t="str">
        <f t="shared" si="68"/>
        <v/>
      </c>
      <c r="BU270" s="487" t="str">
        <f t="shared" si="68"/>
        <v/>
      </c>
      <c r="BV270" s="487">
        <f t="shared" si="68"/>
        <v>0</v>
      </c>
      <c r="BW270" s="487">
        <f t="shared" si="62"/>
        <v>0</v>
      </c>
      <c r="BX270" s="487" t="str">
        <f t="shared" si="62"/>
        <v/>
      </c>
      <c r="BY270" s="487">
        <f t="shared" si="62"/>
        <v>0</v>
      </c>
      <c r="BZ270" s="487">
        <f t="shared" si="62"/>
        <v>0</v>
      </c>
      <c r="CA270" s="489" t="str">
        <f t="shared" si="62"/>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4">AF270</f>
        <v>0</v>
      </c>
      <c r="AG271" s="487">
        <f t="shared" si="74"/>
        <v>0</v>
      </c>
      <c r="AH271" s="487">
        <f t="shared" si="74"/>
        <v>-1</v>
      </c>
      <c r="AI271" s="487">
        <f t="shared" si="74"/>
        <v>0</v>
      </c>
      <c r="AJ271" s="487">
        <f t="shared" si="74"/>
        <v>0</v>
      </c>
      <c r="AK271" s="487">
        <f t="shared" si="74"/>
        <v>0</v>
      </c>
      <c r="AL271" s="487">
        <f t="shared" si="74"/>
        <v>0</v>
      </c>
      <c r="AM271" s="487">
        <f t="shared" si="74"/>
        <v>0</v>
      </c>
      <c r="AN271" s="487">
        <f t="shared" si="74"/>
        <v>0</v>
      </c>
      <c r="AO271" s="487">
        <f t="shared" si="74"/>
        <v>0</v>
      </c>
      <c r="AP271" s="487">
        <f t="shared" si="74"/>
        <v>-1</v>
      </c>
      <c r="AQ271" s="487">
        <f t="shared" si="74"/>
        <v>-1</v>
      </c>
      <c r="AR271" s="487">
        <f t="shared" si="74"/>
        <v>0</v>
      </c>
      <c r="AS271" s="487">
        <f t="shared" si="74"/>
        <v>-1</v>
      </c>
      <c r="AT271" s="487">
        <f t="shared" si="74"/>
        <v>-1</v>
      </c>
      <c r="AU271" s="493">
        <f t="shared" si="74"/>
        <v>0</v>
      </c>
      <c r="AV271" s="488" t="str">
        <f t="shared" si="69"/>
        <v/>
      </c>
      <c r="AW271" s="487" t="str">
        <f t="shared" si="69"/>
        <v/>
      </c>
      <c r="AX271" s="487">
        <f t="shared" si="67"/>
        <v>0</v>
      </c>
      <c r="AY271" s="487" t="str">
        <f t="shared" si="67"/>
        <v/>
      </c>
      <c r="AZ271" s="487" t="str">
        <f t="shared" si="67"/>
        <v/>
      </c>
      <c r="BA271" s="487" t="str">
        <f t="shared" si="67"/>
        <v/>
      </c>
      <c r="BB271" s="487" t="str">
        <f t="shared" si="67"/>
        <v/>
      </c>
      <c r="BC271" s="487" t="str">
        <f t="shared" si="67"/>
        <v/>
      </c>
      <c r="BD271" s="487" t="str">
        <f t="shared" si="67"/>
        <v/>
      </c>
      <c r="BE271" s="487" t="str">
        <f t="shared" si="67"/>
        <v/>
      </c>
      <c r="BF271" s="487">
        <f t="shared" si="67"/>
        <v>0</v>
      </c>
      <c r="BG271" s="487">
        <f t="shared" si="61"/>
        <v>0</v>
      </c>
      <c r="BH271" s="487" t="str">
        <f t="shared" si="61"/>
        <v/>
      </c>
      <c r="BI271" s="487">
        <f t="shared" si="61"/>
        <v>0</v>
      </c>
      <c r="BJ271" s="487">
        <f t="shared" si="61"/>
        <v>0</v>
      </c>
      <c r="BK271" s="489" t="str">
        <f t="shared" si="61"/>
        <v/>
      </c>
      <c r="BL271" s="495" t="str">
        <f t="shared" si="70"/>
        <v/>
      </c>
      <c r="BM271" s="487" t="str">
        <f t="shared" si="70"/>
        <v/>
      </c>
      <c r="BN271" s="487">
        <f t="shared" si="68"/>
        <v>0</v>
      </c>
      <c r="BO271" s="487" t="str">
        <f t="shared" si="68"/>
        <v/>
      </c>
      <c r="BP271" s="487" t="str">
        <f t="shared" si="68"/>
        <v/>
      </c>
      <c r="BQ271" s="487" t="str">
        <f t="shared" si="68"/>
        <v/>
      </c>
      <c r="BR271" s="487" t="str">
        <f t="shared" si="68"/>
        <v/>
      </c>
      <c r="BS271" s="487" t="str">
        <f t="shared" si="68"/>
        <v/>
      </c>
      <c r="BT271" s="487" t="str">
        <f t="shared" si="68"/>
        <v/>
      </c>
      <c r="BU271" s="487" t="str">
        <f t="shared" si="68"/>
        <v/>
      </c>
      <c r="BV271" s="487">
        <f t="shared" si="68"/>
        <v>0</v>
      </c>
      <c r="BW271" s="487">
        <f t="shared" si="62"/>
        <v>0</v>
      </c>
      <c r="BX271" s="487" t="str">
        <f t="shared" si="62"/>
        <v/>
      </c>
      <c r="BY271" s="487">
        <f t="shared" si="62"/>
        <v>0</v>
      </c>
      <c r="BZ271" s="487">
        <f t="shared" si="62"/>
        <v>0</v>
      </c>
      <c r="CA271" s="489" t="str">
        <f t="shared" si="62"/>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4"/>
        <v>0</v>
      </c>
      <c r="AG272" s="487">
        <f t="shared" si="74"/>
        <v>0</v>
      </c>
      <c r="AH272" s="487">
        <f t="shared" si="74"/>
        <v>-1</v>
      </c>
      <c r="AI272" s="487">
        <f t="shared" si="74"/>
        <v>0</v>
      </c>
      <c r="AJ272" s="487">
        <f t="shared" si="74"/>
        <v>0</v>
      </c>
      <c r="AK272" s="487">
        <f t="shared" si="74"/>
        <v>0</v>
      </c>
      <c r="AL272" s="487">
        <f t="shared" si="74"/>
        <v>0</v>
      </c>
      <c r="AM272" s="487">
        <f t="shared" si="74"/>
        <v>0</v>
      </c>
      <c r="AN272" s="487">
        <f t="shared" si="74"/>
        <v>0</v>
      </c>
      <c r="AO272" s="487">
        <f t="shared" si="74"/>
        <v>0</v>
      </c>
      <c r="AP272" s="487">
        <f t="shared" si="74"/>
        <v>-1</v>
      </c>
      <c r="AQ272" s="487">
        <f t="shared" si="74"/>
        <v>-1</v>
      </c>
      <c r="AR272" s="487">
        <f t="shared" si="74"/>
        <v>0</v>
      </c>
      <c r="AS272" s="487">
        <f t="shared" si="74"/>
        <v>-1</v>
      </c>
      <c r="AT272" s="487">
        <f t="shared" si="74"/>
        <v>-1</v>
      </c>
      <c r="AU272" s="493">
        <f t="shared" si="74"/>
        <v>0</v>
      </c>
      <c r="AV272" s="488" t="str">
        <f t="shared" si="69"/>
        <v/>
      </c>
      <c r="AW272" s="487" t="str">
        <f t="shared" si="69"/>
        <v/>
      </c>
      <c r="AX272" s="487">
        <f t="shared" si="67"/>
        <v>0</v>
      </c>
      <c r="AY272" s="487" t="str">
        <f t="shared" si="67"/>
        <v/>
      </c>
      <c r="AZ272" s="487" t="str">
        <f t="shared" si="67"/>
        <v/>
      </c>
      <c r="BA272" s="487" t="str">
        <f t="shared" si="67"/>
        <v/>
      </c>
      <c r="BB272" s="487" t="str">
        <f t="shared" si="67"/>
        <v/>
      </c>
      <c r="BC272" s="487" t="str">
        <f t="shared" si="67"/>
        <v/>
      </c>
      <c r="BD272" s="487" t="str">
        <f t="shared" si="67"/>
        <v/>
      </c>
      <c r="BE272" s="487" t="str">
        <f t="shared" si="67"/>
        <v/>
      </c>
      <c r="BF272" s="487">
        <f t="shared" si="67"/>
        <v>0</v>
      </c>
      <c r="BG272" s="487">
        <f t="shared" si="61"/>
        <v>0</v>
      </c>
      <c r="BH272" s="487" t="str">
        <f t="shared" si="61"/>
        <v/>
      </c>
      <c r="BI272" s="487">
        <f t="shared" si="61"/>
        <v>0</v>
      </c>
      <c r="BJ272" s="487">
        <f t="shared" si="61"/>
        <v>0</v>
      </c>
      <c r="BK272" s="489" t="str">
        <f t="shared" si="61"/>
        <v/>
      </c>
      <c r="BL272" s="495" t="str">
        <f t="shared" si="70"/>
        <v/>
      </c>
      <c r="BM272" s="487" t="str">
        <f t="shared" si="70"/>
        <v/>
      </c>
      <c r="BN272" s="487">
        <f t="shared" si="68"/>
        <v>0</v>
      </c>
      <c r="BO272" s="487" t="str">
        <f t="shared" si="68"/>
        <v/>
      </c>
      <c r="BP272" s="487" t="str">
        <f t="shared" si="68"/>
        <v/>
      </c>
      <c r="BQ272" s="487" t="str">
        <f t="shared" si="68"/>
        <v/>
      </c>
      <c r="BR272" s="487" t="str">
        <f t="shared" si="68"/>
        <v/>
      </c>
      <c r="BS272" s="487" t="str">
        <f t="shared" si="68"/>
        <v/>
      </c>
      <c r="BT272" s="487" t="str">
        <f t="shared" si="68"/>
        <v/>
      </c>
      <c r="BU272" s="487" t="str">
        <f t="shared" si="68"/>
        <v/>
      </c>
      <c r="BV272" s="487">
        <f t="shared" si="68"/>
        <v>0</v>
      </c>
      <c r="BW272" s="487">
        <f t="shared" si="62"/>
        <v>0</v>
      </c>
      <c r="BX272" s="487" t="str">
        <f t="shared" si="62"/>
        <v/>
      </c>
      <c r="BY272" s="487">
        <f t="shared" si="62"/>
        <v>0</v>
      </c>
      <c r="BZ272" s="487">
        <f t="shared" si="62"/>
        <v>0</v>
      </c>
      <c r="CA272" s="489" t="str">
        <f t="shared" si="62"/>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4"/>
        <v>0</v>
      </c>
      <c r="AG273" s="487">
        <f t="shared" si="74"/>
        <v>0</v>
      </c>
      <c r="AH273" s="487">
        <f t="shared" si="74"/>
        <v>-1</v>
      </c>
      <c r="AI273" s="487">
        <f t="shared" si="74"/>
        <v>0</v>
      </c>
      <c r="AJ273" s="487">
        <f t="shared" si="74"/>
        <v>0</v>
      </c>
      <c r="AK273" s="487">
        <f t="shared" si="74"/>
        <v>0</v>
      </c>
      <c r="AL273" s="487">
        <f t="shared" si="74"/>
        <v>0</v>
      </c>
      <c r="AM273" s="487">
        <f t="shared" si="74"/>
        <v>0</v>
      </c>
      <c r="AN273" s="487">
        <f t="shared" si="74"/>
        <v>0</v>
      </c>
      <c r="AO273" s="487">
        <f t="shared" si="74"/>
        <v>0</v>
      </c>
      <c r="AP273" s="487">
        <f t="shared" si="74"/>
        <v>-1</v>
      </c>
      <c r="AQ273" s="487">
        <f t="shared" si="74"/>
        <v>-1</v>
      </c>
      <c r="AR273" s="487">
        <f t="shared" si="74"/>
        <v>0</v>
      </c>
      <c r="AS273" s="487">
        <f t="shared" si="74"/>
        <v>-1</v>
      </c>
      <c r="AT273" s="487">
        <f t="shared" si="74"/>
        <v>-1</v>
      </c>
      <c r="AU273" s="493">
        <f t="shared" si="74"/>
        <v>0</v>
      </c>
      <c r="AV273" s="488" t="str">
        <f t="shared" si="69"/>
        <v/>
      </c>
      <c r="AW273" s="487" t="str">
        <f t="shared" si="69"/>
        <v/>
      </c>
      <c r="AX273" s="487">
        <f t="shared" si="67"/>
        <v>0</v>
      </c>
      <c r="AY273" s="487" t="str">
        <f t="shared" si="67"/>
        <v/>
      </c>
      <c r="AZ273" s="487" t="str">
        <f t="shared" si="67"/>
        <v/>
      </c>
      <c r="BA273" s="487" t="str">
        <f t="shared" si="67"/>
        <v/>
      </c>
      <c r="BB273" s="487" t="str">
        <f t="shared" si="67"/>
        <v/>
      </c>
      <c r="BC273" s="487" t="str">
        <f t="shared" si="67"/>
        <v/>
      </c>
      <c r="BD273" s="487" t="str">
        <f t="shared" si="67"/>
        <v/>
      </c>
      <c r="BE273" s="487" t="str">
        <f t="shared" si="67"/>
        <v/>
      </c>
      <c r="BF273" s="487">
        <f t="shared" si="67"/>
        <v>0</v>
      </c>
      <c r="BG273" s="487">
        <f t="shared" si="61"/>
        <v>0</v>
      </c>
      <c r="BH273" s="487" t="str">
        <f t="shared" si="61"/>
        <v/>
      </c>
      <c r="BI273" s="487">
        <f t="shared" si="61"/>
        <v>0</v>
      </c>
      <c r="BJ273" s="487">
        <f t="shared" si="61"/>
        <v>0</v>
      </c>
      <c r="BK273" s="489" t="str">
        <f t="shared" si="61"/>
        <v/>
      </c>
      <c r="BL273" s="495" t="str">
        <f t="shared" si="70"/>
        <v/>
      </c>
      <c r="BM273" s="487" t="str">
        <f t="shared" si="70"/>
        <v/>
      </c>
      <c r="BN273" s="487">
        <f t="shared" si="68"/>
        <v>0</v>
      </c>
      <c r="BO273" s="487" t="str">
        <f t="shared" si="68"/>
        <v/>
      </c>
      <c r="BP273" s="487" t="str">
        <f t="shared" si="68"/>
        <v/>
      </c>
      <c r="BQ273" s="487" t="str">
        <f t="shared" si="68"/>
        <v/>
      </c>
      <c r="BR273" s="487" t="str">
        <f t="shared" si="68"/>
        <v/>
      </c>
      <c r="BS273" s="487" t="str">
        <f t="shared" si="68"/>
        <v/>
      </c>
      <c r="BT273" s="487" t="str">
        <f t="shared" si="68"/>
        <v/>
      </c>
      <c r="BU273" s="487" t="str">
        <f t="shared" si="68"/>
        <v/>
      </c>
      <c r="BV273" s="487">
        <f t="shared" si="68"/>
        <v>0</v>
      </c>
      <c r="BW273" s="487">
        <f t="shared" si="62"/>
        <v>0</v>
      </c>
      <c r="BX273" s="487" t="str">
        <f t="shared" si="62"/>
        <v/>
      </c>
      <c r="BY273" s="487">
        <f t="shared" si="62"/>
        <v>0</v>
      </c>
      <c r="BZ273" s="487">
        <f t="shared" si="62"/>
        <v>0</v>
      </c>
      <c r="CA273" s="489" t="str">
        <f t="shared" si="62"/>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4"/>
        <v>0</v>
      </c>
      <c r="AG274" s="487">
        <f t="shared" si="74"/>
        <v>0</v>
      </c>
      <c r="AH274" s="487">
        <f t="shared" si="74"/>
        <v>-1</v>
      </c>
      <c r="AI274" s="487">
        <f t="shared" si="74"/>
        <v>0</v>
      </c>
      <c r="AJ274" s="487">
        <f t="shared" si="74"/>
        <v>0</v>
      </c>
      <c r="AK274" s="487">
        <f t="shared" si="74"/>
        <v>0</v>
      </c>
      <c r="AL274" s="487">
        <f t="shared" si="74"/>
        <v>0</v>
      </c>
      <c r="AM274" s="487">
        <f t="shared" si="74"/>
        <v>0</v>
      </c>
      <c r="AN274" s="487">
        <f t="shared" si="74"/>
        <v>0</v>
      </c>
      <c r="AO274" s="487">
        <f t="shared" si="74"/>
        <v>0</v>
      </c>
      <c r="AP274" s="487">
        <f t="shared" si="74"/>
        <v>-1</v>
      </c>
      <c r="AQ274" s="487">
        <f t="shared" si="74"/>
        <v>-1</v>
      </c>
      <c r="AR274" s="487">
        <f t="shared" si="74"/>
        <v>0</v>
      </c>
      <c r="AS274" s="487">
        <f t="shared" si="74"/>
        <v>-1</v>
      </c>
      <c r="AT274" s="487">
        <f t="shared" si="74"/>
        <v>-1</v>
      </c>
      <c r="AU274" s="493">
        <f t="shared" si="74"/>
        <v>0</v>
      </c>
      <c r="AV274" s="488" t="str">
        <f t="shared" si="69"/>
        <v/>
      </c>
      <c r="AW274" s="487" t="str">
        <f t="shared" si="69"/>
        <v/>
      </c>
      <c r="AX274" s="487">
        <f t="shared" si="67"/>
        <v>0</v>
      </c>
      <c r="AY274" s="487" t="str">
        <f t="shared" si="67"/>
        <v/>
      </c>
      <c r="AZ274" s="487" t="str">
        <f t="shared" si="67"/>
        <v/>
      </c>
      <c r="BA274" s="487" t="str">
        <f t="shared" si="67"/>
        <v/>
      </c>
      <c r="BB274" s="487" t="str">
        <f t="shared" si="67"/>
        <v/>
      </c>
      <c r="BC274" s="487" t="str">
        <f t="shared" si="67"/>
        <v/>
      </c>
      <c r="BD274" s="487" t="str">
        <f t="shared" si="67"/>
        <v/>
      </c>
      <c r="BE274" s="487" t="str">
        <f t="shared" si="67"/>
        <v/>
      </c>
      <c r="BF274" s="487">
        <f t="shared" si="67"/>
        <v>0</v>
      </c>
      <c r="BG274" s="487">
        <f t="shared" si="61"/>
        <v>0</v>
      </c>
      <c r="BH274" s="487" t="str">
        <f t="shared" si="61"/>
        <v/>
      </c>
      <c r="BI274" s="487">
        <f t="shared" si="61"/>
        <v>0</v>
      </c>
      <c r="BJ274" s="487">
        <f t="shared" si="61"/>
        <v>0</v>
      </c>
      <c r="BK274" s="489" t="str">
        <f t="shared" si="61"/>
        <v/>
      </c>
      <c r="BL274" s="495" t="str">
        <f t="shared" si="70"/>
        <v/>
      </c>
      <c r="BM274" s="487" t="str">
        <f t="shared" si="70"/>
        <v/>
      </c>
      <c r="BN274" s="487">
        <f t="shared" si="68"/>
        <v>0</v>
      </c>
      <c r="BO274" s="487" t="str">
        <f t="shared" si="68"/>
        <v/>
      </c>
      <c r="BP274" s="487" t="str">
        <f t="shared" si="68"/>
        <v/>
      </c>
      <c r="BQ274" s="487" t="str">
        <f t="shared" si="68"/>
        <v/>
      </c>
      <c r="BR274" s="487" t="str">
        <f t="shared" si="68"/>
        <v/>
      </c>
      <c r="BS274" s="487" t="str">
        <f t="shared" si="68"/>
        <v/>
      </c>
      <c r="BT274" s="487" t="str">
        <f t="shared" si="68"/>
        <v/>
      </c>
      <c r="BU274" s="487" t="str">
        <f t="shared" si="68"/>
        <v/>
      </c>
      <c r="BV274" s="487">
        <f t="shared" si="68"/>
        <v>0</v>
      </c>
      <c r="BW274" s="487">
        <f t="shared" si="62"/>
        <v>0</v>
      </c>
      <c r="BX274" s="487" t="str">
        <f t="shared" si="62"/>
        <v/>
      </c>
      <c r="BY274" s="487">
        <f t="shared" si="62"/>
        <v>0</v>
      </c>
      <c r="BZ274" s="487">
        <f t="shared" si="62"/>
        <v>0</v>
      </c>
      <c r="CA274" s="489" t="str">
        <f t="shared" si="62"/>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4"/>
        <v>0</v>
      </c>
      <c r="AG275" s="487">
        <f t="shared" si="74"/>
        <v>0</v>
      </c>
      <c r="AH275" s="487">
        <f t="shared" si="74"/>
        <v>-1</v>
      </c>
      <c r="AI275" s="487">
        <f t="shared" si="74"/>
        <v>0</v>
      </c>
      <c r="AJ275" s="487">
        <f t="shared" si="74"/>
        <v>0</v>
      </c>
      <c r="AK275" s="487">
        <f t="shared" si="74"/>
        <v>0</v>
      </c>
      <c r="AL275" s="487">
        <f t="shared" si="74"/>
        <v>0</v>
      </c>
      <c r="AM275" s="487">
        <f t="shared" si="74"/>
        <v>0</v>
      </c>
      <c r="AN275" s="487">
        <f t="shared" si="74"/>
        <v>0</v>
      </c>
      <c r="AO275" s="487">
        <f t="shared" si="74"/>
        <v>0</v>
      </c>
      <c r="AP275" s="487">
        <f t="shared" si="74"/>
        <v>-1</v>
      </c>
      <c r="AQ275" s="487">
        <f t="shared" si="74"/>
        <v>-1</v>
      </c>
      <c r="AR275" s="487">
        <f t="shared" si="74"/>
        <v>0</v>
      </c>
      <c r="AS275" s="487">
        <f t="shared" si="74"/>
        <v>-1</v>
      </c>
      <c r="AT275" s="487">
        <f t="shared" si="74"/>
        <v>-1</v>
      </c>
      <c r="AU275" s="493">
        <f t="shared" si="74"/>
        <v>0</v>
      </c>
      <c r="AV275" s="488" t="str">
        <f t="shared" si="69"/>
        <v/>
      </c>
      <c r="AW275" s="487" t="str">
        <f t="shared" si="69"/>
        <v/>
      </c>
      <c r="AX275" s="487">
        <f t="shared" si="67"/>
        <v>0</v>
      </c>
      <c r="AY275" s="487" t="str">
        <f t="shared" si="67"/>
        <v/>
      </c>
      <c r="AZ275" s="487" t="str">
        <f t="shared" si="67"/>
        <v/>
      </c>
      <c r="BA275" s="487" t="str">
        <f t="shared" si="67"/>
        <v/>
      </c>
      <c r="BB275" s="487" t="str">
        <f t="shared" si="67"/>
        <v/>
      </c>
      <c r="BC275" s="487" t="str">
        <f t="shared" si="67"/>
        <v/>
      </c>
      <c r="BD275" s="487" t="str">
        <f t="shared" si="67"/>
        <v/>
      </c>
      <c r="BE275" s="487" t="str">
        <f t="shared" si="67"/>
        <v/>
      </c>
      <c r="BF275" s="487">
        <f t="shared" si="67"/>
        <v>0</v>
      </c>
      <c r="BG275" s="487">
        <f t="shared" si="67"/>
        <v>0</v>
      </c>
      <c r="BH275" s="487" t="str">
        <f t="shared" si="67"/>
        <v/>
      </c>
      <c r="BI275" s="487">
        <f t="shared" si="67"/>
        <v>0</v>
      </c>
      <c r="BJ275" s="487">
        <f t="shared" ref="BJ275:BK288" si="75">IF(AT275,IFERROR(LEFT($V275,SEARCH(" (",$V275)-1),$V275),"")</f>
        <v>0</v>
      </c>
      <c r="BK275" s="489" t="str">
        <f t="shared" si="75"/>
        <v/>
      </c>
      <c r="BL275" s="495" t="str">
        <f t="shared" si="70"/>
        <v/>
      </c>
      <c r="BM275" s="487" t="str">
        <f t="shared" si="70"/>
        <v/>
      </c>
      <c r="BN275" s="487">
        <f t="shared" si="68"/>
        <v>0</v>
      </c>
      <c r="BO275" s="487" t="str">
        <f t="shared" si="68"/>
        <v/>
      </c>
      <c r="BP275" s="487" t="str">
        <f t="shared" si="68"/>
        <v/>
      </c>
      <c r="BQ275" s="487" t="str">
        <f t="shared" si="68"/>
        <v/>
      </c>
      <c r="BR275" s="487" t="str">
        <f t="shared" si="68"/>
        <v/>
      </c>
      <c r="BS275" s="487" t="str">
        <f t="shared" si="68"/>
        <v/>
      </c>
      <c r="BT275" s="487" t="str">
        <f t="shared" si="68"/>
        <v/>
      </c>
      <c r="BU275" s="487" t="str">
        <f t="shared" si="68"/>
        <v/>
      </c>
      <c r="BV275" s="487">
        <f t="shared" si="68"/>
        <v>0</v>
      </c>
      <c r="BW275" s="487">
        <f t="shared" si="68"/>
        <v>0</v>
      </c>
      <c r="BX275" s="487" t="str">
        <f t="shared" si="68"/>
        <v/>
      </c>
      <c r="BY275" s="487">
        <f t="shared" si="68"/>
        <v>0</v>
      </c>
      <c r="BZ275" s="487">
        <f t="shared" ref="BZ275:CA288" si="76">IF(AT275,IFERROR(LEFT($W275,SEARCH(" (",$W275)-1),$W275),"")</f>
        <v>0</v>
      </c>
      <c r="CA275" s="489" t="str">
        <f t="shared" si="76"/>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4"/>
        <v>0</v>
      </c>
      <c r="AG276" s="487">
        <f t="shared" si="74"/>
        <v>0</v>
      </c>
      <c r="AH276" s="487">
        <f t="shared" si="74"/>
        <v>-1</v>
      </c>
      <c r="AI276" s="487">
        <f t="shared" si="74"/>
        <v>0</v>
      </c>
      <c r="AJ276" s="487">
        <f t="shared" si="74"/>
        <v>0</v>
      </c>
      <c r="AK276" s="487">
        <f t="shared" si="74"/>
        <v>0</v>
      </c>
      <c r="AL276" s="487">
        <f t="shared" si="74"/>
        <v>0</v>
      </c>
      <c r="AM276" s="487">
        <f t="shared" si="74"/>
        <v>0</v>
      </c>
      <c r="AN276" s="487">
        <f t="shared" si="74"/>
        <v>0</v>
      </c>
      <c r="AO276" s="487">
        <f t="shared" si="74"/>
        <v>0</v>
      </c>
      <c r="AP276" s="487">
        <f t="shared" si="74"/>
        <v>-1</v>
      </c>
      <c r="AQ276" s="487">
        <f t="shared" si="74"/>
        <v>-1</v>
      </c>
      <c r="AR276" s="487">
        <f t="shared" si="74"/>
        <v>0</v>
      </c>
      <c r="AS276" s="487">
        <f t="shared" si="74"/>
        <v>-1</v>
      </c>
      <c r="AT276" s="487">
        <f t="shared" si="74"/>
        <v>-1</v>
      </c>
      <c r="AU276" s="493">
        <f t="shared" si="74"/>
        <v>0</v>
      </c>
      <c r="AV276" s="488" t="str">
        <f t="shared" si="69"/>
        <v/>
      </c>
      <c r="AW276" s="487" t="str">
        <f t="shared" si="69"/>
        <v/>
      </c>
      <c r="AX276" s="487">
        <f t="shared" si="69"/>
        <v>0</v>
      </c>
      <c r="AY276" s="487" t="str">
        <f t="shared" si="69"/>
        <v/>
      </c>
      <c r="AZ276" s="487" t="str">
        <f t="shared" si="69"/>
        <v/>
      </c>
      <c r="BA276" s="487" t="str">
        <f t="shared" si="69"/>
        <v/>
      </c>
      <c r="BB276" s="487" t="str">
        <f t="shared" si="69"/>
        <v/>
      </c>
      <c r="BC276" s="487" t="str">
        <f t="shared" si="69"/>
        <v/>
      </c>
      <c r="BD276" s="487" t="str">
        <f t="shared" si="69"/>
        <v/>
      </c>
      <c r="BE276" s="487" t="str">
        <f t="shared" si="69"/>
        <v/>
      </c>
      <c r="BF276" s="487">
        <f t="shared" si="69"/>
        <v>0</v>
      </c>
      <c r="BG276" s="487">
        <f t="shared" si="69"/>
        <v>0</v>
      </c>
      <c r="BH276" s="487" t="str">
        <f t="shared" si="69"/>
        <v/>
      </c>
      <c r="BI276" s="487">
        <f t="shared" si="69"/>
        <v>0</v>
      </c>
      <c r="BJ276" s="487">
        <f t="shared" si="75"/>
        <v>0</v>
      </c>
      <c r="BK276" s="489" t="str">
        <f t="shared" si="75"/>
        <v/>
      </c>
      <c r="BL276" s="495" t="str">
        <f t="shared" si="70"/>
        <v/>
      </c>
      <c r="BM276" s="487" t="str">
        <f t="shared" si="70"/>
        <v/>
      </c>
      <c r="BN276" s="487">
        <f t="shared" si="70"/>
        <v>0</v>
      </c>
      <c r="BO276" s="487" t="str">
        <f t="shared" si="70"/>
        <v/>
      </c>
      <c r="BP276" s="487" t="str">
        <f t="shared" si="70"/>
        <v/>
      </c>
      <c r="BQ276" s="487" t="str">
        <f t="shared" si="70"/>
        <v/>
      </c>
      <c r="BR276" s="487" t="str">
        <f t="shared" si="70"/>
        <v/>
      </c>
      <c r="BS276" s="487" t="str">
        <f t="shared" si="70"/>
        <v/>
      </c>
      <c r="BT276" s="487" t="str">
        <f t="shared" si="70"/>
        <v/>
      </c>
      <c r="BU276" s="487" t="str">
        <f t="shared" si="70"/>
        <v/>
      </c>
      <c r="BV276" s="487">
        <f t="shared" si="70"/>
        <v>0</v>
      </c>
      <c r="BW276" s="487">
        <f t="shared" si="70"/>
        <v>0</v>
      </c>
      <c r="BX276" s="487" t="str">
        <f t="shared" si="70"/>
        <v/>
      </c>
      <c r="BY276" s="487">
        <f t="shared" si="70"/>
        <v>0</v>
      </c>
      <c r="BZ276" s="487">
        <f t="shared" si="76"/>
        <v>0</v>
      </c>
      <c r="CA276" s="489" t="str">
        <f t="shared" si="76"/>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4"/>
        <v>0</v>
      </c>
      <c r="AG277" s="487">
        <f t="shared" si="74"/>
        <v>0</v>
      </c>
      <c r="AH277" s="487">
        <f t="shared" si="74"/>
        <v>-1</v>
      </c>
      <c r="AI277" s="487">
        <f t="shared" si="74"/>
        <v>0</v>
      </c>
      <c r="AJ277" s="487">
        <f t="shared" si="74"/>
        <v>0</v>
      </c>
      <c r="AK277" s="487">
        <f t="shared" si="74"/>
        <v>0</v>
      </c>
      <c r="AL277" s="487">
        <f t="shared" si="74"/>
        <v>0</v>
      </c>
      <c r="AM277" s="487">
        <f t="shared" si="74"/>
        <v>0</v>
      </c>
      <c r="AN277" s="487">
        <f t="shared" si="74"/>
        <v>0</v>
      </c>
      <c r="AO277" s="487">
        <f t="shared" si="74"/>
        <v>0</v>
      </c>
      <c r="AP277" s="487">
        <f t="shared" si="74"/>
        <v>-1</v>
      </c>
      <c r="AQ277" s="487">
        <f t="shared" si="74"/>
        <v>-1</v>
      </c>
      <c r="AR277" s="487">
        <f t="shared" si="74"/>
        <v>0</v>
      </c>
      <c r="AS277" s="487">
        <f t="shared" si="74"/>
        <v>-1</v>
      </c>
      <c r="AT277" s="487">
        <f t="shared" si="74"/>
        <v>-1</v>
      </c>
      <c r="AU277" s="493">
        <f t="shared" si="74"/>
        <v>0</v>
      </c>
      <c r="AV277" s="488" t="str">
        <f t="shared" si="69"/>
        <v/>
      </c>
      <c r="AW277" s="487" t="str">
        <f t="shared" si="69"/>
        <v/>
      </c>
      <c r="AX277" s="487">
        <f t="shared" si="69"/>
        <v>0</v>
      </c>
      <c r="AY277" s="487" t="str">
        <f t="shared" si="69"/>
        <v/>
      </c>
      <c r="AZ277" s="487" t="str">
        <f t="shared" si="69"/>
        <v/>
      </c>
      <c r="BA277" s="487" t="str">
        <f t="shared" si="69"/>
        <v/>
      </c>
      <c r="BB277" s="487" t="str">
        <f t="shared" si="69"/>
        <v/>
      </c>
      <c r="BC277" s="487" t="str">
        <f t="shared" si="69"/>
        <v/>
      </c>
      <c r="BD277" s="487" t="str">
        <f t="shared" si="69"/>
        <v/>
      </c>
      <c r="BE277" s="487" t="str">
        <f t="shared" si="69"/>
        <v/>
      </c>
      <c r="BF277" s="487">
        <f t="shared" si="69"/>
        <v>0</v>
      </c>
      <c r="BG277" s="487">
        <f t="shared" si="69"/>
        <v>0</v>
      </c>
      <c r="BH277" s="487" t="str">
        <f t="shared" si="69"/>
        <v/>
      </c>
      <c r="BI277" s="487">
        <f t="shared" si="69"/>
        <v>0</v>
      </c>
      <c r="BJ277" s="487">
        <f t="shared" si="75"/>
        <v>0</v>
      </c>
      <c r="BK277" s="489" t="str">
        <f t="shared" si="75"/>
        <v/>
      </c>
      <c r="BL277" s="495" t="str">
        <f t="shared" si="70"/>
        <v/>
      </c>
      <c r="BM277" s="487" t="str">
        <f t="shared" si="70"/>
        <v/>
      </c>
      <c r="BN277" s="487">
        <f t="shared" si="70"/>
        <v>0</v>
      </c>
      <c r="BO277" s="487" t="str">
        <f t="shared" si="70"/>
        <v/>
      </c>
      <c r="BP277" s="487" t="str">
        <f t="shared" si="70"/>
        <v/>
      </c>
      <c r="BQ277" s="487" t="str">
        <f t="shared" si="70"/>
        <v/>
      </c>
      <c r="BR277" s="487" t="str">
        <f t="shared" si="70"/>
        <v/>
      </c>
      <c r="BS277" s="487" t="str">
        <f t="shared" si="70"/>
        <v/>
      </c>
      <c r="BT277" s="487" t="str">
        <f t="shared" si="70"/>
        <v/>
      </c>
      <c r="BU277" s="487" t="str">
        <f t="shared" si="70"/>
        <v/>
      </c>
      <c r="BV277" s="487">
        <f t="shared" si="70"/>
        <v>0</v>
      </c>
      <c r="BW277" s="487">
        <f t="shared" si="70"/>
        <v>0</v>
      </c>
      <c r="BX277" s="487" t="str">
        <f t="shared" si="70"/>
        <v/>
      </c>
      <c r="BY277" s="487">
        <f t="shared" si="70"/>
        <v>0</v>
      </c>
      <c r="BZ277" s="487">
        <f t="shared" si="76"/>
        <v>0</v>
      </c>
      <c r="CA277" s="489" t="str">
        <f t="shared" si="76"/>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4"/>
        <v>0</v>
      </c>
      <c r="AG278" s="487">
        <f t="shared" si="74"/>
        <v>0</v>
      </c>
      <c r="AH278" s="487">
        <f t="shared" si="74"/>
        <v>-1</v>
      </c>
      <c r="AI278" s="487">
        <f t="shared" si="74"/>
        <v>0</v>
      </c>
      <c r="AJ278" s="487">
        <f t="shared" si="74"/>
        <v>0</v>
      </c>
      <c r="AK278" s="487">
        <f t="shared" si="74"/>
        <v>0</v>
      </c>
      <c r="AL278" s="487">
        <f t="shared" si="74"/>
        <v>0</v>
      </c>
      <c r="AM278" s="487">
        <f t="shared" si="74"/>
        <v>0</v>
      </c>
      <c r="AN278" s="487">
        <f t="shared" si="74"/>
        <v>0</v>
      </c>
      <c r="AO278" s="487">
        <f t="shared" si="74"/>
        <v>0</v>
      </c>
      <c r="AP278" s="487">
        <f t="shared" si="74"/>
        <v>-1</v>
      </c>
      <c r="AQ278" s="487">
        <f t="shared" si="74"/>
        <v>-1</v>
      </c>
      <c r="AR278" s="487">
        <f t="shared" si="74"/>
        <v>0</v>
      </c>
      <c r="AS278" s="487">
        <f t="shared" si="74"/>
        <v>-1</v>
      </c>
      <c r="AT278" s="487">
        <f t="shared" si="74"/>
        <v>-1</v>
      </c>
      <c r="AU278" s="493">
        <f t="shared" si="74"/>
        <v>0</v>
      </c>
      <c r="AV278" s="488" t="str">
        <f t="shared" si="69"/>
        <v/>
      </c>
      <c r="AW278" s="487" t="str">
        <f t="shared" si="69"/>
        <v/>
      </c>
      <c r="AX278" s="487">
        <f t="shared" si="69"/>
        <v>0</v>
      </c>
      <c r="AY278" s="487" t="str">
        <f t="shared" si="69"/>
        <v/>
      </c>
      <c r="AZ278" s="487" t="str">
        <f t="shared" si="69"/>
        <v/>
      </c>
      <c r="BA278" s="487" t="str">
        <f t="shared" si="69"/>
        <v/>
      </c>
      <c r="BB278" s="487" t="str">
        <f t="shared" si="69"/>
        <v/>
      </c>
      <c r="BC278" s="487" t="str">
        <f t="shared" si="69"/>
        <v/>
      </c>
      <c r="BD278" s="487" t="str">
        <f t="shared" si="69"/>
        <v/>
      </c>
      <c r="BE278" s="487" t="str">
        <f t="shared" si="69"/>
        <v/>
      </c>
      <c r="BF278" s="487">
        <f t="shared" si="69"/>
        <v>0</v>
      </c>
      <c r="BG278" s="487">
        <f t="shared" si="69"/>
        <v>0</v>
      </c>
      <c r="BH278" s="487" t="str">
        <f t="shared" si="69"/>
        <v/>
      </c>
      <c r="BI278" s="487">
        <f t="shared" si="69"/>
        <v>0</v>
      </c>
      <c r="BJ278" s="487">
        <f t="shared" si="75"/>
        <v>0</v>
      </c>
      <c r="BK278" s="489" t="str">
        <f t="shared" si="75"/>
        <v/>
      </c>
      <c r="BL278" s="495" t="str">
        <f t="shared" si="70"/>
        <v/>
      </c>
      <c r="BM278" s="487" t="str">
        <f t="shared" si="70"/>
        <v/>
      </c>
      <c r="BN278" s="487">
        <f t="shared" si="70"/>
        <v>0</v>
      </c>
      <c r="BO278" s="487" t="str">
        <f t="shared" si="70"/>
        <v/>
      </c>
      <c r="BP278" s="487" t="str">
        <f t="shared" si="70"/>
        <v/>
      </c>
      <c r="BQ278" s="487" t="str">
        <f t="shared" si="70"/>
        <v/>
      </c>
      <c r="BR278" s="487" t="str">
        <f t="shared" si="70"/>
        <v/>
      </c>
      <c r="BS278" s="487" t="str">
        <f t="shared" si="70"/>
        <v/>
      </c>
      <c r="BT278" s="487" t="str">
        <f t="shared" si="70"/>
        <v/>
      </c>
      <c r="BU278" s="487" t="str">
        <f t="shared" si="70"/>
        <v/>
      </c>
      <c r="BV278" s="487">
        <f t="shared" si="70"/>
        <v>0</v>
      </c>
      <c r="BW278" s="487">
        <f t="shared" si="70"/>
        <v>0</v>
      </c>
      <c r="BX278" s="487" t="str">
        <f t="shared" si="70"/>
        <v/>
      </c>
      <c r="BY278" s="487">
        <f t="shared" si="70"/>
        <v>0</v>
      </c>
      <c r="BZ278" s="487">
        <f t="shared" si="76"/>
        <v>0</v>
      </c>
      <c r="CA278" s="489" t="str">
        <f t="shared" si="76"/>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4"/>
        <v>0</v>
      </c>
      <c r="AG279" s="487">
        <f t="shared" si="74"/>
        <v>0</v>
      </c>
      <c r="AH279" s="487">
        <f t="shared" si="74"/>
        <v>-1</v>
      </c>
      <c r="AI279" s="487">
        <f t="shared" si="74"/>
        <v>0</v>
      </c>
      <c r="AJ279" s="487">
        <f t="shared" si="74"/>
        <v>0</v>
      </c>
      <c r="AK279" s="487">
        <f t="shared" si="74"/>
        <v>0</v>
      </c>
      <c r="AL279" s="487">
        <f t="shared" si="74"/>
        <v>0</v>
      </c>
      <c r="AM279" s="487">
        <f t="shared" si="74"/>
        <v>0</v>
      </c>
      <c r="AN279" s="487">
        <f t="shared" si="74"/>
        <v>0</v>
      </c>
      <c r="AO279" s="487">
        <f t="shared" si="74"/>
        <v>0</v>
      </c>
      <c r="AP279" s="487">
        <f t="shared" si="74"/>
        <v>-1</v>
      </c>
      <c r="AQ279" s="487">
        <f t="shared" si="74"/>
        <v>-1</v>
      </c>
      <c r="AR279" s="487">
        <f t="shared" si="74"/>
        <v>0</v>
      </c>
      <c r="AS279" s="487">
        <f t="shared" si="74"/>
        <v>-1</v>
      </c>
      <c r="AT279" s="487">
        <f t="shared" si="74"/>
        <v>-1</v>
      </c>
      <c r="AU279" s="493">
        <f t="shared" si="74"/>
        <v>0</v>
      </c>
      <c r="AV279" s="488" t="str">
        <f t="shared" si="69"/>
        <v/>
      </c>
      <c r="AW279" s="487" t="str">
        <f t="shared" si="69"/>
        <v/>
      </c>
      <c r="AX279" s="487">
        <f t="shared" si="69"/>
        <v>0</v>
      </c>
      <c r="AY279" s="487" t="str">
        <f t="shared" si="69"/>
        <v/>
      </c>
      <c r="AZ279" s="487" t="str">
        <f t="shared" si="69"/>
        <v/>
      </c>
      <c r="BA279" s="487" t="str">
        <f t="shared" si="69"/>
        <v/>
      </c>
      <c r="BB279" s="487" t="str">
        <f t="shared" si="69"/>
        <v/>
      </c>
      <c r="BC279" s="487" t="str">
        <f t="shared" si="69"/>
        <v/>
      </c>
      <c r="BD279" s="487" t="str">
        <f t="shared" si="69"/>
        <v/>
      </c>
      <c r="BE279" s="487" t="str">
        <f t="shared" si="69"/>
        <v/>
      </c>
      <c r="BF279" s="487">
        <f t="shared" si="69"/>
        <v>0</v>
      </c>
      <c r="BG279" s="487">
        <f t="shared" si="69"/>
        <v>0</v>
      </c>
      <c r="BH279" s="487" t="str">
        <f t="shared" si="69"/>
        <v/>
      </c>
      <c r="BI279" s="487">
        <f t="shared" si="69"/>
        <v>0</v>
      </c>
      <c r="BJ279" s="487">
        <f t="shared" si="75"/>
        <v>0</v>
      </c>
      <c r="BK279" s="489" t="str">
        <f t="shared" si="75"/>
        <v/>
      </c>
      <c r="BL279" s="495" t="str">
        <f t="shared" si="70"/>
        <v/>
      </c>
      <c r="BM279" s="487" t="str">
        <f t="shared" si="70"/>
        <v/>
      </c>
      <c r="BN279" s="487">
        <f t="shared" si="70"/>
        <v>0</v>
      </c>
      <c r="BO279" s="487" t="str">
        <f t="shared" si="70"/>
        <v/>
      </c>
      <c r="BP279" s="487" t="str">
        <f t="shared" si="70"/>
        <v/>
      </c>
      <c r="BQ279" s="487" t="str">
        <f t="shared" si="70"/>
        <v/>
      </c>
      <c r="BR279" s="487" t="str">
        <f t="shared" si="70"/>
        <v/>
      </c>
      <c r="BS279" s="487" t="str">
        <f t="shared" si="70"/>
        <v/>
      </c>
      <c r="BT279" s="487" t="str">
        <f t="shared" si="70"/>
        <v/>
      </c>
      <c r="BU279" s="487" t="str">
        <f t="shared" si="70"/>
        <v/>
      </c>
      <c r="BV279" s="487">
        <f t="shared" si="70"/>
        <v>0</v>
      </c>
      <c r="BW279" s="487">
        <f t="shared" si="70"/>
        <v>0</v>
      </c>
      <c r="BX279" s="487" t="str">
        <f t="shared" si="70"/>
        <v/>
      </c>
      <c r="BY279" s="487">
        <f t="shared" si="70"/>
        <v>0</v>
      </c>
      <c r="BZ279" s="487">
        <f t="shared" si="76"/>
        <v>0</v>
      </c>
      <c r="CA279" s="489" t="str">
        <f t="shared" si="76"/>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4"/>
        <v>0</v>
      </c>
      <c r="AG280" s="487">
        <f t="shared" si="74"/>
        <v>0</v>
      </c>
      <c r="AH280" s="487">
        <f t="shared" si="74"/>
        <v>-1</v>
      </c>
      <c r="AI280" s="487">
        <f t="shared" si="74"/>
        <v>0</v>
      </c>
      <c r="AJ280" s="487">
        <f t="shared" si="74"/>
        <v>0</v>
      </c>
      <c r="AK280" s="487">
        <f t="shared" si="74"/>
        <v>0</v>
      </c>
      <c r="AL280" s="487">
        <f t="shared" si="74"/>
        <v>0</v>
      </c>
      <c r="AM280" s="487">
        <f t="shared" si="74"/>
        <v>0</v>
      </c>
      <c r="AN280" s="487">
        <f t="shared" si="74"/>
        <v>0</v>
      </c>
      <c r="AO280" s="487">
        <f t="shared" si="74"/>
        <v>0</v>
      </c>
      <c r="AP280" s="487">
        <f t="shared" si="74"/>
        <v>-1</v>
      </c>
      <c r="AQ280" s="487">
        <f t="shared" si="74"/>
        <v>-1</v>
      </c>
      <c r="AR280" s="487">
        <f t="shared" si="74"/>
        <v>0</v>
      </c>
      <c r="AS280" s="487">
        <f t="shared" si="74"/>
        <v>-1</v>
      </c>
      <c r="AT280" s="487">
        <f t="shared" si="74"/>
        <v>-1</v>
      </c>
      <c r="AU280" s="493">
        <f t="shared" si="74"/>
        <v>0</v>
      </c>
      <c r="AV280" s="488" t="str">
        <f t="shared" si="69"/>
        <v/>
      </c>
      <c r="AW280" s="487" t="str">
        <f t="shared" si="69"/>
        <v/>
      </c>
      <c r="AX280" s="487">
        <f t="shared" si="69"/>
        <v>0</v>
      </c>
      <c r="AY280" s="487" t="str">
        <f t="shared" si="69"/>
        <v/>
      </c>
      <c r="AZ280" s="487" t="str">
        <f t="shared" si="69"/>
        <v/>
      </c>
      <c r="BA280" s="487" t="str">
        <f t="shared" si="69"/>
        <v/>
      </c>
      <c r="BB280" s="487" t="str">
        <f t="shared" si="69"/>
        <v/>
      </c>
      <c r="BC280" s="487" t="str">
        <f t="shared" si="69"/>
        <v/>
      </c>
      <c r="BD280" s="487" t="str">
        <f t="shared" si="69"/>
        <v/>
      </c>
      <c r="BE280" s="487" t="str">
        <f t="shared" si="69"/>
        <v/>
      </c>
      <c r="BF280" s="487">
        <f t="shared" si="69"/>
        <v>0</v>
      </c>
      <c r="BG280" s="487">
        <f t="shared" si="69"/>
        <v>0</v>
      </c>
      <c r="BH280" s="487" t="str">
        <f t="shared" si="69"/>
        <v/>
      </c>
      <c r="BI280" s="487">
        <f t="shared" si="69"/>
        <v>0</v>
      </c>
      <c r="BJ280" s="487">
        <f t="shared" si="75"/>
        <v>0</v>
      </c>
      <c r="BK280" s="489" t="str">
        <f t="shared" si="75"/>
        <v/>
      </c>
      <c r="BL280" s="495" t="str">
        <f t="shared" si="70"/>
        <v/>
      </c>
      <c r="BM280" s="487" t="str">
        <f t="shared" si="70"/>
        <v/>
      </c>
      <c r="BN280" s="487">
        <f t="shared" si="70"/>
        <v>0</v>
      </c>
      <c r="BO280" s="487" t="str">
        <f t="shared" si="70"/>
        <v/>
      </c>
      <c r="BP280" s="487" t="str">
        <f t="shared" si="70"/>
        <v/>
      </c>
      <c r="BQ280" s="487" t="str">
        <f t="shared" si="70"/>
        <v/>
      </c>
      <c r="BR280" s="487" t="str">
        <f t="shared" si="70"/>
        <v/>
      </c>
      <c r="BS280" s="487" t="str">
        <f t="shared" si="70"/>
        <v/>
      </c>
      <c r="BT280" s="487" t="str">
        <f t="shared" si="70"/>
        <v/>
      </c>
      <c r="BU280" s="487" t="str">
        <f t="shared" si="70"/>
        <v/>
      </c>
      <c r="BV280" s="487">
        <f t="shared" si="70"/>
        <v>0</v>
      </c>
      <c r="BW280" s="487">
        <f t="shared" si="70"/>
        <v>0</v>
      </c>
      <c r="BX280" s="487" t="str">
        <f t="shared" si="70"/>
        <v/>
      </c>
      <c r="BY280" s="487">
        <f t="shared" si="70"/>
        <v>0</v>
      </c>
      <c r="BZ280" s="487">
        <f t="shared" si="76"/>
        <v>0</v>
      </c>
      <c r="CA280" s="489" t="str">
        <f t="shared" si="76"/>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4"/>
        <v>0</v>
      </c>
      <c r="AG281" s="487">
        <f t="shared" si="74"/>
        <v>0</v>
      </c>
      <c r="AH281" s="487">
        <f t="shared" si="74"/>
        <v>-1</v>
      </c>
      <c r="AI281" s="487">
        <f t="shared" si="74"/>
        <v>0</v>
      </c>
      <c r="AJ281" s="487">
        <f t="shared" si="74"/>
        <v>0</v>
      </c>
      <c r="AK281" s="487">
        <f t="shared" si="74"/>
        <v>0</v>
      </c>
      <c r="AL281" s="487">
        <f t="shared" si="74"/>
        <v>0</v>
      </c>
      <c r="AM281" s="487">
        <f t="shared" si="74"/>
        <v>0</v>
      </c>
      <c r="AN281" s="487">
        <f t="shared" si="74"/>
        <v>0</v>
      </c>
      <c r="AO281" s="487">
        <f t="shared" si="74"/>
        <v>0</v>
      </c>
      <c r="AP281" s="487">
        <f t="shared" si="74"/>
        <v>-1</v>
      </c>
      <c r="AQ281" s="487">
        <f t="shared" si="74"/>
        <v>-1</v>
      </c>
      <c r="AR281" s="487">
        <f t="shared" si="74"/>
        <v>0</v>
      </c>
      <c r="AS281" s="487">
        <f t="shared" si="74"/>
        <v>-1</v>
      </c>
      <c r="AT281" s="487">
        <f t="shared" si="74"/>
        <v>-1</v>
      </c>
      <c r="AU281" s="493">
        <f t="shared" si="74"/>
        <v>0</v>
      </c>
      <c r="AV281" s="488" t="str">
        <f t="shared" si="69"/>
        <v/>
      </c>
      <c r="AW281" s="487" t="str">
        <f t="shared" si="69"/>
        <v/>
      </c>
      <c r="AX281" s="487">
        <f t="shared" si="69"/>
        <v>0</v>
      </c>
      <c r="AY281" s="487" t="str">
        <f t="shared" si="69"/>
        <v/>
      </c>
      <c r="AZ281" s="487" t="str">
        <f t="shared" si="69"/>
        <v/>
      </c>
      <c r="BA281" s="487" t="str">
        <f t="shared" si="69"/>
        <v/>
      </c>
      <c r="BB281" s="487" t="str">
        <f t="shared" si="69"/>
        <v/>
      </c>
      <c r="BC281" s="487" t="str">
        <f t="shared" si="69"/>
        <v/>
      </c>
      <c r="BD281" s="487" t="str">
        <f t="shared" si="69"/>
        <v/>
      </c>
      <c r="BE281" s="487" t="str">
        <f t="shared" si="69"/>
        <v/>
      </c>
      <c r="BF281" s="487">
        <f t="shared" si="69"/>
        <v>0</v>
      </c>
      <c r="BG281" s="487">
        <f t="shared" si="69"/>
        <v>0</v>
      </c>
      <c r="BH281" s="487" t="str">
        <f t="shared" si="69"/>
        <v/>
      </c>
      <c r="BI281" s="487">
        <f t="shared" si="69"/>
        <v>0</v>
      </c>
      <c r="BJ281" s="487">
        <f t="shared" si="75"/>
        <v>0</v>
      </c>
      <c r="BK281" s="489" t="str">
        <f t="shared" si="75"/>
        <v/>
      </c>
      <c r="BL281" s="495" t="str">
        <f t="shared" si="70"/>
        <v/>
      </c>
      <c r="BM281" s="487" t="str">
        <f t="shared" si="70"/>
        <v/>
      </c>
      <c r="BN281" s="487">
        <f t="shared" si="70"/>
        <v>0</v>
      </c>
      <c r="BO281" s="487" t="str">
        <f t="shared" si="70"/>
        <v/>
      </c>
      <c r="BP281" s="487" t="str">
        <f t="shared" si="70"/>
        <v/>
      </c>
      <c r="BQ281" s="487" t="str">
        <f t="shared" si="70"/>
        <v/>
      </c>
      <c r="BR281" s="487" t="str">
        <f t="shared" si="70"/>
        <v/>
      </c>
      <c r="BS281" s="487" t="str">
        <f t="shared" si="70"/>
        <v/>
      </c>
      <c r="BT281" s="487" t="str">
        <f t="shared" si="70"/>
        <v/>
      </c>
      <c r="BU281" s="487" t="str">
        <f t="shared" si="70"/>
        <v/>
      </c>
      <c r="BV281" s="487">
        <f t="shared" si="70"/>
        <v>0</v>
      </c>
      <c r="BW281" s="487">
        <f t="shared" si="70"/>
        <v>0</v>
      </c>
      <c r="BX281" s="487" t="str">
        <f t="shared" si="70"/>
        <v/>
      </c>
      <c r="BY281" s="487">
        <f t="shared" si="70"/>
        <v>0</v>
      </c>
      <c r="BZ281" s="487">
        <f t="shared" si="76"/>
        <v>0</v>
      </c>
      <c r="CA281" s="489" t="str">
        <f t="shared" si="76"/>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4"/>
        <v>0</v>
      </c>
      <c r="AG282" s="487">
        <f t="shared" si="74"/>
        <v>0</v>
      </c>
      <c r="AH282" s="487">
        <f t="shared" si="74"/>
        <v>-1</v>
      </c>
      <c r="AI282" s="487">
        <f t="shared" si="74"/>
        <v>0</v>
      </c>
      <c r="AJ282" s="487">
        <f t="shared" si="74"/>
        <v>0</v>
      </c>
      <c r="AK282" s="487">
        <f t="shared" si="74"/>
        <v>0</v>
      </c>
      <c r="AL282" s="487">
        <f t="shared" si="74"/>
        <v>0</v>
      </c>
      <c r="AM282" s="487">
        <f t="shared" si="74"/>
        <v>0</v>
      </c>
      <c r="AN282" s="487">
        <f t="shared" si="74"/>
        <v>0</v>
      </c>
      <c r="AO282" s="487">
        <f t="shared" si="74"/>
        <v>0</v>
      </c>
      <c r="AP282" s="487">
        <f t="shared" si="74"/>
        <v>-1</v>
      </c>
      <c r="AQ282" s="487">
        <f t="shared" si="74"/>
        <v>-1</v>
      </c>
      <c r="AR282" s="487">
        <f t="shared" si="74"/>
        <v>0</v>
      </c>
      <c r="AS282" s="487">
        <f t="shared" si="74"/>
        <v>-1</v>
      </c>
      <c r="AT282" s="487">
        <f t="shared" si="74"/>
        <v>-1</v>
      </c>
      <c r="AU282" s="493">
        <f t="shared" si="74"/>
        <v>0</v>
      </c>
      <c r="AV282" s="488" t="str">
        <f t="shared" si="69"/>
        <v/>
      </c>
      <c r="AW282" s="487" t="str">
        <f t="shared" si="69"/>
        <v/>
      </c>
      <c r="AX282" s="487">
        <f t="shared" si="69"/>
        <v>0</v>
      </c>
      <c r="AY282" s="487" t="str">
        <f t="shared" si="69"/>
        <v/>
      </c>
      <c r="AZ282" s="487" t="str">
        <f t="shared" si="69"/>
        <v/>
      </c>
      <c r="BA282" s="487" t="str">
        <f t="shared" si="69"/>
        <v/>
      </c>
      <c r="BB282" s="487" t="str">
        <f t="shared" si="69"/>
        <v/>
      </c>
      <c r="BC282" s="487" t="str">
        <f t="shared" si="69"/>
        <v/>
      </c>
      <c r="BD282" s="487" t="str">
        <f t="shared" si="69"/>
        <v/>
      </c>
      <c r="BE282" s="487" t="str">
        <f t="shared" si="69"/>
        <v/>
      </c>
      <c r="BF282" s="487">
        <f t="shared" si="69"/>
        <v>0</v>
      </c>
      <c r="BG282" s="487">
        <f t="shared" si="69"/>
        <v>0</v>
      </c>
      <c r="BH282" s="487" t="str">
        <f t="shared" si="69"/>
        <v/>
      </c>
      <c r="BI282" s="487">
        <f t="shared" si="69"/>
        <v>0</v>
      </c>
      <c r="BJ282" s="487">
        <f t="shared" si="75"/>
        <v>0</v>
      </c>
      <c r="BK282" s="489" t="str">
        <f t="shared" si="75"/>
        <v/>
      </c>
      <c r="BL282" s="495" t="str">
        <f t="shared" si="70"/>
        <v/>
      </c>
      <c r="BM282" s="487" t="str">
        <f t="shared" si="70"/>
        <v/>
      </c>
      <c r="BN282" s="487">
        <f t="shared" si="70"/>
        <v>0</v>
      </c>
      <c r="BO282" s="487" t="str">
        <f t="shared" si="70"/>
        <v/>
      </c>
      <c r="BP282" s="487" t="str">
        <f t="shared" si="70"/>
        <v/>
      </c>
      <c r="BQ282" s="487" t="str">
        <f t="shared" si="70"/>
        <v/>
      </c>
      <c r="BR282" s="487" t="str">
        <f t="shared" si="70"/>
        <v/>
      </c>
      <c r="BS282" s="487" t="str">
        <f t="shared" si="70"/>
        <v/>
      </c>
      <c r="BT282" s="487" t="str">
        <f t="shared" si="70"/>
        <v/>
      </c>
      <c r="BU282" s="487" t="str">
        <f t="shared" si="70"/>
        <v/>
      </c>
      <c r="BV282" s="487">
        <f t="shared" si="70"/>
        <v>0</v>
      </c>
      <c r="BW282" s="487">
        <f t="shared" si="70"/>
        <v>0</v>
      </c>
      <c r="BX282" s="487" t="str">
        <f t="shared" si="70"/>
        <v/>
      </c>
      <c r="BY282" s="487">
        <f t="shared" si="70"/>
        <v>0</v>
      </c>
      <c r="BZ282" s="487">
        <f t="shared" si="76"/>
        <v>0</v>
      </c>
      <c r="CA282" s="489" t="str">
        <f t="shared" si="76"/>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4"/>
        <v>0</v>
      </c>
      <c r="AG283" s="487">
        <f t="shared" si="74"/>
        <v>0</v>
      </c>
      <c r="AH283" s="487">
        <f t="shared" si="74"/>
        <v>-1</v>
      </c>
      <c r="AI283" s="487">
        <f t="shared" si="74"/>
        <v>0</v>
      </c>
      <c r="AJ283" s="487">
        <f t="shared" si="74"/>
        <v>0</v>
      </c>
      <c r="AK283" s="487">
        <f t="shared" si="74"/>
        <v>0</v>
      </c>
      <c r="AL283" s="487">
        <f t="shared" si="74"/>
        <v>0</v>
      </c>
      <c r="AM283" s="487">
        <f t="shared" si="74"/>
        <v>0</v>
      </c>
      <c r="AN283" s="487">
        <f t="shared" si="74"/>
        <v>0</v>
      </c>
      <c r="AO283" s="487">
        <f t="shared" si="74"/>
        <v>0</v>
      </c>
      <c r="AP283" s="487">
        <f t="shared" si="74"/>
        <v>-1</v>
      </c>
      <c r="AQ283" s="487">
        <f t="shared" si="74"/>
        <v>-1</v>
      </c>
      <c r="AR283" s="487">
        <f t="shared" si="74"/>
        <v>0</v>
      </c>
      <c r="AS283" s="487">
        <f t="shared" si="74"/>
        <v>-1</v>
      </c>
      <c r="AT283" s="487">
        <f t="shared" si="74"/>
        <v>-1</v>
      </c>
      <c r="AU283" s="493">
        <f t="shared" si="74"/>
        <v>0</v>
      </c>
      <c r="AV283" s="488" t="str">
        <f t="shared" si="69"/>
        <v/>
      </c>
      <c r="AW283" s="487" t="str">
        <f t="shared" si="69"/>
        <v/>
      </c>
      <c r="AX283" s="487">
        <f t="shared" si="69"/>
        <v>0</v>
      </c>
      <c r="AY283" s="487" t="str">
        <f t="shared" si="69"/>
        <v/>
      </c>
      <c r="AZ283" s="487" t="str">
        <f t="shared" si="69"/>
        <v/>
      </c>
      <c r="BA283" s="487" t="str">
        <f t="shared" si="69"/>
        <v/>
      </c>
      <c r="BB283" s="487" t="str">
        <f t="shared" si="69"/>
        <v/>
      </c>
      <c r="BC283" s="487" t="str">
        <f t="shared" si="69"/>
        <v/>
      </c>
      <c r="BD283" s="487" t="str">
        <f t="shared" si="69"/>
        <v/>
      </c>
      <c r="BE283" s="487" t="str">
        <f t="shared" si="69"/>
        <v/>
      </c>
      <c r="BF283" s="487">
        <f t="shared" si="69"/>
        <v>0</v>
      </c>
      <c r="BG283" s="487">
        <f t="shared" si="69"/>
        <v>0</v>
      </c>
      <c r="BH283" s="487" t="str">
        <f t="shared" si="69"/>
        <v/>
      </c>
      <c r="BI283" s="487">
        <f t="shared" si="69"/>
        <v>0</v>
      </c>
      <c r="BJ283" s="487">
        <f t="shared" si="75"/>
        <v>0</v>
      </c>
      <c r="BK283" s="489" t="str">
        <f t="shared" si="75"/>
        <v/>
      </c>
      <c r="BL283" s="495" t="str">
        <f t="shared" si="70"/>
        <v/>
      </c>
      <c r="BM283" s="487" t="str">
        <f t="shared" si="70"/>
        <v/>
      </c>
      <c r="BN283" s="487">
        <f t="shared" si="70"/>
        <v>0</v>
      </c>
      <c r="BO283" s="487" t="str">
        <f t="shared" si="70"/>
        <v/>
      </c>
      <c r="BP283" s="487" t="str">
        <f t="shared" si="70"/>
        <v/>
      </c>
      <c r="BQ283" s="487" t="str">
        <f t="shared" si="70"/>
        <v/>
      </c>
      <c r="BR283" s="487" t="str">
        <f t="shared" si="70"/>
        <v/>
      </c>
      <c r="BS283" s="487" t="str">
        <f t="shared" si="70"/>
        <v/>
      </c>
      <c r="BT283" s="487" t="str">
        <f t="shared" si="70"/>
        <v/>
      </c>
      <c r="BU283" s="487" t="str">
        <f t="shared" si="70"/>
        <v/>
      </c>
      <c r="BV283" s="487">
        <f t="shared" si="70"/>
        <v>0</v>
      </c>
      <c r="BW283" s="487">
        <f t="shared" si="70"/>
        <v>0</v>
      </c>
      <c r="BX283" s="487" t="str">
        <f t="shared" si="70"/>
        <v/>
      </c>
      <c r="BY283" s="487">
        <f t="shared" si="70"/>
        <v>0</v>
      </c>
      <c r="BZ283" s="487">
        <f t="shared" si="76"/>
        <v>0</v>
      </c>
      <c r="CA283" s="489" t="str">
        <f t="shared" si="76"/>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4"/>
        <v>0</v>
      </c>
      <c r="AG284" s="487">
        <f t="shared" si="74"/>
        <v>0</v>
      </c>
      <c r="AH284" s="487">
        <f t="shared" si="74"/>
        <v>-1</v>
      </c>
      <c r="AI284" s="487">
        <f t="shared" si="74"/>
        <v>0</v>
      </c>
      <c r="AJ284" s="487">
        <f t="shared" si="74"/>
        <v>0</v>
      </c>
      <c r="AK284" s="487">
        <f t="shared" si="74"/>
        <v>0</v>
      </c>
      <c r="AL284" s="487">
        <f t="shared" si="74"/>
        <v>0</v>
      </c>
      <c r="AM284" s="487">
        <f t="shared" si="74"/>
        <v>0</v>
      </c>
      <c r="AN284" s="487">
        <f t="shared" si="74"/>
        <v>0</v>
      </c>
      <c r="AO284" s="487">
        <f t="shared" si="74"/>
        <v>0</v>
      </c>
      <c r="AP284" s="487">
        <f t="shared" si="74"/>
        <v>-1</v>
      </c>
      <c r="AQ284" s="487">
        <f t="shared" si="74"/>
        <v>-1</v>
      </c>
      <c r="AR284" s="487">
        <f t="shared" si="74"/>
        <v>0</v>
      </c>
      <c r="AS284" s="487">
        <f t="shared" si="74"/>
        <v>-1</v>
      </c>
      <c r="AT284" s="487">
        <f t="shared" si="74"/>
        <v>-1</v>
      </c>
      <c r="AU284" s="493">
        <f t="shared" si="74"/>
        <v>0</v>
      </c>
      <c r="AV284" s="488" t="str">
        <f t="shared" si="69"/>
        <v/>
      </c>
      <c r="AW284" s="487" t="str">
        <f t="shared" si="69"/>
        <v/>
      </c>
      <c r="AX284" s="487">
        <f t="shared" si="69"/>
        <v>0</v>
      </c>
      <c r="AY284" s="487" t="str">
        <f t="shared" si="69"/>
        <v/>
      </c>
      <c r="AZ284" s="487" t="str">
        <f t="shared" si="69"/>
        <v/>
      </c>
      <c r="BA284" s="487" t="str">
        <f t="shared" si="69"/>
        <v/>
      </c>
      <c r="BB284" s="487" t="str">
        <f t="shared" si="69"/>
        <v/>
      </c>
      <c r="BC284" s="487" t="str">
        <f t="shared" si="69"/>
        <v/>
      </c>
      <c r="BD284" s="487" t="str">
        <f t="shared" si="69"/>
        <v/>
      </c>
      <c r="BE284" s="487" t="str">
        <f t="shared" si="69"/>
        <v/>
      </c>
      <c r="BF284" s="487">
        <f t="shared" si="69"/>
        <v>0</v>
      </c>
      <c r="BG284" s="487">
        <f t="shared" si="69"/>
        <v>0</v>
      </c>
      <c r="BH284" s="487" t="str">
        <f t="shared" si="69"/>
        <v/>
      </c>
      <c r="BI284" s="487">
        <f t="shared" si="69"/>
        <v>0</v>
      </c>
      <c r="BJ284" s="487">
        <f t="shared" si="75"/>
        <v>0</v>
      </c>
      <c r="BK284" s="489" t="str">
        <f t="shared" si="75"/>
        <v/>
      </c>
      <c r="BL284" s="495" t="str">
        <f t="shared" si="70"/>
        <v/>
      </c>
      <c r="BM284" s="487" t="str">
        <f t="shared" si="70"/>
        <v/>
      </c>
      <c r="BN284" s="487">
        <f t="shared" si="70"/>
        <v>0</v>
      </c>
      <c r="BO284" s="487" t="str">
        <f t="shared" si="70"/>
        <v/>
      </c>
      <c r="BP284" s="487" t="str">
        <f t="shared" si="70"/>
        <v/>
      </c>
      <c r="BQ284" s="487" t="str">
        <f t="shared" si="70"/>
        <v/>
      </c>
      <c r="BR284" s="487" t="str">
        <f t="shared" si="70"/>
        <v/>
      </c>
      <c r="BS284" s="487" t="str">
        <f t="shared" si="70"/>
        <v/>
      </c>
      <c r="BT284" s="487" t="str">
        <f t="shared" si="70"/>
        <v/>
      </c>
      <c r="BU284" s="487" t="str">
        <f t="shared" si="70"/>
        <v/>
      </c>
      <c r="BV284" s="487">
        <f t="shared" si="70"/>
        <v>0</v>
      </c>
      <c r="BW284" s="487">
        <f t="shared" si="70"/>
        <v>0</v>
      </c>
      <c r="BX284" s="487" t="str">
        <f t="shared" si="70"/>
        <v/>
      </c>
      <c r="BY284" s="487">
        <f t="shared" si="70"/>
        <v>0</v>
      </c>
      <c r="BZ284" s="487">
        <f t="shared" si="76"/>
        <v>0</v>
      </c>
      <c r="CA284" s="489" t="str">
        <f t="shared" si="76"/>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4"/>
        <v>0</v>
      </c>
      <c r="AG285" s="487">
        <f t="shared" si="74"/>
        <v>0</v>
      </c>
      <c r="AH285" s="487">
        <f t="shared" si="74"/>
        <v>-1</v>
      </c>
      <c r="AI285" s="487">
        <f t="shared" si="74"/>
        <v>0</v>
      </c>
      <c r="AJ285" s="487">
        <f t="shared" si="74"/>
        <v>0</v>
      </c>
      <c r="AK285" s="487">
        <f t="shared" si="74"/>
        <v>0</v>
      </c>
      <c r="AL285" s="487">
        <f t="shared" si="74"/>
        <v>0</v>
      </c>
      <c r="AM285" s="487">
        <f t="shared" si="74"/>
        <v>0</v>
      </c>
      <c r="AN285" s="487">
        <f t="shared" si="74"/>
        <v>0</v>
      </c>
      <c r="AO285" s="487">
        <f t="shared" si="74"/>
        <v>0</v>
      </c>
      <c r="AP285" s="487">
        <f t="shared" si="74"/>
        <v>-1</v>
      </c>
      <c r="AQ285" s="487">
        <f t="shared" si="74"/>
        <v>-1</v>
      </c>
      <c r="AR285" s="487">
        <f t="shared" si="74"/>
        <v>0</v>
      </c>
      <c r="AS285" s="487">
        <f t="shared" si="74"/>
        <v>-1</v>
      </c>
      <c r="AT285" s="487">
        <f t="shared" si="74"/>
        <v>-1</v>
      </c>
      <c r="AU285" s="493">
        <f t="shared" si="74"/>
        <v>0</v>
      </c>
      <c r="AV285" s="488" t="str">
        <f t="shared" si="69"/>
        <v/>
      </c>
      <c r="AW285" s="487" t="str">
        <f t="shared" si="69"/>
        <v/>
      </c>
      <c r="AX285" s="487">
        <f t="shared" si="69"/>
        <v>0</v>
      </c>
      <c r="AY285" s="487" t="str">
        <f t="shared" si="69"/>
        <v/>
      </c>
      <c r="AZ285" s="487" t="str">
        <f t="shared" si="69"/>
        <v/>
      </c>
      <c r="BA285" s="487" t="str">
        <f t="shared" si="69"/>
        <v/>
      </c>
      <c r="BB285" s="487" t="str">
        <f t="shared" si="69"/>
        <v/>
      </c>
      <c r="BC285" s="487" t="str">
        <f t="shared" si="69"/>
        <v/>
      </c>
      <c r="BD285" s="487" t="str">
        <f t="shared" si="69"/>
        <v/>
      </c>
      <c r="BE285" s="487" t="str">
        <f t="shared" si="69"/>
        <v/>
      </c>
      <c r="BF285" s="487">
        <f t="shared" si="69"/>
        <v>0</v>
      </c>
      <c r="BG285" s="487">
        <f t="shared" si="69"/>
        <v>0</v>
      </c>
      <c r="BH285" s="487" t="str">
        <f t="shared" si="69"/>
        <v/>
      </c>
      <c r="BI285" s="487">
        <f t="shared" si="69"/>
        <v>0</v>
      </c>
      <c r="BJ285" s="487">
        <f t="shared" si="75"/>
        <v>0</v>
      </c>
      <c r="BK285" s="489" t="str">
        <f t="shared" si="75"/>
        <v/>
      </c>
      <c r="BL285" s="495" t="str">
        <f t="shared" si="70"/>
        <v/>
      </c>
      <c r="BM285" s="487" t="str">
        <f t="shared" si="70"/>
        <v/>
      </c>
      <c r="BN285" s="487">
        <f t="shared" si="70"/>
        <v>0</v>
      </c>
      <c r="BO285" s="487" t="str">
        <f t="shared" si="70"/>
        <v/>
      </c>
      <c r="BP285" s="487" t="str">
        <f t="shared" si="70"/>
        <v/>
      </c>
      <c r="BQ285" s="487" t="str">
        <f t="shared" si="70"/>
        <v/>
      </c>
      <c r="BR285" s="487" t="str">
        <f t="shared" si="70"/>
        <v/>
      </c>
      <c r="BS285" s="487" t="str">
        <f t="shared" si="70"/>
        <v/>
      </c>
      <c r="BT285" s="487" t="str">
        <f t="shared" si="70"/>
        <v/>
      </c>
      <c r="BU285" s="487" t="str">
        <f t="shared" si="70"/>
        <v/>
      </c>
      <c r="BV285" s="487">
        <f t="shared" si="70"/>
        <v>0</v>
      </c>
      <c r="BW285" s="487">
        <f t="shared" si="70"/>
        <v>0</v>
      </c>
      <c r="BX285" s="487" t="str">
        <f t="shared" si="70"/>
        <v/>
      </c>
      <c r="BY285" s="487">
        <f t="shared" si="70"/>
        <v>0</v>
      </c>
      <c r="BZ285" s="487">
        <f t="shared" si="76"/>
        <v>0</v>
      </c>
      <c r="CA285" s="489" t="str">
        <f t="shared" si="76"/>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4"/>
        <v>0</v>
      </c>
      <c r="AG286" s="487">
        <f t="shared" si="74"/>
        <v>0</v>
      </c>
      <c r="AH286" s="487">
        <f t="shared" si="74"/>
        <v>-1</v>
      </c>
      <c r="AI286" s="487">
        <f t="shared" si="74"/>
        <v>0</v>
      </c>
      <c r="AJ286" s="487">
        <f t="shared" si="74"/>
        <v>0</v>
      </c>
      <c r="AK286" s="487">
        <f t="shared" si="74"/>
        <v>0</v>
      </c>
      <c r="AL286" s="487">
        <f t="shared" si="74"/>
        <v>0</v>
      </c>
      <c r="AM286" s="487">
        <f t="shared" si="74"/>
        <v>0</v>
      </c>
      <c r="AN286" s="487">
        <f t="shared" si="74"/>
        <v>0</v>
      </c>
      <c r="AO286" s="487">
        <f t="shared" si="74"/>
        <v>0</v>
      </c>
      <c r="AP286" s="487">
        <f t="shared" si="74"/>
        <v>-1</v>
      </c>
      <c r="AQ286" s="487">
        <f t="shared" si="74"/>
        <v>-1</v>
      </c>
      <c r="AR286" s="487">
        <f t="shared" si="74"/>
        <v>0</v>
      </c>
      <c r="AS286" s="487">
        <f t="shared" si="74"/>
        <v>-1</v>
      </c>
      <c r="AT286" s="487">
        <f t="shared" si="74"/>
        <v>-1</v>
      </c>
      <c r="AU286" s="493">
        <f t="shared" ref="AU286" si="77">AU285</f>
        <v>0</v>
      </c>
      <c r="AV286" s="488" t="str">
        <f t="shared" si="69"/>
        <v/>
      </c>
      <c r="AW286" s="487" t="str">
        <f t="shared" si="69"/>
        <v/>
      </c>
      <c r="AX286" s="487">
        <f t="shared" si="69"/>
        <v>0</v>
      </c>
      <c r="AY286" s="487" t="str">
        <f t="shared" si="69"/>
        <v/>
      </c>
      <c r="AZ286" s="487" t="str">
        <f t="shared" si="69"/>
        <v/>
      </c>
      <c r="BA286" s="487" t="str">
        <f t="shared" si="69"/>
        <v/>
      </c>
      <c r="BB286" s="487" t="str">
        <f t="shared" si="69"/>
        <v/>
      </c>
      <c r="BC286" s="487" t="str">
        <f t="shared" si="69"/>
        <v/>
      </c>
      <c r="BD286" s="487" t="str">
        <f t="shared" si="69"/>
        <v/>
      </c>
      <c r="BE286" s="487" t="str">
        <f t="shared" si="69"/>
        <v/>
      </c>
      <c r="BF286" s="487">
        <f t="shared" si="69"/>
        <v>0</v>
      </c>
      <c r="BG286" s="487">
        <f t="shared" si="69"/>
        <v>0</v>
      </c>
      <c r="BH286" s="487" t="str">
        <f t="shared" si="69"/>
        <v/>
      </c>
      <c r="BI286" s="487">
        <f t="shared" si="69"/>
        <v>0</v>
      </c>
      <c r="BJ286" s="487">
        <f t="shared" si="75"/>
        <v>0</v>
      </c>
      <c r="BK286" s="489" t="str">
        <f t="shared" si="75"/>
        <v/>
      </c>
      <c r="BL286" s="495" t="str">
        <f t="shared" si="70"/>
        <v/>
      </c>
      <c r="BM286" s="487" t="str">
        <f t="shared" si="70"/>
        <v/>
      </c>
      <c r="BN286" s="487">
        <f t="shared" si="70"/>
        <v>0</v>
      </c>
      <c r="BO286" s="487" t="str">
        <f t="shared" si="70"/>
        <v/>
      </c>
      <c r="BP286" s="487" t="str">
        <f t="shared" si="70"/>
        <v/>
      </c>
      <c r="BQ286" s="487" t="str">
        <f t="shared" si="70"/>
        <v/>
      </c>
      <c r="BR286" s="487" t="str">
        <f t="shared" si="70"/>
        <v/>
      </c>
      <c r="BS286" s="487" t="str">
        <f t="shared" si="70"/>
        <v/>
      </c>
      <c r="BT286" s="487" t="str">
        <f t="shared" si="70"/>
        <v/>
      </c>
      <c r="BU286" s="487" t="str">
        <f t="shared" si="70"/>
        <v/>
      </c>
      <c r="BV286" s="487">
        <f t="shared" si="70"/>
        <v>0</v>
      </c>
      <c r="BW286" s="487">
        <f t="shared" si="70"/>
        <v>0</v>
      </c>
      <c r="BX286" s="487" t="str">
        <f t="shared" si="70"/>
        <v/>
      </c>
      <c r="BY286" s="487">
        <f t="shared" si="70"/>
        <v>0</v>
      </c>
      <c r="BZ286" s="487">
        <f t="shared" si="76"/>
        <v>0</v>
      </c>
      <c r="CA286" s="489" t="str">
        <f t="shared" si="76"/>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8">AF286</f>
        <v>0</v>
      </c>
      <c r="AG287" s="487">
        <f t="shared" si="78"/>
        <v>0</v>
      </c>
      <c r="AH287" s="487">
        <f t="shared" si="78"/>
        <v>-1</v>
      </c>
      <c r="AI287" s="487">
        <f t="shared" si="78"/>
        <v>0</v>
      </c>
      <c r="AJ287" s="487">
        <f t="shared" si="78"/>
        <v>0</v>
      </c>
      <c r="AK287" s="487">
        <f t="shared" si="78"/>
        <v>0</v>
      </c>
      <c r="AL287" s="487">
        <f t="shared" si="78"/>
        <v>0</v>
      </c>
      <c r="AM287" s="487">
        <f t="shared" si="78"/>
        <v>0</v>
      </c>
      <c r="AN287" s="487">
        <f t="shared" si="78"/>
        <v>0</v>
      </c>
      <c r="AO287" s="487">
        <f t="shared" si="78"/>
        <v>0</v>
      </c>
      <c r="AP287" s="487">
        <f t="shared" si="78"/>
        <v>-1</v>
      </c>
      <c r="AQ287" s="487">
        <f t="shared" si="78"/>
        <v>-1</v>
      </c>
      <c r="AR287" s="487">
        <f t="shared" si="78"/>
        <v>0</v>
      </c>
      <c r="AS287" s="487">
        <f t="shared" si="78"/>
        <v>-1</v>
      </c>
      <c r="AT287" s="487">
        <f t="shared" si="78"/>
        <v>-1</v>
      </c>
      <c r="AU287" s="493">
        <f t="shared" si="78"/>
        <v>0</v>
      </c>
      <c r="AV287" s="488" t="str">
        <f t="shared" si="69"/>
        <v/>
      </c>
      <c r="AW287" s="487" t="str">
        <f t="shared" si="69"/>
        <v/>
      </c>
      <c r="AX287" s="487">
        <f t="shared" si="69"/>
        <v>0</v>
      </c>
      <c r="AY287" s="487" t="str">
        <f t="shared" si="69"/>
        <v/>
      </c>
      <c r="AZ287" s="487" t="str">
        <f t="shared" si="69"/>
        <v/>
      </c>
      <c r="BA287" s="487" t="str">
        <f t="shared" si="69"/>
        <v/>
      </c>
      <c r="BB287" s="487" t="str">
        <f t="shared" si="69"/>
        <v/>
      </c>
      <c r="BC287" s="487" t="str">
        <f t="shared" si="69"/>
        <v/>
      </c>
      <c r="BD287" s="487" t="str">
        <f t="shared" si="69"/>
        <v/>
      </c>
      <c r="BE287" s="487" t="str">
        <f t="shared" si="69"/>
        <v/>
      </c>
      <c r="BF287" s="487">
        <f t="shared" si="69"/>
        <v>0</v>
      </c>
      <c r="BG287" s="487">
        <f t="shared" si="69"/>
        <v>0</v>
      </c>
      <c r="BH287" s="487" t="str">
        <f t="shared" si="69"/>
        <v/>
      </c>
      <c r="BI287" s="487">
        <f t="shared" si="69"/>
        <v>0</v>
      </c>
      <c r="BJ287" s="487">
        <f t="shared" si="75"/>
        <v>0</v>
      </c>
      <c r="BK287" s="489" t="str">
        <f t="shared" si="75"/>
        <v/>
      </c>
      <c r="BL287" s="495" t="str">
        <f t="shared" si="70"/>
        <v/>
      </c>
      <c r="BM287" s="487" t="str">
        <f t="shared" si="70"/>
        <v/>
      </c>
      <c r="BN287" s="487">
        <f t="shared" si="70"/>
        <v>0</v>
      </c>
      <c r="BO287" s="487" t="str">
        <f t="shared" si="70"/>
        <v/>
      </c>
      <c r="BP287" s="487" t="str">
        <f t="shared" si="70"/>
        <v/>
      </c>
      <c r="BQ287" s="487" t="str">
        <f t="shared" si="70"/>
        <v/>
      </c>
      <c r="BR287" s="487" t="str">
        <f t="shared" si="70"/>
        <v/>
      </c>
      <c r="BS287" s="487" t="str">
        <f t="shared" si="70"/>
        <v/>
      </c>
      <c r="BT287" s="487" t="str">
        <f t="shared" si="70"/>
        <v/>
      </c>
      <c r="BU287" s="487" t="str">
        <f t="shared" si="70"/>
        <v/>
      </c>
      <c r="BV287" s="487">
        <f t="shared" si="70"/>
        <v>0</v>
      </c>
      <c r="BW287" s="487">
        <f t="shared" si="70"/>
        <v>0</v>
      </c>
      <c r="BX287" s="487" t="str">
        <f t="shared" si="70"/>
        <v/>
      </c>
      <c r="BY287" s="487">
        <f t="shared" si="70"/>
        <v>0</v>
      </c>
      <c r="BZ287" s="487">
        <f t="shared" si="76"/>
        <v>0</v>
      </c>
      <c r="CA287" s="489" t="str">
        <f t="shared" si="76"/>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8"/>
        <v>0</v>
      </c>
      <c r="AG288" s="491">
        <f t="shared" si="78"/>
        <v>0</v>
      </c>
      <c r="AH288" s="491">
        <f t="shared" si="78"/>
        <v>-1</v>
      </c>
      <c r="AI288" s="491">
        <f t="shared" si="78"/>
        <v>0</v>
      </c>
      <c r="AJ288" s="491">
        <f t="shared" si="78"/>
        <v>0</v>
      </c>
      <c r="AK288" s="491">
        <f t="shared" si="78"/>
        <v>0</v>
      </c>
      <c r="AL288" s="491">
        <f t="shared" si="78"/>
        <v>0</v>
      </c>
      <c r="AM288" s="491">
        <f t="shared" si="78"/>
        <v>0</v>
      </c>
      <c r="AN288" s="491">
        <f t="shared" si="78"/>
        <v>0</v>
      </c>
      <c r="AO288" s="491">
        <f t="shared" si="78"/>
        <v>0</v>
      </c>
      <c r="AP288" s="491">
        <f t="shared" si="78"/>
        <v>-1</v>
      </c>
      <c r="AQ288" s="491">
        <f t="shared" si="78"/>
        <v>-1</v>
      </c>
      <c r="AR288" s="491">
        <f t="shared" si="78"/>
        <v>0</v>
      </c>
      <c r="AS288" s="491">
        <f t="shared" si="78"/>
        <v>-1</v>
      </c>
      <c r="AT288" s="491">
        <f t="shared" si="78"/>
        <v>-1</v>
      </c>
      <c r="AU288" s="494">
        <f t="shared" si="78"/>
        <v>0</v>
      </c>
      <c r="AV288" s="490" t="str">
        <f t="shared" si="69"/>
        <v/>
      </c>
      <c r="AW288" s="491" t="str">
        <f t="shared" si="69"/>
        <v/>
      </c>
      <c r="AX288" s="491">
        <f t="shared" si="69"/>
        <v>0</v>
      </c>
      <c r="AY288" s="491" t="str">
        <f t="shared" si="69"/>
        <v/>
      </c>
      <c r="AZ288" s="491" t="str">
        <f t="shared" si="69"/>
        <v/>
      </c>
      <c r="BA288" s="491" t="str">
        <f t="shared" si="69"/>
        <v/>
      </c>
      <c r="BB288" s="491" t="str">
        <f t="shared" si="69"/>
        <v/>
      </c>
      <c r="BC288" s="491" t="str">
        <f t="shared" si="69"/>
        <v/>
      </c>
      <c r="BD288" s="491" t="str">
        <f t="shared" si="69"/>
        <v/>
      </c>
      <c r="BE288" s="491" t="str">
        <f t="shared" si="69"/>
        <v/>
      </c>
      <c r="BF288" s="491">
        <f t="shared" si="69"/>
        <v>0</v>
      </c>
      <c r="BG288" s="491">
        <f t="shared" si="69"/>
        <v>0</v>
      </c>
      <c r="BH288" s="491" t="str">
        <f t="shared" si="69"/>
        <v/>
      </c>
      <c r="BI288" s="491">
        <f t="shared" si="69"/>
        <v>0</v>
      </c>
      <c r="BJ288" s="491">
        <f t="shared" si="75"/>
        <v>0</v>
      </c>
      <c r="BK288" s="492" t="str">
        <f t="shared" si="75"/>
        <v/>
      </c>
      <c r="BL288" s="496" t="str">
        <f t="shared" si="70"/>
        <v/>
      </c>
      <c r="BM288" s="491" t="str">
        <f t="shared" si="70"/>
        <v/>
      </c>
      <c r="BN288" s="491">
        <f t="shared" si="70"/>
        <v>0</v>
      </c>
      <c r="BO288" s="491" t="str">
        <f t="shared" si="70"/>
        <v/>
      </c>
      <c r="BP288" s="491" t="str">
        <f t="shared" si="70"/>
        <v/>
      </c>
      <c r="BQ288" s="491" t="str">
        <f t="shared" si="70"/>
        <v/>
      </c>
      <c r="BR288" s="491" t="str">
        <f t="shared" si="70"/>
        <v/>
      </c>
      <c r="BS288" s="491" t="str">
        <f t="shared" si="70"/>
        <v/>
      </c>
      <c r="BT288" s="491" t="str">
        <f t="shared" si="70"/>
        <v/>
      </c>
      <c r="BU288" s="491" t="str">
        <f t="shared" si="70"/>
        <v/>
      </c>
      <c r="BV288" s="491">
        <f t="shared" si="70"/>
        <v>0</v>
      </c>
      <c r="BW288" s="491">
        <f t="shared" si="70"/>
        <v>0</v>
      </c>
      <c r="BX288" s="491" t="str">
        <f t="shared" si="70"/>
        <v/>
      </c>
      <c r="BY288" s="491">
        <f t="shared" si="70"/>
        <v>0</v>
      </c>
      <c r="BZ288" s="491">
        <f t="shared" si="76"/>
        <v>0</v>
      </c>
      <c r="CA288" s="492" t="str">
        <f t="shared" si="76"/>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9">COUNTIF(AW7:AW288,"NCC")</f>
        <v>0</v>
      </c>
      <c r="AX289" s="486">
        <f t="shared" si="79"/>
        <v>0</v>
      </c>
      <c r="AY289" s="486">
        <f t="shared" si="79"/>
        <v>0</v>
      </c>
      <c r="AZ289" s="486">
        <f t="shared" si="79"/>
        <v>0</v>
      </c>
      <c r="BA289" s="486">
        <f t="shared" si="79"/>
        <v>0</v>
      </c>
      <c r="BB289" s="486">
        <f t="shared" si="79"/>
        <v>0</v>
      </c>
      <c r="BC289" s="486">
        <f t="shared" si="79"/>
        <v>0</v>
      </c>
      <c r="BD289" s="486">
        <f t="shared" si="79"/>
        <v>0</v>
      </c>
      <c r="BE289" s="486">
        <f t="shared" si="79"/>
        <v>0</v>
      </c>
      <c r="BF289" s="486">
        <f t="shared" si="79"/>
        <v>0</v>
      </c>
      <c r="BG289" s="486">
        <f t="shared" si="79"/>
        <v>0</v>
      </c>
      <c r="BH289" s="486">
        <f t="shared" si="79"/>
        <v>0</v>
      </c>
      <c r="BI289" s="486">
        <f t="shared" si="79"/>
        <v>0</v>
      </c>
      <c r="BJ289" s="486">
        <f t="shared" si="79"/>
        <v>0</v>
      </c>
      <c r="BK289" s="486">
        <f t="shared" si="79"/>
        <v>0</v>
      </c>
      <c r="BL289" s="486">
        <f t="shared" si="79"/>
        <v>0</v>
      </c>
      <c r="BM289" s="486">
        <f t="shared" si="79"/>
        <v>0</v>
      </c>
      <c r="BN289" s="486">
        <f t="shared" si="79"/>
        <v>0</v>
      </c>
      <c r="BO289" s="486">
        <f t="shared" si="79"/>
        <v>0</v>
      </c>
      <c r="BP289" s="486">
        <f t="shared" si="79"/>
        <v>0</v>
      </c>
      <c r="BQ289" s="486">
        <f t="shared" si="79"/>
        <v>0</v>
      </c>
      <c r="BR289" s="486">
        <f t="shared" si="79"/>
        <v>0</v>
      </c>
      <c r="BS289" s="486">
        <f t="shared" si="79"/>
        <v>0</v>
      </c>
      <c r="BT289" s="486">
        <f t="shared" si="79"/>
        <v>0</v>
      </c>
      <c r="BU289" s="486">
        <f t="shared" si="79"/>
        <v>0</v>
      </c>
      <c r="BV289" s="486">
        <f t="shared" si="79"/>
        <v>0</v>
      </c>
      <c r="BW289" s="486">
        <f t="shared" si="79"/>
        <v>0</v>
      </c>
      <c r="BX289" s="486">
        <f t="shared" si="79"/>
        <v>0</v>
      </c>
      <c r="BY289" s="486">
        <f t="shared" si="79"/>
        <v>0</v>
      </c>
      <c r="BZ289" s="486">
        <f t="shared" si="79"/>
        <v>0</v>
      </c>
      <c r="CA289" s="486">
        <f t="shared" si="79"/>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80">COUNTIF(AV7:AV288,"NC+")</f>
        <v>0</v>
      </c>
      <c r="AW290" s="486">
        <f t="shared" si="80"/>
        <v>0</v>
      </c>
      <c r="AX290" s="486">
        <f t="shared" si="80"/>
        <v>0</v>
      </c>
      <c r="AY290" s="486">
        <f t="shared" si="80"/>
        <v>0</v>
      </c>
      <c r="AZ290" s="486">
        <f t="shared" si="80"/>
        <v>0</v>
      </c>
      <c r="BA290" s="486">
        <f t="shared" si="80"/>
        <v>0</v>
      </c>
      <c r="BB290" s="486">
        <f t="shared" si="80"/>
        <v>0</v>
      </c>
      <c r="BC290" s="486">
        <f t="shared" si="80"/>
        <v>0</v>
      </c>
      <c r="BD290" s="486">
        <f t="shared" si="80"/>
        <v>0</v>
      </c>
      <c r="BE290" s="486">
        <f t="shared" si="80"/>
        <v>0</v>
      </c>
      <c r="BF290" s="486">
        <f t="shared" si="80"/>
        <v>0</v>
      </c>
      <c r="BG290" s="486">
        <f t="shared" si="80"/>
        <v>0</v>
      </c>
      <c r="BH290" s="486">
        <f t="shared" si="80"/>
        <v>0</v>
      </c>
      <c r="BI290" s="486">
        <f t="shared" si="80"/>
        <v>0</v>
      </c>
      <c r="BJ290" s="486">
        <f t="shared" si="80"/>
        <v>0</v>
      </c>
      <c r="BK290" s="486">
        <f t="shared" si="80"/>
        <v>0</v>
      </c>
      <c r="BL290" s="486">
        <f t="shared" si="80"/>
        <v>0</v>
      </c>
      <c r="BM290" s="486">
        <f t="shared" si="80"/>
        <v>0</v>
      </c>
      <c r="BN290" s="486">
        <f t="shared" si="80"/>
        <v>0</v>
      </c>
      <c r="BO290" s="486">
        <f t="shared" si="80"/>
        <v>0</v>
      </c>
      <c r="BP290" s="486">
        <f t="shared" si="80"/>
        <v>0</v>
      </c>
      <c r="BQ290" s="486">
        <f t="shared" si="80"/>
        <v>0</v>
      </c>
      <c r="BR290" s="486">
        <f t="shared" si="80"/>
        <v>0</v>
      </c>
      <c r="BS290" s="486">
        <f t="shared" si="80"/>
        <v>0</v>
      </c>
      <c r="BT290" s="486">
        <f t="shared" si="80"/>
        <v>0</v>
      </c>
      <c r="BU290" s="486">
        <f t="shared" si="80"/>
        <v>0</v>
      </c>
      <c r="BV290" s="486">
        <f t="shared" si="80"/>
        <v>0</v>
      </c>
      <c r="BW290" s="486">
        <f t="shared" si="80"/>
        <v>0</v>
      </c>
      <c r="BX290" s="486">
        <f t="shared" si="80"/>
        <v>0</v>
      </c>
      <c r="BY290" s="486">
        <f t="shared" si="80"/>
        <v>0</v>
      </c>
      <c r="BZ290" s="486">
        <f t="shared" si="80"/>
        <v>0</v>
      </c>
      <c r="CA290" s="486">
        <f t="shared" si="80"/>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81">COUNTIF(AV7:AV288,"nc-")</f>
        <v>0</v>
      </c>
      <c r="AW291" s="140">
        <f t="shared" si="81"/>
        <v>0</v>
      </c>
      <c r="AX291" s="140">
        <f t="shared" si="81"/>
        <v>0</v>
      </c>
      <c r="AY291" s="140">
        <f t="shared" si="81"/>
        <v>0</v>
      </c>
      <c r="AZ291" s="140">
        <f t="shared" si="81"/>
        <v>0</v>
      </c>
      <c r="BA291" s="140">
        <f t="shared" si="81"/>
        <v>0</v>
      </c>
      <c r="BB291" s="140">
        <f t="shared" si="81"/>
        <v>0</v>
      </c>
      <c r="BC291" s="140">
        <f t="shared" si="81"/>
        <v>0</v>
      </c>
      <c r="BD291" s="140">
        <f t="shared" si="81"/>
        <v>0</v>
      </c>
      <c r="BE291" s="140">
        <f t="shared" si="81"/>
        <v>0</v>
      </c>
      <c r="BF291" s="140">
        <f t="shared" si="81"/>
        <v>0</v>
      </c>
      <c r="BG291" s="140">
        <f t="shared" si="81"/>
        <v>0</v>
      </c>
      <c r="BH291" s="140">
        <f t="shared" si="81"/>
        <v>0</v>
      </c>
      <c r="BI291" s="140">
        <f t="shared" si="81"/>
        <v>0</v>
      </c>
      <c r="BJ291" s="140">
        <f t="shared" si="81"/>
        <v>0</v>
      </c>
      <c r="BK291" s="140">
        <f t="shared" si="81"/>
        <v>0</v>
      </c>
      <c r="BL291" s="140">
        <f t="shared" si="81"/>
        <v>0</v>
      </c>
      <c r="BM291" s="140">
        <f t="shared" si="81"/>
        <v>0</v>
      </c>
      <c r="BN291" s="140">
        <f t="shared" si="81"/>
        <v>0</v>
      </c>
      <c r="BO291" s="140">
        <f t="shared" si="81"/>
        <v>0</v>
      </c>
      <c r="BP291" s="140">
        <f t="shared" si="81"/>
        <v>0</v>
      </c>
      <c r="BQ291" s="140">
        <f t="shared" si="81"/>
        <v>0</v>
      </c>
      <c r="BR291" s="140">
        <f t="shared" si="81"/>
        <v>0</v>
      </c>
      <c r="BS291" s="140">
        <f t="shared" si="81"/>
        <v>0</v>
      </c>
      <c r="BT291" s="140">
        <f t="shared" si="81"/>
        <v>0</v>
      </c>
      <c r="BU291" s="140">
        <f t="shared" si="81"/>
        <v>0</v>
      </c>
      <c r="BV291" s="140">
        <f t="shared" si="81"/>
        <v>0</v>
      </c>
      <c r="BW291" s="140">
        <f t="shared" si="81"/>
        <v>0</v>
      </c>
      <c r="BX291" s="140">
        <f t="shared" si="81"/>
        <v>0</v>
      </c>
      <c r="BY291" s="140">
        <f t="shared" si="81"/>
        <v>0</v>
      </c>
      <c r="BZ291" s="140">
        <f t="shared" si="81"/>
        <v>0</v>
      </c>
      <c r="CA291" s="140">
        <f t="shared" si="81"/>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82">COUNTIF(AV7:AV288,"RI")</f>
        <v>0</v>
      </c>
      <c r="AW292" s="145">
        <f t="shared" si="82"/>
        <v>0</v>
      </c>
      <c r="AX292" s="145">
        <f t="shared" si="82"/>
        <v>0</v>
      </c>
      <c r="AY292" s="145">
        <f t="shared" si="82"/>
        <v>0</v>
      </c>
      <c r="AZ292" s="145">
        <f t="shared" si="82"/>
        <v>0</v>
      </c>
      <c r="BA292" s="145">
        <f t="shared" si="82"/>
        <v>0</v>
      </c>
      <c r="BB292" s="145">
        <f t="shared" si="82"/>
        <v>0</v>
      </c>
      <c r="BC292" s="145">
        <f t="shared" si="82"/>
        <v>0</v>
      </c>
      <c r="BD292" s="145">
        <f t="shared" si="82"/>
        <v>0</v>
      </c>
      <c r="BE292" s="145">
        <f t="shared" si="82"/>
        <v>0</v>
      </c>
      <c r="BF292" s="145">
        <f t="shared" si="82"/>
        <v>0</v>
      </c>
      <c r="BG292" s="145">
        <f t="shared" si="82"/>
        <v>0</v>
      </c>
      <c r="BH292" s="145">
        <f t="shared" si="82"/>
        <v>0</v>
      </c>
      <c r="BI292" s="145">
        <f t="shared" si="82"/>
        <v>0</v>
      </c>
      <c r="BJ292" s="145">
        <f t="shared" si="82"/>
        <v>0</v>
      </c>
      <c r="BK292" s="145">
        <f t="shared" si="82"/>
        <v>0</v>
      </c>
      <c r="BL292" s="145">
        <f t="shared" si="82"/>
        <v>0</v>
      </c>
      <c r="BM292" s="145">
        <f t="shared" si="82"/>
        <v>0</v>
      </c>
      <c r="BN292" s="145">
        <f t="shared" si="82"/>
        <v>0</v>
      </c>
      <c r="BO292" s="145">
        <f t="shared" si="82"/>
        <v>0</v>
      </c>
      <c r="BP292" s="145">
        <f t="shared" si="82"/>
        <v>0</v>
      </c>
      <c r="BQ292" s="145">
        <f t="shared" si="82"/>
        <v>0</v>
      </c>
      <c r="BR292" s="145">
        <f t="shared" si="82"/>
        <v>0</v>
      </c>
      <c r="BS292" s="145">
        <f t="shared" si="82"/>
        <v>0</v>
      </c>
      <c r="BT292" s="145">
        <f t="shared" si="82"/>
        <v>0</v>
      </c>
      <c r="BU292" s="145">
        <f t="shared" si="82"/>
        <v>0</v>
      </c>
      <c r="BV292" s="145">
        <f t="shared" si="82"/>
        <v>0</v>
      </c>
      <c r="BW292" s="145">
        <f t="shared" si="82"/>
        <v>0</v>
      </c>
      <c r="BX292" s="145">
        <f t="shared" si="82"/>
        <v>0</v>
      </c>
      <c r="BY292" s="145">
        <f t="shared" si="82"/>
        <v>0</v>
      </c>
      <c r="BZ292" s="145">
        <f t="shared" si="82"/>
        <v>0</v>
      </c>
      <c r="CA292" s="145">
        <f t="shared" si="82"/>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83">COUNTIF(AV7:AV288,"Full")</f>
        <v>0</v>
      </c>
      <c r="AW293" s="145">
        <f t="shared" si="83"/>
        <v>0</v>
      </c>
      <c r="AX293" s="145">
        <f t="shared" si="83"/>
        <v>0</v>
      </c>
      <c r="AY293" s="145">
        <f t="shared" si="83"/>
        <v>0</v>
      </c>
      <c r="AZ293" s="145">
        <f t="shared" si="83"/>
        <v>0</v>
      </c>
      <c r="BA293" s="145">
        <f t="shared" si="83"/>
        <v>0</v>
      </c>
      <c r="BB293" s="145">
        <f t="shared" si="83"/>
        <v>0</v>
      </c>
      <c r="BC293" s="145">
        <f t="shared" si="83"/>
        <v>0</v>
      </c>
      <c r="BD293" s="145">
        <f t="shared" si="83"/>
        <v>0</v>
      </c>
      <c r="BE293" s="145">
        <f t="shared" si="83"/>
        <v>0</v>
      </c>
      <c r="BF293" s="145">
        <f t="shared" si="83"/>
        <v>0</v>
      </c>
      <c r="BG293" s="145">
        <f t="shared" si="83"/>
        <v>0</v>
      </c>
      <c r="BH293" s="145">
        <f t="shared" si="83"/>
        <v>0</v>
      </c>
      <c r="BI293" s="145">
        <f t="shared" si="83"/>
        <v>0</v>
      </c>
      <c r="BJ293" s="145">
        <f t="shared" si="83"/>
        <v>0</v>
      </c>
      <c r="BK293" s="145">
        <f t="shared" si="83"/>
        <v>0</v>
      </c>
      <c r="BL293" s="145">
        <f t="shared" si="83"/>
        <v>0</v>
      </c>
      <c r="BM293" s="145">
        <f t="shared" si="83"/>
        <v>0</v>
      </c>
      <c r="BN293" s="145">
        <f t="shared" si="83"/>
        <v>0</v>
      </c>
      <c r="BO293" s="145">
        <f t="shared" si="83"/>
        <v>0</v>
      </c>
      <c r="BP293" s="145">
        <f t="shared" si="83"/>
        <v>0</v>
      </c>
      <c r="BQ293" s="145">
        <f t="shared" si="83"/>
        <v>0</v>
      </c>
      <c r="BR293" s="145">
        <f t="shared" si="83"/>
        <v>0</v>
      </c>
      <c r="BS293" s="145">
        <f t="shared" si="83"/>
        <v>0</v>
      </c>
      <c r="BT293" s="145">
        <f t="shared" si="83"/>
        <v>0</v>
      </c>
      <c r="BU293" s="145">
        <f t="shared" si="83"/>
        <v>0</v>
      </c>
      <c r="BV293" s="145">
        <f t="shared" si="83"/>
        <v>0</v>
      </c>
      <c r="BW293" s="145">
        <f t="shared" si="83"/>
        <v>0</v>
      </c>
      <c r="BX293" s="145">
        <f t="shared" si="83"/>
        <v>0</v>
      </c>
      <c r="BY293" s="145">
        <f t="shared" si="83"/>
        <v>0</v>
      </c>
      <c r="BZ293" s="145">
        <f t="shared" si="83"/>
        <v>0</v>
      </c>
      <c r="CA293" s="145">
        <f t="shared" si="83"/>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4">COUNTIF(AV7:AV288,"tbd")</f>
        <v>50</v>
      </c>
      <c r="AW294" s="145">
        <f t="shared" si="84"/>
        <v>52</v>
      </c>
      <c r="AX294" s="145">
        <f t="shared" si="84"/>
        <v>54</v>
      </c>
      <c r="AY294" s="145">
        <f t="shared" si="84"/>
        <v>52</v>
      </c>
      <c r="AZ294" s="145">
        <f t="shared" si="84"/>
        <v>59</v>
      </c>
      <c r="BA294" s="145">
        <f t="shared" si="84"/>
        <v>52</v>
      </c>
      <c r="BB294" s="145">
        <f t="shared" si="84"/>
        <v>60</v>
      </c>
      <c r="BC294" s="145">
        <f t="shared" si="84"/>
        <v>52</v>
      </c>
      <c r="BD294" s="145">
        <f t="shared" si="84"/>
        <v>52</v>
      </c>
      <c r="BE294" s="145">
        <f t="shared" si="84"/>
        <v>58</v>
      </c>
      <c r="BF294" s="145">
        <f t="shared" si="84"/>
        <v>83</v>
      </c>
      <c r="BG294" s="145">
        <f t="shared" si="84"/>
        <v>83</v>
      </c>
      <c r="BH294" s="145">
        <f t="shared" si="84"/>
        <v>64</v>
      </c>
      <c r="BI294" s="145">
        <f t="shared" si="84"/>
        <v>83</v>
      </c>
      <c r="BJ294" s="145">
        <f t="shared" si="84"/>
        <v>83</v>
      </c>
      <c r="BK294" s="145">
        <f t="shared" si="84"/>
        <v>0</v>
      </c>
      <c r="BL294" s="145">
        <f t="shared" si="84"/>
        <v>6</v>
      </c>
      <c r="BM294" s="145">
        <f t="shared" si="84"/>
        <v>8</v>
      </c>
      <c r="BN294" s="145">
        <f t="shared" si="84"/>
        <v>9</v>
      </c>
      <c r="BO294" s="145">
        <f t="shared" si="84"/>
        <v>8</v>
      </c>
      <c r="BP294" s="145">
        <f t="shared" si="84"/>
        <v>11</v>
      </c>
      <c r="BQ294" s="145">
        <f t="shared" si="84"/>
        <v>7</v>
      </c>
      <c r="BR294" s="145">
        <f t="shared" si="84"/>
        <v>16</v>
      </c>
      <c r="BS294" s="145">
        <f t="shared" si="84"/>
        <v>7</v>
      </c>
      <c r="BT294" s="145">
        <f t="shared" si="84"/>
        <v>7</v>
      </c>
      <c r="BU294" s="145">
        <f t="shared" si="84"/>
        <v>14</v>
      </c>
      <c r="BV294" s="145">
        <f t="shared" si="84"/>
        <v>31</v>
      </c>
      <c r="BW294" s="145">
        <f t="shared" si="84"/>
        <v>31</v>
      </c>
      <c r="BX294" s="145">
        <f t="shared" si="84"/>
        <v>16</v>
      </c>
      <c r="BY294" s="145">
        <f t="shared" si="84"/>
        <v>31</v>
      </c>
      <c r="BZ294" s="145">
        <f t="shared" si="84"/>
        <v>31</v>
      </c>
      <c r="CA294" s="145">
        <f t="shared" si="84"/>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5">V292 &amp; ":"</f>
        <v>nc-:</v>
      </c>
      <c r="V300" s="151">
        <f t="shared" ref="V300:V304" si="86">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5"/>
        <v>RI:</v>
      </c>
      <c r="V301" s="151">
        <f t="shared" si="86"/>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5"/>
        <v>Full:</v>
      </c>
      <c r="V302" s="151">
        <f t="shared" si="86"/>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5"/>
        <v>tbd:</v>
      </c>
      <c r="V303" s="151">
        <f t="shared" si="86"/>
        <v>114</v>
      </c>
      <c r="W303" s="144"/>
      <c r="X303" s="144"/>
      <c r="Y303" s="144"/>
      <c r="Z303" s="144"/>
      <c r="AA303" s="141"/>
      <c r="AB303" s="144"/>
      <c r="AC303" s="144"/>
      <c r="AD303" s="144"/>
      <c r="AE303" s="144"/>
    </row>
    <row r="304" spans="1:79" hidden="1" x14ac:dyDescent="0.3">
      <c r="J304" s="141"/>
      <c r="U304" s="150" t="str">
        <f t="shared" si="85"/>
        <v>n/a:</v>
      </c>
      <c r="V304" s="151">
        <f t="shared" si="86"/>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W3RsKG3NfXF7plI/pT6MSdFpqvXlx5vlzyWvyT8v/hyMvIOcoEyVG+lPHct7mmHWjj5zTZpUGksWKDEe45fhMg==" saltValue="4M6n+tOv4pFI0agOP3M8Gw==" spinCount="100000" sheet="1" objects="1" scenarios="1" formatCells="0" formatColumns="0" formatRows="0" insertHyperlinks="0" autoFilter="0"/>
  <mergeCells count="371">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K68:L68"/>
    <mergeCell ref="M68:O68"/>
    <mergeCell ref="P68:R68"/>
    <mergeCell ref="V68:W68"/>
    <mergeCell ref="A69:C69"/>
    <mergeCell ref="F69:G69"/>
    <mergeCell ref="J69:U69"/>
    <mergeCell ref="V69:Z69"/>
    <mergeCell ref="K66:L66"/>
    <mergeCell ref="M66:O66"/>
    <mergeCell ref="P66:R66"/>
    <mergeCell ref="V66:W66"/>
    <mergeCell ref="K67:L67"/>
    <mergeCell ref="M67:O67"/>
    <mergeCell ref="P67:R67"/>
    <mergeCell ref="V67:W67"/>
    <mergeCell ref="K72:M72"/>
    <mergeCell ref="V72:W72"/>
    <mergeCell ref="K73:M73"/>
    <mergeCell ref="V73:W73"/>
    <mergeCell ref="K74:M74"/>
    <mergeCell ref="V74:W74"/>
    <mergeCell ref="AA69:AB69"/>
    <mergeCell ref="AC69:AE69"/>
    <mergeCell ref="K70:M70"/>
    <mergeCell ref="V70:W70"/>
    <mergeCell ref="K71:M71"/>
    <mergeCell ref="V71:W71"/>
    <mergeCell ref="K78:M78"/>
    <mergeCell ref="V78:W78"/>
    <mergeCell ref="K79:M79"/>
    <mergeCell ref="V79:W79"/>
    <mergeCell ref="K80:M80"/>
    <mergeCell ref="V80:W80"/>
    <mergeCell ref="K75:M75"/>
    <mergeCell ref="V75:W75"/>
    <mergeCell ref="K76:M76"/>
    <mergeCell ref="V76:W76"/>
    <mergeCell ref="K77:M77"/>
    <mergeCell ref="V77:W77"/>
    <mergeCell ref="K84:M84"/>
    <mergeCell ref="V84:W84"/>
    <mergeCell ref="K85:M85"/>
    <mergeCell ref="V85:W85"/>
    <mergeCell ref="K86:M86"/>
    <mergeCell ref="V86:W86"/>
    <mergeCell ref="K81:M81"/>
    <mergeCell ref="V81:W81"/>
    <mergeCell ref="K82:M82"/>
    <mergeCell ref="V82:W82"/>
    <mergeCell ref="K83:M83"/>
    <mergeCell ref="V83:W83"/>
    <mergeCell ref="K90:M90"/>
    <mergeCell ref="V90:W90"/>
    <mergeCell ref="K91:M91"/>
    <mergeCell ref="V91:W91"/>
    <mergeCell ref="K92:M92"/>
    <mergeCell ref="V92:W92"/>
    <mergeCell ref="K87:M87"/>
    <mergeCell ref="V87:W87"/>
    <mergeCell ref="K88:M88"/>
    <mergeCell ref="V88:W88"/>
    <mergeCell ref="K89:M89"/>
    <mergeCell ref="V89:W89"/>
    <mergeCell ref="K96:M96"/>
    <mergeCell ref="V96:W96"/>
    <mergeCell ref="K97:M97"/>
    <mergeCell ref="V97:W97"/>
    <mergeCell ref="K98:M98"/>
    <mergeCell ref="V98:W98"/>
    <mergeCell ref="K93:M93"/>
    <mergeCell ref="V93:W93"/>
    <mergeCell ref="K94:M94"/>
    <mergeCell ref="V94:W94"/>
    <mergeCell ref="K95:M95"/>
    <mergeCell ref="V95:W95"/>
    <mergeCell ref="K102:M102"/>
    <mergeCell ref="V102:W102"/>
    <mergeCell ref="K103:M103"/>
    <mergeCell ref="V103:W103"/>
    <mergeCell ref="K104:M104"/>
    <mergeCell ref="V104:W104"/>
    <mergeCell ref="K99:M99"/>
    <mergeCell ref="V99:W99"/>
    <mergeCell ref="K100:M100"/>
    <mergeCell ref="V100:W100"/>
    <mergeCell ref="K101:M101"/>
    <mergeCell ref="V101:W101"/>
    <mergeCell ref="AC108:AE108"/>
    <mergeCell ref="A108:C108"/>
    <mergeCell ref="F108:G108"/>
    <mergeCell ref="J108:M108"/>
    <mergeCell ref="N108:U108"/>
    <mergeCell ref="V108:Z108"/>
    <mergeCell ref="AA108:AB108"/>
    <mergeCell ref="K105:M105"/>
    <mergeCell ref="V105:W105"/>
    <mergeCell ref="K106:M106"/>
    <mergeCell ref="V106:W106"/>
    <mergeCell ref="K107:M107"/>
    <mergeCell ref="V107:W107"/>
    <mergeCell ref="A156:I156"/>
    <mergeCell ref="A110:I110"/>
    <mergeCell ref="A119:I119"/>
    <mergeCell ref="A129:I129"/>
    <mergeCell ref="A136:I136"/>
    <mergeCell ref="A141:I141"/>
    <mergeCell ref="A144:I144"/>
    <mergeCell ref="A147:I147"/>
    <mergeCell ref="A150:I150"/>
    <mergeCell ref="A153:I153"/>
  </mergeCells>
  <conditionalFormatting sqref="J7:J68 J71:J107 N71:N107 J110:J288 L110:L288 N110:N288">
    <cfRule type="cellIs" dxfId="109" priority="4" stopIfTrue="1" operator="equal">
      <formula>"Not assessed"</formula>
    </cfRule>
    <cfRule type="cellIs" dxfId="108" priority="5" stopIfTrue="1" operator="equal">
      <formula>"NOT CQM certified Subcontractor"</formula>
    </cfRule>
    <cfRule type="cellIs" dxfId="107" priority="6" stopIfTrue="1" operator="equal">
      <formula>"CQM certified Component Vendor"</formula>
    </cfRule>
    <cfRule type="cellIs" dxfId="106" priority="7" stopIfTrue="1" operator="equal">
      <formula>"CQM certified Subcontractor"</formula>
    </cfRule>
    <cfRule type="cellIs" dxfId="105" priority="8" stopIfTrue="1" operator="equal">
      <formula>"NOT CQM certified Component Vendor"</formula>
    </cfRule>
    <cfRule type="cellIs" dxfId="104" priority="19" stopIfTrue="1" operator="equal">
      <formula>"No"</formula>
    </cfRule>
    <cfRule type="cellIs" dxfId="103" priority="20" stopIfTrue="1" operator="equal">
      <formula>"Practice only"</formula>
    </cfRule>
    <cfRule type="cellIs" dxfId="102" priority="21" stopIfTrue="1" operator="equal">
      <formula>"Procedure only"</formula>
    </cfRule>
    <cfRule type="cellIs" dxfId="101" priority="22" stopIfTrue="1" operator="equal">
      <formula>"Yes"</formula>
    </cfRule>
  </conditionalFormatting>
  <conditionalFormatting sqref="J7:J68 V7:V68 J71:J107 N71:N107 V71:V107 J110:J288 L110:L288 N110:N288 V110:W288 AC110:AC288">
    <cfRule type="cellIs" dxfId="100" priority="12" stopIfTrue="1" operator="equal">
      <formula>"tbd"</formula>
    </cfRule>
  </conditionalFormatting>
  <conditionalFormatting sqref="V7:V68 V71:V107 V110:W288">
    <cfRule type="cellIs" dxfId="99" priority="1" stopIfTrue="1" operator="equal">
      <formula>"Not assessed (Subcontractor)"</formula>
    </cfRule>
    <cfRule type="cellIs" dxfId="98" priority="2" stopIfTrue="1" operator="equal">
      <formula>"Not assessed (timing constraints)"</formula>
    </cfRule>
    <cfRule type="cellIs" dxfId="97" priority="3" stopIfTrue="1" operator="equal">
      <formula>"NCC"</formula>
    </cfRule>
    <cfRule type="cellIs" dxfId="96" priority="15" stopIfTrue="1" operator="equal">
      <formula>"Full"</formula>
    </cfRule>
    <cfRule type="cellIs" dxfId="95" priority="16" stopIfTrue="1" operator="equal">
      <formula>"RI"</formula>
    </cfRule>
    <cfRule type="cellIs" dxfId="94" priority="17" stopIfTrue="1" operator="equal">
      <formula>"nc-"</formula>
    </cfRule>
    <cfRule type="cellIs" dxfId="93" priority="18" stopIfTrue="1" operator="equal">
      <formula>"NC+"</formula>
    </cfRule>
  </conditionalFormatting>
  <conditionalFormatting sqref="AC7:AC68 AC71:AC107 AC110:AC288">
    <cfRule type="cellIs" dxfId="92" priority="9" stopIfTrue="1" operator="equal">
      <formula>"Received"</formula>
    </cfRule>
    <cfRule type="cellIs" dxfId="91" priority="10" operator="equal">
      <formula>"Reviewed"</formula>
    </cfRule>
    <cfRule type="cellIs" dxfId="90" priority="14" stopIfTrue="1" operator="equal">
      <formula>"Yes"</formula>
    </cfRule>
  </conditionalFormatting>
  <conditionalFormatting sqref="AC110:AC288 J7:J68 J71:J107 N71:N107 J110:J288 L110:L288 N110:N288 V7:V68 V71:V107 V110:W288">
    <cfRule type="cellIs" dxfId="89" priority="11" stopIfTrue="1" operator="equal">
      <formula>"n/a"</formula>
    </cfRule>
  </conditionalFormatting>
  <conditionalFormatting sqref="AC110:AC288 AC7:AC68 AC71:AC107">
    <cfRule type="cellIs" dxfId="88" priority="13" stopIfTrue="1" operator="equal">
      <formula>"No"</formula>
    </cfRule>
  </conditionalFormatting>
  <dataValidations count="2">
    <dataValidation type="list" allowBlank="1" showInputMessage="1" showErrorMessage="1" sqref="T71:T107" xr:uid="{12C59EA3-D836-438A-BC22-84BA6012D7C1}">
      <formula1>$U$290:$U$294</formula1>
    </dataValidation>
    <dataValidation type="list" allowBlank="1" showInputMessage="1" showErrorMessage="1" sqref="N71:N107" xr:uid="{EA2F96B5-C673-4B2C-B2FB-77BCF9867088}">
      <formula1>$N$290:$N$294</formula1>
    </dataValidation>
  </dataValidations>
  <hyperlinks>
    <hyperlink ref="D1:G4" location="Coverpage!B56" display="Jump to Coverpage" xr:uid="{F3E5AFE1-B3A0-4BA3-A90E-ED3C7BEAC60F}"/>
    <hyperlink ref="V6:W6" r:id="rId1" display="https://cqm8.net/xwiki/bin/view/Guidance and Explanations/CQM Observation Classification/" xr:uid="{F493F641-480B-4A38-AE0A-32DE992E0C18}"/>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32">
        <x14:dataValidation type="list" allowBlank="1" showInputMessage="1" showErrorMessage="1" xr:uid="{ABF50753-AEDC-4F81-8E6C-44DDA64A46DD}">
          <x14:formula1>
            <xm:f>SelectionLists!$Q$4:$Q$16</xm:f>
          </x14:formula1>
          <xm:sqref>W110 W119 W129 W136 W141 W144 W147 W150 W153 W156 W161:W288</xm:sqref>
        </x14:dataValidation>
        <x14:dataValidation type="list" allowBlank="1" showInputMessage="1" showErrorMessage="1" xr:uid="{6C1D0E2F-9A46-4A14-94D8-2035D46F62C2}">
          <x14:formula1>
            <xm:f>SelectionLists!$P$4:$P$16</xm:f>
          </x14:formula1>
          <xm:sqref>V22:V68 W7:W68 W71:W107 V98:V107</xm:sqref>
        </x14:dataValidation>
        <x14:dataValidation type="list" allowBlank="1" showInputMessage="1" showErrorMessage="1" xr:uid="{7BA163C1-B791-42AF-83B8-9899CAB32081}">
          <x14:formula1>
            <xm:f>SelectionLists!$P$4:$P$15</xm:f>
          </x14:formula1>
          <xm:sqref>V110 V119 V129 V136 V141 V144 V147 V150 V153 V156 V161:V288</xm:sqref>
        </x14:dataValidation>
        <x14:dataValidation type="list" allowBlank="1" showInputMessage="1" showErrorMessage="1" xr:uid="{6709FD48-8DAA-45A2-97B7-5E0E48789FF7}">
          <x14:formula1>
            <xm:f>SelectionLists!$T$4:$T$11</xm:f>
          </x14:formula1>
          <xm:sqref>AC71:AC107 AC110:AC288 AC7:AC68</xm:sqref>
        </x14:dataValidation>
        <x14:dataValidation type="list" allowBlank="1" showInputMessage="1" showErrorMessage="1" xr:uid="{23D63C86-5461-4566-8F77-3E8C28B94BF6}">
          <x14:formula1>
            <xm:f>SelectionLists!$O$4:$O$13</xm:f>
          </x14:formula1>
          <xm:sqref>T110:T288</xm:sqref>
        </x14:dataValidation>
        <x14:dataValidation type="list" allowBlank="1" showInputMessage="1" showErrorMessage="1" xr:uid="{C18CDE1B-9627-400A-9127-A2126A109A25}">
          <x14:formula1>
            <xm:f>SelectionLists!$N$4:$N$12</xm:f>
          </x14:formula1>
          <xm:sqref>L110:L288 N110:N288</xm:sqref>
        </x14:dataValidation>
        <x14:dataValidation type="list" allowBlank="1" showInputMessage="1" showErrorMessage="1" xr:uid="{DD07BBBF-FA10-48FD-B3D7-7889CF672AF4}">
          <x14:formula1>
            <xm:f>SelectionLists!$K$4:$K$13</xm:f>
          </x14:formula1>
          <xm:sqref>J7:J68</xm:sqref>
        </x14:dataValidation>
        <x14:dataValidation type="list" allowBlank="1" showInputMessage="1" showErrorMessage="1" xr:uid="{8A55A9B3-43FA-4AE5-B649-E615B6615909}">
          <x14:formula1>
            <xm:f>SelectionLists!$L$4:$L$15</xm:f>
          </x14:formula1>
          <xm:sqref>J110:J288 J71:J107</xm:sqref>
        </x14:dataValidation>
        <x14:dataValidation type="list" allowBlank="1" showInputMessage="1" showErrorMessage="1" xr:uid="{DE704E39-E5B1-4036-BA0C-A66D56D7430C}">
          <x14:formula1>
            <xm:f>SelectionLists!P4:P16</xm:f>
          </x14:formula1>
          <xm:sqref>V7</xm:sqref>
        </x14:dataValidation>
        <x14:dataValidation type="list" allowBlank="1" showInputMessage="1" showErrorMessage="1" xr:uid="{2BB04556-B489-418C-B0B5-5448F59CC4A3}">
          <x14:formula1>
            <xm:f>SelectionLists!P4:P16</xm:f>
          </x14:formula1>
          <xm:sqref>V8</xm:sqref>
        </x14:dataValidation>
        <x14:dataValidation type="list" allowBlank="1" showInputMessage="1" showErrorMessage="1" xr:uid="{B74E9A57-DFE6-4A49-8E78-EF02682FEB41}">
          <x14:formula1>
            <xm:f>SelectionLists!P4:P16</xm:f>
          </x14:formula1>
          <xm:sqref>V9</xm:sqref>
        </x14:dataValidation>
        <x14:dataValidation type="list" allowBlank="1" showInputMessage="1" showErrorMessage="1" xr:uid="{7AFC9046-E779-48D5-87F5-DA0313D55297}">
          <x14:formula1>
            <xm:f>SelectionLists!P4:P16</xm:f>
          </x14:formula1>
          <xm:sqref>V10</xm:sqref>
        </x14:dataValidation>
        <x14:dataValidation type="list" allowBlank="1" showInputMessage="1" showErrorMessage="1" xr:uid="{AA9B5E5A-531F-4BAE-BC92-450A0F66C323}">
          <x14:formula1>
            <xm:f>SelectionLists!P4:P16</xm:f>
          </x14:formula1>
          <xm:sqref>V11</xm:sqref>
        </x14:dataValidation>
        <x14:dataValidation type="list" allowBlank="1" showInputMessage="1" showErrorMessage="1" xr:uid="{ABBB3935-9E0A-4C36-93F7-DCC0540C34FA}">
          <x14:formula1>
            <xm:f>SelectionLists!P4:P16</xm:f>
          </x14:formula1>
          <xm:sqref>V12</xm:sqref>
        </x14:dataValidation>
        <x14:dataValidation type="list" allowBlank="1" showInputMessage="1" showErrorMessage="1" xr:uid="{4493D930-C120-41AF-8999-674122E2162B}">
          <x14:formula1>
            <xm:f>SelectionLists!P4:P16</xm:f>
          </x14:formula1>
          <xm:sqref>V13</xm:sqref>
        </x14:dataValidation>
        <x14:dataValidation type="list" allowBlank="1" showInputMessage="1" showErrorMessage="1" xr:uid="{5D13F950-31EE-4545-AEF8-0A861F7FBE4B}">
          <x14:formula1>
            <xm:f>SelectionLists!P4:P16</xm:f>
          </x14:formula1>
          <xm:sqref>V14</xm:sqref>
        </x14:dataValidation>
        <x14:dataValidation type="list" allowBlank="1" showInputMessage="1" showErrorMessage="1" xr:uid="{B7B651CB-A75F-4391-8C27-C7DA5B1F3C3F}">
          <x14:formula1>
            <xm:f>SelectionLists!P4:P16</xm:f>
          </x14:formula1>
          <xm:sqref>V15</xm:sqref>
        </x14:dataValidation>
        <x14:dataValidation type="list" allowBlank="1" showInputMessage="1" showErrorMessage="1" xr:uid="{5E4E9524-D8EF-465D-9F6C-31330B53E650}">
          <x14:formula1>
            <xm:f>SelectionLists!P4:P16</xm:f>
          </x14:formula1>
          <xm:sqref>V16</xm:sqref>
        </x14:dataValidation>
        <x14:dataValidation type="list" allowBlank="1" showInputMessage="1" showErrorMessage="1" xr:uid="{CBD5F478-D961-406E-82BC-09199F3F3520}">
          <x14:formula1>
            <xm:f>SelectionLists!P4:P16</xm:f>
          </x14:formula1>
          <xm:sqref>V17</xm:sqref>
        </x14:dataValidation>
        <x14:dataValidation type="list" allowBlank="1" showInputMessage="1" showErrorMessage="1" xr:uid="{45FC4A02-6134-46BB-80E7-1428A0856983}">
          <x14:formula1>
            <xm:f>SelectionLists!P4:P16</xm:f>
          </x14:formula1>
          <xm:sqref>V18</xm:sqref>
        </x14:dataValidation>
        <x14:dataValidation type="list" allowBlank="1" showInputMessage="1" showErrorMessage="1" xr:uid="{4D7A62E4-6270-407B-8A3E-9D26E4874BE7}">
          <x14:formula1>
            <xm:f>SelectionLists!P4:P16</xm:f>
          </x14:formula1>
          <xm:sqref>V19</xm:sqref>
        </x14:dataValidation>
        <x14:dataValidation type="list" allowBlank="1" showInputMessage="1" showErrorMessage="1" xr:uid="{4AF3096B-0E0E-4B2C-8C40-6CE913436B23}">
          <x14:formula1>
            <xm:f>SelectionLists!P4:P16</xm:f>
          </x14:formula1>
          <xm:sqref>V20</xm:sqref>
        </x14:dataValidation>
        <x14:dataValidation type="list" allowBlank="1" showInputMessage="1" showErrorMessage="1" xr:uid="{FB53BB46-5602-4676-8B7E-2E419ABFB246}">
          <x14:formula1>
            <xm:f>SelectionLists!P4:P16</xm:f>
          </x14:formula1>
          <xm:sqref>V21</xm:sqref>
        </x14:dataValidation>
        <x14:dataValidation type="list" allowBlank="1" showInputMessage="1" showErrorMessage="1" xr:uid="{5DF25419-BED0-40D0-86DB-FD97503EEB54}">
          <x14:formula1>
            <xm:f>SelectionLists!P4:P16</xm:f>
          </x14:formula1>
          <xm:sqref>V71</xm:sqref>
        </x14:dataValidation>
        <x14:dataValidation type="list" allowBlank="1" showInputMessage="1" showErrorMessage="1" xr:uid="{E46E440F-05B4-4CB8-AED4-9964E618BCFA}">
          <x14:formula1>
            <xm:f>SelectionLists!P4:P16</xm:f>
          </x14:formula1>
          <xm:sqref>V72</xm:sqref>
        </x14:dataValidation>
        <x14:dataValidation type="list" allowBlank="1" showInputMessage="1" showErrorMessage="1" xr:uid="{D4EA5D77-9FBB-4C7E-B661-9B2646E11CC1}">
          <x14:formula1>
            <xm:f>SelectionLists!P4:P16</xm:f>
          </x14:formula1>
          <xm:sqref>V73</xm:sqref>
        </x14:dataValidation>
        <x14:dataValidation type="list" allowBlank="1" showInputMessage="1" showErrorMessage="1" xr:uid="{C43EB774-1A2A-423B-AB72-6E88B03D779B}">
          <x14:formula1>
            <xm:f>SelectionLists!P4:P16</xm:f>
          </x14:formula1>
          <xm:sqref>V74</xm:sqref>
        </x14:dataValidation>
        <x14:dataValidation type="list" allowBlank="1" showInputMessage="1" showErrorMessage="1" xr:uid="{4425A5B3-1840-4E19-BCFF-D99D43B04916}">
          <x14:formula1>
            <xm:f>SelectionLists!P4:P16</xm:f>
          </x14:formula1>
          <xm:sqref>V75</xm:sqref>
        </x14:dataValidation>
        <x14:dataValidation type="list" allowBlank="1" showInputMessage="1" showErrorMessage="1" xr:uid="{A993341E-E605-496F-ABF6-40E9D32A701B}">
          <x14:formula1>
            <xm:f>SelectionLists!P4:P16</xm:f>
          </x14:formula1>
          <xm:sqref>V76</xm:sqref>
        </x14:dataValidation>
        <x14:dataValidation type="list" allowBlank="1" showInputMessage="1" showErrorMessage="1" xr:uid="{31DBEBE3-7155-4B1A-956E-F4AC82F45146}">
          <x14:formula1>
            <xm:f>SelectionLists!P4:P16</xm:f>
          </x14:formula1>
          <xm:sqref>V77</xm:sqref>
        </x14:dataValidation>
        <x14:dataValidation type="list" allowBlank="1" showInputMessage="1" showErrorMessage="1" xr:uid="{8959529F-8C86-49AD-9DEC-D22F2190A27F}">
          <x14:formula1>
            <xm:f>SelectionLists!P4:P16</xm:f>
          </x14:formula1>
          <xm:sqref>V78</xm:sqref>
        </x14:dataValidation>
        <x14:dataValidation type="list" allowBlank="1" showInputMessage="1" showErrorMessage="1" xr:uid="{4C1FA2F6-E1A5-4E9A-8699-CFB5291D3FD7}">
          <x14:formula1>
            <xm:f>SelectionLists!P4:P16</xm:f>
          </x14:formula1>
          <xm:sqref>V79</xm:sqref>
        </x14:dataValidation>
        <x14:dataValidation type="list" allowBlank="1" showInputMessage="1" showErrorMessage="1" xr:uid="{D06CC6D8-1FC5-4B79-A04F-5EDA0E5DEB87}">
          <x14:formula1>
            <xm:f>SelectionLists!P4:P16</xm:f>
          </x14:formula1>
          <xm:sqref>V80</xm:sqref>
        </x14:dataValidation>
        <x14:dataValidation type="list" allowBlank="1" showInputMessage="1" showErrorMessage="1" xr:uid="{ECAB8464-8CC3-4E11-8EDB-170029B0DDE4}">
          <x14:formula1>
            <xm:f>SelectionLists!P4:P16</xm:f>
          </x14:formula1>
          <xm:sqref>V81</xm:sqref>
        </x14:dataValidation>
        <x14:dataValidation type="list" allowBlank="1" showInputMessage="1" showErrorMessage="1" xr:uid="{DC9F8ACA-7BE8-4EBB-B6E3-30779A11E33C}">
          <x14:formula1>
            <xm:f>SelectionLists!P4:P16</xm:f>
          </x14:formula1>
          <xm:sqref>V82</xm:sqref>
        </x14:dataValidation>
        <x14:dataValidation type="list" allowBlank="1" showInputMessage="1" showErrorMessage="1" xr:uid="{DC62A18B-9748-4E9E-9019-EECE6331F559}">
          <x14:formula1>
            <xm:f>SelectionLists!P4:P16</xm:f>
          </x14:formula1>
          <xm:sqref>V83</xm:sqref>
        </x14:dataValidation>
        <x14:dataValidation type="list" allowBlank="1" showInputMessage="1" showErrorMessage="1" xr:uid="{8E906FC5-B62C-4C02-806E-14AA11AFF35A}">
          <x14:formula1>
            <xm:f>SelectionLists!P4:P16</xm:f>
          </x14:formula1>
          <xm:sqref>V84</xm:sqref>
        </x14:dataValidation>
        <x14:dataValidation type="list" allowBlank="1" showInputMessage="1" showErrorMessage="1" xr:uid="{8CD909BA-04A1-4887-9A21-E8595164097B}">
          <x14:formula1>
            <xm:f>SelectionLists!P4:P16</xm:f>
          </x14:formula1>
          <xm:sqref>V85</xm:sqref>
        </x14:dataValidation>
        <x14:dataValidation type="list" allowBlank="1" showInputMessage="1" showErrorMessage="1" xr:uid="{4EB58E34-5E11-4D46-A4A7-9132865E46F4}">
          <x14:formula1>
            <xm:f>SelectionLists!P4:P16</xm:f>
          </x14:formula1>
          <xm:sqref>V86</xm:sqref>
        </x14:dataValidation>
        <x14:dataValidation type="list" allowBlank="1" showInputMessage="1" showErrorMessage="1" xr:uid="{0B960D68-5759-4125-9C0C-9DB4AD37F75E}">
          <x14:formula1>
            <xm:f>SelectionLists!P4:P16</xm:f>
          </x14:formula1>
          <xm:sqref>V87</xm:sqref>
        </x14:dataValidation>
        <x14:dataValidation type="list" allowBlank="1" showInputMessage="1" showErrorMessage="1" xr:uid="{F9AABAAE-6B6A-4336-B6CC-9BB1A7A76D55}">
          <x14:formula1>
            <xm:f>SelectionLists!P4:P16</xm:f>
          </x14:formula1>
          <xm:sqref>V88</xm:sqref>
        </x14:dataValidation>
        <x14:dataValidation type="list" allowBlank="1" showInputMessage="1" showErrorMessage="1" xr:uid="{BBE94490-3D9E-402A-827C-BA339D866464}">
          <x14:formula1>
            <xm:f>SelectionLists!P4:P16</xm:f>
          </x14:formula1>
          <xm:sqref>V89</xm:sqref>
        </x14:dataValidation>
        <x14:dataValidation type="list" allowBlank="1" showInputMessage="1" showErrorMessage="1" xr:uid="{AC49E1D8-8E48-4F9F-BE81-0E1EF0FD97D5}">
          <x14:formula1>
            <xm:f>SelectionLists!P4:P16</xm:f>
          </x14:formula1>
          <xm:sqref>V90</xm:sqref>
        </x14:dataValidation>
        <x14:dataValidation type="list" allowBlank="1" showInputMessage="1" showErrorMessage="1" xr:uid="{B4843343-3402-4B8B-B171-D561D438505D}">
          <x14:formula1>
            <xm:f>SelectionLists!P4:P16</xm:f>
          </x14:formula1>
          <xm:sqref>V91</xm:sqref>
        </x14:dataValidation>
        <x14:dataValidation type="list" allowBlank="1" showInputMessage="1" showErrorMessage="1" xr:uid="{00B4164C-A397-484C-BD86-BB63CEA69B6C}">
          <x14:formula1>
            <xm:f>SelectionLists!P4:P16</xm:f>
          </x14:formula1>
          <xm:sqref>V92</xm:sqref>
        </x14:dataValidation>
        <x14:dataValidation type="list" allowBlank="1" showInputMessage="1" showErrorMessage="1" xr:uid="{EA828D12-C6EF-483D-85C5-54C0B11CC91A}">
          <x14:formula1>
            <xm:f>SelectionLists!P4:P16</xm:f>
          </x14:formula1>
          <xm:sqref>V93</xm:sqref>
        </x14:dataValidation>
        <x14:dataValidation type="list" allowBlank="1" showInputMessage="1" showErrorMessage="1" xr:uid="{AF47C0DA-7F2F-45DF-9D29-5019D7F3A72E}">
          <x14:formula1>
            <xm:f>SelectionLists!P4:P16</xm:f>
          </x14:formula1>
          <xm:sqref>V94</xm:sqref>
        </x14:dataValidation>
        <x14:dataValidation type="list" allowBlank="1" showInputMessage="1" showErrorMessage="1" xr:uid="{49E5D406-D969-45CD-BF97-6148C6C7E48A}">
          <x14:formula1>
            <xm:f>SelectionLists!P4:P16</xm:f>
          </x14:formula1>
          <xm:sqref>V95</xm:sqref>
        </x14:dataValidation>
        <x14:dataValidation type="list" allowBlank="1" showInputMessage="1" showErrorMessage="1" xr:uid="{9B20C05A-2E85-42F7-9A4E-F38D7BCBD9C5}">
          <x14:formula1>
            <xm:f>SelectionLists!P4:P16</xm:f>
          </x14:formula1>
          <xm:sqref>V96</xm:sqref>
        </x14:dataValidation>
        <x14:dataValidation type="list" allowBlank="1" showInputMessage="1" showErrorMessage="1" xr:uid="{E1C7C293-C3B7-42A0-9F40-52B8A0AB7462}">
          <x14:formula1>
            <xm:f>SelectionLists!P4:P16</xm:f>
          </x14:formula1>
          <xm:sqref>V97</xm:sqref>
        </x14:dataValidation>
        <x14:dataValidation type="list" allowBlank="1" showInputMessage="1" showErrorMessage="1" xr:uid="{3F76E457-FA7A-436C-9CAE-A20C9F5F13B9}">
          <x14:formula1>
            <xm:f>SelectionLists!P4:P16</xm:f>
          </x14:formula1>
          <xm:sqref>V111</xm:sqref>
        </x14:dataValidation>
        <x14:dataValidation type="list" allowBlank="1" showInputMessage="1" showErrorMessage="1" xr:uid="{011C9046-A9F0-4433-9FAA-BEA2E5930E06}">
          <x14:formula1>
            <xm:f>SelectionLists!P4:P16</xm:f>
          </x14:formula1>
          <xm:sqref>W111</xm:sqref>
        </x14:dataValidation>
        <x14:dataValidation type="list" allowBlank="1" showInputMessage="1" showErrorMessage="1" xr:uid="{8E4530D8-2DAB-4A2F-9B87-331DD6FE0330}">
          <x14:formula1>
            <xm:f>SelectionLists!R4:R16</xm:f>
          </x14:formula1>
          <xm:sqref>V112</xm:sqref>
        </x14:dataValidation>
        <x14:dataValidation type="list" allowBlank="1" showInputMessage="1" showErrorMessage="1" xr:uid="{18A2CF00-7C98-49D9-9441-485568A9D91E}">
          <x14:formula1>
            <xm:f>SelectionLists!R4:R16</xm:f>
          </x14:formula1>
          <xm:sqref>W112</xm:sqref>
        </x14:dataValidation>
        <x14:dataValidation type="list" allowBlank="1" showInputMessage="1" showErrorMessage="1" xr:uid="{565295F3-5024-4A4B-BBB3-95E2F379F4D9}">
          <x14:formula1>
            <xm:f>SelectionLists!R4:R16</xm:f>
          </x14:formula1>
          <xm:sqref>V113</xm:sqref>
        </x14:dataValidation>
        <x14:dataValidation type="list" allowBlank="1" showInputMessage="1" showErrorMessage="1" xr:uid="{6829DB28-F64A-4F05-A1A6-28AED6BB3DA1}">
          <x14:formula1>
            <xm:f>SelectionLists!R4:R16</xm:f>
          </x14:formula1>
          <xm:sqref>W113</xm:sqref>
        </x14:dataValidation>
        <x14:dataValidation type="list" allowBlank="1" showInputMessage="1" showErrorMessage="1" xr:uid="{08848A9E-28B2-49DC-9218-9DE63B42B6F5}">
          <x14:formula1>
            <xm:f>SelectionLists!R4:R16</xm:f>
          </x14:formula1>
          <xm:sqref>V114</xm:sqref>
        </x14:dataValidation>
        <x14:dataValidation type="list" allowBlank="1" showInputMessage="1" showErrorMessage="1" xr:uid="{0744DC20-CA5C-4265-B0F6-543FD5A1EFC6}">
          <x14:formula1>
            <xm:f>SelectionLists!R4:R16</xm:f>
          </x14:formula1>
          <xm:sqref>W114</xm:sqref>
        </x14:dataValidation>
        <x14:dataValidation type="list" allowBlank="1" showInputMessage="1" showErrorMessage="1" xr:uid="{65AB8E6E-1A6D-4C23-97ED-7DFF8EBCFBBA}">
          <x14:formula1>
            <xm:f>SelectionLists!R4:R16</xm:f>
          </x14:formula1>
          <xm:sqref>V115</xm:sqref>
        </x14:dataValidation>
        <x14:dataValidation type="list" allowBlank="1" showInputMessage="1" showErrorMessage="1" xr:uid="{7BA3F27A-9537-40FE-84CF-8F007710C1F8}">
          <x14:formula1>
            <xm:f>SelectionLists!R4:R16</xm:f>
          </x14:formula1>
          <xm:sqref>W115</xm:sqref>
        </x14:dataValidation>
        <x14:dataValidation type="list" allowBlank="1" showInputMessage="1" showErrorMessage="1" xr:uid="{FE0DF825-4BED-4AAB-AC40-7C7B0743139C}">
          <x14:formula1>
            <xm:f>SelectionLists!P4:P16</xm:f>
          </x14:formula1>
          <xm:sqref>V116</xm:sqref>
        </x14:dataValidation>
        <x14:dataValidation type="list" allowBlank="1" showInputMessage="1" showErrorMessage="1" xr:uid="{ED15F957-3AFF-4824-9ACF-D14F39EBDF34}">
          <x14:formula1>
            <xm:f>SelectionLists!P4:P16</xm:f>
          </x14:formula1>
          <xm:sqref>W116</xm:sqref>
        </x14:dataValidation>
        <x14:dataValidation type="list" allowBlank="1" showInputMessage="1" showErrorMessage="1" xr:uid="{051D8A95-3B3C-4AD2-BC9E-8E741CB58F04}">
          <x14:formula1>
            <xm:f>SelectionLists!P4:P16</xm:f>
          </x14:formula1>
          <xm:sqref>V117</xm:sqref>
        </x14:dataValidation>
        <x14:dataValidation type="list" allowBlank="1" showInputMessage="1" showErrorMessage="1" xr:uid="{F9220FAC-637D-4427-97A7-7F1BDB8D6BC8}">
          <x14:formula1>
            <xm:f>SelectionLists!P4:P16</xm:f>
          </x14:formula1>
          <xm:sqref>W117</xm:sqref>
        </x14:dataValidation>
        <x14:dataValidation type="list" allowBlank="1" showInputMessage="1" showErrorMessage="1" xr:uid="{A447D757-9F68-44E6-8285-60A5FC25D504}">
          <x14:formula1>
            <xm:f>SelectionLists!P4:P16</xm:f>
          </x14:formula1>
          <xm:sqref>V118</xm:sqref>
        </x14:dataValidation>
        <x14:dataValidation type="list" allowBlank="1" showInputMessage="1" showErrorMessage="1" xr:uid="{BDB2F498-4662-4741-8D9F-0A2CA9C8BB1A}">
          <x14:formula1>
            <xm:f>SelectionLists!P4:P16</xm:f>
          </x14:formula1>
          <xm:sqref>W118</xm:sqref>
        </x14:dataValidation>
        <x14:dataValidation type="list" allowBlank="1" showInputMessage="1" showErrorMessage="1" xr:uid="{B5984274-6EB8-49FF-9963-69162B600EB4}">
          <x14:formula1>
            <xm:f>SelectionLists!P4:P16</xm:f>
          </x14:formula1>
          <xm:sqref>V120</xm:sqref>
        </x14:dataValidation>
        <x14:dataValidation type="list" allowBlank="1" showInputMessage="1" showErrorMessage="1" xr:uid="{DACBDA0D-DB29-4408-878E-8480EB01CF60}">
          <x14:formula1>
            <xm:f>SelectionLists!P4:P16</xm:f>
          </x14:formula1>
          <xm:sqref>W120</xm:sqref>
        </x14:dataValidation>
        <x14:dataValidation type="list" allowBlank="1" showInputMessage="1" showErrorMessage="1" xr:uid="{F5F68EFE-0336-49DD-8F28-461A9EA863AD}">
          <x14:formula1>
            <xm:f>SelectionLists!P4:P16</xm:f>
          </x14:formula1>
          <xm:sqref>V121</xm:sqref>
        </x14:dataValidation>
        <x14:dataValidation type="list" allowBlank="1" showInputMessage="1" showErrorMessage="1" xr:uid="{0F78998D-A7B1-4D53-8426-94C4AE3ECB56}">
          <x14:formula1>
            <xm:f>SelectionLists!P4:P16</xm:f>
          </x14:formula1>
          <xm:sqref>W121</xm:sqref>
        </x14:dataValidation>
        <x14:dataValidation type="list" allowBlank="1" showInputMessage="1" showErrorMessage="1" xr:uid="{537C5C60-412B-4099-9996-4F6901F92F7C}">
          <x14:formula1>
            <xm:f>SelectionLists!P4:P16</xm:f>
          </x14:formula1>
          <xm:sqref>V122</xm:sqref>
        </x14:dataValidation>
        <x14:dataValidation type="list" allowBlank="1" showInputMessage="1" showErrorMessage="1" xr:uid="{067D6C96-5679-414E-BD25-1692674148EC}">
          <x14:formula1>
            <xm:f>SelectionLists!P4:P16</xm:f>
          </x14:formula1>
          <xm:sqref>W122</xm:sqref>
        </x14:dataValidation>
        <x14:dataValidation type="list" allowBlank="1" showInputMessage="1" showErrorMessage="1" xr:uid="{5F1F0199-8F85-4DAF-B18E-78B455D294AA}">
          <x14:formula1>
            <xm:f>SelectionLists!P4:P16</xm:f>
          </x14:formula1>
          <xm:sqref>V123</xm:sqref>
        </x14:dataValidation>
        <x14:dataValidation type="list" allowBlank="1" showInputMessage="1" showErrorMessage="1" xr:uid="{DBC8F00B-19D1-4AAE-B18A-1BEC819879B4}">
          <x14:formula1>
            <xm:f>SelectionLists!P4:P16</xm:f>
          </x14:formula1>
          <xm:sqref>W123</xm:sqref>
        </x14:dataValidation>
        <x14:dataValidation type="list" allowBlank="1" showInputMessage="1" showErrorMessage="1" xr:uid="{FBA78998-EB16-4D21-8BC7-B7D36CFA54DB}">
          <x14:formula1>
            <xm:f>SelectionLists!P4:P16</xm:f>
          </x14:formula1>
          <xm:sqref>V124</xm:sqref>
        </x14:dataValidation>
        <x14:dataValidation type="list" allowBlank="1" showInputMessage="1" showErrorMessage="1" xr:uid="{0350FFE9-C8B0-4725-A68B-B0996A331326}">
          <x14:formula1>
            <xm:f>SelectionLists!P4:P16</xm:f>
          </x14:formula1>
          <xm:sqref>W124</xm:sqref>
        </x14:dataValidation>
        <x14:dataValidation type="list" allowBlank="1" showInputMessage="1" showErrorMessage="1" xr:uid="{679EE252-0E80-42A2-A4EB-BEB8B372FD0F}">
          <x14:formula1>
            <xm:f>SelectionLists!P4:P16</xm:f>
          </x14:formula1>
          <xm:sqref>V125</xm:sqref>
        </x14:dataValidation>
        <x14:dataValidation type="list" allowBlank="1" showInputMessage="1" showErrorMessage="1" xr:uid="{46F5D9E7-A40D-4710-98A2-CE57CB7B0040}">
          <x14:formula1>
            <xm:f>SelectionLists!P4:P16</xm:f>
          </x14:formula1>
          <xm:sqref>W125</xm:sqref>
        </x14:dataValidation>
        <x14:dataValidation type="list" allowBlank="1" showInputMessage="1" showErrorMessage="1" xr:uid="{559D91F3-CDBE-4075-BB11-359261975470}">
          <x14:formula1>
            <xm:f>SelectionLists!P4:P16</xm:f>
          </x14:formula1>
          <xm:sqref>V126</xm:sqref>
        </x14:dataValidation>
        <x14:dataValidation type="list" allowBlank="1" showInputMessage="1" showErrorMessage="1" xr:uid="{AE06E988-9E02-48B7-ACB7-B491E3E679F9}">
          <x14:formula1>
            <xm:f>SelectionLists!P4:P16</xm:f>
          </x14:formula1>
          <xm:sqref>W126</xm:sqref>
        </x14:dataValidation>
        <x14:dataValidation type="list" allowBlank="1" showInputMessage="1" showErrorMessage="1" xr:uid="{9D24013F-36C7-4C17-B4E2-FD6609E503D9}">
          <x14:formula1>
            <xm:f>SelectionLists!P4:P16</xm:f>
          </x14:formula1>
          <xm:sqref>V127</xm:sqref>
        </x14:dataValidation>
        <x14:dataValidation type="list" allowBlank="1" showInputMessage="1" showErrorMessage="1" xr:uid="{89285EC8-7357-4F34-93E2-51CF131EC033}">
          <x14:formula1>
            <xm:f>SelectionLists!P4:P16</xm:f>
          </x14:formula1>
          <xm:sqref>W127</xm:sqref>
        </x14:dataValidation>
        <x14:dataValidation type="list" allowBlank="1" showInputMessage="1" showErrorMessage="1" xr:uid="{72663BA7-8D02-4B29-A59F-CDABB089E56A}">
          <x14:formula1>
            <xm:f>SelectionLists!P4:P16</xm:f>
          </x14:formula1>
          <xm:sqref>V128</xm:sqref>
        </x14:dataValidation>
        <x14:dataValidation type="list" allowBlank="1" showInputMessage="1" showErrorMessage="1" xr:uid="{E31D570A-6367-4D48-8E3C-4E5430461DBA}">
          <x14:formula1>
            <xm:f>SelectionLists!P4:P16</xm:f>
          </x14:formula1>
          <xm:sqref>W128</xm:sqref>
        </x14:dataValidation>
        <x14:dataValidation type="list" allowBlank="1" showInputMessage="1" showErrorMessage="1" xr:uid="{6A88D499-9455-405F-B84F-DB7D505BA0D0}">
          <x14:formula1>
            <xm:f>SelectionLists!P4:P16</xm:f>
          </x14:formula1>
          <xm:sqref>V130</xm:sqref>
        </x14:dataValidation>
        <x14:dataValidation type="list" allowBlank="1" showInputMessage="1" showErrorMessage="1" xr:uid="{A962CA6D-160D-4205-BCDD-46DE03790D6F}">
          <x14:formula1>
            <xm:f>SelectionLists!P4:P16</xm:f>
          </x14:formula1>
          <xm:sqref>W130</xm:sqref>
        </x14:dataValidation>
        <x14:dataValidation type="list" allowBlank="1" showInputMessage="1" showErrorMessage="1" xr:uid="{0BB17107-BB47-401C-927E-5D4A54A641FE}">
          <x14:formula1>
            <xm:f>SelectionLists!P4:P16</xm:f>
          </x14:formula1>
          <xm:sqref>V131</xm:sqref>
        </x14:dataValidation>
        <x14:dataValidation type="list" allowBlank="1" showInputMessage="1" showErrorMessage="1" xr:uid="{9C03217C-120F-4C09-85C7-2A416452E7C5}">
          <x14:formula1>
            <xm:f>SelectionLists!P4:P16</xm:f>
          </x14:formula1>
          <xm:sqref>W131</xm:sqref>
        </x14:dataValidation>
        <x14:dataValidation type="list" allowBlank="1" showInputMessage="1" showErrorMessage="1" xr:uid="{214B91F4-4354-4C6B-9E70-55D812CDFBF1}">
          <x14:formula1>
            <xm:f>SelectionLists!P4:P16</xm:f>
          </x14:formula1>
          <xm:sqref>V132</xm:sqref>
        </x14:dataValidation>
        <x14:dataValidation type="list" allowBlank="1" showInputMessage="1" showErrorMessage="1" xr:uid="{449A8EFC-2C1C-4EE5-A0D4-F996A1B6119E}">
          <x14:formula1>
            <xm:f>SelectionLists!P4:P16</xm:f>
          </x14:formula1>
          <xm:sqref>W132</xm:sqref>
        </x14:dataValidation>
        <x14:dataValidation type="list" allowBlank="1" showInputMessage="1" showErrorMessage="1" xr:uid="{C61C6E5D-F2F0-4A33-8D79-E26BA88531A2}">
          <x14:formula1>
            <xm:f>SelectionLists!P4:P16</xm:f>
          </x14:formula1>
          <xm:sqref>V133</xm:sqref>
        </x14:dataValidation>
        <x14:dataValidation type="list" allowBlank="1" showInputMessage="1" showErrorMessage="1" xr:uid="{150CC6AE-2B7E-4A65-B739-F238F71EB656}">
          <x14:formula1>
            <xm:f>SelectionLists!P4:P16</xm:f>
          </x14:formula1>
          <xm:sqref>W133</xm:sqref>
        </x14:dataValidation>
        <x14:dataValidation type="list" allowBlank="1" showInputMessage="1" showErrorMessage="1" xr:uid="{2902A5D3-8ED7-4696-9C85-621445F5542B}">
          <x14:formula1>
            <xm:f>SelectionLists!P4:P16</xm:f>
          </x14:formula1>
          <xm:sqref>V134</xm:sqref>
        </x14:dataValidation>
        <x14:dataValidation type="list" allowBlank="1" showInputMessage="1" showErrorMessage="1" xr:uid="{6A67845E-D02E-4EDC-B6C1-FEFBF49B13FD}">
          <x14:formula1>
            <xm:f>SelectionLists!P4:P16</xm:f>
          </x14:formula1>
          <xm:sqref>W134</xm:sqref>
        </x14:dataValidation>
        <x14:dataValidation type="list" allowBlank="1" showInputMessage="1" showErrorMessage="1" xr:uid="{CA38D926-8EBD-4413-986F-0E6A67E64965}">
          <x14:formula1>
            <xm:f>SelectionLists!P4:P16</xm:f>
          </x14:formula1>
          <xm:sqref>V135</xm:sqref>
        </x14:dataValidation>
        <x14:dataValidation type="list" allowBlank="1" showInputMessage="1" showErrorMessage="1" xr:uid="{48512E1A-FC70-4B69-89C5-256212BAB382}">
          <x14:formula1>
            <xm:f>SelectionLists!P4:P16</xm:f>
          </x14:formula1>
          <xm:sqref>W135</xm:sqref>
        </x14:dataValidation>
        <x14:dataValidation type="list" allowBlank="1" showInputMessage="1" showErrorMessage="1" xr:uid="{E487E2DF-719A-4633-91D2-EBE630120038}">
          <x14:formula1>
            <xm:f>SelectionLists!P4:P16</xm:f>
          </x14:formula1>
          <xm:sqref>V137</xm:sqref>
        </x14:dataValidation>
        <x14:dataValidation type="list" allowBlank="1" showInputMessage="1" showErrorMessage="1" xr:uid="{494FB682-4762-4419-88A0-B41925BD07C6}">
          <x14:formula1>
            <xm:f>SelectionLists!P4:P16</xm:f>
          </x14:formula1>
          <xm:sqref>W137</xm:sqref>
        </x14:dataValidation>
        <x14:dataValidation type="list" allowBlank="1" showInputMessage="1" showErrorMessage="1" xr:uid="{E25B294C-1210-43B4-A0FC-9607622D5EAA}">
          <x14:formula1>
            <xm:f>SelectionLists!P4:P16</xm:f>
          </x14:formula1>
          <xm:sqref>V138</xm:sqref>
        </x14:dataValidation>
        <x14:dataValidation type="list" allowBlank="1" showInputMessage="1" showErrorMessage="1" xr:uid="{1E406A99-6706-4883-A37A-41F8EBCE4761}">
          <x14:formula1>
            <xm:f>SelectionLists!P4:P16</xm:f>
          </x14:formula1>
          <xm:sqref>W138</xm:sqref>
        </x14:dataValidation>
        <x14:dataValidation type="list" allowBlank="1" showInputMessage="1" showErrorMessage="1" xr:uid="{F53224B1-BE90-43AD-9679-43AF09929EDC}">
          <x14:formula1>
            <xm:f>SelectionLists!P4:P16</xm:f>
          </x14:formula1>
          <xm:sqref>V139</xm:sqref>
        </x14:dataValidation>
        <x14:dataValidation type="list" allowBlank="1" showInputMessage="1" showErrorMessage="1" xr:uid="{87E8E97F-1793-4288-BFB9-0CED1C3D757C}">
          <x14:formula1>
            <xm:f>SelectionLists!P4:P16</xm:f>
          </x14:formula1>
          <xm:sqref>W139</xm:sqref>
        </x14:dataValidation>
        <x14:dataValidation type="list" allowBlank="1" showInputMessage="1" showErrorMessage="1" xr:uid="{44C93EB4-1E22-4638-A5AE-B12E11E8DEB7}">
          <x14:formula1>
            <xm:f>SelectionLists!P4:P16</xm:f>
          </x14:formula1>
          <xm:sqref>V140</xm:sqref>
        </x14:dataValidation>
        <x14:dataValidation type="list" allowBlank="1" showInputMessage="1" showErrorMessage="1" xr:uid="{369B5B13-3BA8-4551-BF19-D3940A72045B}">
          <x14:formula1>
            <xm:f>SelectionLists!P4:P16</xm:f>
          </x14:formula1>
          <xm:sqref>W140</xm:sqref>
        </x14:dataValidation>
        <x14:dataValidation type="list" allowBlank="1" showInputMessage="1" showErrorMessage="1" xr:uid="{DCDDC373-A3DD-4842-9230-B9C4C2DE7504}">
          <x14:formula1>
            <xm:f>SelectionLists!P4:P16</xm:f>
          </x14:formula1>
          <xm:sqref>V142</xm:sqref>
        </x14:dataValidation>
        <x14:dataValidation type="list" allowBlank="1" showInputMessage="1" showErrorMessage="1" xr:uid="{61177BBE-D076-4631-8CE2-B63225D62980}">
          <x14:formula1>
            <xm:f>SelectionLists!P4:P16</xm:f>
          </x14:formula1>
          <xm:sqref>W142</xm:sqref>
        </x14:dataValidation>
        <x14:dataValidation type="list" allowBlank="1" showInputMessage="1" showErrorMessage="1" xr:uid="{E5B027FF-833D-493A-ADE2-8A7D2BBB0F18}">
          <x14:formula1>
            <xm:f>SelectionLists!P4:P16</xm:f>
          </x14:formula1>
          <xm:sqref>V143</xm:sqref>
        </x14:dataValidation>
        <x14:dataValidation type="list" allowBlank="1" showInputMessage="1" showErrorMessage="1" xr:uid="{FB66660C-1767-4520-BA7A-A8E88E189B48}">
          <x14:formula1>
            <xm:f>SelectionLists!P4:P16</xm:f>
          </x14:formula1>
          <xm:sqref>W143</xm:sqref>
        </x14:dataValidation>
        <x14:dataValidation type="list" allowBlank="1" showInputMessage="1" showErrorMessage="1" xr:uid="{F7C4081D-4CFD-4778-BC04-D07674EEFD4F}">
          <x14:formula1>
            <xm:f>SelectionLists!P4:P16</xm:f>
          </x14:formula1>
          <xm:sqref>V145</xm:sqref>
        </x14:dataValidation>
        <x14:dataValidation type="list" allowBlank="1" showInputMessage="1" showErrorMessage="1" xr:uid="{B358AA92-5D42-4CCA-BB14-84C89D9CD142}">
          <x14:formula1>
            <xm:f>SelectionLists!P4:P16</xm:f>
          </x14:formula1>
          <xm:sqref>W145</xm:sqref>
        </x14:dataValidation>
        <x14:dataValidation type="list" allowBlank="1" showInputMessage="1" showErrorMessage="1" xr:uid="{B0624594-5215-4E03-AF93-670F2B2C984B}">
          <x14:formula1>
            <xm:f>SelectionLists!P4:P16</xm:f>
          </x14:formula1>
          <xm:sqref>V146</xm:sqref>
        </x14:dataValidation>
        <x14:dataValidation type="list" allowBlank="1" showInputMessage="1" showErrorMessage="1" xr:uid="{15BD8FF1-2093-41DE-8534-BE12E1B72142}">
          <x14:formula1>
            <xm:f>SelectionLists!P4:P16</xm:f>
          </x14:formula1>
          <xm:sqref>W146</xm:sqref>
        </x14:dataValidation>
        <x14:dataValidation type="list" allowBlank="1" showInputMessage="1" showErrorMessage="1" xr:uid="{7EC63B04-B19C-405D-BE7F-65297E288BEB}">
          <x14:formula1>
            <xm:f>SelectionLists!P4:P16</xm:f>
          </x14:formula1>
          <xm:sqref>V148</xm:sqref>
        </x14:dataValidation>
        <x14:dataValidation type="list" allowBlank="1" showInputMessage="1" showErrorMessage="1" xr:uid="{3D692411-6156-41AB-845F-71B299F6EFDC}">
          <x14:formula1>
            <xm:f>SelectionLists!P4:P16</xm:f>
          </x14:formula1>
          <xm:sqref>W148</xm:sqref>
        </x14:dataValidation>
        <x14:dataValidation type="list" allowBlank="1" showInputMessage="1" showErrorMessage="1" xr:uid="{A79D12DF-7F44-4DE9-9686-923740A1B2DF}">
          <x14:formula1>
            <xm:f>SelectionLists!P4:P16</xm:f>
          </x14:formula1>
          <xm:sqref>V149</xm:sqref>
        </x14:dataValidation>
        <x14:dataValidation type="list" allowBlank="1" showInputMessage="1" showErrorMessage="1" xr:uid="{7EEC044A-05F1-43DE-A36B-E3F728333194}">
          <x14:formula1>
            <xm:f>SelectionLists!P4:P16</xm:f>
          </x14:formula1>
          <xm:sqref>W149</xm:sqref>
        </x14:dataValidation>
        <x14:dataValidation type="list" allowBlank="1" showInputMessage="1" showErrorMessage="1" xr:uid="{A75474B9-0273-4A40-9E24-DFE384919CD6}">
          <x14:formula1>
            <xm:f>SelectionLists!P4:P16</xm:f>
          </x14:formula1>
          <xm:sqref>V151</xm:sqref>
        </x14:dataValidation>
        <x14:dataValidation type="list" allowBlank="1" showInputMessage="1" showErrorMessage="1" xr:uid="{B1AB2A50-C470-4584-BABB-7088A504B5C1}">
          <x14:formula1>
            <xm:f>SelectionLists!P4:P16</xm:f>
          </x14:formula1>
          <xm:sqref>W151</xm:sqref>
        </x14:dataValidation>
        <x14:dataValidation type="list" allowBlank="1" showInputMessage="1" showErrorMessage="1" xr:uid="{51A19E1D-A2DD-4D4E-B726-FFF5448C62D7}">
          <x14:formula1>
            <xm:f>SelectionLists!P4:P16</xm:f>
          </x14:formula1>
          <xm:sqref>V152</xm:sqref>
        </x14:dataValidation>
        <x14:dataValidation type="list" allowBlank="1" showInputMessage="1" showErrorMessage="1" xr:uid="{E9DD1A49-FCEE-4E44-846B-38308F95B5AB}">
          <x14:formula1>
            <xm:f>SelectionLists!P4:P16</xm:f>
          </x14:formula1>
          <xm:sqref>W152</xm:sqref>
        </x14:dataValidation>
        <x14:dataValidation type="list" allowBlank="1" showInputMessage="1" showErrorMessage="1" xr:uid="{ECA0F13E-1CF6-40E1-814C-C04227761997}">
          <x14:formula1>
            <xm:f>SelectionLists!P4:P16</xm:f>
          </x14:formula1>
          <xm:sqref>V154</xm:sqref>
        </x14:dataValidation>
        <x14:dataValidation type="list" allowBlank="1" showInputMessage="1" showErrorMessage="1" xr:uid="{14EBDFE4-46C8-4593-968E-A871C4C79F71}">
          <x14:formula1>
            <xm:f>SelectionLists!P4:P16</xm:f>
          </x14:formula1>
          <xm:sqref>W154</xm:sqref>
        </x14:dataValidation>
        <x14:dataValidation type="list" allowBlank="1" showInputMessage="1" showErrorMessage="1" xr:uid="{6A675270-8D4B-4C28-ACFE-C7F681BA62C0}">
          <x14:formula1>
            <xm:f>SelectionLists!P4:P16</xm:f>
          </x14:formula1>
          <xm:sqref>V155</xm:sqref>
        </x14:dataValidation>
        <x14:dataValidation type="list" allowBlank="1" showInputMessage="1" showErrorMessage="1" xr:uid="{10AF5F9F-8B16-429C-BEBC-44CD94DE98AE}">
          <x14:formula1>
            <xm:f>SelectionLists!P4:P16</xm:f>
          </x14:formula1>
          <xm:sqref>W155</xm:sqref>
        </x14:dataValidation>
        <x14:dataValidation type="list" allowBlank="1" showInputMessage="1" showErrorMessage="1" xr:uid="{F148ED3C-627C-4835-A616-B4EDDE769B1F}">
          <x14:formula1>
            <xm:f>SelectionLists!P4:P16</xm:f>
          </x14:formula1>
          <xm:sqref>V157</xm:sqref>
        </x14:dataValidation>
        <x14:dataValidation type="list" allowBlank="1" showInputMessage="1" showErrorMessage="1" xr:uid="{9B7B003E-FDBB-4740-A83D-61FAFE8910F2}">
          <x14:formula1>
            <xm:f>SelectionLists!P4:P16</xm:f>
          </x14:formula1>
          <xm:sqref>W157</xm:sqref>
        </x14:dataValidation>
        <x14:dataValidation type="list" allowBlank="1" showInputMessage="1" showErrorMessage="1" xr:uid="{31A03121-AFBC-4110-9A3E-1081540737DA}">
          <x14:formula1>
            <xm:f>SelectionLists!P4:P16</xm:f>
          </x14:formula1>
          <xm:sqref>V158</xm:sqref>
        </x14:dataValidation>
        <x14:dataValidation type="list" allowBlank="1" showInputMessage="1" showErrorMessage="1" xr:uid="{6289297E-EEDD-4240-BA57-19A05E5F7886}">
          <x14:formula1>
            <xm:f>SelectionLists!P4:P16</xm:f>
          </x14:formula1>
          <xm:sqref>W158</xm:sqref>
        </x14:dataValidation>
        <x14:dataValidation type="list" allowBlank="1" showInputMessage="1" showErrorMessage="1" xr:uid="{02EDB3D4-F88E-4F9D-8575-3FC4DA7B1681}">
          <x14:formula1>
            <xm:f>SelectionLists!P4:P16</xm:f>
          </x14:formula1>
          <xm:sqref>V159</xm:sqref>
        </x14:dataValidation>
        <x14:dataValidation type="list" allowBlank="1" showInputMessage="1" showErrorMessage="1" xr:uid="{4591A01E-C378-49F0-A65E-61233BE50307}">
          <x14:formula1>
            <xm:f>SelectionLists!P4:P16</xm:f>
          </x14:formula1>
          <xm:sqref>W159</xm:sqref>
        </x14:dataValidation>
        <x14:dataValidation type="list" allowBlank="1" showInputMessage="1" showErrorMessage="1" xr:uid="{025DBCD7-A69F-41DA-9FE8-393BA1DBF2C3}">
          <x14:formula1>
            <xm:f>SelectionLists!P4:P16</xm:f>
          </x14:formula1>
          <xm:sqref>V160</xm:sqref>
        </x14:dataValidation>
        <x14:dataValidation type="list" allowBlank="1" showInputMessage="1" showErrorMessage="1" xr:uid="{D2529E1D-9C8E-46A4-A0D8-D1B3D5155021}">
          <x14:formula1>
            <xm:f>SelectionLists!P4:P16</xm:f>
          </x14:formula1>
          <xm:sqref>W160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99F3-B2C7-483E-AB3C-039815813FF4}">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2289</v>
      </c>
      <c r="AG6" s="779" t="s">
        <v>2291</v>
      </c>
      <c r="AH6" s="779" t="s">
        <v>2293</v>
      </c>
      <c r="AI6" s="779" t="s">
        <v>2295</v>
      </c>
      <c r="AJ6" s="779" t="s">
        <v>2297</v>
      </c>
      <c r="AK6" s="779" t="s">
        <v>2299</v>
      </c>
      <c r="AL6" s="779" t="s">
        <v>2301</v>
      </c>
      <c r="AM6" s="779" t="s">
        <v>2303</v>
      </c>
      <c r="AN6" s="779" t="s">
        <v>2305</v>
      </c>
      <c r="AO6" s="779" t="s">
        <v>2307</v>
      </c>
      <c r="AP6" s="779" t="s">
        <v>1044</v>
      </c>
      <c r="AQ6" s="779" t="s">
        <v>1045</v>
      </c>
      <c r="AR6" s="779" t="s">
        <v>1046</v>
      </c>
      <c r="AS6" s="779" t="s">
        <v>1047</v>
      </c>
      <c r="AT6" s="779" t="s">
        <v>1048</v>
      </c>
      <c r="AU6" s="780" t="s">
        <v>1049</v>
      </c>
      <c r="AV6" s="778" t="str">
        <f t="shared" ref="AV6:BK6" si="0">AF6</f>
        <v>IACICM</v>
      </c>
      <c r="AW6" s="779" t="str">
        <f t="shared" si="0"/>
        <v>kIACICM</v>
      </c>
      <c r="AX6" s="779" t="str">
        <f t="shared" si="0"/>
        <v>pIACICM</v>
      </c>
      <c r="AY6" s="779" t="str">
        <f t="shared" si="0"/>
        <v>aIACICM</v>
      </c>
      <c r="AZ6" s="779" t="str">
        <f t="shared" si="0"/>
        <v>dIACICM</v>
      </c>
      <c r="BA6" s="779" t="str">
        <f t="shared" si="0"/>
        <v>venIACICM</v>
      </c>
      <c r="BB6" s="779" t="str">
        <f t="shared" si="0"/>
        <v>subIACICM</v>
      </c>
      <c r="BC6" s="779" t="str">
        <f t="shared" si="0"/>
        <v>devIACICM</v>
      </c>
      <c r="BD6" s="779" t="str">
        <f t="shared" si="0"/>
        <v>quaIACICM</v>
      </c>
      <c r="BE6" s="779" t="str">
        <f t="shared" si="0"/>
        <v>prdIACICM</v>
      </c>
      <c r="BF6" s="779" t="str">
        <f t="shared" si="0"/>
        <v>Product 11</v>
      </c>
      <c r="BG6" s="779" t="str">
        <f t="shared" si="0"/>
        <v>Product 12</v>
      </c>
      <c r="BH6" s="779" t="str">
        <f t="shared" si="0"/>
        <v>Product 13</v>
      </c>
      <c r="BI6" s="779" t="str">
        <f t="shared" si="0"/>
        <v>Product 14</v>
      </c>
      <c r="BJ6" s="779" t="str">
        <f t="shared" si="0"/>
        <v>Product 15</v>
      </c>
      <c r="BK6" s="781" t="str">
        <f t="shared" si="0"/>
        <v>Product 16</v>
      </c>
      <c r="BL6" s="782" t="str">
        <f t="shared" ref="BL6:CA6" si="1">AF6</f>
        <v>IACICM</v>
      </c>
      <c r="BM6" s="779" t="str">
        <f t="shared" si="1"/>
        <v>kIACICM</v>
      </c>
      <c r="BN6" s="779" t="str">
        <f t="shared" si="1"/>
        <v>pIACICM</v>
      </c>
      <c r="BO6" s="779" t="str">
        <f t="shared" si="1"/>
        <v>aIACICM</v>
      </c>
      <c r="BP6" s="779" t="str">
        <f t="shared" si="1"/>
        <v>dIACICM</v>
      </c>
      <c r="BQ6" s="779" t="str">
        <f t="shared" si="1"/>
        <v>venIACICM</v>
      </c>
      <c r="BR6" s="779" t="str">
        <f t="shared" si="1"/>
        <v>subIACICM</v>
      </c>
      <c r="BS6" s="779" t="str">
        <f t="shared" si="1"/>
        <v>devIACICM</v>
      </c>
      <c r="BT6" s="779" t="str">
        <f t="shared" si="1"/>
        <v>quaIACICM</v>
      </c>
      <c r="BU6" s="779" t="str">
        <f t="shared" si="1"/>
        <v>prdIACICM</v>
      </c>
      <c r="BV6" s="779" t="str">
        <f t="shared" si="1"/>
        <v>Product 11</v>
      </c>
      <c r="BW6" s="779" t="str">
        <f t="shared" si="1"/>
        <v>Product 12</v>
      </c>
      <c r="BX6" s="779" t="str">
        <f t="shared" si="1"/>
        <v>Product 13</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0</v>
      </c>
      <c r="AQ7" s="765">
        <v>0</v>
      </c>
      <c r="AR7" s="765">
        <v>0</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
      </c>
      <c r="BG7" s="765" t="str">
        <f t="shared" si="2"/>
        <v/>
      </c>
      <c r="BH7" s="765" t="str">
        <f t="shared" si="2"/>
        <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t="str">
        <f t="shared" si="3"/>
        <v/>
      </c>
      <c r="BW7" s="776" t="str">
        <f t="shared" si="3"/>
        <v/>
      </c>
      <c r="BX7" s="776" t="str">
        <f t="shared" si="3"/>
        <v/>
      </c>
      <c r="BY7" s="776" t="str">
        <f t="shared" si="3"/>
        <v/>
      </c>
      <c r="BZ7" s="776" t="str">
        <f t="shared" si="3"/>
        <v/>
      </c>
      <c r="CA7" s="777" t="str">
        <f t="shared" si="3"/>
        <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0</v>
      </c>
      <c r="AQ8" s="487">
        <v>0</v>
      </c>
      <c r="AR8" s="487">
        <v>0</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
      </c>
      <c r="BG8" s="487" t="str">
        <f t="shared" si="2"/>
        <v/>
      </c>
      <c r="BH8" s="487" t="str">
        <f t="shared" si="2"/>
        <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t="str">
        <f t="shared" si="3"/>
        <v/>
      </c>
      <c r="BW8" s="495" t="str">
        <f t="shared" si="3"/>
        <v/>
      </c>
      <c r="BX8" s="495" t="str">
        <f t="shared" si="3"/>
        <v/>
      </c>
      <c r="BY8" s="495" t="str">
        <f t="shared" si="3"/>
        <v/>
      </c>
      <c r="BZ8" s="495" t="str">
        <f t="shared" si="3"/>
        <v/>
      </c>
      <c r="CA8" s="759" t="str">
        <f t="shared" si="3"/>
        <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0</v>
      </c>
      <c r="AQ9" s="487">
        <v>0</v>
      </c>
      <c r="AR9" s="487">
        <v>0</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
      </c>
      <c r="BG9" s="487" t="str">
        <f t="shared" si="2"/>
        <v/>
      </c>
      <c r="BH9" s="487" t="str">
        <f t="shared" si="2"/>
        <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t="str">
        <f t="shared" si="3"/>
        <v/>
      </c>
      <c r="BW9" s="495" t="str">
        <f t="shared" si="3"/>
        <v/>
      </c>
      <c r="BX9" s="495" t="str">
        <f t="shared" si="3"/>
        <v/>
      </c>
      <c r="BY9" s="495" t="str">
        <f t="shared" si="3"/>
        <v/>
      </c>
      <c r="BZ9" s="495" t="str">
        <f t="shared" si="3"/>
        <v/>
      </c>
      <c r="CA9" s="759" t="str">
        <f t="shared" si="3"/>
        <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0</v>
      </c>
      <c r="AQ10" s="487">
        <v>0</v>
      </c>
      <c r="AR10" s="487">
        <v>0</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
      </c>
      <c r="BG10" s="487" t="str">
        <f t="shared" si="2"/>
        <v/>
      </c>
      <c r="BH10" s="487" t="str">
        <f t="shared" si="2"/>
        <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t="str">
        <f t="shared" si="3"/>
        <v/>
      </c>
      <c r="BW10" s="495" t="str">
        <f t="shared" si="3"/>
        <v/>
      </c>
      <c r="BX10" s="495" t="str">
        <f t="shared" si="3"/>
        <v/>
      </c>
      <c r="BY10" s="495" t="str">
        <f t="shared" si="3"/>
        <v/>
      </c>
      <c r="BZ10" s="495" t="str">
        <f t="shared" si="3"/>
        <v/>
      </c>
      <c r="CA10" s="759" t="str">
        <f t="shared" si="3"/>
        <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0</v>
      </c>
      <c r="AQ11" s="487">
        <v>0</v>
      </c>
      <c r="AR11" s="487">
        <v>0</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
      </c>
      <c r="BG11" s="487" t="str">
        <f t="shared" si="2"/>
        <v/>
      </c>
      <c r="BH11" s="487" t="str">
        <f t="shared" si="2"/>
        <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t="str">
        <f t="shared" si="3"/>
        <v/>
      </c>
      <c r="BW11" s="495" t="str">
        <f t="shared" si="3"/>
        <v/>
      </c>
      <c r="BX11" s="495" t="str">
        <f t="shared" si="3"/>
        <v/>
      </c>
      <c r="BY11" s="495" t="str">
        <f t="shared" si="3"/>
        <v/>
      </c>
      <c r="BZ11" s="495" t="str">
        <f t="shared" si="3"/>
        <v/>
      </c>
      <c r="CA11" s="759" t="str">
        <f t="shared" si="3"/>
        <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0</v>
      </c>
      <c r="AQ12" s="487">
        <v>0</v>
      </c>
      <c r="AR12" s="487">
        <v>0</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
      </c>
      <c r="BG12" s="487" t="str">
        <f t="shared" si="2"/>
        <v/>
      </c>
      <c r="BH12" s="487" t="str">
        <f t="shared" si="2"/>
        <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t="str">
        <f t="shared" si="3"/>
        <v/>
      </c>
      <c r="BW12" s="495" t="str">
        <f t="shared" si="3"/>
        <v/>
      </c>
      <c r="BX12" s="495" t="str">
        <f t="shared" si="3"/>
        <v/>
      </c>
      <c r="BY12" s="495" t="str">
        <f t="shared" si="3"/>
        <v/>
      </c>
      <c r="BZ12" s="495" t="str">
        <f t="shared" si="3"/>
        <v/>
      </c>
      <c r="CA12" s="759" t="str">
        <f t="shared" si="3"/>
        <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0</v>
      </c>
      <c r="AQ13" s="487">
        <v>0</v>
      </c>
      <c r="AR13" s="487">
        <v>0</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
      </c>
      <c r="BG13" s="487" t="str">
        <f t="shared" si="2"/>
        <v/>
      </c>
      <c r="BH13" s="487" t="str">
        <f t="shared" si="2"/>
        <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t="str">
        <f t="shared" si="3"/>
        <v/>
      </c>
      <c r="BW13" s="495" t="str">
        <f t="shared" si="3"/>
        <v/>
      </c>
      <c r="BX13" s="495" t="str">
        <f t="shared" si="3"/>
        <v/>
      </c>
      <c r="BY13" s="495" t="str">
        <f t="shared" si="3"/>
        <v/>
      </c>
      <c r="BZ13" s="495" t="str">
        <f t="shared" si="3"/>
        <v/>
      </c>
      <c r="CA13" s="759" t="str">
        <f t="shared" si="3"/>
        <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0</v>
      </c>
      <c r="AQ14" s="487">
        <v>0</v>
      </c>
      <c r="AR14" s="487">
        <v>0</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
      </c>
      <c r="BG14" s="487" t="str">
        <f t="shared" si="2"/>
        <v/>
      </c>
      <c r="BH14" s="487" t="str">
        <f t="shared" si="2"/>
        <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t="str">
        <f t="shared" si="3"/>
        <v/>
      </c>
      <c r="BW14" s="495" t="str">
        <f t="shared" si="3"/>
        <v/>
      </c>
      <c r="BX14" s="495" t="str">
        <f t="shared" si="3"/>
        <v/>
      </c>
      <c r="BY14" s="495" t="str">
        <f t="shared" si="3"/>
        <v/>
      </c>
      <c r="BZ14" s="495" t="str">
        <f t="shared" si="3"/>
        <v/>
      </c>
      <c r="CA14" s="759" t="str">
        <f t="shared" si="3"/>
        <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0</v>
      </c>
      <c r="AQ15" s="487">
        <v>0</v>
      </c>
      <c r="AR15" s="487">
        <v>0</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
      </c>
      <c r="BG15" s="487" t="str">
        <f t="shared" si="2"/>
        <v/>
      </c>
      <c r="BH15" s="487" t="str">
        <f t="shared" si="2"/>
        <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t="str">
        <f t="shared" si="3"/>
        <v/>
      </c>
      <c r="BW15" s="495" t="str">
        <f t="shared" si="3"/>
        <v/>
      </c>
      <c r="BX15" s="495" t="str">
        <f t="shared" si="3"/>
        <v/>
      </c>
      <c r="BY15" s="495" t="str">
        <f t="shared" si="3"/>
        <v/>
      </c>
      <c r="BZ15" s="495" t="str">
        <f t="shared" si="3"/>
        <v/>
      </c>
      <c r="CA15" s="759" t="str">
        <f t="shared" si="3"/>
        <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0</v>
      </c>
      <c r="AQ16" s="487">
        <v>0</v>
      </c>
      <c r="AR16" s="487">
        <v>0</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
      </c>
      <c r="BG16" s="487" t="str">
        <f t="shared" si="2"/>
        <v/>
      </c>
      <c r="BH16" s="487" t="str">
        <f t="shared" si="2"/>
        <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t="str">
        <f t="shared" si="3"/>
        <v/>
      </c>
      <c r="BW16" s="495" t="str">
        <f t="shared" si="3"/>
        <v/>
      </c>
      <c r="BX16" s="495" t="str">
        <f t="shared" si="3"/>
        <v/>
      </c>
      <c r="BY16" s="495" t="str">
        <f t="shared" si="3"/>
        <v/>
      </c>
      <c r="BZ16" s="495" t="str">
        <f t="shared" si="3"/>
        <v/>
      </c>
      <c r="CA16" s="759" t="str">
        <f t="shared" si="3"/>
        <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0</v>
      </c>
      <c r="AQ17" s="487">
        <v>0</v>
      </c>
      <c r="AR17" s="487">
        <v>0</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
      </c>
      <c r="BG17" s="487" t="str">
        <f t="shared" si="2"/>
        <v/>
      </c>
      <c r="BH17" s="487" t="str">
        <f t="shared" si="2"/>
        <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t="str">
        <f t="shared" si="3"/>
        <v/>
      </c>
      <c r="BW17" s="495" t="str">
        <f t="shared" si="3"/>
        <v/>
      </c>
      <c r="BX17" s="495" t="str">
        <f t="shared" si="3"/>
        <v/>
      </c>
      <c r="BY17" s="495" t="str">
        <f t="shared" si="3"/>
        <v/>
      </c>
      <c r="BZ17" s="495" t="str">
        <f t="shared" si="3"/>
        <v/>
      </c>
      <c r="CA17" s="759" t="str">
        <f t="shared" si="3"/>
        <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0</v>
      </c>
      <c r="AQ18" s="487">
        <v>0</v>
      </c>
      <c r="AR18" s="487">
        <v>0</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
      </c>
      <c r="BG18" s="487" t="str">
        <f t="shared" si="2"/>
        <v/>
      </c>
      <c r="BH18" s="487" t="str">
        <f t="shared" si="2"/>
        <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t="str">
        <f t="shared" si="3"/>
        <v/>
      </c>
      <c r="BW18" s="495" t="str">
        <f t="shared" si="3"/>
        <v/>
      </c>
      <c r="BX18" s="495" t="str">
        <f t="shared" si="3"/>
        <v/>
      </c>
      <c r="BY18" s="495" t="str">
        <f t="shared" si="3"/>
        <v/>
      </c>
      <c r="BZ18" s="495" t="str">
        <f t="shared" si="3"/>
        <v/>
      </c>
      <c r="CA18" s="759" t="str">
        <f t="shared" si="3"/>
        <v/>
      </c>
    </row>
    <row r="19" spans="1:79" s="121" customFormat="1" ht="19.899999999999999" customHeight="1" x14ac:dyDescent="0.25">
      <c r="A19" s="9" t="s">
        <v>1771</v>
      </c>
      <c r="B19" s="7"/>
      <c r="C19" s="2" t="s">
        <v>1772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0</v>
      </c>
      <c r="AQ19" s="487">
        <v>0</v>
      </c>
      <c r="AR19" s="487">
        <v>0</v>
      </c>
      <c r="AS19" s="487">
        <v>0</v>
      </c>
      <c r="AT19" s="487">
        <v>0</v>
      </c>
      <c r="AU19" s="493">
        <v>0</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
      </c>
      <c r="BG19" s="487" t="str">
        <f t="shared" si="2"/>
        <v/>
      </c>
      <c r="BH19" s="487" t="str">
        <f t="shared" si="2"/>
        <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t="str">
        <f t="shared" si="3"/>
        <v/>
      </c>
      <c r="BW19" s="495" t="str">
        <f t="shared" si="3"/>
        <v/>
      </c>
      <c r="BX19" s="495" t="str">
        <f t="shared" si="3"/>
        <v/>
      </c>
      <c r="BY19" s="495" t="str">
        <f t="shared" si="3"/>
        <v/>
      </c>
      <c r="BZ19" s="495" t="str">
        <f t="shared" si="3"/>
        <v/>
      </c>
      <c r="CA19" s="759" t="str">
        <f t="shared" si="3"/>
        <v/>
      </c>
    </row>
    <row r="20" spans="1:79" s="121" customFormat="1" ht="19.899999999999999" customHeight="1" x14ac:dyDescent="0.25">
      <c r="A20" s="9" t="s">
        <v>1411</v>
      </c>
      <c r="B20" s="7"/>
      <c r="C20" s="2" t="s">
        <v>1412</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0</v>
      </c>
      <c r="AQ20" s="487">
        <v>0</v>
      </c>
      <c r="AR20" s="487">
        <v>0</v>
      </c>
      <c r="AS20" s="487">
        <v>0</v>
      </c>
      <c r="AT20" s="487">
        <v>0</v>
      </c>
      <c r="AU20" s="493">
        <v>0</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
      </c>
      <c r="BG20" s="487" t="str">
        <f t="shared" si="2"/>
        <v/>
      </c>
      <c r="BH20" s="487" t="str">
        <f t="shared" si="2"/>
        <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t="str">
        <f t="shared" si="3"/>
        <v/>
      </c>
      <c r="BW20" s="495" t="str">
        <f t="shared" si="3"/>
        <v/>
      </c>
      <c r="BX20" s="495" t="str">
        <f t="shared" si="3"/>
        <v/>
      </c>
      <c r="BY20" s="495" t="str">
        <f t="shared" si="3"/>
        <v/>
      </c>
      <c r="BZ20" s="495" t="str">
        <f t="shared" si="3"/>
        <v/>
      </c>
      <c r="CA20" s="489" t="str">
        <f t="shared" si="3"/>
        <v/>
      </c>
    </row>
    <row r="21" spans="1:79" s="121" customFormat="1" ht="19.899999999999999" customHeight="1" x14ac:dyDescent="0.25">
      <c r="A21" s="9" t="s">
        <v>1413</v>
      </c>
      <c r="B21" s="7"/>
      <c r="C21" s="2" t="s">
        <v>1414</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0</v>
      </c>
      <c r="AQ21" s="487">
        <v>0</v>
      </c>
      <c r="AR21" s="487">
        <v>0</v>
      </c>
      <c r="AS21" s="487">
        <v>0</v>
      </c>
      <c r="AT21" s="487">
        <v>0</v>
      </c>
      <c r="AU21" s="493">
        <v>0</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
      </c>
      <c r="BG21" s="487" t="str">
        <f t="shared" si="2"/>
        <v/>
      </c>
      <c r="BH21" s="487" t="str">
        <f t="shared" si="2"/>
        <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t="str">
        <f t="shared" si="3"/>
        <v/>
      </c>
      <c r="BW21" s="495" t="str">
        <f t="shared" si="3"/>
        <v/>
      </c>
      <c r="BX21" s="495" t="str">
        <f t="shared" si="3"/>
        <v/>
      </c>
      <c r="BY21" s="495" t="str">
        <f t="shared" si="3"/>
        <v/>
      </c>
      <c r="BZ21" s="495" t="str">
        <f t="shared" si="3"/>
        <v/>
      </c>
      <c r="CA21" s="489" t="str">
        <f t="shared" si="3"/>
        <v/>
      </c>
    </row>
    <row r="22" spans="1:79" s="121" customFormat="1" ht="19.899999999999999" customHeight="1" x14ac:dyDescent="0.25">
      <c r="A22" s="9" t="s">
        <v>1415</v>
      </c>
      <c r="B22" s="7"/>
      <c r="C22" s="2" t="s">
        <v>1416</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0</v>
      </c>
      <c r="AQ22" s="487">
        <v>0</v>
      </c>
      <c r="AR22" s="487">
        <v>0</v>
      </c>
      <c r="AS22" s="487">
        <v>0</v>
      </c>
      <c r="AT22" s="487">
        <v>0</v>
      </c>
      <c r="AU22" s="493">
        <v>0</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tbd</v>
      </c>
      <c r="BF22" s="487" t="str">
        <f t="shared" si="2"/>
        <v/>
      </c>
      <c r="BG22" s="487" t="str">
        <f t="shared" si="2"/>
        <v/>
      </c>
      <c r="BH22" s="487" t="str">
        <f t="shared" si="2"/>
        <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t="str">
        <f t="shared" si="3"/>
        <v/>
      </c>
      <c r="BW22" s="495" t="str">
        <f t="shared" si="3"/>
        <v/>
      </c>
      <c r="BX22" s="495" t="str">
        <f t="shared" si="3"/>
        <v/>
      </c>
      <c r="BY22" s="495" t="str">
        <f t="shared" si="3"/>
        <v/>
      </c>
      <c r="BZ22" s="495" t="str">
        <f t="shared" si="3"/>
        <v/>
      </c>
      <c r="CA22" s="489" t="str">
        <f t="shared" si="3"/>
        <v/>
      </c>
    </row>
    <row r="23" spans="1:79" s="121" customFormat="1" ht="19.899999999999999" customHeight="1" x14ac:dyDescent="0.25">
      <c r="A23" s="9" t="s">
        <v>1417</v>
      </c>
      <c r="B23" s="7"/>
      <c r="C23" s="2" t="s">
        <v>1418</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0</v>
      </c>
      <c r="AQ23" s="487">
        <v>0</v>
      </c>
      <c r="AR23" s="487">
        <v>0</v>
      </c>
      <c r="AS23" s="487">
        <v>0</v>
      </c>
      <c r="AT23" s="487">
        <v>0</v>
      </c>
      <c r="AU23" s="493">
        <v>0</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tbd</v>
      </c>
      <c r="BF23" s="487" t="str">
        <f t="shared" si="4"/>
        <v/>
      </c>
      <c r="BG23" s="487" t="str">
        <f t="shared" si="4"/>
        <v/>
      </c>
      <c r="BH23" s="487" t="str">
        <f t="shared" si="4"/>
        <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f t="shared" si="5"/>
        <v>0</v>
      </c>
      <c r="BV23" s="495" t="str">
        <f t="shared" si="5"/>
        <v/>
      </c>
      <c r="BW23" s="495" t="str">
        <f t="shared" si="5"/>
        <v/>
      </c>
      <c r="BX23" s="495" t="str">
        <f t="shared" si="5"/>
        <v/>
      </c>
      <c r="BY23" s="495" t="str">
        <f t="shared" si="5"/>
        <v/>
      </c>
      <c r="BZ23" s="495" t="str">
        <f t="shared" si="5"/>
        <v/>
      </c>
      <c r="CA23" s="489" t="str">
        <f t="shared" si="5"/>
        <v/>
      </c>
    </row>
    <row r="24" spans="1:79" s="121" customFormat="1" ht="19.899999999999999" customHeight="1" thickBot="1" x14ac:dyDescent="0.3">
      <c r="A24" s="9" t="s">
        <v>1419</v>
      </c>
      <c r="B24" s="7"/>
      <c r="C24" s="2" t="s">
        <v>1420</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0</v>
      </c>
      <c r="AQ24" s="487">
        <v>0</v>
      </c>
      <c r="AR24" s="487">
        <v>0</v>
      </c>
      <c r="AS24" s="487">
        <v>0</v>
      </c>
      <c r="AT24" s="487">
        <v>0</v>
      </c>
      <c r="AU24" s="493">
        <v>0</v>
      </c>
      <c r="AV24" s="488" t="str">
        <f t="shared" si="4"/>
        <v>tbd</v>
      </c>
      <c r="AW24" s="487" t="str">
        <f t="shared" si="4"/>
        <v>tbd</v>
      </c>
      <c r="AX24" s="487" t="str">
        <f t="shared" si="4"/>
        <v>tbd</v>
      </c>
      <c r="AY24" s="487" t="str">
        <f t="shared" si="4"/>
        <v>tbd</v>
      </c>
      <c r="AZ24" s="487" t="str">
        <f t="shared" si="4"/>
        <v>tbd</v>
      </c>
      <c r="BA24" s="487" t="str">
        <f t="shared" si="4"/>
        <v>tbd</v>
      </c>
      <c r="BB24" s="487" t="str">
        <f t="shared" si="4"/>
        <v>tbd</v>
      </c>
      <c r="BC24" s="487" t="str">
        <f t="shared" si="4"/>
        <v>tbd</v>
      </c>
      <c r="BD24" s="487" t="str">
        <f t="shared" si="4"/>
        <v>tbd</v>
      </c>
      <c r="BE24" s="487" t="str">
        <f t="shared" si="4"/>
        <v>tbd</v>
      </c>
      <c r="BF24" s="487" t="str">
        <f t="shared" si="4"/>
        <v/>
      </c>
      <c r="BG24" s="487" t="str">
        <f t="shared" si="4"/>
        <v/>
      </c>
      <c r="BH24" s="487" t="str">
        <f t="shared" si="4"/>
        <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f t="shared" si="5"/>
        <v>0</v>
      </c>
      <c r="BV24" s="495" t="str">
        <f t="shared" si="5"/>
        <v/>
      </c>
      <c r="BW24" s="495" t="str">
        <f t="shared" si="5"/>
        <v/>
      </c>
      <c r="BX24" s="495" t="str">
        <f t="shared" si="5"/>
        <v/>
      </c>
      <c r="BY24" s="495" t="str">
        <f t="shared" si="5"/>
        <v/>
      </c>
      <c r="BZ24" s="495" t="str">
        <f t="shared" si="5"/>
        <v/>
      </c>
      <c r="CA24" s="489" t="str">
        <f t="shared" si="5"/>
        <v/>
      </c>
    </row>
    <row r="25" spans="1:79" s="121" customFormat="1" ht="19.899999999999999" hidden="1" customHeight="1" x14ac:dyDescent="0.25">
      <c r="A25" s="9"/>
      <c r="B25" s="7"/>
      <c r="C25" s="2"/>
      <c r="D25" s="19"/>
      <c r="E25" s="18"/>
      <c r="F25" s="19"/>
      <c r="G25" s="19"/>
      <c r="H25" s="4"/>
      <c r="I25" s="15"/>
      <c r="J25" s="47"/>
      <c r="K25" s="1384"/>
      <c r="L25" s="1386"/>
      <c r="M25" s="1384"/>
      <c r="N25" s="1385"/>
      <c r="O25" s="1386"/>
      <c r="P25" s="1384"/>
      <c r="Q25" s="1385"/>
      <c r="R25" s="1386"/>
      <c r="S25" s="269"/>
      <c r="T25" s="269"/>
      <c r="U25" s="49"/>
      <c r="V25" s="1393"/>
      <c r="W25" s="1394"/>
      <c r="X25" s="56"/>
      <c r="Y25" s="56"/>
      <c r="Z25" s="57"/>
      <c r="AA25" s="68"/>
      <c r="AB25" s="57"/>
      <c r="AC25" s="58"/>
      <c r="AD25" s="56"/>
      <c r="AE25" s="65"/>
      <c r="AF25" s="488">
        <f t="shared" ref="AF25:AU40" si="6">AF24</f>
        <v>-1</v>
      </c>
      <c r="AG25" s="487">
        <f t="shared" si="6"/>
        <v>-1</v>
      </c>
      <c r="AH25" s="487">
        <f t="shared" si="6"/>
        <v>-1</v>
      </c>
      <c r="AI25" s="487">
        <f t="shared" si="6"/>
        <v>-1</v>
      </c>
      <c r="AJ25" s="487">
        <f t="shared" si="6"/>
        <v>-1</v>
      </c>
      <c r="AK25" s="487">
        <f t="shared" si="6"/>
        <v>-1</v>
      </c>
      <c r="AL25" s="487">
        <f t="shared" si="6"/>
        <v>-1</v>
      </c>
      <c r="AM25" s="487">
        <f t="shared" si="6"/>
        <v>-1</v>
      </c>
      <c r="AN25" s="487">
        <f t="shared" si="6"/>
        <v>-1</v>
      </c>
      <c r="AO25" s="487">
        <f t="shared" si="6"/>
        <v>-1</v>
      </c>
      <c r="AP25" s="487">
        <f t="shared" si="6"/>
        <v>0</v>
      </c>
      <c r="AQ25" s="487">
        <f t="shared" si="6"/>
        <v>0</v>
      </c>
      <c r="AR25" s="487">
        <f t="shared" si="6"/>
        <v>0</v>
      </c>
      <c r="AS25" s="487">
        <f t="shared" si="6"/>
        <v>0</v>
      </c>
      <c r="AT25" s="487">
        <f t="shared" si="6"/>
        <v>0</v>
      </c>
      <c r="AU25" s="493">
        <f t="shared" si="6"/>
        <v>0</v>
      </c>
      <c r="AV25" s="488">
        <f t="shared" si="4"/>
        <v>0</v>
      </c>
      <c r="AW25" s="487">
        <f t="shared" si="4"/>
        <v>0</v>
      </c>
      <c r="AX25" s="487">
        <f t="shared" si="4"/>
        <v>0</v>
      </c>
      <c r="AY25" s="487">
        <f t="shared" si="4"/>
        <v>0</v>
      </c>
      <c r="AZ25" s="487">
        <f t="shared" si="4"/>
        <v>0</v>
      </c>
      <c r="BA25" s="487">
        <f t="shared" si="4"/>
        <v>0</v>
      </c>
      <c r="BB25" s="487">
        <f t="shared" si="4"/>
        <v>0</v>
      </c>
      <c r="BC25" s="487">
        <f t="shared" si="4"/>
        <v>0</v>
      </c>
      <c r="BD25" s="487">
        <f t="shared" si="4"/>
        <v>0</v>
      </c>
      <c r="BE25" s="487">
        <f t="shared" si="4"/>
        <v>0</v>
      </c>
      <c r="BF25" s="487" t="str">
        <f t="shared" si="4"/>
        <v/>
      </c>
      <c r="BG25" s="487" t="str">
        <f t="shared" si="4"/>
        <v/>
      </c>
      <c r="BH25" s="487" t="str">
        <f t="shared" si="4"/>
        <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f t="shared" si="5"/>
        <v>0</v>
      </c>
      <c r="BV25" s="495" t="str">
        <f t="shared" si="5"/>
        <v/>
      </c>
      <c r="BW25" s="495" t="str">
        <f t="shared" si="5"/>
        <v/>
      </c>
      <c r="BX25" s="495" t="str">
        <f t="shared" si="5"/>
        <v/>
      </c>
      <c r="BY25" s="495" t="str">
        <f t="shared" si="5"/>
        <v/>
      </c>
      <c r="BZ25" s="495" t="str">
        <f t="shared" si="5"/>
        <v/>
      </c>
      <c r="CA25" s="489" t="str">
        <f t="shared" si="5"/>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6"/>
        <v>-1</v>
      </c>
      <c r="AG26" s="487">
        <f t="shared" si="6"/>
        <v>-1</v>
      </c>
      <c r="AH26" s="487">
        <f t="shared" si="6"/>
        <v>-1</v>
      </c>
      <c r="AI26" s="487">
        <f t="shared" si="6"/>
        <v>-1</v>
      </c>
      <c r="AJ26" s="487">
        <f t="shared" si="6"/>
        <v>-1</v>
      </c>
      <c r="AK26" s="487">
        <f t="shared" si="6"/>
        <v>-1</v>
      </c>
      <c r="AL26" s="487">
        <f t="shared" si="6"/>
        <v>-1</v>
      </c>
      <c r="AM26" s="487">
        <f t="shared" si="6"/>
        <v>-1</v>
      </c>
      <c r="AN26" s="487">
        <f t="shared" si="6"/>
        <v>-1</v>
      </c>
      <c r="AO26" s="487">
        <f t="shared" si="6"/>
        <v>-1</v>
      </c>
      <c r="AP26" s="487">
        <f t="shared" si="6"/>
        <v>0</v>
      </c>
      <c r="AQ26" s="487">
        <f t="shared" si="6"/>
        <v>0</v>
      </c>
      <c r="AR26" s="487">
        <f t="shared" si="6"/>
        <v>0</v>
      </c>
      <c r="AS26" s="487">
        <f t="shared" si="6"/>
        <v>0</v>
      </c>
      <c r="AT26" s="487">
        <f t="shared" si="6"/>
        <v>0</v>
      </c>
      <c r="AU26" s="493">
        <f t="shared" si="6"/>
        <v>0</v>
      </c>
      <c r="AV26" s="488">
        <f t="shared" si="4"/>
        <v>0</v>
      </c>
      <c r="AW26" s="487">
        <f t="shared" si="4"/>
        <v>0</v>
      </c>
      <c r="AX26" s="487">
        <f t="shared" si="4"/>
        <v>0</v>
      </c>
      <c r="AY26" s="487">
        <f t="shared" si="4"/>
        <v>0</v>
      </c>
      <c r="AZ26" s="487">
        <f t="shared" si="4"/>
        <v>0</v>
      </c>
      <c r="BA26" s="487">
        <f t="shared" si="4"/>
        <v>0</v>
      </c>
      <c r="BB26" s="487">
        <f t="shared" si="4"/>
        <v>0</v>
      </c>
      <c r="BC26" s="487">
        <f t="shared" si="4"/>
        <v>0</v>
      </c>
      <c r="BD26" s="487">
        <f t="shared" si="4"/>
        <v>0</v>
      </c>
      <c r="BE26" s="487">
        <f t="shared" si="4"/>
        <v>0</v>
      </c>
      <c r="BF26" s="487" t="str">
        <f t="shared" si="4"/>
        <v/>
      </c>
      <c r="BG26" s="487" t="str">
        <f t="shared" si="4"/>
        <v/>
      </c>
      <c r="BH26" s="487" t="str">
        <f t="shared" si="4"/>
        <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f t="shared" si="5"/>
        <v>0</v>
      </c>
      <c r="BV26" s="495" t="str">
        <f t="shared" si="5"/>
        <v/>
      </c>
      <c r="BW26" s="495" t="str">
        <f t="shared" si="5"/>
        <v/>
      </c>
      <c r="BX26" s="495" t="str">
        <f t="shared" si="5"/>
        <v/>
      </c>
      <c r="BY26" s="495" t="str">
        <f t="shared" si="5"/>
        <v/>
      </c>
      <c r="BZ26" s="495" t="str">
        <f t="shared" si="5"/>
        <v/>
      </c>
      <c r="CA26" s="489" t="str">
        <f t="shared" si="5"/>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6"/>
        <v>-1</v>
      </c>
      <c r="AG27" s="487">
        <f t="shared" si="6"/>
        <v>-1</v>
      </c>
      <c r="AH27" s="487">
        <f t="shared" si="6"/>
        <v>-1</v>
      </c>
      <c r="AI27" s="487">
        <f t="shared" si="6"/>
        <v>-1</v>
      </c>
      <c r="AJ27" s="487">
        <f t="shared" si="6"/>
        <v>-1</v>
      </c>
      <c r="AK27" s="487">
        <f t="shared" si="6"/>
        <v>-1</v>
      </c>
      <c r="AL27" s="487">
        <f t="shared" si="6"/>
        <v>-1</v>
      </c>
      <c r="AM27" s="487">
        <f t="shared" si="6"/>
        <v>-1</v>
      </c>
      <c r="AN27" s="487">
        <f t="shared" si="6"/>
        <v>-1</v>
      </c>
      <c r="AO27" s="487">
        <f t="shared" si="6"/>
        <v>-1</v>
      </c>
      <c r="AP27" s="487">
        <f t="shared" si="6"/>
        <v>0</v>
      </c>
      <c r="AQ27" s="487">
        <f t="shared" si="6"/>
        <v>0</v>
      </c>
      <c r="AR27" s="487">
        <f t="shared" si="6"/>
        <v>0</v>
      </c>
      <c r="AS27" s="487">
        <f t="shared" si="6"/>
        <v>0</v>
      </c>
      <c r="AT27" s="487">
        <f t="shared" si="6"/>
        <v>0</v>
      </c>
      <c r="AU27" s="493">
        <f t="shared" si="6"/>
        <v>0</v>
      </c>
      <c r="AV27" s="488">
        <f t="shared" si="4"/>
        <v>0</v>
      </c>
      <c r="AW27" s="487">
        <f t="shared" si="4"/>
        <v>0</v>
      </c>
      <c r="AX27" s="487">
        <f t="shared" si="4"/>
        <v>0</v>
      </c>
      <c r="AY27" s="487">
        <f t="shared" si="4"/>
        <v>0</v>
      </c>
      <c r="AZ27" s="487">
        <f t="shared" si="4"/>
        <v>0</v>
      </c>
      <c r="BA27" s="487">
        <f t="shared" si="4"/>
        <v>0</v>
      </c>
      <c r="BB27" s="487">
        <f t="shared" si="4"/>
        <v>0</v>
      </c>
      <c r="BC27" s="487">
        <f t="shared" si="4"/>
        <v>0</v>
      </c>
      <c r="BD27" s="487">
        <f t="shared" si="4"/>
        <v>0</v>
      </c>
      <c r="BE27" s="487">
        <f t="shared" si="4"/>
        <v>0</v>
      </c>
      <c r="BF27" s="487" t="str">
        <f t="shared" si="4"/>
        <v/>
      </c>
      <c r="BG27" s="487" t="str">
        <f t="shared" si="4"/>
        <v/>
      </c>
      <c r="BH27" s="487" t="str">
        <f t="shared" si="4"/>
        <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f t="shared" si="5"/>
        <v>0</v>
      </c>
      <c r="BV27" s="495" t="str">
        <f t="shared" si="5"/>
        <v/>
      </c>
      <c r="BW27" s="495" t="str">
        <f t="shared" si="5"/>
        <v/>
      </c>
      <c r="BX27" s="495" t="str">
        <f t="shared" si="5"/>
        <v/>
      </c>
      <c r="BY27" s="495" t="str">
        <f t="shared" si="5"/>
        <v/>
      </c>
      <c r="BZ27" s="495" t="str">
        <f t="shared" si="5"/>
        <v/>
      </c>
      <c r="CA27" s="489" t="str">
        <f t="shared" si="5"/>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6"/>
        <v>-1</v>
      </c>
      <c r="AG28" s="487">
        <f t="shared" si="6"/>
        <v>-1</v>
      </c>
      <c r="AH28" s="487">
        <f t="shared" si="6"/>
        <v>-1</v>
      </c>
      <c r="AI28" s="487">
        <f t="shared" si="6"/>
        <v>-1</v>
      </c>
      <c r="AJ28" s="487">
        <f t="shared" si="6"/>
        <v>-1</v>
      </c>
      <c r="AK28" s="487">
        <f t="shared" si="6"/>
        <v>-1</v>
      </c>
      <c r="AL28" s="487">
        <f t="shared" si="6"/>
        <v>-1</v>
      </c>
      <c r="AM28" s="487">
        <f t="shared" si="6"/>
        <v>-1</v>
      </c>
      <c r="AN28" s="487">
        <f t="shared" si="6"/>
        <v>-1</v>
      </c>
      <c r="AO28" s="487">
        <f t="shared" si="6"/>
        <v>-1</v>
      </c>
      <c r="AP28" s="487">
        <f t="shared" si="6"/>
        <v>0</v>
      </c>
      <c r="AQ28" s="487">
        <f t="shared" si="6"/>
        <v>0</v>
      </c>
      <c r="AR28" s="487">
        <f t="shared" si="6"/>
        <v>0</v>
      </c>
      <c r="AS28" s="487">
        <f t="shared" si="6"/>
        <v>0</v>
      </c>
      <c r="AT28" s="487">
        <f t="shared" si="6"/>
        <v>0</v>
      </c>
      <c r="AU28" s="493">
        <f t="shared" si="6"/>
        <v>0</v>
      </c>
      <c r="AV28" s="488">
        <f t="shared" si="4"/>
        <v>0</v>
      </c>
      <c r="AW28" s="487">
        <f t="shared" si="4"/>
        <v>0</v>
      </c>
      <c r="AX28" s="487">
        <f t="shared" si="4"/>
        <v>0</v>
      </c>
      <c r="AY28" s="487">
        <f t="shared" si="4"/>
        <v>0</v>
      </c>
      <c r="AZ28" s="487">
        <f t="shared" si="4"/>
        <v>0</v>
      </c>
      <c r="BA28" s="487">
        <f t="shared" si="4"/>
        <v>0</v>
      </c>
      <c r="BB28" s="487">
        <f t="shared" si="4"/>
        <v>0</v>
      </c>
      <c r="BC28" s="487">
        <f t="shared" si="4"/>
        <v>0</v>
      </c>
      <c r="BD28" s="487">
        <f t="shared" si="4"/>
        <v>0</v>
      </c>
      <c r="BE28" s="487">
        <f t="shared" si="4"/>
        <v>0</v>
      </c>
      <c r="BF28" s="487" t="str">
        <f t="shared" si="4"/>
        <v/>
      </c>
      <c r="BG28" s="487" t="str">
        <f t="shared" si="4"/>
        <v/>
      </c>
      <c r="BH28" s="487" t="str">
        <f t="shared" si="4"/>
        <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f t="shared" si="5"/>
        <v>0</v>
      </c>
      <c r="BV28" s="495" t="str">
        <f t="shared" si="5"/>
        <v/>
      </c>
      <c r="BW28" s="495" t="str">
        <f t="shared" si="5"/>
        <v/>
      </c>
      <c r="BX28" s="495" t="str">
        <f t="shared" si="5"/>
        <v/>
      </c>
      <c r="BY28" s="495" t="str">
        <f t="shared" si="5"/>
        <v/>
      </c>
      <c r="BZ28" s="495" t="str">
        <f t="shared" si="5"/>
        <v/>
      </c>
      <c r="CA28" s="489" t="str">
        <f t="shared" si="5"/>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6"/>
        <v>-1</v>
      </c>
      <c r="AG29" s="487">
        <f t="shared" si="6"/>
        <v>-1</v>
      </c>
      <c r="AH29" s="487">
        <f t="shared" si="6"/>
        <v>-1</v>
      </c>
      <c r="AI29" s="487">
        <f t="shared" si="6"/>
        <v>-1</v>
      </c>
      <c r="AJ29" s="487">
        <f t="shared" si="6"/>
        <v>-1</v>
      </c>
      <c r="AK29" s="487">
        <f t="shared" si="6"/>
        <v>-1</v>
      </c>
      <c r="AL29" s="487">
        <f t="shared" si="6"/>
        <v>-1</v>
      </c>
      <c r="AM29" s="487">
        <f t="shared" si="6"/>
        <v>-1</v>
      </c>
      <c r="AN29" s="487">
        <f t="shared" si="6"/>
        <v>-1</v>
      </c>
      <c r="AO29" s="487">
        <f t="shared" si="6"/>
        <v>-1</v>
      </c>
      <c r="AP29" s="487">
        <f t="shared" si="6"/>
        <v>0</v>
      </c>
      <c r="AQ29" s="487">
        <f t="shared" si="6"/>
        <v>0</v>
      </c>
      <c r="AR29" s="487">
        <f t="shared" si="6"/>
        <v>0</v>
      </c>
      <c r="AS29" s="487">
        <f t="shared" si="6"/>
        <v>0</v>
      </c>
      <c r="AT29" s="487">
        <f t="shared" si="6"/>
        <v>0</v>
      </c>
      <c r="AU29" s="493">
        <f t="shared" si="6"/>
        <v>0</v>
      </c>
      <c r="AV29" s="488">
        <f t="shared" si="4"/>
        <v>0</v>
      </c>
      <c r="AW29" s="487">
        <f t="shared" si="4"/>
        <v>0</v>
      </c>
      <c r="AX29" s="487">
        <f t="shared" si="4"/>
        <v>0</v>
      </c>
      <c r="AY29" s="487">
        <f t="shared" si="4"/>
        <v>0</v>
      </c>
      <c r="AZ29" s="487">
        <f t="shared" si="4"/>
        <v>0</v>
      </c>
      <c r="BA29" s="487">
        <f t="shared" si="4"/>
        <v>0</v>
      </c>
      <c r="BB29" s="487">
        <f t="shared" si="4"/>
        <v>0</v>
      </c>
      <c r="BC29" s="487">
        <f t="shared" si="4"/>
        <v>0</v>
      </c>
      <c r="BD29" s="487">
        <f t="shared" si="4"/>
        <v>0</v>
      </c>
      <c r="BE29" s="487">
        <f t="shared" si="4"/>
        <v>0</v>
      </c>
      <c r="BF29" s="487" t="str">
        <f t="shared" si="4"/>
        <v/>
      </c>
      <c r="BG29" s="487" t="str">
        <f t="shared" si="4"/>
        <v/>
      </c>
      <c r="BH29" s="487" t="str">
        <f t="shared" si="4"/>
        <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f t="shared" si="5"/>
        <v>0</v>
      </c>
      <c r="BV29" s="495" t="str">
        <f t="shared" si="5"/>
        <v/>
      </c>
      <c r="BW29" s="495" t="str">
        <f t="shared" si="5"/>
        <v/>
      </c>
      <c r="BX29" s="495" t="str">
        <f t="shared" si="5"/>
        <v/>
      </c>
      <c r="BY29" s="495" t="str">
        <f t="shared" si="5"/>
        <v/>
      </c>
      <c r="BZ29" s="495" t="str">
        <f t="shared" si="5"/>
        <v/>
      </c>
      <c r="CA29" s="489" t="str">
        <f t="shared" si="5"/>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6"/>
        <v>-1</v>
      </c>
      <c r="AG30" s="487">
        <f t="shared" si="6"/>
        <v>-1</v>
      </c>
      <c r="AH30" s="487">
        <f t="shared" si="6"/>
        <v>-1</v>
      </c>
      <c r="AI30" s="487">
        <f t="shared" si="6"/>
        <v>-1</v>
      </c>
      <c r="AJ30" s="487">
        <f t="shared" si="6"/>
        <v>-1</v>
      </c>
      <c r="AK30" s="487">
        <f t="shared" si="6"/>
        <v>-1</v>
      </c>
      <c r="AL30" s="487">
        <f t="shared" si="6"/>
        <v>-1</v>
      </c>
      <c r="AM30" s="487">
        <f t="shared" si="6"/>
        <v>-1</v>
      </c>
      <c r="AN30" s="487">
        <f t="shared" si="6"/>
        <v>-1</v>
      </c>
      <c r="AO30" s="487">
        <f t="shared" si="6"/>
        <v>-1</v>
      </c>
      <c r="AP30" s="487">
        <f t="shared" si="6"/>
        <v>0</v>
      </c>
      <c r="AQ30" s="487">
        <f t="shared" si="6"/>
        <v>0</v>
      </c>
      <c r="AR30" s="487">
        <f t="shared" si="6"/>
        <v>0</v>
      </c>
      <c r="AS30" s="487">
        <f t="shared" si="6"/>
        <v>0</v>
      </c>
      <c r="AT30" s="487">
        <f t="shared" si="6"/>
        <v>0</v>
      </c>
      <c r="AU30" s="493">
        <f t="shared" si="6"/>
        <v>0</v>
      </c>
      <c r="AV30" s="488">
        <f t="shared" si="4"/>
        <v>0</v>
      </c>
      <c r="AW30" s="487">
        <f t="shared" si="4"/>
        <v>0</v>
      </c>
      <c r="AX30" s="487">
        <f t="shared" si="4"/>
        <v>0</v>
      </c>
      <c r="AY30" s="487">
        <f t="shared" si="4"/>
        <v>0</v>
      </c>
      <c r="AZ30" s="487">
        <f t="shared" si="4"/>
        <v>0</v>
      </c>
      <c r="BA30" s="487">
        <f t="shared" si="4"/>
        <v>0</v>
      </c>
      <c r="BB30" s="487">
        <f t="shared" si="4"/>
        <v>0</v>
      </c>
      <c r="BC30" s="487">
        <f t="shared" si="4"/>
        <v>0</v>
      </c>
      <c r="BD30" s="487">
        <f t="shared" si="4"/>
        <v>0</v>
      </c>
      <c r="BE30" s="487">
        <f t="shared" si="4"/>
        <v>0</v>
      </c>
      <c r="BF30" s="487" t="str">
        <f t="shared" si="4"/>
        <v/>
      </c>
      <c r="BG30" s="487" t="str">
        <f t="shared" si="4"/>
        <v/>
      </c>
      <c r="BH30" s="487" t="str">
        <f t="shared" si="4"/>
        <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f t="shared" si="5"/>
        <v>0</v>
      </c>
      <c r="BV30" s="495" t="str">
        <f t="shared" si="5"/>
        <v/>
      </c>
      <c r="BW30" s="495" t="str">
        <f t="shared" si="5"/>
        <v/>
      </c>
      <c r="BX30" s="495" t="str">
        <f t="shared" si="5"/>
        <v/>
      </c>
      <c r="BY30" s="495" t="str">
        <f t="shared" si="5"/>
        <v/>
      </c>
      <c r="BZ30" s="495" t="str">
        <f t="shared" si="5"/>
        <v/>
      </c>
      <c r="CA30" s="489" t="str">
        <f t="shared" si="5"/>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6"/>
        <v>-1</v>
      </c>
      <c r="AG31" s="487">
        <f t="shared" si="6"/>
        <v>-1</v>
      </c>
      <c r="AH31" s="487">
        <f t="shared" si="6"/>
        <v>-1</v>
      </c>
      <c r="AI31" s="487">
        <f t="shared" si="6"/>
        <v>-1</v>
      </c>
      <c r="AJ31" s="487">
        <f t="shared" si="6"/>
        <v>-1</v>
      </c>
      <c r="AK31" s="487">
        <f t="shared" si="6"/>
        <v>-1</v>
      </c>
      <c r="AL31" s="487">
        <f t="shared" si="6"/>
        <v>-1</v>
      </c>
      <c r="AM31" s="487">
        <f t="shared" si="6"/>
        <v>-1</v>
      </c>
      <c r="AN31" s="487">
        <f t="shared" si="6"/>
        <v>-1</v>
      </c>
      <c r="AO31" s="487">
        <f t="shared" si="6"/>
        <v>-1</v>
      </c>
      <c r="AP31" s="487">
        <f t="shared" si="6"/>
        <v>0</v>
      </c>
      <c r="AQ31" s="487">
        <f t="shared" si="6"/>
        <v>0</v>
      </c>
      <c r="AR31" s="487">
        <f t="shared" si="6"/>
        <v>0</v>
      </c>
      <c r="AS31" s="487">
        <f t="shared" si="6"/>
        <v>0</v>
      </c>
      <c r="AT31" s="487">
        <f t="shared" si="6"/>
        <v>0</v>
      </c>
      <c r="AU31" s="493">
        <f t="shared" si="6"/>
        <v>0</v>
      </c>
      <c r="AV31" s="488">
        <f t="shared" si="4"/>
        <v>0</v>
      </c>
      <c r="AW31" s="487">
        <f t="shared" si="4"/>
        <v>0</v>
      </c>
      <c r="AX31" s="487">
        <f t="shared" si="4"/>
        <v>0</v>
      </c>
      <c r="AY31" s="487">
        <f t="shared" si="4"/>
        <v>0</v>
      </c>
      <c r="AZ31" s="487">
        <f t="shared" si="4"/>
        <v>0</v>
      </c>
      <c r="BA31" s="487">
        <f t="shared" si="4"/>
        <v>0</v>
      </c>
      <c r="BB31" s="487">
        <f t="shared" si="4"/>
        <v>0</v>
      </c>
      <c r="BC31" s="487">
        <f t="shared" si="4"/>
        <v>0</v>
      </c>
      <c r="BD31" s="487">
        <f t="shared" si="4"/>
        <v>0</v>
      </c>
      <c r="BE31" s="487">
        <f t="shared" si="4"/>
        <v>0</v>
      </c>
      <c r="BF31" s="487" t="str">
        <f t="shared" si="4"/>
        <v/>
      </c>
      <c r="BG31" s="487" t="str">
        <f t="shared" si="4"/>
        <v/>
      </c>
      <c r="BH31" s="487" t="str">
        <f t="shared" si="4"/>
        <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f t="shared" si="5"/>
        <v>0</v>
      </c>
      <c r="BV31" s="495" t="str">
        <f t="shared" si="5"/>
        <v/>
      </c>
      <c r="BW31" s="495" t="str">
        <f t="shared" si="5"/>
        <v/>
      </c>
      <c r="BX31" s="495" t="str">
        <f t="shared" si="5"/>
        <v/>
      </c>
      <c r="BY31" s="495" t="str">
        <f t="shared" si="5"/>
        <v/>
      </c>
      <c r="BZ31" s="495" t="str">
        <f t="shared" si="5"/>
        <v/>
      </c>
      <c r="CA31" s="489" t="str">
        <f t="shared" si="5"/>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6"/>
        <v>-1</v>
      </c>
      <c r="AG32" s="487">
        <f t="shared" si="6"/>
        <v>-1</v>
      </c>
      <c r="AH32" s="487">
        <f t="shared" si="6"/>
        <v>-1</v>
      </c>
      <c r="AI32" s="487">
        <f t="shared" si="6"/>
        <v>-1</v>
      </c>
      <c r="AJ32" s="487">
        <f t="shared" si="6"/>
        <v>-1</v>
      </c>
      <c r="AK32" s="487">
        <f t="shared" si="6"/>
        <v>-1</v>
      </c>
      <c r="AL32" s="487">
        <f t="shared" si="6"/>
        <v>-1</v>
      </c>
      <c r="AM32" s="487">
        <f t="shared" si="6"/>
        <v>-1</v>
      </c>
      <c r="AN32" s="487">
        <f t="shared" si="6"/>
        <v>-1</v>
      </c>
      <c r="AO32" s="487">
        <f t="shared" si="6"/>
        <v>-1</v>
      </c>
      <c r="AP32" s="487">
        <f t="shared" si="6"/>
        <v>0</v>
      </c>
      <c r="AQ32" s="487">
        <f t="shared" si="6"/>
        <v>0</v>
      </c>
      <c r="AR32" s="487">
        <f t="shared" si="6"/>
        <v>0</v>
      </c>
      <c r="AS32" s="487">
        <f t="shared" si="6"/>
        <v>0</v>
      </c>
      <c r="AT32" s="487">
        <f t="shared" si="6"/>
        <v>0</v>
      </c>
      <c r="AU32" s="493">
        <f t="shared" si="6"/>
        <v>0</v>
      </c>
      <c r="AV32" s="488">
        <f t="shared" si="4"/>
        <v>0</v>
      </c>
      <c r="AW32" s="487">
        <f t="shared" si="4"/>
        <v>0</v>
      </c>
      <c r="AX32" s="487">
        <f t="shared" si="4"/>
        <v>0</v>
      </c>
      <c r="AY32" s="487">
        <f t="shared" si="4"/>
        <v>0</v>
      </c>
      <c r="AZ32" s="487">
        <f t="shared" si="4"/>
        <v>0</v>
      </c>
      <c r="BA32" s="487">
        <f t="shared" si="4"/>
        <v>0</v>
      </c>
      <c r="BB32" s="487">
        <f t="shared" si="4"/>
        <v>0</v>
      </c>
      <c r="BC32" s="487">
        <f t="shared" si="4"/>
        <v>0</v>
      </c>
      <c r="BD32" s="487">
        <f t="shared" si="4"/>
        <v>0</v>
      </c>
      <c r="BE32" s="487">
        <f t="shared" si="4"/>
        <v>0</v>
      </c>
      <c r="BF32" s="487" t="str">
        <f t="shared" si="4"/>
        <v/>
      </c>
      <c r="BG32" s="487" t="str">
        <f t="shared" si="4"/>
        <v/>
      </c>
      <c r="BH32" s="487" t="str">
        <f t="shared" si="4"/>
        <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f t="shared" si="5"/>
        <v>0</v>
      </c>
      <c r="BV32" s="495" t="str">
        <f t="shared" si="5"/>
        <v/>
      </c>
      <c r="BW32" s="495" t="str">
        <f t="shared" si="5"/>
        <v/>
      </c>
      <c r="BX32" s="495" t="str">
        <f t="shared" si="5"/>
        <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6"/>
        <v>-1</v>
      </c>
      <c r="AG33" s="487">
        <f t="shared" si="6"/>
        <v>-1</v>
      </c>
      <c r="AH33" s="487">
        <f t="shared" si="6"/>
        <v>-1</v>
      </c>
      <c r="AI33" s="487">
        <f t="shared" si="6"/>
        <v>-1</v>
      </c>
      <c r="AJ33" s="487">
        <f t="shared" si="6"/>
        <v>-1</v>
      </c>
      <c r="AK33" s="487">
        <f t="shared" si="6"/>
        <v>-1</v>
      </c>
      <c r="AL33" s="487">
        <f t="shared" si="6"/>
        <v>-1</v>
      </c>
      <c r="AM33" s="487">
        <f t="shared" si="6"/>
        <v>-1</v>
      </c>
      <c r="AN33" s="487">
        <f t="shared" si="6"/>
        <v>-1</v>
      </c>
      <c r="AO33" s="487">
        <f t="shared" si="6"/>
        <v>-1</v>
      </c>
      <c r="AP33" s="487">
        <f t="shared" si="6"/>
        <v>0</v>
      </c>
      <c r="AQ33" s="487">
        <f t="shared" si="6"/>
        <v>0</v>
      </c>
      <c r="AR33" s="487">
        <f t="shared" si="6"/>
        <v>0</v>
      </c>
      <c r="AS33" s="487">
        <f t="shared" si="6"/>
        <v>0</v>
      </c>
      <c r="AT33" s="487">
        <f t="shared" si="6"/>
        <v>0</v>
      </c>
      <c r="AU33" s="493">
        <f t="shared" si="6"/>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f t="shared" si="4"/>
        <v>0</v>
      </c>
      <c r="BF33" s="487" t="str">
        <f t="shared" si="4"/>
        <v/>
      </c>
      <c r="BG33" s="487" t="str">
        <f t="shared" si="4"/>
        <v/>
      </c>
      <c r="BH33" s="487" t="str">
        <f t="shared" si="4"/>
        <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f t="shared" si="5"/>
        <v>0</v>
      </c>
      <c r="BV33" s="495" t="str">
        <f t="shared" si="5"/>
        <v/>
      </c>
      <c r="BW33" s="495" t="str">
        <f t="shared" si="5"/>
        <v/>
      </c>
      <c r="BX33" s="495" t="str">
        <f t="shared" si="5"/>
        <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6"/>
        <v>-1</v>
      </c>
      <c r="AG34" s="487">
        <f t="shared" si="6"/>
        <v>-1</v>
      </c>
      <c r="AH34" s="487">
        <f t="shared" si="6"/>
        <v>-1</v>
      </c>
      <c r="AI34" s="487">
        <f t="shared" si="6"/>
        <v>-1</v>
      </c>
      <c r="AJ34" s="487">
        <f t="shared" si="6"/>
        <v>-1</v>
      </c>
      <c r="AK34" s="487">
        <f t="shared" si="6"/>
        <v>-1</v>
      </c>
      <c r="AL34" s="487">
        <f t="shared" si="6"/>
        <v>-1</v>
      </c>
      <c r="AM34" s="487">
        <f t="shared" si="6"/>
        <v>-1</v>
      </c>
      <c r="AN34" s="487">
        <f t="shared" si="6"/>
        <v>-1</v>
      </c>
      <c r="AO34" s="487">
        <f t="shared" si="6"/>
        <v>-1</v>
      </c>
      <c r="AP34" s="487">
        <f t="shared" si="6"/>
        <v>0</v>
      </c>
      <c r="AQ34" s="487">
        <f t="shared" si="6"/>
        <v>0</v>
      </c>
      <c r="AR34" s="487">
        <f t="shared" si="6"/>
        <v>0</v>
      </c>
      <c r="AS34" s="487">
        <f t="shared" si="6"/>
        <v>0</v>
      </c>
      <c r="AT34" s="487">
        <f t="shared" si="6"/>
        <v>0</v>
      </c>
      <c r="AU34" s="493">
        <f t="shared" si="6"/>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f t="shared" si="4"/>
        <v>0</v>
      </c>
      <c r="BF34" s="487" t="str">
        <f t="shared" si="4"/>
        <v/>
      </c>
      <c r="BG34" s="487" t="str">
        <f t="shared" si="4"/>
        <v/>
      </c>
      <c r="BH34" s="487" t="str">
        <f t="shared" si="4"/>
        <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f t="shared" si="5"/>
        <v>0</v>
      </c>
      <c r="BV34" s="495" t="str">
        <f t="shared" si="5"/>
        <v/>
      </c>
      <c r="BW34" s="495" t="str">
        <f t="shared" si="5"/>
        <v/>
      </c>
      <c r="BX34" s="495" t="str">
        <f t="shared" si="5"/>
        <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6"/>
        <v>-1</v>
      </c>
      <c r="AG35" s="487">
        <f t="shared" si="6"/>
        <v>-1</v>
      </c>
      <c r="AH35" s="487">
        <f t="shared" si="6"/>
        <v>-1</v>
      </c>
      <c r="AI35" s="487">
        <f t="shared" si="6"/>
        <v>-1</v>
      </c>
      <c r="AJ35" s="487">
        <f t="shared" si="6"/>
        <v>-1</v>
      </c>
      <c r="AK35" s="487">
        <f t="shared" si="6"/>
        <v>-1</v>
      </c>
      <c r="AL35" s="487">
        <f t="shared" si="6"/>
        <v>-1</v>
      </c>
      <c r="AM35" s="487">
        <f t="shared" si="6"/>
        <v>-1</v>
      </c>
      <c r="AN35" s="487">
        <f t="shared" si="6"/>
        <v>-1</v>
      </c>
      <c r="AO35" s="487">
        <f t="shared" si="6"/>
        <v>-1</v>
      </c>
      <c r="AP35" s="487">
        <f t="shared" si="6"/>
        <v>0</v>
      </c>
      <c r="AQ35" s="487">
        <f t="shared" si="6"/>
        <v>0</v>
      </c>
      <c r="AR35" s="487">
        <f t="shared" si="6"/>
        <v>0</v>
      </c>
      <c r="AS35" s="487">
        <f t="shared" si="6"/>
        <v>0</v>
      </c>
      <c r="AT35" s="487">
        <f t="shared" si="6"/>
        <v>0</v>
      </c>
      <c r="AU35" s="493">
        <f t="shared" si="6"/>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f t="shared" si="4"/>
        <v>0</v>
      </c>
      <c r="BF35" s="487" t="str">
        <f t="shared" si="4"/>
        <v/>
      </c>
      <c r="BG35" s="487" t="str">
        <f t="shared" si="4"/>
        <v/>
      </c>
      <c r="BH35" s="487" t="str">
        <f t="shared" si="4"/>
        <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f t="shared" si="5"/>
        <v>0</v>
      </c>
      <c r="BV35" s="495" t="str">
        <f t="shared" si="5"/>
        <v/>
      </c>
      <c r="BW35" s="495" t="str">
        <f t="shared" si="5"/>
        <v/>
      </c>
      <c r="BX35" s="495" t="str">
        <f t="shared" si="5"/>
        <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6"/>
        <v>-1</v>
      </c>
      <c r="AG36" s="487">
        <f t="shared" si="6"/>
        <v>-1</v>
      </c>
      <c r="AH36" s="487">
        <f t="shared" si="6"/>
        <v>-1</v>
      </c>
      <c r="AI36" s="487">
        <f t="shared" si="6"/>
        <v>-1</v>
      </c>
      <c r="AJ36" s="487">
        <f t="shared" si="6"/>
        <v>-1</v>
      </c>
      <c r="AK36" s="487">
        <f t="shared" si="6"/>
        <v>-1</v>
      </c>
      <c r="AL36" s="487">
        <f t="shared" si="6"/>
        <v>-1</v>
      </c>
      <c r="AM36" s="487">
        <f t="shared" si="6"/>
        <v>-1</v>
      </c>
      <c r="AN36" s="487">
        <f t="shared" si="6"/>
        <v>-1</v>
      </c>
      <c r="AO36" s="487">
        <f t="shared" si="6"/>
        <v>-1</v>
      </c>
      <c r="AP36" s="487">
        <f t="shared" si="6"/>
        <v>0</v>
      </c>
      <c r="AQ36" s="487">
        <f t="shared" si="6"/>
        <v>0</v>
      </c>
      <c r="AR36" s="487">
        <f t="shared" si="6"/>
        <v>0</v>
      </c>
      <c r="AS36" s="487">
        <f t="shared" si="6"/>
        <v>0</v>
      </c>
      <c r="AT36" s="487">
        <f t="shared" si="6"/>
        <v>0</v>
      </c>
      <c r="AU36" s="493">
        <f t="shared" si="6"/>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f t="shared" si="4"/>
        <v>0</v>
      </c>
      <c r="BF36" s="487" t="str">
        <f t="shared" si="4"/>
        <v/>
      </c>
      <c r="BG36" s="487" t="str">
        <f t="shared" si="4"/>
        <v/>
      </c>
      <c r="BH36" s="487" t="str">
        <f t="shared" si="4"/>
        <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f t="shared" si="5"/>
        <v>0</v>
      </c>
      <c r="BV36" s="495" t="str">
        <f t="shared" si="5"/>
        <v/>
      </c>
      <c r="BW36" s="495" t="str">
        <f t="shared" si="5"/>
        <v/>
      </c>
      <c r="BX36" s="495" t="str">
        <f t="shared" si="5"/>
        <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6"/>
        <v>-1</v>
      </c>
      <c r="AG37" s="487">
        <f t="shared" si="6"/>
        <v>-1</v>
      </c>
      <c r="AH37" s="487">
        <f t="shared" si="6"/>
        <v>-1</v>
      </c>
      <c r="AI37" s="487">
        <f t="shared" si="6"/>
        <v>-1</v>
      </c>
      <c r="AJ37" s="487">
        <f t="shared" si="6"/>
        <v>-1</v>
      </c>
      <c r="AK37" s="487">
        <f t="shared" si="6"/>
        <v>-1</v>
      </c>
      <c r="AL37" s="487">
        <f t="shared" si="6"/>
        <v>-1</v>
      </c>
      <c r="AM37" s="487">
        <f t="shared" si="6"/>
        <v>-1</v>
      </c>
      <c r="AN37" s="487">
        <f t="shared" si="6"/>
        <v>-1</v>
      </c>
      <c r="AO37" s="487">
        <f t="shared" si="6"/>
        <v>-1</v>
      </c>
      <c r="AP37" s="487">
        <f t="shared" si="6"/>
        <v>0</v>
      </c>
      <c r="AQ37" s="487">
        <f t="shared" si="6"/>
        <v>0</v>
      </c>
      <c r="AR37" s="487">
        <f t="shared" si="6"/>
        <v>0</v>
      </c>
      <c r="AS37" s="487">
        <f t="shared" si="6"/>
        <v>0</v>
      </c>
      <c r="AT37" s="487">
        <f t="shared" si="6"/>
        <v>0</v>
      </c>
      <c r="AU37" s="493">
        <f t="shared" si="6"/>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f t="shared" si="4"/>
        <v>0</v>
      </c>
      <c r="BF37" s="487" t="str">
        <f t="shared" si="4"/>
        <v/>
      </c>
      <c r="BG37" s="487" t="str">
        <f t="shared" si="4"/>
        <v/>
      </c>
      <c r="BH37" s="487" t="str">
        <f t="shared" si="4"/>
        <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f t="shared" si="5"/>
        <v>0</v>
      </c>
      <c r="BV37" s="495" t="str">
        <f t="shared" si="5"/>
        <v/>
      </c>
      <c r="BW37" s="495" t="str">
        <f t="shared" si="5"/>
        <v/>
      </c>
      <c r="BX37" s="495" t="str">
        <f t="shared" si="5"/>
        <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6"/>
        <v>-1</v>
      </c>
      <c r="AG38" s="487">
        <f t="shared" si="6"/>
        <v>-1</v>
      </c>
      <c r="AH38" s="487">
        <f t="shared" si="6"/>
        <v>-1</v>
      </c>
      <c r="AI38" s="487">
        <f t="shared" si="6"/>
        <v>-1</v>
      </c>
      <c r="AJ38" s="487">
        <f t="shared" si="6"/>
        <v>-1</v>
      </c>
      <c r="AK38" s="487">
        <f t="shared" si="6"/>
        <v>-1</v>
      </c>
      <c r="AL38" s="487">
        <f t="shared" si="6"/>
        <v>-1</v>
      </c>
      <c r="AM38" s="487">
        <f t="shared" si="6"/>
        <v>-1</v>
      </c>
      <c r="AN38" s="487">
        <f t="shared" si="6"/>
        <v>-1</v>
      </c>
      <c r="AO38" s="487">
        <f t="shared" si="6"/>
        <v>-1</v>
      </c>
      <c r="AP38" s="487">
        <f t="shared" si="6"/>
        <v>0</v>
      </c>
      <c r="AQ38" s="487">
        <f t="shared" si="6"/>
        <v>0</v>
      </c>
      <c r="AR38" s="487">
        <f t="shared" si="6"/>
        <v>0</v>
      </c>
      <c r="AS38" s="487">
        <f t="shared" si="6"/>
        <v>0</v>
      </c>
      <c r="AT38" s="487">
        <f t="shared" si="6"/>
        <v>0</v>
      </c>
      <c r="AU38" s="493">
        <f t="shared" si="6"/>
        <v>0</v>
      </c>
      <c r="AV38" s="488">
        <f t="shared" ref="AV38:BK53" si="7">IF(AF38,IFERROR(LEFT($V38,SEARCH(" (",$V38)-1),$V38),"")</f>
        <v>0</v>
      </c>
      <c r="AW38" s="487">
        <f t="shared" si="7"/>
        <v>0</v>
      </c>
      <c r="AX38" s="487">
        <f t="shared" si="7"/>
        <v>0</v>
      </c>
      <c r="AY38" s="487">
        <f t="shared" si="7"/>
        <v>0</v>
      </c>
      <c r="AZ38" s="487">
        <f t="shared" si="7"/>
        <v>0</v>
      </c>
      <c r="BA38" s="487">
        <f t="shared" si="7"/>
        <v>0</v>
      </c>
      <c r="BB38" s="487">
        <f t="shared" si="7"/>
        <v>0</v>
      </c>
      <c r="BC38" s="487">
        <f t="shared" si="7"/>
        <v>0</v>
      </c>
      <c r="BD38" s="487">
        <f t="shared" si="7"/>
        <v>0</v>
      </c>
      <c r="BE38" s="487">
        <f t="shared" si="7"/>
        <v>0</v>
      </c>
      <c r="BF38" s="487" t="str">
        <f t="shared" si="7"/>
        <v/>
      </c>
      <c r="BG38" s="487" t="str">
        <f t="shared" si="7"/>
        <v/>
      </c>
      <c r="BH38" s="487" t="str">
        <f t="shared" si="7"/>
        <v/>
      </c>
      <c r="BI38" s="487" t="str">
        <f t="shared" si="7"/>
        <v/>
      </c>
      <c r="BJ38" s="487" t="str">
        <f t="shared" si="7"/>
        <v/>
      </c>
      <c r="BK38" s="489" t="str">
        <f t="shared" si="7"/>
        <v/>
      </c>
      <c r="BL38" s="488">
        <f t="shared" ref="BL38:CA53" si="8">IF(AF38,IFERROR(LEFT($W38,SEARCH(" (",$W38)-1),$W38),"")</f>
        <v>0</v>
      </c>
      <c r="BM38" s="495">
        <f t="shared" si="8"/>
        <v>0</v>
      </c>
      <c r="BN38" s="495">
        <f t="shared" si="8"/>
        <v>0</v>
      </c>
      <c r="BO38" s="495">
        <f t="shared" si="8"/>
        <v>0</v>
      </c>
      <c r="BP38" s="495">
        <f t="shared" si="8"/>
        <v>0</v>
      </c>
      <c r="BQ38" s="495">
        <f t="shared" si="8"/>
        <v>0</v>
      </c>
      <c r="BR38" s="495">
        <f t="shared" si="8"/>
        <v>0</v>
      </c>
      <c r="BS38" s="495">
        <f t="shared" si="8"/>
        <v>0</v>
      </c>
      <c r="BT38" s="495">
        <f t="shared" si="8"/>
        <v>0</v>
      </c>
      <c r="BU38" s="495">
        <f t="shared" si="8"/>
        <v>0</v>
      </c>
      <c r="BV38" s="495" t="str">
        <f t="shared" si="8"/>
        <v/>
      </c>
      <c r="BW38" s="495" t="str">
        <f t="shared" si="8"/>
        <v/>
      </c>
      <c r="BX38" s="495" t="str">
        <f t="shared" si="8"/>
        <v/>
      </c>
      <c r="BY38" s="495" t="str">
        <f t="shared" si="8"/>
        <v/>
      </c>
      <c r="BZ38" s="495" t="str">
        <f t="shared" si="8"/>
        <v/>
      </c>
      <c r="CA38" s="489" t="str">
        <f t="shared" si="8"/>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6"/>
        <v>-1</v>
      </c>
      <c r="AG39" s="487">
        <f t="shared" si="6"/>
        <v>-1</v>
      </c>
      <c r="AH39" s="487">
        <f t="shared" si="6"/>
        <v>-1</v>
      </c>
      <c r="AI39" s="487">
        <f t="shared" si="6"/>
        <v>-1</v>
      </c>
      <c r="AJ39" s="487">
        <f t="shared" si="6"/>
        <v>-1</v>
      </c>
      <c r="AK39" s="487">
        <f t="shared" si="6"/>
        <v>-1</v>
      </c>
      <c r="AL39" s="487">
        <f t="shared" si="6"/>
        <v>-1</v>
      </c>
      <c r="AM39" s="487">
        <f t="shared" si="6"/>
        <v>-1</v>
      </c>
      <c r="AN39" s="487">
        <f t="shared" si="6"/>
        <v>-1</v>
      </c>
      <c r="AO39" s="487">
        <f t="shared" si="6"/>
        <v>-1</v>
      </c>
      <c r="AP39" s="487">
        <f t="shared" si="6"/>
        <v>0</v>
      </c>
      <c r="AQ39" s="487">
        <f t="shared" si="6"/>
        <v>0</v>
      </c>
      <c r="AR39" s="487">
        <f t="shared" si="6"/>
        <v>0</v>
      </c>
      <c r="AS39" s="487">
        <f t="shared" si="6"/>
        <v>0</v>
      </c>
      <c r="AT39" s="487">
        <f t="shared" si="6"/>
        <v>0</v>
      </c>
      <c r="AU39" s="493">
        <f t="shared" si="6"/>
        <v>0</v>
      </c>
      <c r="AV39" s="488">
        <f t="shared" si="7"/>
        <v>0</v>
      </c>
      <c r="AW39" s="487">
        <f t="shared" si="7"/>
        <v>0</v>
      </c>
      <c r="AX39" s="487">
        <f t="shared" si="7"/>
        <v>0</v>
      </c>
      <c r="AY39" s="487">
        <f t="shared" si="7"/>
        <v>0</v>
      </c>
      <c r="AZ39" s="487">
        <f t="shared" si="7"/>
        <v>0</v>
      </c>
      <c r="BA39" s="487">
        <f t="shared" si="7"/>
        <v>0</v>
      </c>
      <c r="BB39" s="487">
        <f t="shared" si="7"/>
        <v>0</v>
      </c>
      <c r="BC39" s="487">
        <f t="shared" si="7"/>
        <v>0</v>
      </c>
      <c r="BD39" s="487">
        <f t="shared" si="7"/>
        <v>0</v>
      </c>
      <c r="BE39" s="487">
        <f t="shared" si="7"/>
        <v>0</v>
      </c>
      <c r="BF39" s="487" t="str">
        <f t="shared" si="7"/>
        <v/>
      </c>
      <c r="BG39" s="487" t="str">
        <f t="shared" si="7"/>
        <v/>
      </c>
      <c r="BH39" s="487" t="str">
        <f t="shared" si="7"/>
        <v/>
      </c>
      <c r="BI39" s="487" t="str">
        <f t="shared" si="7"/>
        <v/>
      </c>
      <c r="BJ39" s="487" t="str">
        <f t="shared" si="7"/>
        <v/>
      </c>
      <c r="BK39" s="489" t="str">
        <f t="shared" si="7"/>
        <v/>
      </c>
      <c r="BL39" s="488">
        <f t="shared" si="8"/>
        <v>0</v>
      </c>
      <c r="BM39" s="495">
        <f t="shared" si="8"/>
        <v>0</v>
      </c>
      <c r="BN39" s="495">
        <f t="shared" si="8"/>
        <v>0</v>
      </c>
      <c r="BO39" s="495">
        <f t="shared" si="8"/>
        <v>0</v>
      </c>
      <c r="BP39" s="495">
        <f t="shared" si="8"/>
        <v>0</v>
      </c>
      <c r="BQ39" s="495">
        <f t="shared" si="8"/>
        <v>0</v>
      </c>
      <c r="BR39" s="495">
        <f t="shared" si="8"/>
        <v>0</v>
      </c>
      <c r="BS39" s="495">
        <f t="shared" si="8"/>
        <v>0</v>
      </c>
      <c r="BT39" s="495">
        <f t="shared" si="8"/>
        <v>0</v>
      </c>
      <c r="BU39" s="495">
        <f t="shared" si="8"/>
        <v>0</v>
      </c>
      <c r="BV39" s="495" t="str">
        <f t="shared" si="8"/>
        <v/>
      </c>
      <c r="BW39" s="495" t="str">
        <f t="shared" si="8"/>
        <v/>
      </c>
      <c r="BX39" s="495" t="str">
        <f t="shared" si="8"/>
        <v/>
      </c>
      <c r="BY39" s="495" t="str">
        <f t="shared" si="8"/>
        <v/>
      </c>
      <c r="BZ39" s="495" t="str">
        <f t="shared" si="8"/>
        <v/>
      </c>
      <c r="CA39" s="489" t="str">
        <f t="shared" si="8"/>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6"/>
        <v>-1</v>
      </c>
      <c r="AG40" s="487">
        <f t="shared" si="6"/>
        <v>-1</v>
      </c>
      <c r="AH40" s="487">
        <f t="shared" si="6"/>
        <v>-1</v>
      </c>
      <c r="AI40" s="487">
        <f t="shared" si="6"/>
        <v>-1</v>
      </c>
      <c r="AJ40" s="487">
        <f t="shared" si="6"/>
        <v>-1</v>
      </c>
      <c r="AK40" s="487">
        <f t="shared" si="6"/>
        <v>-1</v>
      </c>
      <c r="AL40" s="487">
        <f t="shared" si="6"/>
        <v>-1</v>
      </c>
      <c r="AM40" s="487">
        <f t="shared" si="6"/>
        <v>-1</v>
      </c>
      <c r="AN40" s="487">
        <f t="shared" si="6"/>
        <v>-1</v>
      </c>
      <c r="AO40" s="487">
        <f t="shared" si="6"/>
        <v>-1</v>
      </c>
      <c r="AP40" s="487">
        <f t="shared" si="6"/>
        <v>0</v>
      </c>
      <c r="AQ40" s="487">
        <f t="shared" si="6"/>
        <v>0</v>
      </c>
      <c r="AR40" s="487">
        <f t="shared" si="6"/>
        <v>0</v>
      </c>
      <c r="AS40" s="487">
        <f t="shared" si="6"/>
        <v>0</v>
      </c>
      <c r="AT40" s="487">
        <f t="shared" si="6"/>
        <v>0</v>
      </c>
      <c r="AU40" s="493">
        <f t="shared" ref="AU40" si="9">AU39</f>
        <v>0</v>
      </c>
      <c r="AV40" s="488">
        <f t="shared" si="7"/>
        <v>0</v>
      </c>
      <c r="AW40" s="487">
        <f t="shared" si="7"/>
        <v>0</v>
      </c>
      <c r="AX40" s="487">
        <f t="shared" si="7"/>
        <v>0</v>
      </c>
      <c r="AY40" s="487">
        <f t="shared" si="7"/>
        <v>0</v>
      </c>
      <c r="AZ40" s="487">
        <f t="shared" si="7"/>
        <v>0</v>
      </c>
      <c r="BA40" s="487">
        <f t="shared" si="7"/>
        <v>0</v>
      </c>
      <c r="BB40" s="487">
        <f t="shared" si="7"/>
        <v>0</v>
      </c>
      <c r="BC40" s="487">
        <f t="shared" si="7"/>
        <v>0</v>
      </c>
      <c r="BD40" s="487">
        <f t="shared" si="7"/>
        <v>0</v>
      </c>
      <c r="BE40" s="487">
        <f t="shared" si="7"/>
        <v>0</v>
      </c>
      <c r="BF40" s="487" t="str">
        <f t="shared" si="7"/>
        <v/>
      </c>
      <c r="BG40" s="487" t="str">
        <f t="shared" si="7"/>
        <v/>
      </c>
      <c r="BH40" s="487" t="str">
        <f t="shared" si="7"/>
        <v/>
      </c>
      <c r="BI40" s="487" t="str">
        <f t="shared" si="7"/>
        <v/>
      </c>
      <c r="BJ40" s="487" t="str">
        <f t="shared" si="7"/>
        <v/>
      </c>
      <c r="BK40" s="489" t="str">
        <f t="shared" si="7"/>
        <v/>
      </c>
      <c r="BL40" s="488">
        <f t="shared" si="8"/>
        <v>0</v>
      </c>
      <c r="BM40" s="495">
        <f t="shared" si="8"/>
        <v>0</v>
      </c>
      <c r="BN40" s="495">
        <f t="shared" si="8"/>
        <v>0</v>
      </c>
      <c r="BO40" s="495">
        <f t="shared" si="8"/>
        <v>0</v>
      </c>
      <c r="BP40" s="495">
        <f t="shared" si="8"/>
        <v>0</v>
      </c>
      <c r="BQ40" s="495">
        <f t="shared" si="8"/>
        <v>0</v>
      </c>
      <c r="BR40" s="495">
        <f t="shared" si="8"/>
        <v>0</v>
      </c>
      <c r="BS40" s="495">
        <f t="shared" si="8"/>
        <v>0</v>
      </c>
      <c r="BT40" s="495">
        <f t="shared" si="8"/>
        <v>0</v>
      </c>
      <c r="BU40" s="495">
        <f t="shared" si="8"/>
        <v>0</v>
      </c>
      <c r="BV40" s="495" t="str">
        <f t="shared" si="8"/>
        <v/>
      </c>
      <c r="BW40" s="495" t="str">
        <f t="shared" si="8"/>
        <v/>
      </c>
      <c r="BX40" s="495" t="str">
        <f t="shared" si="8"/>
        <v/>
      </c>
      <c r="BY40" s="495" t="str">
        <f t="shared" si="8"/>
        <v/>
      </c>
      <c r="BZ40" s="495" t="str">
        <f t="shared" si="8"/>
        <v/>
      </c>
      <c r="CA40" s="489" t="str">
        <f t="shared" si="8"/>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0">AF40</f>
        <v>-1</v>
      </c>
      <c r="AG41" s="487">
        <f t="shared" si="10"/>
        <v>-1</v>
      </c>
      <c r="AH41" s="487">
        <f t="shared" si="10"/>
        <v>-1</v>
      </c>
      <c r="AI41" s="487">
        <f t="shared" si="10"/>
        <v>-1</v>
      </c>
      <c r="AJ41" s="487">
        <f t="shared" si="10"/>
        <v>-1</v>
      </c>
      <c r="AK41" s="487">
        <f t="shared" si="10"/>
        <v>-1</v>
      </c>
      <c r="AL41" s="487">
        <f t="shared" si="10"/>
        <v>-1</v>
      </c>
      <c r="AM41" s="487">
        <f t="shared" si="10"/>
        <v>-1</v>
      </c>
      <c r="AN41" s="487">
        <f t="shared" si="10"/>
        <v>-1</v>
      </c>
      <c r="AO41" s="487">
        <f t="shared" si="10"/>
        <v>-1</v>
      </c>
      <c r="AP41" s="487">
        <f t="shared" si="10"/>
        <v>0</v>
      </c>
      <c r="AQ41" s="487">
        <f t="shared" si="10"/>
        <v>0</v>
      </c>
      <c r="AR41" s="487">
        <f t="shared" si="10"/>
        <v>0</v>
      </c>
      <c r="AS41" s="487">
        <f t="shared" si="10"/>
        <v>0</v>
      </c>
      <c r="AT41" s="487">
        <f t="shared" si="10"/>
        <v>0</v>
      </c>
      <c r="AU41" s="493">
        <f t="shared" si="10"/>
        <v>0</v>
      </c>
      <c r="AV41" s="488">
        <f t="shared" si="7"/>
        <v>0</v>
      </c>
      <c r="AW41" s="487">
        <f t="shared" si="7"/>
        <v>0</v>
      </c>
      <c r="AX41" s="487">
        <f t="shared" si="7"/>
        <v>0</v>
      </c>
      <c r="AY41" s="487">
        <f t="shared" si="7"/>
        <v>0</v>
      </c>
      <c r="AZ41" s="487">
        <f t="shared" si="7"/>
        <v>0</v>
      </c>
      <c r="BA41" s="487">
        <f t="shared" si="7"/>
        <v>0</v>
      </c>
      <c r="BB41" s="487">
        <f t="shared" si="7"/>
        <v>0</v>
      </c>
      <c r="BC41" s="487">
        <f t="shared" si="7"/>
        <v>0</v>
      </c>
      <c r="BD41" s="487">
        <f t="shared" si="7"/>
        <v>0</v>
      </c>
      <c r="BE41" s="487">
        <f t="shared" si="7"/>
        <v>0</v>
      </c>
      <c r="BF41" s="487" t="str">
        <f t="shared" si="7"/>
        <v/>
      </c>
      <c r="BG41" s="487" t="str">
        <f t="shared" si="7"/>
        <v/>
      </c>
      <c r="BH41" s="487" t="str">
        <f t="shared" si="7"/>
        <v/>
      </c>
      <c r="BI41" s="487" t="str">
        <f t="shared" si="7"/>
        <v/>
      </c>
      <c r="BJ41" s="487" t="str">
        <f t="shared" si="7"/>
        <v/>
      </c>
      <c r="BK41" s="489" t="str">
        <f t="shared" si="7"/>
        <v/>
      </c>
      <c r="BL41" s="488">
        <f t="shared" si="8"/>
        <v>0</v>
      </c>
      <c r="BM41" s="495">
        <f t="shared" si="8"/>
        <v>0</v>
      </c>
      <c r="BN41" s="495">
        <f t="shared" si="8"/>
        <v>0</v>
      </c>
      <c r="BO41" s="495">
        <f t="shared" si="8"/>
        <v>0</v>
      </c>
      <c r="BP41" s="495">
        <f t="shared" si="8"/>
        <v>0</v>
      </c>
      <c r="BQ41" s="495">
        <f t="shared" si="8"/>
        <v>0</v>
      </c>
      <c r="BR41" s="495">
        <f t="shared" si="8"/>
        <v>0</v>
      </c>
      <c r="BS41" s="495">
        <f t="shared" si="8"/>
        <v>0</v>
      </c>
      <c r="BT41" s="495">
        <f t="shared" si="8"/>
        <v>0</v>
      </c>
      <c r="BU41" s="495">
        <f t="shared" si="8"/>
        <v>0</v>
      </c>
      <c r="BV41" s="495" t="str">
        <f t="shared" si="8"/>
        <v/>
      </c>
      <c r="BW41" s="495" t="str">
        <f t="shared" si="8"/>
        <v/>
      </c>
      <c r="BX41" s="495" t="str">
        <f t="shared" si="8"/>
        <v/>
      </c>
      <c r="BY41" s="495" t="str">
        <f t="shared" si="8"/>
        <v/>
      </c>
      <c r="BZ41" s="495" t="str">
        <f t="shared" si="8"/>
        <v/>
      </c>
      <c r="CA41" s="489" t="str">
        <f t="shared" si="8"/>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0"/>
        <v>-1</v>
      </c>
      <c r="AG42" s="487">
        <f t="shared" si="10"/>
        <v>-1</v>
      </c>
      <c r="AH42" s="487">
        <f t="shared" si="10"/>
        <v>-1</v>
      </c>
      <c r="AI42" s="487">
        <f t="shared" si="10"/>
        <v>-1</v>
      </c>
      <c r="AJ42" s="487">
        <f t="shared" si="10"/>
        <v>-1</v>
      </c>
      <c r="AK42" s="487">
        <f t="shared" si="10"/>
        <v>-1</v>
      </c>
      <c r="AL42" s="487">
        <f t="shared" si="10"/>
        <v>-1</v>
      </c>
      <c r="AM42" s="487">
        <f t="shared" si="10"/>
        <v>-1</v>
      </c>
      <c r="AN42" s="487">
        <f t="shared" si="10"/>
        <v>-1</v>
      </c>
      <c r="AO42" s="487">
        <f t="shared" si="10"/>
        <v>-1</v>
      </c>
      <c r="AP42" s="487">
        <f t="shared" si="10"/>
        <v>0</v>
      </c>
      <c r="AQ42" s="487">
        <f t="shared" si="10"/>
        <v>0</v>
      </c>
      <c r="AR42" s="487">
        <f t="shared" si="10"/>
        <v>0</v>
      </c>
      <c r="AS42" s="487">
        <f t="shared" si="10"/>
        <v>0</v>
      </c>
      <c r="AT42" s="487">
        <f t="shared" si="10"/>
        <v>0</v>
      </c>
      <c r="AU42" s="493">
        <f t="shared" si="10"/>
        <v>0</v>
      </c>
      <c r="AV42" s="488">
        <f t="shared" si="7"/>
        <v>0</v>
      </c>
      <c r="AW42" s="487">
        <f t="shared" si="7"/>
        <v>0</v>
      </c>
      <c r="AX42" s="487">
        <f t="shared" si="7"/>
        <v>0</v>
      </c>
      <c r="AY42" s="487">
        <f t="shared" si="7"/>
        <v>0</v>
      </c>
      <c r="AZ42" s="487">
        <f t="shared" si="7"/>
        <v>0</v>
      </c>
      <c r="BA42" s="487">
        <f t="shared" si="7"/>
        <v>0</v>
      </c>
      <c r="BB42" s="487">
        <f t="shared" si="7"/>
        <v>0</v>
      </c>
      <c r="BC42" s="487">
        <f t="shared" si="7"/>
        <v>0</v>
      </c>
      <c r="BD42" s="487">
        <f t="shared" si="7"/>
        <v>0</v>
      </c>
      <c r="BE42" s="487">
        <f t="shared" si="7"/>
        <v>0</v>
      </c>
      <c r="BF42" s="487" t="str">
        <f t="shared" si="7"/>
        <v/>
      </c>
      <c r="BG42" s="487" t="str">
        <f t="shared" si="7"/>
        <v/>
      </c>
      <c r="BH42" s="487" t="str">
        <f t="shared" si="7"/>
        <v/>
      </c>
      <c r="BI42" s="487" t="str">
        <f t="shared" si="7"/>
        <v/>
      </c>
      <c r="BJ42" s="487" t="str">
        <f t="shared" si="7"/>
        <v/>
      </c>
      <c r="BK42" s="489" t="str">
        <f t="shared" si="7"/>
        <v/>
      </c>
      <c r="BL42" s="488">
        <f t="shared" si="8"/>
        <v>0</v>
      </c>
      <c r="BM42" s="495">
        <f t="shared" si="8"/>
        <v>0</v>
      </c>
      <c r="BN42" s="495">
        <f t="shared" si="8"/>
        <v>0</v>
      </c>
      <c r="BO42" s="495">
        <f t="shared" si="8"/>
        <v>0</v>
      </c>
      <c r="BP42" s="495">
        <f t="shared" si="8"/>
        <v>0</v>
      </c>
      <c r="BQ42" s="495">
        <f t="shared" si="8"/>
        <v>0</v>
      </c>
      <c r="BR42" s="495">
        <f t="shared" si="8"/>
        <v>0</v>
      </c>
      <c r="BS42" s="495">
        <f t="shared" si="8"/>
        <v>0</v>
      </c>
      <c r="BT42" s="495">
        <f t="shared" si="8"/>
        <v>0</v>
      </c>
      <c r="BU42" s="495">
        <f t="shared" si="8"/>
        <v>0</v>
      </c>
      <c r="BV42" s="495" t="str">
        <f t="shared" si="8"/>
        <v/>
      </c>
      <c r="BW42" s="495" t="str">
        <f t="shared" si="8"/>
        <v/>
      </c>
      <c r="BX42" s="495" t="str">
        <f t="shared" si="8"/>
        <v/>
      </c>
      <c r="BY42" s="495" t="str">
        <f t="shared" si="8"/>
        <v/>
      </c>
      <c r="BZ42" s="495" t="str">
        <f t="shared" si="8"/>
        <v/>
      </c>
      <c r="CA42" s="489" t="str">
        <f t="shared" si="8"/>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0"/>
        <v>-1</v>
      </c>
      <c r="AG43" s="487">
        <f t="shared" si="10"/>
        <v>-1</v>
      </c>
      <c r="AH43" s="487">
        <f t="shared" si="10"/>
        <v>-1</v>
      </c>
      <c r="AI43" s="487">
        <f t="shared" si="10"/>
        <v>-1</v>
      </c>
      <c r="AJ43" s="487">
        <f t="shared" si="10"/>
        <v>-1</v>
      </c>
      <c r="AK43" s="487">
        <f t="shared" si="10"/>
        <v>-1</v>
      </c>
      <c r="AL43" s="487">
        <f t="shared" si="10"/>
        <v>-1</v>
      </c>
      <c r="AM43" s="487">
        <f t="shared" si="10"/>
        <v>-1</v>
      </c>
      <c r="AN43" s="487">
        <f t="shared" si="10"/>
        <v>-1</v>
      </c>
      <c r="AO43" s="487">
        <f t="shared" si="10"/>
        <v>-1</v>
      </c>
      <c r="AP43" s="487">
        <f t="shared" si="10"/>
        <v>0</v>
      </c>
      <c r="AQ43" s="487">
        <f t="shared" si="10"/>
        <v>0</v>
      </c>
      <c r="AR43" s="487">
        <f t="shared" si="10"/>
        <v>0</v>
      </c>
      <c r="AS43" s="487">
        <f t="shared" si="10"/>
        <v>0</v>
      </c>
      <c r="AT43" s="487">
        <f t="shared" si="10"/>
        <v>0</v>
      </c>
      <c r="AU43" s="493">
        <f t="shared" si="10"/>
        <v>0</v>
      </c>
      <c r="AV43" s="488">
        <f t="shared" si="7"/>
        <v>0</v>
      </c>
      <c r="AW43" s="487">
        <f t="shared" si="7"/>
        <v>0</v>
      </c>
      <c r="AX43" s="487">
        <f t="shared" si="7"/>
        <v>0</v>
      </c>
      <c r="AY43" s="487">
        <f t="shared" si="7"/>
        <v>0</v>
      </c>
      <c r="AZ43" s="487">
        <f t="shared" si="7"/>
        <v>0</v>
      </c>
      <c r="BA43" s="487">
        <f t="shared" si="7"/>
        <v>0</v>
      </c>
      <c r="BB43" s="487">
        <f t="shared" si="7"/>
        <v>0</v>
      </c>
      <c r="BC43" s="487">
        <f t="shared" si="7"/>
        <v>0</v>
      </c>
      <c r="BD43" s="487">
        <f t="shared" si="7"/>
        <v>0</v>
      </c>
      <c r="BE43" s="487">
        <f t="shared" si="7"/>
        <v>0</v>
      </c>
      <c r="BF43" s="487" t="str">
        <f t="shared" si="7"/>
        <v/>
      </c>
      <c r="BG43" s="487" t="str">
        <f t="shared" si="7"/>
        <v/>
      </c>
      <c r="BH43" s="487" t="str">
        <f t="shared" si="7"/>
        <v/>
      </c>
      <c r="BI43" s="487" t="str">
        <f t="shared" si="7"/>
        <v/>
      </c>
      <c r="BJ43" s="487" t="str">
        <f t="shared" si="7"/>
        <v/>
      </c>
      <c r="BK43" s="489" t="str">
        <f t="shared" si="7"/>
        <v/>
      </c>
      <c r="BL43" s="488">
        <f t="shared" si="8"/>
        <v>0</v>
      </c>
      <c r="BM43" s="495">
        <f t="shared" si="8"/>
        <v>0</v>
      </c>
      <c r="BN43" s="495">
        <f t="shared" si="8"/>
        <v>0</v>
      </c>
      <c r="BO43" s="495">
        <f t="shared" si="8"/>
        <v>0</v>
      </c>
      <c r="BP43" s="495">
        <f t="shared" si="8"/>
        <v>0</v>
      </c>
      <c r="BQ43" s="495">
        <f t="shared" si="8"/>
        <v>0</v>
      </c>
      <c r="BR43" s="495">
        <f t="shared" si="8"/>
        <v>0</v>
      </c>
      <c r="BS43" s="495">
        <f t="shared" si="8"/>
        <v>0</v>
      </c>
      <c r="BT43" s="495">
        <f t="shared" si="8"/>
        <v>0</v>
      </c>
      <c r="BU43" s="495">
        <f t="shared" si="8"/>
        <v>0</v>
      </c>
      <c r="BV43" s="495" t="str">
        <f t="shared" si="8"/>
        <v/>
      </c>
      <c r="BW43" s="495" t="str">
        <f t="shared" si="8"/>
        <v/>
      </c>
      <c r="BX43" s="495" t="str">
        <f t="shared" si="8"/>
        <v/>
      </c>
      <c r="BY43" s="495" t="str">
        <f t="shared" si="8"/>
        <v/>
      </c>
      <c r="BZ43" s="495" t="str">
        <f t="shared" si="8"/>
        <v/>
      </c>
      <c r="CA43" s="489" t="str">
        <f t="shared" si="8"/>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0"/>
        <v>-1</v>
      </c>
      <c r="AG44" s="487">
        <f t="shared" si="10"/>
        <v>-1</v>
      </c>
      <c r="AH44" s="487">
        <f t="shared" si="10"/>
        <v>-1</v>
      </c>
      <c r="AI44" s="487">
        <f t="shared" si="10"/>
        <v>-1</v>
      </c>
      <c r="AJ44" s="487">
        <f t="shared" si="10"/>
        <v>-1</v>
      </c>
      <c r="AK44" s="487">
        <f t="shared" si="10"/>
        <v>-1</v>
      </c>
      <c r="AL44" s="487">
        <f t="shared" si="10"/>
        <v>-1</v>
      </c>
      <c r="AM44" s="487">
        <f t="shared" si="10"/>
        <v>-1</v>
      </c>
      <c r="AN44" s="487">
        <f t="shared" si="10"/>
        <v>-1</v>
      </c>
      <c r="AO44" s="487">
        <f t="shared" si="10"/>
        <v>-1</v>
      </c>
      <c r="AP44" s="487">
        <f t="shared" si="10"/>
        <v>0</v>
      </c>
      <c r="AQ44" s="487">
        <f t="shared" si="10"/>
        <v>0</v>
      </c>
      <c r="AR44" s="487">
        <f t="shared" si="10"/>
        <v>0</v>
      </c>
      <c r="AS44" s="487">
        <f t="shared" si="10"/>
        <v>0</v>
      </c>
      <c r="AT44" s="487">
        <f t="shared" si="10"/>
        <v>0</v>
      </c>
      <c r="AU44" s="493">
        <f t="shared" si="10"/>
        <v>0</v>
      </c>
      <c r="AV44" s="488">
        <f t="shared" si="7"/>
        <v>0</v>
      </c>
      <c r="AW44" s="487">
        <f t="shared" si="7"/>
        <v>0</v>
      </c>
      <c r="AX44" s="487">
        <f t="shared" si="7"/>
        <v>0</v>
      </c>
      <c r="AY44" s="487">
        <f t="shared" si="7"/>
        <v>0</v>
      </c>
      <c r="AZ44" s="487">
        <f t="shared" si="7"/>
        <v>0</v>
      </c>
      <c r="BA44" s="487">
        <f t="shared" si="7"/>
        <v>0</v>
      </c>
      <c r="BB44" s="487">
        <f t="shared" si="7"/>
        <v>0</v>
      </c>
      <c r="BC44" s="487">
        <f t="shared" si="7"/>
        <v>0</v>
      </c>
      <c r="BD44" s="487">
        <f t="shared" si="7"/>
        <v>0</v>
      </c>
      <c r="BE44" s="487">
        <f t="shared" si="7"/>
        <v>0</v>
      </c>
      <c r="BF44" s="487" t="str">
        <f t="shared" si="7"/>
        <v/>
      </c>
      <c r="BG44" s="487" t="str">
        <f t="shared" si="7"/>
        <v/>
      </c>
      <c r="BH44" s="487" t="str">
        <f t="shared" si="7"/>
        <v/>
      </c>
      <c r="BI44" s="487" t="str">
        <f t="shared" si="7"/>
        <v/>
      </c>
      <c r="BJ44" s="487" t="str">
        <f t="shared" si="7"/>
        <v/>
      </c>
      <c r="BK44" s="489" t="str">
        <f t="shared" si="7"/>
        <v/>
      </c>
      <c r="BL44" s="488">
        <f t="shared" si="8"/>
        <v>0</v>
      </c>
      <c r="BM44" s="495">
        <f t="shared" si="8"/>
        <v>0</v>
      </c>
      <c r="BN44" s="495">
        <f t="shared" si="8"/>
        <v>0</v>
      </c>
      <c r="BO44" s="495">
        <f t="shared" si="8"/>
        <v>0</v>
      </c>
      <c r="BP44" s="495">
        <f t="shared" si="8"/>
        <v>0</v>
      </c>
      <c r="BQ44" s="495">
        <f t="shared" si="8"/>
        <v>0</v>
      </c>
      <c r="BR44" s="495">
        <f t="shared" si="8"/>
        <v>0</v>
      </c>
      <c r="BS44" s="495">
        <f t="shared" si="8"/>
        <v>0</v>
      </c>
      <c r="BT44" s="495">
        <f t="shared" si="8"/>
        <v>0</v>
      </c>
      <c r="BU44" s="495">
        <f t="shared" si="8"/>
        <v>0</v>
      </c>
      <c r="BV44" s="495" t="str">
        <f t="shared" si="8"/>
        <v/>
      </c>
      <c r="BW44" s="495" t="str">
        <f t="shared" si="8"/>
        <v/>
      </c>
      <c r="BX44" s="495" t="str">
        <f t="shared" si="8"/>
        <v/>
      </c>
      <c r="BY44" s="495" t="str">
        <f t="shared" si="8"/>
        <v/>
      </c>
      <c r="BZ44" s="495" t="str">
        <f t="shared" si="8"/>
        <v/>
      </c>
      <c r="CA44" s="489" t="str">
        <f t="shared" si="8"/>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0"/>
        <v>-1</v>
      </c>
      <c r="AG45" s="487">
        <f t="shared" si="10"/>
        <v>-1</v>
      </c>
      <c r="AH45" s="487">
        <f t="shared" si="10"/>
        <v>-1</v>
      </c>
      <c r="AI45" s="487">
        <f t="shared" si="10"/>
        <v>-1</v>
      </c>
      <c r="AJ45" s="487">
        <f t="shared" si="10"/>
        <v>-1</v>
      </c>
      <c r="AK45" s="487">
        <f t="shared" si="10"/>
        <v>-1</v>
      </c>
      <c r="AL45" s="487">
        <f t="shared" si="10"/>
        <v>-1</v>
      </c>
      <c r="AM45" s="487">
        <f t="shared" si="10"/>
        <v>-1</v>
      </c>
      <c r="AN45" s="487">
        <f t="shared" si="10"/>
        <v>-1</v>
      </c>
      <c r="AO45" s="487">
        <f t="shared" si="10"/>
        <v>-1</v>
      </c>
      <c r="AP45" s="487">
        <f t="shared" si="10"/>
        <v>0</v>
      </c>
      <c r="AQ45" s="487">
        <f t="shared" si="10"/>
        <v>0</v>
      </c>
      <c r="AR45" s="487">
        <f t="shared" si="10"/>
        <v>0</v>
      </c>
      <c r="AS45" s="487">
        <f t="shared" si="10"/>
        <v>0</v>
      </c>
      <c r="AT45" s="487">
        <f t="shared" si="10"/>
        <v>0</v>
      </c>
      <c r="AU45" s="493">
        <f t="shared" si="10"/>
        <v>0</v>
      </c>
      <c r="AV45" s="488">
        <f t="shared" si="7"/>
        <v>0</v>
      </c>
      <c r="AW45" s="487">
        <f t="shared" si="7"/>
        <v>0</v>
      </c>
      <c r="AX45" s="487">
        <f t="shared" si="7"/>
        <v>0</v>
      </c>
      <c r="AY45" s="487">
        <f t="shared" si="7"/>
        <v>0</v>
      </c>
      <c r="AZ45" s="487">
        <f t="shared" si="7"/>
        <v>0</v>
      </c>
      <c r="BA45" s="487">
        <f t="shared" si="7"/>
        <v>0</v>
      </c>
      <c r="BB45" s="487">
        <f t="shared" si="7"/>
        <v>0</v>
      </c>
      <c r="BC45" s="487">
        <f t="shared" si="7"/>
        <v>0</v>
      </c>
      <c r="BD45" s="487">
        <f t="shared" si="7"/>
        <v>0</v>
      </c>
      <c r="BE45" s="487">
        <f t="shared" si="7"/>
        <v>0</v>
      </c>
      <c r="BF45" s="487" t="str">
        <f t="shared" si="7"/>
        <v/>
      </c>
      <c r="BG45" s="487" t="str">
        <f t="shared" si="7"/>
        <v/>
      </c>
      <c r="BH45" s="487" t="str">
        <f t="shared" si="7"/>
        <v/>
      </c>
      <c r="BI45" s="487" t="str">
        <f t="shared" si="7"/>
        <v/>
      </c>
      <c r="BJ45" s="487" t="str">
        <f t="shared" si="7"/>
        <v/>
      </c>
      <c r="BK45" s="489" t="str">
        <f t="shared" si="7"/>
        <v/>
      </c>
      <c r="BL45" s="488">
        <f t="shared" si="8"/>
        <v>0</v>
      </c>
      <c r="BM45" s="495">
        <f t="shared" si="8"/>
        <v>0</v>
      </c>
      <c r="BN45" s="495">
        <f t="shared" si="8"/>
        <v>0</v>
      </c>
      <c r="BO45" s="495">
        <f t="shared" si="8"/>
        <v>0</v>
      </c>
      <c r="BP45" s="495">
        <f t="shared" si="8"/>
        <v>0</v>
      </c>
      <c r="BQ45" s="495">
        <f t="shared" si="8"/>
        <v>0</v>
      </c>
      <c r="BR45" s="495">
        <f t="shared" si="8"/>
        <v>0</v>
      </c>
      <c r="BS45" s="495">
        <f t="shared" si="8"/>
        <v>0</v>
      </c>
      <c r="BT45" s="495">
        <f t="shared" si="8"/>
        <v>0</v>
      </c>
      <c r="BU45" s="495">
        <f t="shared" si="8"/>
        <v>0</v>
      </c>
      <c r="BV45" s="495" t="str">
        <f t="shared" si="8"/>
        <v/>
      </c>
      <c r="BW45" s="495" t="str">
        <f t="shared" si="8"/>
        <v/>
      </c>
      <c r="BX45" s="495" t="str">
        <f t="shared" si="8"/>
        <v/>
      </c>
      <c r="BY45" s="495" t="str">
        <f t="shared" si="8"/>
        <v/>
      </c>
      <c r="BZ45" s="495" t="str">
        <f t="shared" si="8"/>
        <v/>
      </c>
      <c r="CA45" s="489" t="str">
        <f t="shared" si="8"/>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0"/>
        <v>-1</v>
      </c>
      <c r="AG46" s="487">
        <f t="shared" si="10"/>
        <v>-1</v>
      </c>
      <c r="AH46" s="487">
        <f t="shared" si="10"/>
        <v>-1</v>
      </c>
      <c r="AI46" s="487">
        <f t="shared" si="10"/>
        <v>-1</v>
      </c>
      <c r="AJ46" s="487">
        <f t="shared" si="10"/>
        <v>-1</v>
      </c>
      <c r="AK46" s="487">
        <f t="shared" si="10"/>
        <v>-1</v>
      </c>
      <c r="AL46" s="487">
        <f t="shared" si="10"/>
        <v>-1</v>
      </c>
      <c r="AM46" s="487">
        <f t="shared" si="10"/>
        <v>-1</v>
      </c>
      <c r="AN46" s="487">
        <f t="shared" si="10"/>
        <v>-1</v>
      </c>
      <c r="AO46" s="487">
        <f t="shared" si="10"/>
        <v>-1</v>
      </c>
      <c r="AP46" s="487">
        <f t="shared" si="10"/>
        <v>0</v>
      </c>
      <c r="AQ46" s="487">
        <f t="shared" si="10"/>
        <v>0</v>
      </c>
      <c r="AR46" s="487">
        <f t="shared" si="10"/>
        <v>0</v>
      </c>
      <c r="AS46" s="487">
        <f t="shared" si="10"/>
        <v>0</v>
      </c>
      <c r="AT46" s="487">
        <f t="shared" si="10"/>
        <v>0</v>
      </c>
      <c r="AU46" s="493">
        <f t="shared" si="10"/>
        <v>0</v>
      </c>
      <c r="AV46" s="488">
        <f t="shared" si="7"/>
        <v>0</v>
      </c>
      <c r="AW46" s="487">
        <f t="shared" si="7"/>
        <v>0</v>
      </c>
      <c r="AX46" s="487">
        <f t="shared" si="7"/>
        <v>0</v>
      </c>
      <c r="AY46" s="487">
        <f t="shared" si="7"/>
        <v>0</v>
      </c>
      <c r="AZ46" s="487">
        <f t="shared" si="7"/>
        <v>0</v>
      </c>
      <c r="BA46" s="487">
        <f t="shared" si="7"/>
        <v>0</v>
      </c>
      <c r="BB46" s="487">
        <f t="shared" si="7"/>
        <v>0</v>
      </c>
      <c r="BC46" s="487">
        <f t="shared" si="7"/>
        <v>0</v>
      </c>
      <c r="BD46" s="487">
        <f t="shared" si="7"/>
        <v>0</v>
      </c>
      <c r="BE46" s="487">
        <f t="shared" si="7"/>
        <v>0</v>
      </c>
      <c r="BF46" s="487" t="str">
        <f t="shared" si="7"/>
        <v/>
      </c>
      <c r="BG46" s="487" t="str">
        <f t="shared" si="7"/>
        <v/>
      </c>
      <c r="BH46" s="487" t="str">
        <f t="shared" si="7"/>
        <v/>
      </c>
      <c r="BI46" s="487" t="str">
        <f t="shared" si="7"/>
        <v/>
      </c>
      <c r="BJ46" s="487" t="str">
        <f t="shared" si="7"/>
        <v/>
      </c>
      <c r="BK46" s="489" t="str">
        <f t="shared" si="7"/>
        <v/>
      </c>
      <c r="BL46" s="488">
        <f t="shared" si="8"/>
        <v>0</v>
      </c>
      <c r="BM46" s="495">
        <f t="shared" si="8"/>
        <v>0</v>
      </c>
      <c r="BN46" s="495">
        <f t="shared" si="8"/>
        <v>0</v>
      </c>
      <c r="BO46" s="495">
        <f t="shared" si="8"/>
        <v>0</v>
      </c>
      <c r="BP46" s="495">
        <f t="shared" si="8"/>
        <v>0</v>
      </c>
      <c r="BQ46" s="495">
        <f t="shared" si="8"/>
        <v>0</v>
      </c>
      <c r="BR46" s="495">
        <f t="shared" si="8"/>
        <v>0</v>
      </c>
      <c r="BS46" s="495">
        <f t="shared" si="8"/>
        <v>0</v>
      </c>
      <c r="BT46" s="495">
        <f t="shared" si="8"/>
        <v>0</v>
      </c>
      <c r="BU46" s="495">
        <f t="shared" si="8"/>
        <v>0</v>
      </c>
      <c r="BV46" s="495" t="str">
        <f t="shared" si="8"/>
        <v/>
      </c>
      <c r="BW46" s="495" t="str">
        <f t="shared" si="8"/>
        <v/>
      </c>
      <c r="BX46" s="495" t="str">
        <f t="shared" si="8"/>
        <v/>
      </c>
      <c r="BY46" s="495" t="str">
        <f t="shared" si="8"/>
        <v/>
      </c>
      <c r="BZ46" s="495" t="str">
        <f t="shared" si="8"/>
        <v/>
      </c>
      <c r="CA46" s="489" t="str">
        <f t="shared" si="8"/>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0"/>
        <v>-1</v>
      </c>
      <c r="AG47" s="487">
        <f t="shared" si="10"/>
        <v>-1</v>
      </c>
      <c r="AH47" s="487">
        <f t="shared" si="10"/>
        <v>-1</v>
      </c>
      <c r="AI47" s="487">
        <f t="shared" si="10"/>
        <v>-1</v>
      </c>
      <c r="AJ47" s="487">
        <f t="shared" si="10"/>
        <v>-1</v>
      </c>
      <c r="AK47" s="487">
        <f t="shared" si="10"/>
        <v>-1</v>
      </c>
      <c r="AL47" s="487">
        <f t="shared" si="10"/>
        <v>-1</v>
      </c>
      <c r="AM47" s="487">
        <f t="shared" si="10"/>
        <v>-1</v>
      </c>
      <c r="AN47" s="487">
        <f t="shared" si="10"/>
        <v>-1</v>
      </c>
      <c r="AO47" s="487">
        <f t="shared" si="10"/>
        <v>-1</v>
      </c>
      <c r="AP47" s="487">
        <f t="shared" si="10"/>
        <v>0</v>
      </c>
      <c r="AQ47" s="487">
        <f t="shared" si="10"/>
        <v>0</v>
      </c>
      <c r="AR47" s="487">
        <f t="shared" si="10"/>
        <v>0</v>
      </c>
      <c r="AS47" s="487">
        <f t="shared" si="10"/>
        <v>0</v>
      </c>
      <c r="AT47" s="487">
        <f t="shared" si="10"/>
        <v>0</v>
      </c>
      <c r="AU47" s="493">
        <f t="shared" si="10"/>
        <v>0</v>
      </c>
      <c r="AV47" s="488">
        <f t="shared" si="7"/>
        <v>0</v>
      </c>
      <c r="AW47" s="487">
        <f t="shared" si="7"/>
        <v>0</v>
      </c>
      <c r="AX47" s="487">
        <f t="shared" si="7"/>
        <v>0</v>
      </c>
      <c r="AY47" s="487">
        <f t="shared" si="7"/>
        <v>0</v>
      </c>
      <c r="AZ47" s="487">
        <f t="shared" si="7"/>
        <v>0</v>
      </c>
      <c r="BA47" s="487">
        <f t="shared" si="7"/>
        <v>0</v>
      </c>
      <c r="BB47" s="487">
        <f t="shared" si="7"/>
        <v>0</v>
      </c>
      <c r="BC47" s="487">
        <f t="shared" si="7"/>
        <v>0</v>
      </c>
      <c r="BD47" s="487">
        <f t="shared" si="7"/>
        <v>0</v>
      </c>
      <c r="BE47" s="487">
        <f t="shared" si="7"/>
        <v>0</v>
      </c>
      <c r="BF47" s="487" t="str">
        <f t="shared" si="7"/>
        <v/>
      </c>
      <c r="BG47" s="487" t="str">
        <f t="shared" si="7"/>
        <v/>
      </c>
      <c r="BH47" s="487" t="str">
        <f t="shared" si="7"/>
        <v/>
      </c>
      <c r="BI47" s="487" t="str">
        <f t="shared" si="7"/>
        <v/>
      </c>
      <c r="BJ47" s="487" t="str">
        <f t="shared" si="7"/>
        <v/>
      </c>
      <c r="BK47" s="489" t="str">
        <f t="shared" si="7"/>
        <v/>
      </c>
      <c r="BL47" s="488">
        <f t="shared" si="8"/>
        <v>0</v>
      </c>
      <c r="BM47" s="495">
        <f t="shared" si="8"/>
        <v>0</v>
      </c>
      <c r="BN47" s="495">
        <f t="shared" si="8"/>
        <v>0</v>
      </c>
      <c r="BO47" s="495">
        <f t="shared" si="8"/>
        <v>0</v>
      </c>
      <c r="BP47" s="495">
        <f t="shared" si="8"/>
        <v>0</v>
      </c>
      <c r="BQ47" s="495">
        <f t="shared" si="8"/>
        <v>0</v>
      </c>
      <c r="BR47" s="495">
        <f t="shared" si="8"/>
        <v>0</v>
      </c>
      <c r="BS47" s="495">
        <f t="shared" si="8"/>
        <v>0</v>
      </c>
      <c r="BT47" s="495">
        <f t="shared" si="8"/>
        <v>0</v>
      </c>
      <c r="BU47" s="495">
        <f t="shared" si="8"/>
        <v>0</v>
      </c>
      <c r="BV47" s="495" t="str">
        <f t="shared" si="8"/>
        <v/>
      </c>
      <c r="BW47" s="495" t="str">
        <f t="shared" si="8"/>
        <v/>
      </c>
      <c r="BX47" s="495" t="str">
        <f t="shared" si="8"/>
        <v/>
      </c>
      <c r="BY47" s="495" t="str">
        <f t="shared" si="8"/>
        <v/>
      </c>
      <c r="BZ47" s="495" t="str">
        <f t="shared" si="8"/>
        <v/>
      </c>
      <c r="CA47" s="489" t="str">
        <f t="shared" si="8"/>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0"/>
        <v>-1</v>
      </c>
      <c r="AG48" s="487">
        <f t="shared" si="10"/>
        <v>-1</v>
      </c>
      <c r="AH48" s="487">
        <f t="shared" si="10"/>
        <v>-1</v>
      </c>
      <c r="AI48" s="487">
        <f t="shared" si="10"/>
        <v>-1</v>
      </c>
      <c r="AJ48" s="487">
        <f t="shared" si="10"/>
        <v>-1</v>
      </c>
      <c r="AK48" s="487">
        <f t="shared" si="10"/>
        <v>-1</v>
      </c>
      <c r="AL48" s="487">
        <f t="shared" si="10"/>
        <v>-1</v>
      </c>
      <c r="AM48" s="487">
        <f t="shared" si="10"/>
        <v>-1</v>
      </c>
      <c r="AN48" s="487">
        <f t="shared" si="10"/>
        <v>-1</v>
      </c>
      <c r="AO48" s="487">
        <f t="shared" si="10"/>
        <v>-1</v>
      </c>
      <c r="AP48" s="487">
        <f t="shared" si="10"/>
        <v>0</v>
      </c>
      <c r="AQ48" s="487">
        <f t="shared" si="10"/>
        <v>0</v>
      </c>
      <c r="AR48" s="487">
        <f t="shared" si="10"/>
        <v>0</v>
      </c>
      <c r="AS48" s="487">
        <f t="shared" si="10"/>
        <v>0</v>
      </c>
      <c r="AT48" s="487">
        <f t="shared" si="10"/>
        <v>0</v>
      </c>
      <c r="AU48" s="493">
        <f t="shared" si="10"/>
        <v>0</v>
      </c>
      <c r="AV48" s="488">
        <f t="shared" si="7"/>
        <v>0</v>
      </c>
      <c r="AW48" s="487">
        <f t="shared" si="7"/>
        <v>0</v>
      </c>
      <c r="AX48" s="487">
        <f t="shared" si="7"/>
        <v>0</v>
      </c>
      <c r="AY48" s="487">
        <f t="shared" si="7"/>
        <v>0</v>
      </c>
      <c r="AZ48" s="487">
        <f t="shared" si="7"/>
        <v>0</v>
      </c>
      <c r="BA48" s="487">
        <f t="shared" si="7"/>
        <v>0</v>
      </c>
      <c r="BB48" s="487">
        <f t="shared" si="7"/>
        <v>0</v>
      </c>
      <c r="BC48" s="487">
        <f t="shared" si="7"/>
        <v>0</v>
      </c>
      <c r="BD48" s="487">
        <f t="shared" si="7"/>
        <v>0</v>
      </c>
      <c r="BE48" s="487">
        <f t="shared" si="7"/>
        <v>0</v>
      </c>
      <c r="BF48" s="487" t="str">
        <f t="shared" si="7"/>
        <v/>
      </c>
      <c r="BG48" s="487" t="str">
        <f t="shared" si="7"/>
        <v/>
      </c>
      <c r="BH48" s="487" t="str">
        <f t="shared" si="7"/>
        <v/>
      </c>
      <c r="BI48" s="487" t="str">
        <f t="shared" si="7"/>
        <v/>
      </c>
      <c r="BJ48" s="487" t="str">
        <f t="shared" si="7"/>
        <v/>
      </c>
      <c r="BK48" s="489" t="str">
        <f t="shared" si="7"/>
        <v/>
      </c>
      <c r="BL48" s="488">
        <f t="shared" si="8"/>
        <v>0</v>
      </c>
      <c r="BM48" s="495">
        <f t="shared" si="8"/>
        <v>0</v>
      </c>
      <c r="BN48" s="495">
        <f t="shared" si="8"/>
        <v>0</v>
      </c>
      <c r="BO48" s="495">
        <f t="shared" si="8"/>
        <v>0</v>
      </c>
      <c r="BP48" s="495">
        <f t="shared" si="8"/>
        <v>0</v>
      </c>
      <c r="BQ48" s="495">
        <f t="shared" si="8"/>
        <v>0</v>
      </c>
      <c r="BR48" s="495">
        <f t="shared" si="8"/>
        <v>0</v>
      </c>
      <c r="BS48" s="495">
        <f t="shared" si="8"/>
        <v>0</v>
      </c>
      <c r="BT48" s="495">
        <f t="shared" si="8"/>
        <v>0</v>
      </c>
      <c r="BU48" s="495">
        <f t="shared" si="8"/>
        <v>0</v>
      </c>
      <c r="BV48" s="495" t="str">
        <f t="shared" si="8"/>
        <v/>
      </c>
      <c r="BW48" s="495" t="str">
        <f t="shared" si="8"/>
        <v/>
      </c>
      <c r="BX48" s="495" t="str">
        <f t="shared" si="8"/>
        <v/>
      </c>
      <c r="BY48" s="495" t="str">
        <f t="shared" si="8"/>
        <v/>
      </c>
      <c r="BZ48" s="495" t="str">
        <f t="shared" si="8"/>
        <v/>
      </c>
      <c r="CA48" s="489" t="str">
        <f t="shared" si="8"/>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0"/>
        <v>-1</v>
      </c>
      <c r="AG49" s="487">
        <f t="shared" si="10"/>
        <v>-1</v>
      </c>
      <c r="AH49" s="487">
        <f t="shared" si="10"/>
        <v>-1</v>
      </c>
      <c r="AI49" s="487">
        <f t="shared" si="10"/>
        <v>-1</v>
      </c>
      <c r="AJ49" s="487">
        <f t="shared" si="10"/>
        <v>-1</v>
      </c>
      <c r="AK49" s="487">
        <f t="shared" si="10"/>
        <v>-1</v>
      </c>
      <c r="AL49" s="487">
        <f t="shared" si="10"/>
        <v>-1</v>
      </c>
      <c r="AM49" s="487">
        <f t="shared" si="10"/>
        <v>-1</v>
      </c>
      <c r="AN49" s="487">
        <f t="shared" si="10"/>
        <v>-1</v>
      </c>
      <c r="AO49" s="487">
        <f t="shared" si="10"/>
        <v>-1</v>
      </c>
      <c r="AP49" s="487">
        <f t="shared" si="10"/>
        <v>0</v>
      </c>
      <c r="AQ49" s="487">
        <f t="shared" si="10"/>
        <v>0</v>
      </c>
      <c r="AR49" s="487">
        <f t="shared" si="10"/>
        <v>0</v>
      </c>
      <c r="AS49" s="487">
        <f t="shared" si="10"/>
        <v>0</v>
      </c>
      <c r="AT49" s="487">
        <f t="shared" si="10"/>
        <v>0</v>
      </c>
      <c r="AU49" s="493">
        <f t="shared" si="10"/>
        <v>0</v>
      </c>
      <c r="AV49" s="488">
        <f t="shared" si="7"/>
        <v>0</v>
      </c>
      <c r="AW49" s="487">
        <f t="shared" si="7"/>
        <v>0</v>
      </c>
      <c r="AX49" s="487">
        <f t="shared" si="7"/>
        <v>0</v>
      </c>
      <c r="AY49" s="487">
        <f t="shared" si="7"/>
        <v>0</v>
      </c>
      <c r="AZ49" s="487">
        <f t="shared" si="7"/>
        <v>0</v>
      </c>
      <c r="BA49" s="487">
        <f t="shared" si="7"/>
        <v>0</v>
      </c>
      <c r="BB49" s="487">
        <f t="shared" si="7"/>
        <v>0</v>
      </c>
      <c r="BC49" s="487">
        <f t="shared" si="7"/>
        <v>0</v>
      </c>
      <c r="BD49" s="487">
        <f t="shared" si="7"/>
        <v>0</v>
      </c>
      <c r="BE49" s="487">
        <f t="shared" si="7"/>
        <v>0</v>
      </c>
      <c r="BF49" s="487" t="str">
        <f t="shared" si="7"/>
        <v/>
      </c>
      <c r="BG49" s="487" t="str">
        <f t="shared" si="7"/>
        <v/>
      </c>
      <c r="BH49" s="487" t="str">
        <f t="shared" si="7"/>
        <v/>
      </c>
      <c r="BI49" s="487" t="str">
        <f t="shared" si="7"/>
        <v/>
      </c>
      <c r="BJ49" s="487" t="str">
        <f t="shared" si="7"/>
        <v/>
      </c>
      <c r="BK49" s="489" t="str">
        <f t="shared" si="7"/>
        <v/>
      </c>
      <c r="BL49" s="488">
        <f t="shared" si="8"/>
        <v>0</v>
      </c>
      <c r="BM49" s="495">
        <f t="shared" si="8"/>
        <v>0</v>
      </c>
      <c r="BN49" s="495">
        <f t="shared" si="8"/>
        <v>0</v>
      </c>
      <c r="BO49" s="495">
        <f t="shared" si="8"/>
        <v>0</v>
      </c>
      <c r="BP49" s="495">
        <f t="shared" si="8"/>
        <v>0</v>
      </c>
      <c r="BQ49" s="495">
        <f t="shared" si="8"/>
        <v>0</v>
      </c>
      <c r="BR49" s="495">
        <f t="shared" si="8"/>
        <v>0</v>
      </c>
      <c r="BS49" s="495">
        <f t="shared" si="8"/>
        <v>0</v>
      </c>
      <c r="BT49" s="495">
        <f t="shared" si="8"/>
        <v>0</v>
      </c>
      <c r="BU49" s="495">
        <f t="shared" si="8"/>
        <v>0</v>
      </c>
      <c r="BV49" s="495" t="str">
        <f t="shared" si="8"/>
        <v/>
      </c>
      <c r="BW49" s="495" t="str">
        <f t="shared" si="8"/>
        <v/>
      </c>
      <c r="BX49" s="495" t="str">
        <f t="shared" si="8"/>
        <v/>
      </c>
      <c r="BY49" s="495" t="str">
        <f t="shared" si="8"/>
        <v/>
      </c>
      <c r="BZ49" s="495" t="str">
        <f t="shared" si="8"/>
        <v/>
      </c>
      <c r="CA49" s="489" t="str">
        <f t="shared" si="8"/>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0"/>
        <v>-1</v>
      </c>
      <c r="AG50" s="487">
        <f t="shared" si="10"/>
        <v>-1</v>
      </c>
      <c r="AH50" s="487">
        <f t="shared" si="10"/>
        <v>-1</v>
      </c>
      <c r="AI50" s="487">
        <f t="shared" si="10"/>
        <v>-1</v>
      </c>
      <c r="AJ50" s="487">
        <f t="shared" si="10"/>
        <v>-1</v>
      </c>
      <c r="AK50" s="487">
        <f t="shared" si="10"/>
        <v>-1</v>
      </c>
      <c r="AL50" s="487">
        <f t="shared" si="10"/>
        <v>-1</v>
      </c>
      <c r="AM50" s="487">
        <f t="shared" si="10"/>
        <v>-1</v>
      </c>
      <c r="AN50" s="487">
        <f t="shared" si="10"/>
        <v>-1</v>
      </c>
      <c r="AO50" s="487">
        <f t="shared" si="10"/>
        <v>-1</v>
      </c>
      <c r="AP50" s="487">
        <f t="shared" si="10"/>
        <v>0</v>
      </c>
      <c r="AQ50" s="487">
        <f t="shared" si="10"/>
        <v>0</v>
      </c>
      <c r="AR50" s="487">
        <f t="shared" si="10"/>
        <v>0</v>
      </c>
      <c r="AS50" s="487">
        <f t="shared" si="10"/>
        <v>0</v>
      </c>
      <c r="AT50" s="487">
        <f t="shared" si="10"/>
        <v>0</v>
      </c>
      <c r="AU50" s="493">
        <f t="shared" si="10"/>
        <v>0</v>
      </c>
      <c r="AV50" s="488">
        <f t="shared" si="7"/>
        <v>0</v>
      </c>
      <c r="AW50" s="487">
        <f t="shared" si="7"/>
        <v>0</v>
      </c>
      <c r="AX50" s="487">
        <f t="shared" si="7"/>
        <v>0</v>
      </c>
      <c r="AY50" s="487">
        <f t="shared" si="7"/>
        <v>0</v>
      </c>
      <c r="AZ50" s="487">
        <f t="shared" si="7"/>
        <v>0</v>
      </c>
      <c r="BA50" s="487">
        <f t="shared" si="7"/>
        <v>0</v>
      </c>
      <c r="BB50" s="487">
        <f t="shared" si="7"/>
        <v>0</v>
      </c>
      <c r="BC50" s="487">
        <f t="shared" si="7"/>
        <v>0</v>
      </c>
      <c r="BD50" s="487">
        <f t="shared" si="7"/>
        <v>0</v>
      </c>
      <c r="BE50" s="487">
        <f t="shared" si="7"/>
        <v>0</v>
      </c>
      <c r="BF50" s="487" t="str">
        <f t="shared" si="7"/>
        <v/>
      </c>
      <c r="BG50" s="487" t="str">
        <f t="shared" si="7"/>
        <v/>
      </c>
      <c r="BH50" s="487" t="str">
        <f t="shared" si="7"/>
        <v/>
      </c>
      <c r="BI50" s="487" t="str">
        <f t="shared" si="7"/>
        <v/>
      </c>
      <c r="BJ50" s="487" t="str">
        <f t="shared" si="7"/>
        <v/>
      </c>
      <c r="BK50" s="489" t="str">
        <f t="shared" si="7"/>
        <v/>
      </c>
      <c r="BL50" s="488">
        <f t="shared" si="8"/>
        <v>0</v>
      </c>
      <c r="BM50" s="495">
        <f t="shared" si="8"/>
        <v>0</v>
      </c>
      <c r="BN50" s="495">
        <f t="shared" si="8"/>
        <v>0</v>
      </c>
      <c r="BO50" s="495">
        <f t="shared" si="8"/>
        <v>0</v>
      </c>
      <c r="BP50" s="495">
        <f t="shared" si="8"/>
        <v>0</v>
      </c>
      <c r="BQ50" s="495">
        <f t="shared" si="8"/>
        <v>0</v>
      </c>
      <c r="BR50" s="495">
        <f t="shared" si="8"/>
        <v>0</v>
      </c>
      <c r="BS50" s="495">
        <f t="shared" si="8"/>
        <v>0</v>
      </c>
      <c r="BT50" s="495">
        <f t="shared" si="8"/>
        <v>0</v>
      </c>
      <c r="BU50" s="495">
        <f t="shared" si="8"/>
        <v>0</v>
      </c>
      <c r="BV50" s="495" t="str">
        <f t="shared" si="8"/>
        <v/>
      </c>
      <c r="BW50" s="495" t="str">
        <f t="shared" si="8"/>
        <v/>
      </c>
      <c r="BX50" s="495" t="str">
        <f t="shared" si="8"/>
        <v/>
      </c>
      <c r="BY50" s="495" t="str">
        <f t="shared" si="8"/>
        <v/>
      </c>
      <c r="BZ50" s="495" t="str">
        <f t="shared" si="8"/>
        <v/>
      </c>
      <c r="CA50" s="489" t="str">
        <f t="shared" si="8"/>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0"/>
        <v>-1</v>
      </c>
      <c r="AG51" s="487">
        <f t="shared" si="10"/>
        <v>-1</v>
      </c>
      <c r="AH51" s="487">
        <f t="shared" si="10"/>
        <v>-1</v>
      </c>
      <c r="AI51" s="487">
        <f t="shared" si="10"/>
        <v>-1</v>
      </c>
      <c r="AJ51" s="487">
        <f t="shared" si="10"/>
        <v>-1</v>
      </c>
      <c r="AK51" s="487">
        <f t="shared" si="10"/>
        <v>-1</v>
      </c>
      <c r="AL51" s="487">
        <f t="shared" si="10"/>
        <v>-1</v>
      </c>
      <c r="AM51" s="487">
        <f t="shared" si="10"/>
        <v>-1</v>
      </c>
      <c r="AN51" s="487">
        <f t="shared" si="10"/>
        <v>-1</v>
      </c>
      <c r="AO51" s="487">
        <f t="shared" si="10"/>
        <v>-1</v>
      </c>
      <c r="AP51" s="487">
        <f t="shared" si="10"/>
        <v>0</v>
      </c>
      <c r="AQ51" s="487">
        <f t="shared" si="10"/>
        <v>0</v>
      </c>
      <c r="AR51" s="487">
        <f t="shared" si="10"/>
        <v>0</v>
      </c>
      <c r="AS51" s="487">
        <f t="shared" si="10"/>
        <v>0</v>
      </c>
      <c r="AT51" s="487">
        <f t="shared" si="10"/>
        <v>0</v>
      </c>
      <c r="AU51" s="493">
        <f t="shared" si="10"/>
        <v>0</v>
      </c>
      <c r="AV51" s="488">
        <f t="shared" si="7"/>
        <v>0</v>
      </c>
      <c r="AW51" s="487">
        <f t="shared" si="7"/>
        <v>0</v>
      </c>
      <c r="AX51" s="487">
        <f t="shared" si="7"/>
        <v>0</v>
      </c>
      <c r="AY51" s="487">
        <f t="shared" si="7"/>
        <v>0</v>
      </c>
      <c r="AZ51" s="487">
        <f t="shared" si="7"/>
        <v>0</v>
      </c>
      <c r="BA51" s="487">
        <f t="shared" si="7"/>
        <v>0</v>
      </c>
      <c r="BB51" s="487">
        <f t="shared" si="7"/>
        <v>0</v>
      </c>
      <c r="BC51" s="487">
        <f t="shared" si="7"/>
        <v>0</v>
      </c>
      <c r="BD51" s="487">
        <f t="shared" si="7"/>
        <v>0</v>
      </c>
      <c r="BE51" s="487">
        <f t="shared" si="7"/>
        <v>0</v>
      </c>
      <c r="BF51" s="487" t="str">
        <f t="shared" si="7"/>
        <v/>
      </c>
      <c r="BG51" s="487" t="str">
        <f t="shared" si="7"/>
        <v/>
      </c>
      <c r="BH51" s="487" t="str">
        <f t="shared" si="7"/>
        <v/>
      </c>
      <c r="BI51" s="487" t="str">
        <f t="shared" si="7"/>
        <v/>
      </c>
      <c r="BJ51" s="487" t="str">
        <f t="shared" si="7"/>
        <v/>
      </c>
      <c r="BK51" s="489" t="str">
        <f t="shared" si="7"/>
        <v/>
      </c>
      <c r="BL51" s="488">
        <f t="shared" si="8"/>
        <v>0</v>
      </c>
      <c r="BM51" s="495">
        <f t="shared" si="8"/>
        <v>0</v>
      </c>
      <c r="BN51" s="495">
        <f t="shared" si="8"/>
        <v>0</v>
      </c>
      <c r="BO51" s="495">
        <f t="shared" si="8"/>
        <v>0</v>
      </c>
      <c r="BP51" s="495">
        <f t="shared" si="8"/>
        <v>0</v>
      </c>
      <c r="BQ51" s="495">
        <f t="shared" si="8"/>
        <v>0</v>
      </c>
      <c r="BR51" s="495">
        <f t="shared" si="8"/>
        <v>0</v>
      </c>
      <c r="BS51" s="495">
        <f t="shared" si="8"/>
        <v>0</v>
      </c>
      <c r="BT51" s="495">
        <f t="shared" si="8"/>
        <v>0</v>
      </c>
      <c r="BU51" s="495">
        <f t="shared" si="8"/>
        <v>0</v>
      </c>
      <c r="BV51" s="495" t="str">
        <f t="shared" si="8"/>
        <v/>
      </c>
      <c r="BW51" s="495" t="str">
        <f t="shared" si="8"/>
        <v/>
      </c>
      <c r="BX51" s="495" t="str">
        <f t="shared" si="8"/>
        <v/>
      </c>
      <c r="BY51" s="495" t="str">
        <f t="shared" si="8"/>
        <v/>
      </c>
      <c r="BZ51" s="495" t="str">
        <f t="shared" si="8"/>
        <v/>
      </c>
      <c r="CA51" s="489" t="str">
        <f t="shared" si="8"/>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0"/>
        <v>-1</v>
      </c>
      <c r="AG52" s="487">
        <f t="shared" si="10"/>
        <v>-1</v>
      </c>
      <c r="AH52" s="487">
        <f t="shared" si="10"/>
        <v>-1</v>
      </c>
      <c r="AI52" s="487">
        <f t="shared" si="10"/>
        <v>-1</v>
      </c>
      <c r="AJ52" s="487">
        <f t="shared" si="10"/>
        <v>-1</v>
      </c>
      <c r="AK52" s="487">
        <f t="shared" si="10"/>
        <v>-1</v>
      </c>
      <c r="AL52" s="487">
        <f t="shared" si="10"/>
        <v>-1</v>
      </c>
      <c r="AM52" s="487">
        <f t="shared" si="10"/>
        <v>-1</v>
      </c>
      <c r="AN52" s="487">
        <f t="shared" si="10"/>
        <v>-1</v>
      </c>
      <c r="AO52" s="487">
        <f t="shared" si="10"/>
        <v>-1</v>
      </c>
      <c r="AP52" s="487">
        <f t="shared" si="10"/>
        <v>0</v>
      </c>
      <c r="AQ52" s="487">
        <f t="shared" si="10"/>
        <v>0</v>
      </c>
      <c r="AR52" s="487">
        <f t="shared" si="10"/>
        <v>0</v>
      </c>
      <c r="AS52" s="487">
        <f t="shared" si="10"/>
        <v>0</v>
      </c>
      <c r="AT52" s="487">
        <f t="shared" si="10"/>
        <v>0</v>
      </c>
      <c r="AU52" s="493">
        <f t="shared" si="10"/>
        <v>0</v>
      </c>
      <c r="AV52" s="488">
        <f t="shared" si="7"/>
        <v>0</v>
      </c>
      <c r="AW52" s="487">
        <f t="shared" si="7"/>
        <v>0</v>
      </c>
      <c r="AX52" s="487">
        <f t="shared" si="7"/>
        <v>0</v>
      </c>
      <c r="AY52" s="487">
        <f t="shared" si="7"/>
        <v>0</v>
      </c>
      <c r="AZ52" s="487">
        <f t="shared" si="7"/>
        <v>0</v>
      </c>
      <c r="BA52" s="487">
        <f t="shared" si="7"/>
        <v>0</v>
      </c>
      <c r="BB52" s="487">
        <f t="shared" si="7"/>
        <v>0</v>
      </c>
      <c r="BC52" s="487">
        <f t="shared" si="7"/>
        <v>0</v>
      </c>
      <c r="BD52" s="487">
        <f t="shared" si="7"/>
        <v>0</v>
      </c>
      <c r="BE52" s="487">
        <f t="shared" si="7"/>
        <v>0</v>
      </c>
      <c r="BF52" s="487" t="str">
        <f t="shared" si="7"/>
        <v/>
      </c>
      <c r="BG52" s="487" t="str">
        <f t="shared" si="7"/>
        <v/>
      </c>
      <c r="BH52" s="487" t="str">
        <f t="shared" si="7"/>
        <v/>
      </c>
      <c r="BI52" s="487" t="str">
        <f t="shared" si="7"/>
        <v/>
      </c>
      <c r="BJ52" s="487" t="str">
        <f t="shared" si="7"/>
        <v/>
      </c>
      <c r="BK52" s="489" t="str">
        <f t="shared" si="7"/>
        <v/>
      </c>
      <c r="BL52" s="488">
        <f t="shared" si="8"/>
        <v>0</v>
      </c>
      <c r="BM52" s="495">
        <f t="shared" si="8"/>
        <v>0</v>
      </c>
      <c r="BN52" s="495">
        <f t="shared" si="8"/>
        <v>0</v>
      </c>
      <c r="BO52" s="495">
        <f t="shared" si="8"/>
        <v>0</v>
      </c>
      <c r="BP52" s="495">
        <f t="shared" si="8"/>
        <v>0</v>
      </c>
      <c r="BQ52" s="495">
        <f t="shared" si="8"/>
        <v>0</v>
      </c>
      <c r="BR52" s="495">
        <f t="shared" si="8"/>
        <v>0</v>
      </c>
      <c r="BS52" s="495">
        <f t="shared" si="8"/>
        <v>0</v>
      </c>
      <c r="BT52" s="495">
        <f t="shared" si="8"/>
        <v>0</v>
      </c>
      <c r="BU52" s="495">
        <f t="shared" si="8"/>
        <v>0</v>
      </c>
      <c r="BV52" s="495" t="str">
        <f t="shared" si="8"/>
        <v/>
      </c>
      <c r="BW52" s="495" t="str">
        <f t="shared" si="8"/>
        <v/>
      </c>
      <c r="BX52" s="495" t="str">
        <f t="shared" si="8"/>
        <v/>
      </c>
      <c r="BY52" s="495" t="str">
        <f t="shared" si="8"/>
        <v/>
      </c>
      <c r="BZ52" s="495" t="str">
        <f t="shared" si="8"/>
        <v/>
      </c>
      <c r="CA52" s="489" t="str">
        <f t="shared" si="8"/>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0"/>
        <v>-1</v>
      </c>
      <c r="AG53" s="487">
        <f t="shared" si="10"/>
        <v>-1</v>
      </c>
      <c r="AH53" s="487">
        <f t="shared" si="10"/>
        <v>-1</v>
      </c>
      <c r="AI53" s="487">
        <f t="shared" si="10"/>
        <v>-1</v>
      </c>
      <c r="AJ53" s="487">
        <f t="shared" si="10"/>
        <v>-1</v>
      </c>
      <c r="AK53" s="487">
        <f t="shared" si="10"/>
        <v>-1</v>
      </c>
      <c r="AL53" s="487">
        <f t="shared" si="10"/>
        <v>-1</v>
      </c>
      <c r="AM53" s="487">
        <f t="shared" si="10"/>
        <v>-1</v>
      </c>
      <c r="AN53" s="487">
        <f t="shared" si="10"/>
        <v>-1</v>
      </c>
      <c r="AO53" s="487">
        <f t="shared" si="10"/>
        <v>-1</v>
      </c>
      <c r="AP53" s="487">
        <f t="shared" si="10"/>
        <v>0</v>
      </c>
      <c r="AQ53" s="487">
        <f t="shared" si="10"/>
        <v>0</v>
      </c>
      <c r="AR53" s="487">
        <f t="shared" si="10"/>
        <v>0</v>
      </c>
      <c r="AS53" s="487">
        <f t="shared" si="10"/>
        <v>0</v>
      </c>
      <c r="AT53" s="487">
        <f t="shared" si="10"/>
        <v>0</v>
      </c>
      <c r="AU53" s="493">
        <f t="shared" si="10"/>
        <v>0</v>
      </c>
      <c r="AV53" s="488">
        <f t="shared" si="7"/>
        <v>0</v>
      </c>
      <c r="AW53" s="487">
        <f t="shared" si="7"/>
        <v>0</v>
      </c>
      <c r="AX53" s="487">
        <f t="shared" si="7"/>
        <v>0</v>
      </c>
      <c r="AY53" s="487">
        <f t="shared" si="7"/>
        <v>0</v>
      </c>
      <c r="AZ53" s="487">
        <f t="shared" si="7"/>
        <v>0</v>
      </c>
      <c r="BA53" s="487">
        <f t="shared" si="7"/>
        <v>0</v>
      </c>
      <c r="BB53" s="487">
        <f t="shared" si="7"/>
        <v>0</v>
      </c>
      <c r="BC53" s="487">
        <f t="shared" si="7"/>
        <v>0</v>
      </c>
      <c r="BD53" s="487">
        <f t="shared" si="7"/>
        <v>0</v>
      </c>
      <c r="BE53" s="487">
        <f t="shared" si="7"/>
        <v>0</v>
      </c>
      <c r="BF53" s="487" t="str">
        <f t="shared" si="7"/>
        <v/>
      </c>
      <c r="BG53" s="487" t="str">
        <f t="shared" si="7"/>
        <v/>
      </c>
      <c r="BH53" s="487" t="str">
        <f t="shared" si="7"/>
        <v/>
      </c>
      <c r="BI53" s="487" t="str">
        <f t="shared" si="7"/>
        <v/>
      </c>
      <c r="BJ53" s="487" t="str">
        <f t="shared" si="7"/>
        <v/>
      </c>
      <c r="BK53" s="489" t="str">
        <f t="shared" ref="BK53:BK68" si="11">IF(AU53,IFERROR(LEFT($V53,SEARCH(" (",$V53)-1),$V53),"")</f>
        <v/>
      </c>
      <c r="BL53" s="488">
        <f t="shared" si="8"/>
        <v>0</v>
      </c>
      <c r="BM53" s="495">
        <f t="shared" si="8"/>
        <v>0</v>
      </c>
      <c r="BN53" s="495">
        <f t="shared" si="8"/>
        <v>0</v>
      </c>
      <c r="BO53" s="495">
        <f t="shared" si="8"/>
        <v>0</v>
      </c>
      <c r="BP53" s="495">
        <f t="shared" si="8"/>
        <v>0</v>
      </c>
      <c r="BQ53" s="495">
        <f t="shared" si="8"/>
        <v>0</v>
      </c>
      <c r="BR53" s="495">
        <f t="shared" si="8"/>
        <v>0</v>
      </c>
      <c r="BS53" s="495">
        <f t="shared" si="8"/>
        <v>0</v>
      </c>
      <c r="BT53" s="495">
        <f t="shared" si="8"/>
        <v>0</v>
      </c>
      <c r="BU53" s="495">
        <f t="shared" si="8"/>
        <v>0</v>
      </c>
      <c r="BV53" s="495" t="str">
        <f t="shared" si="8"/>
        <v/>
      </c>
      <c r="BW53" s="495" t="str">
        <f t="shared" si="8"/>
        <v/>
      </c>
      <c r="BX53" s="495" t="str">
        <f t="shared" si="8"/>
        <v/>
      </c>
      <c r="BY53" s="495" t="str">
        <f t="shared" si="8"/>
        <v/>
      </c>
      <c r="BZ53" s="495" t="str">
        <f t="shared" si="8"/>
        <v/>
      </c>
      <c r="CA53" s="489" t="str">
        <f t="shared" ref="CA53:CA68" si="12">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0"/>
        <v>-1</v>
      </c>
      <c r="AG54" s="487">
        <f t="shared" si="10"/>
        <v>-1</v>
      </c>
      <c r="AH54" s="487">
        <f t="shared" si="10"/>
        <v>-1</v>
      </c>
      <c r="AI54" s="487">
        <f t="shared" si="10"/>
        <v>-1</v>
      </c>
      <c r="AJ54" s="487">
        <f t="shared" si="10"/>
        <v>-1</v>
      </c>
      <c r="AK54" s="487">
        <f t="shared" si="10"/>
        <v>-1</v>
      </c>
      <c r="AL54" s="487">
        <f t="shared" si="10"/>
        <v>-1</v>
      </c>
      <c r="AM54" s="487">
        <f t="shared" si="10"/>
        <v>-1</v>
      </c>
      <c r="AN54" s="487">
        <f t="shared" si="10"/>
        <v>-1</v>
      </c>
      <c r="AO54" s="487">
        <f t="shared" si="10"/>
        <v>-1</v>
      </c>
      <c r="AP54" s="487">
        <f t="shared" si="10"/>
        <v>0</v>
      </c>
      <c r="AQ54" s="487">
        <f t="shared" si="10"/>
        <v>0</v>
      </c>
      <c r="AR54" s="487">
        <f t="shared" si="10"/>
        <v>0</v>
      </c>
      <c r="AS54" s="487">
        <f t="shared" si="10"/>
        <v>0</v>
      </c>
      <c r="AT54" s="487">
        <f t="shared" si="10"/>
        <v>0</v>
      </c>
      <c r="AU54" s="493">
        <f t="shared" si="10"/>
        <v>0</v>
      </c>
      <c r="AV54" s="488">
        <f t="shared" ref="AV54:BJ68" si="13">IF(AF54,IFERROR(LEFT($V54,SEARCH(" (",$V54)-1),$V54),"")</f>
        <v>0</v>
      </c>
      <c r="AW54" s="487">
        <f t="shared" si="13"/>
        <v>0</v>
      </c>
      <c r="AX54" s="487">
        <f t="shared" si="13"/>
        <v>0</v>
      </c>
      <c r="AY54" s="487">
        <f t="shared" si="13"/>
        <v>0</v>
      </c>
      <c r="AZ54" s="487">
        <f t="shared" si="13"/>
        <v>0</v>
      </c>
      <c r="BA54" s="487">
        <f t="shared" si="13"/>
        <v>0</v>
      </c>
      <c r="BB54" s="487">
        <f t="shared" si="13"/>
        <v>0</v>
      </c>
      <c r="BC54" s="487">
        <f t="shared" si="13"/>
        <v>0</v>
      </c>
      <c r="BD54" s="487">
        <f t="shared" si="13"/>
        <v>0</v>
      </c>
      <c r="BE54" s="487">
        <f t="shared" si="13"/>
        <v>0</v>
      </c>
      <c r="BF54" s="487" t="str">
        <f t="shared" si="13"/>
        <v/>
      </c>
      <c r="BG54" s="487" t="str">
        <f t="shared" si="13"/>
        <v/>
      </c>
      <c r="BH54" s="487" t="str">
        <f t="shared" si="13"/>
        <v/>
      </c>
      <c r="BI54" s="487" t="str">
        <f t="shared" si="13"/>
        <v/>
      </c>
      <c r="BJ54" s="487" t="str">
        <f t="shared" si="13"/>
        <v/>
      </c>
      <c r="BK54" s="489" t="str">
        <f t="shared" si="11"/>
        <v/>
      </c>
      <c r="BL54" s="488">
        <f t="shared" ref="BL54:BZ68" si="14">IF(AF54,IFERROR(LEFT($W54,SEARCH(" (",$W54)-1),$W54),"")</f>
        <v>0</v>
      </c>
      <c r="BM54" s="495">
        <f t="shared" si="14"/>
        <v>0</v>
      </c>
      <c r="BN54" s="495">
        <f t="shared" si="14"/>
        <v>0</v>
      </c>
      <c r="BO54" s="495">
        <f t="shared" si="14"/>
        <v>0</v>
      </c>
      <c r="BP54" s="495">
        <f t="shared" si="14"/>
        <v>0</v>
      </c>
      <c r="BQ54" s="495">
        <f t="shared" si="14"/>
        <v>0</v>
      </c>
      <c r="BR54" s="495">
        <f t="shared" si="14"/>
        <v>0</v>
      </c>
      <c r="BS54" s="495">
        <f t="shared" si="14"/>
        <v>0</v>
      </c>
      <c r="BT54" s="495">
        <f t="shared" si="14"/>
        <v>0</v>
      </c>
      <c r="BU54" s="495">
        <f t="shared" si="14"/>
        <v>0</v>
      </c>
      <c r="BV54" s="495" t="str">
        <f t="shared" si="14"/>
        <v/>
      </c>
      <c r="BW54" s="495" t="str">
        <f t="shared" si="14"/>
        <v/>
      </c>
      <c r="BX54" s="495" t="str">
        <f t="shared" si="14"/>
        <v/>
      </c>
      <c r="BY54" s="495" t="str">
        <f t="shared" si="14"/>
        <v/>
      </c>
      <c r="BZ54" s="495" t="str">
        <f t="shared" si="14"/>
        <v/>
      </c>
      <c r="CA54" s="489" t="str">
        <f t="shared" si="12"/>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0"/>
        <v>-1</v>
      </c>
      <c r="AG55" s="487">
        <f t="shared" si="10"/>
        <v>-1</v>
      </c>
      <c r="AH55" s="487">
        <f t="shared" si="10"/>
        <v>-1</v>
      </c>
      <c r="AI55" s="487">
        <f t="shared" si="10"/>
        <v>-1</v>
      </c>
      <c r="AJ55" s="487">
        <f t="shared" si="10"/>
        <v>-1</v>
      </c>
      <c r="AK55" s="487">
        <f t="shared" si="10"/>
        <v>-1</v>
      </c>
      <c r="AL55" s="487">
        <f t="shared" si="10"/>
        <v>-1</v>
      </c>
      <c r="AM55" s="487">
        <f t="shared" si="10"/>
        <v>-1</v>
      </c>
      <c r="AN55" s="487">
        <f t="shared" si="10"/>
        <v>-1</v>
      </c>
      <c r="AO55" s="487">
        <f t="shared" si="10"/>
        <v>-1</v>
      </c>
      <c r="AP55" s="487">
        <f t="shared" si="10"/>
        <v>0</v>
      </c>
      <c r="AQ55" s="487">
        <f t="shared" si="10"/>
        <v>0</v>
      </c>
      <c r="AR55" s="487">
        <f t="shared" si="10"/>
        <v>0</v>
      </c>
      <c r="AS55" s="487">
        <f t="shared" si="10"/>
        <v>0</v>
      </c>
      <c r="AT55" s="487">
        <f t="shared" si="10"/>
        <v>0</v>
      </c>
      <c r="AU55" s="493">
        <f t="shared" si="10"/>
        <v>0</v>
      </c>
      <c r="AV55" s="488">
        <f t="shared" si="13"/>
        <v>0</v>
      </c>
      <c r="AW55" s="487">
        <f t="shared" si="13"/>
        <v>0</v>
      </c>
      <c r="AX55" s="487">
        <f t="shared" si="13"/>
        <v>0</v>
      </c>
      <c r="AY55" s="487">
        <f t="shared" si="13"/>
        <v>0</v>
      </c>
      <c r="AZ55" s="487">
        <f t="shared" si="13"/>
        <v>0</v>
      </c>
      <c r="BA55" s="487">
        <f t="shared" si="13"/>
        <v>0</v>
      </c>
      <c r="BB55" s="487">
        <f t="shared" si="13"/>
        <v>0</v>
      </c>
      <c r="BC55" s="487">
        <f t="shared" si="13"/>
        <v>0</v>
      </c>
      <c r="BD55" s="487">
        <f t="shared" si="13"/>
        <v>0</v>
      </c>
      <c r="BE55" s="487">
        <f t="shared" si="13"/>
        <v>0</v>
      </c>
      <c r="BF55" s="487" t="str">
        <f t="shared" si="13"/>
        <v/>
      </c>
      <c r="BG55" s="487" t="str">
        <f t="shared" si="13"/>
        <v/>
      </c>
      <c r="BH55" s="487" t="str">
        <f t="shared" si="13"/>
        <v/>
      </c>
      <c r="BI55" s="487" t="str">
        <f t="shared" si="13"/>
        <v/>
      </c>
      <c r="BJ55" s="487" t="str">
        <f t="shared" si="13"/>
        <v/>
      </c>
      <c r="BK55" s="489" t="str">
        <f t="shared" si="11"/>
        <v/>
      </c>
      <c r="BL55" s="488">
        <f t="shared" si="14"/>
        <v>0</v>
      </c>
      <c r="BM55" s="495">
        <f t="shared" si="14"/>
        <v>0</v>
      </c>
      <c r="BN55" s="495">
        <f t="shared" si="14"/>
        <v>0</v>
      </c>
      <c r="BO55" s="495">
        <f t="shared" si="14"/>
        <v>0</v>
      </c>
      <c r="BP55" s="495">
        <f t="shared" si="14"/>
        <v>0</v>
      </c>
      <c r="BQ55" s="495">
        <f t="shared" si="14"/>
        <v>0</v>
      </c>
      <c r="BR55" s="495">
        <f t="shared" si="14"/>
        <v>0</v>
      </c>
      <c r="BS55" s="495">
        <f t="shared" si="14"/>
        <v>0</v>
      </c>
      <c r="BT55" s="495">
        <f t="shared" si="14"/>
        <v>0</v>
      </c>
      <c r="BU55" s="495">
        <f t="shared" si="14"/>
        <v>0</v>
      </c>
      <c r="BV55" s="495" t="str">
        <f t="shared" si="14"/>
        <v/>
      </c>
      <c r="BW55" s="495" t="str">
        <f t="shared" si="14"/>
        <v/>
      </c>
      <c r="BX55" s="495" t="str">
        <f t="shared" si="14"/>
        <v/>
      </c>
      <c r="BY55" s="495" t="str">
        <f t="shared" si="14"/>
        <v/>
      </c>
      <c r="BZ55" s="495" t="str">
        <f t="shared" si="14"/>
        <v/>
      </c>
      <c r="CA55" s="489" t="str">
        <f t="shared" si="12"/>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0"/>
        <v>-1</v>
      </c>
      <c r="AG56" s="487">
        <f t="shared" si="10"/>
        <v>-1</v>
      </c>
      <c r="AH56" s="487">
        <f t="shared" si="10"/>
        <v>-1</v>
      </c>
      <c r="AI56" s="487">
        <f t="shared" si="10"/>
        <v>-1</v>
      </c>
      <c r="AJ56" s="487">
        <f t="shared" si="10"/>
        <v>-1</v>
      </c>
      <c r="AK56" s="487">
        <f t="shared" si="10"/>
        <v>-1</v>
      </c>
      <c r="AL56" s="487">
        <f t="shared" si="10"/>
        <v>-1</v>
      </c>
      <c r="AM56" s="487">
        <f t="shared" si="10"/>
        <v>-1</v>
      </c>
      <c r="AN56" s="487">
        <f t="shared" si="10"/>
        <v>-1</v>
      </c>
      <c r="AO56" s="487">
        <f t="shared" si="10"/>
        <v>-1</v>
      </c>
      <c r="AP56" s="487">
        <f t="shared" si="10"/>
        <v>0</v>
      </c>
      <c r="AQ56" s="487">
        <f t="shared" si="10"/>
        <v>0</v>
      </c>
      <c r="AR56" s="487">
        <f t="shared" si="10"/>
        <v>0</v>
      </c>
      <c r="AS56" s="487">
        <f t="shared" si="10"/>
        <v>0</v>
      </c>
      <c r="AT56" s="487">
        <f t="shared" si="10"/>
        <v>0</v>
      </c>
      <c r="AU56" s="493">
        <f t="shared" ref="AU56" si="15">AU55</f>
        <v>0</v>
      </c>
      <c r="AV56" s="488">
        <f t="shared" si="13"/>
        <v>0</v>
      </c>
      <c r="AW56" s="487">
        <f t="shared" si="13"/>
        <v>0</v>
      </c>
      <c r="AX56" s="487">
        <f t="shared" si="13"/>
        <v>0</v>
      </c>
      <c r="AY56" s="487">
        <f t="shared" si="13"/>
        <v>0</v>
      </c>
      <c r="AZ56" s="487">
        <f t="shared" si="13"/>
        <v>0</v>
      </c>
      <c r="BA56" s="487">
        <f t="shared" si="13"/>
        <v>0</v>
      </c>
      <c r="BB56" s="487">
        <f t="shared" si="13"/>
        <v>0</v>
      </c>
      <c r="BC56" s="487">
        <f t="shared" si="13"/>
        <v>0</v>
      </c>
      <c r="BD56" s="487">
        <f t="shared" si="13"/>
        <v>0</v>
      </c>
      <c r="BE56" s="487">
        <f t="shared" si="13"/>
        <v>0</v>
      </c>
      <c r="BF56" s="487" t="str">
        <f t="shared" si="13"/>
        <v/>
      </c>
      <c r="BG56" s="487" t="str">
        <f t="shared" si="13"/>
        <v/>
      </c>
      <c r="BH56" s="487" t="str">
        <f t="shared" si="13"/>
        <v/>
      </c>
      <c r="BI56" s="487" t="str">
        <f t="shared" si="13"/>
        <v/>
      </c>
      <c r="BJ56" s="487" t="str">
        <f t="shared" si="13"/>
        <v/>
      </c>
      <c r="BK56" s="489" t="str">
        <f t="shared" si="11"/>
        <v/>
      </c>
      <c r="BL56" s="488">
        <f t="shared" si="14"/>
        <v>0</v>
      </c>
      <c r="BM56" s="495">
        <f t="shared" si="14"/>
        <v>0</v>
      </c>
      <c r="BN56" s="495">
        <f t="shared" si="14"/>
        <v>0</v>
      </c>
      <c r="BO56" s="495">
        <f t="shared" si="14"/>
        <v>0</v>
      </c>
      <c r="BP56" s="495">
        <f t="shared" si="14"/>
        <v>0</v>
      </c>
      <c r="BQ56" s="495">
        <f t="shared" si="14"/>
        <v>0</v>
      </c>
      <c r="BR56" s="495">
        <f t="shared" si="14"/>
        <v>0</v>
      </c>
      <c r="BS56" s="495">
        <f t="shared" si="14"/>
        <v>0</v>
      </c>
      <c r="BT56" s="495">
        <f t="shared" si="14"/>
        <v>0</v>
      </c>
      <c r="BU56" s="495">
        <f t="shared" si="14"/>
        <v>0</v>
      </c>
      <c r="BV56" s="495" t="str">
        <f t="shared" si="14"/>
        <v/>
      </c>
      <c r="BW56" s="495" t="str">
        <f t="shared" si="14"/>
        <v/>
      </c>
      <c r="BX56" s="495" t="str">
        <f t="shared" si="14"/>
        <v/>
      </c>
      <c r="BY56" s="495" t="str">
        <f t="shared" si="14"/>
        <v/>
      </c>
      <c r="BZ56" s="495" t="str">
        <f t="shared" si="14"/>
        <v/>
      </c>
      <c r="CA56" s="489" t="str">
        <f t="shared" si="12"/>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6">AF56</f>
        <v>-1</v>
      </c>
      <c r="AG57" s="487">
        <f t="shared" si="16"/>
        <v>-1</v>
      </c>
      <c r="AH57" s="487">
        <f t="shared" si="16"/>
        <v>-1</v>
      </c>
      <c r="AI57" s="487">
        <f t="shared" si="16"/>
        <v>-1</v>
      </c>
      <c r="AJ57" s="487">
        <f t="shared" si="16"/>
        <v>-1</v>
      </c>
      <c r="AK57" s="487">
        <f t="shared" si="16"/>
        <v>-1</v>
      </c>
      <c r="AL57" s="487">
        <f t="shared" si="16"/>
        <v>-1</v>
      </c>
      <c r="AM57" s="487">
        <f t="shared" si="16"/>
        <v>-1</v>
      </c>
      <c r="AN57" s="487">
        <f t="shared" si="16"/>
        <v>-1</v>
      </c>
      <c r="AO57" s="487">
        <f t="shared" si="16"/>
        <v>-1</v>
      </c>
      <c r="AP57" s="487">
        <f t="shared" si="16"/>
        <v>0</v>
      </c>
      <c r="AQ57" s="487">
        <f t="shared" si="16"/>
        <v>0</v>
      </c>
      <c r="AR57" s="487">
        <f t="shared" si="16"/>
        <v>0</v>
      </c>
      <c r="AS57" s="487">
        <f t="shared" si="16"/>
        <v>0</v>
      </c>
      <c r="AT57" s="487">
        <f t="shared" si="16"/>
        <v>0</v>
      </c>
      <c r="AU57" s="493">
        <f t="shared" si="16"/>
        <v>0</v>
      </c>
      <c r="AV57" s="488">
        <f t="shared" si="13"/>
        <v>0</v>
      </c>
      <c r="AW57" s="487">
        <f t="shared" si="13"/>
        <v>0</v>
      </c>
      <c r="AX57" s="487">
        <f t="shared" si="13"/>
        <v>0</v>
      </c>
      <c r="AY57" s="487">
        <f t="shared" si="13"/>
        <v>0</v>
      </c>
      <c r="AZ57" s="487">
        <f t="shared" si="13"/>
        <v>0</v>
      </c>
      <c r="BA57" s="487">
        <f t="shared" si="13"/>
        <v>0</v>
      </c>
      <c r="BB57" s="487">
        <f t="shared" si="13"/>
        <v>0</v>
      </c>
      <c r="BC57" s="487">
        <f t="shared" si="13"/>
        <v>0</v>
      </c>
      <c r="BD57" s="487">
        <f t="shared" si="13"/>
        <v>0</v>
      </c>
      <c r="BE57" s="487">
        <f t="shared" si="13"/>
        <v>0</v>
      </c>
      <c r="BF57" s="487" t="str">
        <f t="shared" si="13"/>
        <v/>
      </c>
      <c r="BG57" s="487" t="str">
        <f t="shared" si="13"/>
        <v/>
      </c>
      <c r="BH57" s="487" t="str">
        <f t="shared" si="13"/>
        <v/>
      </c>
      <c r="BI57" s="487" t="str">
        <f t="shared" si="13"/>
        <v/>
      </c>
      <c r="BJ57" s="487" t="str">
        <f t="shared" si="13"/>
        <v/>
      </c>
      <c r="BK57" s="489" t="str">
        <f t="shared" si="11"/>
        <v/>
      </c>
      <c r="BL57" s="488">
        <f t="shared" si="14"/>
        <v>0</v>
      </c>
      <c r="BM57" s="495">
        <f t="shared" si="14"/>
        <v>0</v>
      </c>
      <c r="BN57" s="495">
        <f t="shared" si="14"/>
        <v>0</v>
      </c>
      <c r="BO57" s="495">
        <f t="shared" si="14"/>
        <v>0</v>
      </c>
      <c r="BP57" s="495">
        <f t="shared" si="14"/>
        <v>0</v>
      </c>
      <c r="BQ57" s="495">
        <f t="shared" si="14"/>
        <v>0</v>
      </c>
      <c r="BR57" s="495">
        <f t="shared" si="14"/>
        <v>0</v>
      </c>
      <c r="BS57" s="495">
        <f t="shared" si="14"/>
        <v>0</v>
      </c>
      <c r="BT57" s="495">
        <f t="shared" si="14"/>
        <v>0</v>
      </c>
      <c r="BU57" s="495">
        <f t="shared" si="14"/>
        <v>0</v>
      </c>
      <c r="BV57" s="495" t="str">
        <f t="shared" si="14"/>
        <v/>
      </c>
      <c r="BW57" s="495" t="str">
        <f t="shared" si="14"/>
        <v/>
      </c>
      <c r="BX57" s="495" t="str">
        <f t="shared" si="14"/>
        <v/>
      </c>
      <c r="BY57" s="495" t="str">
        <f t="shared" si="14"/>
        <v/>
      </c>
      <c r="BZ57" s="495" t="str">
        <f t="shared" si="14"/>
        <v/>
      </c>
      <c r="CA57" s="489" t="str">
        <f t="shared" si="12"/>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6"/>
        <v>-1</v>
      </c>
      <c r="AG58" s="487">
        <f t="shared" si="16"/>
        <v>-1</v>
      </c>
      <c r="AH58" s="487">
        <f t="shared" si="16"/>
        <v>-1</v>
      </c>
      <c r="AI58" s="487">
        <f t="shared" si="16"/>
        <v>-1</v>
      </c>
      <c r="AJ58" s="487">
        <f t="shared" si="16"/>
        <v>-1</v>
      </c>
      <c r="AK58" s="487">
        <f t="shared" si="16"/>
        <v>-1</v>
      </c>
      <c r="AL58" s="487">
        <f t="shared" si="16"/>
        <v>-1</v>
      </c>
      <c r="AM58" s="487">
        <f t="shared" si="16"/>
        <v>-1</v>
      </c>
      <c r="AN58" s="487">
        <f t="shared" si="16"/>
        <v>-1</v>
      </c>
      <c r="AO58" s="487">
        <f t="shared" si="16"/>
        <v>-1</v>
      </c>
      <c r="AP58" s="487">
        <f t="shared" si="16"/>
        <v>0</v>
      </c>
      <c r="AQ58" s="487">
        <f t="shared" si="16"/>
        <v>0</v>
      </c>
      <c r="AR58" s="487">
        <f t="shared" si="16"/>
        <v>0</v>
      </c>
      <c r="AS58" s="487">
        <f t="shared" si="16"/>
        <v>0</v>
      </c>
      <c r="AT58" s="487">
        <f t="shared" si="16"/>
        <v>0</v>
      </c>
      <c r="AU58" s="493">
        <f t="shared" si="16"/>
        <v>0</v>
      </c>
      <c r="AV58" s="488">
        <f t="shared" si="13"/>
        <v>0</v>
      </c>
      <c r="AW58" s="487">
        <f t="shared" si="13"/>
        <v>0</v>
      </c>
      <c r="AX58" s="487">
        <f t="shared" si="13"/>
        <v>0</v>
      </c>
      <c r="AY58" s="487">
        <f t="shared" si="13"/>
        <v>0</v>
      </c>
      <c r="AZ58" s="487">
        <f t="shared" si="13"/>
        <v>0</v>
      </c>
      <c r="BA58" s="487">
        <f t="shared" si="13"/>
        <v>0</v>
      </c>
      <c r="BB58" s="487">
        <f t="shared" si="13"/>
        <v>0</v>
      </c>
      <c r="BC58" s="487">
        <f t="shared" si="13"/>
        <v>0</v>
      </c>
      <c r="BD58" s="487">
        <f t="shared" si="13"/>
        <v>0</v>
      </c>
      <c r="BE58" s="487">
        <f t="shared" si="13"/>
        <v>0</v>
      </c>
      <c r="BF58" s="487" t="str">
        <f t="shared" si="13"/>
        <v/>
      </c>
      <c r="BG58" s="487" t="str">
        <f t="shared" si="13"/>
        <v/>
      </c>
      <c r="BH58" s="487" t="str">
        <f t="shared" si="13"/>
        <v/>
      </c>
      <c r="BI58" s="487" t="str">
        <f t="shared" si="13"/>
        <v/>
      </c>
      <c r="BJ58" s="487" t="str">
        <f t="shared" si="13"/>
        <v/>
      </c>
      <c r="BK58" s="489" t="str">
        <f t="shared" si="11"/>
        <v/>
      </c>
      <c r="BL58" s="488">
        <f t="shared" si="14"/>
        <v>0</v>
      </c>
      <c r="BM58" s="495">
        <f t="shared" si="14"/>
        <v>0</v>
      </c>
      <c r="BN58" s="495">
        <f t="shared" si="14"/>
        <v>0</v>
      </c>
      <c r="BO58" s="495">
        <f t="shared" si="14"/>
        <v>0</v>
      </c>
      <c r="BP58" s="495">
        <f t="shared" si="14"/>
        <v>0</v>
      </c>
      <c r="BQ58" s="495">
        <f t="shared" si="14"/>
        <v>0</v>
      </c>
      <c r="BR58" s="495">
        <f t="shared" si="14"/>
        <v>0</v>
      </c>
      <c r="BS58" s="495">
        <f t="shared" si="14"/>
        <v>0</v>
      </c>
      <c r="BT58" s="495">
        <f t="shared" si="14"/>
        <v>0</v>
      </c>
      <c r="BU58" s="495">
        <f t="shared" si="14"/>
        <v>0</v>
      </c>
      <c r="BV58" s="495" t="str">
        <f t="shared" si="14"/>
        <v/>
      </c>
      <c r="BW58" s="495" t="str">
        <f t="shared" si="14"/>
        <v/>
      </c>
      <c r="BX58" s="495" t="str">
        <f t="shared" si="14"/>
        <v/>
      </c>
      <c r="BY58" s="495" t="str">
        <f t="shared" si="14"/>
        <v/>
      </c>
      <c r="BZ58" s="495" t="str">
        <f t="shared" si="14"/>
        <v/>
      </c>
      <c r="CA58" s="489" t="str">
        <f t="shared" si="12"/>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6"/>
        <v>-1</v>
      </c>
      <c r="AG59" s="487">
        <f t="shared" si="16"/>
        <v>-1</v>
      </c>
      <c r="AH59" s="487">
        <f t="shared" si="16"/>
        <v>-1</v>
      </c>
      <c r="AI59" s="487">
        <f t="shared" si="16"/>
        <v>-1</v>
      </c>
      <c r="AJ59" s="487">
        <f t="shared" si="16"/>
        <v>-1</v>
      </c>
      <c r="AK59" s="487">
        <f t="shared" si="16"/>
        <v>-1</v>
      </c>
      <c r="AL59" s="487">
        <f t="shared" si="16"/>
        <v>-1</v>
      </c>
      <c r="AM59" s="487">
        <f t="shared" si="16"/>
        <v>-1</v>
      </c>
      <c r="AN59" s="487">
        <f t="shared" si="16"/>
        <v>-1</v>
      </c>
      <c r="AO59" s="487">
        <f t="shared" si="16"/>
        <v>-1</v>
      </c>
      <c r="AP59" s="487">
        <f t="shared" si="16"/>
        <v>0</v>
      </c>
      <c r="AQ59" s="487">
        <f t="shared" si="16"/>
        <v>0</v>
      </c>
      <c r="AR59" s="487">
        <f t="shared" si="16"/>
        <v>0</v>
      </c>
      <c r="AS59" s="487">
        <f t="shared" si="16"/>
        <v>0</v>
      </c>
      <c r="AT59" s="487">
        <f t="shared" si="16"/>
        <v>0</v>
      </c>
      <c r="AU59" s="493">
        <f t="shared" si="16"/>
        <v>0</v>
      </c>
      <c r="AV59" s="488">
        <f t="shared" si="13"/>
        <v>0</v>
      </c>
      <c r="AW59" s="487">
        <f t="shared" si="13"/>
        <v>0</v>
      </c>
      <c r="AX59" s="487">
        <f t="shared" si="13"/>
        <v>0</v>
      </c>
      <c r="AY59" s="487">
        <f t="shared" si="13"/>
        <v>0</v>
      </c>
      <c r="AZ59" s="487">
        <f t="shared" si="13"/>
        <v>0</v>
      </c>
      <c r="BA59" s="487">
        <f t="shared" si="13"/>
        <v>0</v>
      </c>
      <c r="BB59" s="487">
        <f t="shared" si="13"/>
        <v>0</v>
      </c>
      <c r="BC59" s="487">
        <f t="shared" si="13"/>
        <v>0</v>
      </c>
      <c r="BD59" s="487">
        <f t="shared" si="13"/>
        <v>0</v>
      </c>
      <c r="BE59" s="487">
        <f t="shared" si="13"/>
        <v>0</v>
      </c>
      <c r="BF59" s="487" t="str">
        <f t="shared" si="13"/>
        <v/>
      </c>
      <c r="BG59" s="487" t="str">
        <f t="shared" si="13"/>
        <v/>
      </c>
      <c r="BH59" s="487" t="str">
        <f t="shared" si="13"/>
        <v/>
      </c>
      <c r="BI59" s="487" t="str">
        <f t="shared" si="13"/>
        <v/>
      </c>
      <c r="BJ59" s="487" t="str">
        <f t="shared" si="13"/>
        <v/>
      </c>
      <c r="BK59" s="489" t="str">
        <f t="shared" si="11"/>
        <v/>
      </c>
      <c r="BL59" s="488">
        <f t="shared" si="14"/>
        <v>0</v>
      </c>
      <c r="BM59" s="495">
        <f t="shared" si="14"/>
        <v>0</v>
      </c>
      <c r="BN59" s="495">
        <f t="shared" si="14"/>
        <v>0</v>
      </c>
      <c r="BO59" s="495">
        <f t="shared" si="14"/>
        <v>0</v>
      </c>
      <c r="BP59" s="495">
        <f t="shared" si="14"/>
        <v>0</v>
      </c>
      <c r="BQ59" s="495">
        <f t="shared" si="14"/>
        <v>0</v>
      </c>
      <c r="BR59" s="495">
        <f t="shared" si="14"/>
        <v>0</v>
      </c>
      <c r="BS59" s="495">
        <f t="shared" si="14"/>
        <v>0</v>
      </c>
      <c r="BT59" s="495">
        <f t="shared" si="14"/>
        <v>0</v>
      </c>
      <c r="BU59" s="495">
        <f t="shared" si="14"/>
        <v>0</v>
      </c>
      <c r="BV59" s="495" t="str">
        <f t="shared" si="14"/>
        <v/>
      </c>
      <c r="BW59" s="495" t="str">
        <f t="shared" si="14"/>
        <v/>
      </c>
      <c r="BX59" s="495" t="str">
        <f t="shared" si="14"/>
        <v/>
      </c>
      <c r="BY59" s="495" t="str">
        <f t="shared" si="14"/>
        <v/>
      </c>
      <c r="BZ59" s="495" t="str">
        <f t="shared" si="14"/>
        <v/>
      </c>
      <c r="CA59" s="489" t="str">
        <f t="shared" si="12"/>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6"/>
        <v>-1</v>
      </c>
      <c r="AG60" s="487">
        <f t="shared" si="16"/>
        <v>-1</v>
      </c>
      <c r="AH60" s="487">
        <f t="shared" si="16"/>
        <v>-1</v>
      </c>
      <c r="AI60" s="487">
        <f t="shared" si="16"/>
        <v>-1</v>
      </c>
      <c r="AJ60" s="487">
        <f t="shared" si="16"/>
        <v>-1</v>
      </c>
      <c r="AK60" s="487">
        <f t="shared" si="16"/>
        <v>-1</v>
      </c>
      <c r="AL60" s="487">
        <f t="shared" si="16"/>
        <v>-1</v>
      </c>
      <c r="AM60" s="487">
        <f t="shared" si="16"/>
        <v>-1</v>
      </c>
      <c r="AN60" s="487">
        <f t="shared" si="16"/>
        <v>-1</v>
      </c>
      <c r="AO60" s="487">
        <f t="shared" si="16"/>
        <v>-1</v>
      </c>
      <c r="AP60" s="487">
        <f t="shared" si="16"/>
        <v>0</v>
      </c>
      <c r="AQ60" s="487">
        <f t="shared" si="16"/>
        <v>0</v>
      </c>
      <c r="AR60" s="487">
        <f t="shared" si="16"/>
        <v>0</v>
      </c>
      <c r="AS60" s="487">
        <f t="shared" si="16"/>
        <v>0</v>
      </c>
      <c r="AT60" s="487">
        <f t="shared" si="16"/>
        <v>0</v>
      </c>
      <c r="AU60" s="493">
        <f t="shared" si="16"/>
        <v>0</v>
      </c>
      <c r="AV60" s="488">
        <f t="shared" si="13"/>
        <v>0</v>
      </c>
      <c r="AW60" s="487">
        <f t="shared" si="13"/>
        <v>0</v>
      </c>
      <c r="AX60" s="487">
        <f t="shared" si="13"/>
        <v>0</v>
      </c>
      <c r="AY60" s="487">
        <f t="shared" si="13"/>
        <v>0</v>
      </c>
      <c r="AZ60" s="487">
        <f t="shared" si="13"/>
        <v>0</v>
      </c>
      <c r="BA60" s="487">
        <f t="shared" si="13"/>
        <v>0</v>
      </c>
      <c r="BB60" s="487">
        <f t="shared" si="13"/>
        <v>0</v>
      </c>
      <c r="BC60" s="487">
        <f t="shared" si="13"/>
        <v>0</v>
      </c>
      <c r="BD60" s="487">
        <f t="shared" si="13"/>
        <v>0</v>
      </c>
      <c r="BE60" s="487">
        <f t="shared" si="13"/>
        <v>0</v>
      </c>
      <c r="BF60" s="487" t="str">
        <f t="shared" si="13"/>
        <v/>
      </c>
      <c r="BG60" s="487" t="str">
        <f t="shared" si="13"/>
        <v/>
      </c>
      <c r="BH60" s="487" t="str">
        <f t="shared" si="13"/>
        <v/>
      </c>
      <c r="BI60" s="487" t="str">
        <f t="shared" si="13"/>
        <v/>
      </c>
      <c r="BJ60" s="487" t="str">
        <f t="shared" si="13"/>
        <v/>
      </c>
      <c r="BK60" s="489" t="str">
        <f t="shared" si="11"/>
        <v/>
      </c>
      <c r="BL60" s="488">
        <f t="shared" si="14"/>
        <v>0</v>
      </c>
      <c r="BM60" s="495">
        <f t="shared" si="14"/>
        <v>0</v>
      </c>
      <c r="BN60" s="495">
        <f t="shared" si="14"/>
        <v>0</v>
      </c>
      <c r="BO60" s="495">
        <f t="shared" si="14"/>
        <v>0</v>
      </c>
      <c r="BP60" s="495">
        <f t="shared" si="14"/>
        <v>0</v>
      </c>
      <c r="BQ60" s="495">
        <f t="shared" si="14"/>
        <v>0</v>
      </c>
      <c r="BR60" s="495">
        <f t="shared" si="14"/>
        <v>0</v>
      </c>
      <c r="BS60" s="495">
        <f t="shared" si="14"/>
        <v>0</v>
      </c>
      <c r="BT60" s="495">
        <f t="shared" si="14"/>
        <v>0</v>
      </c>
      <c r="BU60" s="495">
        <f t="shared" si="14"/>
        <v>0</v>
      </c>
      <c r="BV60" s="495" t="str">
        <f t="shared" si="14"/>
        <v/>
      </c>
      <c r="BW60" s="495" t="str">
        <f t="shared" si="14"/>
        <v/>
      </c>
      <c r="BX60" s="495" t="str">
        <f t="shared" si="14"/>
        <v/>
      </c>
      <c r="BY60" s="495" t="str">
        <f t="shared" si="14"/>
        <v/>
      </c>
      <c r="BZ60" s="495" t="str">
        <f t="shared" si="14"/>
        <v/>
      </c>
      <c r="CA60" s="489" t="str">
        <f t="shared" si="12"/>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6"/>
        <v>-1</v>
      </c>
      <c r="AG61" s="487">
        <f t="shared" si="16"/>
        <v>-1</v>
      </c>
      <c r="AH61" s="487">
        <f t="shared" si="16"/>
        <v>-1</v>
      </c>
      <c r="AI61" s="487">
        <f t="shared" si="16"/>
        <v>-1</v>
      </c>
      <c r="AJ61" s="487">
        <f t="shared" si="16"/>
        <v>-1</v>
      </c>
      <c r="AK61" s="487">
        <f t="shared" si="16"/>
        <v>-1</v>
      </c>
      <c r="AL61" s="487">
        <f t="shared" si="16"/>
        <v>-1</v>
      </c>
      <c r="AM61" s="487">
        <f t="shared" si="16"/>
        <v>-1</v>
      </c>
      <c r="AN61" s="487">
        <f t="shared" si="16"/>
        <v>-1</v>
      </c>
      <c r="AO61" s="487">
        <f t="shared" si="16"/>
        <v>-1</v>
      </c>
      <c r="AP61" s="487">
        <f t="shared" si="16"/>
        <v>0</v>
      </c>
      <c r="AQ61" s="487">
        <f t="shared" si="16"/>
        <v>0</v>
      </c>
      <c r="AR61" s="487">
        <f t="shared" si="16"/>
        <v>0</v>
      </c>
      <c r="AS61" s="487">
        <f t="shared" si="16"/>
        <v>0</v>
      </c>
      <c r="AT61" s="487">
        <f t="shared" si="16"/>
        <v>0</v>
      </c>
      <c r="AU61" s="493">
        <f t="shared" si="16"/>
        <v>0</v>
      </c>
      <c r="AV61" s="488">
        <f t="shared" si="13"/>
        <v>0</v>
      </c>
      <c r="AW61" s="487">
        <f t="shared" si="13"/>
        <v>0</v>
      </c>
      <c r="AX61" s="487">
        <f t="shared" si="13"/>
        <v>0</v>
      </c>
      <c r="AY61" s="487">
        <f t="shared" si="13"/>
        <v>0</v>
      </c>
      <c r="AZ61" s="487">
        <f t="shared" si="13"/>
        <v>0</v>
      </c>
      <c r="BA61" s="487">
        <f t="shared" si="13"/>
        <v>0</v>
      </c>
      <c r="BB61" s="487">
        <f t="shared" si="13"/>
        <v>0</v>
      </c>
      <c r="BC61" s="487">
        <f t="shared" si="13"/>
        <v>0</v>
      </c>
      <c r="BD61" s="487">
        <f t="shared" si="13"/>
        <v>0</v>
      </c>
      <c r="BE61" s="487">
        <f t="shared" si="13"/>
        <v>0</v>
      </c>
      <c r="BF61" s="487" t="str">
        <f t="shared" si="13"/>
        <v/>
      </c>
      <c r="BG61" s="487" t="str">
        <f t="shared" si="13"/>
        <v/>
      </c>
      <c r="BH61" s="487" t="str">
        <f t="shared" si="13"/>
        <v/>
      </c>
      <c r="BI61" s="487" t="str">
        <f t="shared" si="13"/>
        <v/>
      </c>
      <c r="BJ61" s="487" t="str">
        <f t="shared" si="13"/>
        <v/>
      </c>
      <c r="BK61" s="489" t="str">
        <f t="shared" si="11"/>
        <v/>
      </c>
      <c r="BL61" s="488">
        <f t="shared" si="14"/>
        <v>0</v>
      </c>
      <c r="BM61" s="495">
        <f t="shared" si="14"/>
        <v>0</v>
      </c>
      <c r="BN61" s="495">
        <f t="shared" si="14"/>
        <v>0</v>
      </c>
      <c r="BO61" s="495">
        <f t="shared" si="14"/>
        <v>0</v>
      </c>
      <c r="BP61" s="495">
        <f t="shared" si="14"/>
        <v>0</v>
      </c>
      <c r="BQ61" s="495">
        <f t="shared" si="14"/>
        <v>0</v>
      </c>
      <c r="BR61" s="495">
        <f t="shared" si="14"/>
        <v>0</v>
      </c>
      <c r="BS61" s="495">
        <f t="shared" si="14"/>
        <v>0</v>
      </c>
      <c r="BT61" s="495">
        <f t="shared" si="14"/>
        <v>0</v>
      </c>
      <c r="BU61" s="495">
        <f t="shared" si="14"/>
        <v>0</v>
      </c>
      <c r="BV61" s="495" t="str">
        <f t="shared" si="14"/>
        <v/>
      </c>
      <c r="BW61" s="495" t="str">
        <f t="shared" si="14"/>
        <v/>
      </c>
      <c r="BX61" s="495" t="str">
        <f t="shared" si="14"/>
        <v/>
      </c>
      <c r="BY61" s="495" t="str">
        <f t="shared" si="14"/>
        <v/>
      </c>
      <c r="BZ61" s="495" t="str">
        <f t="shared" si="14"/>
        <v/>
      </c>
      <c r="CA61" s="489" t="str">
        <f t="shared" si="12"/>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6"/>
        <v>-1</v>
      </c>
      <c r="AG62" s="487">
        <f t="shared" si="16"/>
        <v>-1</v>
      </c>
      <c r="AH62" s="487">
        <f t="shared" si="16"/>
        <v>-1</v>
      </c>
      <c r="AI62" s="487">
        <f t="shared" si="16"/>
        <v>-1</v>
      </c>
      <c r="AJ62" s="487">
        <f t="shared" si="16"/>
        <v>-1</v>
      </c>
      <c r="AK62" s="487">
        <f t="shared" si="16"/>
        <v>-1</v>
      </c>
      <c r="AL62" s="487">
        <f t="shared" si="16"/>
        <v>-1</v>
      </c>
      <c r="AM62" s="487">
        <f t="shared" si="16"/>
        <v>-1</v>
      </c>
      <c r="AN62" s="487">
        <f t="shared" si="16"/>
        <v>-1</v>
      </c>
      <c r="AO62" s="487">
        <f t="shared" si="16"/>
        <v>-1</v>
      </c>
      <c r="AP62" s="487">
        <f t="shared" si="16"/>
        <v>0</v>
      </c>
      <c r="AQ62" s="487">
        <f t="shared" si="16"/>
        <v>0</v>
      </c>
      <c r="AR62" s="487">
        <f t="shared" si="16"/>
        <v>0</v>
      </c>
      <c r="AS62" s="487">
        <f t="shared" si="16"/>
        <v>0</v>
      </c>
      <c r="AT62" s="487">
        <f t="shared" si="16"/>
        <v>0</v>
      </c>
      <c r="AU62" s="493">
        <f t="shared" si="16"/>
        <v>0</v>
      </c>
      <c r="AV62" s="488">
        <f t="shared" si="13"/>
        <v>0</v>
      </c>
      <c r="AW62" s="487">
        <f t="shared" si="13"/>
        <v>0</v>
      </c>
      <c r="AX62" s="487">
        <f t="shared" si="13"/>
        <v>0</v>
      </c>
      <c r="AY62" s="487">
        <f t="shared" si="13"/>
        <v>0</v>
      </c>
      <c r="AZ62" s="487">
        <f t="shared" si="13"/>
        <v>0</v>
      </c>
      <c r="BA62" s="487">
        <f t="shared" si="13"/>
        <v>0</v>
      </c>
      <c r="BB62" s="487">
        <f t="shared" si="13"/>
        <v>0</v>
      </c>
      <c r="BC62" s="487">
        <f t="shared" si="13"/>
        <v>0</v>
      </c>
      <c r="BD62" s="487">
        <f t="shared" si="13"/>
        <v>0</v>
      </c>
      <c r="BE62" s="487">
        <f t="shared" si="13"/>
        <v>0</v>
      </c>
      <c r="BF62" s="487" t="str">
        <f t="shared" si="13"/>
        <v/>
      </c>
      <c r="BG62" s="487" t="str">
        <f t="shared" si="13"/>
        <v/>
      </c>
      <c r="BH62" s="487" t="str">
        <f t="shared" si="13"/>
        <v/>
      </c>
      <c r="BI62" s="487" t="str">
        <f t="shared" si="13"/>
        <v/>
      </c>
      <c r="BJ62" s="487" t="str">
        <f t="shared" si="13"/>
        <v/>
      </c>
      <c r="BK62" s="489" t="str">
        <f t="shared" si="11"/>
        <v/>
      </c>
      <c r="BL62" s="488">
        <f t="shared" si="14"/>
        <v>0</v>
      </c>
      <c r="BM62" s="495">
        <f t="shared" si="14"/>
        <v>0</v>
      </c>
      <c r="BN62" s="495">
        <f t="shared" si="14"/>
        <v>0</v>
      </c>
      <c r="BO62" s="495">
        <f t="shared" si="14"/>
        <v>0</v>
      </c>
      <c r="BP62" s="495">
        <f t="shared" si="14"/>
        <v>0</v>
      </c>
      <c r="BQ62" s="495">
        <f t="shared" si="14"/>
        <v>0</v>
      </c>
      <c r="BR62" s="495">
        <f t="shared" si="14"/>
        <v>0</v>
      </c>
      <c r="BS62" s="495">
        <f t="shared" si="14"/>
        <v>0</v>
      </c>
      <c r="BT62" s="495">
        <f t="shared" si="14"/>
        <v>0</v>
      </c>
      <c r="BU62" s="495">
        <f t="shared" si="14"/>
        <v>0</v>
      </c>
      <c r="BV62" s="495" t="str">
        <f t="shared" si="14"/>
        <v/>
      </c>
      <c r="BW62" s="495" t="str">
        <f t="shared" si="14"/>
        <v/>
      </c>
      <c r="BX62" s="495" t="str">
        <f t="shared" si="14"/>
        <v/>
      </c>
      <c r="BY62" s="495" t="str">
        <f t="shared" si="14"/>
        <v/>
      </c>
      <c r="BZ62" s="495" t="str">
        <f t="shared" si="14"/>
        <v/>
      </c>
      <c r="CA62" s="489" t="str">
        <f t="shared" si="12"/>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6"/>
        <v>-1</v>
      </c>
      <c r="AG63" s="487">
        <f t="shared" si="16"/>
        <v>-1</v>
      </c>
      <c r="AH63" s="487">
        <f t="shared" si="16"/>
        <v>-1</v>
      </c>
      <c r="AI63" s="487">
        <f t="shared" si="16"/>
        <v>-1</v>
      </c>
      <c r="AJ63" s="487">
        <f t="shared" si="16"/>
        <v>-1</v>
      </c>
      <c r="AK63" s="487">
        <f t="shared" si="16"/>
        <v>-1</v>
      </c>
      <c r="AL63" s="487">
        <f t="shared" si="16"/>
        <v>-1</v>
      </c>
      <c r="AM63" s="487">
        <f t="shared" si="16"/>
        <v>-1</v>
      </c>
      <c r="AN63" s="487">
        <f t="shared" si="16"/>
        <v>-1</v>
      </c>
      <c r="AO63" s="487">
        <f t="shared" si="16"/>
        <v>-1</v>
      </c>
      <c r="AP63" s="487">
        <f t="shared" si="16"/>
        <v>0</v>
      </c>
      <c r="AQ63" s="487">
        <f t="shared" si="16"/>
        <v>0</v>
      </c>
      <c r="AR63" s="487">
        <f t="shared" si="16"/>
        <v>0</v>
      </c>
      <c r="AS63" s="487">
        <f t="shared" si="16"/>
        <v>0</v>
      </c>
      <c r="AT63" s="487">
        <f t="shared" si="16"/>
        <v>0</v>
      </c>
      <c r="AU63" s="493">
        <f t="shared" si="16"/>
        <v>0</v>
      </c>
      <c r="AV63" s="488">
        <f t="shared" si="13"/>
        <v>0</v>
      </c>
      <c r="AW63" s="487">
        <f t="shared" si="13"/>
        <v>0</v>
      </c>
      <c r="AX63" s="487">
        <f t="shared" si="13"/>
        <v>0</v>
      </c>
      <c r="AY63" s="487">
        <f t="shared" si="13"/>
        <v>0</v>
      </c>
      <c r="AZ63" s="487">
        <f t="shared" si="13"/>
        <v>0</v>
      </c>
      <c r="BA63" s="487">
        <f t="shared" si="13"/>
        <v>0</v>
      </c>
      <c r="BB63" s="487">
        <f t="shared" si="13"/>
        <v>0</v>
      </c>
      <c r="BC63" s="487">
        <f t="shared" si="13"/>
        <v>0</v>
      </c>
      <c r="BD63" s="487">
        <f t="shared" si="13"/>
        <v>0</v>
      </c>
      <c r="BE63" s="487">
        <f t="shared" si="13"/>
        <v>0</v>
      </c>
      <c r="BF63" s="487" t="str">
        <f t="shared" si="13"/>
        <v/>
      </c>
      <c r="BG63" s="487" t="str">
        <f t="shared" si="13"/>
        <v/>
      </c>
      <c r="BH63" s="487" t="str">
        <f t="shared" si="13"/>
        <v/>
      </c>
      <c r="BI63" s="487" t="str">
        <f t="shared" si="13"/>
        <v/>
      </c>
      <c r="BJ63" s="487" t="str">
        <f t="shared" si="13"/>
        <v/>
      </c>
      <c r="BK63" s="489" t="str">
        <f t="shared" si="11"/>
        <v/>
      </c>
      <c r="BL63" s="488">
        <f t="shared" si="14"/>
        <v>0</v>
      </c>
      <c r="BM63" s="495">
        <f t="shared" si="14"/>
        <v>0</v>
      </c>
      <c r="BN63" s="495">
        <f t="shared" si="14"/>
        <v>0</v>
      </c>
      <c r="BO63" s="495">
        <f t="shared" si="14"/>
        <v>0</v>
      </c>
      <c r="BP63" s="495">
        <f t="shared" si="14"/>
        <v>0</v>
      </c>
      <c r="BQ63" s="495">
        <f t="shared" si="14"/>
        <v>0</v>
      </c>
      <c r="BR63" s="495">
        <f t="shared" si="14"/>
        <v>0</v>
      </c>
      <c r="BS63" s="495">
        <f t="shared" si="14"/>
        <v>0</v>
      </c>
      <c r="BT63" s="495">
        <f t="shared" si="14"/>
        <v>0</v>
      </c>
      <c r="BU63" s="495">
        <f t="shared" si="14"/>
        <v>0</v>
      </c>
      <c r="BV63" s="495" t="str">
        <f t="shared" si="14"/>
        <v/>
      </c>
      <c r="BW63" s="495" t="str">
        <f t="shared" si="14"/>
        <v/>
      </c>
      <c r="BX63" s="495" t="str">
        <f t="shared" si="14"/>
        <v/>
      </c>
      <c r="BY63" s="495" t="str">
        <f t="shared" si="14"/>
        <v/>
      </c>
      <c r="BZ63" s="495" t="str">
        <f t="shared" si="14"/>
        <v/>
      </c>
      <c r="CA63" s="489" t="str">
        <f t="shared" si="12"/>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6"/>
        <v>-1</v>
      </c>
      <c r="AG64" s="487">
        <f t="shared" si="16"/>
        <v>-1</v>
      </c>
      <c r="AH64" s="487">
        <f t="shared" si="16"/>
        <v>-1</v>
      </c>
      <c r="AI64" s="487">
        <f t="shared" si="16"/>
        <v>-1</v>
      </c>
      <c r="AJ64" s="487">
        <f t="shared" si="16"/>
        <v>-1</v>
      </c>
      <c r="AK64" s="487">
        <f t="shared" si="16"/>
        <v>-1</v>
      </c>
      <c r="AL64" s="487">
        <f t="shared" si="16"/>
        <v>-1</v>
      </c>
      <c r="AM64" s="487">
        <f t="shared" si="16"/>
        <v>-1</v>
      </c>
      <c r="AN64" s="487">
        <f t="shared" si="16"/>
        <v>-1</v>
      </c>
      <c r="AO64" s="487">
        <f t="shared" si="16"/>
        <v>-1</v>
      </c>
      <c r="AP64" s="487">
        <f t="shared" si="16"/>
        <v>0</v>
      </c>
      <c r="AQ64" s="487">
        <f t="shared" si="16"/>
        <v>0</v>
      </c>
      <c r="AR64" s="487">
        <f t="shared" si="16"/>
        <v>0</v>
      </c>
      <c r="AS64" s="487">
        <f t="shared" si="16"/>
        <v>0</v>
      </c>
      <c r="AT64" s="487">
        <f t="shared" si="16"/>
        <v>0</v>
      </c>
      <c r="AU64" s="493">
        <f t="shared" si="16"/>
        <v>0</v>
      </c>
      <c r="AV64" s="488">
        <f t="shared" si="13"/>
        <v>0</v>
      </c>
      <c r="AW64" s="487">
        <f t="shared" si="13"/>
        <v>0</v>
      </c>
      <c r="AX64" s="487">
        <f t="shared" si="13"/>
        <v>0</v>
      </c>
      <c r="AY64" s="487">
        <f t="shared" si="13"/>
        <v>0</v>
      </c>
      <c r="AZ64" s="487">
        <f t="shared" si="13"/>
        <v>0</v>
      </c>
      <c r="BA64" s="487">
        <f t="shared" si="13"/>
        <v>0</v>
      </c>
      <c r="BB64" s="487">
        <f t="shared" si="13"/>
        <v>0</v>
      </c>
      <c r="BC64" s="487">
        <f t="shared" si="13"/>
        <v>0</v>
      </c>
      <c r="BD64" s="487">
        <f t="shared" si="13"/>
        <v>0</v>
      </c>
      <c r="BE64" s="487">
        <f t="shared" si="13"/>
        <v>0</v>
      </c>
      <c r="BF64" s="487" t="str">
        <f t="shared" si="13"/>
        <v/>
      </c>
      <c r="BG64" s="487" t="str">
        <f t="shared" si="13"/>
        <v/>
      </c>
      <c r="BH64" s="487" t="str">
        <f t="shared" si="13"/>
        <v/>
      </c>
      <c r="BI64" s="487" t="str">
        <f t="shared" si="13"/>
        <v/>
      </c>
      <c r="BJ64" s="487" t="str">
        <f t="shared" si="13"/>
        <v/>
      </c>
      <c r="BK64" s="489" t="str">
        <f t="shared" si="11"/>
        <v/>
      </c>
      <c r="BL64" s="488">
        <f t="shared" si="14"/>
        <v>0</v>
      </c>
      <c r="BM64" s="495">
        <f t="shared" si="14"/>
        <v>0</v>
      </c>
      <c r="BN64" s="495">
        <f t="shared" si="14"/>
        <v>0</v>
      </c>
      <c r="BO64" s="495">
        <f t="shared" si="14"/>
        <v>0</v>
      </c>
      <c r="BP64" s="495">
        <f t="shared" si="14"/>
        <v>0</v>
      </c>
      <c r="BQ64" s="495">
        <f t="shared" si="14"/>
        <v>0</v>
      </c>
      <c r="BR64" s="495">
        <f t="shared" si="14"/>
        <v>0</v>
      </c>
      <c r="BS64" s="495">
        <f t="shared" si="14"/>
        <v>0</v>
      </c>
      <c r="BT64" s="495">
        <f t="shared" si="14"/>
        <v>0</v>
      </c>
      <c r="BU64" s="495">
        <f t="shared" si="14"/>
        <v>0</v>
      </c>
      <c r="BV64" s="495" t="str">
        <f t="shared" si="14"/>
        <v/>
      </c>
      <c r="BW64" s="495" t="str">
        <f t="shared" si="14"/>
        <v/>
      </c>
      <c r="BX64" s="495" t="str">
        <f t="shared" si="14"/>
        <v/>
      </c>
      <c r="BY64" s="495" t="str">
        <f t="shared" si="14"/>
        <v/>
      </c>
      <c r="BZ64" s="495" t="str">
        <f t="shared" si="14"/>
        <v/>
      </c>
      <c r="CA64" s="489" t="str">
        <f t="shared" si="12"/>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6"/>
        <v>-1</v>
      </c>
      <c r="AG65" s="487">
        <f t="shared" si="16"/>
        <v>-1</v>
      </c>
      <c r="AH65" s="487">
        <f t="shared" si="16"/>
        <v>-1</v>
      </c>
      <c r="AI65" s="487">
        <f t="shared" si="16"/>
        <v>-1</v>
      </c>
      <c r="AJ65" s="487">
        <f t="shared" si="16"/>
        <v>-1</v>
      </c>
      <c r="AK65" s="487">
        <f t="shared" si="16"/>
        <v>-1</v>
      </c>
      <c r="AL65" s="487">
        <f t="shared" si="16"/>
        <v>-1</v>
      </c>
      <c r="AM65" s="487">
        <f t="shared" si="16"/>
        <v>-1</v>
      </c>
      <c r="AN65" s="487">
        <f t="shared" si="16"/>
        <v>-1</v>
      </c>
      <c r="AO65" s="487">
        <f t="shared" si="16"/>
        <v>-1</v>
      </c>
      <c r="AP65" s="487">
        <f t="shared" si="16"/>
        <v>0</v>
      </c>
      <c r="AQ65" s="487">
        <f t="shared" si="16"/>
        <v>0</v>
      </c>
      <c r="AR65" s="487">
        <f t="shared" si="16"/>
        <v>0</v>
      </c>
      <c r="AS65" s="487">
        <f t="shared" si="16"/>
        <v>0</v>
      </c>
      <c r="AT65" s="487">
        <f t="shared" si="16"/>
        <v>0</v>
      </c>
      <c r="AU65" s="493">
        <f t="shared" si="16"/>
        <v>0</v>
      </c>
      <c r="AV65" s="488">
        <f t="shared" si="13"/>
        <v>0</v>
      </c>
      <c r="AW65" s="487">
        <f t="shared" si="13"/>
        <v>0</v>
      </c>
      <c r="AX65" s="487">
        <f t="shared" si="13"/>
        <v>0</v>
      </c>
      <c r="AY65" s="487">
        <f t="shared" si="13"/>
        <v>0</v>
      </c>
      <c r="AZ65" s="487">
        <f t="shared" si="13"/>
        <v>0</v>
      </c>
      <c r="BA65" s="487">
        <f t="shared" si="13"/>
        <v>0</v>
      </c>
      <c r="BB65" s="487">
        <f t="shared" si="13"/>
        <v>0</v>
      </c>
      <c r="BC65" s="487">
        <f t="shared" si="13"/>
        <v>0</v>
      </c>
      <c r="BD65" s="487">
        <f t="shared" si="13"/>
        <v>0</v>
      </c>
      <c r="BE65" s="487">
        <f t="shared" si="13"/>
        <v>0</v>
      </c>
      <c r="BF65" s="487" t="str">
        <f t="shared" si="13"/>
        <v/>
      </c>
      <c r="BG65" s="487" t="str">
        <f t="shared" si="13"/>
        <v/>
      </c>
      <c r="BH65" s="487" t="str">
        <f t="shared" si="13"/>
        <v/>
      </c>
      <c r="BI65" s="487" t="str">
        <f t="shared" si="13"/>
        <v/>
      </c>
      <c r="BJ65" s="487" t="str">
        <f t="shared" si="13"/>
        <v/>
      </c>
      <c r="BK65" s="489" t="str">
        <f t="shared" si="11"/>
        <v/>
      </c>
      <c r="BL65" s="488">
        <f t="shared" si="14"/>
        <v>0</v>
      </c>
      <c r="BM65" s="495">
        <f t="shared" si="14"/>
        <v>0</v>
      </c>
      <c r="BN65" s="495">
        <f t="shared" si="14"/>
        <v>0</v>
      </c>
      <c r="BO65" s="495">
        <f t="shared" si="14"/>
        <v>0</v>
      </c>
      <c r="BP65" s="495">
        <f t="shared" si="14"/>
        <v>0</v>
      </c>
      <c r="BQ65" s="495">
        <f t="shared" si="14"/>
        <v>0</v>
      </c>
      <c r="BR65" s="495">
        <f t="shared" si="14"/>
        <v>0</v>
      </c>
      <c r="BS65" s="495">
        <f t="shared" si="14"/>
        <v>0</v>
      </c>
      <c r="BT65" s="495">
        <f t="shared" si="14"/>
        <v>0</v>
      </c>
      <c r="BU65" s="495">
        <f t="shared" si="14"/>
        <v>0</v>
      </c>
      <c r="BV65" s="495" t="str">
        <f t="shared" si="14"/>
        <v/>
      </c>
      <c r="BW65" s="495" t="str">
        <f t="shared" si="14"/>
        <v/>
      </c>
      <c r="BX65" s="495" t="str">
        <f t="shared" si="14"/>
        <v/>
      </c>
      <c r="BY65" s="495" t="str">
        <f t="shared" si="14"/>
        <v/>
      </c>
      <c r="BZ65" s="495" t="str">
        <f t="shared" si="14"/>
        <v/>
      </c>
      <c r="CA65" s="489" t="str">
        <f t="shared" si="12"/>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6"/>
        <v>-1</v>
      </c>
      <c r="AG66" s="487">
        <f t="shared" si="16"/>
        <v>-1</v>
      </c>
      <c r="AH66" s="487">
        <f t="shared" si="16"/>
        <v>-1</v>
      </c>
      <c r="AI66" s="487">
        <f t="shared" si="16"/>
        <v>-1</v>
      </c>
      <c r="AJ66" s="487">
        <f t="shared" si="16"/>
        <v>-1</v>
      </c>
      <c r="AK66" s="487">
        <f t="shared" si="16"/>
        <v>-1</v>
      </c>
      <c r="AL66" s="487">
        <f t="shared" si="16"/>
        <v>-1</v>
      </c>
      <c r="AM66" s="487">
        <f t="shared" si="16"/>
        <v>-1</v>
      </c>
      <c r="AN66" s="487">
        <f t="shared" si="16"/>
        <v>-1</v>
      </c>
      <c r="AO66" s="487">
        <f t="shared" si="16"/>
        <v>-1</v>
      </c>
      <c r="AP66" s="487">
        <f t="shared" si="16"/>
        <v>0</v>
      </c>
      <c r="AQ66" s="487">
        <f t="shared" si="16"/>
        <v>0</v>
      </c>
      <c r="AR66" s="487">
        <f t="shared" si="16"/>
        <v>0</v>
      </c>
      <c r="AS66" s="487">
        <f t="shared" si="16"/>
        <v>0</v>
      </c>
      <c r="AT66" s="487">
        <f t="shared" si="16"/>
        <v>0</v>
      </c>
      <c r="AU66" s="493">
        <f t="shared" si="16"/>
        <v>0</v>
      </c>
      <c r="AV66" s="488">
        <f t="shared" si="13"/>
        <v>0</v>
      </c>
      <c r="AW66" s="487">
        <f t="shared" si="13"/>
        <v>0</v>
      </c>
      <c r="AX66" s="487">
        <f t="shared" si="13"/>
        <v>0</v>
      </c>
      <c r="AY66" s="487">
        <f t="shared" si="13"/>
        <v>0</v>
      </c>
      <c r="AZ66" s="487">
        <f t="shared" si="13"/>
        <v>0</v>
      </c>
      <c r="BA66" s="487">
        <f t="shared" si="13"/>
        <v>0</v>
      </c>
      <c r="BB66" s="487">
        <f t="shared" si="13"/>
        <v>0</v>
      </c>
      <c r="BC66" s="487">
        <f t="shared" si="13"/>
        <v>0</v>
      </c>
      <c r="BD66" s="487">
        <f t="shared" si="13"/>
        <v>0</v>
      </c>
      <c r="BE66" s="487">
        <f t="shared" si="13"/>
        <v>0</v>
      </c>
      <c r="BF66" s="487" t="str">
        <f t="shared" si="13"/>
        <v/>
      </c>
      <c r="BG66" s="487" t="str">
        <f t="shared" si="13"/>
        <v/>
      </c>
      <c r="BH66" s="487" t="str">
        <f t="shared" si="13"/>
        <v/>
      </c>
      <c r="BI66" s="487" t="str">
        <f t="shared" si="13"/>
        <v/>
      </c>
      <c r="BJ66" s="487" t="str">
        <f t="shared" si="13"/>
        <v/>
      </c>
      <c r="BK66" s="489" t="str">
        <f t="shared" si="11"/>
        <v/>
      </c>
      <c r="BL66" s="488">
        <f t="shared" si="14"/>
        <v>0</v>
      </c>
      <c r="BM66" s="495">
        <f t="shared" si="14"/>
        <v>0</v>
      </c>
      <c r="BN66" s="495">
        <f t="shared" si="14"/>
        <v>0</v>
      </c>
      <c r="BO66" s="495">
        <f t="shared" si="14"/>
        <v>0</v>
      </c>
      <c r="BP66" s="495">
        <f t="shared" si="14"/>
        <v>0</v>
      </c>
      <c r="BQ66" s="495">
        <f t="shared" si="14"/>
        <v>0</v>
      </c>
      <c r="BR66" s="495">
        <f t="shared" si="14"/>
        <v>0</v>
      </c>
      <c r="BS66" s="495">
        <f t="shared" si="14"/>
        <v>0</v>
      </c>
      <c r="BT66" s="495">
        <f t="shared" si="14"/>
        <v>0</v>
      </c>
      <c r="BU66" s="495">
        <f t="shared" si="14"/>
        <v>0</v>
      </c>
      <c r="BV66" s="495" t="str">
        <f t="shared" si="14"/>
        <v/>
      </c>
      <c r="BW66" s="495" t="str">
        <f t="shared" si="14"/>
        <v/>
      </c>
      <c r="BX66" s="495" t="str">
        <f t="shared" si="14"/>
        <v/>
      </c>
      <c r="BY66" s="495" t="str">
        <f t="shared" si="14"/>
        <v/>
      </c>
      <c r="BZ66" s="495" t="str">
        <f t="shared" si="14"/>
        <v/>
      </c>
      <c r="CA66" s="489" t="str">
        <f t="shared" si="12"/>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6"/>
        <v>-1</v>
      </c>
      <c r="AG67" s="487">
        <f t="shared" si="16"/>
        <v>-1</v>
      </c>
      <c r="AH67" s="487">
        <f t="shared" si="16"/>
        <v>-1</v>
      </c>
      <c r="AI67" s="487">
        <f t="shared" si="16"/>
        <v>-1</v>
      </c>
      <c r="AJ67" s="487">
        <f t="shared" si="16"/>
        <v>-1</v>
      </c>
      <c r="AK67" s="487">
        <f t="shared" si="16"/>
        <v>-1</v>
      </c>
      <c r="AL67" s="487">
        <f t="shared" si="16"/>
        <v>-1</v>
      </c>
      <c r="AM67" s="487">
        <f t="shared" si="16"/>
        <v>-1</v>
      </c>
      <c r="AN67" s="487">
        <f t="shared" si="16"/>
        <v>-1</v>
      </c>
      <c r="AO67" s="487">
        <f t="shared" si="16"/>
        <v>-1</v>
      </c>
      <c r="AP67" s="487">
        <f t="shared" si="16"/>
        <v>0</v>
      </c>
      <c r="AQ67" s="487">
        <f t="shared" si="16"/>
        <v>0</v>
      </c>
      <c r="AR67" s="487">
        <f t="shared" si="16"/>
        <v>0</v>
      </c>
      <c r="AS67" s="487">
        <f t="shared" si="16"/>
        <v>0</v>
      </c>
      <c r="AT67" s="487">
        <f t="shared" si="16"/>
        <v>0</v>
      </c>
      <c r="AU67" s="493">
        <f t="shared" si="16"/>
        <v>0</v>
      </c>
      <c r="AV67" s="488">
        <f t="shared" si="13"/>
        <v>0</v>
      </c>
      <c r="AW67" s="487">
        <f t="shared" si="13"/>
        <v>0</v>
      </c>
      <c r="AX67" s="487">
        <f t="shared" si="13"/>
        <v>0</v>
      </c>
      <c r="AY67" s="487">
        <f t="shared" si="13"/>
        <v>0</v>
      </c>
      <c r="AZ67" s="487">
        <f t="shared" si="13"/>
        <v>0</v>
      </c>
      <c r="BA67" s="487">
        <f t="shared" si="13"/>
        <v>0</v>
      </c>
      <c r="BB67" s="487">
        <f t="shared" si="13"/>
        <v>0</v>
      </c>
      <c r="BC67" s="487">
        <f t="shared" si="13"/>
        <v>0</v>
      </c>
      <c r="BD67" s="487">
        <f t="shared" si="13"/>
        <v>0</v>
      </c>
      <c r="BE67" s="487">
        <f t="shared" si="13"/>
        <v>0</v>
      </c>
      <c r="BF67" s="487" t="str">
        <f t="shared" si="13"/>
        <v/>
      </c>
      <c r="BG67" s="487" t="str">
        <f t="shared" si="13"/>
        <v/>
      </c>
      <c r="BH67" s="487" t="str">
        <f t="shared" si="13"/>
        <v/>
      </c>
      <c r="BI67" s="487" t="str">
        <f t="shared" si="13"/>
        <v/>
      </c>
      <c r="BJ67" s="487" t="str">
        <f t="shared" si="13"/>
        <v/>
      </c>
      <c r="BK67" s="489" t="str">
        <f t="shared" si="11"/>
        <v/>
      </c>
      <c r="BL67" s="488">
        <f t="shared" si="14"/>
        <v>0</v>
      </c>
      <c r="BM67" s="495">
        <f t="shared" si="14"/>
        <v>0</v>
      </c>
      <c r="BN67" s="495">
        <f t="shared" si="14"/>
        <v>0</v>
      </c>
      <c r="BO67" s="495">
        <f t="shared" si="14"/>
        <v>0</v>
      </c>
      <c r="BP67" s="495">
        <f t="shared" si="14"/>
        <v>0</v>
      </c>
      <c r="BQ67" s="495">
        <f t="shared" si="14"/>
        <v>0</v>
      </c>
      <c r="BR67" s="495">
        <f t="shared" si="14"/>
        <v>0</v>
      </c>
      <c r="BS67" s="495">
        <f t="shared" si="14"/>
        <v>0</v>
      </c>
      <c r="BT67" s="495">
        <f t="shared" si="14"/>
        <v>0</v>
      </c>
      <c r="BU67" s="495">
        <f t="shared" si="14"/>
        <v>0</v>
      </c>
      <c r="BV67" s="495" t="str">
        <f t="shared" si="14"/>
        <v/>
      </c>
      <c r="BW67" s="495" t="str">
        <f t="shared" si="14"/>
        <v/>
      </c>
      <c r="BX67" s="495" t="str">
        <f t="shared" si="14"/>
        <v/>
      </c>
      <c r="BY67" s="495" t="str">
        <f t="shared" si="14"/>
        <v/>
      </c>
      <c r="BZ67" s="495" t="str">
        <f t="shared" si="14"/>
        <v/>
      </c>
      <c r="CA67" s="489" t="str">
        <f t="shared" si="12"/>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6"/>
        <v>-1</v>
      </c>
      <c r="AG68" s="762">
        <f t="shared" si="16"/>
        <v>-1</v>
      </c>
      <c r="AH68" s="762">
        <f t="shared" si="16"/>
        <v>-1</v>
      </c>
      <c r="AI68" s="762">
        <f t="shared" si="16"/>
        <v>-1</v>
      </c>
      <c r="AJ68" s="762">
        <f t="shared" si="16"/>
        <v>-1</v>
      </c>
      <c r="AK68" s="762">
        <f t="shared" si="16"/>
        <v>-1</v>
      </c>
      <c r="AL68" s="762">
        <f t="shared" si="16"/>
        <v>-1</v>
      </c>
      <c r="AM68" s="762">
        <f t="shared" si="16"/>
        <v>-1</v>
      </c>
      <c r="AN68" s="762">
        <f t="shared" si="16"/>
        <v>-1</v>
      </c>
      <c r="AO68" s="762">
        <f t="shared" si="16"/>
        <v>-1</v>
      </c>
      <c r="AP68" s="762">
        <f t="shared" si="16"/>
        <v>0</v>
      </c>
      <c r="AQ68" s="762">
        <f t="shared" si="16"/>
        <v>0</v>
      </c>
      <c r="AR68" s="762">
        <f t="shared" si="16"/>
        <v>0</v>
      </c>
      <c r="AS68" s="762">
        <f t="shared" si="16"/>
        <v>0</v>
      </c>
      <c r="AT68" s="762">
        <f t="shared" si="16"/>
        <v>0</v>
      </c>
      <c r="AU68" s="763">
        <f t="shared" si="16"/>
        <v>0</v>
      </c>
      <c r="AV68" s="490">
        <f t="shared" si="13"/>
        <v>0</v>
      </c>
      <c r="AW68" s="491">
        <f t="shared" si="13"/>
        <v>0</v>
      </c>
      <c r="AX68" s="491">
        <f t="shared" si="13"/>
        <v>0</v>
      </c>
      <c r="AY68" s="491">
        <f t="shared" si="13"/>
        <v>0</v>
      </c>
      <c r="AZ68" s="491">
        <f t="shared" si="13"/>
        <v>0</v>
      </c>
      <c r="BA68" s="491">
        <f t="shared" si="13"/>
        <v>0</v>
      </c>
      <c r="BB68" s="491">
        <f t="shared" si="13"/>
        <v>0</v>
      </c>
      <c r="BC68" s="491">
        <f t="shared" si="13"/>
        <v>0</v>
      </c>
      <c r="BD68" s="491">
        <f t="shared" si="13"/>
        <v>0</v>
      </c>
      <c r="BE68" s="491">
        <f t="shared" si="13"/>
        <v>0</v>
      </c>
      <c r="BF68" s="491" t="str">
        <f t="shared" si="13"/>
        <v/>
      </c>
      <c r="BG68" s="491" t="str">
        <f t="shared" si="13"/>
        <v/>
      </c>
      <c r="BH68" s="491" t="str">
        <f t="shared" si="13"/>
        <v/>
      </c>
      <c r="BI68" s="491" t="str">
        <f t="shared" si="13"/>
        <v/>
      </c>
      <c r="BJ68" s="491" t="str">
        <f t="shared" si="13"/>
        <v/>
      </c>
      <c r="BK68" s="492" t="str">
        <f t="shared" si="11"/>
        <v/>
      </c>
      <c r="BL68" s="490">
        <f t="shared" si="14"/>
        <v>0</v>
      </c>
      <c r="BM68" s="496">
        <f t="shared" si="14"/>
        <v>0</v>
      </c>
      <c r="BN68" s="496">
        <f t="shared" si="14"/>
        <v>0</v>
      </c>
      <c r="BO68" s="496">
        <f t="shared" si="14"/>
        <v>0</v>
      </c>
      <c r="BP68" s="496">
        <f t="shared" si="14"/>
        <v>0</v>
      </c>
      <c r="BQ68" s="496">
        <f t="shared" si="14"/>
        <v>0</v>
      </c>
      <c r="BR68" s="496">
        <f t="shared" si="14"/>
        <v>0</v>
      </c>
      <c r="BS68" s="496">
        <f t="shared" si="14"/>
        <v>0</v>
      </c>
      <c r="BT68" s="496">
        <f t="shared" si="14"/>
        <v>0</v>
      </c>
      <c r="BU68" s="496">
        <f t="shared" si="14"/>
        <v>0</v>
      </c>
      <c r="BV68" s="496" t="str">
        <f t="shared" si="14"/>
        <v/>
      </c>
      <c r="BW68" s="496" t="str">
        <f t="shared" si="14"/>
        <v/>
      </c>
      <c r="BX68" s="496" t="str">
        <f t="shared" si="14"/>
        <v/>
      </c>
      <c r="BY68" s="496" t="str">
        <f t="shared" si="14"/>
        <v/>
      </c>
      <c r="BZ68" s="496" t="str">
        <f t="shared" si="14"/>
        <v/>
      </c>
      <c r="CA68" s="492" t="str">
        <f t="shared" si="12"/>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IACICM</v>
      </c>
      <c r="AG70" s="768" t="str">
        <f t="shared" ref="AG70:CA70" si="17">AG6</f>
        <v>kIACICM</v>
      </c>
      <c r="AH70" s="768" t="str">
        <f t="shared" si="17"/>
        <v>pIACICM</v>
      </c>
      <c r="AI70" s="768" t="str">
        <f t="shared" si="17"/>
        <v>aIACICM</v>
      </c>
      <c r="AJ70" s="768" t="str">
        <f t="shared" si="17"/>
        <v>dIACICM</v>
      </c>
      <c r="AK70" s="768" t="str">
        <f t="shared" si="17"/>
        <v>venIACICM</v>
      </c>
      <c r="AL70" s="768" t="str">
        <f t="shared" si="17"/>
        <v>subIACICM</v>
      </c>
      <c r="AM70" s="768" t="str">
        <f t="shared" si="17"/>
        <v>devIACICM</v>
      </c>
      <c r="AN70" s="768" t="str">
        <f t="shared" si="17"/>
        <v>quaIACICM</v>
      </c>
      <c r="AO70" s="768" t="str">
        <f t="shared" si="17"/>
        <v>prdIACICM</v>
      </c>
      <c r="AP70" s="768" t="str">
        <f t="shared" si="17"/>
        <v>Product 11</v>
      </c>
      <c r="AQ70" s="768" t="str">
        <f t="shared" si="17"/>
        <v>Product 12</v>
      </c>
      <c r="AR70" s="768" t="str">
        <f t="shared" si="17"/>
        <v>Product 13</v>
      </c>
      <c r="AS70" s="768" t="str">
        <f t="shared" si="17"/>
        <v>Product 14</v>
      </c>
      <c r="AT70" s="768" t="str">
        <f t="shared" si="17"/>
        <v>Product 15</v>
      </c>
      <c r="AU70" s="769" t="str">
        <f t="shared" si="17"/>
        <v>Product 16</v>
      </c>
      <c r="AV70" s="746" t="str">
        <f t="shared" si="17"/>
        <v>IACICM</v>
      </c>
      <c r="AW70" s="747" t="str">
        <f t="shared" si="17"/>
        <v>kIACICM</v>
      </c>
      <c r="AX70" s="747" t="str">
        <f t="shared" si="17"/>
        <v>pIACICM</v>
      </c>
      <c r="AY70" s="747" t="str">
        <f t="shared" si="17"/>
        <v>aIACICM</v>
      </c>
      <c r="AZ70" s="747" t="str">
        <f t="shared" si="17"/>
        <v>dIACICM</v>
      </c>
      <c r="BA70" s="747" t="str">
        <f t="shared" si="17"/>
        <v>venIACICM</v>
      </c>
      <c r="BB70" s="747" t="str">
        <f t="shared" si="17"/>
        <v>subIACICM</v>
      </c>
      <c r="BC70" s="747" t="str">
        <f t="shared" si="17"/>
        <v>devIACICM</v>
      </c>
      <c r="BD70" s="747" t="str">
        <f t="shared" si="17"/>
        <v>quaIACICM</v>
      </c>
      <c r="BE70" s="747" t="str">
        <f t="shared" si="17"/>
        <v>prdIACICM</v>
      </c>
      <c r="BF70" s="747" t="str">
        <f t="shared" si="17"/>
        <v>Product 11</v>
      </c>
      <c r="BG70" s="747" t="str">
        <f t="shared" si="17"/>
        <v>Product 12</v>
      </c>
      <c r="BH70" s="747" t="str">
        <f t="shared" si="17"/>
        <v>Product 13</v>
      </c>
      <c r="BI70" s="747" t="str">
        <f t="shared" si="17"/>
        <v>Product 14</v>
      </c>
      <c r="BJ70" s="747" t="str">
        <f t="shared" si="17"/>
        <v>Product 15</v>
      </c>
      <c r="BK70" s="748" t="str">
        <f t="shared" si="17"/>
        <v>Product 16</v>
      </c>
      <c r="BL70" s="755" t="str">
        <f t="shared" si="17"/>
        <v>IACICM</v>
      </c>
      <c r="BM70" s="747" t="str">
        <f t="shared" si="17"/>
        <v>kIACICM</v>
      </c>
      <c r="BN70" s="747" t="str">
        <f t="shared" si="17"/>
        <v>pIACICM</v>
      </c>
      <c r="BO70" s="747" t="str">
        <f t="shared" si="17"/>
        <v>aIACICM</v>
      </c>
      <c r="BP70" s="747" t="str">
        <f t="shared" si="17"/>
        <v>dIACICM</v>
      </c>
      <c r="BQ70" s="747" t="str">
        <f t="shared" si="17"/>
        <v>venIACICM</v>
      </c>
      <c r="BR70" s="747" t="str">
        <f t="shared" si="17"/>
        <v>subIACICM</v>
      </c>
      <c r="BS70" s="747" t="str">
        <f t="shared" si="17"/>
        <v>devIACICM</v>
      </c>
      <c r="BT70" s="747" t="str">
        <f t="shared" si="17"/>
        <v>quaIACICM</v>
      </c>
      <c r="BU70" s="747" t="str">
        <f t="shared" si="17"/>
        <v>prdIACICM</v>
      </c>
      <c r="BV70" s="747" t="str">
        <f t="shared" si="17"/>
        <v>Product 11</v>
      </c>
      <c r="BW70" s="747" t="str">
        <f t="shared" si="17"/>
        <v>Product 12</v>
      </c>
      <c r="BX70" s="747" t="str">
        <f t="shared" si="17"/>
        <v>Product 13</v>
      </c>
      <c r="BY70" s="747" t="str">
        <f t="shared" si="17"/>
        <v>Product 14</v>
      </c>
      <c r="BZ70" s="747" t="str">
        <f t="shared" si="17"/>
        <v>Product 15</v>
      </c>
      <c r="CA70" s="748" t="str">
        <f t="shared" si="17"/>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0</v>
      </c>
      <c r="AQ71" s="765">
        <v>0</v>
      </c>
      <c r="AR71" s="765">
        <v>0</v>
      </c>
      <c r="AS71" s="765">
        <v>0</v>
      </c>
      <c r="AT71" s="765">
        <v>0</v>
      </c>
      <c r="AU71" s="766">
        <v>0</v>
      </c>
      <c r="AV71" s="752" t="str">
        <f>IF(AF71,IFERROR(LEFT($V71,SEARCH(" (",$V71)-1),$V71),"")</f>
        <v>tbd</v>
      </c>
      <c r="AW71" s="753" t="str">
        <f t="shared" ref="AW71:BK86" si="18">IF(AG71,IFERROR(LEFT($V71,SEARCH(" (",$V71)-1),$V71),"")</f>
        <v>tbd</v>
      </c>
      <c r="AX71" s="753" t="str">
        <f t="shared" si="18"/>
        <v>tbd</v>
      </c>
      <c r="AY71" s="753" t="str">
        <f t="shared" si="18"/>
        <v>tbd</v>
      </c>
      <c r="AZ71" s="753" t="str">
        <f t="shared" si="18"/>
        <v>tbd</v>
      </c>
      <c r="BA71" s="753" t="str">
        <f t="shared" si="18"/>
        <v>tbd</v>
      </c>
      <c r="BB71" s="753" t="str">
        <f t="shared" si="18"/>
        <v>tbd</v>
      </c>
      <c r="BC71" s="753" t="str">
        <f t="shared" si="18"/>
        <v>tbd</v>
      </c>
      <c r="BD71" s="753" t="str">
        <f t="shared" si="18"/>
        <v>tbd</v>
      </c>
      <c r="BE71" s="753" t="str">
        <f t="shared" si="18"/>
        <v>tbd</v>
      </c>
      <c r="BF71" s="753" t="str">
        <f t="shared" si="18"/>
        <v/>
      </c>
      <c r="BG71" s="753" t="str">
        <f t="shared" si="18"/>
        <v/>
      </c>
      <c r="BH71" s="753" t="str">
        <f t="shared" si="18"/>
        <v/>
      </c>
      <c r="BI71" s="753" t="str">
        <f t="shared" si="18"/>
        <v/>
      </c>
      <c r="BJ71" s="753" t="str">
        <f t="shared" si="18"/>
        <v/>
      </c>
      <c r="BK71" s="754" t="str">
        <f t="shared" si="18"/>
        <v/>
      </c>
      <c r="BL71" s="752">
        <f>IF(AF71,IFERROR(LEFT($W71,SEARCH(" (",$W71)-1),$W71),"")</f>
        <v>0</v>
      </c>
      <c r="BM71" s="757">
        <f t="shared" ref="BM71:CA86" si="19">IF(AG71,IFERROR(LEFT($W71,SEARCH(" (",$W71)-1),$W71),"")</f>
        <v>0</v>
      </c>
      <c r="BN71" s="757">
        <f t="shared" si="19"/>
        <v>0</v>
      </c>
      <c r="BO71" s="757">
        <f t="shared" si="19"/>
        <v>0</v>
      </c>
      <c r="BP71" s="757">
        <f t="shared" si="19"/>
        <v>0</v>
      </c>
      <c r="BQ71" s="757">
        <f t="shared" si="19"/>
        <v>0</v>
      </c>
      <c r="BR71" s="757">
        <f t="shared" si="19"/>
        <v>0</v>
      </c>
      <c r="BS71" s="757">
        <f t="shared" si="19"/>
        <v>0</v>
      </c>
      <c r="BT71" s="757">
        <f t="shared" si="19"/>
        <v>0</v>
      </c>
      <c r="BU71" s="757">
        <f t="shared" si="19"/>
        <v>0</v>
      </c>
      <c r="BV71" s="757" t="str">
        <f t="shared" si="19"/>
        <v/>
      </c>
      <c r="BW71" s="757" t="str">
        <f t="shared" si="19"/>
        <v/>
      </c>
      <c r="BX71" s="757" t="str">
        <f t="shared" si="19"/>
        <v/>
      </c>
      <c r="BY71" s="757" t="str">
        <f t="shared" si="19"/>
        <v/>
      </c>
      <c r="BZ71" s="757" t="str">
        <f t="shared" si="19"/>
        <v/>
      </c>
      <c r="CA71" s="758" t="str">
        <f t="shared" si="19"/>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0</v>
      </c>
      <c r="AQ72" s="487">
        <v>0</v>
      </c>
      <c r="AR72" s="487">
        <v>0</v>
      </c>
      <c r="AS72" s="487">
        <v>0</v>
      </c>
      <c r="AT72" s="487">
        <v>0</v>
      </c>
      <c r="AU72" s="493">
        <v>0</v>
      </c>
      <c r="AV72" s="488" t="str">
        <f t="shared" ref="AV72:BK101" si="20">IF(AF72,IFERROR(LEFT($V72,SEARCH(" (",$V72)-1),$V72),"")</f>
        <v>tbd</v>
      </c>
      <c r="AW72" s="487" t="str">
        <f t="shared" si="18"/>
        <v>tbd</v>
      </c>
      <c r="AX72" s="487" t="str">
        <f t="shared" si="18"/>
        <v>tbd</v>
      </c>
      <c r="AY72" s="487" t="str">
        <f t="shared" si="18"/>
        <v>tbd</v>
      </c>
      <c r="AZ72" s="487" t="str">
        <f t="shared" si="18"/>
        <v>tbd</v>
      </c>
      <c r="BA72" s="487" t="str">
        <f t="shared" si="18"/>
        <v>tbd</v>
      </c>
      <c r="BB72" s="487" t="str">
        <f t="shared" si="18"/>
        <v>tbd</v>
      </c>
      <c r="BC72" s="487" t="str">
        <f t="shared" si="18"/>
        <v>tbd</v>
      </c>
      <c r="BD72" s="487" t="str">
        <f t="shared" si="18"/>
        <v>tbd</v>
      </c>
      <c r="BE72" s="487" t="str">
        <f t="shared" si="18"/>
        <v>tbd</v>
      </c>
      <c r="BF72" s="487" t="str">
        <f t="shared" si="18"/>
        <v/>
      </c>
      <c r="BG72" s="487" t="str">
        <f t="shared" si="18"/>
        <v/>
      </c>
      <c r="BH72" s="487" t="str">
        <f t="shared" si="18"/>
        <v/>
      </c>
      <c r="BI72" s="487" t="str">
        <f t="shared" si="18"/>
        <v/>
      </c>
      <c r="BJ72" s="487" t="str">
        <f t="shared" si="18"/>
        <v/>
      </c>
      <c r="BK72" s="489" t="str">
        <f t="shared" si="18"/>
        <v/>
      </c>
      <c r="BL72" s="488">
        <f t="shared" ref="BL72:CA101" si="21">IF(AF72,IFERROR(LEFT($W72,SEARCH(" (",$W72)-1),$W72),"")</f>
        <v>0</v>
      </c>
      <c r="BM72" s="495">
        <f t="shared" si="19"/>
        <v>0</v>
      </c>
      <c r="BN72" s="495">
        <f t="shared" si="19"/>
        <v>0</v>
      </c>
      <c r="BO72" s="495">
        <f t="shared" si="19"/>
        <v>0</v>
      </c>
      <c r="BP72" s="495">
        <f t="shared" si="19"/>
        <v>0</v>
      </c>
      <c r="BQ72" s="495">
        <f t="shared" si="19"/>
        <v>0</v>
      </c>
      <c r="BR72" s="495">
        <f t="shared" si="19"/>
        <v>0</v>
      </c>
      <c r="BS72" s="495">
        <f t="shared" si="19"/>
        <v>0</v>
      </c>
      <c r="BT72" s="495">
        <f t="shared" si="19"/>
        <v>0</v>
      </c>
      <c r="BU72" s="495">
        <f t="shared" si="19"/>
        <v>0</v>
      </c>
      <c r="BV72" s="495" t="str">
        <f t="shared" si="19"/>
        <v/>
      </c>
      <c r="BW72" s="495" t="str">
        <f t="shared" si="19"/>
        <v/>
      </c>
      <c r="BX72" s="495" t="str">
        <f t="shared" si="19"/>
        <v/>
      </c>
      <c r="BY72" s="495" t="str">
        <f t="shared" si="19"/>
        <v/>
      </c>
      <c r="BZ72" s="495" t="str">
        <f t="shared" si="19"/>
        <v/>
      </c>
      <c r="CA72" s="759" t="str">
        <f t="shared" si="19"/>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0</v>
      </c>
      <c r="AQ73" s="487">
        <v>0</v>
      </c>
      <c r="AR73" s="487">
        <v>0</v>
      </c>
      <c r="AS73" s="487">
        <v>0</v>
      </c>
      <c r="AT73" s="487">
        <v>0</v>
      </c>
      <c r="AU73" s="493">
        <v>0</v>
      </c>
      <c r="AV73" s="488" t="str">
        <f t="shared" si="20"/>
        <v>tbd</v>
      </c>
      <c r="AW73" s="487" t="str">
        <f t="shared" si="18"/>
        <v>tbd</v>
      </c>
      <c r="AX73" s="487" t="str">
        <f t="shared" si="18"/>
        <v>tbd</v>
      </c>
      <c r="AY73" s="487" t="str">
        <f t="shared" si="18"/>
        <v>tbd</v>
      </c>
      <c r="AZ73" s="487" t="str">
        <f t="shared" si="18"/>
        <v>tbd</v>
      </c>
      <c r="BA73" s="487" t="str">
        <f t="shared" si="18"/>
        <v>tbd</v>
      </c>
      <c r="BB73" s="487" t="str">
        <f t="shared" si="18"/>
        <v>tbd</v>
      </c>
      <c r="BC73" s="487" t="str">
        <f t="shared" si="18"/>
        <v>tbd</v>
      </c>
      <c r="BD73" s="487" t="str">
        <f t="shared" si="18"/>
        <v>tbd</v>
      </c>
      <c r="BE73" s="487" t="str">
        <f t="shared" si="18"/>
        <v>tbd</v>
      </c>
      <c r="BF73" s="487" t="str">
        <f t="shared" si="18"/>
        <v/>
      </c>
      <c r="BG73" s="487" t="str">
        <f t="shared" si="18"/>
        <v/>
      </c>
      <c r="BH73" s="487" t="str">
        <f t="shared" si="18"/>
        <v/>
      </c>
      <c r="BI73" s="487" t="str">
        <f t="shared" si="18"/>
        <v/>
      </c>
      <c r="BJ73" s="487" t="str">
        <f t="shared" si="18"/>
        <v/>
      </c>
      <c r="BK73" s="489" t="str">
        <f t="shared" si="18"/>
        <v/>
      </c>
      <c r="BL73" s="488">
        <f t="shared" si="21"/>
        <v>0</v>
      </c>
      <c r="BM73" s="495">
        <f t="shared" si="19"/>
        <v>0</v>
      </c>
      <c r="BN73" s="495">
        <f t="shared" si="19"/>
        <v>0</v>
      </c>
      <c r="BO73" s="495">
        <f t="shared" si="19"/>
        <v>0</v>
      </c>
      <c r="BP73" s="495">
        <f t="shared" si="19"/>
        <v>0</v>
      </c>
      <c r="BQ73" s="495">
        <f t="shared" si="19"/>
        <v>0</v>
      </c>
      <c r="BR73" s="495">
        <f t="shared" si="19"/>
        <v>0</v>
      </c>
      <c r="BS73" s="495">
        <f t="shared" si="19"/>
        <v>0</v>
      </c>
      <c r="BT73" s="495">
        <f t="shared" si="19"/>
        <v>0</v>
      </c>
      <c r="BU73" s="495">
        <f t="shared" si="19"/>
        <v>0</v>
      </c>
      <c r="BV73" s="495" t="str">
        <f t="shared" si="19"/>
        <v/>
      </c>
      <c r="BW73" s="495" t="str">
        <f t="shared" si="19"/>
        <v/>
      </c>
      <c r="BX73" s="495" t="str">
        <f t="shared" si="19"/>
        <v/>
      </c>
      <c r="BY73" s="495" t="str">
        <f t="shared" si="19"/>
        <v/>
      </c>
      <c r="BZ73" s="495" t="str">
        <f t="shared" si="19"/>
        <v/>
      </c>
      <c r="CA73" s="759" t="str">
        <f t="shared" si="19"/>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0</v>
      </c>
      <c r="AQ74" s="487">
        <v>0</v>
      </c>
      <c r="AR74" s="487">
        <v>0</v>
      </c>
      <c r="AS74" s="487">
        <v>0</v>
      </c>
      <c r="AT74" s="487">
        <v>0</v>
      </c>
      <c r="AU74" s="493">
        <v>0</v>
      </c>
      <c r="AV74" s="488" t="str">
        <f t="shared" si="20"/>
        <v>tbd</v>
      </c>
      <c r="AW74" s="487" t="str">
        <f t="shared" si="18"/>
        <v>tbd</v>
      </c>
      <c r="AX74" s="487" t="str">
        <f t="shared" si="18"/>
        <v>tbd</v>
      </c>
      <c r="AY74" s="487" t="str">
        <f t="shared" si="18"/>
        <v>tbd</v>
      </c>
      <c r="AZ74" s="487" t="str">
        <f t="shared" si="18"/>
        <v>tbd</v>
      </c>
      <c r="BA74" s="487" t="str">
        <f t="shared" si="18"/>
        <v>tbd</v>
      </c>
      <c r="BB74" s="487" t="str">
        <f t="shared" si="18"/>
        <v>tbd</v>
      </c>
      <c r="BC74" s="487" t="str">
        <f t="shared" si="18"/>
        <v>tbd</v>
      </c>
      <c r="BD74" s="487" t="str">
        <f t="shared" si="18"/>
        <v>tbd</v>
      </c>
      <c r="BE74" s="487" t="str">
        <f t="shared" si="18"/>
        <v>tbd</v>
      </c>
      <c r="BF74" s="487" t="str">
        <f t="shared" si="18"/>
        <v/>
      </c>
      <c r="BG74" s="487" t="str">
        <f t="shared" si="18"/>
        <v/>
      </c>
      <c r="BH74" s="487" t="str">
        <f t="shared" si="18"/>
        <v/>
      </c>
      <c r="BI74" s="487" t="str">
        <f t="shared" si="18"/>
        <v/>
      </c>
      <c r="BJ74" s="487" t="str">
        <f t="shared" si="18"/>
        <v/>
      </c>
      <c r="BK74" s="489" t="str">
        <f t="shared" si="18"/>
        <v/>
      </c>
      <c r="BL74" s="488">
        <f t="shared" si="21"/>
        <v>0</v>
      </c>
      <c r="BM74" s="495">
        <f t="shared" si="19"/>
        <v>0</v>
      </c>
      <c r="BN74" s="495">
        <f t="shared" si="19"/>
        <v>0</v>
      </c>
      <c r="BO74" s="495">
        <f t="shared" si="19"/>
        <v>0</v>
      </c>
      <c r="BP74" s="495">
        <f t="shared" si="19"/>
        <v>0</v>
      </c>
      <c r="BQ74" s="495">
        <f t="shared" si="19"/>
        <v>0</v>
      </c>
      <c r="BR74" s="495">
        <f t="shared" si="19"/>
        <v>0</v>
      </c>
      <c r="BS74" s="495">
        <f t="shared" si="19"/>
        <v>0</v>
      </c>
      <c r="BT74" s="495">
        <f t="shared" si="19"/>
        <v>0</v>
      </c>
      <c r="BU74" s="495">
        <f t="shared" si="19"/>
        <v>0</v>
      </c>
      <c r="BV74" s="495" t="str">
        <f t="shared" si="19"/>
        <v/>
      </c>
      <c r="BW74" s="495" t="str">
        <f t="shared" si="19"/>
        <v/>
      </c>
      <c r="BX74" s="495" t="str">
        <f t="shared" si="19"/>
        <v/>
      </c>
      <c r="BY74" s="495" t="str">
        <f t="shared" si="19"/>
        <v/>
      </c>
      <c r="BZ74" s="495" t="str">
        <f t="shared" si="19"/>
        <v/>
      </c>
      <c r="CA74" s="759" t="str">
        <f t="shared" si="19"/>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0</v>
      </c>
      <c r="AQ75" s="487">
        <v>0</v>
      </c>
      <c r="AR75" s="487">
        <v>0</v>
      </c>
      <c r="AS75" s="487">
        <v>0</v>
      </c>
      <c r="AT75" s="487">
        <v>0</v>
      </c>
      <c r="AU75" s="493">
        <v>0</v>
      </c>
      <c r="AV75" s="488" t="str">
        <f t="shared" si="20"/>
        <v>tbd</v>
      </c>
      <c r="AW75" s="487" t="str">
        <f t="shared" si="18"/>
        <v>tbd</v>
      </c>
      <c r="AX75" s="487" t="str">
        <f t="shared" si="18"/>
        <v>tbd</v>
      </c>
      <c r="AY75" s="487" t="str">
        <f t="shared" si="18"/>
        <v>tbd</v>
      </c>
      <c r="AZ75" s="487" t="str">
        <f t="shared" si="18"/>
        <v>tbd</v>
      </c>
      <c r="BA75" s="487" t="str">
        <f t="shared" si="18"/>
        <v>tbd</v>
      </c>
      <c r="BB75" s="487" t="str">
        <f t="shared" si="18"/>
        <v>tbd</v>
      </c>
      <c r="BC75" s="487" t="str">
        <f t="shared" si="18"/>
        <v>tbd</v>
      </c>
      <c r="BD75" s="487" t="str">
        <f t="shared" si="18"/>
        <v>tbd</v>
      </c>
      <c r="BE75" s="487" t="str">
        <f t="shared" si="18"/>
        <v>tbd</v>
      </c>
      <c r="BF75" s="487" t="str">
        <f t="shared" si="18"/>
        <v/>
      </c>
      <c r="BG75" s="487" t="str">
        <f t="shared" si="18"/>
        <v/>
      </c>
      <c r="BH75" s="487" t="str">
        <f t="shared" si="18"/>
        <v/>
      </c>
      <c r="BI75" s="487" t="str">
        <f t="shared" si="18"/>
        <v/>
      </c>
      <c r="BJ75" s="487" t="str">
        <f t="shared" si="18"/>
        <v/>
      </c>
      <c r="BK75" s="489" t="str">
        <f t="shared" si="18"/>
        <v/>
      </c>
      <c r="BL75" s="488">
        <f t="shared" si="21"/>
        <v>0</v>
      </c>
      <c r="BM75" s="495">
        <f t="shared" si="19"/>
        <v>0</v>
      </c>
      <c r="BN75" s="495">
        <f t="shared" si="19"/>
        <v>0</v>
      </c>
      <c r="BO75" s="495">
        <f t="shared" si="19"/>
        <v>0</v>
      </c>
      <c r="BP75" s="495">
        <f t="shared" si="19"/>
        <v>0</v>
      </c>
      <c r="BQ75" s="495">
        <f t="shared" si="19"/>
        <v>0</v>
      </c>
      <c r="BR75" s="495">
        <f t="shared" si="19"/>
        <v>0</v>
      </c>
      <c r="BS75" s="495">
        <f t="shared" si="19"/>
        <v>0</v>
      </c>
      <c r="BT75" s="495">
        <f t="shared" si="19"/>
        <v>0</v>
      </c>
      <c r="BU75" s="495">
        <f t="shared" si="19"/>
        <v>0</v>
      </c>
      <c r="BV75" s="495" t="str">
        <f t="shared" si="19"/>
        <v/>
      </c>
      <c r="BW75" s="495" t="str">
        <f t="shared" si="19"/>
        <v/>
      </c>
      <c r="BX75" s="495" t="str">
        <f t="shared" si="19"/>
        <v/>
      </c>
      <c r="BY75" s="495" t="str">
        <f t="shared" si="19"/>
        <v/>
      </c>
      <c r="BZ75" s="495" t="str">
        <f t="shared" si="19"/>
        <v/>
      </c>
      <c r="CA75" s="759" t="str">
        <f t="shared" si="19"/>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0</v>
      </c>
      <c r="AQ76" s="487">
        <v>0</v>
      </c>
      <c r="AR76" s="487">
        <v>0</v>
      </c>
      <c r="AS76" s="487">
        <v>0</v>
      </c>
      <c r="AT76" s="487">
        <v>0</v>
      </c>
      <c r="AU76" s="493">
        <v>0</v>
      </c>
      <c r="AV76" s="488" t="str">
        <f t="shared" si="20"/>
        <v>tbd</v>
      </c>
      <c r="AW76" s="487" t="str">
        <f t="shared" si="18"/>
        <v>tbd</v>
      </c>
      <c r="AX76" s="487" t="str">
        <f t="shared" si="18"/>
        <v>tbd</v>
      </c>
      <c r="AY76" s="487" t="str">
        <f t="shared" si="18"/>
        <v>tbd</v>
      </c>
      <c r="AZ76" s="487" t="str">
        <f t="shared" si="18"/>
        <v>tbd</v>
      </c>
      <c r="BA76" s="487" t="str">
        <f t="shared" si="18"/>
        <v>tbd</v>
      </c>
      <c r="BB76" s="487" t="str">
        <f t="shared" si="18"/>
        <v>tbd</v>
      </c>
      <c r="BC76" s="487" t="str">
        <f t="shared" si="18"/>
        <v>tbd</v>
      </c>
      <c r="BD76" s="487" t="str">
        <f t="shared" si="18"/>
        <v>tbd</v>
      </c>
      <c r="BE76" s="487" t="str">
        <f t="shared" si="18"/>
        <v>tbd</v>
      </c>
      <c r="BF76" s="487" t="str">
        <f t="shared" si="18"/>
        <v/>
      </c>
      <c r="BG76" s="487" t="str">
        <f t="shared" si="18"/>
        <v/>
      </c>
      <c r="BH76" s="487" t="str">
        <f t="shared" si="18"/>
        <v/>
      </c>
      <c r="BI76" s="487" t="str">
        <f t="shared" si="18"/>
        <v/>
      </c>
      <c r="BJ76" s="487" t="str">
        <f t="shared" si="18"/>
        <v/>
      </c>
      <c r="BK76" s="489" t="str">
        <f t="shared" si="18"/>
        <v/>
      </c>
      <c r="BL76" s="488">
        <f t="shared" si="21"/>
        <v>0</v>
      </c>
      <c r="BM76" s="495">
        <f t="shared" si="19"/>
        <v>0</v>
      </c>
      <c r="BN76" s="495">
        <f t="shared" si="19"/>
        <v>0</v>
      </c>
      <c r="BO76" s="495">
        <f t="shared" si="19"/>
        <v>0</v>
      </c>
      <c r="BP76" s="495">
        <f t="shared" si="19"/>
        <v>0</v>
      </c>
      <c r="BQ76" s="495">
        <f t="shared" si="19"/>
        <v>0</v>
      </c>
      <c r="BR76" s="495">
        <f t="shared" si="19"/>
        <v>0</v>
      </c>
      <c r="BS76" s="495">
        <f t="shared" si="19"/>
        <v>0</v>
      </c>
      <c r="BT76" s="495">
        <f t="shared" si="19"/>
        <v>0</v>
      </c>
      <c r="BU76" s="495">
        <f t="shared" si="19"/>
        <v>0</v>
      </c>
      <c r="BV76" s="495" t="str">
        <f t="shared" si="19"/>
        <v/>
      </c>
      <c r="BW76" s="495" t="str">
        <f t="shared" si="19"/>
        <v/>
      </c>
      <c r="BX76" s="495" t="str">
        <f t="shared" si="19"/>
        <v/>
      </c>
      <c r="BY76" s="495" t="str">
        <f t="shared" si="19"/>
        <v/>
      </c>
      <c r="BZ76" s="495" t="str">
        <f t="shared" si="19"/>
        <v/>
      </c>
      <c r="CA76" s="759" t="str">
        <f t="shared" si="19"/>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0</v>
      </c>
      <c r="AQ77" s="487">
        <v>0</v>
      </c>
      <c r="AR77" s="487">
        <v>0</v>
      </c>
      <c r="AS77" s="487">
        <v>0</v>
      </c>
      <c r="AT77" s="487">
        <v>0</v>
      </c>
      <c r="AU77" s="493">
        <v>0</v>
      </c>
      <c r="AV77" s="488" t="str">
        <f t="shared" si="20"/>
        <v>tbd</v>
      </c>
      <c r="AW77" s="487" t="str">
        <f t="shared" si="18"/>
        <v>tbd</v>
      </c>
      <c r="AX77" s="487" t="str">
        <f t="shared" si="18"/>
        <v>tbd</v>
      </c>
      <c r="AY77" s="487" t="str">
        <f t="shared" si="18"/>
        <v>tbd</v>
      </c>
      <c r="AZ77" s="487" t="str">
        <f t="shared" si="18"/>
        <v>tbd</v>
      </c>
      <c r="BA77" s="487" t="str">
        <f t="shared" si="18"/>
        <v>tbd</v>
      </c>
      <c r="BB77" s="487" t="str">
        <f t="shared" si="18"/>
        <v>tbd</v>
      </c>
      <c r="BC77" s="487" t="str">
        <f t="shared" si="18"/>
        <v>tbd</v>
      </c>
      <c r="BD77" s="487" t="str">
        <f t="shared" si="18"/>
        <v>tbd</v>
      </c>
      <c r="BE77" s="487" t="str">
        <f t="shared" si="18"/>
        <v>tbd</v>
      </c>
      <c r="BF77" s="487" t="str">
        <f t="shared" si="18"/>
        <v/>
      </c>
      <c r="BG77" s="487" t="str">
        <f t="shared" si="18"/>
        <v/>
      </c>
      <c r="BH77" s="487" t="str">
        <f t="shared" si="18"/>
        <v/>
      </c>
      <c r="BI77" s="487" t="str">
        <f t="shared" si="18"/>
        <v/>
      </c>
      <c r="BJ77" s="487" t="str">
        <f t="shared" si="18"/>
        <v/>
      </c>
      <c r="BK77" s="489" t="str">
        <f t="shared" si="18"/>
        <v/>
      </c>
      <c r="BL77" s="488">
        <f t="shared" si="21"/>
        <v>0</v>
      </c>
      <c r="BM77" s="495">
        <f t="shared" si="19"/>
        <v>0</v>
      </c>
      <c r="BN77" s="495">
        <f t="shared" si="19"/>
        <v>0</v>
      </c>
      <c r="BO77" s="495">
        <f t="shared" si="19"/>
        <v>0</v>
      </c>
      <c r="BP77" s="495">
        <f t="shared" si="19"/>
        <v>0</v>
      </c>
      <c r="BQ77" s="495">
        <f t="shared" si="19"/>
        <v>0</v>
      </c>
      <c r="BR77" s="495">
        <f t="shared" si="19"/>
        <v>0</v>
      </c>
      <c r="BS77" s="495">
        <f t="shared" si="19"/>
        <v>0</v>
      </c>
      <c r="BT77" s="495">
        <f t="shared" si="19"/>
        <v>0</v>
      </c>
      <c r="BU77" s="495">
        <f t="shared" si="19"/>
        <v>0</v>
      </c>
      <c r="BV77" s="495" t="str">
        <f t="shared" si="19"/>
        <v/>
      </c>
      <c r="BW77" s="495" t="str">
        <f t="shared" si="19"/>
        <v/>
      </c>
      <c r="BX77" s="495" t="str">
        <f t="shared" si="19"/>
        <v/>
      </c>
      <c r="BY77" s="495" t="str">
        <f t="shared" si="19"/>
        <v/>
      </c>
      <c r="BZ77" s="495" t="str">
        <f t="shared" si="19"/>
        <v/>
      </c>
      <c r="CA77" s="759" t="str">
        <f t="shared" si="19"/>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0</v>
      </c>
      <c r="AQ78" s="487">
        <v>0</v>
      </c>
      <c r="AR78" s="487">
        <v>0</v>
      </c>
      <c r="AS78" s="487">
        <v>0</v>
      </c>
      <c r="AT78" s="487">
        <v>0</v>
      </c>
      <c r="AU78" s="493">
        <v>0</v>
      </c>
      <c r="AV78" s="488" t="str">
        <f t="shared" si="20"/>
        <v>tbd</v>
      </c>
      <c r="AW78" s="487" t="str">
        <f t="shared" si="18"/>
        <v>tbd</v>
      </c>
      <c r="AX78" s="487" t="str">
        <f t="shared" si="18"/>
        <v>tbd</v>
      </c>
      <c r="AY78" s="487" t="str">
        <f t="shared" si="18"/>
        <v>tbd</v>
      </c>
      <c r="AZ78" s="487" t="str">
        <f t="shared" si="18"/>
        <v>tbd</v>
      </c>
      <c r="BA78" s="487" t="str">
        <f t="shared" si="18"/>
        <v>tbd</v>
      </c>
      <c r="BB78" s="487" t="str">
        <f t="shared" si="18"/>
        <v>tbd</v>
      </c>
      <c r="BC78" s="487" t="str">
        <f t="shared" si="18"/>
        <v>tbd</v>
      </c>
      <c r="BD78" s="487" t="str">
        <f t="shared" si="18"/>
        <v>tbd</v>
      </c>
      <c r="BE78" s="487" t="str">
        <f t="shared" si="18"/>
        <v>tbd</v>
      </c>
      <c r="BF78" s="487" t="str">
        <f t="shared" si="18"/>
        <v/>
      </c>
      <c r="BG78" s="487" t="str">
        <f t="shared" si="18"/>
        <v/>
      </c>
      <c r="BH78" s="487" t="str">
        <f t="shared" si="18"/>
        <v/>
      </c>
      <c r="BI78" s="487" t="str">
        <f t="shared" si="18"/>
        <v/>
      </c>
      <c r="BJ78" s="487" t="str">
        <f t="shared" si="18"/>
        <v/>
      </c>
      <c r="BK78" s="489" t="str">
        <f t="shared" si="18"/>
        <v/>
      </c>
      <c r="BL78" s="488">
        <f t="shared" si="21"/>
        <v>0</v>
      </c>
      <c r="BM78" s="495">
        <f t="shared" si="19"/>
        <v>0</v>
      </c>
      <c r="BN78" s="495">
        <f t="shared" si="19"/>
        <v>0</v>
      </c>
      <c r="BO78" s="495">
        <f t="shared" si="19"/>
        <v>0</v>
      </c>
      <c r="BP78" s="495">
        <f t="shared" si="19"/>
        <v>0</v>
      </c>
      <c r="BQ78" s="495">
        <f t="shared" si="19"/>
        <v>0</v>
      </c>
      <c r="BR78" s="495">
        <f t="shared" si="19"/>
        <v>0</v>
      </c>
      <c r="BS78" s="495">
        <f t="shared" si="19"/>
        <v>0</v>
      </c>
      <c r="BT78" s="495">
        <f t="shared" si="19"/>
        <v>0</v>
      </c>
      <c r="BU78" s="495">
        <f t="shared" si="19"/>
        <v>0</v>
      </c>
      <c r="BV78" s="495" t="str">
        <f t="shared" si="19"/>
        <v/>
      </c>
      <c r="BW78" s="495" t="str">
        <f t="shared" si="19"/>
        <v/>
      </c>
      <c r="BX78" s="495" t="str">
        <f t="shared" si="19"/>
        <v/>
      </c>
      <c r="BY78" s="495" t="str">
        <f t="shared" si="19"/>
        <v/>
      </c>
      <c r="BZ78" s="495" t="str">
        <f t="shared" si="19"/>
        <v/>
      </c>
      <c r="CA78" s="759" t="str">
        <f t="shared" si="19"/>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0</v>
      </c>
      <c r="AQ79" s="487">
        <v>0</v>
      </c>
      <c r="AR79" s="487">
        <v>0</v>
      </c>
      <c r="AS79" s="487">
        <v>0</v>
      </c>
      <c r="AT79" s="487">
        <v>0</v>
      </c>
      <c r="AU79" s="493">
        <v>0</v>
      </c>
      <c r="AV79" s="488" t="str">
        <f t="shared" si="20"/>
        <v>tbd</v>
      </c>
      <c r="AW79" s="487" t="str">
        <f t="shared" si="18"/>
        <v>tbd</v>
      </c>
      <c r="AX79" s="487" t="str">
        <f t="shared" si="18"/>
        <v>tbd</v>
      </c>
      <c r="AY79" s="487" t="str">
        <f t="shared" si="18"/>
        <v>tbd</v>
      </c>
      <c r="AZ79" s="487" t="str">
        <f t="shared" si="18"/>
        <v>tbd</v>
      </c>
      <c r="BA79" s="487" t="str">
        <f t="shared" si="18"/>
        <v>tbd</v>
      </c>
      <c r="BB79" s="487" t="str">
        <f t="shared" si="18"/>
        <v>tbd</v>
      </c>
      <c r="BC79" s="487" t="str">
        <f t="shared" si="18"/>
        <v>tbd</v>
      </c>
      <c r="BD79" s="487" t="str">
        <f t="shared" si="18"/>
        <v>tbd</v>
      </c>
      <c r="BE79" s="487" t="str">
        <f t="shared" si="18"/>
        <v>tbd</v>
      </c>
      <c r="BF79" s="487" t="str">
        <f t="shared" si="18"/>
        <v/>
      </c>
      <c r="BG79" s="487" t="str">
        <f t="shared" si="18"/>
        <v/>
      </c>
      <c r="BH79" s="487" t="str">
        <f t="shared" si="18"/>
        <v/>
      </c>
      <c r="BI79" s="487" t="str">
        <f t="shared" si="18"/>
        <v/>
      </c>
      <c r="BJ79" s="487" t="str">
        <f t="shared" si="18"/>
        <v/>
      </c>
      <c r="BK79" s="489" t="str">
        <f t="shared" si="18"/>
        <v/>
      </c>
      <c r="BL79" s="488">
        <f t="shared" si="21"/>
        <v>0</v>
      </c>
      <c r="BM79" s="495">
        <f t="shared" si="19"/>
        <v>0</v>
      </c>
      <c r="BN79" s="495">
        <f t="shared" si="19"/>
        <v>0</v>
      </c>
      <c r="BO79" s="495">
        <f t="shared" si="19"/>
        <v>0</v>
      </c>
      <c r="BP79" s="495">
        <f t="shared" si="19"/>
        <v>0</v>
      </c>
      <c r="BQ79" s="495">
        <f t="shared" si="19"/>
        <v>0</v>
      </c>
      <c r="BR79" s="495">
        <f t="shared" si="19"/>
        <v>0</v>
      </c>
      <c r="BS79" s="495">
        <f t="shared" si="19"/>
        <v>0</v>
      </c>
      <c r="BT79" s="495">
        <f t="shared" si="19"/>
        <v>0</v>
      </c>
      <c r="BU79" s="495">
        <f t="shared" si="19"/>
        <v>0</v>
      </c>
      <c r="BV79" s="495" t="str">
        <f t="shared" si="19"/>
        <v/>
      </c>
      <c r="BW79" s="495" t="str">
        <f t="shared" si="19"/>
        <v/>
      </c>
      <c r="BX79" s="495" t="str">
        <f t="shared" si="19"/>
        <v/>
      </c>
      <c r="BY79" s="495" t="str">
        <f t="shared" si="19"/>
        <v/>
      </c>
      <c r="BZ79" s="495" t="str">
        <f t="shared" si="19"/>
        <v/>
      </c>
      <c r="CA79" s="759" t="str">
        <f t="shared" si="19"/>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0</v>
      </c>
      <c r="AQ80" s="487">
        <v>0</v>
      </c>
      <c r="AR80" s="487">
        <v>0</v>
      </c>
      <c r="AS80" s="487">
        <v>0</v>
      </c>
      <c r="AT80" s="487">
        <v>0</v>
      </c>
      <c r="AU80" s="493">
        <v>0</v>
      </c>
      <c r="AV80" s="488" t="str">
        <f t="shared" si="20"/>
        <v>tbd</v>
      </c>
      <c r="AW80" s="487" t="str">
        <f t="shared" si="18"/>
        <v>tbd</v>
      </c>
      <c r="AX80" s="487" t="str">
        <f t="shared" si="18"/>
        <v>tbd</v>
      </c>
      <c r="AY80" s="487" t="str">
        <f t="shared" si="18"/>
        <v>tbd</v>
      </c>
      <c r="AZ80" s="487" t="str">
        <f t="shared" si="18"/>
        <v>tbd</v>
      </c>
      <c r="BA80" s="487" t="str">
        <f t="shared" si="18"/>
        <v>tbd</v>
      </c>
      <c r="BB80" s="487" t="str">
        <f t="shared" si="18"/>
        <v>tbd</v>
      </c>
      <c r="BC80" s="487" t="str">
        <f t="shared" si="18"/>
        <v>tbd</v>
      </c>
      <c r="BD80" s="487" t="str">
        <f t="shared" si="18"/>
        <v>tbd</v>
      </c>
      <c r="BE80" s="487" t="str">
        <f t="shared" si="18"/>
        <v>tbd</v>
      </c>
      <c r="BF80" s="487" t="str">
        <f t="shared" si="18"/>
        <v/>
      </c>
      <c r="BG80" s="487" t="str">
        <f t="shared" si="18"/>
        <v/>
      </c>
      <c r="BH80" s="487" t="str">
        <f t="shared" si="18"/>
        <v/>
      </c>
      <c r="BI80" s="487" t="str">
        <f t="shared" si="18"/>
        <v/>
      </c>
      <c r="BJ80" s="487" t="str">
        <f t="shared" si="18"/>
        <v/>
      </c>
      <c r="BK80" s="489" t="str">
        <f t="shared" si="18"/>
        <v/>
      </c>
      <c r="BL80" s="488">
        <f t="shared" si="21"/>
        <v>0</v>
      </c>
      <c r="BM80" s="495">
        <f t="shared" si="19"/>
        <v>0</v>
      </c>
      <c r="BN80" s="495">
        <f t="shared" si="19"/>
        <v>0</v>
      </c>
      <c r="BO80" s="495">
        <f t="shared" si="19"/>
        <v>0</v>
      </c>
      <c r="BP80" s="495">
        <f t="shared" si="19"/>
        <v>0</v>
      </c>
      <c r="BQ80" s="495">
        <f t="shared" si="19"/>
        <v>0</v>
      </c>
      <c r="BR80" s="495">
        <f t="shared" si="19"/>
        <v>0</v>
      </c>
      <c r="BS80" s="495">
        <f t="shared" si="19"/>
        <v>0</v>
      </c>
      <c r="BT80" s="495">
        <f t="shared" si="19"/>
        <v>0</v>
      </c>
      <c r="BU80" s="495">
        <f t="shared" si="19"/>
        <v>0</v>
      </c>
      <c r="BV80" s="495" t="str">
        <f t="shared" si="19"/>
        <v/>
      </c>
      <c r="BW80" s="495" t="str">
        <f t="shared" si="19"/>
        <v/>
      </c>
      <c r="BX80" s="495" t="str">
        <f t="shared" si="19"/>
        <v/>
      </c>
      <c r="BY80" s="495" t="str">
        <f t="shared" si="19"/>
        <v/>
      </c>
      <c r="BZ80" s="495" t="str">
        <f t="shared" si="19"/>
        <v/>
      </c>
      <c r="CA80" s="759" t="str">
        <f t="shared" si="19"/>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0</v>
      </c>
      <c r="AQ81" s="487">
        <v>0</v>
      </c>
      <c r="AR81" s="487">
        <v>0</v>
      </c>
      <c r="AS81" s="487">
        <v>0</v>
      </c>
      <c r="AT81" s="487">
        <v>0</v>
      </c>
      <c r="AU81" s="493">
        <v>0</v>
      </c>
      <c r="AV81" s="488" t="str">
        <f t="shared" si="20"/>
        <v>tbd</v>
      </c>
      <c r="AW81" s="487" t="str">
        <f t="shared" si="18"/>
        <v>tbd</v>
      </c>
      <c r="AX81" s="487" t="str">
        <f t="shared" si="18"/>
        <v>tbd</v>
      </c>
      <c r="AY81" s="487" t="str">
        <f t="shared" si="18"/>
        <v>tbd</v>
      </c>
      <c r="AZ81" s="487" t="str">
        <f t="shared" si="18"/>
        <v>tbd</v>
      </c>
      <c r="BA81" s="487" t="str">
        <f t="shared" si="18"/>
        <v>tbd</v>
      </c>
      <c r="BB81" s="487" t="str">
        <f t="shared" si="18"/>
        <v>tbd</v>
      </c>
      <c r="BC81" s="487" t="str">
        <f t="shared" si="18"/>
        <v>tbd</v>
      </c>
      <c r="BD81" s="487" t="str">
        <f t="shared" si="18"/>
        <v>tbd</v>
      </c>
      <c r="BE81" s="487" t="str">
        <f t="shared" si="18"/>
        <v>tbd</v>
      </c>
      <c r="BF81" s="487" t="str">
        <f t="shared" si="18"/>
        <v/>
      </c>
      <c r="BG81" s="487" t="str">
        <f t="shared" si="18"/>
        <v/>
      </c>
      <c r="BH81" s="487" t="str">
        <f t="shared" si="18"/>
        <v/>
      </c>
      <c r="BI81" s="487" t="str">
        <f t="shared" si="18"/>
        <v/>
      </c>
      <c r="BJ81" s="487" t="str">
        <f t="shared" si="18"/>
        <v/>
      </c>
      <c r="BK81" s="489" t="str">
        <f t="shared" si="18"/>
        <v/>
      </c>
      <c r="BL81" s="488">
        <f t="shared" si="21"/>
        <v>0</v>
      </c>
      <c r="BM81" s="495">
        <f t="shared" si="19"/>
        <v>0</v>
      </c>
      <c r="BN81" s="495">
        <f t="shared" si="19"/>
        <v>0</v>
      </c>
      <c r="BO81" s="495">
        <f t="shared" si="19"/>
        <v>0</v>
      </c>
      <c r="BP81" s="495">
        <f t="shared" si="19"/>
        <v>0</v>
      </c>
      <c r="BQ81" s="495">
        <f t="shared" si="19"/>
        <v>0</v>
      </c>
      <c r="BR81" s="495">
        <f t="shared" si="19"/>
        <v>0</v>
      </c>
      <c r="BS81" s="495">
        <f t="shared" si="19"/>
        <v>0</v>
      </c>
      <c r="BT81" s="495">
        <f t="shared" si="19"/>
        <v>0</v>
      </c>
      <c r="BU81" s="495">
        <f t="shared" si="19"/>
        <v>0</v>
      </c>
      <c r="BV81" s="495" t="str">
        <f t="shared" si="19"/>
        <v/>
      </c>
      <c r="BW81" s="495" t="str">
        <f t="shared" si="19"/>
        <v/>
      </c>
      <c r="BX81" s="495" t="str">
        <f t="shared" si="19"/>
        <v/>
      </c>
      <c r="BY81" s="495" t="str">
        <f t="shared" si="19"/>
        <v/>
      </c>
      <c r="BZ81" s="495" t="str">
        <f t="shared" si="19"/>
        <v/>
      </c>
      <c r="CA81" s="759" t="str">
        <f t="shared" si="19"/>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0</v>
      </c>
      <c r="AQ82" s="487">
        <v>0</v>
      </c>
      <c r="AR82" s="487">
        <v>0</v>
      </c>
      <c r="AS82" s="487">
        <v>0</v>
      </c>
      <c r="AT82" s="487">
        <v>0</v>
      </c>
      <c r="AU82" s="493">
        <v>0</v>
      </c>
      <c r="AV82" s="488" t="str">
        <f t="shared" si="20"/>
        <v>tbd</v>
      </c>
      <c r="AW82" s="487" t="str">
        <f t="shared" si="18"/>
        <v>tbd</v>
      </c>
      <c r="AX82" s="487" t="str">
        <f t="shared" si="18"/>
        <v>tbd</v>
      </c>
      <c r="AY82" s="487" t="str">
        <f t="shared" si="18"/>
        <v>tbd</v>
      </c>
      <c r="AZ82" s="487" t="str">
        <f t="shared" si="18"/>
        <v>tbd</v>
      </c>
      <c r="BA82" s="487" t="str">
        <f t="shared" si="18"/>
        <v>tbd</v>
      </c>
      <c r="BB82" s="487" t="str">
        <f t="shared" si="18"/>
        <v>tbd</v>
      </c>
      <c r="BC82" s="487" t="str">
        <f t="shared" si="18"/>
        <v>tbd</v>
      </c>
      <c r="BD82" s="487" t="str">
        <f t="shared" si="18"/>
        <v>tbd</v>
      </c>
      <c r="BE82" s="487" t="str">
        <f t="shared" si="18"/>
        <v>tbd</v>
      </c>
      <c r="BF82" s="487" t="str">
        <f t="shared" si="18"/>
        <v/>
      </c>
      <c r="BG82" s="487" t="str">
        <f t="shared" si="18"/>
        <v/>
      </c>
      <c r="BH82" s="487" t="str">
        <f t="shared" si="18"/>
        <v/>
      </c>
      <c r="BI82" s="487" t="str">
        <f t="shared" si="18"/>
        <v/>
      </c>
      <c r="BJ82" s="487" t="str">
        <f t="shared" si="18"/>
        <v/>
      </c>
      <c r="BK82" s="489" t="str">
        <f t="shared" si="18"/>
        <v/>
      </c>
      <c r="BL82" s="488">
        <f t="shared" si="21"/>
        <v>0</v>
      </c>
      <c r="BM82" s="495">
        <f t="shared" si="19"/>
        <v>0</v>
      </c>
      <c r="BN82" s="495">
        <f t="shared" si="19"/>
        <v>0</v>
      </c>
      <c r="BO82" s="495">
        <f t="shared" si="19"/>
        <v>0</v>
      </c>
      <c r="BP82" s="495">
        <f t="shared" si="19"/>
        <v>0</v>
      </c>
      <c r="BQ82" s="495">
        <f t="shared" si="19"/>
        <v>0</v>
      </c>
      <c r="BR82" s="495">
        <f t="shared" si="19"/>
        <v>0</v>
      </c>
      <c r="BS82" s="495">
        <f t="shared" si="19"/>
        <v>0</v>
      </c>
      <c r="BT82" s="495">
        <f t="shared" si="19"/>
        <v>0</v>
      </c>
      <c r="BU82" s="495">
        <f t="shared" si="19"/>
        <v>0</v>
      </c>
      <c r="BV82" s="495" t="str">
        <f t="shared" si="19"/>
        <v/>
      </c>
      <c r="BW82" s="495" t="str">
        <f t="shared" si="19"/>
        <v/>
      </c>
      <c r="BX82" s="495" t="str">
        <f t="shared" si="19"/>
        <v/>
      </c>
      <c r="BY82" s="495" t="str">
        <f t="shared" si="19"/>
        <v/>
      </c>
      <c r="BZ82" s="495" t="str">
        <f t="shared" si="19"/>
        <v/>
      </c>
      <c r="CA82" s="759" t="str">
        <f t="shared" si="19"/>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0</v>
      </c>
      <c r="AQ83" s="487">
        <v>0</v>
      </c>
      <c r="AR83" s="487">
        <v>0</v>
      </c>
      <c r="AS83" s="487">
        <v>0</v>
      </c>
      <c r="AT83" s="487">
        <v>0</v>
      </c>
      <c r="AU83" s="493">
        <v>0</v>
      </c>
      <c r="AV83" s="488" t="str">
        <f t="shared" si="20"/>
        <v>tbd</v>
      </c>
      <c r="AW83" s="487" t="str">
        <f t="shared" si="18"/>
        <v>tbd</v>
      </c>
      <c r="AX83" s="487" t="str">
        <f t="shared" si="18"/>
        <v>tbd</v>
      </c>
      <c r="AY83" s="487" t="str">
        <f t="shared" si="18"/>
        <v>tbd</v>
      </c>
      <c r="AZ83" s="487" t="str">
        <f t="shared" si="18"/>
        <v>tbd</v>
      </c>
      <c r="BA83" s="487" t="str">
        <f t="shared" si="18"/>
        <v>tbd</v>
      </c>
      <c r="BB83" s="487" t="str">
        <f t="shared" si="18"/>
        <v>tbd</v>
      </c>
      <c r="BC83" s="487" t="str">
        <f t="shared" si="18"/>
        <v>tbd</v>
      </c>
      <c r="BD83" s="487" t="str">
        <f t="shared" si="18"/>
        <v>tbd</v>
      </c>
      <c r="BE83" s="487" t="str">
        <f t="shared" si="18"/>
        <v>tbd</v>
      </c>
      <c r="BF83" s="487" t="str">
        <f t="shared" si="18"/>
        <v/>
      </c>
      <c r="BG83" s="487" t="str">
        <f t="shared" si="18"/>
        <v/>
      </c>
      <c r="BH83" s="487" t="str">
        <f t="shared" si="18"/>
        <v/>
      </c>
      <c r="BI83" s="487" t="str">
        <f t="shared" si="18"/>
        <v/>
      </c>
      <c r="BJ83" s="487" t="str">
        <f t="shared" si="18"/>
        <v/>
      </c>
      <c r="BK83" s="489" t="str">
        <f t="shared" si="18"/>
        <v/>
      </c>
      <c r="BL83" s="488">
        <f t="shared" si="21"/>
        <v>0</v>
      </c>
      <c r="BM83" s="495">
        <f t="shared" si="19"/>
        <v>0</v>
      </c>
      <c r="BN83" s="495">
        <f t="shared" si="19"/>
        <v>0</v>
      </c>
      <c r="BO83" s="495">
        <f t="shared" si="19"/>
        <v>0</v>
      </c>
      <c r="BP83" s="495">
        <f t="shared" si="19"/>
        <v>0</v>
      </c>
      <c r="BQ83" s="495">
        <f t="shared" si="19"/>
        <v>0</v>
      </c>
      <c r="BR83" s="495">
        <f t="shared" si="19"/>
        <v>0</v>
      </c>
      <c r="BS83" s="495">
        <f t="shared" si="19"/>
        <v>0</v>
      </c>
      <c r="BT83" s="495">
        <f t="shared" si="19"/>
        <v>0</v>
      </c>
      <c r="BU83" s="495">
        <f t="shared" si="19"/>
        <v>0</v>
      </c>
      <c r="BV83" s="495" t="str">
        <f t="shared" si="19"/>
        <v/>
      </c>
      <c r="BW83" s="495" t="str">
        <f t="shared" si="19"/>
        <v/>
      </c>
      <c r="BX83" s="495" t="str">
        <f t="shared" si="19"/>
        <v/>
      </c>
      <c r="BY83" s="495" t="str">
        <f t="shared" si="19"/>
        <v/>
      </c>
      <c r="BZ83" s="495" t="str">
        <f t="shared" si="19"/>
        <v/>
      </c>
      <c r="CA83" s="759" t="str">
        <f t="shared" si="19"/>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0</v>
      </c>
      <c r="AQ84" s="487">
        <v>0</v>
      </c>
      <c r="AR84" s="487">
        <v>0</v>
      </c>
      <c r="AS84" s="487">
        <v>0</v>
      </c>
      <c r="AT84" s="487">
        <v>0</v>
      </c>
      <c r="AU84" s="493">
        <v>0</v>
      </c>
      <c r="AV84" s="488" t="str">
        <f t="shared" si="20"/>
        <v>tbd</v>
      </c>
      <c r="AW84" s="487" t="str">
        <f t="shared" si="18"/>
        <v>tbd</v>
      </c>
      <c r="AX84" s="487" t="str">
        <f t="shared" si="18"/>
        <v>tbd</v>
      </c>
      <c r="AY84" s="487" t="str">
        <f t="shared" si="18"/>
        <v>tbd</v>
      </c>
      <c r="AZ84" s="487" t="str">
        <f t="shared" si="18"/>
        <v>tbd</v>
      </c>
      <c r="BA84" s="487" t="str">
        <f t="shared" si="18"/>
        <v>tbd</v>
      </c>
      <c r="BB84" s="487" t="str">
        <f t="shared" si="18"/>
        <v>tbd</v>
      </c>
      <c r="BC84" s="487" t="str">
        <f t="shared" si="18"/>
        <v>tbd</v>
      </c>
      <c r="BD84" s="487" t="str">
        <f t="shared" si="18"/>
        <v>tbd</v>
      </c>
      <c r="BE84" s="487" t="str">
        <f t="shared" si="18"/>
        <v>tbd</v>
      </c>
      <c r="BF84" s="487" t="str">
        <f t="shared" si="18"/>
        <v/>
      </c>
      <c r="BG84" s="487" t="str">
        <f t="shared" si="18"/>
        <v/>
      </c>
      <c r="BH84" s="487" t="str">
        <f t="shared" si="18"/>
        <v/>
      </c>
      <c r="BI84" s="487" t="str">
        <f t="shared" si="18"/>
        <v/>
      </c>
      <c r="BJ84" s="487" t="str">
        <f t="shared" si="18"/>
        <v/>
      </c>
      <c r="BK84" s="489" t="str">
        <f t="shared" si="18"/>
        <v/>
      </c>
      <c r="BL84" s="488">
        <f t="shared" si="21"/>
        <v>0</v>
      </c>
      <c r="BM84" s="495">
        <f t="shared" si="19"/>
        <v>0</v>
      </c>
      <c r="BN84" s="495">
        <f t="shared" si="19"/>
        <v>0</v>
      </c>
      <c r="BO84" s="495">
        <f t="shared" si="19"/>
        <v>0</v>
      </c>
      <c r="BP84" s="495">
        <f t="shared" si="19"/>
        <v>0</v>
      </c>
      <c r="BQ84" s="495">
        <f t="shared" si="19"/>
        <v>0</v>
      </c>
      <c r="BR84" s="495">
        <f t="shared" si="19"/>
        <v>0</v>
      </c>
      <c r="BS84" s="495">
        <f t="shared" si="19"/>
        <v>0</v>
      </c>
      <c r="BT84" s="495">
        <f t="shared" si="19"/>
        <v>0</v>
      </c>
      <c r="BU84" s="495">
        <f t="shared" si="19"/>
        <v>0</v>
      </c>
      <c r="BV84" s="495" t="str">
        <f t="shared" si="19"/>
        <v/>
      </c>
      <c r="BW84" s="495" t="str">
        <f t="shared" si="19"/>
        <v/>
      </c>
      <c r="BX84" s="495" t="str">
        <f t="shared" si="19"/>
        <v/>
      </c>
      <c r="BY84" s="495" t="str">
        <f t="shared" si="19"/>
        <v/>
      </c>
      <c r="BZ84" s="495" t="str">
        <f t="shared" si="19"/>
        <v/>
      </c>
      <c r="CA84" s="759" t="str">
        <f t="shared" si="19"/>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0</v>
      </c>
      <c r="AQ85" s="487">
        <v>0</v>
      </c>
      <c r="AR85" s="487">
        <v>0</v>
      </c>
      <c r="AS85" s="487">
        <v>0</v>
      </c>
      <c r="AT85" s="487">
        <v>0</v>
      </c>
      <c r="AU85" s="493">
        <v>0</v>
      </c>
      <c r="AV85" s="488" t="str">
        <f t="shared" si="20"/>
        <v>tbd</v>
      </c>
      <c r="AW85" s="487" t="str">
        <f t="shared" si="18"/>
        <v>tbd</v>
      </c>
      <c r="AX85" s="487" t="str">
        <f t="shared" si="18"/>
        <v>tbd</v>
      </c>
      <c r="AY85" s="487" t="str">
        <f t="shared" si="18"/>
        <v>tbd</v>
      </c>
      <c r="AZ85" s="487" t="str">
        <f t="shared" si="18"/>
        <v>tbd</v>
      </c>
      <c r="BA85" s="487" t="str">
        <f t="shared" si="18"/>
        <v>tbd</v>
      </c>
      <c r="BB85" s="487" t="str">
        <f t="shared" si="18"/>
        <v>tbd</v>
      </c>
      <c r="BC85" s="487" t="str">
        <f t="shared" si="18"/>
        <v>tbd</v>
      </c>
      <c r="BD85" s="487" t="str">
        <f t="shared" si="18"/>
        <v>tbd</v>
      </c>
      <c r="BE85" s="487" t="str">
        <f t="shared" si="18"/>
        <v>tbd</v>
      </c>
      <c r="BF85" s="487" t="str">
        <f t="shared" si="18"/>
        <v/>
      </c>
      <c r="BG85" s="487" t="str">
        <f t="shared" si="18"/>
        <v/>
      </c>
      <c r="BH85" s="487" t="str">
        <f t="shared" si="18"/>
        <v/>
      </c>
      <c r="BI85" s="487" t="str">
        <f t="shared" si="18"/>
        <v/>
      </c>
      <c r="BJ85" s="487" t="str">
        <f t="shared" si="18"/>
        <v/>
      </c>
      <c r="BK85" s="489" t="str">
        <f t="shared" si="18"/>
        <v/>
      </c>
      <c r="BL85" s="488">
        <f t="shared" si="21"/>
        <v>0</v>
      </c>
      <c r="BM85" s="495">
        <f t="shared" si="19"/>
        <v>0</v>
      </c>
      <c r="BN85" s="495">
        <f t="shared" si="19"/>
        <v>0</v>
      </c>
      <c r="BO85" s="495">
        <f t="shared" si="19"/>
        <v>0</v>
      </c>
      <c r="BP85" s="495">
        <f t="shared" si="19"/>
        <v>0</v>
      </c>
      <c r="BQ85" s="495">
        <f t="shared" si="19"/>
        <v>0</v>
      </c>
      <c r="BR85" s="495">
        <f t="shared" si="19"/>
        <v>0</v>
      </c>
      <c r="BS85" s="495">
        <f t="shared" si="19"/>
        <v>0</v>
      </c>
      <c r="BT85" s="495">
        <f t="shared" si="19"/>
        <v>0</v>
      </c>
      <c r="BU85" s="495">
        <f t="shared" si="19"/>
        <v>0</v>
      </c>
      <c r="BV85" s="495" t="str">
        <f t="shared" si="19"/>
        <v/>
      </c>
      <c r="BW85" s="495" t="str">
        <f t="shared" si="19"/>
        <v/>
      </c>
      <c r="BX85" s="495" t="str">
        <f t="shared" si="19"/>
        <v/>
      </c>
      <c r="BY85" s="495" t="str">
        <f t="shared" si="19"/>
        <v/>
      </c>
      <c r="BZ85" s="495" t="str">
        <f t="shared" si="19"/>
        <v/>
      </c>
      <c r="CA85" s="759" t="str">
        <f t="shared" si="19"/>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0</v>
      </c>
      <c r="AQ86" s="487">
        <v>0</v>
      </c>
      <c r="AR86" s="487">
        <v>0</v>
      </c>
      <c r="AS86" s="487">
        <v>0</v>
      </c>
      <c r="AT86" s="487">
        <v>0</v>
      </c>
      <c r="AU86" s="493">
        <v>0</v>
      </c>
      <c r="AV86" s="488" t="str">
        <f t="shared" si="20"/>
        <v>tbd</v>
      </c>
      <c r="AW86" s="487" t="str">
        <f t="shared" si="18"/>
        <v>tbd</v>
      </c>
      <c r="AX86" s="487" t="str">
        <f t="shared" si="18"/>
        <v>tbd</v>
      </c>
      <c r="AY86" s="487" t="str">
        <f t="shared" si="18"/>
        <v>tbd</v>
      </c>
      <c r="AZ86" s="487" t="str">
        <f t="shared" si="18"/>
        <v>tbd</v>
      </c>
      <c r="BA86" s="487" t="str">
        <f t="shared" si="18"/>
        <v>tbd</v>
      </c>
      <c r="BB86" s="487" t="str">
        <f t="shared" si="18"/>
        <v>tbd</v>
      </c>
      <c r="BC86" s="487" t="str">
        <f t="shared" si="18"/>
        <v>tbd</v>
      </c>
      <c r="BD86" s="487" t="str">
        <f t="shared" si="18"/>
        <v>tbd</v>
      </c>
      <c r="BE86" s="487" t="str">
        <f t="shared" si="18"/>
        <v>tbd</v>
      </c>
      <c r="BF86" s="487" t="str">
        <f t="shared" si="18"/>
        <v/>
      </c>
      <c r="BG86" s="487" t="str">
        <f t="shared" si="18"/>
        <v/>
      </c>
      <c r="BH86" s="487" t="str">
        <f t="shared" si="18"/>
        <v/>
      </c>
      <c r="BI86" s="487" t="str">
        <f t="shared" si="18"/>
        <v/>
      </c>
      <c r="BJ86" s="487" t="str">
        <f t="shared" si="18"/>
        <v/>
      </c>
      <c r="BK86" s="489" t="str">
        <f t="shared" si="18"/>
        <v/>
      </c>
      <c r="BL86" s="488">
        <f t="shared" si="21"/>
        <v>0</v>
      </c>
      <c r="BM86" s="495">
        <f t="shared" si="19"/>
        <v>0</v>
      </c>
      <c r="BN86" s="495">
        <f t="shared" si="19"/>
        <v>0</v>
      </c>
      <c r="BO86" s="495">
        <f t="shared" si="19"/>
        <v>0</v>
      </c>
      <c r="BP86" s="495">
        <f t="shared" si="19"/>
        <v>0</v>
      </c>
      <c r="BQ86" s="495">
        <f t="shared" si="19"/>
        <v>0</v>
      </c>
      <c r="BR86" s="495">
        <f t="shared" si="19"/>
        <v>0</v>
      </c>
      <c r="BS86" s="495">
        <f t="shared" si="19"/>
        <v>0</v>
      </c>
      <c r="BT86" s="495">
        <f t="shared" si="19"/>
        <v>0</v>
      </c>
      <c r="BU86" s="495">
        <f t="shared" si="19"/>
        <v>0</v>
      </c>
      <c r="BV86" s="495" t="str">
        <f t="shared" si="19"/>
        <v/>
      </c>
      <c r="BW86" s="495" t="str">
        <f t="shared" si="19"/>
        <v/>
      </c>
      <c r="BX86" s="495" t="str">
        <f t="shared" si="19"/>
        <v/>
      </c>
      <c r="BY86" s="495" t="str">
        <f t="shared" si="19"/>
        <v/>
      </c>
      <c r="BZ86" s="495" t="str">
        <f t="shared" si="19"/>
        <v/>
      </c>
      <c r="CA86" s="759" t="str">
        <f t="shared" si="19"/>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0</v>
      </c>
      <c r="AQ87" s="487">
        <v>0</v>
      </c>
      <c r="AR87" s="487">
        <v>0</v>
      </c>
      <c r="AS87" s="487">
        <v>0</v>
      </c>
      <c r="AT87" s="487">
        <v>0</v>
      </c>
      <c r="AU87" s="493">
        <v>0</v>
      </c>
      <c r="AV87" s="488" t="str">
        <f t="shared" si="20"/>
        <v>tbd</v>
      </c>
      <c r="AW87" s="487" t="str">
        <f t="shared" si="20"/>
        <v>tbd</v>
      </c>
      <c r="AX87" s="487" t="str">
        <f t="shared" si="20"/>
        <v>tbd</v>
      </c>
      <c r="AY87" s="487" t="str">
        <f t="shared" si="20"/>
        <v>tbd</v>
      </c>
      <c r="AZ87" s="487" t="str">
        <f t="shared" si="20"/>
        <v>tbd</v>
      </c>
      <c r="BA87" s="487" t="str">
        <f t="shared" si="20"/>
        <v>tbd</v>
      </c>
      <c r="BB87" s="487" t="str">
        <f t="shared" si="20"/>
        <v>tbd</v>
      </c>
      <c r="BC87" s="487" t="str">
        <f t="shared" si="20"/>
        <v>tbd</v>
      </c>
      <c r="BD87" s="487" t="str">
        <f t="shared" si="20"/>
        <v>tbd</v>
      </c>
      <c r="BE87" s="487" t="str">
        <f t="shared" si="20"/>
        <v>tbd</v>
      </c>
      <c r="BF87" s="487" t="str">
        <f t="shared" si="20"/>
        <v/>
      </c>
      <c r="BG87" s="487" t="str">
        <f t="shared" si="20"/>
        <v/>
      </c>
      <c r="BH87" s="487" t="str">
        <f t="shared" si="20"/>
        <v/>
      </c>
      <c r="BI87" s="487" t="str">
        <f t="shared" si="20"/>
        <v/>
      </c>
      <c r="BJ87" s="487" t="str">
        <f t="shared" si="20"/>
        <v/>
      </c>
      <c r="BK87" s="489" t="str">
        <f t="shared" si="20"/>
        <v/>
      </c>
      <c r="BL87" s="488">
        <f t="shared" si="21"/>
        <v>0</v>
      </c>
      <c r="BM87" s="495">
        <f t="shared" si="21"/>
        <v>0</v>
      </c>
      <c r="BN87" s="495">
        <f t="shared" si="21"/>
        <v>0</v>
      </c>
      <c r="BO87" s="495">
        <f t="shared" si="21"/>
        <v>0</v>
      </c>
      <c r="BP87" s="495">
        <f t="shared" si="21"/>
        <v>0</v>
      </c>
      <c r="BQ87" s="495">
        <f t="shared" si="21"/>
        <v>0</v>
      </c>
      <c r="BR87" s="495">
        <f t="shared" si="21"/>
        <v>0</v>
      </c>
      <c r="BS87" s="495">
        <f t="shared" si="21"/>
        <v>0</v>
      </c>
      <c r="BT87" s="495">
        <f t="shared" si="21"/>
        <v>0</v>
      </c>
      <c r="BU87" s="495">
        <f t="shared" si="21"/>
        <v>0</v>
      </c>
      <c r="BV87" s="495" t="str">
        <f t="shared" si="21"/>
        <v/>
      </c>
      <c r="BW87" s="495" t="str">
        <f t="shared" si="21"/>
        <v/>
      </c>
      <c r="BX87" s="495" t="str">
        <f t="shared" si="21"/>
        <v/>
      </c>
      <c r="BY87" s="495" t="str">
        <f t="shared" si="21"/>
        <v/>
      </c>
      <c r="BZ87" s="495" t="str">
        <f t="shared" si="21"/>
        <v/>
      </c>
      <c r="CA87" s="759" t="str">
        <f t="shared" si="21"/>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0</v>
      </c>
      <c r="AQ88" s="487">
        <v>0</v>
      </c>
      <c r="AR88" s="487">
        <v>0</v>
      </c>
      <c r="AS88" s="487">
        <v>0</v>
      </c>
      <c r="AT88" s="487">
        <v>0</v>
      </c>
      <c r="AU88" s="493">
        <v>0</v>
      </c>
      <c r="AV88" s="488" t="str">
        <f t="shared" si="20"/>
        <v>tbd</v>
      </c>
      <c r="AW88" s="487" t="str">
        <f t="shared" si="20"/>
        <v>tbd</v>
      </c>
      <c r="AX88" s="487" t="str">
        <f t="shared" si="20"/>
        <v>tbd</v>
      </c>
      <c r="AY88" s="487" t="str">
        <f t="shared" si="20"/>
        <v>tbd</v>
      </c>
      <c r="AZ88" s="487" t="str">
        <f t="shared" si="20"/>
        <v>tbd</v>
      </c>
      <c r="BA88" s="487" t="str">
        <f t="shared" si="20"/>
        <v>tbd</v>
      </c>
      <c r="BB88" s="487" t="str">
        <f t="shared" si="20"/>
        <v>tbd</v>
      </c>
      <c r="BC88" s="487" t="str">
        <f t="shared" si="20"/>
        <v>tbd</v>
      </c>
      <c r="BD88" s="487" t="str">
        <f t="shared" si="20"/>
        <v>tbd</v>
      </c>
      <c r="BE88" s="487" t="str">
        <f t="shared" si="20"/>
        <v>tbd</v>
      </c>
      <c r="BF88" s="487" t="str">
        <f t="shared" si="20"/>
        <v/>
      </c>
      <c r="BG88" s="487" t="str">
        <f t="shared" si="20"/>
        <v/>
      </c>
      <c r="BH88" s="487" t="str">
        <f t="shared" si="20"/>
        <v/>
      </c>
      <c r="BI88" s="487" t="str">
        <f t="shared" si="20"/>
        <v/>
      </c>
      <c r="BJ88" s="487" t="str">
        <f t="shared" si="20"/>
        <v/>
      </c>
      <c r="BK88" s="489" t="str">
        <f t="shared" si="20"/>
        <v/>
      </c>
      <c r="BL88" s="488">
        <f t="shared" si="21"/>
        <v>0</v>
      </c>
      <c r="BM88" s="495">
        <f t="shared" si="21"/>
        <v>0</v>
      </c>
      <c r="BN88" s="495">
        <f t="shared" si="21"/>
        <v>0</v>
      </c>
      <c r="BO88" s="495">
        <f t="shared" si="21"/>
        <v>0</v>
      </c>
      <c r="BP88" s="495">
        <f t="shared" si="21"/>
        <v>0</v>
      </c>
      <c r="BQ88" s="495">
        <f t="shared" si="21"/>
        <v>0</v>
      </c>
      <c r="BR88" s="495">
        <f t="shared" si="21"/>
        <v>0</v>
      </c>
      <c r="BS88" s="495">
        <f t="shared" si="21"/>
        <v>0</v>
      </c>
      <c r="BT88" s="495">
        <f t="shared" si="21"/>
        <v>0</v>
      </c>
      <c r="BU88" s="495">
        <f t="shared" si="21"/>
        <v>0</v>
      </c>
      <c r="BV88" s="495" t="str">
        <f t="shared" si="21"/>
        <v/>
      </c>
      <c r="BW88" s="495" t="str">
        <f t="shared" si="21"/>
        <v/>
      </c>
      <c r="BX88" s="495" t="str">
        <f t="shared" si="21"/>
        <v/>
      </c>
      <c r="BY88" s="495" t="str">
        <f t="shared" si="21"/>
        <v/>
      </c>
      <c r="BZ88" s="495" t="str">
        <f t="shared" si="21"/>
        <v/>
      </c>
      <c r="CA88" s="759" t="str">
        <f t="shared" si="21"/>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0</v>
      </c>
      <c r="AQ89" s="487">
        <v>0</v>
      </c>
      <c r="AR89" s="487">
        <v>0</v>
      </c>
      <c r="AS89" s="487">
        <v>0</v>
      </c>
      <c r="AT89" s="487">
        <v>0</v>
      </c>
      <c r="AU89" s="493">
        <v>0</v>
      </c>
      <c r="AV89" s="488" t="str">
        <f t="shared" si="20"/>
        <v>tbd</v>
      </c>
      <c r="AW89" s="487" t="str">
        <f t="shared" si="20"/>
        <v>tbd</v>
      </c>
      <c r="AX89" s="487" t="str">
        <f t="shared" si="20"/>
        <v>tbd</v>
      </c>
      <c r="AY89" s="487" t="str">
        <f t="shared" si="20"/>
        <v>tbd</v>
      </c>
      <c r="AZ89" s="487" t="str">
        <f t="shared" si="20"/>
        <v>tbd</v>
      </c>
      <c r="BA89" s="487" t="str">
        <f t="shared" si="20"/>
        <v>tbd</v>
      </c>
      <c r="BB89" s="487" t="str">
        <f t="shared" si="20"/>
        <v>tbd</v>
      </c>
      <c r="BC89" s="487" t="str">
        <f t="shared" si="20"/>
        <v>tbd</v>
      </c>
      <c r="BD89" s="487" t="str">
        <f t="shared" si="20"/>
        <v>tbd</v>
      </c>
      <c r="BE89" s="487" t="str">
        <f t="shared" si="20"/>
        <v>tbd</v>
      </c>
      <c r="BF89" s="487" t="str">
        <f t="shared" si="20"/>
        <v/>
      </c>
      <c r="BG89" s="487" t="str">
        <f t="shared" si="20"/>
        <v/>
      </c>
      <c r="BH89" s="487" t="str">
        <f t="shared" si="20"/>
        <v/>
      </c>
      <c r="BI89" s="487" t="str">
        <f t="shared" si="20"/>
        <v/>
      </c>
      <c r="BJ89" s="487" t="str">
        <f t="shared" si="20"/>
        <v/>
      </c>
      <c r="BK89" s="489" t="str">
        <f t="shared" si="20"/>
        <v/>
      </c>
      <c r="BL89" s="488">
        <f t="shared" si="21"/>
        <v>0</v>
      </c>
      <c r="BM89" s="495">
        <f t="shared" si="21"/>
        <v>0</v>
      </c>
      <c r="BN89" s="495">
        <f t="shared" si="21"/>
        <v>0</v>
      </c>
      <c r="BO89" s="495">
        <f t="shared" si="21"/>
        <v>0</v>
      </c>
      <c r="BP89" s="495">
        <f t="shared" si="21"/>
        <v>0</v>
      </c>
      <c r="BQ89" s="495">
        <f t="shared" si="21"/>
        <v>0</v>
      </c>
      <c r="BR89" s="495">
        <f t="shared" si="21"/>
        <v>0</v>
      </c>
      <c r="BS89" s="495">
        <f t="shared" si="21"/>
        <v>0</v>
      </c>
      <c r="BT89" s="495">
        <f t="shared" si="21"/>
        <v>0</v>
      </c>
      <c r="BU89" s="495">
        <f t="shared" si="21"/>
        <v>0</v>
      </c>
      <c r="BV89" s="495" t="str">
        <f t="shared" si="21"/>
        <v/>
      </c>
      <c r="BW89" s="495" t="str">
        <f t="shared" si="21"/>
        <v/>
      </c>
      <c r="BX89" s="495" t="str">
        <f t="shared" si="21"/>
        <v/>
      </c>
      <c r="BY89" s="495" t="str">
        <f t="shared" si="21"/>
        <v/>
      </c>
      <c r="BZ89" s="495" t="str">
        <f t="shared" si="21"/>
        <v/>
      </c>
      <c r="CA89" s="759" t="str">
        <f t="shared" si="21"/>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0</v>
      </c>
      <c r="AQ90" s="487">
        <v>0</v>
      </c>
      <c r="AR90" s="487">
        <v>0</v>
      </c>
      <c r="AS90" s="487">
        <v>0</v>
      </c>
      <c r="AT90" s="487">
        <v>0</v>
      </c>
      <c r="AU90" s="493">
        <v>0</v>
      </c>
      <c r="AV90" s="488" t="str">
        <f t="shared" si="20"/>
        <v>tbd</v>
      </c>
      <c r="AW90" s="487" t="str">
        <f t="shared" si="20"/>
        <v>tbd</v>
      </c>
      <c r="AX90" s="487" t="str">
        <f t="shared" si="20"/>
        <v>tbd</v>
      </c>
      <c r="AY90" s="487" t="str">
        <f t="shared" si="20"/>
        <v>tbd</v>
      </c>
      <c r="AZ90" s="487" t="str">
        <f t="shared" si="20"/>
        <v>tbd</v>
      </c>
      <c r="BA90" s="487" t="str">
        <f t="shared" si="20"/>
        <v>tbd</v>
      </c>
      <c r="BB90" s="487" t="str">
        <f t="shared" si="20"/>
        <v>tbd</v>
      </c>
      <c r="BC90" s="487" t="str">
        <f t="shared" si="20"/>
        <v>tbd</v>
      </c>
      <c r="BD90" s="487" t="str">
        <f t="shared" si="20"/>
        <v>tbd</v>
      </c>
      <c r="BE90" s="487" t="str">
        <f t="shared" si="20"/>
        <v>tbd</v>
      </c>
      <c r="BF90" s="487" t="str">
        <f t="shared" si="20"/>
        <v/>
      </c>
      <c r="BG90" s="487" t="str">
        <f t="shared" si="20"/>
        <v/>
      </c>
      <c r="BH90" s="487" t="str">
        <f t="shared" si="20"/>
        <v/>
      </c>
      <c r="BI90" s="487" t="str">
        <f t="shared" si="20"/>
        <v/>
      </c>
      <c r="BJ90" s="487" t="str">
        <f t="shared" si="20"/>
        <v/>
      </c>
      <c r="BK90" s="489" t="str">
        <f t="shared" si="20"/>
        <v/>
      </c>
      <c r="BL90" s="488">
        <f t="shared" si="21"/>
        <v>0</v>
      </c>
      <c r="BM90" s="495">
        <f t="shared" si="21"/>
        <v>0</v>
      </c>
      <c r="BN90" s="495">
        <f t="shared" si="21"/>
        <v>0</v>
      </c>
      <c r="BO90" s="495">
        <f t="shared" si="21"/>
        <v>0</v>
      </c>
      <c r="BP90" s="495">
        <f t="shared" si="21"/>
        <v>0</v>
      </c>
      <c r="BQ90" s="495">
        <f t="shared" si="21"/>
        <v>0</v>
      </c>
      <c r="BR90" s="495">
        <f t="shared" si="21"/>
        <v>0</v>
      </c>
      <c r="BS90" s="495">
        <f t="shared" si="21"/>
        <v>0</v>
      </c>
      <c r="BT90" s="495">
        <f t="shared" si="21"/>
        <v>0</v>
      </c>
      <c r="BU90" s="495">
        <f t="shared" si="21"/>
        <v>0</v>
      </c>
      <c r="BV90" s="495" t="str">
        <f t="shared" si="21"/>
        <v/>
      </c>
      <c r="BW90" s="495" t="str">
        <f t="shared" si="21"/>
        <v/>
      </c>
      <c r="BX90" s="495" t="str">
        <f t="shared" si="21"/>
        <v/>
      </c>
      <c r="BY90" s="495" t="str">
        <f t="shared" si="21"/>
        <v/>
      </c>
      <c r="BZ90" s="495" t="str">
        <f t="shared" si="21"/>
        <v/>
      </c>
      <c r="CA90" s="759" t="str">
        <f t="shared" si="21"/>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0</v>
      </c>
      <c r="AQ91" s="487">
        <v>0</v>
      </c>
      <c r="AR91" s="487">
        <v>0</v>
      </c>
      <c r="AS91" s="487">
        <v>0</v>
      </c>
      <c r="AT91" s="487">
        <v>0</v>
      </c>
      <c r="AU91" s="493">
        <v>0</v>
      </c>
      <c r="AV91" s="488" t="str">
        <f t="shared" si="20"/>
        <v>tbd</v>
      </c>
      <c r="AW91" s="487" t="str">
        <f t="shared" si="20"/>
        <v>tbd</v>
      </c>
      <c r="AX91" s="487" t="str">
        <f t="shared" si="20"/>
        <v>tbd</v>
      </c>
      <c r="AY91" s="487" t="str">
        <f t="shared" si="20"/>
        <v>tbd</v>
      </c>
      <c r="AZ91" s="487" t="str">
        <f t="shared" si="20"/>
        <v>tbd</v>
      </c>
      <c r="BA91" s="487" t="str">
        <f t="shared" si="20"/>
        <v>tbd</v>
      </c>
      <c r="BB91" s="487" t="str">
        <f t="shared" si="20"/>
        <v>tbd</v>
      </c>
      <c r="BC91" s="487" t="str">
        <f t="shared" si="20"/>
        <v>tbd</v>
      </c>
      <c r="BD91" s="487" t="str">
        <f t="shared" si="20"/>
        <v>tbd</v>
      </c>
      <c r="BE91" s="487" t="str">
        <f t="shared" si="20"/>
        <v>tbd</v>
      </c>
      <c r="BF91" s="487" t="str">
        <f t="shared" si="20"/>
        <v/>
      </c>
      <c r="BG91" s="487" t="str">
        <f t="shared" si="20"/>
        <v/>
      </c>
      <c r="BH91" s="487" t="str">
        <f t="shared" si="20"/>
        <v/>
      </c>
      <c r="BI91" s="487" t="str">
        <f t="shared" si="20"/>
        <v/>
      </c>
      <c r="BJ91" s="487" t="str">
        <f t="shared" si="20"/>
        <v/>
      </c>
      <c r="BK91" s="489" t="str">
        <f t="shared" si="20"/>
        <v/>
      </c>
      <c r="BL91" s="488">
        <f t="shared" si="21"/>
        <v>0</v>
      </c>
      <c r="BM91" s="495">
        <f t="shared" si="21"/>
        <v>0</v>
      </c>
      <c r="BN91" s="495">
        <f t="shared" si="21"/>
        <v>0</v>
      </c>
      <c r="BO91" s="495">
        <f t="shared" si="21"/>
        <v>0</v>
      </c>
      <c r="BP91" s="495">
        <f t="shared" si="21"/>
        <v>0</v>
      </c>
      <c r="BQ91" s="495">
        <f t="shared" si="21"/>
        <v>0</v>
      </c>
      <c r="BR91" s="495">
        <f t="shared" si="21"/>
        <v>0</v>
      </c>
      <c r="BS91" s="495">
        <f t="shared" si="21"/>
        <v>0</v>
      </c>
      <c r="BT91" s="495">
        <f t="shared" si="21"/>
        <v>0</v>
      </c>
      <c r="BU91" s="495">
        <f t="shared" si="21"/>
        <v>0</v>
      </c>
      <c r="BV91" s="495" t="str">
        <f t="shared" si="21"/>
        <v/>
      </c>
      <c r="BW91" s="495" t="str">
        <f t="shared" si="21"/>
        <v/>
      </c>
      <c r="BX91" s="495" t="str">
        <f t="shared" si="21"/>
        <v/>
      </c>
      <c r="BY91" s="495" t="str">
        <f t="shared" si="21"/>
        <v/>
      </c>
      <c r="BZ91" s="495" t="str">
        <f t="shared" si="21"/>
        <v/>
      </c>
      <c r="CA91" s="759" t="str">
        <f t="shared" si="21"/>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0</v>
      </c>
      <c r="AQ92" s="487">
        <v>0</v>
      </c>
      <c r="AR92" s="487">
        <v>0</v>
      </c>
      <c r="AS92" s="487">
        <v>0</v>
      </c>
      <c r="AT92" s="487">
        <v>0</v>
      </c>
      <c r="AU92" s="493">
        <v>0</v>
      </c>
      <c r="AV92" s="488" t="str">
        <f t="shared" si="20"/>
        <v>tbd</v>
      </c>
      <c r="AW92" s="487" t="str">
        <f t="shared" si="20"/>
        <v>tbd</v>
      </c>
      <c r="AX92" s="487" t="str">
        <f t="shared" si="20"/>
        <v>tbd</v>
      </c>
      <c r="AY92" s="487" t="str">
        <f t="shared" si="20"/>
        <v>tbd</v>
      </c>
      <c r="AZ92" s="487" t="str">
        <f t="shared" si="20"/>
        <v>tbd</v>
      </c>
      <c r="BA92" s="487" t="str">
        <f t="shared" si="20"/>
        <v>tbd</v>
      </c>
      <c r="BB92" s="487" t="str">
        <f t="shared" si="20"/>
        <v>tbd</v>
      </c>
      <c r="BC92" s="487" t="str">
        <f t="shared" si="20"/>
        <v>tbd</v>
      </c>
      <c r="BD92" s="487" t="str">
        <f t="shared" si="20"/>
        <v>tbd</v>
      </c>
      <c r="BE92" s="487" t="str">
        <f t="shared" si="20"/>
        <v>tbd</v>
      </c>
      <c r="BF92" s="487" t="str">
        <f t="shared" si="20"/>
        <v/>
      </c>
      <c r="BG92" s="487" t="str">
        <f t="shared" si="20"/>
        <v/>
      </c>
      <c r="BH92" s="487" t="str">
        <f t="shared" si="20"/>
        <v/>
      </c>
      <c r="BI92" s="487" t="str">
        <f t="shared" si="20"/>
        <v/>
      </c>
      <c r="BJ92" s="487" t="str">
        <f t="shared" si="20"/>
        <v/>
      </c>
      <c r="BK92" s="489" t="str">
        <f t="shared" si="20"/>
        <v/>
      </c>
      <c r="BL92" s="488">
        <f t="shared" si="21"/>
        <v>0</v>
      </c>
      <c r="BM92" s="495">
        <f t="shared" si="21"/>
        <v>0</v>
      </c>
      <c r="BN92" s="495">
        <f t="shared" si="21"/>
        <v>0</v>
      </c>
      <c r="BO92" s="495">
        <f t="shared" si="21"/>
        <v>0</v>
      </c>
      <c r="BP92" s="495">
        <f t="shared" si="21"/>
        <v>0</v>
      </c>
      <c r="BQ92" s="495">
        <f t="shared" si="21"/>
        <v>0</v>
      </c>
      <c r="BR92" s="495">
        <f t="shared" si="21"/>
        <v>0</v>
      </c>
      <c r="BS92" s="495">
        <f t="shared" si="21"/>
        <v>0</v>
      </c>
      <c r="BT92" s="495">
        <f t="shared" si="21"/>
        <v>0</v>
      </c>
      <c r="BU92" s="495">
        <f t="shared" si="21"/>
        <v>0</v>
      </c>
      <c r="BV92" s="495" t="str">
        <f t="shared" si="21"/>
        <v/>
      </c>
      <c r="BW92" s="495" t="str">
        <f t="shared" si="21"/>
        <v/>
      </c>
      <c r="BX92" s="495" t="str">
        <f t="shared" si="21"/>
        <v/>
      </c>
      <c r="BY92" s="495" t="str">
        <f t="shared" si="21"/>
        <v/>
      </c>
      <c r="BZ92" s="495" t="str">
        <f t="shared" si="21"/>
        <v/>
      </c>
      <c r="CA92" s="759" t="str">
        <f t="shared" si="21"/>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0</v>
      </c>
      <c r="AQ93" s="487">
        <v>0</v>
      </c>
      <c r="AR93" s="487">
        <v>0</v>
      </c>
      <c r="AS93" s="487">
        <v>0</v>
      </c>
      <c r="AT93" s="487">
        <v>0</v>
      </c>
      <c r="AU93" s="493">
        <v>0</v>
      </c>
      <c r="AV93" s="488" t="str">
        <f t="shared" si="20"/>
        <v>tbd</v>
      </c>
      <c r="AW93" s="487" t="str">
        <f t="shared" si="20"/>
        <v>tbd</v>
      </c>
      <c r="AX93" s="487" t="str">
        <f t="shared" si="20"/>
        <v>tbd</v>
      </c>
      <c r="AY93" s="487" t="str">
        <f t="shared" si="20"/>
        <v>tbd</v>
      </c>
      <c r="AZ93" s="487" t="str">
        <f t="shared" si="20"/>
        <v>tbd</v>
      </c>
      <c r="BA93" s="487" t="str">
        <f t="shared" si="20"/>
        <v>tbd</v>
      </c>
      <c r="BB93" s="487" t="str">
        <f t="shared" si="20"/>
        <v>tbd</v>
      </c>
      <c r="BC93" s="487" t="str">
        <f t="shared" si="20"/>
        <v>tbd</v>
      </c>
      <c r="BD93" s="487" t="str">
        <f t="shared" si="20"/>
        <v>tbd</v>
      </c>
      <c r="BE93" s="487" t="str">
        <f t="shared" si="20"/>
        <v>tbd</v>
      </c>
      <c r="BF93" s="487" t="str">
        <f t="shared" si="20"/>
        <v/>
      </c>
      <c r="BG93" s="487" t="str">
        <f t="shared" si="20"/>
        <v/>
      </c>
      <c r="BH93" s="487" t="str">
        <f t="shared" si="20"/>
        <v/>
      </c>
      <c r="BI93" s="487" t="str">
        <f t="shared" si="20"/>
        <v/>
      </c>
      <c r="BJ93" s="487" t="str">
        <f t="shared" si="20"/>
        <v/>
      </c>
      <c r="BK93" s="489" t="str">
        <f t="shared" si="20"/>
        <v/>
      </c>
      <c r="BL93" s="488">
        <f t="shared" si="21"/>
        <v>0</v>
      </c>
      <c r="BM93" s="495">
        <f t="shared" si="21"/>
        <v>0</v>
      </c>
      <c r="BN93" s="495">
        <f t="shared" si="21"/>
        <v>0</v>
      </c>
      <c r="BO93" s="495">
        <f t="shared" si="21"/>
        <v>0</v>
      </c>
      <c r="BP93" s="495">
        <f t="shared" si="21"/>
        <v>0</v>
      </c>
      <c r="BQ93" s="495">
        <f t="shared" si="21"/>
        <v>0</v>
      </c>
      <c r="BR93" s="495">
        <f t="shared" si="21"/>
        <v>0</v>
      </c>
      <c r="BS93" s="495">
        <f t="shared" si="21"/>
        <v>0</v>
      </c>
      <c r="BT93" s="495">
        <f t="shared" si="21"/>
        <v>0</v>
      </c>
      <c r="BU93" s="495">
        <f t="shared" si="21"/>
        <v>0</v>
      </c>
      <c r="BV93" s="495" t="str">
        <f t="shared" si="21"/>
        <v/>
      </c>
      <c r="BW93" s="495" t="str">
        <f t="shared" si="21"/>
        <v/>
      </c>
      <c r="BX93" s="495" t="str">
        <f t="shared" si="21"/>
        <v/>
      </c>
      <c r="BY93" s="495" t="str">
        <f t="shared" si="21"/>
        <v/>
      </c>
      <c r="BZ93" s="495" t="str">
        <f t="shared" si="21"/>
        <v/>
      </c>
      <c r="CA93" s="759" t="str">
        <f t="shared" si="21"/>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0</v>
      </c>
      <c r="AQ94" s="487">
        <v>0</v>
      </c>
      <c r="AR94" s="487">
        <v>0</v>
      </c>
      <c r="AS94" s="487">
        <v>0</v>
      </c>
      <c r="AT94" s="487">
        <v>0</v>
      </c>
      <c r="AU94" s="493">
        <v>0</v>
      </c>
      <c r="AV94" s="488" t="str">
        <f t="shared" si="20"/>
        <v>tbd</v>
      </c>
      <c r="AW94" s="487" t="str">
        <f t="shared" si="20"/>
        <v>tbd</v>
      </c>
      <c r="AX94" s="487" t="str">
        <f t="shared" si="20"/>
        <v>tbd</v>
      </c>
      <c r="AY94" s="487" t="str">
        <f t="shared" si="20"/>
        <v>tbd</v>
      </c>
      <c r="AZ94" s="487" t="str">
        <f t="shared" si="20"/>
        <v>tbd</v>
      </c>
      <c r="BA94" s="487" t="str">
        <f t="shared" si="20"/>
        <v>tbd</v>
      </c>
      <c r="BB94" s="487" t="str">
        <f t="shared" si="20"/>
        <v>tbd</v>
      </c>
      <c r="BC94" s="487" t="str">
        <f t="shared" si="20"/>
        <v>tbd</v>
      </c>
      <c r="BD94" s="487" t="str">
        <f t="shared" si="20"/>
        <v>tbd</v>
      </c>
      <c r="BE94" s="487" t="str">
        <f t="shared" si="20"/>
        <v>tbd</v>
      </c>
      <c r="BF94" s="487" t="str">
        <f t="shared" si="20"/>
        <v/>
      </c>
      <c r="BG94" s="487" t="str">
        <f t="shared" si="20"/>
        <v/>
      </c>
      <c r="BH94" s="487" t="str">
        <f t="shared" si="20"/>
        <v/>
      </c>
      <c r="BI94" s="487" t="str">
        <f t="shared" si="20"/>
        <v/>
      </c>
      <c r="BJ94" s="487" t="str">
        <f t="shared" si="20"/>
        <v/>
      </c>
      <c r="BK94" s="489" t="str">
        <f t="shared" si="20"/>
        <v/>
      </c>
      <c r="BL94" s="488">
        <f t="shared" si="21"/>
        <v>0</v>
      </c>
      <c r="BM94" s="495">
        <f t="shared" si="21"/>
        <v>0</v>
      </c>
      <c r="BN94" s="495">
        <f t="shared" si="21"/>
        <v>0</v>
      </c>
      <c r="BO94" s="495">
        <f t="shared" si="21"/>
        <v>0</v>
      </c>
      <c r="BP94" s="495">
        <f t="shared" si="21"/>
        <v>0</v>
      </c>
      <c r="BQ94" s="495">
        <f t="shared" si="21"/>
        <v>0</v>
      </c>
      <c r="BR94" s="495">
        <f t="shared" si="21"/>
        <v>0</v>
      </c>
      <c r="BS94" s="495">
        <f t="shared" si="21"/>
        <v>0</v>
      </c>
      <c r="BT94" s="495">
        <f t="shared" si="21"/>
        <v>0</v>
      </c>
      <c r="BU94" s="495">
        <f t="shared" si="21"/>
        <v>0</v>
      </c>
      <c r="BV94" s="495" t="str">
        <f t="shared" si="21"/>
        <v/>
      </c>
      <c r="BW94" s="495" t="str">
        <f t="shared" si="21"/>
        <v/>
      </c>
      <c r="BX94" s="495" t="str">
        <f t="shared" si="21"/>
        <v/>
      </c>
      <c r="BY94" s="495" t="str">
        <f t="shared" si="21"/>
        <v/>
      </c>
      <c r="BZ94" s="495" t="str">
        <f t="shared" si="21"/>
        <v/>
      </c>
      <c r="CA94" s="759" t="str">
        <f t="shared" si="21"/>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0</v>
      </c>
      <c r="AQ95" s="487">
        <v>0</v>
      </c>
      <c r="AR95" s="487">
        <v>0</v>
      </c>
      <c r="AS95" s="487">
        <v>0</v>
      </c>
      <c r="AT95" s="487">
        <v>0</v>
      </c>
      <c r="AU95" s="493">
        <v>0</v>
      </c>
      <c r="AV95" s="488" t="str">
        <f t="shared" si="20"/>
        <v>tbd</v>
      </c>
      <c r="AW95" s="487" t="str">
        <f t="shared" si="20"/>
        <v>tbd</v>
      </c>
      <c r="AX95" s="487" t="str">
        <f t="shared" si="20"/>
        <v>tbd</v>
      </c>
      <c r="AY95" s="487" t="str">
        <f t="shared" si="20"/>
        <v>tbd</v>
      </c>
      <c r="AZ95" s="487" t="str">
        <f t="shared" si="20"/>
        <v>tbd</v>
      </c>
      <c r="BA95" s="487" t="str">
        <f t="shared" si="20"/>
        <v>tbd</v>
      </c>
      <c r="BB95" s="487" t="str">
        <f t="shared" si="20"/>
        <v>tbd</v>
      </c>
      <c r="BC95" s="487" t="str">
        <f t="shared" si="20"/>
        <v>tbd</v>
      </c>
      <c r="BD95" s="487" t="str">
        <f t="shared" si="20"/>
        <v>tbd</v>
      </c>
      <c r="BE95" s="487" t="str">
        <f t="shared" si="20"/>
        <v>tbd</v>
      </c>
      <c r="BF95" s="487" t="str">
        <f t="shared" si="20"/>
        <v/>
      </c>
      <c r="BG95" s="487" t="str">
        <f t="shared" si="20"/>
        <v/>
      </c>
      <c r="BH95" s="487" t="str">
        <f t="shared" si="20"/>
        <v/>
      </c>
      <c r="BI95" s="487" t="str">
        <f t="shared" si="20"/>
        <v/>
      </c>
      <c r="BJ95" s="487" t="str">
        <f t="shared" si="20"/>
        <v/>
      </c>
      <c r="BK95" s="489" t="str">
        <f t="shared" si="20"/>
        <v/>
      </c>
      <c r="BL95" s="488">
        <f t="shared" si="21"/>
        <v>0</v>
      </c>
      <c r="BM95" s="495">
        <f t="shared" si="21"/>
        <v>0</v>
      </c>
      <c r="BN95" s="495">
        <f t="shared" si="21"/>
        <v>0</v>
      </c>
      <c r="BO95" s="495">
        <f t="shared" si="21"/>
        <v>0</v>
      </c>
      <c r="BP95" s="495">
        <f t="shared" si="21"/>
        <v>0</v>
      </c>
      <c r="BQ95" s="495">
        <f t="shared" si="21"/>
        <v>0</v>
      </c>
      <c r="BR95" s="495">
        <f t="shared" si="21"/>
        <v>0</v>
      </c>
      <c r="BS95" s="495">
        <f t="shared" si="21"/>
        <v>0</v>
      </c>
      <c r="BT95" s="495">
        <f t="shared" si="21"/>
        <v>0</v>
      </c>
      <c r="BU95" s="495">
        <f t="shared" si="21"/>
        <v>0</v>
      </c>
      <c r="BV95" s="495" t="str">
        <f t="shared" si="21"/>
        <v/>
      </c>
      <c r="BW95" s="495" t="str">
        <f t="shared" si="21"/>
        <v/>
      </c>
      <c r="BX95" s="495" t="str">
        <f t="shared" si="21"/>
        <v/>
      </c>
      <c r="BY95" s="495" t="str">
        <f t="shared" si="21"/>
        <v/>
      </c>
      <c r="BZ95" s="495" t="str">
        <f t="shared" si="21"/>
        <v/>
      </c>
      <c r="CA95" s="759" t="str">
        <f t="shared" si="21"/>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0</v>
      </c>
      <c r="AQ96" s="487">
        <v>0</v>
      </c>
      <c r="AR96" s="487">
        <v>0</v>
      </c>
      <c r="AS96" s="487">
        <v>0</v>
      </c>
      <c r="AT96" s="487">
        <v>0</v>
      </c>
      <c r="AU96" s="493">
        <v>0</v>
      </c>
      <c r="AV96" s="488" t="str">
        <f t="shared" si="20"/>
        <v>tbd</v>
      </c>
      <c r="AW96" s="487" t="str">
        <f t="shared" si="20"/>
        <v>tbd</v>
      </c>
      <c r="AX96" s="487" t="str">
        <f t="shared" si="20"/>
        <v>tbd</v>
      </c>
      <c r="AY96" s="487" t="str">
        <f t="shared" si="20"/>
        <v>tbd</v>
      </c>
      <c r="AZ96" s="487" t="str">
        <f t="shared" si="20"/>
        <v>tbd</v>
      </c>
      <c r="BA96" s="487" t="str">
        <f t="shared" si="20"/>
        <v>tbd</v>
      </c>
      <c r="BB96" s="487" t="str">
        <f t="shared" si="20"/>
        <v>tbd</v>
      </c>
      <c r="BC96" s="487" t="str">
        <f t="shared" si="20"/>
        <v>tbd</v>
      </c>
      <c r="BD96" s="487" t="str">
        <f t="shared" si="20"/>
        <v>tbd</v>
      </c>
      <c r="BE96" s="487" t="str">
        <f t="shared" si="20"/>
        <v>tbd</v>
      </c>
      <c r="BF96" s="487" t="str">
        <f t="shared" si="20"/>
        <v/>
      </c>
      <c r="BG96" s="487" t="str">
        <f t="shared" si="20"/>
        <v/>
      </c>
      <c r="BH96" s="487" t="str">
        <f t="shared" si="20"/>
        <v/>
      </c>
      <c r="BI96" s="487" t="str">
        <f t="shared" si="20"/>
        <v/>
      </c>
      <c r="BJ96" s="487" t="str">
        <f t="shared" si="20"/>
        <v/>
      </c>
      <c r="BK96" s="489" t="str">
        <f t="shared" si="20"/>
        <v/>
      </c>
      <c r="BL96" s="488">
        <f t="shared" si="21"/>
        <v>0</v>
      </c>
      <c r="BM96" s="495">
        <f t="shared" si="21"/>
        <v>0</v>
      </c>
      <c r="BN96" s="495">
        <f t="shared" si="21"/>
        <v>0</v>
      </c>
      <c r="BO96" s="495">
        <f t="shared" si="21"/>
        <v>0</v>
      </c>
      <c r="BP96" s="495">
        <f t="shared" si="21"/>
        <v>0</v>
      </c>
      <c r="BQ96" s="495">
        <f t="shared" si="21"/>
        <v>0</v>
      </c>
      <c r="BR96" s="495">
        <f t="shared" si="21"/>
        <v>0</v>
      </c>
      <c r="BS96" s="495">
        <f t="shared" si="21"/>
        <v>0</v>
      </c>
      <c r="BT96" s="495">
        <f t="shared" si="21"/>
        <v>0</v>
      </c>
      <c r="BU96" s="495">
        <f t="shared" si="21"/>
        <v>0</v>
      </c>
      <c r="BV96" s="495" t="str">
        <f t="shared" si="21"/>
        <v/>
      </c>
      <c r="BW96" s="495" t="str">
        <f t="shared" si="21"/>
        <v/>
      </c>
      <c r="BX96" s="495" t="str">
        <f t="shared" si="21"/>
        <v/>
      </c>
      <c r="BY96" s="495" t="str">
        <f t="shared" si="21"/>
        <v/>
      </c>
      <c r="BZ96" s="495" t="str">
        <f t="shared" si="21"/>
        <v/>
      </c>
      <c r="CA96" s="759" t="str">
        <f t="shared" si="21"/>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0</v>
      </c>
      <c r="AQ97" s="487">
        <v>0</v>
      </c>
      <c r="AR97" s="487">
        <v>0</v>
      </c>
      <c r="AS97" s="487">
        <v>0</v>
      </c>
      <c r="AT97" s="487">
        <v>0</v>
      </c>
      <c r="AU97" s="493">
        <v>0</v>
      </c>
      <c r="AV97" s="488" t="str">
        <f t="shared" si="20"/>
        <v>tbd</v>
      </c>
      <c r="AW97" s="487" t="str">
        <f t="shared" si="20"/>
        <v>tbd</v>
      </c>
      <c r="AX97" s="487" t="str">
        <f t="shared" si="20"/>
        <v>tbd</v>
      </c>
      <c r="AY97" s="487" t="str">
        <f t="shared" si="20"/>
        <v>tbd</v>
      </c>
      <c r="AZ97" s="487" t="str">
        <f t="shared" si="20"/>
        <v>tbd</v>
      </c>
      <c r="BA97" s="487" t="str">
        <f t="shared" si="20"/>
        <v>tbd</v>
      </c>
      <c r="BB97" s="487" t="str">
        <f t="shared" si="20"/>
        <v>tbd</v>
      </c>
      <c r="BC97" s="487" t="str">
        <f t="shared" si="20"/>
        <v>tbd</v>
      </c>
      <c r="BD97" s="487" t="str">
        <f t="shared" si="20"/>
        <v>tbd</v>
      </c>
      <c r="BE97" s="487" t="str">
        <f t="shared" si="20"/>
        <v>tbd</v>
      </c>
      <c r="BF97" s="487" t="str">
        <f t="shared" si="20"/>
        <v/>
      </c>
      <c r="BG97" s="487" t="str">
        <f t="shared" si="20"/>
        <v/>
      </c>
      <c r="BH97" s="487" t="str">
        <f t="shared" si="20"/>
        <v/>
      </c>
      <c r="BI97" s="487" t="str">
        <f t="shared" si="20"/>
        <v/>
      </c>
      <c r="BJ97" s="487" t="str">
        <f t="shared" si="20"/>
        <v/>
      </c>
      <c r="BK97" s="489" t="str">
        <f t="shared" si="20"/>
        <v/>
      </c>
      <c r="BL97" s="488">
        <f t="shared" si="21"/>
        <v>0</v>
      </c>
      <c r="BM97" s="495">
        <f t="shared" si="21"/>
        <v>0</v>
      </c>
      <c r="BN97" s="495">
        <f t="shared" si="21"/>
        <v>0</v>
      </c>
      <c r="BO97" s="495">
        <f t="shared" si="21"/>
        <v>0</v>
      </c>
      <c r="BP97" s="495">
        <f t="shared" si="21"/>
        <v>0</v>
      </c>
      <c r="BQ97" s="495">
        <f t="shared" si="21"/>
        <v>0</v>
      </c>
      <c r="BR97" s="495">
        <f t="shared" si="21"/>
        <v>0</v>
      </c>
      <c r="BS97" s="495">
        <f t="shared" si="21"/>
        <v>0</v>
      </c>
      <c r="BT97" s="495">
        <f t="shared" si="21"/>
        <v>0</v>
      </c>
      <c r="BU97" s="495">
        <f t="shared" si="21"/>
        <v>0</v>
      </c>
      <c r="BV97" s="495" t="str">
        <f t="shared" si="21"/>
        <v/>
      </c>
      <c r="BW97" s="495" t="str">
        <f t="shared" si="21"/>
        <v/>
      </c>
      <c r="BX97" s="495" t="str">
        <f t="shared" si="21"/>
        <v/>
      </c>
      <c r="BY97" s="495" t="str">
        <f t="shared" si="21"/>
        <v/>
      </c>
      <c r="BZ97" s="495" t="str">
        <f t="shared" si="21"/>
        <v/>
      </c>
      <c r="CA97" s="759" t="str">
        <f t="shared" si="21"/>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-1</v>
      </c>
      <c r="AP98" s="487">
        <v>0</v>
      </c>
      <c r="AQ98" s="487">
        <v>0</v>
      </c>
      <c r="AR98" s="487">
        <v>0</v>
      </c>
      <c r="AS98" s="487">
        <v>0</v>
      </c>
      <c r="AT98" s="487">
        <v>0</v>
      </c>
      <c r="AU98" s="493">
        <v>0</v>
      </c>
      <c r="AV98" s="488" t="str">
        <f t="shared" si="20"/>
        <v>tbd</v>
      </c>
      <c r="AW98" s="487" t="str">
        <f t="shared" si="20"/>
        <v>tbd</v>
      </c>
      <c r="AX98" s="487" t="str">
        <f t="shared" si="20"/>
        <v>tbd</v>
      </c>
      <c r="AY98" s="487" t="str">
        <f t="shared" si="20"/>
        <v>tbd</v>
      </c>
      <c r="AZ98" s="487" t="str">
        <f t="shared" si="20"/>
        <v>tbd</v>
      </c>
      <c r="BA98" s="487" t="str">
        <f t="shared" si="20"/>
        <v>tbd</v>
      </c>
      <c r="BB98" s="487" t="str">
        <f t="shared" si="20"/>
        <v>tbd</v>
      </c>
      <c r="BC98" s="487" t="str">
        <f t="shared" si="20"/>
        <v>tbd</v>
      </c>
      <c r="BD98" s="487" t="str">
        <f t="shared" si="20"/>
        <v>tbd</v>
      </c>
      <c r="BE98" s="487" t="str">
        <f t="shared" si="20"/>
        <v>tbd</v>
      </c>
      <c r="BF98" s="487" t="str">
        <f t="shared" si="20"/>
        <v/>
      </c>
      <c r="BG98" s="487" t="str">
        <f t="shared" si="20"/>
        <v/>
      </c>
      <c r="BH98" s="487" t="str">
        <f t="shared" si="20"/>
        <v/>
      </c>
      <c r="BI98" s="487" t="str">
        <f t="shared" si="20"/>
        <v/>
      </c>
      <c r="BJ98" s="487" t="str">
        <f t="shared" si="20"/>
        <v/>
      </c>
      <c r="BK98" s="489" t="str">
        <f t="shared" si="20"/>
        <v/>
      </c>
      <c r="BL98" s="488">
        <f t="shared" si="21"/>
        <v>0</v>
      </c>
      <c r="BM98" s="495">
        <f t="shared" si="21"/>
        <v>0</v>
      </c>
      <c r="BN98" s="495">
        <f t="shared" si="21"/>
        <v>0</v>
      </c>
      <c r="BO98" s="495">
        <f t="shared" si="21"/>
        <v>0</v>
      </c>
      <c r="BP98" s="495">
        <f t="shared" si="21"/>
        <v>0</v>
      </c>
      <c r="BQ98" s="495">
        <f t="shared" si="21"/>
        <v>0</v>
      </c>
      <c r="BR98" s="495">
        <f t="shared" si="21"/>
        <v>0</v>
      </c>
      <c r="BS98" s="495">
        <f t="shared" si="21"/>
        <v>0</v>
      </c>
      <c r="BT98" s="495">
        <f t="shared" si="21"/>
        <v>0</v>
      </c>
      <c r="BU98" s="495">
        <f t="shared" si="21"/>
        <v>0</v>
      </c>
      <c r="BV98" s="495" t="str">
        <f t="shared" si="21"/>
        <v/>
      </c>
      <c r="BW98" s="495" t="str">
        <f t="shared" si="21"/>
        <v/>
      </c>
      <c r="BX98" s="495" t="str">
        <f t="shared" si="21"/>
        <v/>
      </c>
      <c r="BY98" s="495" t="str">
        <f t="shared" si="21"/>
        <v/>
      </c>
      <c r="BZ98" s="495" t="str">
        <f t="shared" si="21"/>
        <v/>
      </c>
      <c r="CA98" s="759" t="str">
        <f t="shared" si="21"/>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-1</v>
      </c>
      <c r="AP99" s="487">
        <v>0</v>
      </c>
      <c r="AQ99" s="487">
        <v>0</v>
      </c>
      <c r="AR99" s="487">
        <v>0</v>
      </c>
      <c r="AS99" s="487">
        <v>0</v>
      </c>
      <c r="AT99" s="487">
        <v>0</v>
      </c>
      <c r="AU99" s="493">
        <v>0</v>
      </c>
      <c r="AV99" s="488" t="str">
        <f t="shared" si="20"/>
        <v>tbd</v>
      </c>
      <c r="AW99" s="487" t="str">
        <f t="shared" si="20"/>
        <v>tbd</v>
      </c>
      <c r="AX99" s="487" t="str">
        <f t="shared" si="20"/>
        <v>tbd</v>
      </c>
      <c r="AY99" s="487" t="str">
        <f t="shared" si="20"/>
        <v>tbd</v>
      </c>
      <c r="AZ99" s="487" t="str">
        <f t="shared" si="20"/>
        <v>tbd</v>
      </c>
      <c r="BA99" s="487" t="str">
        <f t="shared" si="20"/>
        <v>tbd</v>
      </c>
      <c r="BB99" s="487" t="str">
        <f t="shared" si="20"/>
        <v>tbd</v>
      </c>
      <c r="BC99" s="487" t="str">
        <f t="shared" si="20"/>
        <v>tbd</v>
      </c>
      <c r="BD99" s="487" t="str">
        <f t="shared" si="20"/>
        <v>tbd</v>
      </c>
      <c r="BE99" s="487" t="str">
        <f t="shared" si="20"/>
        <v>tbd</v>
      </c>
      <c r="BF99" s="487" t="str">
        <f t="shared" si="20"/>
        <v/>
      </c>
      <c r="BG99" s="487" t="str">
        <f t="shared" si="20"/>
        <v/>
      </c>
      <c r="BH99" s="487" t="str">
        <f t="shared" si="20"/>
        <v/>
      </c>
      <c r="BI99" s="487" t="str">
        <f t="shared" si="20"/>
        <v/>
      </c>
      <c r="BJ99" s="487" t="str">
        <f t="shared" si="20"/>
        <v/>
      </c>
      <c r="BK99" s="489" t="str">
        <f t="shared" si="20"/>
        <v/>
      </c>
      <c r="BL99" s="488">
        <f t="shared" si="21"/>
        <v>0</v>
      </c>
      <c r="BM99" s="495">
        <f t="shared" si="21"/>
        <v>0</v>
      </c>
      <c r="BN99" s="495">
        <f t="shared" si="21"/>
        <v>0</v>
      </c>
      <c r="BO99" s="495">
        <f t="shared" si="21"/>
        <v>0</v>
      </c>
      <c r="BP99" s="495">
        <f t="shared" si="21"/>
        <v>0</v>
      </c>
      <c r="BQ99" s="495">
        <f t="shared" si="21"/>
        <v>0</v>
      </c>
      <c r="BR99" s="495">
        <f t="shared" si="21"/>
        <v>0</v>
      </c>
      <c r="BS99" s="495">
        <f t="shared" si="21"/>
        <v>0</v>
      </c>
      <c r="BT99" s="495">
        <f t="shared" si="21"/>
        <v>0</v>
      </c>
      <c r="BU99" s="495">
        <f t="shared" si="21"/>
        <v>0</v>
      </c>
      <c r="BV99" s="495" t="str">
        <f t="shared" si="21"/>
        <v/>
      </c>
      <c r="BW99" s="495" t="str">
        <f t="shared" si="21"/>
        <v/>
      </c>
      <c r="BX99" s="495" t="str">
        <f t="shared" si="21"/>
        <v/>
      </c>
      <c r="BY99" s="495" t="str">
        <f t="shared" si="21"/>
        <v/>
      </c>
      <c r="BZ99" s="495" t="str">
        <f t="shared" si="21"/>
        <v/>
      </c>
      <c r="CA99" s="759" t="str">
        <f t="shared" si="21"/>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2">AF99</f>
        <v>-1</v>
      </c>
      <c r="AG100" s="487">
        <f t="shared" si="22"/>
        <v>-1</v>
      </c>
      <c r="AH100" s="487">
        <f t="shared" si="22"/>
        <v>-1</v>
      </c>
      <c r="AI100" s="487">
        <f t="shared" si="22"/>
        <v>-1</v>
      </c>
      <c r="AJ100" s="487">
        <f t="shared" si="22"/>
        <v>-1</v>
      </c>
      <c r="AK100" s="487">
        <f t="shared" si="22"/>
        <v>-1</v>
      </c>
      <c r="AL100" s="487">
        <f t="shared" si="22"/>
        <v>-1</v>
      </c>
      <c r="AM100" s="487">
        <f t="shared" si="22"/>
        <v>-1</v>
      </c>
      <c r="AN100" s="487">
        <f t="shared" ref="AN100:AU102" si="23">AN99</f>
        <v>-1</v>
      </c>
      <c r="AO100" s="487">
        <f t="shared" si="23"/>
        <v>-1</v>
      </c>
      <c r="AP100" s="487">
        <f t="shared" si="23"/>
        <v>0</v>
      </c>
      <c r="AQ100" s="487">
        <f t="shared" si="23"/>
        <v>0</v>
      </c>
      <c r="AR100" s="487">
        <f t="shared" si="23"/>
        <v>0</v>
      </c>
      <c r="AS100" s="487">
        <f t="shared" si="23"/>
        <v>0</v>
      </c>
      <c r="AT100" s="487">
        <f t="shared" si="23"/>
        <v>0</v>
      </c>
      <c r="AU100" s="493">
        <f t="shared" si="23"/>
        <v>0</v>
      </c>
      <c r="AV100" s="488">
        <f t="shared" si="20"/>
        <v>0</v>
      </c>
      <c r="AW100" s="487">
        <f t="shared" si="20"/>
        <v>0</v>
      </c>
      <c r="AX100" s="487">
        <f t="shared" si="20"/>
        <v>0</v>
      </c>
      <c r="AY100" s="487">
        <f t="shared" si="20"/>
        <v>0</v>
      </c>
      <c r="AZ100" s="487">
        <f t="shared" si="20"/>
        <v>0</v>
      </c>
      <c r="BA100" s="487">
        <f t="shared" si="20"/>
        <v>0</v>
      </c>
      <c r="BB100" s="487">
        <f t="shared" si="20"/>
        <v>0</v>
      </c>
      <c r="BC100" s="487">
        <f t="shared" si="20"/>
        <v>0</v>
      </c>
      <c r="BD100" s="487">
        <f t="shared" si="20"/>
        <v>0</v>
      </c>
      <c r="BE100" s="487">
        <f t="shared" si="20"/>
        <v>0</v>
      </c>
      <c r="BF100" s="487" t="str">
        <f t="shared" si="20"/>
        <v/>
      </c>
      <c r="BG100" s="487" t="str">
        <f t="shared" si="20"/>
        <v/>
      </c>
      <c r="BH100" s="487" t="str">
        <f t="shared" si="20"/>
        <v/>
      </c>
      <c r="BI100" s="487" t="str">
        <f t="shared" si="20"/>
        <v/>
      </c>
      <c r="BJ100" s="487" t="str">
        <f t="shared" si="20"/>
        <v/>
      </c>
      <c r="BK100" s="489" t="str">
        <f t="shared" si="20"/>
        <v/>
      </c>
      <c r="BL100" s="488">
        <f t="shared" si="21"/>
        <v>0</v>
      </c>
      <c r="BM100" s="495">
        <f t="shared" si="21"/>
        <v>0</v>
      </c>
      <c r="BN100" s="495">
        <f t="shared" si="21"/>
        <v>0</v>
      </c>
      <c r="BO100" s="495">
        <f t="shared" si="21"/>
        <v>0</v>
      </c>
      <c r="BP100" s="495">
        <f t="shared" si="21"/>
        <v>0</v>
      </c>
      <c r="BQ100" s="495">
        <f t="shared" si="21"/>
        <v>0</v>
      </c>
      <c r="BR100" s="495">
        <f t="shared" si="21"/>
        <v>0</v>
      </c>
      <c r="BS100" s="495">
        <f t="shared" si="21"/>
        <v>0</v>
      </c>
      <c r="BT100" s="495">
        <f t="shared" si="21"/>
        <v>0</v>
      </c>
      <c r="BU100" s="495">
        <f t="shared" si="21"/>
        <v>0</v>
      </c>
      <c r="BV100" s="495" t="str">
        <f t="shared" si="21"/>
        <v/>
      </c>
      <c r="BW100" s="495" t="str">
        <f t="shared" si="21"/>
        <v/>
      </c>
      <c r="BX100" s="495" t="str">
        <f t="shared" si="21"/>
        <v/>
      </c>
      <c r="BY100" s="495" t="str">
        <f t="shared" si="21"/>
        <v/>
      </c>
      <c r="BZ100" s="495" t="str">
        <f t="shared" si="21"/>
        <v/>
      </c>
      <c r="CA100" s="759" t="str">
        <f t="shared" si="21"/>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2"/>
        <v>-1</v>
      </c>
      <c r="AG101" s="487">
        <f t="shared" si="22"/>
        <v>-1</v>
      </c>
      <c r="AH101" s="487">
        <f t="shared" si="22"/>
        <v>-1</v>
      </c>
      <c r="AI101" s="487">
        <f t="shared" si="22"/>
        <v>-1</v>
      </c>
      <c r="AJ101" s="487">
        <f t="shared" si="22"/>
        <v>-1</v>
      </c>
      <c r="AK101" s="487">
        <f t="shared" si="22"/>
        <v>-1</v>
      </c>
      <c r="AL101" s="487">
        <f t="shared" si="22"/>
        <v>-1</v>
      </c>
      <c r="AM101" s="487">
        <f t="shared" si="22"/>
        <v>-1</v>
      </c>
      <c r="AN101" s="487">
        <f t="shared" si="23"/>
        <v>-1</v>
      </c>
      <c r="AO101" s="487">
        <f t="shared" si="23"/>
        <v>-1</v>
      </c>
      <c r="AP101" s="487">
        <f t="shared" si="23"/>
        <v>0</v>
      </c>
      <c r="AQ101" s="487">
        <f t="shared" si="23"/>
        <v>0</v>
      </c>
      <c r="AR101" s="487">
        <f t="shared" si="23"/>
        <v>0</v>
      </c>
      <c r="AS101" s="487">
        <f t="shared" si="23"/>
        <v>0</v>
      </c>
      <c r="AT101" s="487">
        <f t="shared" si="23"/>
        <v>0</v>
      </c>
      <c r="AU101" s="493">
        <f t="shared" si="23"/>
        <v>0</v>
      </c>
      <c r="AV101" s="488">
        <f t="shared" si="20"/>
        <v>0</v>
      </c>
      <c r="AW101" s="487">
        <f t="shared" si="20"/>
        <v>0</v>
      </c>
      <c r="AX101" s="487">
        <f t="shared" si="20"/>
        <v>0</v>
      </c>
      <c r="AY101" s="487">
        <f t="shared" si="20"/>
        <v>0</v>
      </c>
      <c r="AZ101" s="487">
        <f t="shared" si="20"/>
        <v>0</v>
      </c>
      <c r="BA101" s="487">
        <f t="shared" si="20"/>
        <v>0</v>
      </c>
      <c r="BB101" s="487">
        <f t="shared" si="20"/>
        <v>0</v>
      </c>
      <c r="BC101" s="487">
        <f t="shared" si="20"/>
        <v>0</v>
      </c>
      <c r="BD101" s="487">
        <f t="shared" si="20"/>
        <v>0</v>
      </c>
      <c r="BE101" s="487">
        <f t="shared" si="20"/>
        <v>0</v>
      </c>
      <c r="BF101" s="487" t="str">
        <f t="shared" si="20"/>
        <v/>
      </c>
      <c r="BG101" s="487" t="str">
        <f t="shared" si="20"/>
        <v/>
      </c>
      <c r="BH101" s="487" t="str">
        <f t="shared" si="20"/>
        <v/>
      </c>
      <c r="BI101" s="487" t="str">
        <f t="shared" si="20"/>
        <v/>
      </c>
      <c r="BJ101" s="487" t="str">
        <f t="shared" si="20"/>
        <v/>
      </c>
      <c r="BK101" s="489" t="str">
        <f t="shared" si="20"/>
        <v/>
      </c>
      <c r="BL101" s="488">
        <f t="shared" si="21"/>
        <v>0</v>
      </c>
      <c r="BM101" s="495">
        <f t="shared" si="21"/>
        <v>0</v>
      </c>
      <c r="BN101" s="495">
        <f t="shared" si="21"/>
        <v>0</v>
      </c>
      <c r="BO101" s="495">
        <f t="shared" si="21"/>
        <v>0</v>
      </c>
      <c r="BP101" s="495">
        <f t="shared" si="21"/>
        <v>0</v>
      </c>
      <c r="BQ101" s="495">
        <f t="shared" si="21"/>
        <v>0</v>
      </c>
      <c r="BR101" s="495">
        <f t="shared" si="21"/>
        <v>0</v>
      </c>
      <c r="BS101" s="495">
        <f t="shared" si="21"/>
        <v>0</v>
      </c>
      <c r="BT101" s="495">
        <f t="shared" si="21"/>
        <v>0</v>
      </c>
      <c r="BU101" s="495">
        <f t="shared" si="21"/>
        <v>0</v>
      </c>
      <c r="BV101" s="495" t="str">
        <f t="shared" si="21"/>
        <v/>
      </c>
      <c r="BW101" s="495" t="str">
        <f t="shared" si="21"/>
        <v/>
      </c>
      <c r="BX101" s="495" t="str">
        <f t="shared" si="21"/>
        <v/>
      </c>
      <c r="BY101" s="495" t="str">
        <f t="shared" si="21"/>
        <v/>
      </c>
      <c r="BZ101" s="495" t="str">
        <f t="shared" si="21"/>
        <v/>
      </c>
      <c r="CA101" s="759" t="str">
        <f t="shared" si="21"/>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2"/>
        <v>-1</v>
      </c>
      <c r="AG102" s="487">
        <f t="shared" si="22"/>
        <v>-1</v>
      </c>
      <c r="AH102" s="487">
        <f t="shared" si="22"/>
        <v>-1</v>
      </c>
      <c r="AI102" s="487">
        <f t="shared" si="22"/>
        <v>-1</v>
      </c>
      <c r="AJ102" s="487">
        <f t="shared" si="22"/>
        <v>-1</v>
      </c>
      <c r="AK102" s="487">
        <f t="shared" si="22"/>
        <v>-1</v>
      </c>
      <c r="AL102" s="487">
        <f t="shared" si="22"/>
        <v>-1</v>
      </c>
      <c r="AM102" s="487">
        <f t="shared" si="22"/>
        <v>-1</v>
      </c>
      <c r="AN102" s="487">
        <f t="shared" si="23"/>
        <v>-1</v>
      </c>
      <c r="AO102" s="487">
        <f t="shared" si="23"/>
        <v>-1</v>
      </c>
      <c r="AP102" s="487">
        <f t="shared" si="23"/>
        <v>0</v>
      </c>
      <c r="AQ102" s="487">
        <f t="shared" si="23"/>
        <v>0</v>
      </c>
      <c r="AR102" s="487">
        <f t="shared" si="23"/>
        <v>0</v>
      </c>
      <c r="AS102" s="487">
        <f t="shared" si="23"/>
        <v>0</v>
      </c>
      <c r="AT102" s="487">
        <f t="shared" si="23"/>
        <v>0</v>
      </c>
      <c r="AU102" s="493">
        <f t="shared" si="23"/>
        <v>0</v>
      </c>
      <c r="AV102" s="488">
        <f t="shared" ref="AV102:BK107" si="24">IF(AF102,IFERROR(LEFT($V102,SEARCH(" (",$V102)-1),$V102),"")</f>
        <v>0</v>
      </c>
      <c r="AW102" s="487">
        <f t="shared" si="24"/>
        <v>0</v>
      </c>
      <c r="AX102" s="487">
        <f t="shared" si="24"/>
        <v>0</v>
      </c>
      <c r="AY102" s="487">
        <f t="shared" si="24"/>
        <v>0</v>
      </c>
      <c r="AZ102" s="487">
        <f t="shared" si="24"/>
        <v>0</v>
      </c>
      <c r="BA102" s="487">
        <f t="shared" si="24"/>
        <v>0</v>
      </c>
      <c r="BB102" s="487">
        <f t="shared" si="24"/>
        <v>0</v>
      </c>
      <c r="BC102" s="487">
        <f t="shared" si="24"/>
        <v>0</v>
      </c>
      <c r="BD102" s="487">
        <f t="shared" si="24"/>
        <v>0</v>
      </c>
      <c r="BE102" s="487">
        <f t="shared" si="24"/>
        <v>0</v>
      </c>
      <c r="BF102" s="487" t="str">
        <f t="shared" si="24"/>
        <v/>
      </c>
      <c r="BG102" s="487" t="str">
        <f t="shared" si="24"/>
        <v/>
      </c>
      <c r="BH102" s="487" t="str">
        <f t="shared" si="24"/>
        <v/>
      </c>
      <c r="BI102" s="487" t="str">
        <f t="shared" si="24"/>
        <v/>
      </c>
      <c r="BJ102" s="487" t="str">
        <f t="shared" si="24"/>
        <v/>
      </c>
      <c r="BK102" s="489" t="str">
        <f t="shared" si="24"/>
        <v/>
      </c>
      <c r="BL102" s="488">
        <f t="shared" ref="BL102:CA107" si="25">IF(AF102,IFERROR(LEFT($W102,SEARCH(" (",$W102)-1),$W102),"")</f>
        <v>0</v>
      </c>
      <c r="BM102" s="495">
        <f t="shared" si="25"/>
        <v>0</v>
      </c>
      <c r="BN102" s="495">
        <f t="shared" si="25"/>
        <v>0</v>
      </c>
      <c r="BO102" s="495">
        <f t="shared" si="25"/>
        <v>0</v>
      </c>
      <c r="BP102" s="495">
        <f t="shared" si="25"/>
        <v>0</v>
      </c>
      <c r="BQ102" s="495">
        <f t="shared" si="25"/>
        <v>0</v>
      </c>
      <c r="BR102" s="495">
        <f t="shared" si="25"/>
        <v>0</v>
      </c>
      <c r="BS102" s="495">
        <f t="shared" si="25"/>
        <v>0</v>
      </c>
      <c r="BT102" s="495">
        <f t="shared" si="25"/>
        <v>0</v>
      </c>
      <c r="BU102" s="495">
        <f t="shared" si="25"/>
        <v>0</v>
      </c>
      <c r="BV102" s="495" t="str">
        <f t="shared" si="25"/>
        <v/>
      </c>
      <c r="BW102" s="495" t="str">
        <f t="shared" si="25"/>
        <v/>
      </c>
      <c r="BX102" s="495" t="str">
        <f t="shared" si="25"/>
        <v/>
      </c>
      <c r="BY102" s="495" t="str">
        <f t="shared" si="25"/>
        <v/>
      </c>
      <c r="BZ102" s="495" t="str">
        <f t="shared" si="25"/>
        <v/>
      </c>
      <c r="CA102" s="759" t="str">
        <f t="shared" si="25"/>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2"/>
        <v>-1</v>
      </c>
      <c r="AG103" s="487">
        <f t="shared" si="22"/>
        <v>-1</v>
      </c>
      <c r="AH103" s="487">
        <f t="shared" si="22"/>
        <v>-1</v>
      </c>
      <c r="AI103" s="487">
        <f t="shared" si="22"/>
        <v>-1</v>
      </c>
      <c r="AJ103" s="487">
        <f t="shared" si="22"/>
        <v>-1</v>
      </c>
      <c r="AK103" s="487">
        <f t="shared" si="22"/>
        <v>-1</v>
      </c>
      <c r="AL103" s="487">
        <f t="shared" si="22"/>
        <v>-1</v>
      </c>
      <c r="AM103" s="487">
        <f t="shared" si="22"/>
        <v>-1</v>
      </c>
      <c r="AN103" s="487">
        <f t="shared" si="22"/>
        <v>-1</v>
      </c>
      <c r="AO103" s="487">
        <f t="shared" si="22"/>
        <v>-1</v>
      </c>
      <c r="AP103" s="487">
        <f t="shared" si="22"/>
        <v>0</v>
      </c>
      <c r="AQ103" s="487">
        <f t="shared" si="22"/>
        <v>0</v>
      </c>
      <c r="AR103" s="487">
        <f t="shared" si="22"/>
        <v>0</v>
      </c>
      <c r="AS103" s="487">
        <f t="shared" si="22"/>
        <v>0</v>
      </c>
      <c r="AT103" s="487">
        <f t="shared" si="22"/>
        <v>0</v>
      </c>
      <c r="AU103" s="493">
        <f t="shared" si="22"/>
        <v>0</v>
      </c>
      <c r="AV103" s="488">
        <f t="shared" si="24"/>
        <v>0</v>
      </c>
      <c r="AW103" s="487">
        <f t="shared" si="24"/>
        <v>0</v>
      </c>
      <c r="AX103" s="487">
        <f t="shared" si="24"/>
        <v>0</v>
      </c>
      <c r="AY103" s="487">
        <f t="shared" si="24"/>
        <v>0</v>
      </c>
      <c r="AZ103" s="487">
        <f t="shared" si="24"/>
        <v>0</v>
      </c>
      <c r="BA103" s="487">
        <f t="shared" si="24"/>
        <v>0</v>
      </c>
      <c r="BB103" s="487">
        <f t="shared" si="24"/>
        <v>0</v>
      </c>
      <c r="BC103" s="487">
        <f t="shared" si="24"/>
        <v>0</v>
      </c>
      <c r="BD103" s="487">
        <f t="shared" si="24"/>
        <v>0</v>
      </c>
      <c r="BE103" s="487">
        <f t="shared" si="24"/>
        <v>0</v>
      </c>
      <c r="BF103" s="487" t="str">
        <f t="shared" si="24"/>
        <v/>
      </c>
      <c r="BG103" s="487" t="str">
        <f t="shared" si="24"/>
        <v/>
      </c>
      <c r="BH103" s="487" t="str">
        <f t="shared" si="24"/>
        <v/>
      </c>
      <c r="BI103" s="487" t="str">
        <f t="shared" si="24"/>
        <v/>
      </c>
      <c r="BJ103" s="487" t="str">
        <f t="shared" si="24"/>
        <v/>
      </c>
      <c r="BK103" s="489" t="str">
        <f t="shared" si="24"/>
        <v/>
      </c>
      <c r="BL103" s="488">
        <f t="shared" si="25"/>
        <v>0</v>
      </c>
      <c r="BM103" s="495">
        <f t="shared" si="25"/>
        <v>0</v>
      </c>
      <c r="BN103" s="495">
        <f t="shared" si="25"/>
        <v>0</v>
      </c>
      <c r="BO103" s="495">
        <f t="shared" si="25"/>
        <v>0</v>
      </c>
      <c r="BP103" s="495">
        <f t="shared" si="25"/>
        <v>0</v>
      </c>
      <c r="BQ103" s="495">
        <f t="shared" si="25"/>
        <v>0</v>
      </c>
      <c r="BR103" s="495">
        <f t="shared" si="25"/>
        <v>0</v>
      </c>
      <c r="BS103" s="495">
        <f t="shared" si="25"/>
        <v>0</v>
      </c>
      <c r="BT103" s="495">
        <f t="shared" si="25"/>
        <v>0</v>
      </c>
      <c r="BU103" s="495">
        <f t="shared" si="25"/>
        <v>0</v>
      </c>
      <c r="BV103" s="495" t="str">
        <f t="shared" si="25"/>
        <v/>
      </c>
      <c r="BW103" s="495" t="str">
        <f t="shared" si="25"/>
        <v/>
      </c>
      <c r="BX103" s="495" t="str">
        <f t="shared" si="25"/>
        <v/>
      </c>
      <c r="BY103" s="495" t="str">
        <f t="shared" si="25"/>
        <v/>
      </c>
      <c r="BZ103" s="495" t="str">
        <f t="shared" si="25"/>
        <v/>
      </c>
      <c r="CA103" s="759" t="str">
        <f t="shared" si="25"/>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6">AF103</f>
        <v>-1</v>
      </c>
      <c r="AG104" s="487">
        <f t="shared" si="26"/>
        <v>-1</v>
      </c>
      <c r="AH104" s="487">
        <f t="shared" si="26"/>
        <v>-1</v>
      </c>
      <c r="AI104" s="487">
        <f t="shared" si="26"/>
        <v>-1</v>
      </c>
      <c r="AJ104" s="487">
        <f t="shared" si="26"/>
        <v>-1</v>
      </c>
      <c r="AK104" s="487">
        <f t="shared" si="26"/>
        <v>-1</v>
      </c>
      <c r="AL104" s="487">
        <f t="shared" si="26"/>
        <v>-1</v>
      </c>
      <c r="AM104" s="487">
        <f t="shared" si="26"/>
        <v>-1</v>
      </c>
      <c r="AN104" s="487">
        <f t="shared" si="26"/>
        <v>-1</v>
      </c>
      <c r="AO104" s="487">
        <f t="shared" si="26"/>
        <v>-1</v>
      </c>
      <c r="AP104" s="487">
        <f t="shared" si="26"/>
        <v>0</v>
      </c>
      <c r="AQ104" s="487">
        <f t="shared" si="26"/>
        <v>0</v>
      </c>
      <c r="AR104" s="487">
        <f t="shared" si="26"/>
        <v>0</v>
      </c>
      <c r="AS104" s="487">
        <f t="shared" si="26"/>
        <v>0</v>
      </c>
      <c r="AT104" s="487">
        <f t="shared" si="26"/>
        <v>0</v>
      </c>
      <c r="AU104" s="493">
        <f t="shared" si="26"/>
        <v>0</v>
      </c>
      <c r="AV104" s="488">
        <f t="shared" si="24"/>
        <v>0</v>
      </c>
      <c r="AW104" s="487">
        <f t="shared" si="24"/>
        <v>0</v>
      </c>
      <c r="AX104" s="487">
        <f t="shared" si="24"/>
        <v>0</v>
      </c>
      <c r="AY104" s="487">
        <f t="shared" si="24"/>
        <v>0</v>
      </c>
      <c r="AZ104" s="487">
        <f t="shared" si="24"/>
        <v>0</v>
      </c>
      <c r="BA104" s="487">
        <f t="shared" si="24"/>
        <v>0</v>
      </c>
      <c r="BB104" s="487">
        <f t="shared" si="24"/>
        <v>0</v>
      </c>
      <c r="BC104" s="487">
        <f t="shared" si="24"/>
        <v>0</v>
      </c>
      <c r="BD104" s="487">
        <f t="shared" si="24"/>
        <v>0</v>
      </c>
      <c r="BE104" s="487">
        <f t="shared" si="24"/>
        <v>0</v>
      </c>
      <c r="BF104" s="487" t="str">
        <f t="shared" si="24"/>
        <v/>
      </c>
      <c r="BG104" s="487" t="str">
        <f t="shared" si="24"/>
        <v/>
      </c>
      <c r="BH104" s="487" t="str">
        <f t="shared" si="24"/>
        <v/>
      </c>
      <c r="BI104" s="487" t="str">
        <f t="shared" si="24"/>
        <v/>
      </c>
      <c r="BJ104" s="487" t="str">
        <f t="shared" si="24"/>
        <v/>
      </c>
      <c r="BK104" s="489" t="str">
        <f t="shared" si="24"/>
        <v/>
      </c>
      <c r="BL104" s="488">
        <f t="shared" si="25"/>
        <v>0</v>
      </c>
      <c r="BM104" s="495">
        <f t="shared" si="25"/>
        <v>0</v>
      </c>
      <c r="BN104" s="495">
        <f t="shared" si="25"/>
        <v>0</v>
      </c>
      <c r="BO104" s="495">
        <f t="shared" si="25"/>
        <v>0</v>
      </c>
      <c r="BP104" s="495">
        <f t="shared" si="25"/>
        <v>0</v>
      </c>
      <c r="BQ104" s="495">
        <f t="shared" si="25"/>
        <v>0</v>
      </c>
      <c r="BR104" s="495">
        <f t="shared" si="25"/>
        <v>0</v>
      </c>
      <c r="BS104" s="495">
        <f t="shared" si="25"/>
        <v>0</v>
      </c>
      <c r="BT104" s="495">
        <f t="shared" si="25"/>
        <v>0</v>
      </c>
      <c r="BU104" s="495">
        <f t="shared" si="25"/>
        <v>0</v>
      </c>
      <c r="BV104" s="495" t="str">
        <f t="shared" si="25"/>
        <v/>
      </c>
      <c r="BW104" s="495" t="str">
        <f t="shared" si="25"/>
        <v/>
      </c>
      <c r="BX104" s="495" t="str">
        <f t="shared" si="25"/>
        <v/>
      </c>
      <c r="BY104" s="495" t="str">
        <f t="shared" si="25"/>
        <v/>
      </c>
      <c r="BZ104" s="495" t="str">
        <f t="shared" si="25"/>
        <v/>
      </c>
      <c r="CA104" s="759" t="str">
        <f t="shared" si="25"/>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6"/>
        <v>-1</v>
      </c>
      <c r="AG105" s="487">
        <f t="shared" si="26"/>
        <v>-1</v>
      </c>
      <c r="AH105" s="487">
        <f t="shared" si="26"/>
        <v>-1</v>
      </c>
      <c r="AI105" s="487">
        <f t="shared" si="26"/>
        <v>-1</v>
      </c>
      <c r="AJ105" s="487">
        <f t="shared" si="26"/>
        <v>-1</v>
      </c>
      <c r="AK105" s="487">
        <f t="shared" si="26"/>
        <v>-1</v>
      </c>
      <c r="AL105" s="487">
        <f t="shared" si="26"/>
        <v>-1</v>
      </c>
      <c r="AM105" s="487">
        <f t="shared" si="26"/>
        <v>-1</v>
      </c>
      <c r="AN105" s="487">
        <f t="shared" si="26"/>
        <v>-1</v>
      </c>
      <c r="AO105" s="487">
        <f t="shared" si="26"/>
        <v>-1</v>
      </c>
      <c r="AP105" s="487">
        <f t="shared" si="26"/>
        <v>0</v>
      </c>
      <c r="AQ105" s="487">
        <f t="shared" si="26"/>
        <v>0</v>
      </c>
      <c r="AR105" s="487">
        <f t="shared" si="26"/>
        <v>0</v>
      </c>
      <c r="AS105" s="487">
        <f t="shared" si="26"/>
        <v>0</v>
      </c>
      <c r="AT105" s="487">
        <f t="shared" si="26"/>
        <v>0</v>
      </c>
      <c r="AU105" s="493">
        <f t="shared" si="26"/>
        <v>0</v>
      </c>
      <c r="AV105" s="488">
        <f t="shared" si="24"/>
        <v>0</v>
      </c>
      <c r="AW105" s="487">
        <f t="shared" si="24"/>
        <v>0</v>
      </c>
      <c r="AX105" s="487">
        <f t="shared" si="24"/>
        <v>0</v>
      </c>
      <c r="AY105" s="487">
        <f t="shared" si="24"/>
        <v>0</v>
      </c>
      <c r="AZ105" s="487">
        <f t="shared" si="24"/>
        <v>0</v>
      </c>
      <c r="BA105" s="487">
        <f t="shared" si="24"/>
        <v>0</v>
      </c>
      <c r="BB105" s="487">
        <f t="shared" si="24"/>
        <v>0</v>
      </c>
      <c r="BC105" s="487">
        <f t="shared" si="24"/>
        <v>0</v>
      </c>
      <c r="BD105" s="487">
        <f t="shared" si="24"/>
        <v>0</v>
      </c>
      <c r="BE105" s="487">
        <f t="shared" si="24"/>
        <v>0</v>
      </c>
      <c r="BF105" s="487" t="str">
        <f t="shared" si="24"/>
        <v/>
      </c>
      <c r="BG105" s="487" t="str">
        <f t="shared" si="24"/>
        <v/>
      </c>
      <c r="BH105" s="487" t="str">
        <f t="shared" si="24"/>
        <v/>
      </c>
      <c r="BI105" s="487" t="str">
        <f t="shared" si="24"/>
        <v/>
      </c>
      <c r="BJ105" s="487" t="str">
        <f t="shared" si="24"/>
        <v/>
      </c>
      <c r="BK105" s="489" t="str">
        <f t="shared" si="24"/>
        <v/>
      </c>
      <c r="BL105" s="488">
        <f t="shared" si="25"/>
        <v>0</v>
      </c>
      <c r="BM105" s="495">
        <f t="shared" si="25"/>
        <v>0</v>
      </c>
      <c r="BN105" s="495">
        <f t="shared" si="25"/>
        <v>0</v>
      </c>
      <c r="BO105" s="495">
        <f t="shared" si="25"/>
        <v>0</v>
      </c>
      <c r="BP105" s="495">
        <f t="shared" si="25"/>
        <v>0</v>
      </c>
      <c r="BQ105" s="495">
        <f t="shared" si="25"/>
        <v>0</v>
      </c>
      <c r="BR105" s="495">
        <f t="shared" si="25"/>
        <v>0</v>
      </c>
      <c r="BS105" s="495">
        <f t="shared" si="25"/>
        <v>0</v>
      </c>
      <c r="BT105" s="495">
        <f t="shared" si="25"/>
        <v>0</v>
      </c>
      <c r="BU105" s="495">
        <f t="shared" si="25"/>
        <v>0</v>
      </c>
      <c r="BV105" s="495" t="str">
        <f t="shared" si="25"/>
        <v/>
      </c>
      <c r="BW105" s="495" t="str">
        <f t="shared" si="25"/>
        <v/>
      </c>
      <c r="BX105" s="495" t="str">
        <f t="shared" si="25"/>
        <v/>
      </c>
      <c r="BY105" s="495" t="str">
        <f t="shared" si="25"/>
        <v/>
      </c>
      <c r="BZ105" s="495" t="str">
        <f t="shared" si="25"/>
        <v/>
      </c>
      <c r="CA105" s="759" t="str">
        <f t="shared" si="25"/>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6"/>
        <v>-1</v>
      </c>
      <c r="AG106" s="487">
        <f t="shared" si="26"/>
        <v>-1</v>
      </c>
      <c r="AH106" s="487">
        <f t="shared" si="26"/>
        <v>-1</v>
      </c>
      <c r="AI106" s="487">
        <f t="shared" si="26"/>
        <v>-1</v>
      </c>
      <c r="AJ106" s="487">
        <f t="shared" si="26"/>
        <v>-1</v>
      </c>
      <c r="AK106" s="487">
        <f t="shared" si="26"/>
        <v>-1</v>
      </c>
      <c r="AL106" s="487">
        <f t="shared" si="26"/>
        <v>-1</v>
      </c>
      <c r="AM106" s="487">
        <f t="shared" si="26"/>
        <v>-1</v>
      </c>
      <c r="AN106" s="487">
        <f t="shared" si="26"/>
        <v>-1</v>
      </c>
      <c r="AO106" s="487">
        <f t="shared" si="26"/>
        <v>-1</v>
      </c>
      <c r="AP106" s="487">
        <f t="shared" si="26"/>
        <v>0</v>
      </c>
      <c r="AQ106" s="487">
        <f t="shared" si="26"/>
        <v>0</v>
      </c>
      <c r="AR106" s="487">
        <f t="shared" si="26"/>
        <v>0</v>
      </c>
      <c r="AS106" s="487">
        <f t="shared" si="26"/>
        <v>0</v>
      </c>
      <c r="AT106" s="487">
        <f t="shared" si="26"/>
        <v>0</v>
      </c>
      <c r="AU106" s="493">
        <f t="shared" si="26"/>
        <v>0</v>
      </c>
      <c r="AV106" s="488">
        <f t="shared" si="24"/>
        <v>0</v>
      </c>
      <c r="AW106" s="487">
        <f t="shared" si="24"/>
        <v>0</v>
      </c>
      <c r="AX106" s="487">
        <f t="shared" si="24"/>
        <v>0</v>
      </c>
      <c r="AY106" s="487">
        <f t="shared" si="24"/>
        <v>0</v>
      </c>
      <c r="AZ106" s="487">
        <f t="shared" si="24"/>
        <v>0</v>
      </c>
      <c r="BA106" s="487">
        <f t="shared" si="24"/>
        <v>0</v>
      </c>
      <c r="BB106" s="487">
        <f t="shared" si="24"/>
        <v>0</v>
      </c>
      <c r="BC106" s="487">
        <f t="shared" si="24"/>
        <v>0</v>
      </c>
      <c r="BD106" s="487">
        <f t="shared" si="24"/>
        <v>0</v>
      </c>
      <c r="BE106" s="487">
        <f t="shared" si="24"/>
        <v>0</v>
      </c>
      <c r="BF106" s="487" t="str">
        <f t="shared" si="24"/>
        <v/>
      </c>
      <c r="BG106" s="487" t="str">
        <f t="shared" si="24"/>
        <v/>
      </c>
      <c r="BH106" s="487" t="str">
        <f t="shared" si="24"/>
        <v/>
      </c>
      <c r="BI106" s="487" t="str">
        <f t="shared" si="24"/>
        <v/>
      </c>
      <c r="BJ106" s="487" t="str">
        <f t="shared" si="24"/>
        <v/>
      </c>
      <c r="BK106" s="489" t="str">
        <f t="shared" si="24"/>
        <v/>
      </c>
      <c r="BL106" s="488">
        <f t="shared" si="25"/>
        <v>0</v>
      </c>
      <c r="BM106" s="495">
        <f t="shared" si="25"/>
        <v>0</v>
      </c>
      <c r="BN106" s="495">
        <f t="shared" si="25"/>
        <v>0</v>
      </c>
      <c r="BO106" s="495">
        <f t="shared" si="25"/>
        <v>0</v>
      </c>
      <c r="BP106" s="495">
        <f t="shared" si="25"/>
        <v>0</v>
      </c>
      <c r="BQ106" s="495">
        <f t="shared" si="25"/>
        <v>0</v>
      </c>
      <c r="BR106" s="495">
        <f t="shared" si="25"/>
        <v>0</v>
      </c>
      <c r="BS106" s="495">
        <f t="shared" si="25"/>
        <v>0</v>
      </c>
      <c r="BT106" s="495">
        <f t="shared" si="25"/>
        <v>0</v>
      </c>
      <c r="BU106" s="495">
        <f t="shared" si="25"/>
        <v>0</v>
      </c>
      <c r="BV106" s="495" t="str">
        <f t="shared" si="25"/>
        <v/>
      </c>
      <c r="BW106" s="495" t="str">
        <f t="shared" si="25"/>
        <v/>
      </c>
      <c r="BX106" s="495" t="str">
        <f t="shared" si="25"/>
        <v/>
      </c>
      <c r="BY106" s="495" t="str">
        <f t="shared" si="25"/>
        <v/>
      </c>
      <c r="BZ106" s="495" t="str">
        <f t="shared" si="25"/>
        <v/>
      </c>
      <c r="CA106" s="759" t="str">
        <f t="shared" si="25"/>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6"/>
        <v>-1</v>
      </c>
      <c r="AG107" s="762">
        <f t="shared" si="26"/>
        <v>-1</v>
      </c>
      <c r="AH107" s="762">
        <f t="shared" si="26"/>
        <v>-1</v>
      </c>
      <c r="AI107" s="762">
        <f t="shared" si="26"/>
        <v>-1</v>
      </c>
      <c r="AJ107" s="762">
        <f t="shared" si="26"/>
        <v>-1</v>
      </c>
      <c r="AK107" s="762">
        <f t="shared" si="26"/>
        <v>-1</v>
      </c>
      <c r="AL107" s="762">
        <f t="shared" si="26"/>
        <v>-1</v>
      </c>
      <c r="AM107" s="762">
        <f t="shared" si="26"/>
        <v>-1</v>
      </c>
      <c r="AN107" s="762">
        <f t="shared" si="26"/>
        <v>-1</v>
      </c>
      <c r="AO107" s="762">
        <f t="shared" si="26"/>
        <v>-1</v>
      </c>
      <c r="AP107" s="762">
        <f t="shared" si="26"/>
        <v>0</v>
      </c>
      <c r="AQ107" s="762">
        <f t="shared" si="26"/>
        <v>0</v>
      </c>
      <c r="AR107" s="762">
        <f t="shared" si="26"/>
        <v>0</v>
      </c>
      <c r="AS107" s="762">
        <f t="shared" si="26"/>
        <v>0</v>
      </c>
      <c r="AT107" s="762">
        <f t="shared" si="26"/>
        <v>0</v>
      </c>
      <c r="AU107" s="763">
        <f t="shared" si="26"/>
        <v>0</v>
      </c>
      <c r="AV107" s="490">
        <f t="shared" si="24"/>
        <v>0</v>
      </c>
      <c r="AW107" s="491">
        <f t="shared" si="24"/>
        <v>0</v>
      </c>
      <c r="AX107" s="491">
        <f t="shared" si="24"/>
        <v>0</v>
      </c>
      <c r="AY107" s="491">
        <f t="shared" si="24"/>
        <v>0</v>
      </c>
      <c r="AZ107" s="491">
        <f t="shared" si="24"/>
        <v>0</v>
      </c>
      <c r="BA107" s="491">
        <f t="shared" si="24"/>
        <v>0</v>
      </c>
      <c r="BB107" s="491">
        <f t="shared" si="24"/>
        <v>0</v>
      </c>
      <c r="BC107" s="491">
        <f t="shared" si="24"/>
        <v>0</v>
      </c>
      <c r="BD107" s="491">
        <f t="shared" si="24"/>
        <v>0</v>
      </c>
      <c r="BE107" s="491">
        <f t="shared" si="24"/>
        <v>0</v>
      </c>
      <c r="BF107" s="491" t="str">
        <f t="shared" si="24"/>
        <v/>
      </c>
      <c r="BG107" s="491" t="str">
        <f t="shared" si="24"/>
        <v/>
      </c>
      <c r="BH107" s="491" t="str">
        <f t="shared" si="24"/>
        <v/>
      </c>
      <c r="BI107" s="491" t="str">
        <f t="shared" si="24"/>
        <v/>
      </c>
      <c r="BJ107" s="491" t="str">
        <f t="shared" si="24"/>
        <v/>
      </c>
      <c r="BK107" s="492" t="str">
        <f t="shared" si="24"/>
        <v/>
      </c>
      <c r="BL107" s="490">
        <f t="shared" si="25"/>
        <v>0</v>
      </c>
      <c r="BM107" s="496">
        <f t="shared" si="25"/>
        <v>0</v>
      </c>
      <c r="BN107" s="496">
        <f t="shared" si="25"/>
        <v>0</v>
      </c>
      <c r="BO107" s="496">
        <f t="shared" si="25"/>
        <v>0</v>
      </c>
      <c r="BP107" s="496">
        <f t="shared" si="25"/>
        <v>0</v>
      </c>
      <c r="BQ107" s="496">
        <f t="shared" si="25"/>
        <v>0</v>
      </c>
      <c r="BR107" s="496">
        <f t="shared" si="25"/>
        <v>0</v>
      </c>
      <c r="BS107" s="496">
        <f t="shared" si="25"/>
        <v>0</v>
      </c>
      <c r="BT107" s="496">
        <f t="shared" si="25"/>
        <v>0</v>
      </c>
      <c r="BU107" s="496">
        <f t="shared" si="25"/>
        <v>0</v>
      </c>
      <c r="BV107" s="496" t="str">
        <f t="shared" si="25"/>
        <v/>
      </c>
      <c r="BW107" s="496" t="str">
        <f t="shared" si="25"/>
        <v/>
      </c>
      <c r="BX107" s="496" t="str">
        <f t="shared" si="25"/>
        <v/>
      </c>
      <c r="BY107" s="496" t="str">
        <f t="shared" si="25"/>
        <v/>
      </c>
      <c r="BZ107" s="496" t="str">
        <f t="shared" si="25"/>
        <v/>
      </c>
      <c r="CA107" s="760" t="str">
        <f t="shared" si="25"/>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IACICM</v>
      </c>
      <c r="AG109" s="768" t="str">
        <f t="shared" ref="AG109:CA109" si="27">AG6</f>
        <v>kIACICM</v>
      </c>
      <c r="AH109" s="768" t="str">
        <f t="shared" si="27"/>
        <v>pIACICM</v>
      </c>
      <c r="AI109" s="768" t="str">
        <f t="shared" si="27"/>
        <v>aIACICM</v>
      </c>
      <c r="AJ109" s="768" t="str">
        <f t="shared" si="27"/>
        <v>dIACICM</v>
      </c>
      <c r="AK109" s="768" t="str">
        <f t="shared" si="27"/>
        <v>venIACICM</v>
      </c>
      <c r="AL109" s="768" t="str">
        <f t="shared" si="27"/>
        <v>subIACICM</v>
      </c>
      <c r="AM109" s="768" t="str">
        <f t="shared" si="27"/>
        <v>devIACICM</v>
      </c>
      <c r="AN109" s="768" t="str">
        <f t="shared" si="27"/>
        <v>quaIACICM</v>
      </c>
      <c r="AO109" s="768" t="str">
        <f t="shared" si="27"/>
        <v>prdIACICM</v>
      </c>
      <c r="AP109" s="768" t="str">
        <f t="shared" si="27"/>
        <v>Product 11</v>
      </c>
      <c r="AQ109" s="768" t="str">
        <f t="shared" si="27"/>
        <v>Product 12</v>
      </c>
      <c r="AR109" s="768" t="str">
        <f t="shared" si="27"/>
        <v>Product 13</v>
      </c>
      <c r="AS109" s="768" t="str">
        <f t="shared" si="27"/>
        <v>Product 14</v>
      </c>
      <c r="AT109" s="768" t="str">
        <f t="shared" si="27"/>
        <v>Product 15</v>
      </c>
      <c r="AU109" s="769" t="str">
        <f t="shared" si="27"/>
        <v>Product 16</v>
      </c>
      <c r="AV109" s="746" t="str">
        <f t="shared" si="27"/>
        <v>IACICM</v>
      </c>
      <c r="AW109" s="747" t="str">
        <f t="shared" si="27"/>
        <v>kIACICM</v>
      </c>
      <c r="AX109" s="747" t="str">
        <f t="shared" si="27"/>
        <v>pIACICM</v>
      </c>
      <c r="AY109" s="747" t="str">
        <f t="shared" si="27"/>
        <v>aIACICM</v>
      </c>
      <c r="AZ109" s="747" t="str">
        <f t="shared" si="27"/>
        <v>dIACICM</v>
      </c>
      <c r="BA109" s="747" t="str">
        <f t="shared" si="27"/>
        <v>venIACICM</v>
      </c>
      <c r="BB109" s="747" t="str">
        <f t="shared" si="27"/>
        <v>subIACICM</v>
      </c>
      <c r="BC109" s="747" t="str">
        <f t="shared" si="27"/>
        <v>devIACICM</v>
      </c>
      <c r="BD109" s="747" t="str">
        <f t="shared" si="27"/>
        <v>quaIACICM</v>
      </c>
      <c r="BE109" s="747" t="str">
        <f t="shared" si="27"/>
        <v>prdIACICM</v>
      </c>
      <c r="BF109" s="747" t="str">
        <f t="shared" si="27"/>
        <v>Product 11</v>
      </c>
      <c r="BG109" s="747" t="str">
        <f t="shared" si="27"/>
        <v>Product 12</v>
      </c>
      <c r="BH109" s="747" t="str">
        <f t="shared" si="27"/>
        <v>Product 13</v>
      </c>
      <c r="BI109" s="747" t="str">
        <f t="shared" si="27"/>
        <v>Product 14</v>
      </c>
      <c r="BJ109" s="747" t="str">
        <f t="shared" si="27"/>
        <v>Product 15</v>
      </c>
      <c r="BK109" s="748" t="str">
        <f t="shared" si="27"/>
        <v>Product 16</v>
      </c>
      <c r="BL109" s="755" t="str">
        <f t="shared" si="27"/>
        <v>IACICM</v>
      </c>
      <c r="BM109" s="747" t="str">
        <f t="shared" si="27"/>
        <v>kIACICM</v>
      </c>
      <c r="BN109" s="747" t="str">
        <f t="shared" si="27"/>
        <v>pIACICM</v>
      </c>
      <c r="BO109" s="747" t="str">
        <f t="shared" si="27"/>
        <v>aIACICM</v>
      </c>
      <c r="BP109" s="747" t="str">
        <f t="shared" si="27"/>
        <v>dIACICM</v>
      </c>
      <c r="BQ109" s="747" t="str">
        <f t="shared" si="27"/>
        <v>venIACICM</v>
      </c>
      <c r="BR109" s="747" t="str">
        <f t="shared" si="27"/>
        <v>subIACICM</v>
      </c>
      <c r="BS109" s="747" t="str">
        <f t="shared" si="27"/>
        <v>devIACICM</v>
      </c>
      <c r="BT109" s="747" t="str">
        <f t="shared" si="27"/>
        <v>quaIACICM</v>
      </c>
      <c r="BU109" s="747" t="str">
        <f t="shared" si="27"/>
        <v>prdIACICM</v>
      </c>
      <c r="BV109" s="747" t="str">
        <f t="shared" si="27"/>
        <v>Product 11</v>
      </c>
      <c r="BW109" s="747" t="str">
        <f t="shared" si="27"/>
        <v>Product 12</v>
      </c>
      <c r="BX109" s="747" t="str">
        <f t="shared" si="27"/>
        <v>Product 13</v>
      </c>
      <c r="BY109" s="747" t="str">
        <f>BY6</f>
        <v>Product 14</v>
      </c>
      <c r="BZ109" s="747" t="str">
        <f t="shared" si="27"/>
        <v>Product 15</v>
      </c>
      <c r="CA109" s="748" t="str">
        <f t="shared" si="27"/>
        <v>Product 16</v>
      </c>
    </row>
    <row r="110" spans="1:79" s="121" customFormat="1" ht="19.899999999999999" customHeight="1" x14ac:dyDescent="0.25">
      <c r="A110" s="1378" t="s">
        <v>2308</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v>0</v>
      </c>
      <c r="AQ110" s="765">
        <v>0</v>
      </c>
      <c r="AR110" s="765">
        <v>0</v>
      </c>
      <c r="AS110" s="765">
        <v>0</v>
      </c>
      <c r="AT110" s="765">
        <v>0</v>
      </c>
      <c r="AU110" s="766">
        <v>0</v>
      </c>
      <c r="AV110" s="752" t="str">
        <f>IF(AF110,IFERROR(LEFT($V110,SEARCH(" (",$V110)-1),$V110),"")</f>
        <v/>
      </c>
      <c r="AW110" s="753" t="str">
        <f t="shared" ref="AW110:BK125" si="28">IF(AG110,IFERROR(LEFT($V110,SEARCH(" (",$V110)-1),$V110),"")</f>
        <v/>
      </c>
      <c r="AX110" s="753" t="str">
        <f t="shared" si="28"/>
        <v/>
      </c>
      <c r="AY110" s="753" t="str">
        <f t="shared" si="28"/>
        <v/>
      </c>
      <c r="AZ110" s="753" t="str">
        <f t="shared" si="28"/>
        <v/>
      </c>
      <c r="BA110" s="753" t="str">
        <f t="shared" si="28"/>
        <v/>
      </c>
      <c r="BB110" s="753" t="str">
        <f t="shared" si="28"/>
        <v/>
      </c>
      <c r="BC110" s="753" t="str">
        <f t="shared" si="28"/>
        <v/>
      </c>
      <c r="BD110" s="753" t="str">
        <f t="shared" si="28"/>
        <v/>
      </c>
      <c r="BE110" s="753" t="str">
        <f t="shared" si="28"/>
        <v/>
      </c>
      <c r="BF110" s="753" t="str">
        <f t="shared" si="28"/>
        <v/>
      </c>
      <c r="BG110" s="753" t="str">
        <f t="shared" si="28"/>
        <v/>
      </c>
      <c r="BH110" s="753" t="str">
        <f t="shared" si="28"/>
        <v/>
      </c>
      <c r="BI110" s="753" t="str">
        <f t="shared" si="28"/>
        <v/>
      </c>
      <c r="BJ110" s="753" t="str">
        <f t="shared" si="28"/>
        <v/>
      </c>
      <c r="BK110" s="754" t="str">
        <f t="shared" si="28"/>
        <v/>
      </c>
      <c r="BL110" s="757" t="str">
        <f>IF(AF110,IFERROR(LEFT($W110,SEARCH(" (",$W110)-1),$W110),"")</f>
        <v/>
      </c>
      <c r="BM110" s="753" t="str">
        <f t="shared" ref="BM110:CA125" si="29">IF(AG110,IFERROR(LEFT($W110,SEARCH(" (",$W110)-1),$W110),"")</f>
        <v/>
      </c>
      <c r="BN110" s="753" t="str">
        <f t="shared" si="29"/>
        <v/>
      </c>
      <c r="BO110" s="753" t="str">
        <f t="shared" si="29"/>
        <v/>
      </c>
      <c r="BP110" s="753" t="str">
        <f t="shared" si="29"/>
        <v/>
      </c>
      <c r="BQ110" s="753" t="str">
        <f t="shared" si="29"/>
        <v/>
      </c>
      <c r="BR110" s="753" t="str">
        <f t="shared" si="29"/>
        <v/>
      </c>
      <c r="BS110" s="753" t="str">
        <f t="shared" si="29"/>
        <v/>
      </c>
      <c r="BT110" s="753" t="str">
        <f t="shared" si="29"/>
        <v/>
      </c>
      <c r="BU110" s="753" t="str">
        <f t="shared" si="29"/>
        <v/>
      </c>
      <c r="BV110" s="753" t="str">
        <f t="shared" si="29"/>
        <v/>
      </c>
      <c r="BW110" s="753" t="str">
        <f t="shared" si="29"/>
        <v/>
      </c>
      <c r="BX110" s="753" t="str">
        <f t="shared" si="29"/>
        <v/>
      </c>
      <c r="BY110" s="753" t="str">
        <f t="shared" si="29"/>
        <v/>
      </c>
      <c r="BZ110" s="753" t="str">
        <f t="shared" si="29"/>
        <v/>
      </c>
      <c r="CA110" s="754" t="str">
        <f t="shared" si="29"/>
        <v/>
      </c>
    </row>
    <row r="111" spans="1:79" s="121" customFormat="1" ht="19.899999999999999" customHeight="1" x14ac:dyDescent="0.25">
      <c r="A111" s="7" t="s">
        <v>1521</v>
      </c>
      <c r="B111" s="7" t="s">
        <v>1522</v>
      </c>
      <c r="C111" s="2" t="s">
        <v>1523</v>
      </c>
      <c r="D111" s="4" t="s">
        <v>1524</v>
      </c>
      <c r="E111" s="4">
        <v>1</v>
      </c>
      <c r="F111" s="4" t="s">
        <v>1525</v>
      </c>
      <c r="G111" s="862" t="s">
        <v>1516</v>
      </c>
      <c r="H111" s="4"/>
      <c r="I111" s="15"/>
      <c r="J111" s="47" t="s">
        <v>86</v>
      </c>
      <c r="K111" s="48"/>
      <c r="L111" s="48"/>
      <c r="M111" s="49"/>
      <c r="N111" s="47" t="s">
        <v>86</v>
      </c>
      <c r="O111" s="48"/>
      <c r="P111" s="48"/>
      <c r="Q111" s="48"/>
      <c r="R111" s="48"/>
      <c r="S111" s="48"/>
      <c r="T111" s="65"/>
      <c r="U111" s="49"/>
      <c r="V111" s="58" t="s">
        <v>86</v>
      </c>
      <c r="W111" s="82" t="s">
        <v>86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0</v>
      </c>
      <c r="AQ111" s="487">
        <v>0</v>
      </c>
      <c r="AR111" s="487">
        <v>0</v>
      </c>
      <c r="AS111" s="487">
        <v>0</v>
      </c>
      <c r="AT111" s="487">
        <v>0</v>
      </c>
      <c r="AU111" s="493">
        <v>0</v>
      </c>
      <c r="AV111" s="488" t="str">
        <f t="shared" ref="AV111:BK140" si="30">IF(AF111,IFERROR(LEFT($V111,SEARCH(" (",$V111)-1),$V111),"")</f>
        <v>tbd</v>
      </c>
      <c r="AW111" s="487" t="str">
        <f t="shared" si="28"/>
        <v>tbd</v>
      </c>
      <c r="AX111" s="487" t="str">
        <f t="shared" si="28"/>
        <v>tbd</v>
      </c>
      <c r="AY111" s="487" t="str">
        <f t="shared" si="28"/>
        <v>tbd</v>
      </c>
      <c r="AZ111" s="487" t="str">
        <f t="shared" si="28"/>
        <v>tbd</v>
      </c>
      <c r="BA111" s="487" t="str">
        <f t="shared" si="28"/>
        <v>tbd</v>
      </c>
      <c r="BB111" s="487" t="str">
        <f t="shared" si="28"/>
        <v>tbd</v>
      </c>
      <c r="BC111" s="487" t="str">
        <f t="shared" si="28"/>
        <v>tbd</v>
      </c>
      <c r="BD111" s="487" t="str">
        <f t="shared" si="28"/>
        <v>tbd</v>
      </c>
      <c r="BE111" s="487" t="str">
        <f t="shared" si="28"/>
        <v>tbd</v>
      </c>
      <c r="BF111" s="487" t="str">
        <f t="shared" si="28"/>
        <v/>
      </c>
      <c r="BG111" s="487" t="str">
        <f t="shared" si="28"/>
        <v/>
      </c>
      <c r="BH111" s="487" t="str">
        <f t="shared" si="28"/>
        <v/>
      </c>
      <c r="BI111" s="487" t="str">
        <f t="shared" si="28"/>
        <v/>
      </c>
      <c r="BJ111" s="487" t="str">
        <f t="shared" si="28"/>
        <v/>
      </c>
      <c r="BK111" s="489" t="str">
        <f t="shared" si="28"/>
        <v/>
      </c>
      <c r="BL111" s="495" t="str">
        <f t="shared" ref="BL111:CA140" si="31">IF(AF111,IFERROR(LEFT($W111,SEARCH(" (",$W111)-1),$W111),"")</f>
        <v>tbd</v>
      </c>
      <c r="BM111" s="487" t="str">
        <f t="shared" si="29"/>
        <v>tbd</v>
      </c>
      <c r="BN111" s="487" t="str">
        <f t="shared" si="29"/>
        <v>tbd</v>
      </c>
      <c r="BO111" s="487" t="str">
        <f t="shared" si="29"/>
        <v>tbd</v>
      </c>
      <c r="BP111" s="487" t="str">
        <f t="shared" si="29"/>
        <v>tbd</v>
      </c>
      <c r="BQ111" s="487" t="str">
        <f t="shared" si="29"/>
        <v>tbd</v>
      </c>
      <c r="BR111" s="487" t="str">
        <f t="shared" si="29"/>
        <v>tbd</v>
      </c>
      <c r="BS111" s="487" t="str">
        <f t="shared" si="29"/>
        <v>tbd</v>
      </c>
      <c r="BT111" s="487" t="str">
        <f t="shared" si="29"/>
        <v>tbd</v>
      </c>
      <c r="BU111" s="487" t="str">
        <f t="shared" si="29"/>
        <v>tbd</v>
      </c>
      <c r="BV111" s="487" t="str">
        <f t="shared" si="29"/>
        <v/>
      </c>
      <c r="BW111" s="487" t="str">
        <f t="shared" si="29"/>
        <v/>
      </c>
      <c r="BX111" s="487" t="str">
        <f t="shared" si="29"/>
        <v/>
      </c>
      <c r="BY111" s="487" t="str">
        <f t="shared" si="29"/>
        <v/>
      </c>
      <c r="BZ111" s="487" t="str">
        <f t="shared" si="29"/>
        <v/>
      </c>
      <c r="CA111" s="489" t="str">
        <f t="shared" si="29"/>
        <v/>
      </c>
    </row>
    <row r="112" spans="1:79" s="121" customFormat="1" ht="19.899999999999999" customHeight="1" x14ac:dyDescent="0.25">
      <c r="A112" s="9" t="s">
        <v>1654</v>
      </c>
      <c r="B112" s="7" t="s">
        <v>1655</v>
      </c>
      <c r="C112" s="2" t="s">
        <v>1656</v>
      </c>
      <c r="D112" s="4" t="s">
        <v>1657</v>
      </c>
      <c r="E112" s="4">
        <v>8</v>
      </c>
      <c r="F112" s="4" t="s">
        <v>1658</v>
      </c>
      <c r="G112" s="862" t="s">
        <v>1516</v>
      </c>
      <c r="H112" s="4"/>
      <c r="I112" s="15"/>
      <c r="J112" s="47" t="s">
        <v>86</v>
      </c>
      <c r="K112" s="48"/>
      <c r="L112" s="48"/>
      <c r="M112" s="49"/>
      <c r="N112" s="47" t="s">
        <v>86</v>
      </c>
      <c r="O112" s="48"/>
      <c r="P112" s="48"/>
      <c r="Q112" s="48"/>
      <c r="R112" s="48"/>
      <c r="S112" s="48"/>
      <c r="T112" s="65"/>
      <c r="U112" s="49"/>
      <c r="V112" s="58" t="s">
        <v>86</v>
      </c>
      <c r="W112" s="82" t="s">
        <v>86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0</v>
      </c>
      <c r="AQ112" s="487">
        <v>0</v>
      </c>
      <c r="AR112" s="487">
        <v>0</v>
      </c>
      <c r="AS112" s="487">
        <v>0</v>
      </c>
      <c r="AT112" s="487">
        <v>0</v>
      </c>
      <c r="AU112" s="493">
        <v>0</v>
      </c>
      <c r="AV112" s="488" t="str">
        <f t="shared" si="30"/>
        <v>tbd</v>
      </c>
      <c r="AW112" s="487" t="str">
        <f t="shared" si="28"/>
        <v>tbd</v>
      </c>
      <c r="AX112" s="487" t="str">
        <f t="shared" si="28"/>
        <v>tbd</v>
      </c>
      <c r="AY112" s="487" t="str">
        <f t="shared" si="28"/>
        <v>tbd</v>
      </c>
      <c r="AZ112" s="487" t="str">
        <f t="shared" si="28"/>
        <v>tbd</v>
      </c>
      <c r="BA112" s="487" t="str">
        <f t="shared" si="28"/>
        <v>tbd</v>
      </c>
      <c r="BB112" s="487" t="str">
        <f t="shared" si="28"/>
        <v>tbd</v>
      </c>
      <c r="BC112" s="487" t="str">
        <f t="shared" si="28"/>
        <v>tbd</v>
      </c>
      <c r="BD112" s="487" t="str">
        <f t="shared" si="28"/>
        <v>tbd</v>
      </c>
      <c r="BE112" s="487" t="str">
        <f t="shared" si="28"/>
        <v>tbd</v>
      </c>
      <c r="BF112" s="487" t="str">
        <f t="shared" si="28"/>
        <v/>
      </c>
      <c r="BG112" s="487" t="str">
        <f t="shared" si="28"/>
        <v/>
      </c>
      <c r="BH112" s="487" t="str">
        <f t="shared" si="28"/>
        <v/>
      </c>
      <c r="BI112" s="487" t="str">
        <f t="shared" si="28"/>
        <v/>
      </c>
      <c r="BJ112" s="487" t="str">
        <f t="shared" si="28"/>
        <v/>
      </c>
      <c r="BK112" s="489" t="str">
        <f t="shared" si="28"/>
        <v/>
      </c>
      <c r="BL112" s="495" t="str">
        <f t="shared" si="31"/>
        <v>tbd</v>
      </c>
      <c r="BM112" s="487" t="str">
        <f t="shared" si="29"/>
        <v>tbd</v>
      </c>
      <c r="BN112" s="487" t="str">
        <f t="shared" si="29"/>
        <v>tbd</v>
      </c>
      <c r="BO112" s="487" t="str">
        <f t="shared" si="29"/>
        <v>tbd</v>
      </c>
      <c r="BP112" s="487" t="str">
        <f t="shared" si="29"/>
        <v>tbd</v>
      </c>
      <c r="BQ112" s="487" t="str">
        <f t="shared" si="29"/>
        <v>tbd</v>
      </c>
      <c r="BR112" s="487" t="str">
        <f t="shared" si="29"/>
        <v>tbd</v>
      </c>
      <c r="BS112" s="487" t="str">
        <f t="shared" si="29"/>
        <v>tbd</v>
      </c>
      <c r="BT112" s="487" t="str">
        <f t="shared" si="29"/>
        <v>tbd</v>
      </c>
      <c r="BU112" s="487" t="str">
        <f t="shared" si="29"/>
        <v>tbd</v>
      </c>
      <c r="BV112" s="487" t="str">
        <f t="shared" si="29"/>
        <v/>
      </c>
      <c r="BW112" s="487" t="str">
        <f t="shared" si="29"/>
        <v/>
      </c>
      <c r="BX112" s="487" t="str">
        <f t="shared" si="29"/>
        <v/>
      </c>
      <c r="BY112" s="487" t="str">
        <f t="shared" si="29"/>
        <v/>
      </c>
      <c r="BZ112" s="487" t="str">
        <f t="shared" si="29"/>
        <v/>
      </c>
      <c r="CA112" s="489" t="str">
        <f t="shared" si="29"/>
        <v/>
      </c>
    </row>
    <row r="113" spans="1:79" s="121" customFormat="1" ht="19.899999999999999" customHeight="1" x14ac:dyDescent="0.25">
      <c r="A113" s="9" t="s">
        <v>1659</v>
      </c>
      <c r="B113" s="7" t="s">
        <v>1660</v>
      </c>
      <c r="C113" s="2" t="s">
        <v>1661</v>
      </c>
      <c r="D113" s="4" t="s">
        <v>1662</v>
      </c>
      <c r="E113" s="4">
        <v>1</v>
      </c>
      <c r="F113" s="862" t="s">
        <v>1516</v>
      </c>
      <c r="G113" s="862" t="s">
        <v>1516</v>
      </c>
      <c r="H113" s="4"/>
      <c r="I113" s="15" t="s">
        <v>1503</v>
      </c>
      <c r="J113" s="47" t="s">
        <v>86</v>
      </c>
      <c r="K113" s="48"/>
      <c r="L113" s="48"/>
      <c r="M113" s="49"/>
      <c r="N113" s="863" t="s">
        <v>1516</v>
      </c>
      <c r="O113" s="864" t="s">
        <v>1516</v>
      </c>
      <c r="P113" s="864" t="s">
        <v>1516</v>
      </c>
      <c r="Q113" s="864" t="s">
        <v>1516</v>
      </c>
      <c r="R113" s="864" t="s">
        <v>1516</v>
      </c>
      <c r="S113" s="864" t="s">
        <v>1516</v>
      </c>
      <c r="T113" s="865" t="s">
        <v>1516</v>
      </c>
      <c r="U113" s="49"/>
      <c r="V113" s="58" t="s">
        <v>86</v>
      </c>
      <c r="W113" s="866" t="s">
        <v>1516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0</v>
      </c>
      <c r="AQ113" s="487">
        <v>0</v>
      </c>
      <c r="AR113" s="487">
        <v>0</v>
      </c>
      <c r="AS113" s="487">
        <v>0</v>
      </c>
      <c r="AT113" s="487">
        <v>0</v>
      </c>
      <c r="AU113" s="493">
        <v>0</v>
      </c>
      <c r="AV113" s="488" t="str">
        <f t="shared" si="30"/>
        <v>tbd</v>
      </c>
      <c r="AW113" s="487" t="str">
        <f t="shared" si="28"/>
        <v>tbd</v>
      </c>
      <c r="AX113" s="487" t="str">
        <f t="shared" si="28"/>
        <v>tbd</v>
      </c>
      <c r="AY113" s="487" t="str">
        <f t="shared" si="28"/>
        <v>tbd</v>
      </c>
      <c r="AZ113" s="487" t="str">
        <f t="shared" si="28"/>
        <v>tbd</v>
      </c>
      <c r="BA113" s="487" t="str">
        <f t="shared" si="28"/>
        <v>tbd</v>
      </c>
      <c r="BB113" s="487" t="str">
        <f t="shared" si="28"/>
        <v>tbd</v>
      </c>
      <c r="BC113" s="487" t="str">
        <f t="shared" si="28"/>
        <v>tbd</v>
      </c>
      <c r="BD113" s="487" t="str">
        <f t="shared" si="28"/>
        <v>tbd</v>
      </c>
      <c r="BE113" s="487" t="str">
        <f t="shared" si="28"/>
        <v>tbd</v>
      </c>
      <c r="BF113" s="487" t="str">
        <f t="shared" si="28"/>
        <v/>
      </c>
      <c r="BG113" s="487" t="str">
        <f t="shared" si="28"/>
        <v/>
      </c>
      <c r="BH113" s="487" t="str">
        <f t="shared" si="28"/>
        <v/>
      </c>
      <c r="BI113" s="487" t="str">
        <f t="shared" si="28"/>
        <v/>
      </c>
      <c r="BJ113" s="487" t="str">
        <f t="shared" si="28"/>
        <v/>
      </c>
      <c r="BK113" s="489" t="str">
        <f t="shared" si="28"/>
        <v/>
      </c>
      <c r="BL113" s="495" t="str">
        <f t="shared" si="31"/>
        <v>not req'ed</v>
      </c>
      <c r="BM113" s="487" t="str">
        <f t="shared" si="29"/>
        <v>not req'ed</v>
      </c>
      <c r="BN113" s="487" t="str">
        <f t="shared" si="29"/>
        <v>not req'ed</v>
      </c>
      <c r="BO113" s="487" t="str">
        <f t="shared" si="29"/>
        <v>not req'ed</v>
      </c>
      <c r="BP113" s="487" t="str">
        <f t="shared" si="29"/>
        <v>not req'ed</v>
      </c>
      <c r="BQ113" s="487" t="str">
        <f t="shared" si="29"/>
        <v>not req'ed</v>
      </c>
      <c r="BR113" s="487" t="str">
        <f t="shared" si="29"/>
        <v>not req'ed</v>
      </c>
      <c r="BS113" s="487" t="str">
        <f t="shared" si="29"/>
        <v>not req'ed</v>
      </c>
      <c r="BT113" s="487" t="str">
        <f t="shared" si="29"/>
        <v>not req'ed</v>
      </c>
      <c r="BU113" s="487" t="str">
        <f t="shared" si="29"/>
        <v>not req'ed</v>
      </c>
      <c r="BV113" s="487" t="str">
        <f t="shared" si="29"/>
        <v/>
      </c>
      <c r="BW113" s="487" t="str">
        <f t="shared" si="29"/>
        <v/>
      </c>
      <c r="BX113" s="487" t="str">
        <f t="shared" si="29"/>
        <v/>
      </c>
      <c r="BY113" s="487" t="str">
        <f t="shared" si="29"/>
        <v/>
      </c>
      <c r="BZ113" s="487" t="str">
        <f t="shared" si="29"/>
        <v/>
      </c>
      <c r="CA113" s="489" t="str">
        <f t="shared" si="29"/>
        <v/>
      </c>
    </row>
    <row r="114" spans="1:79" s="121" customFormat="1" ht="19.899999999999999" customHeight="1" x14ac:dyDescent="0.25">
      <c r="A114" s="9" t="s">
        <v>1695</v>
      </c>
      <c r="B114" s="7" t="s">
        <v>1696</v>
      </c>
      <c r="C114" s="2" t="s">
        <v>1697</v>
      </c>
      <c r="D114" s="4" t="s">
        <v>1542</v>
      </c>
      <c r="E114" s="7">
        <v>1</v>
      </c>
      <c r="F114" s="862" t="s">
        <v>1516</v>
      </c>
      <c r="G114" s="862" t="s">
        <v>1516</v>
      </c>
      <c r="H114" s="4"/>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0</v>
      </c>
      <c r="AQ114" s="487">
        <v>0</v>
      </c>
      <c r="AR114" s="487">
        <v>0</v>
      </c>
      <c r="AS114" s="487">
        <v>0</v>
      </c>
      <c r="AT114" s="487">
        <v>0</v>
      </c>
      <c r="AU114" s="493">
        <v>0</v>
      </c>
      <c r="AV114" s="488" t="str">
        <f t="shared" si="30"/>
        <v>tbd</v>
      </c>
      <c r="AW114" s="487" t="str">
        <f t="shared" si="28"/>
        <v>tbd</v>
      </c>
      <c r="AX114" s="487" t="str">
        <f t="shared" si="28"/>
        <v>tbd</v>
      </c>
      <c r="AY114" s="487" t="str">
        <f t="shared" si="28"/>
        <v>tbd</v>
      </c>
      <c r="AZ114" s="487" t="str">
        <f t="shared" si="28"/>
        <v>tbd</v>
      </c>
      <c r="BA114" s="487" t="str">
        <f t="shared" si="28"/>
        <v>tbd</v>
      </c>
      <c r="BB114" s="487" t="str">
        <f t="shared" si="28"/>
        <v>tbd</v>
      </c>
      <c r="BC114" s="487" t="str">
        <f t="shared" si="28"/>
        <v>tbd</v>
      </c>
      <c r="BD114" s="487" t="str">
        <f t="shared" si="28"/>
        <v>tbd</v>
      </c>
      <c r="BE114" s="487" t="str">
        <f t="shared" si="28"/>
        <v>tbd</v>
      </c>
      <c r="BF114" s="487" t="str">
        <f t="shared" si="28"/>
        <v/>
      </c>
      <c r="BG114" s="487" t="str">
        <f t="shared" si="28"/>
        <v/>
      </c>
      <c r="BH114" s="487" t="str">
        <f t="shared" si="28"/>
        <v/>
      </c>
      <c r="BI114" s="487" t="str">
        <f t="shared" si="28"/>
        <v/>
      </c>
      <c r="BJ114" s="487" t="str">
        <f t="shared" si="28"/>
        <v/>
      </c>
      <c r="BK114" s="489" t="str">
        <f t="shared" si="28"/>
        <v/>
      </c>
      <c r="BL114" s="495" t="str">
        <f t="shared" si="31"/>
        <v>not req'ed</v>
      </c>
      <c r="BM114" s="487" t="str">
        <f t="shared" si="29"/>
        <v>not req'ed</v>
      </c>
      <c r="BN114" s="487" t="str">
        <f t="shared" si="29"/>
        <v>not req'ed</v>
      </c>
      <c r="BO114" s="487" t="str">
        <f t="shared" si="29"/>
        <v>not req'ed</v>
      </c>
      <c r="BP114" s="487" t="str">
        <f t="shared" si="29"/>
        <v>not req'ed</v>
      </c>
      <c r="BQ114" s="487" t="str">
        <f t="shared" si="29"/>
        <v>not req'ed</v>
      </c>
      <c r="BR114" s="487" t="str">
        <f t="shared" si="29"/>
        <v>not req'ed</v>
      </c>
      <c r="BS114" s="487" t="str">
        <f t="shared" si="29"/>
        <v>not req'ed</v>
      </c>
      <c r="BT114" s="487" t="str">
        <f t="shared" si="29"/>
        <v>not req'ed</v>
      </c>
      <c r="BU114" s="487" t="str">
        <f t="shared" si="29"/>
        <v>not req'ed</v>
      </c>
      <c r="BV114" s="487" t="str">
        <f t="shared" si="29"/>
        <v/>
      </c>
      <c r="BW114" s="487" t="str">
        <f t="shared" si="29"/>
        <v/>
      </c>
      <c r="BX114" s="487" t="str">
        <f t="shared" si="29"/>
        <v/>
      </c>
      <c r="BY114" s="487" t="str">
        <f t="shared" si="29"/>
        <v/>
      </c>
      <c r="BZ114" s="487" t="str">
        <f t="shared" si="29"/>
        <v/>
      </c>
      <c r="CA114" s="489" t="str">
        <f t="shared" si="29"/>
        <v/>
      </c>
    </row>
    <row r="115" spans="1:79" s="121" customFormat="1" ht="19.899999999999999" customHeight="1" x14ac:dyDescent="0.25">
      <c r="A115" s="9" t="s">
        <v>1698</v>
      </c>
      <c r="B115" s="7" t="s">
        <v>1699</v>
      </c>
      <c r="C115" s="2" t="s">
        <v>1700</v>
      </c>
      <c r="D115" s="4" t="s">
        <v>1537</v>
      </c>
      <c r="E115" s="7">
        <v>42</v>
      </c>
      <c r="F115" s="862" t="s">
        <v>1516</v>
      </c>
      <c r="G115" s="862" t="s">
        <v>1516</v>
      </c>
      <c r="H115" s="4"/>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0</v>
      </c>
      <c r="AQ115" s="487">
        <v>0</v>
      </c>
      <c r="AR115" s="487">
        <v>0</v>
      </c>
      <c r="AS115" s="487">
        <v>0</v>
      </c>
      <c r="AT115" s="487">
        <v>0</v>
      </c>
      <c r="AU115" s="493">
        <v>0</v>
      </c>
      <c r="AV115" s="488" t="str">
        <f t="shared" si="30"/>
        <v>tbd</v>
      </c>
      <c r="AW115" s="487" t="str">
        <f t="shared" si="28"/>
        <v>tbd</v>
      </c>
      <c r="AX115" s="487" t="str">
        <f t="shared" si="28"/>
        <v>tbd</v>
      </c>
      <c r="AY115" s="487" t="str">
        <f t="shared" si="28"/>
        <v>tbd</v>
      </c>
      <c r="AZ115" s="487" t="str">
        <f t="shared" si="28"/>
        <v>tbd</v>
      </c>
      <c r="BA115" s="487" t="str">
        <f t="shared" si="28"/>
        <v>tbd</v>
      </c>
      <c r="BB115" s="487" t="str">
        <f t="shared" si="28"/>
        <v>tbd</v>
      </c>
      <c r="BC115" s="487" t="str">
        <f t="shared" si="28"/>
        <v>tbd</v>
      </c>
      <c r="BD115" s="487" t="str">
        <f t="shared" si="28"/>
        <v>tbd</v>
      </c>
      <c r="BE115" s="487" t="str">
        <f t="shared" si="28"/>
        <v>tbd</v>
      </c>
      <c r="BF115" s="487" t="str">
        <f t="shared" si="28"/>
        <v/>
      </c>
      <c r="BG115" s="487" t="str">
        <f t="shared" si="28"/>
        <v/>
      </c>
      <c r="BH115" s="487" t="str">
        <f t="shared" si="28"/>
        <v/>
      </c>
      <c r="BI115" s="487" t="str">
        <f t="shared" si="28"/>
        <v/>
      </c>
      <c r="BJ115" s="487" t="str">
        <f t="shared" si="28"/>
        <v/>
      </c>
      <c r="BK115" s="489" t="str">
        <f t="shared" si="28"/>
        <v/>
      </c>
      <c r="BL115" s="495" t="str">
        <f t="shared" si="31"/>
        <v>not req'ed</v>
      </c>
      <c r="BM115" s="487" t="str">
        <f t="shared" si="29"/>
        <v>not req'ed</v>
      </c>
      <c r="BN115" s="487" t="str">
        <f t="shared" si="29"/>
        <v>not req'ed</v>
      </c>
      <c r="BO115" s="487" t="str">
        <f t="shared" si="29"/>
        <v>not req'ed</v>
      </c>
      <c r="BP115" s="487" t="str">
        <f t="shared" si="29"/>
        <v>not req'ed</v>
      </c>
      <c r="BQ115" s="487" t="str">
        <f t="shared" si="29"/>
        <v>not req'ed</v>
      </c>
      <c r="BR115" s="487" t="str">
        <f t="shared" si="29"/>
        <v>not req'ed</v>
      </c>
      <c r="BS115" s="487" t="str">
        <f t="shared" si="29"/>
        <v>not req'ed</v>
      </c>
      <c r="BT115" s="487" t="str">
        <f t="shared" si="29"/>
        <v>not req'ed</v>
      </c>
      <c r="BU115" s="487" t="str">
        <f t="shared" si="29"/>
        <v>not req'ed</v>
      </c>
      <c r="BV115" s="487" t="str">
        <f t="shared" si="29"/>
        <v/>
      </c>
      <c r="BW115" s="487" t="str">
        <f t="shared" si="29"/>
        <v/>
      </c>
      <c r="BX115" s="487" t="str">
        <f t="shared" si="29"/>
        <v/>
      </c>
      <c r="BY115" s="487" t="str">
        <f t="shared" si="29"/>
        <v/>
      </c>
      <c r="BZ115" s="487" t="str">
        <f t="shared" si="29"/>
        <v/>
      </c>
      <c r="CA115" s="489" t="str">
        <f t="shared" si="29"/>
        <v/>
      </c>
    </row>
    <row r="116" spans="1:79" s="121" customFormat="1" ht="19.899999999999999" customHeight="1" x14ac:dyDescent="0.25">
      <c r="A116" s="9" t="s">
        <v>1701</v>
      </c>
      <c r="B116" s="7" t="s">
        <v>1702</v>
      </c>
      <c r="C116" s="2" t="s">
        <v>1703</v>
      </c>
      <c r="D116" s="4" t="s">
        <v>1704</v>
      </c>
      <c r="E116" s="4">
        <v>50</v>
      </c>
      <c r="F116" s="4" t="s">
        <v>1705</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0</v>
      </c>
      <c r="AQ116" s="487">
        <v>0</v>
      </c>
      <c r="AR116" s="487">
        <v>0</v>
      </c>
      <c r="AS116" s="487">
        <v>0</v>
      </c>
      <c r="AT116" s="487">
        <v>0</v>
      </c>
      <c r="AU116" s="493">
        <v>0</v>
      </c>
      <c r="AV116" s="488" t="str">
        <f t="shared" si="30"/>
        <v>tbd</v>
      </c>
      <c r="AW116" s="487" t="str">
        <f t="shared" si="28"/>
        <v>tbd</v>
      </c>
      <c r="AX116" s="487" t="str">
        <f t="shared" si="28"/>
        <v>tbd</v>
      </c>
      <c r="AY116" s="487" t="str">
        <f t="shared" si="28"/>
        <v>tbd</v>
      </c>
      <c r="AZ116" s="487" t="str">
        <f t="shared" si="28"/>
        <v>tbd</v>
      </c>
      <c r="BA116" s="487" t="str">
        <f t="shared" si="28"/>
        <v>tbd</v>
      </c>
      <c r="BB116" s="487" t="str">
        <f t="shared" si="28"/>
        <v>tbd</v>
      </c>
      <c r="BC116" s="487" t="str">
        <f t="shared" si="28"/>
        <v>tbd</v>
      </c>
      <c r="BD116" s="487" t="str">
        <f t="shared" si="28"/>
        <v>tbd</v>
      </c>
      <c r="BE116" s="487" t="str">
        <f t="shared" si="28"/>
        <v>tbd</v>
      </c>
      <c r="BF116" s="487" t="str">
        <f t="shared" si="28"/>
        <v/>
      </c>
      <c r="BG116" s="487" t="str">
        <f t="shared" si="28"/>
        <v/>
      </c>
      <c r="BH116" s="487" t="str">
        <f t="shared" si="28"/>
        <v/>
      </c>
      <c r="BI116" s="487" t="str">
        <f t="shared" si="28"/>
        <v/>
      </c>
      <c r="BJ116" s="487" t="str">
        <f t="shared" si="28"/>
        <v/>
      </c>
      <c r="BK116" s="489" t="str">
        <f t="shared" si="28"/>
        <v/>
      </c>
      <c r="BL116" s="495" t="str">
        <f t="shared" si="31"/>
        <v>tbd</v>
      </c>
      <c r="BM116" s="487" t="str">
        <f t="shared" si="29"/>
        <v>tbd</v>
      </c>
      <c r="BN116" s="487" t="str">
        <f t="shared" si="29"/>
        <v>tbd</v>
      </c>
      <c r="BO116" s="487" t="str">
        <f t="shared" si="29"/>
        <v>tbd</v>
      </c>
      <c r="BP116" s="487" t="str">
        <f t="shared" si="29"/>
        <v>tbd</v>
      </c>
      <c r="BQ116" s="487" t="str">
        <f t="shared" si="29"/>
        <v>tbd</v>
      </c>
      <c r="BR116" s="487" t="str">
        <f t="shared" si="29"/>
        <v>tbd</v>
      </c>
      <c r="BS116" s="487" t="str">
        <f t="shared" si="29"/>
        <v>tbd</v>
      </c>
      <c r="BT116" s="487" t="str">
        <f t="shared" si="29"/>
        <v>tbd</v>
      </c>
      <c r="BU116" s="487" t="str">
        <f t="shared" si="29"/>
        <v>tbd</v>
      </c>
      <c r="BV116" s="487" t="str">
        <f t="shared" si="29"/>
        <v/>
      </c>
      <c r="BW116" s="487" t="str">
        <f t="shared" si="29"/>
        <v/>
      </c>
      <c r="BX116" s="487" t="str">
        <f t="shared" si="29"/>
        <v/>
      </c>
      <c r="BY116" s="487" t="str">
        <f t="shared" si="29"/>
        <v/>
      </c>
      <c r="BZ116" s="487" t="str">
        <f t="shared" si="29"/>
        <v/>
      </c>
      <c r="CA116" s="489" t="str">
        <f t="shared" si="29"/>
        <v/>
      </c>
    </row>
    <row r="117" spans="1:79" s="121" customFormat="1" ht="19.899999999999999" customHeight="1" x14ac:dyDescent="0.25">
      <c r="A117" s="9" t="s">
        <v>1706</v>
      </c>
      <c r="B117" s="7" t="s">
        <v>1707</v>
      </c>
      <c r="C117" s="2" t="s">
        <v>1708</v>
      </c>
      <c r="D117" s="4" t="s">
        <v>1709</v>
      </c>
      <c r="E117" s="4">
        <v>50</v>
      </c>
      <c r="F117" s="4" t="s">
        <v>1705</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0</v>
      </c>
      <c r="AQ117" s="487">
        <v>0</v>
      </c>
      <c r="AR117" s="487">
        <v>0</v>
      </c>
      <c r="AS117" s="487">
        <v>0</v>
      </c>
      <c r="AT117" s="487">
        <v>0</v>
      </c>
      <c r="AU117" s="493">
        <v>0</v>
      </c>
      <c r="AV117" s="488" t="str">
        <f t="shared" si="30"/>
        <v>tbd</v>
      </c>
      <c r="AW117" s="487" t="str">
        <f t="shared" si="28"/>
        <v>tbd</v>
      </c>
      <c r="AX117" s="487" t="str">
        <f t="shared" si="28"/>
        <v>tbd</v>
      </c>
      <c r="AY117" s="487" t="str">
        <f t="shared" si="28"/>
        <v>tbd</v>
      </c>
      <c r="AZ117" s="487" t="str">
        <f t="shared" si="28"/>
        <v>tbd</v>
      </c>
      <c r="BA117" s="487" t="str">
        <f t="shared" si="28"/>
        <v>tbd</v>
      </c>
      <c r="BB117" s="487" t="str">
        <f t="shared" si="28"/>
        <v>tbd</v>
      </c>
      <c r="BC117" s="487" t="str">
        <f t="shared" si="28"/>
        <v>tbd</v>
      </c>
      <c r="BD117" s="487" t="str">
        <f t="shared" si="28"/>
        <v>tbd</v>
      </c>
      <c r="BE117" s="487" t="str">
        <f t="shared" si="28"/>
        <v>tbd</v>
      </c>
      <c r="BF117" s="487" t="str">
        <f t="shared" si="28"/>
        <v/>
      </c>
      <c r="BG117" s="487" t="str">
        <f t="shared" si="28"/>
        <v/>
      </c>
      <c r="BH117" s="487" t="str">
        <f t="shared" si="28"/>
        <v/>
      </c>
      <c r="BI117" s="487" t="str">
        <f t="shared" si="28"/>
        <v/>
      </c>
      <c r="BJ117" s="487" t="str">
        <f t="shared" si="28"/>
        <v/>
      </c>
      <c r="BK117" s="489" t="str">
        <f t="shared" si="28"/>
        <v/>
      </c>
      <c r="BL117" s="495" t="str">
        <f t="shared" si="31"/>
        <v>tbd</v>
      </c>
      <c r="BM117" s="487" t="str">
        <f t="shared" si="29"/>
        <v>tbd</v>
      </c>
      <c r="BN117" s="487" t="str">
        <f t="shared" si="29"/>
        <v>tbd</v>
      </c>
      <c r="BO117" s="487" t="str">
        <f t="shared" si="29"/>
        <v>tbd</v>
      </c>
      <c r="BP117" s="487" t="str">
        <f t="shared" si="29"/>
        <v>tbd</v>
      </c>
      <c r="BQ117" s="487" t="str">
        <f t="shared" si="29"/>
        <v>tbd</v>
      </c>
      <c r="BR117" s="487" t="str">
        <f t="shared" si="29"/>
        <v>tbd</v>
      </c>
      <c r="BS117" s="487" t="str">
        <f t="shared" si="29"/>
        <v>tbd</v>
      </c>
      <c r="BT117" s="487" t="str">
        <f t="shared" si="29"/>
        <v>tbd</v>
      </c>
      <c r="BU117" s="487" t="str">
        <f t="shared" si="29"/>
        <v>tbd</v>
      </c>
      <c r="BV117" s="487" t="str">
        <f t="shared" si="29"/>
        <v/>
      </c>
      <c r="BW117" s="487" t="str">
        <f t="shared" si="29"/>
        <v/>
      </c>
      <c r="BX117" s="487" t="str">
        <f t="shared" si="29"/>
        <v/>
      </c>
      <c r="BY117" s="487" t="str">
        <f t="shared" si="29"/>
        <v/>
      </c>
      <c r="BZ117" s="487" t="str">
        <f t="shared" si="29"/>
        <v/>
      </c>
      <c r="CA117" s="489" t="str">
        <f t="shared" si="29"/>
        <v/>
      </c>
    </row>
    <row r="118" spans="1:79" s="121" customFormat="1" ht="19.899999999999999" customHeight="1" x14ac:dyDescent="0.25">
      <c r="A118" s="9" t="s">
        <v>1543</v>
      </c>
      <c r="B118" s="7" t="s">
        <v>1544</v>
      </c>
      <c r="C118" s="2" t="s">
        <v>1545</v>
      </c>
      <c r="D118" s="5" t="s">
        <v>1537</v>
      </c>
      <c r="E118" s="4">
        <v>1</v>
      </c>
      <c r="F118" s="4" t="s">
        <v>1546</v>
      </c>
      <c r="G118" s="862" t="s">
        <v>1516</v>
      </c>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0</v>
      </c>
      <c r="AQ118" s="487">
        <v>0</v>
      </c>
      <c r="AR118" s="487">
        <v>0</v>
      </c>
      <c r="AS118" s="487">
        <v>0</v>
      </c>
      <c r="AT118" s="487">
        <v>0</v>
      </c>
      <c r="AU118" s="493">
        <v>0</v>
      </c>
      <c r="AV118" s="488" t="str">
        <f t="shared" si="30"/>
        <v>tbd</v>
      </c>
      <c r="AW118" s="487" t="str">
        <f t="shared" si="28"/>
        <v>tbd</v>
      </c>
      <c r="AX118" s="487" t="str">
        <f t="shared" si="28"/>
        <v>tbd</v>
      </c>
      <c r="AY118" s="487" t="str">
        <f t="shared" si="28"/>
        <v>tbd</v>
      </c>
      <c r="AZ118" s="487" t="str">
        <f t="shared" si="28"/>
        <v>tbd</v>
      </c>
      <c r="BA118" s="487" t="str">
        <f t="shared" si="28"/>
        <v>tbd</v>
      </c>
      <c r="BB118" s="487" t="str">
        <f t="shared" si="28"/>
        <v>tbd</v>
      </c>
      <c r="BC118" s="487" t="str">
        <f t="shared" si="28"/>
        <v>tbd</v>
      </c>
      <c r="BD118" s="487" t="str">
        <f t="shared" si="28"/>
        <v>tbd</v>
      </c>
      <c r="BE118" s="487" t="str">
        <f t="shared" si="28"/>
        <v>tbd</v>
      </c>
      <c r="BF118" s="487" t="str">
        <f t="shared" si="28"/>
        <v/>
      </c>
      <c r="BG118" s="487" t="str">
        <f t="shared" si="28"/>
        <v/>
      </c>
      <c r="BH118" s="487" t="str">
        <f t="shared" si="28"/>
        <v/>
      </c>
      <c r="BI118" s="487" t="str">
        <f t="shared" si="28"/>
        <v/>
      </c>
      <c r="BJ118" s="487" t="str">
        <f t="shared" si="28"/>
        <v/>
      </c>
      <c r="BK118" s="489" t="str">
        <f t="shared" si="28"/>
        <v/>
      </c>
      <c r="BL118" s="495" t="str">
        <f t="shared" si="31"/>
        <v>tbd</v>
      </c>
      <c r="BM118" s="487" t="str">
        <f t="shared" si="29"/>
        <v>tbd</v>
      </c>
      <c r="BN118" s="487" t="str">
        <f t="shared" si="29"/>
        <v>tbd</v>
      </c>
      <c r="BO118" s="487" t="str">
        <f t="shared" si="29"/>
        <v>tbd</v>
      </c>
      <c r="BP118" s="487" t="str">
        <f t="shared" si="29"/>
        <v>tbd</v>
      </c>
      <c r="BQ118" s="487" t="str">
        <f t="shared" si="29"/>
        <v>tbd</v>
      </c>
      <c r="BR118" s="487" t="str">
        <f t="shared" si="29"/>
        <v>tbd</v>
      </c>
      <c r="BS118" s="487" t="str">
        <f t="shared" si="29"/>
        <v>tbd</v>
      </c>
      <c r="BT118" s="487" t="str">
        <f t="shared" si="29"/>
        <v>tbd</v>
      </c>
      <c r="BU118" s="487" t="str">
        <f t="shared" si="29"/>
        <v>tbd</v>
      </c>
      <c r="BV118" s="487" t="str">
        <f t="shared" si="29"/>
        <v/>
      </c>
      <c r="BW118" s="487" t="str">
        <f t="shared" si="29"/>
        <v/>
      </c>
      <c r="BX118" s="487" t="str">
        <f t="shared" si="29"/>
        <v/>
      </c>
      <c r="BY118" s="487" t="str">
        <f t="shared" si="29"/>
        <v/>
      </c>
      <c r="BZ118" s="487" t="str">
        <f t="shared" si="29"/>
        <v/>
      </c>
      <c r="CA118" s="489" t="str">
        <f t="shared" si="29"/>
        <v/>
      </c>
    </row>
    <row r="119" spans="1:79" s="121" customFormat="1" ht="19.899999999999999" customHeight="1" x14ac:dyDescent="0.25">
      <c r="A119" s="9" t="s">
        <v>1714</v>
      </c>
      <c r="B119" s="7" t="s">
        <v>1715</v>
      </c>
      <c r="C119" s="2" t="s">
        <v>1716</v>
      </c>
      <c r="D119" s="5" t="s">
        <v>1537</v>
      </c>
      <c r="E119" s="4">
        <v>20</v>
      </c>
      <c r="F119" s="4" t="s">
        <v>1525</v>
      </c>
      <c r="G119" s="862" t="s">
        <v>1516</v>
      </c>
      <c r="H119" s="5"/>
      <c r="I119" s="16"/>
      <c r="J119" s="47" t="s">
        <v>86</v>
      </c>
      <c r="K119" s="48"/>
      <c r="L119" s="48"/>
      <c r="M119" s="49"/>
      <c r="N119" s="47" t="s">
        <v>86</v>
      </c>
      <c r="O119" s="48"/>
      <c r="P119" s="48"/>
      <c r="Q119" s="48"/>
      <c r="R119" s="48"/>
      <c r="S119" s="48"/>
      <c r="T119" s="65"/>
      <c r="U119" s="49"/>
      <c r="V119" s="58" t="s">
        <v>86</v>
      </c>
      <c r="W119" s="82" t="s">
        <v>86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0</v>
      </c>
      <c r="AQ119" s="487">
        <v>0</v>
      </c>
      <c r="AR119" s="487">
        <v>0</v>
      </c>
      <c r="AS119" s="487">
        <v>0</v>
      </c>
      <c r="AT119" s="487">
        <v>0</v>
      </c>
      <c r="AU119" s="493">
        <v>0</v>
      </c>
      <c r="AV119" s="488" t="str">
        <f t="shared" si="30"/>
        <v>tbd</v>
      </c>
      <c r="AW119" s="487" t="str">
        <f t="shared" si="28"/>
        <v>tbd</v>
      </c>
      <c r="AX119" s="487" t="str">
        <f t="shared" si="28"/>
        <v>tbd</v>
      </c>
      <c r="AY119" s="487" t="str">
        <f t="shared" si="28"/>
        <v>tbd</v>
      </c>
      <c r="AZ119" s="487" t="str">
        <f t="shared" si="28"/>
        <v>tbd</v>
      </c>
      <c r="BA119" s="487" t="str">
        <f t="shared" si="28"/>
        <v>tbd</v>
      </c>
      <c r="BB119" s="487" t="str">
        <f t="shared" si="28"/>
        <v>tbd</v>
      </c>
      <c r="BC119" s="487" t="str">
        <f t="shared" si="28"/>
        <v>tbd</v>
      </c>
      <c r="BD119" s="487" t="str">
        <f t="shared" si="28"/>
        <v>tbd</v>
      </c>
      <c r="BE119" s="487" t="str">
        <f t="shared" si="28"/>
        <v>tbd</v>
      </c>
      <c r="BF119" s="487" t="str">
        <f t="shared" si="28"/>
        <v/>
      </c>
      <c r="BG119" s="487" t="str">
        <f t="shared" si="28"/>
        <v/>
      </c>
      <c r="BH119" s="487" t="str">
        <f t="shared" si="28"/>
        <v/>
      </c>
      <c r="BI119" s="487" t="str">
        <f t="shared" si="28"/>
        <v/>
      </c>
      <c r="BJ119" s="487" t="str">
        <f t="shared" si="28"/>
        <v/>
      </c>
      <c r="BK119" s="489" t="str">
        <f t="shared" si="28"/>
        <v/>
      </c>
      <c r="BL119" s="495" t="str">
        <f t="shared" si="31"/>
        <v>tbd</v>
      </c>
      <c r="BM119" s="487" t="str">
        <f t="shared" si="29"/>
        <v>tbd</v>
      </c>
      <c r="BN119" s="487" t="str">
        <f t="shared" si="29"/>
        <v>tbd</v>
      </c>
      <c r="BO119" s="487" t="str">
        <f t="shared" si="29"/>
        <v>tbd</v>
      </c>
      <c r="BP119" s="487" t="str">
        <f t="shared" si="29"/>
        <v>tbd</v>
      </c>
      <c r="BQ119" s="487" t="str">
        <f t="shared" si="29"/>
        <v>tbd</v>
      </c>
      <c r="BR119" s="487" t="str">
        <f t="shared" si="29"/>
        <v>tbd</v>
      </c>
      <c r="BS119" s="487" t="str">
        <f t="shared" si="29"/>
        <v>tbd</v>
      </c>
      <c r="BT119" s="487" t="str">
        <f t="shared" si="29"/>
        <v>tbd</v>
      </c>
      <c r="BU119" s="487" t="str">
        <f t="shared" si="29"/>
        <v>tbd</v>
      </c>
      <c r="BV119" s="487" t="str">
        <f t="shared" si="29"/>
        <v/>
      </c>
      <c r="BW119" s="487" t="str">
        <f t="shared" si="29"/>
        <v/>
      </c>
      <c r="BX119" s="487" t="str">
        <f t="shared" si="29"/>
        <v/>
      </c>
      <c r="BY119" s="487" t="str">
        <f t="shared" si="29"/>
        <v/>
      </c>
      <c r="BZ119" s="487" t="str">
        <f t="shared" si="29"/>
        <v/>
      </c>
      <c r="CA119" s="489" t="str">
        <f t="shared" si="29"/>
        <v/>
      </c>
    </row>
    <row r="120" spans="1:79" s="121" customFormat="1" ht="19.899999999999999" customHeight="1" x14ac:dyDescent="0.25">
      <c r="A120" s="9" t="s">
        <v>1547</v>
      </c>
      <c r="B120" s="7" t="s">
        <v>1548</v>
      </c>
      <c r="C120" s="2" t="s">
        <v>1549</v>
      </c>
      <c r="D120" s="5" t="s">
        <v>1542</v>
      </c>
      <c r="E120" s="7" t="s">
        <v>1515</v>
      </c>
      <c r="F120" s="862" t="s">
        <v>1516</v>
      </c>
      <c r="G120" s="862" t="s">
        <v>1516</v>
      </c>
      <c r="H120" s="5"/>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0</v>
      </c>
      <c r="AQ120" s="487">
        <v>0</v>
      </c>
      <c r="AR120" s="487">
        <v>0</v>
      </c>
      <c r="AS120" s="487">
        <v>0</v>
      </c>
      <c r="AT120" s="487">
        <v>0</v>
      </c>
      <c r="AU120" s="493">
        <v>0</v>
      </c>
      <c r="AV120" s="488" t="str">
        <f t="shared" si="30"/>
        <v>tbd</v>
      </c>
      <c r="AW120" s="487" t="str">
        <f t="shared" si="28"/>
        <v>tbd</v>
      </c>
      <c r="AX120" s="487" t="str">
        <f t="shared" si="28"/>
        <v>tbd</v>
      </c>
      <c r="AY120" s="487" t="str">
        <f t="shared" si="28"/>
        <v>tbd</v>
      </c>
      <c r="AZ120" s="487" t="str">
        <f t="shared" si="28"/>
        <v>tbd</v>
      </c>
      <c r="BA120" s="487" t="str">
        <f t="shared" si="28"/>
        <v>tbd</v>
      </c>
      <c r="BB120" s="487" t="str">
        <f t="shared" si="28"/>
        <v>tbd</v>
      </c>
      <c r="BC120" s="487" t="str">
        <f t="shared" si="28"/>
        <v>tbd</v>
      </c>
      <c r="BD120" s="487" t="str">
        <f t="shared" si="28"/>
        <v>tbd</v>
      </c>
      <c r="BE120" s="487" t="str">
        <f t="shared" si="28"/>
        <v>tbd</v>
      </c>
      <c r="BF120" s="487" t="str">
        <f t="shared" si="28"/>
        <v/>
      </c>
      <c r="BG120" s="487" t="str">
        <f t="shared" si="28"/>
        <v/>
      </c>
      <c r="BH120" s="487" t="str">
        <f t="shared" si="28"/>
        <v/>
      </c>
      <c r="BI120" s="487" t="str">
        <f t="shared" si="28"/>
        <v/>
      </c>
      <c r="BJ120" s="487" t="str">
        <f t="shared" si="28"/>
        <v/>
      </c>
      <c r="BK120" s="489" t="str">
        <f t="shared" si="28"/>
        <v/>
      </c>
      <c r="BL120" s="495" t="str">
        <f t="shared" si="31"/>
        <v>not req'ed</v>
      </c>
      <c r="BM120" s="487" t="str">
        <f t="shared" si="29"/>
        <v>not req'ed</v>
      </c>
      <c r="BN120" s="487" t="str">
        <f t="shared" si="29"/>
        <v>not req'ed</v>
      </c>
      <c r="BO120" s="487" t="str">
        <f t="shared" si="29"/>
        <v>not req'ed</v>
      </c>
      <c r="BP120" s="487" t="str">
        <f t="shared" si="29"/>
        <v>not req'ed</v>
      </c>
      <c r="BQ120" s="487" t="str">
        <f t="shared" si="29"/>
        <v>not req'ed</v>
      </c>
      <c r="BR120" s="487" t="str">
        <f t="shared" si="29"/>
        <v>not req'ed</v>
      </c>
      <c r="BS120" s="487" t="str">
        <f t="shared" si="29"/>
        <v>not req'ed</v>
      </c>
      <c r="BT120" s="487" t="str">
        <f t="shared" si="29"/>
        <v>not req'ed</v>
      </c>
      <c r="BU120" s="487" t="str">
        <f t="shared" si="29"/>
        <v>not req'ed</v>
      </c>
      <c r="BV120" s="487" t="str">
        <f t="shared" si="29"/>
        <v/>
      </c>
      <c r="BW120" s="487" t="str">
        <f t="shared" si="29"/>
        <v/>
      </c>
      <c r="BX120" s="487" t="str">
        <f t="shared" si="29"/>
        <v/>
      </c>
      <c r="BY120" s="487" t="str">
        <f t="shared" si="29"/>
        <v/>
      </c>
      <c r="BZ120" s="487" t="str">
        <f t="shared" si="29"/>
        <v/>
      </c>
      <c r="CA120" s="489" t="str">
        <f t="shared" si="29"/>
        <v/>
      </c>
    </row>
    <row r="121" spans="1:79" s="121" customFormat="1" ht="19.899999999999999" customHeight="1" x14ac:dyDescent="0.25">
      <c r="A121" s="9" t="s">
        <v>2309</v>
      </c>
      <c r="B121" s="7" t="s">
        <v>2310</v>
      </c>
      <c r="C121" s="2" t="s">
        <v>2311</v>
      </c>
      <c r="D121" s="5" t="s">
        <v>1542</v>
      </c>
      <c r="E121" s="7" t="s">
        <v>1515</v>
      </c>
      <c r="F121" s="862" t="s">
        <v>1516</v>
      </c>
      <c r="G121" s="862" t="s">
        <v>1516</v>
      </c>
      <c r="H121" s="5"/>
      <c r="I121" s="16"/>
      <c r="J121" s="47" t="s">
        <v>86</v>
      </c>
      <c r="K121" s="48"/>
      <c r="L121" s="48"/>
      <c r="M121" s="49"/>
      <c r="N121" s="863" t="s">
        <v>1516</v>
      </c>
      <c r="O121" s="864" t="s">
        <v>1516</v>
      </c>
      <c r="P121" s="864" t="s">
        <v>1516</v>
      </c>
      <c r="Q121" s="864" t="s">
        <v>1516</v>
      </c>
      <c r="R121" s="864" t="s">
        <v>1516</v>
      </c>
      <c r="S121" s="864" t="s">
        <v>1516</v>
      </c>
      <c r="T121" s="865" t="s">
        <v>1516</v>
      </c>
      <c r="U121" s="49"/>
      <c r="V121" s="58" t="s">
        <v>86</v>
      </c>
      <c r="W121" s="866" t="s">
        <v>1516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-1</v>
      </c>
      <c r="AP121" s="487">
        <v>0</v>
      </c>
      <c r="AQ121" s="487">
        <v>0</v>
      </c>
      <c r="AR121" s="487">
        <v>0</v>
      </c>
      <c r="AS121" s="487">
        <v>0</v>
      </c>
      <c r="AT121" s="487">
        <v>0</v>
      </c>
      <c r="AU121" s="493">
        <v>0</v>
      </c>
      <c r="AV121" s="488" t="str">
        <f t="shared" si="30"/>
        <v>tbd</v>
      </c>
      <c r="AW121" s="487" t="str">
        <f t="shared" si="28"/>
        <v>tbd</v>
      </c>
      <c r="AX121" s="487" t="str">
        <f t="shared" si="28"/>
        <v>tbd</v>
      </c>
      <c r="AY121" s="487" t="str">
        <f t="shared" si="28"/>
        <v>tbd</v>
      </c>
      <c r="AZ121" s="487" t="str">
        <f t="shared" si="28"/>
        <v>tbd</v>
      </c>
      <c r="BA121" s="487" t="str">
        <f t="shared" si="28"/>
        <v>tbd</v>
      </c>
      <c r="BB121" s="487" t="str">
        <f t="shared" si="28"/>
        <v>tbd</v>
      </c>
      <c r="BC121" s="487" t="str">
        <f t="shared" si="28"/>
        <v>tbd</v>
      </c>
      <c r="BD121" s="487" t="str">
        <f t="shared" si="28"/>
        <v>tbd</v>
      </c>
      <c r="BE121" s="487" t="str">
        <f t="shared" si="28"/>
        <v>tbd</v>
      </c>
      <c r="BF121" s="487" t="str">
        <f t="shared" si="28"/>
        <v/>
      </c>
      <c r="BG121" s="487" t="str">
        <f t="shared" si="28"/>
        <v/>
      </c>
      <c r="BH121" s="487" t="str">
        <f t="shared" si="28"/>
        <v/>
      </c>
      <c r="BI121" s="487" t="str">
        <f t="shared" si="28"/>
        <v/>
      </c>
      <c r="BJ121" s="487" t="str">
        <f t="shared" si="28"/>
        <v/>
      </c>
      <c r="BK121" s="489" t="str">
        <f t="shared" si="28"/>
        <v/>
      </c>
      <c r="BL121" s="495" t="str">
        <f t="shared" si="31"/>
        <v>not req'ed</v>
      </c>
      <c r="BM121" s="487" t="str">
        <f t="shared" si="29"/>
        <v>not req'ed</v>
      </c>
      <c r="BN121" s="487" t="str">
        <f t="shared" si="29"/>
        <v>not req'ed</v>
      </c>
      <c r="BO121" s="487" t="str">
        <f t="shared" si="29"/>
        <v>not req'ed</v>
      </c>
      <c r="BP121" s="487" t="str">
        <f t="shared" si="29"/>
        <v>not req'ed</v>
      </c>
      <c r="BQ121" s="487" t="str">
        <f t="shared" si="29"/>
        <v>not req'ed</v>
      </c>
      <c r="BR121" s="487" t="str">
        <f t="shared" si="29"/>
        <v>not req'ed</v>
      </c>
      <c r="BS121" s="487" t="str">
        <f t="shared" si="29"/>
        <v>not req'ed</v>
      </c>
      <c r="BT121" s="487" t="str">
        <f t="shared" si="29"/>
        <v>not req'ed</v>
      </c>
      <c r="BU121" s="487" t="str">
        <f t="shared" si="29"/>
        <v>not req'ed</v>
      </c>
      <c r="BV121" s="487" t="str">
        <f t="shared" si="29"/>
        <v/>
      </c>
      <c r="BW121" s="487" t="str">
        <f t="shared" si="29"/>
        <v/>
      </c>
      <c r="BX121" s="487" t="str">
        <f t="shared" si="29"/>
        <v/>
      </c>
      <c r="BY121" s="487" t="str">
        <f t="shared" si="29"/>
        <v/>
      </c>
      <c r="BZ121" s="487" t="str">
        <f t="shared" si="29"/>
        <v/>
      </c>
      <c r="CA121" s="489" t="str">
        <f t="shared" si="29"/>
        <v/>
      </c>
    </row>
    <row r="122" spans="1:79" s="121" customFormat="1" ht="19.899999999999999" customHeight="1" x14ac:dyDescent="0.25">
      <c r="A122" s="9" t="s">
        <v>1786</v>
      </c>
      <c r="B122" s="7" t="s">
        <v>1787</v>
      </c>
      <c r="C122" s="2" t="s">
        <v>1788</v>
      </c>
      <c r="D122" s="5" t="s">
        <v>1542</v>
      </c>
      <c r="E122" s="7" t="s">
        <v>1515</v>
      </c>
      <c r="F122" s="862" t="s">
        <v>1516</v>
      </c>
      <c r="G122" s="862" t="s">
        <v>1516</v>
      </c>
      <c r="H122" s="5" t="s">
        <v>1553</v>
      </c>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-1</v>
      </c>
      <c r="AP122" s="487">
        <v>0</v>
      </c>
      <c r="AQ122" s="487">
        <v>0</v>
      </c>
      <c r="AR122" s="487">
        <v>0</v>
      </c>
      <c r="AS122" s="487">
        <v>0</v>
      </c>
      <c r="AT122" s="487">
        <v>0</v>
      </c>
      <c r="AU122" s="493">
        <v>0</v>
      </c>
      <c r="AV122" s="488" t="str">
        <f t="shared" si="30"/>
        <v>tbd</v>
      </c>
      <c r="AW122" s="487" t="str">
        <f t="shared" si="28"/>
        <v>tbd</v>
      </c>
      <c r="AX122" s="487" t="str">
        <f t="shared" si="28"/>
        <v>tbd</v>
      </c>
      <c r="AY122" s="487" t="str">
        <f t="shared" si="28"/>
        <v>tbd</v>
      </c>
      <c r="AZ122" s="487" t="str">
        <f t="shared" si="28"/>
        <v>tbd</v>
      </c>
      <c r="BA122" s="487" t="str">
        <f t="shared" si="28"/>
        <v>tbd</v>
      </c>
      <c r="BB122" s="487" t="str">
        <f t="shared" si="28"/>
        <v>tbd</v>
      </c>
      <c r="BC122" s="487" t="str">
        <f t="shared" si="28"/>
        <v>tbd</v>
      </c>
      <c r="BD122" s="487" t="str">
        <f t="shared" si="28"/>
        <v>tbd</v>
      </c>
      <c r="BE122" s="487" t="str">
        <f t="shared" si="28"/>
        <v>tbd</v>
      </c>
      <c r="BF122" s="487" t="str">
        <f t="shared" si="28"/>
        <v/>
      </c>
      <c r="BG122" s="487" t="str">
        <f t="shared" si="28"/>
        <v/>
      </c>
      <c r="BH122" s="487" t="str">
        <f t="shared" si="28"/>
        <v/>
      </c>
      <c r="BI122" s="487" t="str">
        <f t="shared" si="28"/>
        <v/>
      </c>
      <c r="BJ122" s="487" t="str">
        <f t="shared" si="28"/>
        <v/>
      </c>
      <c r="BK122" s="489" t="str">
        <f t="shared" si="28"/>
        <v/>
      </c>
      <c r="BL122" s="495" t="str">
        <f t="shared" si="31"/>
        <v>not req'ed</v>
      </c>
      <c r="BM122" s="487" t="str">
        <f t="shared" si="29"/>
        <v>not req'ed</v>
      </c>
      <c r="BN122" s="487" t="str">
        <f t="shared" si="29"/>
        <v>not req'ed</v>
      </c>
      <c r="BO122" s="487" t="str">
        <f t="shared" si="29"/>
        <v>not req'ed</v>
      </c>
      <c r="BP122" s="487" t="str">
        <f t="shared" si="29"/>
        <v>not req'ed</v>
      </c>
      <c r="BQ122" s="487" t="str">
        <f t="shared" si="29"/>
        <v>not req'ed</v>
      </c>
      <c r="BR122" s="487" t="str">
        <f t="shared" si="29"/>
        <v>not req'ed</v>
      </c>
      <c r="BS122" s="487" t="str">
        <f t="shared" si="29"/>
        <v>not req'ed</v>
      </c>
      <c r="BT122" s="487" t="str">
        <f t="shared" si="29"/>
        <v>not req'ed</v>
      </c>
      <c r="BU122" s="487" t="str">
        <f t="shared" si="29"/>
        <v>not req'ed</v>
      </c>
      <c r="BV122" s="487" t="str">
        <f t="shared" si="29"/>
        <v/>
      </c>
      <c r="BW122" s="487" t="str">
        <f t="shared" si="29"/>
        <v/>
      </c>
      <c r="BX122" s="487" t="str">
        <f t="shared" si="29"/>
        <v/>
      </c>
      <c r="BY122" s="487" t="str">
        <f t="shared" si="29"/>
        <v/>
      </c>
      <c r="BZ122" s="487" t="str">
        <f t="shared" si="29"/>
        <v/>
      </c>
      <c r="CA122" s="489" t="str">
        <f t="shared" si="29"/>
        <v/>
      </c>
    </row>
    <row r="123" spans="1:79" s="121" customFormat="1" ht="19.899999999999999" customHeight="1" x14ac:dyDescent="0.25">
      <c r="A123" s="9" t="s">
        <v>1550</v>
      </c>
      <c r="B123" s="7" t="s">
        <v>1551</v>
      </c>
      <c r="C123" s="2" t="s">
        <v>1552</v>
      </c>
      <c r="D123" s="5" t="s">
        <v>1542</v>
      </c>
      <c r="E123" s="7" t="s">
        <v>1515</v>
      </c>
      <c r="F123" s="862" t="s">
        <v>1516</v>
      </c>
      <c r="G123" s="862" t="s">
        <v>1516</v>
      </c>
      <c r="H123" s="5" t="s">
        <v>1553</v>
      </c>
      <c r="I123" s="16"/>
      <c r="J123" s="47" t="s">
        <v>86</v>
      </c>
      <c r="K123" s="48"/>
      <c r="L123" s="48"/>
      <c r="M123" s="49"/>
      <c r="N123" s="863" t="s">
        <v>1516</v>
      </c>
      <c r="O123" s="864" t="s">
        <v>1516</v>
      </c>
      <c r="P123" s="864" t="s">
        <v>1516</v>
      </c>
      <c r="Q123" s="864" t="s">
        <v>1516</v>
      </c>
      <c r="R123" s="864" t="s">
        <v>1516</v>
      </c>
      <c r="S123" s="864" t="s">
        <v>1516</v>
      </c>
      <c r="T123" s="865" t="s">
        <v>1516</v>
      </c>
      <c r="U123" s="49"/>
      <c r="V123" s="58" t="s">
        <v>86</v>
      </c>
      <c r="W123" s="866" t="s">
        <v>1516</v>
      </c>
      <c r="X123" s="56"/>
      <c r="Y123" s="69"/>
      <c r="Z123" s="69"/>
      <c r="AA123" s="68"/>
      <c r="AB123" s="57"/>
      <c r="AC123" s="58" t="s">
        <v>1376</v>
      </c>
      <c r="AD123" s="56"/>
      <c r="AE123" s="65"/>
      <c r="AF123" s="488">
        <v>-1</v>
      </c>
      <c r="AG123" s="487">
        <v>-1</v>
      </c>
      <c r="AH123" s="487">
        <v>-1</v>
      </c>
      <c r="AI123" s="487">
        <v>-1</v>
      </c>
      <c r="AJ123" s="487">
        <v>-1</v>
      </c>
      <c r="AK123" s="487">
        <v>-1</v>
      </c>
      <c r="AL123" s="487">
        <v>-1</v>
      </c>
      <c r="AM123" s="487">
        <v>-1</v>
      </c>
      <c r="AN123" s="487">
        <v>-1</v>
      </c>
      <c r="AO123" s="487">
        <v>-1</v>
      </c>
      <c r="AP123" s="487">
        <v>0</v>
      </c>
      <c r="AQ123" s="487">
        <v>0</v>
      </c>
      <c r="AR123" s="487">
        <v>0</v>
      </c>
      <c r="AS123" s="487">
        <v>0</v>
      </c>
      <c r="AT123" s="487">
        <v>0</v>
      </c>
      <c r="AU123" s="493">
        <v>0</v>
      </c>
      <c r="AV123" s="488" t="str">
        <f t="shared" si="30"/>
        <v>tbd</v>
      </c>
      <c r="AW123" s="487" t="str">
        <f t="shared" si="28"/>
        <v>tbd</v>
      </c>
      <c r="AX123" s="487" t="str">
        <f t="shared" si="28"/>
        <v>tbd</v>
      </c>
      <c r="AY123" s="487" t="str">
        <f t="shared" si="28"/>
        <v>tbd</v>
      </c>
      <c r="AZ123" s="487" t="str">
        <f t="shared" si="28"/>
        <v>tbd</v>
      </c>
      <c r="BA123" s="487" t="str">
        <f t="shared" si="28"/>
        <v>tbd</v>
      </c>
      <c r="BB123" s="487" t="str">
        <f t="shared" si="28"/>
        <v>tbd</v>
      </c>
      <c r="BC123" s="487" t="str">
        <f t="shared" si="28"/>
        <v>tbd</v>
      </c>
      <c r="BD123" s="487" t="str">
        <f t="shared" si="28"/>
        <v>tbd</v>
      </c>
      <c r="BE123" s="487" t="str">
        <f t="shared" si="28"/>
        <v>tbd</v>
      </c>
      <c r="BF123" s="487" t="str">
        <f t="shared" si="28"/>
        <v/>
      </c>
      <c r="BG123" s="487" t="str">
        <f t="shared" si="28"/>
        <v/>
      </c>
      <c r="BH123" s="487" t="str">
        <f t="shared" si="28"/>
        <v/>
      </c>
      <c r="BI123" s="487" t="str">
        <f t="shared" si="28"/>
        <v/>
      </c>
      <c r="BJ123" s="487" t="str">
        <f t="shared" si="28"/>
        <v/>
      </c>
      <c r="BK123" s="489" t="str">
        <f t="shared" si="28"/>
        <v/>
      </c>
      <c r="BL123" s="495" t="str">
        <f t="shared" si="31"/>
        <v>not req'ed</v>
      </c>
      <c r="BM123" s="487" t="str">
        <f t="shared" si="29"/>
        <v>not req'ed</v>
      </c>
      <c r="BN123" s="487" t="str">
        <f t="shared" si="29"/>
        <v>not req'ed</v>
      </c>
      <c r="BO123" s="487" t="str">
        <f t="shared" si="29"/>
        <v>not req'ed</v>
      </c>
      <c r="BP123" s="487" t="str">
        <f t="shared" si="29"/>
        <v>not req'ed</v>
      </c>
      <c r="BQ123" s="487" t="str">
        <f t="shared" si="29"/>
        <v>not req'ed</v>
      </c>
      <c r="BR123" s="487" t="str">
        <f t="shared" si="29"/>
        <v>not req'ed</v>
      </c>
      <c r="BS123" s="487" t="str">
        <f t="shared" si="29"/>
        <v>not req'ed</v>
      </c>
      <c r="BT123" s="487" t="str">
        <f t="shared" si="29"/>
        <v>not req'ed</v>
      </c>
      <c r="BU123" s="487" t="str">
        <f t="shared" si="29"/>
        <v>not req'ed</v>
      </c>
      <c r="BV123" s="487" t="str">
        <f t="shared" si="29"/>
        <v/>
      </c>
      <c r="BW123" s="487" t="str">
        <f t="shared" si="29"/>
        <v/>
      </c>
      <c r="BX123" s="487" t="str">
        <f t="shared" si="29"/>
        <v/>
      </c>
      <c r="BY123" s="487" t="str">
        <f t="shared" si="29"/>
        <v/>
      </c>
      <c r="BZ123" s="487" t="str">
        <f t="shared" si="29"/>
        <v/>
      </c>
      <c r="CA123" s="489" t="str">
        <f t="shared" si="29"/>
        <v/>
      </c>
    </row>
    <row r="124" spans="1:79" s="121" customFormat="1" ht="19.899999999999999" customHeight="1" x14ac:dyDescent="0.25">
      <c r="A124" s="9" t="s">
        <v>2174</v>
      </c>
      <c r="B124" s="7" t="s">
        <v>2175</v>
      </c>
      <c r="C124" s="2" t="s">
        <v>2176</v>
      </c>
      <c r="D124" s="5" t="s">
        <v>1537</v>
      </c>
      <c r="E124" s="7">
        <v>70</v>
      </c>
      <c r="F124" s="873">
        <v>1</v>
      </c>
      <c r="G124" s="862"/>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-1</v>
      </c>
      <c r="AG124" s="487">
        <v>-1</v>
      </c>
      <c r="AH124" s="487">
        <v>-1</v>
      </c>
      <c r="AI124" s="487">
        <v>-1</v>
      </c>
      <c r="AJ124" s="487">
        <v>-1</v>
      </c>
      <c r="AK124" s="487">
        <v>-1</v>
      </c>
      <c r="AL124" s="487">
        <v>-1</v>
      </c>
      <c r="AM124" s="487">
        <v>-1</v>
      </c>
      <c r="AN124" s="487">
        <v>-1</v>
      </c>
      <c r="AO124" s="487">
        <v>-1</v>
      </c>
      <c r="AP124" s="487">
        <v>0</v>
      </c>
      <c r="AQ124" s="487">
        <v>0</v>
      </c>
      <c r="AR124" s="487">
        <v>0</v>
      </c>
      <c r="AS124" s="487">
        <v>0</v>
      </c>
      <c r="AT124" s="487">
        <v>0</v>
      </c>
      <c r="AU124" s="493">
        <v>0</v>
      </c>
      <c r="AV124" s="488" t="str">
        <f t="shared" si="30"/>
        <v>tbd</v>
      </c>
      <c r="AW124" s="487" t="str">
        <f t="shared" si="28"/>
        <v>tbd</v>
      </c>
      <c r="AX124" s="487" t="str">
        <f t="shared" si="28"/>
        <v>tbd</v>
      </c>
      <c r="AY124" s="487" t="str">
        <f t="shared" si="28"/>
        <v>tbd</v>
      </c>
      <c r="AZ124" s="487" t="str">
        <f t="shared" si="28"/>
        <v>tbd</v>
      </c>
      <c r="BA124" s="487" t="str">
        <f t="shared" si="28"/>
        <v>tbd</v>
      </c>
      <c r="BB124" s="487" t="str">
        <f t="shared" si="28"/>
        <v>tbd</v>
      </c>
      <c r="BC124" s="487" t="str">
        <f t="shared" si="28"/>
        <v>tbd</v>
      </c>
      <c r="BD124" s="487" t="str">
        <f t="shared" si="28"/>
        <v>tbd</v>
      </c>
      <c r="BE124" s="487" t="str">
        <f t="shared" si="28"/>
        <v>tbd</v>
      </c>
      <c r="BF124" s="487" t="str">
        <f t="shared" si="28"/>
        <v/>
      </c>
      <c r="BG124" s="487" t="str">
        <f t="shared" si="28"/>
        <v/>
      </c>
      <c r="BH124" s="487" t="str">
        <f t="shared" si="28"/>
        <v/>
      </c>
      <c r="BI124" s="487" t="str">
        <f t="shared" si="28"/>
        <v/>
      </c>
      <c r="BJ124" s="487" t="str">
        <f t="shared" si="28"/>
        <v/>
      </c>
      <c r="BK124" s="489" t="str">
        <f t="shared" si="28"/>
        <v/>
      </c>
      <c r="BL124" s="495" t="str">
        <f t="shared" si="31"/>
        <v>tbd</v>
      </c>
      <c r="BM124" s="487" t="str">
        <f t="shared" si="29"/>
        <v>tbd</v>
      </c>
      <c r="BN124" s="487" t="str">
        <f t="shared" si="29"/>
        <v>tbd</v>
      </c>
      <c r="BO124" s="487" t="str">
        <f t="shared" si="29"/>
        <v>tbd</v>
      </c>
      <c r="BP124" s="487" t="str">
        <f t="shared" si="29"/>
        <v>tbd</v>
      </c>
      <c r="BQ124" s="487" t="str">
        <f t="shared" si="29"/>
        <v>tbd</v>
      </c>
      <c r="BR124" s="487" t="str">
        <f t="shared" si="29"/>
        <v>tbd</v>
      </c>
      <c r="BS124" s="487" t="str">
        <f t="shared" si="29"/>
        <v>tbd</v>
      </c>
      <c r="BT124" s="487" t="str">
        <f t="shared" si="29"/>
        <v>tbd</v>
      </c>
      <c r="BU124" s="487" t="str">
        <f t="shared" si="29"/>
        <v>tbd</v>
      </c>
      <c r="BV124" s="487" t="str">
        <f t="shared" si="29"/>
        <v/>
      </c>
      <c r="BW124" s="487" t="str">
        <f t="shared" si="29"/>
        <v/>
      </c>
      <c r="BX124" s="487" t="str">
        <f t="shared" si="29"/>
        <v/>
      </c>
      <c r="BY124" s="487" t="str">
        <f t="shared" si="29"/>
        <v/>
      </c>
      <c r="BZ124" s="487" t="str">
        <f t="shared" si="29"/>
        <v/>
      </c>
      <c r="CA124" s="489" t="str">
        <f t="shared" si="29"/>
        <v/>
      </c>
    </row>
    <row r="125" spans="1:79" s="121" customFormat="1" ht="19.899999999999999" customHeight="1" x14ac:dyDescent="0.25">
      <c r="A125" s="1381" t="s">
        <v>2312</v>
      </c>
      <c r="B125" s="1382"/>
      <c r="C125" s="1382"/>
      <c r="D125" s="1382"/>
      <c r="E125" s="1382"/>
      <c r="F125" s="1382"/>
      <c r="G125" s="1382"/>
      <c r="H125" s="1382"/>
      <c r="I125" s="1383"/>
      <c r="J125" s="867"/>
      <c r="K125" s="868"/>
      <c r="L125" s="868"/>
      <c r="M125" s="869"/>
      <c r="N125" s="867"/>
      <c r="O125" s="868"/>
      <c r="P125" s="868"/>
      <c r="Q125" s="868"/>
      <c r="R125" s="868"/>
      <c r="S125" s="868"/>
      <c r="T125" s="870"/>
      <c r="U125" s="869"/>
      <c r="V125" s="867"/>
      <c r="W125" s="871"/>
      <c r="X125" s="868"/>
      <c r="Y125" s="870"/>
      <c r="Z125" s="870"/>
      <c r="AA125" s="872"/>
      <c r="AB125" s="869"/>
      <c r="AC125" s="867"/>
      <c r="AD125" s="868"/>
      <c r="AE125" s="870"/>
      <c r="AF125" s="488">
        <f t="shared" ref="AF125:AO125" si="32">AF124</f>
        <v>-1</v>
      </c>
      <c r="AG125" s="487">
        <f t="shared" si="32"/>
        <v>-1</v>
      </c>
      <c r="AH125" s="487">
        <f t="shared" si="32"/>
        <v>-1</v>
      </c>
      <c r="AI125" s="487">
        <f t="shared" si="32"/>
        <v>-1</v>
      </c>
      <c r="AJ125" s="487">
        <f t="shared" si="32"/>
        <v>-1</v>
      </c>
      <c r="AK125" s="487">
        <f t="shared" si="32"/>
        <v>-1</v>
      </c>
      <c r="AL125" s="487">
        <f t="shared" si="32"/>
        <v>-1</v>
      </c>
      <c r="AM125" s="487">
        <f t="shared" si="32"/>
        <v>-1</v>
      </c>
      <c r="AN125" s="487">
        <f t="shared" si="32"/>
        <v>-1</v>
      </c>
      <c r="AO125" s="487">
        <f t="shared" si="32"/>
        <v>-1</v>
      </c>
      <c r="AP125" s="487">
        <v>0</v>
      </c>
      <c r="AQ125" s="487">
        <v>0</v>
      </c>
      <c r="AR125" s="487">
        <v>0</v>
      </c>
      <c r="AS125" s="487">
        <v>0</v>
      </c>
      <c r="AT125" s="487">
        <v>0</v>
      </c>
      <c r="AU125" s="493">
        <v>0</v>
      </c>
      <c r="AV125" s="488">
        <f t="shared" si="30"/>
        <v>0</v>
      </c>
      <c r="AW125" s="487">
        <f t="shared" si="28"/>
        <v>0</v>
      </c>
      <c r="AX125" s="487">
        <f t="shared" si="28"/>
        <v>0</v>
      </c>
      <c r="AY125" s="487">
        <f t="shared" si="28"/>
        <v>0</v>
      </c>
      <c r="AZ125" s="487">
        <f t="shared" si="28"/>
        <v>0</v>
      </c>
      <c r="BA125" s="487">
        <f t="shared" si="28"/>
        <v>0</v>
      </c>
      <c r="BB125" s="487">
        <f t="shared" si="28"/>
        <v>0</v>
      </c>
      <c r="BC125" s="487">
        <f t="shared" si="28"/>
        <v>0</v>
      </c>
      <c r="BD125" s="487">
        <f t="shared" si="28"/>
        <v>0</v>
      </c>
      <c r="BE125" s="487">
        <f t="shared" si="28"/>
        <v>0</v>
      </c>
      <c r="BF125" s="487" t="str">
        <f t="shared" si="28"/>
        <v/>
      </c>
      <c r="BG125" s="487" t="str">
        <f t="shared" si="28"/>
        <v/>
      </c>
      <c r="BH125" s="487" t="str">
        <f t="shared" si="28"/>
        <v/>
      </c>
      <c r="BI125" s="487" t="str">
        <f t="shared" si="28"/>
        <v/>
      </c>
      <c r="BJ125" s="487" t="str">
        <f t="shared" si="28"/>
        <v/>
      </c>
      <c r="BK125" s="489" t="str">
        <f t="shared" si="28"/>
        <v/>
      </c>
      <c r="BL125" s="495">
        <f t="shared" si="31"/>
        <v>0</v>
      </c>
      <c r="BM125" s="487">
        <f t="shared" si="29"/>
        <v>0</v>
      </c>
      <c r="BN125" s="487">
        <f t="shared" si="29"/>
        <v>0</v>
      </c>
      <c r="BO125" s="487">
        <f t="shared" si="29"/>
        <v>0</v>
      </c>
      <c r="BP125" s="487">
        <f t="shared" si="29"/>
        <v>0</v>
      </c>
      <c r="BQ125" s="487">
        <f t="shared" si="29"/>
        <v>0</v>
      </c>
      <c r="BR125" s="487">
        <f t="shared" si="29"/>
        <v>0</v>
      </c>
      <c r="BS125" s="487">
        <f t="shared" si="29"/>
        <v>0</v>
      </c>
      <c r="BT125" s="487">
        <f t="shared" si="29"/>
        <v>0</v>
      </c>
      <c r="BU125" s="487">
        <f t="shared" si="29"/>
        <v>0</v>
      </c>
      <c r="BV125" s="487" t="str">
        <f t="shared" si="29"/>
        <v/>
      </c>
      <c r="BW125" s="487" t="str">
        <f t="shared" si="29"/>
        <v/>
      </c>
      <c r="BX125" s="487" t="str">
        <f t="shared" si="29"/>
        <v/>
      </c>
      <c r="BY125" s="487" t="str">
        <f t="shared" si="29"/>
        <v/>
      </c>
      <c r="BZ125" s="487" t="str">
        <f t="shared" si="29"/>
        <v/>
      </c>
      <c r="CA125" s="489" t="str">
        <f t="shared" si="29"/>
        <v/>
      </c>
    </row>
    <row r="126" spans="1:79" s="121" customFormat="1" ht="19.899999999999999" customHeight="1" x14ac:dyDescent="0.25">
      <c r="A126" s="9" t="s">
        <v>1589</v>
      </c>
      <c r="B126" s="7" t="s">
        <v>1590</v>
      </c>
      <c r="C126" s="2" t="s">
        <v>1591</v>
      </c>
      <c r="D126" s="5" t="s">
        <v>1537</v>
      </c>
      <c r="E126" s="7">
        <v>70</v>
      </c>
      <c r="F126" s="873">
        <v>1</v>
      </c>
      <c r="G126" s="862"/>
      <c r="H126" s="5"/>
      <c r="I126" s="16"/>
      <c r="J126" s="47" t="s">
        <v>86</v>
      </c>
      <c r="K126" s="48"/>
      <c r="L126" s="48"/>
      <c r="M126" s="49"/>
      <c r="N126" s="47" t="s">
        <v>86</v>
      </c>
      <c r="O126" s="48"/>
      <c r="P126" s="48"/>
      <c r="Q126" s="48"/>
      <c r="R126" s="48"/>
      <c r="S126" s="48"/>
      <c r="T126" s="65"/>
      <c r="U126" s="49"/>
      <c r="V126" s="58" t="s">
        <v>86</v>
      </c>
      <c r="W126" s="82" t="s">
        <v>86</v>
      </c>
      <c r="X126" s="56"/>
      <c r="Y126" s="69"/>
      <c r="Z126" s="69"/>
      <c r="AA126" s="68"/>
      <c r="AB126" s="57"/>
      <c r="AC126" s="58" t="s">
        <v>1376</v>
      </c>
      <c r="AD126" s="56"/>
      <c r="AE126" s="65"/>
      <c r="AF126" s="488">
        <v>0</v>
      </c>
      <c r="AG126" s="487">
        <v>-1</v>
      </c>
      <c r="AH126" s="487">
        <v>0</v>
      </c>
      <c r="AI126" s="487">
        <v>0</v>
      </c>
      <c r="AJ126" s="487">
        <v>0</v>
      </c>
      <c r="AK126" s="487">
        <v>0</v>
      </c>
      <c r="AL126" s="487">
        <v>0</v>
      </c>
      <c r="AM126" s="487">
        <v>0</v>
      </c>
      <c r="AN126" s="487">
        <v>0</v>
      </c>
      <c r="AO126" s="487">
        <v>0</v>
      </c>
      <c r="AP126" s="487">
        <v>0</v>
      </c>
      <c r="AQ126" s="487">
        <v>0</v>
      </c>
      <c r="AR126" s="487">
        <v>0</v>
      </c>
      <c r="AS126" s="487">
        <v>0</v>
      </c>
      <c r="AT126" s="487">
        <v>0</v>
      </c>
      <c r="AU126" s="493">
        <v>0</v>
      </c>
      <c r="AV126" s="488" t="str">
        <f t="shared" si="30"/>
        <v/>
      </c>
      <c r="AW126" s="487" t="str">
        <f t="shared" si="30"/>
        <v>tbd</v>
      </c>
      <c r="AX126" s="487" t="str">
        <f t="shared" si="30"/>
        <v/>
      </c>
      <c r="AY126" s="487" t="str">
        <f t="shared" si="30"/>
        <v/>
      </c>
      <c r="AZ126" s="487" t="str">
        <f t="shared" si="30"/>
        <v/>
      </c>
      <c r="BA126" s="487" t="str">
        <f t="shared" si="30"/>
        <v/>
      </c>
      <c r="BB126" s="487" t="str">
        <f t="shared" si="30"/>
        <v/>
      </c>
      <c r="BC126" s="487" t="str">
        <f t="shared" si="30"/>
        <v/>
      </c>
      <c r="BD126" s="487" t="str">
        <f t="shared" si="30"/>
        <v/>
      </c>
      <c r="BE126" s="487" t="str">
        <f t="shared" si="30"/>
        <v/>
      </c>
      <c r="BF126" s="487" t="str">
        <f t="shared" si="30"/>
        <v/>
      </c>
      <c r="BG126" s="487" t="str">
        <f t="shared" si="30"/>
        <v/>
      </c>
      <c r="BH126" s="487" t="str">
        <f t="shared" si="30"/>
        <v/>
      </c>
      <c r="BI126" s="487" t="str">
        <f t="shared" si="30"/>
        <v/>
      </c>
      <c r="BJ126" s="487" t="str">
        <f t="shared" si="30"/>
        <v/>
      </c>
      <c r="BK126" s="489" t="str">
        <f t="shared" si="30"/>
        <v/>
      </c>
      <c r="BL126" s="495" t="str">
        <f t="shared" si="31"/>
        <v/>
      </c>
      <c r="BM126" s="487" t="str">
        <f t="shared" si="31"/>
        <v>tbd</v>
      </c>
      <c r="BN126" s="487" t="str">
        <f t="shared" si="31"/>
        <v/>
      </c>
      <c r="BO126" s="487" t="str">
        <f t="shared" si="31"/>
        <v/>
      </c>
      <c r="BP126" s="487" t="str">
        <f t="shared" si="31"/>
        <v/>
      </c>
      <c r="BQ126" s="487" t="str">
        <f t="shared" si="31"/>
        <v/>
      </c>
      <c r="BR126" s="487" t="str">
        <f t="shared" si="31"/>
        <v/>
      </c>
      <c r="BS126" s="487" t="str">
        <f t="shared" si="31"/>
        <v/>
      </c>
      <c r="BT126" s="487" t="str">
        <f t="shared" si="31"/>
        <v/>
      </c>
      <c r="BU126" s="487" t="str">
        <f t="shared" si="31"/>
        <v/>
      </c>
      <c r="BV126" s="487" t="str">
        <f t="shared" si="31"/>
        <v/>
      </c>
      <c r="BW126" s="487" t="str">
        <f t="shared" si="31"/>
        <v/>
      </c>
      <c r="BX126" s="487" t="str">
        <f t="shared" si="31"/>
        <v/>
      </c>
      <c r="BY126" s="487" t="str">
        <f t="shared" si="31"/>
        <v/>
      </c>
      <c r="BZ126" s="487" t="str">
        <f t="shared" si="31"/>
        <v/>
      </c>
      <c r="CA126" s="489" t="str">
        <f t="shared" si="31"/>
        <v/>
      </c>
    </row>
    <row r="127" spans="1:79" s="121" customFormat="1" ht="19.899999999999999" customHeight="1" x14ac:dyDescent="0.25">
      <c r="A127" s="9" t="s">
        <v>1710</v>
      </c>
      <c r="B127" s="7" t="s">
        <v>1711</v>
      </c>
      <c r="C127" s="2" t="s">
        <v>1712</v>
      </c>
      <c r="D127" s="5" t="s">
        <v>1537</v>
      </c>
      <c r="E127" s="4">
        <v>8</v>
      </c>
      <c r="F127" s="4" t="s">
        <v>1713</v>
      </c>
      <c r="G127" s="862" t="s">
        <v>1516</v>
      </c>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0</v>
      </c>
      <c r="AG127" s="487">
        <v>-1</v>
      </c>
      <c r="AH127" s="487">
        <v>0</v>
      </c>
      <c r="AI127" s="487">
        <v>0</v>
      </c>
      <c r="AJ127" s="487">
        <v>0</v>
      </c>
      <c r="AK127" s="487">
        <v>0</v>
      </c>
      <c r="AL127" s="487">
        <v>0</v>
      </c>
      <c r="AM127" s="487">
        <v>0</v>
      </c>
      <c r="AN127" s="487">
        <v>0</v>
      </c>
      <c r="AO127" s="487">
        <v>0</v>
      </c>
      <c r="AP127" s="487">
        <v>0</v>
      </c>
      <c r="AQ127" s="487">
        <v>0</v>
      </c>
      <c r="AR127" s="487">
        <v>0</v>
      </c>
      <c r="AS127" s="487">
        <v>0</v>
      </c>
      <c r="AT127" s="487">
        <v>0</v>
      </c>
      <c r="AU127" s="493">
        <v>0</v>
      </c>
      <c r="AV127" s="488" t="str">
        <f t="shared" si="30"/>
        <v/>
      </c>
      <c r="AW127" s="487" t="str">
        <f t="shared" si="30"/>
        <v>tbd</v>
      </c>
      <c r="AX127" s="487" t="str">
        <f t="shared" si="30"/>
        <v/>
      </c>
      <c r="AY127" s="487" t="str">
        <f t="shared" si="30"/>
        <v/>
      </c>
      <c r="AZ127" s="487" t="str">
        <f t="shared" si="30"/>
        <v/>
      </c>
      <c r="BA127" s="487" t="str">
        <f t="shared" si="30"/>
        <v/>
      </c>
      <c r="BB127" s="487" t="str">
        <f t="shared" si="30"/>
        <v/>
      </c>
      <c r="BC127" s="487" t="str">
        <f t="shared" si="30"/>
        <v/>
      </c>
      <c r="BD127" s="487" t="str">
        <f t="shared" si="30"/>
        <v/>
      </c>
      <c r="BE127" s="487" t="str">
        <f t="shared" si="30"/>
        <v/>
      </c>
      <c r="BF127" s="487" t="str">
        <f t="shared" si="30"/>
        <v/>
      </c>
      <c r="BG127" s="487" t="str">
        <f t="shared" si="30"/>
        <v/>
      </c>
      <c r="BH127" s="487" t="str">
        <f t="shared" si="30"/>
        <v/>
      </c>
      <c r="BI127" s="487" t="str">
        <f t="shared" si="30"/>
        <v/>
      </c>
      <c r="BJ127" s="487" t="str">
        <f t="shared" si="30"/>
        <v/>
      </c>
      <c r="BK127" s="489" t="str">
        <f t="shared" si="30"/>
        <v/>
      </c>
      <c r="BL127" s="495" t="str">
        <f t="shared" si="31"/>
        <v/>
      </c>
      <c r="BM127" s="487" t="str">
        <f t="shared" si="31"/>
        <v>tbd</v>
      </c>
      <c r="BN127" s="487" t="str">
        <f t="shared" si="31"/>
        <v/>
      </c>
      <c r="BO127" s="487" t="str">
        <f t="shared" si="31"/>
        <v/>
      </c>
      <c r="BP127" s="487" t="str">
        <f t="shared" si="31"/>
        <v/>
      </c>
      <c r="BQ127" s="487" t="str">
        <f t="shared" si="31"/>
        <v/>
      </c>
      <c r="BR127" s="487" t="str">
        <f t="shared" si="31"/>
        <v/>
      </c>
      <c r="BS127" s="487" t="str">
        <f t="shared" si="31"/>
        <v/>
      </c>
      <c r="BT127" s="487" t="str">
        <f t="shared" si="31"/>
        <v/>
      </c>
      <c r="BU127" s="487" t="str">
        <f t="shared" si="31"/>
        <v/>
      </c>
      <c r="BV127" s="487" t="str">
        <f t="shared" si="31"/>
        <v/>
      </c>
      <c r="BW127" s="487" t="str">
        <f t="shared" si="31"/>
        <v/>
      </c>
      <c r="BX127" s="487" t="str">
        <f t="shared" si="31"/>
        <v/>
      </c>
      <c r="BY127" s="487" t="str">
        <f t="shared" si="31"/>
        <v/>
      </c>
      <c r="BZ127" s="487" t="str">
        <f t="shared" si="31"/>
        <v/>
      </c>
      <c r="CA127" s="489" t="str">
        <f t="shared" si="31"/>
        <v/>
      </c>
    </row>
    <row r="128" spans="1:79" s="121" customFormat="1" ht="19.899999999999999" customHeight="1" x14ac:dyDescent="0.25">
      <c r="A128" s="9" t="s">
        <v>1721</v>
      </c>
      <c r="B128" s="7" t="s">
        <v>1722</v>
      </c>
      <c r="C128" s="2" t="s">
        <v>1723</v>
      </c>
      <c r="D128" s="5" t="s">
        <v>1724</v>
      </c>
      <c r="E128" s="4">
        <v>8</v>
      </c>
      <c r="F128" s="4" t="s">
        <v>1538</v>
      </c>
      <c r="G128" s="862" t="s">
        <v>1516</v>
      </c>
      <c r="H128" s="5"/>
      <c r="I128" s="16"/>
      <c r="J128" s="47" t="s">
        <v>86</v>
      </c>
      <c r="K128" s="48"/>
      <c r="L128" s="48"/>
      <c r="M128" s="49"/>
      <c r="N128" s="47" t="s">
        <v>86</v>
      </c>
      <c r="O128" s="48"/>
      <c r="P128" s="48"/>
      <c r="Q128" s="48"/>
      <c r="R128" s="48"/>
      <c r="S128" s="48"/>
      <c r="T128" s="65"/>
      <c r="U128" s="49"/>
      <c r="V128" s="58" t="s">
        <v>86</v>
      </c>
      <c r="W128" s="82" t="s">
        <v>86</v>
      </c>
      <c r="X128" s="56"/>
      <c r="Y128" s="69"/>
      <c r="Z128" s="69"/>
      <c r="AA128" s="68"/>
      <c r="AB128" s="57"/>
      <c r="AC128" s="58" t="s">
        <v>1376</v>
      </c>
      <c r="AD128" s="56"/>
      <c r="AE128" s="65"/>
      <c r="AF128" s="488">
        <v>0</v>
      </c>
      <c r="AG128" s="487">
        <v>-1</v>
      </c>
      <c r="AH128" s="487">
        <v>0</v>
      </c>
      <c r="AI128" s="487">
        <v>0</v>
      </c>
      <c r="AJ128" s="487">
        <v>0</v>
      </c>
      <c r="AK128" s="487">
        <v>0</v>
      </c>
      <c r="AL128" s="487">
        <v>0</v>
      </c>
      <c r="AM128" s="487">
        <v>0</v>
      </c>
      <c r="AN128" s="487">
        <v>0</v>
      </c>
      <c r="AO128" s="487">
        <v>0</v>
      </c>
      <c r="AP128" s="487">
        <v>0</v>
      </c>
      <c r="AQ128" s="487">
        <v>0</v>
      </c>
      <c r="AR128" s="487">
        <v>0</v>
      </c>
      <c r="AS128" s="487">
        <v>0</v>
      </c>
      <c r="AT128" s="487">
        <v>0</v>
      </c>
      <c r="AU128" s="493">
        <v>0</v>
      </c>
      <c r="AV128" s="488" t="str">
        <f t="shared" si="30"/>
        <v/>
      </c>
      <c r="AW128" s="487" t="str">
        <f t="shared" si="30"/>
        <v>tbd</v>
      </c>
      <c r="AX128" s="487" t="str">
        <f t="shared" si="30"/>
        <v/>
      </c>
      <c r="AY128" s="487" t="str">
        <f t="shared" si="30"/>
        <v/>
      </c>
      <c r="AZ128" s="487" t="str">
        <f t="shared" si="30"/>
        <v/>
      </c>
      <c r="BA128" s="487" t="str">
        <f t="shared" si="30"/>
        <v/>
      </c>
      <c r="BB128" s="487" t="str">
        <f t="shared" si="30"/>
        <v/>
      </c>
      <c r="BC128" s="487" t="str">
        <f t="shared" si="30"/>
        <v/>
      </c>
      <c r="BD128" s="487" t="str">
        <f t="shared" si="30"/>
        <v/>
      </c>
      <c r="BE128" s="487" t="str">
        <f t="shared" si="30"/>
        <v/>
      </c>
      <c r="BF128" s="487" t="str">
        <f t="shared" si="30"/>
        <v/>
      </c>
      <c r="BG128" s="487" t="str">
        <f t="shared" si="30"/>
        <v/>
      </c>
      <c r="BH128" s="487" t="str">
        <f t="shared" si="30"/>
        <v/>
      </c>
      <c r="BI128" s="487" t="str">
        <f t="shared" si="30"/>
        <v/>
      </c>
      <c r="BJ128" s="487" t="str">
        <f t="shared" si="30"/>
        <v/>
      </c>
      <c r="BK128" s="489" t="str">
        <f t="shared" si="30"/>
        <v/>
      </c>
      <c r="BL128" s="495" t="str">
        <f t="shared" si="31"/>
        <v/>
      </c>
      <c r="BM128" s="487" t="str">
        <f t="shared" si="31"/>
        <v>tbd</v>
      </c>
      <c r="BN128" s="487" t="str">
        <f t="shared" si="31"/>
        <v/>
      </c>
      <c r="BO128" s="487" t="str">
        <f t="shared" si="31"/>
        <v/>
      </c>
      <c r="BP128" s="487" t="str">
        <f t="shared" si="31"/>
        <v/>
      </c>
      <c r="BQ128" s="487" t="str">
        <f t="shared" si="31"/>
        <v/>
      </c>
      <c r="BR128" s="487" t="str">
        <f t="shared" si="31"/>
        <v/>
      </c>
      <c r="BS128" s="487" t="str">
        <f t="shared" si="31"/>
        <v/>
      </c>
      <c r="BT128" s="487" t="str">
        <f t="shared" si="31"/>
        <v/>
      </c>
      <c r="BU128" s="487" t="str">
        <f t="shared" si="31"/>
        <v/>
      </c>
      <c r="BV128" s="487" t="str">
        <f t="shared" si="31"/>
        <v/>
      </c>
      <c r="BW128" s="487" t="str">
        <f t="shared" si="31"/>
        <v/>
      </c>
      <c r="BX128" s="487" t="str">
        <f t="shared" si="31"/>
        <v/>
      </c>
      <c r="BY128" s="487" t="str">
        <f t="shared" si="31"/>
        <v/>
      </c>
      <c r="BZ128" s="487" t="str">
        <f t="shared" si="31"/>
        <v/>
      </c>
      <c r="CA128" s="489" t="str">
        <f t="shared" si="31"/>
        <v/>
      </c>
    </row>
    <row r="129" spans="1:79" s="121" customFormat="1" ht="19.899999999999999" customHeight="1" x14ac:dyDescent="0.25">
      <c r="A129" s="9" t="s">
        <v>1725</v>
      </c>
      <c r="B129" s="7" t="s">
        <v>1726</v>
      </c>
      <c r="C129" s="2" t="s">
        <v>1727</v>
      </c>
      <c r="D129" s="5" t="s">
        <v>1728</v>
      </c>
      <c r="E129" s="7">
        <v>8</v>
      </c>
      <c r="F129" s="4" t="s">
        <v>1538</v>
      </c>
      <c r="G129" s="862" t="s">
        <v>1516</v>
      </c>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0</v>
      </c>
      <c r="AG129" s="487">
        <v>-1</v>
      </c>
      <c r="AH129" s="487">
        <v>0</v>
      </c>
      <c r="AI129" s="487">
        <v>0</v>
      </c>
      <c r="AJ129" s="487">
        <v>0</v>
      </c>
      <c r="AK129" s="487">
        <v>-1</v>
      </c>
      <c r="AL129" s="487">
        <v>0</v>
      </c>
      <c r="AM129" s="487">
        <v>-1</v>
      </c>
      <c r="AN129" s="487">
        <v>-1</v>
      </c>
      <c r="AO129" s="487">
        <v>0</v>
      </c>
      <c r="AP129" s="487">
        <v>0</v>
      </c>
      <c r="AQ129" s="487">
        <v>0</v>
      </c>
      <c r="AR129" s="487">
        <v>0</v>
      </c>
      <c r="AS129" s="487">
        <v>0</v>
      </c>
      <c r="AT129" s="487">
        <v>0</v>
      </c>
      <c r="AU129" s="493">
        <v>0</v>
      </c>
      <c r="AV129" s="488" t="str">
        <f t="shared" si="30"/>
        <v/>
      </c>
      <c r="AW129" s="487" t="str">
        <f t="shared" si="30"/>
        <v>tbd</v>
      </c>
      <c r="AX129" s="487" t="str">
        <f t="shared" si="30"/>
        <v/>
      </c>
      <c r="AY129" s="487" t="str">
        <f t="shared" si="30"/>
        <v/>
      </c>
      <c r="AZ129" s="487" t="str">
        <f t="shared" si="30"/>
        <v/>
      </c>
      <c r="BA129" s="487" t="str">
        <f t="shared" si="30"/>
        <v>tbd</v>
      </c>
      <c r="BB129" s="487" t="str">
        <f t="shared" si="30"/>
        <v/>
      </c>
      <c r="BC129" s="487" t="str">
        <f t="shared" si="30"/>
        <v>tbd</v>
      </c>
      <c r="BD129" s="487" t="str">
        <f t="shared" si="30"/>
        <v>tbd</v>
      </c>
      <c r="BE129" s="487" t="str">
        <f t="shared" si="30"/>
        <v/>
      </c>
      <c r="BF129" s="487" t="str">
        <f t="shared" si="30"/>
        <v/>
      </c>
      <c r="BG129" s="487" t="str">
        <f t="shared" si="30"/>
        <v/>
      </c>
      <c r="BH129" s="487" t="str">
        <f t="shared" si="30"/>
        <v/>
      </c>
      <c r="BI129" s="487" t="str">
        <f t="shared" si="30"/>
        <v/>
      </c>
      <c r="BJ129" s="487" t="str">
        <f t="shared" si="30"/>
        <v/>
      </c>
      <c r="BK129" s="489" t="str">
        <f t="shared" si="30"/>
        <v/>
      </c>
      <c r="BL129" s="495" t="str">
        <f t="shared" si="31"/>
        <v/>
      </c>
      <c r="BM129" s="487" t="str">
        <f t="shared" si="31"/>
        <v>tbd</v>
      </c>
      <c r="BN129" s="487" t="str">
        <f t="shared" si="31"/>
        <v/>
      </c>
      <c r="BO129" s="487" t="str">
        <f t="shared" si="31"/>
        <v/>
      </c>
      <c r="BP129" s="487" t="str">
        <f t="shared" si="31"/>
        <v/>
      </c>
      <c r="BQ129" s="487" t="str">
        <f t="shared" si="31"/>
        <v>tbd</v>
      </c>
      <c r="BR129" s="487" t="str">
        <f t="shared" si="31"/>
        <v/>
      </c>
      <c r="BS129" s="487" t="str">
        <f t="shared" si="31"/>
        <v>tbd</v>
      </c>
      <c r="BT129" s="487" t="str">
        <f t="shared" si="31"/>
        <v>tbd</v>
      </c>
      <c r="BU129" s="487" t="str">
        <f t="shared" si="31"/>
        <v/>
      </c>
      <c r="BV129" s="487" t="str">
        <f t="shared" si="31"/>
        <v/>
      </c>
      <c r="BW129" s="487" t="str">
        <f t="shared" si="31"/>
        <v/>
      </c>
      <c r="BX129" s="487" t="str">
        <f t="shared" si="31"/>
        <v/>
      </c>
      <c r="BY129" s="487" t="str">
        <f t="shared" si="31"/>
        <v/>
      </c>
      <c r="BZ129" s="487" t="str">
        <f t="shared" si="31"/>
        <v/>
      </c>
      <c r="CA129" s="489" t="str">
        <f t="shared" si="31"/>
        <v/>
      </c>
    </row>
    <row r="130" spans="1:79" s="121" customFormat="1" ht="19.899999999999999" customHeight="1" x14ac:dyDescent="0.25">
      <c r="A130" s="9" t="s">
        <v>1729</v>
      </c>
      <c r="B130" s="7" t="s">
        <v>1730</v>
      </c>
      <c r="C130" s="2" t="s">
        <v>1731</v>
      </c>
      <c r="D130" s="5" t="s">
        <v>1724</v>
      </c>
      <c r="E130" s="4">
        <v>8</v>
      </c>
      <c r="F130" s="4" t="s">
        <v>1538</v>
      </c>
      <c r="G130" s="862" t="s">
        <v>1516</v>
      </c>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0</v>
      </c>
      <c r="AG130" s="487">
        <v>-1</v>
      </c>
      <c r="AH130" s="487">
        <v>0</v>
      </c>
      <c r="AI130" s="487">
        <v>0</v>
      </c>
      <c r="AJ130" s="487">
        <v>0</v>
      </c>
      <c r="AK130" s="487">
        <v>-1</v>
      </c>
      <c r="AL130" s="487">
        <v>0</v>
      </c>
      <c r="AM130" s="487">
        <v>-1</v>
      </c>
      <c r="AN130" s="487">
        <v>-1</v>
      </c>
      <c r="AO130" s="487">
        <v>0</v>
      </c>
      <c r="AP130" s="487">
        <v>0</v>
      </c>
      <c r="AQ130" s="487">
        <v>0</v>
      </c>
      <c r="AR130" s="487">
        <v>0</v>
      </c>
      <c r="AS130" s="487">
        <v>0</v>
      </c>
      <c r="AT130" s="487">
        <v>0</v>
      </c>
      <c r="AU130" s="493">
        <v>0</v>
      </c>
      <c r="AV130" s="488" t="str">
        <f t="shared" si="30"/>
        <v/>
      </c>
      <c r="AW130" s="487" t="str">
        <f t="shared" si="30"/>
        <v>tbd</v>
      </c>
      <c r="AX130" s="487" t="str">
        <f t="shared" si="30"/>
        <v/>
      </c>
      <c r="AY130" s="487" t="str">
        <f t="shared" si="30"/>
        <v/>
      </c>
      <c r="AZ130" s="487" t="str">
        <f t="shared" si="30"/>
        <v/>
      </c>
      <c r="BA130" s="487" t="str">
        <f t="shared" si="30"/>
        <v>tbd</v>
      </c>
      <c r="BB130" s="487" t="str">
        <f t="shared" si="30"/>
        <v/>
      </c>
      <c r="BC130" s="487" t="str">
        <f t="shared" si="30"/>
        <v>tbd</v>
      </c>
      <c r="BD130" s="487" t="str">
        <f t="shared" si="30"/>
        <v>tbd</v>
      </c>
      <c r="BE130" s="487" t="str">
        <f t="shared" si="30"/>
        <v/>
      </c>
      <c r="BF130" s="487" t="str">
        <f t="shared" si="30"/>
        <v/>
      </c>
      <c r="BG130" s="487" t="str">
        <f t="shared" si="30"/>
        <v/>
      </c>
      <c r="BH130" s="487" t="str">
        <f t="shared" si="30"/>
        <v/>
      </c>
      <c r="BI130" s="487" t="str">
        <f t="shared" si="30"/>
        <v/>
      </c>
      <c r="BJ130" s="487" t="str">
        <f t="shared" si="30"/>
        <v/>
      </c>
      <c r="BK130" s="489" t="str">
        <f t="shared" si="30"/>
        <v/>
      </c>
      <c r="BL130" s="495" t="str">
        <f t="shared" si="31"/>
        <v/>
      </c>
      <c r="BM130" s="487" t="str">
        <f t="shared" si="31"/>
        <v>tbd</v>
      </c>
      <c r="BN130" s="487" t="str">
        <f t="shared" si="31"/>
        <v/>
      </c>
      <c r="BO130" s="487" t="str">
        <f t="shared" si="31"/>
        <v/>
      </c>
      <c r="BP130" s="487" t="str">
        <f t="shared" si="31"/>
        <v/>
      </c>
      <c r="BQ130" s="487" t="str">
        <f t="shared" si="31"/>
        <v>tbd</v>
      </c>
      <c r="BR130" s="487" t="str">
        <f t="shared" si="31"/>
        <v/>
      </c>
      <c r="BS130" s="487" t="str">
        <f t="shared" si="31"/>
        <v>tbd</v>
      </c>
      <c r="BT130" s="487" t="str">
        <f t="shared" si="31"/>
        <v>tbd</v>
      </c>
      <c r="BU130" s="487" t="str">
        <f t="shared" si="31"/>
        <v/>
      </c>
      <c r="BV130" s="487" t="str">
        <f t="shared" si="31"/>
        <v/>
      </c>
      <c r="BW130" s="487" t="str">
        <f t="shared" si="31"/>
        <v/>
      </c>
      <c r="BX130" s="487" t="str">
        <f t="shared" si="31"/>
        <v/>
      </c>
      <c r="BY130" s="487" t="str">
        <f t="shared" si="31"/>
        <v/>
      </c>
      <c r="BZ130" s="487" t="str">
        <f t="shared" si="31"/>
        <v/>
      </c>
      <c r="CA130" s="489" t="str">
        <f t="shared" si="31"/>
        <v/>
      </c>
    </row>
    <row r="131" spans="1:79" s="121" customFormat="1" ht="19.899999999999999" customHeight="1" x14ac:dyDescent="0.25">
      <c r="A131" s="9" t="s">
        <v>1732</v>
      </c>
      <c r="B131" s="7" t="s">
        <v>1733</v>
      </c>
      <c r="C131" s="2" t="s">
        <v>1734</v>
      </c>
      <c r="D131" s="5" t="s">
        <v>1537</v>
      </c>
      <c r="E131" s="7">
        <v>1</v>
      </c>
      <c r="F131" s="862" t="s">
        <v>1516</v>
      </c>
      <c r="G131" s="862" t="s">
        <v>1516</v>
      </c>
      <c r="H131" s="5"/>
      <c r="I131" s="16"/>
      <c r="J131" s="47" t="s">
        <v>86</v>
      </c>
      <c r="K131" s="48"/>
      <c r="L131" s="48"/>
      <c r="M131" s="49"/>
      <c r="N131" s="863" t="s">
        <v>1516</v>
      </c>
      <c r="O131" s="864" t="s">
        <v>1516</v>
      </c>
      <c r="P131" s="864" t="s">
        <v>1516</v>
      </c>
      <c r="Q131" s="864" t="s">
        <v>1516</v>
      </c>
      <c r="R131" s="864" t="s">
        <v>1516</v>
      </c>
      <c r="S131" s="864" t="s">
        <v>1516</v>
      </c>
      <c r="T131" s="865" t="s">
        <v>1516</v>
      </c>
      <c r="U131" s="49"/>
      <c r="V131" s="58" t="s">
        <v>86</v>
      </c>
      <c r="W131" s="866" t="s">
        <v>1516</v>
      </c>
      <c r="X131" s="56"/>
      <c r="Y131" s="69"/>
      <c r="Z131" s="69"/>
      <c r="AA131" s="68"/>
      <c r="AB131" s="57"/>
      <c r="AC131" s="58" t="s">
        <v>1376</v>
      </c>
      <c r="AD131" s="56"/>
      <c r="AE131" s="65"/>
      <c r="AF131" s="488">
        <v>0</v>
      </c>
      <c r="AG131" s="487">
        <v>-1</v>
      </c>
      <c r="AH131" s="487">
        <v>0</v>
      </c>
      <c r="AI131" s="487">
        <v>0</v>
      </c>
      <c r="AJ131" s="487">
        <v>0</v>
      </c>
      <c r="AK131" s="487">
        <v>0</v>
      </c>
      <c r="AL131" s="487">
        <v>0</v>
      </c>
      <c r="AM131" s="487">
        <v>0</v>
      </c>
      <c r="AN131" s="487">
        <v>0</v>
      </c>
      <c r="AO131" s="487">
        <v>0</v>
      </c>
      <c r="AP131" s="487">
        <v>0</v>
      </c>
      <c r="AQ131" s="487">
        <v>0</v>
      </c>
      <c r="AR131" s="487">
        <v>0</v>
      </c>
      <c r="AS131" s="487">
        <v>0</v>
      </c>
      <c r="AT131" s="487">
        <v>0</v>
      </c>
      <c r="AU131" s="493">
        <v>0</v>
      </c>
      <c r="AV131" s="488" t="str">
        <f t="shared" si="30"/>
        <v/>
      </c>
      <c r="AW131" s="487" t="str">
        <f t="shared" si="30"/>
        <v>tbd</v>
      </c>
      <c r="AX131" s="487" t="str">
        <f t="shared" si="30"/>
        <v/>
      </c>
      <c r="AY131" s="487" t="str">
        <f t="shared" si="30"/>
        <v/>
      </c>
      <c r="AZ131" s="487" t="str">
        <f t="shared" si="30"/>
        <v/>
      </c>
      <c r="BA131" s="487" t="str">
        <f t="shared" si="30"/>
        <v/>
      </c>
      <c r="BB131" s="487" t="str">
        <f t="shared" si="30"/>
        <v/>
      </c>
      <c r="BC131" s="487" t="str">
        <f t="shared" si="30"/>
        <v/>
      </c>
      <c r="BD131" s="487" t="str">
        <f t="shared" si="30"/>
        <v/>
      </c>
      <c r="BE131" s="487" t="str">
        <f t="shared" si="30"/>
        <v/>
      </c>
      <c r="BF131" s="487" t="str">
        <f t="shared" si="30"/>
        <v/>
      </c>
      <c r="BG131" s="487" t="str">
        <f t="shared" si="30"/>
        <v/>
      </c>
      <c r="BH131" s="487" t="str">
        <f t="shared" si="30"/>
        <v/>
      </c>
      <c r="BI131" s="487" t="str">
        <f t="shared" si="30"/>
        <v/>
      </c>
      <c r="BJ131" s="487" t="str">
        <f t="shared" si="30"/>
        <v/>
      </c>
      <c r="BK131" s="489" t="str">
        <f t="shared" si="30"/>
        <v/>
      </c>
      <c r="BL131" s="495" t="str">
        <f t="shared" si="31"/>
        <v/>
      </c>
      <c r="BM131" s="487" t="str">
        <f t="shared" si="31"/>
        <v>not req'ed</v>
      </c>
      <c r="BN131" s="487" t="str">
        <f t="shared" si="31"/>
        <v/>
      </c>
      <c r="BO131" s="487" t="str">
        <f t="shared" si="31"/>
        <v/>
      </c>
      <c r="BP131" s="487" t="str">
        <f t="shared" si="31"/>
        <v/>
      </c>
      <c r="BQ131" s="487" t="str">
        <f t="shared" si="31"/>
        <v/>
      </c>
      <c r="BR131" s="487" t="str">
        <f t="shared" si="31"/>
        <v/>
      </c>
      <c r="BS131" s="487" t="str">
        <f t="shared" si="31"/>
        <v/>
      </c>
      <c r="BT131" s="487" t="str">
        <f t="shared" si="31"/>
        <v/>
      </c>
      <c r="BU131" s="487" t="str">
        <f t="shared" si="31"/>
        <v/>
      </c>
      <c r="BV131" s="487" t="str">
        <f t="shared" si="31"/>
        <v/>
      </c>
      <c r="BW131" s="487" t="str">
        <f t="shared" si="31"/>
        <v/>
      </c>
      <c r="BX131" s="487" t="str">
        <f t="shared" si="31"/>
        <v/>
      </c>
      <c r="BY131" s="487" t="str">
        <f t="shared" si="31"/>
        <v/>
      </c>
      <c r="BZ131" s="487" t="str">
        <f t="shared" si="31"/>
        <v/>
      </c>
      <c r="CA131" s="489" t="str">
        <f t="shared" si="31"/>
        <v/>
      </c>
    </row>
    <row r="132" spans="1:79" s="121" customFormat="1" ht="19.899999999999999" customHeight="1" x14ac:dyDescent="0.25">
      <c r="A132" s="9" t="s">
        <v>1735</v>
      </c>
      <c r="B132" s="7" t="s">
        <v>1736</v>
      </c>
      <c r="C132" s="2" t="s">
        <v>1737</v>
      </c>
      <c r="D132" s="5" t="s">
        <v>1537</v>
      </c>
      <c r="E132" s="7">
        <v>1</v>
      </c>
      <c r="F132" s="862" t="s">
        <v>1516</v>
      </c>
      <c r="G132" s="862" t="s">
        <v>1516</v>
      </c>
      <c r="H132" s="5"/>
      <c r="I132" s="16"/>
      <c r="J132" s="47" t="s">
        <v>86</v>
      </c>
      <c r="K132" s="48"/>
      <c r="L132" s="48"/>
      <c r="M132" s="49"/>
      <c r="N132" s="863" t="s">
        <v>1516</v>
      </c>
      <c r="O132" s="864" t="s">
        <v>1516</v>
      </c>
      <c r="P132" s="864" t="s">
        <v>1516</v>
      </c>
      <c r="Q132" s="864" t="s">
        <v>1516</v>
      </c>
      <c r="R132" s="864" t="s">
        <v>1516</v>
      </c>
      <c r="S132" s="864" t="s">
        <v>1516</v>
      </c>
      <c r="T132" s="865" t="s">
        <v>1516</v>
      </c>
      <c r="U132" s="49"/>
      <c r="V132" s="58" t="s">
        <v>86</v>
      </c>
      <c r="W132" s="866" t="s">
        <v>1516</v>
      </c>
      <c r="X132" s="56"/>
      <c r="Y132" s="69"/>
      <c r="Z132" s="69"/>
      <c r="AA132" s="68"/>
      <c r="AB132" s="57"/>
      <c r="AC132" s="58" t="s">
        <v>1376</v>
      </c>
      <c r="AD132" s="56"/>
      <c r="AE132" s="65"/>
      <c r="AF132" s="488">
        <v>0</v>
      </c>
      <c r="AG132" s="487">
        <v>-1</v>
      </c>
      <c r="AH132" s="487">
        <v>0</v>
      </c>
      <c r="AI132" s="487">
        <v>0</v>
      </c>
      <c r="AJ132" s="487">
        <v>0</v>
      </c>
      <c r="AK132" s="487">
        <v>-1</v>
      </c>
      <c r="AL132" s="487">
        <v>0</v>
      </c>
      <c r="AM132" s="487">
        <v>-1</v>
      </c>
      <c r="AN132" s="487">
        <v>-1</v>
      </c>
      <c r="AO132" s="487">
        <v>0</v>
      </c>
      <c r="AP132" s="487">
        <v>0</v>
      </c>
      <c r="AQ132" s="487">
        <v>0</v>
      </c>
      <c r="AR132" s="487">
        <v>0</v>
      </c>
      <c r="AS132" s="487">
        <v>0</v>
      </c>
      <c r="AT132" s="487">
        <v>0</v>
      </c>
      <c r="AU132" s="493">
        <v>0</v>
      </c>
      <c r="AV132" s="488" t="str">
        <f t="shared" si="30"/>
        <v/>
      </c>
      <c r="AW132" s="487" t="str">
        <f t="shared" si="30"/>
        <v>tbd</v>
      </c>
      <c r="AX132" s="487" t="str">
        <f t="shared" si="30"/>
        <v/>
      </c>
      <c r="AY132" s="487" t="str">
        <f t="shared" si="30"/>
        <v/>
      </c>
      <c r="AZ132" s="487" t="str">
        <f t="shared" si="30"/>
        <v/>
      </c>
      <c r="BA132" s="487" t="str">
        <f t="shared" si="30"/>
        <v>tbd</v>
      </c>
      <c r="BB132" s="487" t="str">
        <f t="shared" si="30"/>
        <v/>
      </c>
      <c r="BC132" s="487" t="str">
        <f t="shared" si="30"/>
        <v>tbd</v>
      </c>
      <c r="BD132" s="487" t="str">
        <f t="shared" si="30"/>
        <v>tbd</v>
      </c>
      <c r="BE132" s="487" t="str">
        <f t="shared" si="30"/>
        <v/>
      </c>
      <c r="BF132" s="487" t="str">
        <f t="shared" si="30"/>
        <v/>
      </c>
      <c r="BG132" s="487" t="str">
        <f t="shared" si="30"/>
        <v/>
      </c>
      <c r="BH132" s="487" t="str">
        <f t="shared" si="30"/>
        <v/>
      </c>
      <c r="BI132" s="487" t="str">
        <f t="shared" si="30"/>
        <v/>
      </c>
      <c r="BJ132" s="487" t="str">
        <f t="shared" si="30"/>
        <v/>
      </c>
      <c r="BK132" s="489" t="str">
        <f t="shared" si="30"/>
        <v/>
      </c>
      <c r="BL132" s="495" t="str">
        <f t="shared" si="31"/>
        <v/>
      </c>
      <c r="BM132" s="487" t="str">
        <f t="shared" si="31"/>
        <v>not req'ed</v>
      </c>
      <c r="BN132" s="487" t="str">
        <f t="shared" si="31"/>
        <v/>
      </c>
      <c r="BO132" s="487" t="str">
        <f t="shared" si="31"/>
        <v/>
      </c>
      <c r="BP132" s="487" t="str">
        <f t="shared" si="31"/>
        <v/>
      </c>
      <c r="BQ132" s="487" t="str">
        <f t="shared" si="31"/>
        <v>not req'ed</v>
      </c>
      <c r="BR132" s="487" t="str">
        <f t="shared" si="31"/>
        <v/>
      </c>
      <c r="BS132" s="487" t="str">
        <f t="shared" si="31"/>
        <v>not req'ed</v>
      </c>
      <c r="BT132" s="487" t="str">
        <f t="shared" si="31"/>
        <v>not req'ed</v>
      </c>
      <c r="BU132" s="487" t="str">
        <f t="shared" si="31"/>
        <v/>
      </c>
      <c r="BV132" s="487" t="str">
        <f t="shared" si="31"/>
        <v/>
      </c>
      <c r="BW132" s="487" t="str">
        <f t="shared" si="31"/>
        <v/>
      </c>
      <c r="BX132" s="487" t="str">
        <f t="shared" si="31"/>
        <v/>
      </c>
      <c r="BY132" s="487" t="str">
        <f t="shared" si="31"/>
        <v/>
      </c>
      <c r="BZ132" s="487" t="str">
        <f t="shared" si="31"/>
        <v/>
      </c>
      <c r="CA132" s="489" t="str">
        <f t="shared" si="31"/>
        <v/>
      </c>
    </row>
    <row r="133" spans="1:79" s="121" customFormat="1" ht="19.899999999999999" customHeight="1" x14ac:dyDescent="0.25">
      <c r="A133" s="9" t="s">
        <v>1717</v>
      </c>
      <c r="B133" s="7" t="s">
        <v>1718</v>
      </c>
      <c r="C133" s="2" t="s">
        <v>1719</v>
      </c>
      <c r="D133" s="5" t="s">
        <v>1537</v>
      </c>
      <c r="E133" s="7">
        <v>200</v>
      </c>
      <c r="F133" s="873">
        <v>1</v>
      </c>
      <c r="G133" s="862"/>
      <c r="H133" s="5"/>
      <c r="I133" s="16"/>
      <c r="J133" s="47" t="s">
        <v>86</v>
      </c>
      <c r="K133" s="48"/>
      <c r="L133" s="48"/>
      <c r="M133" s="49"/>
      <c r="N133" s="47" t="s">
        <v>86</v>
      </c>
      <c r="O133" s="48"/>
      <c r="P133" s="48"/>
      <c r="Q133" s="48"/>
      <c r="R133" s="48"/>
      <c r="S133" s="48"/>
      <c r="T133" s="65"/>
      <c r="U133" s="49"/>
      <c r="V133" s="58" t="s">
        <v>86</v>
      </c>
      <c r="W133" s="82" t="s">
        <v>86</v>
      </c>
      <c r="X133" s="56"/>
      <c r="Y133" s="69"/>
      <c r="Z133" s="69"/>
      <c r="AA133" s="68"/>
      <c r="AB133" s="57"/>
      <c r="AC133" s="58" t="s">
        <v>1376</v>
      </c>
      <c r="AD133" s="56"/>
      <c r="AE133" s="65"/>
      <c r="AF133" s="488">
        <v>0</v>
      </c>
      <c r="AG133" s="487">
        <v>-1</v>
      </c>
      <c r="AH133" s="487">
        <v>0</v>
      </c>
      <c r="AI133" s="487">
        <v>0</v>
      </c>
      <c r="AJ133" s="487">
        <v>0</v>
      </c>
      <c r="AK133" s="487">
        <v>0</v>
      </c>
      <c r="AL133" s="487">
        <v>0</v>
      </c>
      <c r="AM133" s="487">
        <v>0</v>
      </c>
      <c r="AN133" s="487">
        <v>0</v>
      </c>
      <c r="AO133" s="487">
        <v>0</v>
      </c>
      <c r="AP133" s="487">
        <v>0</v>
      </c>
      <c r="AQ133" s="487">
        <v>0</v>
      </c>
      <c r="AR133" s="487">
        <v>0</v>
      </c>
      <c r="AS133" s="487">
        <v>0</v>
      </c>
      <c r="AT133" s="487">
        <v>0</v>
      </c>
      <c r="AU133" s="493">
        <v>0</v>
      </c>
      <c r="AV133" s="488" t="str">
        <f t="shared" si="30"/>
        <v/>
      </c>
      <c r="AW133" s="487" t="str">
        <f t="shared" si="30"/>
        <v>tbd</v>
      </c>
      <c r="AX133" s="487" t="str">
        <f t="shared" si="30"/>
        <v/>
      </c>
      <c r="AY133" s="487" t="str">
        <f t="shared" si="30"/>
        <v/>
      </c>
      <c r="AZ133" s="487" t="str">
        <f t="shared" si="30"/>
        <v/>
      </c>
      <c r="BA133" s="487" t="str">
        <f t="shared" si="30"/>
        <v/>
      </c>
      <c r="BB133" s="487" t="str">
        <f t="shared" si="30"/>
        <v/>
      </c>
      <c r="BC133" s="487" t="str">
        <f t="shared" si="30"/>
        <v/>
      </c>
      <c r="BD133" s="487" t="str">
        <f t="shared" si="30"/>
        <v/>
      </c>
      <c r="BE133" s="487" t="str">
        <f t="shared" si="30"/>
        <v/>
      </c>
      <c r="BF133" s="487" t="str">
        <f t="shared" si="30"/>
        <v/>
      </c>
      <c r="BG133" s="487" t="str">
        <f t="shared" si="30"/>
        <v/>
      </c>
      <c r="BH133" s="487" t="str">
        <f t="shared" si="30"/>
        <v/>
      </c>
      <c r="BI133" s="487" t="str">
        <f t="shared" si="30"/>
        <v/>
      </c>
      <c r="BJ133" s="487" t="str">
        <f t="shared" si="30"/>
        <v/>
      </c>
      <c r="BK133" s="489" t="str">
        <f t="shared" si="30"/>
        <v/>
      </c>
      <c r="BL133" s="495" t="str">
        <f t="shared" si="31"/>
        <v/>
      </c>
      <c r="BM133" s="487" t="str">
        <f t="shared" si="31"/>
        <v>tbd</v>
      </c>
      <c r="BN133" s="487" t="str">
        <f t="shared" si="31"/>
        <v/>
      </c>
      <c r="BO133" s="487" t="str">
        <f t="shared" si="31"/>
        <v/>
      </c>
      <c r="BP133" s="487" t="str">
        <f t="shared" si="31"/>
        <v/>
      </c>
      <c r="BQ133" s="487" t="str">
        <f t="shared" si="31"/>
        <v/>
      </c>
      <c r="BR133" s="487" t="str">
        <f t="shared" si="31"/>
        <v/>
      </c>
      <c r="BS133" s="487" t="str">
        <f t="shared" si="31"/>
        <v/>
      </c>
      <c r="BT133" s="487" t="str">
        <f t="shared" si="31"/>
        <v/>
      </c>
      <c r="BU133" s="487" t="str">
        <f t="shared" si="31"/>
        <v/>
      </c>
      <c r="BV133" s="487" t="str">
        <f t="shared" si="31"/>
        <v/>
      </c>
      <c r="BW133" s="487" t="str">
        <f t="shared" si="31"/>
        <v/>
      </c>
      <c r="BX133" s="487" t="str">
        <f t="shared" si="31"/>
        <v/>
      </c>
      <c r="BY133" s="487" t="str">
        <f t="shared" si="31"/>
        <v/>
      </c>
      <c r="BZ133" s="487" t="str">
        <f t="shared" si="31"/>
        <v/>
      </c>
      <c r="CA133" s="489" t="str">
        <f t="shared" si="31"/>
        <v/>
      </c>
    </row>
    <row r="134" spans="1:79" s="121" customFormat="1" ht="19.899999999999999" customHeight="1" x14ac:dyDescent="0.25">
      <c r="A134" s="1381" t="s">
        <v>2313</v>
      </c>
      <c r="B134" s="1382"/>
      <c r="C134" s="1382"/>
      <c r="D134" s="1382"/>
      <c r="E134" s="1382"/>
      <c r="F134" s="1382"/>
      <c r="G134" s="1382"/>
      <c r="H134" s="1382"/>
      <c r="I134" s="1383"/>
      <c r="J134" s="867"/>
      <c r="K134" s="868"/>
      <c r="L134" s="868"/>
      <c r="M134" s="869"/>
      <c r="N134" s="867"/>
      <c r="O134" s="868"/>
      <c r="P134" s="868"/>
      <c r="Q134" s="868"/>
      <c r="R134" s="868"/>
      <c r="S134" s="868"/>
      <c r="T134" s="870"/>
      <c r="U134" s="869"/>
      <c r="V134" s="867"/>
      <c r="W134" s="871"/>
      <c r="X134" s="868"/>
      <c r="Y134" s="870"/>
      <c r="Z134" s="870"/>
      <c r="AA134" s="872"/>
      <c r="AB134" s="869"/>
      <c r="AC134" s="867"/>
      <c r="AD134" s="868"/>
      <c r="AE134" s="870"/>
      <c r="AF134" s="488">
        <f t="shared" ref="AF134:AU142" si="33">AF133</f>
        <v>0</v>
      </c>
      <c r="AG134" s="487">
        <f t="shared" si="33"/>
        <v>-1</v>
      </c>
      <c r="AH134" s="487">
        <f t="shared" si="33"/>
        <v>0</v>
      </c>
      <c r="AI134" s="487">
        <f t="shared" si="33"/>
        <v>0</v>
      </c>
      <c r="AJ134" s="487">
        <f t="shared" si="33"/>
        <v>0</v>
      </c>
      <c r="AK134" s="487">
        <f t="shared" si="33"/>
        <v>0</v>
      </c>
      <c r="AL134" s="487">
        <f t="shared" si="33"/>
        <v>0</v>
      </c>
      <c r="AM134" s="487">
        <f t="shared" si="33"/>
        <v>0</v>
      </c>
      <c r="AN134" s="487">
        <f t="shared" si="33"/>
        <v>0</v>
      </c>
      <c r="AO134" s="487">
        <f t="shared" si="33"/>
        <v>0</v>
      </c>
      <c r="AP134" s="487">
        <v>0</v>
      </c>
      <c r="AQ134" s="487">
        <v>0</v>
      </c>
      <c r="AR134" s="487">
        <v>0</v>
      </c>
      <c r="AS134" s="487">
        <v>0</v>
      </c>
      <c r="AT134" s="487">
        <v>0</v>
      </c>
      <c r="AU134" s="493">
        <v>0</v>
      </c>
      <c r="AV134" s="488" t="str">
        <f t="shared" si="30"/>
        <v/>
      </c>
      <c r="AW134" s="487">
        <f t="shared" si="30"/>
        <v>0</v>
      </c>
      <c r="AX134" s="487" t="str">
        <f t="shared" si="30"/>
        <v/>
      </c>
      <c r="AY134" s="487" t="str">
        <f t="shared" si="30"/>
        <v/>
      </c>
      <c r="AZ134" s="487" t="str">
        <f t="shared" si="30"/>
        <v/>
      </c>
      <c r="BA134" s="487" t="str">
        <f t="shared" si="30"/>
        <v/>
      </c>
      <c r="BB134" s="487" t="str">
        <f t="shared" si="30"/>
        <v/>
      </c>
      <c r="BC134" s="487" t="str">
        <f t="shared" si="30"/>
        <v/>
      </c>
      <c r="BD134" s="487" t="str">
        <f t="shared" si="30"/>
        <v/>
      </c>
      <c r="BE134" s="487" t="str">
        <f t="shared" si="30"/>
        <v/>
      </c>
      <c r="BF134" s="487" t="str">
        <f t="shared" si="30"/>
        <v/>
      </c>
      <c r="BG134" s="487" t="str">
        <f t="shared" si="30"/>
        <v/>
      </c>
      <c r="BH134" s="487" t="str">
        <f t="shared" si="30"/>
        <v/>
      </c>
      <c r="BI134" s="487" t="str">
        <f t="shared" si="30"/>
        <v/>
      </c>
      <c r="BJ134" s="487" t="str">
        <f t="shared" si="30"/>
        <v/>
      </c>
      <c r="BK134" s="489" t="str">
        <f t="shared" si="30"/>
        <v/>
      </c>
      <c r="BL134" s="495" t="str">
        <f t="shared" si="31"/>
        <v/>
      </c>
      <c r="BM134" s="487">
        <f t="shared" si="31"/>
        <v>0</v>
      </c>
      <c r="BN134" s="487" t="str">
        <f t="shared" si="31"/>
        <v/>
      </c>
      <c r="BO134" s="487" t="str">
        <f t="shared" si="31"/>
        <v/>
      </c>
      <c r="BP134" s="487" t="str">
        <f t="shared" si="31"/>
        <v/>
      </c>
      <c r="BQ134" s="487" t="str">
        <f t="shared" si="31"/>
        <v/>
      </c>
      <c r="BR134" s="487" t="str">
        <f t="shared" si="31"/>
        <v/>
      </c>
      <c r="BS134" s="487" t="str">
        <f t="shared" si="31"/>
        <v/>
      </c>
      <c r="BT134" s="487" t="str">
        <f t="shared" si="31"/>
        <v/>
      </c>
      <c r="BU134" s="487" t="str">
        <f t="shared" si="31"/>
        <v/>
      </c>
      <c r="BV134" s="487" t="str">
        <f t="shared" si="31"/>
        <v/>
      </c>
      <c r="BW134" s="487" t="str">
        <f t="shared" si="31"/>
        <v/>
      </c>
      <c r="BX134" s="487" t="str">
        <f t="shared" si="31"/>
        <v/>
      </c>
      <c r="BY134" s="487" t="str">
        <f t="shared" si="31"/>
        <v/>
      </c>
      <c r="BZ134" s="487" t="str">
        <f t="shared" si="31"/>
        <v/>
      </c>
      <c r="CA134" s="489" t="str">
        <f t="shared" si="31"/>
        <v/>
      </c>
    </row>
    <row r="135" spans="1:79" s="121" customFormat="1" ht="19.899999999999999" customHeight="1" x14ac:dyDescent="0.25">
      <c r="A135" s="9" t="s">
        <v>1650</v>
      </c>
      <c r="B135" s="7" t="s">
        <v>1651</v>
      </c>
      <c r="C135" s="2" t="s">
        <v>1652</v>
      </c>
      <c r="D135" s="5" t="s">
        <v>1537</v>
      </c>
      <c r="E135" s="7">
        <v>8</v>
      </c>
      <c r="F135" s="873">
        <v>1</v>
      </c>
      <c r="G135" s="862"/>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0</v>
      </c>
      <c r="AH135" s="487">
        <v>-1</v>
      </c>
      <c r="AI135" s="487">
        <v>0</v>
      </c>
      <c r="AJ135" s="487">
        <v>0</v>
      </c>
      <c r="AK135" s="487">
        <v>0</v>
      </c>
      <c r="AL135" s="487">
        <v>0</v>
      </c>
      <c r="AM135" s="487">
        <v>0</v>
      </c>
      <c r="AN135" s="487">
        <v>0</v>
      </c>
      <c r="AO135" s="487">
        <v>0</v>
      </c>
      <c r="AP135" s="487">
        <v>0</v>
      </c>
      <c r="AQ135" s="487">
        <v>0</v>
      </c>
      <c r="AR135" s="487">
        <v>0</v>
      </c>
      <c r="AS135" s="487">
        <v>0</v>
      </c>
      <c r="AT135" s="487">
        <v>0</v>
      </c>
      <c r="AU135" s="493">
        <v>0</v>
      </c>
      <c r="AV135" s="488" t="str">
        <f t="shared" si="30"/>
        <v/>
      </c>
      <c r="AW135" s="487" t="str">
        <f t="shared" si="30"/>
        <v/>
      </c>
      <c r="AX135" s="487" t="str">
        <f t="shared" si="30"/>
        <v>tbd</v>
      </c>
      <c r="AY135" s="487" t="str">
        <f t="shared" si="30"/>
        <v/>
      </c>
      <c r="AZ135" s="487" t="str">
        <f t="shared" si="30"/>
        <v/>
      </c>
      <c r="BA135" s="487" t="str">
        <f t="shared" si="30"/>
        <v/>
      </c>
      <c r="BB135" s="487" t="str">
        <f t="shared" si="30"/>
        <v/>
      </c>
      <c r="BC135" s="487" t="str">
        <f t="shared" si="30"/>
        <v/>
      </c>
      <c r="BD135" s="487" t="str">
        <f t="shared" si="30"/>
        <v/>
      </c>
      <c r="BE135" s="487" t="str">
        <f t="shared" si="30"/>
        <v/>
      </c>
      <c r="BF135" s="487" t="str">
        <f t="shared" si="30"/>
        <v/>
      </c>
      <c r="BG135" s="487" t="str">
        <f t="shared" si="30"/>
        <v/>
      </c>
      <c r="BH135" s="487" t="str">
        <f t="shared" si="30"/>
        <v/>
      </c>
      <c r="BI135" s="487" t="str">
        <f t="shared" si="30"/>
        <v/>
      </c>
      <c r="BJ135" s="487" t="str">
        <f t="shared" si="30"/>
        <v/>
      </c>
      <c r="BK135" s="489" t="str">
        <f t="shared" si="30"/>
        <v/>
      </c>
      <c r="BL135" s="495" t="str">
        <f t="shared" si="31"/>
        <v/>
      </c>
      <c r="BM135" s="487" t="str">
        <f t="shared" si="31"/>
        <v/>
      </c>
      <c r="BN135" s="487" t="str">
        <f t="shared" si="31"/>
        <v>tbd</v>
      </c>
      <c r="BO135" s="487" t="str">
        <f t="shared" si="31"/>
        <v/>
      </c>
      <c r="BP135" s="487" t="str">
        <f t="shared" si="31"/>
        <v/>
      </c>
      <c r="BQ135" s="487" t="str">
        <f t="shared" si="31"/>
        <v/>
      </c>
      <c r="BR135" s="487" t="str">
        <f t="shared" si="31"/>
        <v/>
      </c>
      <c r="BS135" s="487" t="str">
        <f t="shared" si="31"/>
        <v/>
      </c>
      <c r="BT135" s="487" t="str">
        <f t="shared" si="31"/>
        <v/>
      </c>
      <c r="BU135" s="487" t="str">
        <f t="shared" si="31"/>
        <v/>
      </c>
      <c r="BV135" s="487" t="str">
        <f t="shared" si="31"/>
        <v/>
      </c>
      <c r="BW135" s="487" t="str">
        <f t="shared" si="31"/>
        <v/>
      </c>
      <c r="BX135" s="487" t="str">
        <f t="shared" si="31"/>
        <v/>
      </c>
      <c r="BY135" s="487" t="str">
        <f t="shared" si="31"/>
        <v/>
      </c>
      <c r="BZ135" s="487" t="str">
        <f t="shared" si="31"/>
        <v/>
      </c>
      <c r="CA135" s="489" t="str">
        <f t="shared" si="31"/>
        <v/>
      </c>
    </row>
    <row r="136" spans="1:79" s="121"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5"/>
      <c r="U136" s="49"/>
      <c r="V136" s="58"/>
      <c r="W136" s="82"/>
      <c r="X136" s="56"/>
      <c r="Y136" s="69"/>
      <c r="Z136" s="69"/>
      <c r="AA136" s="68"/>
      <c r="AB136" s="57"/>
      <c r="AC136" s="58"/>
      <c r="AD136" s="56"/>
      <c r="AE136" s="65"/>
      <c r="AF136" s="488">
        <f t="shared" si="33"/>
        <v>0</v>
      </c>
      <c r="AG136" s="487">
        <f t="shared" si="33"/>
        <v>0</v>
      </c>
      <c r="AH136" s="487">
        <f t="shared" si="33"/>
        <v>-1</v>
      </c>
      <c r="AI136" s="487">
        <f t="shared" si="33"/>
        <v>0</v>
      </c>
      <c r="AJ136" s="487">
        <f t="shared" si="33"/>
        <v>0</v>
      </c>
      <c r="AK136" s="487">
        <f t="shared" si="33"/>
        <v>0</v>
      </c>
      <c r="AL136" s="487">
        <f t="shared" si="33"/>
        <v>0</v>
      </c>
      <c r="AM136" s="487">
        <f t="shared" si="33"/>
        <v>0</v>
      </c>
      <c r="AN136" s="487">
        <f t="shared" si="33"/>
        <v>0</v>
      </c>
      <c r="AO136" s="487">
        <f t="shared" si="33"/>
        <v>0</v>
      </c>
      <c r="AP136" s="487">
        <f t="shared" si="33"/>
        <v>0</v>
      </c>
      <c r="AQ136" s="487">
        <f t="shared" si="33"/>
        <v>0</v>
      </c>
      <c r="AR136" s="487">
        <f t="shared" si="33"/>
        <v>0</v>
      </c>
      <c r="AS136" s="487">
        <f t="shared" si="33"/>
        <v>0</v>
      </c>
      <c r="AT136" s="487">
        <f t="shared" si="33"/>
        <v>0</v>
      </c>
      <c r="AU136" s="493">
        <f t="shared" si="33"/>
        <v>0</v>
      </c>
      <c r="AV136" s="488" t="str">
        <f t="shared" si="30"/>
        <v/>
      </c>
      <c r="AW136" s="487" t="str">
        <f t="shared" si="30"/>
        <v/>
      </c>
      <c r="AX136" s="487">
        <f t="shared" si="30"/>
        <v>0</v>
      </c>
      <c r="AY136" s="487" t="str">
        <f t="shared" si="30"/>
        <v/>
      </c>
      <c r="AZ136" s="487" t="str">
        <f t="shared" si="30"/>
        <v/>
      </c>
      <c r="BA136" s="487" t="str">
        <f t="shared" si="30"/>
        <v/>
      </c>
      <c r="BB136" s="487" t="str">
        <f t="shared" si="30"/>
        <v/>
      </c>
      <c r="BC136" s="487" t="str">
        <f t="shared" si="30"/>
        <v/>
      </c>
      <c r="BD136" s="487" t="str">
        <f t="shared" si="30"/>
        <v/>
      </c>
      <c r="BE136" s="487" t="str">
        <f t="shared" si="30"/>
        <v/>
      </c>
      <c r="BF136" s="487" t="str">
        <f t="shared" si="30"/>
        <v/>
      </c>
      <c r="BG136" s="487" t="str">
        <f t="shared" si="30"/>
        <v/>
      </c>
      <c r="BH136" s="487" t="str">
        <f t="shared" si="30"/>
        <v/>
      </c>
      <c r="BI136" s="487" t="str">
        <f t="shared" si="30"/>
        <v/>
      </c>
      <c r="BJ136" s="487" t="str">
        <f t="shared" si="30"/>
        <v/>
      </c>
      <c r="BK136" s="489" t="str">
        <f t="shared" si="30"/>
        <v/>
      </c>
      <c r="BL136" s="495" t="str">
        <f t="shared" si="31"/>
        <v/>
      </c>
      <c r="BM136" s="487" t="str">
        <f t="shared" si="31"/>
        <v/>
      </c>
      <c r="BN136" s="487">
        <f t="shared" si="31"/>
        <v>0</v>
      </c>
      <c r="BO136" s="487" t="str">
        <f t="shared" si="31"/>
        <v/>
      </c>
      <c r="BP136" s="487" t="str">
        <f t="shared" si="31"/>
        <v/>
      </c>
      <c r="BQ136" s="487" t="str">
        <f t="shared" si="31"/>
        <v/>
      </c>
      <c r="BR136" s="487" t="str">
        <f t="shared" si="31"/>
        <v/>
      </c>
      <c r="BS136" s="487" t="str">
        <f t="shared" si="31"/>
        <v/>
      </c>
      <c r="BT136" s="487" t="str">
        <f t="shared" si="31"/>
        <v/>
      </c>
      <c r="BU136" s="487" t="str">
        <f t="shared" si="31"/>
        <v/>
      </c>
      <c r="BV136" s="487" t="str">
        <f t="shared" si="31"/>
        <v/>
      </c>
      <c r="BW136" s="487" t="str">
        <f t="shared" si="31"/>
        <v/>
      </c>
      <c r="BX136" s="487" t="str">
        <f t="shared" si="31"/>
        <v/>
      </c>
      <c r="BY136" s="487" t="str">
        <f t="shared" si="31"/>
        <v/>
      </c>
      <c r="BZ136" s="487" t="str">
        <f t="shared" si="31"/>
        <v/>
      </c>
      <c r="CA136" s="489" t="str">
        <f t="shared" si="31"/>
        <v/>
      </c>
    </row>
    <row r="137" spans="1:79" s="121"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5"/>
      <c r="U137" s="49"/>
      <c r="V137" s="58"/>
      <c r="W137" s="82"/>
      <c r="X137" s="56"/>
      <c r="Y137" s="69"/>
      <c r="Z137" s="69"/>
      <c r="AA137" s="68"/>
      <c r="AB137" s="57"/>
      <c r="AC137" s="58"/>
      <c r="AD137" s="56"/>
      <c r="AE137" s="65"/>
      <c r="AF137" s="488">
        <f t="shared" si="33"/>
        <v>0</v>
      </c>
      <c r="AG137" s="487">
        <f t="shared" si="33"/>
        <v>0</v>
      </c>
      <c r="AH137" s="487">
        <f t="shared" si="33"/>
        <v>-1</v>
      </c>
      <c r="AI137" s="487">
        <f t="shared" si="33"/>
        <v>0</v>
      </c>
      <c r="AJ137" s="487">
        <f t="shared" si="33"/>
        <v>0</v>
      </c>
      <c r="AK137" s="487">
        <f t="shared" si="33"/>
        <v>0</v>
      </c>
      <c r="AL137" s="487">
        <f t="shared" si="33"/>
        <v>0</v>
      </c>
      <c r="AM137" s="487">
        <f t="shared" si="33"/>
        <v>0</v>
      </c>
      <c r="AN137" s="487">
        <f t="shared" si="33"/>
        <v>0</v>
      </c>
      <c r="AO137" s="487">
        <f t="shared" si="33"/>
        <v>0</v>
      </c>
      <c r="AP137" s="487">
        <f t="shared" si="33"/>
        <v>0</v>
      </c>
      <c r="AQ137" s="487">
        <f t="shared" si="33"/>
        <v>0</v>
      </c>
      <c r="AR137" s="487">
        <f t="shared" si="33"/>
        <v>0</v>
      </c>
      <c r="AS137" s="487">
        <f t="shared" si="33"/>
        <v>0</v>
      </c>
      <c r="AT137" s="487">
        <f t="shared" si="33"/>
        <v>0</v>
      </c>
      <c r="AU137" s="493">
        <f t="shared" si="33"/>
        <v>0</v>
      </c>
      <c r="AV137" s="488" t="str">
        <f t="shared" si="30"/>
        <v/>
      </c>
      <c r="AW137" s="487" t="str">
        <f t="shared" si="30"/>
        <v/>
      </c>
      <c r="AX137" s="487">
        <f t="shared" si="30"/>
        <v>0</v>
      </c>
      <c r="AY137" s="487" t="str">
        <f t="shared" si="30"/>
        <v/>
      </c>
      <c r="AZ137" s="487" t="str">
        <f t="shared" si="30"/>
        <v/>
      </c>
      <c r="BA137" s="487" t="str">
        <f t="shared" si="30"/>
        <v/>
      </c>
      <c r="BB137" s="487" t="str">
        <f t="shared" si="30"/>
        <v/>
      </c>
      <c r="BC137" s="487" t="str">
        <f t="shared" si="30"/>
        <v/>
      </c>
      <c r="BD137" s="487" t="str">
        <f t="shared" si="30"/>
        <v/>
      </c>
      <c r="BE137" s="487" t="str">
        <f t="shared" si="30"/>
        <v/>
      </c>
      <c r="BF137" s="487" t="str">
        <f t="shared" si="30"/>
        <v/>
      </c>
      <c r="BG137" s="487" t="str">
        <f t="shared" si="30"/>
        <v/>
      </c>
      <c r="BH137" s="487" t="str">
        <f t="shared" si="30"/>
        <v/>
      </c>
      <c r="BI137" s="487" t="str">
        <f t="shared" si="30"/>
        <v/>
      </c>
      <c r="BJ137" s="487" t="str">
        <f t="shared" si="30"/>
        <v/>
      </c>
      <c r="BK137" s="489" t="str">
        <f t="shared" si="30"/>
        <v/>
      </c>
      <c r="BL137" s="495" t="str">
        <f t="shared" si="31"/>
        <v/>
      </c>
      <c r="BM137" s="487" t="str">
        <f t="shared" si="31"/>
        <v/>
      </c>
      <c r="BN137" s="487">
        <f t="shared" si="31"/>
        <v>0</v>
      </c>
      <c r="BO137" s="487" t="str">
        <f t="shared" si="31"/>
        <v/>
      </c>
      <c r="BP137" s="487" t="str">
        <f t="shared" si="31"/>
        <v/>
      </c>
      <c r="BQ137" s="487" t="str">
        <f t="shared" si="31"/>
        <v/>
      </c>
      <c r="BR137" s="487" t="str">
        <f t="shared" si="31"/>
        <v/>
      </c>
      <c r="BS137" s="487" t="str">
        <f t="shared" si="31"/>
        <v/>
      </c>
      <c r="BT137" s="487" t="str">
        <f t="shared" si="31"/>
        <v/>
      </c>
      <c r="BU137" s="487" t="str">
        <f t="shared" si="31"/>
        <v/>
      </c>
      <c r="BV137" s="487" t="str">
        <f t="shared" si="31"/>
        <v/>
      </c>
      <c r="BW137" s="487" t="str">
        <f t="shared" si="31"/>
        <v/>
      </c>
      <c r="BX137" s="487" t="str">
        <f t="shared" si="31"/>
        <v/>
      </c>
      <c r="BY137" s="487" t="str">
        <f t="shared" si="31"/>
        <v/>
      </c>
      <c r="BZ137" s="487" t="str">
        <f t="shared" si="31"/>
        <v/>
      </c>
      <c r="CA137" s="489" t="str">
        <f t="shared" si="31"/>
        <v/>
      </c>
    </row>
    <row r="138" spans="1:79" s="121"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5"/>
      <c r="U138" s="49"/>
      <c r="V138" s="58"/>
      <c r="W138" s="82"/>
      <c r="X138" s="56"/>
      <c r="Y138" s="69"/>
      <c r="Z138" s="69"/>
      <c r="AA138" s="68"/>
      <c r="AB138" s="57"/>
      <c r="AC138" s="58"/>
      <c r="AD138" s="56"/>
      <c r="AE138" s="65"/>
      <c r="AF138" s="488">
        <f t="shared" si="33"/>
        <v>0</v>
      </c>
      <c r="AG138" s="487">
        <f t="shared" si="33"/>
        <v>0</v>
      </c>
      <c r="AH138" s="487">
        <f t="shared" si="33"/>
        <v>-1</v>
      </c>
      <c r="AI138" s="487">
        <f t="shared" si="33"/>
        <v>0</v>
      </c>
      <c r="AJ138" s="487">
        <f t="shared" si="33"/>
        <v>0</v>
      </c>
      <c r="AK138" s="487">
        <f t="shared" si="33"/>
        <v>0</v>
      </c>
      <c r="AL138" s="487">
        <f t="shared" si="33"/>
        <v>0</v>
      </c>
      <c r="AM138" s="487">
        <f t="shared" si="33"/>
        <v>0</v>
      </c>
      <c r="AN138" s="487">
        <f t="shared" si="33"/>
        <v>0</v>
      </c>
      <c r="AO138" s="487">
        <f t="shared" si="33"/>
        <v>0</v>
      </c>
      <c r="AP138" s="487">
        <f t="shared" si="33"/>
        <v>0</v>
      </c>
      <c r="AQ138" s="487">
        <f t="shared" si="33"/>
        <v>0</v>
      </c>
      <c r="AR138" s="487">
        <f t="shared" si="33"/>
        <v>0</v>
      </c>
      <c r="AS138" s="487">
        <f t="shared" si="33"/>
        <v>0</v>
      </c>
      <c r="AT138" s="487">
        <f t="shared" si="33"/>
        <v>0</v>
      </c>
      <c r="AU138" s="493">
        <f t="shared" si="33"/>
        <v>0</v>
      </c>
      <c r="AV138" s="488" t="str">
        <f t="shared" si="30"/>
        <v/>
      </c>
      <c r="AW138" s="487" t="str">
        <f t="shared" si="30"/>
        <v/>
      </c>
      <c r="AX138" s="487">
        <f t="shared" si="30"/>
        <v>0</v>
      </c>
      <c r="AY138" s="487" t="str">
        <f t="shared" si="30"/>
        <v/>
      </c>
      <c r="AZ138" s="487" t="str">
        <f t="shared" si="30"/>
        <v/>
      </c>
      <c r="BA138" s="487" t="str">
        <f t="shared" si="30"/>
        <v/>
      </c>
      <c r="BB138" s="487" t="str">
        <f t="shared" si="30"/>
        <v/>
      </c>
      <c r="BC138" s="487" t="str">
        <f t="shared" si="30"/>
        <v/>
      </c>
      <c r="BD138" s="487" t="str">
        <f t="shared" si="30"/>
        <v/>
      </c>
      <c r="BE138" s="487" t="str">
        <f t="shared" si="30"/>
        <v/>
      </c>
      <c r="BF138" s="487" t="str">
        <f t="shared" si="30"/>
        <v/>
      </c>
      <c r="BG138" s="487" t="str">
        <f t="shared" si="30"/>
        <v/>
      </c>
      <c r="BH138" s="487" t="str">
        <f t="shared" si="30"/>
        <v/>
      </c>
      <c r="BI138" s="487" t="str">
        <f t="shared" si="30"/>
        <v/>
      </c>
      <c r="BJ138" s="487" t="str">
        <f t="shared" si="30"/>
        <v/>
      </c>
      <c r="BK138" s="489" t="str">
        <f t="shared" si="30"/>
        <v/>
      </c>
      <c r="BL138" s="495" t="str">
        <f t="shared" si="31"/>
        <v/>
      </c>
      <c r="BM138" s="487" t="str">
        <f t="shared" si="31"/>
        <v/>
      </c>
      <c r="BN138" s="487">
        <f t="shared" si="31"/>
        <v>0</v>
      </c>
      <c r="BO138" s="487" t="str">
        <f t="shared" si="31"/>
        <v/>
      </c>
      <c r="BP138" s="487" t="str">
        <f t="shared" si="31"/>
        <v/>
      </c>
      <c r="BQ138" s="487" t="str">
        <f t="shared" si="31"/>
        <v/>
      </c>
      <c r="BR138" s="487" t="str">
        <f t="shared" si="31"/>
        <v/>
      </c>
      <c r="BS138" s="487" t="str">
        <f t="shared" si="31"/>
        <v/>
      </c>
      <c r="BT138" s="487" t="str">
        <f t="shared" si="31"/>
        <v/>
      </c>
      <c r="BU138" s="487" t="str">
        <f t="shared" si="31"/>
        <v/>
      </c>
      <c r="BV138" s="487" t="str">
        <f t="shared" si="31"/>
        <v/>
      </c>
      <c r="BW138" s="487" t="str">
        <f t="shared" si="31"/>
        <v/>
      </c>
      <c r="BX138" s="487" t="str">
        <f t="shared" si="31"/>
        <v/>
      </c>
      <c r="BY138" s="487" t="str">
        <f t="shared" si="31"/>
        <v/>
      </c>
      <c r="BZ138" s="487" t="str">
        <f t="shared" si="31"/>
        <v/>
      </c>
      <c r="CA138" s="489" t="str">
        <f t="shared" si="31"/>
        <v/>
      </c>
    </row>
    <row r="139" spans="1:79" s="121"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5"/>
      <c r="U139" s="49"/>
      <c r="V139" s="58"/>
      <c r="W139" s="82"/>
      <c r="X139" s="56"/>
      <c r="Y139" s="69"/>
      <c r="Z139" s="69"/>
      <c r="AA139" s="68"/>
      <c r="AB139" s="57"/>
      <c r="AC139" s="58"/>
      <c r="AD139" s="56"/>
      <c r="AE139" s="65"/>
      <c r="AF139" s="488">
        <f t="shared" si="33"/>
        <v>0</v>
      </c>
      <c r="AG139" s="487">
        <f t="shared" si="33"/>
        <v>0</v>
      </c>
      <c r="AH139" s="487">
        <f t="shared" si="33"/>
        <v>-1</v>
      </c>
      <c r="AI139" s="487">
        <f t="shared" si="33"/>
        <v>0</v>
      </c>
      <c r="AJ139" s="487">
        <f t="shared" si="33"/>
        <v>0</v>
      </c>
      <c r="AK139" s="487">
        <f t="shared" si="33"/>
        <v>0</v>
      </c>
      <c r="AL139" s="487">
        <f t="shared" si="33"/>
        <v>0</v>
      </c>
      <c r="AM139" s="487">
        <f t="shared" si="33"/>
        <v>0</v>
      </c>
      <c r="AN139" s="487">
        <f t="shared" si="33"/>
        <v>0</v>
      </c>
      <c r="AO139" s="487">
        <f t="shared" si="33"/>
        <v>0</v>
      </c>
      <c r="AP139" s="487">
        <f t="shared" si="33"/>
        <v>0</v>
      </c>
      <c r="AQ139" s="487">
        <f t="shared" si="33"/>
        <v>0</v>
      </c>
      <c r="AR139" s="487">
        <f t="shared" si="33"/>
        <v>0</v>
      </c>
      <c r="AS139" s="487">
        <f t="shared" si="33"/>
        <v>0</v>
      </c>
      <c r="AT139" s="487">
        <f t="shared" si="33"/>
        <v>0</v>
      </c>
      <c r="AU139" s="493">
        <f t="shared" si="33"/>
        <v>0</v>
      </c>
      <c r="AV139" s="488" t="str">
        <f t="shared" si="30"/>
        <v/>
      </c>
      <c r="AW139" s="487" t="str">
        <f t="shared" si="30"/>
        <v/>
      </c>
      <c r="AX139" s="487">
        <f t="shared" si="30"/>
        <v>0</v>
      </c>
      <c r="AY139" s="487" t="str">
        <f t="shared" si="30"/>
        <v/>
      </c>
      <c r="AZ139" s="487" t="str">
        <f t="shared" si="30"/>
        <v/>
      </c>
      <c r="BA139" s="487" t="str">
        <f t="shared" si="30"/>
        <v/>
      </c>
      <c r="BB139" s="487" t="str">
        <f t="shared" si="30"/>
        <v/>
      </c>
      <c r="BC139" s="487" t="str">
        <f t="shared" si="30"/>
        <v/>
      </c>
      <c r="BD139" s="487" t="str">
        <f t="shared" si="30"/>
        <v/>
      </c>
      <c r="BE139" s="487" t="str">
        <f t="shared" si="30"/>
        <v/>
      </c>
      <c r="BF139" s="487" t="str">
        <f t="shared" si="30"/>
        <v/>
      </c>
      <c r="BG139" s="487" t="str">
        <f t="shared" si="30"/>
        <v/>
      </c>
      <c r="BH139" s="487" t="str">
        <f t="shared" si="30"/>
        <v/>
      </c>
      <c r="BI139" s="487" t="str">
        <f t="shared" si="30"/>
        <v/>
      </c>
      <c r="BJ139" s="487" t="str">
        <f t="shared" si="30"/>
        <v/>
      </c>
      <c r="BK139" s="489" t="str">
        <f t="shared" si="30"/>
        <v/>
      </c>
      <c r="BL139" s="495" t="str">
        <f t="shared" si="31"/>
        <v/>
      </c>
      <c r="BM139" s="487" t="str">
        <f t="shared" si="31"/>
        <v/>
      </c>
      <c r="BN139" s="487">
        <f t="shared" si="31"/>
        <v>0</v>
      </c>
      <c r="BO139" s="487" t="str">
        <f t="shared" si="31"/>
        <v/>
      </c>
      <c r="BP139" s="487" t="str">
        <f t="shared" si="31"/>
        <v/>
      </c>
      <c r="BQ139" s="487" t="str">
        <f t="shared" si="31"/>
        <v/>
      </c>
      <c r="BR139" s="487" t="str">
        <f t="shared" si="31"/>
        <v/>
      </c>
      <c r="BS139" s="487" t="str">
        <f t="shared" si="31"/>
        <v/>
      </c>
      <c r="BT139" s="487" t="str">
        <f t="shared" si="31"/>
        <v/>
      </c>
      <c r="BU139" s="487" t="str">
        <f t="shared" si="31"/>
        <v/>
      </c>
      <c r="BV139" s="487" t="str">
        <f t="shared" si="31"/>
        <v/>
      </c>
      <c r="BW139" s="487" t="str">
        <f t="shared" si="31"/>
        <v/>
      </c>
      <c r="BX139" s="487" t="str">
        <f t="shared" si="31"/>
        <v/>
      </c>
      <c r="BY139" s="487" t="str">
        <f t="shared" si="31"/>
        <v/>
      </c>
      <c r="BZ139" s="487" t="str">
        <f t="shared" si="31"/>
        <v/>
      </c>
      <c r="CA139" s="489" t="str">
        <f t="shared" si="31"/>
        <v/>
      </c>
    </row>
    <row r="140" spans="1:79" s="121"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5"/>
      <c r="U140" s="49"/>
      <c r="V140" s="58"/>
      <c r="W140" s="82"/>
      <c r="X140" s="56"/>
      <c r="Y140" s="69"/>
      <c r="Z140" s="69"/>
      <c r="AA140" s="68"/>
      <c r="AB140" s="57"/>
      <c r="AC140" s="58"/>
      <c r="AD140" s="56"/>
      <c r="AE140" s="65"/>
      <c r="AF140" s="488">
        <f t="shared" si="33"/>
        <v>0</v>
      </c>
      <c r="AG140" s="487">
        <f t="shared" si="33"/>
        <v>0</v>
      </c>
      <c r="AH140" s="487">
        <f t="shared" si="33"/>
        <v>-1</v>
      </c>
      <c r="AI140" s="487">
        <f t="shared" si="33"/>
        <v>0</v>
      </c>
      <c r="AJ140" s="487">
        <f t="shared" si="33"/>
        <v>0</v>
      </c>
      <c r="AK140" s="487">
        <f t="shared" si="33"/>
        <v>0</v>
      </c>
      <c r="AL140" s="487">
        <f t="shared" si="33"/>
        <v>0</v>
      </c>
      <c r="AM140" s="487">
        <f t="shared" si="33"/>
        <v>0</v>
      </c>
      <c r="AN140" s="487">
        <f t="shared" si="33"/>
        <v>0</v>
      </c>
      <c r="AO140" s="487">
        <f t="shared" si="33"/>
        <v>0</v>
      </c>
      <c r="AP140" s="487">
        <f t="shared" si="33"/>
        <v>0</v>
      </c>
      <c r="AQ140" s="487">
        <f t="shared" si="33"/>
        <v>0</v>
      </c>
      <c r="AR140" s="487">
        <f t="shared" si="33"/>
        <v>0</v>
      </c>
      <c r="AS140" s="487">
        <f t="shared" si="33"/>
        <v>0</v>
      </c>
      <c r="AT140" s="487">
        <f t="shared" si="33"/>
        <v>0</v>
      </c>
      <c r="AU140" s="493">
        <f t="shared" si="33"/>
        <v>0</v>
      </c>
      <c r="AV140" s="488" t="str">
        <f t="shared" si="30"/>
        <v/>
      </c>
      <c r="AW140" s="487" t="str">
        <f t="shared" si="30"/>
        <v/>
      </c>
      <c r="AX140" s="487">
        <f t="shared" si="30"/>
        <v>0</v>
      </c>
      <c r="AY140" s="487" t="str">
        <f t="shared" si="30"/>
        <v/>
      </c>
      <c r="AZ140" s="487" t="str">
        <f t="shared" si="30"/>
        <v/>
      </c>
      <c r="BA140" s="487" t="str">
        <f t="shared" si="30"/>
        <v/>
      </c>
      <c r="BB140" s="487" t="str">
        <f t="shared" si="30"/>
        <v/>
      </c>
      <c r="BC140" s="487" t="str">
        <f t="shared" si="30"/>
        <v/>
      </c>
      <c r="BD140" s="487" t="str">
        <f t="shared" si="30"/>
        <v/>
      </c>
      <c r="BE140" s="487" t="str">
        <f t="shared" si="30"/>
        <v/>
      </c>
      <c r="BF140" s="487" t="str">
        <f t="shared" si="30"/>
        <v/>
      </c>
      <c r="BG140" s="487" t="str">
        <f t="shared" si="30"/>
        <v/>
      </c>
      <c r="BH140" s="487" t="str">
        <f t="shared" si="30"/>
        <v/>
      </c>
      <c r="BI140" s="487" t="str">
        <f t="shared" si="30"/>
        <v/>
      </c>
      <c r="BJ140" s="487" t="str">
        <f t="shared" si="30"/>
        <v/>
      </c>
      <c r="BK140" s="489" t="str">
        <f t="shared" si="30"/>
        <v/>
      </c>
      <c r="BL140" s="495" t="str">
        <f t="shared" si="31"/>
        <v/>
      </c>
      <c r="BM140" s="487" t="str">
        <f t="shared" si="31"/>
        <v/>
      </c>
      <c r="BN140" s="487">
        <f t="shared" si="31"/>
        <v>0</v>
      </c>
      <c r="BO140" s="487" t="str">
        <f t="shared" si="31"/>
        <v/>
      </c>
      <c r="BP140" s="487" t="str">
        <f t="shared" si="31"/>
        <v/>
      </c>
      <c r="BQ140" s="487" t="str">
        <f t="shared" si="31"/>
        <v/>
      </c>
      <c r="BR140" s="487" t="str">
        <f t="shared" si="31"/>
        <v/>
      </c>
      <c r="BS140" s="487" t="str">
        <f t="shared" si="31"/>
        <v/>
      </c>
      <c r="BT140" s="487" t="str">
        <f t="shared" si="31"/>
        <v/>
      </c>
      <c r="BU140" s="487" t="str">
        <f t="shared" si="31"/>
        <v/>
      </c>
      <c r="BV140" s="487" t="str">
        <f t="shared" si="31"/>
        <v/>
      </c>
      <c r="BW140" s="487" t="str">
        <f t="shared" si="31"/>
        <v/>
      </c>
      <c r="BX140" s="487" t="str">
        <f t="shared" si="31"/>
        <v/>
      </c>
      <c r="BY140" s="487" t="str">
        <f t="shared" si="31"/>
        <v/>
      </c>
      <c r="BZ140" s="487" t="str">
        <f t="shared" si="31"/>
        <v/>
      </c>
      <c r="CA140" s="489" t="str">
        <f t="shared" si="31"/>
        <v/>
      </c>
    </row>
    <row r="141" spans="1:79" s="121"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5"/>
      <c r="U141" s="49"/>
      <c r="V141" s="58"/>
      <c r="W141" s="82"/>
      <c r="X141" s="56"/>
      <c r="Y141" s="69"/>
      <c r="Z141" s="69"/>
      <c r="AA141" s="68"/>
      <c r="AB141" s="57"/>
      <c r="AC141" s="58"/>
      <c r="AD141" s="56"/>
      <c r="AE141" s="65"/>
      <c r="AF141" s="488">
        <f t="shared" si="33"/>
        <v>0</v>
      </c>
      <c r="AG141" s="487">
        <f t="shared" si="33"/>
        <v>0</v>
      </c>
      <c r="AH141" s="487">
        <f t="shared" si="33"/>
        <v>-1</v>
      </c>
      <c r="AI141" s="487">
        <f t="shared" si="33"/>
        <v>0</v>
      </c>
      <c r="AJ141" s="487">
        <f t="shared" si="33"/>
        <v>0</v>
      </c>
      <c r="AK141" s="487">
        <f t="shared" si="33"/>
        <v>0</v>
      </c>
      <c r="AL141" s="487">
        <f t="shared" si="33"/>
        <v>0</v>
      </c>
      <c r="AM141" s="487">
        <f t="shared" si="33"/>
        <v>0</v>
      </c>
      <c r="AN141" s="487">
        <f t="shared" si="33"/>
        <v>0</v>
      </c>
      <c r="AO141" s="487">
        <f t="shared" si="33"/>
        <v>0</v>
      </c>
      <c r="AP141" s="487">
        <f t="shared" si="33"/>
        <v>0</v>
      </c>
      <c r="AQ141" s="487">
        <f t="shared" si="33"/>
        <v>0</v>
      </c>
      <c r="AR141" s="487">
        <f t="shared" si="33"/>
        <v>0</v>
      </c>
      <c r="AS141" s="487">
        <f t="shared" si="33"/>
        <v>0</v>
      </c>
      <c r="AT141" s="487">
        <f t="shared" si="33"/>
        <v>0</v>
      </c>
      <c r="AU141" s="493">
        <f t="shared" si="33"/>
        <v>0</v>
      </c>
      <c r="AV141" s="488" t="str">
        <f t="shared" ref="AV141:BK156" si="34">IF(AF141,IFERROR(LEFT($V141,SEARCH(" (",$V141)-1),$V141),"")</f>
        <v/>
      </c>
      <c r="AW141" s="487" t="str">
        <f t="shared" si="34"/>
        <v/>
      </c>
      <c r="AX141" s="487">
        <f t="shared" si="34"/>
        <v>0</v>
      </c>
      <c r="AY141" s="487" t="str">
        <f t="shared" si="34"/>
        <v/>
      </c>
      <c r="AZ141" s="487" t="str">
        <f t="shared" si="34"/>
        <v/>
      </c>
      <c r="BA141" s="487" t="str">
        <f t="shared" si="34"/>
        <v/>
      </c>
      <c r="BB141" s="487" t="str">
        <f t="shared" si="34"/>
        <v/>
      </c>
      <c r="BC141" s="487" t="str">
        <f t="shared" si="34"/>
        <v/>
      </c>
      <c r="BD141" s="487" t="str">
        <f t="shared" si="34"/>
        <v/>
      </c>
      <c r="BE141" s="487" t="str">
        <f t="shared" si="34"/>
        <v/>
      </c>
      <c r="BF141" s="487" t="str">
        <f t="shared" si="34"/>
        <v/>
      </c>
      <c r="BG141" s="487" t="str">
        <f t="shared" si="34"/>
        <v/>
      </c>
      <c r="BH141" s="487" t="str">
        <f t="shared" si="34"/>
        <v/>
      </c>
      <c r="BI141" s="487" t="str">
        <f t="shared" si="34"/>
        <v/>
      </c>
      <c r="BJ141" s="487" t="str">
        <f t="shared" si="34"/>
        <v/>
      </c>
      <c r="BK141" s="489" t="str">
        <f t="shared" si="34"/>
        <v/>
      </c>
      <c r="BL141" s="495" t="str">
        <f t="shared" ref="BL141:CA156" si="35">IF(AF141,IFERROR(LEFT($W141,SEARCH(" (",$W141)-1),$W141),"")</f>
        <v/>
      </c>
      <c r="BM141" s="487" t="str">
        <f t="shared" si="35"/>
        <v/>
      </c>
      <c r="BN141" s="487">
        <f t="shared" si="35"/>
        <v>0</v>
      </c>
      <c r="BO141" s="487" t="str">
        <f t="shared" si="35"/>
        <v/>
      </c>
      <c r="BP141" s="487" t="str">
        <f t="shared" si="35"/>
        <v/>
      </c>
      <c r="BQ141" s="487" t="str">
        <f t="shared" si="35"/>
        <v/>
      </c>
      <c r="BR141" s="487" t="str">
        <f t="shared" si="35"/>
        <v/>
      </c>
      <c r="BS141" s="487" t="str">
        <f t="shared" si="35"/>
        <v/>
      </c>
      <c r="BT141" s="487" t="str">
        <f t="shared" si="35"/>
        <v/>
      </c>
      <c r="BU141" s="487" t="str">
        <f t="shared" si="35"/>
        <v/>
      </c>
      <c r="BV141" s="487" t="str">
        <f t="shared" si="35"/>
        <v/>
      </c>
      <c r="BW141" s="487" t="str">
        <f t="shared" si="35"/>
        <v/>
      </c>
      <c r="BX141" s="487" t="str">
        <f t="shared" si="35"/>
        <v/>
      </c>
      <c r="BY141" s="487" t="str">
        <f t="shared" si="35"/>
        <v/>
      </c>
      <c r="BZ141" s="487" t="str">
        <f t="shared" si="35"/>
        <v/>
      </c>
      <c r="CA141" s="489" t="str">
        <f t="shared" si="35"/>
        <v/>
      </c>
    </row>
    <row r="142" spans="1:79" s="121"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5"/>
      <c r="U142" s="49"/>
      <c r="V142" s="58"/>
      <c r="W142" s="82"/>
      <c r="X142" s="56"/>
      <c r="Y142" s="69"/>
      <c r="Z142" s="69"/>
      <c r="AA142" s="68"/>
      <c r="AB142" s="57"/>
      <c r="AC142" s="58"/>
      <c r="AD142" s="56"/>
      <c r="AE142" s="65"/>
      <c r="AF142" s="488">
        <f t="shared" si="33"/>
        <v>0</v>
      </c>
      <c r="AG142" s="487">
        <f t="shared" si="33"/>
        <v>0</v>
      </c>
      <c r="AH142" s="487">
        <f t="shared" si="33"/>
        <v>-1</v>
      </c>
      <c r="AI142" s="487">
        <f t="shared" si="33"/>
        <v>0</v>
      </c>
      <c r="AJ142" s="487">
        <f t="shared" si="33"/>
        <v>0</v>
      </c>
      <c r="AK142" s="487">
        <f t="shared" si="33"/>
        <v>0</v>
      </c>
      <c r="AL142" s="487">
        <f t="shared" si="33"/>
        <v>0</v>
      </c>
      <c r="AM142" s="487">
        <f t="shared" si="33"/>
        <v>0</v>
      </c>
      <c r="AN142" s="487">
        <f t="shared" si="33"/>
        <v>0</v>
      </c>
      <c r="AO142" s="487">
        <f t="shared" si="33"/>
        <v>0</v>
      </c>
      <c r="AP142" s="487">
        <f t="shared" si="33"/>
        <v>0</v>
      </c>
      <c r="AQ142" s="487">
        <f t="shared" si="33"/>
        <v>0</v>
      </c>
      <c r="AR142" s="487">
        <f t="shared" si="33"/>
        <v>0</v>
      </c>
      <c r="AS142" s="487">
        <f t="shared" si="33"/>
        <v>0</v>
      </c>
      <c r="AT142" s="487">
        <f t="shared" si="33"/>
        <v>0</v>
      </c>
      <c r="AU142" s="493">
        <f t="shared" ref="AU142" si="36">AU141</f>
        <v>0</v>
      </c>
      <c r="AV142" s="488" t="str">
        <f t="shared" si="34"/>
        <v/>
      </c>
      <c r="AW142" s="487" t="str">
        <f t="shared" si="34"/>
        <v/>
      </c>
      <c r="AX142" s="487">
        <f t="shared" si="34"/>
        <v>0</v>
      </c>
      <c r="AY142" s="487" t="str">
        <f t="shared" si="34"/>
        <v/>
      </c>
      <c r="AZ142" s="487" t="str">
        <f t="shared" si="34"/>
        <v/>
      </c>
      <c r="BA142" s="487" t="str">
        <f t="shared" si="34"/>
        <v/>
      </c>
      <c r="BB142" s="487" t="str">
        <f t="shared" si="34"/>
        <v/>
      </c>
      <c r="BC142" s="487" t="str">
        <f t="shared" si="34"/>
        <v/>
      </c>
      <c r="BD142" s="487" t="str">
        <f t="shared" si="34"/>
        <v/>
      </c>
      <c r="BE142" s="487" t="str">
        <f t="shared" si="34"/>
        <v/>
      </c>
      <c r="BF142" s="487" t="str">
        <f t="shared" si="34"/>
        <v/>
      </c>
      <c r="BG142" s="487" t="str">
        <f t="shared" si="34"/>
        <v/>
      </c>
      <c r="BH142" s="487" t="str">
        <f t="shared" si="34"/>
        <v/>
      </c>
      <c r="BI142" s="487" t="str">
        <f t="shared" si="34"/>
        <v/>
      </c>
      <c r="BJ142" s="487" t="str">
        <f t="shared" si="34"/>
        <v/>
      </c>
      <c r="BK142" s="489" t="str">
        <f t="shared" si="34"/>
        <v/>
      </c>
      <c r="BL142" s="495" t="str">
        <f t="shared" si="35"/>
        <v/>
      </c>
      <c r="BM142" s="487" t="str">
        <f t="shared" si="35"/>
        <v/>
      </c>
      <c r="BN142" s="487">
        <f t="shared" si="35"/>
        <v>0</v>
      </c>
      <c r="BO142" s="487" t="str">
        <f t="shared" si="35"/>
        <v/>
      </c>
      <c r="BP142" s="487" t="str">
        <f t="shared" si="35"/>
        <v/>
      </c>
      <c r="BQ142" s="487" t="str">
        <f t="shared" si="35"/>
        <v/>
      </c>
      <c r="BR142" s="487" t="str">
        <f t="shared" si="35"/>
        <v/>
      </c>
      <c r="BS142" s="487" t="str">
        <f t="shared" si="35"/>
        <v/>
      </c>
      <c r="BT142" s="487" t="str">
        <f t="shared" si="35"/>
        <v/>
      </c>
      <c r="BU142" s="487" t="str">
        <f t="shared" si="35"/>
        <v/>
      </c>
      <c r="BV142" s="487" t="str">
        <f t="shared" si="35"/>
        <v/>
      </c>
      <c r="BW142" s="487" t="str">
        <f t="shared" si="35"/>
        <v/>
      </c>
      <c r="BX142" s="487" t="str">
        <f t="shared" si="35"/>
        <v/>
      </c>
      <c r="BY142" s="487" t="str">
        <f t="shared" si="35"/>
        <v/>
      </c>
      <c r="BZ142" s="487" t="str">
        <f t="shared" si="35"/>
        <v/>
      </c>
      <c r="CA142" s="489" t="str">
        <f t="shared" si="35"/>
        <v/>
      </c>
    </row>
    <row r="143" spans="1:79" s="121"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5"/>
      <c r="U143" s="49"/>
      <c r="V143" s="58"/>
      <c r="W143" s="82"/>
      <c r="X143" s="56"/>
      <c r="Y143" s="69"/>
      <c r="Z143" s="69"/>
      <c r="AA143" s="68"/>
      <c r="AB143" s="57"/>
      <c r="AC143" s="58"/>
      <c r="AD143" s="56"/>
      <c r="AE143" s="65"/>
      <c r="AF143" s="488">
        <f t="shared" ref="AF143:AU158" si="37">AF142</f>
        <v>0</v>
      </c>
      <c r="AG143" s="487">
        <f t="shared" si="37"/>
        <v>0</v>
      </c>
      <c r="AH143" s="487">
        <f t="shared" si="37"/>
        <v>-1</v>
      </c>
      <c r="AI143" s="487">
        <f t="shared" si="37"/>
        <v>0</v>
      </c>
      <c r="AJ143" s="487">
        <f t="shared" si="37"/>
        <v>0</v>
      </c>
      <c r="AK143" s="487">
        <f t="shared" si="37"/>
        <v>0</v>
      </c>
      <c r="AL143" s="487">
        <f t="shared" si="37"/>
        <v>0</v>
      </c>
      <c r="AM143" s="487">
        <f t="shared" si="37"/>
        <v>0</v>
      </c>
      <c r="AN143" s="487">
        <f t="shared" si="37"/>
        <v>0</v>
      </c>
      <c r="AO143" s="487">
        <f t="shared" si="37"/>
        <v>0</v>
      </c>
      <c r="AP143" s="487">
        <f t="shared" si="37"/>
        <v>0</v>
      </c>
      <c r="AQ143" s="487">
        <f t="shared" si="37"/>
        <v>0</v>
      </c>
      <c r="AR143" s="487">
        <f t="shared" si="37"/>
        <v>0</v>
      </c>
      <c r="AS143" s="487">
        <f t="shared" si="37"/>
        <v>0</v>
      </c>
      <c r="AT143" s="487">
        <f t="shared" si="37"/>
        <v>0</v>
      </c>
      <c r="AU143" s="493">
        <f t="shared" si="37"/>
        <v>0</v>
      </c>
      <c r="AV143" s="488" t="str">
        <f t="shared" si="34"/>
        <v/>
      </c>
      <c r="AW143" s="487" t="str">
        <f t="shared" si="34"/>
        <v/>
      </c>
      <c r="AX143" s="487">
        <f t="shared" si="34"/>
        <v>0</v>
      </c>
      <c r="AY143" s="487" t="str">
        <f t="shared" si="34"/>
        <v/>
      </c>
      <c r="AZ143" s="487" t="str">
        <f t="shared" si="34"/>
        <v/>
      </c>
      <c r="BA143" s="487" t="str">
        <f t="shared" si="34"/>
        <v/>
      </c>
      <c r="BB143" s="487" t="str">
        <f t="shared" si="34"/>
        <v/>
      </c>
      <c r="BC143" s="487" t="str">
        <f t="shared" si="34"/>
        <v/>
      </c>
      <c r="BD143" s="487" t="str">
        <f t="shared" si="34"/>
        <v/>
      </c>
      <c r="BE143" s="487" t="str">
        <f t="shared" si="34"/>
        <v/>
      </c>
      <c r="BF143" s="487" t="str">
        <f t="shared" si="34"/>
        <v/>
      </c>
      <c r="BG143" s="487" t="str">
        <f t="shared" si="34"/>
        <v/>
      </c>
      <c r="BH143" s="487" t="str">
        <f t="shared" si="34"/>
        <v/>
      </c>
      <c r="BI143" s="487" t="str">
        <f t="shared" si="34"/>
        <v/>
      </c>
      <c r="BJ143" s="487" t="str">
        <f t="shared" si="34"/>
        <v/>
      </c>
      <c r="BK143" s="489" t="str">
        <f t="shared" si="34"/>
        <v/>
      </c>
      <c r="BL143" s="495" t="str">
        <f t="shared" si="35"/>
        <v/>
      </c>
      <c r="BM143" s="487" t="str">
        <f t="shared" si="35"/>
        <v/>
      </c>
      <c r="BN143" s="487">
        <f t="shared" si="35"/>
        <v>0</v>
      </c>
      <c r="BO143" s="487" t="str">
        <f t="shared" si="35"/>
        <v/>
      </c>
      <c r="BP143" s="487" t="str">
        <f t="shared" si="35"/>
        <v/>
      </c>
      <c r="BQ143" s="487" t="str">
        <f t="shared" si="35"/>
        <v/>
      </c>
      <c r="BR143" s="487" t="str">
        <f t="shared" si="35"/>
        <v/>
      </c>
      <c r="BS143" s="487" t="str">
        <f t="shared" si="35"/>
        <v/>
      </c>
      <c r="BT143" s="487" t="str">
        <f t="shared" si="35"/>
        <v/>
      </c>
      <c r="BU143" s="487" t="str">
        <f t="shared" si="35"/>
        <v/>
      </c>
      <c r="BV143" s="487" t="str">
        <f t="shared" si="35"/>
        <v/>
      </c>
      <c r="BW143" s="487" t="str">
        <f t="shared" si="35"/>
        <v/>
      </c>
      <c r="BX143" s="487" t="str">
        <f t="shared" si="35"/>
        <v/>
      </c>
      <c r="BY143" s="487" t="str">
        <f t="shared" si="35"/>
        <v/>
      </c>
      <c r="BZ143" s="487" t="str">
        <f t="shared" si="35"/>
        <v/>
      </c>
      <c r="CA143" s="489" t="str">
        <f t="shared" si="35"/>
        <v/>
      </c>
    </row>
    <row r="144" spans="1:79" s="121"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5"/>
      <c r="U144" s="49"/>
      <c r="V144" s="58"/>
      <c r="W144" s="82"/>
      <c r="X144" s="56"/>
      <c r="Y144" s="69"/>
      <c r="Z144" s="69"/>
      <c r="AA144" s="68"/>
      <c r="AB144" s="57"/>
      <c r="AC144" s="58"/>
      <c r="AD144" s="56"/>
      <c r="AE144" s="65"/>
      <c r="AF144" s="488">
        <f t="shared" si="37"/>
        <v>0</v>
      </c>
      <c r="AG144" s="487">
        <f t="shared" si="37"/>
        <v>0</v>
      </c>
      <c r="AH144" s="487">
        <f t="shared" si="37"/>
        <v>-1</v>
      </c>
      <c r="AI144" s="487">
        <f t="shared" si="37"/>
        <v>0</v>
      </c>
      <c r="AJ144" s="487">
        <f t="shared" si="37"/>
        <v>0</v>
      </c>
      <c r="AK144" s="487">
        <f t="shared" si="37"/>
        <v>0</v>
      </c>
      <c r="AL144" s="487">
        <f t="shared" si="37"/>
        <v>0</v>
      </c>
      <c r="AM144" s="487">
        <f t="shared" si="37"/>
        <v>0</v>
      </c>
      <c r="AN144" s="487">
        <f t="shared" si="37"/>
        <v>0</v>
      </c>
      <c r="AO144" s="487">
        <f t="shared" si="37"/>
        <v>0</v>
      </c>
      <c r="AP144" s="487">
        <f t="shared" si="37"/>
        <v>0</v>
      </c>
      <c r="AQ144" s="487">
        <f t="shared" si="37"/>
        <v>0</v>
      </c>
      <c r="AR144" s="487">
        <f t="shared" si="37"/>
        <v>0</v>
      </c>
      <c r="AS144" s="487">
        <f t="shared" si="37"/>
        <v>0</v>
      </c>
      <c r="AT144" s="487">
        <f t="shared" si="37"/>
        <v>0</v>
      </c>
      <c r="AU144" s="493">
        <f t="shared" si="37"/>
        <v>0</v>
      </c>
      <c r="AV144" s="488" t="str">
        <f t="shared" si="34"/>
        <v/>
      </c>
      <c r="AW144" s="487" t="str">
        <f t="shared" si="34"/>
        <v/>
      </c>
      <c r="AX144" s="487">
        <f t="shared" si="34"/>
        <v>0</v>
      </c>
      <c r="AY144" s="487" t="str">
        <f t="shared" si="34"/>
        <v/>
      </c>
      <c r="AZ144" s="487" t="str">
        <f t="shared" si="34"/>
        <v/>
      </c>
      <c r="BA144" s="487" t="str">
        <f t="shared" si="34"/>
        <v/>
      </c>
      <c r="BB144" s="487" t="str">
        <f t="shared" si="34"/>
        <v/>
      </c>
      <c r="BC144" s="487" t="str">
        <f t="shared" si="34"/>
        <v/>
      </c>
      <c r="BD144" s="487" t="str">
        <f t="shared" si="34"/>
        <v/>
      </c>
      <c r="BE144" s="487" t="str">
        <f t="shared" si="34"/>
        <v/>
      </c>
      <c r="BF144" s="487" t="str">
        <f t="shared" si="34"/>
        <v/>
      </c>
      <c r="BG144" s="487" t="str">
        <f t="shared" si="34"/>
        <v/>
      </c>
      <c r="BH144" s="487" t="str">
        <f t="shared" si="34"/>
        <v/>
      </c>
      <c r="BI144" s="487" t="str">
        <f t="shared" si="34"/>
        <v/>
      </c>
      <c r="BJ144" s="487" t="str">
        <f t="shared" si="34"/>
        <v/>
      </c>
      <c r="BK144" s="489" t="str">
        <f t="shared" si="34"/>
        <v/>
      </c>
      <c r="BL144" s="495" t="str">
        <f t="shared" si="35"/>
        <v/>
      </c>
      <c r="BM144" s="487" t="str">
        <f t="shared" si="35"/>
        <v/>
      </c>
      <c r="BN144" s="487">
        <f t="shared" si="35"/>
        <v>0</v>
      </c>
      <c r="BO144" s="487" t="str">
        <f t="shared" si="35"/>
        <v/>
      </c>
      <c r="BP144" s="487" t="str">
        <f t="shared" si="35"/>
        <v/>
      </c>
      <c r="BQ144" s="487" t="str">
        <f t="shared" si="35"/>
        <v/>
      </c>
      <c r="BR144" s="487" t="str">
        <f t="shared" si="35"/>
        <v/>
      </c>
      <c r="BS144" s="487" t="str">
        <f t="shared" si="35"/>
        <v/>
      </c>
      <c r="BT144" s="487" t="str">
        <f t="shared" si="35"/>
        <v/>
      </c>
      <c r="BU144" s="487" t="str">
        <f t="shared" si="35"/>
        <v/>
      </c>
      <c r="BV144" s="487" t="str">
        <f t="shared" si="35"/>
        <v/>
      </c>
      <c r="BW144" s="487" t="str">
        <f t="shared" si="35"/>
        <v/>
      </c>
      <c r="BX144" s="487" t="str">
        <f t="shared" si="35"/>
        <v/>
      </c>
      <c r="BY144" s="487" t="str">
        <f t="shared" si="35"/>
        <v/>
      </c>
      <c r="BZ144" s="487" t="str">
        <f t="shared" si="35"/>
        <v/>
      </c>
      <c r="CA144" s="489" t="str">
        <f t="shared" si="35"/>
        <v/>
      </c>
    </row>
    <row r="145" spans="1:79" s="121"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5"/>
      <c r="U145" s="49"/>
      <c r="V145" s="58"/>
      <c r="W145" s="82"/>
      <c r="X145" s="56"/>
      <c r="Y145" s="69"/>
      <c r="Z145" s="69"/>
      <c r="AA145" s="68"/>
      <c r="AB145" s="57"/>
      <c r="AC145" s="58"/>
      <c r="AD145" s="56"/>
      <c r="AE145" s="65"/>
      <c r="AF145" s="488">
        <f t="shared" si="37"/>
        <v>0</v>
      </c>
      <c r="AG145" s="487">
        <f t="shared" si="37"/>
        <v>0</v>
      </c>
      <c r="AH145" s="487">
        <f t="shared" si="37"/>
        <v>-1</v>
      </c>
      <c r="AI145" s="487">
        <f t="shared" si="37"/>
        <v>0</v>
      </c>
      <c r="AJ145" s="487">
        <f t="shared" si="37"/>
        <v>0</v>
      </c>
      <c r="AK145" s="487">
        <f t="shared" si="37"/>
        <v>0</v>
      </c>
      <c r="AL145" s="487">
        <f t="shared" si="37"/>
        <v>0</v>
      </c>
      <c r="AM145" s="487">
        <f t="shared" si="37"/>
        <v>0</v>
      </c>
      <c r="AN145" s="487">
        <f t="shared" si="37"/>
        <v>0</v>
      </c>
      <c r="AO145" s="487">
        <f t="shared" si="37"/>
        <v>0</v>
      </c>
      <c r="AP145" s="487">
        <f t="shared" si="37"/>
        <v>0</v>
      </c>
      <c r="AQ145" s="487">
        <f t="shared" si="37"/>
        <v>0</v>
      </c>
      <c r="AR145" s="487">
        <f t="shared" si="37"/>
        <v>0</v>
      </c>
      <c r="AS145" s="487">
        <f t="shared" si="37"/>
        <v>0</v>
      </c>
      <c r="AT145" s="487">
        <f t="shared" si="37"/>
        <v>0</v>
      </c>
      <c r="AU145" s="493">
        <f t="shared" si="37"/>
        <v>0</v>
      </c>
      <c r="AV145" s="488" t="str">
        <f t="shared" si="34"/>
        <v/>
      </c>
      <c r="AW145" s="487" t="str">
        <f t="shared" si="34"/>
        <v/>
      </c>
      <c r="AX145" s="487">
        <f t="shared" si="34"/>
        <v>0</v>
      </c>
      <c r="AY145" s="487" t="str">
        <f t="shared" si="34"/>
        <v/>
      </c>
      <c r="AZ145" s="487" t="str">
        <f t="shared" si="34"/>
        <v/>
      </c>
      <c r="BA145" s="487" t="str">
        <f t="shared" si="34"/>
        <v/>
      </c>
      <c r="BB145" s="487" t="str">
        <f t="shared" si="34"/>
        <v/>
      </c>
      <c r="BC145" s="487" t="str">
        <f t="shared" si="34"/>
        <v/>
      </c>
      <c r="BD145" s="487" t="str">
        <f t="shared" si="34"/>
        <v/>
      </c>
      <c r="BE145" s="487" t="str">
        <f t="shared" si="34"/>
        <v/>
      </c>
      <c r="BF145" s="487" t="str">
        <f t="shared" si="34"/>
        <v/>
      </c>
      <c r="BG145" s="487" t="str">
        <f t="shared" si="34"/>
        <v/>
      </c>
      <c r="BH145" s="487" t="str">
        <f t="shared" si="34"/>
        <v/>
      </c>
      <c r="BI145" s="487" t="str">
        <f t="shared" si="34"/>
        <v/>
      </c>
      <c r="BJ145" s="487" t="str">
        <f t="shared" si="34"/>
        <v/>
      </c>
      <c r="BK145" s="489" t="str">
        <f t="shared" si="34"/>
        <v/>
      </c>
      <c r="BL145" s="495" t="str">
        <f t="shared" si="35"/>
        <v/>
      </c>
      <c r="BM145" s="487" t="str">
        <f t="shared" si="35"/>
        <v/>
      </c>
      <c r="BN145" s="487">
        <f t="shared" si="35"/>
        <v>0</v>
      </c>
      <c r="BO145" s="487" t="str">
        <f t="shared" si="35"/>
        <v/>
      </c>
      <c r="BP145" s="487" t="str">
        <f t="shared" si="35"/>
        <v/>
      </c>
      <c r="BQ145" s="487" t="str">
        <f t="shared" si="35"/>
        <v/>
      </c>
      <c r="BR145" s="487" t="str">
        <f t="shared" si="35"/>
        <v/>
      </c>
      <c r="BS145" s="487" t="str">
        <f t="shared" si="35"/>
        <v/>
      </c>
      <c r="BT145" s="487" t="str">
        <f t="shared" si="35"/>
        <v/>
      </c>
      <c r="BU145" s="487" t="str">
        <f t="shared" si="35"/>
        <v/>
      </c>
      <c r="BV145" s="487" t="str">
        <f t="shared" si="35"/>
        <v/>
      </c>
      <c r="BW145" s="487" t="str">
        <f t="shared" si="35"/>
        <v/>
      </c>
      <c r="BX145" s="487" t="str">
        <f t="shared" si="35"/>
        <v/>
      </c>
      <c r="BY145" s="487" t="str">
        <f t="shared" si="35"/>
        <v/>
      </c>
      <c r="BZ145" s="487" t="str">
        <f t="shared" si="35"/>
        <v/>
      </c>
      <c r="CA145" s="489" t="str">
        <f t="shared" si="35"/>
        <v/>
      </c>
    </row>
    <row r="146" spans="1:79" s="121"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5"/>
      <c r="U146" s="49"/>
      <c r="V146" s="58"/>
      <c r="W146" s="82"/>
      <c r="X146" s="56"/>
      <c r="Y146" s="69"/>
      <c r="Z146" s="69"/>
      <c r="AA146" s="68"/>
      <c r="AB146" s="57"/>
      <c r="AC146" s="58"/>
      <c r="AD146" s="56"/>
      <c r="AE146" s="65"/>
      <c r="AF146" s="488">
        <f t="shared" si="37"/>
        <v>0</v>
      </c>
      <c r="AG146" s="487">
        <f t="shared" si="37"/>
        <v>0</v>
      </c>
      <c r="AH146" s="487">
        <f t="shared" si="37"/>
        <v>-1</v>
      </c>
      <c r="AI146" s="487">
        <f t="shared" si="37"/>
        <v>0</v>
      </c>
      <c r="AJ146" s="487">
        <f t="shared" si="37"/>
        <v>0</v>
      </c>
      <c r="AK146" s="487">
        <f t="shared" si="37"/>
        <v>0</v>
      </c>
      <c r="AL146" s="487">
        <f t="shared" si="37"/>
        <v>0</v>
      </c>
      <c r="AM146" s="487">
        <f t="shared" si="37"/>
        <v>0</v>
      </c>
      <c r="AN146" s="487">
        <f t="shared" si="37"/>
        <v>0</v>
      </c>
      <c r="AO146" s="487">
        <f t="shared" si="37"/>
        <v>0</v>
      </c>
      <c r="AP146" s="487">
        <f t="shared" si="37"/>
        <v>0</v>
      </c>
      <c r="AQ146" s="487">
        <f t="shared" si="37"/>
        <v>0</v>
      </c>
      <c r="AR146" s="487">
        <f t="shared" si="37"/>
        <v>0</v>
      </c>
      <c r="AS146" s="487">
        <f t="shared" si="37"/>
        <v>0</v>
      </c>
      <c r="AT146" s="487">
        <f t="shared" si="37"/>
        <v>0</v>
      </c>
      <c r="AU146" s="493">
        <f t="shared" si="37"/>
        <v>0</v>
      </c>
      <c r="AV146" s="488" t="str">
        <f t="shared" si="34"/>
        <v/>
      </c>
      <c r="AW146" s="487" t="str">
        <f t="shared" si="34"/>
        <v/>
      </c>
      <c r="AX146" s="487">
        <f t="shared" si="34"/>
        <v>0</v>
      </c>
      <c r="AY146" s="487" t="str">
        <f t="shared" si="34"/>
        <v/>
      </c>
      <c r="AZ146" s="487" t="str">
        <f t="shared" si="34"/>
        <v/>
      </c>
      <c r="BA146" s="487" t="str">
        <f t="shared" si="34"/>
        <v/>
      </c>
      <c r="BB146" s="487" t="str">
        <f t="shared" si="34"/>
        <v/>
      </c>
      <c r="BC146" s="487" t="str">
        <f t="shared" si="34"/>
        <v/>
      </c>
      <c r="BD146" s="487" t="str">
        <f t="shared" si="34"/>
        <v/>
      </c>
      <c r="BE146" s="487" t="str">
        <f t="shared" si="34"/>
        <v/>
      </c>
      <c r="BF146" s="487" t="str">
        <f t="shared" si="34"/>
        <v/>
      </c>
      <c r="BG146" s="487" t="str">
        <f t="shared" si="34"/>
        <v/>
      </c>
      <c r="BH146" s="487" t="str">
        <f t="shared" si="34"/>
        <v/>
      </c>
      <c r="BI146" s="487" t="str">
        <f t="shared" si="34"/>
        <v/>
      </c>
      <c r="BJ146" s="487" t="str">
        <f t="shared" si="34"/>
        <v/>
      </c>
      <c r="BK146" s="489" t="str">
        <f t="shared" si="34"/>
        <v/>
      </c>
      <c r="BL146" s="495" t="str">
        <f t="shared" si="35"/>
        <v/>
      </c>
      <c r="BM146" s="487" t="str">
        <f t="shared" si="35"/>
        <v/>
      </c>
      <c r="BN146" s="487">
        <f t="shared" si="35"/>
        <v>0</v>
      </c>
      <c r="BO146" s="487" t="str">
        <f t="shared" si="35"/>
        <v/>
      </c>
      <c r="BP146" s="487" t="str">
        <f t="shared" si="35"/>
        <v/>
      </c>
      <c r="BQ146" s="487" t="str">
        <f t="shared" si="35"/>
        <v/>
      </c>
      <c r="BR146" s="487" t="str">
        <f t="shared" si="35"/>
        <v/>
      </c>
      <c r="BS146" s="487" t="str">
        <f t="shared" si="35"/>
        <v/>
      </c>
      <c r="BT146" s="487" t="str">
        <f t="shared" si="35"/>
        <v/>
      </c>
      <c r="BU146" s="487" t="str">
        <f t="shared" si="35"/>
        <v/>
      </c>
      <c r="BV146" s="487" t="str">
        <f t="shared" si="35"/>
        <v/>
      </c>
      <c r="BW146" s="487" t="str">
        <f t="shared" si="35"/>
        <v/>
      </c>
      <c r="BX146" s="487" t="str">
        <f t="shared" si="35"/>
        <v/>
      </c>
      <c r="BY146" s="487" t="str">
        <f t="shared" si="35"/>
        <v/>
      </c>
      <c r="BZ146" s="487" t="str">
        <f t="shared" si="35"/>
        <v/>
      </c>
      <c r="CA146" s="489" t="str">
        <f t="shared" si="35"/>
        <v/>
      </c>
    </row>
    <row r="147" spans="1:79" s="121"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5"/>
      <c r="U147" s="49"/>
      <c r="V147" s="58"/>
      <c r="W147" s="82"/>
      <c r="X147" s="56"/>
      <c r="Y147" s="69"/>
      <c r="Z147" s="69"/>
      <c r="AA147" s="68"/>
      <c r="AB147" s="57"/>
      <c r="AC147" s="58"/>
      <c r="AD147" s="56"/>
      <c r="AE147" s="65"/>
      <c r="AF147" s="488">
        <f t="shared" si="37"/>
        <v>0</v>
      </c>
      <c r="AG147" s="487">
        <f t="shared" si="37"/>
        <v>0</v>
      </c>
      <c r="AH147" s="487">
        <f t="shared" si="37"/>
        <v>-1</v>
      </c>
      <c r="AI147" s="487">
        <f t="shared" si="37"/>
        <v>0</v>
      </c>
      <c r="AJ147" s="487">
        <f t="shared" si="37"/>
        <v>0</v>
      </c>
      <c r="AK147" s="487">
        <f t="shared" si="37"/>
        <v>0</v>
      </c>
      <c r="AL147" s="487">
        <f t="shared" si="37"/>
        <v>0</v>
      </c>
      <c r="AM147" s="487">
        <f t="shared" si="37"/>
        <v>0</v>
      </c>
      <c r="AN147" s="487">
        <f t="shared" si="37"/>
        <v>0</v>
      </c>
      <c r="AO147" s="487">
        <f t="shared" si="37"/>
        <v>0</v>
      </c>
      <c r="AP147" s="487">
        <f t="shared" si="37"/>
        <v>0</v>
      </c>
      <c r="AQ147" s="487">
        <f t="shared" si="37"/>
        <v>0</v>
      </c>
      <c r="AR147" s="487">
        <f t="shared" si="37"/>
        <v>0</v>
      </c>
      <c r="AS147" s="487">
        <f t="shared" si="37"/>
        <v>0</v>
      </c>
      <c r="AT147" s="487">
        <f t="shared" si="37"/>
        <v>0</v>
      </c>
      <c r="AU147" s="493">
        <f t="shared" si="37"/>
        <v>0</v>
      </c>
      <c r="AV147" s="488" t="str">
        <f t="shared" si="34"/>
        <v/>
      </c>
      <c r="AW147" s="487" t="str">
        <f t="shared" si="34"/>
        <v/>
      </c>
      <c r="AX147" s="487">
        <f t="shared" si="34"/>
        <v>0</v>
      </c>
      <c r="AY147" s="487" t="str">
        <f t="shared" si="34"/>
        <v/>
      </c>
      <c r="AZ147" s="487" t="str">
        <f t="shared" si="34"/>
        <v/>
      </c>
      <c r="BA147" s="487" t="str">
        <f t="shared" si="34"/>
        <v/>
      </c>
      <c r="BB147" s="487" t="str">
        <f t="shared" si="34"/>
        <v/>
      </c>
      <c r="BC147" s="487" t="str">
        <f t="shared" si="34"/>
        <v/>
      </c>
      <c r="BD147" s="487" t="str">
        <f t="shared" si="34"/>
        <v/>
      </c>
      <c r="BE147" s="487" t="str">
        <f t="shared" si="34"/>
        <v/>
      </c>
      <c r="BF147" s="487" t="str">
        <f t="shared" si="34"/>
        <v/>
      </c>
      <c r="BG147" s="487" t="str">
        <f t="shared" si="34"/>
        <v/>
      </c>
      <c r="BH147" s="487" t="str">
        <f t="shared" si="34"/>
        <v/>
      </c>
      <c r="BI147" s="487" t="str">
        <f t="shared" si="34"/>
        <v/>
      </c>
      <c r="BJ147" s="487" t="str">
        <f t="shared" si="34"/>
        <v/>
      </c>
      <c r="BK147" s="489" t="str">
        <f t="shared" si="34"/>
        <v/>
      </c>
      <c r="BL147" s="495" t="str">
        <f t="shared" si="35"/>
        <v/>
      </c>
      <c r="BM147" s="487" t="str">
        <f t="shared" si="35"/>
        <v/>
      </c>
      <c r="BN147" s="487">
        <f t="shared" si="35"/>
        <v>0</v>
      </c>
      <c r="BO147" s="487" t="str">
        <f t="shared" si="35"/>
        <v/>
      </c>
      <c r="BP147" s="487" t="str">
        <f t="shared" si="35"/>
        <v/>
      </c>
      <c r="BQ147" s="487" t="str">
        <f t="shared" si="35"/>
        <v/>
      </c>
      <c r="BR147" s="487" t="str">
        <f t="shared" si="35"/>
        <v/>
      </c>
      <c r="BS147" s="487" t="str">
        <f t="shared" si="35"/>
        <v/>
      </c>
      <c r="BT147" s="487" t="str">
        <f t="shared" si="35"/>
        <v/>
      </c>
      <c r="BU147" s="487" t="str">
        <f t="shared" si="35"/>
        <v/>
      </c>
      <c r="BV147" s="487" t="str">
        <f t="shared" si="35"/>
        <v/>
      </c>
      <c r="BW147" s="487" t="str">
        <f t="shared" si="35"/>
        <v/>
      </c>
      <c r="BX147" s="487" t="str">
        <f t="shared" si="35"/>
        <v/>
      </c>
      <c r="BY147" s="487" t="str">
        <f t="shared" si="35"/>
        <v/>
      </c>
      <c r="BZ147" s="487" t="str">
        <f t="shared" si="35"/>
        <v/>
      </c>
      <c r="CA147" s="489" t="str">
        <f t="shared" si="35"/>
        <v/>
      </c>
    </row>
    <row r="148" spans="1:79" s="121"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5"/>
      <c r="U148" s="49"/>
      <c r="V148" s="58"/>
      <c r="W148" s="82"/>
      <c r="X148" s="56"/>
      <c r="Y148" s="69"/>
      <c r="Z148" s="69"/>
      <c r="AA148" s="68"/>
      <c r="AB148" s="57"/>
      <c r="AC148" s="58"/>
      <c r="AD148" s="56"/>
      <c r="AE148" s="65"/>
      <c r="AF148" s="488">
        <f t="shared" si="37"/>
        <v>0</v>
      </c>
      <c r="AG148" s="487">
        <f t="shared" si="37"/>
        <v>0</v>
      </c>
      <c r="AH148" s="487">
        <f t="shared" si="37"/>
        <v>-1</v>
      </c>
      <c r="AI148" s="487">
        <f t="shared" si="37"/>
        <v>0</v>
      </c>
      <c r="AJ148" s="487">
        <f t="shared" si="37"/>
        <v>0</v>
      </c>
      <c r="AK148" s="487">
        <f t="shared" si="37"/>
        <v>0</v>
      </c>
      <c r="AL148" s="487">
        <f t="shared" si="37"/>
        <v>0</v>
      </c>
      <c r="AM148" s="487">
        <f t="shared" si="37"/>
        <v>0</v>
      </c>
      <c r="AN148" s="487">
        <f t="shared" si="37"/>
        <v>0</v>
      </c>
      <c r="AO148" s="487">
        <f t="shared" si="37"/>
        <v>0</v>
      </c>
      <c r="AP148" s="487">
        <f t="shared" si="37"/>
        <v>0</v>
      </c>
      <c r="AQ148" s="487">
        <f t="shared" si="37"/>
        <v>0</v>
      </c>
      <c r="AR148" s="487">
        <f t="shared" si="37"/>
        <v>0</v>
      </c>
      <c r="AS148" s="487">
        <f t="shared" si="37"/>
        <v>0</v>
      </c>
      <c r="AT148" s="487">
        <f t="shared" si="37"/>
        <v>0</v>
      </c>
      <c r="AU148" s="493">
        <f t="shared" si="37"/>
        <v>0</v>
      </c>
      <c r="AV148" s="488" t="str">
        <f t="shared" si="34"/>
        <v/>
      </c>
      <c r="AW148" s="487" t="str">
        <f t="shared" si="34"/>
        <v/>
      </c>
      <c r="AX148" s="487">
        <f t="shared" si="34"/>
        <v>0</v>
      </c>
      <c r="AY148" s="487" t="str">
        <f t="shared" si="34"/>
        <v/>
      </c>
      <c r="AZ148" s="487" t="str">
        <f t="shared" si="34"/>
        <v/>
      </c>
      <c r="BA148" s="487" t="str">
        <f t="shared" si="34"/>
        <v/>
      </c>
      <c r="BB148" s="487" t="str">
        <f t="shared" si="34"/>
        <v/>
      </c>
      <c r="BC148" s="487" t="str">
        <f t="shared" si="34"/>
        <v/>
      </c>
      <c r="BD148" s="487" t="str">
        <f t="shared" si="34"/>
        <v/>
      </c>
      <c r="BE148" s="487" t="str">
        <f t="shared" si="34"/>
        <v/>
      </c>
      <c r="BF148" s="487" t="str">
        <f t="shared" si="34"/>
        <v/>
      </c>
      <c r="BG148" s="487" t="str">
        <f t="shared" si="34"/>
        <v/>
      </c>
      <c r="BH148" s="487" t="str">
        <f t="shared" si="34"/>
        <v/>
      </c>
      <c r="BI148" s="487" t="str">
        <f t="shared" si="34"/>
        <v/>
      </c>
      <c r="BJ148" s="487" t="str">
        <f t="shared" si="34"/>
        <v/>
      </c>
      <c r="BK148" s="489" t="str">
        <f t="shared" si="34"/>
        <v/>
      </c>
      <c r="BL148" s="495" t="str">
        <f t="shared" si="35"/>
        <v/>
      </c>
      <c r="BM148" s="487" t="str">
        <f t="shared" si="35"/>
        <v/>
      </c>
      <c r="BN148" s="487">
        <f t="shared" si="35"/>
        <v>0</v>
      </c>
      <c r="BO148" s="487" t="str">
        <f t="shared" si="35"/>
        <v/>
      </c>
      <c r="BP148" s="487" t="str">
        <f t="shared" si="35"/>
        <v/>
      </c>
      <c r="BQ148" s="487" t="str">
        <f t="shared" si="35"/>
        <v/>
      </c>
      <c r="BR148" s="487" t="str">
        <f t="shared" si="35"/>
        <v/>
      </c>
      <c r="BS148" s="487" t="str">
        <f t="shared" si="35"/>
        <v/>
      </c>
      <c r="BT148" s="487" t="str">
        <f t="shared" si="35"/>
        <v/>
      </c>
      <c r="BU148" s="487" t="str">
        <f t="shared" si="35"/>
        <v/>
      </c>
      <c r="BV148" s="487" t="str">
        <f t="shared" si="35"/>
        <v/>
      </c>
      <c r="BW148" s="487" t="str">
        <f t="shared" si="35"/>
        <v/>
      </c>
      <c r="BX148" s="487" t="str">
        <f t="shared" si="35"/>
        <v/>
      </c>
      <c r="BY148" s="487" t="str">
        <f t="shared" si="35"/>
        <v/>
      </c>
      <c r="BZ148" s="487" t="str">
        <f t="shared" si="35"/>
        <v/>
      </c>
      <c r="CA148" s="489" t="str">
        <f t="shared" si="35"/>
        <v/>
      </c>
    </row>
    <row r="149" spans="1:79" s="121"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5"/>
      <c r="U149" s="49"/>
      <c r="V149" s="58"/>
      <c r="W149" s="82"/>
      <c r="X149" s="56"/>
      <c r="Y149" s="69"/>
      <c r="Z149" s="69"/>
      <c r="AA149" s="68"/>
      <c r="AB149" s="57"/>
      <c r="AC149" s="58"/>
      <c r="AD149" s="56"/>
      <c r="AE149" s="65"/>
      <c r="AF149" s="488">
        <f t="shared" si="37"/>
        <v>0</v>
      </c>
      <c r="AG149" s="487">
        <f t="shared" si="37"/>
        <v>0</v>
      </c>
      <c r="AH149" s="487">
        <f t="shared" si="37"/>
        <v>-1</v>
      </c>
      <c r="AI149" s="487">
        <f t="shared" si="37"/>
        <v>0</v>
      </c>
      <c r="AJ149" s="487">
        <f t="shared" si="37"/>
        <v>0</v>
      </c>
      <c r="AK149" s="487">
        <f t="shared" si="37"/>
        <v>0</v>
      </c>
      <c r="AL149" s="487">
        <f t="shared" si="37"/>
        <v>0</v>
      </c>
      <c r="AM149" s="487">
        <f t="shared" si="37"/>
        <v>0</v>
      </c>
      <c r="AN149" s="487">
        <f t="shared" si="37"/>
        <v>0</v>
      </c>
      <c r="AO149" s="487">
        <f t="shared" si="37"/>
        <v>0</v>
      </c>
      <c r="AP149" s="487">
        <f t="shared" si="37"/>
        <v>0</v>
      </c>
      <c r="AQ149" s="487">
        <f t="shared" si="37"/>
        <v>0</v>
      </c>
      <c r="AR149" s="487">
        <f t="shared" si="37"/>
        <v>0</v>
      </c>
      <c r="AS149" s="487">
        <f t="shared" si="37"/>
        <v>0</v>
      </c>
      <c r="AT149" s="487">
        <f t="shared" si="37"/>
        <v>0</v>
      </c>
      <c r="AU149" s="493">
        <f t="shared" si="37"/>
        <v>0</v>
      </c>
      <c r="AV149" s="488" t="str">
        <f t="shared" si="34"/>
        <v/>
      </c>
      <c r="AW149" s="487" t="str">
        <f t="shared" si="34"/>
        <v/>
      </c>
      <c r="AX149" s="487">
        <f t="shared" si="34"/>
        <v>0</v>
      </c>
      <c r="AY149" s="487" t="str">
        <f t="shared" si="34"/>
        <v/>
      </c>
      <c r="AZ149" s="487" t="str">
        <f t="shared" si="34"/>
        <v/>
      </c>
      <c r="BA149" s="487" t="str">
        <f t="shared" si="34"/>
        <v/>
      </c>
      <c r="BB149" s="487" t="str">
        <f t="shared" si="34"/>
        <v/>
      </c>
      <c r="BC149" s="487" t="str">
        <f t="shared" si="34"/>
        <v/>
      </c>
      <c r="BD149" s="487" t="str">
        <f t="shared" si="34"/>
        <v/>
      </c>
      <c r="BE149" s="487" t="str">
        <f t="shared" si="34"/>
        <v/>
      </c>
      <c r="BF149" s="487" t="str">
        <f t="shared" si="34"/>
        <v/>
      </c>
      <c r="BG149" s="487" t="str">
        <f t="shared" si="34"/>
        <v/>
      </c>
      <c r="BH149" s="487" t="str">
        <f t="shared" si="34"/>
        <v/>
      </c>
      <c r="BI149" s="487" t="str">
        <f t="shared" si="34"/>
        <v/>
      </c>
      <c r="BJ149" s="487" t="str">
        <f t="shared" si="34"/>
        <v/>
      </c>
      <c r="BK149" s="489" t="str">
        <f t="shared" si="34"/>
        <v/>
      </c>
      <c r="BL149" s="495" t="str">
        <f t="shared" si="35"/>
        <v/>
      </c>
      <c r="BM149" s="487" t="str">
        <f t="shared" si="35"/>
        <v/>
      </c>
      <c r="BN149" s="487">
        <f t="shared" si="35"/>
        <v>0</v>
      </c>
      <c r="BO149" s="487" t="str">
        <f t="shared" si="35"/>
        <v/>
      </c>
      <c r="BP149" s="487" t="str">
        <f t="shared" si="35"/>
        <v/>
      </c>
      <c r="BQ149" s="487" t="str">
        <f t="shared" si="35"/>
        <v/>
      </c>
      <c r="BR149" s="487" t="str">
        <f t="shared" si="35"/>
        <v/>
      </c>
      <c r="BS149" s="487" t="str">
        <f t="shared" si="35"/>
        <v/>
      </c>
      <c r="BT149" s="487" t="str">
        <f t="shared" si="35"/>
        <v/>
      </c>
      <c r="BU149" s="487" t="str">
        <f t="shared" si="35"/>
        <v/>
      </c>
      <c r="BV149" s="487" t="str">
        <f t="shared" si="35"/>
        <v/>
      </c>
      <c r="BW149" s="487" t="str">
        <f t="shared" si="35"/>
        <v/>
      </c>
      <c r="BX149" s="487" t="str">
        <f t="shared" si="35"/>
        <v/>
      </c>
      <c r="BY149" s="487" t="str">
        <f t="shared" si="35"/>
        <v/>
      </c>
      <c r="BZ149" s="487" t="str">
        <f t="shared" si="35"/>
        <v/>
      </c>
      <c r="CA149" s="489" t="str">
        <f t="shared" si="35"/>
        <v/>
      </c>
    </row>
    <row r="150" spans="1:79" s="121"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5"/>
      <c r="U150" s="49"/>
      <c r="V150" s="58"/>
      <c r="W150" s="82"/>
      <c r="X150" s="56"/>
      <c r="Y150" s="69"/>
      <c r="Z150" s="69"/>
      <c r="AA150" s="68"/>
      <c r="AB150" s="57"/>
      <c r="AC150" s="58"/>
      <c r="AD150" s="56"/>
      <c r="AE150" s="65"/>
      <c r="AF150" s="488">
        <f t="shared" si="37"/>
        <v>0</v>
      </c>
      <c r="AG150" s="487">
        <f t="shared" si="37"/>
        <v>0</v>
      </c>
      <c r="AH150" s="487">
        <f t="shared" si="37"/>
        <v>-1</v>
      </c>
      <c r="AI150" s="487">
        <f t="shared" si="37"/>
        <v>0</v>
      </c>
      <c r="AJ150" s="487">
        <f t="shared" si="37"/>
        <v>0</v>
      </c>
      <c r="AK150" s="487">
        <f t="shared" si="37"/>
        <v>0</v>
      </c>
      <c r="AL150" s="487">
        <f t="shared" si="37"/>
        <v>0</v>
      </c>
      <c r="AM150" s="487">
        <f t="shared" si="37"/>
        <v>0</v>
      </c>
      <c r="AN150" s="487">
        <f t="shared" si="37"/>
        <v>0</v>
      </c>
      <c r="AO150" s="487">
        <f t="shared" si="37"/>
        <v>0</v>
      </c>
      <c r="AP150" s="487">
        <f t="shared" si="37"/>
        <v>0</v>
      </c>
      <c r="AQ150" s="487">
        <f t="shared" si="37"/>
        <v>0</v>
      </c>
      <c r="AR150" s="487">
        <f t="shared" si="37"/>
        <v>0</v>
      </c>
      <c r="AS150" s="487">
        <f t="shared" si="37"/>
        <v>0</v>
      </c>
      <c r="AT150" s="487">
        <f t="shared" si="37"/>
        <v>0</v>
      </c>
      <c r="AU150" s="493">
        <f t="shared" si="37"/>
        <v>0</v>
      </c>
      <c r="AV150" s="488" t="str">
        <f t="shared" si="34"/>
        <v/>
      </c>
      <c r="AW150" s="487" t="str">
        <f t="shared" si="34"/>
        <v/>
      </c>
      <c r="AX150" s="487">
        <f t="shared" si="34"/>
        <v>0</v>
      </c>
      <c r="AY150" s="487" t="str">
        <f t="shared" si="34"/>
        <v/>
      </c>
      <c r="AZ150" s="487" t="str">
        <f t="shared" si="34"/>
        <v/>
      </c>
      <c r="BA150" s="487" t="str">
        <f t="shared" si="34"/>
        <v/>
      </c>
      <c r="BB150" s="487" t="str">
        <f t="shared" si="34"/>
        <v/>
      </c>
      <c r="BC150" s="487" t="str">
        <f t="shared" si="34"/>
        <v/>
      </c>
      <c r="BD150" s="487" t="str">
        <f t="shared" si="34"/>
        <v/>
      </c>
      <c r="BE150" s="487" t="str">
        <f t="shared" si="34"/>
        <v/>
      </c>
      <c r="BF150" s="487" t="str">
        <f t="shared" si="34"/>
        <v/>
      </c>
      <c r="BG150" s="487" t="str">
        <f t="shared" si="34"/>
        <v/>
      </c>
      <c r="BH150" s="487" t="str">
        <f t="shared" si="34"/>
        <v/>
      </c>
      <c r="BI150" s="487" t="str">
        <f t="shared" si="34"/>
        <v/>
      </c>
      <c r="BJ150" s="487" t="str">
        <f t="shared" si="34"/>
        <v/>
      </c>
      <c r="BK150" s="489" t="str">
        <f t="shared" si="34"/>
        <v/>
      </c>
      <c r="BL150" s="495" t="str">
        <f t="shared" si="35"/>
        <v/>
      </c>
      <c r="BM150" s="487" t="str">
        <f t="shared" si="35"/>
        <v/>
      </c>
      <c r="BN150" s="487">
        <f t="shared" si="35"/>
        <v>0</v>
      </c>
      <c r="BO150" s="487" t="str">
        <f t="shared" si="35"/>
        <v/>
      </c>
      <c r="BP150" s="487" t="str">
        <f t="shared" si="35"/>
        <v/>
      </c>
      <c r="BQ150" s="487" t="str">
        <f t="shared" si="35"/>
        <v/>
      </c>
      <c r="BR150" s="487" t="str">
        <f t="shared" si="35"/>
        <v/>
      </c>
      <c r="BS150" s="487" t="str">
        <f t="shared" si="35"/>
        <v/>
      </c>
      <c r="BT150" s="487" t="str">
        <f t="shared" si="35"/>
        <v/>
      </c>
      <c r="BU150" s="487" t="str">
        <f t="shared" si="35"/>
        <v/>
      </c>
      <c r="BV150" s="487" t="str">
        <f t="shared" si="35"/>
        <v/>
      </c>
      <c r="BW150" s="487" t="str">
        <f t="shared" si="35"/>
        <v/>
      </c>
      <c r="BX150" s="487" t="str">
        <f t="shared" si="35"/>
        <v/>
      </c>
      <c r="BY150" s="487" t="str">
        <f t="shared" si="35"/>
        <v/>
      </c>
      <c r="BZ150" s="487" t="str">
        <f t="shared" si="35"/>
        <v/>
      </c>
      <c r="CA150" s="489" t="str">
        <f t="shared" si="35"/>
        <v/>
      </c>
    </row>
    <row r="151" spans="1:79" s="121"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5"/>
      <c r="U151" s="49"/>
      <c r="V151" s="58"/>
      <c r="W151" s="82"/>
      <c r="X151" s="56"/>
      <c r="Y151" s="69"/>
      <c r="Z151" s="69"/>
      <c r="AA151" s="68"/>
      <c r="AB151" s="57"/>
      <c r="AC151" s="58"/>
      <c r="AD151" s="56"/>
      <c r="AE151" s="65"/>
      <c r="AF151" s="488">
        <f t="shared" si="37"/>
        <v>0</v>
      </c>
      <c r="AG151" s="487">
        <f t="shared" si="37"/>
        <v>0</v>
      </c>
      <c r="AH151" s="487">
        <f t="shared" si="37"/>
        <v>-1</v>
      </c>
      <c r="AI151" s="487">
        <f t="shared" si="37"/>
        <v>0</v>
      </c>
      <c r="AJ151" s="487">
        <f t="shared" si="37"/>
        <v>0</v>
      </c>
      <c r="AK151" s="487">
        <f t="shared" si="37"/>
        <v>0</v>
      </c>
      <c r="AL151" s="487">
        <f t="shared" si="37"/>
        <v>0</v>
      </c>
      <c r="AM151" s="487">
        <f t="shared" si="37"/>
        <v>0</v>
      </c>
      <c r="AN151" s="487">
        <f t="shared" si="37"/>
        <v>0</v>
      </c>
      <c r="AO151" s="487">
        <f t="shared" si="37"/>
        <v>0</v>
      </c>
      <c r="AP151" s="487">
        <f t="shared" si="37"/>
        <v>0</v>
      </c>
      <c r="AQ151" s="487">
        <f t="shared" si="37"/>
        <v>0</v>
      </c>
      <c r="AR151" s="487">
        <f t="shared" si="37"/>
        <v>0</v>
      </c>
      <c r="AS151" s="487">
        <f t="shared" si="37"/>
        <v>0</v>
      </c>
      <c r="AT151" s="487">
        <f t="shared" si="37"/>
        <v>0</v>
      </c>
      <c r="AU151" s="493">
        <f t="shared" si="37"/>
        <v>0</v>
      </c>
      <c r="AV151" s="488" t="str">
        <f t="shared" si="34"/>
        <v/>
      </c>
      <c r="AW151" s="487" t="str">
        <f t="shared" si="34"/>
        <v/>
      </c>
      <c r="AX151" s="487">
        <f t="shared" si="34"/>
        <v>0</v>
      </c>
      <c r="AY151" s="487" t="str">
        <f t="shared" si="34"/>
        <v/>
      </c>
      <c r="AZ151" s="487" t="str">
        <f t="shared" si="34"/>
        <v/>
      </c>
      <c r="BA151" s="487" t="str">
        <f t="shared" si="34"/>
        <v/>
      </c>
      <c r="BB151" s="487" t="str">
        <f t="shared" si="34"/>
        <v/>
      </c>
      <c r="BC151" s="487" t="str">
        <f t="shared" si="34"/>
        <v/>
      </c>
      <c r="BD151" s="487" t="str">
        <f t="shared" si="34"/>
        <v/>
      </c>
      <c r="BE151" s="487" t="str">
        <f t="shared" si="34"/>
        <v/>
      </c>
      <c r="BF151" s="487" t="str">
        <f t="shared" si="34"/>
        <v/>
      </c>
      <c r="BG151" s="487" t="str">
        <f t="shared" si="34"/>
        <v/>
      </c>
      <c r="BH151" s="487" t="str">
        <f t="shared" si="34"/>
        <v/>
      </c>
      <c r="BI151" s="487" t="str">
        <f t="shared" si="34"/>
        <v/>
      </c>
      <c r="BJ151" s="487" t="str">
        <f t="shared" si="34"/>
        <v/>
      </c>
      <c r="BK151" s="489" t="str">
        <f t="shared" si="34"/>
        <v/>
      </c>
      <c r="BL151" s="495" t="str">
        <f t="shared" si="35"/>
        <v/>
      </c>
      <c r="BM151" s="487" t="str">
        <f t="shared" si="35"/>
        <v/>
      </c>
      <c r="BN151" s="487">
        <f t="shared" si="35"/>
        <v>0</v>
      </c>
      <c r="BO151" s="487" t="str">
        <f t="shared" si="35"/>
        <v/>
      </c>
      <c r="BP151" s="487" t="str">
        <f t="shared" si="35"/>
        <v/>
      </c>
      <c r="BQ151" s="487" t="str">
        <f t="shared" si="35"/>
        <v/>
      </c>
      <c r="BR151" s="487" t="str">
        <f t="shared" si="35"/>
        <v/>
      </c>
      <c r="BS151" s="487" t="str">
        <f t="shared" si="35"/>
        <v/>
      </c>
      <c r="BT151" s="487" t="str">
        <f t="shared" si="35"/>
        <v/>
      </c>
      <c r="BU151" s="487" t="str">
        <f t="shared" si="35"/>
        <v/>
      </c>
      <c r="BV151" s="487" t="str">
        <f t="shared" si="35"/>
        <v/>
      </c>
      <c r="BW151" s="487" t="str">
        <f t="shared" si="35"/>
        <v/>
      </c>
      <c r="BX151" s="487" t="str">
        <f t="shared" si="35"/>
        <v/>
      </c>
      <c r="BY151" s="487" t="str">
        <f t="shared" si="35"/>
        <v/>
      </c>
      <c r="BZ151" s="487" t="str">
        <f t="shared" si="35"/>
        <v/>
      </c>
      <c r="CA151" s="489" t="str">
        <f t="shared" si="35"/>
        <v/>
      </c>
    </row>
    <row r="152" spans="1:79" s="121"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5"/>
      <c r="U152" s="49"/>
      <c r="V152" s="58"/>
      <c r="W152" s="82"/>
      <c r="X152" s="56"/>
      <c r="Y152" s="69"/>
      <c r="Z152" s="69"/>
      <c r="AA152" s="68"/>
      <c r="AB152" s="57"/>
      <c r="AC152" s="58"/>
      <c r="AD152" s="56"/>
      <c r="AE152" s="65"/>
      <c r="AF152" s="488">
        <f t="shared" si="37"/>
        <v>0</v>
      </c>
      <c r="AG152" s="487">
        <f t="shared" si="37"/>
        <v>0</v>
      </c>
      <c r="AH152" s="487">
        <f t="shared" si="37"/>
        <v>-1</v>
      </c>
      <c r="AI152" s="487">
        <f t="shared" si="37"/>
        <v>0</v>
      </c>
      <c r="AJ152" s="487">
        <f t="shared" si="37"/>
        <v>0</v>
      </c>
      <c r="AK152" s="487">
        <f t="shared" si="37"/>
        <v>0</v>
      </c>
      <c r="AL152" s="487">
        <f t="shared" si="37"/>
        <v>0</v>
      </c>
      <c r="AM152" s="487">
        <f t="shared" si="37"/>
        <v>0</v>
      </c>
      <c r="AN152" s="487">
        <f t="shared" si="37"/>
        <v>0</v>
      </c>
      <c r="AO152" s="487">
        <f t="shared" si="37"/>
        <v>0</v>
      </c>
      <c r="AP152" s="487">
        <f t="shared" si="37"/>
        <v>0</v>
      </c>
      <c r="AQ152" s="487">
        <f t="shared" si="37"/>
        <v>0</v>
      </c>
      <c r="AR152" s="487">
        <f t="shared" si="37"/>
        <v>0</v>
      </c>
      <c r="AS152" s="487">
        <f t="shared" si="37"/>
        <v>0</v>
      </c>
      <c r="AT152" s="487">
        <f t="shared" si="37"/>
        <v>0</v>
      </c>
      <c r="AU152" s="493">
        <f t="shared" si="37"/>
        <v>0</v>
      </c>
      <c r="AV152" s="488" t="str">
        <f t="shared" si="34"/>
        <v/>
      </c>
      <c r="AW152" s="487" t="str">
        <f t="shared" si="34"/>
        <v/>
      </c>
      <c r="AX152" s="487">
        <f t="shared" si="34"/>
        <v>0</v>
      </c>
      <c r="AY152" s="487" t="str">
        <f t="shared" si="34"/>
        <v/>
      </c>
      <c r="AZ152" s="487" t="str">
        <f t="shared" si="34"/>
        <v/>
      </c>
      <c r="BA152" s="487" t="str">
        <f t="shared" si="34"/>
        <v/>
      </c>
      <c r="BB152" s="487" t="str">
        <f t="shared" si="34"/>
        <v/>
      </c>
      <c r="BC152" s="487" t="str">
        <f t="shared" si="34"/>
        <v/>
      </c>
      <c r="BD152" s="487" t="str">
        <f t="shared" si="34"/>
        <v/>
      </c>
      <c r="BE152" s="487" t="str">
        <f t="shared" si="34"/>
        <v/>
      </c>
      <c r="BF152" s="487" t="str">
        <f t="shared" si="34"/>
        <v/>
      </c>
      <c r="BG152" s="487" t="str">
        <f t="shared" si="34"/>
        <v/>
      </c>
      <c r="BH152" s="487" t="str">
        <f t="shared" si="34"/>
        <v/>
      </c>
      <c r="BI152" s="487" t="str">
        <f t="shared" si="34"/>
        <v/>
      </c>
      <c r="BJ152" s="487" t="str">
        <f t="shared" si="34"/>
        <v/>
      </c>
      <c r="BK152" s="489" t="str">
        <f t="shared" si="34"/>
        <v/>
      </c>
      <c r="BL152" s="495" t="str">
        <f t="shared" si="35"/>
        <v/>
      </c>
      <c r="BM152" s="487" t="str">
        <f t="shared" si="35"/>
        <v/>
      </c>
      <c r="BN152" s="487">
        <f t="shared" si="35"/>
        <v>0</v>
      </c>
      <c r="BO152" s="487" t="str">
        <f t="shared" si="35"/>
        <v/>
      </c>
      <c r="BP152" s="487" t="str">
        <f t="shared" si="35"/>
        <v/>
      </c>
      <c r="BQ152" s="487" t="str">
        <f t="shared" si="35"/>
        <v/>
      </c>
      <c r="BR152" s="487" t="str">
        <f t="shared" si="35"/>
        <v/>
      </c>
      <c r="BS152" s="487" t="str">
        <f t="shared" si="35"/>
        <v/>
      </c>
      <c r="BT152" s="487" t="str">
        <f t="shared" si="35"/>
        <v/>
      </c>
      <c r="BU152" s="487" t="str">
        <f t="shared" si="35"/>
        <v/>
      </c>
      <c r="BV152" s="487" t="str">
        <f t="shared" si="35"/>
        <v/>
      </c>
      <c r="BW152" s="487" t="str">
        <f t="shared" si="35"/>
        <v/>
      </c>
      <c r="BX152" s="487" t="str">
        <f t="shared" si="35"/>
        <v/>
      </c>
      <c r="BY152" s="487" t="str">
        <f t="shared" si="35"/>
        <v/>
      </c>
      <c r="BZ152" s="487" t="str">
        <f t="shared" si="35"/>
        <v/>
      </c>
      <c r="CA152" s="489" t="str">
        <f t="shared" si="35"/>
        <v/>
      </c>
    </row>
    <row r="153" spans="1:79" s="121"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5"/>
      <c r="U153" s="49"/>
      <c r="V153" s="58"/>
      <c r="W153" s="82"/>
      <c r="X153" s="56"/>
      <c r="Y153" s="69"/>
      <c r="Z153" s="69"/>
      <c r="AA153" s="68"/>
      <c r="AB153" s="57"/>
      <c r="AC153" s="58"/>
      <c r="AD153" s="56"/>
      <c r="AE153" s="65"/>
      <c r="AF153" s="488">
        <f t="shared" si="37"/>
        <v>0</v>
      </c>
      <c r="AG153" s="487">
        <f t="shared" si="37"/>
        <v>0</v>
      </c>
      <c r="AH153" s="487">
        <f t="shared" si="37"/>
        <v>-1</v>
      </c>
      <c r="AI153" s="487">
        <f t="shared" si="37"/>
        <v>0</v>
      </c>
      <c r="AJ153" s="487">
        <f t="shared" si="37"/>
        <v>0</v>
      </c>
      <c r="AK153" s="487">
        <f t="shared" si="37"/>
        <v>0</v>
      </c>
      <c r="AL153" s="487">
        <f t="shared" si="37"/>
        <v>0</v>
      </c>
      <c r="AM153" s="487">
        <f t="shared" si="37"/>
        <v>0</v>
      </c>
      <c r="AN153" s="487">
        <f t="shared" si="37"/>
        <v>0</v>
      </c>
      <c r="AO153" s="487">
        <f t="shared" si="37"/>
        <v>0</v>
      </c>
      <c r="AP153" s="487">
        <f t="shared" si="37"/>
        <v>0</v>
      </c>
      <c r="AQ153" s="487">
        <f t="shared" si="37"/>
        <v>0</v>
      </c>
      <c r="AR153" s="487">
        <f t="shared" si="37"/>
        <v>0</v>
      </c>
      <c r="AS153" s="487">
        <f t="shared" si="37"/>
        <v>0</v>
      </c>
      <c r="AT153" s="487">
        <f t="shared" si="37"/>
        <v>0</v>
      </c>
      <c r="AU153" s="493">
        <f t="shared" si="37"/>
        <v>0</v>
      </c>
      <c r="AV153" s="488" t="str">
        <f t="shared" si="34"/>
        <v/>
      </c>
      <c r="AW153" s="487" t="str">
        <f t="shared" si="34"/>
        <v/>
      </c>
      <c r="AX153" s="487">
        <f t="shared" si="34"/>
        <v>0</v>
      </c>
      <c r="AY153" s="487" t="str">
        <f t="shared" si="34"/>
        <v/>
      </c>
      <c r="AZ153" s="487" t="str">
        <f t="shared" si="34"/>
        <v/>
      </c>
      <c r="BA153" s="487" t="str">
        <f t="shared" si="34"/>
        <v/>
      </c>
      <c r="BB153" s="487" t="str">
        <f t="shared" si="34"/>
        <v/>
      </c>
      <c r="BC153" s="487" t="str">
        <f t="shared" si="34"/>
        <v/>
      </c>
      <c r="BD153" s="487" t="str">
        <f t="shared" si="34"/>
        <v/>
      </c>
      <c r="BE153" s="487" t="str">
        <f t="shared" si="34"/>
        <v/>
      </c>
      <c r="BF153" s="487" t="str">
        <f t="shared" si="34"/>
        <v/>
      </c>
      <c r="BG153" s="487" t="str">
        <f t="shared" si="34"/>
        <v/>
      </c>
      <c r="BH153" s="487" t="str">
        <f t="shared" si="34"/>
        <v/>
      </c>
      <c r="BI153" s="487" t="str">
        <f t="shared" si="34"/>
        <v/>
      </c>
      <c r="BJ153" s="487" t="str">
        <f t="shared" si="34"/>
        <v/>
      </c>
      <c r="BK153" s="489" t="str">
        <f t="shared" si="34"/>
        <v/>
      </c>
      <c r="BL153" s="495" t="str">
        <f t="shared" si="35"/>
        <v/>
      </c>
      <c r="BM153" s="487" t="str">
        <f t="shared" si="35"/>
        <v/>
      </c>
      <c r="BN153" s="487">
        <f t="shared" si="35"/>
        <v>0</v>
      </c>
      <c r="BO153" s="487" t="str">
        <f t="shared" si="35"/>
        <v/>
      </c>
      <c r="BP153" s="487" t="str">
        <f t="shared" si="35"/>
        <v/>
      </c>
      <c r="BQ153" s="487" t="str">
        <f t="shared" si="35"/>
        <v/>
      </c>
      <c r="BR153" s="487" t="str">
        <f t="shared" si="35"/>
        <v/>
      </c>
      <c r="BS153" s="487" t="str">
        <f t="shared" si="35"/>
        <v/>
      </c>
      <c r="BT153" s="487" t="str">
        <f t="shared" si="35"/>
        <v/>
      </c>
      <c r="BU153" s="487" t="str">
        <f t="shared" si="35"/>
        <v/>
      </c>
      <c r="BV153" s="487" t="str">
        <f t="shared" si="35"/>
        <v/>
      </c>
      <c r="BW153" s="487" t="str">
        <f t="shared" si="35"/>
        <v/>
      </c>
      <c r="BX153" s="487" t="str">
        <f t="shared" si="35"/>
        <v/>
      </c>
      <c r="BY153" s="487" t="str">
        <f t="shared" si="35"/>
        <v/>
      </c>
      <c r="BZ153" s="487" t="str">
        <f t="shared" si="35"/>
        <v/>
      </c>
      <c r="CA153" s="489" t="str">
        <f t="shared" si="35"/>
        <v/>
      </c>
    </row>
    <row r="154" spans="1:79" s="121"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5"/>
      <c r="U154" s="49"/>
      <c r="V154" s="58"/>
      <c r="W154" s="82"/>
      <c r="X154" s="56"/>
      <c r="Y154" s="69"/>
      <c r="Z154" s="69"/>
      <c r="AA154" s="68"/>
      <c r="AB154" s="57"/>
      <c r="AC154" s="58"/>
      <c r="AD154" s="56"/>
      <c r="AE154" s="65"/>
      <c r="AF154" s="488">
        <f t="shared" si="37"/>
        <v>0</v>
      </c>
      <c r="AG154" s="487">
        <f t="shared" si="37"/>
        <v>0</v>
      </c>
      <c r="AH154" s="487">
        <f t="shared" si="37"/>
        <v>-1</v>
      </c>
      <c r="AI154" s="487">
        <f t="shared" si="37"/>
        <v>0</v>
      </c>
      <c r="AJ154" s="487">
        <f t="shared" si="37"/>
        <v>0</v>
      </c>
      <c r="AK154" s="487">
        <f t="shared" si="37"/>
        <v>0</v>
      </c>
      <c r="AL154" s="487">
        <f t="shared" si="37"/>
        <v>0</v>
      </c>
      <c r="AM154" s="487">
        <f t="shared" si="37"/>
        <v>0</v>
      </c>
      <c r="AN154" s="487">
        <f t="shared" si="37"/>
        <v>0</v>
      </c>
      <c r="AO154" s="487">
        <f t="shared" si="37"/>
        <v>0</v>
      </c>
      <c r="AP154" s="487">
        <f t="shared" si="37"/>
        <v>0</v>
      </c>
      <c r="AQ154" s="487">
        <f t="shared" si="37"/>
        <v>0</v>
      </c>
      <c r="AR154" s="487">
        <f t="shared" si="37"/>
        <v>0</v>
      </c>
      <c r="AS154" s="487">
        <f t="shared" si="37"/>
        <v>0</v>
      </c>
      <c r="AT154" s="487">
        <f t="shared" si="37"/>
        <v>0</v>
      </c>
      <c r="AU154" s="493">
        <f t="shared" si="37"/>
        <v>0</v>
      </c>
      <c r="AV154" s="488" t="str">
        <f t="shared" si="34"/>
        <v/>
      </c>
      <c r="AW154" s="487" t="str">
        <f t="shared" si="34"/>
        <v/>
      </c>
      <c r="AX154" s="487">
        <f t="shared" si="34"/>
        <v>0</v>
      </c>
      <c r="AY154" s="487" t="str">
        <f t="shared" si="34"/>
        <v/>
      </c>
      <c r="AZ154" s="487" t="str">
        <f t="shared" si="34"/>
        <v/>
      </c>
      <c r="BA154" s="487" t="str">
        <f t="shared" si="34"/>
        <v/>
      </c>
      <c r="BB154" s="487" t="str">
        <f t="shared" si="34"/>
        <v/>
      </c>
      <c r="BC154" s="487" t="str">
        <f t="shared" si="34"/>
        <v/>
      </c>
      <c r="BD154" s="487" t="str">
        <f t="shared" si="34"/>
        <v/>
      </c>
      <c r="BE154" s="487" t="str">
        <f t="shared" si="34"/>
        <v/>
      </c>
      <c r="BF154" s="487" t="str">
        <f t="shared" si="34"/>
        <v/>
      </c>
      <c r="BG154" s="487" t="str">
        <f t="shared" si="34"/>
        <v/>
      </c>
      <c r="BH154" s="487" t="str">
        <f t="shared" si="34"/>
        <v/>
      </c>
      <c r="BI154" s="487" t="str">
        <f t="shared" si="34"/>
        <v/>
      </c>
      <c r="BJ154" s="487" t="str">
        <f t="shared" si="34"/>
        <v/>
      </c>
      <c r="BK154" s="489" t="str">
        <f t="shared" si="34"/>
        <v/>
      </c>
      <c r="BL154" s="495" t="str">
        <f t="shared" si="35"/>
        <v/>
      </c>
      <c r="BM154" s="487" t="str">
        <f t="shared" si="35"/>
        <v/>
      </c>
      <c r="BN154" s="487">
        <f t="shared" si="35"/>
        <v>0</v>
      </c>
      <c r="BO154" s="487" t="str">
        <f t="shared" si="35"/>
        <v/>
      </c>
      <c r="BP154" s="487" t="str">
        <f t="shared" si="35"/>
        <v/>
      </c>
      <c r="BQ154" s="487" t="str">
        <f t="shared" si="35"/>
        <v/>
      </c>
      <c r="BR154" s="487" t="str">
        <f t="shared" si="35"/>
        <v/>
      </c>
      <c r="BS154" s="487" t="str">
        <f t="shared" si="35"/>
        <v/>
      </c>
      <c r="BT154" s="487" t="str">
        <f t="shared" si="35"/>
        <v/>
      </c>
      <c r="BU154" s="487" t="str">
        <f t="shared" si="35"/>
        <v/>
      </c>
      <c r="BV154" s="487" t="str">
        <f t="shared" si="35"/>
        <v/>
      </c>
      <c r="BW154" s="487" t="str">
        <f t="shared" si="35"/>
        <v/>
      </c>
      <c r="BX154" s="487" t="str">
        <f t="shared" si="35"/>
        <v/>
      </c>
      <c r="BY154" s="487" t="str">
        <f t="shared" si="35"/>
        <v/>
      </c>
      <c r="BZ154" s="487" t="str">
        <f t="shared" si="35"/>
        <v/>
      </c>
      <c r="CA154" s="489" t="str">
        <f t="shared" si="35"/>
        <v/>
      </c>
    </row>
    <row r="155" spans="1:79" s="121"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5"/>
      <c r="U155" s="49"/>
      <c r="V155" s="58"/>
      <c r="W155" s="82"/>
      <c r="X155" s="56"/>
      <c r="Y155" s="69"/>
      <c r="Z155" s="69"/>
      <c r="AA155" s="68"/>
      <c r="AB155" s="57"/>
      <c r="AC155" s="58"/>
      <c r="AD155" s="56"/>
      <c r="AE155" s="65"/>
      <c r="AF155" s="488">
        <f t="shared" si="37"/>
        <v>0</v>
      </c>
      <c r="AG155" s="487">
        <f t="shared" si="37"/>
        <v>0</v>
      </c>
      <c r="AH155" s="487">
        <f t="shared" si="37"/>
        <v>-1</v>
      </c>
      <c r="AI155" s="487">
        <f t="shared" si="37"/>
        <v>0</v>
      </c>
      <c r="AJ155" s="487">
        <f t="shared" si="37"/>
        <v>0</v>
      </c>
      <c r="AK155" s="487">
        <f t="shared" si="37"/>
        <v>0</v>
      </c>
      <c r="AL155" s="487">
        <f t="shared" si="37"/>
        <v>0</v>
      </c>
      <c r="AM155" s="487">
        <f t="shared" si="37"/>
        <v>0</v>
      </c>
      <c r="AN155" s="487">
        <f t="shared" si="37"/>
        <v>0</v>
      </c>
      <c r="AO155" s="487">
        <f t="shared" si="37"/>
        <v>0</v>
      </c>
      <c r="AP155" s="487">
        <f t="shared" si="37"/>
        <v>0</v>
      </c>
      <c r="AQ155" s="487">
        <f t="shared" si="37"/>
        <v>0</v>
      </c>
      <c r="AR155" s="487">
        <f t="shared" si="37"/>
        <v>0</v>
      </c>
      <c r="AS155" s="487">
        <f t="shared" si="37"/>
        <v>0</v>
      </c>
      <c r="AT155" s="487">
        <f t="shared" si="37"/>
        <v>0</v>
      </c>
      <c r="AU155" s="493">
        <f t="shared" si="37"/>
        <v>0</v>
      </c>
      <c r="AV155" s="488" t="str">
        <f t="shared" si="34"/>
        <v/>
      </c>
      <c r="AW155" s="487" t="str">
        <f t="shared" si="34"/>
        <v/>
      </c>
      <c r="AX155" s="487">
        <f t="shared" si="34"/>
        <v>0</v>
      </c>
      <c r="AY155" s="487" t="str">
        <f t="shared" si="34"/>
        <v/>
      </c>
      <c r="AZ155" s="487" t="str">
        <f t="shared" si="34"/>
        <v/>
      </c>
      <c r="BA155" s="487" t="str">
        <f t="shared" si="34"/>
        <v/>
      </c>
      <c r="BB155" s="487" t="str">
        <f t="shared" si="34"/>
        <v/>
      </c>
      <c r="BC155" s="487" t="str">
        <f t="shared" si="34"/>
        <v/>
      </c>
      <c r="BD155" s="487" t="str">
        <f t="shared" si="34"/>
        <v/>
      </c>
      <c r="BE155" s="487" t="str">
        <f t="shared" si="34"/>
        <v/>
      </c>
      <c r="BF155" s="487" t="str">
        <f t="shared" si="34"/>
        <v/>
      </c>
      <c r="BG155" s="487" t="str">
        <f t="shared" si="34"/>
        <v/>
      </c>
      <c r="BH155" s="487" t="str">
        <f t="shared" si="34"/>
        <v/>
      </c>
      <c r="BI155" s="487" t="str">
        <f t="shared" si="34"/>
        <v/>
      </c>
      <c r="BJ155" s="487" t="str">
        <f t="shared" si="34"/>
        <v/>
      </c>
      <c r="BK155" s="489" t="str">
        <f t="shared" si="34"/>
        <v/>
      </c>
      <c r="BL155" s="495" t="str">
        <f t="shared" si="35"/>
        <v/>
      </c>
      <c r="BM155" s="487" t="str">
        <f t="shared" si="35"/>
        <v/>
      </c>
      <c r="BN155" s="487">
        <f t="shared" si="35"/>
        <v>0</v>
      </c>
      <c r="BO155" s="487" t="str">
        <f t="shared" si="35"/>
        <v/>
      </c>
      <c r="BP155" s="487" t="str">
        <f t="shared" si="35"/>
        <v/>
      </c>
      <c r="BQ155" s="487" t="str">
        <f t="shared" si="35"/>
        <v/>
      </c>
      <c r="BR155" s="487" t="str">
        <f t="shared" si="35"/>
        <v/>
      </c>
      <c r="BS155" s="487" t="str">
        <f t="shared" si="35"/>
        <v/>
      </c>
      <c r="BT155" s="487" t="str">
        <f t="shared" si="35"/>
        <v/>
      </c>
      <c r="BU155" s="487" t="str">
        <f t="shared" si="35"/>
        <v/>
      </c>
      <c r="BV155" s="487" t="str">
        <f t="shared" si="35"/>
        <v/>
      </c>
      <c r="BW155" s="487" t="str">
        <f t="shared" si="35"/>
        <v/>
      </c>
      <c r="BX155" s="487" t="str">
        <f t="shared" si="35"/>
        <v/>
      </c>
      <c r="BY155" s="487" t="str">
        <f t="shared" si="35"/>
        <v/>
      </c>
      <c r="BZ155" s="487" t="str">
        <f t="shared" si="35"/>
        <v/>
      </c>
      <c r="CA155" s="489" t="str">
        <f t="shared" si="35"/>
        <v/>
      </c>
    </row>
    <row r="156" spans="1:79" s="121"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5"/>
      <c r="U156" s="49"/>
      <c r="V156" s="58"/>
      <c r="W156" s="82"/>
      <c r="X156" s="56"/>
      <c r="Y156" s="69"/>
      <c r="Z156" s="69"/>
      <c r="AA156" s="68"/>
      <c r="AB156" s="57"/>
      <c r="AC156" s="58"/>
      <c r="AD156" s="56"/>
      <c r="AE156" s="65"/>
      <c r="AF156" s="488">
        <f t="shared" si="37"/>
        <v>0</v>
      </c>
      <c r="AG156" s="487">
        <f t="shared" si="37"/>
        <v>0</v>
      </c>
      <c r="AH156" s="487">
        <f t="shared" si="37"/>
        <v>-1</v>
      </c>
      <c r="AI156" s="487">
        <f t="shared" si="37"/>
        <v>0</v>
      </c>
      <c r="AJ156" s="487">
        <f t="shared" si="37"/>
        <v>0</v>
      </c>
      <c r="AK156" s="487">
        <f t="shared" si="37"/>
        <v>0</v>
      </c>
      <c r="AL156" s="487">
        <f t="shared" si="37"/>
        <v>0</v>
      </c>
      <c r="AM156" s="487">
        <f t="shared" si="37"/>
        <v>0</v>
      </c>
      <c r="AN156" s="487">
        <f t="shared" si="37"/>
        <v>0</v>
      </c>
      <c r="AO156" s="487">
        <f t="shared" si="37"/>
        <v>0</v>
      </c>
      <c r="AP156" s="487">
        <f t="shared" si="37"/>
        <v>0</v>
      </c>
      <c r="AQ156" s="487">
        <f t="shared" si="37"/>
        <v>0</v>
      </c>
      <c r="AR156" s="487">
        <f t="shared" si="37"/>
        <v>0</v>
      </c>
      <c r="AS156" s="487">
        <f t="shared" si="37"/>
        <v>0</v>
      </c>
      <c r="AT156" s="487">
        <f t="shared" si="37"/>
        <v>0</v>
      </c>
      <c r="AU156" s="493">
        <f t="shared" si="37"/>
        <v>0</v>
      </c>
      <c r="AV156" s="488" t="str">
        <f t="shared" si="34"/>
        <v/>
      </c>
      <c r="AW156" s="487" t="str">
        <f t="shared" si="34"/>
        <v/>
      </c>
      <c r="AX156" s="487">
        <f t="shared" si="34"/>
        <v>0</v>
      </c>
      <c r="AY156" s="487" t="str">
        <f t="shared" si="34"/>
        <v/>
      </c>
      <c r="AZ156" s="487" t="str">
        <f t="shared" si="34"/>
        <v/>
      </c>
      <c r="BA156" s="487" t="str">
        <f t="shared" si="34"/>
        <v/>
      </c>
      <c r="BB156" s="487" t="str">
        <f t="shared" si="34"/>
        <v/>
      </c>
      <c r="BC156" s="487" t="str">
        <f t="shared" si="34"/>
        <v/>
      </c>
      <c r="BD156" s="487" t="str">
        <f t="shared" si="34"/>
        <v/>
      </c>
      <c r="BE156" s="487" t="str">
        <f t="shared" si="34"/>
        <v/>
      </c>
      <c r="BF156" s="487" t="str">
        <f t="shared" si="34"/>
        <v/>
      </c>
      <c r="BG156" s="487" t="str">
        <f t="shared" si="34"/>
        <v/>
      </c>
      <c r="BH156" s="487" t="str">
        <f t="shared" si="34"/>
        <v/>
      </c>
      <c r="BI156" s="487" t="str">
        <f t="shared" si="34"/>
        <v/>
      </c>
      <c r="BJ156" s="487" t="str">
        <f t="shared" si="34"/>
        <v/>
      </c>
      <c r="BK156" s="489" t="str">
        <f t="shared" ref="BK156:BK219" si="38">IF(AU156,IFERROR(LEFT($V156,SEARCH(" (",$V156)-1),$V156),"")</f>
        <v/>
      </c>
      <c r="BL156" s="495" t="str">
        <f t="shared" si="35"/>
        <v/>
      </c>
      <c r="BM156" s="487" t="str">
        <f t="shared" si="35"/>
        <v/>
      </c>
      <c r="BN156" s="487">
        <f t="shared" si="35"/>
        <v>0</v>
      </c>
      <c r="BO156" s="487" t="str">
        <f t="shared" si="35"/>
        <v/>
      </c>
      <c r="BP156" s="487" t="str">
        <f t="shared" si="35"/>
        <v/>
      </c>
      <c r="BQ156" s="487" t="str">
        <f t="shared" si="35"/>
        <v/>
      </c>
      <c r="BR156" s="487" t="str">
        <f t="shared" si="35"/>
        <v/>
      </c>
      <c r="BS156" s="487" t="str">
        <f t="shared" si="35"/>
        <v/>
      </c>
      <c r="BT156" s="487" t="str">
        <f t="shared" si="35"/>
        <v/>
      </c>
      <c r="BU156" s="487" t="str">
        <f t="shared" si="35"/>
        <v/>
      </c>
      <c r="BV156" s="487" t="str">
        <f t="shared" si="35"/>
        <v/>
      </c>
      <c r="BW156" s="487" t="str">
        <f t="shared" si="35"/>
        <v/>
      </c>
      <c r="BX156" s="487" t="str">
        <f t="shared" si="35"/>
        <v/>
      </c>
      <c r="BY156" s="487" t="str">
        <f t="shared" si="35"/>
        <v/>
      </c>
      <c r="BZ156" s="487" t="str">
        <f t="shared" si="35"/>
        <v/>
      </c>
      <c r="CA156" s="489" t="str">
        <f t="shared" ref="CA156:CA219" si="39">IF(AU156,IFERROR(LEFT($W156,SEARCH(" (",$W156)-1),$W156),"")</f>
        <v/>
      </c>
    </row>
    <row r="157" spans="1:79" s="121"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5"/>
      <c r="U157" s="49"/>
      <c r="V157" s="58"/>
      <c r="W157" s="82"/>
      <c r="X157" s="56"/>
      <c r="Y157" s="69"/>
      <c r="Z157" s="69"/>
      <c r="AA157" s="68"/>
      <c r="AB157" s="57"/>
      <c r="AC157" s="58"/>
      <c r="AD157" s="56"/>
      <c r="AE157" s="65"/>
      <c r="AF157" s="488">
        <f t="shared" si="37"/>
        <v>0</v>
      </c>
      <c r="AG157" s="487">
        <f t="shared" si="37"/>
        <v>0</v>
      </c>
      <c r="AH157" s="487">
        <f t="shared" si="37"/>
        <v>-1</v>
      </c>
      <c r="AI157" s="487">
        <f t="shared" si="37"/>
        <v>0</v>
      </c>
      <c r="AJ157" s="487">
        <f t="shared" si="37"/>
        <v>0</v>
      </c>
      <c r="AK157" s="487">
        <f t="shared" si="37"/>
        <v>0</v>
      </c>
      <c r="AL157" s="487">
        <f t="shared" si="37"/>
        <v>0</v>
      </c>
      <c r="AM157" s="487">
        <f t="shared" si="37"/>
        <v>0</v>
      </c>
      <c r="AN157" s="487">
        <f t="shared" si="37"/>
        <v>0</v>
      </c>
      <c r="AO157" s="487">
        <f t="shared" si="37"/>
        <v>0</v>
      </c>
      <c r="AP157" s="487">
        <f t="shared" si="37"/>
        <v>0</v>
      </c>
      <c r="AQ157" s="487">
        <f t="shared" si="37"/>
        <v>0</v>
      </c>
      <c r="AR157" s="487">
        <f t="shared" si="37"/>
        <v>0</v>
      </c>
      <c r="AS157" s="487">
        <f t="shared" si="37"/>
        <v>0</v>
      </c>
      <c r="AT157" s="487">
        <f t="shared" si="37"/>
        <v>0</v>
      </c>
      <c r="AU157" s="493">
        <f t="shared" si="37"/>
        <v>0</v>
      </c>
      <c r="AV157" s="488" t="str">
        <f t="shared" ref="AV157:BJ173" si="40">IF(AF157,IFERROR(LEFT($V157,SEARCH(" (",$V157)-1),$V157),"")</f>
        <v/>
      </c>
      <c r="AW157" s="487" t="str">
        <f t="shared" si="40"/>
        <v/>
      </c>
      <c r="AX157" s="487">
        <f t="shared" si="40"/>
        <v>0</v>
      </c>
      <c r="AY157" s="487" t="str">
        <f t="shared" si="40"/>
        <v/>
      </c>
      <c r="AZ157" s="487" t="str">
        <f t="shared" si="40"/>
        <v/>
      </c>
      <c r="BA157" s="487" t="str">
        <f t="shared" si="40"/>
        <v/>
      </c>
      <c r="BB157" s="487" t="str">
        <f t="shared" si="40"/>
        <v/>
      </c>
      <c r="BC157" s="487" t="str">
        <f t="shared" si="40"/>
        <v/>
      </c>
      <c r="BD157" s="487" t="str">
        <f t="shared" si="40"/>
        <v/>
      </c>
      <c r="BE157" s="487" t="str">
        <f t="shared" si="40"/>
        <v/>
      </c>
      <c r="BF157" s="487" t="str">
        <f t="shared" si="40"/>
        <v/>
      </c>
      <c r="BG157" s="487" t="str">
        <f t="shared" si="40"/>
        <v/>
      </c>
      <c r="BH157" s="487" t="str">
        <f t="shared" si="40"/>
        <v/>
      </c>
      <c r="BI157" s="487" t="str">
        <f t="shared" si="40"/>
        <v/>
      </c>
      <c r="BJ157" s="487" t="str">
        <f t="shared" si="40"/>
        <v/>
      </c>
      <c r="BK157" s="489" t="str">
        <f t="shared" si="38"/>
        <v/>
      </c>
      <c r="BL157" s="495" t="str">
        <f t="shared" ref="BL157:BZ173" si="41">IF(AF157,IFERROR(LEFT($W157,SEARCH(" (",$W157)-1),$W157),"")</f>
        <v/>
      </c>
      <c r="BM157" s="487" t="str">
        <f t="shared" si="41"/>
        <v/>
      </c>
      <c r="BN157" s="487">
        <f t="shared" si="41"/>
        <v>0</v>
      </c>
      <c r="BO157" s="487" t="str">
        <f t="shared" si="41"/>
        <v/>
      </c>
      <c r="BP157" s="487" t="str">
        <f t="shared" si="41"/>
        <v/>
      </c>
      <c r="BQ157" s="487" t="str">
        <f t="shared" si="41"/>
        <v/>
      </c>
      <c r="BR157" s="487" t="str">
        <f t="shared" si="41"/>
        <v/>
      </c>
      <c r="BS157" s="487" t="str">
        <f t="shared" si="41"/>
        <v/>
      </c>
      <c r="BT157" s="487" t="str">
        <f t="shared" si="41"/>
        <v/>
      </c>
      <c r="BU157" s="487" t="str">
        <f t="shared" si="41"/>
        <v/>
      </c>
      <c r="BV157" s="487" t="str">
        <f t="shared" si="41"/>
        <v/>
      </c>
      <c r="BW157" s="487" t="str">
        <f t="shared" si="41"/>
        <v/>
      </c>
      <c r="BX157" s="487" t="str">
        <f t="shared" si="41"/>
        <v/>
      </c>
      <c r="BY157" s="487" t="str">
        <f t="shared" si="41"/>
        <v/>
      </c>
      <c r="BZ157" s="487" t="str">
        <f t="shared" si="41"/>
        <v/>
      </c>
      <c r="CA157" s="489" t="str">
        <f t="shared" si="39"/>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37"/>
        <v>0</v>
      </c>
      <c r="AG158" s="487">
        <f t="shared" si="37"/>
        <v>0</v>
      </c>
      <c r="AH158" s="487">
        <f t="shared" si="37"/>
        <v>-1</v>
      </c>
      <c r="AI158" s="487">
        <f t="shared" si="37"/>
        <v>0</v>
      </c>
      <c r="AJ158" s="487">
        <f t="shared" si="37"/>
        <v>0</v>
      </c>
      <c r="AK158" s="487">
        <f t="shared" si="37"/>
        <v>0</v>
      </c>
      <c r="AL158" s="487">
        <f t="shared" si="37"/>
        <v>0</v>
      </c>
      <c r="AM158" s="487">
        <f t="shared" si="37"/>
        <v>0</v>
      </c>
      <c r="AN158" s="487">
        <f t="shared" si="37"/>
        <v>0</v>
      </c>
      <c r="AO158" s="487">
        <f t="shared" si="37"/>
        <v>0</v>
      </c>
      <c r="AP158" s="487">
        <f t="shared" si="37"/>
        <v>0</v>
      </c>
      <c r="AQ158" s="487">
        <f t="shared" si="37"/>
        <v>0</v>
      </c>
      <c r="AR158" s="487">
        <f t="shared" si="37"/>
        <v>0</v>
      </c>
      <c r="AS158" s="487">
        <f t="shared" si="37"/>
        <v>0</v>
      </c>
      <c r="AT158" s="487">
        <f t="shared" si="37"/>
        <v>0</v>
      </c>
      <c r="AU158" s="493">
        <f t="shared" ref="AU158" si="42">AU157</f>
        <v>0</v>
      </c>
      <c r="AV158" s="488" t="str">
        <f t="shared" si="40"/>
        <v/>
      </c>
      <c r="AW158" s="487" t="str">
        <f t="shared" si="40"/>
        <v/>
      </c>
      <c r="AX158" s="487">
        <f t="shared" si="40"/>
        <v>0</v>
      </c>
      <c r="AY158" s="487" t="str">
        <f t="shared" si="40"/>
        <v/>
      </c>
      <c r="AZ158" s="487" t="str">
        <f t="shared" si="40"/>
        <v/>
      </c>
      <c r="BA158" s="487" t="str">
        <f t="shared" si="40"/>
        <v/>
      </c>
      <c r="BB158" s="487" t="str">
        <f t="shared" si="40"/>
        <v/>
      </c>
      <c r="BC158" s="487" t="str">
        <f t="shared" si="40"/>
        <v/>
      </c>
      <c r="BD158" s="487" t="str">
        <f t="shared" si="40"/>
        <v/>
      </c>
      <c r="BE158" s="487" t="str">
        <f t="shared" si="40"/>
        <v/>
      </c>
      <c r="BF158" s="487" t="str">
        <f t="shared" si="40"/>
        <v/>
      </c>
      <c r="BG158" s="487" t="str">
        <f t="shared" si="40"/>
        <v/>
      </c>
      <c r="BH158" s="487" t="str">
        <f t="shared" si="40"/>
        <v/>
      </c>
      <c r="BI158" s="487" t="str">
        <f t="shared" si="40"/>
        <v/>
      </c>
      <c r="BJ158" s="487" t="str">
        <f t="shared" si="40"/>
        <v/>
      </c>
      <c r="BK158" s="489" t="str">
        <f t="shared" si="38"/>
        <v/>
      </c>
      <c r="BL158" s="495" t="str">
        <f t="shared" si="41"/>
        <v/>
      </c>
      <c r="BM158" s="487" t="str">
        <f t="shared" si="41"/>
        <v/>
      </c>
      <c r="BN158" s="487">
        <f t="shared" si="41"/>
        <v>0</v>
      </c>
      <c r="BO158" s="487" t="str">
        <f t="shared" si="41"/>
        <v/>
      </c>
      <c r="BP158" s="487" t="str">
        <f t="shared" si="41"/>
        <v/>
      </c>
      <c r="BQ158" s="487" t="str">
        <f t="shared" si="41"/>
        <v/>
      </c>
      <c r="BR158" s="487" t="str">
        <f t="shared" si="41"/>
        <v/>
      </c>
      <c r="BS158" s="487" t="str">
        <f t="shared" si="41"/>
        <v/>
      </c>
      <c r="BT158" s="487" t="str">
        <f t="shared" si="41"/>
        <v/>
      </c>
      <c r="BU158" s="487" t="str">
        <f t="shared" si="41"/>
        <v/>
      </c>
      <c r="BV158" s="487" t="str">
        <f t="shared" si="41"/>
        <v/>
      </c>
      <c r="BW158" s="487" t="str">
        <f t="shared" si="41"/>
        <v/>
      </c>
      <c r="BX158" s="487" t="str">
        <f t="shared" si="41"/>
        <v/>
      </c>
      <c r="BY158" s="487" t="str">
        <f t="shared" si="41"/>
        <v/>
      </c>
      <c r="BZ158" s="487" t="str">
        <f t="shared" si="41"/>
        <v/>
      </c>
      <c r="CA158" s="489" t="str">
        <f t="shared" si="39"/>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ref="AF159:AU174" si="43">AF158</f>
        <v>0</v>
      </c>
      <c r="AG159" s="487">
        <f t="shared" si="43"/>
        <v>0</v>
      </c>
      <c r="AH159" s="487">
        <f t="shared" si="43"/>
        <v>-1</v>
      </c>
      <c r="AI159" s="487">
        <f t="shared" si="43"/>
        <v>0</v>
      </c>
      <c r="AJ159" s="487">
        <f t="shared" si="43"/>
        <v>0</v>
      </c>
      <c r="AK159" s="487">
        <f t="shared" si="43"/>
        <v>0</v>
      </c>
      <c r="AL159" s="487">
        <f t="shared" si="43"/>
        <v>0</v>
      </c>
      <c r="AM159" s="487">
        <f t="shared" si="43"/>
        <v>0</v>
      </c>
      <c r="AN159" s="487">
        <f t="shared" si="43"/>
        <v>0</v>
      </c>
      <c r="AO159" s="487">
        <f t="shared" si="43"/>
        <v>0</v>
      </c>
      <c r="AP159" s="487">
        <f t="shared" si="43"/>
        <v>0</v>
      </c>
      <c r="AQ159" s="487">
        <f t="shared" si="43"/>
        <v>0</v>
      </c>
      <c r="AR159" s="487">
        <f t="shared" si="43"/>
        <v>0</v>
      </c>
      <c r="AS159" s="487">
        <f t="shared" si="43"/>
        <v>0</v>
      </c>
      <c r="AT159" s="487">
        <f t="shared" si="43"/>
        <v>0</v>
      </c>
      <c r="AU159" s="493">
        <f t="shared" si="43"/>
        <v>0</v>
      </c>
      <c r="AV159" s="488" t="str">
        <f t="shared" si="40"/>
        <v/>
      </c>
      <c r="AW159" s="487" t="str">
        <f t="shared" si="40"/>
        <v/>
      </c>
      <c r="AX159" s="487">
        <f t="shared" si="40"/>
        <v>0</v>
      </c>
      <c r="AY159" s="487" t="str">
        <f t="shared" si="40"/>
        <v/>
      </c>
      <c r="AZ159" s="487" t="str">
        <f t="shared" si="40"/>
        <v/>
      </c>
      <c r="BA159" s="487" t="str">
        <f t="shared" si="40"/>
        <v/>
      </c>
      <c r="BB159" s="487" t="str">
        <f t="shared" si="40"/>
        <v/>
      </c>
      <c r="BC159" s="487" t="str">
        <f t="shared" si="40"/>
        <v/>
      </c>
      <c r="BD159" s="487" t="str">
        <f t="shared" si="40"/>
        <v/>
      </c>
      <c r="BE159" s="487" t="str">
        <f t="shared" si="40"/>
        <v/>
      </c>
      <c r="BF159" s="487" t="str">
        <f t="shared" si="40"/>
        <v/>
      </c>
      <c r="BG159" s="487" t="str">
        <f t="shared" si="40"/>
        <v/>
      </c>
      <c r="BH159" s="487" t="str">
        <f t="shared" si="40"/>
        <v/>
      </c>
      <c r="BI159" s="487" t="str">
        <f t="shared" si="40"/>
        <v/>
      </c>
      <c r="BJ159" s="487" t="str">
        <f t="shared" si="40"/>
        <v/>
      </c>
      <c r="BK159" s="489" t="str">
        <f t="shared" si="38"/>
        <v/>
      </c>
      <c r="BL159" s="495" t="str">
        <f t="shared" si="41"/>
        <v/>
      </c>
      <c r="BM159" s="487" t="str">
        <f t="shared" si="41"/>
        <v/>
      </c>
      <c r="BN159" s="487">
        <f t="shared" si="41"/>
        <v>0</v>
      </c>
      <c r="BO159" s="487" t="str">
        <f t="shared" si="41"/>
        <v/>
      </c>
      <c r="BP159" s="487" t="str">
        <f t="shared" si="41"/>
        <v/>
      </c>
      <c r="BQ159" s="487" t="str">
        <f t="shared" si="41"/>
        <v/>
      </c>
      <c r="BR159" s="487" t="str">
        <f t="shared" si="41"/>
        <v/>
      </c>
      <c r="BS159" s="487" t="str">
        <f t="shared" si="41"/>
        <v/>
      </c>
      <c r="BT159" s="487" t="str">
        <f t="shared" si="41"/>
        <v/>
      </c>
      <c r="BU159" s="487" t="str">
        <f t="shared" si="41"/>
        <v/>
      </c>
      <c r="BV159" s="487" t="str">
        <f t="shared" si="41"/>
        <v/>
      </c>
      <c r="BW159" s="487" t="str">
        <f t="shared" si="41"/>
        <v/>
      </c>
      <c r="BX159" s="487" t="str">
        <f t="shared" si="41"/>
        <v/>
      </c>
      <c r="BY159" s="487" t="str">
        <f t="shared" si="41"/>
        <v/>
      </c>
      <c r="BZ159" s="487" t="str">
        <f t="shared" si="41"/>
        <v/>
      </c>
      <c r="CA159" s="489" t="str">
        <f t="shared" si="39"/>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43"/>
        <v>0</v>
      </c>
      <c r="AG160" s="487">
        <f t="shared" si="43"/>
        <v>0</v>
      </c>
      <c r="AH160" s="487">
        <f t="shared" si="43"/>
        <v>-1</v>
      </c>
      <c r="AI160" s="487">
        <f t="shared" si="43"/>
        <v>0</v>
      </c>
      <c r="AJ160" s="487">
        <f t="shared" si="43"/>
        <v>0</v>
      </c>
      <c r="AK160" s="487">
        <f t="shared" si="43"/>
        <v>0</v>
      </c>
      <c r="AL160" s="487">
        <f t="shared" si="43"/>
        <v>0</v>
      </c>
      <c r="AM160" s="487">
        <f t="shared" si="43"/>
        <v>0</v>
      </c>
      <c r="AN160" s="487">
        <f t="shared" si="43"/>
        <v>0</v>
      </c>
      <c r="AO160" s="487">
        <f t="shared" si="43"/>
        <v>0</v>
      </c>
      <c r="AP160" s="487">
        <f t="shared" si="43"/>
        <v>0</v>
      </c>
      <c r="AQ160" s="487">
        <f t="shared" si="43"/>
        <v>0</v>
      </c>
      <c r="AR160" s="487">
        <f t="shared" si="43"/>
        <v>0</v>
      </c>
      <c r="AS160" s="487">
        <f t="shared" si="43"/>
        <v>0</v>
      </c>
      <c r="AT160" s="487">
        <f t="shared" si="43"/>
        <v>0</v>
      </c>
      <c r="AU160" s="493">
        <f t="shared" si="43"/>
        <v>0</v>
      </c>
      <c r="AV160" s="488" t="str">
        <f t="shared" si="40"/>
        <v/>
      </c>
      <c r="AW160" s="487" t="str">
        <f t="shared" si="40"/>
        <v/>
      </c>
      <c r="AX160" s="487">
        <f t="shared" si="40"/>
        <v>0</v>
      </c>
      <c r="AY160" s="487" t="str">
        <f t="shared" si="40"/>
        <v/>
      </c>
      <c r="AZ160" s="487" t="str">
        <f t="shared" si="40"/>
        <v/>
      </c>
      <c r="BA160" s="487" t="str">
        <f t="shared" si="40"/>
        <v/>
      </c>
      <c r="BB160" s="487" t="str">
        <f t="shared" si="40"/>
        <v/>
      </c>
      <c r="BC160" s="487" t="str">
        <f t="shared" si="40"/>
        <v/>
      </c>
      <c r="BD160" s="487" t="str">
        <f t="shared" si="40"/>
        <v/>
      </c>
      <c r="BE160" s="487" t="str">
        <f t="shared" si="40"/>
        <v/>
      </c>
      <c r="BF160" s="487" t="str">
        <f t="shared" si="40"/>
        <v/>
      </c>
      <c r="BG160" s="487" t="str">
        <f t="shared" si="40"/>
        <v/>
      </c>
      <c r="BH160" s="487" t="str">
        <f t="shared" si="40"/>
        <v/>
      </c>
      <c r="BI160" s="487" t="str">
        <f t="shared" si="40"/>
        <v/>
      </c>
      <c r="BJ160" s="487" t="str">
        <f t="shared" si="40"/>
        <v/>
      </c>
      <c r="BK160" s="489" t="str">
        <f t="shared" si="38"/>
        <v/>
      </c>
      <c r="BL160" s="495" t="str">
        <f t="shared" si="41"/>
        <v/>
      </c>
      <c r="BM160" s="487" t="str">
        <f t="shared" si="41"/>
        <v/>
      </c>
      <c r="BN160" s="487">
        <f t="shared" si="41"/>
        <v>0</v>
      </c>
      <c r="BO160" s="487" t="str">
        <f t="shared" si="41"/>
        <v/>
      </c>
      <c r="BP160" s="487" t="str">
        <f t="shared" si="41"/>
        <v/>
      </c>
      <c r="BQ160" s="487" t="str">
        <f t="shared" si="41"/>
        <v/>
      </c>
      <c r="BR160" s="487" t="str">
        <f t="shared" si="41"/>
        <v/>
      </c>
      <c r="BS160" s="487" t="str">
        <f t="shared" si="41"/>
        <v/>
      </c>
      <c r="BT160" s="487" t="str">
        <f t="shared" si="41"/>
        <v/>
      </c>
      <c r="BU160" s="487" t="str">
        <f t="shared" si="41"/>
        <v/>
      </c>
      <c r="BV160" s="487" t="str">
        <f t="shared" si="41"/>
        <v/>
      </c>
      <c r="BW160" s="487" t="str">
        <f t="shared" si="41"/>
        <v/>
      </c>
      <c r="BX160" s="487" t="str">
        <f t="shared" si="41"/>
        <v/>
      </c>
      <c r="BY160" s="487" t="str">
        <f t="shared" si="41"/>
        <v/>
      </c>
      <c r="BZ160" s="487" t="str">
        <f t="shared" si="41"/>
        <v/>
      </c>
      <c r="CA160" s="489" t="str">
        <f t="shared" si="39"/>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si="43"/>
        <v>0</v>
      </c>
      <c r="AG161" s="487">
        <f t="shared" si="43"/>
        <v>0</v>
      </c>
      <c r="AH161" s="487">
        <f t="shared" si="43"/>
        <v>-1</v>
      </c>
      <c r="AI161" s="487">
        <f t="shared" si="43"/>
        <v>0</v>
      </c>
      <c r="AJ161" s="487">
        <f t="shared" si="43"/>
        <v>0</v>
      </c>
      <c r="AK161" s="487">
        <f t="shared" si="43"/>
        <v>0</v>
      </c>
      <c r="AL161" s="487">
        <f t="shared" si="43"/>
        <v>0</v>
      </c>
      <c r="AM161" s="487">
        <f t="shared" si="43"/>
        <v>0</v>
      </c>
      <c r="AN161" s="487">
        <f t="shared" si="43"/>
        <v>0</v>
      </c>
      <c r="AO161" s="487">
        <f t="shared" si="43"/>
        <v>0</v>
      </c>
      <c r="AP161" s="487">
        <f t="shared" si="43"/>
        <v>0</v>
      </c>
      <c r="AQ161" s="487">
        <f t="shared" si="43"/>
        <v>0</v>
      </c>
      <c r="AR161" s="487">
        <f t="shared" si="43"/>
        <v>0</v>
      </c>
      <c r="AS161" s="487">
        <f t="shared" si="43"/>
        <v>0</v>
      </c>
      <c r="AT161" s="487">
        <f t="shared" si="43"/>
        <v>0</v>
      </c>
      <c r="AU161" s="493">
        <f t="shared" si="43"/>
        <v>0</v>
      </c>
      <c r="AV161" s="488" t="str">
        <f t="shared" si="40"/>
        <v/>
      </c>
      <c r="AW161" s="487" t="str">
        <f t="shared" si="40"/>
        <v/>
      </c>
      <c r="AX161" s="487">
        <f t="shared" si="40"/>
        <v>0</v>
      </c>
      <c r="AY161" s="487" t="str">
        <f t="shared" si="40"/>
        <v/>
      </c>
      <c r="AZ161" s="487" t="str">
        <f t="shared" si="40"/>
        <v/>
      </c>
      <c r="BA161" s="487" t="str">
        <f t="shared" si="40"/>
        <v/>
      </c>
      <c r="BB161" s="487" t="str">
        <f t="shared" si="40"/>
        <v/>
      </c>
      <c r="BC161" s="487" t="str">
        <f t="shared" si="40"/>
        <v/>
      </c>
      <c r="BD161" s="487" t="str">
        <f t="shared" si="40"/>
        <v/>
      </c>
      <c r="BE161" s="487" t="str">
        <f t="shared" si="40"/>
        <v/>
      </c>
      <c r="BF161" s="487" t="str">
        <f t="shared" si="40"/>
        <v/>
      </c>
      <c r="BG161" s="487" t="str">
        <f t="shared" si="40"/>
        <v/>
      </c>
      <c r="BH161" s="487" t="str">
        <f t="shared" si="40"/>
        <v/>
      </c>
      <c r="BI161" s="487" t="str">
        <f t="shared" si="40"/>
        <v/>
      </c>
      <c r="BJ161" s="487" t="str">
        <f t="shared" si="40"/>
        <v/>
      </c>
      <c r="BK161" s="489" t="str">
        <f t="shared" si="38"/>
        <v/>
      </c>
      <c r="BL161" s="495" t="str">
        <f t="shared" si="41"/>
        <v/>
      </c>
      <c r="BM161" s="487" t="str">
        <f t="shared" si="41"/>
        <v/>
      </c>
      <c r="BN161" s="487">
        <f t="shared" si="41"/>
        <v>0</v>
      </c>
      <c r="BO161" s="487" t="str">
        <f t="shared" si="41"/>
        <v/>
      </c>
      <c r="BP161" s="487" t="str">
        <f t="shared" si="41"/>
        <v/>
      </c>
      <c r="BQ161" s="487" t="str">
        <f t="shared" si="41"/>
        <v/>
      </c>
      <c r="BR161" s="487" t="str">
        <f t="shared" si="41"/>
        <v/>
      </c>
      <c r="BS161" s="487" t="str">
        <f t="shared" si="41"/>
        <v/>
      </c>
      <c r="BT161" s="487" t="str">
        <f t="shared" si="41"/>
        <v/>
      </c>
      <c r="BU161" s="487" t="str">
        <f t="shared" si="41"/>
        <v/>
      </c>
      <c r="BV161" s="487" t="str">
        <f t="shared" si="41"/>
        <v/>
      </c>
      <c r="BW161" s="487" t="str">
        <f t="shared" si="41"/>
        <v/>
      </c>
      <c r="BX161" s="487" t="str">
        <f t="shared" si="41"/>
        <v/>
      </c>
      <c r="BY161" s="487" t="str">
        <f t="shared" si="41"/>
        <v/>
      </c>
      <c r="BZ161" s="487" t="str">
        <f t="shared" si="41"/>
        <v/>
      </c>
      <c r="CA161" s="489" t="str">
        <f t="shared" si="39"/>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3"/>
        <v>0</v>
      </c>
      <c r="AG162" s="487">
        <f t="shared" si="43"/>
        <v>0</v>
      </c>
      <c r="AH162" s="487">
        <f t="shared" si="43"/>
        <v>-1</v>
      </c>
      <c r="AI162" s="487">
        <f t="shared" si="43"/>
        <v>0</v>
      </c>
      <c r="AJ162" s="487">
        <f t="shared" si="43"/>
        <v>0</v>
      </c>
      <c r="AK162" s="487">
        <f t="shared" si="43"/>
        <v>0</v>
      </c>
      <c r="AL162" s="487">
        <f t="shared" si="43"/>
        <v>0</v>
      </c>
      <c r="AM162" s="487">
        <f t="shared" si="43"/>
        <v>0</v>
      </c>
      <c r="AN162" s="487">
        <f t="shared" si="43"/>
        <v>0</v>
      </c>
      <c r="AO162" s="487">
        <f t="shared" si="43"/>
        <v>0</v>
      </c>
      <c r="AP162" s="487">
        <f t="shared" si="43"/>
        <v>0</v>
      </c>
      <c r="AQ162" s="487">
        <f t="shared" si="43"/>
        <v>0</v>
      </c>
      <c r="AR162" s="487">
        <f t="shared" si="43"/>
        <v>0</v>
      </c>
      <c r="AS162" s="487">
        <f t="shared" si="43"/>
        <v>0</v>
      </c>
      <c r="AT162" s="487">
        <f t="shared" si="43"/>
        <v>0</v>
      </c>
      <c r="AU162" s="493">
        <f t="shared" si="43"/>
        <v>0</v>
      </c>
      <c r="AV162" s="488" t="str">
        <f t="shared" si="40"/>
        <v/>
      </c>
      <c r="AW162" s="487" t="str">
        <f t="shared" si="40"/>
        <v/>
      </c>
      <c r="AX162" s="487">
        <f t="shared" si="40"/>
        <v>0</v>
      </c>
      <c r="AY162" s="487" t="str">
        <f t="shared" si="40"/>
        <v/>
      </c>
      <c r="AZ162" s="487" t="str">
        <f t="shared" si="40"/>
        <v/>
      </c>
      <c r="BA162" s="487" t="str">
        <f t="shared" si="40"/>
        <v/>
      </c>
      <c r="BB162" s="487" t="str">
        <f t="shared" si="40"/>
        <v/>
      </c>
      <c r="BC162" s="487" t="str">
        <f t="shared" si="40"/>
        <v/>
      </c>
      <c r="BD162" s="487" t="str">
        <f t="shared" si="40"/>
        <v/>
      </c>
      <c r="BE162" s="487" t="str">
        <f t="shared" si="40"/>
        <v/>
      </c>
      <c r="BF162" s="487" t="str">
        <f t="shared" si="40"/>
        <v/>
      </c>
      <c r="BG162" s="487" t="str">
        <f t="shared" si="40"/>
        <v/>
      </c>
      <c r="BH162" s="487" t="str">
        <f t="shared" si="40"/>
        <v/>
      </c>
      <c r="BI162" s="487" t="str">
        <f t="shared" si="40"/>
        <v/>
      </c>
      <c r="BJ162" s="487" t="str">
        <f t="shared" si="40"/>
        <v/>
      </c>
      <c r="BK162" s="489" t="str">
        <f t="shared" si="38"/>
        <v/>
      </c>
      <c r="BL162" s="495" t="str">
        <f t="shared" si="41"/>
        <v/>
      </c>
      <c r="BM162" s="487" t="str">
        <f t="shared" si="41"/>
        <v/>
      </c>
      <c r="BN162" s="487">
        <f t="shared" si="41"/>
        <v>0</v>
      </c>
      <c r="BO162" s="487" t="str">
        <f t="shared" si="41"/>
        <v/>
      </c>
      <c r="BP162" s="487" t="str">
        <f t="shared" si="41"/>
        <v/>
      </c>
      <c r="BQ162" s="487" t="str">
        <f t="shared" si="41"/>
        <v/>
      </c>
      <c r="BR162" s="487" t="str">
        <f t="shared" si="41"/>
        <v/>
      </c>
      <c r="BS162" s="487" t="str">
        <f t="shared" si="41"/>
        <v/>
      </c>
      <c r="BT162" s="487" t="str">
        <f t="shared" si="41"/>
        <v/>
      </c>
      <c r="BU162" s="487" t="str">
        <f t="shared" si="41"/>
        <v/>
      </c>
      <c r="BV162" s="487" t="str">
        <f t="shared" si="41"/>
        <v/>
      </c>
      <c r="BW162" s="487" t="str">
        <f t="shared" si="41"/>
        <v/>
      </c>
      <c r="BX162" s="487" t="str">
        <f t="shared" si="41"/>
        <v/>
      </c>
      <c r="BY162" s="487" t="str">
        <f t="shared" si="41"/>
        <v/>
      </c>
      <c r="BZ162" s="487" t="str">
        <f t="shared" si="41"/>
        <v/>
      </c>
      <c r="CA162" s="489" t="str">
        <f t="shared" si="39"/>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3"/>
        <v>0</v>
      </c>
      <c r="AG163" s="487">
        <f t="shared" si="43"/>
        <v>0</v>
      </c>
      <c r="AH163" s="487">
        <f t="shared" si="43"/>
        <v>-1</v>
      </c>
      <c r="AI163" s="487">
        <f t="shared" si="43"/>
        <v>0</v>
      </c>
      <c r="AJ163" s="487">
        <f t="shared" si="43"/>
        <v>0</v>
      </c>
      <c r="AK163" s="487">
        <f t="shared" si="43"/>
        <v>0</v>
      </c>
      <c r="AL163" s="487">
        <f t="shared" si="43"/>
        <v>0</v>
      </c>
      <c r="AM163" s="487">
        <f t="shared" si="43"/>
        <v>0</v>
      </c>
      <c r="AN163" s="487">
        <f t="shared" si="43"/>
        <v>0</v>
      </c>
      <c r="AO163" s="487">
        <f t="shared" si="43"/>
        <v>0</v>
      </c>
      <c r="AP163" s="487">
        <f t="shared" si="43"/>
        <v>0</v>
      </c>
      <c r="AQ163" s="487">
        <f t="shared" si="43"/>
        <v>0</v>
      </c>
      <c r="AR163" s="487">
        <f t="shared" si="43"/>
        <v>0</v>
      </c>
      <c r="AS163" s="487">
        <f t="shared" si="43"/>
        <v>0</v>
      </c>
      <c r="AT163" s="487">
        <f t="shared" si="43"/>
        <v>0</v>
      </c>
      <c r="AU163" s="493">
        <f t="shared" si="43"/>
        <v>0</v>
      </c>
      <c r="AV163" s="488" t="str">
        <f t="shared" si="40"/>
        <v/>
      </c>
      <c r="AW163" s="487" t="str">
        <f t="shared" si="40"/>
        <v/>
      </c>
      <c r="AX163" s="487">
        <f t="shared" si="40"/>
        <v>0</v>
      </c>
      <c r="AY163" s="487" t="str">
        <f t="shared" si="40"/>
        <v/>
      </c>
      <c r="AZ163" s="487" t="str">
        <f t="shared" si="40"/>
        <v/>
      </c>
      <c r="BA163" s="487" t="str">
        <f t="shared" si="40"/>
        <v/>
      </c>
      <c r="BB163" s="487" t="str">
        <f t="shared" si="40"/>
        <v/>
      </c>
      <c r="BC163" s="487" t="str">
        <f t="shared" si="40"/>
        <v/>
      </c>
      <c r="BD163" s="487" t="str">
        <f t="shared" si="40"/>
        <v/>
      </c>
      <c r="BE163" s="487" t="str">
        <f t="shared" si="40"/>
        <v/>
      </c>
      <c r="BF163" s="487" t="str">
        <f t="shared" si="40"/>
        <v/>
      </c>
      <c r="BG163" s="487" t="str">
        <f t="shared" si="40"/>
        <v/>
      </c>
      <c r="BH163" s="487" t="str">
        <f t="shared" si="40"/>
        <v/>
      </c>
      <c r="BI163" s="487" t="str">
        <f t="shared" si="40"/>
        <v/>
      </c>
      <c r="BJ163" s="487" t="str">
        <f t="shared" si="40"/>
        <v/>
      </c>
      <c r="BK163" s="489" t="str">
        <f t="shared" si="38"/>
        <v/>
      </c>
      <c r="BL163" s="495" t="str">
        <f t="shared" si="41"/>
        <v/>
      </c>
      <c r="BM163" s="487" t="str">
        <f t="shared" si="41"/>
        <v/>
      </c>
      <c r="BN163" s="487">
        <f t="shared" si="41"/>
        <v>0</v>
      </c>
      <c r="BO163" s="487" t="str">
        <f t="shared" si="41"/>
        <v/>
      </c>
      <c r="BP163" s="487" t="str">
        <f t="shared" si="41"/>
        <v/>
      </c>
      <c r="BQ163" s="487" t="str">
        <f t="shared" si="41"/>
        <v/>
      </c>
      <c r="BR163" s="487" t="str">
        <f t="shared" si="41"/>
        <v/>
      </c>
      <c r="BS163" s="487" t="str">
        <f t="shared" si="41"/>
        <v/>
      </c>
      <c r="BT163" s="487" t="str">
        <f t="shared" si="41"/>
        <v/>
      </c>
      <c r="BU163" s="487" t="str">
        <f t="shared" si="41"/>
        <v/>
      </c>
      <c r="BV163" s="487" t="str">
        <f t="shared" si="41"/>
        <v/>
      </c>
      <c r="BW163" s="487" t="str">
        <f t="shared" si="41"/>
        <v/>
      </c>
      <c r="BX163" s="487" t="str">
        <f t="shared" si="41"/>
        <v/>
      </c>
      <c r="BY163" s="487" t="str">
        <f t="shared" si="41"/>
        <v/>
      </c>
      <c r="BZ163" s="487" t="str">
        <f t="shared" si="41"/>
        <v/>
      </c>
      <c r="CA163" s="489" t="str">
        <f t="shared" si="39"/>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3"/>
        <v>0</v>
      </c>
      <c r="AG164" s="487">
        <f t="shared" si="43"/>
        <v>0</v>
      </c>
      <c r="AH164" s="487">
        <f t="shared" si="43"/>
        <v>-1</v>
      </c>
      <c r="AI164" s="487">
        <f t="shared" si="43"/>
        <v>0</v>
      </c>
      <c r="AJ164" s="487">
        <f t="shared" si="43"/>
        <v>0</v>
      </c>
      <c r="AK164" s="487">
        <f t="shared" si="43"/>
        <v>0</v>
      </c>
      <c r="AL164" s="487">
        <f t="shared" si="43"/>
        <v>0</v>
      </c>
      <c r="AM164" s="487">
        <f t="shared" si="43"/>
        <v>0</v>
      </c>
      <c r="AN164" s="487">
        <f t="shared" si="43"/>
        <v>0</v>
      </c>
      <c r="AO164" s="487">
        <f t="shared" si="43"/>
        <v>0</v>
      </c>
      <c r="AP164" s="487">
        <f t="shared" si="43"/>
        <v>0</v>
      </c>
      <c r="AQ164" s="487">
        <f t="shared" si="43"/>
        <v>0</v>
      </c>
      <c r="AR164" s="487">
        <f t="shared" si="43"/>
        <v>0</v>
      </c>
      <c r="AS164" s="487">
        <f t="shared" si="43"/>
        <v>0</v>
      </c>
      <c r="AT164" s="487">
        <f t="shared" si="43"/>
        <v>0</v>
      </c>
      <c r="AU164" s="493">
        <f t="shared" si="43"/>
        <v>0</v>
      </c>
      <c r="AV164" s="488" t="str">
        <f t="shared" si="40"/>
        <v/>
      </c>
      <c r="AW164" s="487" t="str">
        <f t="shared" si="40"/>
        <v/>
      </c>
      <c r="AX164" s="487">
        <f t="shared" si="40"/>
        <v>0</v>
      </c>
      <c r="AY164" s="487" t="str">
        <f t="shared" si="40"/>
        <v/>
      </c>
      <c r="AZ164" s="487" t="str">
        <f t="shared" si="40"/>
        <v/>
      </c>
      <c r="BA164" s="487" t="str">
        <f t="shared" si="40"/>
        <v/>
      </c>
      <c r="BB164" s="487" t="str">
        <f t="shared" si="40"/>
        <v/>
      </c>
      <c r="BC164" s="487" t="str">
        <f t="shared" si="40"/>
        <v/>
      </c>
      <c r="BD164" s="487" t="str">
        <f t="shared" si="40"/>
        <v/>
      </c>
      <c r="BE164" s="487" t="str">
        <f t="shared" si="40"/>
        <v/>
      </c>
      <c r="BF164" s="487" t="str">
        <f t="shared" si="40"/>
        <v/>
      </c>
      <c r="BG164" s="487" t="str">
        <f t="shared" si="40"/>
        <v/>
      </c>
      <c r="BH164" s="487" t="str">
        <f t="shared" si="40"/>
        <v/>
      </c>
      <c r="BI164" s="487" t="str">
        <f t="shared" si="40"/>
        <v/>
      </c>
      <c r="BJ164" s="487" t="str">
        <f t="shared" si="40"/>
        <v/>
      </c>
      <c r="BK164" s="489" t="str">
        <f t="shared" si="38"/>
        <v/>
      </c>
      <c r="BL164" s="495" t="str">
        <f t="shared" si="41"/>
        <v/>
      </c>
      <c r="BM164" s="487" t="str">
        <f t="shared" si="41"/>
        <v/>
      </c>
      <c r="BN164" s="487">
        <f t="shared" si="41"/>
        <v>0</v>
      </c>
      <c r="BO164" s="487" t="str">
        <f t="shared" si="41"/>
        <v/>
      </c>
      <c r="BP164" s="487" t="str">
        <f t="shared" si="41"/>
        <v/>
      </c>
      <c r="BQ164" s="487" t="str">
        <f t="shared" si="41"/>
        <v/>
      </c>
      <c r="BR164" s="487" t="str">
        <f t="shared" si="41"/>
        <v/>
      </c>
      <c r="BS164" s="487" t="str">
        <f t="shared" si="41"/>
        <v/>
      </c>
      <c r="BT164" s="487" t="str">
        <f t="shared" si="41"/>
        <v/>
      </c>
      <c r="BU164" s="487" t="str">
        <f t="shared" si="41"/>
        <v/>
      </c>
      <c r="BV164" s="487" t="str">
        <f t="shared" si="41"/>
        <v/>
      </c>
      <c r="BW164" s="487" t="str">
        <f t="shared" si="41"/>
        <v/>
      </c>
      <c r="BX164" s="487" t="str">
        <f t="shared" si="41"/>
        <v/>
      </c>
      <c r="BY164" s="487" t="str">
        <f t="shared" si="41"/>
        <v/>
      </c>
      <c r="BZ164" s="487" t="str">
        <f t="shared" si="41"/>
        <v/>
      </c>
      <c r="CA164" s="489" t="str">
        <f t="shared" si="39"/>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3"/>
        <v>0</v>
      </c>
      <c r="AG165" s="487">
        <f t="shared" si="43"/>
        <v>0</v>
      </c>
      <c r="AH165" s="487">
        <f t="shared" si="43"/>
        <v>-1</v>
      </c>
      <c r="AI165" s="487">
        <f t="shared" si="43"/>
        <v>0</v>
      </c>
      <c r="AJ165" s="487">
        <f t="shared" si="43"/>
        <v>0</v>
      </c>
      <c r="AK165" s="487">
        <f t="shared" si="43"/>
        <v>0</v>
      </c>
      <c r="AL165" s="487">
        <f t="shared" si="43"/>
        <v>0</v>
      </c>
      <c r="AM165" s="487">
        <f t="shared" si="43"/>
        <v>0</v>
      </c>
      <c r="AN165" s="487">
        <f t="shared" si="43"/>
        <v>0</v>
      </c>
      <c r="AO165" s="487">
        <f t="shared" si="43"/>
        <v>0</v>
      </c>
      <c r="AP165" s="487">
        <f t="shared" si="43"/>
        <v>0</v>
      </c>
      <c r="AQ165" s="487">
        <f t="shared" si="43"/>
        <v>0</v>
      </c>
      <c r="AR165" s="487">
        <f t="shared" si="43"/>
        <v>0</v>
      </c>
      <c r="AS165" s="487">
        <f t="shared" si="43"/>
        <v>0</v>
      </c>
      <c r="AT165" s="487">
        <f t="shared" si="43"/>
        <v>0</v>
      </c>
      <c r="AU165" s="493">
        <f t="shared" si="43"/>
        <v>0</v>
      </c>
      <c r="AV165" s="488" t="str">
        <f t="shared" si="40"/>
        <v/>
      </c>
      <c r="AW165" s="487" t="str">
        <f t="shared" si="40"/>
        <v/>
      </c>
      <c r="AX165" s="487">
        <f t="shared" si="40"/>
        <v>0</v>
      </c>
      <c r="AY165" s="487" t="str">
        <f t="shared" si="40"/>
        <v/>
      </c>
      <c r="AZ165" s="487" t="str">
        <f t="shared" si="40"/>
        <v/>
      </c>
      <c r="BA165" s="487" t="str">
        <f t="shared" si="40"/>
        <v/>
      </c>
      <c r="BB165" s="487" t="str">
        <f t="shared" si="40"/>
        <v/>
      </c>
      <c r="BC165" s="487" t="str">
        <f t="shared" si="40"/>
        <v/>
      </c>
      <c r="BD165" s="487" t="str">
        <f t="shared" si="40"/>
        <v/>
      </c>
      <c r="BE165" s="487" t="str">
        <f t="shared" si="40"/>
        <v/>
      </c>
      <c r="BF165" s="487" t="str">
        <f t="shared" si="40"/>
        <v/>
      </c>
      <c r="BG165" s="487" t="str">
        <f t="shared" si="40"/>
        <v/>
      </c>
      <c r="BH165" s="487" t="str">
        <f t="shared" si="40"/>
        <v/>
      </c>
      <c r="BI165" s="487" t="str">
        <f t="shared" si="40"/>
        <v/>
      </c>
      <c r="BJ165" s="487" t="str">
        <f t="shared" si="40"/>
        <v/>
      </c>
      <c r="BK165" s="489" t="str">
        <f t="shared" si="38"/>
        <v/>
      </c>
      <c r="BL165" s="495" t="str">
        <f t="shared" si="41"/>
        <v/>
      </c>
      <c r="BM165" s="487" t="str">
        <f t="shared" si="41"/>
        <v/>
      </c>
      <c r="BN165" s="487">
        <f t="shared" si="41"/>
        <v>0</v>
      </c>
      <c r="BO165" s="487" t="str">
        <f t="shared" si="41"/>
        <v/>
      </c>
      <c r="BP165" s="487" t="str">
        <f t="shared" si="41"/>
        <v/>
      </c>
      <c r="BQ165" s="487" t="str">
        <f t="shared" si="41"/>
        <v/>
      </c>
      <c r="BR165" s="487" t="str">
        <f t="shared" si="41"/>
        <v/>
      </c>
      <c r="BS165" s="487" t="str">
        <f t="shared" si="41"/>
        <v/>
      </c>
      <c r="BT165" s="487" t="str">
        <f t="shared" si="41"/>
        <v/>
      </c>
      <c r="BU165" s="487" t="str">
        <f t="shared" si="41"/>
        <v/>
      </c>
      <c r="BV165" s="487" t="str">
        <f t="shared" si="41"/>
        <v/>
      </c>
      <c r="BW165" s="487" t="str">
        <f t="shared" si="41"/>
        <v/>
      </c>
      <c r="BX165" s="487" t="str">
        <f t="shared" si="41"/>
        <v/>
      </c>
      <c r="BY165" s="487" t="str">
        <f t="shared" si="41"/>
        <v/>
      </c>
      <c r="BZ165" s="487" t="str">
        <f t="shared" si="41"/>
        <v/>
      </c>
      <c r="CA165" s="489" t="str">
        <f t="shared" si="39"/>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3"/>
        <v>0</v>
      </c>
      <c r="AG166" s="487">
        <f t="shared" si="43"/>
        <v>0</v>
      </c>
      <c r="AH166" s="487">
        <f t="shared" si="43"/>
        <v>-1</v>
      </c>
      <c r="AI166" s="487">
        <f t="shared" si="43"/>
        <v>0</v>
      </c>
      <c r="AJ166" s="487">
        <f t="shared" si="43"/>
        <v>0</v>
      </c>
      <c r="AK166" s="487">
        <f t="shared" si="43"/>
        <v>0</v>
      </c>
      <c r="AL166" s="487">
        <f t="shared" si="43"/>
        <v>0</v>
      </c>
      <c r="AM166" s="487">
        <f t="shared" si="43"/>
        <v>0</v>
      </c>
      <c r="AN166" s="487">
        <f t="shared" si="43"/>
        <v>0</v>
      </c>
      <c r="AO166" s="487">
        <f t="shared" si="43"/>
        <v>0</v>
      </c>
      <c r="AP166" s="487">
        <f t="shared" si="43"/>
        <v>0</v>
      </c>
      <c r="AQ166" s="487">
        <f t="shared" si="43"/>
        <v>0</v>
      </c>
      <c r="AR166" s="487">
        <f t="shared" si="43"/>
        <v>0</v>
      </c>
      <c r="AS166" s="487">
        <f t="shared" si="43"/>
        <v>0</v>
      </c>
      <c r="AT166" s="487">
        <f t="shared" si="43"/>
        <v>0</v>
      </c>
      <c r="AU166" s="493">
        <f t="shared" si="43"/>
        <v>0</v>
      </c>
      <c r="AV166" s="488" t="str">
        <f t="shared" si="40"/>
        <v/>
      </c>
      <c r="AW166" s="487" t="str">
        <f t="shared" si="40"/>
        <v/>
      </c>
      <c r="AX166" s="487">
        <f t="shared" si="40"/>
        <v>0</v>
      </c>
      <c r="AY166" s="487" t="str">
        <f t="shared" si="40"/>
        <v/>
      </c>
      <c r="AZ166" s="487" t="str">
        <f t="shared" si="40"/>
        <v/>
      </c>
      <c r="BA166" s="487" t="str">
        <f t="shared" si="40"/>
        <v/>
      </c>
      <c r="BB166" s="487" t="str">
        <f t="shared" si="40"/>
        <v/>
      </c>
      <c r="BC166" s="487" t="str">
        <f t="shared" si="40"/>
        <v/>
      </c>
      <c r="BD166" s="487" t="str">
        <f t="shared" si="40"/>
        <v/>
      </c>
      <c r="BE166" s="487" t="str">
        <f t="shared" si="40"/>
        <v/>
      </c>
      <c r="BF166" s="487" t="str">
        <f t="shared" si="40"/>
        <v/>
      </c>
      <c r="BG166" s="487" t="str">
        <f t="shared" si="40"/>
        <v/>
      </c>
      <c r="BH166" s="487" t="str">
        <f t="shared" si="40"/>
        <v/>
      </c>
      <c r="BI166" s="487" t="str">
        <f t="shared" si="40"/>
        <v/>
      </c>
      <c r="BJ166" s="487" t="str">
        <f t="shared" si="40"/>
        <v/>
      </c>
      <c r="BK166" s="489" t="str">
        <f t="shared" si="38"/>
        <v/>
      </c>
      <c r="BL166" s="495" t="str">
        <f t="shared" si="41"/>
        <v/>
      </c>
      <c r="BM166" s="487" t="str">
        <f t="shared" si="41"/>
        <v/>
      </c>
      <c r="BN166" s="487">
        <f t="shared" si="41"/>
        <v>0</v>
      </c>
      <c r="BO166" s="487" t="str">
        <f t="shared" si="41"/>
        <v/>
      </c>
      <c r="BP166" s="487" t="str">
        <f t="shared" si="41"/>
        <v/>
      </c>
      <c r="BQ166" s="487" t="str">
        <f t="shared" si="41"/>
        <v/>
      </c>
      <c r="BR166" s="487" t="str">
        <f t="shared" si="41"/>
        <v/>
      </c>
      <c r="BS166" s="487" t="str">
        <f t="shared" si="41"/>
        <v/>
      </c>
      <c r="BT166" s="487" t="str">
        <f t="shared" si="41"/>
        <v/>
      </c>
      <c r="BU166" s="487" t="str">
        <f t="shared" si="41"/>
        <v/>
      </c>
      <c r="BV166" s="487" t="str">
        <f t="shared" si="41"/>
        <v/>
      </c>
      <c r="BW166" s="487" t="str">
        <f t="shared" si="41"/>
        <v/>
      </c>
      <c r="BX166" s="487" t="str">
        <f t="shared" si="41"/>
        <v/>
      </c>
      <c r="BY166" s="487" t="str">
        <f t="shared" si="41"/>
        <v/>
      </c>
      <c r="BZ166" s="487" t="str">
        <f t="shared" si="41"/>
        <v/>
      </c>
      <c r="CA166" s="489" t="str">
        <f t="shared" si="39"/>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3"/>
        <v>0</v>
      </c>
      <c r="AG167" s="487">
        <f t="shared" si="43"/>
        <v>0</v>
      </c>
      <c r="AH167" s="487">
        <f t="shared" si="43"/>
        <v>-1</v>
      </c>
      <c r="AI167" s="487">
        <f t="shared" si="43"/>
        <v>0</v>
      </c>
      <c r="AJ167" s="487">
        <f t="shared" si="43"/>
        <v>0</v>
      </c>
      <c r="AK167" s="487">
        <f t="shared" si="43"/>
        <v>0</v>
      </c>
      <c r="AL167" s="487">
        <f t="shared" si="43"/>
        <v>0</v>
      </c>
      <c r="AM167" s="487">
        <f t="shared" si="43"/>
        <v>0</v>
      </c>
      <c r="AN167" s="487">
        <f t="shared" si="43"/>
        <v>0</v>
      </c>
      <c r="AO167" s="487">
        <f t="shared" si="43"/>
        <v>0</v>
      </c>
      <c r="AP167" s="487">
        <f t="shared" si="43"/>
        <v>0</v>
      </c>
      <c r="AQ167" s="487">
        <f t="shared" si="43"/>
        <v>0</v>
      </c>
      <c r="AR167" s="487">
        <f t="shared" si="43"/>
        <v>0</v>
      </c>
      <c r="AS167" s="487">
        <f t="shared" si="43"/>
        <v>0</v>
      </c>
      <c r="AT167" s="487">
        <f t="shared" si="43"/>
        <v>0</v>
      </c>
      <c r="AU167" s="493">
        <f t="shared" si="43"/>
        <v>0</v>
      </c>
      <c r="AV167" s="488" t="str">
        <f t="shared" si="40"/>
        <v/>
      </c>
      <c r="AW167" s="487" t="str">
        <f t="shared" si="40"/>
        <v/>
      </c>
      <c r="AX167" s="487">
        <f t="shared" si="40"/>
        <v>0</v>
      </c>
      <c r="AY167" s="487" t="str">
        <f t="shared" si="40"/>
        <v/>
      </c>
      <c r="AZ167" s="487" t="str">
        <f t="shared" si="40"/>
        <v/>
      </c>
      <c r="BA167" s="487" t="str">
        <f t="shared" si="40"/>
        <v/>
      </c>
      <c r="BB167" s="487" t="str">
        <f t="shared" si="40"/>
        <v/>
      </c>
      <c r="BC167" s="487" t="str">
        <f t="shared" si="40"/>
        <v/>
      </c>
      <c r="BD167" s="487" t="str">
        <f t="shared" si="40"/>
        <v/>
      </c>
      <c r="BE167" s="487" t="str">
        <f t="shared" si="40"/>
        <v/>
      </c>
      <c r="BF167" s="487" t="str">
        <f t="shared" si="40"/>
        <v/>
      </c>
      <c r="BG167" s="487" t="str">
        <f t="shared" si="40"/>
        <v/>
      </c>
      <c r="BH167" s="487" t="str">
        <f t="shared" si="40"/>
        <v/>
      </c>
      <c r="BI167" s="487" t="str">
        <f t="shared" si="40"/>
        <v/>
      </c>
      <c r="BJ167" s="487" t="str">
        <f t="shared" si="40"/>
        <v/>
      </c>
      <c r="BK167" s="489" t="str">
        <f t="shared" si="38"/>
        <v/>
      </c>
      <c r="BL167" s="495" t="str">
        <f t="shared" si="41"/>
        <v/>
      </c>
      <c r="BM167" s="487" t="str">
        <f t="shared" si="41"/>
        <v/>
      </c>
      <c r="BN167" s="487">
        <f t="shared" si="41"/>
        <v>0</v>
      </c>
      <c r="BO167" s="487" t="str">
        <f t="shared" si="41"/>
        <v/>
      </c>
      <c r="BP167" s="487" t="str">
        <f t="shared" si="41"/>
        <v/>
      </c>
      <c r="BQ167" s="487" t="str">
        <f t="shared" si="41"/>
        <v/>
      </c>
      <c r="BR167" s="487" t="str">
        <f t="shared" si="41"/>
        <v/>
      </c>
      <c r="BS167" s="487" t="str">
        <f t="shared" si="41"/>
        <v/>
      </c>
      <c r="BT167" s="487" t="str">
        <f t="shared" si="41"/>
        <v/>
      </c>
      <c r="BU167" s="487" t="str">
        <f t="shared" si="41"/>
        <v/>
      </c>
      <c r="BV167" s="487" t="str">
        <f t="shared" si="41"/>
        <v/>
      </c>
      <c r="BW167" s="487" t="str">
        <f t="shared" si="41"/>
        <v/>
      </c>
      <c r="BX167" s="487" t="str">
        <f t="shared" si="41"/>
        <v/>
      </c>
      <c r="BY167" s="487" t="str">
        <f t="shared" si="41"/>
        <v/>
      </c>
      <c r="BZ167" s="487" t="str">
        <f t="shared" si="41"/>
        <v/>
      </c>
      <c r="CA167" s="489" t="str">
        <f t="shared" si="39"/>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3"/>
        <v>0</v>
      </c>
      <c r="AG168" s="487">
        <f t="shared" si="43"/>
        <v>0</v>
      </c>
      <c r="AH168" s="487">
        <f t="shared" si="43"/>
        <v>-1</v>
      </c>
      <c r="AI168" s="487">
        <f t="shared" si="43"/>
        <v>0</v>
      </c>
      <c r="AJ168" s="487">
        <f t="shared" si="43"/>
        <v>0</v>
      </c>
      <c r="AK168" s="487">
        <f t="shared" si="43"/>
        <v>0</v>
      </c>
      <c r="AL168" s="487">
        <f t="shared" si="43"/>
        <v>0</v>
      </c>
      <c r="AM168" s="487">
        <f t="shared" si="43"/>
        <v>0</v>
      </c>
      <c r="AN168" s="487">
        <f t="shared" si="43"/>
        <v>0</v>
      </c>
      <c r="AO168" s="487">
        <f t="shared" si="43"/>
        <v>0</v>
      </c>
      <c r="AP168" s="487">
        <f t="shared" si="43"/>
        <v>0</v>
      </c>
      <c r="AQ168" s="487">
        <f t="shared" si="43"/>
        <v>0</v>
      </c>
      <c r="AR168" s="487">
        <f t="shared" si="43"/>
        <v>0</v>
      </c>
      <c r="AS168" s="487">
        <f t="shared" si="43"/>
        <v>0</v>
      </c>
      <c r="AT168" s="487">
        <f t="shared" si="43"/>
        <v>0</v>
      </c>
      <c r="AU168" s="493">
        <f t="shared" si="43"/>
        <v>0</v>
      </c>
      <c r="AV168" s="488" t="str">
        <f t="shared" si="40"/>
        <v/>
      </c>
      <c r="AW168" s="487" t="str">
        <f t="shared" si="40"/>
        <v/>
      </c>
      <c r="AX168" s="487">
        <f t="shared" si="40"/>
        <v>0</v>
      </c>
      <c r="AY168" s="487" t="str">
        <f t="shared" si="40"/>
        <v/>
      </c>
      <c r="AZ168" s="487" t="str">
        <f t="shared" si="40"/>
        <v/>
      </c>
      <c r="BA168" s="487" t="str">
        <f t="shared" si="40"/>
        <v/>
      </c>
      <c r="BB168" s="487" t="str">
        <f t="shared" si="40"/>
        <v/>
      </c>
      <c r="BC168" s="487" t="str">
        <f t="shared" si="40"/>
        <v/>
      </c>
      <c r="BD168" s="487" t="str">
        <f t="shared" si="40"/>
        <v/>
      </c>
      <c r="BE168" s="487" t="str">
        <f t="shared" si="40"/>
        <v/>
      </c>
      <c r="BF168" s="487" t="str">
        <f t="shared" si="40"/>
        <v/>
      </c>
      <c r="BG168" s="487" t="str">
        <f t="shared" si="40"/>
        <v/>
      </c>
      <c r="BH168" s="487" t="str">
        <f t="shared" si="40"/>
        <v/>
      </c>
      <c r="BI168" s="487" t="str">
        <f t="shared" si="40"/>
        <v/>
      </c>
      <c r="BJ168" s="487" t="str">
        <f t="shared" si="40"/>
        <v/>
      </c>
      <c r="BK168" s="489" t="str">
        <f t="shared" si="38"/>
        <v/>
      </c>
      <c r="BL168" s="495" t="str">
        <f t="shared" si="41"/>
        <v/>
      </c>
      <c r="BM168" s="487" t="str">
        <f t="shared" si="41"/>
        <v/>
      </c>
      <c r="BN168" s="487">
        <f t="shared" si="41"/>
        <v>0</v>
      </c>
      <c r="BO168" s="487" t="str">
        <f t="shared" si="41"/>
        <v/>
      </c>
      <c r="BP168" s="487" t="str">
        <f t="shared" si="41"/>
        <v/>
      </c>
      <c r="BQ168" s="487" t="str">
        <f t="shared" si="41"/>
        <v/>
      </c>
      <c r="BR168" s="487" t="str">
        <f t="shared" si="41"/>
        <v/>
      </c>
      <c r="BS168" s="487" t="str">
        <f t="shared" si="41"/>
        <v/>
      </c>
      <c r="BT168" s="487" t="str">
        <f t="shared" si="41"/>
        <v/>
      </c>
      <c r="BU168" s="487" t="str">
        <f t="shared" si="41"/>
        <v/>
      </c>
      <c r="BV168" s="487" t="str">
        <f t="shared" si="41"/>
        <v/>
      </c>
      <c r="BW168" s="487" t="str">
        <f t="shared" si="41"/>
        <v/>
      </c>
      <c r="BX168" s="487" t="str">
        <f t="shared" si="41"/>
        <v/>
      </c>
      <c r="BY168" s="487" t="str">
        <f t="shared" si="41"/>
        <v/>
      </c>
      <c r="BZ168" s="487" t="str">
        <f t="shared" si="41"/>
        <v/>
      </c>
      <c r="CA168" s="489" t="str">
        <f t="shared" si="39"/>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3"/>
        <v>0</v>
      </c>
      <c r="AG169" s="487">
        <f t="shared" si="43"/>
        <v>0</v>
      </c>
      <c r="AH169" s="487">
        <f t="shared" si="43"/>
        <v>-1</v>
      </c>
      <c r="AI169" s="487">
        <f t="shared" si="43"/>
        <v>0</v>
      </c>
      <c r="AJ169" s="487">
        <f t="shared" si="43"/>
        <v>0</v>
      </c>
      <c r="AK169" s="487">
        <f t="shared" si="43"/>
        <v>0</v>
      </c>
      <c r="AL169" s="487">
        <f t="shared" si="43"/>
        <v>0</v>
      </c>
      <c r="AM169" s="487">
        <f t="shared" si="43"/>
        <v>0</v>
      </c>
      <c r="AN169" s="487">
        <f t="shared" si="43"/>
        <v>0</v>
      </c>
      <c r="AO169" s="487">
        <f t="shared" si="43"/>
        <v>0</v>
      </c>
      <c r="AP169" s="487">
        <f t="shared" si="43"/>
        <v>0</v>
      </c>
      <c r="AQ169" s="487">
        <f t="shared" si="43"/>
        <v>0</v>
      </c>
      <c r="AR169" s="487">
        <f t="shared" si="43"/>
        <v>0</v>
      </c>
      <c r="AS169" s="487">
        <f t="shared" si="43"/>
        <v>0</v>
      </c>
      <c r="AT169" s="487">
        <f t="shared" si="43"/>
        <v>0</v>
      </c>
      <c r="AU169" s="493">
        <f t="shared" si="43"/>
        <v>0</v>
      </c>
      <c r="AV169" s="488" t="str">
        <f t="shared" si="40"/>
        <v/>
      </c>
      <c r="AW169" s="487" t="str">
        <f t="shared" si="40"/>
        <v/>
      </c>
      <c r="AX169" s="487">
        <f t="shared" si="40"/>
        <v>0</v>
      </c>
      <c r="AY169" s="487" t="str">
        <f t="shared" si="40"/>
        <v/>
      </c>
      <c r="AZ169" s="487" t="str">
        <f t="shared" si="40"/>
        <v/>
      </c>
      <c r="BA169" s="487" t="str">
        <f t="shared" si="40"/>
        <v/>
      </c>
      <c r="BB169" s="487" t="str">
        <f t="shared" si="40"/>
        <v/>
      </c>
      <c r="BC169" s="487" t="str">
        <f t="shared" si="40"/>
        <v/>
      </c>
      <c r="BD169" s="487" t="str">
        <f t="shared" si="40"/>
        <v/>
      </c>
      <c r="BE169" s="487" t="str">
        <f t="shared" si="40"/>
        <v/>
      </c>
      <c r="BF169" s="487" t="str">
        <f t="shared" si="40"/>
        <v/>
      </c>
      <c r="BG169" s="487" t="str">
        <f t="shared" si="40"/>
        <v/>
      </c>
      <c r="BH169" s="487" t="str">
        <f t="shared" si="40"/>
        <v/>
      </c>
      <c r="BI169" s="487" t="str">
        <f t="shared" si="40"/>
        <v/>
      </c>
      <c r="BJ169" s="487" t="str">
        <f t="shared" si="40"/>
        <v/>
      </c>
      <c r="BK169" s="489" t="str">
        <f t="shared" si="38"/>
        <v/>
      </c>
      <c r="BL169" s="495" t="str">
        <f t="shared" si="41"/>
        <v/>
      </c>
      <c r="BM169" s="487" t="str">
        <f t="shared" si="41"/>
        <v/>
      </c>
      <c r="BN169" s="487">
        <f t="shared" si="41"/>
        <v>0</v>
      </c>
      <c r="BO169" s="487" t="str">
        <f t="shared" si="41"/>
        <v/>
      </c>
      <c r="BP169" s="487" t="str">
        <f t="shared" si="41"/>
        <v/>
      </c>
      <c r="BQ169" s="487" t="str">
        <f t="shared" si="41"/>
        <v/>
      </c>
      <c r="BR169" s="487" t="str">
        <f t="shared" si="41"/>
        <v/>
      </c>
      <c r="BS169" s="487" t="str">
        <f t="shared" si="41"/>
        <v/>
      </c>
      <c r="BT169" s="487" t="str">
        <f t="shared" si="41"/>
        <v/>
      </c>
      <c r="BU169" s="487" t="str">
        <f t="shared" si="41"/>
        <v/>
      </c>
      <c r="BV169" s="487" t="str">
        <f t="shared" si="41"/>
        <v/>
      </c>
      <c r="BW169" s="487" t="str">
        <f t="shared" si="41"/>
        <v/>
      </c>
      <c r="BX169" s="487" t="str">
        <f t="shared" si="41"/>
        <v/>
      </c>
      <c r="BY169" s="487" t="str">
        <f t="shared" si="41"/>
        <v/>
      </c>
      <c r="BZ169" s="487" t="str">
        <f t="shared" si="41"/>
        <v/>
      </c>
      <c r="CA169" s="489" t="str">
        <f t="shared" si="39"/>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3"/>
        <v>0</v>
      </c>
      <c r="AG170" s="487">
        <f t="shared" si="43"/>
        <v>0</v>
      </c>
      <c r="AH170" s="487">
        <f t="shared" si="43"/>
        <v>-1</v>
      </c>
      <c r="AI170" s="487">
        <f t="shared" si="43"/>
        <v>0</v>
      </c>
      <c r="AJ170" s="487">
        <f t="shared" si="43"/>
        <v>0</v>
      </c>
      <c r="AK170" s="487">
        <f t="shared" si="43"/>
        <v>0</v>
      </c>
      <c r="AL170" s="487">
        <f t="shared" si="43"/>
        <v>0</v>
      </c>
      <c r="AM170" s="487">
        <f t="shared" si="43"/>
        <v>0</v>
      </c>
      <c r="AN170" s="487">
        <f t="shared" si="43"/>
        <v>0</v>
      </c>
      <c r="AO170" s="487">
        <f t="shared" si="43"/>
        <v>0</v>
      </c>
      <c r="AP170" s="487">
        <f t="shared" si="43"/>
        <v>0</v>
      </c>
      <c r="AQ170" s="487">
        <f t="shared" si="43"/>
        <v>0</v>
      </c>
      <c r="AR170" s="487">
        <f t="shared" si="43"/>
        <v>0</v>
      </c>
      <c r="AS170" s="487">
        <f t="shared" si="43"/>
        <v>0</v>
      </c>
      <c r="AT170" s="487">
        <f t="shared" si="43"/>
        <v>0</v>
      </c>
      <c r="AU170" s="493">
        <f t="shared" si="43"/>
        <v>0</v>
      </c>
      <c r="AV170" s="488" t="str">
        <f t="shared" si="40"/>
        <v/>
      </c>
      <c r="AW170" s="487" t="str">
        <f t="shared" si="40"/>
        <v/>
      </c>
      <c r="AX170" s="487">
        <f t="shared" si="40"/>
        <v>0</v>
      </c>
      <c r="AY170" s="487" t="str">
        <f t="shared" si="40"/>
        <v/>
      </c>
      <c r="AZ170" s="487" t="str">
        <f t="shared" si="40"/>
        <v/>
      </c>
      <c r="BA170" s="487" t="str">
        <f t="shared" si="40"/>
        <v/>
      </c>
      <c r="BB170" s="487" t="str">
        <f t="shared" si="40"/>
        <v/>
      </c>
      <c r="BC170" s="487" t="str">
        <f t="shared" si="40"/>
        <v/>
      </c>
      <c r="BD170" s="487" t="str">
        <f t="shared" si="40"/>
        <v/>
      </c>
      <c r="BE170" s="487" t="str">
        <f t="shared" si="40"/>
        <v/>
      </c>
      <c r="BF170" s="487" t="str">
        <f t="shared" si="40"/>
        <v/>
      </c>
      <c r="BG170" s="487" t="str">
        <f t="shared" si="40"/>
        <v/>
      </c>
      <c r="BH170" s="487" t="str">
        <f t="shared" si="40"/>
        <v/>
      </c>
      <c r="BI170" s="487" t="str">
        <f t="shared" si="40"/>
        <v/>
      </c>
      <c r="BJ170" s="487" t="str">
        <f t="shared" si="40"/>
        <v/>
      </c>
      <c r="BK170" s="489" t="str">
        <f t="shared" si="38"/>
        <v/>
      </c>
      <c r="BL170" s="495" t="str">
        <f t="shared" si="41"/>
        <v/>
      </c>
      <c r="BM170" s="487" t="str">
        <f t="shared" si="41"/>
        <v/>
      </c>
      <c r="BN170" s="487">
        <f t="shared" si="41"/>
        <v>0</v>
      </c>
      <c r="BO170" s="487" t="str">
        <f t="shared" si="41"/>
        <v/>
      </c>
      <c r="BP170" s="487" t="str">
        <f t="shared" si="41"/>
        <v/>
      </c>
      <c r="BQ170" s="487" t="str">
        <f t="shared" si="41"/>
        <v/>
      </c>
      <c r="BR170" s="487" t="str">
        <f t="shared" si="41"/>
        <v/>
      </c>
      <c r="BS170" s="487" t="str">
        <f t="shared" si="41"/>
        <v/>
      </c>
      <c r="BT170" s="487" t="str">
        <f t="shared" si="41"/>
        <v/>
      </c>
      <c r="BU170" s="487" t="str">
        <f t="shared" si="41"/>
        <v/>
      </c>
      <c r="BV170" s="487" t="str">
        <f t="shared" si="41"/>
        <v/>
      </c>
      <c r="BW170" s="487" t="str">
        <f t="shared" si="41"/>
        <v/>
      </c>
      <c r="BX170" s="487" t="str">
        <f t="shared" si="41"/>
        <v/>
      </c>
      <c r="BY170" s="487" t="str">
        <f t="shared" si="41"/>
        <v/>
      </c>
      <c r="BZ170" s="487" t="str">
        <f t="shared" si="41"/>
        <v/>
      </c>
      <c r="CA170" s="489" t="str">
        <f t="shared" si="39"/>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3"/>
        <v>0</v>
      </c>
      <c r="AG171" s="487">
        <f t="shared" si="43"/>
        <v>0</v>
      </c>
      <c r="AH171" s="487">
        <f t="shared" si="43"/>
        <v>-1</v>
      </c>
      <c r="AI171" s="487">
        <f t="shared" si="43"/>
        <v>0</v>
      </c>
      <c r="AJ171" s="487">
        <f t="shared" si="43"/>
        <v>0</v>
      </c>
      <c r="AK171" s="487">
        <f t="shared" si="43"/>
        <v>0</v>
      </c>
      <c r="AL171" s="487">
        <f t="shared" si="43"/>
        <v>0</v>
      </c>
      <c r="AM171" s="487">
        <f t="shared" si="43"/>
        <v>0</v>
      </c>
      <c r="AN171" s="487">
        <f t="shared" si="43"/>
        <v>0</v>
      </c>
      <c r="AO171" s="487">
        <f t="shared" si="43"/>
        <v>0</v>
      </c>
      <c r="AP171" s="487">
        <f t="shared" si="43"/>
        <v>0</v>
      </c>
      <c r="AQ171" s="487">
        <f t="shared" si="43"/>
        <v>0</v>
      </c>
      <c r="AR171" s="487">
        <f t="shared" si="43"/>
        <v>0</v>
      </c>
      <c r="AS171" s="487">
        <f t="shared" si="43"/>
        <v>0</v>
      </c>
      <c r="AT171" s="487">
        <f t="shared" si="43"/>
        <v>0</v>
      </c>
      <c r="AU171" s="493">
        <f t="shared" si="43"/>
        <v>0</v>
      </c>
      <c r="AV171" s="488" t="str">
        <f t="shared" si="40"/>
        <v/>
      </c>
      <c r="AW171" s="487" t="str">
        <f t="shared" si="40"/>
        <v/>
      </c>
      <c r="AX171" s="487">
        <f t="shared" si="40"/>
        <v>0</v>
      </c>
      <c r="AY171" s="487" t="str">
        <f t="shared" si="40"/>
        <v/>
      </c>
      <c r="AZ171" s="487" t="str">
        <f t="shared" si="40"/>
        <v/>
      </c>
      <c r="BA171" s="487" t="str">
        <f t="shared" si="40"/>
        <v/>
      </c>
      <c r="BB171" s="487" t="str">
        <f t="shared" si="40"/>
        <v/>
      </c>
      <c r="BC171" s="487" t="str">
        <f t="shared" si="40"/>
        <v/>
      </c>
      <c r="BD171" s="487" t="str">
        <f t="shared" si="40"/>
        <v/>
      </c>
      <c r="BE171" s="487" t="str">
        <f t="shared" si="40"/>
        <v/>
      </c>
      <c r="BF171" s="487" t="str">
        <f t="shared" si="40"/>
        <v/>
      </c>
      <c r="BG171" s="487" t="str">
        <f t="shared" si="40"/>
        <v/>
      </c>
      <c r="BH171" s="487" t="str">
        <f t="shared" si="40"/>
        <v/>
      </c>
      <c r="BI171" s="487" t="str">
        <f t="shared" si="40"/>
        <v/>
      </c>
      <c r="BJ171" s="487" t="str">
        <f t="shared" si="40"/>
        <v/>
      </c>
      <c r="BK171" s="489" t="str">
        <f t="shared" si="38"/>
        <v/>
      </c>
      <c r="BL171" s="495" t="str">
        <f t="shared" si="41"/>
        <v/>
      </c>
      <c r="BM171" s="487" t="str">
        <f t="shared" si="41"/>
        <v/>
      </c>
      <c r="BN171" s="487">
        <f t="shared" si="41"/>
        <v>0</v>
      </c>
      <c r="BO171" s="487" t="str">
        <f t="shared" si="41"/>
        <v/>
      </c>
      <c r="BP171" s="487" t="str">
        <f t="shared" si="41"/>
        <v/>
      </c>
      <c r="BQ171" s="487" t="str">
        <f t="shared" si="41"/>
        <v/>
      </c>
      <c r="BR171" s="487" t="str">
        <f t="shared" si="41"/>
        <v/>
      </c>
      <c r="BS171" s="487" t="str">
        <f t="shared" si="41"/>
        <v/>
      </c>
      <c r="BT171" s="487" t="str">
        <f t="shared" si="41"/>
        <v/>
      </c>
      <c r="BU171" s="487" t="str">
        <f t="shared" si="41"/>
        <v/>
      </c>
      <c r="BV171" s="487" t="str">
        <f t="shared" si="41"/>
        <v/>
      </c>
      <c r="BW171" s="487" t="str">
        <f t="shared" si="41"/>
        <v/>
      </c>
      <c r="BX171" s="487" t="str">
        <f t="shared" si="41"/>
        <v/>
      </c>
      <c r="BY171" s="487" t="str">
        <f t="shared" si="41"/>
        <v/>
      </c>
      <c r="BZ171" s="487" t="str">
        <f t="shared" si="41"/>
        <v/>
      </c>
      <c r="CA171" s="489" t="str">
        <f t="shared" si="39"/>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3"/>
        <v>0</v>
      </c>
      <c r="AG172" s="487">
        <f t="shared" si="43"/>
        <v>0</v>
      </c>
      <c r="AH172" s="487">
        <f t="shared" si="43"/>
        <v>-1</v>
      </c>
      <c r="AI172" s="487">
        <f t="shared" si="43"/>
        <v>0</v>
      </c>
      <c r="AJ172" s="487">
        <f t="shared" si="43"/>
        <v>0</v>
      </c>
      <c r="AK172" s="487">
        <f t="shared" si="43"/>
        <v>0</v>
      </c>
      <c r="AL172" s="487">
        <f t="shared" si="43"/>
        <v>0</v>
      </c>
      <c r="AM172" s="487">
        <f t="shared" si="43"/>
        <v>0</v>
      </c>
      <c r="AN172" s="487">
        <f t="shared" si="43"/>
        <v>0</v>
      </c>
      <c r="AO172" s="487">
        <f t="shared" si="43"/>
        <v>0</v>
      </c>
      <c r="AP172" s="487">
        <f t="shared" si="43"/>
        <v>0</v>
      </c>
      <c r="AQ172" s="487">
        <f t="shared" si="43"/>
        <v>0</v>
      </c>
      <c r="AR172" s="487">
        <f t="shared" si="43"/>
        <v>0</v>
      </c>
      <c r="AS172" s="487">
        <f t="shared" si="43"/>
        <v>0</v>
      </c>
      <c r="AT172" s="487">
        <f t="shared" si="43"/>
        <v>0</v>
      </c>
      <c r="AU172" s="493">
        <f t="shared" si="43"/>
        <v>0</v>
      </c>
      <c r="AV172" s="488" t="str">
        <f t="shared" si="40"/>
        <v/>
      </c>
      <c r="AW172" s="487" t="str">
        <f t="shared" si="40"/>
        <v/>
      </c>
      <c r="AX172" s="487">
        <f t="shared" si="40"/>
        <v>0</v>
      </c>
      <c r="AY172" s="487" t="str">
        <f t="shared" si="40"/>
        <v/>
      </c>
      <c r="AZ172" s="487" t="str">
        <f t="shared" si="40"/>
        <v/>
      </c>
      <c r="BA172" s="487" t="str">
        <f t="shared" si="40"/>
        <v/>
      </c>
      <c r="BB172" s="487" t="str">
        <f t="shared" si="40"/>
        <v/>
      </c>
      <c r="BC172" s="487" t="str">
        <f t="shared" si="40"/>
        <v/>
      </c>
      <c r="BD172" s="487" t="str">
        <f t="shared" si="40"/>
        <v/>
      </c>
      <c r="BE172" s="487" t="str">
        <f t="shared" si="40"/>
        <v/>
      </c>
      <c r="BF172" s="487" t="str">
        <f t="shared" si="40"/>
        <v/>
      </c>
      <c r="BG172" s="487" t="str">
        <f t="shared" si="40"/>
        <v/>
      </c>
      <c r="BH172" s="487" t="str">
        <f t="shared" si="40"/>
        <v/>
      </c>
      <c r="BI172" s="487" t="str">
        <f t="shared" si="40"/>
        <v/>
      </c>
      <c r="BJ172" s="487" t="str">
        <f t="shared" si="40"/>
        <v/>
      </c>
      <c r="BK172" s="489" t="str">
        <f t="shared" si="38"/>
        <v/>
      </c>
      <c r="BL172" s="495" t="str">
        <f t="shared" si="41"/>
        <v/>
      </c>
      <c r="BM172" s="487" t="str">
        <f t="shared" si="41"/>
        <v/>
      </c>
      <c r="BN172" s="487">
        <f t="shared" si="41"/>
        <v>0</v>
      </c>
      <c r="BO172" s="487" t="str">
        <f t="shared" si="41"/>
        <v/>
      </c>
      <c r="BP172" s="487" t="str">
        <f t="shared" si="41"/>
        <v/>
      </c>
      <c r="BQ172" s="487" t="str">
        <f t="shared" si="41"/>
        <v/>
      </c>
      <c r="BR172" s="487" t="str">
        <f t="shared" si="41"/>
        <v/>
      </c>
      <c r="BS172" s="487" t="str">
        <f t="shared" si="41"/>
        <v/>
      </c>
      <c r="BT172" s="487" t="str">
        <f t="shared" si="41"/>
        <v/>
      </c>
      <c r="BU172" s="487" t="str">
        <f t="shared" si="41"/>
        <v/>
      </c>
      <c r="BV172" s="487" t="str">
        <f t="shared" si="41"/>
        <v/>
      </c>
      <c r="BW172" s="487" t="str">
        <f t="shared" si="41"/>
        <v/>
      </c>
      <c r="BX172" s="487" t="str">
        <f t="shared" si="41"/>
        <v/>
      </c>
      <c r="BY172" s="487" t="str">
        <f t="shared" si="41"/>
        <v/>
      </c>
      <c r="BZ172" s="487" t="str">
        <f t="shared" si="41"/>
        <v/>
      </c>
      <c r="CA172" s="489" t="str">
        <f t="shared" si="39"/>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3"/>
        <v>0</v>
      </c>
      <c r="AG173" s="487">
        <f t="shared" si="43"/>
        <v>0</v>
      </c>
      <c r="AH173" s="487">
        <f t="shared" si="43"/>
        <v>-1</v>
      </c>
      <c r="AI173" s="487">
        <f t="shared" si="43"/>
        <v>0</v>
      </c>
      <c r="AJ173" s="487">
        <f t="shared" si="43"/>
        <v>0</v>
      </c>
      <c r="AK173" s="487">
        <f t="shared" si="43"/>
        <v>0</v>
      </c>
      <c r="AL173" s="487">
        <f t="shared" si="43"/>
        <v>0</v>
      </c>
      <c r="AM173" s="487">
        <f t="shared" si="43"/>
        <v>0</v>
      </c>
      <c r="AN173" s="487">
        <f t="shared" si="43"/>
        <v>0</v>
      </c>
      <c r="AO173" s="487">
        <f t="shared" si="43"/>
        <v>0</v>
      </c>
      <c r="AP173" s="487">
        <f t="shared" si="43"/>
        <v>0</v>
      </c>
      <c r="AQ173" s="487">
        <f t="shared" si="43"/>
        <v>0</v>
      </c>
      <c r="AR173" s="487">
        <f t="shared" si="43"/>
        <v>0</v>
      </c>
      <c r="AS173" s="487">
        <f t="shared" si="43"/>
        <v>0</v>
      </c>
      <c r="AT173" s="487">
        <f t="shared" si="43"/>
        <v>0</v>
      </c>
      <c r="AU173" s="493">
        <f t="shared" si="43"/>
        <v>0</v>
      </c>
      <c r="AV173" s="488" t="str">
        <f t="shared" si="40"/>
        <v/>
      </c>
      <c r="AW173" s="487" t="str">
        <f t="shared" si="40"/>
        <v/>
      </c>
      <c r="AX173" s="487">
        <f t="shared" si="40"/>
        <v>0</v>
      </c>
      <c r="AY173" s="487" t="str">
        <f t="shared" si="40"/>
        <v/>
      </c>
      <c r="AZ173" s="487" t="str">
        <f t="shared" si="40"/>
        <v/>
      </c>
      <c r="BA173" s="487" t="str">
        <f t="shared" si="40"/>
        <v/>
      </c>
      <c r="BB173" s="487" t="str">
        <f t="shared" si="40"/>
        <v/>
      </c>
      <c r="BC173" s="487" t="str">
        <f t="shared" si="40"/>
        <v/>
      </c>
      <c r="BD173" s="487" t="str">
        <f t="shared" si="40"/>
        <v/>
      </c>
      <c r="BE173" s="487" t="str">
        <f t="shared" si="40"/>
        <v/>
      </c>
      <c r="BF173" s="487" t="str">
        <f t="shared" si="40"/>
        <v/>
      </c>
      <c r="BG173" s="487" t="str">
        <f t="shared" si="40"/>
        <v/>
      </c>
      <c r="BH173" s="487" t="str">
        <f t="shared" si="40"/>
        <v/>
      </c>
      <c r="BI173" s="487" t="str">
        <f t="shared" si="40"/>
        <v/>
      </c>
      <c r="BJ173" s="487" t="str">
        <f t="shared" si="40"/>
        <v/>
      </c>
      <c r="BK173" s="489" t="str">
        <f t="shared" si="38"/>
        <v/>
      </c>
      <c r="BL173" s="495" t="str">
        <f t="shared" si="41"/>
        <v/>
      </c>
      <c r="BM173" s="487" t="str">
        <f t="shared" si="41"/>
        <v/>
      </c>
      <c r="BN173" s="487">
        <f t="shared" si="41"/>
        <v>0</v>
      </c>
      <c r="BO173" s="487" t="str">
        <f t="shared" si="41"/>
        <v/>
      </c>
      <c r="BP173" s="487" t="str">
        <f t="shared" si="41"/>
        <v/>
      </c>
      <c r="BQ173" s="487" t="str">
        <f t="shared" si="41"/>
        <v/>
      </c>
      <c r="BR173" s="487" t="str">
        <f t="shared" si="41"/>
        <v/>
      </c>
      <c r="BS173" s="487" t="str">
        <f t="shared" si="41"/>
        <v/>
      </c>
      <c r="BT173" s="487" t="str">
        <f t="shared" si="41"/>
        <v/>
      </c>
      <c r="BU173" s="487" t="str">
        <f t="shared" si="41"/>
        <v/>
      </c>
      <c r="BV173" s="487" t="str">
        <f t="shared" si="41"/>
        <v/>
      </c>
      <c r="BW173" s="487" t="str">
        <f t="shared" si="41"/>
        <v/>
      </c>
      <c r="BX173" s="487" t="str">
        <f t="shared" si="41"/>
        <v/>
      </c>
      <c r="BY173" s="487" t="str">
        <f t="shared" si="41"/>
        <v/>
      </c>
      <c r="BZ173" s="487" t="str">
        <f t="shared" si="41"/>
        <v/>
      </c>
      <c r="CA173" s="489" t="str">
        <f t="shared" si="39"/>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3"/>
        <v>0</v>
      </c>
      <c r="AG174" s="487">
        <f t="shared" si="43"/>
        <v>0</v>
      </c>
      <c r="AH174" s="487">
        <f t="shared" si="43"/>
        <v>-1</v>
      </c>
      <c r="AI174" s="487">
        <f t="shared" si="43"/>
        <v>0</v>
      </c>
      <c r="AJ174" s="487">
        <f t="shared" si="43"/>
        <v>0</v>
      </c>
      <c r="AK174" s="487">
        <f t="shared" si="43"/>
        <v>0</v>
      </c>
      <c r="AL174" s="487">
        <f t="shared" si="43"/>
        <v>0</v>
      </c>
      <c r="AM174" s="487">
        <f t="shared" si="43"/>
        <v>0</v>
      </c>
      <c r="AN174" s="487">
        <f t="shared" si="43"/>
        <v>0</v>
      </c>
      <c r="AO174" s="487">
        <f t="shared" si="43"/>
        <v>0</v>
      </c>
      <c r="AP174" s="487">
        <f t="shared" si="43"/>
        <v>0</v>
      </c>
      <c r="AQ174" s="487">
        <f t="shared" si="43"/>
        <v>0</v>
      </c>
      <c r="AR174" s="487">
        <f t="shared" si="43"/>
        <v>0</v>
      </c>
      <c r="AS174" s="487">
        <f t="shared" si="43"/>
        <v>0</v>
      </c>
      <c r="AT174" s="487">
        <f t="shared" si="43"/>
        <v>0</v>
      </c>
      <c r="AU174" s="493">
        <f t="shared" ref="AU174" si="44">AU173</f>
        <v>0</v>
      </c>
      <c r="AV174" s="488" t="str">
        <f t="shared" ref="AV174:BJ190" si="45">IF(AF174,IFERROR(LEFT($V174,SEARCH(" (",$V174)-1),$V174),"")</f>
        <v/>
      </c>
      <c r="AW174" s="487" t="str">
        <f t="shared" si="45"/>
        <v/>
      </c>
      <c r="AX174" s="487">
        <f t="shared" si="45"/>
        <v>0</v>
      </c>
      <c r="AY174" s="487" t="str">
        <f t="shared" si="45"/>
        <v/>
      </c>
      <c r="AZ174" s="487" t="str">
        <f t="shared" si="45"/>
        <v/>
      </c>
      <c r="BA174" s="487" t="str">
        <f t="shared" si="45"/>
        <v/>
      </c>
      <c r="BB174" s="487" t="str">
        <f t="shared" si="45"/>
        <v/>
      </c>
      <c r="BC174" s="487" t="str">
        <f t="shared" si="45"/>
        <v/>
      </c>
      <c r="BD174" s="487" t="str">
        <f t="shared" si="45"/>
        <v/>
      </c>
      <c r="BE174" s="487" t="str">
        <f t="shared" si="45"/>
        <v/>
      </c>
      <c r="BF174" s="487" t="str">
        <f t="shared" si="45"/>
        <v/>
      </c>
      <c r="BG174" s="487" t="str">
        <f t="shared" si="45"/>
        <v/>
      </c>
      <c r="BH174" s="487" t="str">
        <f t="shared" si="45"/>
        <v/>
      </c>
      <c r="BI174" s="487" t="str">
        <f t="shared" si="45"/>
        <v/>
      </c>
      <c r="BJ174" s="487" t="str">
        <f t="shared" si="45"/>
        <v/>
      </c>
      <c r="BK174" s="489" t="str">
        <f t="shared" si="38"/>
        <v/>
      </c>
      <c r="BL174" s="495" t="str">
        <f t="shared" ref="BL174:BZ190" si="46">IF(AF174,IFERROR(LEFT($W174,SEARCH(" (",$W174)-1),$W174),"")</f>
        <v/>
      </c>
      <c r="BM174" s="487" t="str">
        <f t="shared" si="46"/>
        <v/>
      </c>
      <c r="BN174" s="487">
        <f t="shared" si="46"/>
        <v>0</v>
      </c>
      <c r="BO174" s="487" t="str">
        <f t="shared" si="46"/>
        <v/>
      </c>
      <c r="BP174" s="487" t="str">
        <f t="shared" si="46"/>
        <v/>
      </c>
      <c r="BQ174" s="487" t="str">
        <f t="shared" si="46"/>
        <v/>
      </c>
      <c r="BR174" s="487" t="str">
        <f t="shared" si="46"/>
        <v/>
      </c>
      <c r="BS174" s="487" t="str">
        <f t="shared" si="46"/>
        <v/>
      </c>
      <c r="BT174" s="487" t="str">
        <f t="shared" si="46"/>
        <v/>
      </c>
      <c r="BU174" s="487" t="str">
        <f t="shared" si="46"/>
        <v/>
      </c>
      <c r="BV174" s="487" t="str">
        <f t="shared" si="46"/>
        <v/>
      </c>
      <c r="BW174" s="487" t="str">
        <f t="shared" si="46"/>
        <v/>
      </c>
      <c r="BX174" s="487" t="str">
        <f t="shared" si="46"/>
        <v/>
      </c>
      <c r="BY174" s="487" t="str">
        <f t="shared" si="46"/>
        <v/>
      </c>
      <c r="BZ174" s="487" t="str">
        <f t="shared" si="46"/>
        <v/>
      </c>
      <c r="CA174" s="489" t="str">
        <f t="shared" si="39"/>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7">AF174</f>
        <v>0</v>
      </c>
      <c r="AG175" s="487">
        <f t="shared" si="47"/>
        <v>0</v>
      </c>
      <c r="AH175" s="487">
        <f t="shared" si="47"/>
        <v>-1</v>
      </c>
      <c r="AI175" s="487">
        <f t="shared" si="47"/>
        <v>0</v>
      </c>
      <c r="AJ175" s="487">
        <f t="shared" si="47"/>
        <v>0</v>
      </c>
      <c r="AK175" s="487">
        <f t="shared" si="47"/>
        <v>0</v>
      </c>
      <c r="AL175" s="487">
        <f t="shared" si="47"/>
        <v>0</v>
      </c>
      <c r="AM175" s="487">
        <f t="shared" si="47"/>
        <v>0</v>
      </c>
      <c r="AN175" s="487">
        <f t="shared" si="47"/>
        <v>0</v>
      </c>
      <c r="AO175" s="487">
        <f t="shared" si="47"/>
        <v>0</v>
      </c>
      <c r="AP175" s="487">
        <f t="shared" si="47"/>
        <v>0</v>
      </c>
      <c r="AQ175" s="487">
        <f t="shared" si="47"/>
        <v>0</v>
      </c>
      <c r="AR175" s="487">
        <f t="shared" si="47"/>
        <v>0</v>
      </c>
      <c r="AS175" s="487">
        <f t="shared" si="47"/>
        <v>0</v>
      </c>
      <c r="AT175" s="487">
        <f t="shared" si="47"/>
        <v>0</v>
      </c>
      <c r="AU175" s="493">
        <f t="shared" si="47"/>
        <v>0</v>
      </c>
      <c r="AV175" s="488" t="str">
        <f t="shared" si="45"/>
        <v/>
      </c>
      <c r="AW175" s="487" t="str">
        <f t="shared" si="45"/>
        <v/>
      </c>
      <c r="AX175" s="487">
        <f t="shared" si="45"/>
        <v>0</v>
      </c>
      <c r="AY175" s="487" t="str">
        <f t="shared" si="45"/>
        <v/>
      </c>
      <c r="AZ175" s="487" t="str">
        <f t="shared" si="45"/>
        <v/>
      </c>
      <c r="BA175" s="487" t="str">
        <f t="shared" si="45"/>
        <v/>
      </c>
      <c r="BB175" s="487" t="str">
        <f t="shared" si="45"/>
        <v/>
      </c>
      <c r="BC175" s="487" t="str">
        <f t="shared" si="45"/>
        <v/>
      </c>
      <c r="BD175" s="487" t="str">
        <f t="shared" si="45"/>
        <v/>
      </c>
      <c r="BE175" s="487" t="str">
        <f t="shared" si="45"/>
        <v/>
      </c>
      <c r="BF175" s="487" t="str">
        <f t="shared" si="45"/>
        <v/>
      </c>
      <c r="BG175" s="487" t="str">
        <f t="shared" si="45"/>
        <v/>
      </c>
      <c r="BH175" s="487" t="str">
        <f t="shared" si="45"/>
        <v/>
      </c>
      <c r="BI175" s="487" t="str">
        <f t="shared" si="45"/>
        <v/>
      </c>
      <c r="BJ175" s="487" t="str">
        <f t="shared" si="45"/>
        <v/>
      </c>
      <c r="BK175" s="489" t="str">
        <f t="shared" si="38"/>
        <v/>
      </c>
      <c r="BL175" s="495" t="str">
        <f t="shared" si="46"/>
        <v/>
      </c>
      <c r="BM175" s="487" t="str">
        <f t="shared" si="46"/>
        <v/>
      </c>
      <c r="BN175" s="487">
        <f t="shared" si="46"/>
        <v>0</v>
      </c>
      <c r="BO175" s="487" t="str">
        <f t="shared" si="46"/>
        <v/>
      </c>
      <c r="BP175" s="487" t="str">
        <f t="shared" si="46"/>
        <v/>
      </c>
      <c r="BQ175" s="487" t="str">
        <f t="shared" si="46"/>
        <v/>
      </c>
      <c r="BR175" s="487" t="str">
        <f t="shared" si="46"/>
        <v/>
      </c>
      <c r="BS175" s="487" t="str">
        <f t="shared" si="46"/>
        <v/>
      </c>
      <c r="BT175" s="487" t="str">
        <f t="shared" si="46"/>
        <v/>
      </c>
      <c r="BU175" s="487" t="str">
        <f t="shared" si="46"/>
        <v/>
      </c>
      <c r="BV175" s="487" t="str">
        <f t="shared" si="46"/>
        <v/>
      </c>
      <c r="BW175" s="487" t="str">
        <f t="shared" si="46"/>
        <v/>
      </c>
      <c r="BX175" s="487" t="str">
        <f t="shared" si="46"/>
        <v/>
      </c>
      <c r="BY175" s="487" t="str">
        <f t="shared" si="46"/>
        <v/>
      </c>
      <c r="BZ175" s="487" t="str">
        <f t="shared" si="46"/>
        <v/>
      </c>
      <c r="CA175" s="489" t="str">
        <f t="shared" si="39"/>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7"/>
        <v>0</v>
      </c>
      <c r="AG176" s="487">
        <f t="shared" si="47"/>
        <v>0</v>
      </c>
      <c r="AH176" s="487">
        <f t="shared" si="47"/>
        <v>-1</v>
      </c>
      <c r="AI176" s="487">
        <f t="shared" si="47"/>
        <v>0</v>
      </c>
      <c r="AJ176" s="487">
        <f t="shared" si="47"/>
        <v>0</v>
      </c>
      <c r="AK176" s="487">
        <f t="shared" si="47"/>
        <v>0</v>
      </c>
      <c r="AL176" s="487">
        <f t="shared" si="47"/>
        <v>0</v>
      </c>
      <c r="AM176" s="487">
        <f t="shared" si="47"/>
        <v>0</v>
      </c>
      <c r="AN176" s="487">
        <f t="shared" si="47"/>
        <v>0</v>
      </c>
      <c r="AO176" s="487">
        <f t="shared" si="47"/>
        <v>0</v>
      </c>
      <c r="AP176" s="487">
        <f t="shared" si="47"/>
        <v>0</v>
      </c>
      <c r="AQ176" s="487">
        <f t="shared" si="47"/>
        <v>0</v>
      </c>
      <c r="AR176" s="487">
        <f t="shared" si="47"/>
        <v>0</v>
      </c>
      <c r="AS176" s="487">
        <f t="shared" si="47"/>
        <v>0</v>
      </c>
      <c r="AT176" s="487">
        <f t="shared" si="47"/>
        <v>0</v>
      </c>
      <c r="AU176" s="493">
        <f t="shared" si="47"/>
        <v>0</v>
      </c>
      <c r="AV176" s="488" t="str">
        <f t="shared" si="45"/>
        <v/>
      </c>
      <c r="AW176" s="487" t="str">
        <f t="shared" si="45"/>
        <v/>
      </c>
      <c r="AX176" s="487">
        <f t="shared" si="45"/>
        <v>0</v>
      </c>
      <c r="AY176" s="487" t="str">
        <f t="shared" si="45"/>
        <v/>
      </c>
      <c r="AZ176" s="487" t="str">
        <f t="shared" si="45"/>
        <v/>
      </c>
      <c r="BA176" s="487" t="str">
        <f t="shared" si="45"/>
        <v/>
      </c>
      <c r="BB176" s="487" t="str">
        <f t="shared" si="45"/>
        <v/>
      </c>
      <c r="BC176" s="487" t="str">
        <f t="shared" si="45"/>
        <v/>
      </c>
      <c r="BD176" s="487" t="str">
        <f t="shared" si="45"/>
        <v/>
      </c>
      <c r="BE176" s="487" t="str">
        <f t="shared" si="45"/>
        <v/>
      </c>
      <c r="BF176" s="487" t="str">
        <f t="shared" si="45"/>
        <v/>
      </c>
      <c r="BG176" s="487" t="str">
        <f t="shared" si="45"/>
        <v/>
      </c>
      <c r="BH176" s="487" t="str">
        <f t="shared" si="45"/>
        <v/>
      </c>
      <c r="BI176" s="487" t="str">
        <f t="shared" si="45"/>
        <v/>
      </c>
      <c r="BJ176" s="487" t="str">
        <f t="shared" si="45"/>
        <v/>
      </c>
      <c r="BK176" s="489" t="str">
        <f t="shared" si="38"/>
        <v/>
      </c>
      <c r="BL176" s="495" t="str">
        <f t="shared" si="46"/>
        <v/>
      </c>
      <c r="BM176" s="487" t="str">
        <f t="shared" si="46"/>
        <v/>
      </c>
      <c r="BN176" s="487">
        <f t="shared" si="46"/>
        <v>0</v>
      </c>
      <c r="BO176" s="487" t="str">
        <f t="shared" si="46"/>
        <v/>
      </c>
      <c r="BP176" s="487" t="str">
        <f t="shared" si="46"/>
        <v/>
      </c>
      <c r="BQ176" s="487" t="str">
        <f t="shared" si="46"/>
        <v/>
      </c>
      <c r="BR176" s="487" t="str">
        <f t="shared" si="46"/>
        <v/>
      </c>
      <c r="BS176" s="487" t="str">
        <f t="shared" si="46"/>
        <v/>
      </c>
      <c r="BT176" s="487" t="str">
        <f t="shared" si="46"/>
        <v/>
      </c>
      <c r="BU176" s="487" t="str">
        <f t="shared" si="46"/>
        <v/>
      </c>
      <c r="BV176" s="487" t="str">
        <f t="shared" si="46"/>
        <v/>
      </c>
      <c r="BW176" s="487" t="str">
        <f t="shared" si="46"/>
        <v/>
      </c>
      <c r="BX176" s="487" t="str">
        <f t="shared" si="46"/>
        <v/>
      </c>
      <c r="BY176" s="487" t="str">
        <f t="shared" si="46"/>
        <v/>
      </c>
      <c r="BZ176" s="487" t="str">
        <f t="shared" si="46"/>
        <v/>
      </c>
      <c r="CA176" s="489" t="str">
        <f t="shared" si="39"/>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7"/>
        <v>0</v>
      </c>
      <c r="AG177" s="487">
        <f t="shared" si="47"/>
        <v>0</v>
      </c>
      <c r="AH177" s="487">
        <f t="shared" si="47"/>
        <v>-1</v>
      </c>
      <c r="AI177" s="487">
        <f t="shared" si="47"/>
        <v>0</v>
      </c>
      <c r="AJ177" s="487">
        <f t="shared" si="47"/>
        <v>0</v>
      </c>
      <c r="AK177" s="487">
        <f t="shared" si="47"/>
        <v>0</v>
      </c>
      <c r="AL177" s="487">
        <f t="shared" si="47"/>
        <v>0</v>
      </c>
      <c r="AM177" s="487">
        <f t="shared" si="47"/>
        <v>0</v>
      </c>
      <c r="AN177" s="487">
        <f t="shared" si="47"/>
        <v>0</v>
      </c>
      <c r="AO177" s="487">
        <f t="shared" si="47"/>
        <v>0</v>
      </c>
      <c r="AP177" s="487">
        <f t="shared" si="47"/>
        <v>0</v>
      </c>
      <c r="AQ177" s="487">
        <f t="shared" si="47"/>
        <v>0</v>
      </c>
      <c r="AR177" s="487">
        <f t="shared" si="47"/>
        <v>0</v>
      </c>
      <c r="AS177" s="487">
        <f t="shared" si="47"/>
        <v>0</v>
      </c>
      <c r="AT177" s="487">
        <f t="shared" si="47"/>
        <v>0</v>
      </c>
      <c r="AU177" s="493">
        <f t="shared" si="47"/>
        <v>0</v>
      </c>
      <c r="AV177" s="488" t="str">
        <f t="shared" si="45"/>
        <v/>
      </c>
      <c r="AW177" s="487" t="str">
        <f t="shared" si="45"/>
        <v/>
      </c>
      <c r="AX177" s="487">
        <f t="shared" si="45"/>
        <v>0</v>
      </c>
      <c r="AY177" s="487" t="str">
        <f t="shared" si="45"/>
        <v/>
      </c>
      <c r="AZ177" s="487" t="str">
        <f t="shared" si="45"/>
        <v/>
      </c>
      <c r="BA177" s="487" t="str">
        <f t="shared" si="45"/>
        <v/>
      </c>
      <c r="BB177" s="487" t="str">
        <f t="shared" si="45"/>
        <v/>
      </c>
      <c r="BC177" s="487" t="str">
        <f t="shared" si="45"/>
        <v/>
      </c>
      <c r="BD177" s="487" t="str">
        <f t="shared" si="45"/>
        <v/>
      </c>
      <c r="BE177" s="487" t="str">
        <f t="shared" si="45"/>
        <v/>
      </c>
      <c r="BF177" s="487" t="str">
        <f t="shared" si="45"/>
        <v/>
      </c>
      <c r="BG177" s="487" t="str">
        <f t="shared" si="45"/>
        <v/>
      </c>
      <c r="BH177" s="487" t="str">
        <f t="shared" si="45"/>
        <v/>
      </c>
      <c r="BI177" s="487" t="str">
        <f t="shared" si="45"/>
        <v/>
      </c>
      <c r="BJ177" s="487" t="str">
        <f t="shared" si="45"/>
        <v/>
      </c>
      <c r="BK177" s="489" t="str">
        <f t="shared" si="38"/>
        <v/>
      </c>
      <c r="BL177" s="495" t="str">
        <f t="shared" si="46"/>
        <v/>
      </c>
      <c r="BM177" s="487" t="str">
        <f t="shared" si="46"/>
        <v/>
      </c>
      <c r="BN177" s="487">
        <f t="shared" si="46"/>
        <v>0</v>
      </c>
      <c r="BO177" s="487" t="str">
        <f t="shared" si="46"/>
        <v/>
      </c>
      <c r="BP177" s="487" t="str">
        <f t="shared" si="46"/>
        <v/>
      </c>
      <c r="BQ177" s="487" t="str">
        <f t="shared" si="46"/>
        <v/>
      </c>
      <c r="BR177" s="487" t="str">
        <f t="shared" si="46"/>
        <v/>
      </c>
      <c r="BS177" s="487" t="str">
        <f t="shared" si="46"/>
        <v/>
      </c>
      <c r="BT177" s="487" t="str">
        <f t="shared" si="46"/>
        <v/>
      </c>
      <c r="BU177" s="487" t="str">
        <f t="shared" si="46"/>
        <v/>
      </c>
      <c r="BV177" s="487" t="str">
        <f t="shared" si="46"/>
        <v/>
      </c>
      <c r="BW177" s="487" t="str">
        <f t="shared" si="46"/>
        <v/>
      </c>
      <c r="BX177" s="487" t="str">
        <f t="shared" si="46"/>
        <v/>
      </c>
      <c r="BY177" s="487" t="str">
        <f t="shared" si="46"/>
        <v/>
      </c>
      <c r="BZ177" s="487" t="str">
        <f t="shared" si="46"/>
        <v/>
      </c>
      <c r="CA177" s="489" t="str">
        <f t="shared" si="39"/>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7"/>
        <v>0</v>
      </c>
      <c r="AG178" s="487">
        <f t="shared" si="47"/>
        <v>0</v>
      </c>
      <c r="AH178" s="487">
        <f t="shared" si="47"/>
        <v>-1</v>
      </c>
      <c r="AI178" s="487">
        <f t="shared" si="47"/>
        <v>0</v>
      </c>
      <c r="AJ178" s="487">
        <f t="shared" si="47"/>
        <v>0</v>
      </c>
      <c r="AK178" s="487">
        <f t="shared" si="47"/>
        <v>0</v>
      </c>
      <c r="AL178" s="487">
        <f t="shared" si="47"/>
        <v>0</v>
      </c>
      <c r="AM178" s="487">
        <f t="shared" si="47"/>
        <v>0</v>
      </c>
      <c r="AN178" s="487">
        <f t="shared" si="47"/>
        <v>0</v>
      </c>
      <c r="AO178" s="487">
        <f t="shared" si="47"/>
        <v>0</v>
      </c>
      <c r="AP178" s="487">
        <f t="shared" si="47"/>
        <v>0</v>
      </c>
      <c r="AQ178" s="487">
        <f t="shared" si="47"/>
        <v>0</v>
      </c>
      <c r="AR178" s="487">
        <f t="shared" si="47"/>
        <v>0</v>
      </c>
      <c r="AS178" s="487">
        <f t="shared" si="47"/>
        <v>0</v>
      </c>
      <c r="AT178" s="487">
        <f t="shared" si="47"/>
        <v>0</v>
      </c>
      <c r="AU178" s="493">
        <f t="shared" si="47"/>
        <v>0</v>
      </c>
      <c r="AV178" s="488" t="str">
        <f t="shared" si="45"/>
        <v/>
      </c>
      <c r="AW178" s="487" t="str">
        <f t="shared" si="45"/>
        <v/>
      </c>
      <c r="AX178" s="487">
        <f t="shared" si="45"/>
        <v>0</v>
      </c>
      <c r="AY178" s="487" t="str">
        <f t="shared" si="45"/>
        <v/>
      </c>
      <c r="AZ178" s="487" t="str">
        <f t="shared" si="45"/>
        <v/>
      </c>
      <c r="BA178" s="487" t="str">
        <f t="shared" si="45"/>
        <v/>
      </c>
      <c r="BB178" s="487" t="str">
        <f t="shared" si="45"/>
        <v/>
      </c>
      <c r="BC178" s="487" t="str">
        <f t="shared" si="45"/>
        <v/>
      </c>
      <c r="BD178" s="487" t="str">
        <f t="shared" si="45"/>
        <v/>
      </c>
      <c r="BE178" s="487" t="str">
        <f t="shared" si="45"/>
        <v/>
      </c>
      <c r="BF178" s="487" t="str">
        <f t="shared" si="45"/>
        <v/>
      </c>
      <c r="BG178" s="487" t="str">
        <f t="shared" si="45"/>
        <v/>
      </c>
      <c r="BH178" s="487" t="str">
        <f t="shared" si="45"/>
        <v/>
      </c>
      <c r="BI178" s="487" t="str">
        <f t="shared" si="45"/>
        <v/>
      </c>
      <c r="BJ178" s="487" t="str">
        <f t="shared" si="45"/>
        <v/>
      </c>
      <c r="BK178" s="489" t="str">
        <f t="shared" si="38"/>
        <v/>
      </c>
      <c r="BL178" s="495" t="str">
        <f t="shared" si="46"/>
        <v/>
      </c>
      <c r="BM178" s="487" t="str">
        <f t="shared" si="46"/>
        <v/>
      </c>
      <c r="BN178" s="487">
        <f t="shared" si="46"/>
        <v>0</v>
      </c>
      <c r="BO178" s="487" t="str">
        <f t="shared" si="46"/>
        <v/>
      </c>
      <c r="BP178" s="487" t="str">
        <f t="shared" si="46"/>
        <v/>
      </c>
      <c r="BQ178" s="487" t="str">
        <f t="shared" si="46"/>
        <v/>
      </c>
      <c r="BR178" s="487" t="str">
        <f t="shared" si="46"/>
        <v/>
      </c>
      <c r="BS178" s="487" t="str">
        <f t="shared" si="46"/>
        <v/>
      </c>
      <c r="BT178" s="487" t="str">
        <f t="shared" si="46"/>
        <v/>
      </c>
      <c r="BU178" s="487" t="str">
        <f t="shared" si="46"/>
        <v/>
      </c>
      <c r="BV178" s="487" t="str">
        <f t="shared" si="46"/>
        <v/>
      </c>
      <c r="BW178" s="487" t="str">
        <f t="shared" si="46"/>
        <v/>
      </c>
      <c r="BX178" s="487" t="str">
        <f t="shared" si="46"/>
        <v/>
      </c>
      <c r="BY178" s="487" t="str">
        <f t="shared" si="46"/>
        <v/>
      </c>
      <c r="BZ178" s="487" t="str">
        <f t="shared" si="46"/>
        <v/>
      </c>
      <c r="CA178" s="489" t="str">
        <f t="shared" si="39"/>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7"/>
        <v>0</v>
      </c>
      <c r="AG179" s="487">
        <f t="shared" si="47"/>
        <v>0</v>
      </c>
      <c r="AH179" s="487">
        <f t="shared" si="47"/>
        <v>-1</v>
      </c>
      <c r="AI179" s="487">
        <f t="shared" si="47"/>
        <v>0</v>
      </c>
      <c r="AJ179" s="487">
        <f t="shared" si="47"/>
        <v>0</v>
      </c>
      <c r="AK179" s="487">
        <f t="shared" si="47"/>
        <v>0</v>
      </c>
      <c r="AL179" s="487">
        <f t="shared" si="47"/>
        <v>0</v>
      </c>
      <c r="AM179" s="487">
        <f t="shared" si="47"/>
        <v>0</v>
      </c>
      <c r="AN179" s="487">
        <f t="shared" si="47"/>
        <v>0</v>
      </c>
      <c r="AO179" s="487">
        <f t="shared" si="47"/>
        <v>0</v>
      </c>
      <c r="AP179" s="487">
        <f t="shared" si="47"/>
        <v>0</v>
      </c>
      <c r="AQ179" s="487">
        <f t="shared" si="47"/>
        <v>0</v>
      </c>
      <c r="AR179" s="487">
        <f t="shared" si="47"/>
        <v>0</v>
      </c>
      <c r="AS179" s="487">
        <f t="shared" si="47"/>
        <v>0</v>
      </c>
      <c r="AT179" s="487">
        <f t="shared" si="47"/>
        <v>0</v>
      </c>
      <c r="AU179" s="493">
        <f t="shared" si="47"/>
        <v>0</v>
      </c>
      <c r="AV179" s="488" t="str">
        <f t="shared" si="45"/>
        <v/>
      </c>
      <c r="AW179" s="487" t="str">
        <f t="shared" si="45"/>
        <v/>
      </c>
      <c r="AX179" s="487">
        <f t="shared" si="45"/>
        <v>0</v>
      </c>
      <c r="AY179" s="487" t="str">
        <f t="shared" si="45"/>
        <v/>
      </c>
      <c r="AZ179" s="487" t="str">
        <f t="shared" si="45"/>
        <v/>
      </c>
      <c r="BA179" s="487" t="str">
        <f t="shared" si="45"/>
        <v/>
      </c>
      <c r="BB179" s="487" t="str">
        <f t="shared" si="45"/>
        <v/>
      </c>
      <c r="BC179" s="487" t="str">
        <f t="shared" si="45"/>
        <v/>
      </c>
      <c r="BD179" s="487" t="str">
        <f t="shared" si="45"/>
        <v/>
      </c>
      <c r="BE179" s="487" t="str">
        <f t="shared" si="45"/>
        <v/>
      </c>
      <c r="BF179" s="487" t="str">
        <f t="shared" si="45"/>
        <v/>
      </c>
      <c r="BG179" s="487" t="str">
        <f t="shared" si="45"/>
        <v/>
      </c>
      <c r="BH179" s="487" t="str">
        <f t="shared" si="45"/>
        <v/>
      </c>
      <c r="BI179" s="487" t="str">
        <f t="shared" si="45"/>
        <v/>
      </c>
      <c r="BJ179" s="487" t="str">
        <f t="shared" si="45"/>
        <v/>
      </c>
      <c r="BK179" s="489" t="str">
        <f t="shared" si="38"/>
        <v/>
      </c>
      <c r="BL179" s="495" t="str">
        <f t="shared" si="46"/>
        <v/>
      </c>
      <c r="BM179" s="487" t="str">
        <f t="shared" si="46"/>
        <v/>
      </c>
      <c r="BN179" s="487">
        <f t="shared" si="46"/>
        <v>0</v>
      </c>
      <c r="BO179" s="487" t="str">
        <f t="shared" si="46"/>
        <v/>
      </c>
      <c r="BP179" s="487" t="str">
        <f t="shared" si="46"/>
        <v/>
      </c>
      <c r="BQ179" s="487" t="str">
        <f t="shared" si="46"/>
        <v/>
      </c>
      <c r="BR179" s="487" t="str">
        <f t="shared" si="46"/>
        <v/>
      </c>
      <c r="BS179" s="487" t="str">
        <f t="shared" si="46"/>
        <v/>
      </c>
      <c r="BT179" s="487" t="str">
        <f t="shared" si="46"/>
        <v/>
      </c>
      <c r="BU179" s="487" t="str">
        <f t="shared" si="46"/>
        <v/>
      </c>
      <c r="BV179" s="487" t="str">
        <f t="shared" si="46"/>
        <v/>
      </c>
      <c r="BW179" s="487" t="str">
        <f t="shared" si="46"/>
        <v/>
      </c>
      <c r="BX179" s="487" t="str">
        <f t="shared" si="46"/>
        <v/>
      </c>
      <c r="BY179" s="487" t="str">
        <f t="shared" si="46"/>
        <v/>
      </c>
      <c r="BZ179" s="487" t="str">
        <f t="shared" si="46"/>
        <v/>
      </c>
      <c r="CA179" s="489" t="str">
        <f t="shared" si="39"/>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7"/>
        <v>0</v>
      </c>
      <c r="AG180" s="487">
        <f t="shared" si="47"/>
        <v>0</v>
      </c>
      <c r="AH180" s="487">
        <f t="shared" si="47"/>
        <v>-1</v>
      </c>
      <c r="AI180" s="487">
        <f t="shared" si="47"/>
        <v>0</v>
      </c>
      <c r="AJ180" s="487">
        <f t="shared" si="47"/>
        <v>0</v>
      </c>
      <c r="AK180" s="487">
        <f t="shared" si="47"/>
        <v>0</v>
      </c>
      <c r="AL180" s="487">
        <f t="shared" si="47"/>
        <v>0</v>
      </c>
      <c r="AM180" s="487">
        <f t="shared" si="47"/>
        <v>0</v>
      </c>
      <c r="AN180" s="487">
        <f t="shared" si="47"/>
        <v>0</v>
      </c>
      <c r="AO180" s="487">
        <f t="shared" si="47"/>
        <v>0</v>
      </c>
      <c r="AP180" s="487">
        <f t="shared" si="47"/>
        <v>0</v>
      </c>
      <c r="AQ180" s="487">
        <f t="shared" si="47"/>
        <v>0</v>
      </c>
      <c r="AR180" s="487">
        <f t="shared" si="47"/>
        <v>0</v>
      </c>
      <c r="AS180" s="487">
        <f t="shared" si="47"/>
        <v>0</v>
      </c>
      <c r="AT180" s="487">
        <f t="shared" si="47"/>
        <v>0</v>
      </c>
      <c r="AU180" s="493">
        <f t="shared" si="47"/>
        <v>0</v>
      </c>
      <c r="AV180" s="488" t="str">
        <f t="shared" si="45"/>
        <v/>
      </c>
      <c r="AW180" s="487" t="str">
        <f t="shared" si="45"/>
        <v/>
      </c>
      <c r="AX180" s="487">
        <f t="shared" si="45"/>
        <v>0</v>
      </c>
      <c r="AY180" s="487" t="str">
        <f t="shared" si="45"/>
        <v/>
      </c>
      <c r="AZ180" s="487" t="str">
        <f t="shared" si="45"/>
        <v/>
      </c>
      <c r="BA180" s="487" t="str">
        <f t="shared" si="45"/>
        <v/>
      </c>
      <c r="BB180" s="487" t="str">
        <f t="shared" si="45"/>
        <v/>
      </c>
      <c r="BC180" s="487" t="str">
        <f t="shared" si="45"/>
        <v/>
      </c>
      <c r="BD180" s="487" t="str">
        <f t="shared" si="45"/>
        <v/>
      </c>
      <c r="BE180" s="487" t="str">
        <f t="shared" si="45"/>
        <v/>
      </c>
      <c r="BF180" s="487" t="str">
        <f t="shared" si="45"/>
        <v/>
      </c>
      <c r="BG180" s="487" t="str">
        <f t="shared" si="45"/>
        <v/>
      </c>
      <c r="BH180" s="487" t="str">
        <f t="shared" si="45"/>
        <v/>
      </c>
      <c r="BI180" s="487" t="str">
        <f t="shared" si="45"/>
        <v/>
      </c>
      <c r="BJ180" s="487" t="str">
        <f t="shared" si="45"/>
        <v/>
      </c>
      <c r="BK180" s="489" t="str">
        <f t="shared" si="38"/>
        <v/>
      </c>
      <c r="BL180" s="495" t="str">
        <f t="shared" si="46"/>
        <v/>
      </c>
      <c r="BM180" s="487" t="str">
        <f t="shared" si="46"/>
        <v/>
      </c>
      <c r="BN180" s="487">
        <f t="shared" si="46"/>
        <v>0</v>
      </c>
      <c r="BO180" s="487" t="str">
        <f t="shared" si="46"/>
        <v/>
      </c>
      <c r="BP180" s="487" t="str">
        <f t="shared" si="46"/>
        <v/>
      </c>
      <c r="BQ180" s="487" t="str">
        <f t="shared" si="46"/>
        <v/>
      </c>
      <c r="BR180" s="487" t="str">
        <f t="shared" si="46"/>
        <v/>
      </c>
      <c r="BS180" s="487" t="str">
        <f t="shared" si="46"/>
        <v/>
      </c>
      <c r="BT180" s="487" t="str">
        <f t="shared" si="46"/>
        <v/>
      </c>
      <c r="BU180" s="487" t="str">
        <f t="shared" si="46"/>
        <v/>
      </c>
      <c r="BV180" s="487" t="str">
        <f t="shared" si="46"/>
        <v/>
      </c>
      <c r="BW180" s="487" t="str">
        <f t="shared" si="46"/>
        <v/>
      </c>
      <c r="BX180" s="487" t="str">
        <f t="shared" si="46"/>
        <v/>
      </c>
      <c r="BY180" s="487" t="str">
        <f t="shared" si="46"/>
        <v/>
      </c>
      <c r="BZ180" s="487" t="str">
        <f t="shared" si="46"/>
        <v/>
      </c>
      <c r="CA180" s="489" t="str">
        <f t="shared" si="39"/>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7"/>
        <v>0</v>
      </c>
      <c r="AG181" s="487">
        <f t="shared" si="47"/>
        <v>0</v>
      </c>
      <c r="AH181" s="487">
        <f t="shared" si="47"/>
        <v>-1</v>
      </c>
      <c r="AI181" s="487">
        <f t="shared" si="47"/>
        <v>0</v>
      </c>
      <c r="AJ181" s="487">
        <f t="shared" si="47"/>
        <v>0</v>
      </c>
      <c r="AK181" s="487">
        <f t="shared" si="47"/>
        <v>0</v>
      </c>
      <c r="AL181" s="487">
        <f t="shared" si="47"/>
        <v>0</v>
      </c>
      <c r="AM181" s="487">
        <f t="shared" si="47"/>
        <v>0</v>
      </c>
      <c r="AN181" s="487">
        <f t="shared" si="47"/>
        <v>0</v>
      </c>
      <c r="AO181" s="487">
        <f t="shared" si="47"/>
        <v>0</v>
      </c>
      <c r="AP181" s="487">
        <f t="shared" si="47"/>
        <v>0</v>
      </c>
      <c r="AQ181" s="487">
        <f t="shared" si="47"/>
        <v>0</v>
      </c>
      <c r="AR181" s="487">
        <f t="shared" si="47"/>
        <v>0</v>
      </c>
      <c r="AS181" s="487">
        <f t="shared" si="47"/>
        <v>0</v>
      </c>
      <c r="AT181" s="487">
        <f t="shared" si="47"/>
        <v>0</v>
      </c>
      <c r="AU181" s="493">
        <f t="shared" si="47"/>
        <v>0</v>
      </c>
      <c r="AV181" s="488" t="str">
        <f t="shared" si="45"/>
        <v/>
      </c>
      <c r="AW181" s="487" t="str">
        <f t="shared" si="45"/>
        <v/>
      </c>
      <c r="AX181" s="487">
        <f t="shared" si="45"/>
        <v>0</v>
      </c>
      <c r="AY181" s="487" t="str">
        <f t="shared" si="45"/>
        <v/>
      </c>
      <c r="AZ181" s="487" t="str">
        <f t="shared" si="45"/>
        <v/>
      </c>
      <c r="BA181" s="487" t="str">
        <f t="shared" si="45"/>
        <v/>
      </c>
      <c r="BB181" s="487" t="str">
        <f t="shared" si="45"/>
        <v/>
      </c>
      <c r="BC181" s="487" t="str">
        <f t="shared" si="45"/>
        <v/>
      </c>
      <c r="BD181" s="487" t="str">
        <f t="shared" si="45"/>
        <v/>
      </c>
      <c r="BE181" s="487" t="str">
        <f t="shared" si="45"/>
        <v/>
      </c>
      <c r="BF181" s="487" t="str">
        <f t="shared" si="45"/>
        <v/>
      </c>
      <c r="BG181" s="487" t="str">
        <f t="shared" si="45"/>
        <v/>
      </c>
      <c r="BH181" s="487" t="str">
        <f t="shared" si="45"/>
        <v/>
      </c>
      <c r="BI181" s="487" t="str">
        <f t="shared" si="45"/>
        <v/>
      </c>
      <c r="BJ181" s="487" t="str">
        <f t="shared" si="45"/>
        <v/>
      </c>
      <c r="BK181" s="489" t="str">
        <f t="shared" si="38"/>
        <v/>
      </c>
      <c r="BL181" s="495" t="str">
        <f t="shared" si="46"/>
        <v/>
      </c>
      <c r="BM181" s="487" t="str">
        <f t="shared" si="46"/>
        <v/>
      </c>
      <c r="BN181" s="487">
        <f t="shared" si="46"/>
        <v>0</v>
      </c>
      <c r="BO181" s="487" t="str">
        <f t="shared" si="46"/>
        <v/>
      </c>
      <c r="BP181" s="487" t="str">
        <f t="shared" si="46"/>
        <v/>
      </c>
      <c r="BQ181" s="487" t="str">
        <f t="shared" si="46"/>
        <v/>
      </c>
      <c r="BR181" s="487" t="str">
        <f t="shared" si="46"/>
        <v/>
      </c>
      <c r="BS181" s="487" t="str">
        <f t="shared" si="46"/>
        <v/>
      </c>
      <c r="BT181" s="487" t="str">
        <f t="shared" si="46"/>
        <v/>
      </c>
      <c r="BU181" s="487" t="str">
        <f t="shared" si="46"/>
        <v/>
      </c>
      <c r="BV181" s="487" t="str">
        <f t="shared" si="46"/>
        <v/>
      </c>
      <c r="BW181" s="487" t="str">
        <f t="shared" si="46"/>
        <v/>
      </c>
      <c r="BX181" s="487" t="str">
        <f t="shared" si="46"/>
        <v/>
      </c>
      <c r="BY181" s="487" t="str">
        <f t="shared" si="46"/>
        <v/>
      </c>
      <c r="BZ181" s="487" t="str">
        <f t="shared" si="46"/>
        <v/>
      </c>
      <c r="CA181" s="489" t="str">
        <f t="shared" si="39"/>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7"/>
        <v>0</v>
      </c>
      <c r="AG182" s="487">
        <f t="shared" si="47"/>
        <v>0</v>
      </c>
      <c r="AH182" s="487">
        <f t="shared" si="47"/>
        <v>-1</v>
      </c>
      <c r="AI182" s="487">
        <f t="shared" si="47"/>
        <v>0</v>
      </c>
      <c r="AJ182" s="487">
        <f t="shared" si="47"/>
        <v>0</v>
      </c>
      <c r="AK182" s="487">
        <f t="shared" si="47"/>
        <v>0</v>
      </c>
      <c r="AL182" s="487">
        <f t="shared" si="47"/>
        <v>0</v>
      </c>
      <c r="AM182" s="487">
        <f t="shared" si="47"/>
        <v>0</v>
      </c>
      <c r="AN182" s="487">
        <f t="shared" si="47"/>
        <v>0</v>
      </c>
      <c r="AO182" s="487">
        <f t="shared" si="47"/>
        <v>0</v>
      </c>
      <c r="AP182" s="487">
        <f t="shared" si="47"/>
        <v>0</v>
      </c>
      <c r="AQ182" s="487">
        <f t="shared" si="47"/>
        <v>0</v>
      </c>
      <c r="AR182" s="487">
        <f t="shared" si="47"/>
        <v>0</v>
      </c>
      <c r="AS182" s="487">
        <f t="shared" si="47"/>
        <v>0</v>
      </c>
      <c r="AT182" s="487">
        <f t="shared" si="47"/>
        <v>0</v>
      </c>
      <c r="AU182" s="493">
        <f t="shared" si="47"/>
        <v>0</v>
      </c>
      <c r="AV182" s="488" t="str">
        <f t="shared" si="45"/>
        <v/>
      </c>
      <c r="AW182" s="487" t="str">
        <f t="shared" si="45"/>
        <v/>
      </c>
      <c r="AX182" s="487">
        <f t="shared" si="45"/>
        <v>0</v>
      </c>
      <c r="AY182" s="487" t="str">
        <f t="shared" si="45"/>
        <v/>
      </c>
      <c r="AZ182" s="487" t="str">
        <f t="shared" si="45"/>
        <v/>
      </c>
      <c r="BA182" s="487" t="str">
        <f t="shared" si="45"/>
        <v/>
      </c>
      <c r="BB182" s="487" t="str">
        <f t="shared" si="45"/>
        <v/>
      </c>
      <c r="BC182" s="487" t="str">
        <f t="shared" si="45"/>
        <v/>
      </c>
      <c r="BD182" s="487" t="str">
        <f t="shared" si="45"/>
        <v/>
      </c>
      <c r="BE182" s="487" t="str">
        <f t="shared" si="45"/>
        <v/>
      </c>
      <c r="BF182" s="487" t="str">
        <f t="shared" si="45"/>
        <v/>
      </c>
      <c r="BG182" s="487" t="str">
        <f t="shared" si="45"/>
        <v/>
      </c>
      <c r="BH182" s="487" t="str">
        <f t="shared" si="45"/>
        <v/>
      </c>
      <c r="BI182" s="487" t="str">
        <f t="shared" si="45"/>
        <v/>
      </c>
      <c r="BJ182" s="487" t="str">
        <f t="shared" si="45"/>
        <v/>
      </c>
      <c r="BK182" s="489" t="str">
        <f t="shared" si="38"/>
        <v/>
      </c>
      <c r="BL182" s="495" t="str">
        <f t="shared" si="46"/>
        <v/>
      </c>
      <c r="BM182" s="487" t="str">
        <f t="shared" si="46"/>
        <v/>
      </c>
      <c r="BN182" s="487">
        <f t="shared" si="46"/>
        <v>0</v>
      </c>
      <c r="BO182" s="487" t="str">
        <f t="shared" si="46"/>
        <v/>
      </c>
      <c r="BP182" s="487" t="str">
        <f t="shared" si="46"/>
        <v/>
      </c>
      <c r="BQ182" s="487" t="str">
        <f t="shared" si="46"/>
        <v/>
      </c>
      <c r="BR182" s="487" t="str">
        <f t="shared" si="46"/>
        <v/>
      </c>
      <c r="BS182" s="487" t="str">
        <f t="shared" si="46"/>
        <v/>
      </c>
      <c r="BT182" s="487" t="str">
        <f t="shared" si="46"/>
        <v/>
      </c>
      <c r="BU182" s="487" t="str">
        <f t="shared" si="46"/>
        <v/>
      </c>
      <c r="BV182" s="487" t="str">
        <f t="shared" si="46"/>
        <v/>
      </c>
      <c r="BW182" s="487" t="str">
        <f t="shared" si="46"/>
        <v/>
      </c>
      <c r="BX182" s="487" t="str">
        <f t="shared" si="46"/>
        <v/>
      </c>
      <c r="BY182" s="487" t="str">
        <f t="shared" si="46"/>
        <v/>
      </c>
      <c r="BZ182" s="487" t="str">
        <f t="shared" si="46"/>
        <v/>
      </c>
      <c r="CA182" s="489" t="str">
        <f t="shared" si="39"/>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7"/>
        <v>0</v>
      </c>
      <c r="AG183" s="487">
        <f t="shared" si="47"/>
        <v>0</v>
      </c>
      <c r="AH183" s="487">
        <f t="shared" si="47"/>
        <v>-1</v>
      </c>
      <c r="AI183" s="487">
        <f t="shared" si="47"/>
        <v>0</v>
      </c>
      <c r="AJ183" s="487">
        <f t="shared" si="47"/>
        <v>0</v>
      </c>
      <c r="AK183" s="487">
        <f t="shared" si="47"/>
        <v>0</v>
      </c>
      <c r="AL183" s="487">
        <f t="shared" si="47"/>
        <v>0</v>
      </c>
      <c r="AM183" s="487">
        <f t="shared" si="47"/>
        <v>0</v>
      </c>
      <c r="AN183" s="487">
        <f t="shared" si="47"/>
        <v>0</v>
      </c>
      <c r="AO183" s="487">
        <f t="shared" si="47"/>
        <v>0</v>
      </c>
      <c r="AP183" s="487">
        <f t="shared" si="47"/>
        <v>0</v>
      </c>
      <c r="AQ183" s="487">
        <f t="shared" si="47"/>
        <v>0</v>
      </c>
      <c r="AR183" s="487">
        <f t="shared" si="47"/>
        <v>0</v>
      </c>
      <c r="AS183" s="487">
        <f t="shared" si="47"/>
        <v>0</v>
      </c>
      <c r="AT183" s="487">
        <f t="shared" si="47"/>
        <v>0</v>
      </c>
      <c r="AU183" s="493">
        <f t="shared" si="47"/>
        <v>0</v>
      </c>
      <c r="AV183" s="488" t="str">
        <f t="shared" si="45"/>
        <v/>
      </c>
      <c r="AW183" s="487" t="str">
        <f t="shared" si="45"/>
        <v/>
      </c>
      <c r="AX183" s="487">
        <f t="shared" si="45"/>
        <v>0</v>
      </c>
      <c r="AY183" s="487" t="str">
        <f t="shared" si="45"/>
        <v/>
      </c>
      <c r="AZ183" s="487" t="str">
        <f t="shared" si="45"/>
        <v/>
      </c>
      <c r="BA183" s="487" t="str">
        <f t="shared" si="45"/>
        <v/>
      </c>
      <c r="BB183" s="487" t="str">
        <f t="shared" si="45"/>
        <v/>
      </c>
      <c r="BC183" s="487" t="str">
        <f t="shared" si="45"/>
        <v/>
      </c>
      <c r="BD183" s="487" t="str">
        <f t="shared" si="45"/>
        <v/>
      </c>
      <c r="BE183" s="487" t="str">
        <f t="shared" si="45"/>
        <v/>
      </c>
      <c r="BF183" s="487" t="str">
        <f t="shared" si="45"/>
        <v/>
      </c>
      <c r="BG183" s="487" t="str">
        <f t="shared" si="45"/>
        <v/>
      </c>
      <c r="BH183" s="487" t="str">
        <f t="shared" si="45"/>
        <v/>
      </c>
      <c r="BI183" s="487" t="str">
        <f t="shared" si="45"/>
        <v/>
      </c>
      <c r="BJ183" s="487" t="str">
        <f t="shared" si="45"/>
        <v/>
      </c>
      <c r="BK183" s="489" t="str">
        <f t="shared" si="38"/>
        <v/>
      </c>
      <c r="BL183" s="495" t="str">
        <f t="shared" si="46"/>
        <v/>
      </c>
      <c r="BM183" s="487" t="str">
        <f t="shared" si="46"/>
        <v/>
      </c>
      <c r="BN183" s="487">
        <f t="shared" si="46"/>
        <v>0</v>
      </c>
      <c r="BO183" s="487" t="str">
        <f t="shared" si="46"/>
        <v/>
      </c>
      <c r="BP183" s="487" t="str">
        <f t="shared" si="46"/>
        <v/>
      </c>
      <c r="BQ183" s="487" t="str">
        <f t="shared" si="46"/>
        <v/>
      </c>
      <c r="BR183" s="487" t="str">
        <f t="shared" si="46"/>
        <v/>
      </c>
      <c r="BS183" s="487" t="str">
        <f t="shared" si="46"/>
        <v/>
      </c>
      <c r="BT183" s="487" t="str">
        <f t="shared" si="46"/>
        <v/>
      </c>
      <c r="BU183" s="487" t="str">
        <f t="shared" si="46"/>
        <v/>
      </c>
      <c r="BV183" s="487" t="str">
        <f t="shared" si="46"/>
        <v/>
      </c>
      <c r="BW183" s="487" t="str">
        <f t="shared" si="46"/>
        <v/>
      </c>
      <c r="BX183" s="487" t="str">
        <f t="shared" si="46"/>
        <v/>
      </c>
      <c r="BY183" s="487" t="str">
        <f t="shared" si="46"/>
        <v/>
      </c>
      <c r="BZ183" s="487" t="str">
        <f t="shared" si="46"/>
        <v/>
      </c>
      <c r="CA183" s="489" t="str">
        <f t="shared" si="39"/>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7"/>
        <v>0</v>
      </c>
      <c r="AG184" s="487">
        <f t="shared" si="47"/>
        <v>0</v>
      </c>
      <c r="AH184" s="487">
        <f t="shared" si="47"/>
        <v>-1</v>
      </c>
      <c r="AI184" s="487">
        <f t="shared" si="47"/>
        <v>0</v>
      </c>
      <c r="AJ184" s="487">
        <f t="shared" si="47"/>
        <v>0</v>
      </c>
      <c r="AK184" s="487">
        <f t="shared" si="47"/>
        <v>0</v>
      </c>
      <c r="AL184" s="487">
        <f t="shared" si="47"/>
        <v>0</v>
      </c>
      <c r="AM184" s="487">
        <f t="shared" si="47"/>
        <v>0</v>
      </c>
      <c r="AN184" s="487">
        <f t="shared" si="47"/>
        <v>0</v>
      </c>
      <c r="AO184" s="487">
        <f t="shared" si="47"/>
        <v>0</v>
      </c>
      <c r="AP184" s="487">
        <f t="shared" si="47"/>
        <v>0</v>
      </c>
      <c r="AQ184" s="487">
        <f t="shared" si="47"/>
        <v>0</v>
      </c>
      <c r="AR184" s="487">
        <f t="shared" si="47"/>
        <v>0</v>
      </c>
      <c r="AS184" s="487">
        <f t="shared" si="47"/>
        <v>0</v>
      </c>
      <c r="AT184" s="487">
        <f t="shared" si="47"/>
        <v>0</v>
      </c>
      <c r="AU184" s="493">
        <f t="shared" si="47"/>
        <v>0</v>
      </c>
      <c r="AV184" s="488" t="str">
        <f t="shared" si="45"/>
        <v/>
      </c>
      <c r="AW184" s="487" t="str">
        <f t="shared" si="45"/>
        <v/>
      </c>
      <c r="AX184" s="487">
        <f t="shared" si="45"/>
        <v>0</v>
      </c>
      <c r="AY184" s="487" t="str">
        <f t="shared" si="45"/>
        <v/>
      </c>
      <c r="AZ184" s="487" t="str">
        <f t="shared" si="45"/>
        <v/>
      </c>
      <c r="BA184" s="487" t="str">
        <f t="shared" si="45"/>
        <v/>
      </c>
      <c r="BB184" s="487" t="str">
        <f t="shared" si="45"/>
        <v/>
      </c>
      <c r="BC184" s="487" t="str">
        <f t="shared" si="45"/>
        <v/>
      </c>
      <c r="BD184" s="487" t="str">
        <f t="shared" si="45"/>
        <v/>
      </c>
      <c r="BE184" s="487" t="str">
        <f t="shared" si="45"/>
        <v/>
      </c>
      <c r="BF184" s="487" t="str">
        <f t="shared" si="45"/>
        <v/>
      </c>
      <c r="BG184" s="487" t="str">
        <f t="shared" si="45"/>
        <v/>
      </c>
      <c r="BH184" s="487" t="str">
        <f t="shared" si="45"/>
        <v/>
      </c>
      <c r="BI184" s="487" t="str">
        <f t="shared" si="45"/>
        <v/>
      </c>
      <c r="BJ184" s="487" t="str">
        <f t="shared" si="45"/>
        <v/>
      </c>
      <c r="BK184" s="489" t="str">
        <f t="shared" si="38"/>
        <v/>
      </c>
      <c r="BL184" s="495" t="str">
        <f t="shared" si="46"/>
        <v/>
      </c>
      <c r="BM184" s="487" t="str">
        <f t="shared" si="46"/>
        <v/>
      </c>
      <c r="BN184" s="487">
        <f t="shared" si="46"/>
        <v>0</v>
      </c>
      <c r="BO184" s="487" t="str">
        <f t="shared" si="46"/>
        <v/>
      </c>
      <c r="BP184" s="487" t="str">
        <f t="shared" si="46"/>
        <v/>
      </c>
      <c r="BQ184" s="487" t="str">
        <f t="shared" si="46"/>
        <v/>
      </c>
      <c r="BR184" s="487" t="str">
        <f t="shared" si="46"/>
        <v/>
      </c>
      <c r="BS184" s="487" t="str">
        <f t="shared" si="46"/>
        <v/>
      </c>
      <c r="BT184" s="487" t="str">
        <f t="shared" si="46"/>
        <v/>
      </c>
      <c r="BU184" s="487" t="str">
        <f t="shared" si="46"/>
        <v/>
      </c>
      <c r="BV184" s="487" t="str">
        <f t="shared" si="46"/>
        <v/>
      </c>
      <c r="BW184" s="487" t="str">
        <f t="shared" si="46"/>
        <v/>
      </c>
      <c r="BX184" s="487" t="str">
        <f t="shared" si="46"/>
        <v/>
      </c>
      <c r="BY184" s="487" t="str">
        <f t="shared" si="46"/>
        <v/>
      </c>
      <c r="BZ184" s="487" t="str">
        <f t="shared" si="46"/>
        <v/>
      </c>
      <c r="CA184" s="489" t="str">
        <f t="shared" si="39"/>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7"/>
        <v>0</v>
      </c>
      <c r="AG185" s="487">
        <f t="shared" si="47"/>
        <v>0</v>
      </c>
      <c r="AH185" s="487">
        <f t="shared" si="47"/>
        <v>-1</v>
      </c>
      <c r="AI185" s="487">
        <f t="shared" si="47"/>
        <v>0</v>
      </c>
      <c r="AJ185" s="487">
        <f t="shared" si="47"/>
        <v>0</v>
      </c>
      <c r="AK185" s="487">
        <f t="shared" si="47"/>
        <v>0</v>
      </c>
      <c r="AL185" s="487">
        <f t="shared" si="47"/>
        <v>0</v>
      </c>
      <c r="AM185" s="487">
        <f t="shared" si="47"/>
        <v>0</v>
      </c>
      <c r="AN185" s="487">
        <f t="shared" si="47"/>
        <v>0</v>
      </c>
      <c r="AO185" s="487">
        <f t="shared" si="47"/>
        <v>0</v>
      </c>
      <c r="AP185" s="487">
        <f t="shared" si="47"/>
        <v>0</v>
      </c>
      <c r="AQ185" s="487">
        <f t="shared" si="47"/>
        <v>0</v>
      </c>
      <c r="AR185" s="487">
        <f t="shared" si="47"/>
        <v>0</v>
      </c>
      <c r="AS185" s="487">
        <f t="shared" si="47"/>
        <v>0</v>
      </c>
      <c r="AT185" s="487">
        <f t="shared" si="47"/>
        <v>0</v>
      </c>
      <c r="AU185" s="493">
        <f t="shared" si="47"/>
        <v>0</v>
      </c>
      <c r="AV185" s="488" t="str">
        <f t="shared" si="45"/>
        <v/>
      </c>
      <c r="AW185" s="487" t="str">
        <f t="shared" si="45"/>
        <v/>
      </c>
      <c r="AX185" s="487">
        <f t="shared" si="45"/>
        <v>0</v>
      </c>
      <c r="AY185" s="487" t="str">
        <f t="shared" si="45"/>
        <v/>
      </c>
      <c r="AZ185" s="487" t="str">
        <f t="shared" si="45"/>
        <v/>
      </c>
      <c r="BA185" s="487" t="str">
        <f t="shared" si="45"/>
        <v/>
      </c>
      <c r="BB185" s="487" t="str">
        <f t="shared" si="45"/>
        <v/>
      </c>
      <c r="BC185" s="487" t="str">
        <f t="shared" si="45"/>
        <v/>
      </c>
      <c r="BD185" s="487" t="str">
        <f t="shared" si="45"/>
        <v/>
      </c>
      <c r="BE185" s="487" t="str">
        <f t="shared" si="45"/>
        <v/>
      </c>
      <c r="BF185" s="487" t="str">
        <f t="shared" si="45"/>
        <v/>
      </c>
      <c r="BG185" s="487" t="str">
        <f t="shared" si="45"/>
        <v/>
      </c>
      <c r="BH185" s="487" t="str">
        <f t="shared" si="45"/>
        <v/>
      </c>
      <c r="BI185" s="487" t="str">
        <f t="shared" si="45"/>
        <v/>
      </c>
      <c r="BJ185" s="487" t="str">
        <f t="shared" si="45"/>
        <v/>
      </c>
      <c r="BK185" s="489" t="str">
        <f t="shared" si="38"/>
        <v/>
      </c>
      <c r="BL185" s="495" t="str">
        <f t="shared" si="46"/>
        <v/>
      </c>
      <c r="BM185" s="487" t="str">
        <f t="shared" si="46"/>
        <v/>
      </c>
      <c r="BN185" s="487">
        <f t="shared" si="46"/>
        <v>0</v>
      </c>
      <c r="BO185" s="487" t="str">
        <f t="shared" si="46"/>
        <v/>
      </c>
      <c r="BP185" s="487" t="str">
        <f t="shared" si="46"/>
        <v/>
      </c>
      <c r="BQ185" s="487" t="str">
        <f t="shared" si="46"/>
        <v/>
      </c>
      <c r="BR185" s="487" t="str">
        <f t="shared" si="46"/>
        <v/>
      </c>
      <c r="BS185" s="487" t="str">
        <f t="shared" si="46"/>
        <v/>
      </c>
      <c r="BT185" s="487" t="str">
        <f t="shared" si="46"/>
        <v/>
      </c>
      <c r="BU185" s="487" t="str">
        <f t="shared" si="46"/>
        <v/>
      </c>
      <c r="BV185" s="487" t="str">
        <f t="shared" si="46"/>
        <v/>
      </c>
      <c r="BW185" s="487" t="str">
        <f t="shared" si="46"/>
        <v/>
      </c>
      <c r="BX185" s="487" t="str">
        <f t="shared" si="46"/>
        <v/>
      </c>
      <c r="BY185" s="487" t="str">
        <f t="shared" si="46"/>
        <v/>
      </c>
      <c r="BZ185" s="487" t="str">
        <f t="shared" si="46"/>
        <v/>
      </c>
      <c r="CA185" s="489" t="str">
        <f t="shared" si="39"/>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7"/>
        <v>0</v>
      </c>
      <c r="AG186" s="487">
        <f t="shared" si="47"/>
        <v>0</v>
      </c>
      <c r="AH186" s="487">
        <f t="shared" si="47"/>
        <v>-1</v>
      </c>
      <c r="AI186" s="487">
        <f t="shared" si="47"/>
        <v>0</v>
      </c>
      <c r="AJ186" s="487">
        <f t="shared" si="47"/>
        <v>0</v>
      </c>
      <c r="AK186" s="487">
        <f t="shared" si="47"/>
        <v>0</v>
      </c>
      <c r="AL186" s="487">
        <f t="shared" si="47"/>
        <v>0</v>
      </c>
      <c r="AM186" s="487">
        <f t="shared" si="47"/>
        <v>0</v>
      </c>
      <c r="AN186" s="487">
        <f t="shared" si="47"/>
        <v>0</v>
      </c>
      <c r="AO186" s="487">
        <f t="shared" si="47"/>
        <v>0</v>
      </c>
      <c r="AP186" s="487">
        <f t="shared" si="47"/>
        <v>0</v>
      </c>
      <c r="AQ186" s="487">
        <f t="shared" si="47"/>
        <v>0</v>
      </c>
      <c r="AR186" s="487">
        <f t="shared" si="47"/>
        <v>0</v>
      </c>
      <c r="AS186" s="487">
        <f t="shared" si="47"/>
        <v>0</v>
      </c>
      <c r="AT186" s="487">
        <f t="shared" si="47"/>
        <v>0</v>
      </c>
      <c r="AU186" s="493">
        <f t="shared" si="47"/>
        <v>0</v>
      </c>
      <c r="AV186" s="488" t="str">
        <f t="shared" si="45"/>
        <v/>
      </c>
      <c r="AW186" s="487" t="str">
        <f t="shared" si="45"/>
        <v/>
      </c>
      <c r="AX186" s="487">
        <f t="shared" si="45"/>
        <v>0</v>
      </c>
      <c r="AY186" s="487" t="str">
        <f t="shared" si="45"/>
        <v/>
      </c>
      <c r="AZ186" s="487" t="str">
        <f t="shared" si="45"/>
        <v/>
      </c>
      <c r="BA186" s="487" t="str">
        <f t="shared" si="45"/>
        <v/>
      </c>
      <c r="BB186" s="487" t="str">
        <f t="shared" si="45"/>
        <v/>
      </c>
      <c r="BC186" s="487" t="str">
        <f t="shared" si="45"/>
        <v/>
      </c>
      <c r="BD186" s="487" t="str">
        <f t="shared" si="45"/>
        <v/>
      </c>
      <c r="BE186" s="487" t="str">
        <f t="shared" si="45"/>
        <v/>
      </c>
      <c r="BF186" s="487" t="str">
        <f t="shared" si="45"/>
        <v/>
      </c>
      <c r="BG186" s="487" t="str">
        <f t="shared" si="45"/>
        <v/>
      </c>
      <c r="BH186" s="487" t="str">
        <f t="shared" si="45"/>
        <v/>
      </c>
      <c r="BI186" s="487" t="str">
        <f t="shared" si="45"/>
        <v/>
      </c>
      <c r="BJ186" s="487" t="str">
        <f t="shared" si="45"/>
        <v/>
      </c>
      <c r="BK186" s="489" t="str">
        <f t="shared" si="38"/>
        <v/>
      </c>
      <c r="BL186" s="495" t="str">
        <f t="shared" si="46"/>
        <v/>
      </c>
      <c r="BM186" s="487" t="str">
        <f t="shared" si="46"/>
        <v/>
      </c>
      <c r="BN186" s="487">
        <f t="shared" si="46"/>
        <v>0</v>
      </c>
      <c r="BO186" s="487" t="str">
        <f t="shared" si="46"/>
        <v/>
      </c>
      <c r="BP186" s="487" t="str">
        <f t="shared" si="46"/>
        <v/>
      </c>
      <c r="BQ186" s="487" t="str">
        <f t="shared" si="46"/>
        <v/>
      </c>
      <c r="BR186" s="487" t="str">
        <f t="shared" si="46"/>
        <v/>
      </c>
      <c r="BS186" s="487" t="str">
        <f t="shared" si="46"/>
        <v/>
      </c>
      <c r="BT186" s="487" t="str">
        <f t="shared" si="46"/>
        <v/>
      </c>
      <c r="BU186" s="487" t="str">
        <f t="shared" si="46"/>
        <v/>
      </c>
      <c r="BV186" s="487" t="str">
        <f t="shared" si="46"/>
        <v/>
      </c>
      <c r="BW186" s="487" t="str">
        <f t="shared" si="46"/>
        <v/>
      </c>
      <c r="BX186" s="487" t="str">
        <f t="shared" si="46"/>
        <v/>
      </c>
      <c r="BY186" s="487" t="str">
        <f t="shared" si="46"/>
        <v/>
      </c>
      <c r="BZ186" s="487" t="str">
        <f t="shared" si="46"/>
        <v/>
      </c>
      <c r="CA186" s="489" t="str">
        <f t="shared" si="39"/>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7"/>
        <v>0</v>
      </c>
      <c r="AG187" s="487">
        <f t="shared" si="47"/>
        <v>0</v>
      </c>
      <c r="AH187" s="487">
        <f t="shared" si="47"/>
        <v>-1</v>
      </c>
      <c r="AI187" s="487">
        <f t="shared" si="47"/>
        <v>0</v>
      </c>
      <c r="AJ187" s="487">
        <f t="shared" si="47"/>
        <v>0</v>
      </c>
      <c r="AK187" s="487">
        <f t="shared" si="47"/>
        <v>0</v>
      </c>
      <c r="AL187" s="487">
        <f t="shared" si="47"/>
        <v>0</v>
      </c>
      <c r="AM187" s="487">
        <f t="shared" si="47"/>
        <v>0</v>
      </c>
      <c r="AN187" s="487">
        <f t="shared" si="47"/>
        <v>0</v>
      </c>
      <c r="AO187" s="487">
        <f t="shared" si="47"/>
        <v>0</v>
      </c>
      <c r="AP187" s="487">
        <f t="shared" si="47"/>
        <v>0</v>
      </c>
      <c r="AQ187" s="487">
        <f t="shared" si="47"/>
        <v>0</v>
      </c>
      <c r="AR187" s="487">
        <f t="shared" si="47"/>
        <v>0</v>
      </c>
      <c r="AS187" s="487">
        <f t="shared" si="47"/>
        <v>0</v>
      </c>
      <c r="AT187" s="487">
        <f t="shared" si="47"/>
        <v>0</v>
      </c>
      <c r="AU187" s="493">
        <f t="shared" si="47"/>
        <v>0</v>
      </c>
      <c r="AV187" s="488" t="str">
        <f t="shared" si="45"/>
        <v/>
      </c>
      <c r="AW187" s="487" t="str">
        <f t="shared" si="45"/>
        <v/>
      </c>
      <c r="AX187" s="487">
        <f t="shared" si="45"/>
        <v>0</v>
      </c>
      <c r="AY187" s="487" t="str">
        <f t="shared" si="45"/>
        <v/>
      </c>
      <c r="AZ187" s="487" t="str">
        <f t="shared" si="45"/>
        <v/>
      </c>
      <c r="BA187" s="487" t="str">
        <f t="shared" si="45"/>
        <v/>
      </c>
      <c r="BB187" s="487" t="str">
        <f t="shared" si="45"/>
        <v/>
      </c>
      <c r="BC187" s="487" t="str">
        <f t="shared" si="45"/>
        <v/>
      </c>
      <c r="BD187" s="487" t="str">
        <f t="shared" si="45"/>
        <v/>
      </c>
      <c r="BE187" s="487" t="str">
        <f t="shared" si="45"/>
        <v/>
      </c>
      <c r="BF187" s="487" t="str">
        <f t="shared" si="45"/>
        <v/>
      </c>
      <c r="BG187" s="487" t="str">
        <f t="shared" si="45"/>
        <v/>
      </c>
      <c r="BH187" s="487" t="str">
        <f t="shared" si="45"/>
        <v/>
      </c>
      <c r="BI187" s="487" t="str">
        <f t="shared" si="45"/>
        <v/>
      </c>
      <c r="BJ187" s="487" t="str">
        <f t="shared" si="45"/>
        <v/>
      </c>
      <c r="BK187" s="489" t="str">
        <f t="shared" si="38"/>
        <v/>
      </c>
      <c r="BL187" s="495" t="str">
        <f t="shared" si="46"/>
        <v/>
      </c>
      <c r="BM187" s="487" t="str">
        <f t="shared" si="46"/>
        <v/>
      </c>
      <c r="BN187" s="487">
        <f t="shared" si="46"/>
        <v>0</v>
      </c>
      <c r="BO187" s="487" t="str">
        <f t="shared" si="46"/>
        <v/>
      </c>
      <c r="BP187" s="487" t="str">
        <f t="shared" si="46"/>
        <v/>
      </c>
      <c r="BQ187" s="487" t="str">
        <f t="shared" si="46"/>
        <v/>
      </c>
      <c r="BR187" s="487" t="str">
        <f t="shared" si="46"/>
        <v/>
      </c>
      <c r="BS187" s="487" t="str">
        <f t="shared" si="46"/>
        <v/>
      </c>
      <c r="BT187" s="487" t="str">
        <f t="shared" si="46"/>
        <v/>
      </c>
      <c r="BU187" s="487" t="str">
        <f t="shared" si="46"/>
        <v/>
      </c>
      <c r="BV187" s="487" t="str">
        <f t="shared" si="46"/>
        <v/>
      </c>
      <c r="BW187" s="487" t="str">
        <f t="shared" si="46"/>
        <v/>
      </c>
      <c r="BX187" s="487" t="str">
        <f t="shared" si="46"/>
        <v/>
      </c>
      <c r="BY187" s="487" t="str">
        <f t="shared" si="46"/>
        <v/>
      </c>
      <c r="BZ187" s="487" t="str">
        <f t="shared" si="46"/>
        <v/>
      </c>
      <c r="CA187" s="489" t="str">
        <f t="shared" si="39"/>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7"/>
        <v>0</v>
      </c>
      <c r="AG188" s="487">
        <f t="shared" si="47"/>
        <v>0</v>
      </c>
      <c r="AH188" s="487">
        <f t="shared" si="47"/>
        <v>-1</v>
      </c>
      <c r="AI188" s="487">
        <f t="shared" si="47"/>
        <v>0</v>
      </c>
      <c r="AJ188" s="487">
        <f t="shared" si="47"/>
        <v>0</v>
      </c>
      <c r="AK188" s="487">
        <f t="shared" si="47"/>
        <v>0</v>
      </c>
      <c r="AL188" s="487">
        <f t="shared" si="47"/>
        <v>0</v>
      </c>
      <c r="AM188" s="487">
        <f t="shared" si="47"/>
        <v>0</v>
      </c>
      <c r="AN188" s="487">
        <f t="shared" si="47"/>
        <v>0</v>
      </c>
      <c r="AO188" s="487">
        <f t="shared" si="47"/>
        <v>0</v>
      </c>
      <c r="AP188" s="487">
        <f t="shared" si="47"/>
        <v>0</v>
      </c>
      <c r="AQ188" s="487">
        <f t="shared" si="47"/>
        <v>0</v>
      </c>
      <c r="AR188" s="487">
        <f t="shared" si="47"/>
        <v>0</v>
      </c>
      <c r="AS188" s="487">
        <f t="shared" si="47"/>
        <v>0</v>
      </c>
      <c r="AT188" s="487">
        <f t="shared" si="47"/>
        <v>0</v>
      </c>
      <c r="AU188" s="493">
        <f t="shared" si="47"/>
        <v>0</v>
      </c>
      <c r="AV188" s="488" t="str">
        <f t="shared" si="45"/>
        <v/>
      </c>
      <c r="AW188" s="487" t="str">
        <f t="shared" si="45"/>
        <v/>
      </c>
      <c r="AX188" s="487">
        <f t="shared" si="45"/>
        <v>0</v>
      </c>
      <c r="AY188" s="487" t="str">
        <f t="shared" si="45"/>
        <v/>
      </c>
      <c r="AZ188" s="487" t="str">
        <f t="shared" si="45"/>
        <v/>
      </c>
      <c r="BA188" s="487" t="str">
        <f t="shared" si="45"/>
        <v/>
      </c>
      <c r="BB188" s="487" t="str">
        <f t="shared" si="45"/>
        <v/>
      </c>
      <c r="BC188" s="487" t="str">
        <f t="shared" si="45"/>
        <v/>
      </c>
      <c r="BD188" s="487" t="str">
        <f t="shared" si="45"/>
        <v/>
      </c>
      <c r="BE188" s="487" t="str">
        <f t="shared" si="45"/>
        <v/>
      </c>
      <c r="BF188" s="487" t="str">
        <f t="shared" si="45"/>
        <v/>
      </c>
      <c r="BG188" s="487" t="str">
        <f t="shared" si="45"/>
        <v/>
      </c>
      <c r="BH188" s="487" t="str">
        <f t="shared" si="45"/>
        <v/>
      </c>
      <c r="BI188" s="487" t="str">
        <f t="shared" si="45"/>
        <v/>
      </c>
      <c r="BJ188" s="487" t="str">
        <f t="shared" si="45"/>
        <v/>
      </c>
      <c r="BK188" s="489" t="str">
        <f t="shared" si="38"/>
        <v/>
      </c>
      <c r="BL188" s="495" t="str">
        <f t="shared" si="46"/>
        <v/>
      </c>
      <c r="BM188" s="487" t="str">
        <f t="shared" si="46"/>
        <v/>
      </c>
      <c r="BN188" s="487">
        <f t="shared" si="46"/>
        <v>0</v>
      </c>
      <c r="BO188" s="487" t="str">
        <f t="shared" si="46"/>
        <v/>
      </c>
      <c r="BP188" s="487" t="str">
        <f t="shared" si="46"/>
        <v/>
      </c>
      <c r="BQ188" s="487" t="str">
        <f t="shared" si="46"/>
        <v/>
      </c>
      <c r="BR188" s="487" t="str">
        <f t="shared" si="46"/>
        <v/>
      </c>
      <c r="BS188" s="487" t="str">
        <f t="shared" si="46"/>
        <v/>
      </c>
      <c r="BT188" s="487" t="str">
        <f t="shared" si="46"/>
        <v/>
      </c>
      <c r="BU188" s="487" t="str">
        <f t="shared" si="46"/>
        <v/>
      </c>
      <c r="BV188" s="487" t="str">
        <f t="shared" si="46"/>
        <v/>
      </c>
      <c r="BW188" s="487" t="str">
        <f t="shared" si="46"/>
        <v/>
      </c>
      <c r="BX188" s="487" t="str">
        <f t="shared" si="46"/>
        <v/>
      </c>
      <c r="BY188" s="487" t="str">
        <f t="shared" si="46"/>
        <v/>
      </c>
      <c r="BZ188" s="487" t="str">
        <f t="shared" si="46"/>
        <v/>
      </c>
      <c r="CA188" s="489" t="str">
        <f t="shared" si="39"/>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7"/>
        <v>0</v>
      </c>
      <c r="AG189" s="487">
        <f t="shared" si="47"/>
        <v>0</v>
      </c>
      <c r="AH189" s="487">
        <f t="shared" si="47"/>
        <v>-1</v>
      </c>
      <c r="AI189" s="487">
        <f t="shared" si="47"/>
        <v>0</v>
      </c>
      <c r="AJ189" s="487">
        <f t="shared" si="47"/>
        <v>0</v>
      </c>
      <c r="AK189" s="487">
        <f t="shared" si="47"/>
        <v>0</v>
      </c>
      <c r="AL189" s="487">
        <f t="shared" si="47"/>
        <v>0</v>
      </c>
      <c r="AM189" s="487">
        <f t="shared" si="47"/>
        <v>0</v>
      </c>
      <c r="AN189" s="487">
        <f t="shared" si="47"/>
        <v>0</v>
      </c>
      <c r="AO189" s="487">
        <f t="shared" si="47"/>
        <v>0</v>
      </c>
      <c r="AP189" s="487">
        <f t="shared" si="47"/>
        <v>0</v>
      </c>
      <c r="AQ189" s="487">
        <f t="shared" si="47"/>
        <v>0</v>
      </c>
      <c r="AR189" s="487">
        <f t="shared" si="47"/>
        <v>0</v>
      </c>
      <c r="AS189" s="487">
        <f t="shared" si="47"/>
        <v>0</v>
      </c>
      <c r="AT189" s="487">
        <f t="shared" si="47"/>
        <v>0</v>
      </c>
      <c r="AU189" s="493">
        <f t="shared" si="47"/>
        <v>0</v>
      </c>
      <c r="AV189" s="488" t="str">
        <f t="shared" si="45"/>
        <v/>
      </c>
      <c r="AW189" s="487" t="str">
        <f t="shared" si="45"/>
        <v/>
      </c>
      <c r="AX189" s="487">
        <f t="shared" si="45"/>
        <v>0</v>
      </c>
      <c r="AY189" s="487" t="str">
        <f t="shared" si="45"/>
        <v/>
      </c>
      <c r="AZ189" s="487" t="str">
        <f t="shared" si="45"/>
        <v/>
      </c>
      <c r="BA189" s="487" t="str">
        <f t="shared" si="45"/>
        <v/>
      </c>
      <c r="BB189" s="487" t="str">
        <f t="shared" si="45"/>
        <v/>
      </c>
      <c r="BC189" s="487" t="str">
        <f t="shared" si="45"/>
        <v/>
      </c>
      <c r="BD189" s="487" t="str">
        <f t="shared" si="45"/>
        <v/>
      </c>
      <c r="BE189" s="487" t="str">
        <f t="shared" si="45"/>
        <v/>
      </c>
      <c r="BF189" s="487" t="str">
        <f t="shared" si="45"/>
        <v/>
      </c>
      <c r="BG189" s="487" t="str">
        <f t="shared" si="45"/>
        <v/>
      </c>
      <c r="BH189" s="487" t="str">
        <f t="shared" si="45"/>
        <v/>
      </c>
      <c r="BI189" s="487" t="str">
        <f t="shared" si="45"/>
        <v/>
      </c>
      <c r="BJ189" s="487" t="str">
        <f t="shared" si="45"/>
        <v/>
      </c>
      <c r="BK189" s="489" t="str">
        <f t="shared" si="38"/>
        <v/>
      </c>
      <c r="BL189" s="495" t="str">
        <f t="shared" si="46"/>
        <v/>
      </c>
      <c r="BM189" s="487" t="str">
        <f t="shared" si="46"/>
        <v/>
      </c>
      <c r="BN189" s="487">
        <f t="shared" si="46"/>
        <v>0</v>
      </c>
      <c r="BO189" s="487" t="str">
        <f t="shared" si="46"/>
        <v/>
      </c>
      <c r="BP189" s="487" t="str">
        <f t="shared" si="46"/>
        <v/>
      </c>
      <c r="BQ189" s="487" t="str">
        <f t="shared" si="46"/>
        <v/>
      </c>
      <c r="BR189" s="487" t="str">
        <f t="shared" si="46"/>
        <v/>
      </c>
      <c r="BS189" s="487" t="str">
        <f t="shared" si="46"/>
        <v/>
      </c>
      <c r="BT189" s="487" t="str">
        <f t="shared" si="46"/>
        <v/>
      </c>
      <c r="BU189" s="487" t="str">
        <f t="shared" si="46"/>
        <v/>
      </c>
      <c r="BV189" s="487" t="str">
        <f t="shared" si="46"/>
        <v/>
      </c>
      <c r="BW189" s="487" t="str">
        <f t="shared" si="46"/>
        <v/>
      </c>
      <c r="BX189" s="487" t="str">
        <f t="shared" si="46"/>
        <v/>
      </c>
      <c r="BY189" s="487" t="str">
        <f t="shared" si="46"/>
        <v/>
      </c>
      <c r="BZ189" s="487" t="str">
        <f t="shared" si="46"/>
        <v/>
      </c>
      <c r="CA189" s="489" t="str">
        <f t="shared" si="39"/>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7"/>
        <v>0</v>
      </c>
      <c r="AG190" s="487">
        <f t="shared" si="47"/>
        <v>0</v>
      </c>
      <c r="AH190" s="487">
        <f t="shared" si="47"/>
        <v>-1</v>
      </c>
      <c r="AI190" s="487">
        <f t="shared" si="47"/>
        <v>0</v>
      </c>
      <c r="AJ190" s="487">
        <f t="shared" si="47"/>
        <v>0</v>
      </c>
      <c r="AK190" s="487">
        <f t="shared" si="47"/>
        <v>0</v>
      </c>
      <c r="AL190" s="487">
        <f t="shared" si="47"/>
        <v>0</v>
      </c>
      <c r="AM190" s="487">
        <f t="shared" si="47"/>
        <v>0</v>
      </c>
      <c r="AN190" s="487">
        <f t="shared" si="47"/>
        <v>0</v>
      </c>
      <c r="AO190" s="487">
        <f t="shared" si="47"/>
        <v>0</v>
      </c>
      <c r="AP190" s="487">
        <f t="shared" si="47"/>
        <v>0</v>
      </c>
      <c r="AQ190" s="487">
        <f t="shared" si="47"/>
        <v>0</v>
      </c>
      <c r="AR190" s="487">
        <f t="shared" si="47"/>
        <v>0</v>
      </c>
      <c r="AS190" s="487">
        <f t="shared" si="47"/>
        <v>0</v>
      </c>
      <c r="AT190" s="487">
        <f t="shared" si="47"/>
        <v>0</v>
      </c>
      <c r="AU190" s="493">
        <f t="shared" ref="AU190" si="48">AU189</f>
        <v>0</v>
      </c>
      <c r="AV190" s="488" t="str">
        <f t="shared" si="45"/>
        <v/>
      </c>
      <c r="AW190" s="487" t="str">
        <f t="shared" si="45"/>
        <v/>
      </c>
      <c r="AX190" s="487">
        <f t="shared" si="45"/>
        <v>0</v>
      </c>
      <c r="AY190" s="487" t="str">
        <f t="shared" si="45"/>
        <v/>
      </c>
      <c r="AZ190" s="487" t="str">
        <f t="shared" si="45"/>
        <v/>
      </c>
      <c r="BA190" s="487" t="str">
        <f t="shared" si="45"/>
        <v/>
      </c>
      <c r="BB190" s="487" t="str">
        <f t="shared" si="45"/>
        <v/>
      </c>
      <c r="BC190" s="487" t="str">
        <f t="shared" si="45"/>
        <v/>
      </c>
      <c r="BD190" s="487" t="str">
        <f t="shared" si="45"/>
        <v/>
      </c>
      <c r="BE190" s="487" t="str">
        <f t="shared" si="45"/>
        <v/>
      </c>
      <c r="BF190" s="487" t="str">
        <f t="shared" si="45"/>
        <v/>
      </c>
      <c r="BG190" s="487" t="str">
        <f t="shared" si="45"/>
        <v/>
      </c>
      <c r="BH190" s="487" t="str">
        <f t="shared" si="45"/>
        <v/>
      </c>
      <c r="BI190" s="487" t="str">
        <f t="shared" si="45"/>
        <v/>
      </c>
      <c r="BJ190" s="487" t="str">
        <f t="shared" si="45"/>
        <v/>
      </c>
      <c r="BK190" s="489" t="str">
        <f t="shared" si="38"/>
        <v/>
      </c>
      <c r="BL190" s="495" t="str">
        <f t="shared" si="46"/>
        <v/>
      </c>
      <c r="BM190" s="487" t="str">
        <f t="shared" si="46"/>
        <v/>
      </c>
      <c r="BN190" s="487">
        <f t="shared" si="46"/>
        <v>0</v>
      </c>
      <c r="BO190" s="487" t="str">
        <f t="shared" si="46"/>
        <v/>
      </c>
      <c r="BP190" s="487" t="str">
        <f t="shared" si="46"/>
        <v/>
      </c>
      <c r="BQ190" s="487" t="str">
        <f t="shared" si="46"/>
        <v/>
      </c>
      <c r="BR190" s="487" t="str">
        <f t="shared" si="46"/>
        <v/>
      </c>
      <c r="BS190" s="487" t="str">
        <f t="shared" si="46"/>
        <v/>
      </c>
      <c r="BT190" s="487" t="str">
        <f t="shared" si="46"/>
        <v/>
      </c>
      <c r="BU190" s="487" t="str">
        <f t="shared" si="46"/>
        <v/>
      </c>
      <c r="BV190" s="487" t="str">
        <f t="shared" si="46"/>
        <v/>
      </c>
      <c r="BW190" s="487" t="str">
        <f t="shared" si="46"/>
        <v/>
      </c>
      <c r="BX190" s="487" t="str">
        <f t="shared" si="46"/>
        <v/>
      </c>
      <c r="BY190" s="487" t="str">
        <f t="shared" si="46"/>
        <v/>
      </c>
      <c r="BZ190" s="487" t="str">
        <f t="shared" si="46"/>
        <v/>
      </c>
      <c r="CA190" s="489" t="str">
        <f t="shared" si="39"/>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9">AF190</f>
        <v>0</v>
      </c>
      <c r="AG191" s="487">
        <f t="shared" si="49"/>
        <v>0</v>
      </c>
      <c r="AH191" s="487">
        <f t="shared" si="49"/>
        <v>-1</v>
      </c>
      <c r="AI191" s="487">
        <f t="shared" si="49"/>
        <v>0</v>
      </c>
      <c r="AJ191" s="487">
        <f t="shared" si="49"/>
        <v>0</v>
      </c>
      <c r="AK191" s="487">
        <f t="shared" si="49"/>
        <v>0</v>
      </c>
      <c r="AL191" s="487">
        <f t="shared" si="49"/>
        <v>0</v>
      </c>
      <c r="AM191" s="487">
        <f t="shared" si="49"/>
        <v>0</v>
      </c>
      <c r="AN191" s="487">
        <f t="shared" si="49"/>
        <v>0</v>
      </c>
      <c r="AO191" s="487">
        <f t="shared" si="49"/>
        <v>0</v>
      </c>
      <c r="AP191" s="487">
        <f t="shared" si="49"/>
        <v>0</v>
      </c>
      <c r="AQ191" s="487">
        <f t="shared" si="49"/>
        <v>0</v>
      </c>
      <c r="AR191" s="487">
        <f t="shared" si="49"/>
        <v>0</v>
      </c>
      <c r="AS191" s="487">
        <f t="shared" si="49"/>
        <v>0</v>
      </c>
      <c r="AT191" s="487">
        <f t="shared" si="49"/>
        <v>0</v>
      </c>
      <c r="AU191" s="493">
        <f t="shared" si="49"/>
        <v>0</v>
      </c>
      <c r="AV191" s="488" t="str">
        <f t="shared" ref="AV191:BJ207" si="50">IF(AF191,IFERROR(LEFT($V191,SEARCH(" (",$V191)-1),$V191),"")</f>
        <v/>
      </c>
      <c r="AW191" s="487" t="str">
        <f t="shared" si="50"/>
        <v/>
      </c>
      <c r="AX191" s="487">
        <f t="shared" si="50"/>
        <v>0</v>
      </c>
      <c r="AY191" s="487" t="str">
        <f t="shared" si="50"/>
        <v/>
      </c>
      <c r="AZ191" s="487" t="str">
        <f t="shared" si="50"/>
        <v/>
      </c>
      <c r="BA191" s="487" t="str">
        <f t="shared" si="50"/>
        <v/>
      </c>
      <c r="BB191" s="487" t="str">
        <f t="shared" si="50"/>
        <v/>
      </c>
      <c r="BC191" s="487" t="str">
        <f t="shared" si="50"/>
        <v/>
      </c>
      <c r="BD191" s="487" t="str">
        <f t="shared" si="50"/>
        <v/>
      </c>
      <c r="BE191" s="487" t="str">
        <f t="shared" si="50"/>
        <v/>
      </c>
      <c r="BF191" s="487" t="str">
        <f t="shared" si="50"/>
        <v/>
      </c>
      <c r="BG191" s="487" t="str">
        <f t="shared" si="50"/>
        <v/>
      </c>
      <c r="BH191" s="487" t="str">
        <f t="shared" si="50"/>
        <v/>
      </c>
      <c r="BI191" s="487" t="str">
        <f t="shared" si="50"/>
        <v/>
      </c>
      <c r="BJ191" s="487" t="str">
        <f t="shared" si="50"/>
        <v/>
      </c>
      <c r="BK191" s="489" t="str">
        <f t="shared" si="38"/>
        <v/>
      </c>
      <c r="BL191" s="495" t="str">
        <f t="shared" ref="BL191:BZ207" si="51">IF(AF191,IFERROR(LEFT($W191,SEARCH(" (",$W191)-1),$W191),"")</f>
        <v/>
      </c>
      <c r="BM191" s="487" t="str">
        <f t="shared" si="51"/>
        <v/>
      </c>
      <c r="BN191" s="487">
        <f t="shared" si="51"/>
        <v>0</v>
      </c>
      <c r="BO191" s="487" t="str">
        <f t="shared" si="51"/>
        <v/>
      </c>
      <c r="BP191" s="487" t="str">
        <f t="shared" si="51"/>
        <v/>
      </c>
      <c r="BQ191" s="487" t="str">
        <f t="shared" si="51"/>
        <v/>
      </c>
      <c r="BR191" s="487" t="str">
        <f t="shared" si="51"/>
        <v/>
      </c>
      <c r="BS191" s="487" t="str">
        <f t="shared" si="51"/>
        <v/>
      </c>
      <c r="BT191" s="487" t="str">
        <f t="shared" si="51"/>
        <v/>
      </c>
      <c r="BU191" s="487" t="str">
        <f t="shared" si="51"/>
        <v/>
      </c>
      <c r="BV191" s="487" t="str">
        <f t="shared" si="51"/>
        <v/>
      </c>
      <c r="BW191" s="487" t="str">
        <f t="shared" si="51"/>
        <v/>
      </c>
      <c r="BX191" s="487" t="str">
        <f t="shared" si="51"/>
        <v/>
      </c>
      <c r="BY191" s="487" t="str">
        <f t="shared" si="51"/>
        <v/>
      </c>
      <c r="BZ191" s="487" t="str">
        <f t="shared" si="51"/>
        <v/>
      </c>
      <c r="CA191" s="489" t="str">
        <f t="shared" si="39"/>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9"/>
        <v>0</v>
      </c>
      <c r="AG192" s="487">
        <f t="shared" si="49"/>
        <v>0</v>
      </c>
      <c r="AH192" s="487">
        <f t="shared" si="49"/>
        <v>-1</v>
      </c>
      <c r="AI192" s="487">
        <f t="shared" si="49"/>
        <v>0</v>
      </c>
      <c r="AJ192" s="487">
        <f t="shared" si="49"/>
        <v>0</v>
      </c>
      <c r="AK192" s="487">
        <f t="shared" si="49"/>
        <v>0</v>
      </c>
      <c r="AL192" s="487">
        <f t="shared" si="49"/>
        <v>0</v>
      </c>
      <c r="AM192" s="487">
        <f t="shared" si="49"/>
        <v>0</v>
      </c>
      <c r="AN192" s="487">
        <f t="shared" si="49"/>
        <v>0</v>
      </c>
      <c r="AO192" s="487">
        <f t="shared" si="49"/>
        <v>0</v>
      </c>
      <c r="AP192" s="487">
        <f t="shared" si="49"/>
        <v>0</v>
      </c>
      <c r="AQ192" s="487">
        <f t="shared" si="49"/>
        <v>0</v>
      </c>
      <c r="AR192" s="487">
        <f t="shared" si="49"/>
        <v>0</v>
      </c>
      <c r="AS192" s="487">
        <f t="shared" si="49"/>
        <v>0</v>
      </c>
      <c r="AT192" s="487">
        <f t="shared" si="49"/>
        <v>0</v>
      </c>
      <c r="AU192" s="493">
        <f t="shared" si="49"/>
        <v>0</v>
      </c>
      <c r="AV192" s="488" t="str">
        <f t="shared" si="50"/>
        <v/>
      </c>
      <c r="AW192" s="487" t="str">
        <f t="shared" si="50"/>
        <v/>
      </c>
      <c r="AX192" s="487">
        <f t="shared" si="50"/>
        <v>0</v>
      </c>
      <c r="AY192" s="487" t="str">
        <f t="shared" si="50"/>
        <v/>
      </c>
      <c r="AZ192" s="487" t="str">
        <f t="shared" si="50"/>
        <v/>
      </c>
      <c r="BA192" s="487" t="str">
        <f t="shared" si="50"/>
        <v/>
      </c>
      <c r="BB192" s="487" t="str">
        <f t="shared" si="50"/>
        <v/>
      </c>
      <c r="BC192" s="487" t="str">
        <f t="shared" si="50"/>
        <v/>
      </c>
      <c r="BD192" s="487" t="str">
        <f t="shared" si="50"/>
        <v/>
      </c>
      <c r="BE192" s="487" t="str">
        <f t="shared" si="50"/>
        <v/>
      </c>
      <c r="BF192" s="487" t="str">
        <f t="shared" si="50"/>
        <v/>
      </c>
      <c r="BG192" s="487" t="str">
        <f t="shared" si="50"/>
        <v/>
      </c>
      <c r="BH192" s="487" t="str">
        <f t="shared" si="50"/>
        <v/>
      </c>
      <c r="BI192" s="487" t="str">
        <f t="shared" si="50"/>
        <v/>
      </c>
      <c r="BJ192" s="487" t="str">
        <f t="shared" si="50"/>
        <v/>
      </c>
      <c r="BK192" s="489" t="str">
        <f t="shared" si="38"/>
        <v/>
      </c>
      <c r="BL192" s="495" t="str">
        <f t="shared" si="51"/>
        <v/>
      </c>
      <c r="BM192" s="487" t="str">
        <f t="shared" si="51"/>
        <v/>
      </c>
      <c r="BN192" s="487">
        <f t="shared" si="51"/>
        <v>0</v>
      </c>
      <c r="BO192" s="487" t="str">
        <f t="shared" si="51"/>
        <v/>
      </c>
      <c r="BP192" s="487" t="str">
        <f t="shared" si="51"/>
        <v/>
      </c>
      <c r="BQ192" s="487" t="str">
        <f t="shared" si="51"/>
        <v/>
      </c>
      <c r="BR192" s="487" t="str">
        <f t="shared" si="51"/>
        <v/>
      </c>
      <c r="BS192" s="487" t="str">
        <f t="shared" si="51"/>
        <v/>
      </c>
      <c r="BT192" s="487" t="str">
        <f t="shared" si="51"/>
        <v/>
      </c>
      <c r="BU192" s="487" t="str">
        <f t="shared" si="51"/>
        <v/>
      </c>
      <c r="BV192" s="487" t="str">
        <f t="shared" si="51"/>
        <v/>
      </c>
      <c r="BW192" s="487" t="str">
        <f t="shared" si="51"/>
        <v/>
      </c>
      <c r="BX192" s="487" t="str">
        <f t="shared" si="51"/>
        <v/>
      </c>
      <c r="BY192" s="487" t="str">
        <f t="shared" si="51"/>
        <v/>
      </c>
      <c r="BZ192" s="487" t="str">
        <f t="shared" si="51"/>
        <v/>
      </c>
      <c r="CA192" s="489" t="str">
        <f t="shared" si="39"/>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9"/>
        <v>0</v>
      </c>
      <c r="AG193" s="487">
        <f t="shared" si="49"/>
        <v>0</v>
      </c>
      <c r="AH193" s="487">
        <f t="shared" si="49"/>
        <v>-1</v>
      </c>
      <c r="AI193" s="487">
        <f t="shared" si="49"/>
        <v>0</v>
      </c>
      <c r="AJ193" s="487">
        <f t="shared" si="49"/>
        <v>0</v>
      </c>
      <c r="AK193" s="487">
        <f t="shared" si="49"/>
        <v>0</v>
      </c>
      <c r="AL193" s="487">
        <f t="shared" si="49"/>
        <v>0</v>
      </c>
      <c r="AM193" s="487">
        <f t="shared" si="49"/>
        <v>0</v>
      </c>
      <c r="AN193" s="487">
        <f t="shared" si="49"/>
        <v>0</v>
      </c>
      <c r="AO193" s="487">
        <f t="shared" si="49"/>
        <v>0</v>
      </c>
      <c r="AP193" s="487">
        <f t="shared" si="49"/>
        <v>0</v>
      </c>
      <c r="AQ193" s="487">
        <f t="shared" si="49"/>
        <v>0</v>
      </c>
      <c r="AR193" s="487">
        <f t="shared" si="49"/>
        <v>0</v>
      </c>
      <c r="AS193" s="487">
        <f t="shared" si="49"/>
        <v>0</v>
      </c>
      <c r="AT193" s="487">
        <f t="shared" si="49"/>
        <v>0</v>
      </c>
      <c r="AU193" s="493">
        <f t="shared" si="49"/>
        <v>0</v>
      </c>
      <c r="AV193" s="488" t="str">
        <f t="shared" si="50"/>
        <v/>
      </c>
      <c r="AW193" s="487" t="str">
        <f t="shared" si="50"/>
        <v/>
      </c>
      <c r="AX193" s="487">
        <f t="shared" si="50"/>
        <v>0</v>
      </c>
      <c r="AY193" s="487" t="str">
        <f t="shared" si="50"/>
        <v/>
      </c>
      <c r="AZ193" s="487" t="str">
        <f t="shared" si="50"/>
        <v/>
      </c>
      <c r="BA193" s="487" t="str">
        <f t="shared" si="50"/>
        <v/>
      </c>
      <c r="BB193" s="487" t="str">
        <f t="shared" si="50"/>
        <v/>
      </c>
      <c r="BC193" s="487" t="str">
        <f t="shared" si="50"/>
        <v/>
      </c>
      <c r="BD193" s="487" t="str">
        <f t="shared" si="50"/>
        <v/>
      </c>
      <c r="BE193" s="487" t="str">
        <f t="shared" si="50"/>
        <v/>
      </c>
      <c r="BF193" s="487" t="str">
        <f t="shared" si="50"/>
        <v/>
      </c>
      <c r="BG193" s="487" t="str">
        <f t="shared" si="50"/>
        <v/>
      </c>
      <c r="BH193" s="487" t="str">
        <f t="shared" si="50"/>
        <v/>
      </c>
      <c r="BI193" s="487" t="str">
        <f t="shared" si="50"/>
        <v/>
      </c>
      <c r="BJ193" s="487" t="str">
        <f t="shared" si="50"/>
        <v/>
      </c>
      <c r="BK193" s="489" t="str">
        <f t="shared" si="38"/>
        <v/>
      </c>
      <c r="BL193" s="495" t="str">
        <f t="shared" si="51"/>
        <v/>
      </c>
      <c r="BM193" s="487" t="str">
        <f t="shared" si="51"/>
        <v/>
      </c>
      <c r="BN193" s="487">
        <f t="shared" si="51"/>
        <v>0</v>
      </c>
      <c r="BO193" s="487" t="str">
        <f t="shared" si="51"/>
        <v/>
      </c>
      <c r="BP193" s="487" t="str">
        <f t="shared" si="51"/>
        <v/>
      </c>
      <c r="BQ193" s="487" t="str">
        <f t="shared" si="51"/>
        <v/>
      </c>
      <c r="BR193" s="487" t="str">
        <f t="shared" si="51"/>
        <v/>
      </c>
      <c r="BS193" s="487" t="str">
        <f t="shared" si="51"/>
        <v/>
      </c>
      <c r="BT193" s="487" t="str">
        <f t="shared" si="51"/>
        <v/>
      </c>
      <c r="BU193" s="487" t="str">
        <f t="shared" si="51"/>
        <v/>
      </c>
      <c r="BV193" s="487" t="str">
        <f t="shared" si="51"/>
        <v/>
      </c>
      <c r="BW193" s="487" t="str">
        <f t="shared" si="51"/>
        <v/>
      </c>
      <c r="BX193" s="487" t="str">
        <f t="shared" si="51"/>
        <v/>
      </c>
      <c r="BY193" s="487" t="str">
        <f t="shared" si="51"/>
        <v/>
      </c>
      <c r="BZ193" s="487" t="str">
        <f t="shared" si="51"/>
        <v/>
      </c>
      <c r="CA193" s="489" t="str">
        <f t="shared" si="39"/>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9"/>
        <v>0</v>
      </c>
      <c r="AG194" s="487">
        <f t="shared" si="49"/>
        <v>0</v>
      </c>
      <c r="AH194" s="487">
        <f t="shared" si="49"/>
        <v>-1</v>
      </c>
      <c r="AI194" s="487">
        <f t="shared" si="49"/>
        <v>0</v>
      </c>
      <c r="AJ194" s="487">
        <f t="shared" si="49"/>
        <v>0</v>
      </c>
      <c r="AK194" s="487">
        <f t="shared" si="49"/>
        <v>0</v>
      </c>
      <c r="AL194" s="487">
        <f t="shared" si="49"/>
        <v>0</v>
      </c>
      <c r="AM194" s="487">
        <f t="shared" si="49"/>
        <v>0</v>
      </c>
      <c r="AN194" s="487">
        <f t="shared" si="49"/>
        <v>0</v>
      </c>
      <c r="AO194" s="487">
        <f t="shared" si="49"/>
        <v>0</v>
      </c>
      <c r="AP194" s="487">
        <f t="shared" si="49"/>
        <v>0</v>
      </c>
      <c r="AQ194" s="487">
        <f t="shared" si="49"/>
        <v>0</v>
      </c>
      <c r="AR194" s="487">
        <f t="shared" si="49"/>
        <v>0</v>
      </c>
      <c r="AS194" s="487">
        <f t="shared" si="49"/>
        <v>0</v>
      </c>
      <c r="AT194" s="487">
        <f t="shared" si="49"/>
        <v>0</v>
      </c>
      <c r="AU194" s="493">
        <f t="shared" si="49"/>
        <v>0</v>
      </c>
      <c r="AV194" s="488" t="str">
        <f t="shared" si="50"/>
        <v/>
      </c>
      <c r="AW194" s="487" t="str">
        <f t="shared" si="50"/>
        <v/>
      </c>
      <c r="AX194" s="487">
        <f t="shared" si="50"/>
        <v>0</v>
      </c>
      <c r="AY194" s="487" t="str">
        <f t="shared" si="50"/>
        <v/>
      </c>
      <c r="AZ194" s="487" t="str">
        <f t="shared" si="50"/>
        <v/>
      </c>
      <c r="BA194" s="487" t="str">
        <f t="shared" si="50"/>
        <v/>
      </c>
      <c r="BB194" s="487" t="str">
        <f t="shared" si="50"/>
        <v/>
      </c>
      <c r="BC194" s="487" t="str">
        <f t="shared" si="50"/>
        <v/>
      </c>
      <c r="BD194" s="487" t="str">
        <f t="shared" si="50"/>
        <v/>
      </c>
      <c r="BE194" s="487" t="str">
        <f t="shared" si="50"/>
        <v/>
      </c>
      <c r="BF194" s="487" t="str">
        <f t="shared" si="50"/>
        <v/>
      </c>
      <c r="BG194" s="487" t="str">
        <f t="shared" si="50"/>
        <v/>
      </c>
      <c r="BH194" s="487" t="str">
        <f t="shared" si="50"/>
        <v/>
      </c>
      <c r="BI194" s="487" t="str">
        <f t="shared" si="50"/>
        <v/>
      </c>
      <c r="BJ194" s="487" t="str">
        <f t="shared" si="50"/>
        <v/>
      </c>
      <c r="BK194" s="489" t="str">
        <f t="shared" si="38"/>
        <v/>
      </c>
      <c r="BL194" s="495" t="str">
        <f t="shared" si="51"/>
        <v/>
      </c>
      <c r="BM194" s="487" t="str">
        <f t="shared" si="51"/>
        <v/>
      </c>
      <c r="BN194" s="487">
        <f t="shared" si="51"/>
        <v>0</v>
      </c>
      <c r="BO194" s="487" t="str">
        <f t="shared" si="51"/>
        <v/>
      </c>
      <c r="BP194" s="487" t="str">
        <f t="shared" si="51"/>
        <v/>
      </c>
      <c r="BQ194" s="487" t="str">
        <f t="shared" si="51"/>
        <v/>
      </c>
      <c r="BR194" s="487" t="str">
        <f t="shared" si="51"/>
        <v/>
      </c>
      <c r="BS194" s="487" t="str">
        <f t="shared" si="51"/>
        <v/>
      </c>
      <c r="BT194" s="487" t="str">
        <f t="shared" si="51"/>
        <v/>
      </c>
      <c r="BU194" s="487" t="str">
        <f t="shared" si="51"/>
        <v/>
      </c>
      <c r="BV194" s="487" t="str">
        <f t="shared" si="51"/>
        <v/>
      </c>
      <c r="BW194" s="487" t="str">
        <f t="shared" si="51"/>
        <v/>
      </c>
      <c r="BX194" s="487" t="str">
        <f t="shared" si="51"/>
        <v/>
      </c>
      <c r="BY194" s="487" t="str">
        <f t="shared" si="51"/>
        <v/>
      </c>
      <c r="BZ194" s="487" t="str">
        <f t="shared" si="51"/>
        <v/>
      </c>
      <c r="CA194" s="489" t="str">
        <f t="shared" si="39"/>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9"/>
        <v>0</v>
      </c>
      <c r="AG195" s="487">
        <f t="shared" si="49"/>
        <v>0</v>
      </c>
      <c r="AH195" s="487">
        <f t="shared" si="49"/>
        <v>-1</v>
      </c>
      <c r="AI195" s="487">
        <f t="shared" si="49"/>
        <v>0</v>
      </c>
      <c r="AJ195" s="487">
        <f t="shared" si="49"/>
        <v>0</v>
      </c>
      <c r="AK195" s="487">
        <f t="shared" si="49"/>
        <v>0</v>
      </c>
      <c r="AL195" s="487">
        <f t="shared" si="49"/>
        <v>0</v>
      </c>
      <c r="AM195" s="487">
        <f t="shared" si="49"/>
        <v>0</v>
      </c>
      <c r="AN195" s="487">
        <f t="shared" si="49"/>
        <v>0</v>
      </c>
      <c r="AO195" s="487">
        <f t="shared" si="49"/>
        <v>0</v>
      </c>
      <c r="AP195" s="487">
        <f t="shared" si="49"/>
        <v>0</v>
      </c>
      <c r="AQ195" s="487">
        <f t="shared" si="49"/>
        <v>0</v>
      </c>
      <c r="AR195" s="487">
        <f t="shared" si="49"/>
        <v>0</v>
      </c>
      <c r="AS195" s="487">
        <f t="shared" si="49"/>
        <v>0</v>
      </c>
      <c r="AT195" s="487">
        <f t="shared" si="49"/>
        <v>0</v>
      </c>
      <c r="AU195" s="493">
        <f t="shared" si="49"/>
        <v>0</v>
      </c>
      <c r="AV195" s="488" t="str">
        <f t="shared" si="50"/>
        <v/>
      </c>
      <c r="AW195" s="487" t="str">
        <f t="shared" si="50"/>
        <v/>
      </c>
      <c r="AX195" s="487">
        <f t="shared" si="50"/>
        <v>0</v>
      </c>
      <c r="AY195" s="487" t="str">
        <f t="shared" si="50"/>
        <v/>
      </c>
      <c r="AZ195" s="487" t="str">
        <f t="shared" si="50"/>
        <v/>
      </c>
      <c r="BA195" s="487" t="str">
        <f t="shared" si="50"/>
        <v/>
      </c>
      <c r="BB195" s="487" t="str">
        <f t="shared" si="50"/>
        <v/>
      </c>
      <c r="BC195" s="487" t="str">
        <f t="shared" si="50"/>
        <v/>
      </c>
      <c r="BD195" s="487" t="str">
        <f t="shared" si="50"/>
        <v/>
      </c>
      <c r="BE195" s="487" t="str">
        <f t="shared" si="50"/>
        <v/>
      </c>
      <c r="BF195" s="487" t="str">
        <f t="shared" si="50"/>
        <v/>
      </c>
      <c r="BG195" s="487" t="str">
        <f t="shared" si="50"/>
        <v/>
      </c>
      <c r="BH195" s="487" t="str">
        <f t="shared" si="50"/>
        <v/>
      </c>
      <c r="BI195" s="487" t="str">
        <f t="shared" si="50"/>
        <v/>
      </c>
      <c r="BJ195" s="487" t="str">
        <f t="shared" si="50"/>
        <v/>
      </c>
      <c r="BK195" s="489" t="str">
        <f t="shared" si="38"/>
        <v/>
      </c>
      <c r="BL195" s="495" t="str">
        <f t="shared" si="51"/>
        <v/>
      </c>
      <c r="BM195" s="487" t="str">
        <f t="shared" si="51"/>
        <v/>
      </c>
      <c r="BN195" s="487">
        <f t="shared" si="51"/>
        <v>0</v>
      </c>
      <c r="BO195" s="487" t="str">
        <f t="shared" si="51"/>
        <v/>
      </c>
      <c r="BP195" s="487" t="str">
        <f t="shared" si="51"/>
        <v/>
      </c>
      <c r="BQ195" s="487" t="str">
        <f t="shared" si="51"/>
        <v/>
      </c>
      <c r="BR195" s="487" t="str">
        <f t="shared" si="51"/>
        <v/>
      </c>
      <c r="BS195" s="487" t="str">
        <f t="shared" si="51"/>
        <v/>
      </c>
      <c r="BT195" s="487" t="str">
        <f t="shared" si="51"/>
        <v/>
      </c>
      <c r="BU195" s="487" t="str">
        <f t="shared" si="51"/>
        <v/>
      </c>
      <c r="BV195" s="487" t="str">
        <f t="shared" si="51"/>
        <v/>
      </c>
      <c r="BW195" s="487" t="str">
        <f t="shared" si="51"/>
        <v/>
      </c>
      <c r="BX195" s="487" t="str">
        <f t="shared" si="51"/>
        <v/>
      </c>
      <c r="BY195" s="487" t="str">
        <f t="shared" si="51"/>
        <v/>
      </c>
      <c r="BZ195" s="487" t="str">
        <f t="shared" si="51"/>
        <v/>
      </c>
      <c r="CA195" s="489" t="str">
        <f t="shared" si="39"/>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9"/>
        <v>0</v>
      </c>
      <c r="AG196" s="487">
        <f t="shared" si="49"/>
        <v>0</v>
      </c>
      <c r="AH196" s="487">
        <f t="shared" si="49"/>
        <v>-1</v>
      </c>
      <c r="AI196" s="487">
        <f t="shared" si="49"/>
        <v>0</v>
      </c>
      <c r="AJ196" s="487">
        <f t="shared" si="49"/>
        <v>0</v>
      </c>
      <c r="AK196" s="487">
        <f t="shared" si="49"/>
        <v>0</v>
      </c>
      <c r="AL196" s="487">
        <f t="shared" si="49"/>
        <v>0</v>
      </c>
      <c r="AM196" s="487">
        <f t="shared" si="49"/>
        <v>0</v>
      </c>
      <c r="AN196" s="487">
        <f t="shared" si="49"/>
        <v>0</v>
      </c>
      <c r="AO196" s="487">
        <f t="shared" si="49"/>
        <v>0</v>
      </c>
      <c r="AP196" s="487">
        <f t="shared" si="49"/>
        <v>0</v>
      </c>
      <c r="AQ196" s="487">
        <f t="shared" si="49"/>
        <v>0</v>
      </c>
      <c r="AR196" s="487">
        <f t="shared" si="49"/>
        <v>0</v>
      </c>
      <c r="AS196" s="487">
        <f t="shared" si="49"/>
        <v>0</v>
      </c>
      <c r="AT196" s="487">
        <f t="shared" si="49"/>
        <v>0</v>
      </c>
      <c r="AU196" s="493">
        <f t="shared" si="49"/>
        <v>0</v>
      </c>
      <c r="AV196" s="488" t="str">
        <f t="shared" si="50"/>
        <v/>
      </c>
      <c r="AW196" s="487" t="str">
        <f t="shared" si="50"/>
        <v/>
      </c>
      <c r="AX196" s="487">
        <f t="shared" si="50"/>
        <v>0</v>
      </c>
      <c r="AY196" s="487" t="str">
        <f t="shared" si="50"/>
        <v/>
      </c>
      <c r="AZ196" s="487" t="str">
        <f t="shared" si="50"/>
        <v/>
      </c>
      <c r="BA196" s="487" t="str">
        <f t="shared" si="50"/>
        <v/>
      </c>
      <c r="BB196" s="487" t="str">
        <f t="shared" si="50"/>
        <v/>
      </c>
      <c r="BC196" s="487" t="str">
        <f t="shared" si="50"/>
        <v/>
      </c>
      <c r="BD196" s="487" t="str">
        <f t="shared" si="50"/>
        <v/>
      </c>
      <c r="BE196" s="487" t="str">
        <f t="shared" si="50"/>
        <v/>
      </c>
      <c r="BF196" s="487" t="str">
        <f t="shared" si="50"/>
        <v/>
      </c>
      <c r="BG196" s="487" t="str">
        <f t="shared" si="50"/>
        <v/>
      </c>
      <c r="BH196" s="487" t="str">
        <f t="shared" si="50"/>
        <v/>
      </c>
      <c r="BI196" s="487" t="str">
        <f t="shared" si="50"/>
        <v/>
      </c>
      <c r="BJ196" s="487" t="str">
        <f t="shared" si="50"/>
        <v/>
      </c>
      <c r="BK196" s="489" t="str">
        <f t="shared" si="38"/>
        <v/>
      </c>
      <c r="BL196" s="495" t="str">
        <f t="shared" si="51"/>
        <v/>
      </c>
      <c r="BM196" s="487" t="str">
        <f t="shared" si="51"/>
        <v/>
      </c>
      <c r="BN196" s="487">
        <f t="shared" si="51"/>
        <v>0</v>
      </c>
      <c r="BO196" s="487" t="str">
        <f t="shared" si="51"/>
        <v/>
      </c>
      <c r="BP196" s="487" t="str">
        <f t="shared" si="51"/>
        <v/>
      </c>
      <c r="BQ196" s="487" t="str">
        <f t="shared" si="51"/>
        <v/>
      </c>
      <c r="BR196" s="487" t="str">
        <f t="shared" si="51"/>
        <v/>
      </c>
      <c r="BS196" s="487" t="str">
        <f t="shared" si="51"/>
        <v/>
      </c>
      <c r="BT196" s="487" t="str">
        <f t="shared" si="51"/>
        <v/>
      </c>
      <c r="BU196" s="487" t="str">
        <f t="shared" si="51"/>
        <v/>
      </c>
      <c r="BV196" s="487" t="str">
        <f t="shared" si="51"/>
        <v/>
      </c>
      <c r="BW196" s="487" t="str">
        <f t="shared" si="51"/>
        <v/>
      </c>
      <c r="BX196" s="487" t="str">
        <f t="shared" si="51"/>
        <v/>
      </c>
      <c r="BY196" s="487" t="str">
        <f t="shared" si="51"/>
        <v/>
      </c>
      <c r="BZ196" s="487" t="str">
        <f t="shared" si="51"/>
        <v/>
      </c>
      <c r="CA196" s="489" t="str">
        <f t="shared" si="39"/>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9"/>
        <v>0</v>
      </c>
      <c r="AG197" s="487">
        <f t="shared" si="49"/>
        <v>0</v>
      </c>
      <c r="AH197" s="487">
        <f t="shared" si="49"/>
        <v>-1</v>
      </c>
      <c r="AI197" s="487">
        <f t="shared" si="49"/>
        <v>0</v>
      </c>
      <c r="AJ197" s="487">
        <f t="shared" si="49"/>
        <v>0</v>
      </c>
      <c r="AK197" s="487">
        <f t="shared" si="49"/>
        <v>0</v>
      </c>
      <c r="AL197" s="487">
        <f t="shared" si="49"/>
        <v>0</v>
      </c>
      <c r="AM197" s="487">
        <f t="shared" si="49"/>
        <v>0</v>
      </c>
      <c r="AN197" s="487">
        <f t="shared" si="49"/>
        <v>0</v>
      </c>
      <c r="AO197" s="487">
        <f t="shared" si="49"/>
        <v>0</v>
      </c>
      <c r="AP197" s="487">
        <f t="shared" si="49"/>
        <v>0</v>
      </c>
      <c r="AQ197" s="487">
        <f t="shared" si="49"/>
        <v>0</v>
      </c>
      <c r="AR197" s="487">
        <f t="shared" si="49"/>
        <v>0</v>
      </c>
      <c r="AS197" s="487">
        <f t="shared" si="49"/>
        <v>0</v>
      </c>
      <c r="AT197" s="487">
        <f t="shared" si="49"/>
        <v>0</v>
      </c>
      <c r="AU197" s="493">
        <f t="shared" si="49"/>
        <v>0</v>
      </c>
      <c r="AV197" s="488" t="str">
        <f t="shared" si="50"/>
        <v/>
      </c>
      <c r="AW197" s="487" t="str">
        <f t="shared" si="50"/>
        <v/>
      </c>
      <c r="AX197" s="487">
        <f t="shared" si="50"/>
        <v>0</v>
      </c>
      <c r="AY197" s="487" t="str">
        <f t="shared" si="50"/>
        <v/>
      </c>
      <c r="AZ197" s="487" t="str">
        <f t="shared" si="50"/>
        <v/>
      </c>
      <c r="BA197" s="487" t="str">
        <f t="shared" si="50"/>
        <v/>
      </c>
      <c r="BB197" s="487" t="str">
        <f t="shared" si="50"/>
        <v/>
      </c>
      <c r="BC197" s="487" t="str">
        <f t="shared" si="50"/>
        <v/>
      </c>
      <c r="BD197" s="487" t="str">
        <f t="shared" si="50"/>
        <v/>
      </c>
      <c r="BE197" s="487" t="str">
        <f t="shared" si="50"/>
        <v/>
      </c>
      <c r="BF197" s="487" t="str">
        <f t="shared" si="50"/>
        <v/>
      </c>
      <c r="BG197" s="487" t="str">
        <f t="shared" si="50"/>
        <v/>
      </c>
      <c r="BH197" s="487" t="str">
        <f t="shared" si="50"/>
        <v/>
      </c>
      <c r="BI197" s="487" t="str">
        <f t="shared" si="50"/>
        <v/>
      </c>
      <c r="BJ197" s="487" t="str">
        <f t="shared" si="50"/>
        <v/>
      </c>
      <c r="BK197" s="489" t="str">
        <f t="shared" si="38"/>
        <v/>
      </c>
      <c r="BL197" s="495" t="str">
        <f t="shared" si="51"/>
        <v/>
      </c>
      <c r="BM197" s="487" t="str">
        <f t="shared" si="51"/>
        <v/>
      </c>
      <c r="BN197" s="487">
        <f t="shared" si="51"/>
        <v>0</v>
      </c>
      <c r="BO197" s="487" t="str">
        <f t="shared" si="51"/>
        <v/>
      </c>
      <c r="BP197" s="487" t="str">
        <f t="shared" si="51"/>
        <v/>
      </c>
      <c r="BQ197" s="487" t="str">
        <f t="shared" si="51"/>
        <v/>
      </c>
      <c r="BR197" s="487" t="str">
        <f t="shared" si="51"/>
        <v/>
      </c>
      <c r="BS197" s="487" t="str">
        <f t="shared" si="51"/>
        <v/>
      </c>
      <c r="BT197" s="487" t="str">
        <f t="shared" si="51"/>
        <v/>
      </c>
      <c r="BU197" s="487" t="str">
        <f t="shared" si="51"/>
        <v/>
      </c>
      <c r="BV197" s="487" t="str">
        <f t="shared" si="51"/>
        <v/>
      </c>
      <c r="BW197" s="487" t="str">
        <f t="shared" si="51"/>
        <v/>
      </c>
      <c r="BX197" s="487" t="str">
        <f t="shared" si="51"/>
        <v/>
      </c>
      <c r="BY197" s="487" t="str">
        <f t="shared" si="51"/>
        <v/>
      </c>
      <c r="BZ197" s="487" t="str">
        <f t="shared" si="51"/>
        <v/>
      </c>
      <c r="CA197" s="489" t="str">
        <f t="shared" si="39"/>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9"/>
        <v>0</v>
      </c>
      <c r="AG198" s="487">
        <f t="shared" si="49"/>
        <v>0</v>
      </c>
      <c r="AH198" s="487">
        <f t="shared" si="49"/>
        <v>-1</v>
      </c>
      <c r="AI198" s="487">
        <f t="shared" si="49"/>
        <v>0</v>
      </c>
      <c r="AJ198" s="487">
        <f t="shared" si="49"/>
        <v>0</v>
      </c>
      <c r="AK198" s="487">
        <f t="shared" si="49"/>
        <v>0</v>
      </c>
      <c r="AL198" s="487">
        <f t="shared" si="49"/>
        <v>0</v>
      </c>
      <c r="AM198" s="487">
        <f t="shared" si="49"/>
        <v>0</v>
      </c>
      <c r="AN198" s="487">
        <f t="shared" si="49"/>
        <v>0</v>
      </c>
      <c r="AO198" s="487">
        <f t="shared" si="49"/>
        <v>0</v>
      </c>
      <c r="AP198" s="487">
        <f t="shared" si="49"/>
        <v>0</v>
      </c>
      <c r="AQ198" s="487">
        <f t="shared" si="49"/>
        <v>0</v>
      </c>
      <c r="AR198" s="487">
        <f t="shared" si="49"/>
        <v>0</v>
      </c>
      <c r="AS198" s="487">
        <f t="shared" si="49"/>
        <v>0</v>
      </c>
      <c r="AT198" s="487">
        <f t="shared" si="49"/>
        <v>0</v>
      </c>
      <c r="AU198" s="493">
        <f t="shared" si="49"/>
        <v>0</v>
      </c>
      <c r="AV198" s="488" t="str">
        <f t="shared" si="50"/>
        <v/>
      </c>
      <c r="AW198" s="487" t="str">
        <f t="shared" si="50"/>
        <v/>
      </c>
      <c r="AX198" s="487">
        <f t="shared" si="50"/>
        <v>0</v>
      </c>
      <c r="AY198" s="487" t="str">
        <f t="shared" si="50"/>
        <v/>
      </c>
      <c r="AZ198" s="487" t="str">
        <f t="shared" si="50"/>
        <v/>
      </c>
      <c r="BA198" s="487" t="str">
        <f t="shared" si="50"/>
        <v/>
      </c>
      <c r="BB198" s="487" t="str">
        <f t="shared" si="50"/>
        <v/>
      </c>
      <c r="BC198" s="487" t="str">
        <f t="shared" si="50"/>
        <v/>
      </c>
      <c r="BD198" s="487" t="str">
        <f t="shared" si="50"/>
        <v/>
      </c>
      <c r="BE198" s="487" t="str">
        <f t="shared" si="50"/>
        <v/>
      </c>
      <c r="BF198" s="487" t="str">
        <f t="shared" si="50"/>
        <v/>
      </c>
      <c r="BG198" s="487" t="str">
        <f t="shared" si="50"/>
        <v/>
      </c>
      <c r="BH198" s="487" t="str">
        <f t="shared" si="50"/>
        <v/>
      </c>
      <c r="BI198" s="487" t="str">
        <f t="shared" si="50"/>
        <v/>
      </c>
      <c r="BJ198" s="487" t="str">
        <f t="shared" si="50"/>
        <v/>
      </c>
      <c r="BK198" s="489" t="str">
        <f t="shared" si="38"/>
        <v/>
      </c>
      <c r="BL198" s="495" t="str">
        <f t="shared" si="51"/>
        <v/>
      </c>
      <c r="BM198" s="487" t="str">
        <f t="shared" si="51"/>
        <v/>
      </c>
      <c r="BN198" s="487">
        <f t="shared" si="51"/>
        <v>0</v>
      </c>
      <c r="BO198" s="487" t="str">
        <f t="shared" si="51"/>
        <v/>
      </c>
      <c r="BP198" s="487" t="str">
        <f t="shared" si="51"/>
        <v/>
      </c>
      <c r="BQ198" s="487" t="str">
        <f t="shared" si="51"/>
        <v/>
      </c>
      <c r="BR198" s="487" t="str">
        <f t="shared" si="51"/>
        <v/>
      </c>
      <c r="BS198" s="487" t="str">
        <f t="shared" si="51"/>
        <v/>
      </c>
      <c r="BT198" s="487" t="str">
        <f t="shared" si="51"/>
        <v/>
      </c>
      <c r="BU198" s="487" t="str">
        <f t="shared" si="51"/>
        <v/>
      </c>
      <c r="BV198" s="487" t="str">
        <f t="shared" si="51"/>
        <v/>
      </c>
      <c r="BW198" s="487" t="str">
        <f t="shared" si="51"/>
        <v/>
      </c>
      <c r="BX198" s="487" t="str">
        <f t="shared" si="51"/>
        <v/>
      </c>
      <c r="BY198" s="487" t="str">
        <f t="shared" si="51"/>
        <v/>
      </c>
      <c r="BZ198" s="487" t="str">
        <f t="shared" si="51"/>
        <v/>
      </c>
      <c r="CA198" s="489" t="str">
        <f t="shared" si="39"/>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9"/>
        <v>0</v>
      </c>
      <c r="AG199" s="487">
        <f t="shared" si="49"/>
        <v>0</v>
      </c>
      <c r="AH199" s="487">
        <f t="shared" si="49"/>
        <v>-1</v>
      </c>
      <c r="AI199" s="487">
        <f t="shared" si="49"/>
        <v>0</v>
      </c>
      <c r="AJ199" s="487">
        <f t="shared" si="49"/>
        <v>0</v>
      </c>
      <c r="AK199" s="487">
        <f t="shared" si="49"/>
        <v>0</v>
      </c>
      <c r="AL199" s="487">
        <f t="shared" si="49"/>
        <v>0</v>
      </c>
      <c r="AM199" s="487">
        <f t="shared" si="49"/>
        <v>0</v>
      </c>
      <c r="AN199" s="487">
        <f t="shared" si="49"/>
        <v>0</v>
      </c>
      <c r="AO199" s="487">
        <f t="shared" si="49"/>
        <v>0</v>
      </c>
      <c r="AP199" s="487">
        <f t="shared" si="49"/>
        <v>0</v>
      </c>
      <c r="AQ199" s="487">
        <f t="shared" si="49"/>
        <v>0</v>
      </c>
      <c r="AR199" s="487">
        <f t="shared" si="49"/>
        <v>0</v>
      </c>
      <c r="AS199" s="487">
        <f t="shared" si="49"/>
        <v>0</v>
      </c>
      <c r="AT199" s="487">
        <f t="shared" si="49"/>
        <v>0</v>
      </c>
      <c r="AU199" s="493">
        <f t="shared" si="49"/>
        <v>0</v>
      </c>
      <c r="AV199" s="488" t="str">
        <f t="shared" si="50"/>
        <v/>
      </c>
      <c r="AW199" s="487" t="str">
        <f t="shared" si="50"/>
        <v/>
      </c>
      <c r="AX199" s="487">
        <f t="shared" si="50"/>
        <v>0</v>
      </c>
      <c r="AY199" s="487" t="str">
        <f t="shared" si="50"/>
        <v/>
      </c>
      <c r="AZ199" s="487" t="str">
        <f t="shared" si="50"/>
        <v/>
      </c>
      <c r="BA199" s="487" t="str">
        <f t="shared" si="50"/>
        <v/>
      </c>
      <c r="BB199" s="487" t="str">
        <f t="shared" si="50"/>
        <v/>
      </c>
      <c r="BC199" s="487" t="str">
        <f t="shared" si="50"/>
        <v/>
      </c>
      <c r="BD199" s="487" t="str">
        <f t="shared" si="50"/>
        <v/>
      </c>
      <c r="BE199" s="487" t="str">
        <f t="shared" si="50"/>
        <v/>
      </c>
      <c r="BF199" s="487" t="str">
        <f t="shared" si="50"/>
        <v/>
      </c>
      <c r="BG199" s="487" t="str">
        <f t="shared" si="50"/>
        <v/>
      </c>
      <c r="BH199" s="487" t="str">
        <f t="shared" si="50"/>
        <v/>
      </c>
      <c r="BI199" s="487" t="str">
        <f t="shared" si="50"/>
        <v/>
      </c>
      <c r="BJ199" s="487" t="str">
        <f t="shared" si="50"/>
        <v/>
      </c>
      <c r="BK199" s="489" t="str">
        <f t="shared" si="38"/>
        <v/>
      </c>
      <c r="BL199" s="495" t="str">
        <f t="shared" si="51"/>
        <v/>
      </c>
      <c r="BM199" s="487" t="str">
        <f t="shared" si="51"/>
        <v/>
      </c>
      <c r="BN199" s="487">
        <f t="shared" si="51"/>
        <v>0</v>
      </c>
      <c r="BO199" s="487" t="str">
        <f t="shared" si="51"/>
        <v/>
      </c>
      <c r="BP199" s="487" t="str">
        <f t="shared" si="51"/>
        <v/>
      </c>
      <c r="BQ199" s="487" t="str">
        <f t="shared" si="51"/>
        <v/>
      </c>
      <c r="BR199" s="487" t="str">
        <f t="shared" si="51"/>
        <v/>
      </c>
      <c r="BS199" s="487" t="str">
        <f t="shared" si="51"/>
        <v/>
      </c>
      <c r="BT199" s="487" t="str">
        <f t="shared" si="51"/>
        <v/>
      </c>
      <c r="BU199" s="487" t="str">
        <f t="shared" si="51"/>
        <v/>
      </c>
      <c r="BV199" s="487" t="str">
        <f t="shared" si="51"/>
        <v/>
      </c>
      <c r="BW199" s="487" t="str">
        <f t="shared" si="51"/>
        <v/>
      </c>
      <c r="BX199" s="487" t="str">
        <f t="shared" si="51"/>
        <v/>
      </c>
      <c r="BY199" s="487" t="str">
        <f t="shared" si="51"/>
        <v/>
      </c>
      <c r="BZ199" s="487" t="str">
        <f t="shared" si="51"/>
        <v/>
      </c>
      <c r="CA199" s="489" t="str">
        <f t="shared" si="39"/>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9"/>
        <v>0</v>
      </c>
      <c r="AG200" s="487">
        <f t="shared" si="49"/>
        <v>0</v>
      </c>
      <c r="AH200" s="487">
        <f t="shared" si="49"/>
        <v>-1</v>
      </c>
      <c r="AI200" s="487">
        <f t="shared" si="49"/>
        <v>0</v>
      </c>
      <c r="AJ200" s="487">
        <f t="shared" si="49"/>
        <v>0</v>
      </c>
      <c r="AK200" s="487">
        <f t="shared" si="49"/>
        <v>0</v>
      </c>
      <c r="AL200" s="487">
        <f t="shared" si="49"/>
        <v>0</v>
      </c>
      <c r="AM200" s="487">
        <f t="shared" si="49"/>
        <v>0</v>
      </c>
      <c r="AN200" s="487">
        <f t="shared" si="49"/>
        <v>0</v>
      </c>
      <c r="AO200" s="487">
        <f t="shared" si="49"/>
        <v>0</v>
      </c>
      <c r="AP200" s="487">
        <f t="shared" si="49"/>
        <v>0</v>
      </c>
      <c r="AQ200" s="487">
        <f t="shared" si="49"/>
        <v>0</v>
      </c>
      <c r="AR200" s="487">
        <f t="shared" si="49"/>
        <v>0</v>
      </c>
      <c r="AS200" s="487">
        <f t="shared" si="49"/>
        <v>0</v>
      </c>
      <c r="AT200" s="487">
        <f t="shared" si="49"/>
        <v>0</v>
      </c>
      <c r="AU200" s="493">
        <f t="shared" si="49"/>
        <v>0</v>
      </c>
      <c r="AV200" s="488" t="str">
        <f t="shared" si="50"/>
        <v/>
      </c>
      <c r="AW200" s="487" t="str">
        <f t="shared" si="50"/>
        <v/>
      </c>
      <c r="AX200" s="487">
        <f t="shared" si="50"/>
        <v>0</v>
      </c>
      <c r="AY200" s="487" t="str">
        <f t="shared" si="50"/>
        <v/>
      </c>
      <c r="AZ200" s="487" t="str">
        <f t="shared" si="50"/>
        <v/>
      </c>
      <c r="BA200" s="487" t="str">
        <f t="shared" si="50"/>
        <v/>
      </c>
      <c r="BB200" s="487" t="str">
        <f t="shared" si="50"/>
        <v/>
      </c>
      <c r="BC200" s="487" t="str">
        <f t="shared" si="50"/>
        <v/>
      </c>
      <c r="BD200" s="487" t="str">
        <f t="shared" si="50"/>
        <v/>
      </c>
      <c r="BE200" s="487" t="str">
        <f t="shared" si="50"/>
        <v/>
      </c>
      <c r="BF200" s="487" t="str">
        <f t="shared" si="50"/>
        <v/>
      </c>
      <c r="BG200" s="487" t="str">
        <f t="shared" si="50"/>
        <v/>
      </c>
      <c r="BH200" s="487" t="str">
        <f t="shared" si="50"/>
        <v/>
      </c>
      <c r="BI200" s="487" t="str">
        <f t="shared" si="50"/>
        <v/>
      </c>
      <c r="BJ200" s="487" t="str">
        <f t="shared" si="50"/>
        <v/>
      </c>
      <c r="BK200" s="489" t="str">
        <f t="shared" si="38"/>
        <v/>
      </c>
      <c r="BL200" s="495" t="str">
        <f t="shared" si="51"/>
        <v/>
      </c>
      <c r="BM200" s="487" t="str">
        <f t="shared" si="51"/>
        <v/>
      </c>
      <c r="BN200" s="487">
        <f t="shared" si="51"/>
        <v>0</v>
      </c>
      <c r="BO200" s="487" t="str">
        <f t="shared" si="51"/>
        <v/>
      </c>
      <c r="BP200" s="487" t="str">
        <f t="shared" si="51"/>
        <v/>
      </c>
      <c r="BQ200" s="487" t="str">
        <f t="shared" si="51"/>
        <v/>
      </c>
      <c r="BR200" s="487" t="str">
        <f t="shared" si="51"/>
        <v/>
      </c>
      <c r="BS200" s="487" t="str">
        <f t="shared" si="51"/>
        <v/>
      </c>
      <c r="BT200" s="487" t="str">
        <f t="shared" si="51"/>
        <v/>
      </c>
      <c r="BU200" s="487" t="str">
        <f t="shared" si="51"/>
        <v/>
      </c>
      <c r="BV200" s="487" t="str">
        <f t="shared" si="51"/>
        <v/>
      </c>
      <c r="BW200" s="487" t="str">
        <f t="shared" si="51"/>
        <v/>
      </c>
      <c r="BX200" s="487" t="str">
        <f t="shared" si="51"/>
        <v/>
      </c>
      <c r="BY200" s="487" t="str">
        <f t="shared" si="51"/>
        <v/>
      </c>
      <c r="BZ200" s="487" t="str">
        <f t="shared" si="51"/>
        <v/>
      </c>
      <c r="CA200" s="489" t="str">
        <f t="shared" si="39"/>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9"/>
        <v>0</v>
      </c>
      <c r="AG201" s="487">
        <f t="shared" si="49"/>
        <v>0</v>
      </c>
      <c r="AH201" s="487">
        <f t="shared" si="49"/>
        <v>-1</v>
      </c>
      <c r="AI201" s="487">
        <f t="shared" si="49"/>
        <v>0</v>
      </c>
      <c r="AJ201" s="487">
        <f t="shared" si="49"/>
        <v>0</v>
      </c>
      <c r="AK201" s="487">
        <f t="shared" si="49"/>
        <v>0</v>
      </c>
      <c r="AL201" s="487">
        <f t="shared" si="49"/>
        <v>0</v>
      </c>
      <c r="AM201" s="487">
        <f t="shared" si="49"/>
        <v>0</v>
      </c>
      <c r="AN201" s="487">
        <f t="shared" si="49"/>
        <v>0</v>
      </c>
      <c r="AO201" s="487">
        <f t="shared" si="49"/>
        <v>0</v>
      </c>
      <c r="AP201" s="487">
        <f t="shared" si="49"/>
        <v>0</v>
      </c>
      <c r="AQ201" s="487">
        <f t="shared" si="49"/>
        <v>0</v>
      </c>
      <c r="AR201" s="487">
        <f t="shared" si="49"/>
        <v>0</v>
      </c>
      <c r="AS201" s="487">
        <f t="shared" si="49"/>
        <v>0</v>
      </c>
      <c r="AT201" s="487">
        <f t="shared" si="49"/>
        <v>0</v>
      </c>
      <c r="AU201" s="493">
        <f t="shared" si="49"/>
        <v>0</v>
      </c>
      <c r="AV201" s="488" t="str">
        <f t="shared" si="50"/>
        <v/>
      </c>
      <c r="AW201" s="487" t="str">
        <f t="shared" si="50"/>
        <v/>
      </c>
      <c r="AX201" s="487">
        <f t="shared" si="50"/>
        <v>0</v>
      </c>
      <c r="AY201" s="487" t="str">
        <f t="shared" si="50"/>
        <v/>
      </c>
      <c r="AZ201" s="487" t="str">
        <f t="shared" si="50"/>
        <v/>
      </c>
      <c r="BA201" s="487" t="str">
        <f t="shared" si="50"/>
        <v/>
      </c>
      <c r="BB201" s="487" t="str">
        <f t="shared" si="50"/>
        <v/>
      </c>
      <c r="BC201" s="487" t="str">
        <f t="shared" si="50"/>
        <v/>
      </c>
      <c r="BD201" s="487" t="str">
        <f t="shared" si="50"/>
        <v/>
      </c>
      <c r="BE201" s="487" t="str">
        <f t="shared" si="50"/>
        <v/>
      </c>
      <c r="BF201" s="487" t="str">
        <f t="shared" si="50"/>
        <v/>
      </c>
      <c r="BG201" s="487" t="str">
        <f t="shared" si="50"/>
        <v/>
      </c>
      <c r="BH201" s="487" t="str">
        <f t="shared" si="50"/>
        <v/>
      </c>
      <c r="BI201" s="487" t="str">
        <f t="shared" si="50"/>
        <v/>
      </c>
      <c r="BJ201" s="487" t="str">
        <f t="shared" si="50"/>
        <v/>
      </c>
      <c r="BK201" s="489" t="str">
        <f t="shared" si="38"/>
        <v/>
      </c>
      <c r="BL201" s="495" t="str">
        <f t="shared" si="51"/>
        <v/>
      </c>
      <c r="BM201" s="487" t="str">
        <f t="shared" si="51"/>
        <v/>
      </c>
      <c r="BN201" s="487">
        <f t="shared" si="51"/>
        <v>0</v>
      </c>
      <c r="BO201" s="487" t="str">
        <f t="shared" si="51"/>
        <v/>
      </c>
      <c r="BP201" s="487" t="str">
        <f t="shared" si="51"/>
        <v/>
      </c>
      <c r="BQ201" s="487" t="str">
        <f t="shared" si="51"/>
        <v/>
      </c>
      <c r="BR201" s="487" t="str">
        <f t="shared" si="51"/>
        <v/>
      </c>
      <c r="BS201" s="487" t="str">
        <f t="shared" si="51"/>
        <v/>
      </c>
      <c r="BT201" s="487" t="str">
        <f t="shared" si="51"/>
        <v/>
      </c>
      <c r="BU201" s="487" t="str">
        <f t="shared" si="51"/>
        <v/>
      </c>
      <c r="BV201" s="487" t="str">
        <f t="shared" si="51"/>
        <v/>
      </c>
      <c r="BW201" s="487" t="str">
        <f t="shared" si="51"/>
        <v/>
      </c>
      <c r="BX201" s="487" t="str">
        <f t="shared" si="51"/>
        <v/>
      </c>
      <c r="BY201" s="487" t="str">
        <f t="shared" si="51"/>
        <v/>
      </c>
      <c r="BZ201" s="487" t="str">
        <f t="shared" si="51"/>
        <v/>
      </c>
      <c r="CA201" s="489" t="str">
        <f t="shared" si="39"/>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9"/>
        <v>0</v>
      </c>
      <c r="AG202" s="487">
        <f t="shared" si="49"/>
        <v>0</v>
      </c>
      <c r="AH202" s="487">
        <f t="shared" si="49"/>
        <v>-1</v>
      </c>
      <c r="AI202" s="487">
        <f t="shared" si="49"/>
        <v>0</v>
      </c>
      <c r="AJ202" s="487">
        <f t="shared" si="49"/>
        <v>0</v>
      </c>
      <c r="AK202" s="487">
        <f t="shared" si="49"/>
        <v>0</v>
      </c>
      <c r="AL202" s="487">
        <f t="shared" si="49"/>
        <v>0</v>
      </c>
      <c r="AM202" s="487">
        <f t="shared" si="49"/>
        <v>0</v>
      </c>
      <c r="AN202" s="487">
        <f t="shared" si="49"/>
        <v>0</v>
      </c>
      <c r="AO202" s="487">
        <f t="shared" si="49"/>
        <v>0</v>
      </c>
      <c r="AP202" s="487">
        <f t="shared" si="49"/>
        <v>0</v>
      </c>
      <c r="AQ202" s="487">
        <f t="shared" si="49"/>
        <v>0</v>
      </c>
      <c r="AR202" s="487">
        <f t="shared" si="49"/>
        <v>0</v>
      </c>
      <c r="AS202" s="487">
        <f t="shared" si="49"/>
        <v>0</v>
      </c>
      <c r="AT202" s="487">
        <f t="shared" si="49"/>
        <v>0</v>
      </c>
      <c r="AU202" s="493">
        <f t="shared" si="49"/>
        <v>0</v>
      </c>
      <c r="AV202" s="488" t="str">
        <f t="shared" si="50"/>
        <v/>
      </c>
      <c r="AW202" s="487" t="str">
        <f t="shared" si="50"/>
        <v/>
      </c>
      <c r="AX202" s="487">
        <f t="shared" si="50"/>
        <v>0</v>
      </c>
      <c r="AY202" s="487" t="str">
        <f t="shared" si="50"/>
        <v/>
      </c>
      <c r="AZ202" s="487" t="str">
        <f t="shared" si="50"/>
        <v/>
      </c>
      <c r="BA202" s="487" t="str">
        <f t="shared" si="50"/>
        <v/>
      </c>
      <c r="BB202" s="487" t="str">
        <f t="shared" si="50"/>
        <v/>
      </c>
      <c r="BC202" s="487" t="str">
        <f t="shared" si="50"/>
        <v/>
      </c>
      <c r="BD202" s="487" t="str">
        <f t="shared" si="50"/>
        <v/>
      </c>
      <c r="BE202" s="487" t="str">
        <f t="shared" si="50"/>
        <v/>
      </c>
      <c r="BF202" s="487" t="str">
        <f t="shared" si="50"/>
        <v/>
      </c>
      <c r="BG202" s="487" t="str">
        <f t="shared" si="50"/>
        <v/>
      </c>
      <c r="BH202" s="487" t="str">
        <f t="shared" si="50"/>
        <v/>
      </c>
      <c r="BI202" s="487" t="str">
        <f t="shared" si="50"/>
        <v/>
      </c>
      <c r="BJ202" s="487" t="str">
        <f t="shared" si="50"/>
        <v/>
      </c>
      <c r="BK202" s="489" t="str">
        <f t="shared" si="38"/>
        <v/>
      </c>
      <c r="BL202" s="495" t="str">
        <f t="shared" si="51"/>
        <v/>
      </c>
      <c r="BM202" s="487" t="str">
        <f t="shared" si="51"/>
        <v/>
      </c>
      <c r="BN202" s="487">
        <f t="shared" si="51"/>
        <v>0</v>
      </c>
      <c r="BO202" s="487" t="str">
        <f t="shared" si="51"/>
        <v/>
      </c>
      <c r="BP202" s="487" t="str">
        <f t="shared" si="51"/>
        <v/>
      </c>
      <c r="BQ202" s="487" t="str">
        <f t="shared" si="51"/>
        <v/>
      </c>
      <c r="BR202" s="487" t="str">
        <f t="shared" si="51"/>
        <v/>
      </c>
      <c r="BS202" s="487" t="str">
        <f t="shared" si="51"/>
        <v/>
      </c>
      <c r="BT202" s="487" t="str">
        <f t="shared" si="51"/>
        <v/>
      </c>
      <c r="BU202" s="487" t="str">
        <f t="shared" si="51"/>
        <v/>
      </c>
      <c r="BV202" s="487" t="str">
        <f t="shared" si="51"/>
        <v/>
      </c>
      <c r="BW202" s="487" t="str">
        <f t="shared" si="51"/>
        <v/>
      </c>
      <c r="BX202" s="487" t="str">
        <f t="shared" si="51"/>
        <v/>
      </c>
      <c r="BY202" s="487" t="str">
        <f t="shared" si="51"/>
        <v/>
      </c>
      <c r="BZ202" s="487" t="str">
        <f t="shared" si="51"/>
        <v/>
      </c>
      <c r="CA202" s="489" t="str">
        <f t="shared" si="39"/>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9"/>
        <v>0</v>
      </c>
      <c r="AG203" s="487">
        <f t="shared" si="49"/>
        <v>0</v>
      </c>
      <c r="AH203" s="487">
        <f t="shared" si="49"/>
        <v>-1</v>
      </c>
      <c r="AI203" s="487">
        <f t="shared" si="49"/>
        <v>0</v>
      </c>
      <c r="AJ203" s="487">
        <f t="shared" si="49"/>
        <v>0</v>
      </c>
      <c r="AK203" s="487">
        <f t="shared" si="49"/>
        <v>0</v>
      </c>
      <c r="AL203" s="487">
        <f t="shared" si="49"/>
        <v>0</v>
      </c>
      <c r="AM203" s="487">
        <f t="shared" si="49"/>
        <v>0</v>
      </c>
      <c r="AN203" s="487">
        <f t="shared" si="49"/>
        <v>0</v>
      </c>
      <c r="AO203" s="487">
        <f t="shared" si="49"/>
        <v>0</v>
      </c>
      <c r="AP203" s="487">
        <f t="shared" si="49"/>
        <v>0</v>
      </c>
      <c r="AQ203" s="487">
        <f t="shared" si="49"/>
        <v>0</v>
      </c>
      <c r="AR203" s="487">
        <f t="shared" si="49"/>
        <v>0</v>
      </c>
      <c r="AS203" s="487">
        <f t="shared" si="49"/>
        <v>0</v>
      </c>
      <c r="AT203" s="487">
        <f t="shared" si="49"/>
        <v>0</v>
      </c>
      <c r="AU203" s="493">
        <f t="shared" si="49"/>
        <v>0</v>
      </c>
      <c r="AV203" s="488" t="str">
        <f t="shared" si="50"/>
        <v/>
      </c>
      <c r="AW203" s="487" t="str">
        <f t="shared" si="50"/>
        <v/>
      </c>
      <c r="AX203" s="487">
        <f t="shared" si="50"/>
        <v>0</v>
      </c>
      <c r="AY203" s="487" t="str">
        <f t="shared" si="50"/>
        <v/>
      </c>
      <c r="AZ203" s="487" t="str">
        <f t="shared" si="50"/>
        <v/>
      </c>
      <c r="BA203" s="487" t="str">
        <f t="shared" si="50"/>
        <v/>
      </c>
      <c r="BB203" s="487" t="str">
        <f t="shared" si="50"/>
        <v/>
      </c>
      <c r="BC203" s="487" t="str">
        <f t="shared" si="50"/>
        <v/>
      </c>
      <c r="BD203" s="487" t="str">
        <f t="shared" si="50"/>
        <v/>
      </c>
      <c r="BE203" s="487" t="str">
        <f t="shared" si="50"/>
        <v/>
      </c>
      <c r="BF203" s="487" t="str">
        <f t="shared" si="50"/>
        <v/>
      </c>
      <c r="BG203" s="487" t="str">
        <f t="shared" si="50"/>
        <v/>
      </c>
      <c r="BH203" s="487" t="str">
        <f t="shared" si="50"/>
        <v/>
      </c>
      <c r="BI203" s="487" t="str">
        <f t="shared" si="50"/>
        <v/>
      </c>
      <c r="BJ203" s="487" t="str">
        <f t="shared" si="50"/>
        <v/>
      </c>
      <c r="BK203" s="489" t="str">
        <f t="shared" si="38"/>
        <v/>
      </c>
      <c r="BL203" s="495" t="str">
        <f t="shared" si="51"/>
        <v/>
      </c>
      <c r="BM203" s="487" t="str">
        <f t="shared" si="51"/>
        <v/>
      </c>
      <c r="BN203" s="487">
        <f t="shared" si="51"/>
        <v>0</v>
      </c>
      <c r="BO203" s="487" t="str">
        <f t="shared" si="51"/>
        <v/>
      </c>
      <c r="BP203" s="487" t="str">
        <f t="shared" si="51"/>
        <v/>
      </c>
      <c r="BQ203" s="487" t="str">
        <f t="shared" si="51"/>
        <v/>
      </c>
      <c r="BR203" s="487" t="str">
        <f t="shared" si="51"/>
        <v/>
      </c>
      <c r="BS203" s="487" t="str">
        <f t="shared" si="51"/>
        <v/>
      </c>
      <c r="BT203" s="487" t="str">
        <f t="shared" si="51"/>
        <v/>
      </c>
      <c r="BU203" s="487" t="str">
        <f t="shared" si="51"/>
        <v/>
      </c>
      <c r="BV203" s="487" t="str">
        <f t="shared" si="51"/>
        <v/>
      </c>
      <c r="BW203" s="487" t="str">
        <f t="shared" si="51"/>
        <v/>
      </c>
      <c r="BX203" s="487" t="str">
        <f t="shared" si="51"/>
        <v/>
      </c>
      <c r="BY203" s="487" t="str">
        <f t="shared" si="51"/>
        <v/>
      </c>
      <c r="BZ203" s="487" t="str">
        <f t="shared" si="51"/>
        <v/>
      </c>
      <c r="CA203" s="489" t="str">
        <f t="shared" si="39"/>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9"/>
        <v>0</v>
      </c>
      <c r="AG204" s="487">
        <f t="shared" si="49"/>
        <v>0</v>
      </c>
      <c r="AH204" s="487">
        <f t="shared" si="49"/>
        <v>-1</v>
      </c>
      <c r="AI204" s="487">
        <f t="shared" si="49"/>
        <v>0</v>
      </c>
      <c r="AJ204" s="487">
        <f t="shared" si="49"/>
        <v>0</v>
      </c>
      <c r="AK204" s="487">
        <f t="shared" si="49"/>
        <v>0</v>
      </c>
      <c r="AL204" s="487">
        <f t="shared" si="49"/>
        <v>0</v>
      </c>
      <c r="AM204" s="487">
        <f t="shared" si="49"/>
        <v>0</v>
      </c>
      <c r="AN204" s="487">
        <f t="shared" si="49"/>
        <v>0</v>
      </c>
      <c r="AO204" s="487">
        <f t="shared" si="49"/>
        <v>0</v>
      </c>
      <c r="AP204" s="487">
        <f t="shared" si="49"/>
        <v>0</v>
      </c>
      <c r="AQ204" s="487">
        <f t="shared" si="49"/>
        <v>0</v>
      </c>
      <c r="AR204" s="487">
        <f t="shared" si="49"/>
        <v>0</v>
      </c>
      <c r="AS204" s="487">
        <f t="shared" si="49"/>
        <v>0</v>
      </c>
      <c r="AT204" s="487">
        <f t="shared" si="49"/>
        <v>0</v>
      </c>
      <c r="AU204" s="493">
        <f t="shared" si="49"/>
        <v>0</v>
      </c>
      <c r="AV204" s="488" t="str">
        <f t="shared" si="50"/>
        <v/>
      </c>
      <c r="AW204" s="487" t="str">
        <f t="shared" si="50"/>
        <v/>
      </c>
      <c r="AX204" s="487">
        <f t="shared" si="50"/>
        <v>0</v>
      </c>
      <c r="AY204" s="487" t="str">
        <f t="shared" si="50"/>
        <v/>
      </c>
      <c r="AZ204" s="487" t="str">
        <f t="shared" si="50"/>
        <v/>
      </c>
      <c r="BA204" s="487" t="str">
        <f t="shared" si="50"/>
        <v/>
      </c>
      <c r="BB204" s="487" t="str">
        <f t="shared" si="50"/>
        <v/>
      </c>
      <c r="BC204" s="487" t="str">
        <f t="shared" si="50"/>
        <v/>
      </c>
      <c r="BD204" s="487" t="str">
        <f t="shared" si="50"/>
        <v/>
      </c>
      <c r="BE204" s="487" t="str">
        <f t="shared" si="50"/>
        <v/>
      </c>
      <c r="BF204" s="487" t="str">
        <f t="shared" si="50"/>
        <v/>
      </c>
      <c r="BG204" s="487" t="str">
        <f t="shared" si="50"/>
        <v/>
      </c>
      <c r="BH204" s="487" t="str">
        <f t="shared" si="50"/>
        <v/>
      </c>
      <c r="BI204" s="487" t="str">
        <f t="shared" si="50"/>
        <v/>
      </c>
      <c r="BJ204" s="487" t="str">
        <f t="shared" si="50"/>
        <v/>
      </c>
      <c r="BK204" s="489" t="str">
        <f t="shared" si="38"/>
        <v/>
      </c>
      <c r="BL204" s="495" t="str">
        <f t="shared" si="51"/>
        <v/>
      </c>
      <c r="BM204" s="487" t="str">
        <f t="shared" si="51"/>
        <v/>
      </c>
      <c r="BN204" s="487">
        <f t="shared" si="51"/>
        <v>0</v>
      </c>
      <c r="BO204" s="487" t="str">
        <f t="shared" si="51"/>
        <v/>
      </c>
      <c r="BP204" s="487" t="str">
        <f t="shared" si="51"/>
        <v/>
      </c>
      <c r="BQ204" s="487" t="str">
        <f t="shared" si="51"/>
        <v/>
      </c>
      <c r="BR204" s="487" t="str">
        <f t="shared" si="51"/>
        <v/>
      </c>
      <c r="BS204" s="487" t="str">
        <f t="shared" si="51"/>
        <v/>
      </c>
      <c r="BT204" s="487" t="str">
        <f t="shared" si="51"/>
        <v/>
      </c>
      <c r="BU204" s="487" t="str">
        <f t="shared" si="51"/>
        <v/>
      </c>
      <c r="BV204" s="487" t="str">
        <f t="shared" si="51"/>
        <v/>
      </c>
      <c r="BW204" s="487" t="str">
        <f t="shared" si="51"/>
        <v/>
      </c>
      <c r="BX204" s="487" t="str">
        <f t="shared" si="51"/>
        <v/>
      </c>
      <c r="BY204" s="487" t="str">
        <f t="shared" si="51"/>
        <v/>
      </c>
      <c r="BZ204" s="487" t="str">
        <f t="shared" si="51"/>
        <v/>
      </c>
      <c r="CA204" s="489" t="str">
        <f t="shared" si="39"/>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9"/>
        <v>0</v>
      </c>
      <c r="AG205" s="487">
        <f t="shared" si="49"/>
        <v>0</v>
      </c>
      <c r="AH205" s="487">
        <f t="shared" si="49"/>
        <v>-1</v>
      </c>
      <c r="AI205" s="487">
        <f t="shared" si="49"/>
        <v>0</v>
      </c>
      <c r="AJ205" s="487">
        <f t="shared" si="49"/>
        <v>0</v>
      </c>
      <c r="AK205" s="487">
        <f t="shared" si="49"/>
        <v>0</v>
      </c>
      <c r="AL205" s="487">
        <f t="shared" si="49"/>
        <v>0</v>
      </c>
      <c r="AM205" s="487">
        <f t="shared" si="49"/>
        <v>0</v>
      </c>
      <c r="AN205" s="487">
        <f t="shared" si="49"/>
        <v>0</v>
      </c>
      <c r="AO205" s="487">
        <f t="shared" si="49"/>
        <v>0</v>
      </c>
      <c r="AP205" s="487">
        <f t="shared" si="49"/>
        <v>0</v>
      </c>
      <c r="AQ205" s="487">
        <f t="shared" si="49"/>
        <v>0</v>
      </c>
      <c r="AR205" s="487">
        <f t="shared" si="49"/>
        <v>0</v>
      </c>
      <c r="AS205" s="487">
        <f t="shared" si="49"/>
        <v>0</v>
      </c>
      <c r="AT205" s="487">
        <f t="shared" si="49"/>
        <v>0</v>
      </c>
      <c r="AU205" s="493">
        <f t="shared" si="49"/>
        <v>0</v>
      </c>
      <c r="AV205" s="488" t="str">
        <f t="shared" si="50"/>
        <v/>
      </c>
      <c r="AW205" s="487" t="str">
        <f t="shared" si="50"/>
        <v/>
      </c>
      <c r="AX205" s="487">
        <f t="shared" si="50"/>
        <v>0</v>
      </c>
      <c r="AY205" s="487" t="str">
        <f t="shared" si="50"/>
        <v/>
      </c>
      <c r="AZ205" s="487" t="str">
        <f t="shared" si="50"/>
        <v/>
      </c>
      <c r="BA205" s="487" t="str">
        <f t="shared" si="50"/>
        <v/>
      </c>
      <c r="BB205" s="487" t="str">
        <f t="shared" si="50"/>
        <v/>
      </c>
      <c r="BC205" s="487" t="str">
        <f t="shared" si="50"/>
        <v/>
      </c>
      <c r="BD205" s="487" t="str">
        <f t="shared" si="50"/>
        <v/>
      </c>
      <c r="BE205" s="487" t="str">
        <f t="shared" si="50"/>
        <v/>
      </c>
      <c r="BF205" s="487" t="str">
        <f t="shared" si="50"/>
        <v/>
      </c>
      <c r="BG205" s="487" t="str">
        <f t="shared" si="50"/>
        <v/>
      </c>
      <c r="BH205" s="487" t="str">
        <f t="shared" si="50"/>
        <v/>
      </c>
      <c r="BI205" s="487" t="str">
        <f t="shared" si="50"/>
        <v/>
      </c>
      <c r="BJ205" s="487" t="str">
        <f t="shared" si="50"/>
        <v/>
      </c>
      <c r="BK205" s="489" t="str">
        <f t="shared" si="38"/>
        <v/>
      </c>
      <c r="BL205" s="495" t="str">
        <f t="shared" si="51"/>
        <v/>
      </c>
      <c r="BM205" s="487" t="str">
        <f t="shared" si="51"/>
        <v/>
      </c>
      <c r="BN205" s="487">
        <f t="shared" si="51"/>
        <v>0</v>
      </c>
      <c r="BO205" s="487" t="str">
        <f t="shared" si="51"/>
        <v/>
      </c>
      <c r="BP205" s="487" t="str">
        <f t="shared" si="51"/>
        <v/>
      </c>
      <c r="BQ205" s="487" t="str">
        <f t="shared" si="51"/>
        <v/>
      </c>
      <c r="BR205" s="487" t="str">
        <f t="shared" si="51"/>
        <v/>
      </c>
      <c r="BS205" s="487" t="str">
        <f t="shared" si="51"/>
        <v/>
      </c>
      <c r="BT205" s="487" t="str">
        <f t="shared" si="51"/>
        <v/>
      </c>
      <c r="BU205" s="487" t="str">
        <f t="shared" si="51"/>
        <v/>
      </c>
      <c r="BV205" s="487" t="str">
        <f t="shared" si="51"/>
        <v/>
      </c>
      <c r="BW205" s="487" t="str">
        <f t="shared" si="51"/>
        <v/>
      </c>
      <c r="BX205" s="487" t="str">
        <f t="shared" si="51"/>
        <v/>
      </c>
      <c r="BY205" s="487" t="str">
        <f t="shared" si="51"/>
        <v/>
      </c>
      <c r="BZ205" s="487" t="str">
        <f t="shared" si="51"/>
        <v/>
      </c>
      <c r="CA205" s="489" t="str">
        <f t="shared" si="39"/>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9"/>
        <v>0</v>
      </c>
      <c r="AG206" s="487">
        <f t="shared" si="49"/>
        <v>0</v>
      </c>
      <c r="AH206" s="487">
        <f t="shared" si="49"/>
        <v>-1</v>
      </c>
      <c r="AI206" s="487">
        <f t="shared" si="49"/>
        <v>0</v>
      </c>
      <c r="AJ206" s="487">
        <f t="shared" si="49"/>
        <v>0</v>
      </c>
      <c r="AK206" s="487">
        <f t="shared" si="49"/>
        <v>0</v>
      </c>
      <c r="AL206" s="487">
        <f t="shared" si="49"/>
        <v>0</v>
      </c>
      <c r="AM206" s="487">
        <f t="shared" si="49"/>
        <v>0</v>
      </c>
      <c r="AN206" s="487">
        <f t="shared" si="49"/>
        <v>0</v>
      </c>
      <c r="AO206" s="487">
        <f t="shared" si="49"/>
        <v>0</v>
      </c>
      <c r="AP206" s="487">
        <f t="shared" si="49"/>
        <v>0</v>
      </c>
      <c r="AQ206" s="487">
        <f t="shared" si="49"/>
        <v>0</v>
      </c>
      <c r="AR206" s="487">
        <f t="shared" si="49"/>
        <v>0</v>
      </c>
      <c r="AS206" s="487">
        <f t="shared" si="49"/>
        <v>0</v>
      </c>
      <c r="AT206" s="487">
        <f t="shared" si="49"/>
        <v>0</v>
      </c>
      <c r="AU206" s="493">
        <f t="shared" ref="AU206" si="52">AU205</f>
        <v>0</v>
      </c>
      <c r="AV206" s="488" t="str">
        <f t="shared" si="50"/>
        <v/>
      </c>
      <c r="AW206" s="487" t="str">
        <f t="shared" si="50"/>
        <v/>
      </c>
      <c r="AX206" s="487">
        <f t="shared" si="50"/>
        <v>0</v>
      </c>
      <c r="AY206" s="487" t="str">
        <f t="shared" si="50"/>
        <v/>
      </c>
      <c r="AZ206" s="487" t="str">
        <f t="shared" si="50"/>
        <v/>
      </c>
      <c r="BA206" s="487" t="str">
        <f t="shared" si="50"/>
        <v/>
      </c>
      <c r="BB206" s="487" t="str">
        <f t="shared" si="50"/>
        <v/>
      </c>
      <c r="BC206" s="487" t="str">
        <f t="shared" si="50"/>
        <v/>
      </c>
      <c r="BD206" s="487" t="str">
        <f t="shared" si="50"/>
        <v/>
      </c>
      <c r="BE206" s="487" t="str">
        <f t="shared" si="50"/>
        <v/>
      </c>
      <c r="BF206" s="487" t="str">
        <f t="shared" si="50"/>
        <v/>
      </c>
      <c r="BG206" s="487" t="str">
        <f t="shared" si="50"/>
        <v/>
      </c>
      <c r="BH206" s="487" t="str">
        <f t="shared" si="50"/>
        <v/>
      </c>
      <c r="BI206" s="487" t="str">
        <f t="shared" si="50"/>
        <v/>
      </c>
      <c r="BJ206" s="487" t="str">
        <f t="shared" si="50"/>
        <v/>
      </c>
      <c r="BK206" s="489" t="str">
        <f t="shared" si="38"/>
        <v/>
      </c>
      <c r="BL206" s="495" t="str">
        <f t="shared" si="51"/>
        <v/>
      </c>
      <c r="BM206" s="487" t="str">
        <f t="shared" si="51"/>
        <v/>
      </c>
      <c r="BN206" s="487">
        <f t="shared" si="51"/>
        <v>0</v>
      </c>
      <c r="BO206" s="487" t="str">
        <f t="shared" si="51"/>
        <v/>
      </c>
      <c r="BP206" s="487" t="str">
        <f t="shared" si="51"/>
        <v/>
      </c>
      <c r="BQ206" s="487" t="str">
        <f t="shared" si="51"/>
        <v/>
      </c>
      <c r="BR206" s="487" t="str">
        <f t="shared" si="51"/>
        <v/>
      </c>
      <c r="BS206" s="487" t="str">
        <f t="shared" si="51"/>
        <v/>
      </c>
      <c r="BT206" s="487" t="str">
        <f t="shared" si="51"/>
        <v/>
      </c>
      <c r="BU206" s="487" t="str">
        <f t="shared" si="51"/>
        <v/>
      </c>
      <c r="BV206" s="487" t="str">
        <f t="shared" si="51"/>
        <v/>
      </c>
      <c r="BW206" s="487" t="str">
        <f t="shared" si="51"/>
        <v/>
      </c>
      <c r="BX206" s="487" t="str">
        <f t="shared" si="51"/>
        <v/>
      </c>
      <c r="BY206" s="487" t="str">
        <f t="shared" si="51"/>
        <v/>
      </c>
      <c r="BZ206" s="487" t="str">
        <f t="shared" si="51"/>
        <v/>
      </c>
      <c r="CA206" s="489" t="str">
        <f t="shared" si="39"/>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3">AF206</f>
        <v>0</v>
      </c>
      <c r="AG207" s="487">
        <f t="shared" si="53"/>
        <v>0</v>
      </c>
      <c r="AH207" s="487">
        <f t="shared" si="53"/>
        <v>-1</v>
      </c>
      <c r="AI207" s="487">
        <f t="shared" si="53"/>
        <v>0</v>
      </c>
      <c r="AJ207" s="487">
        <f t="shared" si="53"/>
        <v>0</v>
      </c>
      <c r="AK207" s="487">
        <f t="shared" si="53"/>
        <v>0</v>
      </c>
      <c r="AL207" s="487">
        <f t="shared" si="53"/>
        <v>0</v>
      </c>
      <c r="AM207" s="487">
        <f t="shared" si="53"/>
        <v>0</v>
      </c>
      <c r="AN207" s="487">
        <f t="shared" si="53"/>
        <v>0</v>
      </c>
      <c r="AO207" s="487">
        <f t="shared" si="53"/>
        <v>0</v>
      </c>
      <c r="AP207" s="487">
        <f t="shared" si="53"/>
        <v>0</v>
      </c>
      <c r="AQ207" s="487">
        <f t="shared" si="53"/>
        <v>0</v>
      </c>
      <c r="AR207" s="487">
        <f t="shared" si="53"/>
        <v>0</v>
      </c>
      <c r="AS207" s="487">
        <f t="shared" si="53"/>
        <v>0</v>
      </c>
      <c r="AT207" s="487">
        <f t="shared" si="53"/>
        <v>0</v>
      </c>
      <c r="AU207" s="493">
        <f t="shared" si="53"/>
        <v>0</v>
      </c>
      <c r="AV207" s="488" t="str">
        <f t="shared" si="50"/>
        <v/>
      </c>
      <c r="AW207" s="487" t="str">
        <f t="shared" si="50"/>
        <v/>
      </c>
      <c r="AX207" s="487">
        <f t="shared" si="50"/>
        <v>0</v>
      </c>
      <c r="AY207" s="487" t="str">
        <f t="shared" si="50"/>
        <v/>
      </c>
      <c r="AZ207" s="487" t="str">
        <f t="shared" si="50"/>
        <v/>
      </c>
      <c r="BA207" s="487" t="str">
        <f t="shared" si="50"/>
        <v/>
      </c>
      <c r="BB207" s="487" t="str">
        <f t="shared" si="50"/>
        <v/>
      </c>
      <c r="BC207" s="487" t="str">
        <f t="shared" si="50"/>
        <v/>
      </c>
      <c r="BD207" s="487" t="str">
        <f t="shared" si="50"/>
        <v/>
      </c>
      <c r="BE207" s="487" t="str">
        <f t="shared" si="50"/>
        <v/>
      </c>
      <c r="BF207" s="487" t="str">
        <f t="shared" si="50"/>
        <v/>
      </c>
      <c r="BG207" s="487" t="str">
        <f t="shared" si="50"/>
        <v/>
      </c>
      <c r="BH207" s="487" t="str">
        <f t="shared" si="50"/>
        <v/>
      </c>
      <c r="BI207" s="487" t="str">
        <f t="shared" si="50"/>
        <v/>
      </c>
      <c r="BJ207" s="487" t="str">
        <f t="shared" si="50"/>
        <v/>
      </c>
      <c r="BK207" s="489" t="str">
        <f t="shared" si="38"/>
        <v/>
      </c>
      <c r="BL207" s="495" t="str">
        <f t="shared" si="51"/>
        <v/>
      </c>
      <c r="BM207" s="487" t="str">
        <f t="shared" si="51"/>
        <v/>
      </c>
      <c r="BN207" s="487">
        <f t="shared" si="51"/>
        <v>0</v>
      </c>
      <c r="BO207" s="487" t="str">
        <f t="shared" si="51"/>
        <v/>
      </c>
      <c r="BP207" s="487" t="str">
        <f t="shared" si="51"/>
        <v/>
      </c>
      <c r="BQ207" s="487" t="str">
        <f t="shared" si="51"/>
        <v/>
      </c>
      <c r="BR207" s="487" t="str">
        <f t="shared" si="51"/>
        <v/>
      </c>
      <c r="BS207" s="487" t="str">
        <f t="shared" si="51"/>
        <v/>
      </c>
      <c r="BT207" s="487" t="str">
        <f t="shared" si="51"/>
        <v/>
      </c>
      <c r="BU207" s="487" t="str">
        <f t="shared" si="51"/>
        <v/>
      </c>
      <c r="BV207" s="487" t="str">
        <f t="shared" si="51"/>
        <v/>
      </c>
      <c r="BW207" s="487" t="str">
        <f t="shared" si="51"/>
        <v/>
      </c>
      <c r="BX207" s="487" t="str">
        <f t="shared" si="51"/>
        <v/>
      </c>
      <c r="BY207" s="487" t="str">
        <f t="shared" si="51"/>
        <v/>
      </c>
      <c r="BZ207" s="487" t="str">
        <f t="shared" si="51"/>
        <v/>
      </c>
      <c r="CA207" s="489" t="str">
        <f t="shared" si="39"/>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3"/>
        <v>0</v>
      </c>
      <c r="AG208" s="487">
        <f t="shared" si="53"/>
        <v>0</v>
      </c>
      <c r="AH208" s="487">
        <f t="shared" si="53"/>
        <v>-1</v>
      </c>
      <c r="AI208" s="487">
        <f t="shared" si="53"/>
        <v>0</v>
      </c>
      <c r="AJ208" s="487">
        <f t="shared" si="53"/>
        <v>0</v>
      </c>
      <c r="AK208" s="487">
        <f t="shared" si="53"/>
        <v>0</v>
      </c>
      <c r="AL208" s="487">
        <f t="shared" si="53"/>
        <v>0</v>
      </c>
      <c r="AM208" s="487">
        <f t="shared" si="53"/>
        <v>0</v>
      </c>
      <c r="AN208" s="487">
        <f t="shared" si="53"/>
        <v>0</v>
      </c>
      <c r="AO208" s="487">
        <f t="shared" si="53"/>
        <v>0</v>
      </c>
      <c r="AP208" s="487">
        <f t="shared" si="53"/>
        <v>0</v>
      </c>
      <c r="AQ208" s="487">
        <f t="shared" si="53"/>
        <v>0</v>
      </c>
      <c r="AR208" s="487">
        <f t="shared" si="53"/>
        <v>0</v>
      </c>
      <c r="AS208" s="487">
        <f t="shared" si="53"/>
        <v>0</v>
      </c>
      <c r="AT208" s="487">
        <f t="shared" si="53"/>
        <v>0</v>
      </c>
      <c r="AU208" s="493">
        <f t="shared" si="53"/>
        <v>0</v>
      </c>
      <c r="AV208" s="488" t="str">
        <f t="shared" ref="AV208:BK224" si="54">IF(AF208,IFERROR(LEFT($V208,SEARCH(" (",$V208)-1),$V208),"")</f>
        <v/>
      </c>
      <c r="AW208" s="487" t="str">
        <f t="shared" si="54"/>
        <v/>
      </c>
      <c r="AX208" s="487">
        <f t="shared" si="54"/>
        <v>0</v>
      </c>
      <c r="AY208" s="487" t="str">
        <f t="shared" si="54"/>
        <v/>
      </c>
      <c r="AZ208" s="487" t="str">
        <f t="shared" si="54"/>
        <v/>
      </c>
      <c r="BA208" s="487" t="str">
        <f t="shared" si="54"/>
        <v/>
      </c>
      <c r="BB208" s="487" t="str">
        <f t="shared" si="54"/>
        <v/>
      </c>
      <c r="BC208" s="487" t="str">
        <f t="shared" si="54"/>
        <v/>
      </c>
      <c r="BD208" s="487" t="str">
        <f t="shared" si="54"/>
        <v/>
      </c>
      <c r="BE208" s="487" t="str">
        <f t="shared" si="54"/>
        <v/>
      </c>
      <c r="BF208" s="487" t="str">
        <f t="shared" si="54"/>
        <v/>
      </c>
      <c r="BG208" s="487" t="str">
        <f t="shared" si="54"/>
        <v/>
      </c>
      <c r="BH208" s="487" t="str">
        <f t="shared" si="54"/>
        <v/>
      </c>
      <c r="BI208" s="487" t="str">
        <f t="shared" si="54"/>
        <v/>
      </c>
      <c r="BJ208" s="487" t="str">
        <f t="shared" si="54"/>
        <v/>
      </c>
      <c r="BK208" s="489" t="str">
        <f t="shared" si="38"/>
        <v/>
      </c>
      <c r="BL208" s="495" t="str">
        <f t="shared" ref="BL208:CA224" si="55">IF(AF208,IFERROR(LEFT($W208,SEARCH(" (",$W208)-1),$W208),"")</f>
        <v/>
      </c>
      <c r="BM208" s="487" t="str">
        <f t="shared" si="55"/>
        <v/>
      </c>
      <c r="BN208" s="487">
        <f t="shared" si="55"/>
        <v>0</v>
      </c>
      <c r="BO208" s="487" t="str">
        <f t="shared" si="55"/>
        <v/>
      </c>
      <c r="BP208" s="487" t="str">
        <f t="shared" si="55"/>
        <v/>
      </c>
      <c r="BQ208" s="487" t="str">
        <f t="shared" si="55"/>
        <v/>
      </c>
      <c r="BR208" s="487" t="str">
        <f t="shared" si="55"/>
        <v/>
      </c>
      <c r="BS208" s="487" t="str">
        <f t="shared" si="55"/>
        <v/>
      </c>
      <c r="BT208" s="487" t="str">
        <f t="shared" si="55"/>
        <v/>
      </c>
      <c r="BU208" s="487" t="str">
        <f t="shared" si="55"/>
        <v/>
      </c>
      <c r="BV208" s="487" t="str">
        <f t="shared" si="55"/>
        <v/>
      </c>
      <c r="BW208" s="487" t="str">
        <f t="shared" si="55"/>
        <v/>
      </c>
      <c r="BX208" s="487" t="str">
        <f t="shared" si="55"/>
        <v/>
      </c>
      <c r="BY208" s="487" t="str">
        <f t="shared" si="55"/>
        <v/>
      </c>
      <c r="BZ208" s="487" t="str">
        <f t="shared" si="55"/>
        <v/>
      </c>
      <c r="CA208" s="489" t="str">
        <f t="shared" si="39"/>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3"/>
        <v>0</v>
      </c>
      <c r="AG209" s="487">
        <f t="shared" si="53"/>
        <v>0</v>
      </c>
      <c r="AH209" s="487">
        <f t="shared" si="53"/>
        <v>-1</v>
      </c>
      <c r="AI209" s="487">
        <f t="shared" si="53"/>
        <v>0</v>
      </c>
      <c r="AJ209" s="487">
        <f t="shared" si="53"/>
        <v>0</v>
      </c>
      <c r="AK209" s="487">
        <f t="shared" si="53"/>
        <v>0</v>
      </c>
      <c r="AL209" s="487">
        <f t="shared" si="53"/>
        <v>0</v>
      </c>
      <c r="AM209" s="487">
        <f t="shared" si="53"/>
        <v>0</v>
      </c>
      <c r="AN209" s="487">
        <f t="shared" si="53"/>
        <v>0</v>
      </c>
      <c r="AO209" s="487">
        <f t="shared" si="53"/>
        <v>0</v>
      </c>
      <c r="AP209" s="487">
        <f t="shared" si="53"/>
        <v>0</v>
      </c>
      <c r="AQ209" s="487">
        <f t="shared" si="53"/>
        <v>0</v>
      </c>
      <c r="AR209" s="487">
        <f t="shared" si="53"/>
        <v>0</v>
      </c>
      <c r="AS209" s="487">
        <f t="shared" si="53"/>
        <v>0</v>
      </c>
      <c r="AT209" s="487">
        <f t="shared" si="53"/>
        <v>0</v>
      </c>
      <c r="AU209" s="493">
        <f t="shared" si="53"/>
        <v>0</v>
      </c>
      <c r="AV209" s="488" t="str">
        <f t="shared" si="54"/>
        <v/>
      </c>
      <c r="AW209" s="487" t="str">
        <f t="shared" si="54"/>
        <v/>
      </c>
      <c r="AX209" s="487">
        <f t="shared" si="54"/>
        <v>0</v>
      </c>
      <c r="AY209" s="487" t="str">
        <f t="shared" si="54"/>
        <v/>
      </c>
      <c r="AZ209" s="487" t="str">
        <f t="shared" si="54"/>
        <v/>
      </c>
      <c r="BA209" s="487" t="str">
        <f t="shared" si="54"/>
        <v/>
      </c>
      <c r="BB209" s="487" t="str">
        <f t="shared" si="54"/>
        <v/>
      </c>
      <c r="BC209" s="487" t="str">
        <f t="shared" si="54"/>
        <v/>
      </c>
      <c r="BD209" s="487" t="str">
        <f t="shared" si="54"/>
        <v/>
      </c>
      <c r="BE209" s="487" t="str">
        <f t="shared" si="54"/>
        <v/>
      </c>
      <c r="BF209" s="487" t="str">
        <f t="shared" si="54"/>
        <v/>
      </c>
      <c r="BG209" s="487" t="str">
        <f t="shared" si="54"/>
        <v/>
      </c>
      <c r="BH209" s="487" t="str">
        <f t="shared" si="54"/>
        <v/>
      </c>
      <c r="BI209" s="487" t="str">
        <f t="shared" si="54"/>
        <v/>
      </c>
      <c r="BJ209" s="487" t="str">
        <f t="shared" si="54"/>
        <v/>
      </c>
      <c r="BK209" s="489" t="str">
        <f t="shared" si="38"/>
        <v/>
      </c>
      <c r="BL209" s="495" t="str">
        <f t="shared" si="55"/>
        <v/>
      </c>
      <c r="BM209" s="487" t="str">
        <f t="shared" si="55"/>
        <v/>
      </c>
      <c r="BN209" s="487">
        <f t="shared" si="55"/>
        <v>0</v>
      </c>
      <c r="BO209" s="487" t="str">
        <f t="shared" si="55"/>
        <v/>
      </c>
      <c r="BP209" s="487" t="str">
        <f t="shared" si="55"/>
        <v/>
      </c>
      <c r="BQ209" s="487" t="str">
        <f t="shared" si="55"/>
        <v/>
      </c>
      <c r="BR209" s="487" t="str">
        <f t="shared" si="55"/>
        <v/>
      </c>
      <c r="BS209" s="487" t="str">
        <f t="shared" si="55"/>
        <v/>
      </c>
      <c r="BT209" s="487" t="str">
        <f t="shared" si="55"/>
        <v/>
      </c>
      <c r="BU209" s="487" t="str">
        <f t="shared" si="55"/>
        <v/>
      </c>
      <c r="BV209" s="487" t="str">
        <f t="shared" si="55"/>
        <v/>
      </c>
      <c r="BW209" s="487" t="str">
        <f t="shared" si="55"/>
        <v/>
      </c>
      <c r="BX209" s="487" t="str">
        <f t="shared" si="55"/>
        <v/>
      </c>
      <c r="BY209" s="487" t="str">
        <f t="shared" si="55"/>
        <v/>
      </c>
      <c r="BZ209" s="487" t="str">
        <f t="shared" si="55"/>
        <v/>
      </c>
      <c r="CA209" s="489" t="str">
        <f t="shared" si="39"/>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3"/>
        <v>0</v>
      </c>
      <c r="AG210" s="487">
        <f t="shared" si="53"/>
        <v>0</v>
      </c>
      <c r="AH210" s="487">
        <f t="shared" si="53"/>
        <v>-1</v>
      </c>
      <c r="AI210" s="487">
        <f t="shared" si="53"/>
        <v>0</v>
      </c>
      <c r="AJ210" s="487">
        <f t="shared" si="53"/>
        <v>0</v>
      </c>
      <c r="AK210" s="487">
        <f t="shared" si="53"/>
        <v>0</v>
      </c>
      <c r="AL210" s="487">
        <f t="shared" si="53"/>
        <v>0</v>
      </c>
      <c r="AM210" s="487">
        <f t="shared" si="53"/>
        <v>0</v>
      </c>
      <c r="AN210" s="487">
        <f t="shared" si="53"/>
        <v>0</v>
      </c>
      <c r="AO210" s="487">
        <f t="shared" si="53"/>
        <v>0</v>
      </c>
      <c r="AP210" s="487">
        <f t="shared" si="53"/>
        <v>0</v>
      </c>
      <c r="AQ210" s="487">
        <f t="shared" si="53"/>
        <v>0</v>
      </c>
      <c r="AR210" s="487">
        <f t="shared" si="53"/>
        <v>0</v>
      </c>
      <c r="AS210" s="487">
        <f t="shared" si="53"/>
        <v>0</v>
      </c>
      <c r="AT210" s="487">
        <f t="shared" si="53"/>
        <v>0</v>
      </c>
      <c r="AU210" s="493">
        <f t="shared" si="53"/>
        <v>0</v>
      </c>
      <c r="AV210" s="488" t="str">
        <f t="shared" si="54"/>
        <v/>
      </c>
      <c r="AW210" s="487" t="str">
        <f t="shared" si="54"/>
        <v/>
      </c>
      <c r="AX210" s="487">
        <f t="shared" si="54"/>
        <v>0</v>
      </c>
      <c r="AY210" s="487" t="str">
        <f t="shared" si="54"/>
        <v/>
      </c>
      <c r="AZ210" s="487" t="str">
        <f t="shared" si="54"/>
        <v/>
      </c>
      <c r="BA210" s="487" t="str">
        <f t="shared" si="54"/>
        <v/>
      </c>
      <c r="BB210" s="487" t="str">
        <f t="shared" si="54"/>
        <v/>
      </c>
      <c r="BC210" s="487" t="str">
        <f t="shared" si="54"/>
        <v/>
      </c>
      <c r="BD210" s="487" t="str">
        <f t="shared" si="54"/>
        <v/>
      </c>
      <c r="BE210" s="487" t="str">
        <f t="shared" si="54"/>
        <v/>
      </c>
      <c r="BF210" s="487" t="str">
        <f t="shared" si="54"/>
        <v/>
      </c>
      <c r="BG210" s="487" t="str">
        <f t="shared" si="54"/>
        <v/>
      </c>
      <c r="BH210" s="487" t="str">
        <f t="shared" si="54"/>
        <v/>
      </c>
      <c r="BI210" s="487" t="str">
        <f t="shared" si="54"/>
        <v/>
      </c>
      <c r="BJ210" s="487" t="str">
        <f t="shared" si="54"/>
        <v/>
      </c>
      <c r="BK210" s="489" t="str">
        <f t="shared" si="38"/>
        <v/>
      </c>
      <c r="BL210" s="495" t="str">
        <f t="shared" si="55"/>
        <v/>
      </c>
      <c r="BM210" s="487" t="str">
        <f t="shared" si="55"/>
        <v/>
      </c>
      <c r="BN210" s="487">
        <f t="shared" si="55"/>
        <v>0</v>
      </c>
      <c r="BO210" s="487" t="str">
        <f t="shared" si="55"/>
        <v/>
      </c>
      <c r="BP210" s="487" t="str">
        <f t="shared" si="55"/>
        <v/>
      </c>
      <c r="BQ210" s="487" t="str">
        <f t="shared" si="55"/>
        <v/>
      </c>
      <c r="BR210" s="487" t="str">
        <f t="shared" si="55"/>
        <v/>
      </c>
      <c r="BS210" s="487" t="str">
        <f t="shared" si="55"/>
        <v/>
      </c>
      <c r="BT210" s="487" t="str">
        <f t="shared" si="55"/>
        <v/>
      </c>
      <c r="BU210" s="487" t="str">
        <f t="shared" si="55"/>
        <v/>
      </c>
      <c r="BV210" s="487" t="str">
        <f t="shared" si="55"/>
        <v/>
      </c>
      <c r="BW210" s="487" t="str">
        <f t="shared" si="55"/>
        <v/>
      </c>
      <c r="BX210" s="487" t="str">
        <f t="shared" si="55"/>
        <v/>
      </c>
      <c r="BY210" s="487" t="str">
        <f t="shared" si="55"/>
        <v/>
      </c>
      <c r="BZ210" s="487" t="str">
        <f t="shared" si="55"/>
        <v/>
      </c>
      <c r="CA210" s="489" t="str">
        <f t="shared" si="39"/>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3"/>
        <v>0</v>
      </c>
      <c r="AG211" s="487">
        <f t="shared" si="53"/>
        <v>0</v>
      </c>
      <c r="AH211" s="487">
        <f t="shared" si="53"/>
        <v>-1</v>
      </c>
      <c r="AI211" s="487">
        <f t="shared" si="53"/>
        <v>0</v>
      </c>
      <c r="AJ211" s="487">
        <f t="shared" si="53"/>
        <v>0</v>
      </c>
      <c r="AK211" s="487">
        <f t="shared" si="53"/>
        <v>0</v>
      </c>
      <c r="AL211" s="487">
        <f t="shared" si="53"/>
        <v>0</v>
      </c>
      <c r="AM211" s="487">
        <f t="shared" si="53"/>
        <v>0</v>
      </c>
      <c r="AN211" s="487">
        <f t="shared" si="53"/>
        <v>0</v>
      </c>
      <c r="AO211" s="487">
        <f t="shared" si="53"/>
        <v>0</v>
      </c>
      <c r="AP211" s="487">
        <f t="shared" si="53"/>
        <v>0</v>
      </c>
      <c r="AQ211" s="487">
        <f t="shared" si="53"/>
        <v>0</v>
      </c>
      <c r="AR211" s="487">
        <f t="shared" si="53"/>
        <v>0</v>
      </c>
      <c r="AS211" s="487">
        <f t="shared" si="53"/>
        <v>0</v>
      </c>
      <c r="AT211" s="487">
        <f t="shared" si="53"/>
        <v>0</v>
      </c>
      <c r="AU211" s="493">
        <f t="shared" si="53"/>
        <v>0</v>
      </c>
      <c r="AV211" s="488" t="str">
        <f t="shared" si="54"/>
        <v/>
      </c>
      <c r="AW211" s="487" t="str">
        <f t="shared" si="54"/>
        <v/>
      </c>
      <c r="AX211" s="487">
        <f t="shared" si="54"/>
        <v>0</v>
      </c>
      <c r="AY211" s="487" t="str">
        <f t="shared" si="54"/>
        <v/>
      </c>
      <c r="AZ211" s="487" t="str">
        <f t="shared" si="54"/>
        <v/>
      </c>
      <c r="BA211" s="487" t="str">
        <f t="shared" si="54"/>
        <v/>
      </c>
      <c r="BB211" s="487" t="str">
        <f t="shared" si="54"/>
        <v/>
      </c>
      <c r="BC211" s="487" t="str">
        <f t="shared" si="54"/>
        <v/>
      </c>
      <c r="BD211" s="487" t="str">
        <f t="shared" si="54"/>
        <v/>
      </c>
      <c r="BE211" s="487" t="str">
        <f t="shared" si="54"/>
        <v/>
      </c>
      <c r="BF211" s="487" t="str">
        <f t="shared" si="54"/>
        <v/>
      </c>
      <c r="BG211" s="487" t="str">
        <f t="shared" si="54"/>
        <v/>
      </c>
      <c r="BH211" s="487" t="str">
        <f t="shared" si="54"/>
        <v/>
      </c>
      <c r="BI211" s="487" t="str">
        <f t="shared" si="54"/>
        <v/>
      </c>
      <c r="BJ211" s="487" t="str">
        <f t="shared" si="54"/>
        <v/>
      </c>
      <c r="BK211" s="489" t="str">
        <f t="shared" si="38"/>
        <v/>
      </c>
      <c r="BL211" s="495" t="str">
        <f t="shared" si="55"/>
        <v/>
      </c>
      <c r="BM211" s="487" t="str">
        <f t="shared" si="55"/>
        <v/>
      </c>
      <c r="BN211" s="487">
        <f t="shared" si="55"/>
        <v>0</v>
      </c>
      <c r="BO211" s="487" t="str">
        <f t="shared" si="55"/>
        <v/>
      </c>
      <c r="BP211" s="487" t="str">
        <f t="shared" si="55"/>
        <v/>
      </c>
      <c r="BQ211" s="487" t="str">
        <f t="shared" si="55"/>
        <v/>
      </c>
      <c r="BR211" s="487" t="str">
        <f t="shared" si="55"/>
        <v/>
      </c>
      <c r="BS211" s="487" t="str">
        <f t="shared" si="55"/>
        <v/>
      </c>
      <c r="BT211" s="487" t="str">
        <f t="shared" si="55"/>
        <v/>
      </c>
      <c r="BU211" s="487" t="str">
        <f t="shared" si="55"/>
        <v/>
      </c>
      <c r="BV211" s="487" t="str">
        <f t="shared" si="55"/>
        <v/>
      </c>
      <c r="BW211" s="487" t="str">
        <f t="shared" si="55"/>
        <v/>
      </c>
      <c r="BX211" s="487" t="str">
        <f t="shared" si="55"/>
        <v/>
      </c>
      <c r="BY211" s="487" t="str">
        <f t="shared" si="55"/>
        <v/>
      </c>
      <c r="BZ211" s="487" t="str">
        <f t="shared" si="55"/>
        <v/>
      </c>
      <c r="CA211" s="489" t="str">
        <f t="shared" si="39"/>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3"/>
        <v>0</v>
      </c>
      <c r="AG212" s="487">
        <f t="shared" si="53"/>
        <v>0</v>
      </c>
      <c r="AH212" s="487">
        <f t="shared" si="53"/>
        <v>-1</v>
      </c>
      <c r="AI212" s="487">
        <f t="shared" si="53"/>
        <v>0</v>
      </c>
      <c r="AJ212" s="487">
        <f t="shared" si="53"/>
        <v>0</v>
      </c>
      <c r="AK212" s="487">
        <f t="shared" si="53"/>
        <v>0</v>
      </c>
      <c r="AL212" s="487">
        <f t="shared" si="53"/>
        <v>0</v>
      </c>
      <c r="AM212" s="487">
        <f t="shared" si="53"/>
        <v>0</v>
      </c>
      <c r="AN212" s="487">
        <f t="shared" si="53"/>
        <v>0</v>
      </c>
      <c r="AO212" s="487">
        <f t="shared" si="53"/>
        <v>0</v>
      </c>
      <c r="AP212" s="487">
        <f t="shared" si="53"/>
        <v>0</v>
      </c>
      <c r="AQ212" s="487">
        <f t="shared" si="53"/>
        <v>0</v>
      </c>
      <c r="AR212" s="487">
        <f t="shared" si="53"/>
        <v>0</v>
      </c>
      <c r="AS212" s="487">
        <f t="shared" si="53"/>
        <v>0</v>
      </c>
      <c r="AT212" s="487">
        <f t="shared" si="53"/>
        <v>0</v>
      </c>
      <c r="AU212" s="493">
        <f t="shared" si="53"/>
        <v>0</v>
      </c>
      <c r="AV212" s="488" t="str">
        <f t="shared" si="54"/>
        <v/>
      </c>
      <c r="AW212" s="487" t="str">
        <f t="shared" si="54"/>
        <v/>
      </c>
      <c r="AX212" s="487">
        <f t="shared" si="54"/>
        <v>0</v>
      </c>
      <c r="AY212" s="487" t="str">
        <f t="shared" si="54"/>
        <v/>
      </c>
      <c r="AZ212" s="487" t="str">
        <f t="shared" si="54"/>
        <v/>
      </c>
      <c r="BA212" s="487" t="str">
        <f t="shared" si="54"/>
        <v/>
      </c>
      <c r="BB212" s="487" t="str">
        <f t="shared" si="54"/>
        <v/>
      </c>
      <c r="BC212" s="487" t="str">
        <f t="shared" si="54"/>
        <v/>
      </c>
      <c r="BD212" s="487" t="str">
        <f t="shared" si="54"/>
        <v/>
      </c>
      <c r="BE212" s="487" t="str">
        <f t="shared" si="54"/>
        <v/>
      </c>
      <c r="BF212" s="487" t="str">
        <f t="shared" si="54"/>
        <v/>
      </c>
      <c r="BG212" s="487" t="str">
        <f t="shared" si="54"/>
        <v/>
      </c>
      <c r="BH212" s="487" t="str">
        <f t="shared" si="54"/>
        <v/>
      </c>
      <c r="BI212" s="487" t="str">
        <f t="shared" si="54"/>
        <v/>
      </c>
      <c r="BJ212" s="487" t="str">
        <f t="shared" si="54"/>
        <v/>
      </c>
      <c r="BK212" s="489" t="str">
        <f t="shared" si="38"/>
        <v/>
      </c>
      <c r="BL212" s="495" t="str">
        <f t="shared" si="55"/>
        <v/>
      </c>
      <c r="BM212" s="487" t="str">
        <f t="shared" si="55"/>
        <v/>
      </c>
      <c r="BN212" s="487">
        <f t="shared" si="55"/>
        <v>0</v>
      </c>
      <c r="BO212" s="487" t="str">
        <f t="shared" si="55"/>
        <v/>
      </c>
      <c r="BP212" s="487" t="str">
        <f t="shared" si="55"/>
        <v/>
      </c>
      <c r="BQ212" s="487" t="str">
        <f t="shared" si="55"/>
        <v/>
      </c>
      <c r="BR212" s="487" t="str">
        <f t="shared" si="55"/>
        <v/>
      </c>
      <c r="BS212" s="487" t="str">
        <f t="shared" si="55"/>
        <v/>
      </c>
      <c r="BT212" s="487" t="str">
        <f t="shared" si="55"/>
        <v/>
      </c>
      <c r="BU212" s="487" t="str">
        <f t="shared" si="55"/>
        <v/>
      </c>
      <c r="BV212" s="487" t="str">
        <f t="shared" si="55"/>
        <v/>
      </c>
      <c r="BW212" s="487" t="str">
        <f t="shared" si="55"/>
        <v/>
      </c>
      <c r="BX212" s="487" t="str">
        <f t="shared" si="55"/>
        <v/>
      </c>
      <c r="BY212" s="487" t="str">
        <f t="shared" si="55"/>
        <v/>
      </c>
      <c r="BZ212" s="487" t="str">
        <f t="shared" si="55"/>
        <v/>
      </c>
      <c r="CA212" s="489" t="str">
        <f t="shared" si="39"/>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3"/>
        <v>0</v>
      </c>
      <c r="AG213" s="487">
        <f t="shared" si="53"/>
        <v>0</v>
      </c>
      <c r="AH213" s="487">
        <f t="shared" si="53"/>
        <v>-1</v>
      </c>
      <c r="AI213" s="487">
        <f t="shared" si="53"/>
        <v>0</v>
      </c>
      <c r="AJ213" s="487">
        <f t="shared" si="53"/>
        <v>0</v>
      </c>
      <c r="AK213" s="487">
        <f t="shared" si="53"/>
        <v>0</v>
      </c>
      <c r="AL213" s="487">
        <f t="shared" si="53"/>
        <v>0</v>
      </c>
      <c r="AM213" s="487">
        <f t="shared" si="53"/>
        <v>0</v>
      </c>
      <c r="AN213" s="487">
        <f t="shared" si="53"/>
        <v>0</v>
      </c>
      <c r="AO213" s="487">
        <f t="shared" si="53"/>
        <v>0</v>
      </c>
      <c r="AP213" s="487">
        <f t="shared" si="53"/>
        <v>0</v>
      </c>
      <c r="AQ213" s="487">
        <f t="shared" si="53"/>
        <v>0</v>
      </c>
      <c r="AR213" s="487">
        <f t="shared" si="53"/>
        <v>0</v>
      </c>
      <c r="AS213" s="487">
        <f t="shared" si="53"/>
        <v>0</v>
      </c>
      <c r="AT213" s="487">
        <f t="shared" si="53"/>
        <v>0</v>
      </c>
      <c r="AU213" s="493">
        <f t="shared" si="53"/>
        <v>0</v>
      </c>
      <c r="AV213" s="488" t="str">
        <f t="shared" si="54"/>
        <v/>
      </c>
      <c r="AW213" s="487" t="str">
        <f t="shared" si="54"/>
        <v/>
      </c>
      <c r="AX213" s="487">
        <f t="shared" si="54"/>
        <v>0</v>
      </c>
      <c r="AY213" s="487" t="str">
        <f t="shared" si="54"/>
        <v/>
      </c>
      <c r="AZ213" s="487" t="str">
        <f t="shared" si="54"/>
        <v/>
      </c>
      <c r="BA213" s="487" t="str">
        <f t="shared" si="54"/>
        <v/>
      </c>
      <c r="BB213" s="487" t="str">
        <f t="shared" si="54"/>
        <v/>
      </c>
      <c r="BC213" s="487" t="str">
        <f t="shared" si="54"/>
        <v/>
      </c>
      <c r="BD213" s="487" t="str">
        <f t="shared" si="54"/>
        <v/>
      </c>
      <c r="BE213" s="487" t="str">
        <f t="shared" si="54"/>
        <v/>
      </c>
      <c r="BF213" s="487" t="str">
        <f t="shared" si="54"/>
        <v/>
      </c>
      <c r="BG213" s="487" t="str">
        <f t="shared" si="54"/>
        <v/>
      </c>
      <c r="BH213" s="487" t="str">
        <f t="shared" si="54"/>
        <v/>
      </c>
      <c r="BI213" s="487" t="str">
        <f t="shared" si="54"/>
        <v/>
      </c>
      <c r="BJ213" s="487" t="str">
        <f t="shared" si="54"/>
        <v/>
      </c>
      <c r="BK213" s="489" t="str">
        <f t="shared" si="38"/>
        <v/>
      </c>
      <c r="BL213" s="495" t="str">
        <f t="shared" si="55"/>
        <v/>
      </c>
      <c r="BM213" s="487" t="str">
        <f t="shared" si="55"/>
        <v/>
      </c>
      <c r="BN213" s="487">
        <f t="shared" si="55"/>
        <v>0</v>
      </c>
      <c r="BO213" s="487" t="str">
        <f t="shared" si="55"/>
        <v/>
      </c>
      <c r="BP213" s="487" t="str">
        <f t="shared" si="55"/>
        <v/>
      </c>
      <c r="BQ213" s="487" t="str">
        <f t="shared" si="55"/>
        <v/>
      </c>
      <c r="BR213" s="487" t="str">
        <f t="shared" si="55"/>
        <v/>
      </c>
      <c r="BS213" s="487" t="str">
        <f t="shared" si="55"/>
        <v/>
      </c>
      <c r="BT213" s="487" t="str">
        <f t="shared" si="55"/>
        <v/>
      </c>
      <c r="BU213" s="487" t="str">
        <f t="shared" si="55"/>
        <v/>
      </c>
      <c r="BV213" s="487" t="str">
        <f t="shared" si="55"/>
        <v/>
      </c>
      <c r="BW213" s="487" t="str">
        <f t="shared" si="55"/>
        <v/>
      </c>
      <c r="BX213" s="487" t="str">
        <f t="shared" si="55"/>
        <v/>
      </c>
      <c r="BY213" s="487" t="str">
        <f t="shared" si="55"/>
        <v/>
      </c>
      <c r="BZ213" s="487" t="str">
        <f t="shared" si="55"/>
        <v/>
      </c>
      <c r="CA213" s="489" t="str">
        <f t="shared" si="39"/>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3"/>
        <v>0</v>
      </c>
      <c r="AG214" s="487">
        <f t="shared" si="53"/>
        <v>0</v>
      </c>
      <c r="AH214" s="487">
        <f t="shared" si="53"/>
        <v>-1</v>
      </c>
      <c r="AI214" s="487">
        <f t="shared" si="53"/>
        <v>0</v>
      </c>
      <c r="AJ214" s="487">
        <f t="shared" si="53"/>
        <v>0</v>
      </c>
      <c r="AK214" s="487">
        <f t="shared" si="53"/>
        <v>0</v>
      </c>
      <c r="AL214" s="487">
        <f t="shared" si="53"/>
        <v>0</v>
      </c>
      <c r="AM214" s="487">
        <f t="shared" si="53"/>
        <v>0</v>
      </c>
      <c r="AN214" s="487">
        <f t="shared" si="53"/>
        <v>0</v>
      </c>
      <c r="AO214" s="487">
        <f t="shared" si="53"/>
        <v>0</v>
      </c>
      <c r="AP214" s="487">
        <f t="shared" si="53"/>
        <v>0</v>
      </c>
      <c r="AQ214" s="487">
        <f t="shared" si="53"/>
        <v>0</v>
      </c>
      <c r="AR214" s="487">
        <f t="shared" si="53"/>
        <v>0</v>
      </c>
      <c r="AS214" s="487">
        <f t="shared" si="53"/>
        <v>0</v>
      </c>
      <c r="AT214" s="487">
        <f t="shared" si="53"/>
        <v>0</v>
      </c>
      <c r="AU214" s="493">
        <f t="shared" si="53"/>
        <v>0</v>
      </c>
      <c r="AV214" s="488" t="str">
        <f t="shared" si="54"/>
        <v/>
      </c>
      <c r="AW214" s="487" t="str">
        <f t="shared" si="54"/>
        <v/>
      </c>
      <c r="AX214" s="487">
        <f t="shared" si="54"/>
        <v>0</v>
      </c>
      <c r="AY214" s="487" t="str">
        <f t="shared" si="54"/>
        <v/>
      </c>
      <c r="AZ214" s="487" t="str">
        <f t="shared" si="54"/>
        <v/>
      </c>
      <c r="BA214" s="487" t="str">
        <f t="shared" si="54"/>
        <v/>
      </c>
      <c r="BB214" s="487" t="str">
        <f t="shared" si="54"/>
        <v/>
      </c>
      <c r="BC214" s="487" t="str">
        <f t="shared" si="54"/>
        <v/>
      </c>
      <c r="BD214" s="487" t="str">
        <f t="shared" si="54"/>
        <v/>
      </c>
      <c r="BE214" s="487" t="str">
        <f t="shared" si="54"/>
        <v/>
      </c>
      <c r="BF214" s="487" t="str">
        <f t="shared" si="54"/>
        <v/>
      </c>
      <c r="BG214" s="487" t="str">
        <f t="shared" si="54"/>
        <v/>
      </c>
      <c r="BH214" s="487" t="str">
        <f t="shared" si="54"/>
        <v/>
      </c>
      <c r="BI214" s="487" t="str">
        <f t="shared" si="54"/>
        <v/>
      </c>
      <c r="BJ214" s="487" t="str">
        <f t="shared" si="54"/>
        <v/>
      </c>
      <c r="BK214" s="489" t="str">
        <f t="shared" si="38"/>
        <v/>
      </c>
      <c r="BL214" s="495" t="str">
        <f t="shared" si="55"/>
        <v/>
      </c>
      <c r="BM214" s="487" t="str">
        <f t="shared" si="55"/>
        <v/>
      </c>
      <c r="BN214" s="487">
        <f t="shared" si="55"/>
        <v>0</v>
      </c>
      <c r="BO214" s="487" t="str">
        <f t="shared" si="55"/>
        <v/>
      </c>
      <c r="BP214" s="487" t="str">
        <f t="shared" si="55"/>
        <v/>
      </c>
      <c r="BQ214" s="487" t="str">
        <f t="shared" si="55"/>
        <v/>
      </c>
      <c r="BR214" s="487" t="str">
        <f t="shared" si="55"/>
        <v/>
      </c>
      <c r="BS214" s="487" t="str">
        <f t="shared" si="55"/>
        <v/>
      </c>
      <c r="BT214" s="487" t="str">
        <f t="shared" si="55"/>
        <v/>
      </c>
      <c r="BU214" s="487" t="str">
        <f t="shared" si="55"/>
        <v/>
      </c>
      <c r="BV214" s="487" t="str">
        <f t="shared" si="55"/>
        <v/>
      </c>
      <c r="BW214" s="487" t="str">
        <f t="shared" si="55"/>
        <v/>
      </c>
      <c r="BX214" s="487" t="str">
        <f t="shared" si="55"/>
        <v/>
      </c>
      <c r="BY214" s="487" t="str">
        <f t="shared" si="55"/>
        <v/>
      </c>
      <c r="BZ214" s="487" t="str">
        <f t="shared" si="55"/>
        <v/>
      </c>
      <c r="CA214" s="489" t="str">
        <f t="shared" si="39"/>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3"/>
        <v>0</v>
      </c>
      <c r="AG215" s="487">
        <f t="shared" si="53"/>
        <v>0</v>
      </c>
      <c r="AH215" s="487">
        <f t="shared" si="53"/>
        <v>-1</v>
      </c>
      <c r="AI215" s="487">
        <f t="shared" si="53"/>
        <v>0</v>
      </c>
      <c r="AJ215" s="487">
        <f t="shared" si="53"/>
        <v>0</v>
      </c>
      <c r="AK215" s="487">
        <f t="shared" si="53"/>
        <v>0</v>
      </c>
      <c r="AL215" s="487">
        <f t="shared" si="53"/>
        <v>0</v>
      </c>
      <c r="AM215" s="487">
        <f t="shared" si="53"/>
        <v>0</v>
      </c>
      <c r="AN215" s="487">
        <f t="shared" si="53"/>
        <v>0</v>
      </c>
      <c r="AO215" s="487">
        <f t="shared" si="53"/>
        <v>0</v>
      </c>
      <c r="AP215" s="487">
        <f t="shared" si="53"/>
        <v>0</v>
      </c>
      <c r="AQ215" s="487">
        <f t="shared" si="53"/>
        <v>0</v>
      </c>
      <c r="AR215" s="487">
        <f t="shared" si="53"/>
        <v>0</v>
      </c>
      <c r="AS215" s="487">
        <f t="shared" si="53"/>
        <v>0</v>
      </c>
      <c r="AT215" s="487">
        <f t="shared" si="53"/>
        <v>0</v>
      </c>
      <c r="AU215" s="493">
        <f t="shared" si="53"/>
        <v>0</v>
      </c>
      <c r="AV215" s="488" t="str">
        <f t="shared" si="54"/>
        <v/>
      </c>
      <c r="AW215" s="487" t="str">
        <f t="shared" si="54"/>
        <v/>
      </c>
      <c r="AX215" s="487">
        <f t="shared" si="54"/>
        <v>0</v>
      </c>
      <c r="AY215" s="487" t="str">
        <f t="shared" si="54"/>
        <v/>
      </c>
      <c r="AZ215" s="487" t="str">
        <f t="shared" si="54"/>
        <v/>
      </c>
      <c r="BA215" s="487" t="str">
        <f t="shared" si="54"/>
        <v/>
      </c>
      <c r="BB215" s="487" t="str">
        <f t="shared" si="54"/>
        <v/>
      </c>
      <c r="BC215" s="487" t="str">
        <f t="shared" si="54"/>
        <v/>
      </c>
      <c r="BD215" s="487" t="str">
        <f t="shared" si="54"/>
        <v/>
      </c>
      <c r="BE215" s="487" t="str">
        <f t="shared" si="54"/>
        <v/>
      </c>
      <c r="BF215" s="487" t="str">
        <f t="shared" si="54"/>
        <v/>
      </c>
      <c r="BG215" s="487" t="str">
        <f t="shared" si="54"/>
        <v/>
      </c>
      <c r="BH215" s="487" t="str">
        <f t="shared" si="54"/>
        <v/>
      </c>
      <c r="BI215" s="487" t="str">
        <f t="shared" si="54"/>
        <v/>
      </c>
      <c r="BJ215" s="487" t="str">
        <f t="shared" si="54"/>
        <v/>
      </c>
      <c r="BK215" s="489" t="str">
        <f t="shared" si="38"/>
        <v/>
      </c>
      <c r="BL215" s="495" t="str">
        <f t="shared" si="55"/>
        <v/>
      </c>
      <c r="BM215" s="487" t="str">
        <f t="shared" si="55"/>
        <v/>
      </c>
      <c r="BN215" s="487">
        <f t="shared" si="55"/>
        <v>0</v>
      </c>
      <c r="BO215" s="487" t="str">
        <f t="shared" si="55"/>
        <v/>
      </c>
      <c r="BP215" s="487" t="str">
        <f t="shared" si="55"/>
        <v/>
      </c>
      <c r="BQ215" s="487" t="str">
        <f t="shared" si="55"/>
        <v/>
      </c>
      <c r="BR215" s="487" t="str">
        <f t="shared" si="55"/>
        <v/>
      </c>
      <c r="BS215" s="487" t="str">
        <f t="shared" si="55"/>
        <v/>
      </c>
      <c r="BT215" s="487" t="str">
        <f t="shared" si="55"/>
        <v/>
      </c>
      <c r="BU215" s="487" t="str">
        <f t="shared" si="55"/>
        <v/>
      </c>
      <c r="BV215" s="487" t="str">
        <f t="shared" si="55"/>
        <v/>
      </c>
      <c r="BW215" s="487" t="str">
        <f t="shared" si="55"/>
        <v/>
      </c>
      <c r="BX215" s="487" t="str">
        <f t="shared" si="55"/>
        <v/>
      </c>
      <c r="BY215" s="487" t="str">
        <f t="shared" si="55"/>
        <v/>
      </c>
      <c r="BZ215" s="487" t="str">
        <f t="shared" si="55"/>
        <v/>
      </c>
      <c r="CA215" s="489" t="str">
        <f t="shared" si="39"/>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3"/>
        <v>0</v>
      </c>
      <c r="AG216" s="487">
        <f t="shared" si="53"/>
        <v>0</v>
      </c>
      <c r="AH216" s="487">
        <f t="shared" si="53"/>
        <v>-1</v>
      </c>
      <c r="AI216" s="487">
        <f t="shared" si="53"/>
        <v>0</v>
      </c>
      <c r="AJ216" s="487">
        <f t="shared" si="53"/>
        <v>0</v>
      </c>
      <c r="AK216" s="487">
        <f t="shared" si="53"/>
        <v>0</v>
      </c>
      <c r="AL216" s="487">
        <f t="shared" si="53"/>
        <v>0</v>
      </c>
      <c r="AM216" s="487">
        <f t="shared" si="53"/>
        <v>0</v>
      </c>
      <c r="AN216" s="487">
        <f t="shared" si="53"/>
        <v>0</v>
      </c>
      <c r="AO216" s="487">
        <f t="shared" si="53"/>
        <v>0</v>
      </c>
      <c r="AP216" s="487">
        <f t="shared" si="53"/>
        <v>0</v>
      </c>
      <c r="AQ216" s="487">
        <f t="shared" si="53"/>
        <v>0</v>
      </c>
      <c r="AR216" s="487">
        <f t="shared" si="53"/>
        <v>0</v>
      </c>
      <c r="AS216" s="487">
        <f t="shared" si="53"/>
        <v>0</v>
      </c>
      <c r="AT216" s="487">
        <f t="shared" si="53"/>
        <v>0</v>
      </c>
      <c r="AU216" s="493">
        <f t="shared" si="53"/>
        <v>0</v>
      </c>
      <c r="AV216" s="488" t="str">
        <f t="shared" si="54"/>
        <v/>
      </c>
      <c r="AW216" s="487" t="str">
        <f t="shared" si="54"/>
        <v/>
      </c>
      <c r="AX216" s="487">
        <f t="shared" si="54"/>
        <v>0</v>
      </c>
      <c r="AY216" s="487" t="str">
        <f t="shared" si="54"/>
        <v/>
      </c>
      <c r="AZ216" s="487" t="str">
        <f t="shared" si="54"/>
        <v/>
      </c>
      <c r="BA216" s="487" t="str">
        <f t="shared" si="54"/>
        <v/>
      </c>
      <c r="BB216" s="487" t="str">
        <f t="shared" si="54"/>
        <v/>
      </c>
      <c r="BC216" s="487" t="str">
        <f t="shared" si="54"/>
        <v/>
      </c>
      <c r="BD216" s="487" t="str">
        <f t="shared" si="54"/>
        <v/>
      </c>
      <c r="BE216" s="487" t="str">
        <f t="shared" si="54"/>
        <v/>
      </c>
      <c r="BF216" s="487" t="str">
        <f t="shared" si="54"/>
        <v/>
      </c>
      <c r="BG216" s="487" t="str">
        <f t="shared" si="54"/>
        <v/>
      </c>
      <c r="BH216" s="487" t="str">
        <f t="shared" si="54"/>
        <v/>
      </c>
      <c r="BI216" s="487" t="str">
        <f t="shared" si="54"/>
        <v/>
      </c>
      <c r="BJ216" s="487" t="str">
        <f t="shared" si="54"/>
        <v/>
      </c>
      <c r="BK216" s="489" t="str">
        <f t="shared" si="38"/>
        <v/>
      </c>
      <c r="BL216" s="495" t="str">
        <f t="shared" si="55"/>
        <v/>
      </c>
      <c r="BM216" s="487" t="str">
        <f t="shared" si="55"/>
        <v/>
      </c>
      <c r="BN216" s="487">
        <f t="shared" si="55"/>
        <v>0</v>
      </c>
      <c r="BO216" s="487" t="str">
        <f t="shared" si="55"/>
        <v/>
      </c>
      <c r="BP216" s="487" t="str">
        <f t="shared" si="55"/>
        <v/>
      </c>
      <c r="BQ216" s="487" t="str">
        <f t="shared" si="55"/>
        <v/>
      </c>
      <c r="BR216" s="487" t="str">
        <f t="shared" si="55"/>
        <v/>
      </c>
      <c r="BS216" s="487" t="str">
        <f t="shared" si="55"/>
        <v/>
      </c>
      <c r="BT216" s="487" t="str">
        <f t="shared" si="55"/>
        <v/>
      </c>
      <c r="BU216" s="487" t="str">
        <f t="shared" si="55"/>
        <v/>
      </c>
      <c r="BV216" s="487" t="str">
        <f t="shared" si="55"/>
        <v/>
      </c>
      <c r="BW216" s="487" t="str">
        <f t="shared" si="55"/>
        <v/>
      </c>
      <c r="BX216" s="487" t="str">
        <f t="shared" si="55"/>
        <v/>
      </c>
      <c r="BY216" s="487" t="str">
        <f t="shared" si="55"/>
        <v/>
      </c>
      <c r="BZ216" s="487" t="str">
        <f t="shared" si="55"/>
        <v/>
      </c>
      <c r="CA216" s="489" t="str">
        <f t="shared" si="39"/>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3"/>
        <v>0</v>
      </c>
      <c r="AG217" s="487">
        <f t="shared" si="53"/>
        <v>0</v>
      </c>
      <c r="AH217" s="487">
        <f t="shared" si="53"/>
        <v>-1</v>
      </c>
      <c r="AI217" s="487">
        <f t="shared" si="53"/>
        <v>0</v>
      </c>
      <c r="AJ217" s="487">
        <f t="shared" si="53"/>
        <v>0</v>
      </c>
      <c r="AK217" s="487">
        <f t="shared" si="53"/>
        <v>0</v>
      </c>
      <c r="AL217" s="487">
        <f t="shared" si="53"/>
        <v>0</v>
      </c>
      <c r="AM217" s="487">
        <f t="shared" si="53"/>
        <v>0</v>
      </c>
      <c r="AN217" s="487">
        <f t="shared" si="53"/>
        <v>0</v>
      </c>
      <c r="AO217" s="487">
        <f t="shared" si="53"/>
        <v>0</v>
      </c>
      <c r="AP217" s="487">
        <f t="shared" si="53"/>
        <v>0</v>
      </c>
      <c r="AQ217" s="487">
        <f t="shared" si="53"/>
        <v>0</v>
      </c>
      <c r="AR217" s="487">
        <f t="shared" si="53"/>
        <v>0</v>
      </c>
      <c r="AS217" s="487">
        <f t="shared" si="53"/>
        <v>0</v>
      </c>
      <c r="AT217" s="487">
        <f t="shared" si="53"/>
        <v>0</v>
      </c>
      <c r="AU217" s="493">
        <f t="shared" si="53"/>
        <v>0</v>
      </c>
      <c r="AV217" s="488" t="str">
        <f t="shared" si="54"/>
        <v/>
      </c>
      <c r="AW217" s="487" t="str">
        <f t="shared" si="54"/>
        <v/>
      </c>
      <c r="AX217" s="487">
        <f t="shared" si="54"/>
        <v>0</v>
      </c>
      <c r="AY217" s="487" t="str">
        <f t="shared" si="54"/>
        <v/>
      </c>
      <c r="AZ217" s="487" t="str">
        <f t="shared" si="54"/>
        <v/>
      </c>
      <c r="BA217" s="487" t="str">
        <f t="shared" si="54"/>
        <v/>
      </c>
      <c r="BB217" s="487" t="str">
        <f t="shared" si="54"/>
        <v/>
      </c>
      <c r="BC217" s="487" t="str">
        <f t="shared" si="54"/>
        <v/>
      </c>
      <c r="BD217" s="487" t="str">
        <f t="shared" si="54"/>
        <v/>
      </c>
      <c r="BE217" s="487" t="str">
        <f t="shared" si="54"/>
        <v/>
      </c>
      <c r="BF217" s="487" t="str">
        <f t="shared" si="54"/>
        <v/>
      </c>
      <c r="BG217" s="487" t="str">
        <f t="shared" si="54"/>
        <v/>
      </c>
      <c r="BH217" s="487" t="str">
        <f t="shared" si="54"/>
        <v/>
      </c>
      <c r="BI217" s="487" t="str">
        <f t="shared" si="54"/>
        <v/>
      </c>
      <c r="BJ217" s="487" t="str">
        <f t="shared" si="54"/>
        <v/>
      </c>
      <c r="BK217" s="489" t="str">
        <f t="shared" si="38"/>
        <v/>
      </c>
      <c r="BL217" s="495" t="str">
        <f t="shared" si="55"/>
        <v/>
      </c>
      <c r="BM217" s="487" t="str">
        <f t="shared" si="55"/>
        <v/>
      </c>
      <c r="BN217" s="487">
        <f t="shared" si="55"/>
        <v>0</v>
      </c>
      <c r="BO217" s="487" t="str">
        <f t="shared" si="55"/>
        <v/>
      </c>
      <c r="BP217" s="487" t="str">
        <f t="shared" si="55"/>
        <v/>
      </c>
      <c r="BQ217" s="487" t="str">
        <f t="shared" si="55"/>
        <v/>
      </c>
      <c r="BR217" s="487" t="str">
        <f t="shared" si="55"/>
        <v/>
      </c>
      <c r="BS217" s="487" t="str">
        <f t="shared" si="55"/>
        <v/>
      </c>
      <c r="BT217" s="487" t="str">
        <f t="shared" si="55"/>
        <v/>
      </c>
      <c r="BU217" s="487" t="str">
        <f t="shared" si="55"/>
        <v/>
      </c>
      <c r="BV217" s="487" t="str">
        <f t="shared" si="55"/>
        <v/>
      </c>
      <c r="BW217" s="487" t="str">
        <f t="shared" si="55"/>
        <v/>
      </c>
      <c r="BX217" s="487" t="str">
        <f t="shared" si="55"/>
        <v/>
      </c>
      <c r="BY217" s="487" t="str">
        <f t="shared" si="55"/>
        <v/>
      </c>
      <c r="BZ217" s="487" t="str">
        <f t="shared" si="55"/>
        <v/>
      </c>
      <c r="CA217" s="489" t="str">
        <f t="shared" si="39"/>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3"/>
        <v>0</v>
      </c>
      <c r="AG218" s="487">
        <f t="shared" si="53"/>
        <v>0</v>
      </c>
      <c r="AH218" s="487">
        <f t="shared" si="53"/>
        <v>-1</v>
      </c>
      <c r="AI218" s="487">
        <f t="shared" si="53"/>
        <v>0</v>
      </c>
      <c r="AJ218" s="487">
        <f t="shared" si="53"/>
        <v>0</v>
      </c>
      <c r="AK218" s="487">
        <f t="shared" si="53"/>
        <v>0</v>
      </c>
      <c r="AL218" s="487">
        <f t="shared" si="53"/>
        <v>0</v>
      </c>
      <c r="AM218" s="487">
        <f t="shared" si="53"/>
        <v>0</v>
      </c>
      <c r="AN218" s="487">
        <f t="shared" si="53"/>
        <v>0</v>
      </c>
      <c r="AO218" s="487">
        <f t="shared" si="53"/>
        <v>0</v>
      </c>
      <c r="AP218" s="487">
        <f t="shared" si="53"/>
        <v>0</v>
      </c>
      <c r="AQ218" s="487">
        <f t="shared" si="53"/>
        <v>0</v>
      </c>
      <c r="AR218" s="487">
        <f t="shared" si="53"/>
        <v>0</v>
      </c>
      <c r="AS218" s="487">
        <f t="shared" si="53"/>
        <v>0</v>
      </c>
      <c r="AT218" s="487">
        <f t="shared" si="53"/>
        <v>0</v>
      </c>
      <c r="AU218" s="493">
        <f t="shared" si="53"/>
        <v>0</v>
      </c>
      <c r="AV218" s="488" t="str">
        <f t="shared" si="54"/>
        <v/>
      </c>
      <c r="AW218" s="487" t="str">
        <f t="shared" si="54"/>
        <v/>
      </c>
      <c r="AX218" s="487">
        <f t="shared" si="54"/>
        <v>0</v>
      </c>
      <c r="AY218" s="487" t="str">
        <f t="shared" si="54"/>
        <v/>
      </c>
      <c r="AZ218" s="487" t="str">
        <f t="shared" si="54"/>
        <v/>
      </c>
      <c r="BA218" s="487" t="str">
        <f t="shared" si="54"/>
        <v/>
      </c>
      <c r="BB218" s="487" t="str">
        <f t="shared" si="54"/>
        <v/>
      </c>
      <c r="BC218" s="487" t="str">
        <f t="shared" si="54"/>
        <v/>
      </c>
      <c r="BD218" s="487" t="str">
        <f t="shared" si="54"/>
        <v/>
      </c>
      <c r="BE218" s="487" t="str">
        <f t="shared" si="54"/>
        <v/>
      </c>
      <c r="BF218" s="487" t="str">
        <f t="shared" si="54"/>
        <v/>
      </c>
      <c r="BG218" s="487" t="str">
        <f t="shared" si="54"/>
        <v/>
      </c>
      <c r="BH218" s="487" t="str">
        <f t="shared" si="54"/>
        <v/>
      </c>
      <c r="BI218" s="487" t="str">
        <f t="shared" si="54"/>
        <v/>
      </c>
      <c r="BJ218" s="487" t="str">
        <f t="shared" si="54"/>
        <v/>
      </c>
      <c r="BK218" s="489" t="str">
        <f t="shared" si="38"/>
        <v/>
      </c>
      <c r="BL218" s="495" t="str">
        <f t="shared" si="55"/>
        <v/>
      </c>
      <c r="BM218" s="487" t="str">
        <f t="shared" si="55"/>
        <v/>
      </c>
      <c r="BN218" s="487">
        <f t="shared" si="55"/>
        <v>0</v>
      </c>
      <c r="BO218" s="487" t="str">
        <f t="shared" si="55"/>
        <v/>
      </c>
      <c r="BP218" s="487" t="str">
        <f t="shared" si="55"/>
        <v/>
      </c>
      <c r="BQ218" s="487" t="str">
        <f t="shared" si="55"/>
        <v/>
      </c>
      <c r="BR218" s="487" t="str">
        <f t="shared" si="55"/>
        <v/>
      </c>
      <c r="BS218" s="487" t="str">
        <f t="shared" si="55"/>
        <v/>
      </c>
      <c r="BT218" s="487" t="str">
        <f t="shared" si="55"/>
        <v/>
      </c>
      <c r="BU218" s="487" t="str">
        <f t="shared" si="55"/>
        <v/>
      </c>
      <c r="BV218" s="487" t="str">
        <f t="shared" si="55"/>
        <v/>
      </c>
      <c r="BW218" s="487" t="str">
        <f t="shared" si="55"/>
        <v/>
      </c>
      <c r="BX218" s="487" t="str">
        <f t="shared" si="55"/>
        <v/>
      </c>
      <c r="BY218" s="487" t="str">
        <f t="shared" si="55"/>
        <v/>
      </c>
      <c r="BZ218" s="487" t="str">
        <f t="shared" si="55"/>
        <v/>
      </c>
      <c r="CA218" s="489" t="str">
        <f t="shared" si="39"/>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3"/>
        <v>0</v>
      </c>
      <c r="AG219" s="487">
        <f t="shared" si="53"/>
        <v>0</v>
      </c>
      <c r="AH219" s="487">
        <f t="shared" si="53"/>
        <v>-1</v>
      </c>
      <c r="AI219" s="487">
        <f t="shared" si="53"/>
        <v>0</v>
      </c>
      <c r="AJ219" s="487">
        <f t="shared" si="53"/>
        <v>0</v>
      </c>
      <c r="AK219" s="487">
        <f t="shared" si="53"/>
        <v>0</v>
      </c>
      <c r="AL219" s="487">
        <f t="shared" si="53"/>
        <v>0</v>
      </c>
      <c r="AM219" s="487">
        <f t="shared" si="53"/>
        <v>0</v>
      </c>
      <c r="AN219" s="487">
        <f t="shared" si="53"/>
        <v>0</v>
      </c>
      <c r="AO219" s="487">
        <f t="shared" si="53"/>
        <v>0</v>
      </c>
      <c r="AP219" s="487">
        <f t="shared" si="53"/>
        <v>0</v>
      </c>
      <c r="AQ219" s="487">
        <f t="shared" si="53"/>
        <v>0</v>
      </c>
      <c r="AR219" s="487">
        <f t="shared" si="53"/>
        <v>0</v>
      </c>
      <c r="AS219" s="487">
        <f t="shared" si="53"/>
        <v>0</v>
      </c>
      <c r="AT219" s="487">
        <f t="shared" si="53"/>
        <v>0</v>
      </c>
      <c r="AU219" s="493">
        <f t="shared" si="53"/>
        <v>0</v>
      </c>
      <c r="AV219" s="488" t="str">
        <f t="shared" si="54"/>
        <v/>
      </c>
      <c r="AW219" s="487" t="str">
        <f t="shared" si="54"/>
        <v/>
      </c>
      <c r="AX219" s="487">
        <f t="shared" si="54"/>
        <v>0</v>
      </c>
      <c r="AY219" s="487" t="str">
        <f t="shared" si="54"/>
        <v/>
      </c>
      <c r="AZ219" s="487" t="str">
        <f t="shared" si="54"/>
        <v/>
      </c>
      <c r="BA219" s="487" t="str">
        <f t="shared" si="54"/>
        <v/>
      </c>
      <c r="BB219" s="487" t="str">
        <f t="shared" si="54"/>
        <v/>
      </c>
      <c r="BC219" s="487" t="str">
        <f t="shared" si="54"/>
        <v/>
      </c>
      <c r="BD219" s="487" t="str">
        <f t="shared" si="54"/>
        <v/>
      </c>
      <c r="BE219" s="487" t="str">
        <f t="shared" si="54"/>
        <v/>
      </c>
      <c r="BF219" s="487" t="str">
        <f t="shared" si="54"/>
        <v/>
      </c>
      <c r="BG219" s="487" t="str">
        <f t="shared" si="54"/>
        <v/>
      </c>
      <c r="BH219" s="487" t="str">
        <f t="shared" si="54"/>
        <v/>
      </c>
      <c r="BI219" s="487" t="str">
        <f t="shared" si="54"/>
        <v/>
      </c>
      <c r="BJ219" s="487" t="str">
        <f t="shared" si="54"/>
        <v/>
      </c>
      <c r="BK219" s="489" t="str">
        <f t="shared" si="38"/>
        <v/>
      </c>
      <c r="BL219" s="495" t="str">
        <f t="shared" si="55"/>
        <v/>
      </c>
      <c r="BM219" s="487" t="str">
        <f t="shared" si="55"/>
        <v/>
      </c>
      <c r="BN219" s="487">
        <f t="shared" si="55"/>
        <v>0</v>
      </c>
      <c r="BO219" s="487" t="str">
        <f t="shared" si="55"/>
        <v/>
      </c>
      <c r="BP219" s="487" t="str">
        <f t="shared" si="55"/>
        <v/>
      </c>
      <c r="BQ219" s="487" t="str">
        <f t="shared" si="55"/>
        <v/>
      </c>
      <c r="BR219" s="487" t="str">
        <f t="shared" si="55"/>
        <v/>
      </c>
      <c r="BS219" s="487" t="str">
        <f t="shared" si="55"/>
        <v/>
      </c>
      <c r="BT219" s="487" t="str">
        <f t="shared" si="55"/>
        <v/>
      </c>
      <c r="BU219" s="487" t="str">
        <f t="shared" si="55"/>
        <v/>
      </c>
      <c r="BV219" s="487" t="str">
        <f t="shared" si="55"/>
        <v/>
      </c>
      <c r="BW219" s="487" t="str">
        <f t="shared" si="55"/>
        <v/>
      </c>
      <c r="BX219" s="487" t="str">
        <f t="shared" si="55"/>
        <v/>
      </c>
      <c r="BY219" s="487" t="str">
        <f t="shared" si="55"/>
        <v/>
      </c>
      <c r="BZ219" s="487" t="str">
        <f t="shared" si="55"/>
        <v/>
      </c>
      <c r="CA219" s="489" t="str">
        <f t="shared" si="39"/>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3"/>
        <v>0</v>
      </c>
      <c r="AG220" s="487">
        <f t="shared" si="53"/>
        <v>0</v>
      </c>
      <c r="AH220" s="487">
        <f t="shared" si="53"/>
        <v>-1</v>
      </c>
      <c r="AI220" s="487">
        <f t="shared" si="53"/>
        <v>0</v>
      </c>
      <c r="AJ220" s="487">
        <f t="shared" si="53"/>
        <v>0</v>
      </c>
      <c r="AK220" s="487">
        <f t="shared" si="53"/>
        <v>0</v>
      </c>
      <c r="AL220" s="487">
        <f t="shared" si="53"/>
        <v>0</v>
      </c>
      <c r="AM220" s="487">
        <f t="shared" si="53"/>
        <v>0</v>
      </c>
      <c r="AN220" s="487">
        <f t="shared" si="53"/>
        <v>0</v>
      </c>
      <c r="AO220" s="487">
        <f t="shared" si="53"/>
        <v>0</v>
      </c>
      <c r="AP220" s="487">
        <f t="shared" si="53"/>
        <v>0</v>
      </c>
      <c r="AQ220" s="487">
        <f t="shared" si="53"/>
        <v>0</v>
      </c>
      <c r="AR220" s="487">
        <f t="shared" si="53"/>
        <v>0</v>
      </c>
      <c r="AS220" s="487">
        <f t="shared" si="53"/>
        <v>0</v>
      </c>
      <c r="AT220" s="487">
        <f t="shared" si="53"/>
        <v>0</v>
      </c>
      <c r="AU220" s="493">
        <f t="shared" si="53"/>
        <v>0</v>
      </c>
      <c r="AV220" s="488" t="str">
        <f t="shared" si="54"/>
        <v/>
      </c>
      <c r="AW220" s="487" t="str">
        <f t="shared" si="54"/>
        <v/>
      </c>
      <c r="AX220" s="487">
        <f t="shared" si="54"/>
        <v>0</v>
      </c>
      <c r="AY220" s="487" t="str">
        <f t="shared" si="54"/>
        <v/>
      </c>
      <c r="AZ220" s="487" t="str">
        <f t="shared" si="54"/>
        <v/>
      </c>
      <c r="BA220" s="487" t="str">
        <f t="shared" si="54"/>
        <v/>
      </c>
      <c r="BB220" s="487" t="str">
        <f t="shared" si="54"/>
        <v/>
      </c>
      <c r="BC220" s="487" t="str">
        <f t="shared" si="54"/>
        <v/>
      </c>
      <c r="BD220" s="487" t="str">
        <f t="shared" si="54"/>
        <v/>
      </c>
      <c r="BE220" s="487" t="str">
        <f t="shared" si="54"/>
        <v/>
      </c>
      <c r="BF220" s="487" t="str">
        <f t="shared" si="54"/>
        <v/>
      </c>
      <c r="BG220" s="487" t="str">
        <f t="shared" si="54"/>
        <v/>
      </c>
      <c r="BH220" s="487" t="str">
        <f t="shared" si="54"/>
        <v/>
      </c>
      <c r="BI220" s="487" t="str">
        <f t="shared" si="54"/>
        <v/>
      </c>
      <c r="BJ220" s="487" t="str">
        <f t="shared" si="54"/>
        <v/>
      </c>
      <c r="BK220" s="489" t="str">
        <f t="shared" si="54"/>
        <v/>
      </c>
      <c r="BL220" s="495" t="str">
        <f t="shared" si="55"/>
        <v/>
      </c>
      <c r="BM220" s="487" t="str">
        <f t="shared" si="55"/>
        <v/>
      </c>
      <c r="BN220" s="487">
        <f t="shared" si="55"/>
        <v>0</v>
      </c>
      <c r="BO220" s="487" t="str">
        <f t="shared" si="55"/>
        <v/>
      </c>
      <c r="BP220" s="487" t="str">
        <f t="shared" si="55"/>
        <v/>
      </c>
      <c r="BQ220" s="487" t="str">
        <f t="shared" si="55"/>
        <v/>
      </c>
      <c r="BR220" s="487" t="str">
        <f t="shared" si="55"/>
        <v/>
      </c>
      <c r="BS220" s="487" t="str">
        <f t="shared" si="55"/>
        <v/>
      </c>
      <c r="BT220" s="487" t="str">
        <f t="shared" si="55"/>
        <v/>
      </c>
      <c r="BU220" s="487" t="str">
        <f t="shared" si="55"/>
        <v/>
      </c>
      <c r="BV220" s="487" t="str">
        <f t="shared" si="55"/>
        <v/>
      </c>
      <c r="BW220" s="487" t="str">
        <f t="shared" si="55"/>
        <v/>
      </c>
      <c r="BX220" s="487" t="str">
        <f t="shared" si="55"/>
        <v/>
      </c>
      <c r="BY220" s="487" t="str">
        <f t="shared" si="55"/>
        <v/>
      </c>
      <c r="BZ220" s="487" t="str">
        <f t="shared" si="55"/>
        <v/>
      </c>
      <c r="CA220" s="489" t="str">
        <f t="shared" si="55"/>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3"/>
        <v>0</v>
      </c>
      <c r="AG221" s="487">
        <f t="shared" si="53"/>
        <v>0</v>
      </c>
      <c r="AH221" s="487">
        <f t="shared" si="53"/>
        <v>-1</v>
      </c>
      <c r="AI221" s="487">
        <f t="shared" si="53"/>
        <v>0</v>
      </c>
      <c r="AJ221" s="487">
        <f t="shared" si="53"/>
        <v>0</v>
      </c>
      <c r="AK221" s="487">
        <f t="shared" si="53"/>
        <v>0</v>
      </c>
      <c r="AL221" s="487">
        <f t="shared" si="53"/>
        <v>0</v>
      </c>
      <c r="AM221" s="487">
        <f t="shared" si="53"/>
        <v>0</v>
      </c>
      <c r="AN221" s="487">
        <f t="shared" si="53"/>
        <v>0</v>
      </c>
      <c r="AO221" s="487">
        <f t="shared" si="53"/>
        <v>0</v>
      </c>
      <c r="AP221" s="487">
        <f t="shared" si="53"/>
        <v>0</v>
      </c>
      <c r="AQ221" s="487">
        <f t="shared" si="53"/>
        <v>0</v>
      </c>
      <c r="AR221" s="487">
        <f t="shared" si="53"/>
        <v>0</v>
      </c>
      <c r="AS221" s="487">
        <f t="shared" si="53"/>
        <v>0</v>
      </c>
      <c r="AT221" s="487">
        <f t="shared" si="53"/>
        <v>0</v>
      </c>
      <c r="AU221" s="493">
        <f t="shared" si="53"/>
        <v>0</v>
      </c>
      <c r="AV221" s="488" t="str">
        <f t="shared" si="54"/>
        <v/>
      </c>
      <c r="AW221" s="487" t="str">
        <f t="shared" si="54"/>
        <v/>
      </c>
      <c r="AX221" s="487">
        <f t="shared" si="54"/>
        <v>0</v>
      </c>
      <c r="AY221" s="487" t="str">
        <f t="shared" si="54"/>
        <v/>
      </c>
      <c r="AZ221" s="487" t="str">
        <f t="shared" si="54"/>
        <v/>
      </c>
      <c r="BA221" s="487" t="str">
        <f t="shared" si="54"/>
        <v/>
      </c>
      <c r="BB221" s="487" t="str">
        <f t="shared" si="54"/>
        <v/>
      </c>
      <c r="BC221" s="487" t="str">
        <f t="shared" si="54"/>
        <v/>
      </c>
      <c r="BD221" s="487" t="str">
        <f t="shared" si="54"/>
        <v/>
      </c>
      <c r="BE221" s="487" t="str">
        <f t="shared" si="54"/>
        <v/>
      </c>
      <c r="BF221" s="487" t="str">
        <f t="shared" si="54"/>
        <v/>
      </c>
      <c r="BG221" s="487" t="str">
        <f t="shared" si="54"/>
        <v/>
      </c>
      <c r="BH221" s="487" t="str">
        <f t="shared" si="54"/>
        <v/>
      </c>
      <c r="BI221" s="487" t="str">
        <f t="shared" si="54"/>
        <v/>
      </c>
      <c r="BJ221" s="487" t="str">
        <f t="shared" si="54"/>
        <v/>
      </c>
      <c r="BK221" s="489" t="str">
        <f t="shared" si="54"/>
        <v/>
      </c>
      <c r="BL221" s="495" t="str">
        <f t="shared" si="55"/>
        <v/>
      </c>
      <c r="BM221" s="487" t="str">
        <f t="shared" si="55"/>
        <v/>
      </c>
      <c r="BN221" s="487">
        <f t="shared" si="55"/>
        <v>0</v>
      </c>
      <c r="BO221" s="487" t="str">
        <f t="shared" si="55"/>
        <v/>
      </c>
      <c r="BP221" s="487" t="str">
        <f t="shared" si="55"/>
        <v/>
      </c>
      <c r="BQ221" s="487" t="str">
        <f t="shared" si="55"/>
        <v/>
      </c>
      <c r="BR221" s="487" t="str">
        <f t="shared" si="55"/>
        <v/>
      </c>
      <c r="BS221" s="487" t="str">
        <f t="shared" si="55"/>
        <v/>
      </c>
      <c r="BT221" s="487" t="str">
        <f t="shared" si="55"/>
        <v/>
      </c>
      <c r="BU221" s="487" t="str">
        <f t="shared" si="55"/>
        <v/>
      </c>
      <c r="BV221" s="487" t="str">
        <f t="shared" si="55"/>
        <v/>
      </c>
      <c r="BW221" s="487" t="str">
        <f t="shared" si="55"/>
        <v/>
      </c>
      <c r="BX221" s="487" t="str">
        <f t="shared" si="55"/>
        <v/>
      </c>
      <c r="BY221" s="487" t="str">
        <f t="shared" si="55"/>
        <v/>
      </c>
      <c r="BZ221" s="487" t="str">
        <f t="shared" si="55"/>
        <v/>
      </c>
      <c r="CA221" s="489" t="str">
        <f t="shared" si="55"/>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3"/>
        <v>0</v>
      </c>
      <c r="AG222" s="487">
        <f t="shared" si="53"/>
        <v>0</v>
      </c>
      <c r="AH222" s="487">
        <f t="shared" si="53"/>
        <v>-1</v>
      </c>
      <c r="AI222" s="487">
        <f t="shared" si="53"/>
        <v>0</v>
      </c>
      <c r="AJ222" s="487">
        <f t="shared" si="53"/>
        <v>0</v>
      </c>
      <c r="AK222" s="487">
        <f t="shared" si="53"/>
        <v>0</v>
      </c>
      <c r="AL222" s="487">
        <f t="shared" si="53"/>
        <v>0</v>
      </c>
      <c r="AM222" s="487">
        <f t="shared" si="53"/>
        <v>0</v>
      </c>
      <c r="AN222" s="487">
        <f t="shared" si="53"/>
        <v>0</v>
      </c>
      <c r="AO222" s="487">
        <f t="shared" si="53"/>
        <v>0</v>
      </c>
      <c r="AP222" s="487">
        <f t="shared" si="53"/>
        <v>0</v>
      </c>
      <c r="AQ222" s="487">
        <f t="shared" si="53"/>
        <v>0</v>
      </c>
      <c r="AR222" s="487">
        <f t="shared" si="53"/>
        <v>0</v>
      </c>
      <c r="AS222" s="487">
        <f t="shared" si="53"/>
        <v>0</v>
      </c>
      <c r="AT222" s="487">
        <f t="shared" si="53"/>
        <v>0</v>
      </c>
      <c r="AU222" s="493">
        <f t="shared" ref="AU222" si="56">AU221</f>
        <v>0</v>
      </c>
      <c r="AV222" s="488" t="str">
        <f t="shared" si="54"/>
        <v/>
      </c>
      <c r="AW222" s="487" t="str">
        <f t="shared" si="54"/>
        <v/>
      </c>
      <c r="AX222" s="487">
        <f t="shared" si="54"/>
        <v>0</v>
      </c>
      <c r="AY222" s="487" t="str">
        <f t="shared" si="54"/>
        <v/>
      </c>
      <c r="AZ222" s="487" t="str">
        <f t="shared" si="54"/>
        <v/>
      </c>
      <c r="BA222" s="487" t="str">
        <f t="shared" si="54"/>
        <v/>
      </c>
      <c r="BB222" s="487" t="str">
        <f t="shared" si="54"/>
        <v/>
      </c>
      <c r="BC222" s="487" t="str">
        <f t="shared" si="54"/>
        <v/>
      </c>
      <c r="BD222" s="487" t="str">
        <f t="shared" si="54"/>
        <v/>
      </c>
      <c r="BE222" s="487" t="str">
        <f t="shared" si="54"/>
        <v/>
      </c>
      <c r="BF222" s="487" t="str">
        <f t="shared" si="54"/>
        <v/>
      </c>
      <c r="BG222" s="487" t="str">
        <f t="shared" si="54"/>
        <v/>
      </c>
      <c r="BH222" s="487" t="str">
        <f t="shared" si="54"/>
        <v/>
      </c>
      <c r="BI222" s="487" t="str">
        <f t="shared" si="54"/>
        <v/>
      </c>
      <c r="BJ222" s="487" t="str">
        <f t="shared" si="54"/>
        <v/>
      </c>
      <c r="BK222" s="489" t="str">
        <f t="shared" si="54"/>
        <v/>
      </c>
      <c r="BL222" s="495" t="str">
        <f t="shared" si="55"/>
        <v/>
      </c>
      <c r="BM222" s="487" t="str">
        <f t="shared" si="55"/>
        <v/>
      </c>
      <c r="BN222" s="487">
        <f t="shared" si="55"/>
        <v>0</v>
      </c>
      <c r="BO222" s="487" t="str">
        <f t="shared" si="55"/>
        <v/>
      </c>
      <c r="BP222" s="487" t="str">
        <f t="shared" si="55"/>
        <v/>
      </c>
      <c r="BQ222" s="487" t="str">
        <f t="shared" si="55"/>
        <v/>
      </c>
      <c r="BR222" s="487" t="str">
        <f t="shared" si="55"/>
        <v/>
      </c>
      <c r="BS222" s="487" t="str">
        <f t="shared" si="55"/>
        <v/>
      </c>
      <c r="BT222" s="487" t="str">
        <f t="shared" si="55"/>
        <v/>
      </c>
      <c r="BU222" s="487" t="str">
        <f t="shared" si="55"/>
        <v/>
      </c>
      <c r="BV222" s="487" t="str">
        <f t="shared" si="55"/>
        <v/>
      </c>
      <c r="BW222" s="487" t="str">
        <f t="shared" si="55"/>
        <v/>
      </c>
      <c r="BX222" s="487" t="str">
        <f t="shared" si="55"/>
        <v/>
      </c>
      <c r="BY222" s="487" t="str">
        <f t="shared" si="55"/>
        <v/>
      </c>
      <c r="BZ222" s="487" t="str">
        <f t="shared" si="55"/>
        <v/>
      </c>
      <c r="CA222" s="489" t="str">
        <f t="shared" si="55"/>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7">AF222</f>
        <v>0</v>
      </c>
      <c r="AG223" s="487">
        <f t="shared" si="57"/>
        <v>0</v>
      </c>
      <c r="AH223" s="487">
        <f t="shared" si="57"/>
        <v>-1</v>
      </c>
      <c r="AI223" s="487">
        <f t="shared" si="57"/>
        <v>0</v>
      </c>
      <c r="AJ223" s="487">
        <f t="shared" si="57"/>
        <v>0</v>
      </c>
      <c r="AK223" s="487">
        <f t="shared" si="57"/>
        <v>0</v>
      </c>
      <c r="AL223" s="487">
        <f t="shared" si="57"/>
        <v>0</v>
      </c>
      <c r="AM223" s="487">
        <f t="shared" si="57"/>
        <v>0</v>
      </c>
      <c r="AN223" s="487">
        <f t="shared" si="57"/>
        <v>0</v>
      </c>
      <c r="AO223" s="487">
        <f t="shared" si="57"/>
        <v>0</v>
      </c>
      <c r="AP223" s="487">
        <f t="shared" si="57"/>
        <v>0</v>
      </c>
      <c r="AQ223" s="487">
        <f t="shared" si="57"/>
        <v>0</v>
      </c>
      <c r="AR223" s="487">
        <f t="shared" si="57"/>
        <v>0</v>
      </c>
      <c r="AS223" s="487">
        <f t="shared" si="57"/>
        <v>0</v>
      </c>
      <c r="AT223" s="487">
        <f t="shared" si="57"/>
        <v>0</v>
      </c>
      <c r="AU223" s="493">
        <f t="shared" si="57"/>
        <v>0</v>
      </c>
      <c r="AV223" s="488" t="str">
        <f t="shared" si="54"/>
        <v/>
      </c>
      <c r="AW223" s="487" t="str">
        <f t="shared" si="54"/>
        <v/>
      </c>
      <c r="AX223" s="487">
        <f t="shared" si="54"/>
        <v>0</v>
      </c>
      <c r="AY223" s="487" t="str">
        <f t="shared" si="54"/>
        <v/>
      </c>
      <c r="AZ223" s="487" t="str">
        <f t="shared" si="54"/>
        <v/>
      </c>
      <c r="BA223" s="487" t="str">
        <f t="shared" si="54"/>
        <v/>
      </c>
      <c r="BB223" s="487" t="str">
        <f t="shared" si="54"/>
        <v/>
      </c>
      <c r="BC223" s="487" t="str">
        <f t="shared" si="54"/>
        <v/>
      </c>
      <c r="BD223" s="487" t="str">
        <f t="shared" si="54"/>
        <v/>
      </c>
      <c r="BE223" s="487" t="str">
        <f t="shared" si="54"/>
        <v/>
      </c>
      <c r="BF223" s="487" t="str">
        <f t="shared" si="54"/>
        <v/>
      </c>
      <c r="BG223" s="487" t="str">
        <f t="shared" si="54"/>
        <v/>
      </c>
      <c r="BH223" s="487" t="str">
        <f t="shared" si="54"/>
        <v/>
      </c>
      <c r="BI223" s="487" t="str">
        <f t="shared" si="54"/>
        <v/>
      </c>
      <c r="BJ223" s="487" t="str">
        <f t="shared" si="54"/>
        <v/>
      </c>
      <c r="BK223" s="489" t="str">
        <f t="shared" si="54"/>
        <v/>
      </c>
      <c r="BL223" s="495" t="str">
        <f t="shared" si="55"/>
        <v/>
      </c>
      <c r="BM223" s="487" t="str">
        <f t="shared" si="55"/>
        <v/>
      </c>
      <c r="BN223" s="487">
        <f t="shared" si="55"/>
        <v>0</v>
      </c>
      <c r="BO223" s="487" t="str">
        <f t="shared" si="55"/>
        <v/>
      </c>
      <c r="BP223" s="487" t="str">
        <f t="shared" si="55"/>
        <v/>
      </c>
      <c r="BQ223" s="487" t="str">
        <f t="shared" si="55"/>
        <v/>
      </c>
      <c r="BR223" s="487" t="str">
        <f t="shared" si="55"/>
        <v/>
      </c>
      <c r="BS223" s="487" t="str">
        <f t="shared" si="55"/>
        <v/>
      </c>
      <c r="BT223" s="487" t="str">
        <f t="shared" si="55"/>
        <v/>
      </c>
      <c r="BU223" s="487" t="str">
        <f t="shared" si="55"/>
        <v/>
      </c>
      <c r="BV223" s="487" t="str">
        <f t="shared" si="55"/>
        <v/>
      </c>
      <c r="BW223" s="487" t="str">
        <f t="shared" si="55"/>
        <v/>
      </c>
      <c r="BX223" s="487" t="str">
        <f t="shared" si="55"/>
        <v/>
      </c>
      <c r="BY223" s="487" t="str">
        <f t="shared" si="55"/>
        <v/>
      </c>
      <c r="BZ223" s="487" t="str">
        <f t="shared" si="55"/>
        <v/>
      </c>
      <c r="CA223" s="489" t="str">
        <f t="shared" si="55"/>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7"/>
        <v>0</v>
      </c>
      <c r="AG224" s="487">
        <f t="shared" si="57"/>
        <v>0</v>
      </c>
      <c r="AH224" s="487">
        <f t="shared" si="57"/>
        <v>-1</v>
      </c>
      <c r="AI224" s="487">
        <f t="shared" si="57"/>
        <v>0</v>
      </c>
      <c r="AJ224" s="487">
        <f t="shared" si="57"/>
        <v>0</v>
      </c>
      <c r="AK224" s="487">
        <f t="shared" si="57"/>
        <v>0</v>
      </c>
      <c r="AL224" s="487">
        <f t="shared" si="57"/>
        <v>0</v>
      </c>
      <c r="AM224" s="487">
        <f t="shared" si="57"/>
        <v>0</v>
      </c>
      <c r="AN224" s="487">
        <f t="shared" si="57"/>
        <v>0</v>
      </c>
      <c r="AO224" s="487">
        <f t="shared" si="57"/>
        <v>0</v>
      </c>
      <c r="AP224" s="487">
        <f t="shared" si="57"/>
        <v>0</v>
      </c>
      <c r="AQ224" s="487">
        <f t="shared" si="57"/>
        <v>0</v>
      </c>
      <c r="AR224" s="487">
        <f t="shared" si="57"/>
        <v>0</v>
      </c>
      <c r="AS224" s="487">
        <f t="shared" si="57"/>
        <v>0</v>
      </c>
      <c r="AT224" s="487">
        <f t="shared" si="57"/>
        <v>0</v>
      </c>
      <c r="AU224" s="493">
        <f t="shared" si="57"/>
        <v>0</v>
      </c>
      <c r="AV224" s="488" t="str">
        <f t="shared" si="54"/>
        <v/>
      </c>
      <c r="AW224" s="487" t="str">
        <f t="shared" si="54"/>
        <v/>
      </c>
      <c r="AX224" s="487">
        <f t="shared" si="54"/>
        <v>0</v>
      </c>
      <c r="AY224" s="487" t="str">
        <f t="shared" si="54"/>
        <v/>
      </c>
      <c r="AZ224" s="487" t="str">
        <f t="shared" si="54"/>
        <v/>
      </c>
      <c r="BA224" s="487" t="str">
        <f t="shared" si="54"/>
        <v/>
      </c>
      <c r="BB224" s="487" t="str">
        <f t="shared" si="54"/>
        <v/>
      </c>
      <c r="BC224" s="487" t="str">
        <f t="shared" si="54"/>
        <v/>
      </c>
      <c r="BD224" s="487" t="str">
        <f t="shared" si="54"/>
        <v/>
      </c>
      <c r="BE224" s="487" t="str">
        <f t="shared" si="54"/>
        <v/>
      </c>
      <c r="BF224" s="487" t="str">
        <f t="shared" si="54"/>
        <v/>
      </c>
      <c r="BG224" s="487" t="str">
        <f t="shared" ref="BG224:BK274" si="58">IF(AQ224,IFERROR(LEFT($V224,SEARCH(" (",$V224)-1),$V224),"")</f>
        <v/>
      </c>
      <c r="BH224" s="487" t="str">
        <f t="shared" si="58"/>
        <v/>
      </c>
      <c r="BI224" s="487" t="str">
        <f t="shared" si="58"/>
        <v/>
      </c>
      <c r="BJ224" s="487" t="str">
        <f t="shared" si="58"/>
        <v/>
      </c>
      <c r="BK224" s="489" t="str">
        <f t="shared" si="58"/>
        <v/>
      </c>
      <c r="BL224" s="495" t="str">
        <f t="shared" si="55"/>
        <v/>
      </c>
      <c r="BM224" s="487" t="str">
        <f t="shared" si="55"/>
        <v/>
      </c>
      <c r="BN224" s="487">
        <f t="shared" si="55"/>
        <v>0</v>
      </c>
      <c r="BO224" s="487" t="str">
        <f t="shared" si="55"/>
        <v/>
      </c>
      <c r="BP224" s="487" t="str">
        <f t="shared" si="55"/>
        <v/>
      </c>
      <c r="BQ224" s="487" t="str">
        <f t="shared" si="55"/>
        <v/>
      </c>
      <c r="BR224" s="487" t="str">
        <f t="shared" si="55"/>
        <v/>
      </c>
      <c r="BS224" s="487" t="str">
        <f t="shared" si="55"/>
        <v/>
      </c>
      <c r="BT224" s="487" t="str">
        <f t="shared" si="55"/>
        <v/>
      </c>
      <c r="BU224" s="487" t="str">
        <f t="shared" si="55"/>
        <v/>
      </c>
      <c r="BV224" s="487" t="str">
        <f t="shared" si="55"/>
        <v/>
      </c>
      <c r="BW224" s="487" t="str">
        <f t="shared" ref="BW224:CA274" si="59">IF(AQ224,IFERROR(LEFT($W224,SEARCH(" (",$W224)-1),$W224),"")</f>
        <v/>
      </c>
      <c r="BX224" s="487" t="str">
        <f t="shared" si="59"/>
        <v/>
      </c>
      <c r="BY224" s="487" t="str">
        <f t="shared" si="59"/>
        <v/>
      </c>
      <c r="BZ224" s="487" t="str">
        <f t="shared" si="59"/>
        <v/>
      </c>
      <c r="CA224" s="489" t="str">
        <f t="shared" si="59"/>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7"/>
        <v>0</v>
      </c>
      <c r="AG225" s="487">
        <f t="shared" si="57"/>
        <v>0</v>
      </c>
      <c r="AH225" s="487">
        <f t="shared" si="57"/>
        <v>-1</v>
      </c>
      <c r="AI225" s="487">
        <f t="shared" si="57"/>
        <v>0</v>
      </c>
      <c r="AJ225" s="487">
        <f t="shared" si="57"/>
        <v>0</v>
      </c>
      <c r="AK225" s="487">
        <f t="shared" si="57"/>
        <v>0</v>
      </c>
      <c r="AL225" s="487">
        <f t="shared" si="57"/>
        <v>0</v>
      </c>
      <c r="AM225" s="487">
        <f t="shared" si="57"/>
        <v>0</v>
      </c>
      <c r="AN225" s="487">
        <f t="shared" si="57"/>
        <v>0</v>
      </c>
      <c r="AO225" s="487">
        <f t="shared" si="57"/>
        <v>0</v>
      </c>
      <c r="AP225" s="487">
        <f t="shared" si="57"/>
        <v>0</v>
      </c>
      <c r="AQ225" s="487">
        <f t="shared" si="57"/>
        <v>0</v>
      </c>
      <c r="AR225" s="487">
        <f t="shared" si="57"/>
        <v>0</v>
      </c>
      <c r="AS225" s="487">
        <f t="shared" si="57"/>
        <v>0</v>
      </c>
      <c r="AT225" s="487">
        <f t="shared" si="57"/>
        <v>0</v>
      </c>
      <c r="AU225" s="493">
        <f t="shared" si="57"/>
        <v>0</v>
      </c>
      <c r="AV225" s="488" t="str">
        <f t="shared" ref="AV225:BF248" si="60">IF(AF225,IFERROR(LEFT($V225,SEARCH(" (",$V225)-1),$V225),"")</f>
        <v/>
      </c>
      <c r="AW225" s="487" t="str">
        <f t="shared" si="60"/>
        <v/>
      </c>
      <c r="AX225" s="487">
        <f t="shared" si="60"/>
        <v>0</v>
      </c>
      <c r="AY225" s="487" t="str">
        <f t="shared" si="60"/>
        <v/>
      </c>
      <c r="AZ225" s="487" t="str">
        <f t="shared" si="60"/>
        <v/>
      </c>
      <c r="BA225" s="487" t="str">
        <f t="shared" si="60"/>
        <v/>
      </c>
      <c r="BB225" s="487" t="str">
        <f t="shared" si="60"/>
        <v/>
      </c>
      <c r="BC225" s="487" t="str">
        <f t="shared" si="60"/>
        <v/>
      </c>
      <c r="BD225" s="487" t="str">
        <f t="shared" si="60"/>
        <v/>
      </c>
      <c r="BE225" s="487" t="str">
        <f t="shared" si="60"/>
        <v/>
      </c>
      <c r="BF225" s="487" t="str">
        <f t="shared" si="60"/>
        <v/>
      </c>
      <c r="BG225" s="487" t="str">
        <f t="shared" si="58"/>
        <v/>
      </c>
      <c r="BH225" s="487" t="str">
        <f t="shared" si="58"/>
        <v/>
      </c>
      <c r="BI225" s="487" t="str">
        <f t="shared" si="58"/>
        <v/>
      </c>
      <c r="BJ225" s="487" t="str">
        <f t="shared" si="58"/>
        <v/>
      </c>
      <c r="BK225" s="489" t="str">
        <f t="shared" si="58"/>
        <v/>
      </c>
      <c r="BL225" s="495" t="str">
        <f t="shared" ref="BL225:BV248" si="61">IF(AF225,IFERROR(LEFT($W225,SEARCH(" (",$W225)-1),$W225),"")</f>
        <v/>
      </c>
      <c r="BM225" s="487" t="str">
        <f t="shared" si="61"/>
        <v/>
      </c>
      <c r="BN225" s="487">
        <f t="shared" si="61"/>
        <v>0</v>
      </c>
      <c r="BO225" s="487" t="str">
        <f t="shared" si="61"/>
        <v/>
      </c>
      <c r="BP225" s="487" t="str">
        <f t="shared" si="61"/>
        <v/>
      </c>
      <c r="BQ225" s="487" t="str">
        <f t="shared" si="61"/>
        <v/>
      </c>
      <c r="BR225" s="487" t="str">
        <f t="shared" si="61"/>
        <v/>
      </c>
      <c r="BS225" s="487" t="str">
        <f t="shared" si="61"/>
        <v/>
      </c>
      <c r="BT225" s="487" t="str">
        <f t="shared" si="61"/>
        <v/>
      </c>
      <c r="BU225" s="487" t="str">
        <f t="shared" si="61"/>
        <v/>
      </c>
      <c r="BV225" s="487" t="str">
        <f t="shared" si="61"/>
        <v/>
      </c>
      <c r="BW225" s="487" t="str">
        <f t="shared" si="59"/>
        <v/>
      </c>
      <c r="BX225" s="487" t="str">
        <f t="shared" si="59"/>
        <v/>
      </c>
      <c r="BY225" s="487" t="str">
        <f t="shared" si="59"/>
        <v/>
      </c>
      <c r="BZ225" s="487" t="str">
        <f t="shared" si="59"/>
        <v/>
      </c>
      <c r="CA225" s="489" t="str">
        <f t="shared" si="59"/>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7"/>
        <v>0</v>
      </c>
      <c r="AG226" s="487">
        <f t="shared" si="57"/>
        <v>0</v>
      </c>
      <c r="AH226" s="487">
        <f t="shared" si="57"/>
        <v>-1</v>
      </c>
      <c r="AI226" s="487">
        <f t="shared" si="57"/>
        <v>0</v>
      </c>
      <c r="AJ226" s="487">
        <f t="shared" si="57"/>
        <v>0</v>
      </c>
      <c r="AK226" s="487">
        <f t="shared" si="57"/>
        <v>0</v>
      </c>
      <c r="AL226" s="487">
        <f t="shared" si="57"/>
        <v>0</v>
      </c>
      <c r="AM226" s="487">
        <f t="shared" si="57"/>
        <v>0</v>
      </c>
      <c r="AN226" s="487">
        <f t="shared" si="57"/>
        <v>0</v>
      </c>
      <c r="AO226" s="487">
        <f t="shared" si="57"/>
        <v>0</v>
      </c>
      <c r="AP226" s="487">
        <f t="shared" si="57"/>
        <v>0</v>
      </c>
      <c r="AQ226" s="487">
        <f t="shared" si="57"/>
        <v>0</v>
      </c>
      <c r="AR226" s="487">
        <f t="shared" si="57"/>
        <v>0</v>
      </c>
      <c r="AS226" s="487">
        <f t="shared" si="57"/>
        <v>0</v>
      </c>
      <c r="AT226" s="487">
        <f t="shared" si="57"/>
        <v>0</v>
      </c>
      <c r="AU226" s="493">
        <f t="shared" si="57"/>
        <v>0</v>
      </c>
      <c r="AV226" s="488" t="str">
        <f t="shared" si="60"/>
        <v/>
      </c>
      <c r="AW226" s="487" t="str">
        <f t="shared" si="60"/>
        <v/>
      </c>
      <c r="AX226" s="487">
        <f t="shared" si="60"/>
        <v>0</v>
      </c>
      <c r="AY226" s="487" t="str">
        <f t="shared" si="60"/>
        <v/>
      </c>
      <c r="AZ226" s="487" t="str">
        <f t="shared" si="60"/>
        <v/>
      </c>
      <c r="BA226" s="487" t="str">
        <f t="shared" si="60"/>
        <v/>
      </c>
      <c r="BB226" s="487" t="str">
        <f t="shared" si="60"/>
        <v/>
      </c>
      <c r="BC226" s="487" t="str">
        <f t="shared" si="60"/>
        <v/>
      </c>
      <c r="BD226" s="487" t="str">
        <f t="shared" si="60"/>
        <v/>
      </c>
      <c r="BE226" s="487" t="str">
        <f t="shared" si="60"/>
        <v/>
      </c>
      <c r="BF226" s="487" t="str">
        <f t="shared" si="60"/>
        <v/>
      </c>
      <c r="BG226" s="487" t="str">
        <f t="shared" si="58"/>
        <v/>
      </c>
      <c r="BH226" s="487" t="str">
        <f t="shared" si="58"/>
        <v/>
      </c>
      <c r="BI226" s="487" t="str">
        <f t="shared" si="58"/>
        <v/>
      </c>
      <c r="BJ226" s="487" t="str">
        <f t="shared" si="58"/>
        <v/>
      </c>
      <c r="BK226" s="489" t="str">
        <f t="shared" si="58"/>
        <v/>
      </c>
      <c r="BL226" s="495" t="str">
        <f t="shared" si="61"/>
        <v/>
      </c>
      <c r="BM226" s="487" t="str">
        <f t="shared" si="61"/>
        <v/>
      </c>
      <c r="BN226" s="487">
        <f t="shared" si="61"/>
        <v>0</v>
      </c>
      <c r="BO226" s="487" t="str">
        <f t="shared" si="61"/>
        <v/>
      </c>
      <c r="BP226" s="487" t="str">
        <f t="shared" si="61"/>
        <v/>
      </c>
      <c r="BQ226" s="487" t="str">
        <f t="shared" si="61"/>
        <v/>
      </c>
      <c r="BR226" s="487" t="str">
        <f t="shared" si="61"/>
        <v/>
      </c>
      <c r="BS226" s="487" t="str">
        <f t="shared" si="61"/>
        <v/>
      </c>
      <c r="BT226" s="487" t="str">
        <f t="shared" si="61"/>
        <v/>
      </c>
      <c r="BU226" s="487" t="str">
        <f t="shared" si="61"/>
        <v/>
      </c>
      <c r="BV226" s="487" t="str">
        <f t="shared" si="61"/>
        <v/>
      </c>
      <c r="BW226" s="487" t="str">
        <f t="shared" si="59"/>
        <v/>
      </c>
      <c r="BX226" s="487" t="str">
        <f t="shared" si="59"/>
        <v/>
      </c>
      <c r="BY226" s="487" t="str">
        <f t="shared" si="59"/>
        <v/>
      </c>
      <c r="BZ226" s="487" t="str">
        <f t="shared" si="59"/>
        <v/>
      </c>
      <c r="CA226" s="489" t="str">
        <f t="shared" si="59"/>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7"/>
        <v>0</v>
      </c>
      <c r="AG227" s="487">
        <f t="shared" si="57"/>
        <v>0</v>
      </c>
      <c r="AH227" s="487">
        <f t="shared" si="57"/>
        <v>-1</v>
      </c>
      <c r="AI227" s="487">
        <f t="shared" si="57"/>
        <v>0</v>
      </c>
      <c r="AJ227" s="487">
        <f t="shared" si="57"/>
        <v>0</v>
      </c>
      <c r="AK227" s="487">
        <f t="shared" si="57"/>
        <v>0</v>
      </c>
      <c r="AL227" s="487">
        <f t="shared" si="57"/>
        <v>0</v>
      </c>
      <c r="AM227" s="487">
        <f t="shared" si="57"/>
        <v>0</v>
      </c>
      <c r="AN227" s="487">
        <f t="shared" si="57"/>
        <v>0</v>
      </c>
      <c r="AO227" s="487">
        <f t="shared" si="57"/>
        <v>0</v>
      </c>
      <c r="AP227" s="487">
        <f t="shared" si="57"/>
        <v>0</v>
      </c>
      <c r="AQ227" s="487">
        <f t="shared" si="57"/>
        <v>0</v>
      </c>
      <c r="AR227" s="487">
        <f t="shared" si="57"/>
        <v>0</v>
      </c>
      <c r="AS227" s="487">
        <f t="shared" si="57"/>
        <v>0</v>
      </c>
      <c r="AT227" s="487">
        <f t="shared" si="57"/>
        <v>0</v>
      </c>
      <c r="AU227" s="493">
        <f t="shared" si="57"/>
        <v>0</v>
      </c>
      <c r="AV227" s="488" t="str">
        <f t="shared" si="60"/>
        <v/>
      </c>
      <c r="AW227" s="487" t="str">
        <f t="shared" si="60"/>
        <v/>
      </c>
      <c r="AX227" s="487">
        <f t="shared" si="60"/>
        <v>0</v>
      </c>
      <c r="AY227" s="487" t="str">
        <f t="shared" si="60"/>
        <v/>
      </c>
      <c r="AZ227" s="487" t="str">
        <f t="shared" si="60"/>
        <v/>
      </c>
      <c r="BA227" s="487" t="str">
        <f t="shared" si="60"/>
        <v/>
      </c>
      <c r="BB227" s="487" t="str">
        <f t="shared" si="60"/>
        <v/>
      </c>
      <c r="BC227" s="487" t="str">
        <f t="shared" si="60"/>
        <v/>
      </c>
      <c r="BD227" s="487" t="str">
        <f t="shared" si="60"/>
        <v/>
      </c>
      <c r="BE227" s="487" t="str">
        <f t="shared" si="60"/>
        <v/>
      </c>
      <c r="BF227" s="487" t="str">
        <f t="shared" si="60"/>
        <v/>
      </c>
      <c r="BG227" s="487" t="str">
        <f t="shared" si="58"/>
        <v/>
      </c>
      <c r="BH227" s="487" t="str">
        <f t="shared" si="58"/>
        <v/>
      </c>
      <c r="BI227" s="487" t="str">
        <f t="shared" si="58"/>
        <v/>
      </c>
      <c r="BJ227" s="487" t="str">
        <f t="shared" si="58"/>
        <v/>
      </c>
      <c r="BK227" s="489" t="str">
        <f t="shared" si="58"/>
        <v/>
      </c>
      <c r="BL227" s="495" t="str">
        <f t="shared" si="61"/>
        <v/>
      </c>
      <c r="BM227" s="487" t="str">
        <f t="shared" si="61"/>
        <v/>
      </c>
      <c r="BN227" s="487">
        <f t="shared" si="61"/>
        <v>0</v>
      </c>
      <c r="BO227" s="487" t="str">
        <f t="shared" si="61"/>
        <v/>
      </c>
      <c r="BP227" s="487" t="str">
        <f t="shared" si="61"/>
        <v/>
      </c>
      <c r="BQ227" s="487" t="str">
        <f t="shared" si="61"/>
        <v/>
      </c>
      <c r="BR227" s="487" t="str">
        <f t="shared" si="61"/>
        <v/>
      </c>
      <c r="BS227" s="487" t="str">
        <f t="shared" si="61"/>
        <v/>
      </c>
      <c r="BT227" s="487" t="str">
        <f t="shared" si="61"/>
        <v/>
      </c>
      <c r="BU227" s="487" t="str">
        <f t="shared" si="61"/>
        <v/>
      </c>
      <c r="BV227" s="487" t="str">
        <f t="shared" si="61"/>
        <v/>
      </c>
      <c r="BW227" s="487" t="str">
        <f t="shared" si="59"/>
        <v/>
      </c>
      <c r="BX227" s="487" t="str">
        <f t="shared" si="59"/>
        <v/>
      </c>
      <c r="BY227" s="487" t="str">
        <f t="shared" si="59"/>
        <v/>
      </c>
      <c r="BZ227" s="487" t="str">
        <f t="shared" si="59"/>
        <v/>
      </c>
      <c r="CA227" s="489" t="str">
        <f t="shared" si="59"/>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7"/>
        <v>0</v>
      </c>
      <c r="AG228" s="487">
        <f t="shared" si="57"/>
        <v>0</v>
      </c>
      <c r="AH228" s="487">
        <f t="shared" si="57"/>
        <v>-1</v>
      </c>
      <c r="AI228" s="487">
        <f t="shared" si="57"/>
        <v>0</v>
      </c>
      <c r="AJ228" s="487">
        <f t="shared" si="57"/>
        <v>0</v>
      </c>
      <c r="AK228" s="487">
        <f t="shared" si="57"/>
        <v>0</v>
      </c>
      <c r="AL228" s="487">
        <f t="shared" si="57"/>
        <v>0</v>
      </c>
      <c r="AM228" s="487">
        <f t="shared" si="57"/>
        <v>0</v>
      </c>
      <c r="AN228" s="487">
        <f t="shared" si="57"/>
        <v>0</v>
      </c>
      <c r="AO228" s="487">
        <f t="shared" si="57"/>
        <v>0</v>
      </c>
      <c r="AP228" s="487">
        <f t="shared" si="57"/>
        <v>0</v>
      </c>
      <c r="AQ228" s="487">
        <f t="shared" si="57"/>
        <v>0</v>
      </c>
      <c r="AR228" s="487">
        <f t="shared" si="57"/>
        <v>0</v>
      </c>
      <c r="AS228" s="487">
        <f t="shared" si="57"/>
        <v>0</v>
      </c>
      <c r="AT228" s="487">
        <f t="shared" si="57"/>
        <v>0</v>
      </c>
      <c r="AU228" s="493">
        <f t="shared" si="57"/>
        <v>0</v>
      </c>
      <c r="AV228" s="488" t="str">
        <f t="shared" si="60"/>
        <v/>
      </c>
      <c r="AW228" s="487" t="str">
        <f t="shared" si="60"/>
        <v/>
      </c>
      <c r="AX228" s="487">
        <f t="shared" si="60"/>
        <v>0</v>
      </c>
      <c r="AY228" s="487" t="str">
        <f t="shared" si="60"/>
        <v/>
      </c>
      <c r="AZ228" s="487" t="str">
        <f t="shared" si="60"/>
        <v/>
      </c>
      <c r="BA228" s="487" t="str">
        <f t="shared" si="60"/>
        <v/>
      </c>
      <c r="BB228" s="487" t="str">
        <f t="shared" si="60"/>
        <v/>
      </c>
      <c r="BC228" s="487" t="str">
        <f t="shared" si="60"/>
        <v/>
      </c>
      <c r="BD228" s="487" t="str">
        <f t="shared" si="60"/>
        <v/>
      </c>
      <c r="BE228" s="487" t="str">
        <f t="shared" si="60"/>
        <v/>
      </c>
      <c r="BF228" s="487" t="str">
        <f t="shared" si="60"/>
        <v/>
      </c>
      <c r="BG228" s="487" t="str">
        <f t="shared" si="58"/>
        <v/>
      </c>
      <c r="BH228" s="487" t="str">
        <f t="shared" si="58"/>
        <v/>
      </c>
      <c r="BI228" s="487" t="str">
        <f t="shared" si="58"/>
        <v/>
      </c>
      <c r="BJ228" s="487" t="str">
        <f t="shared" si="58"/>
        <v/>
      </c>
      <c r="BK228" s="489" t="str">
        <f t="shared" si="58"/>
        <v/>
      </c>
      <c r="BL228" s="495" t="str">
        <f t="shared" si="61"/>
        <v/>
      </c>
      <c r="BM228" s="487" t="str">
        <f t="shared" si="61"/>
        <v/>
      </c>
      <c r="BN228" s="487">
        <f t="shared" si="61"/>
        <v>0</v>
      </c>
      <c r="BO228" s="487" t="str">
        <f t="shared" si="61"/>
        <v/>
      </c>
      <c r="BP228" s="487" t="str">
        <f t="shared" si="61"/>
        <v/>
      </c>
      <c r="BQ228" s="487" t="str">
        <f t="shared" si="61"/>
        <v/>
      </c>
      <c r="BR228" s="487" t="str">
        <f t="shared" si="61"/>
        <v/>
      </c>
      <c r="BS228" s="487" t="str">
        <f t="shared" si="61"/>
        <v/>
      </c>
      <c r="BT228" s="487" t="str">
        <f t="shared" si="61"/>
        <v/>
      </c>
      <c r="BU228" s="487" t="str">
        <f t="shared" si="61"/>
        <v/>
      </c>
      <c r="BV228" s="487" t="str">
        <f t="shared" si="61"/>
        <v/>
      </c>
      <c r="BW228" s="487" t="str">
        <f t="shared" si="59"/>
        <v/>
      </c>
      <c r="BX228" s="487" t="str">
        <f t="shared" si="59"/>
        <v/>
      </c>
      <c r="BY228" s="487" t="str">
        <f t="shared" si="59"/>
        <v/>
      </c>
      <c r="BZ228" s="487" t="str">
        <f t="shared" si="59"/>
        <v/>
      </c>
      <c r="CA228" s="489" t="str">
        <f t="shared" si="59"/>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7"/>
        <v>0</v>
      </c>
      <c r="AG229" s="487">
        <f t="shared" si="57"/>
        <v>0</v>
      </c>
      <c r="AH229" s="487">
        <f t="shared" si="57"/>
        <v>-1</v>
      </c>
      <c r="AI229" s="487">
        <f t="shared" si="57"/>
        <v>0</v>
      </c>
      <c r="AJ229" s="487">
        <f t="shared" si="57"/>
        <v>0</v>
      </c>
      <c r="AK229" s="487">
        <f t="shared" si="57"/>
        <v>0</v>
      </c>
      <c r="AL229" s="487">
        <f t="shared" si="57"/>
        <v>0</v>
      </c>
      <c r="AM229" s="487">
        <f t="shared" si="57"/>
        <v>0</v>
      </c>
      <c r="AN229" s="487">
        <f t="shared" si="57"/>
        <v>0</v>
      </c>
      <c r="AO229" s="487">
        <f t="shared" si="57"/>
        <v>0</v>
      </c>
      <c r="AP229" s="487">
        <f t="shared" si="57"/>
        <v>0</v>
      </c>
      <c r="AQ229" s="487">
        <f t="shared" si="57"/>
        <v>0</v>
      </c>
      <c r="AR229" s="487">
        <f t="shared" si="57"/>
        <v>0</v>
      </c>
      <c r="AS229" s="487">
        <f t="shared" si="57"/>
        <v>0</v>
      </c>
      <c r="AT229" s="487">
        <f t="shared" si="57"/>
        <v>0</v>
      </c>
      <c r="AU229" s="493">
        <f t="shared" si="57"/>
        <v>0</v>
      </c>
      <c r="AV229" s="488" t="str">
        <f t="shared" si="60"/>
        <v/>
      </c>
      <c r="AW229" s="487" t="str">
        <f t="shared" si="60"/>
        <v/>
      </c>
      <c r="AX229" s="487">
        <f t="shared" si="60"/>
        <v>0</v>
      </c>
      <c r="AY229" s="487" t="str">
        <f t="shared" si="60"/>
        <v/>
      </c>
      <c r="AZ229" s="487" t="str">
        <f t="shared" si="60"/>
        <v/>
      </c>
      <c r="BA229" s="487" t="str">
        <f t="shared" si="60"/>
        <v/>
      </c>
      <c r="BB229" s="487" t="str">
        <f t="shared" si="60"/>
        <v/>
      </c>
      <c r="BC229" s="487" t="str">
        <f t="shared" si="60"/>
        <v/>
      </c>
      <c r="BD229" s="487" t="str">
        <f t="shared" si="60"/>
        <v/>
      </c>
      <c r="BE229" s="487" t="str">
        <f t="shared" si="60"/>
        <v/>
      </c>
      <c r="BF229" s="487" t="str">
        <f t="shared" si="60"/>
        <v/>
      </c>
      <c r="BG229" s="487" t="str">
        <f t="shared" si="58"/>
        <v/>
      </c>
      <c r="BH229" s="487" t="str">
        <f t="shared" si="58"/>
        <v/>
      </c>
      <c r="BI229" s="487" t="str">
        <f t="shared" si="58"/>
        <v/>
      </c>
      <c r="BJ229" s="487" t="str">
        <f t="shared" si="58"/>
        <v/>
      </c>
      <c r="BK229" s="489" t="str">
        <f t="shared" si="58"/>
        <v/>
      </c>
      <c r="BL229" s="495" t="str">
        <f t="shared" si="61"/>
        <v/>
      </c>
      <c r="BM229" s="487" t="str">
        <f t="shared" si="61"/>
        <v/>
      </c>
      <c r="BN229" s="487">
        <f t="shared" si="61"/>
        <v>0</v>
      </c>
      <c r="BO229" s="487" t="str">
        <f t="shared" si="61"/>
        <v/>
      </c>
      <c r="BP229" s="487" t="str">
        <f t="shared" si="61"/>
        <v/>
      </c>
      <c r="BQ229" s="487" t="str">
        <f t="shared" si="61"/>
        <v/>
      </c>
      <c r="BR229" s="487" t="str">
        <f t="shared" si="61"/>
        <v/>
      </c>
      <c r="BS229" s="487" t="str">
        <f t="shared" si="61"/>
        <v/>
      </c>
      <c r="BT229" s="487" t="str">
        <f t="shared" si="61"/>
        <v/>
      </c>
      <c r="BU229" s="487" t="str">
        <f t="shared" si="61"/>
        <v/>
      </c>
      <c r="BV229" s="487" t="str">
        <f t="shared" si="61"/>
        <v/>
      </c>
      <c r="BW229" s="487" t="str">
        <f t="shared" si="59"/>
        <v/>
      </c>
      <c r="BX229" s="487" t="str">
        <f t="shared" si="59"/>
        <v/>
      </c>
      <c r="BY229" s="487" t="str">
        <f t="shared" si="59"/>
        <v/>
      </c>
      <c r="BZ229" s="487" t="str">
        <f t="shared" si="59"/>
        <v/>
      </c>
      <c r="CA229" s="489" t="str">
        <f t="shared" si="59"/>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7"/>
        <v>0</v>
      </c>
      <c r="AG230" s="487">
        <f t="shared" si="57"/>
        <v>0</v>
      </c>
      <c r="AH230" s="487">
        <f t="shared" si="57"/>
        <v>-1</v>
      </c>
      <c r="AI230" s="487">
        <f t="shared" si="57"/>
        <v>0</v>
      </c>
      <c r="AJ230" s="487">
        <f t="shared" si="57"/>
        <v>0</v>
      </c>
      <c r="AK230" s="487">
        <f t="shared" si="57"/>
        <v>0</v>
      </c>
      <c r="AL230" s="487">
        <f t="shared" si="57"/>
        <v>0</v>
      </c>
      <c r="AM230" s="487">
        <f t="shared" si="57"/>
        <v>0</v>
      </c>
      <c r="AN230" s="487">
        <f t="shared" si="57"/>
        <v>0</v>
      </c>
      <c r="AO230" s="487">
        <f t="shared" si="57"/>
        <v>0</v>
      </c>
      <c r="AP230" s="487">
        <f t="shared" si="57"/>
        <v>0</v>
      </c>
      <c r="AQ230" s="487">
        <f t="shared" si="57"/>
        <v>0</v>
      </c>
      <c r="AR230" s="487">
        <f t="shared" si="57"/>
        <v>0</v>
      </c>
      <c r="AS230" s="487">
        <f t="shared" si="57"/>
        <v>0</v>
      </c>
      <c r="AT230" s="487">
        <f t="shared" si="57"/>
        <v>0</v>
      </c>
      <c r="AU230" s="493">
        <f t="shared" si="57"/>
        <v>0</v>
      </c>
      <c r="AV230" s="488" t="str">
        <f t="shared" si="60"/>
        <v/>
      </c>
      <c r="AW230" s="487" t="str">
        <f t="shared" si="60"/>
        <v/>
      </c>
      <c r="AX230" s="487">
        <f t="shared" si="60"/>
        <v>0</v>
      </c>
      <c r="AY230" s="487" t="str">
        <f t="shared" si="60"/>
        <v/>
      </c>
      <c r="AZ230" s="487" t="str">
        <f t="shared" si="60"/>
        <v/>
      </c>
      <c r="BA230" s="487" t="str">
        <f t="shared" si="60"/>
        <v/>
      </c>
      <c r="BB230" s="487" t="str">
        <f t="shared" si="60"/>
        <v/>
      </c>
      <c r="BC230" s="487" t="str">
        <f t="shared" si="60"/>
        <v/>
      </c>
      <c r="BD230" s="487" t="str">
        <f t="shared" si="60"/>
        <v/>
      </c>
      <c r="BE230" s="487" t="str">
        <f t="shared" si="60"/>
        <v/>
      </c>
      <c r="BF230" s="487" t="str">
        <f t="shared" si="60"/>
        <v/>
      </c>
      <c r="BG230" s="487" t="str">
        <f t="shared" si="58"/>
        <v/>
      </c>
      <c r="BH230" s="487" t="str">
        <f t="shared" si="58"/>
        <v/>
      </c>
      <c r="BI230" s="487" t="str">
        <f t="shared" si="58"/>
        <v/>
      </c>
      <c r="BJ230" s="487" t="str">
        <f t="shared" si="58"/>
        <v/>
      </c>
      <c r="BK230" s="489" t="str">
        <f t="shared" si="58"/>
        <v/>
      </c>
      <c r="BL230" s="495" t="str">
        <f t="shared" si="61"/>
        <v/>
      </c>
      <c r="BM230" s="487" t="str">
        <f t="shared" si="61"/>
        <v/>
      </c>
      <c r="BN230" s="487">
        <f t="shared" si="61"/>
        <v>0</v>
      </c>
      <c r="BO230" s="487" t="str">
        <f t="shared" si="61"/>
        <v/>
      </c>
      <c r="BP230" s="487" t="str">
        <f t="shared" si="61"/>
        <v/>
      </c>
      <c r="BQ230" s="487" t="str">
        <f t="shared" si="61"/>
        <v/>
      </c>
      <c r="BR230" s="487" t="str">
        <f t="shared" si="61"/>
        <v/>
      </c>
      <c r="BS230" s="487" t="str">
        <f t="shared" si="61"/>
        <v/>
      </c>
      <c r="BT230" s="487" t="str">
        <f t="shared" si="61"/>
        <v/>
      </c>
      <c r="BU230" s="487" t="str">
        <f t="shared" si="61"/>
        <v/>
      </c>
      <c r="BV230" s="487" t="str">
        <f t="shared" si="61"/>
        <v/>
      </c>
      <c r="BW230" s="487" t="str">
        <f t="shared" si="59"/>
        <v/>
      </c>
      <c r="BX230" s="487" t="str">
        <f t="shared" si="59"/>
        <v/>
      </c>
      <c r="BY230" s="487" t="str">
        <f t="shared" si="59"/>
        <v/>
      </c>
      <c r="BZ230" s="487" t="str">
        <f t="shared" si="59"/>
        <v/>
      </c>
      <c r="CA230" s="489" t="str">
        <f t="shared" si="59"/>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7"/>
        <v>0</v>
      </c>
      <c r="AG231" s="487">
        <f t="shared" si="57"/>
        <v>0</v>
      </c>
      <c r="AH231" s="487">
        <f t="shared" si="57"/>
        <v>-1</v>
      </c>
      <c r="AI231" s="487">
        <f t="shared" si="57"/>
        <v>0</v>
      </c>
      <c r="AJ231" s="487">
        <f t="shared" si="57"/>
        <v>0</v>
      </c>
      <c r="AK231" s="487">
        <f t="shared" si="57"/>
        <v>0</v>
      </c>
      <c r="AL231" s="487">
        <f t="shared" si="57"/>
        <v>0</v>
      </c>
      <c r="AM231" s="487">
        <f t="shared" si="57"/>
        <v>0</v>
      </c>
      <c r="AN231" s="487">
        <f t="shared" si="57"/>
        <v>0</v>
      </c>
      <c r="AO231" s="487">
        <f t="shared" si="57"/>
        <v>0</v>
      </c>
      <c r="AP231" s="487">
        <f t="shared" si="57"/>
        <v>0</v>
      </c>
      <c r="AQ231" s="487">
        <f t="shared" si="57"/>
        <v>0</v>
      </c>
      <c r="AR231" s="487">
        <f t="shared" si="57"/>
        <v>0</v>
      </c>
      <c r="AS231" s="487">
        <f t="shared" si="57"/>
        <v>0</v>
      </c>
      <c r="AT231" s="487">
        <f t="shared" si="57"/>
        <v>0</v>
      </c>
      <c r="AU231" s="493">
        <f t="shared" si="57"/>
        <v>0</v>
      </c>
      <c r="AV231" s="488" t="str">
        <f t="shared" si="60"/>
        <v/>
      </c>
      <c r="AW231" s="487" t="str">
        <f t="shared" si="60"/>
        <v/>
      </c>
      <c r="AX231" s="487">
        <f t="shared" si="60"/>
        <v>0</v>
      </c>
      <c r="AY231" s="487" t="str">
        <f t="shared" si="60"/>
        <v/>
      </c>
      <c r="AZ231" s="487" t="str">
        <f t="shared" si="60"/>
        <v/>
      </c>
      <c r="BA231" s="487" t="str">
        <f t="shared" si="60"/>
        <v/>
      </c>
      <c r="BB231" s="487" t="str">
        <f t="shared" si="60"/>
        <v/>
      </c>
      <c r="BC231" s="487" t="str">
        <f t="shared" si="60"/>
        <v/>
      </c>
      <c r="BD231" s="487" t="str">
        <f t="shared" si="60"/>
        <v/>
      </c>
      <c r="BE231" s="487" t="str">
        <f t="shared" si="60"/>
        <v/>
      </c>
      <c r="BF231" s="487" t="str">
        <f t="shared" si="60"/>
        <v/>
      </c>
      <c r="BG231" s="487" t="str">
        <f t="shared" si="58"/>
        <v/>
      </c>
      <c r="BH231" s="487" t="str">
        <f t="shared" si="58"/>
        <v/>
      </c>
      <c r="BI231" s="487" t="str">
        <f t="shared" si="58"/>
        <v/>
      </c>
      <c r="BJ231" s="487" t="str">
        <f t="shared" si="58"/>
        <v/>
      </c>
      <c r="BK231" s="489" t="str">
        <f t="shared" si="58"/>
        <v/>
      </c>
      <c r="BL231" s="495" t="str">
        <f t="shared" si="61"/>
        <v/>
      </c>
      <c r="BM231" s="487" t="str">
        <f t="shared" si="61"/>
        <v/>
      </c>
      <c r="BN231" s="487">
        <f t="shared" si="61"/>
        <v>0</v>
      </c>
      <c r="BO231" s="487" t="str">
        <f t="shared" si="61"/>
        <v/>
      </c>
      <c r="BP231" s="487" t="str">
        <f t="shared" si="61"/>
        <v/>
      </c>
      <c r="BQ231" s="487" t="str">
        <f t="shared" si="61"/>
        <v/>
      </c>
      <c r="BR231" s="487" t="str">
        <f t="shared" si="61"/>
        <v/>
      </c>
      <c r="BS231" s="487" t="str">
        <f t="shared" si="61"/>
        <v/>
      </c>
      <c r="BT231" s="487" t="str">
        <f t="shared" si="61"/>
        <v/>
      </c>
      <c r="BU231" s="487" t="str">
        <f t="shared" si="61"/>
        <v/>
      </c>
      <c r="BV231" s="487" t="str">
        <f t="shared" si="61"/>
        <v/>
      </c>
      <c r="BW231" s="487" t="str">
        <f t="shared" si="59"/>
        <v/>
      </c>
      <c r="BX231" s="487" t="str">
        <f t="shared" si="59"/>
        <v/>
      </c>
      <c r="BY231" s="487" t="str">
        <f t="shared" si="59"/>
        <v/>
      </c>
      <c r="BZ231" s="487" t="str">
        <f t="shared" si="59"/>
        <v/>
      </c>
      <c r="CA231" s="489" t="str">
        <f t="shared" si="59"/>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7"/>
        <v>0</v>
      </c>
      <c r="AG232" s="487">
        <f t="shared" si="57"/>
        <v>0</v>
      </c>
      <c r="AH232" s="487">
        <f t="shared" si="57"/>
        <v>-1</v>
      </c>
      <c r="AI232" s="487">
        <f t="shared" si="57"/>
        <v>0</v>
      </c>
      <c r="AJ232" s="487">
        <f t="shared" si="57"/>
        <v>0</v>
      </c>
      <c r="AK232" s="487">
        <f t="shared" si="57"/>
        <v>0</v>
      </c>
      <c r="AL232" s="487">
        <f t="shared" si="57"/>
        <v>0</v>
      </c>
      <c r="AM232" s="487">
        <f t="shared" si="57"/>
        <v>0</v>
      </c>
      <c r="AN232" s="487">
        <f t="shared" si="57"/>
        <v>0</v>
      </c>
      <c r="AO232" s="487">
        <f t="shared" si="57"/>
        <v>0</v>
      </c>
      <c r="AP232" s="487">
        <f t="shared" si="57"/>
        <v>0</v>
      </c>
      <c r="AQ232" s="487">
        <f t="shared" si="57"/>
        <v>0</v>
      </c>
      <c r="AR232" s="487">
        <f t="shared" si="57"/>
        <v>0</v>
      </c>
      <c r="AS232" s="487">
        <f t="shared" si="57"/>
        <v>0</v>
      </c>
      <c r="AT232" s="487">
        <f t="shared" si="57"/>
        <v>0</v>
      </c>
      <c r="AU232" s="493">
        <f t="shared" si="57"/>
        <v>0</v>
      </c>
      <c r="AV232" s="488" t="str">
        <f t="shared" si="60"/>
        <v/>
      </c>
      <c r="AW232" s="487" t="str">
        <f t="shared" si="60"/>
        <v/>
      </c>
      <c r="AX232" s="487">
        <f t="shared" si="60"/>
        <v>0</v>
      </c>
      <c r="AY232" s="487" t="str">
        <f t="shared" si="60"/>
        <v/>
      </c>
      <c r="AZ232" s="487" t="str">
        <f t="shared" si="60"/>
        <v/>
      </c>
      <c r="BA232" s="487" t="str">
        <f t="shared" si="60"/>
        <v/>
      </c>
      <c r="BB232" s="487" t="str">
        <f t="shared" si="60"/>
        <v/>
      </c>
      <c r="BC232" s="487" t="str">
        <f t="shared" si="60"/>
        <v/>
      </c>
      <c r="BD232" s="487" t="str">
        <f t="shared" si="60"/>
        <v/>
      </c>
      <c r="BE232" s="487" t="str">
        <f t="shared" si="60"/>
        <v/>
      </c>
      <c r="BF232" s="487" t="str">
        <f t="shared" si="60"/>
        <v/>
      </c>
      <c r="BG232" s="487" t="str">
        <f t="shared" si="58"/>
        <v/>
      </c>
      <c r="BH232" s="487" t="str">
        <f t="shared" si="58"/>
        <v/>
      </c>
      <c r="BI232" s="487" t="str">
        <f t="shared" si="58"/>
        <v/>
      </c>
      <c r="BJ232" s="487" t="str">
        <f t="shared" si="58"/>
        <v/>
      </c>
      <c r="BK232" s="489" t="str">
        <f t="shared" si="58"/>
        <v/>
      </c>
      <c r="BL232" s="495" t="str">
        <f t="shared" si="61"/>
        <v/>
      </c>
      <c r="BM232" s="487" t="str">
        <f t="shared" si="61"/>
        <v/>
      </c>
      <c r="BN232" s="487">
        <f t="shared" si="61"/>
        <v>0</v>
      </c>
      <c r="BO232" s="487" t="str">
        <f t="shared" si="61"/>
        <v/>
      </c>
      <c r="BP232" s="487" t="str">
        <f t="shared" si="61"/>
        <v/>
      </c>
      <c r="BQ232" s="487" t="str">
        <f t="shared" si="61"/>
        <v/>
      </c>
      <c r="BR232" s="487" t="str">
        <f t="shared" si="61"/>
        <v/>
      </c>
      <c r="BS232" s="487" t="str">
        <f t="shared" si="61"/>
        <v/>
      </c>
      <c r="BT232" s="487" t="str">
        <f t="shared" si="61"/>
        <v/>
      </c>
      <c r="BU232" s="487" t="str">
        <f t="shared" si="61"/>
        <v/>
      </c>
      <c r="BV232" s="487" t="str">
        <f t="shared" si="61"/>
        <v/>
      </c>
      <c r="BW232" s="487" t="str">
        <f t="shared" si="59"/>
        <v/>
      </c>
      <c r="BX232" s="487" t="str">
        <f t="shared" si="59"/>
        <v/>
      </c>
      <c r="BY232" s="487" t="str">
        <f t="shared" si="59"/>
        <v/>
      </c>
      <c r="BZ232" s="487" t="str">
        <f t="shared" si="59"/>
        <v/>
      </c>
      <c r="CA232" s="489" t="str">
        <f t="shared" si="59"/>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7"/>
        <v>0</v>
      </c>
      <c r="AG233" s="487">
        <f t="shared" si="57"/>
        <v>0</v>
      </c>
      <c r="AH233" s="487">
        <f t="shared" si="57"/>
        <v>-1</v>
      </c>
      <c r="AI233" s="487">
        <f t="shared" si="57"/>
        <v>0</v>
      </c>
      <c r="AJ233" s="487">
        <f t="shared" si="57"/>
        <v>0</v>
      </c>
      <c r="AK233" s="487">
        <f t="shared" si="57"/>
        <v>0</v>
      </c>
      <c r="AL233" s="487">
        <f t="shared" si="57"/>
        <v>0</v>
      </c>
      <c r="AM233" s="487">
        <f t="shared" si="57"/>
        <v>0</v>
      </c>
      <c r="AN233" s="487">
        <f t="shared" si="57"/>
        <v>0</v>
      </c>
      <c r="AO233" s="487">
        <f t="shared" si="57"/>
        <v>0</v>
      </c>
      <c r="AP233" s="487">
        <f t="shared" si="57"/>
        <v>0</v>
      </c>
      <c r="AQ233" s="487">
        <f t="shared" si="57"/>
        <v>0</v>
      </c>
      <c r="AR233" s="487">
        <f t="shared" si="57"/>
        <v>0</v>
      </c>
      <c r="AS233" s="487">
        <f t="shared" si="57"/>
        <v>0</v>
      </c>
      <c r="AT233" s="487">
        <f t="shared" si="57"/>
        <v>0</v>
      </c>
      <c r="AU233" s="493">
        <f t="shared" si="57"/>
        <v>0</v>
      </c>
      <c r="AV233" s="488" t="str">
        <f t="shared" si="60"/>
        <v/>
      </c>
      <c r="AW233" s="487" t="str">
        <f t="shared" si="60"/>
        <v/>
      </c>
      <c r="AX233" s="487">
        <f t="shared" si="60"/>
        <v>0</v>
      </c>
      <c r="AY233" s="487" t="str">
        <f t="shared" si="60"/>
        <v/>
      </c>
      <c r="AZ233" s="487" t="str">
        <f t="shared" si="60"/>
        <v/>
      </c>
      <c r="BA233" s="487" t="str">
        <f t="shared" si="60"/>
        <v/>
      </c>
      <c r="BB233" s="487" t="str">
        <f t="shared" si="60"/>
        <v/>
      </c>
      <c r="BC233" s="487" t="str">
        <f t="shared" si="60"/>
        <v/>
      </c>
      <c r="BD233" s="487" t="str">
        <f t="shared" si="60"/>
        <v/>
      </c>
      <c r="BE233" s="487" t="str">
        <f t="shared" si="60"/>
        <v/>
      </c>
      <c r="BF233" s="487" t="str">
        <f t="shared" si="60"/>
        <v/>
      </c>
      <c r="BG233" s="487" t="str">
        <f t="shared" si="58"/>
        <v/>
      </c>
      <c r="BH233" s="487" t="str">
        <f t="shared" si="58"/>
        <v/>
      </c>
      <c r="BI233" s="487" t="str">
        <f t="shared" si="58"/>
        <v/>
      </c>
      <c r="BJ233" s="487" t="str">
        <f t="shared" si="58"/>
        <v/>
      </c>
      <c r="BK233" s="489" t="str">
        <f t="shared" si="58"/>
        <v/>
      </c>
      <c r="BL233" s="495" t="str">
        <f t="shared" si="61"/>
        <v/>
      </c>
      <c r="BM233" s="487" t="str">
        <f t="shared" si="61"/>
        <v/>
      </c>
      <c r="BN233" s="487">
        <f t="shared" si="61"/>
        <v>0</v>
      </c>
      <c r="BO233" s="487" t="str">
        <f t="shared" si="61"/>
        <v/>
      </c>
      <c r="BP233" s="487" t="str">
        <f t="shared" si="61"/>
        <v/>
      </c>
      <c r="BQ233" s="487" t="str">
        <f t="shared" si="61"/>
        <v/>
      </c>
      <c r="BR233" s="487" t="str">
        <f t="shared" si="61"/>
        <v/>
      </c>
      <c r="BS233" s="487" t="str">
        <f t="shared" si="61"/>
        <v/>
      </c>
      <c r="BT233" s="487" t="str">
        <f t="shared" si="61"/>
        <v/>
      </c>
      <c r="BU233" s="487" t="str">
        <f t="shared" si="61"/>
        <v/>
      </c>
      <c r="BV233" s="487" t="str">
        <f t="shared" si="61"/>
        <v/>
      </c>
      <c r="BW233" s="487" t="str">
        <f t="shared" si="59"/>
        <v/>
      </c>
      <c r="BX233" s="487" t="str">
        <f t="shared" si="59"/>
        <v/>
      </c>
      <c r="BY233" s="487" t="str">
        <f t="shared" si="59"/>
        <v/>
      </c>
      <c r="BZ233" s="487" t="str">
        <f t="shared" si="59"/>
        <v/>
      </c>
      <c r="CA233" s="489" t="str">
        <f t="shared" si="59"/>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7"/>
        <v>0</v>
      </c>
      <c r="AG234" s="487">
        <f t="shared" si="57"/>
        <v>0</v>
      </c>
      <c r="AH234" s="487">
        <f t="shared" si="57"/>
        <v>-1</v>
      </c>
      <c r="AI234" s="487">
        <f t="shared" si="57"/>
        <v>0</v>
      </c>
      <c r="AJ234" s="487">
        <f t="shared" si="57"/>
        <v>0</v>
      </c>
      <c r="AK234" s="487">
        <f t="shared" si="57"/>
        <v>0</v>
      </c>
      <c r="AL234" s="487">
        <f t="shared" si="57"/>
        <v>0</v>
      </c>
      <c r="AM234" s="487">
        <f t="shared" si="57"/>
        <v>0</v>
      </c>
      <c r="AN234" s="487">
        <f t="shared" si="57"/>
        <v>0</v>
      </c>
      <c r="AO234" s="487">
        <f t="shared" si="57"/>
        <v>0</v>
      </c>
      <c r="AP234" s="487">
        <f t="shared" si="57"/>
        <v>0</v>
      </c>
      <c r="AQ234" s="487">
        <f t="shared" si="57"/>
        <v>0</v>
      </c>
      <c r="AR234" s="487">
        <f t="shared" si="57"/>
        <v>0</v>
      </c>
      <c r="AS234" s="487">
        <f t="shared" si="57"/>
        <v>0</v>
      </c>
      <c r="AT234" s="487">
        <f t="shared" si="57"/>
        <v>0</v>
      </c>
      <c r="AU234" s="493">
        <f t="shared" si="57"/>
        <v>0</v>
      </c>
      <c r="AV234" s="488" t="str">
        <f t="shared" si="60"/>
        <v/>
      </c>
      <c r="AW234" s="487" t="str">
        <f t="shared" si="60"/>
        <v/>
      </c>
      <c r="AX234" s="487">
        <f t="shared" si="60"/>
        <v>0</v>
      </c>
      <c r="AY234" s="487" t="str">
        <f t="shared" si="60"/>
        <v/>
      </c>
      <c r="AZ234" s="487" t="str">
        <f t="shared" si="60"/>
        <v/>
      </c>
      <c r="BA234" s="487" t="str">
        <f t="shared" si="60"/>
        <v/>
      </c>
      <c r="BB234" s="487" t="str">
        <f t="shared" si="60"/>
        <v/>
      </c>
      <c r="BC234" s="487" t="str">
        <f t="shared" si="60"/>
        <v/>
      </c>
      <c r="BD234" s="487" t="str">
        <f t="shared" si="60"/>
        <v/>
      </c>
      <c r="BE234" s="487" t="str">
        <f t="shared" si="60"/>
        <v/>
      </c>
      <c r="BF234" s="487" t="str">
        <f t="shared" si="60"/>
        <v/>
      </c>
      <c r="BG234" s="487" t="str">
        <f t="shared" si="58"/>
        <v/>
      </c>
      <c r="BH234" s="487" t="str">
        <f t="shared" si="58"/>
        <v/>
      </c>
      <c r="BI234" s="487" t="str">
        <f t="shared" si="58"/>
        <v/>
      </c>
      <c r="BJ234" s="487" t="str">
        <f t="shared" si="58"/>
        <v/>
      </c>
      <c r="BK234" s="489" t="str">
        <f t="shared" si="58"/>
        <v/>
      </c>
      <c r="BL234" s="495" t="str">
        <f t="shared" si="61"/>
        <v/>
      </c>
      <c r="BM234" s="487" t="str">
        <f t="shared" si="61"/>
        <v/>
      </c>
      <c r="BN234" s="487">
        <f t="shared" si="61"/>
        <v>0</v>
      </c>
      <c r="BO234" s="487" t="str">
        <f t="shared" si="61"/>
        <v/>
      </c>
      <c r="BP234" s="487" t="str">
        <f t="shared" si="61"/>
        <v/>
      </c>
      <c r="BQ234" s="487" t="str">
        <f t="shared" si="61"/>
        <v/>
      </c>
      <c r="BR234" s="487" t="str">
        <f t="shared" si="61"/>
        <v/>
      </c>
      <c r="BS234" s="487" t="str">
        <f t="shared" si="61"/>
        <v/>
      </c>
      <c r="BT234" s="487" t="str">
        <f t="shared" si="61"/>
        <v/>
      </c>
      <c r="BU234" s="487" t="str">
        <f t="shared" si="61"/>
        <v/>
      </c>
      <c r="BV234" s="487" t="str">
        <f t="shared" si="61"/>
        <v/>
      </c>
      <c r="BW234" s="487" t="str">
        <f t="shared" si="59"/>
        <v/>
      </c>
      <c r="BX234" s="487" t="str">
        <f t="shared" si="59"/>
        <v/>
      </c>
      <c r="BY234" s="487" t="str">
        <f t="shared" si="59"/>
        <v/>
      </c>
      <c r="BZ234" s="487" t="str">
        <f t="shared" si="59"/>
        <v/>
      </c>
      <c r="CA234" s="489" t="str">
        <f t="shared" si="59"/>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7"/>
        <v>0</v>
      </c>
      <c r="AG235" s="487">
        <f t="shared" si="57"/>
        <v>0</v>
      </c>
      <c r="AH235" s="487">
        <f t="shared" si="57"/>
        <v>-1</v>
      </c>
      <c r="AI235" s="487">
        <f t="shared" si="57"/>
        <v>0</v>
      </c>
      <c r="AJ235" s="487">
        <f t="shared" si="57"/>
        <v>0</v>
      </c>
      <c r="AK235" s="487">
        <f t="shared" si="57"/>
        <v>0</v>
      </c>
      <c r="AL235" s="487">
        <f t="shared" si="57"/>
        <v>0</v>
      </c>
      <c r="AM235" s="487">
        <f t="shared" si="57"/>
        <v>0</v>
      </c>
      <c r="AN235" s="487">
        <f t="shared" si="57"/>
        <v>0</v>
      </c>
      <c r="AO235" s="487">
        <f t="shared" si="57"/>
        <v>0</v>
      </c>
      <c r="AP235" s="487">
        <f t="shared" si="57"/>
        <v>0</v>
      </c>
      <c r="AQ235" s="487">
        <f t="shared" si="57"/>
        <v>0</v>
      </c>
      <c r="AR235" s="487">
        <f t="shared" si="57"/>
        <v>0</v>
      </c>
      <c r="AS235" s="487">
        <f t="shared" si="57"/>
        <v>0</v>
      </c>
      <c r="AT235" s="487">
        <f t="shared" si="57"/>
        <v>0</v>
      </c>
      <c r="AU235" s="493">
        <f t="shared" si="57"/>
        <v>0</v>
      </c>
      <c r="AV235" s="488" t="str">
        <f t="shared" si="60"/>
        <v/>
      </c>
      <c r="AW235" s="487" t="str">
        <f t="shared" si="60"/>
        <v/>
      </c>
      <c r="AX235" s="487">
        <f t="shared" si="60"/>
        <v>0</v>
      </c>
      <c r="AY235" s="487" t="str">
        <f t="shared" si="60"/>
        <v/>
      </c>
      <c r="AZ235" s="487" t="str">
        <f t="shared" si="60"/>
        <v/>
      </c>
      <c r="BA235" s="487" t="str">
        <f t="shared" si="60"/>
        <v/>
      </c>
      <c r="BB235" s="487" t="str">
        <f t="shared" si="60"/>
        <v/>
      </c>
      <c r="BC235" s="487" t="str">
        <f t="shared" si="60"/>
        <v/>
      </c>
      <c r="BD235" s="487" t="str">
        <f t="shared" si="60"/>
        <v/>
      </c>
      <c r="BE235" s="487" t="str">
        <f t="shared" si="60"/>
        <v/>
      </c>
      <c r="BF235" s="487" t="str">
        <f t="shared" si="60"/>
        <v/>
      </c>
      <c r="BG235" s="487" t="str">
        <f t="shared" si="58"/>
        <v/>
      </c>
      <c r="BH235" s="487" t="str">
        <f t="shared" si="58"/>
        <v/>
      </c>
      <c r="BI235" s="487" t="str">
        <f t="shared" si="58"/>
        <v/>
      </c>
      <c r="BJ235" s="487" t="str">
        <f t="shared" si="58"/>
        <v/>
      </c>
      <c r="BK235" s="489" t="str">
        <f t="shared" si="58"/>
        <v/>
      </c>
      <c r="BL235" s="495" t="str">
        <f t="shared" si="61"/>
        <v/>
      </c>
      <c r="BM235" s="487" t="str">
        <f t="shared" si="61"/>
        <v/>
      </c>
      <c r="BN235" s="487">
        <f t="shared" si="61"/>
        <v>0</v>
      </c>
      <c r="BO235" s="487" t="str">
        <f t="shared" si="61"/>
        <v/>
      </c>
      <c r="BP235" s="487" t="str">
        <f t="shared" si="61"/>
        <v/>
      </c>
      <c r="BQ235" s="487" t="str">
        <f t="shared" si="61"/>
        <v/>
      </c>
      <c r="BR235" s="487" t="str">
        <f t="shared" si="61"/>
        <v/>
      </c>
      <c r="BS235" s="487" t="str">
        <f t="shared" si="61"/>
        <v/>
      </c>
      <c r="BT235" s="487" t="str">
        <f t="shared" si="61"/>
        <v/>
      </c>
      <c r="BU235" s="487" t="str">
        <f t="shared" si="61"/>
        <v/>
      </c>
      <c r="BV235" s="487" t="str">
        <f t="shared" si="61"/>
        <v/>
      </c>
      <c r="BW235" s="487" t="str">
        <f t="shared" si="59"/>
        <v/>
      </c>
      <c r="BX235" s="487" t="str">
        <f t="shared" si="59"/>
        <v/>
      </c>
      <c r="BY235" s="487" t="str">
        <f t="shared" si="59"/>
        <v/>
      </c>
      <c r="BZ235" s="487" t="str">
        <f t="shared" si="59"/>
        <v/>
      </c>
      <c r="CA235" s="489" t="str">
        <f t="shared" si="59"/>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7"/>
        <v>0</v>
      </c>
      <c r="AG236" s="487">
        <f t="shared" si="57"/>
        <v>0</v>
      </c>
      <c r="AH236" s="487">
        <f t="shared" si="57"/>
        <v>-1</v>
      </c>
      <c r="AI236" s="487">
        <f t="shared" si="57"/>
        <v>0</v>
      </c>
      <c r="AJ236" s="487">
        <f t="shared" si="57"/>
        <v>0</v>
      </c>
      <c r="AK236" s="487">
        <f t="shared" si="57"/>
        <v>0</v>
      </c>
      <c r="AL236" s="487">
        <f t="shared" si="57"/>
        <v>0</v>
      </c>
      <c r="AM236" s="487">
        <f t="shared" si="57"/>
        <v>0</v>
      </c>
      <c r="AN236" s="487">
        <f t="shared" si="57"/>
        <v>0</v>
      </c>
      <c r="AO236" s="487">
        <f t="shared" si="57"/>
        <v>0</v>
      </c>
      <c r="AP236" s="487">
        <f t="shared" si="57"/>
        <v>0</v>
      </c>
      <c r="AQ236" s="487">
        <f t="shared" si="57"/>
        <v>0</v>
      </c>
      <c r="AR236" s="487">
        <f t="shared" si="57"/>
        <v>0</v>
      </c>
      <c r="AS236" s="487">
        <f t="shared" si="57"/>
        <v>0</v>
      </c>
      <c r="AT236" s="487">
        <f t="shared" si="57"/>
        <v>0</v>
      </c>
      <c r="AU236" s="493">
        <f t="shared" si="57"/>
        <v>0</v>
      </c>
      <c r="AV236" s="488" t="str">
        <f t="shared" si="60"/>
        <v/>
      </c>
      <c r="AW236" s="487" t="str">
        <f t="shared" si="60"/>
        <v/>
      </c>
      <c r="AX236" s="487">
        <f t="shared" si="60"/>
        <v>0</v>
      </c>
      <c r="AY236" s="487" t="str">
        <f t="shared" si="60"/>
        <v/>
      </c>
      <c r="AZ236" s="487" t="str">
        <f t="shared" si="60"/>
        <v/>
      </c>
      <c r="BA236" s="487" t="str">
        <f t="shared" si="60"/>
        <v/>
      </c>
      <c r="BB236" s="487" t="str">
        <f t="shared" si="60"/>
        <v/>
      </c>
      <c r="BC236" s="487" t="str">
        <f t="shared" si="60"/>
        <v/>
      </c>
      <c r="BD236" s="487" t="str">
        <f t="shared" si="60"/>
        <v/>
      </c>
      <c r="BE236" s="487" t="str">
        <f t="shared" si="60"/>
        <v/>
      </c>
      <c r="BF236" s="487" t="str">
        <f t="shared" si="60"/>
        <v/>
      </c>
      <c r="BG236" s="487" t="str">
        <f t="shared" si="58"/>
        <v/>
      </c>
      <c r="BH236" s="487" t="str">
        <f t="shared" si="58"/>
        <v/>
      </c>
      <c r="BI236" s="487" t="str">
        <f t="shared" si="58"/>
        <v/>
      </c>
      <c r="BJ236" s="487" t="str">
        <f t="shared" si="58"/>
        <v/>
      </c>
      <c r="BK236" s="489" t="str">
        <f t="shared" si="58"/>
        <v/>
      </c>
      <c r="BL236" s="495" t="str">
        <f t="shared" si="61"/>
        <v/>
      </c>
      <c r="BM236" s="487" t="str">
        <f t="shared" si="61"/>
        <v/>
      </c>
      <c r="BN236" s="487">
        <f t="shared" si="61"/>
        <v>0</v>
      </c>
      <c r="BO236" s="487" t="str">
        <f t="shared" si="61"/>
        <v/>
      </c>
      <c r="BP236" s="487" t="str">
        <f t="shared" si="61"/>
        <v/>
      </c>
      <c r="BQ236" s="487" t="str">
        <f t="shared" si="61"/>
        <v/>
      </c>
      <c r="BR236" s="487" t="str">
        <f t="shared" si="61"/>
        <v/>
      </c>
      <c r="BS236" s="487" t="str">
        <f t="shared" si="61"/>
        <v/>
      </c>
      <c r="BT236" s="487" t="str">
        <f t="shared" si="61"/>
        <v/>
      </c>
      <c r="BU236" s="487" t="str">
        <f t="shared" si="61"/>
        <v/>
      </c>
      <c r="BV236" s="487" t="str">
        <f t="shared" si="61"/>
        <v/>
      </c>
      <c r="BW236" s="487" t="str">
        <f t="shared" si="59"/>
        <v/>
      </c>
      <c r="BX236" s="487" t="str">
        <f t="shared" si="59"/>
        <v/>
      </c>
      <c r="BY236" s="487" t="str">
        <f t="shared" si="59"/>
        <v/>
      </c>
      <c r="BZ236" s="487" t="str">
        <f t="shared" si="59"/>
        <v/>
      </c>
      <c r="CA236" s="489" t="str">
        <f t="shared" si="59"/>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7"/>
        <v>0</v>
      </c>
      <c r="AG237" s="487">
        <f t="shared" si="57"/>
        <v>0</v>
      </c>
      <c r="AH237" s="487">
        <f t="shared" si="57"/>
        <v>-1</v>
      </c>
      <c r="AI237" s="487">
        <f t="shared" si="57"/>
        <v>0</v>
      </c>
      <c r="AJ237" s="487">
        <f t="shared" si="57"/>
        <v>0</v>
      </c>
      <c r="AK237" s="487">
        <f t="shared" si="57"/>
        <v>0</v>
      </c>
      <c r="AL237" s="487">
        <f t="shared" si="57"/>
        <v>0</v>
      </c>
      <c r="AM237" s="487">
        <f t="shared" si="57"/>
        <v>0</v>
      </c>
      <c r="AN237" s="487">
        <f t="shared" si="57"/>
        <v>0</v>
      </c>
      <c r="AO237" s="487">
        <f t="shared" si="57"/>
        <v>0</v>
      </c>
      <c r="AP237" s="487">
        <f t="shared" si="57"/>
        <v>0</v>
      </c>
      <c r="AQ237" s="487">
        <f t="shared" si="57"/>
        <v>0</v>
      </c>
      <c r="AR237" s="487">
        <f t="shared" si="57"/>
        <v>0</v>
      </c>
      <c r="AS237" s="487">
        <f t="shared" si="57"/>
        <v>0</v>
      </c>
      <c r="AT237" s="487">
        <f t="shared" si="57"/>
        <v>0</v>
      </c>
      <c r="AU237" s="493">
        <f t="shared" si="57"/>
        <v>0</v>
      </c>
      <c r="AV237" s="488" t="str">
        <f t="shared" si="60"/>
        <v/>
      </c>
      <c r="AW237" s="487" t="str">
        <f t="shared" si="60"/>
        <v/>
      </c>
      <c r="AX237" s="487">
        <f t="shared" si="60"/>
        <v>0</v>
      </c>
      <c r="AY237" s="487" t="str">
        <f t="shared" si="60"/>
        <v/>
      </c>
      <c r="AZ237" s="487" t="str">
        <f t="shared" si="60"/>
        <v/>
      </c>
      <c r="BA237" s="487" t="str">
        <f t="shared" si="60"/>
        <v/>
      </c>
      <c r="BB237" s="487" t="str">
        <f t="shared" si="60"/>
        <v/>
      </c>
      <c r="BC237" s="487" t="str">
        <f t="shared" si="60"/>
        <v/>
      </c>
      <c r="BD237" s="487" t="str">
        <f t="shared" si="60"/>
        <v/>
      </c>
      <c r="BE237" s="487" t="str">
        <f t="shared" si="60"/>
        <v/>
      </c>
      <c r="BF237" s="487" t="str">
        <f t="shared" si="60"/>
        <v/>
      </c>
      <c r="BG237" s="487" t="str">
        <f t="shared" si="58"/>
        <v/>
      </c>
      <c r="BH237" s="487" t="str">
        <f t="shared" si="58"/>
        <v/>
      </c>
      <c r="BI237" s="487" t="str">
        <f t="shared" si="58"/>
        <v/>
      </c>
      <c r="BJ237" s="487" t="str">
        <f t="shared" si="58"/>
        <v/>
      </c>
      <c r="BK237" s="489" t="str">
        <f t="shared" si="58"/>
        <v/>
      </c>
      <c r="BL237" s="495" t="str">
        <f t="shared" si="61"/>
        <v/>
      </c>
      <c r="BM237" s="487" t="str">
        <f t="shared" si="61"/>
        <v/>
      </c>
      <c r="BN237" s="487">
        <f t="shared" si="61"/>
        <v>0</v>
      </c>
      <c r="BO237" s="487" t="str">
        <f t="shared" si="61"/>
        <v/>
      </c>
      <c r="BP237" s="487" t="str">
        <f t="shared" si="61"/>
        <v/>
      </c>
      <c r="BQ237" s="487" t="str">
        <f t="shared" si="61"/>
        <v/>
      </c>
      <c r="BR237" s="487" t="str">
        <f t="shared" si="61"/>
        <v/>
      </c>
      <c r="BS237" s="487" t="str">
        <f t="shared" si="61"/>
        <v/>
      </c>
      <c r="BT237" s="487" t="str">
        <f t="shared" si="61"/>
        <v/>
      </c>
      <c r="BU237" s="487" t="str">
        <f t="shared" si="61"/>
        <v/>
      </c>
      <c r="BV237" s="487" t="str">
        <f t="shared" si="61"/>
        <v/>
      </c>
      <c r="BW237" s="487" t="str">
        <f t="shared" si="59"/>
        <v/>
      </c>
      <c r="BX237" s="487" t="str">
        <f t="shared" si="59"/>
        <v/>
      </c>
      <c r="BY237" s="487" t="str">
        <f t="shared" si="59"/>
        <v/>
      </c>
      <c r="BZ237" s="487" t="str">
        <f t="shared" si="59"/>
        <v/>
      </c>
      <c r="CA237" s="489" t="str">
        <f t="shared" si="59"/>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7"/>
        <v>0</v>
      </c>
      <c r="AG238" s="487">
        <f t="shared" si="57"/>
        <v>0</v>
      </c>
      <c r="AH238" s="487">
        <f t="shared" si="57"/>
        <v>-1</v>
      </c>
      <c r="AI238" s="487">
        <f t="shared" si="57"/>
        <v>0</v>
      </c>
      <c r="AJ238" s="487">
        <f t="shared" si="57"/>
        <v>0</v>
      </c>
      <c r="AK238" s="487">
        <f t="shared" si="57"/>
        <v>0</v>
      </c>
      <c r="AL238" s="487">
        <f t="shared" si="57"/>
        <v>0</v>
      </c>
      <c r="AM238" s="487">
        <f t="shared" si="57"/>
        <v>0</v>
      </c>
      <c r="AN238" s="487">
        <f t="shared" si="57"/>
        <v>0</v>
      </c>
      <c r="AO238" s="487">
        <f t="shared" si="57"/>
        <v>0</v>
      </c>
      <c r="AP238" s="487">
        <f t="shared" si="57"/>
        <v>0</v>
      </c>
      <c r="AQ238" s="487">
        <f t="shared" si="57"/>
        <v>0</v>
      </c>
      <c r="AR238" s="487">
        <f t="shared" si="57"/>
        <v>0</v>
      </c>
      <c r="AS238" s="487">
        <f t="shared" si="57"/>
        <v>0</v>
      </c>
      <c r="AT238" s="487">
        <f t="shared" si="57"/>
        <v>0</v>
      </c>
      <c r="AU238" s="493">
        <f t="shared" ref="AU238" si="62">AU237</f>
        <v>0</v>
      </c>
      <c r="AV238" s="488" t="str">
        <f t="shared" si="60"/>
        <v/>
      </c>
      <c r="AW238" s="487" t="str">
        <f t="shared" si="60"/>
        <v/>
      </c>
      <c r="AX238" s="487">
        <f t="shared" si="60"/>
        <v>0</v>
      </c>
      <c r="AY238" s="487" t="str">
        <f t="shared" si="60"/>
        <v/>
      </c>
      <c r="AZ238" s="487" t="str">
        <f t="shared" si="60"/>
        <v/>
      </c>
      <c r="BA238" s="487" t="str">
        <f t="shared" si="60"/>
        <v/>
      </c>
      <c r="BB238" s="487" t="str">
        <f t="shared" si="60"/>
        <v/>
      </c>
      <c r="BC238" s="487" t="str">
        <f t="shared" si="60"/>
        <v/>
      </c>
      <c r="BD238" s="487" t="str">
        <f t="shared" si="60"/>
        <v/>
      </c>
      <c r="BE238" s="487" t="str">
        <f t="shared" si="60"/>
        <v/>
      </c>
      <c r="BF238" s="487" t="str">
        <f t="shared" si="60"/>
        <v/>
      </c>
      <c r="BG238" s="487" t="str">
        <f t="shared" si="58"/>
        <v/>
      </c>
      <c r="BH238" s="487" t="str">
        <f t="shared" si="58"/>
        <v/>
      </c>
      <c r="BI238" s="487" t="str">
        <f t="shared" si="58"/>
        <v/>
      </c>
      <c r="BJ238" s="487" t="str">
        <f t="shared" si="58"/>
        <v/>
      </c>
      <c r="BK238" s="489" t="str">
        <f t="shared" si="58"/>
        <v/>
      </c>
      <c r="BL238" s="495" t="str">
        <f t="shared" si="61"/>
        <v/>
      </c>
      <c r="BM238" s="487" t="str">
        <f t="shared" si="61"/>
        <v/>
      </c>
      <c r="BN238" s="487">
        <f t="shared" si="61"/>
        <v>0</v>
      </c>
      <c r="BO238" s="487" t="str">
        <f t="shared" si="61"/>
        <v/>
      </c>
      <c r="BP238" s="487" t="str">
        <f t="shared" si="61"/>
        <v/>
      </c>
      <c r="BQ238" s="487" t="str">
        <f t="shared" si="61"/>
        <v/>
      </c>
      <c r="BR238" s="487" t="str">
        <f t="shared" si="61"/>
        <v/>
      </c>
      <c r="BS238" s="487" t="str">
        <f t="shared" si="61"/>
        <v/>
      </c>
      <c r="BT238" s="487" t="str">
        <f t="shared" si="61"/>
        <v/>
      </c>
      <c r="BU238" s="487" t="str">
        <f t="shared" si="61"/>
        <v/>
      </c>
      <c r="BV238" s="487" t="str">
        <f t="shared" si="61"/>
        <v/>
      </c>
      <c r="BW238" s="487" t="str">
        <f t="shared" si="59"/>
        <v/>
      </c>
      <c r="BX238" s="487" t="str">
        <f t="shared" si="59"/>
        <v/>
      </c>
      <c r="BY238" s="487" t="str">
        <f t="shared" si="59"/>
        <v/>
      </c>
      <c r="BZ238" s="487" t="str">
        <f t="shared" si="59"/>
        <v/>
      </c>
      <c r="CA238" s="489" t="str">
        <f t="shared" si="59"/>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3">AF238</f>
        <v>0</v>
      </c>
      <c r="AG239" s="487">
        <f t="shared" si="63"/>
        <v>0</v>
      </c>
      <c r="AH239" s="487">
        <f t="shared" si="63"/>
        <v>-1</v>
      </c>
      <c r="AI239" s="487">
        <f t="shared" si="63"/>
        <v>0</v>
      </c>
      <c r="AJ239" s="487">
        <f t="shared" si="63"/>
        <v>0</v>
      </c>
      <c r="AK239" s="487">
        <f t="shared" si="63"/>
        <v>0</v>
      </c>
      <c r="AL239" s="487">
        <f t="shared" si="63"/>
        <v>0</v>
      </c>
      <c r="AM239" s="487">
        <f t="shared" si="63"/>
        <v>0</v>
      </c>
      <c r="AN239" s="487">
        <f t="shared" si="63"/>
        <v>0</v>
      </c>
      <c r="AO239" s="487">
        <f t="shared" si="63"/>
        <v>0</v>
      </c>
      <c r="AP239" s="487">
        <f t="shared" si="63"/>
        <v>0</v>
      </c>
      <c r="AQ239" s="487">
        <f t="shared" si="63"/>
        <v>0</v>
      </c>
      <c r="AR239" s="487">
        <f t="shared" si="63"/>
        <v>0</v>
      </c>
      <c r="AS239" s="487">
        <f t="shared" si="63"/>
        <v>0</v>
      </c>
      <c r="AT239" s="487">
        <f t="shared" si="63"/>
        <v>0</v>
      </c>
      <c r="AU239" s="493">
        <f t="shared" si="63"/>
        <v>0</v>
      </c>
      <c r="AV239" s="488" t="str">
        <f t="shared" si="60"/>
        <v/>
      </c>
      <c r="AW239" s="487" t="str">
        <f t="shared" si="60"/>
        <v/>
      </c>
      <c r="AX239" s="487">
        <f t="shared" si="60"/>
        <v>0</v>
      </c>
      <c r="AY239" s="487" t="str">
        <f t="shared" si="60"/>
        <v/>
      </c>
      <c r="AZ239" s="487" t="str">
        <f t="shared" si="60"/>
        <v/>
      </c>
      <c r="BA239" s="487" t="str">
        <f t="shared" si="60"/>
        <v/>
      </c>
      <c r="BB239" s="487" t="str">
        <f t="shared" si="60"/>
        <v/>
      </c>
      <c r="BC239" s="487" t="str">
        <f t="shared" si="60"/>
        <v/>
      </c>
      <c r="BD239" s="487" t="str">
        <f t="shared" si="60"/>
        <v/>
      </c>
      <c r="BE239" s="487" t="str">
        <f t="shared" si="60"/>
        <v/>
      </c>
      <c r="BF239" s="487" t="str">
        <f t="shared" si="60"/>
        <v/>
      </c>
      <c r="BG239" s="487" t="str">
        <f t="shared" si="58"/>
        <v/>
      </c>
      <c r="BH239" s="487" t="str">
        <f t="shared" si="58"/>
        <v/>
      </c>
      <c r="BI239" s="487" t="str">
        <f t="shared" si="58"/>
        <v/>
      </c>
      <c r="BJ239" s="487" t="str">
        <f t="shared" si="58"/>
        <v/>
      </c>
      <c r="BK239" s="489" t="str">
        <f t="shared" si="58"/>
        <v/>
      </c>
      <c r="BL239" s="495" t="str">
        <f t="shared" si="61"/>
        <v/>
      </c>
      <c r="BM239" s="487" t="str">
        <f t="shared" si="61"/>
        <v/>
      </c>
      <c r="BN239" s="487">
        <f t="shared" si="61"/>
        <v>0</v>
      </c>
      <c r="BO239" s="487" t="str">
        <f t="shared" si="61"/>
        <v/>
      </c>
      <c r="BP239" s="487" t="str">
        <f t="shared" si="61"/>
        <v/>
      </c>
      <c r="BQ239" s="487" t="str">
        <f t="shared" si="61"/>
        <v/>
      </c>
      <c r="BR239" s="487" t="str">
        <f t="shared" si="61"/>
        <v/>
      </c>
      <c r="BS239" s="487" t="str">
        <f t="shared" si="61"/>
        <v/>
      </c>
      <c r="BT239" s="487" t="str">
        <f t="shared" si="61"/>
        <v/>
      </c>
      <c r="BU239" s="487" t="str">
        <f t="shared" si="61"/>
        <v/>
      </c>
      <c r="BV239" s="487" t="str">
        <f t="shared" si="61"/>
        <v/>
      </c>
      <c r="BW239" s="487" t="str">
        <f t="shared" si="59"/>
        <v/>
      </c>
      <c r="BX239" s="487" t="str">
        <f t="shared" si="59"/>
        <v/>
      </c>
      <c r="BY239" s="487" t="str">
        <f t="shared" si="59"/>
        <v/>
      </c>
      <c r="BZ239" s="487" t="str">
        <f t="shared" si="59"/>
        <v/>
      </c>
      <c r="CA239" s="489" t="str">
        <f t="shared" si="59"/>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3"/>
        <v>0</v>
      </c>
      <c r="AG240" s="487">
        <f t="shared" si="63"/>
        <v>0</v>
      </c>
      <c r="AH240" s="487">
        <f t="shared" si="63"/>
        <v>-1</v>
      </c>
      <c r="AI240" s="487">
        <f t="shared" si="63"/>
        <v>0</v>
      </c>
      <c r="AJ240" s="487">
        <f t="shared" si="63"/>
        <v>0</v>
      </c>
      <c r="AK240" s="487">
        <f t="shared" si="63"/>
        <v>0</v>
      </c>
      <c r="AL240" s="487">
        <f t="shared" si="63"/>
        <v>0</v>
      </c>
      <c r="AM240" s="487">
        <f t="shared" si="63"/>
        <v>0</v>
      </c>
      <c r="AN240" s="487">
        <f t="shared" si="63"/>
        <v>0</v>
      </c>
      <c r="AO240" s="487">
        <f t="shared" si="63"/>
        <v>0</v>
      </c>
      <c r="AP240" s="487">
        <f t="shared" si="63"/>
        <v>0</v>
      </c>
      <c r="AQ240" s="487">
        <f t="shared" si="63"/>
        <v>0</v>
      </c>
      <c r="AR240" s="487">
        <f t="shared" si="63"/>
        <v>0</v>
      </c>
      <c r="AS240" s="487">
        <f t="shared" si="63"/>
        <v>0</v>
      </c>
      <c r="AT240" s="487">
        <f t="shared" si="63"/>
        <v>0</v>
      </c>
      <c r="AU240" s="493">
        <f t="shared" si="63"/>
        <v>0</v>
      </c>
      <c r="AV240" s="488" t="str">
        <f t="shared" si="60"/>
        <v/>
      </c>
      <c r="AW240" s="487" t="str">
        <f t="shared" si="60"/>
        <v/>
      </c>
      <c r="AX240" s="487">
        <f t="shared" si="60"/>
        <v>0</v>
      </c>
      <c r="AY240" s="487" t="str">
        <f t="shared" si="60"/>
        <v/>
      </c>
      <c r="AZ240" s="487" t="str">
        <f t="shared" si="60"/>
        <v/>
      </c>
      <c r="BA240" s="487" t="str">
        <f t="shared" si="60"/>
        <v/>
      </c>
      <c r="BB240" s="487" t="str">
        <f t="shared" si="60"/>
        <v/>
      </c>
      <c r="BC240" s="487" t="str">
        <f t="shared" si="60"/>
        <v/>
      </c>
      <c r="BD240" s="487" t="str">
        <f t="shared" si="60"/>
        <v/>
      </c>
      <c r="BE240" s="487" t="str">
        <f t="shared" si="60"/>
        <v/>
      </c>
      <c r="BF240" s="487" t="str">
        <f t="shared" si="60"/>
        <v/>
      </c>
      <c r="BG240" s="487" t="str">
        <f t="shared" si="58"/>
        <v/>
      </c>
      <c r="BH240" s="487" t="str">
        <f t="shared" si="58"/>
        <v/>
      </c>
      <c r="BI240" s="487" t="str">
        <f t="shared" si="58"/>
        <v/>
      </c>
      <c r="BJ240" s="487" t="str">
        <f t="shared" si="58"/>
        <v/>
      </c>
      <c r="BK240" s="489" t="str">
        <f t="shared" si="58"/>
        <v/>
      </c>
      <c r="BL240" s="495" t="str">
        <f t="shared" si="61"/>
        <v/>
      </c>
      <c r="BM240" s="487" t="str">
        <f t="shared" si="61"/>
        <v/>
      </c>
      <c r="BN240" s="487">
        <f t="shared" si="61"/>
        <v>0</v>
      </c>
      <c r="BO240" s="487" t="str">
        <f t="shared" si="61"/>
        <v/>
      </c>
      <c r="BP240" s="487" t="str">
        <f t="shared" si="61"/>
        <v/>
      </c>
      <c r="BQ240" s="487" t="str">
        <f t="shared" si="61"/>
        <v/>
      </c>
      <c r="BR240" s="487" t="str">
        <f t="shared" si="61"/>
        <v/>
      </c>
      <c r="BS240" s="487" t="str">
        <f t="shared" si="61"/>
        <v/>
      </c>
      <c r="BT240" s="487" t="str">
        <f t="shared" si="61"/>
        <v/>
      </c>
      <c r="BU240" s="487" t="str">
        <f t="shared" si="61"/>
        <v/>
      </c>
      <c r="BV240" s="487" t="str">
        <f t="shared" si="61"/>
        <v/>
      </c>
      <c r="BW240" s="487" t="str">
        <f t="shared" si="59"/>
        <v/>
      </c>
      <c r="BX240" s="487" t="str">
        <f t="shared" si="59"/>
        <v/>
      </c>
      <c r="BY240" s="487" t="str">
        <f t="shared" si="59"/>
        <v/>
      </c>
      <c r="BZ240" s="487" t="str">
        <f t="shared" si="59"/>
        <v/>
      </c>
      <c r="CA240" s="489" t="str">
        <f t="shared" si="59"/>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3"/>
        <v>0</v>
      </c>
      <c r="AG241" s="487">
        <f t="shared" si="63"/>
        <v>0</v>
      </c>
      <c r="AH241" s="487">
        <f t="shared" si="63"/>
        <v>-1</v>
      </c>
      <c r="AI241" s="487">
        <f t="shared" si="63"/>
        <v>0</v>
      </c>
      <c r="AJ241" s="487">
        <f t="shared" si="63"/>
        <v>0</v>
      </c>
      <c r="AK241" s="487">
        <f t="shared" si="63"/>
        <v>0</v>
      </c>
      <c r="AL241" s="487">
        <f t="shared" si="63"/>
        <v>0</v>
      </c>
      <c r="AM241" s="487">
        <f t="shared" si="63"/>
        <v>0</v>
      </c>
      <c r="AN241" s="487">
        <f t="shared" si="63"/>
        <v>0</v>
      </c>
      <c r="AO241" s="487">
        <f t="shared" si="63"/>
        <v>0</v>
      </c>
      <c r="AP241" s="487">
        <f t="shared" si="63"/>
        <v>0</v>
      </c>
      <c r="AQ241" s="487">
        <f t="shared" si="63"/>
        <v>0</v>
      </c>
      <c r="AR241" s="487">
        <f t="shared" si="63"/>
        <v>0</v>
      </c>
      <c r="AS241" s="487">
        <f t="shared" si="63"/>
        <v>0</v>
      </c>
      <c r="AT241" s="487">
        <f t="shared" si="63"/>
        <v>0</v>
      </c>
      <c r="AU241" s="493">
        <f t="shared" si="63"/>
        <v>0</v>
      </c>
      <c r="AV241" s="488" t="str">
        <f t="shared" si="60"/>
        <v/>
      </c>
      <c r="AW241" s="487" t="str">
        <f t="shared" si="60"/>
        <v/>
      </c>
      <c r="AX241" s="487">
        <f t="shared" si="60"/>
        <v>0</v>
      </c>
      <c r="AY241" s="487" t="str">
        <f t="shared" si="60"/>
        <v/>
      </c>
      <c r="AZ241" s="487" t="str">
        <f t="shared" si="60"/>
        <v/>
      </c>
      <c r="BA241" s="487" t="str">
        <f t="shared" si="60"/>
        <v/>
      </c>
      <c r="BB241" s="487" t="str">
        <f t="shared" si="60"/>
        <v/>
      </c>
      <c r="BC241" s="487" t="str">
        <f t="shared" si="60"/>
        <v/>
      </c>
      <c r="BD241" s="487" t="str">
        <f t="shared" si="60"/>
        <v/>
      </c>
      <c r="BE241" s="487" t="str">
        <f t="shared" si="60"/>
        <v/>
      </c>
      <c r="BF241" s="487" t="str">
        <f t="shared" si="60"/>
        <v/>
      </c>
      <c r="BG241" s="487" t="str">
        <f t="shared" si="58"/>
        <v/>
      </c>
      <c r="BH241" s="487" t="str">
        <f t="shared" si="58"/>
        <v/>
      </c>
      <c r="BI241" s="487" t="str">
        <f t="shared" si="58"/>
        <v/>
      </c>
      <c r="BJ241" s="487" t="str">
        <f t="shared" si="58"/>
        <v/>
      </c>
      <c r="BK241" s="489" t="str">
        <f t="shared" si="58"/>
        <v/>
      </c>
      <c r="BL241" s="495" t="str">
        <f t="shared" si="61"/>
        <v/>
      </c>
      <c r="BM241" s="487" t="str">
        <f t="shared" si="61"/>
        <v/>
      </c>
      <c r="BN241" s="487">
        <f t="shared" si="61"/>
        <v>0</v>
      </c>
      <c r="BO241" s="487" t="str">
        <f t="shared" si="61"/>
        <v/>
      </c>
      <c r="BP241" s="487" t="str">
        <f t="shared" si="61"/>
        <v/>
      </c>
      <c r="BQ241" s="487" t="str">
        <f t="shared" si="61"/>
        <v/>
      </c>
      <c r="BR241" s="487" t="str">
        <f t="shared" si="61"/>
        <v/>
      </c>
      <c r="BS241" s="487" t="str">
        <f t="shared" si="61"/>
        <v/>
      </c>
      <c r="BT241" s="487" t="str">
        <f t="shared" si="61"/>
        <v/>
      </c>
      <c r="BU241" s="487" t="str">
        <f t="shared" si="61"/>
        <v/>
      </c>
      <c r="BV241" s="487" t="str">
        <f t="shared" si="61"/>
        <v/>
      </c>
      <c r="BW241" s="487" t="str">
        <f t="shared" si="59"/>
        <v/>
      </c>
      <c r="BX241" s="487" t="str">
        <f t="shared" si="59"/>
        <v/>
      </c>
      <c r="BY241" s="487" t="str">
        <f t="shared" si="59"/>
        <v/>
      </c>
      <c r="BZ241" s="487" t="str">
        <f t="shared" si="59"/>
        <v/>
      </c>
      <c r="CA241" s="489" t="str">
        <f t="shared" si="59"/>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3"/>
        <v>0</v>
      </c>
      <c r="AG242" s="487">
        <f t="shared" si="63"/>
        <v>0</v>
      </c>
      <c r="AH242" s="487">
        <f t="shared" si="63"/>
        <v>-1</v>
      </c>
      <c r="AI242" s="487">
        <f t="shared" si="63"/>
        <v>0</v>
      </c>
      <c r="AJ242" s="487">
        <f t="shared" si="63"/>
        <v>0</v>
      </c>
      <c r="AK242" s="487">
        <f t="shared" si="63"/>
        <v>0</v>
      </c>
      <c r="AL242" s="487">
        <f t="shared" si="63"/>
        <v>0</v>
      </c>
      <c r="AM242" s="487">
        <f t="shared" si="63"/>
        <v>0</v>
      </c>
      <c r="AN242" s="487">
        <f t="shared" si="63"/>
        <v>0</v>
      </c>
      <c r="AO242" s="487">
        <f t="shared" si="63"/>
        <v>0</v>
      </c>
      <c r="AP242" s="487">
        <f t="shared" si="63"/>
        <v>0</v>
      </c>
      <c r="AQ242" s="487">
        <f t="shared" si="63"/>
        <v>0</v>
      </c>
      <c r="AR242" s="487">
        <f t="shared" si="63"/>
        <v>0</v>
      </c>
      <c r="AS242" s="487">
        <f t="shared" si="63"/>
        <v>0</v>
      </c>
      <c r="AT242" s="487">
        <f t="shared" si="63"/>
        <v>0</v>
      </c>
      <c r="AU242" s="493">
        <f t="shared" si="63"/>
        <v>0</v>
      </c>
      <c r="AV242" s="488" t="str">
        <f t="shared" si="60"/>
        <v/>
      </c>
      <c r="AW242" s="487" t="str">
        <f t="shared" si="60"/>
        <v/>
      </c>
      <c r="AX242" s="487">
        <f t="shared" si="60"/>
        <v>0</v>
      </c>
      <c r="AY242" s="487" t="str">
        <f t="shared" si="60"/>
        <v/>
      </c>
      <c r="AZ242" s="487" t="str">
        <f t="shared" si="60"/>
        <v/>
      </c>
      <c r="BA242" s="487" t="str">
        <f t="shared" si="60"/>
        <v/>
      </c>
      <c r="BB242" s="487" t="str">
        <f t="shared" si="60"/>
        <v/>
      </c>
      <c r="BC242" s="487" t="str">
        <f t="shared" si="60"/>
        <v/>
      </c>
      <c r="BD242" s="487" t="str">
        <f t="shared" si="60"/>
        <v/>
      </c>
      <c r="BE242" s="487" t="str">
        <f t="shared" si="60"/>
        <v/>
      </c>
      <c r="BF242" s="487" t="str">
        <f t="shared" si="60"/>
        <v/>
      </c>
      <c r="BG242" s="487" t="str">
        <f t="shared" si="58"/>
        <v/>
      </c>
      <c r="BH242" s="487" t="str">
        <f t="shared" si="58"/>
        <v/>
      </c>
      <c r="BI242" s="487" t="str">
        <f t="shared" si="58"/>
        <v/>
      </c>
      <c r="BJ242" s="487" t="str">
        <f t="shared" si="58"/>
        <v/>
      </c>
      <c r="BK242" s="489" t="str">
        <f t="shared" si="58"/>
        <v/>
      </c>
      <c r="BL242" s="495" t="str">
        <f t="shared" si="61"/>
        <v/>
      </c>
      <c r="BM242" s="487" t="str">
        <f t="shared" si="61"/>
        <v/>
      </c>
      <c r="BN242" s="487">
        <f t="shared" si="61"/>
        <v>0</v>
      </c>
      <c r="BO242" s="487" t="str">
        <f t="shared" si="61"/>
        <v/>
      </c>
      <c r="BP242" s="487" t="str">
        <f t="shared" si="61"/>
        <v/>
      </c>
      <c r="BQ242" s="487" t="str">
        <f t="shared" si="61"/>
        <v/>
      </c>
      <c r="BR242" s="487" t="str">
        <f t="shared" si="61"/>
        <v/>
      </c>
      <c r="BS242" s="487" t="str">
        <f t="shared" si="61"/>
        <v/>
      </c>
      <c r="BT242" s="487" t="str">
        <f t="shared" si="61"/>
        <v/>
      </c>
      <c r="BU242" s="487" t="str">
        <f t="shared" si="61"/>
        <v/>
      </c>
      <c r="BV242" s="487" t="str">
        <f t="shared" si="61"/>
        <v/>
      </c>
      <c r="BW242" s="487" t="str">
        <f t="shared" si="59"/>
        <v/>
      </c>
      <c r="BX242" s="487" t="str">
        <f t="shared" si="59"/>
        <v/>
      </c>
      <c r="BY242" s="487" t="str">
        <f t="shared" si="59"/>
        <v/>
      </c>
      <c r="BZ242" s="487" t="str">
        <f t="shared" si="59"/>
        <v/>
      </c>
      <c r="CA242" s="489" t="str">
        <f t="shared" si="59"/>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3"/>
        <v>0</v>
      </c>
      <c r="AG243" s="487">
        <f t="shared" si="63"/>
        <v>0</v>
      </c>
      <c r="AH243" s="487">
        <f t="shared" si="63"/>
        <v>-1</v>
      </c>
      <c r="AI243" s="487">
        <f t="shared" si="63"/>
        <v>0</v>
      </c>
      <c r="AJ243" s="487">
        <f t="shared" si="63"/>
        <v>0</v>
      </c>
      <c r="AK243" s="487">
        <f t="shared" si="63"/>
        <v>0</v>
      </c>
      <c r="AL243" s="487">
        <f t="shared" si="63"/>
        <v>0</v>
      </c>
      <c r="AM243" s="487">
        <f t="shared" si="63"/>
        <v>0</v>
      </c>
      <c r="AN243" s="487">
        <f t="shared" si="63"/>
        <v>0</v>
      </c>
      <c r="AO243" s="487">
        <f t="shared" si="63"/>
        <v>0</v>
      </c>
      <c r="AP243" s="487">
        <f t="shared" si="63"/>
        <v>0</v>
      </c>
      <c r="AQ243" s="487">
        <f t="shared" si="63"/>
        <v>0</v>
      </c>
      <c r="AR243" s="487">
        <f t="shared" si="63"/>
        <v>0</v>
      </c>
      <c r="AS243" s="487">
        <f t="shared" si="63"/>
        <v>0</v>
      </c>
      <c r="AT243" s="487">
        <f t="shared" si="63"/>
        <v>0</v>
      </c>
      <c r="AU243" s="493">
        <f t="shared" si="63"/>
        <v>0</v>
      </c>
      <c r="AV243" s="488" t="str">
        <f t="shared" si="60"/>
        <v/>
      </c>
      <c r="AW243" s="487" t="str">
        <f t="shared" si="60"/>
        <v/>
      </c>
      <c r="AX243" s="487">
        <f t="shared" si="60"/>
        <v>0</v>
      </c>
      <c r="AY243" s="487" t="str">
        <f t="shared" si="60"/>
        <v/>
      </c>
      <c r="AZ243" s="487" t="str">
        <f t="shared" si="60"/>
        <v/>
      </c>
      <c r="BA243" s="487" t="str">
        <f t="shared" si="60"/>
        <v/>
      </c>
      <c r="BB243" s="487" t="str">
        <f t="shared" si="60"/>
        <v/>
      </c>
      <c r="BC243" s="487" t="str">
        <f t="shared" si="60"/>
        <v/>
      </c>
      <c r="BD243" s="487" t="str">
        <f t="shared" si="60"/>
        <v/>
      </c>
      <c r="BE243" s="487" t="str">
        <f t="shared" si="60"/>
        <v/>
      </c>
      <c r="BF243" s="487" t="str">
        <f t="shared" si="60"/>
        <v/>
      </c>
      <c r="BG243" s="487" t="str">
        <f t="shared" si="58"/>
        <v/>
      </c>
      <c r="BH243" s="487" t="str">
        <f t="shared" si="58"/>
        <v/>
      </c>
      <c r="BI243" s="487" t="str">
        <f t="shared" si="58"/>
        <v/>
      </c>
      <c r="BJ243" s="487" t="str">
        <f t="shared" si="58"/>
        <v/>
      </c>
      <c r="BK243" s="489" t="str">
        <f t="shared" si="58"/>
        <v/>
      </c>
      <c r="BL243" s="495" t="str">
        <f t="shared" si="61"/>
        <v/>
      </c>
      <c r="BM243" s="487" t="str">
        <f t="shared" si="61"/>
        <v/>
      </c>
      <c r="BN243" s="487">
        <f t="shared" si="61"/>
        <v>0</v>
      </c>
      <c r="BO243" s="487" t="str">
        <f t="shared" si="61"/>
        <v/>
      </c>
      <c r="BP243" s="487" t="str">
        <f t="shared" si="61"/>
        <v/>
      </c>
      <c r="BQ243" s="487" t="str">
        <f t="shared" si="61"/>
        <v/>
      </c>
      <c r="BR243" s="487" t="str">
        <f t="shared" si="61"/>
        <v/>
      </c>
      <c r="BS243" s="487" t="str">
        <f t="shared" si="61"/>
        <v/>
      </c>
      <c r="BT243" s="487" t="str">
        <f t="shared" si="61"/>
        <v/>
      </c>
      <c r="BU243" s="487" t="str">
        <f t="shared" si="61"/>
        <v/>
      </c>
      <c r="BV243" s="487" t="str">
        <f t="shared" si="61"/>
        <v/>
      </c>
      <c r="BW243" s="487" t="str">
        <f t="shared" si="59"/>
        <v/>
      </c>
      <c r="BX243" s="487" t="str">
        <f t="shared" si="59"/>
        <v/>
      </c>
      <c r="BY243" s="487" t="str">
        <f t="shared" si="59"/>
        <v/>
      </c>
      <c r="BZ243" s="487" t="str">
        <f t="shared" si="59"/>
        <v/>
      </c>
      <c r="CA243" s="489" t="str">
        <f t="shared" si="59"/>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3"/>
        <v>0</v>
      </c>
      <c r="AG244" s="487">
        <f t="shared" si="63"/>
        <v>0</v>
      </c>
      <c r="AH244" s="487">
        <f t="shared" si="63"/>
        <v>-1</v>
      </c>
      <c r="AI244" s="487">
        <f t="shared" si="63"/>
        <v>0</v>
      </c>
      <c r="AJ244" s="487">
        <f t="shared" si="63"/>
        <v>0</v>
      </c>
      <c r="AK244" s="487">
        <f t="shared" si="63"/>
        <v>0</v>
      </c>
      <c r="AL244" s="487">
        <f t="shared" si="63"/>
        <v>0</v>
      </c>
      <c r="AM244" s="487">
        <f t="shared" si="63"/>
        <v>0</v>
      </c>
      <c r="AN244" s="487">
        <f t="shared" si="63"/>
        <v>0</v>
      </c>
      <c r="AO244" s="487">
        <f t="shared" si="63"/>
        <v>0</v>
      </c>
      <c r="AP244" s="487">
        <f t="shared" si="63"/>
        <v>0</v>
      </c>
      <c r="AQ244" s="487">
        <f t="shared" si="63"/>
        <v>0</v>
      </c>
      <c r="AR244" s="487">
        <f t="shared" si="63"/>
        <v>0</v>
      </c>
      <c r="AS244" s="487">
        <f t="shared" si="63"/>
        <v>0</v>
      </c>
      <c r="AT244" s="487">
        <f t="shared" si="63"/>
        <v>0</v>
      </c>
      <c r="AU244" s="493">
        <f t="shared" si="63"/>
        <v>0</v>
      </c>
      <c r="AV244" s="488" t="str">
        <f t="shared" si="60"/>
        <v/>
      </c>
      <c r="AW244" s="487" t="str">
        <f t="shared" si="60"/>
        <v/>
      </c>
      <c r="AX244" s="487">
        <f t="shared" si="60"/>
        <v>0</v>
      </c>
      <c r="AY244" s="487" t="str">
        <f t="shared" si="60"/>
        <v/>
      </c>
      <c r="AZ244" s="487" t="str">
        <f t="shared" si="60"/>
        <v/>
      </c>
      <c r="BA244" s="487" t="str">
        <f t="shared" si="60"/>
        <v/>
      </c>
      <c r="BB244" s="487" t="str">
        <f t="shared" si="60"/>
        <v/>
      </c>
      <c r="BC244" s="487" t="str">
        <f t="shared" si="60"/>
        <v/>
      </c>
      <c r="BD244" s="487" t="str">
        <f t="shared" si="60"/>
        <v/>
      </c>
      <c r="BE244" s="487" t="str">
        <f t="shared" si="60"/>
        <v/>
      </c>
      <c r="BF244" s="487" t="str">
        <f t="shared" si="60"/>
        <v/>
      </c>
      <c r="BG244" s="487" t="str">
        <f t="shared" si="58"/>
        <v/>
      </c>
      <c r="BH244" s="487" t="str">
        <f t="shared" si="58"/>
        <v/>
      </c>
      <c r="BI244" s="487" t="str">
        <f t="shared" si="58"/>
        <v/>
      </c>
      <c r="BJ244" s="487" t="str">
        <f t="shared" si="58"/>
        <v/>
      </c>
      <c r="BK244" s="489" t="str">
        <f t="shared" si="58"/>
        <v/>
      </c>
      <c r="BL244" s="495" t="str">
        <f t="shared" si="61"/>
        <v/>
      </c>
      <c r="BM244" s="487" t="str">
        <f t="shared" si="61"/>
        <v/>
      </c>
      <c r="BN244" s="487">
        <f t="shared" si="61"/>
        <v>0</v>
      </c>
      <c r="BO244" s="487" t="str">
        <f t="shared" si="61"/>
        <v/>
      </c>
      <c r="BP244" s="487" t="str">
        <f t="shared" si="61"/>
        <v/>
      </c>
      <c r="BQ244" s="487" t="str">
        <f t="shared" si="61"/>
        <v/>
      </c>
      <c r="BR244" s="487" t="str">
        <f t="shared" si="61"/>
        <v/>
      </c>
      <c r="BS244" s="487" t="str">
        <f t="shared" si="61"/>
        <v/>
      </c>
      <c r="BT244" s="487" t="str">
        <f t="shared" si="61"/>
        <v/>
      </c>
      <c r="BU244" s="487" t="str">
        <f t="shared" si="61"/>
        <v/>
      </c>
      <c r="BV244" s="487" t="str">
        <f t="shared" si="61"/>
        <v/>
      </c>
      <c r="BW244" s="487" t="str">
        <f t="shared" si="59"/>
        <v/>
      </c>
      <c r="BX244" s="487" t="str">
        <f t="shared" si="59"/>
        <v/>
      </c>
      <c r="BY244" s="487" t="str">
        <f t="shared" si="59"/>
        <v/>
      </c>
      <c r="BZ244" s="487" t="str">
        <f t="shared" si="59"/>
        <v/>
      </c>
      <c r="CA244" s="489" t="str">
        <f t="shared" si="59"/>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3"/>
        <v>0</v>
      </c>
      <c r="AG245" s="487">
        <f t="shared" si="63"/>
        <v>0</v>
      </c>
      <c r="AH245" s="487">
        <f t="shared" si="63"/>
        <v>-1</v>
      </c>
      <c r="AI245" s="487">
        <f t="shared" si="63"/>
        <v>0</v>
      </c>
      <c r="AJ245" s="487">
        <f t="shared" si="63"/>
        <v>0</v>
      </c>
      <c r="AK245" s="487">
        <f t="shared" si="63"/>
        <v>0</v>
      </c>
      <c r="AL245" s="487">
        <f t="shared" si="63"/>
        <v>0</v>
      </c>
      <c r="AM245" s="487">
        <f t="shared" si="63"/>
        <v>0</v>
      </c>
      <c r="AN245" s="487">
        <f t="shared" si="63"/>
        <v>0</v>
      </c>
      <c r="AO245" s="487">
        <f t="shared" si="63"/>
        <v>0</v>
      </c>
      <c r="AP245" s="487">
        <f t="shared" si="63"/>
        <v>0</v>
      </c>
      <c r="AQ245" s="487">
        <f t="shared" si="63"/>
        <v>0</v>
      </c>
      <c r="AR245" s="487">
        <f t="shared" si="63"/>
        <v>0</v>
      </c>
      <c r="AS245" s="487">
        <f t="shared" si="63"/>
        <v>0</v>
      </c>
      <c r="AT245" s="487">
        <f t="shared" si="63"/>
        <v>0</v>
      </c>
      <c r="AU245" s="493">
        <f t="shared" si="63"/>
        <v>0</v>
      </c>
      <c r="AV245" s="488" t="str">
        <f t="shared" si="60"/>
        <v/>
      </c>
      <c r="AW245" s="487" t="str">
        <f t="shared" si="60"/>
        <v/>
      </c>
      <c r="AX245" s="487">
        <f t="shared" si="60"/>
        <v>0</v>
      </c>
      <c r="AY245" s="487" t="str">
        <f t="shared" si="60"/>
        <v/>
      </c>
      <c r="AZ245" s="487" t="str">
        <f t="shared" si="60"/>
        <v/>
      </c>
      <c r="BA245" s="487" t="str">
        <f t="shared" si="60"/>
        <v/>
      </c>
      <c r="BB245" s="487" t="str">
        <f t="shared" si="60"/>
        <v/>
      </c>
      <c r="BC245" s="487" t="str">
        <f t="shared" si="60"/>
        <v/>
      </c>
      <c r="BD245" s="487" t="str">
        <f t="shared" si="60"/>
        <v/>
      </c>
      <c r="BE245" s="487" t="str">
        <f t="shared" si="60"/>
        <v/>
      </c>
      <c r="BF245" s="487" t="str">
        <f t="shared" si="60"/>
        <v/>
      </c>
      <c r="BG245" s="487" t="str">
        <f t="shared" si="58"/>
        <v/>
      </c>
      <c r="BH245" s="487" t="str">
        <f t="shared" si="58"/>
        <v/>
      </c>
      <c r="BI245" s="487" t="str">
        <f t="shared" si="58"/>
        <v/>
      </c>
      <c r="BJ245" s="487" t="str">
        <f t="shared" si="58"/>
        <v/>
      </c>
      <c r="BK245" s="489" t="str">
        <f t="shared" si="58"/>
        <v/>
      </c>
      <c r="BL245" s="495" t="str">
        <f t="shared" si="61"/>
        <v/>
      </c>
      <c r="BM245" s="487" t="str">
        <f t="shared" si="61"/>
        <v/>
      </c>
      <c r="BN245" s="487">
        <f t="shared" si="61"/>
        <v>0</v>
      </c>
      <c r="BO245" s="487" t="str">
        <f t="shared" si="61"/>
        <v/>
      </c>
      <c r="BP245" s="487" t="str">
        <f t="shared" si="61"/>
        <v/>
      </c>
      <c r="BQ245" s="487" t="str">
        <f t="shared" si="61"/>
        <v/>
      </c>
      <c r="BR245" s="487" t="str">
        <f t="shared" si="61"/>
        <v/>
      </c>
      <c r="BS245" s="487" t="str">
        <f t="shared" si="61"/>
        <v/>
      </c>
      <c r="BT245" s="487" t="str">
        <f t="shared" si="61"/>
        <v/>
      </c>
      <c r="BU245" s="487" t="str">
        <f t="shared" si="61"/>
        <v/>
      </c>
      <c r="BV245" s="487" t="str">
        <f t="shared" si="61"/>
        <v/>
      </c>
      <c r="BW245" s="487" t="str">
        <f t="shared" si="59"/>
        <v/>
      </c>
      <c r="BX245" s="487" t="str">
        <f t="shared" si="59"/>
        <v/>
      </c>
      <c r="BY245" s="487" t="str">
        <f t="shared" si="59"/>
        <v/>
      </c>
      <c r="BZ245" s="487" t="str">
        <f t="shared" si="59"/>
        <v/>
      </c>
      <c r="CA245" s="489" t="str">
        <f t="shared" si="59"/>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3"/>
        <v>0</v>
      </c>
      <c r="AG246" s="487">
        <f t="shared" si="63"/>
        <v>0</v>
      </c>
      <c r="AH246" s="487">
        <f t="shared" si="63"/>
        <v>-1</v>
      </c>
      <c r="AI246" s="487">
        <f t="shared" si="63"/>
        <v>0</v>
      </c>
      <c r="AJ246" s="487">
        <f t="shared" si="63"/>
        <v>0</v>
      </c>
      <c r="AK246" s="487">
        <f t="shared" si="63"/>
        <v>0</v>
      </c>
      <c r="AL246" s="487">
        <f t="shared" si="63"/>
        <v>0</v>
      </c>
      <c r="AM246" s="487">
        <f t="shared" si="63"/>
        <v>0</v>
      </c>
      <c r="AN246" s="487">
        <f t="shared" si="63"/>
        <v>0</v>
      </c>
      <c r="AO246" s="487">
        <f t="shared" si="63"/>
        <v>0</v>
      </c>
      <c r="AP246" s="487">
        <f t="shared" si="63"/>
        <v>0</v>
      </c>
      <c r="AQ246" s="487">
        <f t="shared" si="63"/>
        <v>0</v>
      </c>
      <c r="AR246" s="487">
        <f t="shared" si="63"/>
        <v>0</v>
      </c>
      <c r="AS246" s="487">
        <f t="shared" si="63"/>
        <v>0</v>
      </c>
      <c r="AT246" s="487">
        <f t="shared" si="63"/>
        <v>0</v>
      </c>
      <c r="AU246" s="493">
        <f t="shared" si="63"/>
        <v>0</v>
      </c>
      <c r="AV246" s="488" t="str">
        <f t="shared" si="60"/>
        <v/>
      </c>
      <c r="AW246" s="487" t="str">
        <f t="shared" si="60"/>
        <v/>
      </c>
      <c r="AX246" s="487">
        <f t="shared" si="60"/>
        <v>0</v>
      </c>
      <c r="AY246" s="487" t="str">
        <f t="shared" si="60"/>
        <v/>
      </c>
      <c r="AZ246" s="487" t="str">
        <f t="shared" si="60"/>
        <v/>
      </c>
      <c r="BA246" s="487" t="str">
        <f t="shared" si="60"/>
        <v/>
      </c>
      <c r="BB246" s="487" t="str">
        <f t="shared" si="60"/>
        <v/>
      </c>
      <c r="BC246" s="487" t="str">
        <f t="shared" si="60"/>
        <v/>
      </c>
      <c r="BD246" s="487" t="str">
        <f t="shared" si="60"/>
        <v/>
      </c>
      <c r="BE246" s="487" t="str">
        <f t="shared" si="60"/>
        <v/>
      </c>
      <c r="BF246" s="487" t="str">
        <f t="shared" si="60"/>
        <v/>
      </c>
      <c r="BG246" s="487" t="str">
        <f t="shared" si="58"/>
        <v/>
      </c>
      <c r="BH246" s="487" t="str">
        <f t="shared" si="58"/>
        <v/>
      </c>
      <c r="BI246" s="487" t="str">
        <f t="shared" si="58"/>
        <v/>
      </c>
      <c r="BJ246" s="487" t="str">
        <f t="shared" si="58"/>
        <v/>
      </c>
      <c r="BK246" s="489" t="str">
        <f t="shared" si="58"/>
        <v/>
      </c>
      <c r="BL246" s="495" t="str">
        <f t="shared" si="61"/>
        <v/>
      </c>
      <c r="BM246" s="487" t="str">
        <f t="shared" si="61"/>
        <v/>
      </c>
      <c r="BN246" s="487">
        <f t="shared" si="61"/>
        <v>0</v>
      </c>
      <c r="BO246" s="487" t="str">
        <f t="shared" si="61"/>
        <v/>
      </c>
      <c r="BP246" s="487" t="str">
        <f t="shared" si="61"/>
        <v/>
      </c>
      <c r="BQ246" s="487" t="str">
        <f t="shared" si="61"/>
        <v/>
      </c>
      <c r="BR246" s="487" t="str">
        <f t="shared" si="61"/>
        <v/>
      </c>
      <c r="BS246" s="487" t="str">
        <f t="shared" si="61"/>
        <v/>
      </c>
      <c r="BT246" s="487" t="str">
        <f t="shared" si="61"/>
        <v/>
      </c>
      <c r="BU246" s="487" t="str">
        <f t="shared" si="61"/>
        <v/>
      </c>
      <c r="BV246" s="487" t="str">
        <f t="shared" si="61"/>
        <v/>
      </c>
      <c r="BW246" s="487" t="str">
        <f t="shared" si="59"/>
        <v/>
      </c>
      <c r="BX246" s="487" t="str">
        <f t="shared" si="59"/>
        <v/>
      </c>
      <c r="BY246" s="487" t="str">
        <f t="shared" si="59"/>
        <v/>
      </c>
      <c r="BZ246" s="487" t="str">
        <f t="shared" si="59"/>
        <v/>
      </c>
      <c r="CA246" s="489" t="str">
        <f t="shared" si="59"/>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3"/>
        <v>0</v>
      </c>
      <c r="AG247" s="487">
        <f t="shared" si="63"/>
        <v>0</v>
      </c>
      <c r="AH247" s="487">
        <f t="shared" si="63"/>
        <v>-1</v>
      </c>
      <c r="AI247" s="487">
        <f t="shared" si="63"/>
        <v>0</v>
      </c>
      <c r="AJ247" s="487">
        <f t="shared" si="63"/>
        <v>0</v>
      </c>
      <c r="AK247" s="487">
        <f t="shared" si="63"/>
        <v>0</v>
      </c>
      <c r="AL247" s="487">
        <f t="shared" si="63"/>
        <v>0</v>
      </c>
      <c r="AM247" s="487">
        <f t="shared" si="63"/>
        <v>0</v>
      </c>
      <c r="AN247" s="487">
        <f t="shared" si="63"/>
        <v>0</v>
      </c>
      <c r="AO247" s="487">
        <f t="shared" si="63"/>
        <v>0</v>
      </c>
      <c r="AP247" s="487">
        <f t="shared" si="63"/>
        <v>0</v>
      </c>
      <c r="AQ247" s="487">
        <f t="shared" si="63"/>
        <v>0</v>
      </c>
      <c r="AR247" s="487">
        <f t="shared" si="63"/>
        <v>0</v>
      </c>
      <c r="AS247" s="487">
        <f t="shared" si="63"/>
        <v>0</v>
      </c>
      <c r="AT247" s="487">
        <f t="shared" si="63"/>
        <v>0</v>
      </c>
      <c r="AU247" s="493">
        <f t="shared" si="63"/>
        <v>0</v>
      </c>
      <c r="AV247" s="488" t="str">
        <f t="shared" si="60"/>
        <v/>
      </c>
      <c r="AW247" s="487" t="str">
        <f t="shared" si="60"/>
        <v/>
      </c>
      <c r="AX247" s="487">
        <f t="shared" si="60"/>
        <v>0</v>
      </c>
      <c r="AY247" s="487" t="str">
        <f t="shared" si="60"/>
        <v/>
      </c>
      <c r="AZ247" s="487" t="str">
        <f t="shared" si="60"/>
        <v/>
      </c>
      <c r="BA247" s="487" t="str">
        <f t="shared" si="60"/>
        <v/>
      </c>
      <c r="BB247" s="487" t="str">
        <f t="shared" si="60"/>
        <v/>
      </c>
      <c r="BC247" s="487" t="str">
        <f t="shared" si="60"/>
        <v/>
      </c>
      <c r="BD247" s="487" t="str">
        <f t="shared" si="60"/>
        <v/>
      </c>
      <c r="BE247" s="487" t="str">
        <f t="shared" si="60"/>
        <v/>
      </c>
      <c r="BF247" s="487" t="str">
        <f t="shared" si="60"/>
        <v/>
      </c>
      <c r="BG247" s="487" t="str">
        <f t="shared" si="58"/>
        <v/>
      </c>
      <c r="BH247" s="487" t="str">
        <f t="shared" si="58"/>
        <v/>
      </c>
      <c r="BI247" s="487" t="str">
        <f t="shared" si="58"/>
        <v/>
      </c>
      <c r="BJ247" s="487" t="str">
        <f t="shared" si="58"/>
        <v/>
      </c>
      <c r="BK247" s="489" t="str">
        <f t="shared" si="58"/>
        <v/>
      </c>
      <c r="BL247" s="495" t="str">
        <f t="shared" si="61"/>
        <v/>
      </c>
      <c r="BM247" s="487" t="str">
        <f t="shared" si="61"/>
        <v/>
      </c>
      <c r="BN247" s="487">
        <f t="shared" si="61"/>
        <v>0</v>
      </c>
      <c r="BO247" s="487" t="str">
        <f t="shared" si="61"/>
        <v/>
      </c>
      <c r="BP247" s="487" t="str">
        <f t="shared" si="61"/>
        <v/>
      </c>
      <c r="BQ247" s="487" t="str">
        <f t="shared" si="61"/>
        <v/>
      </c>
      <c r="BR247" s="487" t="str">
        <f t="shared" si="61"/>
        <v/>
      </c>
      <c r="BS247" s="487" t="str">
        <f t="shared" si="61"/>
        <v/>
      </c>
      <c r="BT247" s="487" t="str">
        <f t="shared" si="61"/>
        <v/>
      </c>
      <c r="BU247" s="487" t="str">
        <f t="shared" si="61"/>
        <v/>
      </c>
      <c r="BV247" s="487" t="str">
        <f t="shared" si="61"/>
        <v/>
      </c>
      <c r="BW247" s="487" t="str">
        <f t="shared" si="59"/>
        <v/>
      </c>
      <c r="BX247" s="487" t="str">
        <f t="shared" si="59"/>
        <v/>
      </c>
      <c r="BY247" s="487" t="str">
        <f t="shared" si="59"/>
        <v/>
      </c>
      <c r="BZ247" s="487" t="str">
        <f t="shared" si="59"/>
        <v/>
      </c>
      <c r="CA247" s="489" t="str">
        <f t="shared" si="59"/>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3"/>
        <v>0</v>
      </c>
      <c r="AG248" s="487">
        <f t="shared" si="63"/>
        <v>0</v>
      </c>
      <c r="AH248" s="487">
        <f t="shared" si="63"/>
        <v>-1</v>
      </c>
      <c r="AI248" s="487">
        <f t="shared" si="63"/>
        <v>0</v>
      </c>
      <c r="AJ248" s="487">
        <f t="shared" si="63"/>
        <v>0</v>
      </c>
      <c r="AK248" s="487">
        <f t="shared" si="63"/>
        <v>0</v>
      </c>
      <c r="AL248" s="487">
        <f t="shared" si="63"/>
        <v>0</v>
      </c>
      <c r="AM248" s="487">
        <f t="shared" si="63"/>
        <v>0</v>
      </c>
      <c r="AN248" s="487">
        <f t="shared" si="63"/>
        <v>0</v>
      </c>
      <c r="AO248" s="487">
        <f t="shared" si="63"/>
        <v>0</v>
      </c>
      <c r="AP248" s="487">
        <f t="shared" si="63"/>
        <v>0</v>
      </c>
      <c r="AQ248" s="487">
        <f t="shared" si="63"/>
        <v>0</v>
      </c>
      <c r="AR248" s="487">
        <f t="shared" si="63"/>
        <v>0</v>
      </c>
      <c r="AS248" s="487">
        <f t="shared" si="63"/>
        <v>0</v>
      </c>
      <c r="AT248" s="487">
        <f t="shared" si="63"/>
        <v>0</v>
      </c>
      <c r="AU248" s="493">
        <f t="shared" si="63"/>
        <v>0</v>
      </c>
      <c r="AV248" s="488" t="str">
        <f t="shared" si="60"/>
        <v/>
      </c>
      <c r="AW248" s="487" t="str">
        <f t="shared" si="60"/>
        <v/>
      </c>
      <c r="AX248" s="487">
        <f t="shared" ref="AX248:BI275" si="64">IF(AH248,IFERROR(LEFT($V248,SEARCH(" (",$V248)-1),$V248),"")</f>
        <v>0</v>
      </c>
      <c r="AY248" s="487" t="str">
        <f t="shared" si="64"/>
        <v/>
      </c>
      <c r="AZ248" s="487" t="str">
        <f t="shared" si="64"/>
        <v/>
      </c>
      <c r="BA248" s="487" t="str">
        <f t="shared" si="64"/>
        <v/>
      </c>
      <c r="BB248" s="487" t="str">
        <f t="shared" si="64"/>
        <v/>
      </c>
      <c r="BC248" s="487" t="str">
        <f t="shared" si="64"/>
        <v/>
      </c>
      <c r="BD248" s="487" t="str">
        <f t="shared" si="64"/>
        <v/>
      </c>
      <c r="BE248" s="487" t="str">
        <f t="shared" si="64"/>
        <v/>
      </c>
      <c r="BF248" s="487" t="str">
        <f t="shared" si="64"/>
        <v/>
      </c>
      <c r="BG248" s="487" t="str">
        <f t="shared" si="58"/>
        <v/>
      </c>
      <c r="BH248" s="487" t="str">
        <f t="shared" si="58"/>
        <v/>
      </c>
      <c r="BI248" s="487" t="str">
        <f t="shared" si="58"/>
        <v/>
      </c>
      <c r="BJ248" s="487" t="str">
        <f t="shared" si="58"/>
        <v/>
      </c>
      <c r="BK248" s="489" t="str">
        <f t="shared" si="58"/>
        <v/>
      </c>
      <c r="BL248" s="495" t="str">
        <f t="shared" si="61"/>
        <v/>
      </c>
      <c r="BM248" s="487" t="str">
        <f t="shared" si="61"/>
        <v/>
      </c>
      <c r="BN248" s="487">
        <f t="shared" ref="BN248:BY275" si="65">IF(AH248,IFERROR(LEFT($W248,SEARCH(" (",$W248)-1),$W248),"")</f>
        <v>0</v>
      </c>
      <c r="BO248" s="487" t="str">
        <f t="shared" si="65"/>
        <v/>
      </c>
      <c r="BP248" s="487" t="str">
        <f t="shared" si="65"/>
        <v/>
      </c>
      <c r="BQ248" s="487" t="str">
        <f t="shared" si="65"/>
        <v/>
      </c>
      <c r="BR248" s="487" t="str">
        <f t="shared" si="65"/>
        <v/>
      </c>
      <c r="BS248" s="487" t="str">
        <f t="shared" si="65"/>
        <v/>
      </c>
      <c r="BT248" s="487" t="str">
        <f t="shared" si="65"/>
        <v/>
      </c>
      <c r="BU248" s="487" t="str">
        <f t="shared" si="65"/>
        <v/>
      </c>
      <c r="BV248" s="487" t="str">
        <f t="shared" si="65"/>
        <v/>
      </c>
      <c r="BW248" s="487" t="str">
        <f t="shared" si="59"/>
        <v/>
      </c>
      <c r="BX248" s="487" t="str">
        <f t="shared" si="59"/>
        <v/>
      </c>
      <c r="BY248" s="487" t="str">
        <f t="shared" si="59"/>
        <v/>
      </c>
      <c r="BZ248" s="487" t="str">
        <f t="shared" si="59"/>
        <v/>
      </c>
      <c r="CA248" s="489" t="str">
        <f t="shared" si="59"/>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3"/>
        <v>0</v>
      </c>
      <c r="AG249" s="487">
        <f t="shared" si="63"/>
        <v>0</v>
      </c>
      <c r="AH249" s="487">
        <f t="shared" si="63"/>
        <v>-1</v>
      </c>
      <c r="AI249" s="487">
        <f t="shared" si="63"/>
        <v>0</v>
      </c>
      <c r="AJ249" s="487">
        <f t="shared" si="63"/>
        <v>0</v>
      </c>
      <c r="AK249" s="487">
        <f t="shared" si="63"/>
        <v>0</v>
      </c>
      <c r="AL249" s="487">
        <f t="shared" si="63"/>
        <v>0</v>
      </c>
      <c r="AM249" s="487">
        <f t="shared" si="63"/>
        <v>0</v>
      </c>
      <c r="AN249" s="487">
        <f t="shared" si="63"/>
        <v>0</v>
      </c>
      <c r="AO249" s="487">
        <f t="shared" si="63"/>
        <v>0</v>
      </c>
      <c r="AP249" s="487">
        <f t="shared" si="63"/>
        <v>0</v>
      </c>
      <c r="AQ249" s="487">
        <f t="shared" si="63"/>
        <v>0</v>
      </c>
      <c r="AR249" s="487">
        <f t="shared" si="63"/>
        <v>0</v>
      </c>
      <c r="AS249" s="487">
        <f t="shared" si="63"/>
        <v>0</v>
      </c>
      <c r="AT249" s="487">
        <f t="shared" si="63"/>
        <v>0</v>
      </c>
      <c r="AU249" s="493">
        <f t="shared" si="63"/>
        <v>0</v>
      </c>
      <c r="AV249" s="488" t="str">
        <f t="shared" ref="AV249:BI288" si="66">IF(AF249,IFERROR(LEFT($V249,SEARCH(" (",$V249)-1),$V249),"")</f>
        <v/>
      </c>
      <c r="AW249" s="487" t="str">
        <f t="shared" si="66"/>
        <v/>
      </c>
      <c r="AX249" s="487">
        <f t="shared" si="64"/>
        <v>0</v>
      </c>
      <c r="AY249" s="487" t="str">
        <f t="shared" si="64"/>
        <v/>
      </c>
      <c r="AZ249" s="487" t="str">
        <f t="shared" si="64"/>
        <v/>
      </c>
      <c r="BA249" s="487" t="str">
        <f t="shared" si="64"/>
        <v/>
      </c>
      <c r="BB249" s="487" t="str">
        <f t="shared" si="64"/>
        <v/>
      </c>
      <c r="BC249" s="487" t="str">
        <f t="shared" si="64"/>
        <v/>
      </c>
      <c r="BD249" s="487" t="str">
        <f t="shared" si="64"/>
        <v/>
      </c>
      <c r="BE249" s="487" t="str">
        <f t="shared" si="64"/>
        <v/>
      </c>
      <c r="BF249" s="487" t="str">
        <f t="shared" si="64"/>
        <v/>
      </c>
      <c r="BG249" s="487" t="str">
        <f t="shared" si="58"/>
        <v/>
      </c>
      <c r="BH249" s="487" t="str">
        <f t="shared" si="58"/>
        <v/>
      </c>
      <c r="BI249" s="487" t="str">
        <f t="shared" si="58"/>
        <v/>
      </c>
      <c r="BJ249" s="487" t="str">
        <f t="shared" si="58"/>
        <v/>
      </c>
      <c r="BK249" s="489" t="str">
        <f t="shared" si="58"/>
        <v/>
      </c>
      <c r="BL249" s="495" t="str">
        <f t="shared" ref="BL249:BY288" si="67">IF(AF249,IFERROR(LEFT($W249,SEARCH(" (",$W249)-1),$W249),"")</f>
        <v/>
      </c>
      <c r="BM249" s="487" t="str">
        <f t="shared" si="67"/>
        <v/>
      </c>
      <c r="BN249" s="487">
        <f t="shared" si="65"/>
        <v>0</v>
      </c>
      <c r="BO249" s="487" t="str">
        <f t="shared" si="65"/>
        <v/>
      </c>
      <c r="BP249" s="487" t="str">
        <f t="shared" si="65"/>
        <v/>
      </c>
      <c r="BQ249" s="487" t="str">
        <f t="shared" si="65"/>
        <v/>
      </c>
      <c r="BR249" s="487" t="str">
        <f t="shared" si="65"/>
        <v/>
      </c>
      <c r="BS249" s="487" t="str">
        <f t="shared" si="65"/>
        <v/>
      </c>
      <c r="BT249" s="487" t="str">
        <f t="shared" si="65"/>
        <v/>
      </c>
      <c r="BU249" s="487" t="str">
        <f t="shared" si="65"/>
        <v/>
      </c>
      <c r="BV249" s="487" t="str">
        <f t="shared" si="65"/>
        <v/>
      </c>
      <c r="BW249" s="487" t="str">
        <f t="shared" si="59"/>
        <v/>
      </c>
      <c r="BX249" s="487" t="str">
        <f t="shared" si="59"/>
        <v/>
      </c>
      <c r="BY249" s="487" t="str">
        <f t="shared" si="59"/>
        <v/>
      </c>
      <c r="BZ249" s="487" t="str">
        <f t="shared" si="59"/>
        <v/>
      </c>
      <c r="CA249" s="489" t="str">
        <f t="shared" si="59"/>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3"/>
        <v>0</v>
      </c>
      <c r="AG250" s="487">
        <f t="shared" si="63"/>
        <v>0</v>
      </c>
      <c r="AH250" s="487">
        <f t="shared" si="63"/>
        <v>-1</v>
      </c>
      <c r="AI250" s="487">
        <f t="shared" si="63"/>
        <v>0</v>
      </c>
      <c r="AJ250" s="487">
        <f t="shared" si="63"/>
        <v>0</v>
      </c>
      <c r="AK250" s="487">
        <f t="shared" si="63"/>
        <v>0</v>
      </c>
      <c r="AL250" s="487">
        <f t="shared" si="63"/>
        <v>0</v>
      </c>
      <c r="AM250" s="487">
        <f t="shared" si="63"/>
        <v>0</v>
      </c>
      <c r="AN250" s="487">
        <f t="shared" si="63"/>
        <v>0</v>
      </c>
      <c r="AO250" s="487">
        <f t="shared" si="63"/>
        <v>0</v>
      </c>
      <c r="AP250" s="487">
        <f t="shared" si="63"/>
        <v>0</v>
      </c>
      <c r="AQ250" s="487">
        <f t="shared" si="63"/>
        <v>0</v>
      </c>
      <c r="AR250" s="487">
        <f t="shared" si="63"/>
        <v>0</v>
      </c>
      <c r="AS250" s="487">
        <f t="shared" si="63"/>
        <v>0</v>
      </c>
      <c r="AT250" s="487">
        <f t="shared" si="63"/>
        <v>0</v>
      </c>
      <c r="AU250" s="493">
        <f t="shared" si="63"/>
        <v>0</v>
      </c>
      <c r="AV250" s="488" t="str">
        <f t="shared" si="66"/>
        <v/>
      </c>
      <c r="AW250" s="487" t="str">
        <f t="shared" si="66"/>
        <v/>
      </c>
      <c r="AX250" s="487">
        <f t="shared" si="64"/>
        <v>0</v>
      </c>
      <c r="AY250" s="487" t="str">
        <f t="shared" si="64"/>
        <v/>
      </c>
      <c r="AZ250" s="487" t="str">
        <f t="shared" si="64"/>
        <v/>
      </c>
      <c r="BA250" s="487" t="str">
        <f t="shared" si="64"/>
        <v/>
      </c>
      <c r="BB250" s="487" t="str">
        <f t="shared" si="64"/>
        <v/>
      </c>
      <c r="BC250" s="487" t="str">
        <f t="shared" si="64"/>
        <v/>
      </c>
      <c r="BD250" s="487" t="str">
        <f t="shared" si="64"/>
        <v/>
      </c>
      <c r="BE250" s="487" t="str">
        <f t="shared" si="64"/>
        <v/>
      </c>
      <c r="BF250" s="487" t="str">
        <f t="shared" si="64"/>
        <v/>
      </c>
      <c r="BG250" s="487" t="str">
        <f t="shared" si="58"/>
        <v/>
      </c>
      <c r="BH250" s="487" t="str">
        <f t="shared" si="58"/>
        <v/>
      </c>
      <c r="BI250" s="487" t="str">
        <f t="shared" si="58"/>
        <v/>
      </c>
      <c r="BJ250" s="487" t="str">
        <f t="shared" si="58"/>
        <v/>
      </c>
      <c r="BK250" s="489" t="str">
        <f t="shared" si="58"/>
        <v/>
      </c>
      <c r="BL250" s="495" t="str">
        <f t="shared" si="67"/>
        <v/>
      </c>
      <c r="BM250" s="487" t="str">
        <f t="shared" si="67"/>
        <v/>
      </c>
      <c r="BN250" s="487">
        <f t="shared" si="65"/>
        <v>0</v>
      </c>
      <c r="BO250" s="487" t="str">
        <f t="shared" si="65"/>
        <v/>
      </c>
      <c r="BP250" s="487" t="str">
        <f t="shared" si="65"/>
        <v/>
      </c>
      <c r="BQ250" s="487" t="str">
        <f t="shared" si="65"/>
        <v/>
      </c>
      <c r="BR250" s="487" t="str">
        <f t="shared" si="65"/>
        <v/>
      </c>
      <c r="BS250" s="487" t="str">
        <f t="shared" si="65"/>
        <v/>
      </c>
      <c r="BT250" s="487" t="str">
        <f t="shared" si="65"/>
        <v/>
      </c>
      <c r="BU250" s="487" t="str">
        <f t="shared" si="65"/>
        <v/>
      </c>
      <c r="BV250" s="487" t="str">
        <f t="shared" si="65"/>
        <v/>
      </c>
      <c r="BW250" s="487" t="str">
        <f t="shared" si="59"/>
        <v/>
      </c>
      <c r="BX250" s="487" t="str">
        <f t="shared" si="59"/>
        <v/>
      </c>
      <c r="BY250" s="487" t="str">
        <f t="shared" si="59"/>
        <v/>
      </c>
      <c r="BZ250" s="487" t="str">
        <f t="shared" si="59"/>
        <v/>
      </c>
      <c r="CA250" s="489" t="str">
        <f t="shared" si="59"/>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3"/>
        <v>0</v>
      </c>
      <c r="AG251" s="487">
        <f t="shared" si="63"/>
        <v>0</v>
      </c>
      <c r="AH251" s="487">
        <f t="shared" si="63"/>
        <v>-1</v>
      </c>
      <c r="AI251" s="487">
        <f t="shared" si="63"/>
        <v>0</v>
      </c>
      <c r="AJ251" s="487">
        <f t="shared" si="63"/>
        <v>0</v>
      </c>
      <c r="AK251" s="487">
        <f t="shared" si="63"/>
        <v>0</v>
      </c>
      <c r="AL251" s="487">
        <f t="shared" si="63"/>
        <v>0</v>
      </c>
      <c r="AM251" s="487">
        <f t="shared" si="63"/>
        <v>0</v>
      </c>
      <c r="AN251" s="487">
        <f t="shared" si="63"/>
        <v>0</v>
      </c>
      <c r="AO251" s="487">
        <f t="shared" si="63"/>
        <v>0</v>
      </c>
      <c r="AP251" s="487">
        <f t="shared" si="63"/>
        <v>0</v>
      </c>
      <c r="AQ251" s="487">
        <f t="shared" si="63"/>
        <v>0</v>
      </c>
      <c r="AR251" s="487">
        <f t="shared" si="63"/>
        <v>0</v>
      </c>
      <c r="AS251" s="487">
        <f t="shared" si="63"/>
        <v>0</v>
      </c>
      <c r="AT251" s="487">
        <f t="shared" si="63"/>
        <v>0</v>
      </c>
      <c r="AU251" s="493">
        <f t="shared" si="63"/>
        <v>0</v>
      </c>
      <c r="AV251" s="488" t="str">
        <f t="shared" si="66"/>
        <v/>
      </c>
      <c r="AW251" s="487" t="str">
        <f t="shared" si="66"/>
        <v/>
      </c>
      <c r="AX251" s="487">
        <f t="shared" si="64"/>
        <v>0</v>
      </c>
      <c r="AY251" s="487" t="str">
        <f t="shared" si="64"/>
        <v/>
      </c>
      <c r="AZ251" s="487" t="str">
        <f t="shared" si="64"/>
        <v/>
      </c>
      <c r="BA251" s="487" t="str">
        <f t="shared" si="64"/>
        <v/>
      </c>
      <c r="BB251" s="487" t="str">
        <f t="shared" si="64"/>
        <v/>
      </c>
      <c r="BC251" s="487" t="str">
        <f t="shared" si="64"/>
        <v/>
      </c>
      <c r="BD251" s="487" t="str">
        <f t="shared" si="64"/>
        <v/>
      </c>
      <c r="BE251" s="487" t="str">
        <f t="shared" si="64"/>
        <v/>
      </c>
      <c r="BF251" s="487" t="str">
        <f t="shared" si="64"/>
        <v/>
      </c>
      <c r="BG251" s="487" t="str">
        <f t="shared" si="58"/>
        <v/>
      </c>
      <c r="BH251" s="487" t="str">
        <f t="shared" si="58"/>
        <v/>
      </c>
      <c r="BI251" s="487" t="str">
        <f t="shared" si="58"/>
        <v/>
      </c>
      <c r="BJ251" s="487" t="str">
        <f t="shared" si="58"/>
        <v/>
      </c>
      <c r="BK251" s="489" t="str">
        <f t="shared" si="58"/>
        <v/>
      </c>
      <c r="BL251" s="495" t="str">
        <f t="shared" si="67"/>
        <v/>
      </c>
      <c r="BM251" s="487" t="str">
        <f t="shared" si="67"/>
        <v/>
      </c>
      <c r="BN251" s="487">
        <f t="shared" si="65"/>
        <v>0</v>
      </c>
      <c r="BO251" s="487" t="str">
        <f t="shared" si="65"/>
        <v/>
      </c>
      <c r="BP251" s="487" t="str">
        <f t="shared" si="65"/>
        <v/>
      </c>
      <c r="BQ251" s="487" t="str">
        <f t="shared" si="65"/>
        <v/>
      </c>
      <c r="BR251" s="487" t="str">
        <f t="shared" si="65"/>
        <v/>
      </c>
      <c r="BS251" s="487" t="str">
        <f t="shared" si="65"/>
        <v/>
      </c>
      <c r="BT251" s="487" t="str">
        <f t="shared" si="65"/>
        <v/>
      </c>
      <c r="BU251" s="487" t="str">
        <f t="shared" si="65"/>
        <v/>
      </c>
      <c r="BV251" s="487" t="str">
        <f t="shared" si="65"/>
        <v/>
      </c>
      <c r="BW251" s="487" t="str">
        <f t="shared" si="59"/>
        <v/>
      </c>
      <c r="BX251" s="487" t="str">
        <f t="shared" si="59"/>
        <v/>
      </c>
      <c r="BY251" s="487" t="str">
        <f t="shared" si="59"/>
        <v/>
      </c>
      <c r="BZ251" s="487" t="str">
        <f t="shared" si="59"/>
        <v/>
      </c>
      <c r="CA251" s="489" t="str">
        <f t="shared" si="59"/>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3"/>
        <v>0</v>
      </c>
      <c r="AG252" s="487">
        <f t="shared" si="63"/>
        <v>0</v>
      </c>
      <c r="AH252" s="487">
        <f t="shared" si="63"/>
        <v>-1</v>
      </c>
      <c r="AI252" s="487">
        <f t="shared" si="63"/>
        <v>0</v>
      </c>
      <c r="AJ252" s="487">
        <f t="shared" si="63"/>
        <v>0</v>
      </c>
      <c r="AK252" s="487">
        <f t="shared" si="63"/>
        <v>0</v>
      </c>
      <c r="AL252" s="487">
        <f t="shared" si="63"/>
        <v>0</v>
      </c>
      <c r="AM252" s="487">
        <f t="shared" si="63"/>
        <v>0</v>
      </c>
      <c r="AN252" s="487">
        <f t="shared" si="63"/>
        <v>0</v>
      </c>
      <c r="AO252" s="487">
        <f t="shared" si="63"/>
        <v>0</v>
      </c>
      <c r="AP252" s="487">
        <f t="shared" si="63"/>
        <v>0</v>
      </c>
      <c r="AQ252" s="487">
        <f t="shared" si="63"/>
        <v>0</v>
      </c>
      <c r="AR252" s="487">
        <f t="shared" si="63"/>
        <v>0</v>
      </c>
      <c r="AS252" s="487">
        <f t="shared" si="63"/>
        <v>0</v>
      </c>
      <c r="AT252" s="487">
        <f t="shared" si="63"/>
        <v>0</v>
      </c>
      <c r="AU252" s="493">
        <f t="shared" si="63"/>
        <v>0</v>
      </c>
      <c r="AV252" s="488" t="str">
        <f t="shared" si="66"/>
        <v/>
      </c>
      <c r="AW252" s="487" t="str">
        <f t="shared" si="66"/>
        <v/>
      </c>
      <c r="AX252" s="487">
        <f t="shared" si="64"/>
        <v>0</v>
      </c>
      <c r="AY252" s="487" t="str">
        <f t="shared" si="64"/>
        <v/>
      </c>
      <c r="AZ252" s="487" t="str">
        <f t="shared" si="64"/>
        <v/>
      </c>
      <c r="BA252" s="487" t="str">
        <f t="shared" si="64"/>
        <v/>
      </c>
      <c r="BB252" s="487" t="str">
        <f t="shared" si="64"/>
        <v/>
      </c>
      <c r="BC252" s="487" t="str">
        <f t="shared" si="64"/>
        <v/>
      </c>
      <c r="BD252" s="487" t="str">
        <f t="shared" si="64"/>
        <v/>
      </c>
      <c r="BE252" s="487" t="str">
        <f t="shared" si="64"/>
        <v/>
      </c>
      <c r="BF252" s="487" t="str">
        <f t="shared" si="64"/>
        <v/>
      </c>
      <c r="BG252" s="487" t="str">
        <f t="shared" si="58"/>
        <v/>
      </c>
      <c r="BH252" s="487" t="str">
        <f t="shared" si="58"/>
        <v/>
      </c>
      <c r="BI252" s="487" t="str">
        <f t="shared" si="58"/>
        <v/>
      </c>
      <c r="BJ252" s="487" t="str">
        <f t="shared" si="58"/>
        <v/>
      </c>
      <c r="BK252" s="489" t="str">
        <f t="shared" si="58"/>
        <v/>
      </c>
      <c r="BL252" s="495" t="str">
        <f t="shared" si="67"/>
        <v/>
      </c>
      <c r="BM252" s="487" t="str">
        <f t="shared" si="67"/>
        <v/>
      </c>
      <c r="BN252" s="487">
        <f t="shared" si="65"/>
        <v>0</v>
      </c>
      <c r="BO252" s="487" t="str">
        <f t="shared" si="65"/>
        <v/>
      </c>
      <c r="BP252" s="487" t="str">
        <f t="shared" si="65"/>
        <v/>
      </c>
      <c r="BQ252" s="487" t="str">
        <f t="shared" si="65"/>
        <v/>
      </c>
      <c r="BR252" s="487" t="str">
        <f t="shared" si="65"/>
        <v/>
      </c>
      <c r="BS252" s="487" t="str">
        <f t="shared" si="65"/>
        <v/>
      </c>
      <c r="BT252" s="487" t="str">
        <f t="shared" si="65"/>
        <v/>
      </c>
      <c r="BU252" s="487" t="str">
        <f t="shared" si="65"/>
        <v/>
      </c>
      <c r="BV252" s="487" t="str">
        <f t="shared" si="65"/>
        <v/>
      </c>
      <c r="BW252" s="487" t="str">
        <f t="shared" si="59"/>
        <v/>
      </c>
      <c r="BX252" s="487" t="str">
        <f t="shared" si="59"/>
        <v/>
      </c>
      <c r="BY252" s="487" t="str">
        <f t="shared" si="59"/>
        <v/>
      </c>
      <c r="BZ252" s="487" t="str">
        <f t="shared" si="59"/>
        <v/>
      </c>
      <c r="CA252" s="489" t="str">
        <f t="shared" si="59"/>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3"/>
        <v>0</v>
      </c>
      <c r="AG253" s="487">
        <f t="shared" si="63"/>
        <v>0</v>
      </c>
      <c r="AH253" s="487">
        <f t="shared" si="63"/>
        <v>-1</v>
      </c>
      <c r="AI253" s="487">
        <f t="shared" si="63"/>
        <v>0</v>
      </c>
      <c r="AJ253" s="487">
        <f t="shared" si="63"/>
        <v>0</v>
      </c>
      <c r="AK253" s="487">
        <f t="shared" si="63"/>
        <v>0</v>
      </c>
      <c r="AL253" s="487">
        <f t="shared" si="63"/>
        <v>0</v>
      </c>
      <c r="AM253" s="487">
        <f t="shared" si="63"/>
        <v>0</v>
      </c>
      <c r="AN253" s="487">
        <f t="shared" si="63"/>
        <v>0</v>
      </c>
      <c r="AO253" s="487">
        <f t="shared" si="63"/>
        <v>0</v>
      </c>
      <c r="AP253" s="487">
        <f t="shared" si="63"/>
        <v>0</v>
      </c>
      <c r="AQ253" s="487">
        <f t="shared" si="63"/>
        <v>0</v>
      </c>
      <c r="AR253" s="487">
        <f t="shared" si="63"/>
        <v>0</v>
      </c>
      <c r="AS253" s="487">
        <f t="shared" si="63"/>
        <v>0</v>
      </c>
      <c r="AT253" s="487">
        <f t="shared" si="63"/>
        <v>0</v>
      </c>
      <c r="AU253" s="493">
        <f t="shared" si="63"/>
        <v>0</v>
      </c>
      <c r="AV253" s="488" t="str">
        <f t="shared" si="66"/>
        <v/>
      </c>
      <c r="AW253" s="487" t="str">
        <f t="shared" si="66"/>
        <v/>
      </c>
      <c r="AX253" s="487">
        <f t="shared" si="64"/>
        <v>0</v>
      </c>
      <c r="AY253" s="487" t="str">
        <f t="shared" si="64"/>
        <v/>
      </c>
      <c r="AZ253" s="487" t="str">
        <f t="shared" si="64"/>
        <v/>
      </c>
      <c r="BA253" s="487" t="str">
        <f t="shared" si="64"/>
        <v/>
      </c>
      <c r="BB253" s="487" t="str">
        <f t="shared" si="64"/>
        <v/>
      </c>
      <c r="BC253" s="487" t="str">
        <f t="shared" si="64"/>
        <v/>
      </c>
      <c r="BD253" s="487" t="str">
        <f t="shared" si="64"/>
        <v/>
      </c>
      <c r="BE253" s="487" t="str">
        <f t="shared" si="64"/>
        <v/>
      </c>
      <c r="BF253" s="487" t="str">
        <f t="shared" si="64"/>
        <v/>
      </c>
      <c r="BG253" s="487" t="str">
        <f t="shared" si="58"/>
        <v/>
      </c>
      <c r="BH253" s="487" t="str">
        <f t="shared" si="58"/>
        <v/>
      </c>
      <c r="BI253" s="487" t="str">
        <f t="shared" si="58"/>
        <v/>
      </c>
      <c r="BJ253" s="487" t="str">
        <f t="shared" si="58"/>
        <v/>
      </c>
      <c r="BK253" s="489" t="str">
        <f t="shared" si="58"/>
        <v/>
      </c>
      <c r="BL253" s="495" t="str">
        <f t="shared" si="67"/>
        <v/>
      </c>
      <c r="BM253" s="487" t="str">
        <f t="shared" si="67"/>
        <v/>
      </c>
      <c r="BN253" s="487">
        <f t="shared" si="65"/>
        <v>0</v>
      </c>
      <c r="BO253" s="487" t="str">
        <f t="shared" si="65"/>
        <v/>
      </c>
      <c r="BP253" s="487" t="str">
        <f t="shared" si="65"/>
        <v/>
      </c>
      <c r="BQ253" s="487" t="str">
        <f t="shared" si="65"/>
        <v/>
      </c>
      <c r="BR253" s="487" t="str">
        <f t="shared" si="65"/>
        <v/>
      </c>
      <c r="BS253" s="487" t="str">
        <f t="shared" si="65"/>
        <v/>
      </c>
      <c r="BT253" s="487" t="str">
        <f t="shared" si="65"/>
        <v/>
      </c>
      <c r="BU253" s="487" t="str">
        <f t="shared" si="65"/>
        <v/>
      </c>
      <c r="BV253" s="487" t="str">
        <f t="shared" si="65"/>
        <v/>
      </c>
      <c r="BW253" s="487" t="str">
        <f t="shared" si="59"/>
        <v/>
      </c>
      <c r="BX253" s="487" t="str">
        <f t="shared" si="59"/>
        <v/>
      </c>
      <c r="BY253" s="487" t="str">
        <f t="shared" si="59"/>
        <v/>
      </c>
      <c r="BZ253" s="487" t="str">
        <f t="shared" si="59"/>
        <v/>
      </c>
      <c r="CA253" s="489" t="str">
        <f t="shared" si="59"/>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3"/>
        <v>0</v>
      </c>
      <c r="AG254" s="487">
        <f t="shared" si="63"/>
        <v>0</v>
      </c>
      <c r="AH254" s="487">
        <f t="shared" si="63"/>
        <v>-1</v>
      </c>
      <c r="AI254" s="487">
        <f t="shared" si="63"/>
        <v>0</v>
      </c>
      <c r="AJ254" s="487">
        <f t="shared" si="63"/>
        <v>0</v>
      </c>
      <c r="AK254" s="487">
        <f t="shared" si="63"/>
        <v>0</v>
      </c>
      <c r="AL254" s="487">
        <f t="shared" si="63"/>
        <v>0</v>
      </c>
      <c r="AM254" s="487">
        <f t="shared" si="63"/>
        <v>0</v>
      </c>
      <c r="AN254" s="487">
        <f t="shared" si="63"/>
        <v>0</v>
      </c>
      <c r="AO254" s="487">
        <f t="shared" si="63"/>
        <v>0</v>
      </c>
      <c r="AP254" s="487">
        <f t="shared" si="63"/>
        <v>0</v>
      </c>
      <c r="AQ254" s="487">
        <f t="shared" si="63"/>
        <v>0</v>
      </c>
      <c r="AR254" s="487">
        <f t="shared" si="63"/>
        <v>0</v>
      </c>
      <c r="AS254" s="487">
        <f t="shared" si="63"/>
        <v>0</v>
      </c>
      <c r="AT254" s="487">
        <f t="shared" si="63"/>
        <v>0</v>
      </c>
      <c r="AU254" s="493">
        <f t="shared" ref="AU254" si="68">AU253</f>
        <v>0</v>
      </c>
      <c r="AV254" s="488" t="str">
        <f t="shared" si="66"/>
        <v/>
      </c>
      <c r="AW254" s="487" t="str">
        <f t="shared" si="66"/>
        <v/>
      </c>
      <c r="AX254" s="487">
        <f t="shared" si="64"/>
        <v>0</v>
      </c>
      <c r="AY254" s="487" t="str">
        <f t="shared" si="64"/>
        <v/>
      </c>
      <c r="AZ254" s="487" t="str">
        <f t="shared" si="64"/>
        <v/>
      </c>
      <c r="BA254" s="487" t="str">
        <f t="shared" si="64"/>
        <v/>
      </c>
      <c r="BB254" s="487" t="str">
        <f t="shared" si="64"/>
        <v/>
      </c>
      <c r="BC254" s="487" t="str">
        <f t="shared" si="64"/>
        <v/>
      </c>
      <c r="BD254" s="487" t="str">
        <f t="shared" si="64"/>
        <v/>
      </c>
      <c r="BE254" s="487" t="str">
        <f t="shared" si="64"/>
        <v/>
      </c>
      <c r="BF254" s="487" t="str">
        <f t="shared" si="64"/>
        <v/>
      </c>
      <c r="BG254" s="487" t="str">
        <f t="shared" si="58"/>
        <v/>
      </c>
      <c r="BH254" s="487" t="str">
        <f t="shared" si="58"/>
        <v/>
      </c>
      <c r="BI254" s="487" t="str">
        <f t="shared" si="58"/>
        <v/>
      </c>
      <c r="BJ254" s="487" t="str">
        <f t="shared" si="58"/>
        <v/>
      </c>
      <c r="BK254" s="489" t="str">
        <f t="shared" si="58"/>
        <v/>
      </c>
      <c r="BL254" s="495" t="str">
        <f t="shared" si="67"/>
        <v/>
      </c>
      <c r="BM254" s="487" t="str">
        <f t="shared" si="67"/>
        <v/>
      </c>
      <c r="BN254" s="487">
        <f t="shared" si="65"/>
        <v>0</v>
      </c>
      <c r="BO254" s="487" t="str">
        <f t="shared" si="65"/>
        <v/>
      </c>
      <c r="BP254" s="487" t="str">
        <f t="shared" si="65"/>
        <v/>
      </c>
      <c r="BQ254" s="487" t="str">
        <f t="shared" si="65"/>
        <v/>
      </c>
      <c r="BR254" s="487" t="str">
        <f t="shared" si="65"/>
        <v/>
      </c>
      <c r="BS254" s="487" t="str">
        <f t="shared" si="65"/>
        <v/>
      </c>
      <c r="BT254" s="487" t="str">
        <f t="shared" si="65"/>
        <v/>
      </c>
      <c r="BU254" s="487" t="str">
        <f t="shared" si="65"/>
        <v/>
      </c>
      <c r="BV254" s="487" t="str">
        <f t="shared" si="65"/>
        <v/>
      </c>
      <c r="BW254" s="487" t="str">
        <f t="shared" si="59"/>
        <v/>
      </c>
      <c r="BX254" s="487" t="str">
        <f t="shared" si="59"/>
        <v/>
      </c>
      <c r="BY254" s="487" t="str">
        <f t="shared" si="59"/>
        <v/>
      </c>
      <c r="BZ254" s="487" t="str">
        <f t="shared" si="59"/>
        <v/>
      </c>
      <c r="CA254" s="489" t="str">
        <f t="shared" si="59"/>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9">AF254</f>
        <v>0</v>
      </c>
      <c r="AG255" s="487">
        <f t="shared" si="69"/>
        <v>0</v>
      </c>
      <c r="AH255" s="487">
        <f t="shared" si="69"/>
        <v>-1</v>
      </c>
      <c r="AI255" s="487">
        <f t="shared" si="69"/>
        <v>0</v>
      </c>
      <c r="AJ255" s="487">
        <f t="shared" si="69"/>
        <v>0</v>
      </c>
      <c r="AK255" s="487">
        <f t="shared" si="69"/>
        <v>0</v>
      </c>
      <c r="AL255" s="487">
        <f t="shared" si="69"/>
        <v>0</v>
      </c>
      <c r="AM255" s="487">
        <f t="shared" si="69"/>
        <v>0</v>
      </c>
      <c r="AN255" s="487">
        <f t="shared" si="69"/>
        <v>0</v>
      </c>
      <c r="AO255" s="487">
        <f t="shared" si="69"/>
        <v>0</v>
      </c>
      <c r="AP255" s="487">
        <f t="shared" si="69"/>
        <v>0</v>
      </c>
      <c r="AQ255" s="487">
        <f t="shared" si="69"/>
        <v>0</v>
      </c>
      <c r="AR255" s="487">
        <f t="shared" si="69"/>
        <v>0</v>
      </c>
      <c r="AS255" s="487">
        <f t="shared" si="69"/>
        <v>0</v>
      </c>
      <c r="AT255" s="487">
        <f t="shared" si="69"/>
        <v>0</v>
      </c>
      <c r="AU255" s="493">
        <f t="shared" si="69"/>
        <v>0</v>
      </c>
      <c r="AV255" s="488" t="str">
        <f t="shared" si="66"/>
        <v/>
      </c>
      <c r="AW255" s="487" t="str">
        <f t="shared" si="66"/>
        <v/>
      </c>
      <c r="AX255" s="487">
        <f t="shared" si="64"/>
        <v>0</v>
      </c>
      <c r="AY255" s="487" t="str">
        <f t="shared" si="64"/>
        <v/>
      </c>
      <c r="AZ255" s="487" t="str">
        <f t="shared" si="64"/>
        <v/>
      </c>
      <c r="BA255" s="487" t="str">
        <f t="shared" si="64"/>
        <v/>
      </c>
      <c r="BB255" s="487" t="str">
        <f t="shared" si="64"/>
        <v/>
      </c>
      <c r="BC255" s="487" t="str">
        <f t="shared" si="64"/>
        <v/>
      </c>
      <c r="BD255" s="487" t="str">
        <f t="shared" si="64"/>
        <v/>
      </c>
      <c r="BE255" s="487" t="str">
        <f t="shared" si="64"/>
        <v/>
      </c>
      <c r="BF255" s="487" t="str">
        <f t="shared" si="64"/>
        <v/>
      </c>
      <c r="BG255" s="487" t="str">
        <f t="shared" si="58"/>
        <v/>
      </c>
      <c r="BH255" s="487" t="str">
        <f t="shared" si="58"/>
        <v/>
      </c>
      <c r="BI255" s="487" t="str">
        <f t="shared" si="58"/>
        <v/>
      </c>
      <c r="BJ255" s="487" t="str">
        <f t="shared" si="58"/>
        <v/>
      </c>
      <c r="BK255" s="489" t="str">
        <f t="shared" si="58"/>
        <v/>
      </c>
      <c r="BL255" s="495" t="str">
        <f t="shared" si="67"/>
        <v/>
      </c>
      <c r="BM255" s="487" t="str">
        <f t="shared" si="67"/>
        <v/>
      </c>
      <c r="BN255" s="487">
        <f t="shared" si="65"/>
        <v>0</v>
      </c>
      <c r="BO255" s="487" t="str">
        <f t="shared" si="65"/>
        <v/>
      </c>
      <c r="BP255" s="487" t="str">
        <f t="shared" si="65"/>
        <v/>
      </c>
      <c r="BQ255" s="487" t="str">
        <f t="shared" si="65"/>
        <v/>
      </c>
      <c r="BR255" s="487" t="str">
        <f t="shared" si="65"/>
        <v/>
      </c>
      <c r="BS255" s="487" t="str">
        <f t="shared" si="65"/>
        <v/>
      </c>
      <c r="BT255" s="487" t="str">
        <f t="shared" si="65"/>
        <v/>
      </c>
      <c r="BU255" s="487" t="str">
        <f t="shared" si="65"/>
        <v/>
      </c>
      <c r="BV255" s="487" t="str">
        <f t="shared" si="65"/>
        <v/>
      </c>
      <c r="BW255" s="487" t="str">
        <f t="shared" si="59"/>
        <v/>
      </c>
      <c r="BX255" s="487" t="str">
        <f t="shared" si="59"/>
        <v/>
      </c>
      <c r="BY255" s="487" t="str">
        <f t="shared" si="59"/>
        <v/>
      </c>
      <c r="BZ255" s="487" t="str">
        <f t="shared" si="59"/>
        <v/>
      </c>
      <c r="CA255" s="489" t="str">
        <f t="shared" si="59"/>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9"/>
        <v>0</v>
      </c>
      <c r="AG256" s="487">
        <f t="shared" si="69"/>
        <v>0</v>
      </c>
      <c r="AH256" s="487">
        <f t="shared" si="69"/>
        <v>-1</v>
      </c>
      <c r="AI256" s="487">
        <f t="shared" si="69"/>
        <v>0</v>
      </c>
      <c r="AJ256" s="487">
        <f t="shared" si="69"/>
        <v>0</v>
      </c>
      <c r="AK256" s="487">
        <f t="shared" si="69"/>
        <v>0</v>
      </c>
      <c r="AL256" s="487">
        <f t="shared" si="69"/>
        <v>0</v>
      </c>
      <c r="AM256" s="487">
        <f t="shared" si="69"/>
        <v>0</v>
      </c>
      <c r="AN256" s="487">
        <f t="shared" si="69"/>
        <v>0</v>
      </c>
      <c r="AO256" s="487">
        <f t="shared" si="69"/>
        <v>0</v>
      </c>
      <c r="AP256" s="487">
        <f t="shared" si="69"/>
        <v>0</v>
      </c>
      <c r="AQ256" s="487">
        <f t="shared" si="69"/>
        <v>0</v>
      </c>
      <c r="AR256" s="487">
        <f t="shared" si="69"/>
        <v>0</v>
      </c>
      <c r="AS256" s="487">
        <f t="shared" si="69"/>
        <v>0</v>
      </c>
      <c r="AT256" s="487">
        <f t="shared" si="69"/>
        <v>0</v>
      </c>
      <c r="AU256" s="493">
        <f t="shared" si="69"/>
        <v>0</v>
      </c>
      <c r="AV256" s="488" t="str">
        <f t="shared" si="66"/>
        <v/>
      </c>
      <c r="AW256" s="487" t="str">
        <f t="shared" si="66"/>
        <v/>
      </c>
      <c r="AX256" s="487">
        <f t="shared" si="64"/>
        <v>0</v>
      </c>
      <c r="AY256" s="487" t="str">
        <f t="shared" si="64"/>
        <v/>
      </c>
      <c r="AZ256" s="487" t="str">
        <f t="shared" si="64"/>
        <v/>
      </c>
      <c r="BA256" s="487" t="str">
        <f t="shared" si="64"/>
        <v/>
      </c>
      <c r="BB256" s="487" t="str">
        <f t="shared" si="64"/>
        <v/>
      </c>
      <c r="BC256" s="487" t="str">
        <f t="shared" si="64"/>
        <v/>
      </c>
      <c r="BD256" s="487" t="str">
        <f t="shared" si="64"/>
        <v/>
      </c>
      <c r="BE256" s="487" t="str">
        <f t="shared" si="64"/>
        <v/>
      </c>
      <c r="BF256" s="487" t="str">
        <f t="shared" si="64"/>
        <v/>
      </c>
      <c r="BG256" s="487" t="str">
        <f t="shared" si="58"/>
        <v/>
      </c>
      <c r="BH256" s="487" t="str">
        <f t="shared" si="58"/>
        <v/>
      </c>
      <c r="BI256" s="487" t="str">
        <f t="shared" si="58"/>
        <v/>
      </c>
      <c r="BJ256" s="487" t="str">
        <f t="shared" si="58"/>
        <v/>
      </c>
      <c r="BK256" s="489" t="str">
        <f t="shared" si="58"/>
        <v/>
      </c>
      <c r="BL256" s="495" t="str">
        <f t="shared" si="67"/>
        <v/>
      </c>
      <c r="BM256" s="487" t="str">
        <f t="shared" si="67"/>
        <v/>
      </c>
      <c r="BN256" s="487">
        <f t="shared" si="65"/>
        <v>0</v>
      </c>
      <c r="BO256" s="487" t="str">
        <f t="shared" si="65"/>
        <v/>
      </c>
      <c r="BP256" s="487" t="str">
        <f t="shared" si="65"/>
        <v/>
      </c>
      <c r="BQ256" s="487" t="str">
        <f t="shared" si="65"/>
        <v/>
      </c>
      <c r="BR256" s="487" t="str">
        <f t="shared" si="65"/>
        <v/>
      </c>
      <c r="BS256" s="487" t="str">
        <f t="shared" si="65"/>
        <v/>
      </c>
      <c r="BT256" s="487" t="str">
        <f t="shared" si="65"/>
        <v/>
      </c>
      <c r="BU256" s="487" t="str">
        <f t="shared" si="65"/>
        <v/>
      </c>
      <c r="BV256" s="487" t="str">
        <f t="shared" si="65"/>
        <v/>
      </c>
      <c r="BW256" s="487" t="str">
        <f t="shared" si="59"/>
        <v/>
      </c>
      <c r="BX256" s="487" t="str">
        <f t="shared" si="59"/>
        <v/>
      </c>
      <c r="BY256" s="487" t="str">
        <f t="shared" si="59"/>
        <v/>
      </c>
      <c r="BZ256" s="487" t="str">
        <f t="shared" si="59"/>
        <v/>
      </c>
      <c r="CA256" s="489" t="str">
        <f t="shared" si="59"/>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9"/>
        <v>0</v>
      </c>
      <c r="AG257" s="487">
        <f t="shared" si="69"/>
        <v>0</v>
      </c>
      <c r="AH257" s="487">
        <f t="shared" si="69"/>
        <v>-1</v>
      </c>
      <c r="AI257" s="487">
        <f t="shared" si="69"/>
        <v>0</v>
      </c>
      <c r="AJ257" s="487">
        <f t="shared" si="69"/>
        <v>0</v>
      </c>
      <c r="AK257" s="487">
        <f t="shared" si="69"/>
        <v>0</v>
      </c>
      <c r="AL257" s="487">
        <f t="shared" si="69"/>
        <v>0</v>
      </c>
      <c r="AM257" s="487">
        <f t="shared" si="69"/>
        <v>0</v>
      </c>
      <c r="AN257" s="487">
        <f t="shared" si="69"/>
        <v>0</v>
      </c>
      <c r="AO257" s="487">
        <f t="shared" si="69"/>
        <v>0</v>
      </c>
      <c r="AP257" s="487">
        <f t="shared" si="69"/>
        <v>0</v>
      </c>
      <c r="AQ257" s="487">
        <f t="shared" si="69"/>
        <v>0</v>
      </c>
      <c r="AR257" s="487">
        <f t="shared" si="69"/>
        <v>0</v>
      </c>
      <c r="AS257" s="487">
        <f t="shared" si="69"/>
        <v>0</v>
      </c>
      <c r="AT257" s="487">
        <f t="shared" si="69"/>
        <v>0</v>
      </c>
      <c r="AU257" s="493">
        <f t="shared" si="69"/>
        <v>0</v>
      </c>
      <c r="AV257" s="488" t="str">
        <f t="shared" si="66"/>
        <v/>
      </c>
      <c r="AW257" s="487" t="str">
        <f t="shared" si="66"/>
        <v/>
      </c>
      <c r="AX257" s="487">
        <f t="shared" si="64"/>
        <v>0</v>
      </c>
      <c r="AY257" s="487" t="str">
        <f t="shared" si="64"/>
        <v/>
      </c>
      <c r="AZ257" s="487" t="str">
        <f t="shared" si="64"/>
        <v/>
      </c>
      <c r="BA257" s="487" t="str">
        <f t="shared" si="64"/>
        <v/>
      </c>
      <c r="BB257" s="487" t="str">
        <f t="shared" si="64"/>
        <v/>
      </c>
      <c r="BC257" s="487" t="str">
        <f t="shared" si="64"/>
        <v/>
      </c>
      <c r="BD257" s="487" t="str">
        <f t="shared" si="64"/>
        <v/>
      </c>
      <c r="BE257" s="487" t="str">
        <f t="shared" si="64"/>
        <v/>
      </c>
      <c r="BF257" s="487" t="str">
        <f t="shared" si="64"/>
        <v/>
      </c>
      <c r="BG257" s="487" t="str">
        <f t="shared" si="58"/>
        <v/>
      </c>
      <c r="BH257" s="487" t="str">
        <f t="shared" si="58"/>
        <v/>
      </c>
      <c r="BI257" s="487" t="str">
        <f t="shared" si="58"/>
        <v/>
      </c>
      <c r="BJ257" s="487" t="str">
        <f t="shared" si="58"/>
        <v/>
      </c>
      <c r="BK257" s="489" t="str">
        <f t="shared" si="58"/>
        <v/>
      </c>
      <c r="BL257" s="495" t="str">
        <f t="shared" si="67"/>
        <v/>
      </c>
      <c r="BM257" s="487" t="str">
        <f t="shared" si="67"/>
        <v/>
      </c>
      <c r="BN257" s="487">
        <f t="shared" si="65"/>
        <v>0</v>
      </c>
      <c r="BO257" s="487" t="str">
        <f t="shared" si="65"/>
        <v/>
      </c>
      <c r="BP257" s="487" t="str">
        <f t="shared" si="65"/>
        <v/>
      </c>
      <c r="BQ257" s="487" t="str">
        <f t="shared" si="65"/>
        <v/>
      </c>
      <c r="BR257" s="487" t="str">
        <f t="shared" si="65"/>
        <v/>
      </c>
      <c r="BS257" s="487" t="str">
        <f t="shared" si="65"/>
        <v/>
      </c>
      <c r="BT257" s="487" t="str">
        <f t="shared" si="65"/>
        <v/>
      </c>
      <c r="BU257" s="487" t="str">
        <f t="shared" si="65"/>
        <v/>
      </c>
      <c r="BV257" s="487" t="str">
        <f t="shared" si="65"/>
        <v/>
      </c>
      <c r="BW257" s="487" t="str">
        <f t="shared" si="59"/>
        <v/>
      </c>
      <c r="BX257" s="487" t="str">
        <f t="shared" si="59"/>
        <v/>
      </c>
      <c r="BY257" s="487" t="str">
        <f t="shared" si="59"/>
        <v/>
      </c>
      <c r="BZ257" s="487" t="str">
        <f t="shared" si="59"/>
        <v/>
      </c>
      <c r="CA257" s="489" t="str">
        <f t="shared" si="59"/>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9"/>
        <v>0</v>
      </c>
      <c r="AG258" s="487">
        <f t="shared" si="69"/>
        <v>0</v>
      </c>
      <c r="AH258" s="487">
        <f t="shared" si="69"/>
        <v>-1</v>
      </c>
      <c r="AI258" s="487">
        <f t="shared" si="69"/>
        <v>0</v>
      </c>
      <c r="AJ258" s="487">
        <f t="shared" si="69"/>
        <v>0</v>
      </c>
      <c r="AK258" s="487">
        <f t="shared" si="69"/>
        <v>0</v>
      </c>
      <c r="AL258" s="487">
        <f t="shared" si="69"/>
        <v>0</v>
      </c>
      <c r="AM258" s="487">
        <f t="shared" si="69"/>
        <v>0</v>
      </c>
      <c r="AN258" s="487">
        <f t="shared" si="69"/>
        <v>0</v>
      </c>
      <c r="AO258" s="487">
        <f t="shared" si="69"/>
        <v>0</v>
      </c>
      <c r="AP258" s="487">
        <f t="shared" si="69"/>
        <v>0</v>
      </c>
      <c r="AQ258" s="487">
        <f t="shared" si="69"/>
        <v>0</v>
      </c>
      <c r="AR258" s="487">
        <f t="shared" si="69"/>
        <v>0</v>
      </c>
      <c r="AS258" s="487">
        <f t="shared" si="69"/>
        <v>0</v>
      </c>
      <c r="AT258" s="487">
        <f t="shared" si="69"/>
        <v>0</v>
      </c>
      <c r="AU258" s="493">
        <f t="shared" si="69"/>
        <v>0</v>
      </c>
      <c r="AV258" s="488" t="str">
        <f t="shared" si="66"/>
        <v/>
      </c>
      <c r="AW258" s="487" t="str">
        <f t="shared" si="66"/>
        <v/>
      </c>
      <c r="AX258" s="487">
        <f t="shared" si="64"/>
        <v>0</v>
      </c>
      <c r="AY258" s="487" t="str">
        <f t="shared" si="64"/>
        <v/>
      </c>
      <c r="AZ258" s="487" t="str">
        <f t="shared" si="64"/>
        <v/>
      </c>
      <c r="BA258" s="487" t="str">
        <f t="shared" si="64"/>
        <v/>
      </c>
      <c r="BB258" s="487" t="str">
        <f t="shared" si="64"/>
        <v/>
      </c>
      <c r="BC258" s="487" t="str">
        <f t="shared" si="64"/>
        <v/>
      </c>
      <c r="BD258" s="487" t="str">
        <f t="shared" si="64"/>
        <v/>
      </c>
      <c r="BE258" s="487" t="str">
        <f t="shared" si="64"/>
        <v/>
      </c>
      <c r="BF258" s="487" t="str">
        <f t="shared" si="64"/>
        <v/>
      </c>
      <c r="BG258" s="487" t="str">
        <f t="shared" si="58"/>
        <v/>
      </c>
      <c r="BH258" s="487" t="str">
        <f t="shared" si="58"/>
        <v/>
      </c>
      <c r="BI258" s="487" t="str">
        <f t="shared" si="58"/>
        <v/>
      </c>
      <c r="BJ258" s="487" t="str">
        <f t="shared" si="58"/>
        <v/>
      </c>
      <c r="BK258" s="489" t="str">
        <f t="shared" si="58"/>
        <v/>
      </c>
      <c r="BL258" s="495" t="str">
        <f t="shared" si="67"/>
        <v/>
      </c>
      <c r="BM258" s="487" t="str">
        <f t="shared" si="67"/>
        <v/>
      </c>
      <c r="BN258" s="487">
        <f t="shared" si="65"/>
        <v>0</v>
      </c>
      <c r="BO258" s="487" t="str">
        <f t="shared" si="65"/>
        <v/>
      </c>
      <c r="BP258" s="487" t="str">
        <f t="shared" si="65"/>
        <v/>
      </c>
      <c r="BQ258" s="487" t="str">
        <f t="shared" si="65"/>
        <v/>
      </c>
      <c r="BR258" s="487" t="str">
        <f t="shared" si="65"/>
        <v/>
      </c>
      <c r="BS258" s="487" t="str">
        <f t="shared" si="65"/>
        <v/>
      </c>
      <c r="BT258" s="487" t="str">
        <f t="shared" si="65"/>
        <v/>
      </c>
      <c r="BU258" s="487" t="str">
        <f t="shared" si="65"/>
        <v/>
      </c>
      <c r="BV258" s="487" t="str">
        <f t="shared" si="65"/>
        <v/>
      </c>
      <c r="BW258" s="487" t="str">
        <f t="shared" si="59"/>
        <v/>
      </c>
      <c r="BX258" s="487" t="str">
        <f t="shared" si="59"/>
        <v/>
      </c>
      <c r="BY258" s="487" t="str">
        <f t="shared" si="59"/>
        <v/>
      </c>
      <c r="BZ258" s="487" t="str">
        <f t="shared" si="59"/>
        <v/>
      </c>
      <c r="CA258" s="489" t="str">
        <f t="shared" si="59"/>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9"/>
        <v>0</v>
      </c>
      <c r="AG259" s="487">
        <f t="shared" si="69"/>
        <v>0</v>
      </c>
      <c r="AH259" s="487">
        <f t="shared" si="69"/>
        <v>-1</v>
      </c>
      <c r="AI259" s="487">
        <f t="shared" si="69"/>
        <v>0</v>
      </c>
      <c r="AJ259" s="487">
        <f t="shared" si="69"/>
        <v>0</v>
      </c>
      <c r="AK259" s="487">
        <f t="shared" si="69"/>
        <v>0</v>
      </c>
      <c r="AL259" s="487">
        <f t="shared" si="69"/>
        <v>0</v>
      </c>
      <c r="AM259" s="487">
        <f t="shared" si="69"/>
        <v>0</v>
      </c>
      <c r="AN259" s="487">
        <f t="shared" si="69"/>
        <v>0</v>
      </c>
      <c r="AO259" s="487">
        <f t="shared" si="69"/>
        <v>0</v>
      </c>
      <c r="AP259" s="487">
        <f t="shared" si="69"/>
        <v>0</v>
      </c>
      <c r="AQ259" s="487">
        <f t="shared" si="69"/>
        <v>0</v>
      </c>
      <c r="AR259" s="487">
        <f t="shared" si="69"/>
        <v>0</v>
      </c>
      <c r="AS259" s="487">
        <f t="shared" si="69"/>
        <v>0</v>
      </c>
      <c r="AT259" s="487">
        <f t="shared" si="69"/>
        <v>0</v>
      </c>
      <c r="AU259" s="493">
        <f t="shared" si="69"/>
        <v>0</v>
      </c>
      <c r="AV259" s="488" t="str">
        <f t="shared" si="66"/>
        <v/>
      </c>
      <c r="AW259" s="487" t="str">
        <f t="shared" si="66"/>
        <v/>
      </c>
      <c r="AX259" s="487">
        <f t="shared" si="64"/>
        <v>0</v>
      </c>
      <c r="AY259" s="487" t="str">
        <f t="shared" si="64"/>
        <v/>
      </c>
      <c r="AZ259" s="487" t="str">
        <f t="shared" si="64"/>
        <v/>
      </c>
      <c r="BA259" s="487" t="str">
        <f t="shared" si="64"/>
        <v/>
      </c>
      <c r="BB259" s="487" t="str">
        <f t="shared" si="64"/>
        <v/>
      </c>
      <c r="BC259" s="487" t="str">
        <f t="shared" si="64"/>
        <v/>
      </c>
      <c r="BD259" s="487" t="str">
        <f t="shared" si="64"/>
        <v/>
      </c>
      <c r="BE259" s="487" t="str">
        <f t="shared" si="64"/>
        <v/>
      </c>
      <c r="BF259" s="487" t="str">
        <f t="shared" si="64"/>
        <v/>
      </c>
      <c r="BG259" s="487" t="str">
        <f t="shared" si="58"/>
        <v/>
      </c>
      <c r="BH259" s="487" t="str">
        <f t="shared" si="58"/>
        <v/>
      </c>
      <c r="BI259" s="487" t="str">
        <f t="shared" si="58"/>
        <v/>
      </c>
      <c r="BJ259" s="487" t="str">
        <f t="shared" si="58"/>
        <v/>
      </c>
      <c r="BK259" s="489" t="str">
        <f t="shared" si="58"/>
        <v/>
      </c>
      <c r="BL259" s="495" t="str">
        <f t="shared" si="67"/>
        <v/>
      </c>
      <c r="BM259" s="487" t="str">
        <f t="shared" si="67"/>
        <v/>
      </c>
      <c r="BN259" s="487">
        <f t="shared" si="65"/>
        <v>0</v>
      </c>
      <c r="BO259" s="487" t="str">
        <f t="shared" si="65"/>
        <v/>
      </c>
      <c r="BP259" s="487" t="str">
        <f t="shared" si="65"/>
        <v/>
      </c>
      <c r="BQ259" s="487" t="str">
        <f t="shared" si="65"/>
        <v/>
      </c>
      <c r="BR259" s="487" t="str">
        <f t="shared" si="65"/>
        <v/>
      </c>
      <c r="BS259" s="487" t="str">
        <f t="shared" si="65"/>
        <v/>
      </c>
      <c r="BT259" s="487" t="str">
        <f t="shared" si="65"/>
        <v/>
      </c>
      <c r="BU259" s="487" t="str">
        <f t="shared" si="65"/>
        <v/>
      </c>
      <c r="BV259" s="487" t="str">
        <f t="shared" si="65"/>
        <v/>
      </c>
      <c r="BW259" s="487" t="str">
        <f t="shared" si="59"/>
        <v/>
      </c>
      <c r="BX259" s="487" t="str">
        <f t="shared" si="59"/>
        <v/>
      </c>
      <c r="BY259" s="487" t="str">
        <f t="shared" si="59"/>
        <v/>
      </c>
      <c r="BZ259" s="487" t="str">
        <f t="shared" si="59"/>
        <v/>
      </c>
      <c r="CA259" s="489" t="str">
        <f t="shared" si="59"/>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9"/>
        <v>0</v>
      </c>
      <c r="AG260" s="487">
        <f t="shared" si="69"/>
        <v>0</v>
      </c>
      <c r="AH260" s="487">
        <f t="shared" si="69"/>
        <v>-1</v>
      </c>
      <c r="AI260" s="487">
        <f t="shared" si="69"/>
        <v>0</v>
      </c>
      <c r="AJ260" s="487">
        <f t="shared" si="69"/>
        <v>0</v>
      </c>
      <c r="AK260" s="487">
        <f t="shared" si="69"/>
        <v>0</v>
      </c>
      <c r="AL260" s="487">
        <f t="shared" si="69"/>
        <v>0</v>
      </c>
      <c r="AM260" s="487">
        <f t="shared" si="69"/>
        <v>0</v>
      </c>
      <c r="AN260" s="487">
        <f t="shared" si="69"/>
        <v>0</v>
      </c>
      <c r="AO260" s="487">
        <f t="shared" si="69"/>
        <v>0</v>
      </c>
      <c r="AP260" s="487">
        <f t="shared" si="69"/>
        <v>0</v>
      </c>
      <c r="AQ260" s="487">
        <f t="shared" si="69"/>
        <v>0</v>
      </c>
      <c r="AR260" s="487">
        <f t="shared" si="69"/>
        <v>0</v>
      </c>
      <c r="AS260" s="487">
        <f t="shared" si="69"/>
        <v>0</v>
      </c>
      <c r="AT260" s="487">
        <f t="shared" si="69"/>
        <v>0</v>
      </c>
      <c r="AU260" s="493">
        <f t="shared" si="69"/>
        <v>0</v>
      </c>
      <c r="AV260" s="488" t="str">
        <f t="shared" si="66"/>
        <v/>
      </c>
      <c r="AW260" s="487" t="str">
        <f t="shared" si="66"/>
        <v/>
      </c>
      <c r="AX260" s="487">
        <f t="shared" si="64"/>
        <v>0</v>
      </c>
      <c r="AY260" s="487" t="str">
        <f t="shared" si="64"/>
        <v/>
      </c>
      <c r="AZ260" s="487" t="str">
        <f t="shared" si="64"/>
        <v/>
      </c>
      <c r="BA260" s="487" t="str">
        <f t="shared" si="64"/>
        <v/>
      </c>
      <c r="BB260" s="487" t="str">
        <f t="shared" si="64"/>
        <v/>
      </c>
      <c r="BC260" s="487" t="str">
        <f t="shared" si="64"/>
        <v/>
      </c>
      <c r="BD260" s="487" t="str">
        <f t="shared" si="64"/>
        <v/>
      </c>
      <c r="BE260" s="487" t="str">
        <f t="shared" si="64"/>
        <v/>
      </c>
      <c r="BF260" s="487" t="str">
        <f t="shared" si="64"/>
        <v/>
      </c>
      <c r="BG260" s="487" t="str">
        <f t="shared" si="58"/>
        <v/>
      </c>
      <c r="BH260" s="487" t="str">
        <f t="shared" si="58"/>
        <v/>
      </c>
      <c r="BI260" s="487" t="str">
        <f t="shared" si="58"/>
        <v/>
      </c>
      <c r="BJ260" s="487" t="str">
        <f t="shared" si="58"/>
        <v/>
      </c>
      <c r="BK260" s="489" t="str">
        <f t="shared" si="58"/>
        <v/>
      </c>
      <c r="BL260" s="495" t="str">
        <f t="shared" si="67"/>
        <v/>
      </c>
      <c r="BM260" s="487" t="str">
        <f t="shared" si="67"/>
        <v/>
      </c>
      <c r="BN260" s="487">
        <f t="shared" si="65"/>
        <v>0</v>
      </c>
      <c r="BO260" s="487" t="str">
        <f t="shared" si="65"/>
        <v/>
      </c>
      <c r="BP260" s="487" t="str">
        <f t="shared" si="65"/>
        <v/>
      </c>
      <c r="BQ260" s="487" t="str">
        <f t="shared" si="65"/>
        <v/>
      </c>
      <c r="BR260" s="487" t="str">
        <f t="shared" si="65"/>
        <v/>
      </c>
      <c r="BS260" s="487" t="str">
        <f t="shared" si="65"/>
        <v/>
      </c>
      <c r="BT260" s="487" t="str">
        <f t="shared" si="65"/>
        <v/>
      </c>
      <c r="BU260" s="487" t="str">
        <f t="shared" si="65"/>
        <v/>
      </c>
      <c r="BV260" s="487" t="str">
        <f t="shared" si="65"/>
        <v/>
      </c>
      <c r="BW260" s="487" t="str">
        <f t="shared" si="59"/>
        <v/>
      </c>
      <c r="BX260" s="487" t="str">
        <f t="shared" si="59"/>
        <v/>
      </c>
      <c r="BY260" s="487" t="str">
        <f t="shared" si="59"/>
        <v/>
      </c>
      <c r="BZ260" s="487" t="str">
        <f t="shared" si="59"/>
        <v/>
      </c>
      <c r="CA260" s="489" t="str">
        <f t="shared" si="59"/>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9"/>
        <v>0</v>
      </c>
      <c r="AG261" s="487">
        <f t="shared" si="69"/>
        <v>0</v>
      </c>
      <c r="AH261" s="487">
        <f t="shared" si="69"/>
        <v>-1</v>
      </c>
      <c r="AI261" s="487">
        <f t="shared" si="69"/>
        <v>0</v>
      </c>
      <c r="AJ261" s="487">
        <f t="shared" si="69"/>
        <v>0</v>
      </c>
      <c r="AK261" s="487">
        <f t="shared" si="69"/>
        <v>0</v>
      </c>
      <c r="AL261" s="487">
        <f t="shared" si="69"/>
        <v>0</v>
      </c>
      <c r="AM261" s="487">
        <f t="shared" si="69"/>
        <v>0</v>
      </c>
      <c r="AN261" s="487">
        <f t="shared" si="69"/>
        <v>0</v>
      </c>
      <c r="AO261" s="487">
        <f t="shared" si="69"/>
        <v>0</v>
      </c>
      <c r="AP261" s="487">
        <f t="shared" si="69"/>
        <v>0</v>
      </c>
      <c r="AQ261" s="487">
        <f t="shared" si="69"/>
        <v>0</v>
      </c>
      <c r="AR261" s="487">
        <f t="shared" si="69"/>
        <v>0</v>
      </c>
      <c r="AS261" s="487">
        <f t="shared" si="69"/>
        <v>0</v>
      </c>
      <c r="AT261" s="487">
        <f t="shared" si="69"/>
        <v>0</v>
      </c>
      <c r="AU261" s="493">
        <f t="shared" si="69"/>
        <v>0</v>
      </c>
      <c r="AV261" s="488" t="str">
        <f t="shared" si="66"/>
        <v/>
      </c>
      <c r="AW261" s="487" t="str">
        <f t="shared" si="66"/>
        <v/>
      </c>
      <c r="AX261" s="487">
        <f t="shared" si="64"/>
        <v>0</v>
      </c>
      <c r="AY261" s="487" t="str">
        <f t="shared" si="64"/>
        <v/>
      </c>
      <c r="AZ261" s="487" t="str">
        <f t="shared" si="64"/>
        <v/>
      </c>
      <c r="BA261" s="487" t="str">
        <f t="shared" si="64"/>
        <v/>
      </c>
      <c r="BB261" s="487" t="str">
        <f t="shared" si="64"/>
        <v/>
      </c>
      <c r="BC261" s="487" t="str">
        <f t="shared" si="64"/>
        <v/>
      </c>
      <c r="BD261" s="487" t="str">
        <f t="shared" si="64"/>
        <v/>
      </c>
      <c r="BE261" s="487" t="str">
        <f t="shared" si="64"/>
        <v/>
      </c>
      <c r="BF261" s="487" t="str">
        <f t="shared" si="64"/>
        <v/>
      </c>
      <c r="BG261" s="487" t="str">
        <f t="shared" si="58"/>
        <v/>
      </c>
      <c r="BH261" s="487" t="str">
        <f t="shared" si="58"/>
        <v/>
      </c>
      <c r="BI261" s="487" t="str">
        <f t="shared" si="58"/>
        <v/>
      </c>
      <c r="BJ261" s="487" t="str">
        <f t="shared" si="58"/>
        <v/>
      </c>
      <c r="BK261" s="489" t="str">
        <f t="shared" si="58"/>
        <v/>
      </c>
      <c r="BL261" s="495" t="str">
        <f t="shared" si="67"/>
        <v/>
      </c>
      <c r="BM261" s="487" t="str">
        <f t="shared" si="67"/>
        <v/>
      </c>
      <c r="BN261" s="487">
        <f t="shared" si="65"/>
        <v>0</v>
      </c>
      <c r="BO261" s="487" t="str">
        <f t="shared" si="65"/>
        <v/>
      </c>
      <c r="BP261" s="487" t="str">
        <f t="shared" si="65"/>
        <v/>
      </c>
      <c r="BQ261" s="487" t="str">
        <f t="shared" si="65"/>
        <v/>
      </c>
      <c r="BR261" s="487" t="str">
        <f t="shared" si="65"/>
        <v/>
      </c>
      <c r="BS261" s="487" t="str">
        <f t="shared" si="65"/>
        <v/>
      </c>
      <c r="BT261" s="487" t="str">
        <f t="shared" si="65"/>
        <v/>
      </c>
      <c r="BU261" s="487" t="str">
        <f t="shared" si="65"/>
        <v/>
      </c>
      <c r="BV261" s="487" t="str">
        <f t="shared" si="65"/>
        <v/>
      </c>
      <c r="BW261" s="487" t="str">
        <f t="shared" si="59"/>
        <v/>
      </c>
      <c r="BX261" s="487" t="str">
        <f t="shared" si="59"/>
        <v/>
      </c>
      <c r="BY261" s="487" t="str">
        <f t="shared" si="59"/>
        <v/>
      </c>
      <c r="BZ261" s="487" t="str">
        <f t="shared" si="59"/>
        <v/>
      </c>
      <c r="CA261" s="489" t="str">
        <f t="shared" si="59"/>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9"/>
        <v>0</v>
      </c>
      <c r="AG262" s="487">
        <f t="shared" si="69"/>
        <v>0</v>
      </c>
      <c r="AH262" s="487">
        <f t="shared" si="69"/>
        <v>-1</v>
      </c>
      <c r="AI262" s="487">
        <f t="shared" si="69"/>
        <v>0</v>
      </c>
      <c r="AJ262" s="487">
        <f t="shared" si="69"/>
        <v>0</v>
      </c>
      <c r="AK262" s="487">
        <f t="shared" si="69"/>
        <v>0</v>
      </c>
      <c r="AL262" s="487">
        <f t="shared" si="69"/>
        <v>0</v>
      </c>
      <c r="AM262" s="487">
        <f t="shared" si="69"/>
        <v>0</v>
      </c>
      <c r="AN262" s="487">
        <f t="shared" si="69"/>
        <v>0</v>
      </c>
      <c r="AO262" s="487">
        <f t="shared" si="69"/>
        <v>0</v>
      </c>
      <c r="AP262" s="487">
        <f t="shared" si="69"/>
        <v>0</v>
      </c>
      <c r="AQ262" s="487">
        <f t="shared" si="69"/>
        <v>0</v>
      </c>
      <c r="AR262" s="487">
        <f t="shared" si="69"/>
        <v>0</v>
      </c>
      <c r="AS262" s="487">
        <f t="shared" si="69"/>
        <v>0</v>
      </c>
      <c r="AT262" s="487">
        <f t="shared" si="69"/>
        <v>0</v>
      </c>
      <c r="AU262" s="493">
        <f t="shared" si="69"/>
        <v>0</v>
      </c>
      <c r="AV262" s="488" t="str">
        <f t="shared" si="66"/>
        <v/>
      </c>
      <c r="AW262" s="487" t="str">
        <f t="shared" si="66"/>
        <v/>
      </c>
      <c r="AX262" s="487">
        <f t="shared" si="64"/>
        <v>0</v>
      </c>
      <c r="AY262" s="487" t="str">
        <f t="shared" si="64"/>
        <v/>
      </c>
      <c r="AZ262" s="487" t="str">
        <f t="shared" si="64"/>
        <v/>
      </c>
      <c r="BA262" s="487" t="str">
        <f t="shared" si="64"/>
        <v/>
      </c>
      <c r="BB262" s="487" t="str">
        <f t="shared" si="64"/>
        <v/>
      </c>
      <c r="BC262" s="487" t="str">
        <f t="shared" si="64"/>
        <v/>
      </c>
      <c r="BD262" s="487" t="str">
        <f t="shared" si="64"/>
        <v/>
      </c>
      <c r="BE262" s="487" t="str">
        <f t="shared" si="64"/>
        <v/>
      </c>
      <c r="BF262" s="487" t="str">
        <f t="shared" si="64"/>
        <v/>
      </c>
      <c r="BG262" s="487" t="str">
        <f t="shared" si="58"/>
        <v/>
      </c>
      <c r="BH262" s="487" t="str">
        <f t="shared" si="58"/>
        <v/>
      </c>
      <c r="BI262" s="487" t="str">
        <f t="shared" si="58"/>
        <v/>
      </c>
      <c r="BJ262" s="487" t="str">
        <f t="shared" si="58"/>
        <v/>
      </c>
      <c r="BK262" s="489" t="str">
        <f t="shared" si="58"/>
        <v/>
      </c>
      <c r="BL262" s="495" t="str">
        <f t="shared" si="67"/>
        <v/>
      </c>
      <c r="BM262" s="487" t="str">
        <f t="shared" si="67"/>
        <v/>
      </c>
      <c r="BN262" s="487">
        <f t="shared" si="65"/>
        <v>0</v>
      </c>
      <c r="BO262" s="487" t="str">
        <f t="shared" si="65"/>
        <v/>
      </c>
      <c r="BP262" s="487" t="str">
        <f t="shared" si="65"/>
        <v/>
      </c>
      <c r="BQ262" s="487" t="str">
        <f t="shared" si="65"/>
        <v/>
      </c>
      <c r="BR262" s="487" t="str">
        <f t="shared" si="65"/>
        <v/>
      </c>
      <c r="BS262" s="487" t="str">
        <f t="shared" si="65"/>
        <v/>
      </c>
      <c r="BT262" s="487" t="str">
        <f t="shared" si="65"/>
        <v/>
      </c>
      <c r="BU262" s="487" t="str">
        <f t="shared" si="65"/>
        <v/>
      </c>
      <c r="BV262" s="487" t="str">
        <f t="shared" si="65"/>
        <v/>
      </c>
      <c r="BW262" s="487" t="str">
        <f t="shared" si="59"/>
        <v/>
      </c>
      <c r="BX262" s="487" t="str">
        <f t="shared" si="59"/>
        <v/>
      </c>
      <c r="BY262" s="487" t="str">
        <f t="shared" si="59"/>
        <v/>
      </c>
      <c r="BZ262" s="487" t="str">
        <f t="shared" si="59"/>
        <v/>
      </c>
      <c r="CA262" s="489" t="str">
        <f t="shared" si="59"/>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9"/>
        <v>0</v>
      </c>
      <c r="AG263" s="487">
        <f t="shared" si="69"/>
        <v>0</v>
      </c>
      <c r="AH263" s="487">
        <f t="shared" si="69"/>
        <v>-1</v>
      </c>
      <c r="AI263" s="487">
        <f t="shared" si="69"/>
        <v>0</v>
      </c>
      <c r="AJ263" s="487">
        <f t="shared" si="69"/>
        <v>0</v>
      </c>
      <c r="AK263" s="487">
        <f t="shared" si="69"/>
        <v>0</v>
      </c>
      <c r="AL263" s="487">
        <f t="shared" si="69"/>
        <v>0</v>
      </c>
      <c r="AM263" s="487">
        <f t="shared" si="69"/>
        <v>0</v>
      </c>
      <c r="AN263" s="487">
        <f t="shared" si="69"/>
        <v>0</v>
      </c>
      <c r="AO263" s="487">
        <f t="shared" si="69"/>
        <v>0</v>
      </c>
      <c r="AP263" s="487">
        <f t="shared" si="69"/>
        <v>0</v>
      </c>
      <c r="AQ263" s="487">
        <f t="shared" si="69"/>
        <v>0</v>
      </c>
      <c r="AR263" s="487">
        <f t="shared" si="69"/>
        <v>0</v>
      </c>
      <c r="AS263" s="487">
        <f t="shared" si="69"/>
        <v>0</v>
      </c>
      <c r="AT263" s="487">
        <f t="shared" si="69"/>
        <v>0</v>
      </c>
      <c r="AU263" s="493">
        <f t="shared" si="69"/>
        <v>0</v>
      </c>
      <c r="AV263" s="488" t="str">
        <f t="shared" si="66"/>
        <v/>
      </c>
      <c r="AW263" s="487" t="str">
        <f t="shared" si="66"/>
        <v/>
      </c>
      <c r="AX263" s="487">
        <f t="shared" si="64"/>
        <v>0</v>
      </c>
      <c r="AY263" s="487" t="str">
        <f t="shared" si="64"/>
        <v/>
      </c>
      <c r="AZ263" s="487" t="str">
        <f t="shared" si="64"/>
        <v/>
      </c>
      <c r="BA263" s="487" t="str">
        <f t="shared" si="64"/>
        <v/>
      </c>
      <c r="BB263" s="487" t="str">
        <f t="shared" si="64"/>
        <v/>
      </c>
      <c r="BC263" s="487" t="str">
        <f t="shared" si="64"/>
        <v/>
      </c>
      <c r="BD263" s="487" t="str">
        <f t="shared" si="64"/>
        <v/>
      </c>
      <c r="BE263" s="487" t="str">
        <f t="shared" si="64"/>
        <v/>
      </c>
      <c r="BF263" s="487" t="str">
        <f t="shared" si="64"/>
        <v/>
      </c>
      <c r="BG263" s="487" t="str">
        <f t="shared" si="58"/>
        <v/>
      </c>
      <c r="BH263" s="487" t="str">
        <f t="shared" si="58"/>
        <v/>
      </c>
      <c r="BI263" s="487" t="str">
        <f t="shared" si="58"/>
        <v/>
      </c>
      <c r="BJ263" s="487" t="str">
        <f t="shared" si="58"/>
        <v/>
      </c>
      <c r="BK263" s="489" t="str">
        <f t="shared" si="58"/>
        <v/>
      </c>
      <c r="BL263" s="495" t="str">
        <f t="shared" si="67"/>
        <v/>
      </c>
      <c r="BM263" s="487" t="str">
        <f t="shared" si="67"/>
        <v/>
      </c>
      <c r="BN263" s="487">
        <f t="shared" si="65"/>
        <v>0</v>
      </c>
      <c r="BO263" s="487" t="str">
        <f t="shared" si="65"/>
        <v/>
      </c>
      <c r="BP263" s="487" t="str">
        <f t="shared" si="65"/>
        <v/>
      </c>
      <c r="BQ263" s="487" t="str">
        <f t="shared" si="65"/>
        <v/>
      </c>
      <c r="BR263" s="487" t="str">
        <f t="shared" si="65"/>
        <v/>
      </c>
      <c r="BS263" s="487" t="str">
        <f t="shared" si="65"/>
        <v/>
      </c>
      <c r="BT263" s="487" t="str">
        <f t="shared" si="65"/>
        <v/>
      </c>
      <c r="BU263" s="487" t="str">
        <f t="shared" si="65"/>
        <v/>
      </c>
      <c r="BV263" s="487" t="str">
        <f t="shared" si="65"/>
        <v/>
      </c>
      <c r="BW263" s="487" t="str">
        <f t="shared" si="59"/>
        <v/>
      </c>
      <c r="BX263" s="487" t="str">
        <f t="shared" si="59"/>
        <v/>
      </c>
      <c r="BY263" s="487" t="str">
        <f t="shared" si="59"/>
        <v/>
      </c>
      <c r="BZ263" s="487" t="str">
        <f t="shared" si="59"/>
        <v/>
      </c>
      <c r="CA263" s="489" t="str">
        <f t="shared" si="59"/>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9"/>
        <v>0</v>
      </c>
      <c r="AG264" s="487">
        <f t="shared" si="69"/>
        <v>0</v>
      </c>
      <c r="AH264" s="487">
        <f t="shared" si="69"/>
        <v>-1</v>
      </c>
      <c r="AI264" s="487">
        <f t="shared" si="69"/>
        <v>0</v>
      </c>
      <c r="AJ264" s="487">
        <f t="shared" si="69"/>
        <v>0</v>
      </c>
      <c r="AK264" s="487">
        <f t="shared" si="69"/>
        <v>0</v>
      </c>
      <c r="AL264" s="487">
        <f t="shared" si="69"/>
        <v>0</v>
      </c>
      <c r="AM264" s="487">
        <f t="shared" si="69"/>
        <v>0</v>
      </c>
      <c r="AN264" s="487">
        <f t="shared" si="69"/>
        <v>0</v>
      </c>
      <c r="AO264" s="487">
        <f t="shared" si="69"/>
        <v>0</v>
      </c>
      <c r="AP264" s="487">
        <f t="shared" si="69"/>
        <v>0</v>
      </c>
      <c r="AQ264" s="487">
        <f t="shared" si="69"/>
        <v>0</v>
      </c>
      <c r="AR264" s="487">
        <f t="shared" si="69"/>
        <v>0</v>
      </c>
      <c r="AS264" s="487">
        <f t="shared" si="69"/>
        <v>0</v>
      </c>
      <c r="AT264" s="487">
        <f t="shared" si="69"/>
        <v>0</v>
      </c>
      <c r="AU264" s="493">
        <f t="shared" si="69"/>
        <v>0</v>
      </c>
      <c r="AV264" s="488" t="str">
        <f t="shared" si="66"/>
        <v/>
      </c>
      <c r="AW264" s="487" t="str">
        <f t="shared" si="66"/>
        <v/>
      </c>
      <c r="AX264" s="487">
        <f t="shared" si="64"/>
        <v>0</v>
      </c>
      <c r="AY264" s="487" t="str">
        <f t="shared" si="64"/>
        <v/>
      </c>
      <c r="AZ264" s="487" t="str">
        <f t="shared" si="64"/>
        <v/>
      </c>
      <c r="BA264" s="487" t="str">
        <f t="shared" si="64"/>
        <v/>
      </c>
      <c r="BB264" s="487" t="str">
        <f t="shared" si="64"/>
        <v/>
      </c>
      <c r="BC264" s="487" t="str">
        <f t="shared" si="64"/>
        <v/>
      </c>
      <c r="BD264" s="487" t="str">
        <f t="shared" si="64"/>
        <v/>
      </c>
      <c r="BE264" s="487" t="str">
        <f t="shared" si="64"/>
        <v/>
      </c>
      <c r="BF264" s="487" t="str">
        <f t="shared" si="64"/>
        <v/>
      </c>
      <c r="BG264" s="487" t="str">
        <f t="shared" si="58"/>
        <v/>
      </c>
      <c r="BH264" s="487" t="str">
        <f t="shared" si="58"/>
        <v/>
      </c>
      <c r="BI264" s="487" t="str">
        <f t="shared" si="58"/>
        <v/>
      </c>
      <c r="BJ264" s="487" t="str">
        <f t="shared" si="58"/>
        <v/>
      </c>
      <c r="BK264" s="489" t="str">
        <f t="shared" si="58"/>
        <v/>
      </c>
      <c r="BL264" s="495" t="str">
        <f t="shared" si="67"/>
        <v/>
      </c>
      <c r="BM264" s="487" t="str">
        <f t="shared" si="67"/>
        <v/>
      </c>
      <c r="BN264" s="487">
        <f t="shared" si="65"/>
        <v>0</v>
      </c>
      <c r="BO264" s="487" t="str">
        <f t="shared" si="65"/>
        <v/>
      </c>
      <c r="BP264" s="487" t="str">
        <f t="shared" si="65"/>
        <v/>
      </c>
      <c r="BQ264" s="487" t="str">
        <f t="shared" si="65"/>
        <v/>
      </c>
      <c r="BR264" s="487" t="str">
        <f t="shared" si="65"/>
        <v/>
      </c>
      <c r="BS264" s="487" t="str">
        <f t="shared" si="65"/>
        <v/>
      </c>
      <c r="BT264" s="487" t="str">
        <f t="shared" si="65"/>
        <v/>
      </c>
      <c r="BU264" s="487" t="str">
        <f t="shared" si="65"/>
        <v/>
      </c>
      <c r="BV264" s="487" t="str">
        <f t="shared" si="65"/>
        <v/>
      </c>
      <c r="BW264" s="487" t="str">
        <f t="shared" si="59"/>
        <v/>
      </c>
      <c r="BX264" s="487" t="str">
        <f t="shared" si="59"/>
        <v/>
      </c>
      <c r="BY264" s="487" t="str">
        <f t="shared" si="59"/>
        <v/>
      </c>
      <c r="BZ264" s="487" t="str">
        <f t="shared" si="59"/>
        <v/>
      </c>
      <c r="CA264" s="489" t="str">
        <f t="shared" si="59"/>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9"/>
        <v>0</v>
      </c>
      <c r="AG265" s="487">
        <f t="shared" si="69"/>
        <v>0</v>
      </c>
      <c r="AH265" s="487">
        <f t="shared" si="69"/>
        <v>-1</v>
      </c>
      <c r="AI265" s="487">
        <f t="shared" si="69"/>
        <v>0</v>
      </c>
      <c r="AJ265" s="487">
        <f t="shared" si="69"/>
        <v>0</v>
      </c>
      <c r="AK265" s="487">
        <f t="shared" si="69"/>
        <v>0</v>
      </c>
      <c r="AL265" s="487">
        <f t="shared" si="69"/>
        <v>0</v>
      </c>
      <c r="AM265" s="487">
        <f t="shared" si="69"/>
        <v>0</v>
      </c>
      <c r="AN265" s="487">
        <f t="shared" si="69"/>
        <v>0</v>
      </c>
      <c r="AO265" s="487">
        <f t="shared" si="69"/>
        <v>0</v>
      </c>
      <c r="AP265" s="487">
        <f t="shared" si="69"/>
        <v>0</v>
      </c>
      <c r="AQ265" s="487">
        <f t="shared" si="69"/>
        <v>0</v>
      </c>
      <c r="AR265" s="487">
        <f t="shared" si="69"/>
        <v>0</v>
      </c>
      <c r="AS265" s="487">
        <f t="shared" si="69"/>
        <v>0</v>
      </c>
      <c r="AT265" s="487">
        <f t="shared" si="69"/>
        <v>0</v>
      </c>
      <c r="AU265" s="493">
        <f t="shared" si="69"/>
        <v>0</v>
      </c>
      <c r="AV265" s="488" t="str">
        <f t="shared" si="66"/>
        <v/>
      </c>
      <c r="AW265" s="487" t="str">
        <f t="shared" si="66"/>
        <v/>
      </c>
      <c r="AX265" s="487">
        <f t="shared" si="64"/>
        <v>0</v>
      </c>
      <c r="AY265" s="487" t="str">
        <f t="shared" si="64"/>
        <v/>
      </c>
      <c r="AZ265" s="487" t="str">
        <f t="shared" si="64"/>
        <v/>
      </c>
      <c r="BA265" s="487" t="str">
        <f t="shared" si="64"/>
        <v/>
      </c>
      <c r="BB265" s="487" t="str">
        <f t="shared" si="64"/>
        <v/>
      </c>
      <c r="BC265" s="487" t="str">
        <f t="shared" si="64"/>
        <v/>
      </c>
      <c r="BD265" s="487" t="str">
        <f t="shared" si="64"/>
        <v/>
      </c>
      <c r="BE265" s="487" t="str">
        <f t="shared" si="64"/>
        <v/>
      </c>
      <c r="BF265" s="487" t="str">
        <f t="shared" si="64"/>
        <v/>
      </c>
      <c r="BG265" s="487" t="str">
        <f t="shared" si="58"/>
        <v/>
      </c>
      <c r="BH265" s="487" t="str">
        <f t="shared" si="58"/>
        <v/>
      </c>
      <c r="BI265" s="487" t="str">
        <f t="shared" si="58"/>
        <v/>
      </c>
      <c r="BJ265" s="487" t="str">
        <f t="shared" si="58"/>
        <v/>
      </c>
      <c r="BK265" s="489" t="str">
        <f t="shared" si="58"/>
        <v/>
      </c>
      <c r="BL265" s="495" t="str">
        <f t="shared" si="67"/>
        <v/>
      </c>
      <c r="BM265" s="487" t="str">
        <f t="shared" si="67"/>
        <v/>
      </c>
      <c r="BN265" s="487">
        <f t="shared" si="65"/>
        <v>0</v>
      </c>
      <c r="BO265" s="487" t="str">
        <f t="shared" si="65"/>
        <v/>
      </c>
      <c r="BP265" s="487" t="str">
        <f t="shared" si="65"/>
        <v/>
      </c>
      <c r="BQ265" s="487" t="str">
        <f t="shared" si="65"/>
        <v/>
      </c>
      <c r="BR265" s="487" t="str">
        <f t="shared" si="65"/>
        <v/>
      </c>
      <c r="BS265" s="487" t="str">
        <f t="shared" si="65"/>
        <v/>
      </c>
      <c r="BT265" s="487" t="str">
        <f t="shared" si="65"/>
        <v/>
      </c>
      <c r="BU265" s="487" t="str">
        <f t="shared" si="65"/>
        <v/>
      </c>
      <c r="BV265" s="487" t="str">
        <f t="shared" si="65"/>
        <v/>
      </c>
      <c r="BW265" s="487" t="str">
        <f t="shared" si="59"/>
        <v/>
      </c>
      <c r="BX265" s="487" t="str">
        <f t="shared" si="59"/>
        <v/>
      </c>
      <c r="BY265" s="487" t="str">
        <f t="shared" si="59"/>
        <v/>
      </c>
      <c r="BZ265" s="487" t="str">
        <f t="shared" si="59"/>
        <v/>
      </c>
      <c r="CA265" s="489" t="str">
        <f t="shared" si="59"/>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9"/>
        <v>0</v>
      </c>
      <c r="AG266" s="487">
        <f t="shared" si="69"/>
        <v>0</v>
      </c>
      <c r="AH266" s="487">
        <f t="shared" si="69"/>
        <v>-1</v>
      </c>
      <c r="AI266" s="487">
        <f t="shared" si="69"/>
        <v>0</v>
      </c>
      <c r="AJ266" s="487">
        <f t="shared" si="69"/>
        <v>0</v>
      </c>
      <c r="AK266" s="487">
        <f t="shared" si="69"/>
        <v>0</v>
      </c>
      <c r="AL266" s="487">
        <f t="shared" si="69"/>
        <v>0</v>
      </c>
      <c r="AM266" s="487">
        <f t="shared" si="69"/>
        <v>0</v>
      </c>
      <c r="AN266" s="487">
        <f t="shared" si="69"/>
        <v>0</v>
      </c>
      <c r="AO266" s="487">
        <f t="shared" si="69"/>
        <v>0</v>
      </c>
      <c r="AP266" s="487">
        <f t="shared" si="69"/>
        <v>0</v>
      </c>
      <c r="AQ266" s="487">
        <f t="shared" si="69"/>
        <v>0</v>
      </c>
      <c r="AR266" s="487">
        <f t="shared" si="69"/>
        <v>0</v>
      </c>
      <c r="AS266" s="487">
        <f t="shared" si="69"/>
        <v>0</v>
      </c>
      <c r="AT266" s="487">
        <f t="shared" si="69"/>
        <v>0</v>
      </c>
      <c r="AU266" s="493">
        <f t="shared" si="69"/>
        <v>0</v>
      </c>
      <c r="AV266" s="488" t="str">
        <f t="shared" si="66"/>
        <v/>
      </c>
      <c r="AW266" s="487" t="str">
        <f t="shared" si="66"/>
        <v/>
      </c>
      <c r="AX266" s="487">
        <f t="shared" si="64"/>
        <v>0</v>
      </c>
      <c r="AY266" s="487" t="str">
        <f t="shared" si="64"/>
        <v/>
      </c>
      <c r="AZ266" s="487" t="str">
        <f t="shared" si="64"/>
        <v/>
      </c>
      <c r="BA266" s="487" t="str">
        <f t="shared" si="64"/>
        <v/>
      </c>
      <c r="BB266" s="487" t="str">
        <f t="shared" si="64"/>
        <v/>
      </c>
      <c r="BC266" s="487" t="str">
        <f t="shared" si="64"/>
        <v/>
      </c>
      <c r="BD266" s="487" t="str">
        <f t="shared" si="64"/>
        <v/>
      </c>
      <c r="BE266" s="487" t="str">
        <f t="shared" si="64"/>
        <v/>
      </c>
      <c r="BF266" s="487" t="str">
        <f t="shared" si="64"/>
        <v/>
      </c>
      <c r="BG266" s="487" t="str">
        <f t="shared" si="58"/>
        <v/>
      </c>
      <c r="BH266" s="487" t="str">
        <f t="shared" si="58"/>
        <v/>
      </c>
      <c r="BI266" s="487" t="str">
        <f t="shared" si="58"/>
        <v/>
      </c>
      <c r="BJ266" s="487" t="str">
        <f t="shared" si="58"/>
        <v/>
      </c>
      <c r="BK266" s="489" t="str">
        <f t="shared" si="58"/>
        <v/>
      </c>
      <c r="BL266" s="495" t="str">
        <f t="shared" si="67"/>
        <v/>
      </c>
      <c r="BM266" s="487" t="str">
        <f t="shared" si="67"/>
        <v/>
      </c>
      <c r="BN266" s="487">
        <f t="shared" si="65"/>
        <v>0</v>
      </c>
      <c r="BO266" s="487" t="str">
        <f t="shared" si="65"/>
        <v/>
      </c>
      <c r="BP266" s="487" t="str">
        <f t="shared" si="65"/>
        <v/>
      </c>
      <c r="BQ266" s="487" t="str">
        <f t="shared" si="65"/>
        <v/>
      </c>
      <c r="BR266" s="487" t="str">
        <f t="shared" si="65"/>
        <v/>
      </c>
      <c r="BS266" s="487" t="str">
        <f t="shared" si="65"/>
        <v/>
      </c>
      <c r="BT266" s="487" t="str">
        <f t="shared" si="65"/>
        <v/>
      </c>
      <c r="BU266" s="487" t="str">
        <f t="shared" si="65"/>
        <v/>
      </c>
      <c r="BV266" s="487" t="str">
        <f t="shared" si="65"/>
        <v/>
      </c>
      <c r="BW266" s="487" t="str">
        <f t="shared" si="59"/>
        <v/>
      </c>
      <c r="BX266" s="487" t="str">
        <f t="shared" si="59"/>
        <v/>
      </c>
      <c r="BY266" s="487" t="str">
        <f t="shared" si="59"/>
        <v/>
      </c>
      <c r="BZ266" s="487" t="str">
        <f t="shared" si="59"/>
        <v/>
      </c>
      <c r="CA266" s="489" t="str">
        <f t="shared" si="59"/>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9"/>
        <v>0</v>
      </c>
      <c r="AG267" s="487">
        <f t="shared" si="69"/>
        <v>0</v>
      </c>
      <c r="AH267" s="487">
        <f t="shared" si="69"/>
        <v>-1</v>
      </c>
      <c r="AI267" s="487">
        <f t="shared" si="69"/>
        <v>0</v>
      </c>
      <c r="AJ267" s="487">
        <f t="shared" si="69"/>
        <v>0</v>
      </c>
      <c r="AK267" s="487">
        <f t="shared" si="69"/>
        <v>0</v>
      </c>
      <c r="AL267" s="487">
        <f t="shared" si="69"/>
        <v>0</v>
      </c>
      <c r="AM267" s="487">
        <f t="shared" si="69"/>
        <v>0</v>
      </c>
      <c r="AN267" s="487">
        <f t="shared" si="69"/>
        <v>0</v>
      </c>
      <c r="AO267" s="487">
        <f t="shared" si="69"/>
        <v>0</v>
      </c>
      <c r="AP267" s="487">
        <f t="shared" si="69"/>
        <v>0</v>
      </c>
      <c r="AQ267" s="487">
        <f t="shared" si="69"/>
        <v>0</v>
      </c>
      <c r="AR267" s="487">
        <f t="shared" si="69"/>
        <v>0</v>
      </c>
      <c r="AS267" s="487">
        <f t="shared" si="69"/>
        <v>0</v>
      </c>
      <c r="AT267" s="487">
        <f t="shared" si="69"/>
        <v>0</v>
      </c>
      <c r="AU267" s="493">
        <f t="shared" si="69"/>
        <v>0</v>
      </c>
      <c r="AV267" s="488" t="str">
        <f t="shared" si="66"/>
        <v/>
      </c>
      <c r="AW267" s="487" t="str">
        <f t="shared" si="66"/>
        <v/>
      </c>
      <c r="AX267" s="487">
        <f t="shared" si="64"/>
        <v>0</v>
      </c>
      <c r="AY267" s="487" t="str">
        <f t="shared" si="64"/>
        <v/>
      </c>
      <c r="AZ267" s="487" t="str">
        <f t="shared" si="64"/>
        <v/>
      </c>
      <c r="BA267" s="487" t="str">
        <f t="shared" si="64"/>
        <v/>
      </c>
      <c r="BB267" s="487" t="str">
        <f t="shared" si="64"/>
        <v/>
      </c>
      <c r="BC267" s="487" t="str">
        <f t="shared" si="64"/>
        <v/>
      </c>
      <c r="BD267" s="487" t="str">
        <f t="shared" si="64"/>
        <v/>
      </c>
      <c r="BE267" s="487" t="str">
        <f t="shared" si="64"/>
        <v/>
      </c>
      <c r="BF267" s="487" t="str">
        <f t="shared" si="64"/>
        <v/>
      </c>
      <c r="BG267" s="487" t="str">
        <f t="shared" si="58"/>
        <v/>
      </c>
      <c r="BH267" s="487" t="str">
        <f t="shared" si="58"/>
        <v/>
      </c>
      <c r="BI267" s="487" t="str">
        <f t="shared" si="58"/>
        <v/>
      </c>
      <c r="BJ267" s="487" t="str">
        <f t="shared" si="58"/>
        <v/>
      </c>
      <c r="BK267" s="489" t="str">
        <f t="shared" si="58"/>
        <v/>
      </c>
      <c r="BL267" s="495" t="str">
        <f t="shared" si="67"/>
        <v/>
      </c>
      <c r="BM267" s="487" t="str">
        <f t="shared" si="67"/>
        <v/>
      </c>
      <c r="BN267" s="487">
        <f t="shared" si="65"/>
        <v>0</v>
      </c>
      <c r="BO267" s="487" t="str">
        <f t="shared" si="65"/>
        <v/>
      </c>
      <c r="BP267" s="487" t="str">
        <f t="shared" si="65"/>
        <v/>
      </c>
      <c r="BQ267" s="487" t="str">
        <f t="shared" si="65"/>
        <v/>
      </c>
      <c r="BR267" s="487" t="str">
        <f t="shared" si="65"/>
        <v/>
      </c>
      <c r="BS267" s="487" t="str">
        <f t="shared" si="65"/>
        <v/>
      </c>
      <c r="BT267" s="487" t="str">
        <f t="shared" si="65"/>
        <v/>
      </c>
      <c r="BU267" s="487" t="str">
        <f t="shared" si="65"/>
        <v/>
      </c>
      <c r="BV267" s="487" t="str">
        <f t="shared" si="65"/>
        <v/>
      </c>
      <c r="BW267" s="487" t="str">
        <f t="shared" si="59"/>
        <v/>
      </c>
      <c r="BX267" s="487" t="str">
        <f t="shared" si="59"/>
        <v/>
      </c>
      <c r="BY267" s="487" t="str">
        <f t="shared" si="59"/>
        <v/>
      </c>
      <c r="BZ267" s="487" t="str">
        <f t="shared" si="59"/>
        <v/>
      </c>
      <c r="CA267" s="489" t="str">
        <f t="shared" si="59"/>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9"/>
        <v>0</v>
      </c>
      <c r="AG268" s="487">
        <f t="shared" si="69"/>
        <v>0</v>
      </c>
      <c r="AH268" s="487">
        <f t="shared" si="69"/>
        <v>-1</v>
      </c>
      <c r="AI268" s="487">
        <f t="shared" si="69"/>
        <v>0</v>
      </c>
      <c r="AJ268" s="487">
        <f t="shared" si="69"/>
        <v>0</v>
      </c>
      <c r="AK268" s="487">
        <f t="shared" si="69"/>
        <v>0</v>
      </c>
      <c r="AL268" s="487">
        <f t="shared" si="69"/>
        <v>0</v>
      </c>
      <c r="AM268" s="487">
        <f t="shared" si="69"/>
        <v>0</v>
      </c>
      <c r="AN268" s="487">
        <f t="shared" si="69"/>
        <v>0</v>
      </c>
      <c r="AO268" s="487">
        <f t="shared" si="69"/>
        <v>0</v>
      </c>
      <c r="AP268" s="487">
        <f t="shared" si="69"/>
        <v>0</v>
      </c>
      <c r="AQ268" s="487">
        <f t="shared" si="69"/>
        <v>0</v>
      </c>
      <c r="AR268" s="487">
        <f t="shared" si="69"/>
        <v>0</v>
      </c>
      <c r="AS268" s="487">
        <f t="shared" si="69"/>
        <v>0</v>
      </c>
      <c r="AT268" s="487">
        <f t="shared" si="69"/>
        <v>0</v>
      </c>
      <c r="AU268" s="493">
        <f t="shared" si="69"/>
        <v>0</v>
      </c>
      <c r="AV268" s="488" t="str">
        <f t="shared" si="66"/>
        <v/>
      </c>
      <c r="AW268" s="487" t="str">
        <f t="shared" si="66"/>
        <v/>
      </c>
      <c r="AX268" s="487">
        <f t="shared" si="64"/>
        <v>0</v>
      </c>
      <c r="AY268" s="487" t="str">
        <f t="shared" si="64"/>
        <v/>
      </c>
      <c r="AZ268" s="487" t="str">
        <f t="shared" si="64"/>
        <v/>
      </c>
      <c r="BA268" s="487" t="str">
        <f t="shared" si="64"/>
        <v/>
      </c>
      <c r="BB268" s="487" t="str">
        <f t="shared" si="64"/>
        <v/>
      </c>
      <c r="BC268" s="487" t="str">
        <f t="shared" si="64"/>
        <v/>
      </c>
      <c r="BD268" s="487" t="str">
        <f t="shared" si="64"/>
        <v/>
      </c>
      <c r="BE268" s="487" t="str">
        <f t="shared" si="64"/>
        <v/>
      </c>
      <c r="BF268" s="487" t="str">
        <f t="shared" si="64"/>
        <v/>
      </c>
      <c r="BG268" s="487" t="str">
        <f t="shared" si="58"/>
        <v/>
      </c>
      <c r="BH268" s="487" t="str">
        <f t="shared" si="58"/>
        <v/>
      </c>
      <c r="BI268" s="487" t="str">
        <f t="shared" si="58"/>
        <v/>
      </c>
      <c r="BJ268" s="487" t="str">
        <f t="shared" si="58"/>
        <v/>
      </c>
      <c r="BK268" s="489" t="str">
        <f t="shared" si="58"/>
        <v/>
      </c>
      <c r="BL268" s="495" t="str">
        <f t="shared" si="67"/>
        <v/>
      </c>
      <c r="BM268" s="487" t="str">
        <f t="shared" si="67"/>
        <v/>
      </c>
      <c r="BN268" s="487">
        <f t="shared" si="65"/>
        <v>0</v>
      </c>
      <c r="BO268" s="487" t="str">
        <f t="shared" si="65"/>
        <v/>
      </c>
      <c r="BP268" s="487" t="str">
        <f t="shared" si="65"/>
        <v/>
      </c>
      <c r="BQ268" s="487" t="str">
        <f t="shared" si="65"/>
        <v/>
      </c>
      <c r="BR268" s="487" t="str">
        <f t="shared" si="65"/>
        <v/>
      </c>
      <c r="BS268" s="487" t="str">
        <f t="shared" si="65"/>
        <v/>
      </c>
      <c r="BT268" s="487" t="str">
        <f t="shared" si="65"/>
        <v/>
      </c>
      <c r="BU268" s="487" t="str">
        <f t="shared" si="65"/>
        <v/>
      </c>
      <c r="BV268" s="487" t="str">
        <f t="shared" si="65"/>
        <v/>
      </c>
      <c r="BW268" s="487" t="str">
        <f t="shared" si="59"/>
        <v/>
      </c>
      <c r="BX268" s="487" t="str">
        <f t="shared" si="59"/>
        <v/>
      </c>
      <c r="BY268" s="487" t="str">
        <f t="shared" si="59"/>
        <v/>
      </c>
      <c r="BZ268" s="487" t="str">
        <f t="shared" si="59"/>
        <v/>
      </c>
      <c r="CA268" s="489" t="str">
        <f t="shared" si="59"/>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9"/>
        <v>0</v>
      </c>
      <c r="AG269" s="487">
        <f t="shared" si="69"/>
        <v>0</v>
      </c>
      <c r="AH269" s="487">
        <f t="shared" si="69"/>
        <v>-1</v>
      </c>
      <c r="AI269" s="487">
        <f t="shared" si="69"/>
        <v>0</v>
      </c>
      <c r="AJ269" s="487">
        <f t="shared" si="69"/>
        <v>0</v>
      </c>
      <c r="AK269" s="487">
        <f t="shared" si="69"/>
        <v>0</v>
      </c>
      <c r="AL269" s="487">
        <f t="shared" si="69"/>
        <v>0</v>
      </c>
      <c r="AM269" s="487">
        <f t="shared" si="69"/>
        <v>0</v>
      </c>
      <c r="AN269" s="487">
        <f t="shared" si="69"/>
        <v>0</v>
      </c>
      <c r="AO269" s="487">
        <f t="shared" si="69"/>
        <v>0</v>
      </c>
      <c r="AP269" s="487">
        <f t="shared" si="69"/>
        <v>0</v>
      </c>
      <c r="AQ269" s="487">
        <f t="shared" si="69"/>
        <v>0</v>
      </c>
      <c r="AR269" s="487">
        <f t="shared" si="69"/>
        <v>0</v>
      </c>
      <c r="AS269" s="487">
        <f t="shared" si="69"/>
        <v>0</v>
      </c>
      <c r="AT269" s="487">
        <f t="shared" si="69"/>
        <v>0</v>
      </c>
      <c r="AU269" s="493">
        <f t="shared" si="69"/>
        <v>0</v>
      </c>
      <c r="AV269" s="488" t="str">
        <f t="shared" si="66"/>
        <v/>
      </c>
      <c r="AW269" s="487" t="str">
        <f t="shared" si="66"/>
        <v/>
      </c>
      <c r="AX269" s="487">
        <f t="shared" si="64"/>
        <v>0</v>
      </c>
      <c r="AY269" s="487" t="str">
        <f t="shared" si="64"/>
        <v/>
      </c>
      <c r="AZ269" s="487" t="str">
        <f t="shared" si="64"/>
        <v/>
      </c>
      <c r="BA269" s="487" t="str">
        <f t="shared" si="64"/>
        <v/>
      </c>
      <c r="BB269" s="487" t="str">
        <f t="shared" si="64"/>
        <v/>
      </c>
      <c r="BC269" s="487" t="str">
        <f t="shared" si="64"/>
        <v/>
      </c>
      <c r="BD269" s="487" t="str">
        <f t="shared" si="64"/>
        <v/>
      </c>
      <c r="BE269" s="487" t="str">
        <f t="shared" si="64"/>
        <v/>
      </c>
      <c r="BF269" s="487" t="str">
        <f t="shared" si="64"/>
        <v/>
      </c>
      <c r="BG269" s="487" t="str">
        <f t="shared" si="58"/>
        <v/>
      </c>
      <c r="BH269" s="487" t="str">
        <f t="shared" si="58"/>
        <v/>
      </c>
      <c r="BI269" s="487" t="str">
        <f t="shared" si="58"/>
        <v/>
      </c>
      <c r="BJ269" s="487" t="str">
        <f t="shared" si="58"/>
        <v/>
      </c>
      <c r="BK269" s="489" t="str">
        <f t="shared" si="58"/>
        <v/>
      </c>
      <c r="BL269" s="495" t="str">
        <f t="shared" si="67"/>
        <v/>
      </c>
      <c r="BM269" s="487" t="str">
        <f t="shared" si="67"/>
        <v/>
      </c>
      <c r="BN269" s="487">
        <f t="shared" si="65"/>
        <v>0</v>
      </c>
      <c r="BO269" s="487" t="str">
        <f t="shared" si="65"/>
        <v/>
      </c>
      <c r="BP269" s="487" t="str">
        <f t="shared" si="65"/>
        <v/>
      </c>
      <c r="BQ269" s="487" t="str">
        <f t="shared" si="65"/>
        <v/>
      </c>
      <c r="BR269" s="487" t="str">
        <f t="shared" si="65"/>
        <v/>
      </c>
      <c r="BS269" s="487" t="str">
        <f t="shared" si="65"/>
        <v/>
      </c>
      <c r="BT269" s="487" t="str">
        <f t="shared" si="65"/>
        <v/>
      </c>
      <c r="BU269" s="487" t="str">
        <f t="shared" si="65"/>
        <v/>
      </c>
      <c r="BV269" s="487" t="str">
        <f t="shared" si="65"/>
        <v/>
      </c>
      <c r="BW269" s="487" t="str">
        <f t="shared" si="59"/>
        <v/>
      </c>
      <c r="BX269" s="487" t="str">
        <f t="shared" si="59"/>
        <v/>
      </c>
      <c r="BY269" s="487" t="str">
        <f t="shared" si="59"/>
        <v/>
      </c>
      <c r="BZ269" s="487" t="str">
        <f t="shared" si="59"/>
        <v/>
      </c>
      <c r="CA269" s="489" t="str">
        <f t="shared" si="59"/>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9"/>
        <v>0</v>
      </c>
      <c r="AG270" s="487">
        <f t="shared" si="69"/>
        <v>0</v>
      </c>
      <c r="AH270" s="487">
        <f t="shared" si="69"/>
        <v>-1</v>
      </c>
      <c r="AI270" s="487">
        <f t="shared" si="69"/>
        <v>0</v>
      </c>
      <c r="AJ270" s="487">
        <f t="shared" si="69"/>
        <v>0</v>
      </c>
      <c r="AK270" s="487">
        <f t="shared" si="69"/>
        <v>0</v>
      </c>
      <c r="AL270" s="487">
        <f t="shared" si="69"/>
        <v>0</v>
      </c>
      <c r="AM270" s="487">
        <f t="shared" si="69"/>
        <v>0</v>
      </c>
      <c r="AN270" s="487">
        <f t="shared" si="69"/>
        <v>0</v>
      </c>
      <c r="AO270" s="487">
        <f t="shared" si="69"/>
        <v>0</v>
      </c>
      <c r="AP270" s="487">
        <f t="shared" si="69"/>
        <v>0</v>
      </c>
      <c r="AQ270" s="487">
        <f t="shared" si="69"/>
        <v>0</v>
      </c>
      <c r="AR270" s="487">
        <f t="shared" si="69"/>
        <v>0</v>
      </c>
      <c r="AS270" s="487">
        <f t="shared" si="69"/>
        <v>0</v>
      </c>
      <c r="AT270" s="487">
        <f t="shared" si="69"/>
        <v>0</v>
      </c>
      <c r="AU270" s="493">
        <f t="shared" ref="AU270" si="70">AU269</f>
        <v>0</v>
      </c>
      <c r="AV270" s="488" t="str">
        <f t="shared" si="66"/>
        <v/>
      </c>
      <c r="AW270" s="487" t="str">
        <f t="shared" si="66"/>
        <v/>
      </c>
      <c r="AX270" s="487">
        <f t="shared" si="64"/>
        <v>0</v>
      </c>
      <c r="AY270" s="487" t="str">
        <f t="shared" si="64"/>
        <v/>
      </c>
      <c r="AZ270" s="487" t="str">
        <f t="shared" si="64"/>
        <v/>
      </c>
      <c r="BA270" s="487" t="str">
        <f t="shared" si="64"/>
        <v/>
      </c>
      <c r="BB270" s="487" t="str">
        <f t="shared" si="64"/>
        <v/>
      </c>
      <c r="BC270" s="487" t="str">
        <f t="shared" si="64"/>
        <v/>
      </c>
      <c r="BD270" s="487" t="str">
        <f t="shared" si="64"/>
        <v/>
      </c>
      <c r="BE270" s="487" t="str">
        <f t="shared" si="64"/>
        <v/>
      </c>
      <c r="BF270" s="487" t="str">
        <f t="shared" si="64"/>
        <v/>
      </c>
      <c r="BG270" s="487" t="str">
        <f t="shared" si="58"/>
        <v/>
      </c>
      <c r="BH270" s="487" t="str">
        <f t="shared" si="58"/>
        <v/>
      </c>
      <c r="BI270" s="487" t="str">
        <f t="shared" si="58"/>
        <v/>
      </c>
      <c r="BJ270" s="487" t="str">
        <f t="shared" si="58"/>
        <v/>
      </c>
      <c r="BK270" s="489" t="str">
        <f t="shared" si="58"/>
        <v/>
      </c>
      <c r="BL270" s="495" t="str">
        <f t="shared" si="67"/>
        <v/>
      </c>
      <c r="BM270" s="487" t="str">
        <f t="shared" si="67"/>
        <v/>
      </c>
      <c r="BN270" s="487">
        <f t="shared" si="65"/>
        <v>0</v>
      </c>
      <c r="BO270" s="487" t="str">
        <f t="shared" si="65"/>
        <v/>
      </c>
      <c r="BP270" s="487" t="str">
        <f t="shared" si="65"/>
        <v/>
      </c>
      <c r="BQ270" s="487" t="str">
        <f t="shared" si="65"/>
        <v/>
      </c>
      <c r="BR270" s="487" t="str">
        <f t="shared" si="65"/>
        <v/>
      </c>
      <c r="BS270" s="487" t="str">
        <f t="shared" si="65"/>
        <v/>
      </c>
      <c r="BT270" s="487" t="str">
        <f t="shared" si="65"/>
        <v/>
      </c>
      <c r="BU270" s="487" t="str">
        <f t="shared" si="65"/>
        <v/>
      </c>
      <c r="BV270" s="487" t="str">
        <f t="shared" si="65"/>
        <v/>
      </c>
      <c r="BW270" s="487" t="str">
        <f t="shared" si="59"/>
        <v/>
      </c>
      <c r="BX270" s="487" t="str">
        <f t="shared" si="59"/>
        <v/>
      </c>
      <c r="BY270" s="487" t="str">
        <f t="shared" si="59"/>
        <v/>
      </c>
      <c r="BZ270" s="487" t="str">
        <f t="shared" si="59"/>
        <v/>
      </c>
      <c r="CA270" s="489" t="str">
        <f t="shared" si="59"/>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1">AF270</f>
        <v>0</v>
      </c>
      <c r="AG271" s="487">
        <f t="shared" si="71"/>
        <v>0</v>
      </c>
      <c r="AH271" s="487">
        <f t="shared" si="71"/>
        <v>-1</v>
      </c>
      <c r="AI271" s="487">
        <f t="shared" si="71"/>
        <v>0</v>
      </c>
      <c r="AJ271" s="487">
        <f t="shared" si="71"/>
        <v>0</v>
      </c>
      <c r="AK271" s="487">
        <f t="shared" si="71"/>
        <v>0</v>
      </c>
      <c r="AL271" s="487">
        <f t="shared" si="71"/>
        <v>0</v>
      </c>
      <c r="AM271" s="487">
        <f t="shared" si="71"/>
        <v>0</v>
      </c>
      <c r="AN271" s="487">
        <f t="shared" si="71"/>
        <v>0</v>
      </c>
      <c r="AO271" s="487">
        <f t="shared" si="71"/>
        <v>0</v>
      </c>
      <c r="AP271" s="487">
        <f t="shared" si="71"/>
        <v>0</v>
      </c>
      <c r="AQ271" s="487">
        <f t="shared" si="71"/>
        <v>0</v>
      </c>
      <c r="AR271" s="487">
        <f t="shared" si="71"/>
        <v>0</v>
      </c>
      <c r="AS271" s="487">
        <f t="shared" si="71"/>
        <v>0</v>
      </c>
      <c r="AT271" s="487">
        <f t="shared" si="71"/>
        <v>0</v>
      </c>
      <c r="AU271" s="493">
        <f t="shared" si="71"/>
        <v>0</v>
      </c>
      <c r="AV271" s="488" t="str">
        <f t="shared" si="66"/>
        <v/>
      </c>
      <c r="AW271" s="487" t="str">
        <f t="shared" si="66"/>
        <v/>
      </c>
      <c r="AX271" s="487">
        <f t="shared" si="64"/>
        <v>0</v>
      </c>
      <c r="AY271" s="487" t="str">
        <f t="shared" si="64"/>
        <v/>
      </c>
      <c r="AZ271" s="487" t="str">
        <f t="shared" si="64"/>
        <v/>
      </c>
      <c r="BA271" s="487" t="str">
        <f t="shared" si="64"/>
        <v/>
      </c>
      <c r="BB271" s="487" t="str">
        <f t="shared" si="64"/>
        <v/>
      </c>
      <c r="BC271" s="487" t="str">
        <f t="shared" si="64"/>
        <v/>
      </c>
      <c r="BD271" s="487" t="str">
        <f t="shared" si="64"/>
        <v/>
      </c>
      <c r="BE271" s="487" t="str">
        <f t="shared" si="64"/>
        <v/>
      </c>
      <c r="BF271" s="487" t="str">
        <f t="shared" si="64"/>
        <v/>
      </c>
      <c r="BG271" s="487" t="str">
        <f t="shared" si="58"/>
        <v/>
      </c>
      <c r="BH271" s="487" t="str">
        <f t="shared" si="58"/>
        <v/>
      </c>
      <c r="BI271" s="487" t="str">
        <f t="shared" si="58"/>
        <v/>
      </c>
      <c r="BJ271" s="487" t="str">
        <f t="shared" si="58"/>
        <v/>
      </c>
      <c r="BK271" s="489" t="str">
        <f t="shared" si="58"/>
        <v/>
      </c>
      <c r="BL271" s="495" t="str">
        <f t="shared" si="67"/>
        <v/>
      </c>
      <c r="BM271" s="487" t="str">
        <f t="shared" si="67"/>
        <v/>
      </c>
      <c r="BN271" s="487">
        <f t="shared" si="65"/>
        <v>0</v>
      </c>
      <c r="BO271" s="487" t="str">
        <f t="shared" si="65"/>
        <v/>
      </c>
      <c r="BP271" s="487" t="str">
        <f t="shared" si="65"/>
        <v/>
      </c>
      <c r="BQ271" s="487" t="str">
        <f t="shared" si="65"/>
        <v/>
      </c>
      <c r="BR271" s="487" t="str">
        <f t="shared" si="65"/>
        <v/>
      </c>
      <c r="BS271" s="487" t="str">
        <f t="shared" si="65"/>
        <v/>
      </c>
      <c r="BT271" s="487" t="str">
        <f t="shared" si="65"/>
        <v/>
      </c>
      <c r="BU271" s="487" t="str">
        <f t="shared" si="65"/>
        <v/>
      </c>
      <c r="BV271" s="487" t="str">
        <f t="shared" si="65"/>
        <v/>
      </c>
      <c r="BW271" s="487" t="str">
        <f t="shared" si="59"/>
        <v/>
      </c>
      <c r="BX271" s="487" t="str">
        <f t="shared" si="59"/>
        <v/>
      </c>
      <c r="BY271" s="487" t="str">
        <f t="shared" si="59"/>
        <v/>
      </c>
      <c r="BZ271" s="487" t="str">
        <f t="shared" si="59"/>
        <v/>
      </c>
      <c r="CA271" s="489" t="str">
        <f t="shared" si="59"/>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1"/>
        <v>0</v>
      </c>
      <c r="AG272" s="487">
        <f t="shared" si="71"/>
        <v>0</v>
      </c>
      <c r="AH272" s="487">
        <f t="shared" si="71"/>
        <v>-1</v>
      </c>
      <c r="AI272" s="487">
        <f t="shared" si="71"/>
        <v>0</v>
      </c>
      <c r="AJ272" s="487">
        <f t="shared" si="71"/>
        <v>0</v>
      </c>
      <c r="AK272" s="487">
        <f t="shared" si="71"/>
        <v>0</v>
      </c>
      <c r="AL272" s="487">
        <f t="shared" si="71"/>
        <v>0</v>
      </c>
      <c r="AM272" s="487">
        <f t="shared" si="71"/>
        <v>0</v>
      </c>
      <c r="AN272" s="487">
        <f t="shared" si="71"/>
        <v>0</v>
      </c>
      <c r="AO272" s="487">
        <f t="shared" si="71"/>
        <v>0</v>
      </c>
      <c r="AP272" s="487">
        <f t="shared" si="71"/>
        <v>0</v>
      </c>
      <c r="AQ272" s="487">
        <f t="shared" si="71"/>
        <v>0</v>
      </c>
      <c r="AR272" s="487">
        <f t="shared" si="71"/>
        <v>0</v>
      </c>
      <c r="AS272" s="487">
        <f t="shared" si="71"/>
        <v>0</v>
      </c>
      <c r="AT272" s="487">
        <f t="shared" si="71"/>
        <v>0</v>
      </c>
      <c r="AU272" s="493">
        <f t="shared" si="71"/>
        <v>0</v>
      </c>
      <c r="AV272" s="488" t="str">
        <f t="shared" si="66"/>
        <v/>
      </c>
      <c r="AW272" s="487" t="str">
        <f t="shared" si="66"/>
        <v/>
      </c>
      <c r="AX272" s="487">
        <f t="shared" si="64"/>
        <v>0</v>
      </c>
      <c r="AY272" s="487" t="str">
        <f t="shared" si="64"/>
        <v/>
      </c>
      <c r="AZ272" s="487" t="str">
        <f t="shared" si="64"/>
        <v/>
      </c>
      <c r="BA272" s="487" t="str">
        <f t="shared" si="64"/>
        <v/>
      </c>
      <c r="BB272" s="487" t="str">
        <f t="shared" si="64"/>
        <v/>
      </c>
      <c r="BC272" s="487" t="str">
        <f t="shared" si="64"/>
        <v/>
      </c>
      <c r="BD272" s="487" t="str">
        <f t="shared" si="64"/>
        <v/>
      </c>
      <c r="BE272" s="487" t="str">
        <f t="shared" si="64"/>
        <v/>
      </c>
      <c r="BF272" s="487" t="str">
        <f t="shared" si="64"/>
        <v/>
      </c>
      <c r="BG272" s="487" t="str">
        <f t="shared" si="58"/>
        <v/>
      </c>
      <c r="BH272" s="487" t="str">
        <f t="shared" si="58"/>
        <v/>
      </c>
      <c r="BI272" s="487" t="str">
        <f t="shared" si="58"/>
        <v/>
      </c>
      <c r="BJ272" s="487" t="str">
        <f t="shared" si="58"/>
        <v/>
      </c>
      <c r="BK272" s="489" t="str">
        <f t="shared" si="58"/>
        <v/>
      </c>
      <c r="BL272" s="495" t="str">
        <f t="shared" si="67"/>
        <v/>
      </c>
      <c r="BM272" s="487" t="str">
        <f t="shared" si="67"/>
        <v/>
      </c>
      <c r="BN272" s="487">
        <f t="shared" si="65"/>
        <v>0</v>
      </c>
      <c r="BO272" s="487" t="str">
        <f t="shared" si="65"/>
        <v/>
      </c>
      <c r="BP272" s="487" t="str">
        <f t="shared" si="65"/>
        <v/>
      </c>
      <c r="BQ272" s="487" t="str">
        <f t="shared" si="65"/>
        <v/>
      </c>
      <c r="BR272" s="487" t="str">
        <f t="shared" si="65"/>
        <v/>
      </c>
      <c r="BS272" s="487" t="str">
        <f t="shared" si="65"/>
        <v/>
      </c>
      <c r="BT272" s="487" t="str">
        <f t="shared" si="65"/>
        <v/>
      </c>
      <c r="BU272" s="487" t="str">
        <f t="shared" si="65"/>
        <v/>
      </c>
      <c r="BV272" s="487" t="str">
        <f t="shared" si="65"/>
        <v/>
      </c>
      <c r="BW272" s="487" t="str">
        <f t="shared" si="59"/>
        <v/>
      </c>
      <c r="BX272" s="487" t="str">
        <f t="shared" si="59"/>
        <v/>
      </c>
      <c r="BY272" s="487" t="str">
        <f t="shared" si="59"/>
        <v/>
      </c>
      <c r="BZ272" s="487" t="str">
        <f t="shared" si="59"/>
        <v/>
      </c>
      <c r="CA272" s="489" t="str">
        <f t="shared" si="59"/>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1"/>
        <v>0</v>
      </c>
      <c r="AG273" s="487">
        <f t="shared" si="71"/>
        <v>0</v>
      </c>
      <c r="AH273" s="487">
        <f t="shared" si="71"/>
        <v>-1</v>
      </c>
      <c r="AI273" s="487">
        <f t="shared" si="71"/>
        <v>0</v>
      </c>
      <c r="AJ273" s="487">
        <f t="shared" si="71"/>
        <v>0</v>
      </c>
      <c r="AK273" s="487">
        <f t="shared" si="71"/>
        <v>0</v>
      </c>
      <c r="AL273" s="487">
        <f t="shared" si="71"/>
        <v>0</v>
      </c>
      <c r="AM273" s="487">
        <f t="shared" si="71"/>
        <v>0</v>
      </c>
      <c r="AN273" s="487">
        <f t="shared" si="71"/>
        <v>0</v>
      </c>
      <c r="AO273" s="487">
        <f t="shared" si="71"/>
        <v>0</v>
      </c>
      <c r="AP273" s="487">
        <f t="shared" si="71"/>
        <v>0</v>
      </c>
      <c r="AQ273" s="487">
        <f t="shared" si="71"/>
        <v>0</v>
      </c>
      <c r="AR273" s="487">
        <f t="shared" si="71"/>
        <v>0</v>
      </c>
      <c r="AS273" s="487">
        <f t="shared" si="71"/>
        <v>0</v>
      </c>
      <c r="AT273" s="487">
        <f t="shared" si="71"/>
        <v>0</v>
      </c>
      <c r="AU273" s="493">
        <f t="shared" si="71"/>
        <v>0</v>
      </c>
      <c r="AV273" s="488" t="str">
        <f t="shared" si="66"/>
        <v/>
      </c>
      <c r="AW273" s="487" t="str">
        <f t="shared" si="66"/>
        <v/>
      </c>
      <c r="AX273" s="487">
        <f t="shared" si="64"/>
        <v>0</v>
      </c>
      <c r="AY273" s="487" t="str">
        <f t="shared" si="64"/>
        <v/>
      </c>
      <c r="AZ273" s="487" t="str">
        <f t="shared" si="64"/>
        <v/>
      </c>
      <c r="BA273" s="487" t="str">
        <f t="shared" si="64"/>
        <v/>
      </c>
      <c r="BB273" s="487" t="str">
        <f t="shared" si="64"/>
        <v/>
      </c>
      <c r="BC273" s="487" t="str">
        <f t="shared" si="64"/>
        <v/>
      </c>
      <c r="BD273" s="487" t="str">
        <f t="shared" si="64"/>
        <v/>
      </c>
      <c r="BE273" s="487" t="str">
        <f t="shared" si="64"/>
        <v/>
      </c>
      <c r="BF273" s="487" t="str">
        <f t="shared" si="64"/>
        <v/>
      </c>
      <c r="BG273" s="487" t="str">
        <f t="shared" si="58"/>
        <v/>
      </c>
      <c r="BH273" s="487" t="str">
        <f t="shared" si="58"/>
        <v/>
      </c>
      <c r="BI273" s="487" t="str">
        <f t="shared" si="58"/>
        <v/>
      </c>
      <c r="BJ273" s="487" t="str">
        <f t="shared" si="58"/>
        <v/>
      </c>
      <c r="BK273" s="489" t="str">
        <f t="shared" si="58"/>
        <v/>
      </c>
      <c r="BL273" s="495" t="str">
        <f t="shared" si="67"/>
        <v/>
      </c>
      <c r="BM273" s="487" t="str">
        <f t="shared" si="67"/>
        <v/>
      </c>
      <c r="BN273" s="487">
        <f t="shared" si="65"/>
        <v>0</v>
      </c>
      <c r="BO273" s="487" t="str">
        <f t="shared" si="65"/>
        <v/>
      </c>
      <c r="BP273" s="487" t="str">
        <f t="shared" si="65"/>
        <v/>
      </c>
      <c r="BQ273" s="487" t="str">
        <f t="shared" si="65"/>
        <v/>
      </c>
      <c r="BR273" s="487" t="str">
        <f t="shared" si="65"/>
        <v/>
      </c>
      <c r="BS273" s="487" t="str">
        <f t="shared" si="65"/>
        <v/>
      </c>
      <c r="BT273" s="487" t="str">
        <f t="shared" si="65"/>
        <v/>
      </c>
      <c r="BU273" s="487" t="str">
        <f t="shared" si="65"/>
        <v/>
      </c>
      <c r="BV273" s="487" t="str">
        <f t="shared" si="65"/>
        <v/>
      </c>
      <c r="BW273" s="487" t="str">
        <f t="shared" si="59"/>
        <v/>
      </c>
      <c r="BX273" s="487" t="str">
        <f t="shared" si="59"/>
        <v/>
      </c>
      <c r="BY273" s="487" t="str">
        <f t="shared" si="59"/>
        <v/>
      </c>
      <c r="BZ273" s="487" t="str">
        <f t="shared" si="59"/>
        <v/>
      </c>
      <c r="CA273" s="489" t="str">
        <f t="shared" si="59"/>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1"/>
        <v>0</v>
      </c>
      <c r="AG274" s="487">
        <f t="shared" si="71"/>
        <v>0</v>
      </c>
      <c r="AH274" s="487">
        <f t="shared" si="71"/>
        <v>-1</v>
      </c>
      <c r="AI274" s="487">
        <f t="shared" si="71"/>
        <v>0</v>
      </c>
      <c r="AJ274" s="487">
        <f t="shared" si="71"/>
        <v>0</v>
      </c>
      <c r="AK274" s="487">
        <f t="shared" si="71"/>
        <v>0</v>
      </c>
      <c r="AL274" s="487">
        <f t="shared" si="71"/>
        <v>0</v>
      </c>
      <c r="AM274" s="487">
        <f t="shared" si="71"/>
        <v>0</v>
      </c>
      <c r="AN274" s="487">
        <f t="shared" si="71"/>
        <v>0</v>
      </c>
      <c r="AO274" s="487">
        <f t="shared" si="71"/>
        <v>0</v>
      </c>
      <c r="AP274" s="487">
        <f t="shared" si="71"/>
        <v>0</v>
      </c>
      <c r="AQ274" s="487">
        <f t="shared" si="71"/>
        <v>0</v>
      </c>
      <c r="AR274" s="487">
        <f t="shared" si="71"/>
        <v>0</v>
      </c>
      <c r="AS274" s="487">
        <f t="shared" si="71"/>
        <v>0</v>
      </c>
      <c r="AT274" s="487">
        <f t="shared" si="71"/>
        <v>0</v>
      </c>
      <c r="AU274" s="493">
        <f t="shared" si="71"/>
        <v>0</v>
      </c>
      <c r="AV274" s="488" t="str">
        <f t="shared" si="66"/>
        <v/>
      </c>
      <c r="AW274" s="487" t="str">
        <f t="shared" si="66"/>
        <v/>
      </c>
      <c r="AX274" s="487">
        <f t="shared" si="64"/>
        <v>0</v>
      </c>
      <c r="AY274" s="487" t="str">
        <f t="shared" si="64"/>
        <v/>
      </c>
      <c r="AZ274" s="487" t="str">
        <f t="shared" si="64"/>
        <v/>
      </c>
      <c r="BA274" s="487" t="str">
        <f t="shared" si="64"/>
        <v/>
      </c>
      <c r="BB274" s="487" t="str">
        <f t="shared" si="64"/>
        <v/>
      </c>
      <c r="BC274" s="487" t="str">
        <f t="shared" si="64"/>
        <v/>
      </c>
      <c r="BD274" s="487" t="str">
        <f t="shared" si="64"/>
        <v/>
      </c>
      <c r="BE274" s="487" t="str">
        <f t="shared" si="64"/>
        <v/>
      </c>
      <c r="BF274" s="487" t="str">
        <f t="shared" si="64"/>
        <v/>
      </c>
      <c r="BG274" s="487" t="str">
        <f t="shared" si="58"/>
        <v/>
      </c>
      <c r="BH274" s="487" t="str">
        <f t="shared" si="58"/>
        <v/>
      </c>
      <c r="BI274" s="487" t="str">
        <f t="shared" si="58"/>
        <v/>
      </c>
      <c r="BJ274" s="487" t="str">
        <f t="shared" si="58"/>
        <v/>
      </c>
      <c r="BK274" s="489" t="str">
        <f t="shared" si="58"/>
        <v/>
      </c>
      <c r="BL274" s="495" t="str">
        <f t="shared" si="67"/>
        <v/>
      </c>
      <c r="BM274" s="487" t="str">
        <f t="shared" si="67"/>
        <v/>
      </c>
      <c r="BN274" s="487">
        <f t="shared" si="65"/>
        <v>0</v>
      </c>
      <c r="BO274" s="487" t="str">
        <f t="shared" si="65"/>
        <v/>
      </c>
      <c r="BP274" s="487" t="str">
        <f t="shared" si="65"/>
        <v/>
      </c>
      <c r="BQ274" s="487" t="str">
        <f t="shared" si="65"/>
        <v/>
      </c>
      <c r="BR274" s="487" t="str">
        <f t="shared" si="65"/>
        <v/>
      </c>
      <c r="BS274" s="487" t="str">
        <f t="shared" si="65"/>
        <v/>
      </c>
      <c r="BT274" s="487" t="str">
        <f t="shared" si="65"/>
        <v/>
      </c>
      <c r="BU274" s="487" t="str">
        <f t="shared" si="65"/>
        <v/>
      </c>
      <c r="BV274" s="487" t="str">
        <f t="shared" si="65"/>
        <v/>
      </c>
      <c r="BW274" s="487" t="str">
        <f t="shared" si="59"/>
        <v/>
      </c>
      <c r="BX274" s="487" t="str">
        <f t="shared" si="59"/>
        <v/>
      </c>
      <c r="BY274" s="487" t="str">
        <f t="shared" si="59"/>
        <v/>
      </c>
      <c r="BZ274" s="487" t="str">
        <f t="shared" si="59"/>
        <v/>
      </c>
      <c r="CA274" s="489" t="str">
        <f t="shared" si="59"/>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1"/>
        <v>0</v>
      </c>
      <c r="AG275" s="487">
        <f t="shared" si="71"/>
        <v>0</v>
      </c>
      <c r="AH275" s="487">
        <f t="shared" si="71"/>
        <v>-1</v>
      </c>
      <c r="AI275" s="487">
        <f t="shared" si="71"/>
        <v>0</v>
      </c>
      <c r="AJ275" s="487">
        <f t="shared" si="71"/>
        <v>0</v>
      </c>
      <c r="AK275" s="487">
        <f t="shared" si="71"/>
        <v>0</v>
      </c>
      <c r="AL275" s="487">
        <f t="shared" si="71"/>
        <v>0</v>
      </c>
      <c r="AM275" s="487">
        <f t="shared" si="71"/>
        <v>0</v>
      </c>
      <c r="AN275" s="487">
        <f t="shared" si="71"/>
        <v>0</v>
      </c>
      <c r="AO275" s="487">
        <f t="shared" si="71"/>
        <v>0</v>
      </c>
      <c r="AP275" s="487">
        <f t="shared" si="71"/>
        <v>0</v>
      </c>
      <c r="AQ275" s="487">
        <f t="shared" si="71"/>
        <v>0</v>
      </c>
      <c r="AR275" s="487">
        <f t="shared" si="71"/>
        <v>0</v>
      </c>
      <c r="AS275" s="487">
        <f t="shared" si="71"/>
        <v>0</v>
      </c>
      <c r="AT275" s="487">
        <f t="shared" si="71"/>
        <v>0</v>
      </c>
      <c r="AU275" s="493">
        <f t="shared" si="71"/>
        <v>0</v>
      </c>
      <c r="AV275" s="488" t="str">
        <f t="shared" si="66"/>
        <v/>
      </c>
      <c r="AW275" s="487" t="str">
        <f t="shared" si="66"/>
        <v/>
      </c>
      <c r="AX275" s="487">
        <f t="shared" si="64"/>
        <v>0</v>
      </c>
      <c r="AY275" s="487" t="str">
        <f t="shared" si="64"/>
        <v/>
      </c>
      <c r="AZ275" s="487" t="str">
        <f t="shared" si="64"/>
        <v/>
      </c>
      <c r="BA275" s="487" t="str">
        <f t="shared" si="64"/>
        <v/>
      </c>
      <c r="BB275" s="487" t="str">
        <f t="shared" si="64"/>
        <v/>
      </c>
      <c r="BC275" s="487" t="str">
        <f t="shared" si="64"/>
        <v/>
      </c>
      <c r="BD275" s="487" t="str">
        <f t="shared" si="64"/>
        <v/>
      </c>
      <c r="BE275" s="487" t="str">
        <f t="shared" si="64"/>
        <v/>
      </c>
      <c r="BF275" s="487" t="str">
        <f t="shared" si="64"/>
        <v/>
      </c>
      <c r="BG275" s="487" t="str">
        <f t="shared" si="64"/>
        <v/>
      </c>
      <c r="BH275" s="487" t="str">
        <f t="shared" si="64"/>
        <v/>
      </c>
      <c r="BI275" s="487" t="str">
        <f t="shared" si="64"/>
        <v/>
      </c>
      <c r="BJ275" s="487" t="str">
        <f t="shared" ref="BJ275:BK288" si="72">IF(AT275,IFERROR(LEFT($V275,SEARCH(" (",$V275)-1),$V275),"")</f>
        <v/>
      </c>
      <c r="BK275" s="489" t="str">
        <f t="shared" si="72"/>
        <v/>
      </c>
      <c r="BL275" s="495" t="str">
        <f t="shared" si="67"/>
        <v/>
      </c>
      <c r="BM275" s="487" t="str">
        <f t="shared" si="67"/>
        <v/>
      </c>
      <c r="BN275" s="487">
        <f t="shared" si="65"/>
        <v>0</v>
      </c>
      <c r="BO275" s="487" t="str">
        <f t="shared" si="65"/>
        <v/>
      </c>
      <c r="BP275" s="487" t="str">
        <f t="shared" si="65"/>
        <v/>
      </c>
      <c r="BQ275" s="487" t="str">
        <f t="shared" si="65"/>
        <v/>
      </c>
      <c r="BR275" s="487" t="str">
        <f t="shared" si="65"/>
        <v/>
      </c>
      <c r="BS275" s="487" t="str">
        <f t="shared" si="65"/>
        <v/>
      </c>
      <c r="BT275" s="487" t="str">
        <f t="shared" si="65"/>
        <v/>
      </c>
      <c r="BU275" s="487" t="str">
        <f t="shared" si="65"/>
        <v/>
      </c>
      <c r="BV275" s="487" t="str">
        <f t="shared" si="65"/>
        <v/>
      </c>
      <c r="BW275" s="487" t="str">
        <f t="shared" si="65"/>
        <v/>
      </c>
      <c r="BX275" s="487" t="str">
        <f t="shared" si="65"/>
        <v/>
      </c>
      <c r="BY275" s="487" t="str">
        <f t="shared" si="65"/>
        <v/>
      </c>
      <c r="BZ275" s="487" t="str">
        <f t="shared" ref="BZ275:CA288" si="73">IF(AT275,IFERROR(LEFT($W275,SEARCH(" (",$W275)-1),$W275),"")</f>
        <v/>
      </c>
      <c r="CA275" s="489" t="str">
        <f t="shared" si="73"/>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1"/>
        <v>0</v>
      </c>
      <c r="AG276" s="487">
        <f t="shared" si="71"/>
        <v>0</v>
      </c>
      <c r="AH276" s="487">
        <f t="shared" si="71"/>
        <v>-1</v>
      </c>
      <c r="AI276" s="487">
        <f t="shared" si="71"/>
        <v>0</v>
      </c>
      <c r="AJ276" s="487">
        <f t="shared" si="71"/>
        <v>0</v>
      </c>
      <c r="AK276" s="487">
        <f t="shared" si="71"/>
        <v>0</v>
      </c>
      <c r="AL276" s="487">
        <f t="shared" si="71"/>
        <v>0</v>
      </c>
      <c r="AM276" s="487">
        <f t="shared" si="71"/>
        <v>0</v>
      </c>
      <c r="AN276" s="487">
        <f t="shared" si="71"/>
        <v>0</v>
      </c>
      <c r="AO276" s="487">
        <f t="shared" si="71"/>
        <v>0</v>
      </c>
      <c r="AP276" s="487">
        <f t="shared" si="71"/>
        <v>0</v>
      </c>
      <c r="AQ276" s="487">
        <f t="shared" si="71"/>
        <v>0</v>
      </c>
      <c r="AR276" s="487">
        <f t="shared" si="71"/>
        <v>0</v>
      </c>
      <c r="AS276" s="487">
        <f t="shared" si="71"/>
        <v>0</v>
      </c>
      <c r="AT276" s="487">
        <f t="shared" si="71"/>
        <v>0</v>
      </c>
      <c r="AU276" s="493">
        <f t="shared" si="71"/>
        <v>0</v>
      </c>
      <c r="AV276" s="488" t="str">
        <f t="shared" si="66"/>
        <v/>
      </c>
      <c r="AW276" s="487" t="str">
        <f t="shared" si="66"/>
        <v/>
      </c>
      <c r="AX276" s="487">
        <f t="shared" si="66"/>
        <v>0</v>
      </c>
      <c r="AY276" s="487" t="str">
        <f t="shared" si="66"/>
        <v/>
      </c>
      <c r="AZ276" s="487" t="str">
        <f t="shared" si="66"/>
        <v/>
      </c>
      <c r="BA276" s="487" t="str">
        <f t="shared" si="66"/>
        <v/>
      </c>
      <c r="BB276" s="487" t="str">
        <f t="shared" si="66"/>
        <v/>
      </c>
      <c r="BC276" s="487" t="str">
        <f t="shared" si="66"/>
        <v/>
      </c>
      <c r="BD276" s="487" t="str">
        <f t="shared" si="66"/>
        <v/>
      </c>
      <c r="BE276" s="487" t="str">
        <f t="shared" si="66"/>
        <v/>
      </c>
      <c r="BF276" s="487" t="str">
        <f t="shared" si="66"/>
        <v/>
      </c>
      <c r="BG276" s="487" t="str">
        <f t="shared" si="66"/>
        <v/>
      </c>
      <c r="BH276" s="487" t="str">
        <f t="shared" si="66"/>
        <v/>
      </c>
      <c r="BI276" s="487" t="str">
        <f t="shared" si="66"/>
        <v/>
      </c>
      <c r="BJ276" s="487" t="str">
        <f t="shared" si="72"/>
        <v/>
      </c>
      <c r="BK276" s="489" t="str">
        <f t="shared" si="72"/>
        <v/>
      </c>
      <c r="BL276" s="495" t="str">
        <f t="shared" si="67"/>
        <v/>
      </c>
      <c r="BM276" s="487" t="str">
        <f t="shared" si="67"/>
        <v/>
      </c>
      <c r="BN276" s="487">
        <f t="shared" si="67"/>
        <v>0</v>
      </c>
      <c r="BO276" s="487" t="str">
        <f t="shared" si="67"/>
        <v/>
      </c>
      <c r="BP276" s="487" t="str">
        <f t="shared" si="67"/>
        <v/>
      </c>
      <c r="BQ276" s="487" t="str">
        <f t="shared" si="67"/>
        <v/>
      </c>
      <c r="BR276" s="487" t="str">
        <f t="shared" si="67"/>
        <v/>
      </c>
      <c r="BS276" s="487" t="str">
        <f t="shared" si="67"/>
        <v/>
      </c>
      <c r="BT276" s="487" t="str">
        <f t="shared" si="67"/>
        <v/>
      </c>
      <c r="BU276" s="487" t="str">
        <f t="shared" si="67"/>
        <v/>
      </c>
      <c r="BV276" s="487" t="str">
        <f t="shared" si="67"/>
        <v/>
      </c>
      <c r="BW276" s="487" t="str">
        <f t="shared" si="67"/>
        <v/>
      </c>
      <c r="BX276" s="487" t="str">
        <f t="shared" si="67"/>
        <v/>
      </c>
      <c r="BY276" s="487" t="str">
        <f t="shared" si="67"/>
        <v/>
      </c>
      <c r="BZ276" s="487" t="str">
        <f t="shared" si="73"/>
        <v/>
      </c>
      <c r="CA276" s="489" t="str">
        <f t="shared" si="73"/>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1"/>
        <v>0</v>
      </c>
      <c r="AG277" s="487">
        <f t="shared" si="71"/>
        <v>0</v>
      </c>
      <c r="AH277" s="487">
        <f t="shared" si="71"/>
        <v>-1</v>
      </c>
      <c r="AI277" s="487">
        <f t="shared" si="71"/>
        <v>0</v>
      </c>
      <c r="AJ277" s="487">
        <f t="shared" si="71"/>
        <v>0</v>
      </c>
      <c r="AK277" s="487">
        <f t="shared" si="71"/>
        <v>0</v>
      </c>
      <c r="AL277" s="487">
        <f t="shared" si="71"/>
        <v>0</v>
      </c>
      <c r="AM277" s="487">
        <f t="shared" si="71"/>
        <v>0</v>
      </c>
      <c r="AN277" s="487">
        <f t="shared" si="71"/>
        <v>0</v>
      </c>
      <c r="AO277" s="487">
        <f t="shared" si="71"/>
        <v>0</v>
      </c>
      <c r="AP277" s="487">
        <f t="shared" si="71"/>
        <v>0</v>
      </c>
      <c r="AQ277" s="487">
        <f t="shared" si="71"/>
        <v>0</v>
      </c>
      <c r="AR277" s="487">
        <f t="shared" si="71"/>
        <v>0</v>
      </c>
      <c r="AS277" s="487">
        <f t="shared" si="71"/>
        <v>0</v>
      </c>
      <c r="AT277" s="487">
        <f t="shared" si="71"/>
        <v>0</v>
      </c>
      <c r="AU277" s="493">
        <f t="shared" si="71"/>
        <v>0</v>
      </c>
      <c r="AV277" s="488" t="str">
        <f t="shared" si="66"/>
        <v/>
      </c>
      <c r="AW277" s="487" t="str">
        <f t="shared" si="66"/>
        <v/>
      </c>
      <c r="AX277" s="487">
        <f t="shared" si="66"/>
        <v>0</v>
      </c>
      <c r="AY277" s="487" t="str">
        <f t="shared" si="66"/>
        <v/>
      </c>
      <c r="AZ277" s="487" t="str">
        <f t="shared" si="66"/>
        <v/>
      </c>
      <c r="BA277" s="487" t="str">
        <f t="shared" si="66"/>
        <v/>
      </c>
      <c r="BB277" s="487" t="str">
        <f t="shared" si="66"/>
        <v/>
      </c>
      <c r="BC277" s="487" t="str">
        <f t="shared" si="66"/>
        <v/>
      </c>
      <c r="BD277" s="487" t="str">
        <f t="shared" si="66"/>
        <v/>
      </c>
      <c r="BE277" s="487" t="str">
        <f t="shared" si="66"/>
        <v/>
      </c>
      <c r="BF277" s="487" t="str">
        <f t="shared" si="66"/>
        <v/>
      </c>
      <c r="BG277" s="487" t="str">
        <f t="shared" si="66"/>
        <v/>
      </c>
      <c r="BH277" s="487" t="str">
        <f t="shared" si="66"/>
        <v/>
      </c>
      <c r="BI277" s="487" t="str">
        <f t="shared" si="66"/>
        <v/>
      </c>
      <c r="BJ277" s="487" t="str">
        <f t="shared" si="72"/>
        <v/>
      </c>
      <c r="BK277" s="489" t="str">
        <f t="shared" si="72"/>
        <v/>
      </c>
      <c r="BL277" s="495" t="str">
        <f t="shared" si="67"/>
        <v/>
      </c>
      <c r="BM277" s="487" t="str">
        <f t="shared" si="67"/>
        <v/>
      </c>
      <c r="BN277" s="487">
        <f t="shared" si="67"/>
        <v>0</v>
      </c>
      <c r="BO277" s="487" t="str">
        <f t="shared" si="67"/>
        <v/>
      </c>
      <c r="BP277" s="487" t="str">
        <f t="shared" si="67"/>
        <v/>
      </c>
      <c r="BQ277" s="487" t="str">
        <f t="shared" si="67"/>
        <v/>
      </c>
      <c r="BR277" s="487" t="str">
        <f t="shared" si="67"/>
        <v/>
      </c>
      <c r="BS277" s="487" t="str">
        <f t="shared" si="67"/>
        <v/>
      </c>
      <c r="BT277" s="487" t="str">
        <f t="shared" si="67"/>
        <v/>
      </c>
      <c r="BU277" s="487" t="str">
        <f t="shared" si="67"/>
        <v/>
      </c>
      <c r="BV277" s="487" t="str">
        <f t="shared" si="67"/>
        <v/>
      </c>
      <c r="BW277" s="487" t="str">
        <f t="shared" si="67"/>
        <v/>
      </c>
      <c r="BX277" s="487" t="str">
        <f t="shared" si="67"/>
        <v/>
      </c>
      <c r="BY277" s="487" t="str">
        <f t="shared" si="67"/>
        <v/>
      </c>
      <c r="BZ277" s="487" t="str">
        <f t="shared" si="73"/>
        <v/>
      </c>
      <c r="CA277" s="489" t="str">
        <f t="shared" si="73"/>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1"/>
        <v>0</v>
      </c>
      <c r="AG278" s="487">
        <f t="shared" si="71"/>
        <v>0</v>
      </c>
      <c r="AH278" s="487">
        <f t="shared" si="71"/>
        <v>-1</v>
      </c>
      <c r="AI278" s="487">
        <f t="shared" si="71"/>
        <v>0</v>
      </c>
      <c r="AJ278" s="487">
        <f t="shared" si="71"/>
        <v>0</v>
      </c>
      <c r="AK278" s="487">
        <f t="shared" si="71"/>
        <v>0</v>
      </c>
      <c r="AL278" s="487">
        <f t="shared" si="71"/>
        <v>0</v>
      </c>
      <c r="AM278" s="487">
        <f t="shared" si="71"/>
        <v>0</v>
      </c>
      <c r="AN278" s="487">
        <f t="shared" si="71"/>
        <v>0</v>
      </c>
      <c r="AO278" s="487">
        <f t="shared" si="71"/>
        <v>0</v>
      </c>
      <c r="AP278" s="487">
        <f t="shared" si="71"/>
        <v>0</v>
      </c>
      <c r="AQ278" s="487">
        <f t="shared" si="71"/>
        <v>0</v>
      </c>
      <c r="AR278" s="487">
        <f t="shared" si="71"/>
        <v>0</v>
      </c>
      <c r="AS278" s="487">
        <f t="shared" si="71"/>
        <v>0</v>
      </c>
      <c r="AT278" s="487">
        <f t="shared" si="71"/>
        <v>0</v>
      </c>
      <c r="AU278" s="493">
        <f t="shared" si="71"/>
        <v>0</v>
      </c>
      <c r="AV278" s="488" t="str">
        <f t="shared" si="66"/>
        <v/>
      </c>
      <c r="AW278" s="487" t="str">
        <f t="shared" si="66"/>
        <v/>
      </c>
      <c r="AX278" s="487">
        <f t="shared" si="66"/>
        <v>0</v>
      </c>
      <c r="AY278" s="487" t="str">
        <f t="shared" si="66"/>
        <v/>
      </c>
      <c r="AZ278" s="487" t="str">
        <f t="shared" si="66"/>
        <v/>
      </c>
      <c r="BA278" s="487" t="str">
        <f t="shared" si="66"/>
        <v/>
      </c>
      <c r="BB278" s="487" t="str">
        <f t="shared" si="66"/>
        <v/>
      </c>
      <c r="BC278" s="487" t="str">
        <f t="shared" si="66"/>
        <v/>
      </c>
      <c r="BD278" s="487" t="str">
        <f t="shared" si="66"/>
        <v/>
      </c>
      <c r="BE278" s="487" t="str">
        <f t="shared" si="66"/>
        <v/>
      </c>
      <c r="BF278" s="487" t="str">
        <f t="shared" si="66"/>
        <v/>
      </c>
      <c r="BG278" s="487" t="str">
        <f t="shared" si="66"/>
        <v/>
      </c>
      <c r="BH278" s="487" t="str">
        <f t="shared" si="66"/>
        <v/>
      </c>
      <c r="BI278" s="487" t="str">
        <f t="shared" si="66"/>
        <v/>
      </c>
      <c r="BJ278" s="487" t="str">
        <f t="shared" si="72"/>
        <v/>
      </c>
      <c r="BK278" s="489" t="str">
        <f t="shared" si="72"/>
        <v/>
      </c>
      <c r="BL278" s="495" t="str">
        <f t="shared" si="67"/>
        <v/>
      </c>
      <c r="BM278" s="487" t="str">
        <f t="shared" si="67"/>
        <v/>
      </c>
      <c r="BN278" s="487">
        <f t="shared" si="67"/>
        <v>0</v>
      </c>
      <c r="BO278" s="487" t="str">
        <f t="shared" si="67"/>
        <v/>
      </c>
      <c r="BP278" s="487" t="str">
        <f t="shared" si="67"/>
        <v/>
      </c>
      <c r="BQ278" s="487" t="str">
        <f t="shared" si="67"/>
        <v/>
      </c>
      <c r="BR278" s="487" t="str">
        <f t="shared" si="67"/>
        <v/>
      </c>
      <c r="BS278" s="487" t="str">
        <f t="shared" si="67"/>
        <v/>
      </c>
      <c r="BT278" s="487" t="str">
        <f t="shared" si="67"/>
        <v/>
      </c>
      <c r="BU278" s="487" t="str">
        <f t="shared" si="67"/>
        <v/>
      </c>
      <c r="BV278" s="487" t="str">
        <f t="shared" si="67"/>
        <v/>
      </c>
      <c r="BW278" s="487" t="str">
        <f t="shared" si="67"/>
        <v/>
      </c>
      <c r="BX278" s="487" t="str">
        <f t="shared" si="67"/>
        <v/>
      </c>
      <c r="BY278" s="487" t="str">
        <f t="shared" si="67"/>
        <v/>
      </c>
      <c r="BZ278" s="487" t="str">
        <f t="shared" si="73"/>
        <v/>
      </c>
      <c r="CA278" s="489" t="str">
        <f t="shared" si="73"/>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1"/>
        <v>0</v>
      </c>
      <c r="AG279" s="487">
        <f t="shared" si="71"/>
        <v>0</v>
      </c>
      <c r="AH279" s="487">
        <f t="shared" si="71"/>
        <v>-1</v>
      </c>
      <c r="AI279" s="487">
        <f t="shared" si="71"/>
        <v>0</v>
      </c>
      <c r="AJ279" s="487">
        <f t="shared" si="71"/>
        <v>0</v>
      </c>
      <c r="AK279" s="487">
        <f t="shared" si="71"/>
        <v>0</v>
      </c>
      <c r="AL279" s="487">
        <f t="shared" si="71"/>
        <v>0</v>
      </c>
      <c r="AM279" s="487">
        <f t="shared" si="71"/>
        <v>0</v>
      </c>
      <c r="AN279" s="487">
        <f t="shared" si="71"/>
        <v>0</v>
      </c>
      <c r="AO279" s="487">
        <f t="shared" si="71"/>
        <v>0</v>
      </c>
      <c r="AP279" s="487">
        <f t="shared" si="71"/>
        <v>0</v>
      </c>
      <c r="AQ279" s="487">
        <f t="shared" si="71"/>
        <v>0</v>
      </c>
      <c r="AR279" s="487">
        <f t="shared" si="71"/>
        <v>0</v>
      </c>
      <c r="AS279" s="487">
        <f t="shared" si="71"/>
        <v>0</v>
      </c>
      <c r="AT279" s="487">
        <f t="shared" si="71"/>
        <v>0</v>
      </c>
      <c r="AU279" s="493">
        <f t="shared" si="71"/>
        <v>0</v>
      </c>
      <c r="AV279" s="488" t="str">
        <f t="shared" si="66"/>
        <v/>
      </c>
      <c r="AW279" s="487" t="str">
        <f t="shared" si="66"/>
        <v/>
      </c>
      <c r="AX279" s="487">
        <f t="shared" si="66"/>
        <v>0</v>
      </c>
      <c r="AY279" s="487" t="str">
        <f t="shared" si="66"/>
        <v/>
      </c>
      <c r="AZ279" s="487" t="str">
        <f t="shared" si="66"/>
        <v/>
      </c>
      <c r="BA279" s="487" t="str">
        <f t="shared" si="66"/>
        <v/>
      </c>
      <c r="BB279" s="487" t="str">
        <f t="shared" si="66"/>
        <v/>
      </c>
      <c r="BC279" s="487" t="str">
        <f t="shared" si="66"/>
        <v/>
      </c>
      <c r="BD279" s="487" t="str">
        <f t="shared" si="66"/>
        <v/>
      </c>
      <c r="BE279" s="487" t="str">
        <f t="shared" si="66"/>
        <v/>
      </c>
      <c r="BF279" s="487" t="str">
        <f t="shared" si="66"/>
        <v/>
      </c>
      <c r="BG279" s="487" t="str">
        <f t="shared" si="66"/>
        <v/>
      </c>
      <c r="BH279" s="487" t="str">
        <f t="shared" si="66"/>
        <v/>
      </c>
      <c r="BI279" s="487" t="str">
        <f t="shared" si="66"/>
        <v/>
      </c>
      <c r="BJ279" s="487" t="str">
        <f t="shared" si="72"/>
        <v/>
      </c>
      <c r="BK279" s="489" t="str">
        <f t="shared" si="72"/>
        <v/>
      </c>
      <c r="BL279" s="495" t="str">
        <f t="shared" si="67"/>
        <v/>
      </c>
      <c r="BM279" s="487" t="str">
        <f t="shared" si="67"/>
        <v/>
      </c>
      <c r="BN279" s="487">
        <f t="shared" si="67"/>
        <v>0</v>
      </c>
      <c r="BO279" s="487" t="str">
        <f t="shared" si="67"/>
        <v/>
      </c>
      <c r="BP279" s="487" t="str">
        <f t="shared" si="67"/>
        <v/>
      </c>
      <c r="BQ279" s="487" t="str">
        <f t="shared" si="67"/>
        <v/>
      </c>
      <c r="BR279" s="487" t="str">
        <f t="shared" si="67"/>
        <v/>
      </c>
      <c r="BS279" s="487" t="str">
        <f t="shared" si="67"/>
        <v/>
      </c>
      <c r="BT279" s="487" t="str">
        <f t="shared" si="67"/>
        <v/>
      </c>
      <c r="BU279" s="487" t="str">
        <f t="shared" si="67"/>
        <v/>
      </c>
      <c r="BV279" s="487" t="str">
        <f t="shared" si="67"/>
        <v/>
      </c>
      <c r="BW279" s="487" t="str">
        <f t="shared" si="67"/>
        <v/>
      </c>
      <c r="BX279" s="487" t="str">
        <f t="shared" si="67"/>
        <v/>
      </c>
      <c r="BY279" s="487" t="str">
        <f t="shared" si="67"/>
        <v/>
      </c>
      <c r="BZ279" s="487" t="str">
        <f t="shared" si="73"/>
        <v/>
      </c>
      <c r="CA279" s="489" t="str">
        <f t="shared" si="73"/>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1"/>
        <v>0</v>
      </c>
      <c r="AG280" s="487">
        <f t="shared" si="71"/>
        <v>0</v>
      </c>
      <c r="AH280" s="487">
        <f t="shared" si="71"/>
        <v>-1</v>
      </c>
      <c r="AI280" s="487">
        <f t="shared" si="71"/>
        <v>0</v>
      </c>
      <c r="AJ280" s="487">
        <f t="shared" si="71"/>
        <v>0</v>
      </c>
      <c r="AK280" s="487">
        <f t="shared" si="71"/>
        <v>0</v>
      </c>
      <c r="AL280" s="487">
        <f t="shared" si="71"/>
        <v>0</v>
      </c>
      <c r="AM280" s="487">
        <f t="shared" si="71"/>
        <v>0</v>
      </c>
      <c r="AN280" s="487">
        <f t="shared" si="71"/>
        <v>0</v>
      </c>
      <c r="AO280" s="487">
        <f t="shared" si="71"/>
        <v>0</v>
      </c>
      <c r="AP280" s="487">
        <f t="shared" si="71"/>
        <v>0</v>
      </c>
      <c r="AQ280" s="487">
        <f t="shared" si="71"/>
        <v>0</v>
      </c>
      <c r="AR280" s="487">
        <f t="shared" si="71"/>
        <v>0</v>
      </c>
      <c r="AS280" s="487">
        <f t="shared" si="71"/>
        <v>0</v>
      </c>
      <c r="AT280" s="487">
        <f t="shared" si="71"/>
        <v>0</v>
      </c>
      <c r="AU280" s="493">
        <f t="shared" si="71"/>
        <v>0</v>
      </c>
      <c r="AV280" s="488" t="str">
        <f t="shared" si="66"/>
        <v/>
      </c>
      <c r="AW280" s="487" t="str">
        <f t="shared" si="66"/>
        <v/>
      </c>
      <c r="AX280" s="487">
        <f t="shared" si="66"/>
        <v>0</v>
      </c>
      <c r="AY280" s="487" t="str">
        <f t="shared" si="66"/>
        <v/>
      </c>
      <c r="AZ280" s="487" t="str">
        <f t="shared" si="66"/>
        <v/>
      </c>
      <c r="BA280" s="487" t="str">
        <f t="shared" si="66"/>
        <v/>
      </c>
      <c r="BB280" s="487" t="str">
        <f t="shared" si="66"/>
        <v/>
      </c>
      <c r="BC280" s="487" t="str">
        <f t="shared" si="66"/>
        <v/>
      </c>
      <c r="BD280" s="487" t="str">
        <f t="shared" si="66"/>
        <v/>
      </c>
      <c r="BE280" s="487" t="str">
        <f t="shared" si="66"/>
        <v/>
      </c>
      <c r="BF280" s="487" t="str">
        <f t="shared" si="66"/>
        <v/>
      </c>
      <c r="BG280" s="487" t="str">
        <f t="shared" si="66"/>
        <v/>
      </c>
      <c r="BH280" s="487" t="str">
        <f t="shared" si="66"/>
        <v/>
      </c>
      <c r="BI280" s="487" t="str">
        <f t="shared" si="66"/>
        <v/>
      </c>
      <c r="BJ280" s="487" t="str">
        <f t="shared" si="72"/>
        <v/>
      </c>
      <c r="BK280" s="489" t="str">
        <f t="shared" si="72"/>
        <v/>
      </c>
      <c r="BL280" s="495" t="str">
        <f t="shared" si="67"/>
        <v/>
      </c>
      <c r="BM280" s="487" t="str">
        <f t="shared" si="67"/>
        <v/>
      </c>
      <c r="BN280" s="487">
        <f t="shared" si="67"/>
        <v>0</v>
      </c>
      <c r="BO280" s="487" t="str">
        <f t="shared" si="67"/>
        <v/>
      </c>
      <c r="BP280" s="487" t="str">
        <f t="shared" si="67"/>
        <v/>
      </c>
      <c r="BQ280" s="487" t="str">
        <f t="shared" si="67"/>
        <v/>
      </c>
      <c r="BR280" s="487" t="str">
        <f t="shared" si="67"/>
        <v/>
      </c>
      <c r="BS280" s="487" t="str">
        <f t="shared" si="67"/>
        <v/>
      </c>
      <c r="BT280" s="487" t="str">
        <f t="shared" si="67"/>
        <v/>
      </c>
      <c r="BU280" s="487" t="str">
        <f t="shared" si="67"/>
        <v/>
      </c>
      <c r="BV280" s="487" t="str">
        <f t="shared" si="67"/>
        <v/>
      </c>
      <c r="BW280" s="487" t="str">
        <f t="shared" si="67"/>
        <v/>
      </c>
      <c r="BX280" s="487" t="str">
        <f t="shared" si="67"/>
        <v/>
      </c>
      <c r="BY280" s="487" t="str">
        <f t="shared" si="67"/>
        <v/>
      </c>
      <c r="BZ280" s="487" t="str">
        <f t="shared" si="73"/>
        <v/>
      </c>
      <c r="CA280" s="489" t="str">
        <f t="shared" si="73"/>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1"/>
        <v>0</v>
      </c>
      <c r="AG281" s="487">
        <f t="shared" si="71"/>
        <v>0</v>
      </c>
      <c r="AH281" s="487">
        <f t="shared" si="71"/>
        <v>-1</v>
      </c>
      <c r="AI281" s="487">
        <f t="shared" si="71"/>
        <v>0</v>
      </c>
      <c r="AJ281" s="487">
        <f t="shared" si="71"/>
        <v>0</v>
      </c>
      <c r="AK281" s="487">
        <f t="shared" si="71"/>
        <v>0</v>
      </c>
      <c r="AL281" s="487">
        <f t="shared" si="71"/>
        <v>0</v>
      </c>
      <c r="AM281" s="487">
        <f t="shared" si="71"/>
        <v>0</v>
      </c>
      <c r="AN281" s="487">
        <f t="shared" si="71"/>
        <v>0</v>
      </c>
      <c r="AO281" s="487">
        <f t="shared" si="71"/>
        <v>0</v>
      </c>
      <c r="AP281" s="487">
        <f t="shared" si="71"/>
        <v>0</v>
      </c>
      <c r="AQ281" s="487">
        <f t="shared" si="71"/>
        <v>0</v>
      </c>
      <c r="AR281" s="487">
        <f t="shared" si="71"/>
        <v>0</v>
      </c>
      <c r="AS281" s="487">
        <f t="shared" si="71"/>
        <v>0</v>
      </c>
      <c r="AT281" s="487">
        <f t="shared" si="71"/>
        <v>0</v>
      </c>
      <c r="AU281" s="493">
        <f t="shared" si="71"/>
        <v>0</v>
      </c>
      <c r="AV281" s="488" t="str">
        <f t="shared" si="66"/>
        <v/>
      </c>
      <c r="AW281" s="487" t="str">
        <f t="shared" si="66"/>
        <v/>
      </c>
      <c r="AX281" s="487">
        <f t="shared" si="66"/>
        <v>0</v>
      </c>
      <c r="AY281" s="487" t="str">
        <f t="shared" si="66"/>
        <v/>
      </c>
      <c r="AZ281" s="487" t="str">
        <f t="shared" si="66"/>
        <v/>
      </c>
      <c r="BA281" s="487" t="str">
        <f t="shared" si="66"/>
        <v/>
      </c>
      <c r="BB281" s="487" t="str">
        <f t="shared" si="66"/>
        <v/>
      </c>
      <c r="BC281" s="487" t="str">
        <f t="shared" si="66"/>
        <v/>
      </c>
      <c r="BD281" s="487" t="str">
        <f t="shared" si="66"/>
        <v/>
      </c>
      <c r="BE281" s="487" t="str">
        <f t="shared" si="66"/>
        <v/>
      </c>
      <c r="BF281" s="487" t="str">
        <f t="shared" si="66"/>
        <v/>
      </c>
      <c r="BG281" s="487" t="str">
        <f t="shared" si="66"/>
        <v/>
      </c>
      <c r="BH281" s="487" t="str">
        <f t="shared" si="66"/>
        <v/>
      </c>
      <c r="BI281" s="487" t="str">
        <f t="shared" si="66"/>
        <v/>
      </c>
      <c r="BJ281" s="487" t="str">
        <f t="shared" si="72"/>
        <v/>
      </c>
      <c r="BK281" s="489" t="str">
        <f t="shared" si="72"/>
        <v/>
      </c>
      <c r="BL281" s="495" t="str">
        <f t="shared" si="67"/>
        <v/>
      </c>
      <c r="BM281" s="487" t="str">
        <f t="shared" si="67"/>
        <v/>
      </c>
      <c r="BN281" s="487">
        <f t="shared" si="67"/>
        <v>0</v>
      </c>
      <c r="BO281" s="487" t="str">
        <f t="shared" si="67"/>
        <v/>
      </c>
      <c r="BP281" s="487" t="str">
        <f t="shared" si="67"/>
        <v/>
      </c>
      <c r="BQ281" s="487" t="str">
        <f t="shared" si="67"/>
        <v/>
      </c>
      <c r="BR281" s="487" t="str">
        <f t="shared" si="67"/>
        <v/>
      </c>
      <c r="BS281" s="487" t="str">
        <f t="shared" si="67"/>
        <v/>
      </c>
      <c r="BT281" s="487" t="str">
        <f t="shared" si="67"/>
        <v/>
      </c>
      <c r="BU281" s="487" t="str">
        <f t="shared" si="67"/>
        <v/>
      </c>
      <c r="BV281" s="487" t="str">
        <f t="shared" si="67"/>
        <v/>
      </c>
      <c r="BW281" s="487" t="str">
        <f t="shared" si="67"/>
        <v/>
      </c>
      <c r="BX281" s="487" t="str">
        <f t="shared" si="67"/>
        <v/>
      </c>
      <c r="BY281" s="487" t="str">
        <f t="shared" si="67"/>
        <v/>
      </c>
      <c r="BZ281" s="487" t="str">
        <f t="shared" si="73"/>
        <v/>
      </c>
      <c r="CA281" s="489" t="str">
        <f t="shared" si="73"/>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1"/>
        <v>0</v>
      </c>
      <c r="AG282" s="487">
        <f t="shared" si="71"/>
        <v>0</v>
      </c>
      <c r="AH282" s="487">
        <f t="shared" si="71"/>
        <v>-1</v>
      </c>
      <c r="AI282" s="487">
        <f t="shared" si="71"/>
        <v>0</v>
      </c>
      <c r="AJ282" s="487">
        <f t="shared" si="71"/>
        <v>0</v>
      </c>
      <c r="AK282" s="487">
        <f t="shared" si="71"/>
        <v>0</v>
      </c>
      <c r="AL282" s="487">
        <f t="shared" si="71"/>
        <v>0</v>
      </c>
      <c r="AM282" s="487">
        <f t="shared" si="71"/>
        <v>0</v>
      </c>
      <c r="AN282" s="487">
        <f t="shared" si="71"/>
        <v>0</v>
      </c>
      <c r="AO282" s="487">
        <f t="shared" si="71"/>
        <v>0</v>
      </c>
      <c r="AP282" s="487">
        <f t="shared" si="71"/>
        <v>0</v>
      </c>
      <c r="AQ282" s="487">
        <f t="shared" si="71"/>
        <v>0</v>
      </c>
      <c r="AR282" s="487">
        <f t="shared" si="71"/>
        <v>0</v>
      </c>
      <c r="AS282" s="487">
        <f t="shared" si="71"/>
        <v>0</v>
      </c>
      <c r="AT282" s="487">
        <f t="shared" si="71"/>
        <v>0</v>
      </c>
      <c r="AU282" s="493">
        <f t="shared" si="71"/>
        <v>0</v>
      </c>
      <c r="AV282" s="488" t="str">
        <f t="shared" si="66"/>
        <v/>
      </c>
      <c r="AW282" s="487" t="str">
        <f t="shared" si="66"/>
        <v/>
      </c>
      <c r="AX282" s="487">
        <f t="shared" si="66"/>
        <v>0</v>
      </c>
      <c r="AY282" s="487" t="str">
        <f t="shared" si="66"/>
        <v/>
      </c>
      <c r="AZ282" s="487" t="str">
        <f t="shared" si="66"/>
        <v/>
      </c>
      <c r="BA282" s="487" t="str">
        <f t="shared" si="66"/>
        <v/>
      </c>
      <c r="BB282" s="487" t="str">
        <f t="shared" si="66"/>
        <v/>
      </c>
      <c r="BC282" s="487" t="str">
        <f t="shared" si="66"/>
        <v/>
      </c>
      <c r="BD282" s="487" t="str">
        <f t="shared" si="66"/>
        <v/>
      </c>
      <c r="BE282" s="487" t="str">
        <f t="shared" si="66"/>
        <v/>
      </c>
      <c r="BF282" s="487" t="str">
        <f t="shared" si="66"/>
        <v/>
      </c>
      <c r="BG282" s="487" t="str">
        <f t="shared" si="66"/>
        <v/>
      </c>
      <c r="BH282" s="487" t="str">
        <f t="shared" si="66"/>
        <v/>
      </c>
      <c r="BI282" s="487" t="str">
        <f t="shared" si="66"/>
        <v/>
      </c>
      <c r="BJ282" s="487" t="str">
        <f t="shared" si="72"/>
        <v/>
      </c>
      <c r="BK282" s="489" t="str">
        <f t="shared" si="72"/>
        <v/>
      </c>
      <c r="BL282" s="495" t="str">
        <f t="shared" si="67"/>
        <v/>
      </c>
      <c r="BM282" s="487" t="str">
        <f t="shared" si="67"/>
        <v/>
      </c>
      <c r="BN282" s="487">
        <f t="shared" si="67"/>
        <v>0</v>
      </c>
      <c r="BO282" s="487" t="str">
        <f t="shared" si="67"/>
        <v/>
      </c>
      <c r="BP282" s="487" t="str">
        <f t="shared" si="67"/>
        <v/>
      </c>
      <c r="BQ282" s="487" t="str">
        <f t="shared" si="67"/>
        <v/>
      </c>
      <c r="BR282" s="487" t="str">
        <f t="shared" si="67"/>
        <v/>
      </c>
      <c r="BS282" s="487" t="str">
        <f t="shared" si="67"/>
        <v/>
      </c>
      <c r="BT282" s="487" t="str">
        <f t="shared" si="67"/>
        <v/>
      </c>
      <c r="BU282" s="487" t="str">
        <f t="shared" si="67"/>
        <v/>
      </c>
      <c r="BV282" s="487" t="str">
        <f t="shared" si="67"/>
        <v/>
      </c>
      <c r="BW282" s="487" t="str">
        <f t="shared" si="67"/>
        <v/>
      </c>
      <c r="BX282" s="487" t="str">
        <f t="shared" si="67"/>
        <v/>
      </c>
      <c r="BY282" s="487" t="str">
        <f t="shared" si="67"/>
        <v/>
      </c>
      <c r="BZ282" s="487" t="str">
        <f t="shared" si="73"/>
        <v/>
      </c>
      <c r="CA282" s="489" t="str">
        <f t="shared" si="73"/>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1"/>
        <v>0</v>
      </c>
      <c r="AG283" s="487">
        <f t="shared" si="71"/>
        <v>0</v>
      </c>
      <c r="AH283" s="487">
        <f t="shared" si="71"/>
        <v>-1</v>
      </c>
      <c r="AI283" s="487">
        <f t="shared" si="71"/>
        <v>0</v>
      </c>
      <c r="AJ283" s="487">
        <f t="shared" si="71"/>
        <v>0</v>
      </c>
      <c r="AK283" s="487">
        <f t="shared" si="71"/>
        <v>0</v>
      </c>
      <c r="AL283" s="487">
        <f t="shared" si="71"/>
        <v>0</v>
      </c>
      <c r="AM283" s="487">
        <f t="shared" si="71"/>
        <v>0</v>
      </c>
      <c r="AN283" s="487">
        <f t="shared" si="71"/>
        <v>0</v>
      </c>
      <c r="AO283" s="487">
        <f t="shared" si="71"/>
        <v>0</v>
      </c>
      <c r="AP283" s="487">
        <f t="shared" si="71"/>
        <v>0</v>
      </c>
      <c r="AQ283" s="487">
        <f t="shared" si="71"/>
        <v>0</v>
      </c>
      <c r="AR283" s="487">
        <f t="shared" si="71"/>
        <v>0</v>
      </c>
      <c r="AS283" s="487">
        <f t="shared" si="71"/>
        <v>0</v>
      </c>
      <c r="AT283" s="487">
        <f t="shared" si="71"/>
        <v>0</v>
      </c>
      <c r="AU283" s="493">
        <f t="shared" si="71"/>
        <v>0</v>
      </c>
      <c r="AV283" s="488" t="str">
        <f t="shared" si="66"/>
        <v/>
      </c>
      <c r="AW283" s="487" t="str">
        <f t="shared" si="66"/>
        <v/>
      </c>
      <c r="AX283" s="487">
        <f t="shared" si="66"/>
        <v>0</v>
      </c>
      <c r="AY283" s="487" t="str">
        <f t="shared" si="66"/>
        <v/>
      </c>
      <c r="AZ283" s="487" t="str">
        <f t="shared" si="66"/>
        <v/>
      </c>
      <c r="BA283" s="487" t="str">
        <f t="shared" si="66"/>
        <v/>
      </c>
      <c r="BB283" s="487" t="str">
        <f t="shared" si="66"/>
        <v/>
      </c>
      <c r="BC283" s="487" t="str">
        <f t="shared" si="66"/>
        <v/>
      </c>
      <c r="BD283" s="487" t="str">
        <f t="shared" si="66"/>
        <v/>
      </c>
      <c r="BE283" s="487" t="str">
        <f t="shared" si="66"/>
        <v/>
      </c>
      <c r="BF283" s="487" t="str">
        <f t="shared" si="66"/>
        <v/>
      </c>
      <c r="BG283" s="487" t="str">
        <f t="shared" si="66"/>
        <v/>
      </c>
      <c r="BH283" s="487" t="str">
        <f t="shared" si="66"/>
        <v/>
      </c>
      <c r="BI283" s="487" t="str">
        <f t="shared" si="66"/>
        <v/>
      </c>
      <c r="BJ283" s="487" t="str">
        <f t="shared" si="72"/>
        <v/>
      </c>
      <c r="BK283" s="489" t="str">
        <f t="shared" si="72"/>
        <v/>
      </c>
      <c r="BL283" s="495" t="str">
        <f t="shared" si="67"/>
        <v/>
      </c>
      <c r="BM283" s="487" t="str">
        <f t="shared" si="67"/>
        <v/>
      </c>
      <c r="BN283" s="487">
        <f t="shared" si="67"/>
        <v>0</v>
      </c>
      <c r="BO283" s="487" t="str">
        <f t="shared" si="67"/>
        <v/>
      </c>
      <c r="BP283" s="487" t="str">
        <f t="shared" si="67"/>
        <v/>
      </c>
      <c r="BQ283" s="487" t="str">
        <f t="shared" si="67"/>
        <v/>
      </c>
      <c r="BR283" s="487" t="str">
        <f t="shared" si="67"/>
        <v/>
      </c>
      <c r="BS283" s="487" t="str">
        <f t="shared" si="67"/>
        <v/>
      </c>
      <c r="BT283" s="487" t="str">
        <f t="shared" si="67"/>
        <v/>
      </c>
      <c r="BU283" s="487" t="str">
        <f t="shared" si="67"/>
        <v/>
      </c>
      <c r="BV283" s="487" t="str">
        <f t="shared" si="67"/>
        <v/>
      </c>
      <c r="BW283" s="487" t="str">
        <f t="shared" si="67"/>
        <v/>
      </c>
      <c r="BX283" s="487" t="str">
        <f t="shared" si="67"/>
        <v/>
      </c>
      <c r="BY283" s="487" t="str">
        <f t="shared" si="67"/>
        <v/>
      </c>
      <c r="BZ283" s="487" t="str">
        <f t="shared" si="73"/>
        <v/>
      </c>
      <c r="CA283" s="489" t="str">
        <f t="shared" si="73"/>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1"/>
        <v>0</v>
      </c>
      <c r="AG284" s="487">
        <f t="shared" si="71"/>
        <v>0</v>
      </c>
      <c r="AH284" s="487">
        <f t="shared" si="71"/>
        <v>-1</v>
      </c>
      <c r="AI284" s="487">
        <f t="shared" si="71"/>
        <v>0</v>
      </c>
      <c r="AJ284" s="487">
        <f t="shared" si="71"/>
        <v>0</v>
      </c>
      <c r="AK284" s="487">
        <f t="shared" si="71"/>
        <v>0</v>
      </c>
      <c r="AL284" s="487">
        <f t="shared" si="71"/>
        <v>0</v>
      </c>
      <c r="AM284" s="487">
        <f t="shared" si="71"/>
        <v>0</v>
      </c>
      <c r="AN284" s="487">
        <f t="shared" si="71"/>
        <v>0</v>
      </c>
      <c r="AO284" s="487">
        <f t="shared" si="71"/>
        <v>0</v>
      </c>
      <c r="AP284" s="487">
        <f t="shared" si="71"/>
        <v>0</v>
      </c>
      <c r="AQ284" s="487">
        <f t="shared" si="71"/>
        <v>0</v>
      </c>
      <c r="AR284" s="487">
        <f t="shared" si="71"/>
        <v>0</v>
      </c>
      <c r="AS284" s="487">
        <f t="shared" si="71"/>
        <v>0</v>
      </c>
      <c r="AT284" s="487">
        <f t="shared" si="71"/>
        <v>0</v>
      </c>
      <c r="AU284" s="493">
        <f t="shared" si="71"/>
        <v>0</v>
      </c>
      <c r="AV284" s="488" t="str">
        <f t="shared" si="66"/>
        <v/>
      </c>
      <c r="AW284" s="487" t="str">
        <f t="shared" si="66"/>
        <v/>
      </c>
      <c r="AX284" s="487">
        <f t="shared" si="66"/>
        <v>0</v>
      </c>
      <c r="AY284" s="487" t="str">
        <f t="shared" si="66"/>
        <v/>
      </c>
      <c r="AZ284" s="487" t="str">
        <f t="shared" si="66"/>
        <v/>
      </c>
      <c r="BA284" s="487" t="str">
        <f t="shared" si="66"/>
        <v/>
      </c>
      <c r="BB284" s="487" t="str">
        <f t="shared" si="66"/>
        <v/>
      </c>
      <c r="BC284" s="487" t="str">
        <f t="shared" si="66"/>
        <v/>
      </c>
      <c r="BD284" s="487" t="str">
        <f t="shared" si="66"/>
        <v/>
      </c>
      <c r="BE284" s="487" t="str">
        <f t="shared" si="66"/>
        <v/>
      </c>
      <c r="BF284" s="487" t="str">
        <f t="shared" si="66"/>
        <v/>
      </c>
      <c r="BG284" s="487" t="str">
        <f t="shared" si="66"/>
        <v/>
      </c>
      <c r="BH284" s="487" t="str">
        <f t="shared" si="66"/>
        <v/>
      </c>
      <c r="BI284" s="487" t="str">
        <f t="shared" si="66"/>
        <v/>
      </c>
      <c r="BJ284" s="487" t="str">
        <f t="shared" si="72"/>
        <v/>
      </c>
      <c r="BK284" s="489" t="str">
        <f t="shared" si="72"/>
        <v/>
      </c>
      <c r="BL284" s="495" t="str">
        <f t="shared" si="67"/>
        <v/>
      </c>
      <c r="BM284" s="487" t="str">
        <f t="shared" si="67"/>
        <v/>
      </c>
      <c r="BN284" s="487">
        <f t="shared" si="67"/>
        <v>0</v>
      </c>
      <c r="BO284" s="487" t="str">
        <f t="shared" si="67"/>
        <v/>
      </c>
      <c r="BP284" s="487" t="str">
        <f t="shared" si="67"/>
        <v/>
      </c>
      <c r="BQ284" s="487" t="str">
        <f t="shared" si="67"/>
        <v/>
      </c>
      <c r="BR284" s="487" t="str">
        <f t="shared" si="67"/>
        <v/>
      </c>
      <c r="BS284" s="487" t="str">
        <f t="shared" si="67"/>
        <v/>
      </c>
      <c r="BT284" s="487" t="str">
        <f t="shared" si="67"/>
        <v/>
      </c>
      <c r="BU284" s="487" t="str">
        <f t="shared" si="67"/>
        <v/>
      </c>
      <c r="BV284" s="487" t="str">
        <f t="shared" si="67"/>
        <v/>
      </c>
      <c r="BW284" s="487" t="str">
        <f t="shared" si="67"/>
        <v/>
      </c>
      <c r="BX284" s="487" t="str">
        <f t="shared" si="67"/>
        <v/>
      </c>
      <c r="BY284" s="487" t="str">
        <f t="shared" si="67"/>
        <v/>
      </c>
      <c r="BZ284" s="487" t="str">
        <f t="shared" si="73"/>
        <v/>
      </c>
      <c r="CA284" s="489" t="str">
        <f t="shared" si="73"/>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1"/>
        <v>0</v>
      </c>
      <c r="AG285" s="487">
        <f t="shared" si="71"/>
        <v>0</v>
      </c>
      <c r="AH285" s="487">
        <f t="shared" si="71"/>
        <v>-1</v>
      </c>
      <c r="AI285" s="487">
        <f t="shared" si="71"/>
        <v>0</v>
      </c>
      <c r="AJ285" s="487">
        <f t="shared" si="71"/>
        <v>0</v>
      </c>
      <c r="AK285" s="487">
        <f t="shared" si="71"/>
        <v>0</v>
      </c>
      <c r="AL285" s="487">
        <f t="shared" si="71"/>
        <v>0</v>
      </c>
      <c r="AM285" s="487">
        <f t="shared" si="71"/>
        <v>0</v>
      </c>
      <c r="AN285" s="487">
        <f t="shared" si="71"/>
        <v>0</v>
      </c>
      <c r="AO285" s="487">
        <f t="shared" si="71"/>
        <v>0</v>
      </c>
      <c r="AP285" s="487">
        <f t="shared" si="71"/>
        <v>0</v>
      </c>
      <c r="AQ285" s="487">
        <f t="shared" si="71"/>
        <v>0</v>
      </c>
      <c r="AR285" s="487">
        <f t="shared" si="71"/>
        <v>0</v>
      </c>
      <c r="AS285" s="487">
        <f t="shared" si="71"/>
        <v>0</v>
      </c>
      <c r="AT285" s="487">
        <f t="shared" si="71"/>
        <v>0</v>
      </c>
      <c r="AU285" s="493">
        <f t="shared" si="71"/>
        <v>0</v>
      </c>
      <c r="AV285" s="488" t="str">
        <f t="shared" si="66"/>
        <v/>
      </c>
      <c r="AW285" s="487" t="str">
        <f t="shared" si="66"/>
        <v/>
      </c>
      <c r="AX285" s="487">
        <f t="shared" si="66"/>
        <v>0</v>
      </c>
      <c r="AY285" s="487" t="str">
        <f t="shared" si="66"/>
        <v/>
      </c>
      <c r="AZ285" s="487" t="str">
        <f t="shared" si="66"/>
        <v/>
      </c>
      <c r="BA285" s="487" t="str">
        <f t="shared" si="66"/>
        <v/>
      </c>
      <c r="BB285" s="487" t="str">
        <f t="shared" si="66"/>
        <v/>
      </c>
      <c r="BC285" s="487" t="str">
        <f t="shared" si="66"/>
        <v/>
      </c>
      <c r="BD285" s="487" t="str">
        <f t="shared" si="66"/>
        <v/>
      </c>
      <c r="BE285" s="487" t="str">
        <f t="shared" si="66"/>
        <v/>
      </c>
      <c r="BF285" s="487" t="str">
        <f t="shared" si="66"/>
        <v/>
      </c>
      <c r="BG285" s="487" t="str">
        <f t="shared" si="66"/>
        <v/>
      </c>
      <c r="BH285" s="487" t="str">
        <f t="shared" si="66"/>
        <v/>
      </c>
      <c r="BI285" s="487" t="str">
        <f t="shared" si="66"/>
        <v/>
      </c>
      <c r="BJ285" s="487" t="str">
        <f t="shared" si="72"/>
        <v/>
      </c>
      <c r="BK285" s="489" t="str">
        <f t="shared" si="72"/>
        <v/>
      </c>
      <c r="BL285" s="495" t="str">
        <f t="shared" si="67"/>
        <v/>
      </c>
      <c r="BM285" s="487" t="str">
        <f t="shared" si="67"/>
        <v/>
      </c>
      <c r="BN285" s="487">
        <f t="shared" si="67"/>
        <v>0</v>
      </c>
      <c r="BO285" s="487" t="str">
        <f t="shared" si="67"/>
        <v/>
      </c>
      <c r="BP285" s="487" t="str">
        <f t="shared" si="67"/>
        <v/>
      </c>
      <c r="BQ285" s="487" t="str">
        <f t="shared" si="67"/>
        <v/>
      </c>
      <c r="BR285" s="487" t="str">
        <f t="shared" si="67"/>
        <v/>
      </c>
      <c r="BS285" s="487" t="str">
        <f t="shared" si="67"/>
        <v/>
      </c>
      <c r="BT285" s="487" t="str">
        <f t="shared" si="67"/>
        <v/>
      </c>
      <c r="BU285" s="487" t="str">
        <f t="shared" si="67"/>
        <v/>
      </c>
      <c r="BV285" s="487" t="str">
        <f t="shared" si="67"/>
        <v/>
      </c>
      <c r="BW285" s="487" t="str">
        <f t="shared" si="67"/>
        <v/>
      </c>
      <c r="BX285" s="487" t="str">
        <f t="shared" si="67"/>
        <v/>
      </c>
      <c r="BY285" s="487" t="str">
        <f t="shared" si="67"/>
        <v/>
      </c>
      <c r="BZ285" s="487" t="str">
        <f t="shared" si="73"/>
        <v/>
      </c>
      <c r="CA285" s="489" t="str">
        <f t="shared" si="73"/>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1"/>
        <v>0</v>
      </c>
      <c r="AG286" s="487">
        <f t="shared" si="71"/>
        <v>0</v>
      </c>
      <c r="AH286" s="487">
        <f t="shared" si="71"/>
        <v>-1</v>
      </c>
      <c r="AI286" s="487">
        <f t="shared" si="71"/>
        <v>0</v>
      </c>
      <c r="AJ286" s="487">
        <f t="shared" si="71"/>
        <v>0</v>
      </c>
      <c r="AK286" s="487">
        <f t="shared" si="71"/>
        <v>0</v>
      </c>
      <c r="AL286" s="487">
        <f t="shared" si="71"/>
        <v>0</v>
      </c>
      <c r="AM286" s="487">
        <f t="shared" si="71"/>
        <v>0</v>
      </c>
      <c r="AN286" s="487">
        <f t="shared" si="71"/>
        <v>0</v>
      </c>
      <c r="AO286" s="487">
        <f t="shared" si="71"/>
        <v>0</v>
      </c>
      <c r="AP286" s="487">
        <f t="shared" si="71"/>
        <v>0</v>
      </c>
      <c r="AQ286" s="487">
        <f t="shared" si="71"/>
        <v>0</v>
      </c>
      <c r="AR286" s="487">
        <f t="shared" si="71"/>
        <v>0</v>
      </c>
      <c r="AS286" s="487">
        <f t="shared" si="71"/>
        <v>0</v>
      </c>
      <c r="AT286" s="487">
        <f t="shared" si="71"/>
        <v>0</v>
      </c>
      <c r="AU286" s="493">
        <f t="shared" ref="AU286" si="74">AU285</f>
        <v>0</v>
      </c>
      <c r="AV286" s="488" t="str">
        <f t="shared" si="66"/>
        <v/>
      </c>
      <c r="AW286" s="487" t="str">
        <f t="shared" si="66"/>
        <v/>
      </c>
      <c r="AX286" s="487">
        <f t="shared" si="66"/>
        <v>0</v>
      </c>
      <c r="AY286" s="487" t="str">
        <f t="shared" si="66"/>
        <v/>
      </c>
      <c r="AZ286" s="487" t="str">
        <f t="shared" si="66"/>
        <v/>
      </c>
      <c r="BA286" s="487" t="str">
        <f t="shared" si="66"/>
        <v/>
      </c>
      <c r="BB286" s="487" t="str">
        <f t="shared" si="66"/>
        <v/>
      </c>
      <c r="BC286" s="487" t="str">
        <f t="shared" si="66"/>
        <v/>
      </c>
      <c r="BD286" s="487" t="str">
        <f t="shared" si="66"/>
        <v/>
      </c>
      <c r="BE286" s="487" t="str">
        <f t="shared" si="66"/>
        <v/>
      </c>
      <c r="BF286" s="487" t="str">
        <f t="shared" si="66"/>
        <v/>
      </c>
      <c r="BG286" s="487" t="str">
        <f t="shared" si="66"/>
        <v/>
      </c>
      <c r="BH286" s="487" t="str">
        <f t="shared" si="66"/>
        <v/>
      </c>
      <c r="BI286" s="487" t="str">
        <f t="shared" si="66"/>
        <v/>
      </c>
      <c r="BJ286" s="487" t="str">
        <f t="shared" si="72"/>
        <v/>
      </c>
      <c r="BK286" s="489" t="str">
        <f t="shared" si="72"/>
        <v/>
      </c>
      <c r="BL286" s="495" t="str">
        <f t="shared" si="67"/>
        <v/>
      </c>
      <c r="BM286" s="487" t="str">
        <f t="shared" si="67"/>
        <v/>
      </c>
      <c r="BN286" s="487">
        <f t="shared" si="67"/>
        <v>0</v>
      </c>
      <c r="BO286" s="487" t="str">
        <f t="shared" si="67"/>
        <v/>
      </c>
      <c r="BP286" s="487" t="str">
        <f t="shared" si="67"/>
        <v/>
      </c>
      <c r="BQ286" s="487" t="str">
        <f t="shared" si="67"/>
        <v/>
      </c>
      <c r="BR286" s="487" t="str">
        <f t="shared" si="67"/>
        <v/>
      </c>
      <c r="BS286" s="487" t="str">
        <f t="shared" si="67"/>
        <v/>
      </c>
      <c r="BT286" s="487" t="str">
        <f t="shared" si="67"/>
        <v/>
      </c>
      <c r="BU286" s="487" t="str">
        <f t="shared" si="67"/>
        <v/>
      </c>
      <c r="BV286" s="487" t="str">
        <f t="shared" si="67"/>
        <v/>
      </c>
      <c r="BW286" s="487" t="str">
        <f t="shared" si="67"/>
        <v/>
      </c>
      <c r="BX286" s="487" t="str">
        <f t="shared" si="67"/>
        <v/>
      </c>
      <c r="BY286" s="487" t="str">
        <f t="shared" si="67"/>
        <v/>
      </c>
      <c r="BZ286" s="487" t="str">
        <f t="shared" si="73"/>
        <v/>
      </c>
      <c r="CA286" s="489" t="str">
        <f t="shared" si="73"/>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5">AF286</f>
        <v>0</v>
      </c>
      <c r="AG287" s="487">
        <f t="shared" si="75"/>
        <v>0</v>
      </c>
      <c r="AH287" s="487">
        <f t="shared" si="75"/>
        <v>-1</v>
      </c>
      <c r="AI287" s="487">
        <f t="shared" si="75"/>
        <v>0</v>
      </c>
      <c r="AJ287" s="487">
        <f t="shared" si="75"/>
        <v>0</v>
      </c>
      <c r="AK287" s="487">
        <f t="shared" si="75"/>
        <v>0</v>
      </c>
      <c r="AL287" s="487">
        <f t="shared" si="75"/>
        <v>0</v>
      </c>
      <c r="AM287" s="487">
        <f t="shared" si="75"/>
        <v>0</v>
      </c>
      <c r="AN287" s="487">
        <f t="shared" si="75"/>
        <v>0</v>
      </c>
      <c r="AO287" s="487">
        <f t="shared" si="75"/>
        <v>0</v>
      </c>
      <c r="AP287" s="487">
        <f t="shared" si="75"/>
        <v>0</v>
      </c>
      <c r="AQ287" s="487">
        <f t="shared" si="75"/>
        <v>0</v>
      </c>
      <c r="AR287" s="487">
        <f t="shared" si="75"/>
        <v>0</v>
      </c>
      <c r="AS287" s="487">
        <f t="shared" si="75"/>
        <v>0</v>
      </c>
      <c r="AT287" s="487">
        <f t="shared" si="75"/>
        <v>0</v>
      </c>
      <c r="AU287" s="493">
        <f t="shared" si="75"/>
        <v>0</v>
      </c>
      <c r="AV287" s="488" t="str">
        <f t="shared" si="66"/>
        <v/>
      </c>
      <c r="AW287" s="487" t="str">
        <f t="shared" si="66"/>
        <v/>
      </c>
      <c r="AX287" s="487">
        <f t="shared" si="66"/>
        <v>0</v>
      </c>
      <c r="AY287" s="487" t="str">
        <f t="shared" si="66"/>
        <v/>
      </c>
      <c r="AZ287" s="487" t="str">
        <f t="shared" si="66"/>
        <v/>
      </c>
      <c r="BA287" s="487" t="str">
        <f t="shared" si="66"/>
        <v/>
      </c>
      <c r="BB287" s="487" t="str">
        <f t="shared" si="66"/>
        <v/>
      </c>
      <c r="BC287" s="487" t="str">
        <f t="shared" si="66"/>
        <v/>
      </c>
      <c r="BD287" s="487" t="str">
        <f t="shared" si="66"/>
        <v/>
      </c>
      <c r="BE287" s="487" t="str">
        <f t="shared" si="66"/>
        <v/>
      </c>
      <c r="BF287" s="487" t="str">
        <f t="shared" si="66"/>
        <v/>
      </c>
      <c r="BG287" s="487" t="str">
        <f t="shared" si="66"/>
        <v/>
      </c>
      <c r="BH287" s="487" t="str">
        <f t="shared" si="66"/>
        <v/>
      </c>
      <c r="BI287" s="487" t="str">
        <f t="shared" si="66"/>
        <v/>
      </c>
      <c r="BJ287" s="487" t="str">
        <f t="shared" si="72"/>
        <v/>
      </c>
      <c r="BK287" s="489" t="str">
        <f t="shared" si="72"/>
        <v/>
      </c>
      <c r="BL287" s="495" t="str">
        <f t="shared" si="67"/>
        <v/>
      </c>
      <c r="BM287" s="487" t="str">
        <f t="shared" si="67"/>
        <v/>
      </c>
      <c r="BN287" s="487">
        <f t="shared" si="67"/>
        <v>0</v>
      </c>
      <c r="BO287" s="487" t="str">
        <f t="shared" si="67"/>
        <v/>
      </c>
      <c r="BP287" s="487" t="str">
        <f t="shared" si="67"/>
        <v/>
      </c>
      <c r="BQ287" s="487" t="str">
        <f t="shared" si="67"/>
        <v/>
      </c>
      <c r="BR287" s="487" t="str">
        <f t="shared" si="67"/>
        <v/>
      </c>
      <c r="BS287" s="487" t="str">
        <f t="shared" si="67"/>
        <v/>
      </c>
      <c r="BT287" s="487" t="str">
        <f t="shared" si="67"/>
        <v/>
      </c>
      <c r="BU287" s="487" t="str">
        <f t="shared" si="67"/>
        <v/>
      </c>
      <c r="BV287" s="487" t="str">
        <f t="shared" si="67"/>
        <v/>
      </c>
      <c r="BW287" s="487" t="str">
        <f t="shared" si="67"/>
        <v/>
      </c>
      <c r="BX287" s="487" t="str">
        <f t="shared" si="67"/>
        <v/>
      </c>
      <c r="BY287" s="487" t="str">
        <f t="shared" si="67"/>
        <v/>
      </c>
      <c r="BZ287" s="487" t="str">
        <f t="shared" si="73"/>
        <v/>
      </c>
      <c r="CA287" s="489" t="str">
        <f t="shared" si="73"/>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5"/>
        <v>0</v>
      </c>
      <c r="AG288" s="491">
        <f t="shared" si="75"/>
        <v>0</v>
      </c>
      <c r="AH288" s="491">
        <f t="shared" si="75"/>
        <v>-1</v>
      </c>
      <c r="AI288" s="491">
        <f t="shared" si="75"/>
        <v>0</v>
      </c>
      <c r="AJ288" s="491">
        <f t="shared" si="75"/>
        <v>0</v>
      </c>
      <c r="AK288" s="491">
        <f t="shared" si="75"/>
        <v>0</v>
      </c>
      <c r="AL288" s="491">
        <f t="shared" si="75"/>
        <v>0</v>
      </c>
      <c r="AM288" s="491">
        <f t="shared" si="75"/>
        <v>0</v>
      </c>
      <c r="AN288" s="491">
        <f t="shared" si="75"/>
        <v>0</v>
      </c>
      <c r="AO288" s="491">
        <f t="shared" si="75"/>
        <v>0</v>
      </c>
      <c r="AP288" s="491">
        <f t="shared" si="75"/>
        <v>0</v>
      </c>
      <c r="AQ288" s="491">
        <f t="shared" si="75"/>
        <v>0</v>
      </c>
      <c r="AR288" s="491">
        <f t="shared" si="75"/>
        <v>0</v>
      </c>
      <c r="AS288" s="491">
        <f t="shared" si="75"/>
        <v>0</v>
      </c>
      <c r="AT288" s="491">
        <f t="shared" si="75"/>
        <v>0</v>
      </c>
      <c r="AU288" s="494">
        <f t="shared" si="75"/>
        <v>0</v>
      </c>
      <c r="AV288" s="490" t="str">
        <f t="shared" si="66"/>
        <v/>
      </c>
      <c r="AW288" s="491" t="str">
        <f t="shared" si="66"/>
        <v/>
      </c>
      <c r="AX288" s="491">
        <f t="shared" si="66"/>
        <v>0</v>
      </c>
      <c r="AY288" s="491" t="str">
        <f t="shared" si="66"/>
        <v/>
      </c>
      <c r="AZ288" s="491" t="str">
        <f t="shared" si="66"/>
        <v/>
      </c>
      <c r="BA288" s="491" t="str">
        <f t="shared" si="66"/>
        <v/>
      </c>
      <c r="BB288" s="491" t="str">
        <f t="shared" si="66"/>
        <v/>
      </c>
      <c r="BC288" s="491" t="str">
        <f t="shared" si="66"/>
        <v/>
      </c>
      <c r="BD288" s="491" t="str">
        <f t="shared" si="66"/>
        <v/>
      </c>
      <c r="BE288" s="491" t="str">
        <f t="shared" si="66"/>
        <v/>
      </c>
      <c r="BF288" s="491" t="str">
        <f t="shared" si="66"/>
        <v/>
      </c>
      <c r="BG288" s="491" t="str">
        <f t="shared" si="66"/>
        <v/>
      </c>
      <c r="BH288" s="491" t="str">
        <f t="shared" si="66"/>
        <v/>
      </c>
      <c r="BI288" s="491" t="str">
        <f t="shared" si="66"/>
        <v/>
      </c>
      <c r="BJ288" s="491" t="str">
        <f t="shared" si="72"/>
        <v/>
      </c>
      <c r="BK288" s="492" t="str">
        <f t="shared" si="72"/>
        <v/>
      </c>
      <c r="BL288" s="496" t="str">
        <f t="shared" si="67"/>
        <v/>
      </c>
      <c r="BM288" s="491" t="str">
        <f t="shared" si="67"/>
        <v/>
      </c>
      <c r="BN288" s="491">
        <f t="shared" si="67"/>
        <v>0</v>
      </c>
      <c r="BO288" s="491" t="str">
        <f t="shared" si="67"/>
        <v/>
      </c>
      <c r="BP288" s="491" t="str">
        <f t="shared" si="67"/>
        <v/>
      </c>
      <c r="BQ288" s="491" t="str">
        <f t="shared" si="67"/>
        <v/>
      </c>
      <c r="BR288" s="491" t="str">
        <f t="shared" si="67"/>
        <v/>
      </c>
      <c r="BS288" s="491" t="str">
        <f t="shared" si="67"/>
        <v/>
      </c>
      <c r="BT288" s="491" t="str">
        <f t="shared" si="67"/>
        <v/>
      </c>
      <c r="BU288" s="491" t="str">
        <f t="shared" si="67"/>
        <v/>
      </c>
      <c r="BV288" s="491" t="str">
        <f t="shared" si="67"/>
        <v/>
      </c>
      <c r="BW288" s="491" t="str">
        <f t="shared" si="67"/>
        <v/>
      </c>
      <c r="BX288" s="491" t="str">
        <f t="shared" si="67"/>
        <v/>
      </c>
      <c r="BY288" s="491" t="str">
        <f t="shared" si="67"/>
        <v/>
      </c>
      <c r="BZ288" s="491" t="str">
        <f t="shared" si="73"/>
        <v/>
      </c>
      <c r="CA288" s="492" t="str">
        <f t="shared" si="73"/>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6">COUNTIF(AW7:AW288,"NCC")</f>
        <v>0</v>
      </c>
      <c r="AX289" s="486">
        <f t="shared" si="76"/>
        <v>0</v>
      </c>
      <c r="AY289" s="486">
        <f t="shared" si="76"/>
        <v>0</v>
      </c>
      <c r="AZ289" s="486">
        <f t="shared" si="76"/>
        <v>0</v>
      </c>
      <c r="BA289" s="486">
        <f t="shared" si="76"/>
        <v>0</v>
      </c>
      <c r="BB289" s="486">
        <f t="shared" si="76"/>
        <v>0</v>
      </c>
      <c r="BC289" s="486">
        <f t="shared" si="76"/>
        <v>0</v>
      </c>
      <c r="BD289" s="486">
        <f t="shared" si="76"/>
        <v>0</v>
      </c>
      <c r="BE289" s="486">
        <f t="shared" si="76"/>
        <v>0</v>
      </c>
      <c r="BF289" s="486">
        <f t="shared" si="76"/>
        <v>0</v>
      </c>
      <c r="BG289" s="486">
        <f t="shared" si="76"/>
        <v>0</v>
      </c>
      <c r="BH289" s="486">
        <f t="shared" si="76"/>
        <v>0</v>
      </c>
      <c r="BI289" s="486">
        <f t="shared" si="76"/>
        <v>0</v>
      </c>
      <c r="BJ289" s="486">
        <f t="shared" si="76"/>
        <v>0</v>
      </c>
      <c r="BK289" s="486">
        <f t="shared" si="76"/>
        <v>0</v>
      </c>
      <c r="BL289" s="486">
        <f t="shared" si="76"/>
        <v>0</v>
      </c>
      <c r="BM289" s="486">
        <f t="shared" si="76"/>
        <v>0</v>
      </c>
      <c r="BN289" s="486">
        <f t="shared" si="76"/>
        <v>0</v>
      </c>
      <c r="BO289" s="486">
        <f t="shared" si="76"/>
        <v>0</v>
      </c>
      <c r="BP289" s="486">
        <f t="shared" si="76"/>
        <v>0</v>
      </c>
      <c r="BQ289" s="486">
        <f t="shared" si="76"/>
        <v>0</v>
      </c>
      <c r="BR289" s="486">
        <f t="shared" si="76"/>
        <v>0</v>
      </c>
      <c r="BS289" s="486">
        <f t="shared" si="76"/>
        <v>0</v>
      </c>
      <c r="BT289" s="486">
        <f t="shared" si="76"/>
        <v>0</v>
      </c>
      <c r="BU289" s="486">
        <f t="shared" si="76"/>
        <v>0</v>
      </c>
      <c r="BV289" s="486">
        <f t="shared" si="76"/>
        <v>0</v>
      </c>
      <c r="BW289" s="486">
        <f t="shared" si="76"/>
        <v>0</v>
      </c>
      <c r="BX289" s="486">
        <f t="shared" si="76"/>
        <v>0</v>
      </c>
      <c r="BY289" s="486">
        <f t="shared" si="76"/>
        <v>0</v>
      </c>
      <c r="BZ289" s="486">
        <f t="shared" si="76"/>
        <v>0</v>
      </c>
      <c r="CA289" s="486">
        <f t="shared" si="76"/>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7">COUNTIF(AV7:AV288,"NC+")</f>
        <v>0</v>
      </c>
      <c r="AW290" s="486">
        <f t="shared" si="77"/>
        <v>0</v>
      </c>
      <c r="AX290" s="486">
        <f t="shared" si="77"/>
        <v>0</v>
      </c>
      <c r="AY290" s="486">
        <f t="shared" si="77"/>
        <v>0</v>
      </c>
      <c r="AZ290" s="486">
        <f t="shared" si="77"/>
        <v>0</v>
      </c>
      <c r="BA290" s="486">
        <f t="shared" si="77"/>
        <v>0</v>
      </c>
      <c r="BB290" s="486">
        <f t="shared" si="77"/>
        <v>0</v>
      </c>
      <c r="BC290" s="486">
        <f t="shared" si="77"/>
        <v>0</v>
      </c>
      <c r="BD290" s="486">
        <f t="shared" si="77"/>
        <v>0</v>
      </c>
      <c r="BE290" s="486">
        <f t="shared" si="77"/>
        <v>0</v>
      </c>
      <c r="BF290" s="486">
        <f t="shared" si="77"/>
        <v>0</v>
      </c>
      <c r="BG290" s="486">
        <f t="shared" si="77"/>
        <v>0</v>
      </c>
      <c r="BH290" s="486">
        <f t="shared" si="77"/>
        <v>0</v>
      </c>
      <c r="BI290" s="486">
        <f t="shared" si="77"/>
        <v>0</v>
      </c>
      <c r="BJ290" s="486">
        <f t="shared" si="77"/>
        <v>0</v>
      </c>
      <c r="BK290" s="486">
        <f t="shared" si="77"/>
        <v>0</v>
      </c>
      <c r="BL290" s="486">
        <f t="shared" si="77"/>
        <v>0</v>
      </c>
      <c r="BM290" s="486">
        <f t="shared" si="77"/>
        <v>0</v>
      </c>
      <c r="BN290" s="486">
        <f t="shared" si="77"/>
        <v>0</v>
      </c>
      <c r="BO290" s="486">
        <f t="shared" si="77"/>
        <v>0</v>
      </c>
      <c r="BP290" s="486">
        <f t="shared" si="77"/>
        <v>0</v>
      </c>
      <c r="BQ290" s="486">
        <f t="shared" si="77"/>
        <v>0</v>
      </c>
      <c r="BR290" s="486">
        <f t="shared" si="77"/>
        <v>0</v>
      </c>
      <c r="BS290" s="486">
        <f t="shared" si="77"/>
        <v>0</v>
      </c>
      <c r="BT290" s="486">
        <f t="shared" si="77"/>
        <v>0</v>
      </c>
      <c r="BU290" s="486">
        <f t="shared" si="77"/>
        <v>0</v>
      </c>
      <c r="BV290" s="486">
        <f t="shared" si="77"/>
        <v>0</v>
      </c>
      <c r="BW290" s="486">
        <f t="shared" si="77"/>
        <v>0</v>
      </c>
      <c r="BX290" s="486">
        <f t="shared" si="77"/>
        <v>0</v>
      </c>
      <c r="BY290" s="486">
        <f t="shared" si="77"/>
        <v>0</v>
      </c>
      <c r="BZ290" s="486">
        <f t="shared" si="77"/>
        <v>0</v>
      </c>
      <c r="CA290" s="486">
        <f t="shared" si="77"/>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8">COUNTIF(AV7:AV288,"nc-")</f>
        <v>0</v>
      </c>
      <c r="AW291" s="140">
        <f t="shared" si="78"/>
        <v>0</v>
      </c>
      <c r="AX291" s="140">
        <f t="shared" si="78"/>
        <v>0</v>
      </c>
      <c r="AY291" s="140">
        <f t="shared" si="78"/>
        <v>0</v>
      </c>
      <c r="AZ291" s="140">
        <f t="shared" si="78"/>
        <v>0</v>
      </c>
      <c r="BA291" s="140">
        <f t="shared" si="78"/>
        <v>0</v>
      </c>
      <c r="BB291" s="140">
        <f t="shared" si="78"/>
        <v>0</v>
      </c>
      <c r="BC291" s="140">
        <f t="shared" si="78"/>
        <v>0</v>
      </c>
      <c r="BD291" s="140">
        <f t="shared" si="78"/>
        <v>0</v>
      </c>
      <c r="BE291" s="140">
        <f t="shared" si="78"/>
        <v>0</v>
      </c>
      <c r="BF291" s="140">
        <f t="shared" si="78"/>
        <v>0</v>
      </c>
      <c r="BG291" s="140">
        <f t="shared" si="78"/>
        <v>0</v>
      </c>
      <c r="BH291" s="140">
        <f t="shared" si="78"/>
        <v>0</v>
      </c>
      <c r="BI291" s="140">
        <f t="shared" si="78"/>
        <v>0</v>
      </c>
      <c r="BJ291" s="140">
        <f t="shared" si="78"/>
        <v>0</v>
      </c>
      <c r="BK291" s="140">
        <f t="shared" si="78"/>
        <v>0</v>
      </c>
      <c r="BL291" s="140">
        <f t="shared" si="78"/>
        <v>0</v>
      </c>
      <c r="BM291" s="140">
        <f t="shared" si="78"/>
        <v>0</v>
      </c>
      <c r="BN291" s="140">
        <f t="shared" si="78"/>
        <v>0</v>
      </c>
      <c r="BO291" s="140">
        <f t="shared" si="78"/>
        <v>0</v>
      </c>
      <c r="BP291" s="140">
        <f t="shared" si="78"/>
        <v>0</v>
      </c>
      <c r="BQ291" s="140">
        <f t="shared" si="78"/>
        <v>0</v>
      </c>
      <c r="BR291" s="140">
        <f t="shared" si="78"/>
        <v>0</v>
      </c>
      <c r="BS291" s="140">
        <f t="shared" si="78"/>
        <v>0</v>
      </c>
      <c r="BT291" s="140">
        <f t="shared" si="78"/>
        <v>0</v>
      </c>
      <c r="BU291" s="140">
        <f t="shared" si="78"/>
        <v>0</v>
      </c>
      <c r="BV291" s="140">
        <f t="shared" si="78"/>
        <v>0</v>
      </c>
      <c r="BW291" s="140">
        <f t="shared" si="78"/>
        <v>0</v>
      </c>
      <c r="BX291" s="140">
        <f t="shared" si="78"/>
        <v>0</v>
      </c>
      <c r="BY291" s="140">
        <f t="shared" si="78"/>
        <v>0</v>
      </c>
      <c r="BZ291" s="140">
        <f t="shared" si="78"/>
        <v>0</v>
      </c>
      <c r="CA291" s="140">
        <f t="shared" si="78"/>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9">COUNTIF(AV7:AV288,"RI")</f>
        <v>0</v>
      </c>
      <c r="AW292" s="145">
        <f t="shared" si="79"/>
        <v>0</v>
      </c>
      <c r="AX292" s="145">
        <f t="shared" si="79"/>
        <v>0</v>
      </c>
      <c r="AY292" s="145">
        <f t="shared" si="79"/>
        <v>0</v>
      </c>
      <c r="AZ292" s="145">
        <f t="shared" si="79"/>
        <v>0</v>
      </c>
      <c r="BA292" s="145">
        <f t="shared" si="79"/>
        <v>0</v>
      </c>
      <c r="BB292" s="145">
        <f t="shared" si="79"/>
        <v>0</v>
      </c>
      <c r="BC292" s="145">
        <f t="shared" si="79"/>
        <v>0</v>
      </c>
      <c r="BD292" s="145">
        <f t="shared" si="79"/>
        <v>0</v>
      </c>
      <c r="BE292" s="145">
        <f t="shared" si="79"/>
        <v>0</v>
      </c>
      <c r="BF292" s="145">
        <f t="shared" si="79"/>
        <v>0</v>
      </c>
      <c r="BG292" s="145">
        <f t="shared" si="79"/>
        <v>0</v>
      </c>
      <c r="BH292" s="145">
        <f t="shared" si="79"/>
        <v>0</v>
      </c>
      <c r="BI292" s="145">
        <f t="shared" si="79"/>
        <v>0</v>
      </c>
      <c r="BJ292" s="145">
        <f t="shared" si="79"/>
        <v>0</v>
      </c>
      <c r="BK292" s="145">
        <f t="shared" si="79"/>
        <v>0</v>
      </c>
      <c r="BL292" s="145">
        <f t="shared" si="79"/>
        <v>0</v>
      </c>
      <c r="BM292" s="145">
        <f t="shared" si="79"/>
        <v>0</v>
      </c>
      <c r="BN292" s="145">
        <f t="shared" si="79"/>
        <v>0</v>
      </c>
      <c r="BO292" s="145">
        <f t="shared" si="79"/>
        <v>0</v>
      </c>
      <c r="BP292" s="145">
        <f t="shared" si="79"/>
        <v>0</v>
      </c>
      <c r="BQ292" s="145">
        <f t="shared" si="79"/>
        <v>0</v>
      </c>
      <c r="BR292" s="145">
        <f t="shared" si="79"/>
        <v>0</v>
      </c>
      <c r="BS292" s="145">
        <f t="shared" si="79"/>
        <v>0</v>
      </c>
      <c r="BT292" s="145">
        <f t="shared" si="79"/>
        <v>0</v>
      </c>
      <c r="BU292" s="145">
        <f t="shared" si="79"/>
        <v>0</v>
      </c>
      <c r="BV292" s="145">
        <f t="shared" si="79"/>
        <v>0</v>
      </c>
      <c r="BW292" s="145">
        <f t="shared" si="79"/>
        <v>0</v>
      </c>
      <c r="BX292" s="145">
        <f t="shared" si="79"/>
        <v>0</v>
      </c>
      <c r="BY292" s="145">
        <f t="shared" si="79"/>
        <v>0</v>
      </c>
      <c r="BZ292" s="145">
        <f t="shared" si="79"/>
        <v>0</v>
      </c>
      <c r="CA292" s="145">
        <f t="shared" si="79"/>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80">COUNTIF(AV7:AV288,"Full")</f>
        <v>0</v>
      </c>
      <c r="AW293" s="145">
        <f t="shared" si="80"/>
        <v>0</v>
      </c>
      <c r="AX293" s="145">
        <f t="shared" si="80"/>
        <v>0</v>
      </c>
      <c r="AY293" s="145">
        <f t="shared" si="80"/>
        <v>0</v>
      </c>
      <c r="AZ293" s="145">
        <f t="shared" si="80"/>
        <v>0</v>
      </c>
      <c r="BA293" s="145">
        <f t="shared" si="80"/>
        <v>0</v>
      </c>
      <c r="BB293" s="145">
        <f t="shared" si="80"/>
        <v>0</v>
      </c>
      <c r="BC293" s="145">
        <f t="shared" si="80"/>
        <v>0</v>
      </c>
      <c r="BD293" s="145">
        <f t="shared" si="80"/>
        <v>0</v>
      </c>
      <c r="BE293" s="145">
        <f t="shared" si="80"/>
        <v>0</v>
      </c>
      <c r="BF293" s="145">
        <f t="shared" si="80"/>
        <v>0</v>
      </c>
      <c r="BG293" s="145">
        <f t="shared" si="80"/>
        <v>0</v>
      </c>
      <c r="BH293" s="145">
        <f t="shared" si="80"/>
        <v>0</v>
      </c>
      <c r="BI293" s="145">
        <f t="shared" si="80"/>
        <v>0</v>
      </c>
      <c r="BJ293" s="145">
        <f t="shared" si="80"/>
        <v>0</v>
      </c>
      <c r="BK293" s="145">
        <f t="shared" si="80"/>
        <v>0</v>
      </c>
      <c r="BL293" s="145">
        <f t="shared" si="80"/>
        <v>0</v>
      </c>
      <c r="BM293" s="145">
        <f t="shared" si="80"/>
        <v>0</v>
      </c>
      <c r="BN293" s="145">
        <f t="shared" si="80"/>
        <v>0</v>
      </c>
      <c r="BO293" s="145">
        <f t="shared" si="80"/>
        <v>0</v>
      </c>
      <c r="BP293" s="145">
        <f t="shared" si="80"/>
        <v>0</v>
      </c>
      <c r="BQ293" s="145">
        <f t="shared" si="80"/>
        <v>0</v>
      </c>
      <c r="BR293" s="145">
        <f t="shared" si="80"/>
        <v>0</v>
      </c>
      <c r="BS293" s="145">
        <f t="shared" si="80"/>
        <v>0</v>
      </c>
      <c r="BT293" s="145">
        <f t="shared" si="80"/>
        <v>0</v>
      </c>
      <c r="BU293" s="145">
        <f t="shared" si="80"/>
        <v>0</v>
      </c>
      <c r="BV293" s="145">
        <f t="shared" si="80"/>
        <v>0</v>
      </c>
      <c r="BW293" s="145">
        <f t="shared" si="80"/>
        <v>0</v>
      </c>
      <c r="BX293" s="145">
        <f t="shared" si="80"/>
        <v>0</v>
      </c>
      <c r="BY293" s="145">
        <f t="shared" si="80"/>
        <v>0</v>
      </c>
      <c r="BZ293" s="145">
        <f t="shared" si="80"/>
        <v>0</v>
      </c>
      <c r="CA293" s="145">
        <f t="shared" si="80"/>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1">COUNTIF(AV7:AV288,"tbd")</f>
        <v>61</v>
      </c>
      <c r="AW294" s="145">
        <f t="shared" si="81"/>
        <v>69</v>
      </c>
      <c r="AX294" s="145">
        <f t="shared" si="81"/>
        <v>62</v>
      </c>
      <c r="AY294" s="145">
        <f t="shared" si="81"/>
        <v>61</v>
      </c>
      <c r="AZ294" s="145">
        <f t="shared" si="81"/>
        <v>61</v>
      </c>
      <c r="BA294" s="145">
        <f t="shared" si="81"/>
        <v>64</v>
      </c>
      <c r="BB294" s="145">
        <f t="shared" si="81"/>
        <v>61</v>
      </c>
      <c r="BC294" s="145">
        <f t="shared" si="81"/>
        <v>64</v>
      </c>
      <c r="BD294" s="145">
        <f t="shared" si="81"/>
        <v>64</v>
      </c>
      <c r="BE294" s="145">
        <f t="shared" si="81"/>
        <v>61</v>
      </c>
      <c r="BF294" s="145">
        <f t="shared" si="81"/>
        <v>0</v>
      </c>
      <c r="BG294" s="145">
        <f t="shared" si="81"/>
        <v>0</v>
      </c>
      <c r="BH294" s="145">
        <f t="shared" si="81"/>
        <v>0</v>
      </c>
      <c r="BI294" s="145">
        <f t="shared" si="81"/>
        <v>0</v>
      </c>
      <c r="BJ294" s="145">
        <f t="shared" si="81"/>
        <v>0</v>
      </c>
      <c r="BK294" s="145">
        <f t="shared" si="81"/>
        <v>0</v>
      </c>
      <c r="BL294" s="145">
        <f t="shared" si="81"/>
        <v>7</v>
      </c>
      <c r="BM294" s="145">
        <f t="shared" si="81"/>
        <v>13</v>
      </c>
      <c r="BN294" s="145">
        <f t="shared" si="81"/>
        <v>8</v>
      </c>
      <c r="BO294" s="145">
        <f t="shared" si="81"/>
        <v>7</v>
      </c>
      <c r="BP294" s="145">
        <f t="shared" si="81"/>
        <v>7</v>
      </c>
      <c r="BQ294" s="145">
        <f t="shared" si="81"/>
        <v>9</v>
      </c>
      <c r="BR294" s="145">
        <f t="shared" si="81"/>
        <v>7</v>
      </c>
      <c r="BS294" s="145">
        <f t="shared" si="81"/>
        <v>9</v>
      </c>
      <c r="BT294" s="145">
        <f t="shared" si="81"/>
        <v>9</v>
      </c>
      <c r="BU294" s="145">
        <f t="shared" si="81"/>
        <v>7</v>
      </c>
      <c r="BV294" s="145">
        <f t="shared" si="81"/>
        <v>0</v>
      </c>
      <c r="BW294" s="145">
        <f t="shared" si="81"/>
        <v>0</v>
      </c>
      <c r="BX294" s="145">
        <f t="shared" si="81"/>
        <v>0</v>
      </c>
      <c r="BY294" s="145">
        <f t="shared" si="81"/>
        <v>0</v>
      </c>
      <c r="BZ294" s="145">
        <f t="shared" si="81"/>
        <v>0</v>
      </c>
      <c r="CA294" s="145">
        <f t="shared" si="81"/>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2">V292 &amp; ":"</f>
        <v>nc-:</v>
      </c>
      <c r="V300" s="151">
        <f t="shared" ref="V300:V304" si="83">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2"/>
        <v>RI:</v>
      </c>
      <c r="V301" s="151">
        <f t="shared" si="83"/>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2"/>
        <v>Full:</v>
      </c>
      <c r="V302" s="151">
        <f t="shared" si="83"/>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2"/>
        <v>tbd:</v>
      </c>
      <c r="V303" s="151">
        <f t="shared" si="83"/>
        <v>84</v>
      </c>
      <c r="W303" s="144"/>
      <c r="X303" s="144"/>
      <c r="Y303" s="144"/>
      <c r="Z303" s="144"/>
      <c r="AA303" s="141"/>
      <c r="AB303" s="144"/>
      <c r="AC303" s="144"/>
      <c r="AD303" s="144"/>
      <c r="AE303" s="144"/>
    </row>
    <row r="304" spans="1:79" hidden="1" x14ac:dyDescent="0.3">
      <c r="J304" s="141"/>
      <c r="U304" s="150" t="str">
        <f t="shared" si="82"/>
        <v>n/a:</v>
      </c>
      <c r="V304" s="151">
        <f t="shared" si="83"/>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p+OCCYhEZ36tkHxlVZ5KNp0DEOh2Gb36kqdl0N/wdEHqrGeeRYpZX2PiIdsseRpu3lHVnkHHDlv4S8vU5a+mbg==" saltValue="W6rlTRRoohwhGTAZdgMQdQ==" spinCount="100000" sheet="1" objects="1" scenarios="1" formatCells="0" formatColumns="0" formatRows="0" insertHyperlinks="0" autoFilter="0"/>
  <mergeCells count="364">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25:I125"/>
    <mergeCell ref="A134:I134"/>
    <mergeCell ref="AC108:AE108"/>
    <mergeCell ref="A108:C108"/>
    <mergeCell ref="F108:G108"/>
    <mergeCell ref="J108:M108"/>
    <mergeCell ref="N108:U108"/>
    <mergeCell ref="V108:Z108"/>
    <mergeCell ref="AA108:AB108"/>
  </mergeCells>
  <conditionalFormatting sqref="J7:J68 J71:J107 N71:N107 J110:J288 L110:L288 N110:N288">
    <cfRule type="cellIs" dxfId="87" priority="4" stopIfTrue="1" operator="equal">
      <formula>"Not assessed"</formula>
    </cfRule>
    <cfRule type="cellIs" dxfId="86" priority="5" stopIfTrue="1" operator="equal">
      <formula>"NOT CQM certified Subcontractor"</formula>
    </cfRule>
    <cfRule type="cellIs" dxfId="85" priority="6" stopIfTrue="1" operator="equal">
      <formula>"CQM certified Component Vendor"</formula>
    </cfRule>
    <cfRule type="cellIs" dxfId="84" priority="7" stopIfTrue="1" operator="equal">
      <formula>"CQM certified Subcontractor"</formula>
    </cfRule>
    <cfRule type="cellIs" dxfId="83" priority="8" stopIfTrue="1" operator="equal">
      <formula>"NOT CQM certified Component Vendor"</formula>
    </cfRule>
    <cfRule type="cellIs" dxfId="82" priority="19" stopIfTrue="1" operator="equal">
      <formula>"No"</formula>
    </cfRule>
    <cfRule type="cellIs" dxfId="81" priority="20" stopIfTrue="1" operator="equal">
      <formula>"Practice only"</formula>
    </cfRule>
    <cfRule type="cellIs" dxfId="80" priority="21" stopIfTrue="1" operator="equal">
      <formula>"Procedure only"</formula>
    </cfRule>
    <cfRule type="cellIs" dxfId="79" priority="22" stopIfTrue="1" operator="equal">
      <formula>"Yes"</formula>
    </cfRule>
  </conditionalFormatting>
  <conditionalFormatting sqref="J7:J68 V7:V68 J71:J107 N71:N107 V71:V107 J110:J288 L110:L288 N110:N288 V110:W288 AC110:AC288">
    <cfRule type="cellIs" dxfId="78" priority="12" stopIfTrue="1" operator="equal">
      <formula>"tbd"</formula>
    </cfRule>
  </conditionalFormatting>
  <conditionalFormatting sqref="V7:V68 V71:V107 V110:W288">
    <cfRule type="cellIs" dxfId="77" priority="1" stopIfTrue="1" operator="equal">
      <formula>"Not assessed (Subcontractor)"</formula>
    </cfRule>
    <cfRule type="cellIs" dxfId="76" priority="2" stopIfTrue="1" operator="equal">
      <formula>"Not assessed (timing constraints)"</formula>
    </cfRule>
    <cfRule type="cellIs" dxfId="75" priority="3" stopIfTrue="1" operator="equal">
      <formula>"NCC"</formula>
    </cfRule>
    <cfRule type="cellIs" dxfId="74" priority="15" stopIfTrue="1" operator="equal">
      <formula>"Full"</formula>
    </cfRule>
    <cfRule type="cellIs" dxfId="73" priority="16" stopIfTrue="1" operator="equal">
      <formula>"RI"</formula>
    </cfRule>
    <cfRule type="cellIs" dxfId="72" priority="17" stopIfTrue="1" operator="equal">
      <formula>"nc-"</formula>
    </cfRule>
    <cfRule type="cellIs" dxfId="71" priority="18" stopIfTrue="1" operator="equal">
      <formula>"NC+"</formula>
    </cfRule>
  </conditionalFormatting>
  <conditionalFormatting sqref="AC7:AC68 AC71:AC107 AC110:AC288">
    <cfRule type="cellIs" dxfId="70" priority="9" stopIfTrue="1" operator="equal">
      <formula>"Received"</formula>
    </cfRule>
    <cfRule type="cellIs" dxfId="69" priority="10" operator="equal">
      <formula>"Reviewed"</formula>
    </cfRule>
    <cfRule type="cellIs" dxfId="68" priority="14" stopIfTrue="1" operator="equal">
      <formula>"Yes"</formula>
    </cfRule>
  </conditionalFormatting>
  <conditionalFormatting sqref="AC110:AC288 J7:J68 J71:J107 N71:N107 J110:J288 L110:L288 N110:N288 V7:V68 V71:V107 V110:W288">
    <cfRule type="cellIs" dxfId="67" priority="11" stopIfTrue="1" operator="equal">
      <formula>"n/a"</formula>
    </cfRule>
  </conditionalFormatting>
  <conditionalFormatting sqref="AC110:AC288 AC7:AC68 AC71:AC107">
    <cfRule type="cellIs" dxfId="66" priority="13" stopIfTrue="1" operator="equal">
      <formula>"No"</formula>
    </cfRule>
  </conditionalFormatting>
  <dataValidations count="2">
    <dataValidation type="list" allowBlank="1" showInputMessage="1" showErrorMessage="1" sqref="T71:T107" xr:uid="{59FEEF55-FF5B-4949-86F2-90BA3A469D7A}">
      <formula1>$U$290:$U$294</formula1>
    </dataValidation>
    <dataValidation type="list" allowBlank="1" showInputMessage="1" showErrorMessage="1" sqref="N71:N107" xr:uid="{E092D5A5-BF0E-487C-9CDA-2FF3FD50A06B}">
      <formula1>$N$290:$N$294</formula1>
    </dataValidation>
  </dataValidations>
  <hyperlinks>
    <hyperlink ref="D1:G4" location="Coverpage!B56" display="Jump to Coverpage" xr:uid="{0D4AE4A4-7209-4C1F-B0B7-97DBE703DCD8}"/>
    <hyperlink ref="V6:W6" r:id="rId1" display="https://cqm8.net/xwiki/bin/view/Guidance and Explanations/CQM Observation Classification/" xr:uid="{CEC503FF-3251-4EC3-BC56-90B20A1EE720}"/>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01">
        <x14:dataValidation type="list" allowBlank="1" showInputMessage="1" showErrorMessage="1" xr:uid="{3ED1810C-E9CA-4222-BB60-561FD713BB6F}">
          <x14:formula1>
            <xm:f>SelectionLists!$Q$4:$Q$16</xm:f>
          </x14:formula1>
          <xm:sqref>W110 W125 W134 W136:W288</xm:sqref>
        </x14:dataValidation>
        <x14:dataValidation type="list" allowBlank="1" showInputMessage="1" showErrorMessage="1" xr:uid="{ED4BACB7-7A5C-4F8D-85AF-B42A6E37050C}">
          <x14:formula1>
            <xm:f>SelectionLists!$P$4:$P$16</xm:f>
          </x14:formula1>
          <xm:sqref>V25:V68 W7:W68 W71:W107 V100:V107</xm:sqref>
        </x14:dataValidation>
        <x14:dataValidation type="list" allowBlank="1" showInputMessage="1" showErrorMessage="1" xr:uid="{13F60835-DBD1-4D8E-8964-8EED6CD912BE}">
          <x14:formula1>
            <xm:f>SelectionLists!$P$4:$P$15</xm:f>
          </x14:formula1>
          <xm:sqref>V110 V125 V134 V136:V288</xm:sqref>
        </x14:dataValidation>
        <x14:dataValidation type="list" allowBlank="1" showInputMessage="1" showErrorMessage="1" xr:uid="{E22FEA8A-56A4-4E3D-9C0C-8B41062BE599}">
          <x14:formula1>
            <xm:f>SelectionLists!$T$4:$T$11</xm:f>
          </x14:formula1>
          <xm:sqref>AC71:AC107 AC110:AC288 AC7:AC68</xm:sqref>
        </x14:dataValidation>
        <x14:dataValidation type="list" allowBlank="1" showInputMessage="1" showErrorMessage="1" xr:uid="{5C6F9413-8A53-4104-A4A5-B7507D2D32E2}">
          <x14:formula1>
            <xm:f>SelectionLists!$O$4:$O$13</xm:f>
          </x14:formula1>
          <xm:sqref>T110:T288</xm:sqref>
        </x14:dataValidation>
        <x14:dataValidation type="list" allowBlank="1" showInputMessage="1" showErrorMessage="1" xr:uid="{1F9FA786-4F5D-4CC5-86D3-FAC45245AE42}">
          <x14:formula1>
            <xm:f>SelectionLists!$N$4:$N$12</xm:f>
          </x14:formula1>
          <xm:sqref>L110:L288 N110:N288</xm:sqref>
        </x14:dataValidation>
        <x14:dataValidation type="list" allowBlank="1" showInputMessage="1" showErrorMessage="1" xr:uid="{108C4A8C-F42E-45AD-87C4-32C5AC7E1089}">
          <x14:formula1>
            <xm:f>SelectionLists!$K$4:$K$13</xm:f>
          </x14:formula1>
          <xm:sqref>J7:J68</xm:sqref>
        </x14:dataValidation>
        <x14:dataValidation type="list" allowBlank="1" showInputMessage="1" showErrorMessage="1" xr:uid="{7D15EEFD-BD1B-435C-BF81-8CEEA3ED26D5}">
          <x14:formula1>
            <xm:f>SelectionLists!$L$4:$L$15</xm:f>
          </x14:formula1>
          <xm:sqref>J110:J288 J71:J107</xm:sqref>
        </x14:dataValidation>
        <x14:dataValidation type="list" allowBlank="1" showInputMessage="1" showErrorMessage="1" xr:uid="{DCBECDCC-4CDA-485A-9E59-E74F8E47A3F5}">
          <x14:formula1>
            <xm:f>SelectionLists!P4:P16</xm:f>
          </x14:formula1>
          <xm:sqref>V7</xm:sqref>
        </x14:dataValidation>
        <x14:dataValidation type="list" allowBlank="1" showInputMessage="1" showErrorMessage="1" xr:uid="{74066199-4652-4988-95B5-9C0A828F85C3}">
          <x14:formula1>
            <xm:f>SelectionLists!P4:P16</xm:f>
          </x14:formula1>
          <xm:sqref>V8</xm:sqref>
        </x14:dataValidation>
        <x14:dataValidation type="list" allowBlank="1" showInputMessage="1" showErrorMessage="1" xr:uid="{BE3C9CE9-6CD4-4F1A-8AD2-C461F5C55299}">
          <x14:formula1>
            <xm:f>SelectionLists!P4:P16</xm:f>
          </x14:formula1>
          <xm:sqref>V9</xm:sqref>
        </x14:dataValidation>
        <x14:dataValidation type="list" allowBlank="1" showInputMessage="1" showErrorMessage="1" xr:uid="{837D7A79-719B-4385-90B4-017DCE52624F}">
          <x14:formula1>
            <xm:f>SelectionLists!P4:P16</xm:f>
          </x14:formula1>
          <xm:sqref>V10</xm:sqref>
        </x14:dataValidation>
        <x14:dataValidation type="list" allowBlank="1" showInputMessage="1" showErrorMessage="1" xr:uid="{4D02135F-9DEC-4CAB-8A77-24E10D29A3D9}">
          <x14:formula1>
            <xm:f>SelectionLists!P4:P16</xm:f>
          </x14:formula1>
          <xm:sqref>V11</xm:sqref>
        </x14:dataValidation>
        <x14:dataValidation type="list" allowBlank="1" showInputMessage="1" showErrorMessage="1" xr:uid="{B58AA7CE-9581-4F79-AB2A-9B53A2B26AE5}">
          <x14:formula1>
            <xm:f>SelectionLists!P4:P16</xm:f>
          </x14:formula1>
          <xm:sqref>V12</xm:sqref>
        </x14:dataValidation>
        <x14:dataValidation type="list" allowBlank="1" showInputMessage="1" showErrorMessage="1" xr:uid="{A1085226-DD88-4126-A036-6851E9DB2A8F}">
          <x14:formula1>
            <xm:f>SelectionLists!P4:P16</xm:f>
          </x14:formula1>
          <xm:sqref>V13</xm:sqref>
        </x14:dataValidation>
        <x14:dataValidation type="list" allowBlank="1" showInputMessage="1" showErrorMessage="1" xr:uid="{DE59D480-BB8E-474C-AF0C-985887D38FA7}">
          <x14:formula1>
            <xm:f>SelectionLists!P4:P16</xm:f>
          </x14:formula1>
          <xm:sqref>V14</xm:sqref>
        </x14:dataValidation>
        <x14:dataValidation type="list" allowBlank="1" showInputMessage="1" showErrorMessage="1" xr:uid="{C187B8BB-59A2-4AD0-98B7-49CF309F3DCC}">
          <x14:formula1>
            <xm:f>SelectionLists!P4:P16</xm:f>
          </x14:formula1>
          <xm:sqref>V15</xm:sqref>
        </x14:dataValidation>
        <x14:dataValidation type="list" allowBlank="1" showInputMessage="1" showErrorMessage="1" xr:uid="{0ECAD644-F647-4E55-817D-FE3F9ECDC572}">
          <x14:formula1>
            <xm:f>SelectionLists!P4:P16</xm:f>
          </x14:formula1>
          <xm:sqref>V16</xm:sqref>
        </x14:dataValidation>
        <x14:dataValidation type="list" allowBlank="1" showInputMessage="1" showErrorMessage="1" xr:uid="{AD524B5B-C5FB-4167-A6D3-87C8A387896F}">
          <x14:formula1>
            <xm:f>SelectionLists!P4:P16</xm:f>
          </x14:formula1>
          <xm:sqref>V17</xm:sqref>
        </x14:dataValidation>
        <x14:dataValidation type="list" allowBlank="1" showInputMessage="1" showErrorMessage="1" xr:uid="{7819825B-5470-4ABD-AA88-6E99F5172900}">
          <x14:formula1>
            <xm:f>SelectionLists!P4:P16</xm:f>
          </x14:formula1>
          <xm:sqref>V18</xm:sqref>
        </x14:dataValidation>
        <x14:dataValidation type="list" allowBlank="1" showInputMessage="1" showErrorMessage="1" xr:uid="{C3A5B5C2-7E3F-4EE6-9E2D-3C504F3B8EBC}">
          <x14:formula1>
            <xm:f>SelectionLists!P4:P16</xm:f>
          </x14:formula1>
          <xm:sqref>V19</xm:sqref>
        </x14:dataValidation>
        <x14:dataValidation type="list" allowBlank="1" showInputMessage="1" showErrorMessage="1" xr:uid="{D49BD397-D5AC-442C-8DD4-7F602264B157}">
          <x14:formula1>
            <xm:f>SelectionLists!P4:P16</xm:f>
          </x14:formula1>
          <xm:sqref>V20</xm:sqref>
        </x14:dataValidation>
        <x14:dataValidation type="list" allowBlank="1" showInputMessage="1" showErrorMessage="1" xr:uid="{444D66D9-4732-4E83-A6D1-0A3890BC32EE}">
          <x14:formula1>
            <xm:f>SelectionLists!P4:P16</xm:f>
          </x14:formula1>
          <xm:sqref>V21</xm:sqref>
        </x14:dataValidation>
        <x14:dataValidation type="list" allowBlank="1" showInputMessage="1" showErrorMessage="1" xr:uid="{FF95EBCE-9857-48A4-9432-0C56139A7C6F}">
          <x14:formula1>
            <xm:f>SelectionLists!P4:P16</xm:f>
          </x14:formula1>
          <xm:sqref>V22</xm:sqref>
        </x14:dataValidation>
        <x14:dataValidation type="list" allowBlank="1" showInputMessage="1" showErrorMessage="1" xr:uid="{4B0559A8-8E92-401F-A255-77082266D872}">
          <x14:formula1>
            <xm:f>SelectionLists!P4:P16</xm:f>
          </x14:formula1>
          <xm:sqref>V23</xm:sqref>
        </x14:dataValidation>
        <x14:dataValidation type="list" allowBlank="1" showInputMessage="1" showErrorMessage="1" xr:uid="{26A89E03-C405-4C77-9A91-685034D619B0}">
          <x14:formula1>
            <xm:f>SelectionLists!P4:P16</xm:f>
          </x14:formula1>
          <xm:sqref>V24</xm:sqref>
        </x14:dataValidation>
        <x14:dataValidation type="list" allowBlank="1" showInputMessage="1" showErrorMessage="1" xr:uid="{24E3A060-1BB9-4D69-9499-A4733BB70C1D}">
          <x14:formula1>
            <xm:f>SelectionLists!P4:P16</xm:f>
          </x14:formula1>
          <xm:sqref>V71</xm:sqref>
        </x14:dataValidation>
        <x14:dataValidation type="list" allowBlank="1" showInputMessage="1" showErrorMessage="1" xr:uid="{436D8901-2D13-4C84-9B92-83EE10B3D6B6}">
          <x14:formula1>
            <xm:f>SelectionLists!P4:P16</xm:f>
          </x14:formula1>
          <xm:sqref>V72</xm:sqref>
        </x14:dataValidation>
        <x14:dataValidation type="list" allowBlank="1" showInputMessage="1" showErrorMessage="1" xr:uid="{E8FF5302-D846-4DAB-A2C2-443CE62EBA83}">
          <x14:formula1>
            <xm:f>SelectionLists!P4:P16</xm:f>
          </x14:formula1>
          <xm:sqref>V73</xm:sqref>
        </x14:dataValidation>
        <x14:dataValidation type="list" allowBlank="1" showInputMessage="1" showErrorMessage="1" xr:uid="{FA303B0A-7267-450F-BF0F-DF898BEA30E8}">
          <x14:formula1>
            <xm:f>SelectionLists!P4:P16</xm:f>
          </x14:formula1>
          <xm:sqref>V74</xm:sqref>
        </x14:dataValidation>
        <x14:dataValidation type="list" allowBlank="1" showInputMessage="1" showErrorMessage="1" xr:uid="{AC7752AC-D121-44F1-9D34-2276B37233E5}">
          <x14:formula1>
            <xm:f>SelectionLists!P4:P16</xm:f>
          </x14:formula1>
          <xm:sqref>V75</xm:sqref>
        </x14:dataValidation>
        <x14:dataValidation type="list" allowBlank="1" showInputMessage="1" showErrorMessage="1" xr:uid="{28DD5B01-5374-499D-A239-EE131BC3645E}">
          <x14:formula1>
            <xm:f>SelectionLists!P4:P16</xm:f>
          </x14:formula1>
          <xm:sqref>V76</xm:sqref>
        </x14:dataValidation>
        <x14:dataValidation type="list" allowBlank="1" showInputMessage="1" showErrorMessage="1" xr:uid="{D0B79FDD-5804-4BCC-9968-09FECEC50046}">
          <x14:formula1>
            <xm:f>SelectionLists!P4:P16</xm:f>
          </x14:formula1>
          <xm:sqref>V77</xm:sqref>
        </x14:dataValidation>
        <x14:dataValidation type="list" allowBlank="1" showInputMessage="1" showErrorMessage="1" xr:uid="{2C2CA272-E2BA-43EC-A33E-1EC5892FBEAE}">
          <x14:formula1>
            <xm:f>SelectionLists!P4:P16</xm:f>
          </x14:formula1>
          <xm:sqref>V78</xm:sqref>
        </x14:dataValidation>
        <x14:dataValidation type="list" allowBlank="1" showInputMessage="1" showErrorMessage="1" xr:uid="{BD7A9C29-0B66-438C-86ED-7CF459E9DFD9}">
          <x14:formula1>
            <xm:f>SelectionLists!P4:P16</xm:f>
          </x14:formula1>
          <xm:sqref>V79</xm:sqref>
        </x14:dataValidation>
        <x14:dataValidation type="list" allowBlank="1" showInputMessage="1" showErrorMessage="1" xr:uid="{5F1A0AC4-5875-4F36-A12D-5269C40D97E5}">
          <x14:formula1>
            <xm:f>SelectionLists!P4:P16</xm:f>
          </x14:formula1>
          <xm:sqref>V80</xm:sqref>
        </x14:dataValidation>
        <x14:dataValidation type="list" allowBlank="1" showInputMessage="1" showErrorMessage="1" xr:uid="{41033883-1886-461F-94C9-A5FB22830F68}">
          <x14:formula1>
            <xm:f>SelectionLists!P4:P16</xm:f>
          </x14:formula1>
          <xm:sqref>V81</xm:sqref>
        </x14:dataValidation>
        <x14:dataValidation type="list" allowBlank="1" showInputMessage="1" showErrorMessage="1" xr:uid="{F6769072-4A4C-424B-B935-6B301134C03D}">
          <x14:formula1>
            <xm:f>SelectionLists!P4:P16</xm:f>
          </x14:formula1>
          <xm:sqref>V82</xm:sqref>
        </x14:dataValidation>
        <x14:dataValidation type="list" allowBlank="1" showInputMessage="1" showErrorMessage="1" xr:uid="{6FD07327-6EC2-4881-8B46-A7B575FF283C}">
          <x14:formula1>
            <xm:f>SelectionLists!P4:P16</xm:f>
          </x14:formula1>
          <xm:sqref>V83</xm:sqref>
        </x14:dataValidation>
        <x14:dataValidation type="list" allowBlank="1" showInputMessage="1" showErrorMessage="1" xr:uid="{4EAEB8ED-7259-4D4F-982D-AACAD275F6BA}">
          <x14:formula1>
            <xm:f>SelectionLists!P4:P16</xm:f>
          </x14:formula1>
          <xm:sqref>V84</xm:sqref>
        </x14:dataValidation>
        <x14:dataValidation type="list" allowBlank="1" showInputMessage="1" showErrorMessage="1" xr:uid="{487D79F8-1221-4C00-A5C9-83C635D63CE3}">
          <x14:formula1>
            <xm:f>SelectionLists!P4:P16</xm:f>
          </x14:formula1>
          <xm:sqref>V85</xm:sqref>
        </x14:dataValidation>
        <x14:dataValidation type="list" allowBlank="1" showInputMessage="1" showErrorMessage="1" xr:uid="{AB320FA0-B91A-4C00-BAA6-40B15FF56339}">
          <x14:formula1>
            <xm:f>SelectionLists!P4:P16</xm:f>
          </x14:formula1>
          <xm:sqref>V86</xm:sqref>
        </x14:dataValidation>
        <x14:dataValidation type="list" allowBlank="1" showInputMessage="1" showErrorMessage="1" xr:uid="{C7F8F4A6-4899-45B0-B00D-A3B1C014C10B}">
          <x14:formula1>
            <xm:f>SelectionLists!P4:P16</xm:f>
          </x14:formula1>
          <xm:sqref>V87</xm:sqref>
        </x14:dataValidation>
        <x14:dataValidation type="list" allowBlank="1" showInputMessage="1" showErrorMessage="1" xr:uid="{E50D0AA5-9E19-4A73-AC43-721B15BE08D7}">
          <x14:formula1>
            <xm:f>SelectionLists!P4:P16</xm:f>
          </x14:formula1>
          <xm:sqref>V88</xm:sqref>
        </x14:dataValidation>
        <x14:dataValidation type="list" allowBlank="1" showInputMessage="1" showErrorMessage="1" xr:uid="{7E92FD04-32D1-4590-8F41-9731A941BFFD}">
          <x14:formula1>
            <xm:f>SelectionLists!P4:P16</xm:f>
          </x14:formula1>
          <xm:sqref>V89</xm:sqref>
        </x14:dataValidation>
        <x14:dataValidation type="list" allowBlank="1" showInputMessage="1" showErrorMessage="1" xr:uid="{1358CDCD-BF8A-4CA7-A981-7ED0C736728E}">
          <x14:formula1>
            <xm:f>SelectionLists!P4:P16</xm:f>
          </x14:formula1>
          <xm:sqref>V90</xm:sqref>
        </x14:dataValidation>
        <x14:dataValidation type="list" allowBlank="1" showInputMessage="1" showErrorMessage="1" xr:uid="{2EB15E04-354D-43E9-B09E-B1F82B1E143B}">
          <x14:formula1>
            <xm:f>SelectionLists!P4:P16</xm:f>
          </x14:formula1>
          <xm:sqref>V91</xm:sqref>
        </x14:dataValidation>
        <x14:dataValidation type="list" allowBlank="1" showInputMessage="1" showErrorMessage="1" xr:uid="{DAF51B60-8021-44A3-83AE-BBE4800DDBB7}">
          <x14:formula1>
            <xm:f>SelectionLists!P4:P16</xm:f>
          </x14:formula1>
          <xm:sqref>V92</xm:sqref>
        </x14:dataValidation>
        <x14:dataValidation type="list" allowBlank="1" showInputMessage="1" showErrorMessage="1" xr:uid="{8C010511-FAD0-41AA-AC66-F1D21E4A9AE0}">
          <x14:formula1>
            <xm:f>SelectionLists!P4:P16</xm:f>
          </x14:formula1>
          <xm:sqref>V93</xm:sqref>
        </x14:dataValidation>
        <x14:dataValidation type="list" allowBlank="1" showInputMessage="1" showErrorMessage="1" xr:uid="{19DE175D-D9E6-4E71-B7FC-0E3CBA3E8B8F}">
          <x14:formula1>
            <xm:f>SelectionLists!P4:P16</xm:f>
          </x14:formula1>
          <xm:sqref>V94</xm:sqref>
        </x14:dataValidation>
        <x14:dataValidation type="list" allowBlank="1" showInputMessage="1" showErrorMessage="1" xr:uid="{95483E68-8A48-4A84-9ABE-4A5BFAD8985C}">
          <x14:formula1>
            <xm:f>SelectionLists!P4:P16</xm:f>
          </x14:formula1>
          <xm:sqref>V95</xm:sqref>
        </x14:dataValidation>
        <x14:dataValidation type="list" allowBlank="1" showInputMessage="1" showErrorMessage="1" xr:uid="{03C0611A-F766-4523-822B-68D0354DB89F}">
          <x14:formula1>
            <xm:f>SelectionLists!P4:P16</xm:f>
          </x14:formula1>
          <xm:sqref>V96</xm:sqref>
        </x14:dataValidation>
        <x14:dataValidation type="list" allowBlank="1" showInputMessage="1" showErrorMessage="1" xr:uid="{79B66E86-41DE-4480-B1DC-B37FA0332A59}">
          <x14:formula1>
            <xm:f>SelectionLists!P4:P16</xm:f>
          </x14:formula1>
          <xm:sqref>V97</xm:sqref>
        </x14:dataValidation>
        <x14:dataValidation type="list" allowBlank="1" showInputMessage="1" showErrorMessage="1" xr:uid="{771B7B81-1236-4D82-87E3-09967CE7FE0C}">
          <x14:formula1>
            <xm:f>SelectionLists!P4:P16</xm:f>
          </x14:formula1>
          <xm:sqref>V98</xm:sqref>
        </x14:dataValidation>
        <x14:dataValidation type="list" allowBlank="1" showInputMessage="1" showErrorMessage="1" xr:uid="{88B0230E-7F81-41A1-8303-90BAA385133D}">
          <x14:formula1>
            <xm:f>SelectionLists!P4:P16</xm:f>
          </x14:formula1>
          <xm:sqref>V99</xm:sqref>
        </x14:dataValidation>
        <x14:dataValidation type="list" allowBlank="1" showInputMessage="1" showErrorMessage="1" xr:uid="{F6CE3559-67B3-4179-B534-82C9E9DD0ECF}">
          <x14:formula1>
            <xm:f>SelectionLists!R4:R16</xm:f>
          </x14:formula1>
          <xm:sqref>V111</xm:sqref>
        </x14:dataValidation>
        <x14:dataValidation type="list" allowBlank="1" showInputMessage="1" showErrorMessage="1" xr:uid="{4BD758C0-D775-4BF1-9C7C-61C761DA4A2D}">
          <x14:formula1>
            <xm:f>SelectionLists!R4:R16</xm:f>
          </x14:formula1>
          <xm:sqref>W111</xm:sqref>
        </x14:dataValidation>
        <x14:dataValidation type="list" allowBlank="1" showInputMessage="1" showErrorMessage="1" xr:uid="{4880FC47-C4CC-491B-9324-BFA9207A74DB}">
          <x14:formula1>
            <xm:f>SelectionLists!R4:R16</xm:f>
          </x14:formula1>
          <xm:sqref>V112</xm:sqref>
        </x14:dataValidation>
        <x14:dataValidation type="list" allowBlank="1" showInputMessage="1" showErrorMessage="1" xr:uid="{AD68051F-9DDE-4BD4-8B15-D5FFE4CEE1CD}">
          <x14:formula1>
            <xm:f>SelectionLists!R4:R16</xm:f>
          </x14:formula1>
          <xm:sqref>W112</xm:sqref>
        </x14:dataValidation>
        <x14:dataValidation type="list" allowBlank="1" showInputMessage="1" showErrorMessage="1" xr:uid="{E98BBBD5-6A9A-439C-9790-1EEAAFBC82BC}">
          <x14:formula1>
            <xm:f>SelectionLists!P4:P16</xm:f>
          </x14:formula1>
          <xm:sqref>V113</xm:sqref>
        </x14:dataValidation>
        <x14:dataValidation type="list" allowBlank="1" showInputMessage="1" showErrorMessage="1" xr:uid="{5A2F5B29-19FF-4A40-9766-6418D746F569}">
          <x14:formula1>
            <xm:f>SelectionLists!P4:P16</xm:f>
          </x14:formula1>
          <xm:sqref>W113</xm:sqref>
        </x14:dataValidation>
        <x14:dataValidation type="list" allowBlank="1" showInputMessage="1" showErrorMessage="1" xr:uid="{8E0A094E-8D10-4BF1-82DA-C3CE627133A9}">
          <x14:formula1>
            <xm:f>SelectionLists!R4:R16</xm:f>
          </x14:formula1>
          <xm:sqref>V114</xm:sqref>
        </x14:dataValidation>
        <x14:dataValidation type="list" allowBlank="1" showInputMessage="1" showErrorMessage="1" xr:uid="{948F3C03-BAF6-4FF1-81A9-1E36B85C915E}">
          <x14:formula1>
            <xm:f>SelectionLists!R4:R16</xm:f>
          </x14:formula1>
          <xm:sqref>W114</xm:sqref>
        </x14:dataValidation>
        <x14:dataValidation type="list" allowBlank="1" showInputMessage="1" showErrorMessage="1" xr:uid="{295E5741-ED81-48E9-96BA-D00E68C97361}">
          <x14:formula1>
            <xm:f>SelectionLists!P4:P16</xm:f>
          </x14:formula1>
          <xm:sqref>V115</xm:sqref>
        </x14:dataValidation>
        <x14:dataValidation type="list" allowBlank="1" showInputMessage="1" showErrorMessage="1" xr:uid="{22354970-19FE-44CC-B79F-72F9FCE81DCC}">
          <x14:formula1>
            <xm:f>SelectionLists!P4:P16</xm:f>
          </x14:formula1>
          <xm:sqref>W115</xm:sqref>
        </x14:dataValidation>
        <x14:dataValidation type="list" allowBlank="1" showInputMessage="1" showErrorMessage="1" xr:uid="{AB54EEB0-C7AC-4F1B-B813-C2851CC2958B}">
          <x14:formula1>
            <xm:f>SelectionLists!P4:P16</xm:f>
          </x14:formula1>
          <xm:sqref>V116</xm:sqref>
        </x14:dataValidation>
        <x14:dataValidation type="list" allowBlank="1" showInputMessage="1" showErrorMessage="1" xr:uid="{2387CBFE-27B5-4657-9507-8D995473D75E}">
          <x14:formula1>
            <xm:f>SelectionLists!P4:P16</xm:f>
          </x14:formula1>
          <xm:sqref>W116</xm:sqref>
        </x14:dataValidation>
        <x14:dataValidation type="list" allowBlank="1" showInputMessage="1" showErrorMessage="1" xr:uid="{0911A5C7-C0DF-4657-883A-902E866A495E}">
          <x14:formula1>
            <xm:f>SelectionLists!P4:P16</xm:f>
          </x14:formula1>
          <xm:sqref>V117</xm:sqref>
        </x14:dataValidation>
        <x14:dataValidation type="list" allowBlank="1" showInputMessage="1" showErrorMessage="1" xr:uid="{E2889D54-0FA4-4A45-8FA0-AAB7522D836C}">
          <x14:formula1>
            <xm:f>SelectionLists!P4:P16</xm:f>
          </x14:formula1>
          <xm:sqref>W117</xm:sqref>
        </x14:dataValidation>
        <x14:dataValidation type="list" allowBlank="1" showInputMessage="1" showErrorMessage="1" xr:uid="{68AECB8B-ECE2-450A-A96E-AC2E9F3D1E6A}">
          <x14:formula1>
            <xm:f>SelectionLists!P4:P16</xm:f>
          </x14:formula1>
          <xm:sqref>V118</xm:sqref>
        </x14:dataValidation>
        <x14:dataValidation type="list" allowBlank="1" showInputMessage="1" showErrorMessage="1" xr:uid="{F657C5D0-5B4E-42AA-92C0-996845A17B43}">
          <x14:formula1>
            <xm:f>SelectionLists!P4:P16</xm:f>
          </x14:formula1>
          <xm:sqref>W118</xm:sqref>
        </x14:dataValidation>
        <x14:dataValidation type="list" allowBlank="1" showInputMessage="1" showErrorMessage="1" xr:uid="{AD4C2684-31A9-4B8F-B06A-C5707C07EA76}">
          <x14:formula1>
            <xm:f>SelectionLists!P4:P16</xm:f>
          </x14:formula1>
          <xm:sqref>V119</xm:sqref>
        </x14:dataValidation>
        <x14:dataValidation type="list" allowBlank="1" showInputMessage="1" showErrorMessage="1" xr:uid="{9E21B2C0-049D-44E3-A9A3-2D8F8302FB30}">
          <x14:formula1>
            <xm:f>SelectionLists!P4:P16</xm:f>
          </x14:formula1>
          <xm:sqref>W119</xm:sqref>
        </x14:dataValidation>
        <x14:dataValidation type="list" allowBlank="1" showInputMessage="1" showErrorMessage="1" xr:uid="{FF83ADEF-4358-42F1-A681-F747E59E5E36}">
          <x14:formula1>
            <xm:f>SelectionLists!P4:P16</xm:f>
          </x14:formula1>
          <xm:sqref>V120</xm:sqref>
        </x14:dataValidation>
        <x14:dataValidation type="list" allowBlank="1" showInputMessage="1" showErrorMessage="1" xr:uid="{1714F7B6-EED9-47C8-948A-3957DE4E1C6B}">
          <x14:formula1>
            <xm:f>SelectionLists!P4:P16</xm:f>
          </x14:formula1>
          <xm:sqref>W120</xm:sqref>
        </x14:dataValidation>
        <x14:dataValidation type="list" allowBlank="1" showInputMessage="1" showErrorMessage="1" xr:uid="{079D5A2D-7AF2-4BA8-8493-FC518895AF3B}">
          <x14:formula1>
            <xm:f>SelectionLists!P4:P16</xm:f>
          </x14:formula1>
          <xm:sqref>V121</xm:sqref>
        </x14:dataValidation>
        <x14:dataValidation type="list" allowBlank="1" showInputMessage="1" showErrorMessage="1" xr:uid="{E6886C9E-B3A8-419E-AFC1-D22F540F7DAF}">
          <x14:formula1>
            <xm:f>SelectionLists!P4:P16</xm:f>
          </x14:formula1>
          <xm:sqref>W121</xm:sqref>
        </x14:dataValidation>
        <x14:dataValidation type="list" allowBlank="1" showInputMessage="1" showErrorMessage="1" xr:uid="{7CC10EF8-0C66-4821-8BB9-4CB5E66E8B9A}">
          <x14:formula1>
            <xm:f>SelectionLists!P4:P16</xm:f>
          </x14:formula1>
          <xm:sqref>V122</xm:sqref>
        </x14:dataValidation>
        <x14:dataValidation type="list" allowBlank="1" showInputMessage="1" showErrorMessage="1" xr:uid="{3AFD267D-13E0-49F7-8189-915ED60302E1}">
          <x14:formula1>
            <xm:f>SelectionLists!P4:P16</xm:f>
          </x14:formula1>
          <xm:sqref>W122</xm:sqref>
        </x14:dataValidation>
        <x14:dataValidation type="list" allowBlank="1" showInputMessage="1" showErrorMessage="1" xr:uid="{19ADD47E-350A-44F8-8511-A975231C4395}">
          <x14:formula1>
            <xm:f>SelectionLists!P4:P16</xm:f>
          </x14:formula1>
          <xm:sqref>V123</xm:sqref>
        </x14:dataValidation>
        <x14:dataValidation type="list" allowBlank="1" showInputMessage="1" showErrorMessage="1" xr:uid="{4A4EB790-D433-4F12-A547-285AFC72F553}">
          <x14:formula1>
            <xm:f>SelectionLists!P4:P16</xm:f>
          </x14:formula1>
          <xm:sqref>W123</xm:sqref>
        </x14:dataValidation>
        <x14:dataValidation type="list" allowBlank="1" showInputMessage="1" showErrorMessage="1" xr:uid="{73B034F1-5423-418F-B006-67ECCD878E16}">
          <x14:formula1>
            <xm:f>SelectionLists!R4:R16</xm:f>
          </x14:formula1>
          <xm:sqref>V124</xm:sqref>
        </x14:dataValidation>
        <x14:dataValidation type="list" allowBlank="1" showInputMessage="1" showErrorMessage="1" xr:uid="{3F0675A7-892E-4F33-A451-C8D4259B973A}">
          <x14:formula1>
            <xm:f>SelectionLists!R4:R16</xm:f>
          </x14:formula1>
          <xm:sqref>W124</xm:sqref>
        </x14:dataValidation>
        <x14:dataValidation type="list" allowBlank="1" showInputMessage="1" showErrorMessage="1" xr:uid="{7A156E92-53A0-4C3C-90D2-854590205919}">
          <x14:formula1>
            <xm:f>SelectionLists!R4:R16</xm:f>
          </x14:formula1>
          <xm:sqref>V126</xm:sqref>
        </x14:dataValidation>
        <x14:dataValidation type="list" allowBlank="1" showInputMessage="1" showErrorMessage="1" xr:uid="{91E583D0-2698-47E0-A239-BEC9156AB158}">
          <x14:formula1>
            <xm:f>SelectionLists!R4:R16</xm:f>
          </x14:formula1>
          <xm:sqref>W126</xm:sqref>
        </x14:dataValidation>
        <x14:dataValidation type="list" allowBlank="1" showInputMessage="1" showErrorMessage="1" xr:uid="{BBDE51FB-BC51-45DB-9796-D390DF55C83A}">
          <x14:formula1>
            <xm:f>SelectionLists!P4:P16</xm:f>
          </x14:formula1>
          <xm:sqref>V127</xm:sqref>
        </x14:dataValidation>
        <x14:dataValidation type="list" allowBlank="1" showInputMessage="1" showErrorMessage="1" xr:uid="{E678FF93-D273-4A7C-836E-A55C75C97D2C}">
          <x14:formula1>
            <xm:f>SelectionLists!P4:P16</xm:f>
          </x14:formula1>
          <xm:sqref>W127</xm:sqref>
        </x14:dataValidation>
        <x14:dataValidation type="list" allowBlank="1" showInputMessage="1" showErrorMessage="1" xr:uid="{2E66D390-69D2-4439-8638-D603EC4AC99A}">
          <x14:formula1>
            <xm:f>SelectionLists!P4:P16</xm:f>
          </x14:formula1>
          <xm:sqref>V128</xm:sqref>
        </x14:dataValidation>
        <x14:dataValidation type="list" allowBlank="1" showInputMessage="1" showErrorMessage="1" xr:uid="{570A6AD4-BC8E-41A3-95D6-B95A54DEBBAA}">
          <x14:formula1>
            <xm:f>SelectionLists!P4:P16</xm:f>
          </x14:formula1>
          <xm:sqref>W128</xm:sqref>
        </x14:dataValidation>
        <x14:dataValidation type="list" allowBlank="1" showInputMessage="1" showErrorMessage="1" xr:uid="{BAD112F9-0B67-4DA2-B6E3-554005C63139}">
          <x14:formula1>
            <xm:f>SelectionLists!P4:P16</xm:f>
          </x14:formula1>
          <xm:sqref>V129</xm:sqref>
        </x14:dataValidation>
        <x14:dataValidation type="list" allowBlank="1" showInputMessage="1" showErrorMessage="1" xr:uid="{D2CCC951-63A4-47DE-9DDD-8DD2AF8BF216}">
          <x14:formula1>
            <xm:f>SelectionLists!P4:P16</xm:f>
          </x14:formula1>
          <xm:sqref>W129</xm:sqref>
        </x14:dataValidation>
        <x14:dataValidation type="list" allowBlank="1" showInputMessage="1" showErrorMessage="1" xr:uid="{383C1A1C-9FD7-4FA9-AF09-9755A80B4A56}">
          <x14:formula1>
            <xm:f>SelectionLists!P4:P16</xm:f>
          </x14:formula1>
          <xm:sqref>V130</xm:sqref>
        </x14:dataValidation>
        <x14:dataValidation type="list" allowBlank="1" showInputMessage="1" showErrorMessage="1" xr:uid="{83554C55-BD8C-494E-8791-AE9CA3ADBE88}">
          <x14:formula1>
            <xm:f>SelectionLists!P4:P16</xm:f>
          </x14:formula1>
          <xm:sqref>W130</xm:sqref>
        </x14:dataValidation>
        <x14:dataValidation type="list" allowBlank="1" showInputMessage="1" showErrorMessage="1" xr:uid="{5768038D-E562-46B8-8EB9-6C8BF9B87BD8}">
          <x14:formula1>
            <xm:f>SelectionLists!P4:P16</xm:f>
          </x14:formula1>
          <xm:sqref>V131</xm:sqref>
        </x14:dataValidation>
        <x14:dataValidation type="list" allowBlank="1" showInputMessage="1" showErrorMessage="1" xr:uid="{298087FC-911E-47B8-B475-064A11C3641B}">
          <x14:formula1>
            <xm:f>SelectionLists!P4:P16</xm:f>
          </x14:formula1>
          <xm:sqref>W131</xm:sqref>
        </x14:dataValidation>
        <x14:dataValidation type="list" allowBlank="1" showInputMessage="1" showErrorMessage="1" xr:uid="{4FE508B7-7C95-4A45-972D-2F0518D6B183}">
          <x14:formula1>
            <xm:f>SelectionLists!P4:P16</xm:f>
          </x14:formula1>
          <xm:sqref>V132</xm:sqref>
        </x14:dataValidation>
        <x14:dataValidation type="list" allowBlank="1" showInputMessage="1" showErrorMessage="1" xr:uid="{2CA3CBD1-C48F-4DD5-9B7B-0F5C3C22F1A4}">
          <x14:formula1>
            <xm:f>SelectionLists!P4:P16</xm:f>
          </x14:formula1>
          <xm:sqref>W132</xm:sqref>
        </x14:dataValidation>
        <x14:dataValidation type="list" allowBlank="1" showInputMessage="1" showErrorMessage="1" xr:uid="{EC607036-FAEC-4F25-86C8-6BBB3FE82111}">
          <x14:formula1>
            <xm:f>SelectionLists!R4:R16</xm:f>
          </x14:formula1>
          <xm:sqref>V133</xm:sqref>
        </x14:dataValidation>
        <x14:dataValidation type="list" allowBlank="1" showInputMessage="1" showErrorMessage="1" xr:uid="{38E9F74F-5B2C-4D98-A603-E0900D5F150C}">
          <x14:formula1>
            <xm:f>SelectionLists!R4:R16</xm:f>
          </x14:formula1>
          <xm:sqref>W133</xm:sqref>
        </x14:dataValidation>
        <x14:dataValidation type="list" allowBlank="1" showInputMessage="1" showErrorMessage="1" xr:uid="{07BC7DC4-59B6-440D-97D7-6884289C06F3}">
          <x14:formula1>
            <xm:f>SelectionLists!R4:R16</xm:f>
          </x14:formula1>
          <xm:sqref>V135</xm:sqref>
        </x14:dataValidation>
        <x14:dataValidation type="list" allowBlank="1" showInputMessage="1" showErrorMessage="1" xr:uid="{AAAFD05E-EFDC-458E-9A49-FD29DA47571C}">
          <x14:formula1>
            <xm:f>SelectionLists!R4:R16</xm:f>
          </x14:formula1>
          <xm:sqref>W135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12CF-B859-4613-AE49-75C8D6CBBEA1}">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306</v>
      </c>
      <c r="AG6" s="779" t="s">
        <v>2317</v>
      </c>
      <c r="AH6" s="779" t="s">
        <v>2319</v>
      </c>
      <c r="AI6" s="779" t="s">
        <v>2321</v>
      </c>
      <c r="AJ6" s="779" t="s">
        <v>2323</v>
      </c>
      <c r="AK6" s="779" t="s">
        <v>2325</v>
      </c>
      <c r="AL6" s="779" t="s">
        <v>2327</v>
      </c>
      <c r="AM6" s="779" t="s">
        <v>2329</v>
      </c>
      <c r="AN6" s="779" t="s">
        <v>2331</v>
      </c>
      <c r="AO6" s="779" t="s">
        <v>1043</v>
      </c>
      <c r="AP6" s="779" t="s">
        <v>1044</v>
      </c>
      <c r="AQ6" s="779" t="s">
        <v>1045</v>
      </c>
      <c r="AR6" s="779" t="s">
        <v>1046</v>
      </c>
      <c r="AS6" s="779" t="s">
        <v>1047</v>
      </c>
      <c r="AT6" s="779" t="s">
        <v>1048</v>
      </c>
      <c r="AU6" s="780" t="s">
        <v>1049</v>
      </c>
      <c r="AV6" s="778" t="str">
        <f t="shared" ref="AV6:BK6" si="0">AF6</f>
        <v>BSM</v>
      </c>
      <c r="AW6" s="779" t="str">
        <f t="shared" si="0"/>
        <v>fpBSM</v>
      </c>
      <c r="AX6" s="779" t="str">
        <f t="shared" si="0"/>
        <v>vcBSM</v>
      </c>
      <c r="AY6" s="779" t="str">
        <f t="shared" si="0"/>
        <v>imBSM</v>
      </c>
      <c r="AZ6" s="779" t="str">
        <f t="shared" si="0"/>
        <v>venBSM</v>
      </c>
      <c r="BA6" s="779" t="str">
        <f t="shared" si="0"/>
        <v>subBSM</v>
      </c>
      <c r="BB6" s="779" t="str">
        <f t="shared" si="0"/>
        <v>devBSM</v>
      </c>
      <c r="BC6" s="779" t="str">
        <f t="shared" si="0"/>
        <v>quaBSM</v>
      </c>
      <c r="BD6" s="779" t="str">
        <f t="shared" si="0"/>
        <v>prdBSM</v>
      </c>
      <c r="BE6" s="779" t="str">
        <f t="shared" si="0"/>
        <v>Product 10</v>
      </c>
      <c r="BF6" s="779" t="str">
        <f t="shared" si="0"/>
        <v>Product 11</v>
      </c>
      <c r="BG6" s="779" t="str">
        <f t="shared" si="0"/>
        <v>Product 12</v>
      </c>
      <c r="BH6" s="779" t="str">
        <f t="shared" si="0"/>
        <v>Product 13</v>
      </c>
      <c r="BI6" s="779" t="str">
        <f t="shared" si="0"/>
        <v>Product 14</v>
      </c>
      <c r="BJ6" s="779" t="str">
        <f t="shared" si="0"/>
        <v>Product 15</v>
      </c>
      <c r="BK6" s="781" t="str">
        <f t="shared" si="0"/>
        <v>Product 16</v>
      </c>
      <c r="BL6" s="782" t="str">
        <f t="shared" ref="BL6:CA6" si="1">AF6</f>
        <v>BSM</v>
      </c>
      <c r="BM6" s="779" t="str">
        <f t="shared" si="1"/>
        <v>fpBSM</v>
      </c>
      <c r="BN6" s="779" t="str">
        <f t="shared" si="1"/>
        <v>vcBSM</v>
      </c>
      <c r="BO6" s="779" t="str">
        <f t="shared" si="1"/>
        <v>imBSM</v>
      </c>
      <c r="BP6" s="779" t="str">
        <f t="shared" si="1"/>
        <v>venBSM</v>
      </c>
      <c r="BQ6" s="779" t="str">
        <f t="shared" si="1"/>
        <v>subBSM</v>
      </c>
      <c r="BR6" s="779" t="str">
        <f t="shared" si="1"/>
        <v>devBSM</v>
      </c>
      <c r="BS6" s="779" t="str">
        <f t="shared" si="1"/>
        <v>quaBSM</v>
      </c>
      <c r="BT6" s="779" t="str">
        <f t="shared" si="1"/>
        <v>prdBSM</v>
      </c>
      <c r="BU6" s="779" t="str">
        <f t="shared" si="1"/>
        <v>Product 10</v>
      </c>
      <c r="BV6" s="779" t="str">
        <f t="shared" si="1"/>
        <v>Product 11</v>
      </c>
      <c r="BW6" s="779" t="str">
        <f t="shared" si="1"/>
        <v>Product 12</v>
      </c>
      <c r="BX6" s="779" t="str">
        <f t="shared" si="1"/>
        <v>Product 13</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0</v>
      </c>
      <c r="AP7" s="765">
        <v>0</v>
      </c>
      <c r="AQ7" s="765">
        <v>0</v>
      </c>
      <c r="AR7" s="765">
        <v>0</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
      </c>
      <c r="BF7" s="765" t="str">
        <f t="shared" si="2"/>
        <v/>
      </c>
      <c r="BG7" s="765" t="str">
        <f t="shared" si="2"/>
        <v/>
      </c>
      <c r="BH7" s="765" t="str">
        <f t="shared" si="2"/>
        <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t="str">
        <f t="shared" si="3"/>
        <v/>
      </c>
      <c r="BV7" s="776" t="str">
        <f t="shared" si="3"/>
        <v/>
      </c>
      <c r="BW7" s="776" t="str">
        <f t="shared" si="3"/>
        <v/>
      </c>
      <c r="BX7" s="776" t="str">
        <f t="shared" si="3"/>
        <v/>
      </c>
      <c r="BY7" s="776" t="str">
        <f t="shared" si="3"/>
        <v/>
      </c>
      <c r="BZ7" s="776" t="str">
        <f t="shared" si="3"/>
        <v/>
      </c>
      <c r="CA7" s="777" t="str">
        <f t="shared" si="3"/>
        <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0</v>
      </c>
      <c r="AP8" s="487">
        <v>0</v>
      </c>
      <c r="AQ8" s="487">
        <v>0</v>
      </c>
      <c r="AR8" s="487">
        <v>0</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
      </c>
      <c r="BF8" s="487" t="str">
        <f t="shared" si="2"/>
        <v/>
      </c>
      <c r="BG8" s="487" t="str">
        <f t="shared" si="2"/>
        <v/>
      </c>
      <c r="BH8" s="487" t="str">
        <f t="shared" si="2"/>
        <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t="str">
        <f t="shared" si="3"/>
        <v/>
      </c>
      <c r="BV8" s="495" t="str">
        <f t="shared" si="3"/>
        <v/>
      </c>
      <c r="BW8" s="495" t="str">
        <f t="shared" si="3"/>
        <v/>
      </c>
      <c r="BX8" s="495" t="str">
        <f t="shared" si="3"/>
        <v/>
      </c>
      <c r="BY8" s="495" t="str">
        <f t="shared" si="3"/>
        <v/>
      </c>
      <c r="BZ8" s="495" t="str">
        <f t="shared" si="3"/>
        <v/>
      </c>
      <c r="CA8" s="759" t="str">
        <f t="shared" si="3"/>
        <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0</v>
      </c>
      <c r="AP9" s="487">
        <v>0</v>
      </c>
      <c r="AQ9" s="487">
        <v>0</v>
      </c>
      <c r="AR9" s="487">
        <v>0</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
      </c>
      <c r="BF9" s="487" t="str">
        <f t="shared" si="2"/>
        <v/>
      </c>
      <c r="BG9" s="487" t="str">
        <f t="shared" si="2"/>
        <v/>
      </c>
      <c r="BH9" s="487" t="str">
        <f t="shared" si="2"/>
        <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t="str">
        <f t="shared" si="3"/>
        <v/>
      </c>
      <c r="BV9" s="495" t="str">
        <f t="shared" si="3"/>
        <v/>
      </c>
      <c r="BW9" s="495" t="str">
        <f t="shared" si="3"/>
        <v/>
      </c>
      <c r="BX9" s="495" t="str">
        <f t="shared" si="3"/>
        <v/>
      </c>
      <c r="BY9" s="495" t="str">
        <f t="shared" si="3"/>
        <v/>
      </c>
      <c r="BZ9" s="495" t="str">
        <f t="shared" si="3"/>
        <v/>
      </c>
      <c r="CA9" s="759" t="str">
        <f t="shared" si="3"/>
        <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0</v>
      </c>
      <c r="AP10" s="487">
        <v>0</v>
      </c>
      <c r="AQ10" s="487">
        <v>0</v>
      </c>
      <c r="AR10" s="487">
        <v>0</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
      </c>
      <c r="BF10" s="487" t="str">
        <f t="shared" si="2"/>
        <v/>
      </c>
      <c r="BG10" s="487" t="str">
        <f t="shared" si="2"/>
        <v/>
      </c>
      <c r="BH10" s="487" t="str">
        <f t="shared" si="2"/>
        <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t="str">
        <f t="shared" si="3"/>
        <v/>
      </c>
      <c r="BV10" s="495" t="str">
        <f t="shared" si="3"/>
        <v/>
      </c>
      <c r="BW10" s="495" t="str">
        <f t="shared" si="3"/>
        <v/>
      </c>
      <c r="BX10" s="495" t="str">
        <f t="shared" si="3"/>
        <v/>
      </c>
      <c r="BY10" s="495" t="str">
        <f t="shared" si="3"/>
        <v/>
      </c>
      <c r="BZ10" s="495" t="str">
        <f t="shared" si="3"/>
        <v/>
      </c>
      <c r="CA10" s="759" t="str">
        <f t="shared" si="3"/>
        <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0</v>
      </c>
      <c r="AP11" s="487">
        <v>0</v>
      </c>
      <c r="AQ11" s="487">
        <v>0</v>
      </c>
      <c r="AR11" s="487">
        <v>0</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
      </c>
      <c r="BF11" s="487" t="str">
        <f t="shared" si="2"/>
        <v/>
      </c>
      <c r="BG11" s="487" t="str">
        <f t="shared" si="2"/>
        <v/>
      </c>
      <c r="BH11" s="487" t="str">
        <f t="shared" si="2"/>
        <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t="str">
        <f t="shared" si="3"/>
        <v/>
      </c>
      <c r="BV11" s="495" t="str">
        <f t="shared" si="3"/>
        <v/>
      </c>
      <c r="BW11" s="495" t="str">
        <f t="shared" si="3"/>
        <v/>
      </c>
      <c r="BX11" s="495" t="str">
        <f t="shared" si="3"/>
        <v/>
      </c>
      <c r="BY11" s="495" t="str">
        <f t="shared" si="3"/>
        <v/>
      </c>
      <c r="BZ11" s="495" t="str">
        <f t="shared" si="3"/>
        <v/>
      </c>
      <c r="CA11" s="759" t="str">
        <f t="shared" si="3"/>
        <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0</v>
      </c>
      <c r="AP12" s="487">
        <v>0</v>
      </c>
      <c r="AQ12" s="487">
        <v>0</v>
      </c>
      <c r="AR12" s="487">
        <v>0</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
      </c>
      <c r="BF12" s="487" t="str">
        <f t="shared" si="2"/>
        <v/>
      </c>
      <c r="BG12" s="487" t="str">
        <f t="shared" si="2"/>
        <v/>
      </c>
      <c r="BH12" s="487" t="str">
        <f t="shared" si="2"/>
        <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t="str">
        <f t="shared" si="3"/>
        <v/>
      </c>
      <c r="BV12" s="495" t="str">
        <f t="shared" si="3"/>
        <v/>
      </c>
      <c r="BW12" s="495" t="str">
        <f t="shared" si="3"/>
        <v/>
      </c>
      <c r="BX12" s="495" t="str">
        <f t="shared" si="3"/>
        <v/>
      </c>
      <c r="BY12" s="495" t="str">
        <f t="shared" si="3"/>
        <v/>
      </c>
      <c r="BZ12" s="495" t="str">
        <f t="shared" si="3"/>
        <v/>
      </c>
      <c r="CA12" s="759" t="str">
        <f t="shared" si="3"/>
        <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0</v>
      </c>
      <c r="AP13" s="487">
        <v>0</v>
      </c>
      <c r="AQ13" s="487">
        <v>0</v>
      </c>
      <c r="AR13" s="487">
        <v>0</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
      </c>
      <c r="BF13" s="487" t="str">
        <f t="shared" si="2"/>
        <v/>
      </c>
      <c r="BG13" s="487" t="str">
        <f t="shared" si="2"/>
        <v/>
      </c>
      <c r="BH13" s="487" t="str">
        <f t="shared" si="2"/>
        <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t="str">
        <f t="shared" si="3"/>
        <v/>
      </c>
      <c r="BV13" s="495" t="str">
        <f t="shared" si="3"/>
        <v/>
      </c>
      <c r="BW13" s="495" t="str">
        <f t="shared" si="3"/>
        <v/>
      </c>
      <c r="BX13" s="495" t="str">
        <f t="shared" si="3"/>
        <v/>
      </c>
      <c r="BY13" s="495" t="str">
        <f t="shared" si="3"/>
        <v/>
      </c>
      <c r="BZ13" s="495" t="str">
        <f t="shared" si="3"/>
        <v/>
      </c>
      <c r="CA13" s="759" t="str">
        <f t="shared" si="3"/>
        <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0</v>
      </c>
      <c r="AP14" s="487">
        <v>0</v>
      </c>
      <c r="AQ14" s="487">
        <v>0</v>
      </c>
      <c r="AR14" s="487">
        <v>0</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
      </c>
      <c r="BF14" s="487" t="str">
        <f t="shared" si="2"/>
        <v/>
      </c>
      <c r="BG14" s="487" t="str">
        <f t="shared" si="2"/>
        <v/>
      </c>
      <c r="BH14" s="487" t="str">
        <f t="shared" si="2"/>
        <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t="str">
        <f t="shared" si="3"/>
        <v/>
      </c>
      <c r="BV14" s="495" t="str">
        <f t="shared" si="3"/>
        <v/>
      </c>
      <c r="BW14" s="495" t="str">
        <f t="shared" si="3"/>
        <v/>
      </c>
      <c r="BX14" s="495" t="str">
        <f t="shared" si="3"/>
        <v/>
      </c>
      <c r="BY14" s="495" t="str">
        <f t="shared" si="3"/>
        <v/>
      </c>
      <c r="BZ14" s="495" t="str">
        <f t="shared" si="3"/>
        <v/>
      </c>
      <c r="CA14" s="759" t="str">
        <f t="shared" si="3"/>
        <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0</v>
      </c>
      <c r="AP15" s="487">
        <v>0</v>
      </c>
      <c r="AQ15" s="487">
        <v>0</v>
      </c>
      <c r="AR15" s="487">
        <v>0</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
      </c>
      <c r="BF15" s="487" t="str">
        <f t="shared" si="2"/>
        <v/>
      </c>
      <c r="BG15" s="487" t="str">
        <f t="shared" si="2"/>
        <v/>
      </c>
      <c r="BH15" s="487" t="str">
        <f t="shared" si="2"/>
        <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t="str">
        <f t="shared" si="3"/>
        <v/>
      </c>
      <c r="BV15" s="495" t="str">
        <f t="shared" si="3"/>
        <v/>
      </c>
      <c r="BW15" s="495" t="str">
        <f t="shared" si="3"/>
        <v/>
      </c>
      <c r="BX15" s="495" t="str">
        <f t="shared" si="3"/>
        <v/>
      </c>
      <c r="BY15" s="495" t="str">
        <f t="shared" si="3"/>
        <v/>
      </c>
      <c r="BZ15" s="495" t="str">
        <f t="shared" si="3"/>
        <v/>
      </c>
      <c r="CA15" s="759" t="str">
        <f t="shared" si="3"/>
        <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0</v>
      </c>
      <c r="AP16" s="487">
        <v>0</v>
      </c>
      <c r="AQ16" s="487">
        <v>0</v>
      </c>
      <c r="AR16" s="487">
        <v>0</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
      </c>
      <c r="BF16" s="487" t="str">
        <f t="shared" si="2"/>
        <v/>
      </c>
      <c r="BG16" s="487" t="str">
        <f t="shared" si="2"/>
        <v/>
      </c>
      <c r="BH16" s="487" t="str">
        <f t="shared" si="2"/>
        <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t="str">
        <f t="shared" si="3"/>
        <v/>
      </c>
      <c r="BV16" s="495" t="str">
        <f t="shared" si="3"/>
        <v/>
      </c>
      <c r="BW16" s="495" t="str">
        <f t="shared" si="3"/>
        <v/>
      </c>
      <c r="BX16" s="495" t="str">
        <f t="shared" si="3"/>
        <v/>
      </c>
      <c r="BY16" s="495" t="str">
        <f t="shared" si="3"/>
        <v/>
      </c>
      <c r="BZ16" s="495" t="str">
        <f t="shared" si="3"/>
        <v/>
      </c>
      <c r="CA16" s="759" t="str">
        <f t="shared" si="3"/>
        <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0</v>
      </c>
      <c r="AP17" s="487">
        <v>0</v>
      </c>
      <c r="AQ17" s="487">
        <v>0</v>
      </c>
      <c r="AR17" s="487">
        <v>0</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
      </c>
      <c r="BF17" s="487" t="str">
        <f t="shared" si="2"/>
        <v/>
      </c>
      <c r="BG17" s="487" t="str">
        <f t="shared" si="2"/>
        <v/>
      </c>
      <c r="BH17" s="487" t="str">
        <f t="shared" si="2"/>
        <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t="str">
        <f t="shared" si="3"/>
        <v/>
      </c>
      <c r="BV17" s="495" t="str">
        <f t="shared" si="3"/>
        <v/>
      </c>
      <c r="BW17" s="495" t="str">
        <f t="shared" si="3"/>
        <v/>
      </c>
      <c r="BX17" s="495" t="str">
        <f t="shared" si="3"/>
        <v/>
      </c>
      <c r="BY17" s="495" t="str">
        <f t="shared" si="3"/>
        <v/>
      </c>
      <c r="BZ17" s="495" t="str">
        <f t="shared" si="3"/>
        <v/>
      </c>
      <c r="CA17" s="759" t="str">
        <f t="shared" si="3"/>
        <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0</v>
      </c>
      <c r="AP18" s="487">
        <v>0</v>
      </c>
      <c r="AQ18" s="487">
        <v>0</v>
      </c>
      <c r="AR18" s="487">
        <v>0</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
      </c>
      <c r="BF18" s="487" t="str">
        <f t="shared" si="2"/>
        <v/>
      </c>
      <c r="BG18" s="487" t="str">
        <f t="shared" si="2"/>
        <v/>
      </c>
      <c r="BH18" s="487" t="str">
        <f t="shared" si="2"/>
        <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t="str">
        <f t="shared" si="3"/>
        <v/>
      </c>
      <c r="BV18" s="495" t="str">
        <f t="shared" si="3"/>
        <v/>
      </c>
      <c r="BW18" s="495" t="str">
        <f t="shared" si="3"/>
        <v/>
      </c>
      <c r="BX18" s="495" t="str">
        <f t="shared" si="3"/>
        <v/>
      </c>
      <c r="BY18" s="495" t="str">
        <f t="shared" si="3"/>
        <v/>
      </c>
      <c r="BZ18" s="495" t="str">
        <f t="shared" si="3"/>
        <v/>
      </c>
      <c r="CA18" s="759" t="str">
        <f t="shared" si="3"/>
        <v/>
      </c>
    </row>
    <row r="19" spans="1:79" s="121" customFormat="1" ht="19.899999999999999" customHeight="1" x14ac:dyDescent="0.25">
      <c r="A19" s="9" t="s">
        <v>1771</v>
      </c>
      <c r="B19" s="7"/>
      <c r="C19" s="2" t="s">
        <v>1772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0</v>
      </c>
      <c r="AP19" s="487">
        <v>0</v>
      </c>
      <c r="AQ19" s="487">
        <v>0</v>
      </c>
      <c r="AR19" s="487">
        <v>0</v>
      </c>
      <c r="AS19" s="487">
        <v>0</v>
      </c>
      <c r="AT19" s="487">
        <v>0</v>
      </c>
      <c r="AU19" s="493">
        <v>0</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
      </c>
      <c r="BF19" s="487" t="str">
        <f t="shared" si="2"/>
        <v/>
      </c>
      <c r="BG19" s="487" t="str">
        <f t="shared" si="2"/>
        <v/>
      </c>
      <c r="BH19" s="487" t="str">
        <f t="shared" si="2"/>
        <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t="str">
        <f t="shared" si="3"/>
        <v/>
      </c>
      <c r="BV19" s="495" t="str">
        <f t="shared" si="3"/>
        <v/>
      </c>
      <c r="BW19" s="495" t="str">
        <f t="shared" si="3"/>
        <v/>
      </c>
      <c r="BX19" s="495" t="str">
        <f t="shared" si="3"/>
        <v/>
      </c>
      <c r="BY19" s="495" t="str">
        <f t="shared" si="3"/>
        <v/>
      </c>
      <c r="BZ19" s="495" t="str">
        <f t="shared" si="3"/>
        <v/>
      </c>
      <c r="CA19" s="759" t="str">
        <f t="shared" si="3"/>
        <v/>
      </c>
    </row>
    <row r="20" spans="1:79" s="121" customFormat="1" ht="19.899999999999999" customHeight="1" x14ac:dyDescent="0.25">
      <c r="A20" s="9" t="s">
        <v>1411</v>
      </c>
      <c r="B20" s="7"/>
      <c r="C20" s="2" t="s">
        <v>1412</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0</v>
      </c>
      <c r="AP20" s="487">
        <v>0</v>
      </c>
      <c r="AQ20" s="487">
        <v>0</v>
      </c>
      <c r="AR20" s="487">
        <v>0</v>
      </c>
      <c r="AS20" s="487">
        <v>0</v>
      </c>
      <c r="AT20" s="487">
        <v>0</v>
      </c>
      <c r="AU20" s="493">
        <v>0</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
      </c>
      <c r="BF20" s="487" t="str">
        <f t="shared" si="2"/>
        <v/>
      </c>
      <c r="BG20" s="487" t="str">
        <f t="shared" si="2"/>
        <v/>
      </c>
      <c r="BH20" s="487" t="str">
        <f t="shared" si="2"/>
        <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t="str">
        <f t="shared" si="3"/>
        <v/>
      </c>
      <c r="BV20" s="495" t="str">
        <f t="shared" si="3"/>
        <v/>
      </c>
      <c r="BW20" s="495" t="str">
        <f t="shared" si="3"/>
        <v/>
      </c>
      <c r="BX20" s="495" t="str">
        <f t="shared" si="3"/>
        <v/>
      </c>
      <c r="BY20" s="495" t="str">
        <f t="shared" si="3"/>
        <v/>
      </c>
      <c r="BZ20" s="495" t="str">
        <f t="shared" si="3"/>
        <v/>
      </c>
      <c r="CA20" s="489" t="str">
        <f t="shared" si="3"/>
        <v/>
      </c>
    </row>
    <row r="21" spans="1:79" s="121" customFormat="1" ht="19.899999999999999" customHeight="1" x14ac:dyDescent="0.25">
      <c r="A21" s="9" t="s">
        <v>1413</v>
      </c>
      <c r="B21" s="7"/>
      <c r="C21" s="2" t="s">
        <v>1414</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0</v>
      </c>
      <c r="AP21" s="487">
        <v>0</v>
      </c>
      <c r="AQ21" s="487">
        <v>0</v>
      </c>
      <c r="AR21" s="487">
        <v>0</v>
      </c>
      <c r="AS21" s="487">
        <v>0</v>
      </c>
      <c r="AT21" s="487">
        <v>0</v>
      </c>
      <c r="AU21" s="493">
        <v>0</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
      </c>
      <c r="BF21" s="487" t="str">
        <f t="shared" si="2"/>
        <v/>
      </c>
      <c r="BG21" s="487" t="str">
        <f t="shared" si="2"/>
        <v/>
      </c>
      <c r="BH21" s="487" t="str">
        <f t="shared" si="2"/>
        <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t="str">
        <f t="shared" si="3"/>
        <v/>
      </c>
      <c r="BV21" s="495" t="str">
        <f t="shared" si="3"/>
        <v/>
      </c>
      <c r="BW21" s="495" t="str">
        <f t="shared" si="3"/>
        <v/>
      </c>
      <c r="BX21" s="495" t="str">
        <f t="shared" si="3"/>
        <v/>
      </c>
      <c r="BY21" s="495" t="str">
        <f t="shared" si="3"/>
        <v/>
      </c>
      <c r="BZ21" s="495" t="str">
        <f t="shared" si="3"/>
        <v/>
      </c>
      <c r="CA21" s="489" t="str">
        <f t="shared" si="3"/>
        <v/>
      </c>
    </row>
    <row r="22" spans="1:79" s="121" customFormat="1" ht="19.899999999999999" customHeight="1" x14ac:dyDescent="0.25">
      <c r="A22" s="9" t="s">
        <v>1415</v>
      </c>
      <c r="B22" s="7"/>
      <c r="C22" s="2" t="s">
        <v>1416</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0</v>
      </c>
      <c r="AP22" s="487">
        <v>0</v>
      </c>
      <c r="AQ22" s="487">
        <v>0</v>
      </c>
      <c r="AR22" s="487">
        <v>0</v>
      </c>
      <c r="AS22" s="487">
        <v>0</v>
      </c>
      <c r="AT22" s="487">
        <v>0</v>
      </c>
      <c r="AU22" s="493">
        <v>0</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
      </c>
      <c r="BF22" s="487" t="str">
        <f t="shared" si="2"/>
        <v/>
      </c>
      <c r="BG22" s="487" t="str">
        <f t="shared" si="2"/>
        <v/>
      </c>
      <c r="BH22" s="487" t="str">
        <f t="shared" si="2"/>
        <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t="str">
        <f t="shared" si="3"/>
        <v/>
      </c>
      <c r="BV22" s="495" t="str">
        <f t="shared" si="3"/>
        <v/>
      </c>
      <c r="BW22" s="495" t="str">
        <f t="shared" si="3"/>
        <v/>
      </c>
      <c r="BX22" s="495" t="str">
        <f t="shared" si="3"/>
        <v/>
      </c>
      <c r="BY22" s="495" t="str">
        <f t="shared" si="3"/>
        <v/>
      </c>
      <c r="BZ22" s="495" t="str">
        <f t="shared" si="3"/>
        <v/>
      </c>
      <c r="CA22" s="489" t="str">
        <f t="shared" si="3"/>
        <v/>
      </c>
    </row>
    <row r="23" spans="1:79" s="121" customFormat="1" ht="19.899999999999999" customHeight="1" x14ac:dyDescent="0.25">
      <c r="A23" s="9" t="s">
        <v>1417</v>
      </c>
      <c r="B23" s="7"/>
      <c r="C23" s="2" t="s">
        <v>1418</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0</v>
      </c>
      <c r="AP23" s="487">
        <v>0</v>
      </c>
      <c r="AQ23" s="487">
        <v>0</v>
      </c>
      <c r="AR23" s="487">
        <v>0</v>
      </c>
      <c r="AS23" s="487">
        <v>0</v>
      </c>
      <c r="AT23" s="487">
        <v>0</v>
      </c>
      <c r="AU23" s="493">
        <v>0</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
      </c>
      <c r="BF23" s="487" t="str">
        <f t="shared" si="4"/>
        <v/>
      </c>
      <c r="BG23" s="487" t="str">
        <f t="shared" si="4"/>
        <v/>
      </c>
      <c r="BH23" s="487" t="str">
        <f t="shared" si="4"/>
        <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t="str">
        <f t="shared" si="5"/>
        <v/>
      </c>
      <c r="BV23" s="495" t="str">
        <f t="shared" si="5"/>
        <v/>
      </c>
      <c r="BW23" s="495" t="str">
        <f t="shared" si="5"/>
        <v/>
      </c>
      <c r="BX23" s="495" t="str">
        <f t="shared" si="5"/>
        <v/>
      </c>
      <c r="BY23" s="495" t="str">
        <f t="shared" si="5"/>
        <v/>
      </c>
      <c r="BZ23" s="495" t="str">
        <f t="shared" si="5"/>
        <v/>
      </c>
      <c r="CA23" s="489" t="str">
        <f t="shared" si="5"/>
        <v/>
      </c>
    </row>
    <row r="24" spans="1:79" s="121" customFormat="1" ht="19.899999999999999" customHeight="1" thickBot="1" x14ac:dyDescent="0.3">
      <c r="A24" s="9" t="s">
        <v>1419</v>
      </c>
      <c r="B24" s="7"/>
      <c r="C24" s="2" t="s">
        <v>1420</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0</v>
      </c>
      <c r="AP24" s="487">
        <v>0</v>
      </c>
      <c r="AQ24" s="487">
        <v>0</v>
      </c>
      <c r="AR24" s="487">
        <v>0</v>
      </c>
      <c r="AS24" s="487">
        <v>0</v>
      </c>
      <c r="AT24" s="487">
        <v>0</v>
      </c>
      <c r="AU24" s="493">
        <v>0</v>
      </c>
      <c r="AV24" s="488" t="str">
        <f t="shared" si="4"/>
        <v>tbd</v>
      </c>
      <c r="AW24" s="487" t="str">
        <f t="shared" si="4"/>
        <v>tbd</v>
      </c>
      <c r="AX24" s="487" t="str">
        <f t="shared" si="4"/>
        <v>tbd</v>
      </c>
      <c r="AY24" s="487" t="str">
        <f t="shared" si="4"/>
        <v>tbd</v>
      </c>
      <c r="AZ24" s="487" t="str">
        <f t="shared" si="4"/>
        <v>tbd</v>
      </c>
      <c r="BA24" s="487" t="str">
        <f t="shared" si="4"/>
        <v>tbd</v>
      </c>
      <c r="BB24" s="487" t="str">
        <f t="shared" si="4"/>
        <v>tbd</v>
      </c>
      <c r="BC24" s="487" t="str">
        <f t="shared" si="4"/>
        <v>tbd</v>
      </c>
      <c r="BD24" s="487" t="str">
        <f t="shared" si="4"/>
        <v>tbd</v>
      </c>
      <c r="BE24" s="487" t="str">
        <f t="shared" si="4"/>
        <v/>
      </c>
      <c r="BF24" s="487" t="str">
        <f t="shared" si="4"/>
        <v/>
      </c>
      <c r="BG24" s="487" t="str">
        <f t="shared" si="4"/>
        <v/>
      </c>
      <c r="BH24" s="487" t="str">
        <f t="shared" si="4"/>
        <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t="str">
        <f t="shared" si="5"/>
        <v/>
      </c>
      <c r="BV24" s="495" t="str">
        <f t="shared" si="5"/>
        <v/>
      </c>
      <c r="BW24" s="495" t="str">
        <f t="shared" si="5"/>
        <v/>
      </c>
      <c r="BX24" s="495" t="str">
        <f t="shared" si="5"/>
        <v/>
      </c>
      <c r="BY24" s="495" t="str">
        <f t="shared" si="5"/>
        <v/>
      </c>
      <c r="BZ24" s="495" t="str">
        <f t="shared" si="5"/>
        <v/>
      </c>
      <c r="CA24" s="489" t="str">
        <f t="shared" si="5"/>
        <v/>
      </c>
    </row>
    <row r="25" spans="1:79" s="121" customFormat="1" ht="19.899999999999999" hidden="1" customHeight="1" x14ac:dyDescent="0.25">
      <c r="A25" s="9"/>
      <c r="B25" s="7"/>
      <c r="C25" s="2"/>
      <c r="D25" s="19"/>
      <c r="E25" s="18"/>
      <c r="F25" s="19"/>
      <c r="G25" s="19"/>
      <c r="H25" s="4"/>
      <c r="I25" s="15"/>
      <c r="J25" s="47"/>
      <c r="K25" s="1384"/>
      <c r="L25" s="1386"/>
      <c r="M25" s="1384"/>
      <c r="N25" s="1385"/>
      <c r="O25" s="1386"/>
      <c r="P25" s="1384"/>
      <c r="Q25" s="1385"/>
      <c r="R25" s="1386"/>
      <c r="S25" s="269"/>
      <c r="T25" s="269"/>
      <c r="U25" s="49"/>
      <c r="V25" s="1393"/>
      <c r="W25" s="1394"/>
      <c r="X25" s="56"/>
      <c r="Y25" s="56"/>
      <c r="Z25" s="57"/>
      <c r="AA25" s="68"/>
      <c r="AB25" s="57"/>
      <c r="AC25" s="58"/>
      <c r="AD25" s="56"/>
      <c r="AE25" s="65"/>
      <c r="AF25" s="488">
        <f t="shared" ref="AF25:AU40" si="6">AF24</f>
        <v>-1</v>
      </c>
      <c r="AG25" s="487">
        <f t="shared" si="6"/>
        <v>-1</v>
      </c>
      <c r="AH25" s="487">
        <f t="shared" si="6"/>
        <v>-1</v>
      </c>
      <c r="AI25" s="487">
        <f t="shared" si="6"/>
        <v>-1</v>
      </c>
      <c r="AJ25" s="487">
        <f t="shared" si="6"/>
        <v>-1</v>
      </c>
      <c r="AK25" s="487">
        <f t="shared" si="6"/>
        <v>-1</v>
      </c>
      <c r="AL25" s="487">
        <f t="shared" si="6"/>
        <v>-1</v>
      </c>
      <c r="AM25" s="487">
        <f t="shared" si="6"/>
        <v>-1</v>
      </c>
      <c r="AN25" s="487">
        <f t="shared" si="6"/>
        <v>-1</v>
      </c>
      <c r="AO25" s="487">
        <f t="shared" si="6"/>
        <v>0</v>
      </c>
      <c r="AP25" s="487">
        <f t="shared" si="6"/>
        <v>0</v>
      </c>
      <c r="AQ25" s="487">
        <f t="shared" si="6"/>
        <v>0</v>
      </c>
      <c r="AR25" s="487">
        <f t="shared" si="6"/>
        <v>0</v>
      </c>
      <c r="AS25" s="487">
        <f t="shared" si="6"/>
        <v>0</v>
      </c>
      <c r="AT25" s="487">
        <f t="shared" si="6"/>
        <v>0</v>
      </c>
      <c r="AU25" s="493">
        <f t="shared" si="6"/>
        <v>0</v>
      </c>
      <c r="AV25" s="488">
        <f t="shared" si="4"/>
        <v>0</v>
      </c>
      <c r="AW25" s="487">
        <f t="shared" si="4"/>
        <v>0</v>
      </c>
      <c r="AX25" s="487">
        <f t="shared" si="4"/>
        <v>0</v>
      </c>
      <c r="AY25" s="487">
        <f t="shared" si="4"/>
        <v>0</v>
      </c>
      <c r="AZ25" s="487">
        <f t="shared" si="4"/>
        <v>0</v>
      </c>
      <c r="BA25" s="487">
        <f t="shared" si="4"/>
        <v>0</v>
      </c>
      <c r="BB25" s="487">
        <f t="shared" si="4"/>
        <v>0</v>
      </c>
      <c r="BC25" s="487">
        <f t="shared" si="4"/>
        <v>0</v>
      </c>
      <c r="BD25" s="487">
        <f t="shared" si="4"/>
        <v>0</v>
      </c>
      <c r="BE25" s="487" t="str">
        <f t="shared" si="4"/>
        <v/>
      </c>
      <c r="BF25" s="487" t="str">
        <f t="shared" si="4"/>
        <v/>
      </c>
      <c r="BG25" s="487" t="str">
        <f t="shared" si="4"/>
        <v/>
      </c>
      <c r="BH25" s="487" t="str">
        <f t="shared" si="4"/>
        <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t="str">
        <f t="shared" si="5"/>
        <v/>
      </c>
      <c r="BV25" s="495" t="str">
        <f t="shared" si="5"/>
        <v/>
      </c>
      <c r="BW25" s="495" t="str">
        <f t="shared" si="5"/>
        <v/>
      </c>
      <c r="BX25" s="495" t="str">
        <f t="shared" si="5"/>
        <v/>
      </c>
      <c r="BY25" s="495" t="str">
        <f t="shared" si="5"/>
        <v/>
      </c>
      <c r="BZ25" s="495" t="str">
        <f t="shared" si="5"/>
        <v/>
      </c>
      <c r="CA25" s="489" t="str">
        <f t="shared" si="5"/>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6"/>
        <v>-1</v>
      </c>
      <c r="AG26" s="487">
        <f t="shared" si="6"/>
        <v>-1</v>
      </c>
      <c r="AH26" s="487">
        <f t="shared" si="6"/>
        <v>-1</v>
      </c>
      <c r="AI26" s="487">
        <f t="shared" si="6"/>
        <v>-1</v>
      </c>
      <c r="AJ26" s="487">
        <f t="shared" si="6"/>
        <v>-1</v>
      </c>
      <c r="AK26" s="487">
        <f t="shared" si="6"/>
        <v>-1</v>
      </c>
      <c r="AL26" s="487">
        <f t="shared" si="6"/>
        <v>-1</v>
      </c>
      <c r="AM26" s="487">
        <f t="shared" si="6"/>
        <v>-1</v>
      </c>
      <c r="AN26" s="487">
        <f t="shared" si="6"/>
        <v>-1</v>
      </c>
      <c r="AO26" s="487">
        <f t="shared" si="6"/>
        <v>0</v>
      </c>
      <c r="AP26" s="487">
        <f t="shared" si="6"/>
        <v>0</v>
      </c>
      <c r="AQ26" s="487">
        <f t="shared" si="6"/>
        <v>0</v>
      </c>
      <c r="AR26" s="487">
        <f t="shared" si="6"/>
        <v>0</v>
      </c>
      <c r="AS26" s="487">
        <f t="shared" si="6"/>
        <v>0</v>
      </c>
      <c r="AT26" s="487">
        <f t="shared" si="6"/>
        <v>0</v>
      </c>
      <c r="AU26" s="493">
        <f t="shared" si="6"/>
        <v>0</v>
      </c>
      <c r="AV26" s="488">
        <f t="shared" si="4"/>
        <v>0</v>
      </c>
      <c r="AW26" s="487">
        <f t="shared" si="4"/>
        <v>0</v>
      </c>
      <c r="AX26" s="487">
        <f t="shared" si="4"/>
        <v>0</v>
      </c>
      <c r="AY26" s="487">
        <f t="shared" si="4"/>
        <v>0</v>
      </c>
      <c r="AZ26" s="487">
        <f t="shared" si="4"/>
        <v>0</v>
      </c>
      <c r="BA26" s="487">
        <f t="shared" si="4"/>
        <v>0</v>
      </c>
      <c r="BB26" s="487">
        <f t="shared" si="4"/>
        <v>0</v>
      </c>
      <c r="BC26" s="487">
        <f t="shared" si="4"/>
        <v>0</v>
      </c>
      <c r="BD26" s="487">
        <f t="shared" si="4"/>
        <v>0</v>
      </c>
      <c r="BE26" s="487" t="str">
        <f t="shared" si="4"/>
        <v/>
      </c>
      <c r="BF26" s="487" t="str">
        <f t="shared" si="4"/>
        <v/>
      </c>
      <c r="BG26" s="487" t="str">
        <f t="shared" si="4"/>
        <v/>
      </c>
      <c r="BH26" s="487" t="str">
        <f t="shared" si="4"/>
        <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t="str">
        <f t="shared" si="5"/>
        <v/>
      </c>
      <c r="BV26" s="495" t="str">
        <f t="shared" si="5"/>
        <v/>
      </c>
      <c r="BW26" s="495" t="str">
        <f t="shared" si="5"/>
        <v/>
      </c>
      <c r="BX26" s="495" t="str">
        <f t="shared" si="5"/>
        <v/>
      </c>
      <c r="BY26" s="495" t="str">
        <f t="shared" si="5"/>
        <v/>
      </c>
      <c r="BZ26" s="495" t="str">
        <f t="shared" si="5"/>
        <v/>
      </c>
      <c r="CA26" s="489" t="str">
        <f t="shared" si="5"/>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6"/>
        <v>-1</v>
      </c>
      <c r="AG27" s="487">
        <f t="shared" si="6"/>
        <v>-1</v>
      </c>
      <c r="AH27" s="487">
        <f t="shared" si="6"/>
        <v>-1</v>
      </c>
      <c r="AI27" s="487">
        <f t="shared" si="6"/>
        <v>-1</v>
      </c>
      <c r="AJ27" s="487">
        <f t="shared" si="6"/>
        <v>-1</v>
      </c>
      <c r="AK27" s="487">
        <f t="shared" si="6"/>
        <v>-1</v>
      </c>
      <c r="AL27" s="487">
        <f t="shared" si="6"/>
        <v>-1</v>
      </c>
      <c r="AM27" s="487">
        <f t="shared" si="6"/>
        <v>-1</v>
      </c>
      <c r="AN27" s="487">
        <f t="shared" si="6"/>
        <v>-1</v>
      </c>
      <c r="AO27" s="487">
        <f t="shared" si="6"/>
        <v>0</v>
      </c>
      <c r="AP27" s="487">
        <f t="shared" si="6"/>
        <v>0</v>
      </c>
      <c r="AQ27" s="487">
        <f t="shared" si="6"/>
        <v>0</v>
      </c>
      <c r="AR27" s="487">
        <f t="shared" si="6"/>
        <v>0</v>
      </c>
      <c r="AS27" s="487">
        <f t="shared" si="6"/>
        <v>0</v>
      </c>
      <c r="AT27" s="487">
        <f t="shared" si="6"/>
        <v>0</v>
      </c>
      <c r="AU27" s="493">
        <f t="shared" si="6"/>
        <v>0</v>
      </c>
      <c r="AV27" s="488">
        <f t="shared" si="4"/>
        <v>0</v>
      </c>
      <c r="AW27" s="487">
        <f t="shared" si="4"/>
        <v>0</v>
      </c>
      <c r="AX27" s="487">
        <f t="shared" si="4"/>
        <v>0</v>
      </c>
      <c r="AY27" s="487">
        <f t="shared" si="4"/>
        <v>0</v>
      </c>
      <c r="AZ27" s="487">
        <f t="shared" si="4"/>
        <v>0</v>
      </c>
      <c r="BA27" s="487">
        <f t="shared" si="4"/>
        <v>0</v>
      </c>
      <c r="BB27" s="487">
        <f t="shared" si="4"/>
        <v>0</v>
      </c>
      <c r="BC27" s="487">
        <f t="shared" si="4"/>
        <v>0</v>
      </c>
      <c r="BD27" s="487">
        <f t="shared" si="4"/>
        <v>0</v>
      </c>
      <c r="BE27" s="487" t="str">
        <f t="shared" si="4"/>
        <v/>
      </c>
      <c r="BF27" s="487" t="str">
        <f t="shared" si="4"/>
        <v/>
      </c>
      <c r="BG27" s="487" t="str">
        <f t="shared" si="4"/>
        <v/>
      </c>
      <c r="BH27" s="487" t="str">
        <f t="shared" si="4"/>
        <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t="str">
        <f t="shared" si="5"/>
        <v/>
      </c>
      <c r="BV27" s="495" t="str">
        <f t="shared" si="5"/>
        <v/>
      </c>
      <c r="BW27" s="495" t="str">
        <f t="shared" si="5"/>
        <v/>
      </c>
      <c r="BX27" s="495" t="str">
        <f t="shared" si="5"/>
        <v/>
      </c>
      <c r="BY27" s="495" t="str">
        <f t="shared" si="5"/>
        <v/>
      </c>
      <c r="BZ27" s="495" t="str">
        <f t="shared" si="5"/>
        <v/>
      </c>
      <c r="CA27" s="489" t="str">
        <f t="shared" si="5"/>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6"/>
        <v>-1</v>
      </c>
      <c r="AG28" s="487">
        <f t="shared" si="6"/>
        <v>-1</v>
      </c>
      <c r="AH28" s="487">
        <f t="shared" si="6"/>
        <v>-1</v>
      </c>
      <c r="AI28" s="487">
        <f t="shared" si="6"/>
        <v>-1</v>
      </c>
      <c r="AJ28" s="487">
        <f t="shared" si="6"/>
        <v>-1</v>
      </c>
      <c r="AK28" s="487">
        <f t="shared" si="6"/>
        <v>-1</v>
      </c>
      <c r="AL28" s="487">
        <f t="shared" si="6"/>
        <v>-1</v>
      </c>
      <c r="AM28" s="487">
        <f t="shared" si="6"/>
        <v>-1</v>
      </c>
      <c r="AN28" s="487">
        <f t="shared" si="6"/>
        <v>-1</v>
      </c>
      <c r="AO28" s="487">
        <f t="shared" si="6"/>
        <v>0</v>
      </c>
      <c r="AP28" s="487">
        <f t="shared" si="6"/>
        <v>0</v>
      </c>
      <c r="AQ28" s="487">
        <f t="shared" si="6"/>
        <v>0</v>
      </c>
      <c r="AR28" s="487">
        <f t="shared" si="6"/>
        <v>0</v>
      </c>
      <c r="AS28" s="487">
        <f t="shared" si="6"/>
        <v>0</v>
      </c>
      <c r="AT28" s="487">
        <f t="shared" si="6"/>
        <v>0</v>
      </c>
      <c r="AU28" s="493">
        <f t="shared" si="6"/>
        <v>0</v>
      </c>
      <c r="AV28" s="488">
        <f t="shared" si="4"/>
        <v>0</v>
      </c>
      <c r="AW28" s="487">
        <f t="shared" si="4"/>
        <v>0</v>
      </c>
      <c r="AX28" s="487">
        <f t="shared" si="4"/>
        <v>0</v>
      </c>
      <c r="AY28" s="487">
        <f t="shared" si="4"/>
        <v>0</v>
      </c>
      <c r="AZ28" s="487">
        <f t="shared" si="4"/>
        <v>0</v>
      </c>
      <c r="BA28" s="487">
        <f t="shared" si="4"/>
        <v>0</v>
      </c>
      <c r="BB28" s="487">
        <f t="shared" si="4"/>
        <v>0</v>
      </c>
      <c r="BC28" s="487">
        <f t="shared" si="4"/>
        <v>0</v>
      </c>
      <c r="BD28" s="487">
        <f t="shared" si="4"/>
        <v>0</v>
      </c>
      <c r="BE28" s="487" t="str">
        <f t="shared" si="4"/>
        <v/>
      </c>
      <c r="BF28" s="487" t="str">
        <f t="shared" si="4"/>
        <v/>
      </c>
      <c r="BG28" s="487" t="str">
        <f t="shared" si="4"/>
        <v/>
      </c>
      <c r="BH28" s="487" t="str">
        <f t="shared" si="4"/>
        <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t="str">
        <f t="shared" si="5"/>
        <v/>
      </c>
      <c r="BV28" s="495" t="str">
        <f t="shared" si="5"/>
        <v/>
      </c>
      <c r="BW28" s="495" t="str">
        <f t="shared" si="5"/>
        <v/>
      </c>
      <c r="BX28" s="495" t="str">
        <f t="shared" si="5"/>
        <v/>
      </c>
      <c r="BY28" s="495" t="str">
        <f t="shared" si="5"/>
        <v/>
      </c>
      <c r="BZ28" s="495" t="str">
        <f t="shared" si="5"/>
        <v/>
      </c>
      <c r="CA28" s="489" t="str">
        <f t="shared" si="5"/>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6"/>
        <v>-1</v>
      </c>
      <c r="AG29" s="487">
        <f t="shared" si="6"/>
        <v>-1</v>
      </c>
      <c r="AH29" s="487">
        <f t="shared" si="6"/>
        <v>-1</v>
      </c>
      <c r="AI29" s="487">
        <f t="shared" si="6"/>
        <v>-1</v>
      </c>
      <c r="AJ29" s="487">
        <f t="shared" si="6"/>
        <v>-1</v>
      </c>
      <c r="AK29" s="487">
        <f t="shared" si="6"/>
        <v>-1</v>
      </c>
      <c r="AL29" s="487">
        <f t="shared" si="6"/>
        <v>-1</v>
      </c>
      <c r="AM29" s="487">
        <f t="shared" si="6"/>
        <v>-1</v>
      </c>
      <c r="AN29" s="487">
        <f t="shared" si="6"/>
        <v>-1</v>
      </c>
      <c r="AO29" s="487">
        <f t="shared" si="6"/>
        <v>0</v>
      </c>
      <c r="AP29" s="487">
        <f t="shared" si="6"/>
        <v>0</v>
      </c>
      <c r="AQ29" s="487">
        <f t="shared" si="6"/>
        <v>0</v>
      </c>
      <c r="AR29" s="487">
        <f t="shared" si="6"/>
        <v>0</v>
      </c>
      <c r="AS29" s="487">
        <f t="shared" si="6"/>
        <v>0</v>
      </c>
      <c r="AT29" s="487">
        <f t="shared" si="6"/>
        <v>0</v>
      </c>
      <c r="AU29" s="493">
        <f t="shared" si="6"/>
        <v>0</v>
      </c>
      <c r="AV29" s="488">
        <f t="shared" si="4"/>
        <v>0</v>
      </c>
      <c r="AW29" s="487">
        <f t="shared" si="4"/>
        <v>0</v>
      </c>
      <c r="AX29" s="487">
        <f t="shared" si="4"/>
        <v>0</v>
      </c>
      <c r="AY29" s="487">
        <f t="shared" si="4"/>
        <v>0</v>
      </c>
      <c r="AZ29" s="487">
        <f t="shared" si="4"/>
        <v>0</v>
      </c>
      <c r="BA29" s="487">
        <f t="shared" si="4"/>
        <v>0</v>
      </c>
      <c r="BB29" s="487">
        <f t="shared" si="4"/>
        <v>0</v>
      </c>
      <c r="BC29" s="487">
        <f t="shared" si="4"/>
        <v>0</v>
      </c>
      <c r="BD29" s="487">
        <f t="shared" si="4"/>
        <v>0</v>
      </c>
      <c r="BE29" s="487" t="str">
        <f t="shared" si="4"/>
        <v/>
      </c>
      <c r="BF29" s="487" t="str">
        <f t="shared" si="4"/>
        <v/>
      </c>
      <c r="BG29" s="487" t="str">
        <f t="shared" si="4"/>
        <v/>
      </c>
      <c r="BH29" s="487" t="str">
        <f t="shared" si="4"/>
        <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t="str">
        <f t="shared" si="5"/>
        <v/>
      </c>
      <c r="BV29" s="495" t="str">
        <f t="shared" si="5"/>
        <v/>
      </c>
      <c r="BW29" s="495" t="str">
        <f t="shared" si="5"/>
        <v/>
      </c>
      <c r="BX29" s="495" t="str">
        <f t="shared" si="5"/>
        <v/>
      </c>
      <c r="BY29" s="495" t="str">
        <f t="shared" si="5"/>
        <v/>
      </c>
      <c r="BZ29" s="495" t="str">
        <f t="shared" si="5"/>
        <v/>
      </c>
      <c r="CA29" s="489" t="str">
        <f t="shared" si="5"/>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6"/>
        <v>-1</v>
      </c>
      <c r="AG30" s="487">
        <f t="shared" si="6"/>
        <v>-1</v>
      </c>
      <c r="AH30" s="487">
        <f t="shared" si="6"/>
        <v>-1</v>
      </c>
      <c r="AI30" s="487">
        <f t="shared" si="6"/>
        <v>-1</v>
      </c>
      <c r="AJ30" s="487">
        <f t="shared" si="6"/>
        <v>-1</v>
      </c>
      <c r="AK30" s="487">
        <f t="shared" si="6"/>
        <v>-1</v>
      </c>
      <c r="AL30" s="487">
        <f t="shared" si="6"/>
        <v>-1</v>
      </c>
      <c r="AM30" s="487">
        <f t="shared" si="6"/>
        <v>-1</v>
      </c>
      <c r="AN30" s="487">
        <f t="shared" si="6"/>
        <v>-1</v>
      </c>
      <c r="AO30" s="487">
        <f t="shared" si="6"/>
        <v>0</v>
      </c>
      <c r="AP30" s="487">
        <f t="shared" si="6"/>
        <v>0</v>
      </c>
      <c r="AQ30" s="487">
        <f t="shared" si="6"/>
        <v>0</v>
      </c>
      <c r="AR30" s="487">
        <f t="shared" si="6"/>
        <v>0</v>
      </c>
      <c r="AS30" s="487">
        <f t="shared" si="6"/>
        <v>0</v>
      </c>
      <c r="AT30" s="487">
        <f t="shared" si="6"/>
        <v>0</v>
      </c>
      <c r="AU30" s="493">
        <f t="shared" si="6"/>
        <v>0</v>
      </c>
      <c r="AV30" s="488">
        <f t="shared" si="4"/>
        <v>0</v>
      </c>
      <c r="AW30" s="487">
        <f t="shared" si="4"/>
        <v>0</v>
      </c>
      <c r="AX30" s="487">
        <f t="shared" si="4"/>
        <v>0</v>
      </c>
      <c r="AY30" s="487">
        <f t="shared" si="4"/>
        <v>0</v>
      </c>
      <c r="AZ30" s="487">
        <f t="shared" si="4"/>
        <v>0</v>
      </c>
      <c r="BA30" s="487">
        <f t="shared" si="4"/>
        <v>0</v>
      </c>
      <c r="BB30" s="487">
        <f t="shared" si="4"/>
        <v>0</v>
      </c>
      <c r="BC30" s="487">
        <f t="shared" si="4"/>
        <v>0</v>
      </c>
      <c r="BD30" s="487">
        <f t="shared" si="4"/>
        <v>0</v>
      </c>
      <c r="BE30" s="487" t="str">
        <f t="shared" si="4"/>
        <v/>
      </c>
      <c r="BF30" s="487" t="str">
        <f t="shared" si="4"/>
        <v/>
      </c>
      <c r="BG30" s="487" t="str">
        <f t="shared" si="4"/>
        <v/>
      </c>
      <c r="BH30" s="487" t="str">
        <f t="shared" si="4"/>
        <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t="str">
        <f t="shared" si="5"/>
        <v/>
      </c>
      <c r="BV30" s="495" t="str">
        <f t="shared" si="5"/>
        <v/>
      </c>
      <c r="BW30" s="495" t="str">
        <f t="shared" si="5"/>
        <v/>
      </c>
      <c r="BX30" s="495" t="str">
        <f t="shared" si="5"/>
        <v/>
      </c>
      <c r="BY30" s="495" t="str">
        <f t="shared" si="5"/>
        <v/>
      </c>
      <c r="BZ30" s="495" t="str">
        <f t="shared" si="5"/>
        <v/>
      </c>
      <c r="CA30" s="489" t="str">
        <f t="shared" si="5"/>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6"/>
        <v>-1</v>
      </c>
      <c r="AG31" s="487">
        <f t="shared" si="6"/>
        <v>-1</v>
      </c>
      <c r="AH31" s="487">
        <f t="shared" si="6"/>
        <v>-1</v>
      </c>
      <c r="AI31" s="487">
        <f t="shared" si="6"/>
        <v>-1</v>
      </c>
      <c r="AJ31" s="487">
        <f t="shared" si="6"/>
        <v>-1</v>
      </c>
      <c r="AK31" s="487">
        <f t="shared" si="6"/>
        <v>-1</v>
      </c>
      <c r="AL31" s="487">
        <f t="shared" si="6"/>
        <v>-1</v>
      </c>
      <c r="AM31" s="487">
        <f t="shared" si="6"/>
        <v>-1</v>
      </c>
      <c r="AN31" s="487">
        <f t="shared" si="6"/>
        <v>-1</v>
      </c>
      <c r="AO31" s="487">
        <f t="shared" si="6"/>
        <v>0</v>
      </c>
      <c r="AP31" s="487">
        <f t="shared" si="6"/>
        <v>0</v>
      </c>
      <c r="AQ31" s="487">
        <f t="shared" si="6"/>
        <v>0</v>
      </c>
      <c r="AR31" s="487">
        <f t="shared" si="6"/>
        <v>0</v>
      </c>
      <c r="AS31" s="487">
        <f t="shared" si="6"/>
        <v>0</v>
      </c>
      <c r="AT31" s="487">
        <f t="shared" si="6"/>
        <v>0</v>
      </c>
      <c r="AU31" s="493">
        <f t="shared" si="6"/>
        <v>0</v>
      </c>
      <c r="AV31" s="488">
        <f t="shared" si="4"/>
        <v>0</v>
      </c>
      <c r="AW31" s="487">
        <f t="shared" si="4"/>
        <v>0</v>
      </c>
      <c r="AX31" s="487">
        <f t="shared" si="4"/>
        <v>0</v>
      </c>
      <c r="AY31" s="487">
        <f t="shared" si="4"/>
        <v>0</v>
      </c>
      <c r="AZ31" s="487">
        <f t="shared" si="4"/>
        <v>0</v>
      </c>
      <c r="BA31" s="487">
        <f t="shared" si="4"/>
        <v>0</v>
      </c>
      <c r="BB31" s="487">
        <f t="shared" si="4"/>
        <v>0</v>
      </c>
      <c r="BC31" s="487">
        <f t="shared" si="4"/>
        <v>0</v>
      </c>
      <c r="BD31" s="487">
        <f t="shared" si="4"/>
        <v>0</v>
      </c>
      <c r="BE31" s="487" t="str">
        <f t="shared" si="4"/>
        <v/>
      </c>
      <c r="BF31" s="487" t="str">
        <f t="shared" si="4"/>
        <v/>
      </c>
      <c r="BG31" s="487" t="str">
        <f t="shared" si="4"/>
        <v/>
      </c>
      <c r="BH31" s="487" t="str">
        <f t="shared" si="4"/>
        <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t="str">
        <f t="shared" si="5"/>
        <v/>
      </c>
      <c r="BV31" s="495" t="str">
        <f t="shared" si="5"/>
        <v/>
      </c>
      <c r="BW31" s="495" t="str">
        <f t="shared" si="5"/>
        <v/>
      </c>
      <c r="BX31" s="495" t="str">
        <f t="shared" si="5"/>
        <v/>
      </c>
      <c r="BY31" s="495" t="str">
        <f t="shared" si="5"/>
        <v/>
      </c>
      <c r="BZ31" s="495" t="str">
        <f t="shared" si="5"/>
        <v/>
      </c>
      <c r="CA31" s="489" t="str">
        <f t="shared" si="5"/>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6"/>
        <v>-1</v>
      </c>
      <c r="AG32" s="487">
        <f t="shared" si="6"/>
        <v>-1</v>
      </c>
      <c r="AH32" s="487">
        <f t="shared" si="6"/>
        <v>-1</v>
      </c>
      <c r="AI32" s="487">
        <f t="shared" si="6"/>
        <v>-1</v>
      </c>
      <c r="AJ32" s="487">
        <f t="shared" si="6"/>
        <v>-1</v>
      </c>
      <c r="AK32" s="487">
        <f t="shared" si="6"/>
        <v>-1</v>
      </c>
      <c r="AL32" s="487">
        <f t="shared" si="6"/>
        <v>-1</v>
      </c>
      <c r="AM32" s="487">
        <f t="shared" si="6"/>
        <v>-1</v>
      </c>
      <c r="AN32" s="487">
        <f t="shared" si="6"/>
        <v>-1</v>
      </c>
      <c r="AO32" s="487">
        <f t="shared" si="6"/>
        <v>0</v>
      </c>
      <c r="AP32" s="487">
        <f t="shared" si="6"/>
        <v>0</v>
      </c>
      <c r="AQ32" s="487">
        <f t="shared" si="6"/>
        <v>0</v>
      </c>
      <c r="AR32" s="487">
        <f t="shared" si="6"/>
        <v>0</v>
      </c>
      <c r="AS32" s="487">
        <f t="shared" si="6"/>
        <v>0</v>
      </c>
      <c r="AT32" s="487">
        <f t="shared" si="6"/>
        <v>0</v>
      </c>
      <c r="AU32" s="493">
        <f t="shared" si="6"/>
        <v>0</v>
      </c>
      <c r="AV32" s="488">
        <f t="shared" si="4"/>
        <v>0</v>
      </c>
      <c r="AW32" s="487">
        <f t="shared" si="4"/>
        <v>0</v>
      </c>
      <c r="AX32" s="487">
        <f t="shared" si="4"/>
        <v>0</v>
      </c>
      <c r="AY32" s="487">
        <f t="shared" si="4"/>
        <v>0</v>
      </c>
      <c r="AZ32" s="487">
        <f t="shared" si="4"/>
        <v>0</v>
      </c>
      <c r="BA32" s="487">
        <f t="shared" si="4"/>
        <v>0</v>
      </c>
      <c r="BB32" s="487">
        <f t="shared" si="4"/>
        <v>0</v>
      </c>
      <c r="BC32" s="487">
        <f t="shared" si="4"/>
        <v>0</v>
      </c>
      <c r="BD32" s="487">
        <f t="shared" si="4"/>
        <v>0</v>
      </c>
      <c r="BE32" s="487" t="str">
        <f t="shared" si="4"/>
        <v/>
      </c>
      <c r="BF32" s="487" t="str">
        <f t="shared" si="4"/>
        <v/>
      </c>
      <c r="BG32" s="487" t="str">
        <f t="shared" si="4"/>
        <v/>
      </c>
      <c r="BH32" s="487" t="str">
        <f t="shared" si="4"/>
        <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t="str">
        <f t="shared" si="5"/>
        <v/>
      </c>
      <c r="BV32" s="495" t="str">
        <f t="shared" si="5"/>
        <v/>
      </c>
      <c r="BW32" s="495" t="str">
        <f t="shared" si="5"/>
        <v/>
      </c>
      <c r="BX32" s="495" t="str">
        <f t="shared" si="5"/>
        <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6"/>
        <v>-1</v>
      </c>
      <c r="AG33" s="487">
        <f t="shared" si="6"/>
        <v>-1</v>
      </c>
      <c r="AH33" s="487">
        <f t="shared" si="6"/>
        <v>-1</v>
      </c>
      <c r="AI33" s="487">
        <f t="shared" si="6"/>
        <v>-1</v>
      </c>
      <c r="AJ33" s="487">
        <f t="shared" si="6"/>
        <v>-1</v>
      </c>
      <c r="AK33" s="487">
        <f t="shared" si="6"/>
        <v>-1</v>
      </c>
      <c r="AL33" s="487">
        <f t="shared" si="6"/>
        <v>-1</v>
      </c>
      <c r="AM33" s="487">
        <f t="shared" si="6"/>
        <v>-1</v>
      </c>
      <c r="AN33" s="487">
        <f t="shared" si="6"/>
        <v>-1</v>
      </c>
      <c r="AO33" s="487">
        <f t="shared" si="6"/>
        <v>0</v>
      </c>
      <c r="AP33" s="487">
        <f t="shared" si="6"/>
        <v>0</v>
      </c>
      <c r="AQ33" s="487">
        <f t="shared" si="6"/>
        <v>0</v>
      </c>
      <c r="AR33" s="487">
        <f t="shared" si="6"/>
        <v>0</v>
      </c>
      <c r="AS33" s="487">
        <f t="shared" si="6"/>
        <v>0</v>
      </c>
      <c r="AT33" s="487">
        <f t="shared" si="6"/>
        <v>0</v>
      </c>
      <c r="AU33" s="493">
        <f t="shared" si="6"/>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t="str">
        <f t="shared" si="4"/>
        <v/>
      </c>
      <c r="BF33" s="487" t="str">
        <f t="shared" si="4"/>
        <v/>
      </c>
      <c r="BG33" s="487" t="str">
        <f t="shared" si="4"/>
        <v/>
      </c>
      <c r="BH33" s="487" t="str">
        <f t="shared" si="4"/>
        <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t="str">
        <f t="shared" si="5"/>
        <v/>
      </c>
      <c r="BV33" s="495" t="str">
        <f t="shared" si="5"/>
        <v/>
      </c>
      <c r="BW33" s="495" t="str">
        <f t="shared" si="5"/>
        <v/>
      </c>
      <c r="BX33" s="495" t="str">
        <f t="shared" si="5"/>
        <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6"/>
        <v>-1</v>
      </c>
      <c r="AG34" s="487">
        <f t="shared" si="6"/>
        <v>-1</v>
      </c>
      <c r="AH34" s="487">
        <f t="shared" si="6"/>
        <v>-1</v>
      </c>
      <c r="AI34" s="487">
        <f t="shared" si="6"/>
        <v>-1</v>
      </c>
      <c r="AJ34" s="487">
        <f t="shared" si="6"/>
        <v>-1</v>
      </c>
      <c r="AK34" s="487">
        <f t="shared" si="6"/>
        <v>-1</v>
      </c>
      <c r="AL34" s="487">
        <f t="shared" si="6"/>
        <v>-1</v>
      </c>
      <c r="AM34" s="487">
        <f t="shared" si="6"/>
        <v>-1</v>
      </c>
      <c r="AN34" s="487">
        <f t="shared" si="6"/>
        <v>-1</v>
      </c>
      <c r="AO34" s="487">
        <f t="shared" si="6"/>
        <v>0</v>
      </c>
      <c r="AP34" s="487">
        <f t="shared" si="6"/>
        <v>0</v>
      </c>
      <c r="AQ34" s="487">
        <f t="shared" si="6"/>
        <v>0</v>
      </c>
      <c r="AR34" s="487">
        <f t="shared" si="6"/>
        <v>0</v>
      </c>
      <c r="AS34" s="487">
        <f t="shared" si="6"/>
        <v>0</v>
      </c>
      <c r="AT34" s="487">
        <f t="shared" si="6"/>
        <v>0</v>
      </c>
      <c r="AU34" s="493">
        <f t="shared" si="6"/>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t="str">
        <f t="shared" si="4"/>
        <v/>
      </c>
      <c r="BF34" s="487" t="str">
        <f t="shared" si="4"/>
        <v/>
      </c>
      <c r="BG34" s="487" t="str">
        <f t="shared" si="4"/>
        <v/>
      </c>
      <c r="BH34" s="487" t="str">
        <f t="shared" si="4"/>
        <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t="str">
        <f t="shared" si="5"/>
        <v/>
      </c>
      <c r="BV34" s="495" t="str">
        <f t="shared" si="5"/>
        <v/>
      </c>
      <c r="BW34" s="495" t="str">
        <f t="shared" si="5"/>
        <v/>
      </c>
      <c r="BX34" s="495" t="str">
        <f t="shared" si="5"/>
        <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6"/>
        <v>-1</v>
      </c>
      <c r="AG35" s="487">
        <f t="shared" si="6"/>
        <v>-1</v>
      </c>
      <c r="AH35" s="487">
        <f t="shared" si="6"/>
        <v>-1</v>
      </c>
      <c r="AI35" s="487">
        <f t="shared" si="6"/>
        <v>-1</v>
      </c>
      <c r="AJ35" s="487">
        <f t="shared" si="6"/>
        <v>-1</v>
      </c>
      <c r="AK35" s="487">
        <f t="shared" si="6"/>
        <v>-1</v>
      </c>
      <c r="AL35" s="487">
        <f t="shared" si="6"/>
        <v>-1</v>
      </c>
      <c r="AM35" s="487">
        <f t="shared" si="6"/>
        <v>-1</v>
      </c>
      <c r="AN35" s="487">
        <f t="shared" si="6"/>
        <v>-1</v>
      </c>
      <c r="AO35" s="487">
        <f t="shared" si="6"/>
        <v>0</v>
      </c>
      <c r="AP35" s="487">
        <f t="shared" si="6"/>
        <v>0</v>
      </c>
      <c r="AQ35" s="487">
        <f t="shared" si="6"/>
        <v>0</v>
      </c>
      <c r="AR35" s="487">
        <f t="shared" si="6"/>
        <v>0</v>
      </c>
      <c r="AS35" s="487">
        <f t="shared" si="6"/>
        <v>0</v>
      </c>
      <c r="AT35" s="487">
        <f t="shared" si="6"/>
        <v>0</v>
      </c>
      <c r="AU35" s="493">
        <f t="shared" si="6"/>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t="str">
        <f t="shared" si="4"/>
        <v/>
      </c>
      <c r="BF35" s="487" t="str">
        <f t="shared" si="4"/>
        <v/>
      </c>
      <c r="BG35" s="487" t="str">
        <f t="shared" si="4"/>
        <v/>
      </c>
      <c r="BH35" s="487" t="str">
        <f t="shared" si="4"/>
        <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t="str">
        <f t="shared" si="5"/>
        <v/>
      </c>
      <c r="BV35" s="495" t="str">
        <f t="shared" si="5"/>
        <v/>
      </c>
      <c r="BW35" s="495" t="str">
        <f t="shared" si="5"/>
        <v/>
      </c>
      <c r="BX35" s="495" t="str">
        <f t="shared" si="5"/>
        <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6"/>
        <v>-1</v>
      </c>
      <c r="AG36" s="487">
        <f t="shared" si="6"/>
        <v>-1</v>
      </c>
      <c r="AH36" s="487">
        <f t="shared" si="6"/>
        <v>-1</v>
      </c>
      <c r="AI36" s="487">
        <f t="shared" si="6"/>
        <v>-1</v>
      </c>
      <c r="AJ36" s="487">
        <f t="shared" si="6"/>
        <v>-1</v>
      </c>
      <c r="AK36" s="487">
        <f t="shared" si="6"/>
        <v>-1</v>
      </c>
      <c r="AL36" s="487">
        <f t="shared" si="6"/>
        <v>-1</v>
      </c>
      <c r="AM36" s="487">
        <f t="shared" si="6"/>
        <v>-1</v>
      </c>
      <c r="AN36" s="487">
        <f t="shared" si="6"/>
        <v>-1</v>
      </c>
      <c r="AO36" s="487">
        <f t="shared" si="6"/>
        <v>0</v>
      </c>
      <c r="AP36" s="487">
        <f t="shared" si="6"/>
        <v>0</v>
      </c>
      <c r="AQ36" s="487">
        <f t="shared" si="6"/>
        <v>0</v>
      </c>
      <c r="AR36" s="487">
        <f t="shared" si="6"/>
        <v>0</v>
      </c>
      <c r="AS36" s="487">
        <f t="shared" si="6"/>
        <v>0</v>
      </c>
      <c r="AT36" s="487">
        <f t="shared" si="6"/>
        <v>0</v>
      </c>
      <c r="AU36" s="493">
        <f t="shared" si="6"/>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t="str">
        <f t="shared" si="4"/>
        <v/>
      </c>
      <c r="BF36" s="487" t="str">
        <f t="shared" si="4"/>
        <v/>
      </c>
      <c r="BG36" s="487" t="str">
        <f t="shared" si="4"/>
        <v/>
      </c>
      <c r="BH36" s="487" t="str">
        <f t="shared" si="4"/>
        <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t="str">
        <f t="shared" si="5"/>
        <v/>
      </c>
      <c r="BV36" s="495" t="str">
        <f t="shared" si="5"/>
        <v/>
      </c>
      <c r="BW36" s="495" t="str">
        <f t="shared" si="5"/>
        <v/>
      </c>
      <c r="BX36" s="495" t="str">
        <f t="shared" si="5"/>
        <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6"/>
        <v>-1</v>
      </c>
      <c r="AG37" s="487">
        <f t="shared" si="6"/>
        <v>-1</v>
      </c>
      <c r="AH37" s="487">
        <f t="shared" si="6"/>
        <v>-1</v>
      </c>
      <c r="AI37" s="487">
        <f t="shared" si="6"/>
        <v>-1</v>
      </c>
      <c r="AJ37" s="487">
        <f t="shared" si="6"/>
        <v>-1</v>
      </c>
      <c r="AK37" s="487">
        <f t="shared" si="6"/>
        <v>-1</v>
      </c>
      <c r="AL37" s="487">
        <f t="shared" si="6"/>
        <v>-1</v>
      </c>
      <c r="AM37" s="487">
        <f t="shared" si="6"/>
        <v>-1</v>
      </c>
      <c r="AN37" s="487">
        <f t="shared" si="6"/>
        <v>-1</v>
      </c>
      <c r="AO37" s="487">
        <f t="shared" si="6"/>
        <v>0</v>
      </c>
      <c r="AP37" s="487">
        <f t="shared" si="6"/>
        <v>0</v>
      </c>
      <c r="AQ37" s="487">
        <f t="shared" si="6"/>
        <v>0</v>
      </c>
      <c r="AR37" s="487">
        <f t="shared" si="6"/>
        <v>0</v>
      </c>
      <c r="AS37" s="487">
        <f t="shared" si="6"/>
        <v>0</v>
      </c>
      <c r="AT37" s="487">
        <f t="shared" si="6"/>
        <v>0</v>
      </c>
      <c r="AU37" s="493">
        <f t="shared" si="6"/>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t="str">
        <f t="shared" si="4"/>
        <v/>
      </c>
      <c r="BF37" s="487" t="str">
        <f t="shared" si="4"/>
        <v/>
      </c>
      <c r="BG37" s="487" t="str">
        <f t="shared" si="4"/>
        <v/>
      </c>
      <c r="BH37" s="487" t="str">
        <f t="shared" si="4"/>
        <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t="str">
        <f t="shared" si="5"/>
        <v/>
      </c>
      <c r="BV37" s="495" t="str">
        <f t="shared" si="5"/>
        <v/>
      </c>
      <c r="BW37" s="495" t="str">
        <f t="shared" si="5"/>
        <v/>
      </c>
      <c r="BX37" s="495" t="str">
        <f t="shared" si="5"/>
        <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6"/>
        <v>-1</v>
      </c>
      <c r="AG38" s="487">
        <f t="shared" si="6"/>
        <v>-1</v>
      </c>
      <c r="AH38" s="487">
        <f t="shared" si="6"/>
        <v>-1</v>
      </c>
      <c r="AI38" s="487">
        <f t="shared" si="6"/>
        <v>-1</v>
      </c>
      <c r="AJ38" s="487">
        <f t="shared" si="6"/>
        <v>-1</v>
      </c>
      <c r="AK38" s="487">
        <f t="shared" si="6"/>
        <v>-1</v>
      </c>
      <c r="AL38" s="487">
        <f t="shared" si="6"/>
        <v>-1</v>
      </c>
      <c r="AM38" s="487">
        <f t="shared" si="6"/>
        <v>-1</v>
      </c>
      <c r="AN38" s="487">
        <f t="shared" si="6"/>
        <v>-1</v>
      </c>
      <c r="AO38" s="487">
        <f t="shared" si="6"/>
        <v>0</v>
      </c>
      <c r="AP38" s="487">
        <f t="shared" si="6"/>
        <v>0</v>
      </c>
      <c r="AQ38" s="487">
        <f t="shared" si="6"/>
        <v>0</v>
      </c>
      <c r="AR38" s="487">
        <f t="shared" si="6"/>
        <v>0</v>
      </c>
      <c r="AS38" s="487">
        <f t="shared" si="6"/>
        <v>0</v>
      </c>
      <c r="AT38" s="487">
        <f t="shared" si="6"/>
        <v>0</v>
      </c>
      <c r="AU38" s="493">
        <f t="shared" si="6"/>
        <v>0</v>
      </c>
      <c r="AV38" s="488">
        <f t="shared" ref="AV38:BK53" si="7">IF(AF38,IFERROR(LEFT($V38,SEARCH(" (",$V38)-1),$V38),"")</f>
        <v>0</v>
      </c>
      <c r="AW38" s="487">
        <f t="shared" si="7"/>
        <v>0</v>
      </c>
      <c r="AX38" s="487">
        <f t="shared" si="7"/>
        <v>0</v>
      </c>
      <c r="AY38" s="487">
        <f t="shared" si="7"/>
        <v>0</v>
      </c>
      <c r="AZ38" s="487">
        <f t="shared" si="7"/>
        <v>0</v>
      </c>
      <c r="BA38" s="487">
        <f t="shared" si="7"/>
        <v>0</v>
      </c>
      <c r="BB38" s="487">
        <f t="shared" si="7"/>
        <v>0</v>
      </c>
      <c r="BC38" s="487">
        <f t="shared" si="7"/>
        <v>0</v>
      </c>
      <c r="BD38" s="487">
        <f t="shared" si="7"/>
        <v>0</v>
      </c>
      <c r="BE38" s="487" t="str">
        <f t="shared" si="7"/>
        <v/>
      </c>
      <c r="BF38" s="487" t="str">
        <f t="shared" si="7"/>
        <v/>
      </c>
      <c r="BG38" s="487" t="str">
        <f t="shared" si="7"/>
        <v/>
      </c>
      <c r="BH38" s="487" t="str">
        <f t="shared" si="7"/>
        <v/>
      </c>
      <c r="BI38" s="487" t="str">
        <f t="shared" si="7"/>
        <v/>
      </c>
      <c r="BJ38" s="487" t="str">
        <f t="shared" si="7"/>
        <v/>
      </c>
      <c r="BK38" s="489" t="str">
        <f t="shared" si="7"/>
        <v/>
      </c>
      <c r="BL38" s="488">
        <f t="shared" ref="BL38:CA53" si="8">IF(AF38,IFERROR(LEFT($W38,SEARCH(" (",$W38)-1),$W38),"")</f>
        <v>0</v>
      </c>
      <c r="BM38" s="495">
        <f t="shared" si="8"/>
        <v>0</v>
      </c>
      <c r="BN38" s="495">
        <f t="shared" si="8"/>
        <v>0</v>
      </c>
      <c r="BO38" s="495">
        <f t="shared" si="8"/>
        <v>0</v>
      </c>
      <c r="BP38" s="495">
        <f t="shared" si="8"/>
        <v>0</v>
      </c>
      <c r="BQ38" s="495">
        <f t="shared" si="8"/>
        <v>0</v>
      </c>
      <c r="BR38" s="495">
        <f t="shared" si="8"/>
        <v>0</v>
      </c>
      <c r="BS38" s="495">
        <f t="shared" si="8"/>
        <v>0</v>
      </c>
      <c r="BT38" s="495">
        <f t="shared" si="8"/>
        <v>0</v>
      </c>
      <c r="BU38" s="495" t="str">
        <f t="shared" si="8"/>
        <v/>
      </c>
      <c r="BV38" s="495" t="str">
        <f t="shared" si="8"/>
        <v/>
      </c>
      <c r="BW38" s="495" t="str">
        <f t="shared" si="8"/>
        <v/>
      </c>
      <c r="BX38" s="495" t="str">
        <f t="shared" si="8"/>
        <v/>
      </c>
      <c r="BY38" s="495" t="str">
        <f t="shared" si="8"/>
        <v/>
      </c>
      <c r="BZ38" s="495" t="str">
        <f t="shared" si="8"/>
        <v/>
      </c>
      <c r="CA38" s="489" t="str">
        <f t="shared" si="8"/>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6"/>
        <v>-1</v>
      </c>
      <c r="AG39" s="487">
        <f t="shared" si="6"/>
        <v>-1</v>
      </c>
      <c r="AH39" s="487">
        <f t="shared" si="6"/>
        <v>-1</v>
      </c>
      <c r="AI39" s="487">
        <f t="shared" si="6"/>
        <v>-1</v>
      </c>
      <c r="AJ39" s="487">
        <f t="shared" si="6"/>
        <v>-1</v>
      </c>
      <c r="AK39" s="487">
        <f t="shared" si="6"/>
        <v>-1</v>
      </c>
      <c r="AL39" s="487">
        <f t="shared" si="6"/>
        <v>-1</v>
      </c>
      <c r="AM39" s="487">
        <f t="shared" si="6"/>
        <v>-1</v>
      </c>
      <c r="AN39" s="487">
        <f t="shared" si="6"/>
        <v>-1</v>
      </c>
      <c r="AO39" s="487">
        <f t="shared" si="6"/>
        <v>0</v>
      </c>
      <c r="AP39" s="487">
        <f t="shared" si="6"/>
        <v>0</v>
      </c>
      <c r="AQ39" s="487">
        <f t="shared" si="6"/>
        <v>0</v>
      </c>
      <c r="AR39" s="487">
        <f t="shared" si="6"/>
        <v>0</v>
      </c>
      <c r="AS39" s="487">
        <f t="shared" si="6"/>
        <v>0</v>
      </c>
      <c r="AT39" s="487">
        <f t="shared" si="6"/>
        <v>0</v>
      </c>
      <c r="AU39" s="493">
        <f t="shared" si="6"/>
        <v>0</v>
      </c>
      <c r="AV39" s="488">
        <f t="shared" si="7"/>
        <v>0</v>
      </c>
      <c r="AW39" s="487">
        <f t="shared" si="7"/>
        <v>0</v>
      </c>
      <c r="AX39" s="487">
        <f t="shared" si="7"/>
        <v>0</v>
      </c>
      <c r="AY39" s="487">
        <f t="shared" si="7"/>
        <v>0</v>
      </c>
      <c r="AZ39" s="487">
        <f t="shared" si="7"/>
        <v>0</v>
      </c>
      <c r="BA39" s="487">
        <f t="shared" si="7"/>
        <v>0</v>
      </c>
      <c r="BB39" s="487">
        <f t="shared" si="7"/>
        <v>0</v>
      </c>
      <c r="BC39" s="487">
        <f t="shared" si="7"/>
        <v>0</v>
      </c>
      <c r="BD39" s="487">
        <f t="shared" si="7"/>
        <v>0</v>
      </c>
      <c r="BE39" s="487" t="str">
        <f t="shared" si="7"/>
        <v/>
      </c>
      <c r="BF39" s="487" t="str">
        <f t="shared" si="7"/>
        <v/>
      </c>
      <c r="BG39" s="487" t="str">
        <f t="shared" si="7"/>
        <v/>
      </c>
      <c r="BH39" s="487" t="str">
        <f t="shared" si="7"/>
        <v/>
      </c>
      <c r="BI39" s="487" t="str">
        <f t="shared" si="7"/>
        <v/>
      </c>
      <c r="BJ39" s="487" t="str">
        <f t="shared" si="7"/>
        <v/>
      </c>
      <c r="BK39" s="489" t="str">
        <f t="shared" si="7"/>
        <v/>
      </c>
      <c r="BL39" s="488">
        <f t="shared" si="8"/>
        <v>0</v>
      </c>
      <c r="BM39" s="495">
        <f t="shared" si="8"/>
        <v>0</v>
      </c>
      <c r="BN39" s="495">
        <f t="shared" si="8"/>
        <v>0</v>
      </c>
      <c r="BO39" s="495">
        <f t="shared" si="8"/>
        <v>0</v>
      </c>
      <c r="BP39" s="495">
        <f t="shared" si="8"/>
        <v>0</v>
      </c>
      <c r="BQ39" s="495">
        <f t="shared" si="8"/>
        <v>0</v>
      </c>
      <c r="BR39" s="495">
        <f t="shared" si="8"/>
        <v>0</v>
      </c>
      <c r="BS39" s="495">
        <f t="shared" si="8"/>
        <v>0</v>
      </c>
      <c r="BT39" s="495">
        <f t="shared" si="8"/>
        <v>0</v>
      </c>
      <c r="BU39" s="495" t="str">
        <f t="shared" si="8"/>
        <v/>
      </c>
      <c r="BV39" s="495" t="str">
        <f t="shared" si="8"/>
        <v/>
      </c>
      <c r="BW39" s="495" t="str">
        <f t="shared" si="8"/>
        <v/>
      </c>
      <c r="BX39" s="495" t="str">
        <f t="shared" si="8"/>
        <v/>
      </c>
      <c r="BY39" s="495" t="str">
        <f t="shared" si="8"/>
        <v/>
      </c>
      <c r="BZ39" s="495" t="str">
        <f t="shared" si="8"/>
        <v/>
      </c>
      <c r="CA39" s="489" t="str">
        <f t="shared" si="8"/>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6"/>
        <v>-1</v>
      </c>
      <c r="AG40" s="487">
        <f t="shared" si="6"/>
        <v>-1</v>
      </c>
      <c r="AH40" s="487">
        <f t="shared" si="6"/>
        <v>-1</v>
      </c>
      <c r="AI40" s="487">
        <f t="shared" si="6"/>
        <v>-1</v>
      </c>
      <c r="AJ40" s="487">
        <f t="shared" si="6"/>
        <v>-1</v>
      </c>
      <c r="AK40" s="487">
        <f t="shared" si="6"/>
        <v>-1</v>
      </c>
      <c r="AL40" s="487">
        <f t="shared" si="6"/>
        <v>-1</v>
      </c>
      <c r="AM40" s="487">
        <f t="shared" si="6"/>
        <v>-1</v>
      </c>
      <c r="AN40" s="487">
        <f t="shared" si="6"/>
        <v>-1</v>
      </c>
      <c r="AO40" s="487">
        <f t="shared" si="6"/>
        <v>0</v>
      </c>
      <c r="AP40" s="487">
        <f t="shared" si="6"/>
        <v>0</v>
      </c>
      <c r="AQ40" s="487">
        <f t="shared" si="6"/>
        <v>0</v>
      </c>
      <c r="AR40" s="487">
        <f t="shared" si="6"/>
        <v>0</v>
      </c>
      <c r="AS40" s="487">
        <f t="shared" si="6"/>
        <v>0</v>
      </c>
      <c r="AT40" s="487">
        <f t="shared" si="6"/>
        <v>0</v>
      </c>
      <c r="AU40" s="493">
        <f t="shared" ref="AU40" si="9">AU39</f>
        <v>0</v>
      </c>
      <c r="AV40" s="488">
        <f t="shared" si="7"/>
        <v>0</v>
      </c>
      <c r="AW40" s="487">
        <f t="shared" si="7"/>
        <v>0</v>
      </c>
      <c r="AX40" s="487">
        <f t="shared" si="7"/>
        <v>0</v>
      </c>
      <c r="AY40" s="487">
        <f t="shared" si="7"/>
        <v>0</v>
      </c>
      <c r="AZ40" s="487">
        <f t="shared" si="7"/>
        <v>0</v>
      </c>
      <c r="BA40" s="487">
        <f t="shared" si="7"/>
        <v>0</v>
      </c>
      <c r="BB40" s="487">
        <f t="shared" si="7"/>
        <v>0</v>
      </c>
      <c r="BC40" s="487">
        <f t="shared" si="7"/>
        <v>0</v>
      </c>
      <c r="BD40" s="487">
        <f t="shared" si="7"/>
        <v>0</v>
      </c>
      <c r="BE40" s="487" t="str">
        <f t="shared" si="7"/>
        <v/>
      </c>
      <c r="BF40" s="487" t="str">
        <f t="shared" si="7"/>
        <v/>
      </c>
      <c r="BG40" s="487" t="str">
        <f t="shared" si="7"/>
        <v/>
      </c>
      <c r="BH40" s="487" t="str">
        <f t="shared" si="7"/>
        <v/>
      </c>
      <c r="BI40" s="487" t="str">
        <f t="shared" si="7"/>
        <v/>
      </c>
      <c r="BJ40" s="487" t="str">
        <f t="shared" si="7"/>
        <v/>
      </c>
      <c r="BK40" s="489" t="str">
        <f t="shared" si="7"/>
        <v/>
      </c>
      <c r="BL40" s="488">
        <f t="shared" si="8"/>
        <v>0</v>
      </c>
      <c r="BM40" s="495">
        <f t="shared" si="8"/>
        <v>0</v>
      </c>
      <c r="BN40" s="495">
        <f t="shared" si="8"/>
        <v>0</v>
      </c>
      <c r="BO40" s="495">
        <f t="shared" si="8"/>
        <v>0</v>
      </c>
      <c r="BP40" s="495">
        <f t="shared" si="8"/>
        <v>0</v>
      </c>
      <c r="BQ40" s="495">
        <f t="shared" si="8"/>
        <v>0</v>
      </c>
      <c r="BR40" s="495">
        <f t="shared" si="8"/>
        <v>0</v>
      </c>
      <c r="BS40" s="495">
        <f t="shared" si="8"/>
        <v>0</v>
      </c>
      <c r="BT40" s="495">
        <f t="shared" si="8"/>
        <v>0</v>
      </c>
      <c r="BU40" s="495" t="str">
        <f t="shared" si="8"/>
        <v/>
      </c>
      <c r="BV40" s="495" t="str">
        <f t="shared" si="8"/>
        <v/>
      </c>
      <c r="BW40" s="495" t="str">
        <f t="shared" si="8"/>
        <v/>
      </c>
      <c r="BX40" s="495" t="str">
        <f t="shared" si="8"/>
        <v/>
      </c>
      <c r="BY40" s="495" t="str">
        <f t="shared" si="8"/>
        <v/>
      </c>
      <c r="BZ40" s="495" t="str">
        <f t="shared" si="8"/>
        <v/>
      </c>
      <c r="CA40" s="489" t="str">
        <f t="shared" si="8"/>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0">AF40</f>
        <v>-1</v>
      </c>
      <c r="AG41" s="487">
        <f t="shared" si="10"/>
        <v>-1</v>
      </c>
      <c r="AH41" s="487">
        <f t="shared" si="10"/>
        <v>-1</v>
      </c>
      <c r="AI41" s="487">
        <f t="shared" si="10"/>
        <v>-1</v>
      </c>
      <c r="AJ41" s="487">
        <f t="shared" si="10"/>
        <v>-1</v>
      </c>
      <c r="AK41" s="487">
        <f t="shared" si="10"/>
        <v>-1</v>
      </c>
      <c r="AL41" s="487">
        <f t="shared" si="10"/>
        <v>-1</v>
      </c>
      <c r="AM41" s="487">
        <f t="shared" si="10"/>
        <v>-1</v>
      </c>
      <c r="AN41" s="487">
        <f t="shared" si="10"/>
        <v>-1</v>
      </c>
      <c r="AO41" s="487">
        <f t="shared" si="10"/>
        <v>0</v>
      </c>
      <c r="AP41" s="487">
        <f t="shared" si="10"/>
        <v>0</v>
      </c>
      <c r="AQ41" s="487">
        <f t="shared" si="10"/>
        <v>0</v>
      </c>
      <c r="AR41" s="487">
        <f t="shared" si="10"/>
        <v>0</v>
      </c>
      <c r="AS41" s="487">
        <f t="shared" si="10"/>
        <v>0</v>
      </c>
      <c r="AT41" s="487">
        <f t="shared" si="10"/>
        <v>0</v>
      </c>
      <c r="AU41" s="493">
        <f t="shared" si="10"/>
        <v>0</v>
      </c>
      <c r="AV41" s="488">
        <f t="shared" si="7"/>
        <v>0</v>
      </c>
      <c r="AW41" s="487">
        <f t="shared" si="7"/>
        <v>0</v>
      </c>
      <c r="AX41" s="487">
        <f t="shared" si="7"/>
        <v>0</v>
      </c>
      <c r="AY41" s="487">
        <f t="shared" si="7"/>
        <v>0</v>
      </c>
      <c r="AZ41" s="487">
        <f t="shared" si="7"/>
        <v>0</v>
      </c>
      <c r="BA41" s="487">
        <f t="shared" si="7"/>
        <v>0</v>
      </c>
      <c r="BB41" s="487">
        <f t="shared" si="7"/>
        <v>0</v>
      </c>
      <c r="BC41" s="487">
        <f t="shared" si="7"/>
        <v>0</v>
      </c>
      <c r="BD41" s="487">
        <f t="shared" si="7"/>
        <v>0</v>
      </c>
      <c r="BE41" s="487" t="str">
        <f t="shared" si="7"/>
        <v/>
      </c>
      <c r="BF41" s="487" t="str">
        <f t="shared" si="7"/>
        <v/>
      </c>
      <c r="BG41" s="487" t="str">
        <f t="shared" si="7"/>
        <v/>
      </c>
      <c r="BH41" s="487" t="str">
        <f t="shared" si="7"/>
        <v/>
      </c>
      <c r="BI41" s="487" t="str">
        <f t="shared" si="7"/>
        <v/>
      </c>
      <c r="BJ41" s="487" t="str">
        <f t="shared" si="7"/>
        <v/>
      </c>
      <c r="BK41" s="489" t="str">
        <f t="shared" si="7"/>
        <v/>
      </c>
      <c r="BL41" s="488">
        <f t="shared" si="8"/>
        <v>0</v>
      </c>
      <c r="BM41" s="495">
        <f t="shared" si="8"/>
        <v>0</v>
      </c>
      <c r="BN41" s="495">
        <f t="shared" si="8"/>
        <v>0</v>
      </c>
      <c r="BO41" s="495">
        <f t="shared" si="8"/>
        <v>0</v>
      </c>
      <c r="BP41" s="495">
        <f t="shared" si="8"/>
        <v>0</v>
      </c>
      <c r="BQ41" s="495">
        <f t="shared" si="8"/>
        <v>0</v>
      </c>
      <c r="BR41" s="495">
        <f t="shared" si="8"/>
        <v>0</v>
      </c>
      <c r="BS41" s="495">
        <f t="shared" si="8"/>
        <v>0</v>
      </c>
      <c r="BT41" s="495">
        <f t="shared" si="8"/>
        <v>0</v>
      </c>
      <c r="BU41" s="495" t="str">
        <f t="shared" si="8"/>
        <v/>
      </c>
      <c r="BV41" s="495" t="str">
        <f t="shared" si="8"/>
        <v/>
      </c>
      <c r="BW41" s="495" t="str">
        <f t="shared" si="8"/>
        <v/>
      </c>
      <c r="BX41" s="495" t="str">
        <f t="shared" si="8"/>
        <v/>
      </c>
      <c r="BY41" s="495" t="str">
        <f t="shared" si="8"/>
        <v/>
      </c>
      <c r="BZ41" s="495" t="str">
        <f t="shared" si="8"/>
        <v/>
      </c>
      <c r="CA41" s="489" t="str">
        <f t="shared" si="8"/>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0"/>
        <v>-1</v>
      </c>
      <c r="AG42" s="487">
        <f t="shared" si="10"/>
        <v>-1</v>
      </c>
      <c r="AH42" s="487">
        <f t="shared" si="10"/>
        <v>-1</v>
      </c>
      <c r="AI42" s="487">
        <f t="shared" si="10"/>
        <v>-1</v>
      </c>
      <c r="AJ42" s="487">
        <f t="shared" si="10"/>
        <v>-1</v>
      </c>
      <c r="AK42" s="487">
        <f t="shared" si="10"/>
        <v>-1</v>
      </c>
      <c r="AL42" s="487">
        <f t="shared" si="10"/>
        <v>-1</v>
      </c>
      <c r="AM42" s="487">
        <f t="shared" si="10"/>
        <v>-1</v>
      </c>
      <c r="AN42" s="487">
        <f t="shared" si="10"/>
        <v>-1</v>
      </c>
      <c r="AO42" s="487">
        <f t="shared" si="10"/>
        <v>0</v>
      </c>
      <c r="AP42" s="487">
        <f t="shared" si="10"/>
        <v>0</v>
      </c>
      <c r="AQ42" s="487">
        <f t="shared" si="10"/>
        <v>0</v>
      </c>
      <c r="AR42" s="487">
        <f t="shared" si="10"/>
        <v>0</v>
      </c>
      <c r="AS42" s="487">
        <f t="shared" si="10"/>
        <v>0</v>
      </c>
      <c r="AT42" s="487">
        <f t="shared" si="10"/>
        <v>0</v>
      </c>
      <c r="AU42" s="493">
        <f t="shared" si="10"/>
        <v>0</v>
      </c>
      <c r="AV42" s="488">
        <f t="shared" si="7"/>
        <v>0</v>
      </c>
      <c r="AW42" s="487">
        <f t="shared" si="7"/>
        <v>0</v>
      </c>
      <c r="AX42" s="487">
        <f t="shared" si="7"/>
        <v>0</v>
      </c>
      <c r="AY42" s="487">
        <f t="shared" si="7"/>
        <v>0</v>
      </c>
      <c r="AZ42" s="487">
        <f t="shared" si="7"/>
        <v>0</v>
      </c>
      <c r="BA42" s="487">
        <f t="shared" si="7"/>
        <v>0</v>
      </c>
      <c r="BB42" s="487">
        <f t="shared" si="7"/>
        <v>0</v>
      </c>
      <c r="BC42" s="487">
        <f t="shared" si="7"/>
        <v>0</v>
      </c>
      <c r="BD42" s="487">
        <f t="shared" si="7"/>
        <v>0</v>
      </c>
      <c r="BE42" s="487" t="str">
        <f t="shared" si="7"/>
        <v/>
      </c>
      <c r="BF42" s="487" t="str">
        <f t="shared" si="7"/>
        <v/>
      </c>
      <c r="BG42" s="487" t="str">
        <f t="shared" si="7"/>
        <v/>
      </c>
      <c r="BH42" s="487" t="str">
        <f t="shared" si="7"/>
        <v/>
      </c>
      <c r="BI42" s="487" t="str">
        <f t="shared" si="7"/>
        <v/>
      </c>
      <c r="BJ42" s="487" t="str">
        <f t="shared" si="7"/>
        <v/>
      </c>
      <c r="BK42" s="489" t="str">
        <f t="shared" si="7"/>
        <v/>
      </c>
      <c r="BL42" s="488">
        <f t="shared" si="8"/>
        <v>0</v>
      </c>
      <c r="BM42" s="495">
        <f t="shared" si="8"/>
        <v>0</v>
      </c>
      <c r="BN42" s="495">
        <f t="shared" si="8"/>
        <v>0</v>
      </c>
      <c r="BO42" s="495">
        <f t="shared" si="8"/>
        <v>0</v>
      </c>
      <c r="BP42" s="495">
        <f t="shared" si="8"/>
        <v>0</v>
      </c>
      <c r="BQ42" s="495">
        <f t="shared" si="8"/>
        <v>0</v>
      </c>
      <c r="BR42" s="495">
        <f t="shared" si="8"/>
        <v>0</v>
      </c>
      <c r="BS42" s="495">
        <f t="shared" si="8"/>
        <v>0</v>
      </c>
      <c r="BT42" s="495">
        <f t="shared" si="8"/>
        <v>0</v>
      </c>
      <c r="BU42" s="495" t="str">
        <f t="shared" si="8"/>
        <v/>
      </c>
      <c r="BV42" s="495" t="str">
        <f t="shared" si="8"/>
        <v/>
      </c>
      <c r="BW42" s="495" t="str">
        <f t="shared" si="8"/>
        <v/>
      </c>
      <c r="BX42" s="495" t="str">
        <f t="shared" si="8"/>
        <v/>
      </c>
      <c r="BY42" s="495" t="str">
        <f t="shared" si="8"/>
        <v/>
      </c>
      <c r="BZ42" s="495" t="str">
        <f t="shared" si="8"/>
        <v/>
      </c>
      <c r="CA42" s="489" t="str">
        <f t="shared" si="8"/>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0"/>
        <v>-1</v>
      </c>
      <c r="AG43" s="487">
        <f t="shared" si="10"/>
        <v>-1</v>
      </c>
      <c r="AH43" s="487">
        <f t="shared" si="10"/>
        <v>-1</v>
      </c>
      <c r="AI43" s="487">
        <f t="shared" si="10"/>
        <v>-1</v>
      </c>
      <c r="AJ43" s="487">
        <f t="shared" si="10"/>
        <v>-1</v>
      </c>
      <c r="AK43" s="487">
        <f t="shared" si="10"/>
        <v>-1</v>
      </c>
      <c r="AL43" s="487">
        <f t="shared" si="10"/>
        <v>-1</v>
      </c>
      <c r="AM43" s="487">
        <f t="shared" si="10"/>
        <v>-1</v>
      </c>
      <c r="AN43" s="487">
        <f t="shared" si="10"/>
        <v>-1</v>
      </c>
      <c r="AO43" s="487">
        <f t="shared" si="10"/>
        <v>0</v>
      </c>
      <c r="AP43" s="487">
        <f t="shared" si="10"/>
        <v>0</v>
      </c>
      <c r="AQ43" s="487">
        <f t="shared" si="10"/>
        <v>0</v>
      </c>
      <c r="AR43" s="487">
        <f t="shared" si="10"/>
        <v>0</v>
      </c>
      <c r="AS43" s="487">
        <f t="shared" si="10"/>
        <v>0</v>
      </c>
      <c r="AT43" s="487">
        <f t="shared" si="10"/>
        <v>0</v>
      </c>
      <c r="AU43" s="493">
        <f t="shared" si="10"/>
        <v>0</v>
      </c>
      <c r="AV43" s="488">
        <f t="shared" si="7"/>
        <v>0</v>
      </c>
      <c r="AW43" s="487">
        <f t="shared" si="7"/>
        <v>0</v>
      </c>
      <c r="AX43" s="487">
        <f t="shared" si="7"/>
        <v>0</v>
      </c>
      <c r="AY43" s="487">
        <f t="shared" si="7"/>
        <v>0</v>
      </c>
      <c r="AZ43" s="487">
        <f t="shared" si="7"/>
        <v>0</v>
      </c>
      <c r="BA43" s="487">
        <f t="shared" si="7"/>
        <v>0</v>
      </c>
      <c r="BB43" s="487">
        <f t="shared" si="7"/>
        <v>0</v>
      </c>
      <c r="BC43" s="487">
        <f t="shared" si="7"/>
        <v>0</v>
      </c>
      <c r="BD43" s="487">
        <f t="shared" si="7"/>
        <v>0</v>
      </c>
      <c r="BE43" s="487" t="str">
        <f t="shared" si="7"/>
        <v/>
      </c>
      <c r="BF43" s="487" t="str">
        <f t="shared" si="7"/>
        <v/>
      </c>
      <c r="BG43" s="487" t="str">
        <f t="shared" si="7"/>
        <v/>
      </c>
      <c r="BH43" s="487" t="str">
        <f t="shared" si="7"/>
        <v/>
      </c>
      <c r="BI43" s="487" t="str">
        <f t="shared" si="7"/>
        <v/>
      </c>
      <c r="BJ43" s="487" t="str">
        <f t="shared" si="7"/>
        <v/>
      </c>
      <c r="BK43" s="489" t="str">
        <f t="shared" si="7"/>
        <v/>
      </c>
      <c r="BL43" s="488">
        <f t="shared" si="8"/>
        <v>0</v>
      </c>
      <c r="BM43" s="495">
        <f t="shared" si="8"/>
        <v>0</v>
      </c>
      <c r="BN43" s="495">
        <f t="shared" si="8"/>
        <v>0</v>
      </c>
      <c r="BO43" s="495">
        <f t="shared" si="8"/>
        <v>0</v>
      </c>
      <c r="BP43" s="495">
        <f t="shared" si="8"/>
        <v>0</v>
      </c>
      <c r="BQ43" s="495">
        <f t="shared" si="8"/>
        <v>0</v>
      </c>
      <c r="BR43" s="495">
        <f t="shared" si="8"/>
        <v>0</v>
      </c>
      <c r="BS43" s="495">
        <f t="shared" si="8"/>
        <v>0</v>
      </c>
      <c r="BT43" s="495">
        <f t="shared" si="8"/>
        <v>0</v>
      </c>
      <c r="BU43" s="495" t="str">
        <f t="shared" si="8"/>
        <v/>
      </c>
      <c r="BV43" s="495" t="str">
        <f t="shared" si="8"/>
        <v/>
      </c>
      <c r="BW43" s="495" t="str">
        <f t="shared" si="8"/>
        <v/>
      </c>
      <c r="BX43" s="495" t="str">
        <f t="shared" si="8"/>
        <v/>
      </c>
      <c r="BY43" s="495" t="str">
        <f t="shared" si="8"/>
        <v/>
      </c>
      <c r="BZ43" s="495" t="str">
        <f t="shared" si="8"/>
        <v/>
      </c>
      <c r="CA43" s="489" t="str">
        <f t="shared" si="8"/>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0"/>
        <v>-1</v>
      </c>
      <c r="AG44" s="487">
        <f t="shared" si="10"/>
        <v>-1</v>
      </c>
      <c r="AH44" s="487">
        <f t="shared" si="10"/>
        <v>-1</v>
      </c>
      <c r="AI44" s="487">
        <f t="shared" si="10"/>
        <v>-1</v>
      </c>
      <c r="AJ44" s="487">
        <f t="shared" si="10"/>
        <v>-1</v>
      </c>
      <c r="AK44" s="487">
        <f t="shared" si="10"/>
        <v>-1</v>
      </c>
      <c r="AL44" s="487">
        <f t="shared" si="10"/>
        <v>-1</v>
      </c>
      <c r="AM44" s="487">
        <f t="shared" si="10"/>
        <v>-1</v>
      </c>
      <c r="AN44" s="487">
        <f t="shared" si="10"/>
        <v>-1</v>
      </c>
      <c r="AO44" s="487">
        <f t="shared" si="10"/>
        <v>0</v>
      </c>
      <c r="AP44" s="487">
        <f t="shared" si="10"/>
        <v>0</v>
      </c>
      <c r="AQ44" s="487">
        <f t="shared" si="10"/>
        <v>0</v>
      </c>
      <c r="AR44" s="487">
        <f t="shared" si="10"/>
        <v>0</v>
      </c>
      <c r="AS44" s="487">
        <f t="shared" si="10"/>
        <v>0</v>
      </c>
      <c r="AT44" s="487">
        <f t="shared" si="10"/>
        <v>0</v>
      </c>
      <c r="AU44" s="493">
        <f t="shared" si="10"/>
        <v>0</v>
      </c>
      <c r="AV44" s="488">
        <f t="shared" si="7"/>
        <v>0</v>
      </c>
      <c r="AW44" s="487">
        <f t="shared" si="7"/>
        <v>0</v>
      </c>
      <c r="AX44" s="487">
        <f t="shared" si="7"/>
        <v>0</v>
      </c>
      <c r="AY44" s="487">
        <f t="shared" si="7"/>
        <v>0</v>
      </c>
      <c r="AZ44" s="487">
        <f t="shared" si="7"/>
        <v>0</v>
      </c>
      <c r="BA44" s="487">
        <f t="shared" si="7"/>
        <v>0</v>
      </c>
      <c r="BB44" s="487">
        <f t="shared" si="7"/>
        <v>0</v>
      </c>
      <c r="BC44" s="487">
        <f t="shared" si="7"/>
        <v>0</v>
      </c>
      <c r="BD44" s="487">
        <f t="shared" si="7"/>
        <v>0</v>
      </c>
      <c r="BE44" s="487" t="str">
        <f t="shared" si="7"/>
        <v/>
      </c>
      <c r="BF44" s="487" t="str">
        <f t="shared" si="7"/>
        <v/>
      </c>
      <c r="BG44" s="487" t="str">
        <f t="shared" si="7"/>
        <v/>
      </c>
      <c r="BH44" s="487" t="str">
        <f t="shared" si="7"/>
        <v/>
      </c>
      <c r="BI44" s="487" t="str">
        <f t="shared" si="7"/>
        <v/>
      </c>
      <c r="BJ44" s="487" t="str">
        <f t="shared" si="7"/>
        <v/>
      </c>
      <c r="BK44" s="489" t="str">
        <f t="shared" si="7"/>
        <v/>
      </c>
      <c r="BL44" s="488">
        <f t="shared" si="8"/>
        <v>0</v>
      </c>
      <c r="BM44" s="495">
        <f t="shared" si="8"/>
        <v>0</v>
      </c>
      <c r="BN44" s="495">
        <f t="shared" si="8"/>
        <v>0</v>
      </c>
      <c r="BO44" s="495">
        <f t="shared" si="8"/>
        <v>0</v>
      </c>
      <c r="BP44" s="495">
        <f t="shared" si="8"/>
        <v>0</v>
      </c>
      <c r="BQ44" s="495">
        <f t="shared" si="8"/>
        <v>0</v>
      </c>
      <c r="BR44" s="495">
        <f t="shared" si="8"/>
        <v>0</v>
      </c>
      <c r="BS44" s="495">
        <f t="shared" si="8"/>
        <v>0</v>
      </c>
      <c r="BT44" s="495">
        <f t="shared" si="8"/>
        <v>0</v>
      </c>
      <c r="BU44" s="495" t="str">
        <f t="shared" si="8"/>
        <v/>
      </c>
      <c r="BV44" s="495" t="str">
        <f t="shared" si="8"/>
        <v/>
      </c>
      <c r="BW44" s="495" t="str">
        <f t="shared" si="8"/>
        <v/>
      </c>
      <c r="BX44" s="495" t="str">
        <f t="shared" si="8"/>
        <v/>
      </c>
      <c r="BY44" s="495" t="str">
        <f t="shared" si="8"/>
        <v/>
      </c>
      <c r="BZ44" s="495" t="str">
        <f t="shared" si="8"/>
        <v/>
      </c>
      <c r="CA44" s="489" t="str">
        <f t="shared" si="8"/>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0"/>
        <v>-1</v>
      </c>
      <c r="AG45" s="487">
        <f t="shared" si="10"/>
        <v>-1</v>
      </c>
      <c r="AH45" s="487">
        <f t="shared" si="10"/>
        <v>-1</v>
      </c>
      <c r="AI45" s="487">
        <f t="shared" si="10"/>
        <v>-1</v>
      </c>
      <c r="AJ45" s="487">
        <f t="shared" si="10"/>
        <v>-1</v>
      </c>
      <c r="AK45" s="487">
        <f t="shared" si="10"/>
        <v>-1</v>
      </c>
      <c r="AL45" s="487">
        <f t="shared" si="10"/>
        <v>-1</v>
      </c>
      <c r="AM45" s="487">
        <f t="shared" si="10"/>
        <v>-1</v>
      </c>
      <c r="AN45" s="487">
        <f t="shared" si="10"/>
        <v>-1</v>
      </c>
      <c r="AO45" s="487">
        <f t="shared" si="10"/>
        <v>0</v>
      </c>
      <c r="AP45" s="487">
        <f t="shared" si="10"/>
        <v>0</v>
      </c>
      <c r="AQ45" s="487">
        <f t="shared" si="10"/>
        <v>0</v>
      </c>
      <c r="AR45" s="487">
        <f t="shared" si="10"/>
        <v>0</v>
      </c>
      <c r="AS45" s="487">
        <f t="shared" si="10"/>
        <v>0</v>
      </c>
      <c r="AT45" s="487">
        <f t="shared" si="10"/>
        <v>0</v>
      </c>
      <c r="AU45" s="493">
        <f t="shared" si="10"/>
        <v>0</v>
      </c>
      <c r="AV45" s="488">
        <f t="shared" si="7"/>
        <v>0</v>
      </c>
      <c r="AW45" s="487">
        <f t="shared" si="7"/>
        <v>0</v>
      </c>
      <c r="AX45" s="487">
        <f t="shared" si="7"/>
        <v>0</v>
      </c>
      <c r="AY45" s="487">
        <f t="shared" si="7"/>
        <v>0</v>
      </c>
      <c r="AZ45" s="487">
        <f t="shared" si="7"/>
        <v>0</v>
      </c>
      <c r="BA45" s="487">
        <f t="shared" si="7"/>
        <v>0</v>
      </c>
      <c r="BB45" s="487">
        <f t="shared" si="7"/>
        <v>0</v>
      </c>
      <c r="BC45" s="487">
        <f t="shared" si="7"/>
        <v>0</v>
      </c>
      <c r="BD45" s="487">
        <f t="shared" si="7"/>
        <v>0</v>
      </c>
      <c r="BE45" s="487" t="str">
        <f t="shared" si="7"/>
        <v/>
      </c>
      <c r="BF45" s="487" t="str">
        <f t="shared" si="7"/>
        <v/>
      </c>
      <c r="BG45" s="487" t="str">
        <f t="shared" si="7"/>
        <v/>
      </c>
      <c r="BH45" s="487" t="str">
        <f t="shared" si="7"/>
        <v/>
      </c>
      <c r="BI45" s="487" t="str">
        <f t="shared" si="7"/>
        <v/>
      </c>
      <c r="BJ45" s="487" t="str">
        <f t="shared" si="7"/>
        <v/>
      </c>
      <c r="BK45" s="489" t="str">
        <f t="shared" si="7"/>
        <v/>
      </c>
      <c r="BL45" s="488">
        <f t="shared" si="8"/>
        <v>0</v>
      </c>
      <c r="BM45" s="495">
        <f t="shared" si="8"/>
        <v>0</v>
      </c>
      <c r="BN45" s="495">
        <f t="shared" si="8"/>
        <v>0</v>
      </c>
      <c r="BO45" s="495">
        <f t="shared" si="8"/>
        <v>0</v>
      </c>
      <c r="BP45" s="495">
        <f t="shared" si="8"/>
        <v>0</v>
      </c>
      <c r="BQ45" s="495">
        <f t="shared" si="8"/>
        <v>0</v>
      </c>
      <c r="BR45" s="495">
        <f t="shared" si="8"/>
        <v>0</v>
      </c>
      <c r="BS45" s="495">
        <f t="shared" si="8"/>
        <v>0</v>
      </c>
      <c r="BT45" s="495">
        <f t="shared" si="8"/>
        <v>0</v>
      </c>
      <c r="BU45" s="495" t="str">
        <f t="shared" si="8"/>
        <v/>
      </c>
      <c r="BV45" s="495" t="str">
        <f t="shared" si="8"/>
        <v/>
      </c>
      <c r="BW45" s="495" t="str">
        <f t="shared" si="8"/>
        <v/>
      </c>
      <c r="BX45" s="495" t="str">
        <f t="shared" si="8"/>
        <v/>
      </c>
      <c r="BY45" s="495" t="str">
        <f t="shared" si="8"/>
        <v/>
      </c>
      <c r="BZ45" s="495" t="str">
        <f t="shared" si="8"/>
        <v/>
      </c>
      <c r="CA45" s="489" t="str">
        <f t="shared" si="8"/>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0"/>
        <v>-1</v>
      </c>
      <c r="AG46" s="487">
        <f t="shared" si="10"/>
        <v>-1</v>
      </c>
      <c r="AH46" s="487">
        <f t="shared" si="10"/>
        <v>-1</v>
      </c>
      <c r="AI46" s="487">
        <f t="shared" si="10"/>
        <v>-1</v>
      </c>
      <c r="AJ46" s="487">
        <f t="shared" si="10"/>
        <v>-1</v>
      </c>
      <c r="AK46" s="487">
        <f t="shared" si="10"/>
        <v>-1</v>
      </c>
      <c r="AL46" s="487">
        <f t="shared" si="10"/>
        <v>-1</v>
      </c>
      <c r="AM46" s="487">
        <f t="shared" si="10"/>
        <v>-1</v>
      </c>
      <c r="AN46" s="487">
        <f t="shared" si="10"/>
        <v>-1</v>
      </c>
      <c r="AO46" s="487">
        <f t="shared" si="10"/>
        <v>0</v>
      </c>
      <c r="AP46" s="487">
        <f t="shared" si="10"/>
        <v>0</v>
      </c>
      <c r="AQ46" s="487">
        <f t="shared" si="10"/>
        <v>0</v>
      </c>
      <c r="AR46" s="487">
        <f t="shared" si="10"/>
        <v>0</v>
      </c>
      <c r="AS46" s="487">
        <f t="shared" si="10"/>
        <v>0</v>
      </c>
      <c r="AT46" s="487">
        <f t="shared" si="10"/>
        <v>0</v>
      </c>
      <c r="AU46" s="493">
        <f t="shared" si="10"/>
        <v>0</v>
      </c>
      <c r="AV46" s="488">
        <f t="shared" si="7"/>
        <v>0</v>
      </c>
      <c r="AW46" s="487">
        <f t="shared" si="7"/>
        <v>0</v>
      </c>
      <c r="AX46" s="487">
        <f t="shared" si="7"/>
        <v>0</v>
      </c>
      <c r="AY46" s="487">
        <f t="shared" si="7"/>
        <v>0</v>
      </c>
      <c r="AZ46" s="487">
        <f t="shared" si="7"/>
        <v>0</v>
      </c>
      <c r="BA46" s="487">
        <f t="shared" si="7"/>
        <v>0</v>
      </c>
      <c r="BB46" s="487">
        <f t="shared" si="7"/>
        <v>0</v>
      </c>
      <c r="BC46" s="487">
        <f t="shared" si="7"/>
        <v>0</v>
      </c>
      <c r="BD46" s="487">
        <f t="shared" si="7"/>
        <v>0</v>
      </c>
      <c r="BE46" s="487" t="str">
        <f t="shared" si="7"/>
        <v/>
      </c>
      <c r="BF46" s="487" t="str">
        <f t="shared" si="7"/>
        <v/>
      </c>
      <c r="BG46" s="487" t="str">
        <f t="shared" si="7"/>
        <v/>
      </c>
      <c r="BH46" s="487" t="str">
        <f t="shared" si="7"/>
        <v/>
      </c>
      <c r="BI46" s="487" t="str">
        <f t="shared" si="7"/>
        <v/>
      </c>
      <c r="BJ46" s="487" t="str">
        <f t="shared" si="7"/>
        <v/>
      </c>
      <c r="BK46" s="489" t="str">
        <f t="shared" si="7"/>
        <v/>
      </c>
      <c r="BL46" s="488">
        <f t="shared" si="8"/>
        <v>0</v>
      </c>
      <c r="BM46" s="495">
        <f t="shared" si="8"/>
        <v>0</v>
      </c>
      <c r="BN46" s="495">
        <f t="shared" si="8"/>
        <v>0</v>
      </c>
      <c r="BO46" s="495">
        <f t="shared" si="8"/>
        <v>0</v>
      </c>
      <c r="BP46" s="495">
        <f t="shared" si="8"/>
        <v>0</v>
      </c>
      <c r="BQ46" s="495">
        <f t="shared" si="8"/>
        <v>0</v>
      </c>
      <c r="BR46" s="495">
        <f t="shared" si="8"/>
        <v>0</v>
      </c>
      <c r="BS46" s="495">
        <f t="shared" si="8"/>
        <v>0</v>
      </c>
      <c r="BT46" s="495">
        <f t="shared" si="8"/>
        <v>0</v>
      </c>
      <c r="BU46" s="495" t="str">
        <f t="shared" si="8"/>
        <v/>
      </c>
      <c r="BV46" s="495" t="str">
        <f t="shared" si="8"/>
        <v/>
      </c>
      <c r="BW46" s="495" t="str">
        <f t="shared" si="8"/>
        <v/>
      </c>
      <c r="BX46" s="495" t="str">
        <f t="shared" si="8"/>
        <v/>
      </c>
      <c r="BY46" s="495" t="str">
        <f t="shared" si="8"/>
        <v/>
      </c>
      <c r="BZ46" s="495" t="str">
        <f t="shared" si="8"/>
        <v/>
      </c>
      <c r="CA46" s="489" t="str">
        <f t="shared" si="8"/>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0"/>
        <v>-1</v>
      </c>
      <c r="AG47" s="487">
        <f t="shared" si="10"/>
        <v>-1</v>
      </c>
      <c r="AH47" s="487">
        <f t="shared" si="10"/>
        <v>-1</v>
      </c>
      <c r="AI47" s="487">
        <f t="shared" si="10"/>
        <v>-1</v>
      </c>
      <c r="AJ47" s="487">
        <f t="shared" si="10"/>
        <v>-1</v>
      </c>
      <c r="AK47" s="487">
        <f t="shared" si="10"/>
        <v>-1</v>
      </c>
      <c r="AL47" s="487">
        <f t="shared" si="10"/>
        <v>-1</v>
      </c>
      <c r="AM47" s="487">
        <f t="shared" si="10"/>
        <v>-1</v>
      </c>
      <c r="AN47" s="487">
        <f t="shared" si="10"/>
        <v>-1</v>
      </c>
      <c r="AO47" s="487">
        <f t="shared" si="10"/>
        <v>0</v>
      </c>
      <c r="AP47" s="487">
        <f t="shared" si="10"/>
        <v>0</v>
      </c>
      <c r="AQ47" s="487">
        <f t="shared" si="10"/>
        <v>0</v>
      </c>
      <c r="AR47" s="487">
        <f t="shared" si="10"/>
        <v>0</v>
      </c>
      <c r="AS47" s="487">
        <f t="shared" si="10"/>
        <v>0</v>
      </c>
      <c r="AT47" s="487">
        <f t="shared" si="10"/>
        <v>0</v>
      </c>
      <c r="AU47" s="493">
        <f t="shared" si="10"/>
        <v>0</v>
      </c>
      <c r="AV47" s="488">
        <f t="shared" si="7"/>
        <v>0</v>
      </c>
      <c r="AW47" s="487">
        <f t="shared" si="7"/>
        <v>0</v>
      </c>
      <c r="AX47" s="487">
        <f t="shared" si="7"/>
        <v>0</v>
      </c>
      <c r="AY47" s="487">
        <f t="shared" si="7"/>
        <v>0</v>
      </c>
      <c r="AZ47" s="487">
        <f t="shared" si="7"/>
        <v>0</v>
      </c>
      <c r="BA47" s="487">
        <f t="shared" si="7"/>
        <v>0</v>
      </c>
      <c r="BB47" s="487">
        <f t="shared" si="7"/>
        <v>0</v>
      </c>
      <c r="BC47" s="487">
        <f t="shared" si="7"/>
        <v>0</v>
      </c>
      <c r="BD47" s="487">
        <f t="shared" si="7"/>
        <v>0</v>
      </c>
      <c r="BE47" s="487" t="str">
        <f t="shared" si="7"/>
        <v/>
      </c>
      <c r="BF47" s="487" t="str">
        <f t="shared" si="7"/>
        <v/>
      </c>
      <c r="BG47" s="487" t="str">
        <f t="shared" si="7"/>
        <v/>
      </c>
      <c r="BH47" s="487" t="str">
        <f t="shared" si="7"/>
        <v/>
      </c>
      <c r="BI47" s="487" t="str">
        <f t="shared" si="7"/>
        <v/>
      </c>
      <c r="BJ47" s="487" t="str">
        <f t="shared" si="7"/>
        <v/>
      </c>
      <c r="BK47" s="489" t="str">
        <f t="shared" si="7"/>
        <v/>
      </c>
      <c r="BL47" s="488">
        <f t="shared" si="8"/>
        <v>0</v>
      </c>
      <c r="BM47" s="495">
        <f t="shared" si="8"/>
        <v>0</v>
      </c>
      <c r="BN47" s="495">
        <f t="shared" si="8"/>
        <v>0</v>
      </c>
      <c r="BO47" s="495">
        <f t="shared" si="8"/>
        <v>0</v>
      </c>
      <c r="BP47" s="495">
        <f t="shared" si="8"/>
        <v>0</v>
      </c>
      <c r="BQ47" s="495">
        <f t="shared" si="8"/>
        <v>0</v>
      </c>
      <c r="BR47" s="495">
        <f t="shared" si="8"/>
        <v>0</v>
      </c>
      <c r="BS47" s="495">
        <f t="shared" si="8"/>
        <v>0</v>
      </c>
      <c r="BT47" s="495">
        <f t="shared" si="8"/>
        <v>0</v>
      </c>
      <c r="BU47" s="495" t="str">
        <f t="shared" si="8"/>
        <v/>
      </c>
      <c r="BV47" s="495" t="str">
        <f t="shared" si="8"/>
        <v/>
      </c>
      <c r="BW47" s="495" t="str">
        <f t="shared" si="8"/>
        <v/>
      </c>
      <c r="BX47" s="495" t="str">
        <f t="shared" si="8"/>
        <v/>
      </c>
      <c r="BY47" s="495" t="str">
        <f t="shared" si="8"/>
        <v/>
      </c>
      <c r="BZ47" s="495" t="str">
        <f t="shared" si="8"/>
        <v/>
      </c>
      <c r="CA47" s="489" t="str">
        <f t="shared" si="8"/>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0"/>
        <v>-1</v>
      </c>
      <c r="AG48" s="487">
        <f t="shared" si="10"/>
        <v>-1</v>
      </c>
      <c r="AH48" s="487">
        <f t="shared" si="10"/>
        <v>-1</v>
      </c>
      <c r="AI48" s="487">
        <f t="shared" si="10"/>
        <v>-1</v>
      </c>
      <c r="AJ48" s="487">
        <f t="shared" si="10"/>
        <v>-1</v>
      </c>
      <c r="AK48" s="487">
        <f t="shared" si="10"/>
        <v>-1</v>
      </c>
      <c r="AL48" s="487">
        <f t="shared" si="10"/>
        <v>-1</v>
      </c>
      <c r="AM48" s="487">
        <f t="shared" si="10"/>
        <v>-1</v>
      </c>
      <c r="AN48" s="487">
        <f t="shared" si="10"/>
        <v>-1</v>
      </c>
      <c r="AO48" s="487">
        <f t="shared" si="10"/>
        <v>0</v>
      </c>
      <c r="AP48" s="487">
        <f t="shared" si="10"/>
        <v>0</v>
      </c>
      <c r="AQ48" s="487">
        <f t="shared" si="10"/>
        <v>0</v>
      </c>
      <c r="AR48" s="487">
        <f t="shared" si="10"/>
        <v>0</v>
      </c>
      <c r="AS48" s="487">
        <f t="shared" si="10"/>
        <v>0</v>
      </c>
      <c r="AT48" s="487">
        <f t="shared" si="10"/>
        <v>0</v>
      </c>
      <c r="AU48" s="493">
        <f t="shared" si="10"/>
        <v>0</v>
      </c>
      <c r="AV48" s="488">
        <f t="shared" si="7"/>
        <v>0</v>
      </c>
      <c r="AW48" s="487">
        <f t="shared" si="7"/>
        <v>0</v>
      </c>
      <c r="AX48" s="487">
        <f t="shared" si="7"/>
        <v>0</v>
      </c>
      <c r="AY48" s="487">
        <f t="shared" si="7"/>
        <v>0</v>
      </c>
      <c r="AZ48" s="487">
        <f t="shared" si="7"/>
        <v>0</v>
      </c>
      <c r="BA48" s="487">
        <f t="shared" si="7"/>
        <v>0</v>
      </c>
      <c r="BB48" s="487">
        <f t="shared" si="7"/>
        <v>0</v>
      </c>
      <c r="BC48" s="487">
        <f t="shared" si="7"/>
        <v>0</v>
      </c>
      <c r="BD48" s="487">
        <f t="shared" si="7"/>
        <v>0</v>
      </c>
      <c r="BE48" s="487" t="str">
        <f t="shared" si="7"/>
        <v/>
      </c>
      <c r="BF48" s="487" t="str">
        <f t="shared" si="7"/>
        <v/>
      </c>
      <c r="BG48" s="487" t="str">
        <f t="shared" si="7"/>
        <v/>
      </c>
      <c r="BH48" s="487" t="str">
        <f t="shared" si="7"/>
        <v/>
      </c>
      <c r="BI48" s="487" t="str">
        <f t="shared" si="7"/>
        <v/>
      </c>
      <c r="BJ48" s="487" t="str">
        <f t="shared" si="7"/>
        <v/>
      </c>
      <c r="BK48" s="489" t="str">
        <f t="shared" si="7"/>
        <v/>
      </c>
      <c r="BL48" s="488">
        <f t="shared" si="8"/>
        <v>0</v>
      </c>
      <c r="BM48" s="495">
        <f t="shared" si="8"/>
        <v>0</v>
      </c>
      <c r="BN48" s="495">
        <f t="shared" si="8"/>
        <v>0</v>
      </c>
      <c r="BO48" s="495">
        <f t="shared" si="8"/>
        <v>0</v>
      </c>
      <c r="BP48" s="495">
        <f t="shared" si="8"/>
        <v>0</v>
      </c>
      <c r="BQ48" s="495">
        <f t="shared" si="8"/>
        <v>0</v>
      </c>
      <c r="BR48" s="495">
        <f t="shared" si="8"/>
        <v>0</v>
      </c>
      <c r="BS48" s="495">
        <f t="shared" si="8"/>
        <v>0</v>
      </c>
      <c r="BT48" s="495">
        <f t="shared" si="8"/>
        <v>0</v>
      </c>
      <c r="BU48" s="495" t="str">
        <f t="shared" si="8"/>
        <v/>
      </c>
      <c r="BV48" s="495" t="str">
        <f t="shared" si="8"/>
        <v/>
      </c>
      <c r="BW48" s="495" t="str">
        <f t="shared" si="8"/>
        <v/>
      </c>
      <c r="BX48" s="495" t="str">
        <f t="shared" si="8"/>
        <v/>
      </c>
      <c r="BY48" s="495" t="str">
        <f t="shared" si="8"/>
        <v/>
      </c>
      <c r="BZ48" s="495" t="str">
        <f t="shared" si="8"/>
        <v/>
      </c>
      <c r="CA48" s="489" t="str">
        <f t="shared" si="8"/>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0"/>
        <v>-1</v>
      </c>
      <c r="AG49" s="487">
        <f t="shared" si="10"/>
        <v>-1</v>
      </c>
      <c r="AH49" s="487">
        <f t="shared" si="10"/>
        <v>-1</v>
      </c>
      <c r="AI49" s="487">
        <f t="shared" si="10"/>
        <v>-1</v>
      </c>
      <c r="AJ49" s="487">
        <f t="shared" si="10"/>
        <v>-1</v>
      </c>
      <c r="AK49" s="487">
        <f t="shared" si="10"/>
        <v>-1</v>
      </c>
      <c r="AL49" s="487">
        <f t="shared" si="10"/>
        <v>-1</v>
      </c>
      <c r="AM49" s="487">
        <f t="shared" si="10"/>
        <v>-1</v>
      </c>
      <c r="AN49" s="487">
        <f t="shared" si="10"/>
        <v>-1</v>
      </c>
      <c r="AO49" s="487">
        <f t="shared" si="10"/>
        <v>0</v>
      </c>
      <c r="AP49" s="487">
        <f t="shared" si="10"/>
        <v>0</v>
      </c>
      <c r="AQ49" s="487">
        <f t="shared" si="10"/>
        <v>0</v>
      </c>
      <c r="AR49" s="487">
        <f t="shared" si="10"/>
        <v>0</v>
      </c>
      <c r="AS49" s="487">
        <f t="shared" si="10"/>
        <v>0</v>
      </c>
      <c r="AT49" s="487">
        <f t="shared" si="10"/>
        <v>0</v>
      </c>
      <c r="AU49" s="493">
        <f t="shared" si="10"/>
        <v>0</v>
      </c>
      <c r="AV49" s="488">
        <f t="shared" si="7"/>
        <v>0</v>
      </c>
      <c r="AW49" s="487">
        <f t="shared" si="7"/>
        <v>0</v>
      </c>
      <c r="AX49" s="487">
        <f t="shared" si="7"/>
        <v>0</v>
      </c>
      <c r="AY49" s="487">
        <f t="shared" si="7"/>
        <v>0</v>
      </c>
      <c r="AZ49" s="487">
        <f t="shared" si="7"/>
        <v>0</v>
      </c>
      <c r="BA49" s="487">
        <f t="shared" si="7"/>
        <v>0</v>
      </c>
      <c r="BB49" s="487">
        <f t="shared" si="7"/>
        <v>0</v>
      </c>
      <c r="BC49" s="487">
        <f t="shared" si="7"/>
        <v>0</v>
      </c>
      <c r="BD49" s="487">
        <f t="shared" si="7"/>
        <v>0</v>
      </c>
      <c r="BE49" s="487" t="str">
        <f t="shared" si="7"/>
        <v/>
      </c>
      <c r="BF49" s="487" t="str">
        <f t="shared" si="7"/>
        <v/>
      </c>
      <c r="BG49" s="487" t="str">
        <f t="shared" si="7"/>
        <v/>
      </c>
      <c r="BH49" s="487" t="str">
        <f t="shared" si="7"/>
        <v/>
      </c>
      <c r="BI49" s="487" t="str">
        <f t="shared" si="7"/>
        <v/>
      </c>
      <c r="BJ49" s="487" t="str">
        <f t="shared" si="7"/>
        <v/>
      </c>
      <c r="BK49" s="489" t="str">
        <f t="shared" si="7"/>
        <v/>
      </c>
      <c r="BL49" s="488">
        <f t="shared" si="8"/>
        <v>0</v>
      </c>
      <c r="BM49" s="495">
        <f t="shared" si="8"/>
        <v>0</v>
      </c>
      <c r="BN49" s="495">
        <f t="shared" si="8"/>
        <v>0</v>
      </c>
      <c r="BO49" s="495">
        <f t="shared" si="8"/>
        <v>0</v>
      </c>
      <c r="BP49" s="495">
        <f t="shared" si="8"/>
        <v>0</v>
      </c>
      <c r="BQ49" s="495">
        <f t="shared" si="8"/>
        <v>0</v>
      </c>
      <c r="BR49" s="495">
        <f t="shared" si="8"/>
        <v>0</v>
      </c>
      <c r="BS49" s="495">
        <f t="shared" si="8"/>
        <v>0</v>
      </c>
      <c r="BT49" s="495">
        <f t="shared" si="8"/>
        <v>0</v>
      </c>
      <c r="BU49" s="495" t="str">
        <f t="shared" si="8"/>
        <v/>
      </c>
      <c r="BV49" s="495" t="str">
        <f t="shared" si="8"/>
        <v/>
      </c>
      <c r="BW49" s="495" t="str">
        <f t="shared" si="8"/>
        <v/>
      </c>
      <c r="BX49" s="495" t="str">
        <f t="shared" si="8"/>
        <v/>
      </c>
      <c r="BY49" s="495" t="str">
        <f t="shared" si="8"/>
        <v/>
      </c>
      <c r="BZ49" s="495" t="str">
        <f t="shared" si="8"/>
        <v/>
      </c>
      <c r="CA49" s="489" t="str">
        <f t="shared" si="8"/>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0"/>
        <v>-1</v>
      </c>
      <c r="AG50" s="487">
        <f t="shared" si="10"/>
        <v>-1</v>
      </c>
      <c r="AH50" s="487">
        <f t="shared" si="10"/>
        <v>-1</v>
      </c>
      <c r="AI50" s="487">
        <f t="shared" si="10"/>
        <v>-1</v>
      </c>
      <c r="AJ50" s="487">
        <f t="shared" si="10"/>
        <v>-1</v>
      </c>
      <c r="AK50" s="487">
        <f t="shared" si="10"/>
        <v>-1</v>
      </c>
      <c r="AL50" s="487">
        <f t="shared" si="10"/>
        <v>-1</v>
      </c>
      <c r="AM50" s="487">
        <f t="shared" si="10"/>
        <v>-1</v>
      </c>
      <c r="AN50" s="487">
        <f t="shared" si="10"/>
        <v>-1</v>
      </c>
      <c r="AO50" s="487">
        <f t="shared" si="10"/>
        <v>0</v>
      </c>
      <c r="AP50" s="487">
        <f t="shared" si="10"/>
        <v>0</v>
      </c>
      <c r="AQ50" s="487">
        <f t="shared" si="10"/>
        <v>0</v>
      </c>
      <c r="AR50" s="487">
        <f t="shared" si="10"/>
        <v>0</v>
      </c>
      <c r="AS50" s="487">
        <f t="shared" si="10"/>
        <v>0</v>
      </c>
      <c r="AT50" s="487">
        <f t="shared" si="10"/>
        <v>0</v>
      </c>
      <c r="AU50" s="493">
        <f t="shared" si="10"/>
        <v>0</v>
      </c>
      <c r="AV50" s="488">
        <f t="shared" si="7"/>
        <v>0</v>
      </c>
      <c r="AW50" s="487">
        <f t="shared" si="7"/>
        <v>0</v>
      </c>
      <c r="AX50" s="487">
        <f t="shared" si="7"/>
        <v>0</v>
      </c>
      <c r="AY50" s="487">
        <f t="shared" si="7"/>
        <v>0</v>
      </c>
      <c r="AZ50" s="487">
        <f t="shared" si="7"/>
        <v>0</v>
      </c>
      <c r="BA50" s="487">
        <f t="shared" si="7"/>
        <v>0</v>
      </c>
      <c r="BB50" s="487">
        <f t="shared" si="7"/>
        <v>0</v>
      </c>
      <c r="BC50" s="487">
        <f t="shared" si="7"/>
        <v>0</v>
      </c>
      <c r="BD50" s="487">
        <f t="shared" si="7"/>
        <v>0</v>
      </c>
      <c r="BE50" s="487" t="str">
        <f t="shared" si="7"/>
        <v/>
      </c>
      <c r="BF50" s="487" t="str">
        <f t="shared" si="7"/>
        <v/>
      </c>
      <c r="BG50" s="487" t="str">
        <f t="shared" si="7"/>
        <v/>
      </c>
      <c r="BH50" s="487" t="str">
        <f t="shared" si="7"/>
        <v/>
      </c>
      <c r="BI50" s="487" t="str">
        <f t="shared" si="7"/>
        <v/>
      </c>
      <c r="BJ50" s="487" t="str">
        <f t="shared" si="7"/>
        <v/>
      </c>
      <c r="BK50" s="489" t="str">
        <f t="shared" si="7"/>
        <v/>
      </c>
      <c r="BL50" s="488">
        <f t="shared" si="8"/>
        <v>0</v>
      </c>
      <c r="BM50" s="495">
        <f t="shared" si="8"/>
        <v>0</v>
      </c>
      <c r="BN50" s="495">
        <f t="shared" si="8"/>
        <v>0</v>
      </c>
      <c r="BO50" s="495">
        <f t="shared" si="8"/>
        <v>0</v>
      </c>
      <c r="BP50" s="495">
        <f t="shared" si="8"/>
        <v>0</v>
      </c>
      <c r="BQ50" s="495">
        <f t="shared" si="8"/>
        <v>0</v>
      </c>
      <c r="BR50" s="495">
        <f t="shared" si="8"/>
        <v>0</v>
      </c>
      <c r="BS50" s="495">
        <f t="shared" si="8"/>
        <v>0</v>
      </c>
      <c r="BT50" s="495">
        <f t="shared" si="8"/>
        <v>0</v>
      </c>
      <c r="BU50" s="495" t="str">
        <f t="shared" si="8"/>
        <v/>
      </c>
      <c r="BV50" s="495" t="str">
        <f t="shared" si="8"/>
        <v/>
      </c>
      <c r="BW50" s="495" t="str">
        <f t="shared" si="8"/>
        <v/>
      </c>
      <c r="BX50" s="495" t="str">
        <f t="shared" si="8"/>
        <v/>
      </c>
      <c r="BY50" s="495" t="str">
        <f t="shared" si="8"/>
        <v/>
      </c>
      <c r="BZ50" s="495" t="str">
        <f t="shared" si="8"/>
        <v/>
      </c>
      <c r="CA50" s="489" t="str">
        <f t="shared" si="8"/>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0"/>
        <v>-1</v>
      </c>
      <c r="AG51" s="487">
        <f t="shared" si="10"/>
        <v>-1</v>
      </c>
      <c r="AH51" s="487">
        <f t="shared" si="10"/>
        <v>-1</v>
      </c>
      <c r="AI51" s="487">
        <f t="shared" si="10"/>
        <v>-1</v>
      </c>
      <c r="AJ51" s="487">
        <f t="shared" si="10"/>
        <v>-1</v>
      </c>
      <c r="AK51" s="487">
        <f t="shared" si="10"/>
        <v>-1</v>
      </c>
      <c r="AL51" s="487">
        <f t="shared" si="10"/>
        <v>-1</v>
      </c>
      <c r="AM51" s="487">
        <f t="shared" si="10"/>
        <v>-1</v>
      </c>
      <c r="AN51" s="487">
        <f t="shared" si="10"/>
        <v>-1</v>
      </c>
      <c r="AO51" s="487">
        <f t="shared" si="10"/>
        <v>0</v>
      </c>
      <c r="AP51" s="487">
        <f t="shared" si="10"/>
        <v>0</v>
      </c>
      <c r="AQ51" s="487">
        <f t="shared" si="10"/>
        <v>0</v>
      </c>
      <c r="AR51" s="487">
        <f t="shared" si="10"/>
        <v>0</v>
      </c>
      <c r="AS51" s="487">
        <f t="shared" si="10"/>
        <v>0</v>
      </c>
      <c r="AT51" s="487">
        <f t="shared" si="10"/>
        <v>0</v>
      </c>
      <c r="AU51" s="493">
        <f t="shared" si="10"/>
        <v>0</v>
      </c>
      <c r="AV51" s="488">
        <f t="shared" si="7"/>
        <v>0</v>
      </c>
      <c r="AW51" s="487">
        <f t="shared" si="7"/>
        <v>0</v>
      </c>
      <c r="AX51" s="487">
        <f t="shared" si="7"/>
        <v>0</v>
      </c>
      <c r="AY51" s="487">
        <f t="shared" si="7"/>
        <v>0</v>
      </c>
      <c r="AZ51" s="487">
        <f t="shared" si="7"/>
        <v>0</v>
      </c>
      <c r="BA51" s="487">
        <f t="shared" si="7"/>
        <v>0</v>
      </c>
      <c r="BB51" s="487">
        <f t="shared" si="7"/>
        <v>0</v>
      </c>
      <c r="BC51" s="487">
        <f t="shared" si="7"/>
        <v>0</v>
      </c>
      <c r="BD51" s="487">
        <f t="shared" si="7"/>
        <v>0</v>
      </c>
      <c r="BE51" s="487" t="str">
        <f t="shared" si="7"/>
        <v/>
      </c>
      <c r="BF51" s="487" t="str">
        <f t="shared" si="7"/>
        <v/>
      </c>
      <c r="BG51" s="487" t="str">
        <f t="shared" si="7"/>
        <v/>
      </c>
      <c r="BH51" s="487" t="str">
        <f t="shared" si="7"/>
        <v/>
      </c>
      <c r="BI51" s="487" t="str">
        <f t="shared" si="7"/>
        <v/>
      </c>
      <c r="BJ51" s="487" t="str">
        <f t="shared" si="7"/>
        <v/>
      </c>
      <c r="BK51" s="489" t="str">
        <f t="shared" si="7"/>
        <v/>
      </c>
      <c r="BL51" s="488">
        <f t="shared" si="8"/>
        <v>0</v>
      </c>
      <c r="BM51" s="495">
        <f t="shared" si="8"/>
        <v>0</v>
      </c>
      <c r="BN51" s="495">
        <f t="shared" si="8"/>
        <v>0</v>
      </c>
      <c r="BO51" s="495">
        <f t="shared" si="8"/>
        <v>0</v>
      </c>
      <c r="BP51" s="495">
        <f t="shared" si="8"/>
        <v>0</v>
      </c>
      <c r="BQ51" s="495">
        <f t="shared" si="8"/>
        <v>0</v>
      </c>
      <c r="BR51" s="495">
        <f t="shared" si="8"/>
        <v>0</v>
      </c>
      <c r="BS51" s="495">
        <f t="shared" si="8"/>
        <v>0</v>
      </c>
      <c r="BT51" s="495">
        <f t="shared" si="8"/>
        <v>0</v>
      </c>
      <c r="BU51" s="495" t="str">
        <f t="shared" si="8"/>
        <v/>
      </c>
      <c r="BV51" s="495" t="str">
        <f t="shared" si="8"/>
        <v/>
      </c>
      <c r="BW51" s="495" t="str">
        <f t="shared" si="8"/>
        <v/>
      </c>
      <c r="BX51" s="495" t="str">
        <f t="shared" si="8"/>
        <v/>
      </c>
      <c r="BY51" s="495" t="str">
        <f t="shared" si="8"/>
        <v/>
      </c>
      <c r="BZ51" s="495" t="str">
        <f t="shared" si="8"/>
        <v/>
      </c>
      <c r="CA51" s="489" t="str">
        <f t="shared" si="8"/>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0"/>
        <v>-1</v>
      </c>
      <c r="AG52" s="487">
        <f t="shared" si="10"/>
        <v>-1</v>
      </c>
      <c r="AH52" s="487">
        <f t="shared" si="10"/>
        <v>-1</v>
      </c>
      <c r="AI52" s="487">
        <f t="shared" si="10"/>
        <v>-1</v>
      </c>
      <c r="AJ52" s="487">
        <f t="shared" si="10"/>
        <v>-1</v>
      </c>
      <c r="AK52" s="487">
        <f t="shared" si="10"/>
        <v>-1</v>
      </c>
      <c r="AL52" s="487">
        <f t="shared" si="10"/>
        <v>-1</v>
      </c>
      <c r="AM52" s="487">
        <f t="shared" si="10"/>
        <v>-1</v>
      </c>
      <c r="AN52" s="487">
        <f t="shared" si="10"/>
        <v>-1</v>
      </c>
      <c r="AO52" s="487">
        <f t="shared" si="10"/>
        <v>0</v>
      </c>
      <c r="AP52" s="487">
        <f t="shared" si="10"/>
        <v>0</v>
      </c>
      <c r="AQ52" s="487">
        <f t="shared" si="10"/>
        <v>0</v>
      </c>
      <c r="AR52" s="487">
        <f t="shared" si="10"/>
        <v>0</v>
      </c>
      <c r="AS52" s="487">
        <f t="shared" si="10"/>
        <v>0</v>
      </c>
      <c r="AT52" s="487">
        <f t="shared" si="10"/>
        <v>0</v>
      </c>
      <c r="AU52" s="493">
        <f t="shared" si="10"/>
        <v>0</v>
      </c>
      <c r="AV52" s="488">
        <f t="shared" si="7"/>
        <v>0</v>
      </c>
      <c r="AW52" s="487">
        <f t="shared" si="7"/>
        <v>0</v>
      </c>
      <c r="AX52" s="487">
        <f t="shared" si="7"/>
        <v>0</v>
      </c>
      <c r="AY52" s="487">
        <f t="shared" si="7"/>
        <v>0</v>
      </c>
      <c r="AZ52" s="487">
        <f t="shared" si="7"/>
        <v>0</v>
      </c>
      <c r="BA52" s="487">
        <f t="shared" si="7"/>
        <v>0</v>
      </c>
      <c r="BB52" s="487">
        <f t="shared" si="7"/>
        <v>0</v>
      </c>
      <c r="BC52" s="487">
        <f t="shared" si="7"/>
        <v>0</v>
      </c>
      <c r="BD52" s="487">
        <f t="shared" si="7"/>
        <v>0</v>
      </c>
      <c r="BE52" s="487" t="str">
        <f t="shared" si="7"/>
        <v/>
      </c>
      <c r="BF52" s="487" t="str">
        <f t="shared" si="7"/>
        <v/>
      </c>
      <c r="BG52" s="487" t="str">
        <f t="shared" si="7"/>
        <v/>
      </c>
      <c r="BH52" s="487" t="str">
        <f t="shared" si="7"/>
        <v/>
      </c>
      <c r="BI52" s="487" t="str">
        <f t="shared" si="7"/>
        <v/>
      </c>
      <c r="BJ52" s="487" t="str">
        <f t="shared" si="7"/>
        <v/>
      </c>
      <c r="BK52" s="489" t="str">
        <f t="shared" si="7"/>
        <v/>
      </c>
      <c r="BL52" s="488">
        <f t="shared" si="8"/>
        <v>0</v>
      </c>
      <c r="BM52" s="495">
        <f t="shared" si="8"/>
        <v>0</v>
      </c>
      <c r="BN52" s="495">
        <f t="shared" si="8"/>
        <v>0</v>
      </c>
      <c r="BO52" s="495">
        <f t="shared" si="8"/>
        <v>0</v>
      </c>
      <c r="BP52" s="495">
        <f t="shared" si="8"/>
        <v>0</v>
      </c>
      <c r="BQ52" s="495">
        <f t="shared" si="8"/>
        <v>0</v>
      </c>
      <c r="BR52" s="495">
        <f t="shared" si="8"/>
        <v>0</v>
      </c>
      <c r="BS52" s="495">
        <f t="shared" si="8"/>
        <v>0</v>
      </c>
      <c r="BT52" s="495">
        <f t="shared" si="8"/>
        <v>0</v>
      </c>
      <c r="BU52" s="495" t="str">
        <f t="shared" si="8"/>
        <v/>
      </c>
      <c r="BV52" s="495" t="str">
        <f t="shared" si="8"/>
        <v/>
      </c>
      <c r="BW52" s="495" t="str">
        <f t="shared" si="8"/>
        <v/>
      </c>
      <c r="BX52" s="495" t="str">
        <f t="shared" si="8"/>
        <v/>
      </c>
      <c r="BY52" s="495" t="str">
        <f t="shared" si="8"/>
        <v/>
      </c>
      <c r="BZ52" s="495" t="str">
        <f t="shared" si="8"/>
        <v/>
      </c>
      <c r="CA52" s="489" t="str">
        <f t="shared" si="8"/>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0"/>
        <v>-1</v>
      </c>
      <c r="AG53" s="487">
        <f t="shared" si="10"/>
        <v>-1</v>
      </c>
      <c r="AH53" s="487">
        <f t="shared" si="10"/>
        <v>-1</v>
      </c>
      <c r="AI53" s="487">
        <f t="shared" si="10"/>
        <v>-1</v>
      </c>
      <c r="AJ53" s="487">
        <f t="shared" si="10"/>
        <v>-1</v>
      </c>
      <c r="AK53" s="487">
        <f t="shared" si="10"/>
        <v>-1</v>
      </c>
      <c r="AL53" s="487">
        <f t="shared" si="10"/>
        <v>-1</v>
      </c>
      <c r="AM53" s="487">
        <f t="shared" si="10"/>
        <v>-1</v>
      </c>
      <c r="AN53" s="487">
        <f t="shared" si="10"/>
        <v>-1</v>
      </c>
      <c r="AO53" s="487">
        <f t="shared" si="10"/>
        <v>0</v>
      </c>
      <c r="AP53" s="487">
        <f t="shared" si="10"/>
        <v>0</v>
      </c>
      <c r="AQ53" s="487">
        <f t="shared" si="10"/>
        <v>0</v>
      </c>
      <c r="AR53" s="487">
        <f t="shared" si="10"/>
        <v>0</v>
      </c>
      <c r="AS53" s="487">
        <f t="shared" si="10"/>
        <v>0</v>
      </c>
      <c r="AT53" s="487">
        <f t="shared" si="10"/>
        <v>0</v>
      </c>
      <c r="AU53" s="493">
        <f t="shared" si="10"/>
        <v>0</v>
      </c>
      <c r="AV53" s="488">
        <f t="shared" si="7"/>
        <v>0</v>
      </c>
      <c r="AW53" s="487">
        <f t="shared" si="7"/>
        <v>0</v>
      </c>
      <c r="AX53" s="487">
        <f t="shared" si="7"/>
        <v>0</v>
      </c>
      <c r="AY53" s="487">
        <f t="shared" si="7"/>
        <v>0</v>
      </c>
      <c r="AZ53" s="487">
        <f t="shared" si="7"/>
        <v>0</v>
      </c>
      <c r="BA53" s="487">
        <f t="shared" si="7"/>
        <v>0</v>
      </c>
      <c r="BB53" s="487">
        <f t="shared" si="7"/>
        <v>0</v>
      </c>
      <c r="BC53" s="487">
        <f t="shared" si="7"/>
        <v>0</v>
      </c>
      <c r="BD53" s="487">
        <f t="shared" si="7"/>
        <v>0</v>
      </c>
      <c r="BE53" s="487" t="str">
        <f t="shared" si="7"/>
        <v/>
      </c>
      <c r="BF53" s="487" t="str">
        <f t="shared" si="7"/>
        <v/>
      </c>
      <c r="BG53" s="487" t="str">
        <f t="shared" si="7"/>
        <v/>
      </c>
      <c r="BH53" s="487" t="str">
        <f t="shared" si="7"/>
        <v/>
      </c>
      <c r="BI53" s="487" t="str">
        <f t="shared" si="7"/>
        <v/>
      </c>
      <c r="BJ53" s="487" t="str">
        <f t="shared" si="7"/>
        <v/>
      </c>
      <c r="BK53" s="489" t="str">
        <f t="shared" ref="BK53:BK68" si="11">IF(AU53,IFERROR(LEFT($V53,SEARCH(" (",$V53)-1),$V53),"")</f>
        <v/>
      </c>
      <c r="BL53" s="488">
        <f t="shared" si="8"/>
        <v>0</v>
      </c>
      <c r="BM53" s="495">
        <f t="shared" si="8"/>
        <v>0</v>
      </c>
      <c r="BN53" s="495">
        <f t="shared" si="8"/>
        <v>0</v>
      </c>
      <c r="BO53" s="495">
        <f t="shared" si="8"/>
        <v>0</v>
      </c>
      <c r="BP53" s="495">
        <f t="shared" si="8"/>
        <v>0</v>
      </c>
      <c r="BQ53" s="495">
        <f t="shared" si="8"/>
        <v>0</v>
      </c>
      <c r="BR53" s="495">
        <f t="shared" si="8"/>
        <v>0</v>
      </c>
      <c r="BS53" s="495">
        <f t="shared" si="8"/>
        <v>0</v>
      </c>
      <c r="BT53" s="495">
        <f t="shared" si="8"/>
        <v>0</v>
      </c>
      <c r="BU53" s="495" t="str">
        <f t="shared" si="8"/>
        <v/>
      </c>
      <c r="BV53" s="495" t="str">
        <f t="shared" si="8"/>
        <v/>
      </c>
      <c r="BW53" s="495" t="str">
        <f t="shared" si="8"/>
        <v/>
      </c>
      <c r="BX53" s="495" t="str">
        <f t="shared" si="8"/>
        <v/>
      </c>
      <c r="BY53" s="495" t="str">
        <f t="shared" si="8"/>
        <v/>
      </c>
      <c r="BZ53" s="495" t="str">
        <f t="shared" si="8"/>
        <v/>
      </c>
      <c r="CA53" s="489" t="str">
        <f t="shared" ref="CA53:CA68" si="12">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0"/>
        <v>-1</v>
      </c>
      <c r="AG54" s="487">
        <f t="shared" si="10"/>
        <v>-1</v>
      </c>
      <c r="AH54" s="487">
        <f t="shared" si="10"/>
        <v>-1</v>
      </c>
      <c r="AI54" s="487">
        <f t="shared" si="10"/>
        <v>-1</v>
      </c>
      <c r="AJ54" s="487">
        <f t="shared" si="10"/>
        <v>-1</v>
      </c>
      <c r="AK54" s="487">
        <f t="shared" si="10"/>
        <v>-1</v>
      </c>
      <c r="AL54" s="487">
        <f t="shared" si="10"/>
        <v>-1</v>
      </c>
      <c r="AM54" s="487">
        <f t="shared" si="10"/>
        <v>-1</v>
      </c>
      <c r="AN54" s="487">
        <f t="shared" si="10"/>
        <v>-1</v>
      </c>
      <c r="AO54" s="487">
        <f t="shared" si="10"/>
        <v>0</v>
      </c>
      <c r="AP54" s="487">
        <f t="shared" si="10"/>
        <v>0</v>
      </c>
      <c r="AQ54" s="487">
        <f t="shared" si="10"/>
        <v>0</v>
      </c>
      <c r="AR54" s="487">
        <f t="shared" si="10"/>
        <v>0</v>
      </c>
      <c r="AS54" s="487">
        <f t="shared" si="10"/>
        <v>0</v>
      </c>
      <c r="AT54" s="487">
        <f t="shared" si="10"/>
        <v>0</v>
      </c>
      <c r="AU54" s="493">
        <f t="shared" si="10"/>
        <v>0</v>
      </c>
      <c r="AV54" s="488">
        <f t="shared" ref="AV54:BJ68" si="13">IF(AF54,IFERROR(LEFT($V54,SEARCH(" (",$V54)-1),$V54),"")</f>
        <v>0</v>
      </c>
      <c r="AW54" s="487">
        <f t="shared" si="13"/>
        <v>0</v>
      </c>
      <c r="AX54" s="487">
        <f t="shared" si="13"/>
        <v>0</v>
      </c>
      <c r="AY54" s="487">
        <f t="shared" si="13"/>
        <v>0</v>
      </c>
      <c r="AZ54" s="487">
        <f t="shared" si="13"/>
        <v>0</v>
      </c>
      <c r="BA54" s="487">
        <f t="shared" si="13"/>
        <v>0</v>
      </c>
      <c r="BB54" s="487">
        <f t="shared" si="13"/>
        <v>0</v>
      </c>
      <c r="BC54" s="487">
        <f t="shared" si="13"/>
        <v>0</v>
      </c>
      <c r="BD54" s="487">
        <f t="shared" si="13"/>
        <v>0</v>
      </c>
      <c r="BE54" s="487" t="str">
        <f t="shared" si="13"/>
        <v/>
      </c>
      <c r="BF54" s="487" t="str">
        <f t="shared" si="13"/>
        <v/>
      </c>
      <c r="BG54" s="487" t="str">
        <f t="shared" si="13"/>
        <v/>
      </c>
      <c r="BH54" s="487" t="str">
        <f t="shared" si="13"/>
        <v/>
      </c>
      <c r="BI54" s="487" t="str">
        <f t="shared" si="13"/>
        <v/>
      </c>
      <c r="BJ54" s="487" t="str">
        <f t="shared" si="13"/>
        <v/>
      </c>
      <c r="BK54" s="489" t="str">
        <f t="shared" si="11"/>
        <v/>
      </c>
      <c r="BL54" s="488">
        <f t="shared" ref="BL54:BZ68" si="14">IF(AF54,IFERROR(LEFT($W54,SEARCH(" (",$W54)-1),$W54),"")</f>
        <v>0</v>
      </c>
      <c r="BM54" s="495">
        <f t="shared" si="14"/>
        <v>0</v>
      </c>
      <c r="BN54" s="495">
        <f t="shared" si="14"/>
        <v>0</v>
      </c>
      <c r="BO54" s="495">
        <f t="shared" si="14"/>
        <v>0</v>
      </c>
      <c r="BP54" s="495">
        <f t="shared" si="14"/>
        <v>0</v>
      </c>
      <c r="BQ54" s="495">
        <f t="shared" si="14"/>
        <v>0</v>
      </c>
      <c r="BR54" s="495">
        <f t="shared" si="14"/>
        <v>0</v>
      </c>
      <c r="BS54" s="495">
        <f t="shared" si="14"/>
        <v>0</v>
      </c>
      <c r="BT54" s="495">
        <f t="shared" si="14"/>
        <v>0</v>
      </c>
      <c r="BU54" s="495" t="str">
        <f t="shared" si="14"/>
        <v/>
      </c>
      <c r="BV54" s="495" t="str">
        <f t="shared" si="14"/>
        <v/>
      </c>
      <c r="BW54" s="495" t="str">
        <f t="shared" si="14"/>
        <v/>
      </c>
      <c r="BX54" s="495" t="str">
        <f t="shared" si="14"/>
        <v/>
      </c>
      <c r="BY54" s="495" t="str">
        <f t="shared" si="14"/>
        <v/>
      </c>
      <c r="BZ54" s="495" t="str">
        <f t="shared" si="14"/>
        <v/>
      </c>
      <c r="CA54" s="489" t="str">
        <f t="shared" si="12"/>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0"/>
        <v>-1</v>
      </c>
      <c r="AG55" s="487">
        <f t="shared" si="10"/>
        <v>-1</v>
      </c>
      <c r="AH55" s="487">
        <f t="shared" si="10"/>
        <v>-1</v>
      </c>
      <c r="AI55" s="487">
        <f t="shared" si="10"/>
        <v>-1</v>
      </c>
      <c r="AJ55" s="487">
        <f t="shared" si="10"/>
        <v>-1</v>
      </c>
      <c r="AK55" s="487">
        <f t="shared" si="10"/>
        <v>-1</v>
      </c>
      <c r="AL55" s="487">
        <f t="shared" si="10"/>
        <v>-1</v>
      </c>
      <c r="AM55" s="487">
        <f t="shared" si="10"/>
        <v>-1</v>
      </c>
      <c r="AN55" s="487">
        <f t="shared" si="10"/>
        <v>-1</v>
      </c>
      <c r="AO55" s="487">
        <f t="shared" si="10"/>
        <v>0</v>
      </c>
      <c r="AP55" s="487">
        <f t="shared" si="10"/>
        <v>0</v>
      </c>
      <c r="AQ55" s="487">
        <f t="shared" si="10"/>
        <v>0</v>
      </c>
      <c r="AR55" s="487">
        <f t="shared" si="10"/>
        <v>0</v>
      </c>
      <c r="AS55" s="487">
        <f t="shared" si="10"/>
        <v>0</v>
      </c>
      <c r="AT55" s="487">
        <f t="shared" si="10"/>
        <v>0</v>
      </c>
      <c r="AU55" s="493">
        <f t="shared" si="10"/>
        <v>0</v>
      </c>
      <c r="AV55" s="488">
        <f t="shared" si="13"/>
        <v>0</v>
      </c>
      <c r="AW55" s="487">
        <f t="shared" si="13"/>
        <v>0</v>
      </c>
      <c r="AX55" s="487">
        <f t="shared" si="13"/>
        <v>0</v>
      </c>
      <c r="AY55" s="487">
        <f t="shared" si="13"/>
        <v>0</v>
      </c>
      <c r="AZ55" s="487">
        <f t="shared" si="13"/>
        <v>0</v>
      </c>
      <c r="BA55" s="487">
        <f t="shared" si="13"/>
        <v>0</v>
      </c>
      <c r="BB55" s="487">
        <f t="shared" si="13"/>
        <v>0</v>
      </c>
      <c r="BC55" s="487">
        <f t="shared" si="13"/>
        <v>0</v>
      </c>
      <c r="BD55" s="487">
        <f t="shared" si="13"/>
        <v>0</v>
      </c>
      <c r="BE55" s="487" t="str">
        <f t="shared" si="13"/>
        <v/>
      </c>
      <c r="BF55" s="487" t="str">
        <f t="shared" si="13"/>
        <v/>
      </c>
      <c r="BG55" s="487" t="str">
        <f t="shared" si="13"/>
        <v/>
      </c>
      <c r="BH55" s="487" t="str">
        <f t="shared" si="13"/>
        <v/>
      </c>
      <c r="BI55" s="487" t="str">
        <f t="shared" si="13"/>
        <v/>
      </c>
      <c r="BJ55" s="487" t="str">
        <f t="shared" si="13"/>
        <v/>
      </c>
      <c r="BK55" s="489" t="str">
        <f t="shared" si="11"/>
        <v/>
      </c>
      <c r="BL55" s="488">
        <f t="shared" si="14"/>
        <v>0</v>
      </c>
      <c r="BM55" s="495">
        <f t="shared" si="14"/>
        <v>0</v>
      </c>
      <c r="BN55" s="495">
        <f t="shared" si="14"/>
        <v>0</v>
      </c>
      <c r="BO55" s="495">
        <f t="shared" si="14"/>
        <v>0</v>
      </c>
      <c r="BP55" s="495">
        <f t="shared" si="14"/>
        <v>0</v>
      </c>
      <c r="BQ55" s="495">
        <f t="shared" si="14"/>
        <v>0</v>
      </c>
      <c r="BR55" s="495">
        <f t="shared" si="14"/>
        <v>0</v>
      </c>
      <c r="BS55" s="495">
        <f t="shared" si="14"/>
        <v>0</v>
      </c>
      <c r="BT55" s="495">
        <f t="shared" si="14"/>
        <v>0</v>
      </c>
      <c r="BU55" s="495" t="str">
        <f t="shared" si="14"/>
        <v/>
      </c>
      <c r="BV55" s="495" t="str">
        <f t="shared" si="14"/>
        <v/>
      </c>
      <c r="BW55" s="495" t="str">
        <f t="shared" si="14"/>
        <v/>
      </c>
      <c r="BX55" s="495" t="str">
        <f t="shared" si="14"/>
        <v/>
      </c>
      <c r="BY55" s="495" t="str">
        <f t="shared" si="14"/>
        <v/>
      </c>
      <c r="BZ55" s="495" t="str">
        <f t="shared" si="14"/>
        <v/>
      </c>
      <c r="CA55" s="489" t="str">
        <f t="shared" si="12"/>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0"/>
        <v>-1</v>
      </c>
      <c r="AG56" s="487">
        <f t="shared" si="10"/>
        <v>-1</v>
      </c>
      <c r="AH56" s="487">
        <f t="shared" si="10"/>
        <v>-1</v>
      </c>
      <c r="AI56" s="487">
        <f t="shared" si="10"/>
        <v>-1</v>
      </c>
      <c r="AJ56" s="487">
        <f t="shared" si="10"/>
        <v>-1</v>
      </c>
      <c r="AK56" s="487">
        <f t="shared" si="10"/>
        <v>-1</v>
      </c>
      <c r="AL56" s="487">
        <f t="shared" si="10"/>
        <v>-1</v>
      </c>
      <c r="AM56" s="487">
        <f t="shared" si="10"/>
        <v>-1</v>
      </c>
      <c r="AN56" s="487">
        <f t="shared" si="10"/>
        <v>-1</v>
      </c>
      <c r="AO56" s="487">
        <f t="shared" si="10"/>
        <v>0</v>
      </c>
      <c r="AP56" s="487">
        <f t="shared" si="10"/>
        <v>0</v>
      </c>
      <c r="AQ56" s="487">
        <f t="shared" si="10"/>
        <v>0</v>
      </c>
      <c r="AR56" s="487">
        <f t="shared" si="10"/>
        <v>0</v>
      </c>
      <c r="AS56" s="487">
        <f t="shared" si="10"/>
        <v>0</v>
      </c>
      <c r="AT56" s="487">
        <f t="shared" si="10"/>
        <v>0</v>
      </c>
      <c r="AU56" s="493">
        <f t="shared" ref="AU56" si="15">AU55</f>
        <v>0</v>
      </c>
      <c r="AV56" s="488">
        <f t="shared" si="13"/>
        <v>0</v>
      </c>
      <c r="AW56" s="487">
        <f t="shared" si="13"/>
        <v>0</v>
      </c>
      <c r="AX56" s="487">
        <f t="shared" si="13"/>
        <v>0</v>
      </c>
      <c r="AY56" s="487">
        <f t="shared" si="13"/>
        <v>0</v>
      </c>
      <c r="AZ56" s="487">
        <f t="shared" si="13"/>
        <v>0</v>
      </c>
      <c r="BA56" s="487">
        <f t="shared" si="13"/>
        <v>0</v>
      </c>
      <c r="BB56" s="487">
        <f t="shared" si="13"/>
        <v>0</v>
      </c>
      <c r="BC56" s="487">
        <f t="shared" si="13"/>
        <v>0</v>
      </c>
      <c r="BD56" s="487">
        <f t="shared" si="13"/>
        <v>0</v>
      </c>
      <c r="BE56" s="487" t="str">
        <f t="shared" si="13"/>
        <v/>
      </c>
      <c r="BF56" s="487" t="str">
        <f t="shared" si="13"/>
        <v/>
      </c>
      <c r="BG56" s="487" t="str">
        <f t="shared" si="13"/>
        <v/>
      </c>
      <c r="BH56" s="487" t="str">
        <f t="shared" si="13"/>
        <v/>
      </c>
      <c r="BI56" s="487" t="str">
        <f t="shared" si="13"/>
        <v/>
      </c>
      <c r="BJ56" s="487" t="str">
        <f t="shared" si="13"/>
        <v/>
      </c>
      <c r="BK56" s="489" t="str">
        <f t="shared" si="11"/>
        <v/>
      </c>
      <c r="BL56" s="488">
        <f t="shared" si="14"/>
        <v>0</v>
      </c>
      <c r="BM56" s="495">
        <f t="shared" si="14"/>
        <v>0</v>
      </c>
      <c r="BN56" s="495">
        <f t="shared" si="14"/>
        <v>0</v>
      </c>
      <c r="BO56" s="495">
        <f t="shared" si="14"/>
        <v>0</v>
      </c>
      <c r="BP56" s="495">
        <f t="shared" si="14"/>
        <v>0</v>
      </c>
      <c r="BQ56" s="495">
        <f t="shared" si="14"/>
        <v>0</v>
      </c>
      <c r="BR56" s="495">
        <f t="shared" si="14"/>
        <v>0</v>
      </c>
      <c r="BS56" s="495">
        <f t="shared" si="14"/>
        <v>0</v>
      </c>
      <c r="BT56" s="495">
        <f t="shared" si="14"/>
        <v>0</v>
      </c>
      <c r="BU56" s="495" t="str">
        <f t="shared" si="14"/>
        <v/>
      </c>
      <c r="BV56" s="495" t="str">
        <f t="shared" si="14"/>
        <v/>
      </c>
      <c r="BW56" s="495" t="str">
        <f t="shared" si="14"/>
        <v/>
      </c>
      <c r="BX56" s="495" t="str">
        <f t="shared" si="14"/>
        <v/>
      </c>
      <c r="BY56" s="495" t="str">
        <f t="shared" si="14"/>
        <v/>
      </c>
      <c r="BZ56" s="495" t="str">
        <f t="shared" si="14"/>
        <v/>
      </c>
      <c r="CA56" s="489" t="str">
        <f t="shared" si="12"/>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6">AF56</f>
        <v>-1</v>
      </c>
      <c r="AG57" s="487">
        <f t="shared" si="16"/>
        <v>-1</v>
      </c>
      <c r="AH57" s="487">
        <f t="shared" si="16"/>
        <v>-1</v>
      </c>
      <c r="AI57" s="487">
        <f t="shared" si="16"/>
        <v>-1</v>
      </c>
      <c r="AJ57" s="487">
        <f t="shared" si="16"/>
        <v>-1</v>
      </c>
      <c r="AK57" s="487">
        <f t="shared" si="16"/>
        <v>-1</v>
      </c>
      <c r="AL57" s="487">
        <f t="shared" si="16"/>
        <v>-1</v>
      </c>
      <c r="AM57" s="487">
        <f t="shared" si="16"/>
        <v>-1</v>
      </c>
      <c r="AN57" s="487">
        <f t="shared" si="16"/>
        <v>-1</v>
      </c>
      <c r="AO57" s="487">
        <f t="shared" si="16"/>
        <v>0</v>
      </c>
      <c r="AP57" s="487">
        <f t="shared" si="16"/>
        <v>0</v>
      </c>
      <c r="AQ57" s="487">
        <f t="shared" si="16"/>
        <v>0</v>
      </c>
      <c r="AR57" s="487">
        <f t="shared" si="16"/>
        <v>0</v>
      </c>
      <c r="AS57" s="487">
        <f t="shared" si="16"/>
        <v>0</v>
      </c>
      <c r="AT57" s="487">
        <f t="shared" si="16"/>
        <v>0</v>
      </c>
      <c r="AU57" s="493">
        <f t="shared" si="16"/>
        <v>0</v>
      </c>
      <c r="AV57" s="488">
        <f t="shared" si="13"/>
        <v>0</v>
      </c>
      <c r="AW57" s="487">
        <f t="shared" si="13"/>
        <v>0</v>
      </c>
      <c r="AX57" s="487">
        <f t="shared" si="13"/>
        <v>0</v>
      </c>
      <c r="AY57" s="487">
        <f t="shared" si="13"/>
        <v>0</v>
      </c>
      <c r="AZ57" s="487">
        <f t="shared" si="13"/>
        <v>0</v>
      </c>
      <c r="BA57" s="487">
        <f t="shared" si="13"/>
        <v>0</v>
      </c>
      <c r="BB57" s="487">
        <f t="shared" si="13"/>
        <v>0</v>
      </c>
      <c r="BC57" s="487">
        <f t="shared" si="13"/>
        <v>0</v>
      </c>
      <c r="BD57" s="487">
        <f t="shared" si="13"/>
        <v>0</v>
      </c>
      <c r="BE57" s="487" t="str">
        <f t="shared" si="13"/>
        <v/>
      </c>
      <c r="BF57" s="487" t="str">
        <f t="shared" si="13"/>
        <v/>
      </c>
      <c r="BG57" s="487" t="str">
        <f t="shared" si="13"/>
        <v/>
      </c>
      <c r="BH57" s="487" t="str">
        <f t="shared" si="13"/>
        <v/>
      </c>
      <c r="BI57" s="487" t="str">
        <f t="shared" si="13"/>
        <v/>
      </c>
      <c r="BJ57" s="487" t="str">
        <f t="shared" si="13"/>
        <v/>
      </c>
      <c r="BK57" s="489" t="str">
        <f t="shared" si="11"/>
        <v/>
      </c>
      <c r="BL57" s="488">
        <f t="shared" si="14"/>
        <v>0</v>
      </c>
      <c r="BM57" s="495">
        <f t="shared" si="14"/>
        <v>0</v>
      </c>
      <c r="BN57" s="495">
        <f t="shared" si="14"/>
        <v>0</v>
      </c>
      <c r="BO57" s="495">
        <f t="shared" si="14"/>
        <v>0</v>
      </c>
      <c r="BP57" s="495">
        <f t="shared" si="14"/>
        <v>0</v>
      </c>
      <c r="BQ57" s="495">
        <f t="shared" si="14"/>
        <v>0</v>
      </c>
      <c r="BR57" s="495">
        <f t="shared" si="14"/>
        <v>0</v>
      </c>
      <c r="BS57" s="495">
        <f t="shared" si="14"/>
        <v>0</v>
      </c>
      <c r="BT57" s="495">
        <f t="shared" si="14"/>
        <v>0</v>
      </c>
      <c r="BU57" s="495" t="str">
        <f t="shared" si="14"/>
        <v/>
      </c>
      <c r="BV57" s="495" t="str">
        <f t="shared" si="14"/>
        <v/>
      </c>
      <c r="BW57" s="495" t="str">
        <f t="shared" si="14"/>
        <v/>
      </c>
      <c r="BX57" s="495" t="str">
        <f t="shared" si="14"/>
        <v/>
      </c>
      <c r="BY57" s="495" t="str">
        <f t="shared" si="14"/>
        <v/>
      </c>
      <c r="BZ57" s="495" t="str">
        <f t="shared" si="14"/>
        <v/>
      </c>
      <c r="CA57" s="489" t="str">
        <f t="shared" si="12"/>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6"/>
        <v>-1</v>
      </c>
      <c r="AG58" s="487">
        <f t="shared" si="16"/>
        <v>-1</v>
      </c>
      <c r="AH58" s="487">
        <f t="shared" si="16"/>
        <v>-1</v>
      </c>
      <c r="AI58" s="487">
        <f t="shared" si="16"/>
        <v>-1</v>
      </c>
      <c r="AJ58" s="487">
        <f t="shared" si="16"/>
        <v>-1</v>
      </c>
      <c r="AK58" s="487">
        <f t="shared" si="16"/>
        <v>-1</v>
      </c>
      <c r="AL58" s="487">
        <f t="shared" si="16"/>
        <v>-1</v>
      </c>
      <c r="AM58" s="487">
        <f t="shared" si="16"/>
        <v>-1</v>
      </c>
      <c r="AN58" s="487">
        <f t="shared" si="16"/>
        <v>-1</v>
      </c>
      <c r="AO58" s="487">
        <f t="shared" si="16"/>
        <v>0</v>
      </c>
      <c r="AP58" s="487">
        <f t="shared" si="16"/>
        <v>0</v>
      </c>
      <c r="AQ58" s="487">
        <f t="shared" si="16"/>
        <v>0</v>
      </c>
      <c r="AR58" s="487">
        <f t="shared" si="16"/>
        <v>0</v>
      </c>
      <c r="AS58" s="487">
        <f t="shared" si="16"/>
        <v>0</v>
      </c>
      <c r="AT58" s="487">
        <f t="shared" si="16"/>
        <v>0</v>
      </c>
      <c r="AU58" s="493">
        <f t="shared" si="16"/>
        <v>0</v>
      </c>
      <c r="AV58" s="488">
        <f t="shared" si="13"/>
        <v>0</v>
      </c>
      <c r="AW58" s="487">
        <f t="shared" si="13"/>
        <v>0</v>
      </c>
      <c r="AX58" s="487">
        <f t="shared" si="13"/>
        <v>0</v>
      </c>
      <c r="AY58" s="487">
        <f t="shared" si="13"/>
        <v>0</v>
      </c>
      <c r="AZ58" s="487">
        <f t="shared" si="13"/>
        <v>0</v>
      </c>
      <c r="BA58" s="487">
        <f t="shared" si="13"/>
        <v>0</v>
      </c>
      <c r="BB58" s="487">
        <f t="shared" si="13"/>
        <v>0</v>
      </c>
      <c r="BC58" s="487">
        <f t="shared" si="13"/>
        <v>0</v>
      </c>
      <c r="BD58" s="487">
        <f t="shared" si="13"/>
        <v>0</v>
      </c>
      <c r="BE58" s="487" t="str">
        <f t="shared" si="13"/>
        <v/>
      </c>
      <c r="BF58" s="487" t="str">
        <f t="shared" si="13"/>
        <v/>
      </c>
      <c r="BG58" s="487" t="str">
        <f t="shared" si="13"/>
        <v/>
      </c>
      <c r="BH58" s="487" t="str">
        <f t="shared" si="13"/>
        <v/>
      </c>
      <c r="BI58" s="487" t="str">
        <f t="shared" si="13"/>
        <v/>
      </c>
      <c r="BJ58" s="487" t="str">
        <f t="shared" si="13"/>
        <v/>
      </c>
      <c r="BK58" s="489" t="str">
        <f t="shared" si="11"/>
        <v/>
      </c>
      <c r="BL58" s="488">
        <f t="shared" si="14"/>
        <v>0</v>
      </c>
      <c r="BM58" s="495">
        <f t="shared" si="14"/>
        <v>0</v>
      </c>
      <c r="BN58" s="495">
        <f t="shared" si="14"/>
        <v>0</v>
      </c>
      <c r="BO58" s="495">
        <f t="shared" si="14"/>
        <v>0</v>
      </c>
      <c r="BP58" s="495">
        <f t="shared" si="14"/>
        <v>0</v>
      </c>
      <c r="BQ58" s="495">
        <f t="shared" si="14"/>
        <v>0</v>
      </c>
      <c r="BR58" s="495">
        <f t="shared" si="14"/>
        <v>0</v>
      </c>
      <c r="BS58" s="495">
        <f t="shared" si="14"/>
        <v>0</v>
      </c>
      <c r="BT58" s="495">
        <f t="shared" si="14"/>
        <v>0</v>
      </c>
      <c r="BU58" s="495" t="str">
        <f t="shared" si="14"/>
        <v/>
      </c>
      <c r="BV58" s="495" t="str">
        <f t="shared" si="14"/>
        <v/>
      </c>
      <c r="BW58" s="495" t="str">
        <f t="shared" si="14"/>
        <v/>
      </c>
      <c r="BX58" s="495" t="str">
        <f t="shared" si="14"/>
        <v/>
      </c>
      <c r="BY58" s="495" t="str">
        <f t="shared" si="14"/>
        <v/>
      </c>
      <c r="BZ58" s="495" t="str">
        <f t="shared" si="14"/>
        <v/>
      </c>
      <c r="CA58" s="489" t="str">
        <f t="shared" si="12"/>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6"/>
        <v>-1</v>
      </c>
      <c r="AG59" s="487">
        <f t="shared" si="16"/>
        <v>-1</v>
      </c>
      <c r="AH59" s="487">
        <f t="shared" si="16"/>
        <v>-1</v>
      </c>
      <c r="AI59" s="487">
        <f t="shared" si="16"/>
        <v>-1</v>
      </c>
      <c r="AJ59" s="487">
        <f t="shared" si="16"/>
        <v>-1</v>
      </c>
      <c r="AK59" s="487">
        <f t="shared" si="16"/>
        <v>-1</v>
      </c>
      <c r="AL59" s="487">
        <f t="shared" si="16"/>
        <v>-1</v>
      </c>
      <c r="AM59" s="487">
        <f t="shared" si="16"/>
        <v>-1</v>
      </c>
      <c r="AN59" s="487">
        <f t="shared" si="16"/>
        <v>-1</v>
      </c>
      <c r="AO59" s="487">
        <f t="shared" si="16"/>
        <v>0</v>
      </c>
      <c r="AP59" s="487">
        <f t="shared" si="16"/>
        <v>0</v>
      </c>
      <c r="AQ59" s="487">
        <f t="shared" si="16"/>
        <v>0</v>
      </c>
      <c r="AR59" s="487">
        <f t="shared" si="16"/>
        <v>0</v>
      </c>
      <c r="AS59" s="487">
        <f t="shared" si="16"/>
        <v>0</v>
      </c>
      <c r="AT59" s="487">
        <f t="shared" si="16"/>
        <v>0</v>
      </c>
      <c r="AU59" s="493">
        <f t="shared" si="16"/>
        <v>0</v>
      </c>
      <c r="AV59" s="488">
        <f t="shared" si="13"/>
        <v>0</v>
      </c>
      <c r="AW59" s="487">
        <f t="shared" si="13"/>
        <v>0</v>
      </c>
      <c r="AX59" s="487">
        <f t="shared" si="13"/>
        <v>0</v>
      </c>
      <c r="AY59" s="487">
        <f t="shared" si="13"/>
        <v>0</v>
      </c>
      <c r="AZ59" s="487">
        <f t="shared" si="13"/>
        <v>0</v>
      </c>
      <c r="BA59" s="487">
        <f t="shared" si="13"/>
        <v>0</v>
      </c>
      <c r="BB59" s="487">
        <f t="shared" si="13"/>
        <v>0</v>
      </c>
      <c r="BC59" s="487">
        <f t="shared" si="13"/>
        <v>0</v>
      </c>
      <c r="BD59" s="487">
        <f t="shared" si="13"/>
        <v>0</v>
      </c>
      <c r="BE59" s="487" t="str">
        <f t="shared" si="13"/>
        <v/>
      </c>
      <c r="BF59" s="487" t="str">
        <f t="shared" si="13"/>
        <v/>
      </c>
      <c r="BG59" s="487" t="str">
        <f t="shared" si="13"/>
        <v/>
      </c>
      <c r="BH59" s="487" t="str">
        <f t="shared" si="13"/>
        <v/>
      </c>
      <c r="BI59" s="487" t="str">
        <f t="shared" si="13"/>
        <v/>
      </c>
      <c r="BJ59" s="487" t="str">
        <f t="shared" si="13"/>
        <v/>
      </c>
      <c r="BK59" s="489" t="str">
        <f t="shared" si="11"/>
        <v/>
      </c>
      <c r="BL59" s="488">
        <f t="shared" si="14"/>
        <v>0</v>
      </c>
      <c r="BM59" s="495">
        <f t="shared" si="14"/>
        <v>0</v>
      </c>
      <c r="BN59" s="495">
        <f t="shared" si="14"/>
        <v>0</v>
      </c>
      <c r="BO59" s="495">
        <f t="shared" si="14"/>
        <v>0</v>
      </c>
      <c r="BP59" s="495">
        <f t="shared" si="14"/>
        <v>0</v>
      </c>
      <c r="BQ59" s="495">
        <f t="shared" si="14"/>
        <v>0</v>
      </c>
      <c r="BR59" s="495">
        <f t="shared" si="14"/>
        <v>0</v>
      </c>
      <c r="BS59" s="495">
        <f t="shared" si="14"/>
        <v>0</v>
      </c>
      <c r="BT59" s="495">
        <f t="shared" si="14"/>
        <v>0</v>
      </c>
      <c r="BU59" s="495" t="str">
        <f t="shared" si="14"/>
        <v/>
      </c>
      <c r="BV59" s="495" t="str">
        <f t="shared" si="14"/>
        <v/>
      </c>
      <c r="BW59" s="495" t="str">
        <f t="shared" si="14"/>
        <v/>
      </c>
      <c r="BX59" s="495" t="str">
        <f t="shared" si="14"/>
        <v/>
      </c>
      <c r="BY59" s="495" t="str">
        <f t="shared" si="14"/>
        <v/>
      </c>
      <c r="BZ59" s="495" t="str">
        <f t="shared" si="14"/>
        <v/>
      </c>
      <c r="CA59" s="489" t="str">
        <f t="shared" si="12"/>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6"/>
        <v>-1</v>
      </c>
      <c r="AG60" s="487">
        <f t="shared" si="16"/>
        <v>-1</v>
      </c>
      <c r="AH60" s="487">
        <f t="shared" si="16"/>
        <v>-1</v>
      </c>
      <c r="AI60" s="487">
        <f t="shared" si="16"/>
        <v>-1</v>
      </c>
      <c r="AJ60" s="487">
        <f t="shared" si="16"/>
        <v>-1</v>
      </c>
      <c r="AK60" s="487">
        <f t="shared" si="16"/>
        <v>-1</v>
      </c>
      <c r="AL60" s="487">
        <f t="shared" si="16"/>
        <v>-1</v>
      </c>
      <c r="AM60" s="487">
        <f t="shared" si="16"/>
        <v>-1</v>
      </c>
      <c r="AN60" s="487">
        <f t="shared" si="16"/>
        <v>-1</v>
      </c>
      <c r="AO60" s="487">
        <f t="shared" si="16"/>
        <v>0</v>
      </c>
      <c r="AP60" s="487">
        <f t="shared" si="16"/>
        <v>0</v>
      </c>
      <c r="AQ60" s="487">
        <f t="shared" si="16"/>
        <v>0</v>
      </c>
      <c r="AR60" s="487">
        <f t="shared" si="16"/>
        <v>0</v>
      </c>
      <c r="AS60" s="487">
        <f t="shared" si="16"/>
        <v>0</v>
      </c>
      <c r="AT60" s="487">
        <f t="shared" si="16"/>
        <v>0</v>
      </c>
      <c r="AU60" s="493">
        <f t="shared" si="16"/>
        <v>0</v>
      </c>
      <c r="AV60" s="488">
        <f t="shared" si="13"/>
        <v>0</v>
      </c>
      <c r="AW60" s="487">
        <f t="shared" si="13"/>
        <v>0</v>
      </c>
      <c r="AX60" s="487">
        <f t="shared" si="13"/>
        <v>0</v>
      </c>
      <c r="AY60" s="487">
        <f t="shared" si="13"/>
        <v>0</v>
      </c>
      <c r="AZ60" s="487">
        <f t="shared" si="13"/>
        <v>0</v>
      </c>
      <c r="BA60" s="487">
        <f t="shared" si="13"/>
        <v>0</v>
      </c>
      <c r="BB60" s="487">
        <f t="shared" si="13"/>
        <v>0</v>
      </c>
      <c r="BC60" s="487">
        <f t="shared" si="13"/>
        <v>0</v>
      </c>
      <c r="BD60" s="487">
        <f t="shared" si="13"/>
        <v>0</v>
      </c>
      <c r="BE60" s="487" t="str">
        <f t="shared" si="13"/>
        <v/>
      </c>
      <c r="BF60" s="487" t="str">
        <f t="shared" si="13"/>
        <v/>
      </c>
      <c r="BG60" s="487" t="str">
        <f t="shared" si="13"/>
        <v/>
      </c>
      <c r="BH60" s="487" t="str">
        <f t="shared" si="13"/>
        <v/>
      </c>
      <c r="BI60" s="487" t="str">
        <f t="shared" si="13"/>
        <v/>
      </c>
      <c r="BJ60" s="487" t="str">
        <f t="shared" si="13"/>
        <v/>
      </c>
      <c r="BK60" s="489" t="str">
        <f t="shared" si="11"/>
        <v/>
      </c>
      <c r="BL60" s="488">
        <f t="shared" si="14"/>
        <v>0</v>
      </c>
      <c r="BM60" s="495">
        <f t="shared" si="14"/>
        <v>0</v>
      </c>
      <c r="BN60" s="495">
        <f t="shared" si="14"/>
        <v>0</v>
      </c>
      <c r="BO60" s="495">
        <f t="shared" si="14"/>
        <v>0</v>
      </c>
      <c r="BP60" s="495">
        <f t="shared" si="14"/>
        <v>0</v>
      </c>
      <c r="BQ60" s="495">
        <f t="shared" si="14"/>
        <v>0</v>
      </c>
      <c r="BR60" s="495">
        <f t="shared" si="14"/>
        <v>0</v>
      </c>
      <c r="BS60" s="495">
        <f t="shared" si="14"/>
        <v>0</v>
      </c>
      <c r="BT60" s="495">
        <f t="shared" si="14"/>
        <v>0</v>
      </c>
      <c r="BU60" s="495" t="str">
        <f t="shared" si="14"/>
        <v/>
      </c>
      <c r="BV60" s="495" t="str">
        <f t="shared" si="14"/>
        <v/>
      </c>
      <c r="BW60" s="495" t="str">
        <f t="shared" si="14"/>
        <v/>
      </c>
      <c r="BX60" s="495" t="str">
        <f t="shared" si="14"/>
        <v/>
      </c>
      <c r="BY60" s="495" t="str">
        <f t="shared" si="14"/>
        <v/>
      </c>
      <c r="BZ60" s="495" t="str">
        <f t="shared" si="14"/>
        <v/>
      </c>
      <c r="CA60" s="489" t="str">
        <f t="shared" si="12"/>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6"/>
        <v>-1</v>
      </c>
      <c r="AG61" s="487">
        <f t="shared" si="16"/>
        <v>-1</v>
      </c>
      <c r="AH61" s="487">
        <f t="shared" si="16"/>
        <v>-1</v>
      </c>
      <c r="AI61" s="487">
        <f t="shared" si="16"/>
        <v>-1</v>
      </c>
      <c r="AJ61" s="487">
        <f t="shared" si="16"/>
        <v>-1</v>
      </c>
      <c r="AK61" s="487">
        <f t="shared" si="16"/>
        <v>-1</v>
      </c>
      <c r="AL61" s="487">
        <f t="shared" si="16"/>
        <v>-1</v>
      </c>
      <c r="AM61" s="487">
        <f t="shared" si="16"/>
        <v>-1</v>
      </c>
      <c r="AN61" s="487">
        <f t="shared" si="16"/>
        <v>-1</v>
      </c>
      <c r="AO61" s="487">
        <f t="shared" si="16"/>
        <v>0</v>
      </c>
      <c r="AP61" s="487">
        <f t="shared" si="16"/>
        <v>0</v>
      </c>
      <c r="AQ61" s="487">
        <f t="shared" si="16"/>
        <v>0</v>
      </c>
      <c r="AR61" s="487">
        <f t="shared" si="16"/>
        <v>0</v>
      </c>
      <c r="AS61" s="487">
        <f t="shared" si="16"/>
        <v>0</v>
      </c>
      <c r="AT61" s="487">
        <f t="shared" si="16"/>
        <v>0</v>
      </c>
      <c r="AU61" s="493">
        <f t="shared" si="16"/>
        <v>0</v>
      </c>
      <c r="AV61" s="488">
        <f t="shared" si="13"/>
        <v>0</v>
      </c>
      <c r="AW61" s="487">
        <f t="shared" si="13"/>
        <v>0</v>
      </c>
      <c r="AX61" s="487">
        <f t="shared" si="13"/>
        <v>0</v>
      </c>
      <c r="AY61" s="487">
        <f t="shared" si="13"/>
        <v>0</v>
      </c>
      <c r="AZ61" s="487">
        <f t="shared" si="13"/>
        <v>0</v>
      </c>
      <c r="BA61" s="487">
        <f t="shared" si="13"/>
        <v>0</v>
      </c>
      <c r="BB61" s="487">
        <f t="shared" si="13"/>
        <v>0</v>
      </c>
      <c r="BC61" s="487">
        <f t="shared" si="13"/>
        <v>0</v>
      </c>
      <c r="BD61" s="487">
        <f t="shared" si="13"/>
        <v>0</v>
      </c>
      <c r="BE61" s="487" t="str">
        <f t="shared" si="13"/>
        <v/>
      </c>
      <c r="BF61" s="487" t="str">
        <f t="shared" si="13"/>
        <v/>
      </c>
      <c r="BG61" s="487" t="str">
        <f t="shared" si="13"/>
        <v/>
      </c>
      <c r="BH61" s="487" t="str">
        <f t="shared" si="13"/>
        <v/>
      </c>
      <c r="BI61" s="487" t="str">
        <f t="shared" si="13"/>
        <v/>
      </c>
      <c r="BJ61" s="487" t="str">
        <f t="shared" si="13"/>
        <v/>
      </c>
      <c r="BK61" s="489" t="str">
        <f t="shared" si="11"/>
        <v/>
      </c>
      <c r="BL61" s="488">
        <f t="shared" si="14"/>
        <v>0</v>
      </c>
      <c r="BM61" s="495">
        <f t="shared" si="14"/>
        <v>0</v>
      </c>
      <c r="BN61" s="495">
        <f t="shared" si="14"/>
        <v>0</v>
      </c>
      <c r="BO61" s="495">
        <f t="shared" si="14"/>
        <v>0</v>
      </c>
      <c r="BP61" s="495">
        <f t="shared" si="14"/>
        <v>0</v>
      </c>
      <c r="BQ61" s="495">
        <f t="shared" si="14"/>
        <v>0</v>
      </c>
      <c r="BR61" s="495">
        <f t="shared" si="14"/>
        <v>0</v>
      </c>
      <c r="BS61" s="495">
        <f t="shared" si="14"/>
        <v>0</v>
      </c>
      <c r="BT61" s="495">
        <f t="shared" si="14"/>
        <v>0</v>
      </c>
      <c r="BU61" s="495" t="str">
        <f t="shared" si="14"/>
        <v/>
      </c>
      <c r="BV61" s="495" t="str">
        <f t="shared" si="14"/>
        <v/>
      </c>
      <c r="BW61" s="495" t="str">
        <f t="shared" si="14"/>
        <v/>
      </c>
      <c r="BX61" s="495" t="str">
        <f t="shared" si="14"/>
        <v/>
      </c>
      <c r="BY61" s="495" t="str">
        <f t="shared" si="14"/>
        <v/>
      </c>
      <c r="BZ61" s="495" t="str">
        <f t="shared" si="14"/>
        <v/>
      </c>
      <c r="CA61" s="489" t="str">
        <f t="shared" si="12"/>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6"/>
        <v>-1</v>
      </c>
      <c r="AG62" s="487">
        <f t="shared" si="16"/>
        <v>-1</v>
      </c>
      <c r="AH62" s="487">
        <f t="shared" si="16"/>
        <v>-1</v>
      </c>
      <c r="AI62" s="487">
        <f t="shared" si="16"/>
        <v>-1</v>
      </c>
      <c r="AJ62" s="487">
        <f t="shared" si="16"/>
        <v>-1</v>
      </c>
      <c r="AK62" s="487">
        <f t="shared" si="16"/>
        <v>-1</v>
      </c>
      <c r="AL62" s="487">
        <f t="shared" si="16"/>
        <v>-1</v>
      </c>
      <c r="AM62" s="487">
        <f t="shared" si="16"/>
        <v>-1</v>
      </c>
      <c r="AN62" s="487">
        <f t="shared" si="16"/>
        <v>-1</v>
      </c>
      <c r="AO62" s="487">
        <f t="shared" si="16"/>
        <v>0</v>
      </c>
      <c r="AP62" s="487">
        <f t="shared" si="16"/>
        <v>0</v>
      </c>
      <c r="AQ62" s="487">
        <f t="shared" si="16"/>
        <v>0</v>
      </c>
      <c r="AR62" s="487">
        <f t="shared" si="16"/>
        <v>0</v>
      </c>
      <c r="AS62" s="487">
        <f t="shared" si="16"/>
        <v>0</v>
      </c>
      <c r="AT62" s="487">
        <f t="shared" si="16"/>
        <v>0</v>
      </c>
      <c r="AU62" s="493">
        <f t="shared" si="16"/>
        <v>0</v>
      </c>
      <c r="AV62" s="488">
        <f t="shared" si="13"/>
        <v>0</v>
      </c>
      <c r="AW62" s="487">
        <f t="shared" si="13"/>
        <v>0</v>
      </c>
      <c r="AX62" s="487">
        <f t="shared" si="13"/>
        <v>0</v>
      </c>
      <c r="AY62" s="487">
        <f t="shared" si="13"/>
        <v>0</v>
      </c>
      <c r="AZ62" s="487">
        <f t="shared" si="13"/>
        <v>0</v>
      </c>
      <c r="BA62" s="487">
        <f t="shared" si="13"/>
        <v>0</v>
      </c>
      <c r="BB62" s="487">
        <f t="shared" si="13"/>
        <v>0</v>
      </c>
      <c r="BC62" s="487">
        <f t="shared" si="13"/>
        <v>0</v>
      </c>
      <c r="BD62" s="487">
        <f t="shared" si="13"/>
        <v>0</v>
      </c>
      <c r="BE62" s="487" t="str">
        <f t="shared" si="13"/>
        <v/>
      </c>
      <c r="BF62" s="487" t="str">
        <f t="shared" si="13"/>
        <v/>
      </c>
      <c r="BG62" s="487" t="str">
        <f t="shared" si="13"/>
        <v/>
      </c>
      <c r="BH62" s="487" t="str">
        <f t="shared" si="13"/>
        <v/>
      </c>
      <c r="BI62" s="487" t="str">
        <f t="shared" si="13"/>
        <v/>
      </c>
      <c r="BJ62" s="487" t="str">
        <f t="shared" si="13"/>
        <v/>
      </c>
      <c r="BK62" s="489" t="str">
        <f t="shared" si="11"/>
        <v/>
      </c>
      <c r="BL62" s="488">
        <f t="shared" si="14"/>
        <v>0</v>
      </c>
      <c r="BM62" s="495">
        <f t="shared" si="14"/>
        <v>0</v>
      </c>
      <c r="BN62" s="495">
        <f t="shared" si="14"/>
        <v>0</v>
      </c>
      <c r="BO62" s="495">
        <f t="shared" si="14"/>
        <v>0</v>
      </c>
      <c r="BP62" s="495">
        <f t="shared" si="14"/>
        <v>0</v>
      </c>
      <c r="BQ62" s="495">
        <f t="shared" si="14"/>
        <v>0</v>
      </c>
      <c r="BR62" s="495">
        <f t="shared" si="14"/>
        <v>0</v>
      </c>
      <c r="BS62" s="495">
        <f t="shared" si="14"/>
        <v>0</v>
      </c>
      <c r="BT62" s="495">
        <f t="shared" si="14"/>
        <v>0</v>
      </c>
      <c r="BU62" s="495" t="str">
        <f t="shared" si="14"/>
        <v/>
      </c>
      <c r="BV62" s="495" t="str">
        <f t="shared" si="14"/>
        <v/>
      </c>
      <c r="BW62" s="495" t="str">
        <f t="shared" si="14"/>
        <v/>
      </c>
      <c r="BX62" s="495" t="str">
        <f t="shared" si="14"/>
        <v/>
      </c>
      <c r="BY62" s="495" t="str">
        <f t="shared" si="14"/>
        <v/>
      </c>
      <c r="BZ62" s="495" t="str">
        <f t="shared" si="14"/>
        <v/>
      </c>
      <c r="CA62" s="489" t="str">
        <f t="shared" si="12"/>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6"/>
        <v>-1</v>
      </c>
      <c r="AG63" s="487">
        <f t="shared" si="16"/>
        <v>-1</v>
      </c>
      <c r="AH63" s="487">
        <f t="shared" si="16"/>
        <v>-1</v>
      </c>
      <c r="AI63" s="487">
        <f t="shared" si="16"/>
        <v>-1</v>
      </c>
      <c r="AJ63" s="487">
        <f t="shared" si="16"/>
        <v>-1</v>
      </c>
      <c r="AK63" s="487">
        <f t="shared" si="16"/>
        <v>-1</v>
      </c>
      <c r="AL63" s="487">
        <f t="shared" si="16"/>
        <v>-1</v>
      </c>
      <c r="AM63" s="487">
        <f t="shared" si="16"/>
        <v>-1</v>
      </c>
      <c r="AN63" s="487">
        <f t="shared" si="16"/>
        <v>-1</v>
      </c>
      <c r="AO63" s="487">
        <f t="shared" si="16"/>
        <v>0</v>
      </c>
      <c r="AP63" s="487">
        <f t="shared" si="16"/>
        <v>0</v>
      </c>
      <c r="AQ63" s="487">
        <f t="shared" si="16"/>
        <v>0</v>
      </c>
      <c r="AR63" s="487">
        <f t="shared" si="16"/>
        <v>0</v>
      </c>
      <c r="AS63" s="487">
        <f t="shared" si="16"/>
        <v>0</v>
      </c>
      <c r="AT63" s="487">
        <f t="shared" si="16"/>
        <v>0</v>
      </c>
      <c r="AU63" s="493">
        <f t="shared" si="16"/>
        <v>0</v>
      </c>
      <c r="AV63" s="488">
        <f t="shared" si="13"/>
        <v>0</v>
      </c>
      <c r="AW63" s="487">
        <f t="shared" si="13"/>
        <v>0</v>
      </c>
      <c r="AX63" s="487">
        <f t="shared" si="13"/>
        <v>0</v>
      </c>
      <c r="AY63" s="487">
        <f t="shared" si="13"/>
        <v>0</v>
      </c>
      <c r="AZ63" s="487">
        <f t="shared" si="13"/>
        <v>0</v>
      </c>
      <c r="BA63" s="487">
        <f t="shared" si="13"/>
        <v>0</v>
      </c>
      <c r="BB63" s="487">
        <f t="shared" si="13"/>
        <v>0</v>
      </c>
      <c r="BC63" s="487">
        <f t="shared" si="13"/>
        <v>0</v>
      </c>
      <c r="BD63" s="487">
        <f t="shared" si="13"/>
        <v>0</v>
      </c>
      <c r="BE63" s="487" t="str">
        <f t="shared" si="13"/>
        <v/>
      </c>
      <c r="BF63" s="487" t="str">
        <f t="shared" si="13"/>
        <v/>
      </c>
      <c r="BG63" s="487" t="str">
        <f t="shared" si="13"/>
        <v/>
      </c>
      <c r="BH63" s="487" t="str">
        <f t="shared" si="13"/>
        <v/>
      </c>
      <c r="BI63" s="487" t="str">
        <f t="shared" si="13"/>
        <v/>
      </c>
      <c r="BJ63" s="487" t="str">
        <f t="shared" si="13"/>
        <v/>
      </c>
      <c r="BK63" s="489" t="str">
        <f t="shared" si="11"/>
        <v/>
      </c>
      <c r="BL63" s="488">
        <f t="shared" si="14"/>
        <v>0</v>
      </c>
      <c r="BM63" s="495">
        <f t="shared" si="14"/>
        <v>0</v>
      </c>
      <c r="BN63" s="495">
        <f t="shared" si="14"/>
        <v>0</v>
      </c>
      <c r="BO63" s="495">
        <f t="shared" si="14"/>
        <v>0</v>
      </c>
      <c r="BP63" s="495">
        <f t="shared" si="14"/>
        <v>0</v>
      </c>
      <c r="BQ63" s="495">
        <f t="shared" si="14"/>
        <v>0</v>
      </c>
      <c r="BR63" s="495">
        <f t="shared" si="14"/>
        <v>0</v>
      </c>
      <c r="BS63" s="495">
        <f t="shared" si="14"/>
        <v>0</v>
      </c>
      <c r="BT63" s="495">
        <f t="shared" si="14"/>
        <v>0</v>
      </c>
      <c r="BU63" s="495" t="str">
        <f t="shared" si="14"/>
        <v/>
      </c>
      <c r="BV63" s="495" t="str">
        <f t="shared" si="14"/>
        <v/>
      </c>
      <c r="BW63" s="495" t="str">
        <f t="shared" si="14"/>
        <v/>
      </c>
      <c r="BX63" s="495" t="str">
        <f t="shared" si="14"/>
        <v/>
      </c>
      <c r="BY63" s="495" t="str">
        <f t="shared" si="14"/>
        <v/>
      </c>
      <c r="BZ63" s="495" t="str">
        <f t="shared" si="14"/>
        <v/>
      </c>
      <c r="CA63" s="489" t="str">
        <f t="shared" si="12"/>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6"/>
        <v>-1</v>
      </c>
      <c r="AG64" s="487">
        <f t="shared" si="16"/>
        <v>-1</v>
      </c>
      <c r="AH64" s="487">
        <f t="shared" si="16"/>
        <v>-1</v>
      </c>
      <c r="AI64" s="487">
        <f t="shared" si="16"/>
        <v>-1</v>
      </c>
      <c r="AJ64" s="487">
        <f t="shared" si="16"/>
        <v>-1</v>
      </c>
      <c r="AK64" s="487">
        <f t="shared" si="16"/>
        <v>-1</v>
      </c>
      <c r="AL64" s="487">
        <f t="shared" si="16"/>
        <v>-1</v>
      </c>
      <c r="AM64" s="487">
        <f t="shared" si="16"/>
        <v>-1</v>
      </c>
      <c r="AN64" s="487">
        <f t="shared" si="16"/>
        <v>-1</v>
      </c>
      <c r="AO64" s="487">
        <f t="shared" si="16"/>
        <v>0</v>
      </c>
      <c r="AP64" s="487">
        <f t="shared" si="16"/>
        <v>0</v>
      </c>
      <c r="AQ64" s="487">
        <f t="shared" si="16"/>
        <v>0</v>
      </c>
      <c r="AR64" s="487">
        <f t="shared" si="16"/>
        <v>0</v>
      </c>
      <c r="AS64" s="487">
        <f t="shared" si="16"/>
        <v>0</v>
      </c>
      <c r="AT64" s="487">
        <f t="shared" si="16"/>
        <v>0</v>
      </c>
      <c r="AU64" s="493">
        <f t="shared" si="16"/>
        <v>0</v>
      </c>
      <c r="AV64" s="488">
        <f t="shared" si="13"/>
        <v>0</v>
      </c>
      <c r="AW64" s="487">
        <f t="shared" si="13"/>
        <v>0</v>
      </c>
      <c r="AX64" s="487">
        <f t="shared" si="13"/>
        <v>0</v>
      </c>
      <c r="AY64" s="487">
        <f t="shared" si="13"/>
        <v>0</v>
      </c>
      <c r="AZ64" s="487">
        <f t="shared" si="13"/>
        <v>0</v>
      </c>
      <c r="BA64" s="487">
        <f t="shared" si="13"/>
        <v>0</v>
      </c>
      <c r="BB64" s="487">
        <f t="shared" si="13"/>
        <v>0</v>
      </c>
      <c r="BC64" s="487">
        <f t="shared" si="13"/>
        <v>0</v>
      </c>
      <c r="BD64" s="487">
        <f t="shared" si="13"/>
        <v>0</v>
      </c>
      <c r="BE64" s="487" t="str">
        <f t="shared" si="13"/>
        <v/>
      </c>
      <c r="BF64" s="487" t="str">
        <f t="shared" si="13"/>
        <v/>
      </c>
      <c r="BG64" s="487" t="str">
        <f t="shared" si="13"/>
        <v/>
      </c>
      <c r="BH64" s="487" t="str">
        <f t="shared" si="13"/>
        <v/>
      </c>
      <c r="BI64" s="487" t="str">
        <f t="shared" si="13"/>
        <v/>
      </c>
      <c r="BJ64" s="487" t="str">
        <f t="shared" si="13"/>
        <v/>
      </c>
      <c r="BK64" s="489" t="str">
        <f t="shared" si="11"/>
        <v/>
      </c>
      <c r="BL64" s="488">
        <f t="shared" si="14"/>
        <v>0</v>
      </c>
      <c r="BM64" s="495">
        <f t="shared" si="14"/>
        <v>0</v>
      </c>
      <c r="BN64" s="495">
        <f t="shared" si="14"/>
        <v>0</v>
      </c>
      <c r="BO64" s="495">
        <f t="shared" si="14"/>
        <v>0</v>
      </c>
      <c r="BP64" s="495">
        <f t="shared" si="14"/>
        <v>0</v>
      </c>
      <c r="BQ64" s="495">
        <f t="shared" si="14"/>
        <v>0</v>
      </c>
      <c r="BR64" s="495">
        <f t="shared" si="14"/>
        <v>0</v>
      </c>
      <c r="BS64" s="495">
        <f t="shared" si="14"/>
        <v>0</v>
      </c>
      <c r="BT64" s="495">
        <f t="shared" si="14"/>
        <v>0</v>
      </c>
      <c r="BU64" s="495" t="str">
        <f t="shared" si="14"/>
        <v/>
      </c>
      <c r="BV64" s="495" t="str">
        <f t="shared" si="14"/>
        <v/>
      </c>
      <c r="BW64" s="495" t="str">
        <f t="shared" si="14"/>
        <v/>
      </c>
      <c r="BX64" s="495" t="str">
        <f t="shared" si="14"/>
        <v/>
      </c>
      <c r="BY64" s="495" t="str">
        <f t="shared" si="14"/>
        <v/>
      </c>
      <c r="BZ64" s="495" t="str">
        <f t="shared" si="14"/>
        <v/>
      </c>
      <c r="CA64" s="489" t="str">
        <f t="shared" si="12"/>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6"/>
        <v>-1</v>
      </c>
      <c r="AG65" s="487">
        <f t="shared" si="16"/>
        <v>-1</v>
      </c>
      <c r="AH65" s="487">
        <f t="shared" si="16"/>
        <v>-1</v>
      </c>
      <c r="AI65" s="487">
        <f t="shared" si="16"/>
        <v>-1</v>
      </c>
      <c r="AJ65" s="487">
        <f t="shared" si="16"/>
        <v>-1</v>
      </c>
      <c r="AK65" s="487">
        <f t="shared" si="16"/>
        <v>-1</v>
      </c>
      <c r="AL65" s="487">
        <f t="shared" si="16"/>
        <v>-1</v>
      </c>
      <c r="AM65" s="487">
        <f t="shared" si="16"/>
        <v>-1</v>
      </c>
      <c r="AN65" s="487">
        <f t="shared" si="16"/>
        <v>-1</v>
      </c>
      <c r="AO65" s="487">
        <f t="shared" si="16"/>
        <v>0</v>
      </c>
      <c r="AP65" s="487">
        <f t="shared" si="16"/>
        <v>0</v>
      </c>
      <c r="AQ65" s="487">
        <f t="shared" si="16"/>
        <v>0</v>
      </c>
      <c r="AR65" s="487">
        <f t="shared" si="16"/>
        <v>0</v>
      </c>
      <c r="AS65" s="487">
        <f t="shared" si="16"/>
        <v>0</v>
      </c>
      <c r="AT65" s="487">
        <f t="shared" si="16"/>
        <v>0</v>
      </c>
      <c r="AU65" s="493">
        <f t="shared" si="16"/>
        <v>0</v>
      </c>
      <c r="AV65" s="488">
        <f t="shared" si="13"/>
        <v>0</v>
      </c>
      <c r="AW65" s="487">
        <f t="shared" si="13"/>
        <v>0</v>
      </c>
      <c r="AX65" s="487">
        <f t="shared" si="13"/>
        <v>0</v>
      </c>
      <c r="AY65" s="487">
        <f t="shared" si="13"/>
        <v>0</v>
      </c>
      <c r="AZ65" s="487">
        <f t="shared" si="13"/>
        <v>0</v>
      </c>
      <c r="BA65" s="487">
        <f t="shared" si="13"/>
        <v>0</v>
      </c>
      <c r="BB65" s="487">
        <f t="shared" si="13"/>
        <v>0</v>
      </c>
      <c r="BC65" s="487">
        <f t="shared" si="13"/>
        <v>0</v>
      </c>
      <c r="BD65" s="487">
        <f t="shared" si="13"/>
        <v>0</v>
      </c>
      <c r="BE65" s="487" t="str">
        <f t="shared" si="13"/>
        <v/>
      </c>
      <c r="BF65" s="487" t="str">
        <f t="shared" si="13"/>
        <v/>
      </c>
      <c r="BG65" s="487" t="str">
        <f t="shared" si="13"/>
        <v/>
      </c>
      <c r="BH65" s="487" t="str">
        <f t="shared" si="13"/>
        <v/>
      </c>
      <c r="BI65" s="487" t="str">
        <f t="shared" si="13"/>
        <v/>
      </c>
      <c r="BJ65" s="487" t="str">
        <f t="shared" si="13"/>
        <v/>
      </c>
      <c r="BK65" s="489" t="str">
        <f t="shared" si="11"/>
        <v/>
      </c>
      <c r="BL65" s="488">
        <f t="shared" si="14"/>
        <v>0</v>
      </c>
      <c r="BM65" s="495">
        <f t="shared" si="14"/>
        <v>0</v>
      </c>
      <c r="BN65" s="495">
        <f t="shared" si="14"/>
        <v>0</v>
      </c>
      <c r="BO65" s="495">
        <f t="shared" si="14"/>
        <v>0</v>
      </c>
      <c r="BP65" s="495">
        <f t="shared" si="14"/>
        <v>0</v>
      </c>
      <c r="BQ65" s="495">
        <f t="shared" si="14"/>
        <v>0</v>
      </c>
      <c r="BR65" s="495">
        <f t="shared" si="14"/>
        <v>0</v>
      </c>
      <c r="BS65" s="495">
        <f t="shared" si="14"/>
        <v>0</v>
      </c>
      <c r="BT65" s="495">
        <f t="shared" si="14"/>
        <v>0</v>
      </c>
      <c r="BU65" s="495" t="str">
        <f t="shared" si="14"/>
        <v/>
      </c>
      <c r="BV65" s="495" t="str">
        <f t="shared" si="14"/>
        <v/>
      </c>
      <c r="BW65" s="495" t="str">
        <f t="shared" si="14"/>
        <v/>
      </c>
      <c r="BX65" s="495" t="str">
        <f t="shared" si="14"/>
        <v/>
      </c>
      <c r="BY65" s="495" t="str">
        <f t="shared" si="14"/>
        <v/>
      </c>
      <c r="BZ65" s="495" t="str">
        <f t="shared" si="14"/>
        <v/>
      </c>
      <c r="CA65" s="489" t="str">
        <f t="shared" si="12"/>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6"/>
        <v>-1</v>
      </c>
      <c r="AG66" s="487">
        <f t="shared" si="16"/>
        <v>-1</v>
      </c>
      <c r="AH66" s="487">
        <f t="shared" si="16"/>
        <v>-1</v>
      </c>
      <c r="AI66" s="487">
        <f t="shared" si="16"/>
        <v>-1</v>
      </c>
      <c r="AJ66" s="487">
        <f t="shared" si="16"/>
        <v>-1</v>
      </c>
      <c r="AK66" s="487">
        <f t="shared" si="16"/>
        <v>-1</v>
      </c>
      <c r="AL66" s="487">
        <f t="shared" si="16"/>
        <v>-1</v>
      </c>
      <c r="AM66" s="487">
        <f t="shared" si="16"/>
        <v>-1</v>
      </c>
      <c r="AN66" s="487">
        <f t="shared" si="16"/>
        <v>-1</v>
      </c>
      <c r="AO66" s="487">
        <f t="shared" si="16"/>
        <v>0</v>
      </c>
      <c r="AP66" s="487">
        <f t="shared" si="16"/>
        <v>0</v>
      </c>
      <c r="AQ66" s="487">
        <f t="shared" si="16"/>
        <v>0</v>
      </c>
      <c r="AR66" s="487">
        <f t="shared" si="16"/>
        <v>0</v>
      </c>
      <c r="AS66" s="487">
        <f t="shared" si="16"/>
        <v>0</v>
      </c>
      <c r="AT66" s="487">
        <f t="shared" si="16"/>
        <v>0</v>
      </c>
      <c r="AU66" s="493">
        <f t="shared" si="16"/>
        <v>0</v>
      </c>
      <c r="AV66" s="488">
        <f t="shared" si="13"/>
        <v>0</v>
      </c>
      <c r="AW66" s="487">
        <f t="shared" si="13"/>
        <v>0</v>
      </c>
      <c r="AX66" s="487">
        <f t="shared" si="13"/>
        <v>0</v>
      </c>
      <c r="AY66" s="487">
        <f t="shared" si="13"/>
        <v>0</v>
      </c>
      <c r="AZ66" s="487">
        <f t="shared" si="13"/>
        <v>0</v>
      </c>
      <c r="BA66" s="487">
        <f t="shared" si="13"/>
        <v>0</v>
      </c>
      <c r="BB66" s="487">
        <f t="shared" si="13"/>
        <v>0</v>
      </c>
      <c r="BC66" s="487">
        <f t="shared" si="13"/>
        <v>0</v>
      </c>
      <c r="BD66" s="487">
        <f t="shared" si="13"/>
        <v>0</v>
      </c>
      <c r="BE66" s="487" t="str">
        <f t="shared" si="13"/>
        <v/>
      </c>
      <c r="BF66" s="487" t="str">
        <f t="shared" si="13"/>
        <v/>
      </c>
      <c r="BG66" s="487" t="str">
        <f t="shared" si="13"/>
        <v/>
      </c>
      <c r="BH66" s="487" t="str">
        <f t="shared" si="13"/>
        <v/>
      </c>
      <c r="BI66" s="487" t="str">
        <f t="shared" si="13"/>
        <v/>
      </c>
      <c r="BJ66" s="487" t="str">
        <f t="shared" si="13"/>
        <v/>
      </c>
      <c r="BK66" s="489" t="str">
        <f t="shared" si="11"/>
        <v/>
      </c>
      <c r="BL66" s="488">
        <f t="shared" si="14"/>
        <v>0</v>
      </c>
      <c r="BM66" s="495">
        <f t="shared" si="14"/>
        <v>0</v>
      </c>
      <c r="BN66" s="495">
        <f t="shared" si="14"/>
        <v>0</v>
      </c>
      <c r="BO66" s="495">
        <f t="shared" si="14"/>
        <v>0</v>
      </c>
      <c r="BP66" s="495">
        <f t="shared" si="14"/>
        <v>0</v>
      </c>
      <c r="BQ66" s="495">
        <f t="shared" si="14"/>
        <v>0</v>
      </c>
      <c r="BR66" s="495">
        <f t="shared" si="14"/>
        <v>0</v>
      </c>
      <c r="BS66" s="495">
        <f t="shared" si="14"/>
        <v>0</v>
      </c>
      <c r="BT66" s="495">
        <f t="shared" si="14"/>
        <v>0</v>
      </c>
      <c r="BU66" s="495" t="str">
        <f t="shared" si="14"/>
        <v/>
      </c>
      <c r="BV66" s="495" t="str">
        <f t="shared" si="14"/>
        <v/>
      </c>
      <c r="BW66" s="495" t="str">
        <f t="shared" si="14"/>
        <v/>
      </c>
      <c r="BX66" s="495" t="str">
        <f t="shared" si="14"/>
        <v/>
      </c>
      <c r="BY66" s="495" t="str">
        <f t="shared" si="14"/>
        <v/>
      </c>
      <c r="BZ66" s="495" t="str">
        <f t="shared" si="14"/>
        <v/>
      </c>
      <c r="CA66" s="489" t="str">
        <f t="shared" si="12"/>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6"/>
        <v>-1</v>
      </c>
      <c r="AG67" s="487">
        <f t="shared" si="16"/>
        <v>-1</v>
      </c>
      <c r="AH67" s="487">
        <f t="shared" si="16"/>
        <v>-1</v>
      </c>
      <c r="AI67" s="487">
        <f t="shared" si="16"/>
        <v>-1</v>
      </c>
      <c r="AJ67" s="487">
        <f t="shared" si="16"/>
        <v>-1</v>
      </c>
      <c r="AK67" s="487">
        <f t="shared" si="16"/>
        <v>-1</v>
      </c>
      <c r="AL67" s="487">
        <f t="shared" si="16"/>
        <v>-1</v>
      </c>
      <c r="AM67" s="487">
        <f t="shared" si="16"/>
        <v>-1</v>
      </c>
      <c r="AN67" s="487">
        <f t="shared" si="16"/>
        <v>-1</v>
      </c>
      <c r="AO67" s="487">
        <f t="shared" si="16"/>
        <v>0</v>
      </c>
      <c r="AP67" s="487">
        <f t="shared" si="16"/>
        <v>0</v>
      </c>
      <c r="AQ67" s="487">
        <f t="shared" si="16"/>
        <v>0</v>
      </c>
      <c r="AR67" s="487">
        <f t="shared" si="16"/>
        <v>0</v>
      </c>
      <c r="AS67" s="487">
        <f t="shared" si="16"/>
        <v>0</v>
      </c>
      <c r="AT67" s="487">
        <f t="shared" si="16"/>
        <v>0</v>
      </c>
      <c r="AU67" s="493">
        <f t="shared" si="16"/>
        <v>0</v>
      </c>
      <c r="AV67" s="488">
        <f t="shared" si="13"/>
        <v>0</v>
      </c>
      <c r="AW67" s="487">
        <f t="shared" si="13"/>
        <v>0</v>
      </c>
      <c r="AX67" s="487">
        <f t="shared" si="13"/>
        <v>0</v>
      </c>
      <c r="AY67" s="487">
        <f t="shared" si="13"/>
        <v>0</v>
      </c>
      <c r="AZ67" s="487">
        <f t="shared" si="13"/>
        <v>0</v>
      </c>
      <c r="BA67" s="487">
        <f t="shared" si="13"/>
        <v>0</v>
      </c>
      <c r="BB67" s="487">
        <f t="shared" si="13"/>
        <v>0</v>
      </c>
      <c r="BC67" s="487">
        <f t="shared" si="13"/>
        <v>0</v>
      </c>
      <c r="BD67" s="487">
        <f t="shared" si="13"/>
        <v>0</v>
      </c>
      <c r="BE67" s="487" t="str">
        <f t="shared" si="13"/>
        <v/>
      </c>
      <c r="BF67" s="487" t="str">
        <f t="shared" si="13"/>
        <v/>
      </c>
      <c r="BG67" s="487" t="str">
        <f t="shared" si="13"/>
        <v/>
      </c>
      <c r="BH67" s="487" t="str">
        <f t="shared" si="13"/>
        <v/>
      </c>
      <c r="BI67" s="487" t="str">
        <f t="shared" si="13"/>
        <v/>
      </c>
      <c r="BJ67" s="487" t="str">
        <f t="shared" si="13"/>
        <v/>
      </c>
      <c r="BK67" s="489" t="str">
        <f t="shared" si="11"/>
        <v/>
      </c>
      <c r="BL67" s="488">
        <f t="shared" si="14"/>
        <v>0</v>
      </c>
      <c r="BM67" s="495">
        <f t="shared" si="14"/>
        <v>0</v>
      </c>
      <c r="BN67" s="495">
        <f t="shared" si="14"/>
        <v>0</v>
      </c>
      <c r="BO67" s="495">
        <f t="shared" si="14"/>
        <v>0</v>
      </c>
      <c r="BP67" s="495">
        <f t="shared" si="14"/>
        <v>0</v>
      </c>
      <c r="BQ67" s="495">
        <f t="shared" si="14"/>
        <v>0</v>
      </c>
      <c r="BR67" s="495">
        <f t="shared" si="14"/>
        <v>0</v>
      </c>
      <c r="BS67" s="495">
        <f t="shared" si="14"/>
        <v>0</v>
      </c>
      <c r="BT67" s="495">
        <f t="shared" si="14"/>
        <v>0</v>
      </c>
      <c r="BU67" s="495" t="str">
        <f t="shared" si="14"/>
        <v/>
      </c>
      <c r="BV67" s="495" t="str">
        <f t="shared" si="14"/>
        <v/>
      </c>
      <c r="BW67" s="495" t="str">
        <f t="shared" si="14"/>
        <v/>
      </c>
      <c r="BX67" s="495" t="str">
        <f t="shared" si="14"/>
        <v/>
      </c>
      <c r="BY67" s="495" t="str">
        <f t="shared" si="14"/>
        <v/>
      </c>
      <c r="BZ67" s="495" t="str">
        <f t="shared" si="14"/>
        <v/>
      </c>
      <c r="CA67" s="489" t="str">
        <f t="shared" si="12"/>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6"/>
        <v>-1</v>
      </c>
      <c r="AG68" s="762">
        <f t="shared" si="16"/>
        <v>-1</v>
      </c>
      <c r="AH68" s="762">
        <f t="shared" si="16"/>
        <v>-1</v>
      </c>
      <c r="AI68" s="762">
        <f t="shared" si="16"/>
        <v>-1</v>
      </c>
      <c r="AJ68" s="762">
        <f t="shared" si="16"/>
        <v>-1</v>
      </c>
      <c r="AK68" s="762">
        <f t="shared" si="16"/>
        <v>-1</v>
      </c>
      <c r="AL68" s="762">
        <f t="shared" si="16"/>
        <v>-1</v>
      </c>
      <c r="AM68" s="762">
        <f t="shared" si="16"/>
        <v>-1</v>
      </c>
      <c r="AN68" s="762">
        <f t="shared" si="16"/>
        <v>-1</v>
      </c>
      <c r="AO68" s="762">
        <f t="shared" si="16"/>
        <v>0</v>
      </c>
      <c r="AP68" s="762">
        <f t="shared" si="16"/>
        <v>0</v>
      </c>
      <c r="AQ68" s="762">
        <f t="shared" si="16"/>
        <v>0</v>
      </c>
      <c r="AR68" s="762">
        <f t="shared" si="16"/>
        <v>0</v>
      </c>
      <c r="AS68" s="762">
        <f t="shared" si="16"/>
        <v>0</v>
      </c>
      <c r="AT68" s="762">
        <f t="shared" si="16"/>
        <v>0</v>
      </c>
      <c r="AU68" s="763">
        <f t="shared" si="16"/>
        <v>0</v>
      </c>
      <c r="AV68" s="490">
        <f t="shared" si="13"/>
        <v>0</v>
      </c>
      <c r="AW68" s="491">
        <f t="shared" si="13"/>
        <v>0</v>
      </c>
      <c r="AX68" s="491">
        <f t="shared" si="13"/>
        <v>0</v>
      </c>
      <c r="AY68" s="491">
        <f t="shared" si="13"/>
        <v>0</v>
      </c>
      <c r="AZ68" s="491">
        <f t="shared" si="13"/>
        <v>0</v>
      </c>
      <c r="BA68" s="491">
        <f t="shared" si="13"/>
        <v>0</v>
      </c>
      <c r="BB68" s="491">
        <f t="shared" si="13"/>
        <v>0</v>
      </c>
      <c r="BC68" s="491">
        <f t="shared" si="13"/>
        <v>0</v>
      </c>
      <c r="BD68" s="491">
        <f t="shared" si="13"/>
        <v>0</v>
      </c>
      <c r="BE68" s="491" t="str">
        <f t="shared" si="13"/>
        <v/>
      </c>
      <c r="BF68" s="491" t="str">
        <f t="shared" si="13"/>
        <v/>
      </c>
      <c r="BG68" s="491" t="str">
        <f t="shared" si="13"/>
        <v/>
      </c>
      <c r="BH68" s="491" t="str">
        <f t="shared" si="13"/>
        <v/>
      </c>
      <c r="BI68" s="491" t="str">
        <f t="shared" si="13"/>
        <v/>
      </c>
      <c r="BJ68" s="491" t="str">
        <f t="shared" si="13"/>
        <v/>
      </c>
      <c r="BK68" s="492" t="str">
        <f t="shared" si="11"/>
        <v/>
      </c>
      <c r="BL68" s="490">
        <f t="shared" si="14"/>
        <v>0</v>
      </c>
      <c r="BM68" s="496">
        <f t="shared" si="14"/>
        <v>0</v>
      </c>
      <c r="BN68" s="496">
        <f t="shared" si="14"/>
        <v>0</v>
      </c>
      <c r="BO68" s="496">
        <f t="shared" si="14"/>
        <v>0</v>
      </c>
      <c r="BP68" s="496">
        <f t="shared" si="14"/>
        <v>0</v>
      </c>
      <c r="BQ68" s="496">
        <f t="shared" si="14"/>
        <v>0</v>
      </c>
      <c r="BR68" s="496">
        <f t="shared" si="14"/>
        <v>0</v>
      </c>
      <c r="BS68" s="496">
        <f t="shared" si="14"/>
        <v>0</v>
      </c>
      <c r="BT68" s="496">
        <f t="shared" si="14"/>
        <v>0</v>
      </c>
      <c r="BU68" s="496" t="str">
        <f t="shared" si="14"/>
        <v/>
      </c>
      <c r="BV68" s="496" t="str">
        <f t="shared" si="14"/>
        <v/>
      </c>
      <c r="BW68" s="496" t="str">
        <f t="shared" si="14"/>
        <v/>
      </c>
      <c r="BX68" s="496" t="str">
        <f t="shared" si="14"/>
        <v/>
      </c>
      <c r="BY68" s="496" t="str">
        <f t="shared" si="14"/>
        <v/>
      </c>
      <c r="BZ68" s="496" t="str">
        <f t="shared" si="14"/>
        <v/>
      </c>
      <c r="CA68" s="492" t="str">
        <f t="shared" si="12"/>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BSM</v>
      </c>
      <c r="AG70" s="768" t="str">
        <f t="shared" ref="AG70:CA70" si="17">AG6</f>
        <v>fpBSM</v>
      </c>
      <c r="AH70" s="768" t="str">
        <f t="shared" si="17"/>
        <v>vcBSM</v>
      </c>
      <c r="AI70" s="768" t="str">
        <f t="shared" si="17"/>
        <v>imBSM</v>
      </c>
      <c r="AJ70" s="768" t="str">
        <f t="shared" si="17"/>
        <v>venBSM</v>
      </c>
      <c r="AK70" s="768" t="str">
        <f t="shared" si="17"/>
        <v>subBSM</v>
      </c>
      <c r="AL70" s="768" t="str">
        <f t="shared" si="17"/>
        <v>devBSM</v>
      </c>
      <c r="AM70" s="768" t="str">
        <f t="shared" si="17"/>
        <v>quaBSM</v>
      </c>
      <c r="AN70" s="768" t="str">
        <f t="shared" si="17"/>
        <v>prdBSM</v>
      </c>
      <c r="AO70" s="768" t="str">
        <f t="shared" si="17"/>
        <v>Product 10</v>
      </c>
      <c r="AP70" s="768" t="str">
        <f t="shared" si="17"/>
        <v>Product 11</v>
      </c>
      <c r="AQ70" s="768" t="str">
        <f t="shared" si="17"/>
        <v>Product 12</v>
      </c>
      <c r="AR70" s="768" t="str">
        <f t="shared" si="17"/>
        <v>Product 13</v>
      </c>
      <c r="AS70" s="768" t="str">
        <f t="shared" si="17"/>
        <v>Product 14</v>
      </c>
      <c r="AT70" s="768" t="str">
        <f t="shared" si="17"/>
        <v>Product 15</v>
      </c>
      <c r="AU70" s="769" t="str">
        <f t="shared" si="17"/>
        <v>Product 16</v>
      </c>
      <c r="AV70" s="746" t="str">
        <f t="shared" si="17"/>
        <v>BSM</v>
      </c>
      <c r="AW70" s="747" t="str">
        <f t="shared" si="17"/>
        <v>fpBSM</v>
      </c>
      <c r="AX70" s="747" t="str">
        <f t="shared" si="17"/>
        <v>vcBSM</v>
      </c>
      <c r="AY70" s="747" t="str">
        <f t="shared" si="17"/>
        <v>imBSM</v>
      </c>
      <c r="AZ70" s="747" t="str">
        <f t="shared" si="17"/>
        <v>venBSM</v>
      </c>
      <c r="BA70" s="747" t="str">
        <f t="shared" si="17"/>
        <v>subBSM</v>
      </c>
      <c r="BB70" s="747" t="str">
        <f t="shared" si="17"/>
        <v>devBSM</v>
      </c>
      <c r="BC70" s="747" t="str">
        <f t="shared" si="17"/>
        <v>quaBSM</v>
      </c>
      <c r="BD70" s="747" t="str">
        <f t="shared" si="17"/>
        <v>prdBSM</v>
      </c>
      <c r="BE70" s="747" t="str">
        <f t="shared" si="17"/>
        <v>Product 10</v>
      </c>
      <c r="BF70" s="747" t="str">
        <f t="shared" si="17"/>
        <v>Product 11</v>
      </c>
      <c r="BG70" s="747" t="str">
        <f t="shared" si="17"/>
        <v>Product 12</v>
      </c>
      <c r="BH70" s="747" t="str">
        <f t="shared" si="17"/>
        <v>Product 13</v>
      </c>
      <c r="BI70" s="747" t="str">
        <f t="shared" si="17"/>
        <v>Product 14</v>
      </c>
      <c r="BJ70" s="747" t="str">
        <f t="shared" si="17"/>
        <v>Product 15</v>
      </c>
      <c r="BK70" s="748" t="str">
        <f t="shared" si="17"/>
        <v>Product 16</v>
      </c>
      <c r="BL70" s="755" t="str">
        <f t="shared" si="17"/>
        <v>BSM</v>
      </c>
      <c r="BM70" s="747" t="str">
        <f t="shared" si="17"/>
        <v>fpBSM</v>
      </c>
      <c r="BN70" s="747" t="str">
        <f t="shared" si="17"/>
        <v>vcBSM</v>
      </c>
      <c r="BO70" s="747" t="str">
        <f t="shared" si="17"/>
        <v>imBSM</v>
      </c>
      <c r="BP70" s="747" t="str">
        <f t="shared" si="17"/>
        <v>venBSM</v>
      </c>
      <c r="BQ70" s="747" t="str">
        <f t="shared" si="17"/>
        <v>subBSM</v>
      </c>
      <c r="BR70" s="747" t="str">
        <f t="shared" si="17"/>
        <v>devBSM</v>
      </c>
      <c r="BS70" s="747" t="str">
        <f t="shared" si="17"/>
        <v>quaBSM</v>
      </c>
      <c r="BT70" s="747" t="str">
        <f t="shared" si="17"/>
        <v>prdBSM</v>
      </c>
      <c r="BU70" s="747" t="str">
        <f t="shared" si="17"/>
        <v>Product 10</v>
      </c>
      <c r="BV70" s="747" t="str">
        <f t="shared" si="17"/>
        <v>Product 11</v>
      </c>
      <c r="BW70" s="747" t="str">
        <f t="shared" si="17"/>
        <v>Product 12</v>
      </c>
      <c r="BX70" s="747" t="str">
        <f t="shared" si="17"/>
        <v>Product 13</v>
      </c>
      <c r="BY70" s="747" t="str">
        <f t="shared" si="17"/>
        <v>Product 14</v>
      </c>
      <c r="BZ70" s="747" t="str">
        <f t="shared" si="17"/>
        <v>Product 15</v>
      </c>
      <c r="CA70" s="748" t="str">
        <f t="shared" si="17"/>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0</v>
      </c>
      <c r="AP71" s="765">
        <v>0</v>
      </c>
      <c r="AQ71" s="765">
        <v>0</v>
      </c>
      <c r="AR71" s="765">
        <v>0</v>
      </c>
      <c r="AS71" s="765">
        <v>0</v>
      </c>
      <c r="AT71" s="765">
        <v>0</v>
      </c>
      <c r="AU71" s="766">
        <v>0</v>
      </c>
      <c r="AV71" s="752" t="str">
        <f>IF(AF71,IFERROR(LEFT($V71,SEARCH(" (",$V71)-1),$V71),"")</f>
        <v>tbd</v>
      </c>
      <c r="AW71" s="753" t="str">
        <f t="shared" ref="AW71:BK86" si="18">IF(AG71,IFERROR(LEFT($V71,SEARCH(" (",$V71)-1),$V71),"")</f>
        <v>tbd</v>
      </c>
      <c r="AX71" s="753" t="str">
        <f t="shared" si="18"/>
        <v>tbd</v>
      </c>
      <c r="AY71" s="753" t="str">
        <f t="shared" si="18"/>
        <v>tbd</v>
      </c>
      <c r="AZ71" s="753" t="str">
        <f t="shared" si="18"/>
        <v>tbd</v>
      </c>
      <c r="BA71" s="753" t="str">
        <f t="shared" si="18"/>
        <v>tbd</v>
      </c>
      <c r="BB71" s="753" t="str">
        <f t="shared" si="18"/>
        <v>tbd</v>
      </c>
      <c r="BC71" s="753" t="str">
        <f t="shared" si="18"/>
        <v>tbd</v>
      </c>
      <c r="BD71" s="753" t="str">
        <f t="shared" si="18"/>
        <v>tbd</v>
      </c>
      <c r="BE71" s="753" t="str">
        <f t="shared" si="18"/>
        <v/>
      </c>
      <c r="BF71" s="753" t="str">
        <f t="shared" si="18"/>
        <v/>
      </c>
      <c r="BG71" s="753" t="str">
        <f t="shared" si="18"/>
        <v/>
      </c>
      <c r="BH71" s="753" t="str">
        <f t="shared" si="18"/>
        <v/>
      </c>
      <c r="BI71" s="753" t="str">
        <f t="shared" si="18"/>
        <v/>
      </c>
      <c r="BJ71" s="753" t="str">
        <f t="shared" si="18"/>
        <v/>
      </c>
      <c r="BK71" s="754" t="str">
        <f t="shared" si="18"/>
        <v/>
      </c>
      <c r="BL71" s="752">
        <f>IF(AF71,IFERROR(LEFT($W71,SEARCH(" (",$W71)-1),$W71),"")</f>
        <v>0</v>
      </c>
      <c r="BM71" s="757">
        <f t="shared" ref="BM71:CA86" si="19">IF(AG71,IFERROR(LEFT($W71,SEARCH(" (",$W71)-1),$W71),"")</f>
        <v>0</v>
      </c>
      <c r="BN71" s="757">
        <f t="shared" si="19"/>
        <v>0</v>
      </c>
      <c r="BO71" s="757">
        <f t="shared" si="19"/>
        <v>0</v>
      </c>
      <c r="BP71" s="757">
        <f t="shared" si="19"/>
        <v>0</v>
      </c>
      <c r="BQ71" s="757">
        <f t="shared" si="19"/>
        <v>0</v>
      </c>
      <c r="BR71" s="757">
        <f t="shared" si="19"/>
        <v>0</v>
      </c>
      <c r="BS71" s="757">
        <f t="shared" si="19"/>
        <v>0</v>
      </c>
      <c r="BT71" s="757">
        <f t="shared" si="19"/>
        <v>0</v>
      </c>
      <c r="BU71" s="757" t="str">
        <f t="shared" si="19"/>
        <v/>
      </c>
      <c r="BV71" s="757" t="str">
        <f t="shared" si="19"/>
        <v/>
      </c>
      <c r="BW71" s="757" t="str">
        <f t="shared" si="19"/>
        <v/>
      </c>
      <c r="BX71" s="757" t="str">
        <f t="shared" si="19"/>
        <v/>
      </c>
      <c r="BY71" s="757" t="str">
        <f t="shared" si="19"/>
        <v/>
      </c>
      <c r="BZ71" s="757" t="str">
        <f t="shared" si="19"/>
        <v/>
      </c>
      <c r="CA71" s="758" t="str">
        <f t="shared" si="19"/>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0</v>
      </c>
      <c r="AP72" s="487">
        <v>0</v>
      </c>
      <c r="AQ72" s="487">
        <v>0</v>
      </c>
      <c r="AR72" s="487">
        <v>0</v>
      </c>
      <c r="AS72" s="487">
        <v>0</v>
      </c>
      <c r="AT72" s="487">
        <v>0</v>
      </c>
      <c r="AU72" s="493">
        <v>0</v>
      </c>
      <c r="AV72" s="488" t="str">
        <f t="shared" ref="AV72:BK101" si="20">IF(AF72,IFERROR(LEFT($V72,SEARCH(" (",$V72)-1),$V72),"")</f>
        <v>tbd</v>
      </c>
      <c r="AW72" s="487" t="str">
        <f t="shared" si="18"/>
        <v>tbd</v>
      </c>
      <c r="AX72" s="487" t="str">
        <f t="shared" si="18"/>
        <v>tbd</v>
      </c>
      <c r="AY72" s="487" t="str">
        <f t="shared" si="18"/>
        <v>tbd</v>
      </c>
      <c r="AZ72" s="487" t="str">
        <f t="shared" si="18"/>
        <v>tbd</v>
      </c>
      <c r="BA72" s="487" t="str">
        <f t="shared" si="18"/>
        <v>tbd</v>
      </c>
      <c r="BB72" s="487" t="str">
        <f t="shared" si="18"/>
        <v>tbd</v>
      </c>
      <c r="BC72" s="487" t="str">
        <f t="shared" si="18"/>
        <v>tbd</v>
      </c>
      <c r="BD72" s="487" t="str">
        <f t="shared" si="18"/>
        <v>tbd</v>
      </c>
      <c r="BE72" s="487" t="str">
        <f t="shared" si="18"/>
        <v/>
      </c>
      <c r="BF72" s="487" t="str">
        <f t="shared" si="18"/>
        <v/>
      </c>
      <c r="BG72" s="487" t="str">
        <f t="shared" si="18"/>
        <v/>
      </c>
      <c r="BH72" s="487" t="str">
        <f t="shared" si="18"/>
        <v/>
      </c>
      <c r="BI72" s="487" t="str">
        <f t="shared" si="18"/>
        <v/>
      </c>
      <c r="BJ72" s="487" t="str">
        <f t="shared" si="18"/>
        <v/>
      </c>
      <c r="BK72" s="489" t="str">
        <f t="shared" si="18"/>
        <v/>
      </c>
      <c r="BL72" s="488">
        <f t="shared" ref="BL72:CA101" si="21">IF(AF72,IFERROR(LEFT($W72,SEARCH(" (",$W72)-1),$W72),"")</f>
        <v>0</v>
      </c>
      <c r="BM72" s="495">
        <f t="shared" si="19"/>
        <v>0</v>
      </c>
      <c r="BN72" s="495">
        <f t="shared" si="19"/>
        <v>0</v>
      </c>
      <c r="BO72" s="495">
        <f t="shared" si="19"/>
        <v>0</v>
      </c>
      <c r="BP72" s="495">
        <f t="shared" si="19"/>
        <v>0</v>
      </c>
      <c r="BQ72" s="495">
        <f t="shared" si="19"/>
        <v>0</v>
      </c>
      <c r="BR72" s="495">
        <f t="shared" si="19"/>
        <v>0</v>
      </c>
      <c r="BS72" s="495">
        <f t="shared" si="19"/>
        <v>0</v>
      </c>
      <c r="BT72" s="495">
        <f t="shared" si="19"/>
        <v>0</v>
      </c>
      <c r="BU72" s="495" t="str">
        <f t="shared" si="19"/>
        <v/>
      </c>
      <c r="BV72" s="495" t="str">
        <f t="shared" si="19"/>
        <v/>
      </c>
      <c r="BW72" s="495" t="str">
        <f t="shared" si="19"/>
        <v/>
      </c>
      <c r="BX72" s="495" t="str">
        <f t="shared" si="19"/>
        <v/>
      </c>
      <c r="BY72" s="495" t="str">
        <f t="shared" si="19"/>
        <v/>
      </c>
      <c r="BZ72" s="495" t="str">
        <f t="shared" si="19"/>
        <v/>
      </c>
      <c r="CA72" s="759" t="str">
        <f t="shared" si="19"/>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0</v>
      </c>
      <c r="AP73" s="487">
        <v>0</v>
      </c>
      <c r="AQ73" s="487">
        <v>0</v>
      </c>
      <c r="AR73" s="487">
        <v>0</v>
      </c>
      <c r="AS73" s="487">
        <v>0</v>
      </c>
      <c r="AT73" s="487">
        <v>0</v>
      </c>
      <c r="AU73" s="493">
        <v>0</v>
      </c>
      <c r="AV73" s="488" t="str">
        <f t="shared" si="20"/>
        <v>tbd</v>
      </c>
      <c r="AW73" s="487" t="str">
        <f t="shared" si="18"/>
        <v>tbd</v>
      </c>
      <c r="AX73" s="487" t="str">
        <f t="shared" si="18"/>
        <v>tbd</v>
      </c>
      <c r="AY73" s="487" t="str">
        <f t="shared" si="18"/>
        <v>tbd</v>
      </c>
      <c r="AZ73" s="487" t="str">
        <f t="shared" si="18"/>
        <v>tbd</v>
      </c>
      <c r="BA73" s="487" t="str">
        <f t="shared" si="18"/>
        <v>tbd</v>
      </c>
      <c r="BB73" s="487" t="str">
        <f t="shared" si="18"/>
        <v>tbd</v>
      </c>
      <c r="BC73" s="487" t="str">
        <f t="shared" si="18"/>
        <v>tbd</v>
      </c>
      <c r="BD73" s="487" t="str">
        <f t="shared" si="18"/>
        <v>tbd</v>
      </c>
      <c r="BE73" s="487" t="str">
        <f t="shared" si="18"/>
        <v/>
      </c>
      <c r="BF73" s="487" t="str">
        <f t="shared" si="18"/>
        <v/>
      </c>
      <c r="BG73" s="487" t="str">
        <f t="shared" si="18"/>
        <v/>
      </c>
      <c r="BH73" s="487" t="str">
        <f t="shared" si="18"/>
        <v/>
      </c>
      <c r="BI73" s="487" t="str">
        <f t="shared" si="18"/>
        <v/>
      </c>
      <c r="BJ73" s="487" t="str">
        <f t="shared" si="18"/>
        <v/>
      </c>
      <c r="BK73" s="489" t="str">
        <f t="shared" si="18"/>
        <v/>
      </c>
      <c r="BL73" s="488">
        <f t="shared" si="21"/>
        <v>0</v>
      </c>
      <c r="BM73" s="495">
        <f t="shared" si="19"/>
        <v>0</v>
      </c>
      <c r="BN73" s="495">
        <f t="shared" si="19"/>
        <v>0</v>
      </c>
      <c r="BO73" s="495">
        <f t="shared" si="19"/>
        <v>0</v>
      </c>
      <c r="BP73" s="495">
        <f t="shared" si="19"/>
        <v>0</v>
      </c>
      <c r="BQ73" s="495">
        <f t="shared" si="19"/>
        <v>0</v>
      </c>
      <c r="BR73" s="495">
        <f t="shared" si="19"/>
        <v>0</v>
      </c>
      <c r="BS73" s="495">
        <f t="shared" si="19"/>
        <v>0</v>
      </c>
      <c r="BT73" s="495">
        <f t="shared" si="19"/>
        <v>0</v>
      </c>
      <c r="BU73" s="495" t="str">
        <f t="shared" si="19"/>
        <v/>
      </c>
      <c r="BV73" s="495" t="str">
        <f t="shared" si="19"/>
        <v/>
      </c>
      <c r="BW73" s="495" t="str">
        <f t="shared" si="19"/>
        <v/>
      </c>
      <c r="BX73" s="495" t="str">
        <f t="shared" si="19"/>
        <v/>
      </c>
      <c r="BY73" s="495" t="str">
        <f t="shared" si="19"/>
        <v/>
      </c>
      <c r="BZ73" s="495" t="str">
        <f t="shared" si="19"/>
        <v/>
      </c>
      <c r="CA73" s="759" t="str">
        <f t="shared" si="19"/>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0</v>
      </c>
      <c r="AP74" s="487">
        <v>0</v>
      </c>
      <c r="AQ74" s="487">
        <v>0</v>
      </c>
      <c r="AR74" s="487">
        <v>0</v>
      </c>
      <c r="AS74" s="487">
        <v>0</v>
      </c>
      <c r="AT74" s="487">
        <v>0</v>
      </c>
      <c r="AU74" s="493">
        <v>0</v>
      </c>
      <c r="AV74" s="488" t="str">
        <f t="shared" si="20"/>
        <v>tbd</v>
      </c>
      <c r="AW74" s="487" t="str">
        <f t="shared" si="18"/>
        <v>tbd</v>
      </c>
      <c r="AX74" s="487" t="str">
        <f t="shared" si="18"/>
        <v>tbd</v>
      </c>
      <c r="AY74" s="487" t="str">
        <f t="shared" si="18"/>
        <v>tbd</v>
      </c>
      <c r="AZ74" s="487" t="str">
        <f t="shared" si="18"/>
        <v>tbd</v>
      </c>
      <c r="BA74" s="487" t="str">
        <f t="shared" si="18"/>
        <v>tbd</v>
      </c>
      <c r="BB74" s="487" t="str">
        <f t="shared" si="18"/>
        <v>tbd</v>
      </c>
      <c r="BC74" s="487" t="str">
        <f t="shared" si="18"/>
        <v>tbd</v>
      </c>
      <c r="BD74" s="487" t="str">
        <f t="shared" si="18"/>
        <v>tbd</v>
      </c>
      <c r="BE74" s="487" t="str">
        <f t="shared" si="18"/>
        <v/>
      </c>
      <c r="BF74" s="487" t="str">
        <f t="shared" si="18"/>
        <v/>
      </c>
      <c r="BG74" s="487" t="str">
        <f t="shared" si="18"/>
        <v/>
      </c>
      <c r="BH74" s="487" t="str">
        <f t="shared" si="18"/>
        <v/>
      </c>
      <c r="BI74" s="487" t="str">
        <f t="shared" si="18"/>
        <v/>
      </c>
      <c r="BJ74" s="487" t="str">
        <f t="shared" si="18"/>
        <v/>
      </c>
      <c r="BK74" s="489" t="str">
        <f t="shared" si="18"/>
        <v/>
      </c>
      <c r="BL74" s="488">
        <f t="shared" si="21"/>
        <v>0</v>
      </c>
      <c r="BM74" s="495">
        <f t="shared" si="19"/>
        <v>0</v>
      </c>
      <c r="BN74" s="495">
        <f t="shared" si="19"/>
        <v>0</v>
      </c>
      <c r="BO74" s="495">
        <f t="shared" si="19"/>
        <v>0</v>
      </c>
      <c r="BP74" s="495">
        <f t="shared" si="19"/>
        <v>0</v>
      </c>
      <c r="BQ74" s="495">
        <f t="shared" si="19"/>
        <v>0</v>
      </c>
      <c r="BR74" s="495">
        <f t="shared" si="19"/>
        <v>0</v>
      </c>
      <c r="BS74" s="495">
        <f t="shared" si="19"/>
        <v>0</v>
      </c>
      <c r="BT74" s="495">
        <f t="shared" si="19"/>
        <v>0</v>
      </c>
      <c r="BU74" s="495" t="str">
        <f t="shared" si="19"/>
        <v/>
      </c>
      <c r="BV74" s="495" t="str">
        <f t="shared" si="19"/>
        <v/>
      </c>
      <c r="BW74" s="495" t="str">
        <f t="shared" si="19"/>
        <v/>
      </c>
      <c r="BX74" s="495" t="str">
        <f t="shared" si="19"/>
        <v/>
      </c>
      <c r="BY74" s="495" t="str">
        <f t="shared" si="19"/>
        <v/>
      </c>
      <c r="BZ74" s="495" t="str">
        <f t="shared" si="19"/>
        <v/>
      </c>
      <c r="CA74" s="759" t="str">
        <f t="shared" si="19"/>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0</v>
      </c>
      <c r="AP75" s="487">
        <v>0</v>
      </c>
      <c r="AQ75" s="487">
        <v>0</v>
      </c>
      <c r="AR75" s="487">
        <v>0</v>
      </c>
      <c r="AS75" s="487">
        <v>0</v>
      </c>
      <c r="AT75" s="487">
        <v>0</v>
      </c>
      <c r="AU75" s="493">
        <v>0</v>
      </c>
      <c r="AV75" s="488" t="str">
        <f t="shared" si="20"/>
        <v>tbd</v>
      </c>
      <c r="AW75" s="487" t="str">
        <f t="shared" si="18"/>
        <v>tbd</v>
      </c>
      <c r="AX75" s="487" t="str">
        <f t="shared" si="18"/>
        <v>tbd</v>
      </c>
      <c r="AY75" s="487" t="str">
        <f t="shared" si="18"/>
        <v>tbd</v>
      </c>
      <c r="AZ75" s="487" t="str">
        <f t="shared" si="18"/>
        <v>tbd</v>
      </c>
      <c r="BA75" s="487" t="str">
        <f t="shared" si="18"/>
        <v>tbd</v>
      </c>
      <c r="BB75" s="487" t="str">
        <f t="shared" si="18"/>
        <v>tbd</v>
      </c>
      <c r="BC75" s="487" t="str">
        <f t="shared" si="18"/>
        <v>tbd</v>
      </c>
      <c r="BD75" s="487" t="str">
        <f t="shared" si="18"/>
        <v>tbd</v>
      </c>
      <c r="BE75" s="487" t="str">
        <f t="shared" si="18"/>
        <v/>
      </c>
      <c r="BF75" s="487" t="str">
        <f t="shared" si="18"/>
        <v/>
      </c>
      <c r="BG75" s="487" t="str">
        <f t="shared" si="18"/>
        <v/>
      </c>
      <c r="BH75" s="487" t="str">
        <f t="shared" si="18"/>
        <v/>
      </c>
      <c r="BI75" s="487" t="str">
        <f t="shared" si="18"/>
        <v/>
      </c>
      <c r="BJ75" s="487" t="str">
        <f t="shared" si="18"/>
        <v/>
      </c>
      <c r="BK75" s="489" t="str">
        <f t="shared" si="18"/>
        <v/>
      </c>
      <c r="BL75" s="488">
        <f t="shared" si="21"/>
        <v>0</v>
      </c>
      <c r="BM75" s="495">
        <f t="shared" si="19"/>
        <v>0</v>
      </c>
      <c r="BN75" s="495">
        <f t="shared" si="19"/>
        <v>0</v>
      </c>
      <c r="BO75" s="495">
        <f t="shared" si="19"/>
        <v>0</v>
      </c>
      <c r="BP75" s="495">
        <f t="shared" si="19"/>
        <v>0</v>
      </c>
      <c r="BQ75" s="495">
        <f t="shared" si="19"/>
        <v>0</v>
      </c>
      <c r="BR75" s="495">
        <f t="shared" si="19"/>
        <v>0</v>
      </c>
      <c r="BS75" s="495">
        <f t="shared" si="19"/>
        <v>0</v>
      </c>
      <c r="BT75" s="495">
        <f t="shared" si="19"/>
        <v>0</v>
      </c>
      <c r="BU75" s="495" t="str">
        <f t="shared" si="19"/>
        <v/>
      </c>
      <c r="BV75" s="495" t="str">
        <f t="shared" si="19"/>
        <v/>
      </c>
      <c r="BW75" s="495" t="str">
        <f t="shared" si="19"/>
        <v/>
      </c>
      <c r="BX75" s="495" t="str">
        <f t="shared" si="19"/>
        <v/>
      </c>
      <c r="BY75" s="495" t="str">
        <f t="shared" si="19"/>
        <v/>
      </c>
      <c r="BZ75" s="495" t="str">
        <f t="shared" si="19"/>
        <v/>
      </c>
      <c r="CA75" s="759" t="str">
        <f t="shared" si="19"/>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0</v>
      </c>
      <c r="AP76" s="487">
        <v>0</v>
      </c>
      <c r="AQ76" s="487">
        <v>0</v>
      </c>
      <c r="AR76" s="487">
        <v>0</v>
      </c>
      <c r="AS76" s="487">
        <v>0</v>
      </c>
      <c r="AT76" s="487">
        <v>0</v>
      </c>
      <c r="AU76" s="493">
        <v>0</v>
      </c>
      <c r="AV76" s="488" t="str">
        <f t="shared" si="20"/>
        <v>tbd</v>
      </c>
      <c r="AW76" s="487" t="str">
        <f t="shared" si="18"/>
        <v>tbd</v>
      </c>
      <c r="AX76" s="487" t="str">
        <f t="shared" si="18"/>
        <v>tbd</v>
      </c>
      <c r="AY76" s="487" t="str">
        <f t="shared" si="18"/>
        <v>tbd</v>
      </c>
      <c r="AZ76" s="487" t="str">
        <f t="shared" si="18"/>
        <v>tbd</v>
      </c>
      <c r="BA76" s="487" t="str">
        <f t="shared" si="18"/>
        <v>tbd</v>
      </c>
      <c r="BB76" s="487" t="str">
        <f t="shared" si="18"/>
        <v>tbd</v>
      </c>
      <c r="BC76" s="487" t="str">
        <f t="shared" si="18"/>
        <v>tbd</v>
      </c>
      <c r="BD76" s="487" t="str">
        <f t="shared" si="18"/>
        <v>tbd</v>
      </c>
      <c r="BE76" s="487" t="str">
        <f t="shared" si="18"/>
        <v/>
      </c>
      <c r="BF76" s="487" t="str">
        <f t="shared" si="18"/>
        <v/>
      </c>
      <c r="BG76" s="487" t="str">
        <f t="shared" si="18"/>
        <v/>
      </c>
      <c r="BH76" s="487" t="str">
        <f t="shared" si="18"/>
        <v/>
      </c>
      <c r="BI76" s="487" t="str">
        <f t="shared" si="18"/>
        <v/>
      </c>
      <c r="BJ76" s="487" t="str">
        <f t="shared" si="18"/>
        <v/>
      </c>
      <c r="BK76" s="489" t="str">
        <f t="shared" si="18"/>
        <v/>
      </c>
      <c r="BL76" s="488">
        <f t="shared" si="21"/>
        <v>0</v>
      </c>
      <c r="BM76" s="495">
        <f t="shared" si="19"/>
        <v>0</v>
      </c>
      <c r="BN76" s="495">
        <f t="shared" si="19"/>
        <v>0</v>
      </c>
      <c r="BO76" s="495">
        <f t="shared" si="19"/>
        <v>0</v>
      </c>
      <c r="BP76" s="495">
        <f t="shared" si="19"/>
        <v>0</v>
      </c>
      <c r="BQ76" s="495">
        <f t="shared" si="19"/>
        <v>0</v>
      </c>
      <c r="BR76" s="495">
        <f t="shared" si="19"/>
        <v>0</v>
      </c>
      <c r="BS76" s="495">
        <f t="shared" si="19"/>
        <v>0</v>
      </c>
      <c r="BT76" s="495">
        <f t="shared" si="19"/>
        <v>0</v>
      </c>
      <c r="BU76" s="495" t="str">
        <f t="shared" si="19"/>
        <v/>
      </c>
      <c r="BV76" s="495" t="str">
        <f t="shared" si="19"/>
        <v/>
      </c>
      <c r="BW76" s="495" t="str">
        <f t="shared" si="19"/>
        <v/>
      </c>
      <c r="BX76" s="495" t="str">
        <f t="shared" si="19"/>
        <v/>
      </c>
      <c r="BY76" s="495" t="str">
        <f t="shared" si="19"/>
        <v/>
      </c>
      <c r="BZ76" s="495" t="str">
        <f t="shared" si="19"/>
        <v/>
      </c>
      <c r="CA76" s="759" t="str">
        <f t="shared" si="19"/>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0</v>
      </c>
      <c r="AP77" s="487">
        <v>0</v>
      </c>
      <c r="AQ77" s="487">
        <v>0</v>
      </c>
      <c r="AR77" s="487">
        <v>0</v>
      </c>
      <c r="AS77" s="487">
        <v>0</v>
      </c>
      <c r="AT77" s="487">
        <v>0</v>
      </c>
      <c r="AU77" s="493">
        <v>0</v>
      </c>
      <c r="AV77" s="488" t="str">
        <f t="shared" si="20"/>
        <v>tbd</v>
      </c>
      <c r="AW77" s="487" t="str">
        <f t="shared" si="18"/>
        <v>tbd</v>
      </c>
      <c r="AX77" s="487" t="str">
        <f t="shared" si="18"/>
        <v>tbd</v>
      </c>
      <c r="AY77" s="487" t="str">
        <f t="shared" si="18"/>
        <v>tbd</v>
      </c>
      <c r="AZ77" s="487" t="str">
        <f t="shared" si="18"/>
        <v>tbd</v>
      </c>
      <c r="BA77" s="487" t="str">
        <f t="shared" si="18"/>
        <v>tbd</v>
      </c>
      <c r="BB77" s="487" t="str">
        <f t="shared" si="18"/>
        <v>tbd</v>
      </c>
      <c r="BC77" s="487" t="str">
        <f t="shared" si="18"/>
        <v>tbd</v>
      </c>
      <c r="BD77" s="487" t="str">
        <f t="shared" si="18"/>
        <v>tbd</v>
      </c>
      <c r="BE77" s="487" t="str">
        <f t="shared" si="18"/>
        <v/>
      </c>
      <c r="BF77" s="487" t="str">
        <f t="shared" si="18"/>
        <v/>
      </c>
      <c r="BG77" s="487" t="str">
        <f t="shared" si="18"/>
        <v/>
      </c>
      <c r="BH77" s="487" t="str">
        <f t="shared" si="18"/>
        <v/>
      </c>
      <c r="BI77" s="487" t="str">
        <f t="shared" si="18"/>
        <v/>
      </c>
      <c r="BJ77" s="487" t="str">
        <f t="shared" si="18"/>
        <v/>
      </c>
      <c r="BK77" s="489" t="str">
        <f t="shared" si="18"/>
        <v/>
      </c>
      <c r="BL77" s="488">
        <f t="shared" si="21"/>
        <v>0</v>
      </c>
      <c r="BM77" s="495">
        <f t="shared" si="19"/>
        <v>0</v>
      </c>
      <c r="BN77" s="495">
        <f t="shared" si="19"/>
        <v>0</v>
      </c>
      <c r="BO77" s="495">
        <f t="shared" si="19"/>
        <v>0</v>
      </c>
      <c r="BP77" s="495">
        <f t="shared" si="19"/>
        <v>0</v>
      </c>
      <c r="BQ77" s="495">
        <f t="shared" si="19"/>
        <v>0</v>
      </c>
      <c r="BR77" s="495">
        <f t="shared" si="19"/>
        <v>0</v>
      </c>
      <c r="BS77" s="495">
        <f t="shared" si="19"/>
        <v>0</v>
      </c>
      <c r="BT77" s="495">
        <f t="shared" si="19"/>
        <v>0</v>
      </c>
      <c r="BU77" s="495" t="str">
        <f t="shared" si="19"/>
        <v/>
      </c>
      <c r="BV77" s="495" t="str">
        <f t="shared" si="19"/>
        <v/>
      </c>
      <c r="BW77" s="495" t="str">
        <f t="shared" si="19"/>
        <v/>
      </c>
      <c r="BX77" s="495" t="str">
        <f t="shared" si="19"/>
        <v/>
      </c>
      <c r="BY77" s="495" t="str">
        <f t="shared" si="19"/>
        <v/>
      </c>
      <c r="BZ77" s="495" t="str">
        <f t="shared" si="19"/>
        <v/>
      </c>
      <c r="CA77" s="759" t="str">
        <f t="shared" si="19"/>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0</v>
      </c>
      <c r="AP78" s="487">
        <v>0</v>
      </c>
      <c r="AQ78" s="487">
        <v>0</v>
      </c>
      <c r="AR78" s="487">
        <v>0</v>
      </c>
      <c r="AS78" s="487">
        <v>0</v>
      </c>
      <c r="AT78" s="487">
        <v>0</v>
      </c>
      <c r="AU78" s="493">
        <v>0</v>
      </c>
      <c r="AV78" s="488" t="str">
        <f t="shared" si="20"/>
        <v>tbd</v>
      </c>
      <c r="AW78" s="487" t="str">
        <f t="shared" si="18"/>
        <v>tbd</v>
      </c>
      <c r="AX78" s="487" t="str">
        <f t="shared" si="18"/>
        <v>tbd</v>
      </c>
      <c r="AY78" s="487" t="str">
        <f t="shared" si="18"/>
        <v>tbd</v>
      </c>
      <c r="AZ78" s="487" t="str">
        <f t="shared" si="18"/>
        <v>tbd</v>
      </c>
      <c r="BA78" s="487" t="str">
        <f t="shared" si="18"/>
        <v>tbd</v>
      </c>
      <c r="BB78" s="487" t="str">
        <f t="shared" si="18"/>
        <v>tbd</v>
      </c>
      <c r="BC78" s="487" t="str">
        <f t="shared" si="18"/>
        <v>tbd</v>
      </c>
      <c r="BD78" s="487" t="str">
        <f t="shared" si="18"/>
        <v>tbd</v>
      </c>
      <c r="BE78" s="487" t="str">
        <f t="shared" si="18"/>
        <v/>
      </c>
      <c r="BF78" s="487" t="str">
        <f t="shared" si="18"/>
        <v/>
      </c>
      <c r="BG78" s="487" t="str">
        <f t="shared" si="18"/>
        <v/>
      </c>
      <c r="BH78" s="487" t="str">
        <f t="shared" si="18"/>
        <v/>
      </c>
      <c r="BI78" s="487" t="str">
        <f t="shared" si="18"/>
        <v/>
      </c>
      <c r="BJ78" s="487" t="str">
        <f t="shared" si="18"/>
        <v/>
      </c>
      <c r="BK78" s="489" t="str">
        <f t="shared" si="18"/>
        <v/>
      </c>
      <c r="BL78" s="488">
        <f t="shared" si="21"/>
        <v>0</v>
      </c>
      <c r="BM78" s="495">
        <f t="shared" si="19"/>
        <v>0</v>
      </c>
      <c r="BN78" s="495">
        <f t="shared" si="19"/>
        <v>0</v>
      </c>
      <c r="BO78" s="495">
        <f t="shared" si="19"/>
        <v>0</v>
      </c>
      <c r="BP78" s="495">
        <f t="shared" si="19"/>
        <v>0</v>
      </c>
      <c r="BQ78" s="495">
        <f t="shared" si="19"/>
        <v>0</v>
      </c>
      <c r="BR78" s="495">
        <f t="shared" si="19"/>
        <v>0</v>
      </c>
      <c r="BS78" s="495">
        <f t="shared" si="19"/>
        <v>0</v>
      </c>
      <c r="BT78" s="495">
        <f t="shared" si="19"/>
        <v>0</v>
      </c>
      <c r="BU78" s="495" t="str">
        <f t="shared" si="19"/>
        <v/>
      </c>
      <c r="BV78" s="495" t="str">
        <f t="shared" si="19"/>
        <v/>
      </c>
      <c r="BW78" s="495" t="str">
        <f t="shared" si="19"/>
        <v/>
      </c>
      <c r="BX78" s="495" t="str">
        <f t="shared" si="19"/>
        <v/>
      </c>
      <c r="BY78" s="495" t="str">
        <f t="shared" si="19"/>
        <v/>
      </c>
      <c r="BZ78" s="495" t="str">
        <f t="shared" si="19"/>
        <v/>
      </c>
      <c r="CA78" s="759" t="str">
        <f t="shared" si="19"/>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0</v>
      </c>
      <c r="AP79" s="487">
        <v>0</v>
      </c>
      <c r="AQ79" s="487">
        <v>0</v>
      </c>
      <c r="AR79" s="487">
        <v>0</v>
      </c>
      <c r="AS79" s="487">
        <v>0</v>
      </c>
      <c r="AT79" s="487">
        <v>0</v>
      </c>
      <c r="AU79" s="493">
        <v>0</v>
      </c>
      <c r="AV79" s="488" t="str">
        <f t="shared" si="20"/>
        <v>tbd</v>
      </c>
      <c r="AW79" s="487" t="str">
        <f t="shared" si="18"/>
        <v>tbd</v>
      </c>
      <c r="AX79" s="487" t="str">
        <f t="shared" si="18"/>
        <v>tbd</v>
      </c>
      <c r="AY79" s="487" t="str">
        <f t="shared" si="18"/>
        <v>tbd</v>
      </c>
      <c r="AZ79" s="487" t="str">
        <f t="shared" si="18"/>
        <v>tbd</v>
      </c>
      <c r="BA79" s="487" t="str">
        <f t="shared" si="18"/>
        <v>tbd</v>
      </c>
      <c r="BB79" s="487" t="str">
        <f t="shared" si="18"/>
        <v>tbd</v>
      </c>
      <c r="BC79" s="487" t="str">
        <f t="shared" si="18"/>
        <v>tbd</v>
      </c>
      <c r="BD79" s="487" t="str">
        <f t="shared" si="18"/>
        <v>tbd</v>
      </c>
      <c r="BE79" s="487" t="str">
        <f t="shared" si="18"/>
        <v/>
      </c>
      <c r="BF79" s="487" t="str">
        <f t="shared" si="18"/>
        <v/>
      </c>
      <c r="BG79" s="487" t="str">
        <f t="shared" si="18"/>
        <v/>
      </c>
      <c r="BH79" s="487" t="str">
        <f t="shared" si="18"/>
        <v/>
      </c>
      <c r="BI79" s="487" t="str">
        <f t="shared" si="18"/>
        <v/>
      </c>
      <c r="BJ79" s="487" t="str">
        <f t="shared" si="18"/>
        <v/>
      </c>
      <c r="BK79" s="489" t="str">
        <f t="shared" si="18"/>
        <v/>
      </c>
      <c r="BL79" s="488">
        <f t="shared" si="21"/>
        <v>0</v>
      </c>
      <c r="BM79" s="495">
        <f t="shared" si="19"/>
        <v>0</v>
      </c>
      <c r="BN79" s="495">
        <f t="shared" si="19"/>
        <v>0</v>
      </c>
      <c r="BO79" s="495">
        <f t="shared" si="19"/>
        <v>0</v>
      </c>
      <c r="BP79" s="495">
        <f t="shared" si="19"/>
        <v>0</v>
      </c>
      <c r="BQ79" s="495">
        <f t="shared" si="19"/>
        <v>0</v>
      </c>
      <c r="BR79" s="495">
        <f t="shared" si="19"/>
        <v>0</v>
      </c>
      <c r="BS79" s="495">
        <f t="shared" si="19"/>
        <v>0</v>
      </c>
      <c r="BT79" s="495">
        <f t="shared" si="19"/>
        <v>0</v>
      </c>
      <c r="BU79" s="495" t="str">
        <f t="shared" si="19"/>
        <v/>
      </c>
      <c r="BV79" s="495" t="str">
        <f t="shared" si="19"/>
        <v/>
      </c>
      <c r="BW79" s="495" t="str">
        <f t="shared" si="19"/>
        <v/>
      </c>
      <c r="BX79" s="495" t="str">
        <f t="shared" si="19"/>
        <v/>
      </c>
      <c r="BY79" s="495" t="str">
        <f t="shared" si="19"/>
        <v/>
      </c>
      <c r="BZ79" s="495" t="str">
        <f t="shared" si="19"/>
        <v/>
      </c>
      <c r="CA79" s="759" t="str">
        <f t="shared" si="19"/>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0</v>
      </c>
      <c r="AP80" s="487">
        <v>0</v>
      </c>
      <c r="AQ80" s="487">
        <v>0</v>
      </c>
      <c r="AR80" s="487">
        <v>0</v>
      </c>
      <c r="AS80" s="487">
        <v>0</v>
      </c>
      <c r="AT80" s="487">
        <v>0</v>
      </c>
      <c r="AU80" s="493">
        <v>0</v>
      </c>
      <c r="AV80" s="488" t="str">
        <f t="shared" si="20"/>
        <v>tbd</v>
      </c>
      <c r="AW80" s="487" t="str">
        <f t="shared" si="18"/>
        <v>tbd</v>
      </c>
      <c r="AX80" s="487" t="str">
        <f t="shared" si="18"/>
        <v>tbd</v>
      </c>
      <c r="AY80" s="487" t="str">
        <f t="shared" si="18"/>
        <v>tbd</v>
      </c>
      <c r="AZ80" s="487" t="str">
        <f t="shared" si="18"/>
        <v>tbd</v>
      </c>
      <c r="BA80" s="487" t="str">
        <f t="shared" si="18"/>
        <v>tbd</v>
      </c>
      <c r="BB80" s="487" t="str">
        <f t="shared" si="18"/>
        <v>tbd</v>
      </c>
      <c r="BC80" s="487" t="str">
        <f t="shared" si="18"/>
        <v>tbd</v>
      </c>
      <c r="BD80" s="487" t="str">
        <f t="shared" si="18"/>
        <v>tbd</v>
      </c>
      <c r="BE80" s="487" t="str">
        <f t="shared" si="18"/>
        <v/>
      </c>
      <c r="BF80" s="487" t="str">
        <f t="shared" si="18"/>
        <v/>
      </c>
      <c r="BG80" s="487" t="str">
        <f t="shared" si="18"/>
        <v/>
      </c>
      <c r="BH80" s="487" t="str">
        <f t="shared" si="18"/>
        <v/>
      </c>
      <c r="BI80" s="487" t="str">
        <f t="shared" si="18"/>
        <v/>
      </c>
      <c r="BJ80" s="487" t="str">
        <f t="shared" si="18"/>
        <v/>
      </c>
      <c r="BK80" s="489" t="str">
        <f t="shared" si="18"/>
        <v/>
      </c>
      <c r="BL80" s="488">
        <f t="shared" si="21"/>
        <v>0</v>
      </c>
      <c r="BM80" s="495">
        <f t="shared" si="19"/>
        <v>0</v>
      </c>
      <c r="BN80" s="495">
        <f t="shared" si="19"/>
        <v>0</v>
      </c>
      <c r="BO80" s="495">
        <f t="shared" si="19"/>
        <v>0</v>
      </c>
      <c r="BP80" s="495">
        <f t="shared" si="19"/>
        <v>0</v>
      </c>
      <c r="BQ80" s="495">
        <f t="shared" si="19"/>
        <v>0</v>
      </c>
      <c r="BR80" s="495">
        <f t="shared" si="19"/>
        <v>0</v>
      </c>
      <c r="BS80" s="495">
        <f t="shared" si="19"/>
        <v>0</v>
      </c>
      <c r="BT80" s="495">
        <f t="shared" si="19"/>
        <v>0</v>
      </c>
      <c r="BU80" s="495" t="str">
        <f t="shared" si="19"/>
        <v/>
      </c>
      <c r="BV80" s="495" t="str">
        <f t="shared" si="19"/>
        <v/>
      </c>
      <c r="BW80" s="495" t="str">
        <f t="shared" si="19"/>
        <v/>
      </c>
      <c r="BX80" s="495" t="str">
        <f t="shared" si="19"/>
        <v/>
      </c>
      <c r="BY80" s="495" t="str">
        <f t="shared" si="19"/>
        <v/>
      </c>
      <c r="BZ80" s="495" t="str">
        <f t="shared" si="19"/>
        <v/>
      </c>
      <c r="CA80" s="759" t="str">
        <f t="shared" si="19"/>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0</v>
      </c>
      <c r="AP81" s="487">
        <v>0</v>
      </c>
      <c r="AQ81" s="487">
        <v>0</v>
      </c>
      <c r="AR81" s="487">
        <v>0</v>
      </c>
      <c r="AS81" s="487">
        <v>0</v>
      </c>
      <c r="AT81" s="487">
        <v>0</v>
      </c>
      <c r="AU81" s="493">
        <v>0</v>
      </c>
      <c r="AV81" s="488" t="str">
        <f t="shared" si="20"/>
        <v>tbd</v>
      </c>
      <c r="AW81" s="487" t="str">
        <f t="shared" si="18"/>
        <v>tbd</v>
      </c>
      <c r="AX81" s="487" t="str">
        <f t="shared" si="18"/>
        <v>tbd</v>
      </c>
      <c r="AY81" s="487" t="str">
        <f t="shared" si="18"/>
        <v>tbd</v>
      </c>
      <c r="AZ81" s="487" t="str">
        <f t="shared" si="18"/>
        <v>tbd</v>
      </c>
      <c r="BA81" s="487" t="str">
        <f t="shared" si="18"/>
        <v>tbd</v>
      </c>
      <c r="BB81" s="487" t="str">
        <f t="shared" si="18"/>
        <v>tbd</v>
      </c>
      <c r="BC81" s="487" t="str">
        <f t="shared" si="18"/>
        <v>tbd</v>
      </c>
      <c r="BD81" s="487" t="str">
        <f t="shared" si="18"/>
        <v>tbd</v>
      </c>
      <c r="BE81" s="487" t="str">
        <f t="shared" si="18"/>
        <v/>
      </c>
      <c r="BF81" s="487" t="str">
        <f t="shared" si="18"/>
        <v/>
      </c>
      <c r="BG81" s="487" t="str">
        <f t="shared" si="18"/>
        <v/>
      </c>
      <c r="BH81" s="487" t="str">
        <f t="shared" si="18"/>
        <v/>
      </c>
      <c r="BI81" s="487" t="str">
        <f t="shared" si="18"/>
        <v/>
      </c>
      <c r="BJ81" s="487" t="str">
        <f t="shared" si="18"/>
        <v/>
      </c>
      <c r="BK81" s="489" t="str">
        <f t="shared" si="18"/>
        <v/>
      </c>
      <c r="BL81" s="488">
        <f t="shared" si="21"/>
        <v>0</v>
      </c>
      <c r="BM81" s="495">
        <f t="shared" si="19"/>
        <v>0</v>
      </c>
      <c r="BN81" s="495">
        <f t="shared" si="19"/>
        <v>0</v>
      </c>
      <c r="BO81" s="495">
        <f t="shared" si="19"/>
        <v>0</v>
      </c>
      <c r="BP81" s="495">
        <f t="shared" si="19"/>
        <v>0</v>
      </c>
      <c r="BQ81" s="495">
        <f t="shared" si="19"/>
        <v>0</v>
      </c>
      <c r="BR81" s="495">
        <f t="shared" si="19"/>
        <v>0</v>
      </c>
      <c r="BS81" s="495">
        <f t="shared" si="19"/>
        <v>0</v>
      </c>
      <c r="BT81" s="495">
        <f t="shared" si="19"/>
        <v>0</v>
      </c>
      <c r="BU81" s="495" t="str">
        <f t="shared" si="19"/>
        <v/>
      </c>
      <c r="BV81" s="495" t="str">
        <f t="shared" si="19"/>
        <v/>
      </c>
      <c r="BW81" s="495" t="str">
        <f t="shared" si="19"/>
        <v/>
      </c>
      <c r="BX81" s="495" t="str">
        <f t="shared" si="19"/>
        <v/>
      </c>
      <c r="BY81" s="495" t="str">
        <f t="shared" si="19"/>
        <v/>
      </c>
      <c r="BZ81" s="495" t="str">
        <f t="shared" si="19"/>
        <v/>
      </c>
      <c r="CA81" s="759" t="str">
        <f t="shared" si="19"/>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0</v>
      </c>
      <c r="AP82" s="487">
        <v>0</v>
      </c>
      <c r="AQ82" s="487">
        <v>0</v>
      </c>
      <c r="AR82" s="487">
        <v>0</v>
      </c>
      <c r="AS82" s="487">
        <v>0</v>
      </c>
      <c r="AT82" s="487">
        <v>0</v>
      </c>
      <c r="AU82" s="493">
        <v>0</v>
      </c>
      <c r="AV82" s="488" t="str">
        <f t="shared" si="20"/>
        <v>tbd</v>
      </c>
      <c r="AW82" s="487" t="str">
        <f t="shared" si="18"/>
        <v>tbd</v>
      </c>
      <c r="AX82" s="487" t="str">
        <f t="shared" si="18"/>
        <v>tbd</v>
      </c>
      <c r="AY82" s="487" t="str">
        <f t="shared" si="18"/>
        <v>tbd</v>
      </c>
      <c r="AZ82" s="487" t="str">
        <f t="shared" si="18"/>
        <v>tbd</v>
      </c>
      <c r="BA82" s="487" t="str">
        <f t="shared" si="18"/>
        <v>tbd</v>
      </c>
      <c r="BB82" s="487" t="str">
        <f t="shared" si="18"/>
        <v>tbd</v>
      </c>
      <c r="BC82" s="487" t="str">
        <f t="shared" si="18"/>
        <v>tbd</v>
      </c>
      <c r="BD82" s="487" t="str">
        <f t="shared" si="18"/>
        <v>tbd</v>
      </c>
      <c r="BE82" s="487" t="str">
        <f t="shared" si="18"/>
        <v/>
      </c>
      <c r="BF82" s="487" t="str">
        <f t="shared" si="18"/>
        <v/>
      </c>
      <c r="BG82" s="487" t="str">
        <f t="shared" si="18"/>
        <v/>
      </c>
      <c r="BH82" s="487" t="str">
        <f t="shared" si="18"/>
        <v/>
      </c>
      <c r="BI82" s="487" t="str">
        <f t="shared" si="18"/>
        <v/>
      </c>
      <c r="BJ82" s="487" t="str">
        <f t="shared" si="18"/>
        <v/>
      </c>
      <c r="BK82" s="489" t="str">
        <f t="shared" si="18"/>
        <v/>
      </c>
      <c r="BL82" s="488">
        <f t="shared" si="21"/>
        <v>0</v>
      </c>
      <c r="BM82" s="495">
        <f t="shared" si="19"/>
        <v>0</v>
      </c>
      <c r="BN82" s="495">
        <f t="shared" si="19"/>
        <v>0</v>
      </c>
      <c r="BO82" s="495">
        <f t="shared" si="19"/>
        <v>0</v>
      </c>
      <c r="BP82" s="495">
        <f t="shared" si="19"/>
        <v>0</v>
      </c>
      <c r="BQ82" s="495">
        <f t="shared" si="19"/>
        <v>0</v>
      </c>
      <c r="BR82" s="495">
        <f t="shared" si="19"/>
        <v>0</v>
      </c>
      <c r="BS82" s="495">
        <f t="shared" si="19"/>
        <v>0</v>
      </c>
      <c r="BT82" s="495">
        <f t="shared" si="19"/>
        <v>0</v>
      </c>
      <c r="BU82" s="495" t="str">
        <f t="shared" si="19"/>
        <v/>
      </c>
      <c r="BV82" s="495" t="str">
        <f t="shared" si="19"/>
        <v/>
      </c>
      <c r="BW82" s="495" t="str">
        <f t="shared" si="19"/>
        <v/>
      </c>
      <c r="BX82" s="495" t="str">
        <f t="shared" si="19"/>
        <v/>
      </c>
      <c r="BY82" s="495" t="str">
        <f t="shared" si="19"/>
        <v/>
      </c>
      <c r="BZ82" s="495" t="str">
        <f t="shared" si="19"/>
        <v/>
      </c>
      <c r="CA82" s="759" t="str">
        <f t="shared" si="19"/>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0</v>
      </c>
      <c r="AP83" s="487">
        <v>0</v>
      </c>
      <c r="AQ83" s="487">
        <v>0</v>
      </c>
      <c r="AR83" s="487">
        <v>0</v>
      </c>
      <c r="AS83" s="487">
        <v>0</v>
      </c>
      <c r="AT83" s="487">
        <v>0</v>
      </c>
      <c r="AU83" s="493">
        <v>0</v>
      </c>
      <c r="AV83" s="488" t="str">
        <f t="shared" si="20"/>
        <v>tbd</v>
      </c>
      <c r="AW83" s="487" t="str">
        <f t="shared" si="18"/>
        <v>tbd</v>
      </c>
      <c r="AX83" s="487" t="str">
        <f t="shared" si="18"/>
        <v>tbd</v>
      </c>
      <c r="AY83" s="487" t="str">
        <f t="shared" si="18"/>
        <v>tbd</v>
      </c>
      <c r="AZ83" s="487" t="str">
        <f t="shared" si="18"/>
        <v>tbd</v>
      </c>
      <c r="BA83" s="487" t="str">
        <f t="shared" si="18"/>
        <v>tbd</v>
      </c>
      <c r="BB83" s="487" t="str">
        <f t="shared" si="18"/>
        <v>tbd</v>
      </c>
      <c r="BC83" s="487" t="str">
        <f t="shared" si="18"/>
        <v>tbd</v>
      </c>
      <c r="BD83" s="487" t="str">
        <f t="shared" si="18"/>
        <v>tbd</v>
      </c>
      <c r="BE83" s="487" t="str">
        <f t="shared" si="18"/>
        <v/>
      </c>
      <c r="BF83" s="487" t="str">
        <f t="shared" si="18"/>
        <v/>
      </c>
      <c r="BG83" s="487" t="str">
        <f t="shared" si="18"/>
        <v/>
      </c>
      <c r="BH83" s="487" t="str">
        <f t="shared" si="18"/>
        <v/>
      </c>
      <c r="BI83" s="487" t="str">
        <f t="shared" si="18"/>
        <v/>
      </c>
      <c r="BJ83" s="487" t="str">
        <f t="shared" si="18"/>
        <v/>
      </c>
      <c r="BK83" s="489" t="str">
        <f t="shared" si="18"/>
        <v/>
      </c>
      <c r="BL83" s="488">
        <f t="shared" si="21"/>
        <v>0</v>
      </c>
      <c r="BM83" s="495">
        <f t="shared" si="19"/>
        <v>0</v>
      </c>
      <c r="BN83" s="495">
        <f t="shared" si="19"/>
        <v>0</v>
      </c>
      <c r="BO83" s="495">
        <f t="shared" si="19"/>
        <v>0</v>
      </c>
      <c r="BP83" s="495">
        <f t="shared" si="19"/>
        <v>0</v>
      </c>
      <c r="BQ83" s="495">
        <f t="shared" si="19"/>
        <v>0</v>
      </c>
      <c r="BR83" s="495">
        <f t="shared" si="19"/>
        <v>0</v>
      </c>
      <c r="BS83" s="495">
        <f t="shared" si="19"/>
        <v>0</v>
      </c>
      <c r="BT83" s="495">
        <f t="shared" si="19"/>
        <v>0</v>
      </c>
      <c r="BU83" s="495" t="str">
        <f t="shared" si="19"/>
        <v/>
      </c>
      <c r="BV83" s="495" t="str">
        <f t="shared" si="19"/>
        <v/>
      </c>
      <c r="BW83" s="495" t="str">
        <f t="shared" si="19"/>
        <v/>
      </c>
      <c r="BX83" s="495" t="str">
        <f t="shared" si="19"/>
        <v/>
      </c>
      <c r="BY83" s="495" t="str">
        <f t="shared" si="19"/>
        <v/>
      </c>
      <c r="BZ83" s="495" t="str">
        <f t="shared" si="19"/>
        <v/>
      </c>
      <c r="CA83" s="759" t="str">
        <f t="shared" si="19"/>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0</v>
      </c>
      <c r="AP84" s="487">
        <v>0</v>
      </c>
      <c r="AQ84" s="487">
        <v>0</v>
      </c>
      <c r="AR84" s="487">
        <v>0</v>
      </c>
      <c r="AS84" s="487">
        <v>0</v>
      </c>
      <c r="AT84" s="487">
        <v>0</v>
      </c>
      <c r="AU84" s="493">
        <v>0</v>
      </c>
      <c r="AV84" s="488" t="str">
        <f t="shared" si="20"/>
        <v>tbd</v>
      </c>
      <c r="AW84" s="487" t="str">
        <f t="shared" si="18"/>
        <v>tbd</v>
      </c>
      <c r="AX84" s="487" t="str">
        <f t="shared" si="18"/>
        <v>tbd</v>
      </c>
      <c r="AY84" s="487" t="str">
        <f t="shared" si="18"/>
        <v>tbd</v>
      </c>
      <c r="AZ84" s="487" t="str">
        <f t="shared" si="18"/>
        <v>tbd</v>
      </c>
      <c r="BA84" s="487" t="str">
        <f t="shared" si="18"/>
        <v>tbd</v>
      </c>
      <c r="BB84" s="487" t="str">
        <f t="shared" si="18"/>
        <v>tbd</v>
      </c>
      <c r="BC84" s="487" t="str">
        <f t="shared" si="18"/>
        <v>tbd</v>
      </c>
      <c r="BD84" s="487" t="str">
        <f t="shared" si="18"/>
        <v>tbd</v>
      </c>
      <c r="BE84" s="487" t="str">
        <f t="shared" si="18"/>
        <v/>
      </c>
      <c r="BF84" s="487" t="str">
        <f t="shared" si="18"/>
        <v/>
      </c>
      <c r="BG84" s="487" t="str">
        <f t="shared" si="18"/>
        <v/>
      </c>
      <c r="BH84" s="487" t="str">
        <f t="shared" si="18"/>
        <v/>
      </c>
      <c r="BI84" s="487" t="str">
        <f t="shared" si="18"/>
        <v/>
      </c>
      <c r="BJ84" s="487" t="str">
        <f t="shared" si="18"/>
        <v/>
      </c>
      <c r="BK84" s="489" t="str">
        <f t="shared" si="18"/>
        <v/>
      </c>
      <c r="BL84" s="488">
        <f t="shared" si="21"/>
        <v>0</v>
      </c>
      <c r="BM84" s="495">
        <f t="shared" si="19"/>
        <v>0</v>
      </c>
      <c r="BN84" s="495">
        <f t="shared" si="19"/>
        <v>0</v>
      </c>
      <c r="BO84" s="495">
        <f t="shared" si="19"/>
        <v>0</v>
      </c>
      <c r="BP84" s="495">
        <f t="shared" si="19"/>
        <v>0</v>
      </c>
      <c r="BQ84" s="495">
        <f t="shared" si="19"/>
        <v>0</v>
      </c>
      <c r="BR84" s="495">
        <f t="shared" si="19"/>
        <v>0</v>
      </c>
      <c r="BS84" s="495">
        <f t="shared" si="19"/>
        <v>0</v>
      </c>
      <c r="BT84" s="495">
        <f t="shared" si="19"/>
        <v>0</v>
      </c>
      <c r="BU84" s="495" t="str">
        <f t="shared" si="19"/>
        <v/>
      </c>
      <c r="BV84" s="495" t="str">
        <f t="shared" si="19"/>
        <v/>
      </c>
      <c r="BW84" s="495" t="str">
        <f t="shared" si="19"/>
        <v/>
      </c>
      <c r="BX84" s="495" t="str">
        <f t="shared" si="19"/>
        <v/>
      </c>
      <c r="BY84" s="495" t="str">
        <f t="shared" si="19"/>
        <v/>
      </c>
      <c r="BZ84" s="495" t="str">
        <f t="shared" si="19"/>
        <v/>
      </c>
      <c r="CA84" s="759" t="str">
        <f t="shared" si="19"/>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0</v>
      </c>
      <c r="AP85" s="487">
        <v>0</v>
      </c>
      <c r="AQ85" s="487">
        <v>0</v>
      </c>
      <c r="AR85" s="487">
        <v>0</v>
      </c>
      <c r="AS85" s="487">
        <v>0</v>
      </c>
      <c r="AT85" s="487">
        <v>0</v>
      </c>
      <c r="AU85" s="493">
        <v>0</v>
      </c>
      <c r="AV85" s="488" t="str">
        <f t="shared" si="20"/>
        <v>tbd</v>
      </c>
      <c r="AW85" s="487" t="str">
        <f t="shared" si="18"/>
        <v>tbd</v>
      </c>
      <c r="AX85" s="487" t="str">
        <f t="shared" si="18"/>
        <v>tbd</v>
      </c>
      <c r="AY85" s="487" t="str">
        <f t="shared" si="18"/>
        <v>tbd</v>
      </c>
      <c r="AZ85" s="487" t="str">
        <f t="shared" si="18"/>
        <v>tbd</v>
      </c>
      <c r="BA85" s="487" t="str">
        <f t="shared" si="18"/>
        <v>tbd</v>
      </c>
      <c r="BB85" s="487" t="str">
        <f t="shared" si="18"/>
        <v>tbd</v>
      </c>
      <c r="BC85" s="487" t="str">
        <f t="shared" si="18"/>
        <v>tbd</v>
      </c>
      <c r="BD85" s="487" t="str">
        <f t="shared" si="18"/>
        <v>tbd</v>
      </c>
      <c r="BE85" s="487" t="str">
        <f t="shared" si="18"/>
        <v/>
      </c>
      <c r="BF85" s="487" t="str">
        <f t="shared" si="18"/>
        <v/>
      </c>
      <c r="BG85" s="487" t="str">
        <f t="shared" si="18"/>
        <v/>
      </c>
      <c r="BH85" s="487" t="str">
        <f t="shared" si="18"/>
        <v/>
      </c>
      <c r="BI85" s="487" t="str">
        <f t="shared" si="18"/>
        <v/>
      </c>
      <c r="BJ85" s="487" t="str">
        <f t="shared" si="18"/>
        <v/>
      </c>
      <c r="BK85" s="489" t="str">
        <f t="shared" si="18"/>
        <v/>
      </c>
      <c r="BL85" s="488">
        <f t="shared" si="21"/>
        <v>0</v>
      </c>
      <c r="BM85" s="495">
        <f t="shared" si="19"/>
        <v>0</v>
      </c>
      <c r="BN85" s="495">
        <f t="shared" si="19"/>
        <v>0</v>
      </c>
      <c r="BO85" s="495">
        <f t="shared" si="19"/>
        <v>0</v>
      </c>
      <c r="BP85" s="495">
        <f t="shared" si="19"/>
        <v>0</v>
      </c>
      <c r="BQ85" s="495">
        <f t="shared" si="19"/>
        <v>0</v>
      </c>
      <c r="BR85" s="495">
        <f t="shared" si="19"/>
        <v>0</v>
      </c>
      <c r="BS85" s="495">
        <f t="shared" si="19"/>
        <v>0</v>
      </c>
      <c r="BT85" s="495">
        <f t="shared" si="19"/>
        <v>0</v>
      </c>
      <c r="BU85" s="495" t="str">
        <f t="shared" si="19"/>
        <v/>
      </c>
      <c r="BV85" s="495" t="str">
        <f t="shared" si="19"/>
        <v/>
      </c>
      <c r="BW85" s="495" t="str">
        <f t="shared" si="19"/>
        <v/>
      </c>
      <c r="BX85" s="495" t="str">
        <f t="shared" si="19"/>
        <v/>
      </c>
      <c r="BY85" s="495" t="str">
        <f t="shared" si="19"/>
        <v/>
      </c>
      <c r="BZ85" s="495" t="str">
        <f t="shared" si="19"/>
        <v/>
      </c>
      <c r="CA85" s="759" t="str">
        <f t="shared" si="19"/>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0</v>
      </c>
      <c r="AP86" s="487">
        <v>0</v>
      </c>
      <c r="AQ86" s="487">
        <v>0</v>
      </c>
      <c r="AR86" s="487">
        <v>0</v>
      </c>
      <c r="AS86" s="487">
        <v>0</v>
      </c>
      <c r="AT86" s="487">
        <v>0</v>
      </c>
      <c r="AU86" s="493">
        <v>0</v>
      </c>
      <c r="AV86" s="488" t="str">
        <f t="shared" si="20"/>
        <v>tbd</v>
      </c>
      <c r="AW86" s="487" t="str">
        <f t="shared" si="18"/>
        <v>tbd</v>
      </c>
      <c r="AX86" s="487" t="str">
        <f t="shared" si="18"/>
        <v>tbd</v>
      </c>
      <c r="AY86" s="487" t="str">
        <f t="shared" si="18"/>
        <v>tbd</v>
      </c>
      <c r="AZ86" s="487" t="str">
        <f t="shared" si="18"/>
        <v>tbd</v>
      </c>
      <c r="BA86" s="487" t="str">
        <f t="shared" si="18"/>
        <v>tbd</v>
      </c>
      <c r="BB86" s="487" t="str">
        <f t="shared" si="18"/>
        <v>tbd</v>
      </c>
      <c r="BC86" s="487" t="str">
        <f t="shared" si="18"/>
        <v>tbd</v>
      </c>
      <c r="BD86" s="487" t="str">
        <f t="shared" si="18"/>
        <v>tbd</v>
      </c>
      <c r="BE86" s="487" t="str">
        <f t="shared" si="18"/>
        <v/>
      </c>
      <c r="BF86" s="487" t="str">
        <f t="shared" si="18"/>
        <v/>
      </c>
      <c r="BG86" s="487" t="str">
        <f t="shared" si="18"/>
        <v/>
      </c>
      <c r="BH86" s="487" t="str">
        <f t="shared" si="18"/>
        <v/>
      </c>
      <c r="BI86" s="487" t="str">
        <f t="shared" si="18"/>
        <v/>
      </c>
      <c r="BJ86" s="487" t="str">
        <f t="shared" si="18"/>
        <v/>
      </c>
      <c r="BK86" s="489" t="str">
        <f t="shared" si="18"/>
        <v/>
      </c>
      <c r="BL86" s="488">
        <f t="shared" si="21"/>
        <v>0</v>
      </c>
      <c r="BM86" s="495">
        <f t="shared" si="19"/>
        <v>0</v>
      </c>
      <c r="BN86" s="495">
        <f t="shared" si="19"/>
        <v>0</v>
      </c>
      <c r="BO86" s="495">
        <f t="shared" si="19"/>
        <v>0</v>
      </c>
      <c r="BP86" s="495">
        <f t="shared" si="19"/>
        <v>0</v>
      </c>
      <c r="BQ86" s="495">
        <f t="shared" si="19"/>
        <v>0</v>
      </c>
      <c r="BR86" s="495">
        <f t="shared" si="19"/>
        <v>0</v>
      </c>
      <c r="BS86" s="495">
        <f t="shared" si="19"/>
        <v>0</v>
      </c>
      <c r="BT86" s="495">
        <f t="shared" si="19"/>
        <v>0</v>
      </c>
      <c r="BU86" s="495" t="str">
        <f t="shared" si="19"/>
        <v/>
      </c>
      <c r="BV86" s="495" t="str">
        <f t="shared" si="19"/>
        <v/>
      </c>
      <c r="BW86" s="495" t="str">
        <f t="shared" si="19"/>
        <v/>
      </c>
      <c r="BX86" s="495" t="str">
        <f t="shared" si="19"/>
        <v/>
      </c>
      <c r="BY86" s="495" t="str">
        <f t="shared" si="19"/>
        <v/>
      </c>
      <c r="BZ86" s="495" t="str">
        <f t="shared" si="19"/>
        <v/>
      </c>
      <c r="CA86" s="759" t="str">
        <f t="shared" si="19"/>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0</v>
      </c>
      <c r="AP87" s="487">
        <v>0</v>
      </c>
      <c r="AQ87" s="487">
        <v>0</v>
      </c>
      <c r="AR87" s="487">
        <v>0</v>
      </c>
      <c r="AS87" s="487">
        <v>0</v>
      </c>
      <c r="AT87" s="487">
        <v>0</v>
      </c>
      <c r="AU87" s="493">
        <v>0</v>
      </c>
      <c r="AV87" s="488" t="str">
        <f t="shared" si="20"/>
        <v>tbd</v>
      </c>
      <c r="AW87" s="487" t="str">
        <f t="shared" si="20"/>
        <v>tbd</v>
      </c>
      <c r="AX87" s="487" t="str">
        <f t="shared" si="20"/>
        <v>tbd</v>
      </c>
      <c r="AY87" s="487" t="str">
        <f t="shared" si="20"/>
        <v>tbd</v>
      </c>
      <c r="AZ87" s="487" t="str">
        <f t="shared" si="20"/>
        <v>tbd</v>
      </c>
      <c r="BA87" s="487" t="str">
        <f t="shared" si="20"/>
        <v>tbd</v>
      </c>
      <c r="BB87" s="487" t="str">
        <f t="shared" si="20"/>
        <v>tbd</v>
      </c>
      <c r="BC87" s="487" t="str">
        <f t="shared" si="20"/>
        <v>tbd</v>
      </c>
      <c r="BD87" s="487" t="str">
        <f t="shared" si="20"/>
        <v>tbd</v>
      </c>
      <c r="BE87" s="487" t="str">
        <f t="shared" si="20"/>
        <v/>
      </c>
      <c r="BF87" s="487" t="str">
        <f t="shared" si="20"/>
        <v/>
      </c>
      <c r="BG87" s="487" t="str">
        <f t="shared" si="20"/>
        <v/>
      </c>
      <c r="BH87" s="487" t="str">
        <f t="shared" si="20"/>
        <v/>
      </c>
      <c r="BI87" s="487" t="str">
        <f t="shared" si="20"/>
        <v/>
      </c>
      <c r="BJ87" s="487" t="str">
        <f t="shared" si="20"/>
        <v/>
      </c>
      <c r="BK87" s="489" t="str">
        <f t="shared" si="20"/>
        <v/>
      </c>
      <c r="BL87" s="488">
        <f t="shared" si="21"/>
        <v>0</v>
      </c>
      <c r="BM87" s="495">
        <f t="shared" si="21"/>
        <v>0</v>
      </c>
      <c r="BN87" s="495">
        <f t="shared" si="21"/>
        <v>0</v>
      </c>
      <c r="BO87" s="495">
        <f t="shared" si="21"/>
        <v>0</v>
      </c>
      <c r="BP87" s="495">
        <f t="shared" si="21"/>
        <v>0</v>
      </c>
      <c r="BQ87" s="495">
        <f t="shared" si="21"/>
        <v>0</v>
      </c>
      <c r="BR87" s="495">
        <f t="shared" si="21"/>
        <v>0</v>
      </c>
      <c r="BS87" s="495">
        <f t="shared" si="21"/>
        <v>0</v>
      </c>
      <c r="BT87" s="495">
        <f t="shared" si="21"/>
        <v>0</v>
      </c>
      <c r="BU87" s="495" t="str">
        <f t="shared" si="21"/>
        <v/>
      </c>
      <c r="BV87" s="495" t="str">
        <f t="shared" si="21"/>
        <v/>
      </c>
      <c r="BW87" s="495" t="str">
        <f t="shared" si="21"/>
        <v/>
      </c>
      <c r="BX87" s="495" t="str">
        <f t="shared" si="21"/>
        <v/>
      </c>
      <c r="BY87" s="495" t="str">
        <f t="shared" si="21"/>
        <v/>
      </c>
      <c r="BZ87" s="495" t="str">
        <f t="shared" si="21"/>
        <v/>
      </c>
      <c r="CA87" s="759" t="str">
        <f t="shared" si="21"/>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0</v>
      </c>
      <c r="AP88" s="487">
        <v>0</v>
      </c>
      <c r="AQ88" s="487">
        <v>0</v>
      </c>
      <c r="AR88" s="487">
        <v>0</v>
      </c>
      <c r="AS88" s="487">
        <v>0</v>
      </c>
      <c r="AT88" s="487">
        <v>0</v>
      </c>
      <c r="AU88" s="493">
        <v>0</v>
      </c>
      <c r="AV88" s="488" t="str">
        <f t="shared" si="20"/>
        <v>tbd</v>
      </c>
      <c r="AW88" s="487" t="str">
        <f t="shared" si="20"/>
        <v>tbd</v>
      </c>
      <c r="AX88" s="487" t="str">
        <f t="shared" si="20"/>
        <v>tbd</v>
      </c>
      <c r="AY88" s="487" t="str">
        <f t="shared" si="20"/>
        <v>tbd</v>
      </c>
      <c r="AZ88" s="487" t="str">
        <f t="shared" si="20"/>
        <v>tbd</v>
      </c>
      <c r="BA88" s="487" t="str">
        <f t="shared" si="20"/>
        <v>tbd</v>
      </c>
      <c r="BB88" s="487" t="str">
        <f t="shared" si="20"/>
        <v>tbd</v>
      </c>
      <c r="BC88" s="487" t="str">
        <f t="shared" si="20"/>
        <v>tbd</v>
      </c>
      <c r="BD88" s="487" t="str">
        <f t="shared" si="20"/>
        <v>tbd</v>
      </c>
      <c r="BE88" s="487" t="str">
        <f t="shared" si="20"/>
        <v/>
      </c>
      <c r="BF88" s="487" t="str">
        <f t="shared" si="20"/>
        <v/>
      </c>
      <c r="BG88" s="487" t="str">
        <f t="shared" si="20"/>
        <v/>
      </c>
      <c r="BH88" s="487" t="str">
        <f t="shared" si="20"/>
        <v/>
      </c>
      <c r="BI88" s="487" t="str">
        <f t="shared" si="20"/>
        <v/>
      </c>
      <c r="BJ88" s="487" t="str">
        <f t="shared" si="20"/>
        <v/>
      </c>
      <c r="BK88" s="489" t="str">
        <f t="shared" si="20"/>
        <v/>
      </c>
      <c r="BL88" s="488">
        <f t="shared" si="21"/>
        <v>0</v>
      </c>
      <c r="BM88" s="495">
        <f t="shared" si="21"/>
        <v>0</v>
      </c>
      <c r="BN88" s="495">
        <f t="shared" si="21"/>
        <v>0</v>
      </c>
      <c r="BO88" s="495">
        <f t="shared" si="21"/>
        <v>0</v>
      </c>
      <c r="BP88" s="495">
        <f t="shared" si="21"/>
        <v>0</v>
      </c>
      <c r="BQ88" s="495">
        <f t="shared" si="21"/>
        <v>0</v>
      </c>
      <c r="BR88" s="495">
        <f t="shared" si="21"/>
        <v>0</v>
      </c>
      <c r="BS88" s="495">
        <f t="shared" si="21"/>
        <v>0</v>
      </c>
      <c r="BT88" s="495">
        <f t="shared" si="21"/>
        <v>0</v>
      </c>
      <c r="BU88" s="495" t="str">
        <f t="shared" si="21"/>
        <v/>
      </c>
      <c r="BV88" s="495" t="str">
        <f t="shared" si="21"/>
        <v/>
      </c>
      <c r="BW88" s="495" t="str">
        <f t="shared" si="21"/>
        <v/>
      </c>
      <c r="BX88" s="495" t="str">
        <f t="shared" si="21"/>
        <v/>
      </c>
      <c r="BY88" s="495" t="str">
        <f t="shared" si="21"/>
        <v/>
      </c>
      <c r="BZ88" s="495" t="str">
        <f t="shared" si="21"/>
        <v/>
      </c>
      <c r="CA88" s="759" t="str">
        <f t="shared" si="21"/>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0</v>
      </c>
      <c r="AP89" s="487">
        <v>0</v>
      </c>
      <c r="AQ89" s="487">
        <v>0</v>
      </c>
      <c r="AR89" s="487">
        <v>0</v>
      </c>
      <c r="AS89" s="487">
        <v>0</v>
      </c>
      <c r="AT89" s="487">
        <v>0</v>
      </c>
      <c r="AU89" s="493">
        <v>0</v>
      </c>
      <c r="AV89" s="488" t="str">
        <f t="shared" si="20"/>
        <v>tbd</v>
      </c>
      <c r="AW89" s="487" t="str">
        <f t="shared" si="20"/>
        <v>tbd</v>
      </c>
      <c r="AX89" s="487" t="str">
        <f t="shared" si="20"/>
        <v>tbd</v>
      </c>
      <c r="AY89" s="487" t="str">
        <f t="shared" si="20"/>
        <v>tbd</v>
      </c>
      <c r="AZ89" s="487" t="str">
        <f t="shared" si="20"/>
        <v>tbd</v>
      </c>
      <c r="BA89" s="487" t="str">
        <f t="shared" si="20"/>
        <v>tbd</v>
      </c>
      <c r="BB89" s="487" t="str">
        <f t="shared" si="20"/>
        <v>tbd</v>
      </c>
      <c r="BC89" s="487" t="str">
        <f t="shared" si="20"/>
        <v>tbd</v>
      </c>
      <c r="BD89" s="487" t="str">
        <f t="shared" si="20"/>
        <v>tbd</v>
      </c>
      <c r="BE89" s="487" t="str">
        <f t="shared" si="20"/>
        <v/>
      </c>
      <c r="BF89" s="487" t="str">
        <f t="shared" si="20"/>
        <v/>
      </c>
      <c r="BG89" s="487" t="str">
        <f t="shared" si="20"/>
        <v/>
      </c>
      <c r="BH89" s="487" t="str">
        <f t="shared" si="20"/>
        <v/>
      </c>
      <c r="BI89" s="487" t="str">
        <f t="shared" si="20"/>
        <v/>
      </c>
      <c r="BJ89" s="487" t="str">
        <f t="shared" si="20"/>
        <v/>
      </c>
      <c r="BK89" s="489" t="str">
        <f t="shared" si="20"/>
        <v/>
      </c>
      <c r="BL89" s="488">
        <f t="shared" si="21"/>
        <v>0</v>
      </c>
      <c r="BM89" s="495">
        <f t="shared" si="21"/>
        <v>0</v>
      </c>
      <c r="BN89" s="495">
        <f t="shared" si="21"/>
        <v>0</v>
      </c>
      <c r="BO89" s="495">
        <f t="shared" si="21"/>
        <v>0</v>
      </c>
      <c r="BP89" s="495">
        <f t="shared" si="21"/>
        <v>0</v>
      </c>
      <c r="BQ89" s="495">
        <f t="shared" si="21"/>
        <v>0</v>
      </c>
      <c r="BR89" s="495">
        <f t="shared" si="21"/>
        <v>0</v>
      </c>
      <c r="BS89" s="495">
        <f t="shared" si="21"/>
        <v>0</v>
      </c>
      <c r="BT89" s="495">
        <f t="shared" si="21"/>
        <v>0</v>
      </c>
      <c r="BU89" s="495" t="str">
        <f t="shared" si="21"/>
        <v/>
      </c>
      <c r="BV89" s="495" t="str">
        <f t="shared" si="21"/>
        <v/>
      </c>
      <c r="BW89" s="495" t="str">
        <f t="shared" si="21"/>
        <v/>
      </c>
      <c r="BX89" s="495" t="str">
        <f t="shared" si="21"/>
        <v/>
      </c>
      <c r="BY89" s="495" t="str">
        <f t="shared" si="21"/>
        <v/>
      </c>
      <c r="BZ89" s="495" t="str">
        <f t="shared" si="21"/>
        <v/>
      </c>
      <c r="CA89" s="759" t="str">
        <f t="shared" si="21"/>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0</v>
      </c>
      <c r="AP90" s="487">
        <v>0</v>
      </c>
      <c r="AQ90" s="487">
        <v>0</v>
      </c>
      <c r="AR90" s="487">
        <v>0</v>
      </c>
      <c r="AS90" s="487">
        <v>0</v>
      </c>
      <c r="AT90" s="487">
        <v>0</v>
      </c>
      <c r="AU90" s="493">
        <v>0</v>
      </c>
      <c r="AV90" s="488" t="str">
        <f t="shared" si="20"/>
        <v>tbd</v>
      </c>
      <c r="AW90" s="487" t="str">
        <f t="shared" si="20"/>
        <v>tbd</v>
      </c>
      <c r="AX90" s="487" t="str">
        <f t="shared" si="20"/>
        <v>tbd</v>
      </c>
      <c r="AY90" s="487" t="str">
        <f t="shared" si="20"/>
        <v>tbd</v>
      </c>
      <c r="AZ90" s="487" t="str">
        <f t="shared" si="20"/>
        <v>tbd</v>
      </c>
      <c r="BA90" s="487" t="str">
        <f t="shared" si="20"/>
        <v>tbd</v>
      </c>
      <c r="BB90" s="487" t="str">
        <f t="shared" si="20"/>
        <v>tbd</v>
      </c>
      <c r="BC90" s="487" t="str">
        <f t="shared" si="20"/>
        <v>tbd</v>
      </c>
      <c r="BD90" s="487" t="str">
        <f t="shared" si="20"/>
        <v>tbd</v>
      </c>
      <c r="BE90" s="487" t="str">
        <f t="shared" si="20"/>
        <v/>
      </c>
      <c r="BF90" s="487" t="str">
        <f t="shared" si="20"/>
        <v/>
      </c>
      <c r="BG90" s="487" t="str">
        <f t="shared" si="20"/>
        <v/>
      </c>
      <c r="BH90" s="487" t="str">
        <f t="shared" si="20"/>
        <v/>
      </c>
      <c r="BI90" s="487" t="str">
        <f t="shared" si="20"/>
        <v/>
      </c>
      <c r="BJ90" s="487" t="str">
        <f t="shared" si="20"/>
        <v/>
      </c>
      <c r="BK90" s="489" t="str">
        <f t="shared" si="20"/>
        <v/>
      </c>
      <c r="BL90" s="488">
        <f t="shared" si="21"/>
        <v>0</v>
      </c>
      <c r="BM90" s="495">
        <f t="shared" si="21"/>
        <v>0</v>
      </c>
      <c r="BN90" s="495">
        <f t="shared" si="21"/>
        <v>0</v>
      </c>
      <c r="BO90" s="495">
        <f t="shared" si="21"/>
        <v>0</v>
      </c>
      <c r="BP90" s="495">
        <f t="shared" si="21"/>
        <v>0</v>
      </c>
      <c r="BQ90" s="495">
        <f t="shared" si="21"/>
        <v>0</v>
      </c>
      <c r="BR90" s="495">
        <f t="shared" si="21"/>
        <v>0</v>
      </c>
      <c r="BS90" s="495">
        <f t="shared" si="21"/>
        <v>0</v>
      </c>
      <c r="BT90" s="495">
        <f t="shared" si="21"/>
        <v>0</v>
      </c>
      <c r="BU90" s="495" t="str">
        <f t="shared" si="21"/>
        <v/>
      </c>
      <c r="BV90" s="495" t="str">
        <f t="shared" si="21"/>
        <v/>
      </c>
      <c r="BW90" s="495" t="str">
        <f t="shared" si="21"/>
        <v/>
      </c>
      <c r="BX90" s="495" t="str">
        <f t="shared" si="21"/>
        <v/>
      </c>
      <c r="BY90" s="495" t="str">
        <f t="shared" si="21"/>
        <v/>
      </c>
      <c r="BZ90" s="495" t="str">
        <f t="shared" si="21"/>
        <v/>
      </c>
      <c r="CA90" s="759" t="str">
        <f t="shared" si="21"/>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0</v>
      </c>
      <c r="AP91" s="487">
        <v>0</v>
      </c>
      <c r="AQ91" s="487">
        <v>0</v>
      </c>
      <c r="AR91" s="487">
        <v>0</v>
      </c>
      <c r="AS91" s="487">
        <v>0</v>
      </c>
      <c r="AT91" s="487">
        <v>0</v>
      </c>
      <c r="AU91" s="493">
        <v>0</v>
      </c>
      <c r="AV91" s="488" t="str">
        <f t="shared" si="20"/>
        <v>tbd</v>
      </c>
      <c r="AW91" s="487" t="str">
        <f t="shared" si="20"/>
        <v>tbd</v>
      </c>
      <c r="AX91" s="487" t="str">
        <f t="shared" si="20"/>
        <v>tbd</v>
      </c>
      <c r="AY91" s="487" t="str">
        <f t="shared" si="20"/>
        <v>tbd</v>
      </c>
      <c r="AZ91" s="487" t="str">
        <f t="shared" si="20"/>
        <v>tbd</v>
      </c>
      <c r="BA91" s="487" t="str">
        <f t="shared" si="20"/>
        <v>tbd</v>
      </c>
      <c r="BB91" s="487" t="str">
        <f t="shared" si="20"/>
        <v>tbd</v>
      </c>
      <c r="BC91" s="487" t="str">
        <f t="shared" si="20"/>
        <v>tbd</v>
      </c>
      <c r="BD91" s="487" t="str">
        <f t="shared" si="20"/>
        <v>tbd</v>
      </c>
      <c r="BE91" s="487" t="str">
        <f t="shared" si="20"/>
        <v/>
      </c>
      <c r="BF91" s="487" t="str">
        <f t="shared" si="20"/>
        <v/>
      </c>
      <c r="BG91" s="487" t="str">
        <f t="shared" si="20"/>
        <v/>
      </c>
      <c r="BH91" s="487" t="str">
        <f t="shared" si="20"/>
        <v/>
      </c>
      <c r="BI91" s="487" t="str">
        <f t="shared" si="20"/>
        <v/>
      </c>
      <c r="BJ91" s="487" t="str">
        <f t="shared" si="20"/>
        <v/>
      </c>
      <c r="BK91" s="489" t="str">
        <f t="shared" si="20"/>
        <v/>
      </c>
      <c r="BL91" s="488">
        <f t="shared" si="21"/>
        <v>0</v>
      </c>
      <c r="BM91" s="495">
        <f t="shared" si="21"/>
        <v>0</v>
      </c>
      <c r="BN91" s="495">
        <f t="shared" si="21"/>
        <v>0</v>
      </c>
      <c r="BO91" s="495">
        <f t="shared" si="21"/>
        <v>0</v>
      </c>
      <c r="BP91" s="495">
        <f t="shared" si="21"/>
        <v>0</v>
      </c>
      <c r="BQ91" s="495">
        <f t="shared" si="21"/>
        <v>0</v>
      </c>
      <c r="BR91" s="495">
        <f t="shared" si="21"/>
        <v>0</v>
      </c>
      <c r="BS91" s="495">
        <f t="shared" si="21"/>
        <v>0</v>
      </c>
      <c r="BT91" s="495">
        <f t="shared" si="21"/>
        <v>0</v>
      </c>
      <c r="BU91" s="495" t="str">
        <f t="shared" si="21"/>
        <v/>
      </c>
      <c r="BV91" s="495" t="str">
        <f t="shared" si="21"/>
        <v/>
      </c>
      <c r="BW91" s="495" t="str">
        <f t="shared" si="21"/>
        <v/>
      </c>
      <c r="BX91" s="495" t="str">
        <f t="shared" si="21"/>
        <v/>
      </c>
      <c r="BY91" s="495" t="str">
        <f t="shared" si="21"/>
        <v/>
      </c>
      <c r="BZ91" s="495" t="str">
        <f t="shared" si="21"/>
        <v/>
      </c>
      <c r="CA91" s="759" t="str">
        <f t="shared" si="21"/>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0</v>
      </c>
      <c r="AP92" s="487">
        <v>0</v>
      </c>
      <c r="AQ92" s="487">
        <v>0</v>
      </c>
      <c r="AR92" s="487">
        <v>0</v>
      </c>
      <c r="AS92" s="487">
        <v>0</v>
      </c>
      <c r="AT92" s="487">
        <v>0</v>
      </c>
      <c r="AU92" s="493">
        <v>0</v>
      </c>
      <c r="AV92" s="488" t="str">
        <f t="shared" si="20"/>
        <v>tbd</v>
      </c>
      <c r="AW92" s="487" t="str">
        <f t="shared" si="20"/>
        <v>tbd</v>
      </c>
      <c r="AX92" s="487" t="str">
        <f t="shared" si="20"/>
        <v>tbd</v>
      </c>
      <c r="AY92" s="487" t="str">
        <f t="shared" si="20"/>
        <v>tbd</v>
      </c>
      <c r="AZ92" s="487" t="str">
        <f t="shared" si="20"/>
        <v>tbd</v>
      </c>
      <c r="BA92" s="487" t="str">
        <f t="shared" si="20"/>
        <v>tbd</v>
      </c>
      <c r="BB92" s="487" t="str">
        <f t="shared" si="20"/>
        <v>tbd</v>
      </c>
      <c r="BC92" s="487" t="str">
        <f t="shared" si="20"/>
        <v>tbd</v>
      </c>
      <c r="BD92" s="487" t="str">
        <f t="shared" si="20"/>
        <v>tbd</v>
      </c>
      <c r="BE92" s="487" t="str">
        <f t="shared" si="20"/>
        <v/>
      </c>
      <c r="BF92" s="487" t="str">
        <f t="shared" si="20"/>
        <v/>
      </c>
      <c r="BG92" s="487" t="str">
        <f t="shared" si="20"/>
        <v/>
      </c>
      <c r="BH92" s="487" t="str">
        <f t="shared" si="20"/>
        <v/>
      </c>
      <c r="BI92" s="487" t="str">
        <f t="shared" si="20"/>
        <v/>
      </c>
      <c r="BJ92" s="487" t="str">
        <f t="shared" si="20"/>
        <v/>
      </c>
      <c r="BK92" s="489" t="str">
        <f t="shared" si="20"/>
        <v/>
      </c>
      <c r="BL92" s="488">
        <f t="shared" si="21"/>
        <v>0</v>
      </c>
      <c r="BM92" s="495">
        <f t="shared" si="21"/>
        <v>0</v>
      </c>
      <c r="BN92" s="495">
        <f t="shared" si="21"/>
        <v>0</v>
      </c>
      <c r="BO92" s="495">
        <f t="shared" si="21"/>
        <v>0</v>
      </c>
      <c r="BP92" s="495">
        <f t="shared" si="21"/>
        <v>0</v>
      </c>
      <c r="BQ92" s="495">
        <f t="shared" si="21"/>
        <v>0</v>
      </c>
      <c r="BR92" s="495">
        <f t="shared" si="21"/>
        <v>0</v>
      </c>
      <c r="BS92" s="495">
        <f t="shared" si="21"/>
        <v>0</v>
      </c>
      <c r="BT92" s="495">
        <f t="shared" si="21"/>
        <v>0</v>
      </c>
      <c r="BU92" s="495" t="str">
        <f t="shared" si="21"/>
        <v/>
      </c>
      <c r="BV92" s="495" t="str">
        <f t="shared" si="21"/>
        <v/>
      </c>
      <c r="BW92" s="495" t="str">
        <f t="shared" si="21"/>
        <v/>
      </c>
      <c r="BX92" s="495" t="str">
        <f t="shared" si="21"/>
        <v/>
      </c>
      <c r="BY92" s="495" t="str">
        <f t="shared" si="21"/>
        <v/>
      </c>
      <c r="BZ92" s="495" t="str">
        <f t="shared" si="21"/>
        <v/>
      </c>
      <c r="CA92" s="759" t="str">
        <f t="shared" si="21"/>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0</v>
      </c>
      <c r="AP93" s="487">
        <v>0</v>
      </c>
      <c r="AQ93" s="487">
        <v>0</v>
      </c>
      <c r="AR93" s="487">
        <v>0</v>
      </c>
      <c r="AS93" s="487">
        <v>0</v>
      </c>
      <c r="AT93" s="487">
        <v>0</v>
      </c>
      <c r="AU93" s="493">
        <v>0</v>
      </c>
      <c r="AV93" s="488" t="str">
        <f t="shared" si="20"/>
        <v>tbd</v>
      </c>
      <c r="AW93" s="487" t="str">
        <f t="shared" si="20"/>
        <v>tbd</v>
      </c>
      <c r="AX93" s="487" t="str">
        <f t="shared" si="20"/>
        <v>tbd</v>
      </c>
      <c r="AY93" s="487" t="str">
        <f t="shared" si="20"/>
        <v>tbd</v>
      </c>
      <c r="AZ93" s="487" t="str">
        <f t="shared" si="20"/>
        <v>tbd</v>
      </c>
      <c r="BA93" s="487" t="str">
        <f t="shared" si="20"/>
        <v>tbd</v>
      </c>
      <c r="BB93" s="487" t="str">
        <f t="shared" si="20"/>
        <v>tbd</v>
      </c>
      <c r="BC93" s="487" t="str">
        <f t="shared" si="20"/>
        <v>tbd</v>
      </c>
      <c r="BD93" s="487" t="str">
        <f t="shared" si="20"/>
        <v>tbd</v>
      </c>
      <c r="BE93" s="487" t="str">
        <f t="shared" si="20"/>
        <v/>
      </c>
      <c r="BF93" s="487" t="str">
        <f t="shared" si="20"/>
        <v/>
      </c>
      <c r="BG93" s="487" t="str">
        <f t="shared" si="20"/>
        <v/>
      </c>
      <c r="BH93" s="487" t="str">
        <f t="shared" si="20"/>
        <v/>
      </c>
      <c r="BI93" s="487" t="str">
        <f t="shared" si="20"/>
        <v/>
      </c>
      <c r="BJ93" s="487" t="str">
        <f t="shared" si="20"/>
        <v/>
      </c>
      <c r="BK93" s="489" t="str">
        <f t="shared" si="20"/>
        <v/>
      </c>
      <c r="BL93" s="488">
        <f t="shared" si="21"/>
        <v>0</v>
      </c>
      <c r="BM93" s="495">
        <f t="shared" si="21"/>
        <v>0</v>
      </c>
      <c r="BN93" s="495">
        <f t="shared" si="21"/>
        <v>0</v>
      </c>
      <c r="BO93" s="495">
        <f t="shared" si="21"/>
        <v>0</v>
      </c>
      <c r="BP93" s="495">
        <f t="shared" si="21"/>
        <v>0</v>
      </c>
      <c r="BQ93" s="495">
        <f t="shared" si="21"/>
        <v>0</v>
      </c>
      <c r="BR93" s="495">
        <f t="shared" si="21"/>
        <v>0</v>
      </c>
      <c r="BS93" s="495">
        <f t="shared" si="21"/>
        <v>0</v>
      </c>
      <c r="BT93" s="495">
        <f t="shared" si="21"/>
        <v>0</v>
      </c>
      <c r="BU93" s="495" t="str">
        <f t="shared" si="21"/>
        <v/>
      </c>
      <c r="BV93" s="495" t="str">
        <f t="shared" si="21"/>
        <v/>
      </c>
      <c r="BW93" s="495" t="str">
        <f t="shared" si="21"/>
        <v/>
      </c>
      <c r="BX93" s="495" t="str">
        <f t="shared" si="21"/>
        <v/>
      </c>
      <c r="BY93" s="495" t="str">
        <f t="shared" si="21"/>
        <v/>
      </c>
      <c r="BZ93" s="495" t="str">
        <f t="shared" si="21"/>
        <v/>
      </c>
      <c r="CA93" s="759" t="str">
        <f t="shared" si="21"/>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0</v>
      </c>
      <c r="AP94" s="487">
        <v>0</v>
      </c>
      <c r="AQ94" s="487">
        <v>0</v>
      </c>
      <c r="AR94" s="487">
        <v>0</v>
      </c>
      <c r="AS94" s="487">
        <v>0</v>
      </c>
      <c r="AT94" s="487">
        <v>0</v>
      </c>
      <c r="AU94" s="493">
        <v>0</v>
      </c>
      <c r="AV94" s="488" t="str">
        <f t="shared" si="20"/>
        <v>tbd</v>
      </c>
      <c r="AW94" s="487" t="str">
        <f t="shared" si="20"/>
        <v>tbd</v>
      </c>
      <c r="AX94" s="487" t="str">
        <f t="shared" si="20"/>
        <v>tbd</v>
      </c>
      <c r="AY94" s="487" t="str">
        <f t="shared" si="20"/>
        <v>tbd</v>
      </c>
      <c r="AZ94" s="487" t="str">
        <f t="shared" si="20"/>
        <v>tbd</v>
      </c>
      <c r="BA94" s="487" t="str">
        <f t="shared" si="20"/>
        <v>tbd</v>
      </c>
      <c r="BB94" s="487" t="str">
        <f t="shared" si="20"/>
        <v>tbd</v>
      </c>
      <c r="BC94" s="487" t="str">
        <f t="shared" si="20"/>
        <v>tbd</v>
      </c>
      <c r="BD94" s="487" t="str">
        <f t="shared" si="20"/>
        <v>tbd</v>
      </c>
      <c r="BE94" s="487" t="str">
        <f t="shared" si="20"/>
        <v/>
      </c>
      <c r="BF94" s="487" t="str">
        <f t="shared" si="20"/>
        <v/>
      </c>
      <c r="BG94" s="487" t="str">
        <f t="shared" si="20"/>
        <v/>
      </c>
      <c r="BH94" s="487" t="str">
        <f t="shared" si="20"/>
        <v/>
      </c>
      <c r="BI94" s="487" t="str">
        <f t="shared" si="20"/>
        <v/>
      </c>
      <c r="BJ94" s="487" t="str">
        <f t="shared" si="20"/>
        <v/>
      </c>
      <c r="BK94" s="489" t="str">
        <f t="shared" si="20"/>
        <v/>
      </c>
      <c r="BL94" s="488">
        <f t="shared" si="21"/>
        <v>0</v>
      </c>
      <c r="BM94" s="495">
        <f t="shared" si="21"/>
        <v>0</v>
      </c>
      <c r="BN94" s="495">
        <f t="shared" si="21"/>
        <v>0</v>
      </c>
      <c r="BO94" s="495">
        <f t="shared" si="21"/>
        <v>0</v>
      </c>
      <c r="BP94" s="495">
        <f t="shared" si="21"/>
        <v>0</v>
      </c>
      <c r="BQ94" s="495">
        <f t="shared" si="21"/>
        <v>0</v>
      </c>
      <c r="BR94" s="495">
        <f t="shared" si="21"/>
        <v>0</v>
      </c>
      <c r="BS94" s="495">
        <f t="shared" si="21"/>
        <v>0</v>
      </c>
      <c r="BT94" s="495">
        <f t="shared" si="21"/>
        <v>0</v>
      </c>
      <c r="BU94" s="495" t="str">
        <f t="shared" si="21"/>
        <v/>
      </c>
      <c r="BV94" s="495" t="str">
        <f t="shared" si="21"/>
        <v/>
      </c>
      <c r="BW94" s="495" t="str">
        <f t="shared" si="21"/>
        <v/>
      </c>
      <c r="BX94" s="495" t="str">
        <f t="shared" si="21"/>
        <v/>
      </c>
      <c r="BY94" s="495" t="str">
        <f t="shared" si="21"/>
        <v/>
      </c>
      <c r="BZ94" s="495" t="str">
        <f t="shared" si="21"/>
        <v/>
      </c>
      <c r="CA94" s="759" t="str">
        <f t="shared" si="21"/>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0</v>
      </c>
      <c r="AP95" s="487">
        <v>0</v>
      </c>
      <c r="AQ95" s="487">
        <v>0</v>
      </c>
      <c r="AR95" s="487">
        <v>0</v>
      </c>
      <c r="AS95" s="487">
        <v>0</v>
      </c>
      <c r="AT95" s="487">
        <v>0</v>
      </c>
      <c r="AU95" s="493">
        <v>0</v>
      </c>
      <c r="AV95" s="488" t="str">
        <f t="shared" si="20"/>
        <v>tbd</v>
      </c>
      <c r="AW95" s="487" t="str">
        <f t="shared" si="20"/>
        <v>tbd</v>
      </c>
      <c r="AX95" s="487" t="str">
        <f t="shared" si="20"/>
        <v>tbd</v>
      </c>
      <c r="AY95" s="487" t="str">
        <f t="shared" si="20"/>
        <v>tbd</v>
      </c>
      <c r="AZ95" s="487" t="str">
        <f t="shared" si="20"/>
        <v>tbd</v>
      </c>
      <c r="BA95" s="487" t="str">
        <f t="shared" si="20"/>
        <v>tbd</v>
      </c>
      <c r="BB95" s="487" t="str">
        <f t="shared" si="20"/>
        <v>tbd</v>
      </c>
      <c r="BC95" s="487" t="str">
        <f t="shared" si="20"/>
        <v>tbd</v>
      </c>
      <c r="BD95" s="487" t="str">
        <f t="shared" si="20"/>
        <v>tbd</v>
      </c>
      <c r="BE95" s="487" t="str">
        <f t="shared" si="20"/>
        <v/>
      </c>
      <c r="BF95" s="487" t="str">
        <f t="shared" si="20"/>
        <v/>
      </c>
      <c r="BG95" s="487" t="str">
        <f t="shared" si="20"/>
        <v/>
      </c>
      <c r="BH95" s="487" t="str">
        <f t="shared" si="20"/>
        <v/>
      </c>
      <c r="BI95" s="487" t="str">
        <f t="shared" si="20"/>
        <v/>
      </c>
      <c r="BJ95" s="487" t="str">
        <f t="shared" si="20"/>
        <v/>
      </c>
      <c r="BK95" s="489" t="str">
        <f t="shared" si="20"/>
        <v/>
      </c>
      <c r="BL95" s="488">
        <f t="shared" si="21"/>
        <v>0</v>
      </c>
      <c r="BM95" s="495">
        <f t="shared" si="21"/>
        <v>0</v>
      </c>
      <c r="BN95" s="495">
        <f t="shared" si="21"/>
        <v>0</v>
      </c>
      <c r="BO95" s="495">
        <f t="shared" si="21"/>
        <v>0</v>
      </c>
      <c r="BP95" s="495">
        <f t="shared" si="21"/>
        <v>0</v>
      </c>
      <c r="BQ95" s="495">
        <f t="shared" si="21"/>
        <v>0</v>
      </c>
      <c r="BR95" s="495">
        <f t="shared" si="21"/>
        <v>0</v>
      </c>
      <c r="BS95" s="495">
        <f t="shared" si="21"/>
        <v>0</v>
      </c>
      <c r="BT95" s="495">
        <f t="shared" si="21"/>
        <v>0</v>
      </c>
      <c r="BU95" s="495" t="str">
        <f t="shared" si="21"/>
        <v/>
      </c>
      <c r="BV95" s="495" t="str">
        <f t="shared" si="21"/>
        <v/>
      </c>
      <c r="BW95" s="495" t="str">
        <f t="shared" si="21"/>
        <v/>
      </c>
      <c r="BX95" s="495" t="str">
        <f t="shared" si="21"/>
        <v/>
      </c>
      <c r="BY95" s="495" t="str">
        <f t="shared" si="21"/>
        <v/>
      </c>
      <c r="BZ95" s="495" t="str">
        <f t="shared" si="21"/>
        <v/>
      </c>
      <c r="CA95" s="759" t="str">
        <f t="shared" si="21"/>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0</v>
      </c>
      <c r="AP96" s="487">
        <v>0</v>
      </c>
      <c r="AQ96" s="487">
        <v>0</v>
      </c>
      <c r="AR96" s="487">
        <v>0</v>
      </c>
      <c r="AS96" s="487">
        <v>0</v>
      </c>
      <c r="AT96" s="487">
        <v>0</v>
      </c>
      <c r="AU96" s="493">
        <v>0</v>
      </c>
      <c r="AV96" s="488" t="str">
        <f t="shared" si="20"/>
        <v>tbd</v>
      </c>
      <c r="AW96" s="487" t="str">
        <f t="shared" si="20"/>
        <v>tbd</v>
      </c>
      <c r="AX96" s="487" t="str">
        <f t="shared" si="20"/>
        <v>tbd</v>
      </c>
      <c r="AY96" s="487" t="str">
        <f t="shared" si="20"/>
        <v>tbd</v>
      </c>
      <c r="AZ96" s="487" t="str">
        <f t="shared" si="20"/>
        <v>tbd</v>
      </c>
      <c r="BA96" s="487" t="str">
        <f t="shared" si="20"/>
        <v>tbd</v>
      </c>
      <c r="BB96" s="487" t="str">
        <f t="shared" si="20"/>
        <v>tbd</v>
      </c>
      <c r="BC96" s="487" t="str">
        <f t="shared" si="20"/>
        <v>tbd</v>
      </c>
      <c r="BD96" s="487" t="str">
        <f t="shared" si="20"/>
        <v>tbd</v>
      </c>
      <c r="BE96" s="487" t="str">
        <f t="shared" si="20"/>
        <v/>
      </c>
      <c r="BF96" s="487" t="str">
        <f t="shared" si="20"/>
        <v/>
      </c>
      <c r="BG96" s="487" t="str">
        <f t="shared" si="20"/>
        <v/>
      </c>
      <c r="BH96" s="487" t="str">
        <f t="shared" si="20"/>
        <v/>
      </c>
      <c r="BI96" s="487" t="str">
        <f t="shared" si="20"/>
        <v/>
      </c>
      <c r="BJ96" s="487" t="str">
        <f t="shared" si="20"/>
        <v/>
      </c>
      <c r="BK96" s="489" t="str">
        <f t="shared" si="20"/>
        <v/>
      </c>
      <c r="BL96" s="488">
        <f t="shared" si="21"/>
        <v>0</v>
      </c>
      <c r="BM96" s="495">
        <f t="shared" si="21"/>
        <v>0</v>
      </c>
      <c r="BN96" s="495">
        <f t="shared" si="21"/>
        <v>0</v>
      </c>
      <c r="BO96" s="495">
        <f t="shared" si="21"/>
        <v>0</v>
      </c>
      <c r="BP96" s="495">
        <f t="shared" si="21"/>
        <v>0</v>
      </c>
      <c r="BQ96" s="495">
        <f t="shared" si="21"/>
        <v>0</v>
      </c>
      <c r="BR96" s="495">
        <f t="shared" si="21"/>
        <v>0</v>
      </c>
      <c r="BS96" s="495">
        <f t="shared" si="21"/>
        <v>0</v>
      </c>
      <c r="BT96" s="495">
        <f t="shared" si="21"/>
        <v>0</v>
      </c>
      <c r="BU96" s="495" t="str">
        <f t="shared" si="21"/>
        <v/>
      </c>
      <c r="BV96" s="495" t="str">
        <f t="shared" si="21"/>
        <v/>
      </c>
      <c r="BW96" s="495" t="str">
        <f t="shared" si="21"/>
        <v/>
      </c>
      <c r="BX96" s="495" t="str">
        <f t="shared" si="21"/>
        <v/>
      </c>
      <c r="BY96" s="495" t="str">
        <f t="shared" si="21"/>
        <v/>
      </c>
      <c r="BZ96" s="495" t="str">
        <f t="shared" si="21"/>
        <v/>
      </c>
      <c r="CA96" s="759" t="str">
        <f t="shared" si="21"/>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0</v>
      </c>
      <c r="AP97" s="487">
        <v>0</v>
      </c>
      <c r="AQ97" s="487">
        <v>0</v>
      </c>
      <c r="AR97" s="487">
        <v>0</v>
      </c>
      <c r="AS97" s="487">
        <v>0</v>
      </c>
      <c r="AT97" s="487">
        <v>0</v>
      </c>
      <c r="AU97" s="493">
        <v>0</v>
      </c>
      <c r="AV97" s="488" t="str">
        <f t="shared" si="20"/>
        <v>tbd</v>
      </c>
      <c r="AW97" s="487" t="str">
        <f t="shared" si="20"/>
        <v>tbd</v>
      </c>
      <c r="AX97" s="487" t="str">
        <f t="shared" si="20"/>
        <v>tbd</v>
      </c>
      <c r="AY97" s="487" t="str">
        <f t="shared" si="20"/>
        <v>tbd</v>
      </c>
      <c r="AZ97" s="487" t="str">
        <f t="shared" si="20"/>
        <v>tbd</v>
      </c>
      <c r="BA97" s="487" t="str">
        <f t="shared" si="20"/>
        <v>tbd</v>
      </c>
      <c r="BB97" s="487" t="str">
        <f t="shared" si="20"/>
        <v>tbd</v>
      </c>
      <c r="BC97" s="487" t="str">
        <f t="shared" si="20"/>
        <v>tbd</v>
      </c>
      <c r="BD97" s="487" t="str">
        <f t="shared" si="20"/>
        <v>tbd</v>
      </c>
      <c r="BE97" s="487" t="str">
        <f t="shared" si="20"/>
        <v/>
      </c>
      <c r="BF97" s="487" t="str">
        <f t="shared" si="20"/>
        <v/>
      </c>
      <c r="BG97" s="487" t="str">
        <f t="shared" si="20"/>
        <v/>
      </c>
      <c r="BH97" s="487" t="str">
        <f t="shared" si="20"/>
        <v/>
      </c>
      <c r="BI97" s="487" t="str">
        <f t="shared" si="20"/>
        <v/>
      </c>
      <c r="BJ97" s="487" t="str">
        <f t="shared" si="20"/>
        <v/>
      </c>
      <c r="BK97" s="489" t="str">
        <f t="shared" si="20"/>
        <v/>
      </c>
      <c r="BL97" s="488">
        <f t="shared" si="21"/>
        <v>0</v>
      </c>
      <c r="BM97" s="495">
        <f t="shared" si="21"/>
        <v>0</v>
      </c>
      <c r="BN97" s="495">
        <f t="shared" si="21"/>
        <v>0</v>
      </c>
      <c r="BO97" s="495">
        <f t="shared" si="21"/>
        <v>0</v>
      </c>
      <c r="BP97" s="495">
        <f t="shared" si="21"/>
        <v>0</v>
      </c>
      <c r="BQ97" s="495">
        <f t="shared" si="21"/>
        <v>0</v>
      </c>
      <c r="BR97" s="495">
        <f t="shared" si="21"/>
        <v>0</v>
      </c>
      <c r="BS97" s="495">
        <f t="shared" si="21"/>
        <v>0</v>
      </c>
      <c r="BT97" s="495">
        <f t="shared" si="21"/>
        <v>0</v>
      </c>
      <c r="BU97" s="495" t="str">
        <f t="shared" si="21"/>
        <v/>
      </c>
      <c r="BV97" s="495" t="str">
        <f t="shared" si="21"/>
        <v/>
      </c>
      <c r="BW97" s="495" t="str">
        <f t="shared" si="21"/>
        <v/>
      </c>
      <c r="BX97" s="495" t="str">
        <f t="shared" si="21"/>
        <v/>
      </c>
      <c r="BY97" s="495" t="str">
        <f t="shared" si="21"/>
        <v/>
      </c>
      <c r="BZ97" s="495" t="str">
        <f t="shared" si="21"/>
        <v/>
      </c>
      <c r="CA97" s="759" t="str">
        <f t="shared" si="21"/>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0</v>
      </c>
      <c r="AP98" s="487">
        <v>0</v>
      </c>
      <c r="AQ98" s="487">
        <v>0</v>
      </c>
      <c r="AR98" s="487">
        <v>0</v>
      </c>
      <c r="AS98" s="487">
        <v>0</v>
      </c>
      <c r="AT98" s="487">
        <v>0</v>
      </c>
      <c r="AU98" s="493">
        <v>0</v>
      </c>
      <c r="AV98" s="488" t="str">
        <f t="shared" si="20"/>
        <v>tbd</v>
      </c>
      <c r="AW98" s="487" t="str">
        <f t="shared" si="20"/>
        <v>tbd</v>
      </c>
      <c r="AX98" s="487" t="str">
        <f t="shared" si="20"/>
        <v>tbd</v>
      </c>
      <c r="AY98" s="487" t="str">
        <f t="shared" si="20"/>
        <v>tbd</v>
      </c>
      <c r="AZ98" s="487" t="str">
        <f t="shared" si="20"/>
        <v>tbd</v>
      </c>
      <c r="BA98" s="487" t="str">
        <f t="shared" si="20"/>
        <v>tbd</v>
      </c>
      <c r="BB98" s="487" t="str">
        <f t="shared" si="20"/>
        <v>tbd</v>
      </c>
      <c r="BC98" s="487" t="str">
        <f t="shared" si="20"/>
        <v>tbd</v>
      </c>
      <c r="BD98" s="487" t="str">
        <f t="shared" si="20"/>
        <v>tbd</v>
      </c>
      <c r="BE98" s="487" t="str">
        <f t="shared" si="20"/>
        <v/>
      </c>
      <c r="BF98" s="487" t="str">
        <f t="shared" si="20"/>
        <v/>
      </c>
      <c r="BG98" s="487" t="str">
        <f t="shared" si="20"/>
        <v/>
      </c>
      <c r="BH98" s="487" t="str">
        <f t="shared" si="20"/>
        <v/>
      </c>
      <c r="BI98" s="487" t="str">
        <f t="shared" si="20"/>
        <v/>
      </c>
      <c r="BJ98" s="487" t="str">
        <f t="shared" si="20"/>
        <v/>
      </c>
      <c r="BK98" s="489" t="str">
        <f t="shared" si="20"/>
        <v/>
      </c>
      <c r="BL98" s="488">
        <f t="shared" si="21"/>
        <v>0</v>
      </c>
      <c r="BM98" s="495">
        <f t="shared" si="21"/>
        <v>0</v>
      </c>
      <c r="BN98" s="495">
        <f t="shared" si="21"/>
        <v>0</v>
      </c>
      <c r="BO98" s="495">
        <f t="shared" si="21"/>
        <v>0</v>
      </c>
      <c r="BP98" s="495">
        <f t="shared" si="21"/>
        <v>0</v>
      </c>
      <c r="BQ98" s="495">
        <f t="shared" si="21"/>
        <v>0</v>
      </c>
      <c r="BR98" s="495">
        <f t="shared" si="21"/>
        <v>0</v>
      </c>
      <c r="BS98" s="495">
        <f t="shared" si="21"/>
        <v>0</v>
      </c>
      <c r="BT98" s="495">
        <f t="shared" si="21"/>
        <v>0</v>
      </c>
      <c r="BU98" s="495" t="str">
        <f t="shared" si="21"/>
        <v/>
      </c>
      <c r="BV98" s="495" t="str">
        <f t="shared" si="21"/>
        <v/>
      </c>
      <c r="BW98" s="495" t="str">
        <f t="shared" si="21"/>
        <v/>
      </c>
      <c r="BX98" s="495" t="str">
        <f t="shared" si="21"/>
        <v/>
      </c>
      <c r="BY98" s="495" t="str">
        <f t="shared" si="21"/>
        <v/>
      </c>
      <c r="BZ98" s="495" t="str">
        <f t="shared" si="21"/>
        <v/>
      </c>
      <c r="CA98" s="759" t="str">
        <f t="shared" si="21"/>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0</v>
      </c>
      <c r="AP99" s="487">
        <v>0</v>
      </c>
      <c r="AQ99" s="487">
        <v>0</v>
      </c>
      <c r="AR99" s="487">
        <v>0</v>
      </c>
      <c r="AS99" s="487">
        <v>0</v>
      </c>
      <c r="AT99" s="487">
        <v>0</v>
      </c>
      <c r="AU99" s="493">
        <v>0</v>
      </c>
      <c r="AV99" s="488" t="str">
        <f t="shared" si="20"/>
        <v>tbd</v>
      </c>
      <c r="AW99" s="487" t="str">
        <f t="shared" si="20"/>
        <v>tbd</v>
      </c>
      <c r="AX99" s="487" t="str">
        <f t="shared" si="20"/>
        <v>tbd</v>
      </c>
      <c r="AY99" s="487" t="str">
        <f t="shared" si="20"/>
        <v>tbd</v>
      </c>
      <c r="AZ99" s="487" t="str">
        <f t="shared" si="20"/>
        <v>tbd</v>
      </c>
      <c r="BA99" s="487" t="str">
        <f t="shared" si="20"/>
        <v>tbd</v>
      </c>
      <c r="BB99" s="487" t="str">
        <f t="shared" si="20"/>
        <v>tbd</v>
      </c>
      <c r="BC99" s="487" t="str">
        <f t="shared" si="20"/>
        <v>tbd</v>
      </c>
      <c r="BD99" s="487" t="str">
        <f t="shared" si="20"/>
        <v>tbd</v>
      </c>
      <c r="BE99" s="487" t="str">
        <f t="shared" si="20"/>
        <v/>
      </c>
      <c r="BF99" s="487" t="str">
        <f t="shared" si="20"/>
        <v/>
      </c>
      <c r="BG99" s="487" t="str">
        <f t="shared" si="20"/>
        <v/>
      </c>
      <c r="BH99" s="487" t="str">
        <f t="shared" si="20"/>
        <v/>
      </c>
      <c r="BI99" s="487" t="str">
        <f t="shared" si="20"/>
        <v/>
      </c>
      <c r="BJ99" s="487" t="str">
        <f t="shared" si="20"/>
        <v/>
      </c>
      <c r="BK99" s="489" t="str">
        <f t="shared" si="20"/>
        <v/>
      </c>
      <c r="BL99" s="488">
        <f t="shared" si="21"/>
        <v>0</v>
      </c>
      <c r="BM99" s="495">
        <f t="shared" si="21"/>
        <v>0</v>
      </c>
      <c r="BN99" s="495">
        <f t="shared" si="21"/>
        <v>0</v>
      </c>
      <c r="BO99" s="495">
        <f t="shared" si="21"/>
        <v>0</v>
      </c>
      <c r="BP99" s="495">
        <f t="shared" si="21"/>
        <v>0</v>
      </c>
      <c r="BQ99" s="495">
        <f t="shared" si="21"/>
        <v>0</v>
      </c>
      <c r="BR99" s="495">
        <f t="shared" si="21"/>
        <v>0</v>
      </c>
      <c r="BS99" s="495">
        <f t="shared" si="21"/>
        <v>0</v>
      </c>
      <c r="BT99" s="495">
        <f t="shared" si="21"/>
        <v>0</v>
      </c>
      <c r="BU99" s="495" t="str">
        <f t="shared" si="21"/>
        <v/>
      </c>
      <c r="BV99" s="495" t="str">
        <f t="shared" si="21"/>
        <v/>
      </c>
      <c r="BW99" s="495" t="str">
        <f t="shared" si="21"/>
        <v/>
      </c>
      <c r="BX99" s="495" t="str">
        <f t="shared" si="21"/>
        <v/>
      </c>
      <c r="BY99" s="495" t="str">
        <f t="shared" si="21"/>
        <v/>
      </c>
      <c r="BZ99" s="495" t="str">
        <f t="shared" si="21"/>
        <v/>
      </c>
      <c r="CA99" s="759" t="str">
        <f t="shared" si="21"/>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2">AF99</f>
        <v>-1</v>
      </c>
      <c r="AG100" s="487">
        <f t="shared" si="22"/>
        <v>-1</v>
      </c>
      <c r="AH100" s="487">
        <f t="shared" si="22"/>
        <v>-1</v>
      </c>
      <c r="AI100" s="487">
        <f t="shared" si="22"/>
        <v>-1</v>
      </c>
      <c r="AJ100" s="487">
        <f t="shared" si="22"/>
        <v>-1</v>
      </c>
      <c r="AK100" s="487">
        <f t="shared" si="22"/>
        <v>-1</v>
      </c>
      <c r="AL100" s="487">
        <f t="shared" si="22"/>
        <v>-1</v>
      </c>
      <c r="AM100" s="487">
        <f t="shared" si="22"/>
        <v>-1</v>
      </c>
      <c r="AN100" s="487">
        <f t="shared" ref="AN100:AU102" si="23">AN99</f>
        <v>-1</v>
      </c>
      <c r="AO100" s="487">
        <f t="shared" si="23"/>
        <v>0</v>
      </c>
      <c r="AP100" s="487">
        <f t="shared" si="23"/>
        <v>0</v>
      </c>
      <c r="AQ100" s="487">
        <f t="shared" si="23"/>
        <v>0</v>
      </c>
      <c r="AR100" s="487">
        <f t="shared" si="23"/>
        <v>0</v>
      </c>
      <c r="AS100" s="487">
        <f t="shared" si="23"/>
        <v>0</v>
      </c>
      <c r="AT100" s="487">
        <f t="shared" si="23"/>
        <v>0</v>
      </c>
      <c r="AU100" s="493">
        <f t="shared" si="23"/>
        <v>0</v>
      </c>
      <c r="AV100" s="488">
        <f t="shared" si="20"/>
        <v>0</v>
      </c>
      <c r="AW100" s="487">
        <f t="shared" si="20"/>
        <v>0</v>
      </c>
      <c r="AX100" s="487">
        <f t="shared" si="20"/>
        <v>0</v>
      </c>
      <c r="AY100" s="487">
        <f t="shared" si="20"/>
        <v>0</v>
      </c>
      <c r="AZ100" s="487">
        <f t="shared" si="20"/>
        <v>0</v>
      </c>
      <c r="BA100" s="487">
        <f t="shared" si="20"/>
        <v>0</v>
      </c>
      <c r="BB100" s="487">
        <f t="shared" si="20"/>
        <v>0</v>
      </c>
      <c r="BC100" s="487">
        <f t="shared" si="20"/>
        <v>0</v>
      </c>
      <c r="BD100" s="487">
        <f t="shared" si="20"/>
        <v>0</v>
      </c>
      <c r="BE100" s="487" t="str">
        <f t="shared" si="20"/>
        <v/>
      </c>
      <c r="BF100" s="487" t="str">
        <f t="shared" si="20"/>
        <v/>
      </c>
      <c r="BG100" s="487" t="str">
        <f t="shared" si="20"/>
        <v/>
      </c>
      <c r="BH100" s="487" t="str">
        <f t="shared" si="20"/>
        <v/>
      </c>
      <c r="BI100" s="487" t="str">
        <f t="shared" si="20"/>
        <v/>
      </c>
      <c r="BJ100" s="487" t="str">
        <f t="shared" si="20"/>
        <v/>
      </c>
      <c r="BK100" s="489" t="str">
        <f t="shared" si="20"/>
        <v/>
      </c>
      <c r="BL100" s="488">
        <f t="shared" si="21"/>
        <v>0</v>
      </c>
      <c r="BM100" s="495">
        <f t="shared" si="21"/>
        <v>0</v>
      </c>
      <c r="BN100" s="495">
        <f t="shared" si="21"/>
        <v>0</v>
      </c>
      <c r="BO100" s="495">
        <f t="shared" si="21"/>
        <v>0</v>
      </c>
      <c r="BP100" s="495">
        <f t="shared" si="21"/>
        <v>0</v>
      </c>
      <c r="BQ100" s="495">
        <f t="shared" si="21"/>
        <v>0</v>
      </c>
      <c r="BR100" s="495">
        <f t="shared" si="21"/>
        <v>0</v>
      </c>
      <c r="BS100" s="495">
        <f t="shared" si="21"/>
        <v>0</v>
      </c>
      <c r="BT100" s="495">
        <f t="shared" si="21"/>
        <v>0</v>
      </c>
      <c r="BU100" s="495" t="str">
        <f t="shared" si="21"/>
        <v/>
      </c>
      <c r="BV100" s="495" t="str">
        <f t="shared" si="21"/>
        <v/>
      </c>
      <c r="BW100" s="495" t="str">
        <f t="shared" si="21"/>
        <v/>
      </c>
      <c r="BX100" s="495" t="str">
        <f t="shared" si="21"/>
        <v/>
      </c>
      <c r="BY100" s="495" t="str">
        <f t="shared" si="21"/>
        <v/>
      </c>
      <c r="BZ100" s="495" t="str">
        <f t="shared" si="21"/>
        <v/>
      </c>
      <c r="CA100" s="759" t="str">
        <f t="shared" si="21"/>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2"/>
        <v>-1</v>
      </c>
      <c r="AG101" s="487">
        <f t="shared" si="22"/>
        <v>-1</v>
      </c>
      <c r="AH101" s="487">
        <f t="shared" si="22"/>
        <v>-1</v>
      </c>
      <c r="AI101" s="487">
        <f t="shared" si="22"/>
        <v>-1</v>
      </c>
      <c r="AJ101" s="487">
        <f t="shared" si="22"/>
        <v>-1</v>
      </c>
      <c r="AK101" s="487">
        <f t="shared" si="22"/>
        <v>-1</v>
      </c>
      <c r="AL101" s="487">
        <f t="shared" si="22"/>
        <v>-1</v>
      </c>
      <c r="AM101" s="487">
        <f t="shared" si="22"/>
        <v>-1</v>
      </c>
      <c r="AN101" s="487">
        <f t="shared" si="23"/>
        <v>-1</v>
      </c>
      <c r="AO101" s="487">
        <f t="shared" si="23"/>
        <v>0</v>
      </c>
      <c r="AP101" s="487">
        <f t="shared" si="23"/>
        <v>0</v>
      </c>
      <c r="AQ101" s="487">
        <f t="shared" si="23"/>
        <v>0</v>
      </c>
      <c r="AR101" s="487">
        <f t="shared" si="23"/>
        <v>0</v>
      </c>
      <c r="AS101" s="487">
        <f t="shared" si="23"/>
        <v>0</v>
      </c>
      <c r="AT101" s="487">
        <f t="shared" si="23"/>
        <v>0</v>
      </c>
      <c r="AU101" s="493">
        <f t="shared" si="23"/>
        <v>0</v>
      </c>
      <c r="AV101" s="488">
        <f t="shared" si="20"/>
        <v>0</v>
      </c>
      <c r="AW101" s="487">
        <f t="shared" si="20"/>
        <v>0</v>
      </c>
      <c r="AX101" s="487">
        <f t="shared" si="20"/>
        <v>0</v>
      </c>
      <c r="AY101" s="487">
        <f t="shared" si="20"/>
        <v>0</v>
      </c>
      <c r="AZ101" s="487">
        <f t="shared" si="20"/>
        <v>0</v>
      </c>
      <c r="BA101" s="487">
        <f t="shared" si="20"/>
        <v>0</v>
      </c>
      <c r="BB101" s="487">
        <f t="shared" si="20"/>
        <v>0</v>
      </c>
      <c r="BC101" s="487">
        <f t="shared" si="20"/>
        <v>0</v>
      </c>
      <c r="BD101" s="487">
        <f t="shared" si="20"/>
        <v>0</v>
      </c>
      <c r="BE101" s="487" t="str">
        <f t="shared" si="20"/>
        <v/>
      </c>
      <c r="BF101" s="487" t="str">
        <f t="shared" si="20"/>
        <v/>
      </c>
      <c r="BG101" s="487" t="str">
        <f t="shared" si="20"/>
        <v/>
      </c>
      <c r="BH101" s="487" t="str">
        <f t="shared" si="20"/>
        <v/>
      </c>
      <c r="BI101" s="487" t="str">
        <f t="shared" si="20"/>
        <v/>
      </c>
      <c r="BJ101" s="487" t="str">
        <f t="shared" si="20"/>
        <v/>
      </c>
      <c r="BK101" s="489" t="str">
        <f t="shared" si="20"/>
        <v/>
      </c>
      <c r="BL101" s="488">
        <f t="shared" si="21"/>
        <v>0</v>
      </c>
      <c r="BM101" s="495">
        <f t="shared" si="21"/>
        <v>0</v>
      </c>
      <c r="BN101" s="495">
        <f t="shared" si="21"/>
        <v>0</v>
      </c>
      <c r="BO101" s="495">
        <f t="shared" si="21"/>
        <v>0</v>
      </c>
      <c r="BP101" s="495">
        <f t="shared" si="21"/>
        <v>0</v>
      </c>
      <c r="BQ101" s="495">
        <f t="shared" si="21"/>
        <v>0</v>
      </c>
      <c r="BR101" s="495">
        <f t="shared" si="21"/>
        <v>0</v>
      </c>
      <c r="BS101" s="495">
        <f t="shared" si="21"/>
        <v>0</v>
      </c>
      <c r="BT101" s="495">
        <f t="shared" si="21"/>
        <v>0</v>
      </c>
      <c r="BU101" s="495" t="str">
        <f t="shared" si="21"/>
        <v/>
      </c>
      <c r="BV101" s="495" t="str">
        <f t="shared" si="21"/>
        <v/>
      </c>
      <c r="BW101" s="495" t="str">
        <f t="shared" si="21"/>
        <v/>
      </c>
      <c r="BX101" s="495" t="str">
        <f t="shared" si="21"/>
        <v/>
      </c>
      <c r="BY101" s="495" t="str">
        <f t="shared" si="21"/>
        <v/>
      </c>
      <c r="BZ101" s="495" t="str">
        <f t="shared" si="21"/>
        <v/>
      </c>
      <c r="CA101" s="759" t="str">
        <f t="shared" si="21"/>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2"/>
        <v>-1</v>
      </c>
      <c r="AG102" s="487">
        <f t="shared" si="22"/>
        <v>-1</v>
      </c>
      <c r="AH102" s="487">
        <f t="shared" si="22"/>
        <v>-1</v>
      </c>
      <c r="AI102" s="487">
        <f t="shared" si="22"/>
        <v>-1</v>
      </c>
      <c r="AJ102" s="487">
        <f t="shared" si="22"/>
        <v>-1</v>
      </c>
      <c r="AK102" s="487">
        <f t="shared" si="22"/>
        <v>-1</v>
      </c>
      <c r="AL102" s="487">
        <f t="shared" si="22"/>
        <v>-1</v>
      </c>
      <c r="AM102" s="487">
        <f t="shared" si="22"/>
        <v>-1</v>
      </c>
      <c r="AN102" s="487">
        <f t="shared" si="23"/>
        <v>-1</v>
      </c>
      <c r="AO102" s="487">
        <f t="shared" si="23"/>
        <v>0</v>
      </c>
      <c r="AP102" s="487">
        <f t="shared" si="23"/>
        <v>0</v>
      </c>
      <c r="AQ102" s="487">
        <f t="shared" si="23"/>
        <v>0</v>
      </c>
      <c r="AR102" s="487">
        <f t="shared" si="23"/>
        <v>0</v>
      </c>
      <c r="AS102" s="487">
        <f t="shared" si="23"/>
        <v>0</v>
      </c>
      <c r="AT102" s="487">
        <f t="shared" si="23"/>
        <v>0</v>
      </c>
      <c r="AU102" s="493">
        <f t="shared" si="23"/>
        <v>0</v>
      </c>
      <c r="AV102" s="488">
        <f t="shared" ref="AV102:BK107" si="24">IF(AF102,IFERROR(LEFT($V102,SEARCH(" (",$V102)-1),$V102),"")</f>
        <v>0</v>
      </c>
      <c r="AW102" s="487">
        <f t="shared" si="24"/>
        <v>0</v>
      </c>
      <c r="AX102" s="487">
        <f t="shared" si="24"/>
        <v>0</v>
      </c>
      <c r="AY102" s="487">
        <f t="shared" si="24"/>
        <v>0</v>
      </c>
      <c r="AZ102" s="487">
        <f t="shared" si="24"/>
        <v>0</v>
      </c>
      <c r="BA102" s="487">
        <f t="shared" si="24"/>
        <v>0</v>
      </c>
      <c r="BB102" s="487">
        <f t="shared" si="24"/>
        <v>0</v>
      </c>
      <c r="BC102" s="487">
        <f t="shared" si="24"/>
        <v>0</v>
      </c>
      <c r="BD102" s="487">
        <f t="shared" si="24"/>
        <v>0</v>
      </c>
      <c r="BE102" s="487" t="str">
        <f t="shared" si="24"/>
        <v/>
      </c>
      <c r="BF102" s="487" t="str">
        <f t="shared" si="24"/>
        <v/>
      </c>
      <c r="BG102" s="487" t="str">
        <f t="shared" si="24"/>
        <v/>
      </c>
      <c r="BH102" s="487" t="str">
        <f t="shared" si="24"/>
        <v/>
      </c>
      <c r="BI102" s="487" t="str">
        <f t="shared" si="24"/>
        <v/>
      </c>
      <c r="BJ102" s="487" t="str">
        <f t="shared" si="24"/>
        <v/>
      </c>
      <c r="BK102" s="489" t="str">
        <f t="shared" si="24"/>
        <v/>
      </c>
      <c r="BL102" s="488">
        <f t="shared" ref="BL102:CA107" si="25">IF(AF102,IFERROR(LEFT($W102,SEARCH(" (",$W102)-1),$W102),"")</f>
        <v>0</v>
      </c>
      <c r="BM102" s="495">
        <f t="shared" si="25"/>
        <v>0</v>
      </c>
      <c r="BN102" s="495">
        <f t="shared" si="25"/>
        <v>0</v>
      </c>
      <c r="BO102" s="495">
        <f t="shared" si="25"/>
        <v>0</v>
      </c>
      <c r="BP102" s="495">
        <f t="shared" si="25"/>
        <v>0</v>
      </c>
      <c r="BQ102" s="495">
        <f t="shared" si="25"/>
        <v>0</v>
      </c>
      <c r="BR102" s="495">
        <f t="shared" si="25"/>
        <v>0</v>
      </c>
      <c r="BS102" s="495">
        <f t="shared" si="25"/>
        <v>0</v>
      </c>
      <c r="BT102" s="495">
        <f t="shared" si="25"/>
        <v>0</v>
      </c>
      <c r="BU102" s="495" t="str">
        <f t="shared" si="25"/>
        <v/>
      </c>
      <c r="BV102" s="495" t="str">
        <f t="shared" si="25"/>
        <v/>
      </c>
      <c r="BW102" s="495" t="str">
        <f t="shared" si="25"/>
        <v/>
      </c>
      <c r="BX102" s="495" t="str">
        <f t="shared" si="25"/>
        <v/>
      </c>
      <c r="BY102" s="495" t="str">
        <f t="shared" si="25"/>
        <v/>
      </c>
      <c r="BZ102" s="495" t="str">
        <f t="shared" si="25"/>
        <v/>
      </c>
      <c r="CA102" s="759" t="str">
        <f t="shared" si="25"/>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2"/>
        <v>-1</v>
      </c>
      <c r="AG103" s="487">
        <f t="shared" si="22"/>
        <v>-1</v>
      </c>
      <c r="AH103" s="487">
        <f t="shared" si="22"/>
        <v>-1</v>
      </c>
      <c r="AI103" s="487">
        <f t="shared" si="22"/>
        <v>-1</v>
      </c>
      <c r="AJ103" s="487">
        <f t="shared" si="22"/>
        <v>-1</v>
      </c>
      <c r="AK103" s="487">
        <f t="shared" si="22"/>
        <v>-1</v>
      </c>
      <c r="AL103" s="487">
        <f t="shared" si="22"/>
        <v>-1</v>
      </c>
      <c r="AM103" s="487">
        <f t="shared" si="22"/>
        <v>-1</v>
      </c>
      <c r="AN103" s="487">
        <f t="shared" si="22"/>
        <v>-1</v>
      </c>
      <c r="AO103" s="487">
        <f t="shared" si="22"/>
        <v>0</v>
      </c>
      <c r="AP103" s="487">
        <f t="shared" si="22"/>
        <v>0</v>
      </c>
      <c r="AQ103" s="487">
        <f t="shared" si="22"/>
        <v>0</v>
      </c>
      <c r="AR103" s="487">
        <f t="shared" si="22"/>
        <v>0</v>
      </c>
      <c r="AS103" s="487">
        <f t="shared" si="22"/>
        <v>0</v>
      </c>
      <c r="AT103" s="487">
        <f t="shared" si="22"/>
        <v>0</v>
      </c>
      <c r="AU103" s="493">
        <f t="shared" si="22"/>
        <v>0</v>
      </c>
      <c r="AV103" s="488">
        <f t="shared" si="24"/>
        <v>0</v>
      </c>
      <c r="AW103" s="487">
        <f t="shared" si="24"/>
        <v>0</v>
      </c>
      <c r="AX103" s="487">
        <f t="shared" si="24"/>
        <v>0</v>
      </c>
      <c r="AY103" s="487">
        <f t="shared" si="24"/>
        <v>0</v>
      </c>
      <c r="AZ103" s="487">
        <f t="shared" si="24"/>
        <v>0</v>
      </c>
      <c r="BA103" s="487">
        <f t="shared" si="24"/>
        <v>0</v>
      </c>
      <c r="BB103" s="487">
        <f t="shared" si="24"/>
        <v>0</v>
      </c>
      <c r="BC103" s="487">
        <f t="shared" si="24"/>
        <v>0</v>
      </c>
      <c r="BD103" s="487">
        <f t="shared" si="24"/>
        <v>0</v>
      </c>
      <c r="BE103" s="487" t="str">
        <f t="shared" si="24"/>
        <v/>
      </c>
      <c r="BF103" s="487" t="str">
        <f t="shared" si="24"/>
        <v/>
      </c>
      <c r="BG103" s="487" t="str">
        <f t="shared" si="24"/>
        <v/>
      </c>
      <c r="BH103" s="487" t="str">
        <f t="shared" si="24"/>
        <v/>
      </c>
      <c r="BI103" s="487" t="str">
        <f t="shared" si="24"/>
        <v/>
      </c>
      <c r="BJ103" s="487" t="str">
        <f t="shared" si="24"/>
        <v/>
      </c>
      <c r="BK103" s="489" t="str">
        <f t="shared" si="24"/>
        <v/>
      </c>
      <c r="BL103" s="488">
        <f t="shared" si="25"/>
        <v>0</v>
      </c>
      <c r="BM103" s="495">
        <f t="shared" si="25"/>
        <v>0</v>
      </c>
      <c r="BN103" s="495">
        <f t="shared" si="25"/>
        <v>0</v>
      </c>
      <c r="BO103" s="495">
        <f t="shared" si="25"/>
        <v>0</v>
      </c>
      <c r="BP103" s="495">
        <f t="shared" si="25"/>
        <v>0</v>
      </c>
      <c r="BQ103" s="495">
        <f t="shared" si="25"/>
        <v>0</v>
      </c>
      <c r="BR103" s="495">
        <f t="shared" si="25"/>
        <v>0</v>
      </c>
      <c r="BS103" s="495">
        <f t="shared" si="25"/>
        <v>0</v>
      </c>
      <c r="BT103" s="495">
        <f t="shared" si="25"/>
        <v>0</v>
      </c>
      <c r="BU103" s="495" t="str">
        <f t="shared" si="25"/>
        <v/>
      </c>
      <c r="BV103" s="495" t="str">
        <f t="shared" si="25"/>
        <v/>
      </c>
      <c r="BW103" s="495" t="str">
        <f t="shared" si="25"/>
        <v/>
      </c>
      <c r="BX103" s="495" t="str">
        <f t="shared" si="25"/>
        <v/>
      </c>
      <c r="BY103" s="495" t="str">
        <f t="shared" si="25"/>
        <v/>
      </c>
      <c r="BZ103" s="495" t="str">
        <f t="shared" si="25"/>
        <v/>
      </c>
      <c r="CA103" s="759" t="str">
        <f t="shared" si="25"/>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6">AF103</f>
        <v>-1</v>
      </c>
      <c r="AG104" s="487">
        <f t="shared" si="26"/>
        <v>-1</v>
      </c>
      <c r="AH104" s="487">
        <f t="shared" si="26"/>
        <v>-1</v>
      </c>
      <c r="AI104" s="487">
        <f t="shared" si="26"/>
        <v>-1</v>
      </c>
      <c r="AJ104" s="487">
        <f t="shared" si="26"/>
        <v>-1</v>
      </c>
      <c r="AK104" s="487">
        <f t="shared" si="26"/>
        <v>-1</v>
      </c>
      <c r="AL104" s="487">
        <f t="shared" si="26"/>
        <v>-1</v>
      </c>
      <c r="AM104" s="487">
        <f t="shared" si="26"/>
        <v>-1</v>
      </c>
      <c r="AN104" s="487">
        <f t="shared" si="26"/>
        <v>-1</v>
      </c>
      <c r="AO104" s="487">
        <f t="shared" si="26"/>
        <v>0</v>
      </c>
      <c r="AP104" s="487">
        <f t="shared" si="26"/>
        <v>0</v>
      </c>
      <c r="AQ104" s="487">
        <f t="shared" si="26"/>
        <v>0</v>
      </c>
      <c r="AR104" s="487">
        <f t="shared" si="26"/>
        <v>0</v>
      </c>
      <c r="AS104" s="487">
        <f t="shared" si="26"/>
        <v>0</v>
      </c>
      <c r="AT104" s="487">
        <f t="shared" si="26"/>
        <v>0</v>
      </c>
      <c r="AU104" s="493">
        <f t="shared" si="26"/>
        <v>0</v>
      </c>
      <c r="AV104" s="488">
        <f t="shared" si="24"/>
        <v>0</v>
      </c>
      <c r="AW104" s="487">
        <f t="shared" si="24"/>
        <v>0</v>
      </c>
      <c r="AX104" s="487">
        <f t="shared" si="24"/>
        <v>0</v>
      </c>
      <c r="AY104" s="487">
        <f t="shared" si="24"/>
        <v>0</v>
      </c>
      <c r="AZ104" s="487">
        <f t="shared" si="24"/>
        <v>0</v>
      </c>
      <c r="BA104" s="487">
        <f t="shared" si="24"/>
        <v>0</v>
      </c>
      <c r="BB104" s="487">
        <f t="shared" si="24"/>
        <v>0</v>
      </c>
      <c r="BC104" s="487">
        <f t="shared" si="24"/>
        <v>0</v>
      </c>
      <c r="BD104" s="487">
        <f t="shared" si="24"/>
        <v>0</v>
      </c>
      <c r="BE104" s="487" t="str">
        <f t="shared" si="24"/>
        <v/>
      </c>
      <c r="BF104" s="487" t="str">
        <f t="shared" si="24"/>
        <v/>
      </c>
      <c r="BG104" s="487" t="str">
        <f t="shared" si="24"/>
        <v/>
      </c>
      <c r="BH104" s="487" t="str">
        <f t="shared" si="24"/>
        <v/>
      </c>
      <c r="BI104" s="487" t="str">
        <f t="shared" si="24"/>
        <v/>
      </c>
      <c r="BJ104" s="487" t="str">
        <f t="shared" si="24"/>
        <v/>
      </c>
      <c r="BK104" s="489" t="str">
        <f t="shared" si="24"/>
        <v/>
      </c>
      <c r="BL104" s="488">
        <f t="shared" si="25"/>
        <v>0</v>
      </c>
      <c r="BM104" s="495">
        <f t="shared" si="25"/>
        <v>0</v>
      </c>
      <c r="BN104" s="495">
        <f t="shared" si="25"/>
        <v>0</v>
      </c>
      <c r="BO104" s="495">
        <f t="shared" si="25"/>
        <v>0</v>
      </c>
      <c r="BP104" s="495">
        <f t="shared" si="25"/>
        <v>0</v>
      </c>
      <c r="BQ104" s="495">
        <f t="shared" si="25"/>
        <v>0</v>
      </c>
      <c r="BR104" s="495">
        <f t="shared" si="25"/>
        <v>0</v>
      </c>
      <c r="BS104" s="495">
        <f t="shared" si="25"/>
        <v>0</v>
      </c>
      <c r="BT104" s="495">
        <f t="shared" si="25"/>
        <v>0</v>
      </c>
      <c r="BU104" s="495" t="str">
        <f t="shared" si="25"/>
        <v/>
      </c>
      <c r="BV104" s="495" t="str">
        <f t="shared" si="25"/>
        <v/>
      </c>
      <c r="BW104" s="495" t="str">
        <f t="shared" si="25"/>
        <v/>
      </c>
      <c r="BX104" s="495" t="str">
        <f t="shared" si="25"/>
        <v/>
      </c>
      <c r="BY104" s="495" t="str">
        <f t="shared" si="25"/>
        <v/>
      </c>
      <c r="BZ104" s="495" t="str">
        <f t="shared" si="25"/>
        <v/>
      </c>
      <c r="CA104" s="759" t="str">
        <f t="shared" si="25"/>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6"/>
        <v>-1</v>
      </c>
      <c r="AG105" s="487">
        <f t="shared" si="26"/>
        <v>-1</v>
      </c>
      <c r="AH105" s="487">
        <f t="shared" si="26"/>
        <v>-1</v>
      </c>
      <c r="AI105" s="487">
        <f t="shared" si="26"/>
        <v>-1</v>
      </c>
      <c r="AJ105" s="487">
        <f t="shared" si="26"/>
        <v>-1</v>
      </c>
      <c r="AK105" s="487">
        <f t="shared" si="26"/>
        <v>-1</v>
      </c>
      <c r="AL105" s="487">
        <f t="shared" si="26"/>
        <v>-1</v>
      </c>
      <c r="AM105" s="487">
        <f t="shared" si="26"/>
        <v>-1</v>
      </c>
      <c r="AN105" s="487">
        <f t="shared" si="26"/>
        <v>-1</v>
      </c>
      <c r="AO105" s="487">
        <f t="shared" si="26"/>
        <v>0</v>
      </c>
      <c r="AP105" s="487">
        <f t="shared" si="26"/>
        <v>0</v>
      </c>
      <c r="AQ105" s="487">
        <f t="shared" si="26"/>
        <v>0</v>
      </c>
      <c r="AR105" s="487">
        <f t="shared" si="26"/>
        <v>0</v>
      </c>
      <c r="AS105" s="487">
        <f t="shared" si="26"/>
        <v>0</v>
      </c>
      <c r="AT105" s="487">
        <f t="shared" si="26"/>
        <v>0</v>
      </c>
      <c r="AU105" s="493">
        <f t="shared" si="26"/>
        <v>0</v>
      </c>
      <c r="AV105" s="488">
        <f t="shared" si="24"/>
        <v>0</v>
      </c>
      <c r="AW105" s="487">
        <f t="shared" si="24"/>
        <v>0</v>
      </c>
      <c r="AX105" s="487">
        <f t="shared" si="24"/>
        <v>0</v>
      </c>
      <c r="AY105" s="487">
        <f t="shared" si="24"/>
        <v>0</v>
      </c>
      <c r="AZ105" s="487">
        <f t="shared" si="24"/>
        <v>0</v>
      </c>
      <c r="BA105" s="487">
        <f t="shared" si="24"/>
        <v>0</v>
      </c>
      <c r="BB105" s="487">
        <f t="shared" si="24"/>
        <v>0</v>
      </c>
      <c r="BC105" s="487">
        <f t="shared" si="24"/>
        <v>0</v>
      </c>
      <c r="BD105" s="487">
        <f t="shared" si="24"/>
        <v>0</v>
      </c>
      <c r="BE105" s="487" t="str">
        <f t="shared" si="24"/>
        <v/>
      </c>
      <c r="BF105" s="487" t="str">
        <f t="shared" si="24"/>
        <v/>
      </c>
      <c r="BG105" s="487" t="str">
        <f t="shared" si="24"/>
        <v/>
      </c>
      <c r="BH105" s="487" t="str">
        <f t="shared" si="24"/>
        <v/>
      </c>
      <c r="BI105" s="487" t="str">
        <f t="shared" si="24"/>
        <v/>
      </c>
      <c r="BJ105" s="487" t="str">
        <f t="shared" si="24"/>
        <v/>
      </c>
      <c r="BK105" s="489" t="str">
        <f t="shared" si="24"/>
        <v/>
      </c>
      <c r="BL105" s="488">
        <f t="shared" si="25"/>
        <v>0</v>
      </c>
      <c r="BM105" s="495">
        <f t="shared" si="25"/>
        <v>0</v>
      </c>
      <c r="BN105" s="495">
        <f t="shared" si="25"/>
        <v>0</v>
      </c>
      <c r="BO105" s="495">
        <f t="shared" si="25"/>
        <v>0</v>
      </c>
      <c r="BP105" s="495">
        <f t="shared" si="25"/>
        <v>0</v>
      </c>
      <c r="BQ105" s="495">
        <f t="shared" si="25"/>
        <v>0</v>
      </c>
      <c r="BR105" s="495">
        <f t="shared" si="25"/>
        <v>0</v>
      </c>
      <c r="BS105" s="495">
        <f t="shared" si="25"/>
        <v>0</v>
      </c>
      <c r="BT105" s="495">
        <f t="shared" si="25"/>
        <v>0</v>
      </c>
      <c r="BU105" s="495" t="str">
        <f t="shared" si="25"/>
        <v/>
      </c>
      <c r="BV105" s="495" t="str">
        <f t="shared" si="25"/>
        <v/>
      </c>
      <c r="BW105" s="495" t="str">
        <f t="shared" si="25"/>
        <v/>
      </c>
      <c r="BX105" s="495" t="str">
        <f t="shared" si="25"/>
        <v/>
      </c>
      <c r="BY105" s="495" t="str">
        <f t="shared" si="25"/>
        <v/>
      </c>
      <c r="BZ105" s="495" t="str">
        <f t="shared" si="25"/>
        <v/>
      </c>
      <c r="CA105" s="759" t="str">
        <f t="shared" si="25"/>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6"/>
        <v>-1</v>
      </c>
      <c r="AG106" s="487">
        <f t="shared" si="26"/>
        <v>-1</v>
      </c>
      <c r="AH106" s="487">
        <f t="shared" si="26"/>
        <v>-1</v>
      </c>
      <c r="AI106" s="487">
        <f t="shared" si="26"/>
        <v>-1</v>
      </c>
      <c r="AJ106" s="487">
        <f t="shared" si="26"/>
        <v>-1</v>
      </c>
      <c r="AK106" s="487">
        <f t="shared" si="26"/>
        <v>-1</v>
      </c>
      <c r="AL106" s="487">
        <f t="shared" si="26"/>
        <v>-1</v>
      </c>
      <c r="AM106" s="487">
        <f t="shared" si="26"/>
        <v>-1</v>
      </c>
      <c r="AN106" s="487">
        <f t="shared" si="26"/>
        <v>-1</v>
      </c>
      <c r="AO106" s="487">
        <f t="shared" si="26"/>
        <v>0</v>
      </c>
      <c r="AP106" s="487">
        <f t="shared" si="26"/>
        <v>0</v>
      </c>
      <c r="AQ106" s="487">
        <f t="shared" si="26"/>
        <v>0</v>
      </c>
      <c r="AR106" s="487">
        <f t="shared" si="26"/>
        <v>0</v>
      </c>
      <c r="AS106" s="487">
        <f t="shared" si="26"/>
        <v>0</v>
      </c>
      <c r="AT106" s="487">
        <f t="shared" si="26"/>
        <v>0</v>
      </c>
      <c r="AU106" s="493">
        <f t="shared" si="26"/>
        <v>0</v>
      </c>
      <c r="AV106" s="488">
        <f t="shared" si="24"/>
        <v>0</v>
      </c>
      <c r="AW106" s="487">
        <f t="shared" si="24"/>
        <v>0</v>
      </c>
      <c r="AX106" s="487">
        <f t="shared" si="24"/>
        <v>0</v>
      </c>
      <c r="AY106" s="487">
        <f t="shared" si="24"/>
        <v>0</v>
      </c>
      <c r="AZ106" s="487">
        <f t="shared" si="24"/>
        <v>0</v>
      </c>
      <c r="BA106" s="487">
        <f t="shared" si="24"/>
        <v>0</v>
      </c>
      <c r="BB106" s="487">
        <f t="shared" si="24"/>
        <v>0</v>
      </c>
      <c r="BC106" s="487">
        <f t="shared" si="24"/>
        <v>0</v>
      </c>
      <c r="BD106" s="487">
        <f t="shared" si="24"/>
        <v>0</v>
      </c>
      <c r="BE106" s="487" t="str">
        <f t="shared" si="24"/>
        <v/>
      </c>
      <c r="BF106" s="487" t="str">
        <f t="shared" si="24"/>
        <v/>
      </c>
      <c r="BG106" s="487" t="str">
        <f t="shared" si="24"/>
        <v/>
      </c>
      <c r="BH106" s="487" t="str">
        <f t="shared" si="24"/>
        <v/>
      </c>
      <c r="BI106" s="487" t="str">
        <f t="shared" si="24"/>
        <v/>
      </c>
      <c r="BJ106" s="487" t="str">
        <f t="shared" si="24"/>
        <v/>
      </c>
      <c r="BK106" s="489" t="str">
        <f t="shared" si="24"/>
        <v/>
      </c>
      <c r="BL106" s="488">
        <f t="shared" si="25"/>
        <v>0</v>
      </c>
      <c r="BM106" s="495">
        <f t="shared" si="25"/>
        <v>0</v>
      </c>
      <c r="BN106" s="495">
        <f t="shared" si="25"/>
        <v>0</v>
      </c>
      <c r="BO106" s="495">
        <f t="shared" si="25"/>
        <v>0</v>
      </c>
      <c r="BP106" s="495">
        <f t="shared" si="25"/>
        <v>0</v>
      </c>
      <c r="BQ106" s="495">
        <f t="shared" si="25"/>
        <v>0</v>
      </c>
      <c r="BR106" s="495">
        <f t="shared" si="25"/>
        <v>0</v>
      </c>
      <c r="BS106" s="495">
        <f t="shared" si="25"/>
        <v>0</v>
      </c>
      <c r="BT106" s="495">
        <f t="shared" si="25"/>
        <v>0</v>
      </c>
      <c r="BU106" s="495" t="str">
        <f t="shared" si="25"/>
        <v/>
      </c>
      <c r="BV106" s="495" t="str">
        <f t="shared" si="25"/>
        <v/>
      </c>
      <c r="BW106" s="495" t="str">
        <f t="shared" si="25"/>
        <v/>
      </c>
      <c r="BX106" s="495" t="str">
        <f t="shared" si="25"/>
        <v/>
      </c>
      <c r="BY106" s="495" t="str">
        <f t="shared" si="25"/>
        <v/>
      </c>
      <c r="BZ106" s="495" t="str">
        <f t="shared" si="25"/>
        <v/>
      </c>
      <c r="CA106" s="759" t="str">
        <f t="shared" si="25"/>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6"/>
        <v>-1</v>
      </c>
      <c r="AG107" s="762">
        <f t="shared" si="26"/>
        <v>-1</v>
      </c>
      <c r="AH107" s="762">
        <f t="shared" si="26"/>
        <v>-1</v>
      </c>
      <c r="AI107" s="762">
        <f t="shared" si="26"/>
        <v>-1</v>
      </c>
      <c r="AJ107" s="762">
        <f t="shared" si="26"/>
        <v>-1</v>
      </c>
      <c r="AK107" s="762">
        <f t="shared" si="26"/>
        <v>-1</v>
      </c>
      <c r="AL107" s="762">
        <f t="shared" si="26"/>
        <v>-1</v>
      </c>
      <c r="AM107" s="762">
        <f t="shared" si="26"/>
        <v>-1</v>
      </c>
      <c r="AN107" s="762">
        <f t="shared" si="26"/>
        <v>-1</v>
      </c>
      <c r="AO107" s="762">
        <f t="shared" si="26"/>
        <v>0</v>
      </c>
      <c r="AP107" s="762">
        <f t="shared" si="26"/>
        <v>0</v>
      </c>
      <c r="AQ107" s="762">
        <f t="shared" si="26"/>
        <v>0</v>
      </c>
      <c r="AR107" s="762">
        <f t="shared" si="26"/>
        <v>0</v>
      </c>
      <c r="AS107" s="762">
        <f t="shared" si="26"/>
        <v>0</v>
      </c>
      <c r="AT107" s="762">
        <f t="shared" si="26"/>
        <v>0</v>
      </c>
      <c r="AU107" s="763">
        <f t="shared" si="26"/>
        <v>0</v>
      </c>
      <c r="AV107" s="490">
        <f t="shared" si="24"/>
        <v>0</v>
      </c>
      <c r="AW107" s="491">
        <f t="shared" si="24"/>
        <v>0</v>
      </c>
      <c r="AX107" s="491">
        <f t="shared" si="24"/>
        <v>0</v>
      </c>
      <c r="AY107" s="491">
        <f t="shared" si="24"/>
        <v>0</v>
      </c>
      <c r="AZ107" s="491">
        <f t="shared" si="24"/>
        <v>0</v>
      </c>
      <c r="BA107" s="491">
        <f t="shared" si="24"/>
        <v>0</v>
      </c>
      <c r="BB107" s="491">
        <f t="shared" si="24"/>
        <v>0</v>
      </c>
      <c r="BC107" s="491">
        <f t="shared" si="24"/>
        <v>0</v>
      </c>
      <c r="BD107" s="491">
        <f t="shared" si="24"/>
        <v>0</v>
      </c>
      <c r="BE107" s="491" t="str">
        <f t="shared" si="24"/>
        <v/>
      </c>
      <c r="BF107" s="491" t="str">
        <f t="shared" si="24"/>
        <v/>
      </c>
      <c r="BG107" s="491" t="str">
        <f t="shared" si="24"/>
        <v/>
      </c>
      <c r="BH107" s="491" t="str">
        <f t="shared" si="24"/>
        <v/>
      </c>
      <c r="BI107" s="491" t="str">
        <f t="shared" si="24"/>
        <v/>
      </c>
      <c r="BJ107" s="491" t="str">
        <f t="shared" si="24"/>
        <v/>
      </c>
      <c r="BK107" s="492" t="str">
        <f t="shared" si="24"/>
        <v/>
      </c>
      <c r="BL107" s="490">
        <f t="shared" si="25"/>
        <v>0</v>
      </c>
      <c r="BM107" s="496">
        <f t="shared" si="25"/>
        <v>0</v>
      </c>
      <c r="BN107" s="496">
        <f t="shared" si="25"/>
        <v>0</v>
      </c>
      <c r="BO107" s="496">
        <f t="shared" si="25"/>
        <v>0</v>
      </c>
      <c r="BP107" s="496">
        <f t="shared" si="25"/>
        <v>0</v>
      </c>
      <c r="BQ107" s="496">
        <f t="shared" si="25"/>
        <v>0</v>
      </c>
      <c r="BR107" s="496">
        <f t="shared" si="25"/>
        <v>0</v>
      </c>
      <c r="BS107" s="496">
        <f t="shared" si="25"/>
        <v>0</v>
      </c>
      <c r="BT107" s="496">
        <f t="shared" si="25"/>
        <v>0</v>
      </c>
      <c r="BU107" s="496" t="str">
        <f t="shared" si="25"/>
        <v/>
      </c>
      <c r="BV107" s="496" t="str">
        <f t="shared" si="25"/>
        <v/>
      </c>
      <c r="BW107" s="496" t="str">
        <f t="shared" si="25"/>
        <v/>
      </c>
      <c r="BX107" s="496" t="str">
        <f t="shared" si="25"/>
        <v/>
      </c>
      <c r="BY107" s="496" t="str">
        <f t="shared" si="25"/>
        <v/>
      </c>
      <c r="BZ107" s="496" t="str">
        <f t="shared" si="25"/>
        <v/>
      </c>
      <c r="CA107" s="760" t="str">
        <f t="shared" si="25"/>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BSM</v>
      </c>
      <c r="AG109" s="768" t="str">
        <f t="shared" ref="AG109:CA109" si="27">AG6</f>
        <v>fpBSM</v>
      </c>
      <c r="AH109" s="768" t="str">
        <f t="shared" si="27"/>
        <v>vcBSM</v>
      </c>
      <c r="AI109" s="768" t="str">
        <f t="shared" si="27"/>
        <v>imBSM</v>
      </c>
      <c r="AJ109" s="768" t="str">
        <f t="shared" si="27"/>
        <v>venBSM</v>
      </c>
      <c r="AK109" s="768" t="str">
        <f t="shared" si="27"/>
        <v>subBSM</v>
      </c>
      <c r="AL109" s="768" t="str">
        <f t="shared" si="27"/>
        <v>devBSM</v>
      </c>
      <c r="AM109" s="768" t="str">
        <f t="shared" si="27"/>
        <v>quaBSM</v>
      </c>
      <c r="AN109" s="768" t="str">
        <f t="shared" si="27"/>
        <v>prdBSM</v>
      </c>
      <c r="AO109" s="768" t="str">
        <f t="shared" si="27"/>
        <v>Product 10</v>
      </c>
      <c r="AP109" s="768" t="str">
        <f t="shared" si="27"/>
        <v>Product 11</v>
      </c>
      <c r="AQ109" s="768" t="str">
        <f t="shared" si="27"/>
        <v>Product 12</v>
      </c>
      <c r="AR109" s="768" t="str">
        <f t="shared" si="27"/>
        <v>Product 13</v>
      </c>
      <c r="AS109" s="768" t="str">
        <f t="shared" si="27"/>
        <v>Product 14</v>
      </c>
      <c r="AT109" s="768" t="str">
        <f t="shared" si="27"/>
        <v>Product 15</v>
      </c>
      <c r="AU109" s="769" t="str">
        <f t="shared" si="27"/>
        <v>Product 16</v>
      </c>
      <c r="AV109" s="746" t="str">
        <f t="shared" si="27"/>
        <v>BSM</v>
      </c>
      <c r="AW109" s="747" t="str">
        <f t="shared" si="27"/>
        <v>fpBSM</v>
      </c>
      <c r="AX109" s="747" t="str">
        <f t="shared" si="27"/>
        <v>vcBSM</v>
      </c>
      <c r="AY109" s="747" t="str">
        <f t="shared" si="27"/>
        <v>imBSM</v>
      </c>
      <c r="AZ109" s="747" t="str">
        <f t="shared" si="27"/>
        <v>venBSM</v>
      </c>
      <c r="BA109" s="747" t="str">
        <f t="shared" si="27"/>
        <v>subBSM</v>
      </c>
      <c r="BB109" s="747" t="str">
        <f t="shared" si="27"/>
        <v>devBSM</v>
      </c>
      <c r="BC109" s="747" t="str">
        <f t="shared" si="27"/>
        <v>quaBSM</v>
      </c>
      <c r="BD109" s="747" t="str">
        <f t="shared" si="27"/>
        <v>prdBSM</v>
      </c>
      <c r="BE109" s="747" t="str">
        <f t="shared" si="27"/>
        <v>Product 10</v>
      </c>
      <c r="BF109" s="747" t="str">
        <f t="shared" si="27"/>
        <v>Product 11</v>
      </c>
      <c r="BG109" s="747" t="str">
        <f t="shared" si="27"/>
        <v>Product 12</v>
      </c>
      <c r="BH109" s="747" t="str">
        <f t="shared" si="27"/>
        <v>Product 13</v>
      </c>
      <c r="BI109" s="747" t="str">
        <f t="shared" si="27"/>
        <v>Product 14</v>
      </c>
      <c r="BJ109" s="747" t="str">
        <f t="shared" si="27"/>
        <v>Product 15</v>
      </c>
      <c r="BK109" s="748" t="str">
        <f t="shared" si="27"/>
        <v>Product 16</v>
      </c>
      <c r="BL109" s="755" t="str">
        <f t="shared" si="27"/>
        <v>BSM</v>
      </c>
      <c r="BM109" s="747" t="str">
        <f t="shared" si="27"/>
        <v>fpBSM</v>
      </c>
      <c r="BN109" s="747" t="str">
        <f t="shared" si="27"/>
        <v>vcBSM</v>
      </c>
      <c r="BO109" s="747" t="str">
        <f t="shared" si="27"/>
        <v>imBSM</v>
      </c>
      <c r="BP109" s="747" t="str">
        <f t="shared" si="27"/>
        <v>venBSM</v>
      </c>
      <c r="BQ109" s="747" t="str">
        <f t="shared" si="27"/>
        <v>subBSM</v>
      </c>
      <c r="BR109" s="747" t="str">
        <f t="shared" si="27"/>
        <v>devBSM</v>
      </c>
      <c r="BS109" s="747" t="str">
        <f t="shared" si="27"/>
        <v>quaBSM</v>
      </c>
      <c r="BT109" s="747" t="str">
        <f t="shared" si="27"/>
        <v>prdBSM</v>
      </c>
      <c r="BU109" s="747" t="str">
        <f t="shared" si="27"/>
        <v>Product 10</v>
      </c>
      <c r="BV109" s="747" t="str">
        <f t="shared" si="27"/>
        <v>Product 11</v>
      </c>
      <c r="BW109" s="747" t="str">
        <f t="shared" si="27"/>
        <v>Product 12</v>
      </c>
      <c r="BX109" s="747" t="str">
        <f t="shared" si="27"/>
        <v>Product 13</v>
      </c>
      <c r="BY109" s="747" t="str">
        <f>BY6</f>
        <v>Product 14</v>
      </c>
      <c r="BZ109" s="747" t="str">
        <f t="shared" si="27"/>
        <v>Product 15</v>
      </c>
      <c r="CA109" s="748" t="str">
        <f t="shared" si="27"/>
        <v>Product 16</v>
      </c>
    </row>
    <row r="110" spans="1:79" s="121" customFormat="1" ht="19.899999999999999" customHeight="1" x14ac:dyDescent="0.25">
      <c r="A110" s="1378" t="s">
        <v>2332</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v>0</v>
      </c>
      <c r="AP110" s="765">
        <v>0</v>
      </c>
      <c r="AQ110" s="765">
        <v>0</v>
      </c>
      <c r="AR110" s="765">
        <v>0</v>
      </c>
      <c r="AS110" s="765">
        <v>0</v>
      </c>
      <c r="AT110" s="765">
        <v>0</v>
      </c>
      <c r="AU110" s="766">
        <v>0</v>
      </c>
      <c r="AV110" s="752" t="str">
        <f>IF(AF110,IFERROR(LEFT($V110,SEARCH(" (",$V110)-1),$V110),"")</f>
        <v/>
      </c>
      <c r="AW110" s="753" t="str">
        <f t="shared" ref="AW110:BK125" si="28">IF(AG110,IFERROR(LEFT($V110,SEARCH(" (",$V110)-1),$V110),"")</f>
        <v/>
      </c>
      <c r="AX110" s="753" t="str">
        <f t="shared" si="28"/>
        <v/>
      </c>
      <c r="AY110" s="753" t="str">
        <f t="shared" si="28"/>
        <v/>
      </c>
      <c r="AZ110" s="753" t="str">
        <f t="shared" si="28"/>
        <v/>
      </c>
      <c r="BA110" s="753" t="str">
        <f t="shared" si="28"/>
        <v/>
      </c>
      <c r="BB110" s="753" t="str">
        <f t="shared" si="28"/>
        <v/>
      </c>
      <c r="BC110" s="753" t="str">
        <f t="shared" si="28"/>
        <v/>
      </c>
      <c r="BD110" s="753" t="str">
        <f t="shared" si="28"/>
        <v/>
      </c>
      <c r="BE110" s="753" t="str">
        <f t="shared" si="28"/>
        <v/>
      </c>
      <c r="BF110" s="753" t="str">
        <f t="shared" si="28"/>
        <v/>
      </c>
      <c r="BG110" s="753" t="str">
        <f t="shared" si="28"/>
        <v/>
      </c>
      <c r="BH110" s="753" t="str">
        <f t="shared" si="28"/>
        <v/>
      </c>
      <c r="BI110" s="753" t="str">
        <f t="shared" si="28"/>
        <v/>
      </c>
      <c r="BJ110" s="753" t="str">
        <f t="shared" si="28"/>
        <v/>
      </c>
      <c r="BK110" s="754" t="str">
        <f t="shared" si="28"/>
        <v/>
      </c>
      <c r="BL110" s="757" t="str">
        <f>IF(AF110,IFERROR(LEFT($W110,SEARCH(" (",$W110)-1),$W110),"")</f>
        <v/>
      </c>
      <c r="BM110" s="753" t="str">
        <f t="shared" ref="BM110:CA125" si="29">IF(AG110,IFERROR(LEFT($W110,SEARCH(" (",$W110)-1),$W110),"")</f>
        <v/>
      </c>
      <c r="BN110" s="753" t="str">
        <f t="shared" si="29"/>
        <v/>
      </c>
      <c r="BO110" s="753" t="str">
        <f t="shared" si="29"/>
        <v/>
      </c>
      <c r="BP110" s="753" t="str">
        <f t="shared" si="29"/>
        <v/>
      </c>
      <c r="BQ110" s="753" t="str">
        <f t="shared" si="29"/>
        <v/>
      </c>
      <c r="BR110" s="753" t="str">
        <f t="shared" si="29"/>
        <v/>
      </c>
      <c r="BS110" s="753" t="str">
        <f t="shared" si="29"/>
        <v/>
      </c>
      <c r="BT110" s="753" t="str">
        <f t="shared" si="29"/>
        <v/>
      </c>
      <c r="BU110" s="753" t="str">
        <f t="shared" si="29"/>
        <v/>
      </c>
      <c r="BV110" s="753" t="str">
        <f t="shared" si="29"/>
        <v/>
      </c>
      <c r="BW110" s="753" t="str">
        <f t="shared" si="29"/>
        <v/>
      </c>
      <c r="BX110" s="753" t="str">
        <f t="shared" si="29"/>
        <v/>
      </c>
      <c r="BY110" s="753" t="str">
        <f t="shared" si="29"/>
        <v/>
      </c>
      <c r="BZ110" s="753" t="str">
        <f t="shared" si="29"/>
        <v/>
      </c>
      <c r="CA110" s="754" t="str">
        <f t="shared" si="29"/>
        <v/>
      </c>
    </row>
    <row r="111" spans="1:79" s="121" customFormat="1" ht="19.899999999999999" customHeight="1" x14ac:dyDescent="0.25">
      <c r="A111" s="7" t="s">
        <v>1521</v>
      </c>
      <c r="B111" s="7" t="s">
        <v>1522</v>
      </c>
      <c r="C111" s="2" t="s">
        <v>1523</v>
      </c>
      <c r="D111" s="4" t="s">
        <v>1524</v>
      </c>
      <c r="E111" s="4">
        <v>1</v>
      </c>
      <c r="F111" s="4" t="s">
        <v>1525</v>
      </c>
      <c r="G111" s="862" t="s">
        <v>1516</v>
      </c>
      <c r="H111" s="4"/>
      <c r="I111" s="15"/>
      <c r="J111" s="47" t="s">
        <v>86</v>
      </c>
      <c r="K111" s="48"/>
      <c r="L111" s="48"/>
      <c r="M111" s="49"/>
      <c r="N111" s="47" t="s">
        <v>86</v>
      </c>
      <c r="O111" s="48"/>
      <c r="P111" s="48"/>
      <c r="Q111" s="48"/>
      <c r="R111" s="48"/>
      <c r="S111" s="48"/>
      <c r="T111" s="65"/>
      <c r="U111" s="49"/>
      <c r="V111" s="58" t="s">
        <v>86</v>
      </c>
      <c r="W111" s="82" t="s">
        <v>86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0</v>
      </c>
      <c r="AP111" s="487">
        <v>0</v>
      </c>
      <c r="AQ111" s="487">
        <v>0</v>
      </c>
      <c r="AR111" s="487">
        <v>0</v>
      </c>
      <c r="AS111" s="487">
        <v>0</v>
      </c>
      <c r="AT111" s="487">
        <v>0</v>
      </c>
      <c r="AU111" s="493">
        <v>0</v>
      </c>
      <c r="AV111" s="488" t="str">
        <f t="shared" ref="AV111:BK140" si="30">IF(AF111,IFERROR(LEFT($V111,SEARCH(" (",$V111)-1),$V111),"")</f>
        <v>tbd</v>
      </c>
      <c r="AW111" s="487" t="str">
        <f t="shared" si="28"/>
        <v>tbd</v>
      </c>
      <c r="AX111" s="487" t="str">
        <f t="shared" si="28"/>
        <v>tbd</v>
      </c>
      <c r="AY111" s="487" t="str">
        <f t="shared" si="28"/>
        <v>tbd</v>
      </c>
      <c r="AZ111" s="487" t="str">
        <f t="shared" si="28"/>
        <v>tbd</v>
      </c>
      <c r="BA111" s="487" t="str">
        <f t="shared" si="28"/>
        <v>tbd</v>
      </c>
      <c r="BB111" s="487" t="str">
        <f t="shared" si="28"/>
        <v>tbd</v>
      </c>
      <c r="BC111" s="487" t="str">
        <f t="shared" si="28"/>
        <v>tbd</v>
      </c>
      <c r="BD111" s="487" t="str">
        <f t="shared" si="28"/>
        <v>tbd</v>
      </c>
      <c r="BE111" s="487" t="str">
        <f t="shared" si="28"/>
        <v/>
      </c>
      <c r="BF111" s="487" t="str">
        <f t="shared" si="28"/>
        <v/>
      </c>
      <c r="BG111" s="487" t="str">
        <f t="shared" si="28"/>
        <v/>
      </c>
      <c r="BH111" s="487" t="str">
        <f t="shared" si="28"/>
        <v/>
      </c>
      <c r="BI111" s="487" t="str">
        <f t="shared" si="28"/>
        <v/>
      </c>
      <c r="BJ111" s="487" t="str">
        <f t="shared" si="28"/>
        <v/>
      </c>
      <c r="BK111" s="489" t="str">
        <f t="shared" si="28"/>
        <v/>
      </c>
      <c r="BL111" s="495" t="str">
        <f t="shared" ref="BL111:CA140" si="31">IF(AF111,IFERROR(LEFT($W111,SEARCH(" (",$W111)-1),$W111),"")</f>
        <v>tbd</v>
      </c>
      <c r="BM111" s="487" t="str">
        <f t="shared" si="29"/>
        <v>tbd</v>
      </c>
      <c r="BN111" s="487" t="str">
        <f t="shared" si="29"/>
        <v>tbd</v>
      </c>
      <c r="BO111" s="487" t="str">
        <f t="shared" si="29"/>
        <v>tbd</v>
      </c>
      <c r="BP111" s="487" t="str">
        <f t="shared" si="29"/>
        <v>tbd</v>
      </c>
      <c r="BQ111" s="487" t="str">
        <f t="shared" si="29"/>
        <v>tbd</v>
      </c>
      <c r="BR111" s="487" t="str">
        <f t="shared" si="29"/>
        <v>tbd</v>
      </c>
      <c r="BS111" s="487" t="str">
        <f t="shared" si="29"/>
        <v>tbd</v>
      </c>
      <c r="BT111" s="487" t="str">
        <f t="shared" si="29"/>
        <v>tbd</v>
      </c>
      <c r="BU111" s="487" t="str">
        <f t="shared" si="29"/>
        <v/>
      </c>
      <c r="BV111" s="487" t="str">
        <f t="shared" si="29"/>
        <v/>
      </c>
      <c r="BW111" s="487" t="str">
        <f t="shared" si="29"/>
        <v/>
      </c>
      <c r="BX111" s="487" t="str">
        <f t="shared" si="29"/>
        <v/>
      </c>
      <c r="BY111" s="487" t="str">
        <f t="shared" si="29"/>
        <v/>
      </c>
      <c r="BZ111" s="487" t="str">
        <f t="shared" si="29"/>
        <v/>
      </c>
      <c r="CA111" s="489" t="str">
        <f t="shared" si="29"/>
        <v/>
      </c>
    </row>
    <row r="112" spans="1:79" s="121" customFormat="1" ht="19.899999999999999" customHeight="1" x14ac:dyDescent="0.25">
      <c r="A112" s="9" t="s">
        <v>1654</v>
      </c>
      <c r="B112" s="7" t="s">
        <v>1655</v>
      </c>
      <c r="C112" s="2" t="s">
        <v>1656</v>
      </c>
      <c r="D112" s="4" t="s">
        <v>1657</v>
      </c>
      <c r="E112" s="4">
        <v>8</v>
      </c>
      <c r="F112" s="4" t="s">
        <v>1658</v>
      </c>
      <c r="G112" s="862" t="s">
        <v>1516</v>
      </c>
      <c r="H112" s="4"/>
      <c r="I112" s="15"/>
      <c r="J112" s="47" t="s">
        <v>86</v>
      </c>
      <c r="K112" s="48"/>
      <c r="L112" s="48"/>
      <c r="M112" s="49"/>
      <c r="N112" s="47" t="s">
        <v>86</v>
      </c>
      <c r="O112" s="48"/>
      <c r="P112" s="48"/>
      <c r="Q112" s="48"/>
      <c r="R112" s="48"/>
      <c r="S112" s="48"/>
      <c r="T112" s="65"/>
      <c r="U112" s="49"/>
      <c r="V112" s="58" t="s">
        <v>86</v>
      </c>
      <c r="W112" s="82" t="s">
        <v>86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0</v>
      </c>
      <c r="AP112" s="487">
        <v>0</v>
      </c>
      <c r="AQ112" s="487">
        <v>0</v>
      </c>
      <c r="AR112" s="487">
        <v>0</v>
      </c>
      <c r="AS112" s="487">
        <v>0</v>
      </c>
      <c r="AT112" s="487">
        <v>0</v>
      </c>
      <c r="AU112" s="493">
        <v>0</v>
      </c>
      <c r="AV112" s="488" t="str">
        <f t="shared" si="30"/>
        <v>tbd</v>
      </c>
      <c r="AW112" s="487" t="str">
        <f t="shared" si="28"/>
        <v>tbd</v>
      </c>
      <c r="AX112" s="487" t="str">
        <f t="shared" si="28"/>
        <v>tbd</v>
      </c>
      <c r="AY112" s="487" t="str">
        <f t="shared" si="28"/>
        <v>tbd</v>
      </c>
      <c r="AZ112" s="487" t="str">
        <f t="shared" si="28"/>
        <v>tbd</v>
      </c>
      <c r="BA112" s="487" t="str">
        <f t="shared" si="28"/>
        <v>tbd</v>
      </c>
      <c r="BB112" s="487" t="str">
        <f t="shared" si="28"/>
        <v>tbd</v>
      </c>
      <c r="BC112" s="487" t="str">
        <f t="shared" si="28"/>
        <v>tbd</v>
      </c>
      <c r="BD112" s="487" t="str">
        <f t="shared" si="28"/>
        <v>tbd</v>
      </c>
      <c r="BE112" s="487" t="str">
        <f t="shared" si="28"/>
        <v/>
      </c>
      <c r="BF112" s="487" t="str">
        <f t="shared" si="28"/>
        <v/>
      </c>
      <c r="BG112" s="487" t="str">
        <f t="shared" si="28"/>
        <v/>
      </c>
      <c r="BH112" s="487" t="str">
        <f t="shared" si="28"/>
        <v/>
      </c>
      <c r="BI112" s="487" t="str">
        <f t="shared" si="28"/>
        <v/>
      </c>
      <c r="BJ112" s="487" t="str">
        <f t="shared" si="28"/>
        <v/>
      </c>
      <c r="BK112" s="489" t="str">
        <f t="shared" si="28"/>
        <v/>
      </c>
      <c r="BL112" s="495" t="str">
        <f t="shared" si="31"/>
        <v>tbd</v>
      </c>
      <c r="BM112" s="487" t="str">
        <f t="shared" si="29"/>
        <v>tbd</v>
      </c>
      <c r="BN112" s="487" t="str">
        <f t="shared" si="29"/>
        <v>tbd</v>
      </c>
      <c r="BO112" s="487" t="str">
        <f t="shared" si="29"/>
        <v>tbd</v>
      </c>
      <c r="BP112" s="487" t="str">
        <f t="shared" si="29"/>
        <v>tbd</v>
      </c>
      <c r="BQ112" s="487" t="str">
        <f t="shared" si="29"/>
        <v>tbd</v>
      </c>
      <c r="BR112" s="487" t="str">
        <f t="shared" si="29"/>
        <v>tbd</v>
      </c>
      <c r="BS112" s="487" t="str">
        <f t="shared" si="29"/>
        <v>tbd</v>
      </c>
      <c r="BT112" s="487" t="str">
        <f t="shared" si="29"/>
        <v>tbd</v>
      </c>
      <c r="BU112" s="487" t="str">
        <f t="shared" si="29"/>
        <v/>
      </c>
      <c r="BV112" s="487" t="str">
        <f t="shared" si="29"/>
        <v/>
      </c>
      <c r="BW112" s="487" t="str">
        <f t="shared" si="29"/>
        <v/>
      </c>
      <c r="BX112" s="487" t="str">
        <f t="shared" si="29"/>
        <v/>
      </c>
      <c r="BY112" s="487" t="str">
        <f t="shared" si="29"/>
        <v/>
      </c>
      <c r="BZ112" s="487" t="str">
        <f t="shared" si="29"/>
        <v/>
      </c>
      <c r="CA112" s="489" t="str">
        <f t="shared" si="29"/>
        <v/>
      </c>
    </row>
    <row r="113" spans="1:79" s="121" customFormat="1" ht="19.899999999999999" customHeight="1" x14ac:dyDescent="0.25">
      <c r="A113" s="9" t="s">
        <v>1659</v>
      </c>
      <c r="B113" s="7" t="s">
        <v>1660</v>
      </c>
      <c r="C113" s="2" t="s">
        <v>1661</v>
      </c>
      <c r="D113" s="4" t="s">
        <v>1662</v>
      </c>
      <c r="E113" s="4">
        <v>1</v>
      </c>
      <c r="F113" s="862" t="s">
        <v>1516</v>
      </c>
      <c r="G113" s="862" t="s">
        <v>1516</v>
      </c>
      <c r="H113" s="4"/>
      <c r="I113" s="15" t="s">
        <v>1503</v>
      </c>
      <c r="J113" s="47" t="s">
        <v>86</v>
      </c>
      <c r="K113" s="48"/>
      <c r="L113" s="48"/>
      <c r="M113" s="49"/>
      <c r="N113" s="863" t="s">
        <v>1516</v>
      </c>
      <c r="O113" s="864" t="s">
        <v>1516</v>
      </c>
      <c r="P113" s="864" t="s">
        <v>1516</v>
      </c>
      <c r="Q113" s="864" t="s">
        <v>1516</v>
      </c>
      <c r="R113" s="864" t="s">
        <v>1516</v>
      </c>
      <c r="S113" s="864" t="s">
        <v>1516</v>
      </c>
      <c r="T113" s="865" t="s">
        <v>1516</v>
      </c>
      <c r="U113" s="49"/>
      <c r="V113" s="58" t="s">
        <v>86</v>
      </c>
      <c r="W113" s="866" t="s">
        <v>1516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0</v>
      </c>
      <c r="AP113" s="487">
        <v>0</v>
      </c>
      <c r="AQ113" s="487">
        <v>0</v>
      </c>
      <c r="AR113" s="487">
        <v>0</v>
      </c>
      <c r="AS113" s="487">
        <v>0</v>
      </c>
      <c r="AT113" s="487">
        <v>0</v>
      </c>
      <c r="AU113" s="493">
        <v>0</v>
      </c>
      <c r="AV113" s="488" t="str">
        <f t="shared" si="30"/>
        <v>tbd</v>
      </c>
      <c r="AW113" s="487" t="str">
        <f t="shared" si="28"/>
        <v>tbd</v>
      </c>
      <c r="AX113" s="487" t="str">
        <f t="shared" si="28"/>
        <v>tbd</v>
      </c>
      <c r="AY113" s="487" t="str">
        <f t="shared" si="28"/>
        <v>tbd</v>
      </c>
      <c r="AZ113" s="487" t="str">
        <f t="shared" si="28"/>
        <v>tbd</v>
      </c>
      <c r="BA113" s="487" t="str">
        <f t="shared" si="28"/>
        <v>tbd</v>
      </c>
      <c r="BB113" s="487" t="str">
        <f t="shared" si="28"/>
        <v>tbd</v>
      </c>
      <c r="BC113" s="487" t="str">
        <f t="shared" si="28"/>
        <v>tbd</v>
      </c>
      <c r="BD113" s="487" t="str">
        <f t="shared" si="28"/>
        <v>tbd</v>
      </c>
      <c r="BE113" s="487" t="str">
        <f t="shared" si="28"/>
        <v/>
      </c>
      <c r="BF113" s="487" t="str">
        <f t="shared" si="28"/>
        <v/>
      </c>
      <c r="BG113" s="487" t="str">
        <f t="shared" si="28"/>
        <v/>
      </c>
      <c r="BH113" s="487" t="str">
        <f t="shared" si="28"/>
        <v/>
      </c>
      <c r="BI113" s="487" t="str">
        <f t="shared" si="28"/>
        <v/>
      </c>
      <c r="BJ113" s="487" t="str">
        <f t="shared" si="28"/>
        <v/>
      </c>
      <c r="BK113" s="489" t="str">
        <f t="shared" si="28"/>
        <v/>
      </c>
      <c r="BL113" s="495" t="str">
        <f t="shared" si="31"/>
        <v>not req'ed</v>
      </c>
      <c r="BM113" s="487" t="str">
        <f t="shared" si="29"/>
        <v>not req'ed</v>
      </c>
      <c r="BN113" s="487" t="str">
        <f t="shared" si="29"/>
        <v>not req'ed</v>
      </c>
      <c r="BO113" s="487" t="str">
        <f t="shared" si="29"/>
        <v>not req'ed</v>
      </c>
      <c r="BP113" s="487" t="str">
        <f t="shared" si="29"/>
        <v>not req'ed</v>
      </c>
      <c r="BQ113" s="487" t="str">
        <f t="shared" si="29"/>
        <v>not req'ed</v>
      </c>
      <c r="BR113" s="487" t="str">
        <f t="shared" si="29"/>
        <v>not req'ed</v>
      </c>
      <c r="BS113" s="487" t="str">
        <f t="shared" si="29"/>
        <v>not req'ed</v>
      </c>
      <c r="BT113" s="487" t="str">
        <f t="shared" si="29"/>
        <v>not req'ed</v>
      </c>
      <c r="BU113" s="487" t="str">
        <f t="shared" si="29"/>
        <v/>
      </c>
      <c r="BV113" s="487" t="str">
        <f t="shared" si="29"/>
        <v/>
      </c>
      <c r="BW113" s="487" t="str">
        <f t="shared" si="29"/>
        <v/>
      </c>
      <c r="BX113" s="487" t="str">
        <f t="shared" si="29"/>
        <v/>
      </c>
      <c r="BY113" s="487" t="str">
        <f t="shared" si="29"/>
        <v/>
      </c>
      <c r="BZ113" s="487" t="str">
        <f t="shared" si="29"/>
        <v/>
      </c>
      <c r="CA113" s="489" t="str">
        <f t="shared" si="29"/>
        <v/>
      </c>
    </row>
    <row r="114" spans="1:79" s="121" customFormat="1" ht="19.899999999999999" customHeight="1" x14ac:dyDescent="0.25">
      <c r="A114" s="9" t="s">
        <v>1695</v>
      </c>
      <c r="B114" s="7" t="s">
        <v>1696</v>
      </c>
      <c r="C114" s="2" t="s">
        <v>1697</v>
      </c>
      <c r="D114" s="4" t="s">
        <v>1542</v>
      </c>
      <c r="E114" s="7">
        <v>1</v>
      </c>
      <c r="F114" s="862" t="s">
        <v>1516</v>
      </c>
      <c r="G114" s="862" t="s">
        <v>1516</v>
      </c>
      <c r="H114" s="4"/>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0</v>
      </c>
      <c r="AP114" s="487">
        <v>0</v>
      </c>
      <c r="AQ114" s="487">
        <v>0</v>
      </c>
      <c r="AR114" s="487">
        <v>0</v>
      </c>
      <c r="AS114" s="487">
        <v>0</v>
      </c>
      <c r="AT114" s="487">
        <v>0</v>
      </c>
      <c r="AU114" s="493">
        <v>0</v>
      </c>
      <c r="AV114" s="488" t="str">
        <f t="shared" si="30"/>
        <v>tbd</v>
      </c>
      <c r="AW114" s="487" t="str">
        <f t="shared" si="28"/>
        <v>tbd</v>
      </c>
      <c r="AX114" s="487" t="str">
        <f t="shared" si="28"/>
        <v>tbd</v>
      </c>
      <c r="AY114" s="487" t="str">
        <f t="shared" si="28"/>
        <v>tbd</v>
      </c>
      <c r="AZ114" s="487" t="str">
        <f t="shared" si="28"/>
        <v>tbd</v>
      </c>
      <c r="BA114" s="487" t="str">
        <f t="shared" si="28"/>
        <v>tbd</v>
      </c>
      <c r="BB114" s="487" t="str">
        <f t="shared" si="28"/>
        <v>tbd</v>
      </c>
      <c r="BC114" s="487" t="str">
        <f t="shared" si="28"/>
        <v>tbd</v>
      </c>
      <c r="BD114" s="487" t="str">
        <f t="shared" si="28"/>
        <v>tbd</v>
      </c>
      <c r="BE114" s="487" t="str">
        <f t="shared" si="28"/>
        <v/>
      </c>
      <c r="BF114" s="487" t="str">
        <f t="shared" si="28"/>
        <v/>
      </c>
      <c r="BG114" s="487" t="str">
        <f t="shared" si="28"/>
        <v/>
      </c>
      <c r="BH114" s="487" t="str">
        <f t="shared" si="28"/>
        <v/>
      </c>
      <c r="BI114" s="487" t="str">
        <f t="shared" si="28"/>
        <v/>
      </c>
      <c r="BJ114" s="487" t="str">
        <f t="shared" si="28"/>
        <v/>
      </c>
      <c r="BK114" s="489" t="str">
        <f t="shared" si="28"/>
        <v/>
      </c>
      <c r="BL114" s="495" t="str">
        <f t="shared" si="31"/>
        <v>not req'ed</v>
      </c>
      <c r="BM114" s="487" t="str">
        <f t="shared" si="29"/>
        <v>not req'ed</v>
      </c>
      <c r="BN114" s="487" t="str">
        <f t="shared" si="29"/>
        <v>not req'ed</v>
      </c>
      <c r="BO114" s="487" t="str">
        <f t="shared" si="29"/>
        <v>not req'ed</v>
      </c>
      <c r="BP114" s="487" t="str">
        <f t="shared" si="29"/>
        <v>not req'ed</v>
      </c>
      <c r="BQ114" s="487" t="str">
        <f t="shared" si="29"/>
        <v>not req'ed</v>
      </c>
      <c r="BR114" s="487" t="str">
        <f t="shared" si="29"/>
        <v>not req'ed</v>
      </c>
      <c r="BS114" s="487" t="str">
        <f t="shared" si="29"/>
        <v>not req'ed</v>
      </c>
      <c r="BT114" s="487" t="str">
        <f t="shared" si="29"/>
        <v>not req'ed</v>
      </c>
      <c r="BU114" s="487" t="str">
        <f t="shared" si="29"/>
        <v/>
      </c>
      <c r="BV114" s="487" t="str">
        <f t="shared" si="29"/>
        <v/>
      </c>
      <c r="BW114" s="487" t="str">
        <f t="shared" si="29"/>
        <v/>
      </c>
      <c r="BX114" s="487" t="str">
        <f t="shared" si="29"/>
        <v/>
      </c>
      <c r="BY114" s="487" t="str">
        <f t="shared" si="29"/>
        <v/>
      </c>
      <c r="BZ114" s="487" t="str">
        <f t="shared" si="29"/>
        <v/>
      </c>
      <c r="CA114" s="489" t="str">
        <f t="shared" si="29"/>
        <v/>
      </c>
    </row>
    <row r="115" spans="1:79" s="121" customFormat="1" ht="19.899999999999999" customHeight="1" x14ac:dyDescent="0.25">
      <c r="A115" s="9" t="s">
        <v>1698</v>
      </c>
      <c r="B115" s="7" t="s">
        <v>1699</v>
      </c>
      <c r="C115" s="2" t="s">
        <v>1700</v>
      </c>
      <c r="D115" s="4" t="s">
        <v>1537</v>
      </c>
      <c r="E115" s="7">
        <v>42</v>
      </c>
      <c r="F115" s="862" t="s">
        <v>1516</v>
      </c>
      <c r="G115" s="862" t="s">
        <v>1516</v>
      </c>
      <c r="H115" s="4"/>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0</v>
      </c>
      <c r="AP115" s="487">
        <v>0</v>
      </c>
      <c r="AQ115" s="487">
        <v>0</v>
      </c>
      <c r="AR115" s="487">
        <v>0</v>
      </c>
      <c r="AS115" s="487">
        <v>0</v>
      </c>
      <c r="AT115" s="487">
        <v>0</v>
      </c>
      <c r="AU115" s="493">
        <v>0</v>
      </c>
      <c r="AV115" s="488" t="str">
        <f t="shared" si="30"/>
        <v>tbd</v>
      </c>
      <c r="AW115" s="487" t="str">
        <f t="shared" si="28"/>
        <v>tbd</v>
      </c>
      <c r="AX115" s="487" t="str">
        <f t="shared" si="28"/>
        <v>tbd</v>
      </c>
      <c r="AY115" s="487" t="str">
        <f t="shared" si="28"/>
        <v>tbd</v>
      </c>
      <c r="AZ115" s="487" t="str">
        <f t="shared" si="28"/>
        <v>tbd</v>
      </c>
      <c r="BA115" s="487" t="str">
        <f t="shared" si="28"/>
        <v>tbd</v>
      </c>
      <c r="BB115" s="487" t="str">
        <f t="shared" si="28"/>
        <v>tbd</v>
      </c>
      <c r="BC115" s="487" t="str">
        <f t="shared" si="28"/>
        <v>tbd</v>
      </c>
      <c r="BD115" s="487" t="str">
        <f t="shared" si="28"/>
        <v>tbd</v>
      </c>
      <c r="BE115" s="487" t="str">
        <f t="shared" si="28"/>
        <v/>
      </c>
      <c r="BF115" s="487" t="str">
        <f t="shared" si="28"/>
        <v/>
      </c>
      <c r="BG115" s="487" t="str">
        <f t="shared" si="28"/>
        <v/>
      </c>
      <c r="BH115" s="487" t="str">
        <f t="shared" si="28"/>
        <v/>
      </c>
      <c r="BI115" s="487" t="str">
        <f t="shared" si="28"/>
        <v/>
      </c>
      <c r="BJ115" s="487" t="str">
        <f t="shared" si="28"/>
        <v/>
      </c>
      <c r="BK115" s="489" t="str">
        <f t="shared" si="28"/>
        <v/>
      </c>
      <c r="BL115" s="495" t="str">
        <f t="shared" si="31"/>
        <v>not req'ed</v>
      </c>
      <c r="BM115" s="487" t="str">
        <f t="shared" si="29"/>
        <v>not req'ed</v>
      </c>
      <c r="BN115" s="487" t="str">
        <f t="shared" si="29"/>
        <v>not req'ed</v>
      </c>
      <c r="BO115" s="487" t="str">
        <f t="shared" si="29"/>
        <v>not req'ed</v>
      </c>
      <c r="BP115" s="487" t="str">
        <f t="shared" si="29"/>
        <v>not req'ed</v>
      </c>
      <c r="BQ115" s="487" t="str">
        <f t="shared" si="29"/>
        <v>not req'ed</v>
      </c>
      <c r="BR115" s="487" t="str">
        <f t="shared" si="29"/>
        <v>not req'ed</v>
      </c>
      <c r="BS115" s="487" t="str">
        <f t="shared" si="29"/>
        <v>not req'ed</v>
      </c>
      <c r="BT115" s="487" t="str">
        <f t="shared" si="29"/>
        <v>not req'ed</v>
      </c>
      <c r="BU115" s="487" t="str">
        <f t="shared" si="29"/>
        <v/>
      </c>
      <c r="BV115" s="487" t="str">
        <f t="shared" si="29"/>
        <v/>
      </c>
      <c r="BW115" s="487" t="str">
        <f t="shared" si="29"/>
        <v/>
      </c>
      <c r="BX115" s="487" t="str">
        <f t="shared" si="29"/>
        <v/>
      </c>
      <c r="BY115" s="487" t="str">
        <f t="shared" si="29"/>
        <v/>
      </c>
      <c r="BZ115" s="487" t="str">
        <f t="shared" si="29"/>
        <v/>
      </c>
      <c r="CA115" s="489" t="str">
        <f t="shared" si="29"/>
        <v/>
      </c>
    </row>
    <row r="116" spans="1:79" s="121" customFormat="1" ht="19.899999999999999" customHeight="1" x14ac:dyDescent="0.25">
      <c r="A116" s="9" t="s">
        <v>1701</v>
      </c>
      <c r="B116" s="7" t="s">
        <v>1702</v>
      </c>
      <c r="C116" s="2" t="s">
        <v>1703</v>
      </c>
      <c r="D116" s="4" t="s">
        <v>1704</v>
      </c>
      <c r="E116" s="4">
        <v>50</v>
      </c>
      <c r="F116" s="4" t="s">
        <v>1705</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0</v>
      </c>
      <c r="AP116" s="487">
        <v>0</v>
      </c>
      <c r="AQ116" s="487">
        <v>0</v>
      </c>
      <c r="AR116" s="487">
        <v>0</v>
      </c>
      <c r="AS116" s="487">
        <v>0</v>
      </c>
      <c r="AT116" s="487">
        <v>0</v>
      </c>
      <c r="AU116" s="493">
        <v>0</v>
      </c>
      <c r="AV116" s="488" t="str">
        <f t="shared" si="30"/>
        <v>tbd</v>
      </c>
      <c r="AW116" s="487" t="str">
        <f t="shared" si="28"/>
        <v>tbd</v>
      </c>
      <c r="AX116" s="487" t="str">
        <f t="shared" si="28"/>
        <v>tbd</v>
      </c>
      <c r="AY116" s="487" t="str">
        <f t="shared" si="28"/>
        <v>tbd</v>
      </c>
      <c r="AZ116" s="487" t="str">
        <f t="shared" si="28"/>
        <v>tbd</v>
      </c>
      <c r="BA116" s="487" t="str">
        <f t="shared" si="28"/>
        <v>tbd</v>
      </c>
      <c r="BB116" s="487" t="str">
        <f t="shared" si="28"/>
        <v>tbd</v>
      </c>
      <c r="BC116" s="487" t="str">
        <f t="shared" si="28"/>
        <v>tbd</v>
      </c>
      <c r="BD116" s="487" t="str">
        <f t="shared" si="28"/>
        <v>tbd</v>
      </c>
      <c r="BE116" s="487" t="str">
        <f t="shared" si="28"/>
        <v/>
      </c>
      <c r="BF116" s="487" t="str">
        <f t="shared" si="28"/>
        <v/>
      </c>
      <c r="BG116" s="487" t="str">
        <f t="shared" si="28"/>
        <v/>
      </c>
      <c r="BH116" s="487" t="str">
        <f t="shared" si="28"/>
        <v/>
      </c>
      <c r="BI116" s="487" t="str">
        <f t="shared" si="28"/>
        <v/>
      </c>
      <c r="BJ116" s="487" t="str">
        <f t="shared" si="28"/>
        <v/>
      </c>
      <c r="BK116" s="489" t="str">
        <f t="shared" si="28"/>
        <v/>
      </c>
      <c r="BL116" s="495" t="str">
        <f t="shared" si="31"/>
        <v>tbd</v>
      </c>
      <c r="BM116" s="487" t="str">
        <f t="shared" si="29"/>
        <v>tbd</v>
      </c>
      <c r="BN116" s="487" t="str">
        <f t="shared" si="29"/>
        <v>tbd</v>
      </c>
      <c r="BO116" s="487" t="str">
        <f t="shared" si="29"/>
        <v>tbd</v>
      </c>
      <c r="BP116" s="487" t="str">
        <f t="shared" si="29"/>
        <v>tbd</v>
      </c>
      <c r="BQ116" s="487" t="str">
        <f t="shared" si="29"/>
        <v>tbd</v>
      </c>
      <c r="BR116" s="487" t="str">
        <f t="shared" si="29"/>
        <v>tbd</v>
      </c>
      <c r="BS116" s="487" t="str">
        <f t="shared" si="29"/>
        <v>tbd</v>
      </c>
      <c r="BT116" s="487" t="str">
        <f t="shared" si="29"/>
        <v>tbd</v>
      </c>
      <c r="BU116" s="487" t="str">
        <f t="shared" si="29"/>
        <v/>
      </c>
      <c r="BV116" s="487" t="str">
        <f t="shared" si="29"/>
        <v/>
      </c>
      <c r="BW116" s="487" t="str">
        <f t="shared" si="29"/>
        <v/>
      </c>
      <c r="BX116" s="487" t="str">
        <f t="shared" si="29"/>
        <v/>
      </c>
      <c r="BY116" s="487" t="str">
        <f t="shared" si="29"/>
        <v/>
      </c>
      <c r="BZ116" s="487" t="str">
        <f t="shared" si="29"/>
        <v/>
      </c>
      <c r="CA116" s="489" t="str">
        <f t="shared" si="29"/>
        <v/>
      </c>
    </row>
    <row r="117" spans="1:79" s="121" customFormat="1" ht="19.899999999999999" customHeight="1" x14ac:dyDescent="0.25">
      <c r="A117" s="9" t="s">
        <v>1706</v>
      </c>
      <c r="B117" s="7" t="s">
        <v>1707</v>
      </c>
      <c r="C117" s="2" t="s">
        <v>1708</v>
      </c>
      <c r="D117" s="4" t="s">
        <v>1709</v>
      </c>
      <c r="E117" s="4">
        <v>50</v>
      </c>
      <c r="F117" s="4" t="s">
        <v>1705</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0</v>
      </c>
      <c r="AP117" s="487">
        <v>0</v>
      </c>
      <c r="AQ117" s="487">
        <v>0</v>
      </c>
      <c r="AR117" s="487">
        <v>0</v>
      </c>
      <c r="AS117" s="487">
        <v>0</v>
      </c>
      <c r="AT117" s="487">
        <v>0</v>
      </c>
      <c r="AU117" s="493">
        <v>0</v>
      </c>
      <c r="AV117" s="488" t="str">
        <f t="shared" si="30"/>
        <v>tbd</v>
      </c>
      <c r="AW117" s="487" t="str">
        <f t="shared" si="28"/>
        <v>tbd</v>
      </c>
      <c r="AX117" s="487" t="str">
        <f t="shared" si="28"/>
        <v>tbd</v>
      </c>
      <c r="AY117" s="487" t="str">
        <f t="shared" si="28"/>
        <v>tbd</v>
      </c>
      <c r="AZ117" s="487" t="str">
        <f t="shared" si="28"/>
        <v>tbd</v>
      </c>
      <c r="BA117" s="487" t="str">
        <f t="shared" si="28"/>
        <v>tbd</v>
      </c>
      <c r="BB117" s="487" t="str">
        <f t="shared" si="28"/>
        <v>tbd</v>
      </c>
      <c r="BC117" s="487" t="str">
        <f t="shared" si="28"/>
        <v>tbd</v>
      </c>
      <c r="BD117" s="487" t="str">
        <f t="shared" si="28"/>
        <v>tbd</v>
      </c>
      <c r="BE117" s="487" t="str">
        <f t="shared" si="28"/>
        <v/>
      </c>
      <c r="BF117" s="487" t="str">
        <f t="shared" si="28"/>
        <v/>
      </c>
      <c r="BG117" s="487" t="str">
        <f t="shared" si="28"/>
        <v/>
      </c>
      <c r="BH117" s="487" t="str">
        <f t="shared" si="28"/>
        <v/>
      </c>
      <c r="BI117" s="487" t="str">
        <f t="shared" si="28"/>
        <v/>
      </c>
      <c r="BJ117" s="487" t="str">
        <f t="shared" si="28"/>
        <v/>
      </c>
      <c r="BK117" s="489" t="str">
        <f t="shared" si="28"/>
        <v/>
      </c>
      <c r="BL117" s="495" t="str">
        <f t="shared" si="31"/>
        <v>tbd</v>
      </c>
      <c r="BM117" s="487" t="str">
        <f t="shared" si="29"/>
        <v>tbd</v>
      </c>
      <c r="BN117" s="487" t="str">
        <f t="shared" si="29"/>
        <v>tbd</v>
      </c>
      <c r="BO117" s="487" t="str">
        <f t="shared" si="29"/>
        <v>tbd</v>
      </c>
      <c r="BP117" s="487" t="str">
        <f t="shared" si="29"/>
        <v>tbd</v>
      </c>
      <c r="BQ117" s="487" t="str">
        <f t="shared" si="29"/>
        <v>tbd</v>
      </c>
      <c r="BR117" s="487" t="str">
        <f t="shared" si="29"/>
        <v>tbd</v>
      </c>
      <c r="BS117" s="487" t="str">
        <f t="shared" si="29"/>
        <v>tbd</v>
      </c>
      <c r="BT117" s="487" t="str">
        <f t="shared" si="29"/>
        <v>tbd</v>
      </c>
      <c r="BU117" s="487" t="str">
        <f t="shared" si="29"/>
        <v/>
      </c>
      <c r="BV117" s="487" t="str">
        <f t="shared" si="29"/>
        <v/>
      </c>
      <c r="BW117" s="487" t="str">
        <f t="shared" si="29"/>
        <v/>
      </c>
      <c r="BX117" s="487" t="str">
        <f t="shared" si="29"/>
        <v/>
      </c>
      <c r="BY117" s="487" t="str">
        <f t="shared" si="29"/>
        <v/>
      </c>
      <c r="BZ117" s="487" t="str">
        <f t="shared" si="29"/>
        <v/>
      </c>
      <c r="CA117" s="489" t="str">
        <f t="shared" si="29"/>
        <v/>
      </c>
    </row>
    <row r="118" spans="1:79" s="121" customFormat="1" ht="19.899999999999999" customHeight="1" x14ac:dyDescent="0.25">
      <c r="A118" s="9" t="s">
        <v>1543</v>
      </c>
      <c r="B118" s="7" t="s">
        <v>1544</v>
      </c>
      <c r="C118" s="2" t="s">
        <v>1545</v>
      </c>
      <c r="D118" s="5" t="s">
        <v>1537</v>
      </c>
      <c r="E118" s="4">
        <v>1</v>
      </c>
      <c r="F118" s="4" t="s">
        <v>1546</v>
      </c>
      <c r="G118" s="862" t="s">
        <v>1516</v>
      </c>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0</v>
      </c>
      <c r="AP118" s="487">
        <v>0</v>
      </c>
      <c r="AQ118" s="487">
        <v>0</v>
      </c>
      <c r="AR118" s="487">
        <v>0</v>
      </c>
      <c r="AS118" s="487">
        <v>0</v>
      </c>
      <c r="AT118" s="487">
        <v>0</v>
      </c>
      <c r="AU118" s="493">
        <v>0</v>
      </c>
      <c r="AV118" s="488" t="str">
        <f t="shared" si="30"/>
        <v>tbd</v>
      </c>
      <c r="AW118" s="487" t="str">
        <f t="shared" si="28"/>
        <v>tbd</v>
      </c>
      <c r="AX118" s="487" t="str">
        <f t="shared" si="28"/>
        <v>tbd</v>
      </c>
      <c r="AY118" s="487" t="str">
        <f t="shared" si="28"/>
        <v>tbd</v>
      </c>
      <c r="AZ118" s="487" t="str">
        <f t="shared" si="28"/>
        <v>tbd</v>
      </c>
      <c r="BA118" s="487" t="str">
        <f t="shared" si="28"/>
        <v>tbd</v>
      </c>
      <c r="BB118" s="487" t="str">
        <f t="shared" si="28"/>
        <v>tbd</v>
      </c>
      <c r="BC118" s="487" t="str">
        <f t="shared" si="28"/>
        <v>tbd</v>
      </c>
      <c r="BD118" s="487" t="str">
        <f t="shared" si="28"/>
        <v>tbd</v>
      </c>
      <c r="BE118" s="487" t="str">
        <f t="shared" si="28"/>
        <v/>
      </c>
      <c r="BF118" s="487" t="str">
        <f t="shared" si="28"/>
        <v/>
      </c>
      <c r="BG118" s="487" t="str">
        <f t="shared" si="28"/>
        <v/>
      </c>
      <c r="BH118" s="487" t="str">
        <f t="shared" si="28"/>
        <v/>
      </c>
      <c r="BI118" s="487" t="str">
        <f t="shared" si="28"/>
        <v/>
      </c>
      <c r="BJ118" s="487" t="str">
        <f t="shared" si="28"/>
        <v/>
      </c>
      <c r="BK118" s="489" t="str">
        <f t="shared" si="28"/>
        <v/>
      </c>
      <c r="BL118" s="495" t="str">
        <f t="shared" si="31"/>
        <v>tbd</v>
      </c>
      <c r="BM118" s="487" t="str">
        <f t="shared" si="29"/>
        <v>tbd</v>
      </c>
      <c r="BN118" s="487" t="str">
        <f t="shared" si="29"/>
        <v>tbd</v>
      </c>
      <c r="BO118" s="487" t="str">
        <f t="shared" si="29"/>
        <v>tbd</v>
      </c>
      <c r="BP118" s="487" t="str">
        <f t="shared" si="29"/>
        <v>tbd</v>
      </c>
      <c r="BQ118" s="487" t="str">
        <f t="shared" si="29"/>
        <v>tbd</v>
      </c>
      <c r="BR118" s="487" t="str">
        <f t="shared" si="29"/>
        <v>tbd</v>
      </c>
      <c r="BS118" s="487" t="str">
        <f t="shared" si="29"/>
        <v>tbd</v>
      </c>
      <c r="BT118" s="487" t="str">
        <f t="shared" si="29"/>
        <v>tbd</v>
      </c>
      <c r="BU118" s="487" t="str">
        <f t="shared" si="29"/>
        <v/>
      </c>
      <c r="BV118" s="487" t="str">
        <f t="shared" si="29"/>
        <v/>
      </c>
      <c r="BW118" s="487" t="str">
        <f t="shared" si="29"/>
        <v/>
      </c>
      <c r="BX118" s="487" t="str">
        <f t="shared" si="29"/>
        <v/>
      </c>
      <c r="BY118" s="487" t="str">
        <f t="shared" si="29"/>
        <v/>
      </c>
      <c r="BZ118" s="487" t="str">
        <f t="shared" si="29"/>
        <v/>
      </c>
      <c r="CA118" s="489" t="str">
        <f t="shared" si="29"/>
        <v/>
      </c>
    </row>
    <row r="119" spans="1:79" s="121" customFormat="1" ht="19.899999999999999" customHeight="1" x14ac:dyDescent="0.25">
      <c r="A119" s="9" t="s">
        <v>1547</v>
      </c>
      <c r="B119" s="7" t="s">
        <v>1548</v>
      </c>
      <c r="C119" s="2" t="s">
        <v>1549</v>
      </c>
      <c r="D119" s="5" t="s">
        <v>1542</v>
      </c>
      <c r="E119" s="4" t="s">
        <v>1515</v>
      </c>
      <c r="F119" s="862" t="s">
        <v>1516</v>
      </c>
      <c r="G119" s="862" t="s">
        <v>1516</v>
      </c>
      <c r="H119" s="5"/>
      <c r="I119" s="16"/>
      <c r="J119" s="47" t="s">
        <v>86</v>
      </c>
      <c r="K119" s="48"/>
      <c r="L119" s="48"/>
      <c r="M119" s="49"/>
      <c r="N119" s="863" t="s">
        <v>1516</v>
      </c>
      <c r="O119" s="864" t="s">
        <v>1516</v>
      </c>
      <c r="P119" s="864" t="s">
        <v>1516</v>
      </c>
      <c r="Q119" s="864" t="s">
        <v>1516</v>
      </c>
      <c r="R119" s="864" t="s">
        <v>1516</v>
      </c>
      <c r="S119" s="864" t="s">
        <v>1516</v>
      </c>
      <c r="T119" s="865" t="s">
        <v>1516</v>
      </c>
      <c r="U119" s="49"/>
      <c r="V119" s="58" t="s">
        <v>86</v>
      </c>
      <c r="W119" s="866" t="s">
        <v>1516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0</v>
      </c>
      <c r="AP119" s="487">
        <v>0</v>
      </c>
      <c r="AQ119" s="487">
        <v>0</v>
      </c>
      <c r="AR119" s="487">
        <v>0</v>
      </c>
      <c r="AS119" s="487">
        <v>0</v>
      </c>
      <c r="AT119" s="487">
        <v>0</v>
      </c>
      <c r="AU119" s="493">
        <v>0</v>
      </c>
      <c r="AV119" s="488" t="str">
        <f t="shared" si="30"/>
        <v>tbd</v>
      </c>
      <c r="AW119" s="487" t="str">
        <f t="shared" si="28"/>
        <v>tbd</v>
      </c>
      <c r="AX119" s="487" t="str">
        <f t="shared" si="28"/>
        <v>tbd</v>
      </c>
      <c r="AY119" s="487" t="str">
        <f t="shared" si="28"/>
        <v>tbd</v>
      </c>
      <c r="AZ119" s="487" t="str">
        <f t="shared" si="28"/>
        <v>tbd</v>
      </c>
      <c r="BA119" s="487" t="str">
        <f t="shared" si="28"/>
        <v>tbd</v>
      </c>
      <c r="BB119" s="487" t="str">
        <f t="shared" si="28"/>
        <v>tbd</v>
      </c>
      <c r="BC119" s="487" t="str">
        <f t="shared" si="28"/>
        <v>tbd</v>
      </c>
      <c r="BD119" s="487" t="str">
        <f t="shared" si="28"/>
        <v>tbd</v>
      </c>
      <c r="BE119" s="487" t="str">
        <f t="shared" si="28"/>
        <v/>
      </c>
      <c r="BF119" s="487" t="str">
        <f t="shared" si="28"/>
        <v/>
      </c>
      <c r="BG119" s="487" t="str">
        <f t="shared" si="28"/>
        <v/>
      </c>
      <c r="BH119" s="487" t="str">
        <f t="shared" si="28"/>
        <v/>
      </c>
      <c r="BI119" s="487" t="str">
        <f t="shared" si="28"/>
        <v/>
      </c>
      <c r="BJ119" s="487" t="str">
        <f t="shared" si="28"/>
        <v/>
      </c>
      <c r="BK119" s="489" t="str">
        <f t="shared" si="28"/>
        <v/>
      </c>
      <c r="BL119" s="495" t="str">
        <f t="shared" si="31"/>
        <v>not req'ed</v>
      </c>
      <c r="BM119" s="487" t="str">
        <f t="shared" si="29"/>
        <v>not req'ed</v>
      </c>
      <c r="BN119" s="487" t="str">
        <f t="shared" si="29"/>
        <v>not req'ed</v>
      </c>
      <c r="BO119" s="487" t="str">
        <f t="shared" si="29"/>
        <v>not req'ed</v>
      </c>
      <c r="BP119" s="487" t="str">
        <f t="shared" si="29"/>
        <v>not req'ed</v>
      </c>
      <c r="BQ119" s="487" t="str">
        <f t="shared" si="29"/>
        <v>not req'ed</v>
      </c>
      <c r="BR119" s="487" t="str">
        <f t="shared" si="29"/>
        <v>not req'ed</v>
      </c>
      <c r="BS119" s="487" t="str">
        <f t="shared" si="29"/>
        <v>not req'ed</v>
      </c>
      <c r="BT119" s="487" t="str">
        <f t="shared" si="29"/>
        <v>not req'ed</v>
      </c>
      <c r="BU119" s="487" t="str">
        <f t="shared" si="29"/>
        <v/>
      </c>
      <c r="BV119" s="487" t="str">
        <f t="shared" si="29"/>
        <v/>
      </c>
      <c r="BW119" s="487" t="str">
        <f t="shared" si="29"/>
        <v/>
      </c>
      <c r="BX119" s="487" t="str">
        <f t="shared" si="29"/>
        <v/>
      </c>
      <c r="BY119" s="487" t="str">
        <f t="shared" si="29"/>
        <v/>
      </c>
      <c r="BZ119" s="487" t="str">
        <f t="shared" si="29"/>
        <v/>
      </c>
      <c r="CA119" s="489" t="str">
        <f t="shared" si="29"/>
        <v/>
      </c>
    </row>
    <row r="120" spans="1:79" s="121" customFormat="1" ht="19.899999999999999" customHeight="1" x14ac:dyDescent="0.25">
      <c r="A120" s="9" t="s">
        <v>2309</v>
      </c>
      <c r="B120" s="7" t="s">
        <v>2310</v>
      </c>
      <c r="C120" s="2" t="s">
        <v>2311</v>
      </c>
      <c r="D120" s="5" t="s">
        <v>1542</v>
      </c>
      <c r="E120" s="7" t="s">
        <v>1515</v>
      </c>
      <c r="F120" s="862" t="s">
        <v>1516</v>
      </c>
      <c r="G120" s="862" t="s">
        <v>1516</v>
      </c>
      <c r="H120" s="5"/>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0</v>
      </c>
      <c r="AP120" s="487">
        <v>0</v>
      </c>
      <c r="AQ120" s="487">
        <v>0</v>
      </c>
      <c r="AR120" s="487">
        <v>0</v>
      </c>
      <c r="AS120" s="487">
        <v>0</v>
      </c>
      <c r="AT120" s="487">
        <v>0</v>
      </c>
      <c r="AU120" s="493">
        <v>0</v>
      </c>
      <c r="AV120" s="488" t="str">
        <f t="shared" si="30"/>
        <v>tbd</v>
      </c>
      <c r="AW120" s="487" t="str">
        <f t="shared" si="28"/>
        <v>tbd</v>
      </c>
      <c r="AX120" s="487" t="str">
        <f t="shared" si="28"/>
        <v>tbd</v>
      </c>
      <c r="AY120" s="487" t="str">
        <f t="shared" si="28"/>
        <v>tbd</v>
      </c>
      <c r="AZ120" s="487" t="str">
        <f t="shared" si="28"/>
        <v>tbd</v>
      </c>
      <c r="BA120" s="487" t="str">
        <f t="shared" si="28"/>
        <v>tbd</v>
      </c>
      <c r="BB120" s="487" t="str">
        <f t="shared" si="28"/>
        <v>tbd</v>
      </c>
      <c r="BC120" s="487" t="str">
        <f t="shared" si="28"/>
        <v>tbd</v>
      </c>
      <c r="BD120" s="487" t="str">
        <f t="shared" si="28"/>
        <v>tbd</v>
      </c>
      <c r="BE120" s="487" t="str">
        <f t="shared" si="28"/>
        <v/>
      </c>
      <c r="BF120" s="487" t="str">
        <f t="shared" si="28"/>
        <v/>
      </c>
      <c r="BG120" s="487" t="str">
        <f t="shared" si="28"/>
        <v/>
      </c>
      <c r="BH120" s="487" t="str">
        <f t="shared" si="28"/>
        <v/>
      </c>
      <c r="BI120" s="487" t="str">
        <f t="shared" si="28"/>
        <v/>
      </c>
      <c r="BJ120" s="487" t="str">
        <f t="shared" si="28"/>
        <v/>
      </c>
      <c r="BK120" s="489" t="str">
        <f t="shared" si="28"/>
        <v/>
      </c>
      <c r="BL120" s="495" t="str">
        <f t="shared" si="31"/>
        <v>not req'ed</v>
      </c>
      <c r="BM120" s="487" t="str">
        <f t="shared" si="29"/>
        <v>not req'ed</v>
      </c>
      <c r="BN120" s="487" t="str">
        <f t="shared" si="29"/>
        <v>not req'ed</v>
      </c>
      <c r="BO120" s="487" t="str">
        <f t="shared" si="29"/>
        <v>not req'ed</v>
      </c>
      <c r="BP120" s="487" t="str">
        <f t="shared" si="29"/>
        <v>not req'ed</v>
      </c>
      <c r="BQ120" s="487" t="str">
        <f t="shared" si="29"/>
        <v>not req'ed</v>
      </c>
      <c r="BR120" s="487" t="str">
        <f t="shared" si="29"/>
        <v>not req'ed</v>
      </c>
      <c r="BS120" s="487" t="str">
        <f t="shared" si="29"/>
        <v>not req'ed</v>
      </c>
      <c r="BT120" s="487" t="str">
        <f t="shared" si="29"/>
        <v>not req'ed</v>
      </c>
      <c r="BU120" s="487" t="str">
        <f t="shared" si="29"/>
        <v/>
      </c>
      <c r="BV120" s="487" t="str">
        <f t="shared" si="29"/>
        <v/>
      </c>
      <c r="BW120" s="487" t="str">
        <f t="shared" si="29"/>
        <v/>
      </c>
      <c r="BX120" s="487" t="str">
        <f t="shared" si="29"/>
        <v/>
      </c>
      <c r="BY120" s="487" t="str">
        <f t="shared" si="29"/>
        <v/>
      </c>
      <c r="BZ120" s="487" t="str">
        <f t="shared" si="29"/>
        <v/>
      </c>
      <c r="CA120" s="489" t="str">
        <f t="shared" si="29"/>
        <v/>
      </c>
    </row>
    <row r="121" spans="1:79" s="121" customFormat="1" ht="19.899999999999999" customHeight="1" x14ac:dyDescent="0.25">
      <c r="A121" s="9" t="s">
        <v>1786</v>
      </c>
      <c r="B121" s="7" t="s">
        <v>1787</v>
      </c>
      <c r="C121" s="2" t="s">
        <v>1788</v>
      </c>
      <c r="D121" s="5" t="s">
        <v>1542</v>
      </c>
      <c r="E121" s="7" t="s">
        <v>1515</v>
      </c>
      <c r="F121" s="862" t="s">
        <v>1516</v>
      </c>
      <c r="G121" s="862" t="s">
        <v>1516</v>
      </c>
      <c r="H121" s="5" t="s">
        <v>1553</v>
      </c>
      <c r="I121" s="16"/>
      <c r="J121" s="47" t="s">
        <v>86</v>
      </c>
      <c r="K121" s="48"/>
      <c r="L121" s="48"/>
      <c r="M121" s="49"/>
      <c r="N121" s="863" t="s">
        <v>1516</v>
      </c>
      <c r="O121" s="864" t="s">
        <v>1516</v>
      </c>
      <c r="P121" s="864" t="s">
        <v>1516</v>
      </c>
      <c r="Q121" s="864" t="s">
        <v>1516</v>
      </c>
      <c r="R121" s="864" t="s">
        <v>1516</v>
      </c>
      <c r="S121" s="864" t="s">
        <v>1516</v>
      </c>
      <c r="T121" s="865" t="s">
        <v>1516</v>
      </c>
      <c r="U121" s="49"/>
      <c r="V121" s="58" t="s">
        <v>86</v>
      </c>
      <c r="W121" s="866" t="s">
        <v>1516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0</v>
      </c>
      <c r="AP121" s="487">
        <v>0</v>
      </c>
      <c r="AQ121" s="487">
        <v>0</v>
      </c>
      <c r="AR121" s="487">
        <v>0</v>
      </c>
      <c r="AS121" s="487">
        <v>0</v>
      </c>
      <c r="AT121" s="487">
        <v>0</v>
      </c>
      <c r="AU121" s="493">
        <v>0</v>
      </c>
      <c r="AV121" s="488" t="str">
        <f t="shared" si="30"/>
        <v>tbd</v>
      </c>
      <c r="AW121" s="487" t="str">
        <f t="shared" si="28"/>
        <v>tbd</v>
      </c>
      <c r="AX121" s="487" t="str">
        <f t="shared" si="28"/>
        <v>tbd</v>
      </c>
      <c r="AY121" s="487" t="str">
        <f t="shared" si="28"/>
        <v>tbd</v>
      </c>
      <c r="AZ121" s="487" t="str">
        <f t="shared" si="28"/>
        <v>tbd</v>
      </c>
      <c r="BA121" s="487" t="str">
        <f t="shared" si="28"/>
        <v>tbd</v>
      </c>
      <c r="BB121" s="487" t="str">
        <f t="shared" si="28"/>
        <v>tbd</v>
      </c>
      <c r="BC121" s="487" t="str">
        <f t="shared" si="28"/>
        <v>tbd</v>
      </c>
      <c r="BD121" s="487" t="str">
        <f t="shared" si="28"/>
        <v>tbd</v>
      </c>
      <c r="BE121" s="487" t="str">
        <f t="shared" si="28"/>
        <v/>
      </c>
      <c r="BF121" s="487" t="str">
        <f t="shared" si="28"/>
        <v/>
      </c>
      <c r="BG121" s="487" t="str">
        <f t="shared" si="28"/>
        <v/>
      </c>
      <c r="BH121" s="487" t="str">
        <f t="shared" si="28"/>
        <v/>
      </c>
      <c r="BI121" s="487" t="str">
        <f t="shared" si="28"/>
        <v/>
      </c>
      <c r="BJ121" s="487" t="str">
        <f t="shared" si="28"/>
        <v/>
      </c>
      <c r="BK121" s="489" t="str">
        <f t="shared" si="28"/>
        <v/>
      </c>
      <c r="BL121" s="495" t="str">
        <f t="shared" si="31"/>
        <v>not req'ed</v>
      </c>
      <c r="BM121" s="487" t="str">
        <f t="shared" si="29"/>
        <v>not req'ed</v>
      </c>
      <c r="BN121" s="487" t="str">
        <f t="shared" si="29"/>
        <v>not req'ed</v>
      </c>
      <c r="BO121" s="487" t="str">
        <f t="shared" si="29"/>
        <v>not req'ed</v>
      </c>
      <c r="BP121" s="487" t="str">
        <f t="shared" si="29"/>
        <v>not req'ed</v>
      </c>
      <c r="BQ121" s="487" t="str">
        <f t="shared" si="29"/>
        <v>not req'ed</v>
      </c>
      <c r="BR121" s="487" t="str">
        <f t="shared" si="29"/>
        <v>not req'ed</v>
      </c>
      <c r="BS121" s="487" t="str">
        <f t="shared" si="29"/>
        <v>not req'ed</v>
      </c>
      <c r="BT121" s="487" t="str">
        <f t="shared" si="29"/>
        <v>not req'ed</v>
      </c>
      <c r="BU121" s="487" t="str">
        <f t="shared" si="29"/>
        <v/>
      </c>
      <c r="BV121" s="487" t="str">
        <f t="shared" si="29"/>
        <v/>
      </c>
      <c r="BW121" s="487" t="str">
        <f t="shared" si="29"/>
        <v/>
      </c>
      <c r="BX121" s="487" t="str">
        <f t="shared" si="29"/>
        <v/>
      </c>
      <c r="BY121" s="487" t="str">
        <f t="shared" si="29"/>
        <v/>
      </c>
      <c r="BZ121" s="487" t="str">
        <f t="shared" si="29"/>
        <v/>
      </c>
      <c r="CA121" s="489" t="str">
        <f t="shared" si="29"/>
        <v/>
      </c>
    </row>
    <row r="122" spans="1:79" s="121" customFormat="1" ht="19.899999999999999" customHeight="1" x14ac:dyDescent="0.25">
      <c r="A122" s="9" t="s">
        <v>1550</v>
      </c>
      <c r="B122" s="7" t="s">
        <v>1551</v>
      </c>
      <c r="C122" s="2" t="s">
        <v>1552</v>
      </c>
      <c r="D122" s="5" t="s">
        <v>1542</v>
      </c>
      <c r="E122" s="7" t="s">
        <v>1515</v>
      </c>
      <c r="F122" s="862" t="s">
        <v>1516</v>
      </c>
      <c r="G122" s="862" t="s">
        <v>1516</v>
      </c>
      <c r="H122" s="5" t="s">
        <v>1553</v>
      </c>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0</v>
      </c>
      <c r="AP122" s="487">
        <v>0</v>
      </c>
      <c r="AQ122" s="487">
        <v>0</v>
      </c>
      <c r="AR122" s="487">
        <v>0</v>
      </c>
      <c r="AS122" s="487">
        <v>0</v>
      </c>
      <c r="AT122" s="487">
        <v>0</v>
      </c>
      <c r="AU122" s="493">
        <v>0</v>
      </c>
      <c r="AV122" s="488" t="str">
        <f t="shared" si="30"/>
        <v>tbd</v>
      </c>
      <c r="AW122" s="487" t="str">
        <f t="shared" si="28"/>
        <v>tbd</v>
      </c>
      <c r="AX122" s="487" t="str">
        <f t="shared" si="28"/>
        <v>tbd</v>
      </c>
      <c r="AY122" s="487" t="str">
        <f t="shared" si="28"/>
        <v>tbd</v>
      </c>
      <c r="AZ122" s="487" t="str">
        <f t="shared" si="28"/>
        <v>tbd</v>
      </c>
      <c r="BA122" s="487" t="str">
        <f t="shared" si="28"/>
        <v>tbd</v>
      </c>
      <c r="BB122" s="487" t="str">
        <f t="shared" si="28"/>
        <v>tbd</v>
      </c>
      <c r="BC122" s="487" t="str">
        <f t="shared" si="28"/>
        <v>tbd</v>
      </c>
      <c r="BD122" s="487" t="str">
        <f t="shared" si="28"/>
        <v>tbd</v>
      </c>
      <c r="BE122" s="487" t="str">
        <f t="shared" si="28"/>
        <v/>
      </c>
      <c r="BF122" s="487" t="str">
        <f t="shared" si="28"/>
        <v/>
      </c>
      <c r="BG122" s="487" t="str">
        <f t="shared" si="28"/>
        <v/>
      </c>
      <c r="BH122" s="487" t="str">
        <f t="shared" si="28"/>
        <v/>
      </c>
      <c r="BI122" s="487" t="str">
        <f t="shared" si="28"/>
        <v/>
      </c>
      <c r="BJ122" s="487" t="str">
        <f t="shared" si="28"/>
        <v/>
      </c>
      <c r="BK122" s="489" t="str">
        <f t="shared" si="28"/>
        <v/>
      </c>
      <c r="BL122" s="495" t="str">
        <f t="shared" si="31"/>
        <v>not req'ed</v>
      </c>
      <c r="BM122" s="487" t="str">
        <f t="shared" si="29"/>
        <v>not req'ed</v>
      </c>
      <c r="BN122" s="487" t="str">
        <f t="shared" si="29"/>
        <v>not req'ed</v>
      </c>
      <c r="BO122" s="487" t="str">
        <f t="shared" si="29"/>
        <v>not req'ed</v>
      </c>
      <c r="BP122" s="487" t="str">
        <f t="shared" si="29"/>
        <v>not req'ed</v>
      </c>
      <c r="BQ122" s="487" t="str">
        <f t="shared" si="29"/>
        <v>not req'ed</v>
      </c>
      <c r="BR122" s="487" t="str">
        <f t="shared" si="29"/>
        <v>not req'ed</v>
      </c>
      <c r="BS122" s="487" t="str">
        <f t="shared" si="29"/>
        <v>not req'ed</v>
      </c>
      <c r="BT122" s="487" t="str">
        <f t="shared" si="29"/>
        <v>not req'ed</v>
      </c>
      <c r="BU122" s="487" t="str">
        <f t="shared" si="29"/>
        <v/>
      </c>
      <c r="BV122" s="487" t="str">
        <f t="shared" si="29"/>
        <v/>
      </c>
      <c r="BW122" s="487" t="str">
        <f t="shared" si="29"/>
        <v/>
      </c>
      <c r="BX122" s="487" t="str">
        <f t="shared" si="29"/>
        <v/>
      </c>
      <c r="BY122" s="487" t="str">
        <f t="shared" si="29"/>
        <v/>
      </c>
      <c r="BZ122" s="487" t="str">
        <f t="shared" si="29"/>
        <v/>
      </c>
      <c r="CA122" s="489" t="str">
        <f t="shared" si="29"/>
        <v/>
      </c>
    </row>
    <row r="123" spans="1:79" s="121" customFormat="1" ht="19.899999999999999" customHeight="1" x14ac:dyDescent="0.25">
      <c r="A123" s="9" t="s">
        <v>2333</v>
      </c>
      <c r="B123" s="7" t="s">
        <v>2334</v>
      </c>
      <c r="C123" s="2" t="s">
        <v>2335</v>
      </c>
      <c r="D123" s="5" t="s">
        <v>2336</v>
      </c>
      <c r="E123" s="7">
        <v>8</v>
      </c>
      <c r="F123" s="4" t="s">
        <v>2113</v>
      </c>
      <c r="G123" s="862" t="s">
        <v>1516</v>
      </c>
      <c r="H123" s="5"/>
      <c r="I123" s="16"/>
      <c r="J123" s="47" t="s">
        <v>86</v>
      </c>
      <c r="K123" s="48"/>
      <c r="L123" s="48"/>
      <c r="M123" s="49"/>
      <c r="N123" s="47" t="s">
        <v>86</v>
      </c>
      <c r="O123" s="48"/>
      <c r="P123" s="48"/>
      <c r="Q123" s="48"/>
      <c r="R123" s="48"/>
      <c r="S123" s="48"/>
      <c r="T123" s="65"/>
      <c r="U123" s="49"/>
      <c r="V123" s="58" t="s">
        <v>86</v>
      </c>
      <c r="W123" s="82" t="s">
        <v>86</v>
      </c>
      <c r="X123" s="56"/>
      <c r="Y123" s="69"/>
      <c r="Z123" s="69"/>
      <c r="AA123" s="68"/>
      <c r="AB123" s="57"/>
      <c r="AC123" s="58" t="s">
        <v>1376</v>
      </c>
      <c r="AD123" s="56"/>
      <c r="AE123" s="65"/>
      <c r="AF123" s="488">
        <v>-1</v>
      </c>
      <c r="AG123" s="487">
        <v>-1</v>
      </c>
      <c r="AH123" s="487">
        <v>-1</v>
      </c>
      <c r="AI123" s="487">
        <v>-1</v>
      </c>
      <c r="AJ123" s="487">
        <v>-1</v>
      </c>
      <c r="AK123" s="487">
        <v>-1</v>
      </c>
      <c r="AL123" s="487">
        <v>-1</v>
      </c>
      <c r="AM123" s="487">
        <v>-1</v>
      </c>
      <c r="AN123" s="487">
        <v>-1</v>
      </c>
      <c r="AO123" s="487">
        <v>0</v>
      </c>
      <c r="AP123" s="487">
        <v>0</v>
      </c>
      <c r="AQ123" s="487">
        <v>0</v>
      </c>
      <c r="AR123" s="487">
        <v>0</v>
      </c>
      <c r="AS123" s="487">
        <v>0</v>
      </c>
      <c r="AT123" s="487">
        <v>0</v>
      </c>
      <c r="AU123" s="493">
        <v>0</v>
      </c>
      <c r="AV123" s="488" t="str">
        <f t="shared" si="30"/>
        <v>tbd</v>
      </c>
      <c r="AW123" s="487" t="str">
        <f t="shared" si="28"/>
        <v>tbd</v>
      </c>
      <c r="AX123" s="487" t="str">
        <f t="shared" si="28"/>
        <v>tbd</v>
      </c>
      <c r="AY123" s="487" t="str">
        <f t="shared" si="28"/>
        <v>tbd</v>
      </c>
      <c r="AZ123" s="487" t="str">
        <f t="shared" si="28"/>
        <v>tbd</v>
      </c>
      <c r="BA123" s="487" t="str">
        <f t="shared" si="28"/>
        <v>tbd</v>
      </c>
      <c r="BB123" s="487" t="str">
        <f t="shared" si="28"/>
        <v>tbd</v>
      </c>
      <c r="BC123" s="487" t="str">
        <f t="shared" si="28"/>
        <v>tbd</v>
      </c>
      <c r="BD123" s="487" t="str">
        <f t="shared" si="28"/>
        <v>tbd</v>
      </c>
      <c r="BE123" s="487" t="str">
        <f t="shared" si="28"/>
        <v/>
      </c>
      <c r="BF123" s="487" t="str">
        <f t="shared" si="28"/>
        <v/>
      </c>
      <c r="BG123" s="487" t="str">
        <f t="shared" si="28"/>
        <v/>
      </c>
      <c r="BH123" s="487" t="str">
        <f t="shared" si="28"/>
        <v/>
      </c>
      <c r="BI123" s="487" t="str">
        <f t="shared" si="28"/>
        <v/>
      </c>
      <c r="BJ123" s="487" t="str">
        <f t="shared" si="28"/>
        <v/>
      </c>
      <c r="BK123" s="489" t="str">
        <f t="shared" si="28"/>
        <v/>
      </c>
      <c r="BL123" s="495" t="str">
        <f t="shared" si="31"/>
        <v>tbd</v>
      </c>
      <c r="BM123" s="487" t="str">
        <f t="shared" si="29"/>
        <v>tbd</v>
      </c>
      <c r="BN123" s="487" t="str">
        <f t="shared" si="29"/>
        <v>tbd</v>
      </c>
      <c r="BO123" s="487" t="str">
        <f t="shared" si="29"/>
        <v>tbd</v>
      </c>
      <c r="BP123" s="487" t="str">
        <f t="shared" si="29"/>
        <v>tbd</v>
      </c>
      <c r="BQ123" s="487" t="str">
        <f t="shared" si="29"/>
        <v>tbd</v>
      </c>
      <c r="BR123" s="487" t="str">
        <f t="shared" si="29"/>
        <v>tbd</v>
      </c>
      <c r="BS123" s="487" t="str">
        <f t="shared" si="29"/>
        <v>tbd</v>
      </c>
      <c r="BT123" s="487" t="str">
        <f t="shared" si="29"/>
        <v>tbd</v>
      </c>
      <c r="BU123" s="487" t="str">
        <f t="shared" si="29"/>
        <v/>
      </c>
      <c r="BV123" s="487" t="str">
        <f t="shared" si="29"/>
        <v/>
      </c>
      <c r="BW123" s="487" t="str">
        <f t="shared" si="29"/>
        <v/>
      </c>
      <c r="BX123" s="487" t="str">
        <f t="shared" si="29"/>
        <v/>
      </c>
      <c r="BY123" s="487" t="str">
        <f t="shared" si="29"/>
        <v/>
      </c>
      <c r="BZ123" s="487" t="str">
        <f t="shared" si="29"/>
        <v/>
      </c>
      <c r="CA123" s="489" t="str">
        <f t="shared" si="29"/>
        <v/>
      </c>
    </row>
    <row r="124" spans="1:79" s="121" customFormat="1" ht="19.899999999999999" customHeight="1" x14ac:dyDescent="0.25">
      <c r="A124" s="9" t="s">
        <v>2171</v>
      </c>
      <c r="B124" s="7" t="s">
        <v>2172</v>
      </c>
      <c r="C124" s="2" t="s">
        <v>2173</v>
      </c>
      <c r="D124" s="5" t="s">
        <v>1537</v>
      </c>
      <c r="E124" s="7">
        <v>70</v>
      </c>
      <c r="F124" s="873">
        <v>1</v>
      </c>
      <c r="G124" s="862"/>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-1</v>
      </c>
      <c r="AG124" s="487">
        <v>-1</v>
      </c>
      <c r="AH124" s="487">
        <v>-1</v>
      </c>
      <c r="AI124" s="487">
        <v>-1</v>
      </c>
      <c r="AJ124" s="487">
        <v>-1</v>
      </c>
      <c r="AK124" s="487">
        <v>-1</v>
      </c>
      <c r="AL124" s="487">
        <v>-1</v>
      </c>
      <c r="AM124" s="487">
        <v>-1</v>
      </c>
      <c r="AN124" s="487">
        <v>-1</v>
      </c>
      <c r="AO124" s="487">
        <v>0</v>
      </c>
      <c r="AP124" s="487">
        <v>0</v>
      </c>
      <c r="AQ124" s="487">
        <v>0</v>
      </c>
      <c r="AR124" s="487">
        <v>0</v>
      </c>
      <c r="AS124" s="487">
        <v>0</v>
      </c>
      <c r="AT124" s="487">
        <v>0</v>
      </c>
      <c r="AU124" s="493">
        <v>0</v>
      </c>
      <c r="AV124" s="488" t="str">
        <f t="shared" si="30"/>
        <v>tbd</v>
      </c>
      <c r="AW124" s="487" t="str">
        <f t="shared" si="28"/>
        <v>tbd</v>
      </c>
      <c r="AX124" s="487" t="str">
        <f t="shared" si="28"/>
        <v>tbd</v>
      </c>
      <c r="AY124" s="487" t="str">
        <f t="shared" si="28"/>
        <v>tbd</v>
      </c>
      <c r="AZ124" s="487" t="str">
        <f t="shared" si="28"/>
        <v>tbd</v>
      </c>
      <c r="BA124" s="487" t="str">
        <f t="shared" si="28"/>
        <v>tbd</v>
      </c>
      <c r="BB124" s="487" t="str">
        <f t="shared" si="28"/>
        <v>tbd</v>
      </c>
      <c r="BC124" s="487" t="str">
        <f t="shared" si="28"/>
        <v>tbd</v>
      </c>
      <c r="BD124" s="487" t="str">
        <f t="shared" si="28"/>
        <v>tbd</v>
      </c>
      <c r="BE124" s="487" t="str">
        <f t="shared" si="28"/>
        <v/>
      </c>
      <c r="BF124" s="487" t="str">
        <f t="shared" si="28"/>
        <v/>
      </c>
      <c r="BG124" s="487" t="str">
        <f t="shared" si="28"/>
        <v/>
      </c>
      <c r="BH124" s="487" t="str">
        <f t="shared" si="28"/>
        <v/>
      </c>
      <c r="BI124" s="487" t="str">
        <f t="shared" si="28"/>
        <v/>
      </c>
      <c r="BJ124" s="487" t="str">
        <f t="shared" si="28"/>
        <v/>
      </c>
      <c r="BK124" s="489" t="str">
        <f t="shared" si="28"/>
        <v/>
      </c>
      <c r="BL124" s="495" t="str">
        <f t="shared" si="31"/>
        <v>tbd</v>
      </c>
      <c r="BM124" s="487" t="str">
        <f t="shared" si="29"/>
        <v>tbd</v>
      </c>
      <c r="BN124" s="487" t="str">
        <f t="shared" si="29"/>
        <v>tbd</v>
      </c>
      <c r="BO124" s="487" t="str">
        <f t="shared" si="29"/>
        <v>tbd</v>
      </c>
      <c r="BP124" s="487" t="str">
        <f t="shared" si="29"/>
        <v>tbd</v>
      </c>
      <c r="BQ124" s="487" t="str">
        <f t="shared" si="29"/>
        <v>tbd</v>
      </c>
      <c r="BR124" s="487" t="str">
        <f t="shared" si="29"/>
        <v>tbd</v>
      </c>
      <c r="BS124" s="487" t="str">
        <f t="shared" si="29"/>
        <v>tbd</v>
      </c>
      <c r="BT124" s="487" t="str">
        <f t="shared" si="29"/>
        <v>tbd</v>
      </c>
      <c r="BU124" s="487" t="str">
        <f t="shared" si="29"/>
        <v/>
      </c>
      <c r="BV124" s="487" t="str">
        <f t="shared" si="29"/>
        <v/>
      </c>
      <c r="BW124" s="487" t="str">
        <f t="shared" si="29"/>
        <v/>
      </c>
      <c r="BX124" s="487" t="str">
        <f t="shared" si="29"/>
        <v/>
      </c>
      <c r="BY124" s="487" t="str">
        <f t="shared" si="29"/>
        <v/>
      </c>
      <c r="BZ124" s="487" t="str">
        <f t="shared" si="29"/>
        <v/>
      </c>
      <c r="CA124" s="489" t="str">
        <f t="shared" si="29"/>
        <v/>
      </c>
    </row>
    <row r="125" spans="1:79" s="121" customFormat="1" ht="19.899999999999999" customHeight="1" x14ac:dyDescent="0.25">
      <c r="A125" s="9" t="s">
        <v>2174</v>
      </c>
      <c r="B125" s="7" t="s">
        <v>2175</v>
      </c>
      <c r="C125" s="2" t="s">
        <v>2176</v>
      </c>
      <c r="D125" s="5" t="s">
        <v>1537</v>
      </c>
      <c r="E125" s="7">
        <v>70</v>
      </c>
      <c r="F125" s="873">
        <v>1</v>
      </c>
      <c r="G125" s="862"/>
      <c r="H125" s="5"/>
      <c r="I125" s="16"/>
      <c r="J125" s="47" t="s">
        <v>86</v>
      </c>
      <c r="K125" s="48"/>
      <c r="L125" s="48"/>
      <c r="M125" s="49"/>
      <c r="N125" s="47" t="s">
        <v>86</v>
      </c>
      <c r="O125" s="48"/>
      <c r="P125" s="48"/>
      <c r="Q125" s="48"/>
      <c r="R125" s="48"/>
      <c r="S125" s="48"/>
      <c r="T125" s="65"/>
      <c r="U125" s="49"/>
      <c r="V125" s="58" t="s">
        <v>86</v>
      </c>
      <c r="W125" s="82" t="s">
        <v>86</v>
      </c>
      <c r="X125" s="56"/>
      <c r="Y125" s="69"/>
      <c r="Z125" s="69"/>
      <c r="AA125" s="68"/>
      <c r="AB125" s="57"/>
      <c r="AC125" s="58" t="s">
        <v>1376</v>
      </c>
      <c r="AD125" s="56"/>
      <c r="AE125" s="65"/>
      <c r="AF125" s="488">
        <v>-1</v>
      </c>
      <c r="AG125" s="487">
        <v>-1</v>
      </c>
      <c r="AH125" s="487">
        <v>-1</v>
      </c>
      <c r="AI125" s="487">
        <v>-1</v>
      </c>
      <c r="AJ125" s="487">
        <v>-1</v>
      </c>
      <c r="AK125" s="487">
        <v>-1</v>
      </c>
      <c r="AL125" s="487">
        <v>-1</v>
      </c>
      <c r="AM125" s="487">
        <v>-1</v>
      </c>
      <c r="AN125" s="487">
        <v>-1</v>
      </c>
      <c r="AO125" s="487">
        <v>0</v>
      </c>
      <c r="AP125" s="487">
        <v>0</v>
      </c>
      <c r="AQ125" s="487">
        <v>0</v>
      </c>
      <c r="AR125" s="487">
        <v>0</v>
      </c>
      <c r="AS125" s="487">
        <v>0</v>
      </c>
      <c r="AT125" s="487">
        <v>0</v>
      </c>
      <c r="AU125" s="493">
        <v>0</v>
      </c>
      <c r="AV125" s="488" t="str">
        <f t="shared" si="30"/>
        <v>tbd</v>
      </c>
      <c r="AW125" s="487" t="str">
        <f t="shared" si="28"/>
        <v>tbd</v>
      </c>
      <c r="AX125" s="487" t="str">
        <f t="shared" si="28"/>
        <v>tbd</v>
      </c>
      <c r="AY125" s="487" t="str">
        <f t="shared" si="28"/>
        <v>tbd</v>
      </c>
      <c r="AZ125" s="487" t="str">
        <f t="shared" si="28"/>
        <v>tbd</v>
      </c>
      <c r="BA125" s="487" t="str">
        <f t="shared" si="28"/>
        <v>tbd</v>
      </c>
      <c r="BB125" s="487" t="str">
        <f t="shared" si="28"/>
        <v>tbd</v>
      </c>
      <c r="BC125" s="487" t="str">
        <f t="shared" si="28"/>
        <v>tbd</v>
      </c>
      <c r="BD125" s="487" t="str">
        <f t="shared" si="28"/>
        <v>tbd</v>
      </c>
      <c r="BE125" s="487" t="str">
        <f t="shared" si="28"/>
        <v/>
      </c>
      <c r="BF125" s="487" t="str">
        <f t="shared" si="28"/>
        <v/>
      </c>
      <c r="BG125" s="487" t="str">
        <f t="shared" si="28"/>
        <v/>
      </c>
      <c r="BH125" s="487" t="str">
        <f t="shared" si="28"/>
        <v/>
      </c>
      <c r="BI125" s="487" t="str">
        <f t="shared" si="28"/>
        <v/>
      </c>
      <c r="BJ125" s="487" t="str">
        <f t="shared" si="28"/>
        <v/>
      </c>
      <c r="BK125" s="489" t="str">
        <f t="shared" si="28"/>
        <v/>
      </c>
      <c r="BL125" s="495" t="str">
        <f t="shared" si="31"/>
        <v>tbd</v>
      </c>
      <c r="BM125" s="487" t="str">
        <f t="shared" si="29"/>
        <v>tbd</v>
      </c>
      <c r="BN125" s="487" t="str">
        <f t="shared" si="29"/>
        <v>tbd</v>
      </c>
      <c r="BO125" s="487" t="str">
        <f t="shared" si="29"/>
        <v>tbd</v>
      </c>
      <c r="BP125" s="487" t="str">
        <f t="shared" si="29"/>
        <v>tbd</v>
      </c>
      <c r="BQ125" s="487" t="str">
        <f t="shared" si="29"/>
        <v>tbd</v>
      </c>
      <c r="BR125" s="487" t="str">
        <f t="shared" si="29"/>
        <v>tbd</v>
      </c>
      <c r="BS125" s="487" t="str">
        <f t="shared" si="29"/>
        <v>tbd</v>
      </c>
      <c r="BT125" s="487" t="str">
        <f t="shared" si="29"/>
        <v>tbd</v>
      </c>
      <c r="BU125" s="487" t="str">
        <f t="shared" si="29"/>
        <v/>
      </c>
      <c r="BV125" s="487" t="str">
        <f t="shared" si="29"/>
        <v/>
      </c>
      <c r="BW125" s="487" t="str">
        <f t="shared" si="29"/>
        <v/>
      </c>
      <c r="BX125" s="487" t="str">
        <f t="shared" si="29"/>
        <v/>
      </c>
      <c r="BY125" s="487" t="str">
        <f t="shared" si="29"/>
        <v/>
      </c>
      <c r="BZ125" s="487" t="str">
        <f t="shared" si="29"/>
        <v/>
      </c>
      <c r="CA125" s="489" t="str">
        <f t="shared" si="29"/>
        <v/>
      </c>
    </row>
    <row r="126" spans="1:79" s="121" customFormat="1" ht="19.899999999999999" customHeight="1" x14ac:dyDescent="0.25">
      <c r="A126" s="1381" t="s">
        <v>2337</v>
      </c>
      <c r="B126" s="1382"/>
      <c r="C126" s="1382"/>
      <c r="D126" s="1382"/>
      <c r="E126" s="1382"/>
      <c r="F126" s="1382"/>
      <c r="G126" s="1382"/>
      <c r="H126" s="1382"/>
      <c r="I126" s="1383"/>
      <c r="J126" s="867"/>
      <c r="K126" s="868"/>
      <c r="L126" s="868"/>
      <c r="M126" s="869"/>
      <c r="N126" s="867"/>
      <c r="O126" s="868"/>
      <c r="P126" s="868"/>
      <c r="Q126" s="868"/>
      <c r="R126" s="868"/>
      <c r="S126" s="868"/>
      <c r="T126" s="870"/>
      <c r="U126" s="869"/>
      <c r="V126" s="867"/>
      <c r="W126" s="871"/>
      <c r="X126" s="868"/>
      <c r="Y126" s="870"/>
      <c r="Z126" s="870"/>
      <c r="AA126" s="872"/>
      <c r="AB126" s="869"/>
      <c r="AC126" s="867"/>
      <c r="AD126" s="868"/>
      <c r="AE126" s="870"/>
      <c r="AF126" s="488">
        <f t="shared" ref="AF126:AN126" si="32">AF125</f>
        <v>-1</v>
      </c>
      <c r="AG126" s="487">
        <f t="shared" si="32"/>
        <v>-1</v>
      </c>
      <c r="AH126" s="487">
        <f t="shared" si="32"/>
        <v>-1</v>
      </c>
      <c r="AI126" s="487">
        <f t="shared" si="32"/>
        <v>-1</v>
      </c>
      <c r="AJ126" s="487">
        <f t="shared" si="32"/>
        <v>-1</v>
      </c>
      <c r="AK126" s="487">
        <f t="shared" si="32"/>
        <v>-1</v>
      </c>
      <c r="AL126" s="487">
        <f t="shared" si="32"/>
        <v>-1</v>
      </c>
      <c r="AM126" s="487">
        <f t="shared" si="32"/>
        <v>-1</v>
      </c>
      <c r="AN126" s="487">
        <f t="shared" si="32"/>
        <v>-1</v>
      </c>
      <c r="AO126" s="487">
        <v>0</v>
      </c>
      <c r="AP126" s="487">
        <v>0</v>
      </c>
      <c r="AQ126" s="487">
        <v>0</v>
      </c>
      <c r="AR126" s="487">
        <v>0</v>
      </c>
      <c r="AS126" s="487">
        <v>0</v>
      </c>
      <c r="AT126" s="487">
        <v>0</v>
      </c>
      <c r="AU126" s="493">
        <v>0</v>
      </c>
      <c r="AV126" s="488">
        <f t="shared" si="30"/>
        <v>0</v>
      </c>
      <c r="AW126" s="487">
        <f t="shared" si="30"/>
        <v>0</v>
      </c>
      <c r="AX126" s="487">
        <f t="shared" si="30"/>
        <v>0</v>
      </c>
      <c r="AY126" s="487">
        <f t="shared" si="30"/>
        <v>0</v>
      </c>
      <c r="AZ126" s="487">
        <f t="shared" si="30"/>
        <v>0</v>
      </c>
      <c r="BA126" s="487">
        <f t="shared" si="30"/>
        <v>0</v>
      </c>
      <c r="BB126" s="487">
        <f t="shared" si="30"/>
        <v>0</v>
      </c>
      <c r="BC126" s="487">
        <f t="shared" si="30"/>
        <v>0</v>
      </c>
      <c r="BD126" s="487">
        <f t="shared" si="30"/>
        <v>0</v>
      </c>
      <c r="BE126" s="487" t="str">
        <f t="shared" si="30"/>
        <v/>
      </c>
      <c r="BF126" s="487" t="str">
        <f t="shared" si="30"/>
        <v/>
      </c>
      <c r="BG126" s="487" t="str">
        <f t="shared" si="30"/>
        <v/>
      </c>
      <c r="BH126" s="487" t="str">
        <f t="shared" si="30"/>
        <v/>
      </c>
      <c r="BI126" s="487" t="str">
        <f t="shared" si="30"/>
        <v/>
      </c>
      <c r="BJ126" s="487" t="str">
        <f t="shared" si="30"/>
        <v/>
      </c>
      <c r="BK126" s="489" t="str">
        <f t="shared" si="30"/>
        <v/>
      </c>
      <c r="BL126" s="495">
        <f t="shared" si="31"/>
        <v>0</v>
      </c>
      <c r="BM126" s="487">
        <f t="shared" si="31"/>
        <v>0</v>
      </c>
      <c r="BN126" s="487">
        <f t="shared" si="31"/>
        <v>0</v>
      </c>
      <c r="BO126" s="487">
        <f t="shared" si="31"/>
        <v>0</v>
      </c>
      <c r="BP126" s="487">
        <f t="shared" si="31"/>
        <v>0</v>
      </c>
      <c r="BQ126" s="487">
        <f t="shared" si="31"/>
        <v>0</v>
      </c>
      <c r="BR126" s="487">
        <f t="shared" si="31"/>
        <v>0</v>
      </c>
      <c r="BS126" s="487">
        <f t="shared" si="31"/>
        <v>0</v>
      </c>
      <c r="BT126" s="487">
        <f t="shared" si="31"/>
        <v>0</v>
      </c>
      <c r="BU126" s="487" t="str">
        <f t="shared" si="31"/>
        <v/>
      </c>
      <c r="BV126" s="487" t="str">
        <f t="shared" si="31"/>
        <v/>
      </c>
      <c r="BW126" s="487" t="str">
        <f t="shared" si="31"/>
        <v/>
      </c>
      <c r="BX126" s="487" t="str">
        <f t="shared" si="31"/>
        <v/>
      </c>
      <c r="BY126" s="487" t="str">
        <f t="shared" si="31"/>
        <v/>
      </c>
      <c r="BZ126" s="487" t="str">
        <f t="shared" si="31"/>
        <v/>
      </c>
      <c r="CA126" s="489" t="str">
        <f t="shared" si="31"/>
        <v/>
      </c>
    </row>
    <row r="127" spans="1:79" s="121" customFormat="1" ht="19.899999999999999" customHeight="1" x14ac:dyDescent="0.25">
      <c r="A127" s="9" t="s">
        <v>2338</v>
      </c>
      <c r="B127" s="7" t="s">
        <v>2339</v>
      </c>
      <c r="C127" s="2" t="s">
        <v>2340</v>
      </c>
      <c r="D127" s="5" t="s">
        <v>2341</v>
      </c>
      <c r="E127" s="4">
        <v>6</v>
      </c>
      <c r="F127" s="862" t="s">
        <v>1516</v>
      </c>
      <c r="G127" s="862" t="s">
        <v>1516</v>
      </c>
      <c r="H127" s="5"/>
      <c r="I127" s="16"/>
      <c r="J127" s="47" t="s">
        <v>86</v>
      </c>
      <c r="K127" s="48"/>
      <c r="L127" s="48"/>
      <c r="M127" s="49"/>
      <c r="N127" s="863" t="s">
        <v>1516</v>
      </c>
      <c r="O127" s="864" t="s">
        <v>1516</v>
      </c>
      <c r="P127" s="864" t="s">
        <v>1516</v>
      </c>
      <c r="Q127" s="864" t="s">
        <v>1516</v>
      </c>
      <c r="R127" s="864" t="s">
        <v>1516</v>
      </c>
      <c r="S127" s="864" t="s">
        <v>1516</v>
      </c>
      <c r="T127" s="865" t="s">
        <v>1516</v>
      </c>
      <c r="U127" s="49"/>
      <c r="V127" s="58" t="s">
        <v>86</v>
      </c>
      <c r="W127" s="866" t="s">
        <v>1516</v>
      </c>
      <c r="X127" s="56"/>
      <c r="Y127" s="69"/>
      <c r="Z127" s="69"/>
      <c r="AA127" s="68"/>
      <c r="AB127" s="57"/>
      <c r="AC127" s="58" t="s">
        <v>1376</v>
      </c>
      <c r="AD127" s="56"/>
      <c r="AE127" s="65"/>
      <c r="AF127" s="488">
        <v>0</v>
      </c>
      <c r="AG127" s="487">
        <v>-1</v>
      </c>
      <c r="AH127" s="487">
        <v>0</v>
      </c>
      <c r="AI127" s="487">
        <v>0</v>
      </c>
      <c r="AJ127" s="487">
        <v>0</v>
      </c>
      <c r="AK127" s="487">
        <v>0</v>
      </c>
      <c r="AL127" s="487">
        <v>0</v>
      </c>
      <c r="AM127" s="487">
        <v>0</v>
      </c>
      <c r="AN127" s="487">
        <v>0</v>
      </c>
      <c r="AO127" s="487">
        <v>0</v>
      </c>
      <c r="AP127" s="487">
        <v>0</v>
      </c>
      <c r="AQ127" s="487">
        <v>0</v>
      </c>
      <c r="AR127" s="487">
        <v>0</v>
      </c>
      <c r="AS127" s="487">
        <v>0</v>
      </c>
      <c r="AT127" s="487">
        <v>0</v>
      </c>
      <c r="AU127" s="493">
        <v>0</v>
      </c>
      <c r="AV127" s="488" t="str">
        <f t="shared" si="30"/>
        <v/>
      </c>
      <c r="AW127" s="487" t="str">
        <f t="shared" si="30"/>
        <v>tbd</v>
      </c>
      <c r="AX127" s="487" t="str">
        <f t="shared" si="30"/>
        <v/>
      </c>
      <c r="AY127" s="487" t="str">
        <f t="shared" si="30"/>
        <v/>
      </c>
      <c r="AZ127" s="487" t="str">
        <f t="shared" si="30"/>
        <v/>
      </c>
      <c r="BA127" s="487" t="str">
        <f t="shared" si="30"/>
        <v/>
      </c>
      <c r="BB127" s="487" t="str">
        <f t="shared" si="30"/>
        <v/>
      </c>
      <c r="BC127" s="487" t="str">
        <f t="shared" si="30"/>
        <v/>
      </c>
      <c r="BD127" s="487" t="str">
        <f t="shared" si="30"/>
        <v/>
      </c>
      <c r="BE127" s="487" t="str">
        <f t="shared" si="30"/>
        <v/>
      </c>
      <c r="BF127" s="487" t="str">
        <f t="shared" si="30"/>
        <v/>
      </c>
      <c r="BG127" s="487" t="str">
        <f t="shared" si="30"/>
        <v/>
      </c>
      <c r="BH127" s="487" t="str">
        <f t="shared" si="30"/>
        <v/>
      </c>
      <c r="BI127" s="487" t="str">
        <f t="shared" si="30"/>
        <v/>
      </c>
      <c r="BJ127" s="487" t="str">
        <f t="shared" si="30"/>
        <v/>
      </c>
      <c r="BK127" s="489" t="str">
        <f t="shared" si="30"/>
        <v/>
      </c>
      <c r="BL127" s="495" t="str">
        <f t="shared" si="31"/>
        <v/>
      </c>
      <c r="BM127" s="487" t="str">
        <f t="shared" si="31"/>
        <v>not req'ed</v>
      </c>
      <c r="BN127" s="487" t="str">
        <f t="shared" si="31"/>
        <v/>
      </c>
      <c r="BO127" s="487" t="str">
        <f t="shared" si="31"/>
        <v/>
      </c>
      <c r="BP127" s="487" t="str">
        <f t="shared" si="31"/>
        <v/>
      </c>
      <c r="BQ127" s="487" t="str">
        <f t="shared" si="31"/>
        <v/>
      </c>
      <c r="BR127" s="487" t="str">
        <f t="shared" si="31"/>
        <v/>
      </c>
      <c r="BS127" s="487" t="str">
        <f t="shared" si="31"/>
        <v/>
      </c>
      <c r="BT127" s="487" t="str">
        <f t="shared" si="31"/>
        <v/>
      </c>
      <c r="BU127" s="487" t="str">
        <f t="shared" si="31"/>
        <v/>
      </c>
      <c r="BV127" s="487" t="str">
        <f t="shared" si="31"/>
        <v/>
      </c>
      <c r="BW127" s="487" t="str">
        <f t="shared" si="31"/>
        <v/>
      </c>
      <c r="BX127" s="487" t="str">
        <f t="shared" si="31"/>
        <v/>
      </c>
      <c r="BY127" s="487" t="str">
        <f t="shared" si="31"/>
        <v/>
      </c>
      <c r="BZ127" s="487" t="str">
        <f t="shared" si="31"/>
        <v/>
      </c>
      <c r="CA127" s="489" t="str">
        <f t="shared" si="31"/>
        <v/>
      </c>
    </row>
    <row r="128" spans="1:79" s="121" customFormat="1" ht="19.899999999999999" hidden="1" customHeight="1" x14ac:dyDescent="0.25">
      <c r="A128" s="9"/>
      <c r="B128" s="7"/>
      <c r="C128" s="2"/>
      <c r="D128" s="5"/>
      <c r="E128" s="4"/>
      <c r="F128" s="4"/>
      <c r="G128" s="4"/>
      <c r="H128" s="5"/>
      <c r="I128" s="16"/>
      <c r="J128" s="47"/>
      <c r="K128" s="48"/>
      <c r="L128" s="48"/>
      <c r="M128" s="49"/>
      <c r="N128" s="47"/>
      <c r="O128" s="48"/>
      <c r="P128" s="48"/>
      <c r="Q128" s="48"/>
      <c r="R128" s="48"/>
      <c r="S128" s="48"/>
      <c r="T128" s="65"/>
      <c r="U128" s="49"/>
      <c r="V128" s="58"/>
      <c r="W128" s="82"/>
      <c r="X128" s="56"/>
      <c r="Y128" s="69"/>
      <c r="Z128" s="69"/>
      <c r="AA128" s="68"/>
      <c r="AB128" s="57"/>
      <c r="AC128" s="58"/>
      <c r="AD128" s="56"/>
      <c r="AE128" s="65"/>
      <c r="AF128" s="488">
        <f t="shared" ref="AF128:AU142" si="33">AF127</f>
        <v>0</v>
      </c>
      <c r="AG128" s="487">
        <f t="shared" si="33"/>
        <v>-1</v>
      </c>
      <c r="AH128" s="487">
        <f t="shared" si="33"/>
        <v>0</v>
      </c>
      <c r="AI128" s="487">
        <f t="shared" si="33"/>
        <v>0</v>
      </c>
      <c r="AJ128" s="487">
        <f t="shared" si="33"/>
        <v>0</v>
      </c>
      <c r="AK128" s="487">
        <f t="shared" si="33"/>
        <v>0</v>
      </c>
      <c r="AL128" s="487">
        <f t="shared" si="33"/>
        <v>0</v>
      </c>
      <c r="AM128" s="487">
        <f t="shared" si="33"/>
        <v>0</v>
      </c>
      <c r="AN128" s="487">
        <f t="shared" si="33"/>
        <v>0</v>
      </c>
      <c r="AO128" s="487">
        <f t="shared" si="33"/>
        <v>0</v>
      </c>
      <c r="AP128" s="487">
        <f t="shared" si="33"/>
        <v>0</v>
      </c>
      <c r="AQ128" s="487">
        <f t="shared" si="33"/>
        <v>0</v>
      </c>
      <c r="AR128" s="487">
        <f t="shared" si="33"/>
        <v>0</v>
      </c>
      <c r="AS128" s="487">
        <f t="shared" si="33"/>
        <v>0</v>
      </c>
      <c r="AT128" s="487">
        <f t="shared" si="33"/>
        <v>0</v>
      </c>
      <c r="AU128" s="493">
        <f t="shared" si="33"/>
        <v>0</v>
      </c>
      <c r="AV128" s="488" t="str">
        <f t="shared" si="30"/>
        <v/>
      </c>
      <c r="AW128" s="487">
        <f t="shared" si="30"/>
        <v>0</v>
      </c>
      <c r="AX128" s="487" t="str">
        <f t="shared" si="30"/>
        <v/>
      </c>
      <c r="AY128" s="487" t="str">
        <f t="shared" si="30"/>
        <v/>
      </c>
      <c r="AZ128" s="487" t="str">
        <f t="shared" si="30"/>
        <v/>
      </c>
      <c r="BA128" s="487" t="str">
        <f t="shared" si="30"/>
        <v/>
      </c>
      <c r="BB128" s="487" t="str">
        <f t="shared" si="30"/>
        <v/>
      </c>
      <c r="BC128" s="487" t="str">
        <f t="shared" si="30"/>
        <v/>
      </c>
      <c r="BD128" s="487" t="str">
        <f t="shared" si="30"/>
        <v/>
      </c>
      <c r="BE128" s="487" t="str">
        <f t="shared" si="30"/>
        <v/>
      </c>
      <c r="BF128" s="487" t="str">
        <f t="shared" si="30"/>
        <v/>
      </c>
      <c r="BG128" s="487" t="str">
        <f t="shared" si="30"/>
        <v/>
      </c>
      <c r="BH128" s="487" t="str">
        <f t="shared" si="30"/>
        <v/>
      </c>
      <c r="BI128" s="487" t="str">
        <f t="shared" si="30"/>
        <v/>
      </c>
      <c r="BJ128" s="487" t="str">
        <f t="shared" si="30"/>
        <v/>
      </c>
      <c r="BK128" s="489" t="str">
        <f t="shared" si="30"/>
        <v/>
      </c>
      <c r="BL128" s="495" t="str">
        <f t="shared" si="31"/>
        <v/>
      </c>
      <c r="BM128" s="487">
        <f t="shared" si="31"/>
        <v>0</v>
      </c>
      <c r="BN128" s="487" t="str">
        <f t="shared" si="31"/>
        <v/>
      </c>
      <c r="BO128" s="487" t="str">
        <f t="shared" si="31"/>
        <v/>
      </c>
      <c r="BP128" s="487" t="str">
        <f t="shared" si="31"/>
        <v/>
      </c>
      <c r="BQ128" s="487" t="str">
        <f t="shared" si="31"/>
        <v/>
      </c>
      <c r="BR128" s="487" t="str">
        <f t="shared" si="31"/>
        <v/>
      </c>
      <c r="BS128" s="487" t="str">
        <f t="shared" si="31"/>
        <v/>
      </c>
      <c r="BT128" s="487" t="str">
        <f t="shared" si="31"/>
        <v/>
      </c>
      <c r="BU128" s="487" t="str">
        <f t="shared" si="31"/>
        <v/>
      </c>
      <c r="BV128" s="487" t="str">
        <f t="shared" si="31"/>
        <v/>
      </c>
      <c r="BW128" s="487" t="str">
        <f t="shared" si="31"/>
        <v/>
      </c>
      <c r="BX128" s="487" t="str">
        <f t="shared" si="31"/>
        <v/>
      </c>
      <c r="BY128" s="487" t="str">
        <f t="shared" si="31"/>
        <v/>
      </c>
      <c r="BZ128" s="487" t="str">
        <f t="shared" si="31"/>
        <v/>
      </c>
      <c r="CA128" s="489" t="str">
        <f t="shared" si="31"/>
        <v/>
      </c>
    </row>
    <row r="129" spans="1:79" s="121" customFormat="1" ht="19.899999999999999" hidden="1" customHeight="1" x14ac:dyDescent="0.25">
      <c r="A129" s="9"/>
      <c r="B129" s="7"/>
      <c r="C129" s="2"/>
      <c r="D129" s="5"/>
      <c r="E129" s="7"/>
      <c r="F129" s="4"/>
      <c r="G129" s="4"/>
      <c r="H129" s="5"/>
      <c r="I129" s="16"/>
      <c r="J129" s="47"/>
      <c r="K129" s="48"/>
      <c r="L129" s="48"/>
      <c r="M129" s="49"/>
      <c r="N129" s="47"/>
      <c r="O129" s="48"/>
      <c r="P129" s="48"/>
      <c r="Q129" s="48"/>
      <c r="R129" s="48"/>
      <c r="S129" s="48"/>
      <c r="T129" s="65"/>
      <c r="U129" s="49"/>
      <c r="V129" s="58"/>
      <c r="W129" s="82"/>
      <c r="X129" s="56"/>
      <c r="Y129" s="69"/>
      <c r="Z129" s="69"/>
      <c r="AA129" s="68"/>
      <c r="AB129" s="57"/>
      <c r="AC129" s="58"/>
      <c r="AD129" s="56"/>
      <c r="AE129" s="65"/>
      <c r="AF129" s="488">
        <f t="shared" si="33"/>
        <v>0</v>
      </c>
      <c r="AG129" s="487">
        <f t="shared" si="33"/>
        <v>-1</v>
      </c>
      <c r="AH129" s="487">
        <f t="shared" si="33"/>
        <v>0</v>
      </c>
      <c r="AI129" s="487">
        <f t="shared" si="33"/>
        <v>0</v>
      </c>
      <c r="AJ129" s="487">
        <f t="shared" si="33"/>
        <v>0</v>
      </c>
      <c r="AK129" s="487">
        <f t="shared" si="33"/>
        <v>0</v>
      </c>
      <c r="AL129" s="487">
        <f t="shared" si="33"/>
        <v>0</v>
      </c>
      <c r="AM129" s="487">
        <f t="shared" si="33"/>
        <v>0</v>
      </c>
      <c r="AN129" s="487">
        <f t="shared" si="33"/>
        <v>0</v>
      </c>
      <c r="AO129" s="487">
        <f t="shared" si="33"/>
        <v>0</v>
      </c>
      <c r="AP129" s="487">
        <f t="shared" si="33"/>
        <v>0</v>
      </c>
      <c r="AQ129" s="487">
        <f t="shared" si="33"/>
        <v>0</v>
      </c>
      <c r="AR129" s="487">
        <f t="shared" si="33"/>
        <v>0</v>
      </c>
      <c r="AS129" s="487">
        <f t="shared" si="33"/>
        <v>0</v>
      </c>
      <c r="AT129" s="487">
        <f t="shared" si="33"/>
        <v>0</v>
      </c>
      <c r="AU129" s="493">
        <f t="shared" si="33"/>
        <v>0</v>
      </c>
      <c r="AV129" s="488" t="str">
        <f t="shared" si="30"/>
        <v/>
      </c>
      <c r="AW129" s="487">
        <f t="shared" si="30"/>
        <v>0</v>
      </c>
      <c r="AX129" s="487" t="str">
        <f t="shared" si="30"/>
        <v/>
      </c>
      <c r="AY129" s="487" t="str">
        <f t="shared" si="30"/>
        <v/>
      </c>
      <c r="AZ129" s="487" t="str">
        <f t="shared" si="30"/>
        <v/>
      </c>
      <c r="BA129" s="487" t="str">
        <f t="shared" si="30"/>
        <v/>
      </c>
      <c r="BB129" s="487" t="str">
        <f t="shared" si="30"/>
        <v/>
      </c>
      <c r="BC129" s="487" t="str">
        <f t="shared" si="30"/>
        <v/>
      </c>
      <c r="BD129" s="487" t="str">
        <f t="shared" si="30"/>
        <v/>
      </c>
      <c r="BE129" s="487" t="str">
        <f t="shared" si="30"/>
        <v/>
      </c>
      <c r="BF129" s="487" t="str">
        <f t="shared" si="30"/>
        <v/>
      </c>
      <c r="BG129" s="487" t="str">
        <f t="shared" si="30"/>
        <v/>
      </c>
      <c r="BH129" s="487" t="str">
        <f t="shared" si="30"/>
        <v/>
      </c>
      <c r="BI129" s="487" t="str">
        <f t="shared" si="30"/>
        <v/>
      </c>
      <c r="BJ129" s="487" t="str">
        <f t="shared" si="30"/>
        <v/>
      </c>
      <c r="BK129" s="489" t="str">
        <f t="shared" si="30"/>
        <v/>
      </c>
      <c r="BL129" s="495" t="str">
        <f t="shared" si="31"/>
        <v/>
      </c>
      <c r="BM129" s="487">
        <f t="shared" si="31"/>
        <v>0</v>
      </c>
      <c r="BN129" s="487" t="str">
        <f t="shared" si="31"/>
        <v/>
      </c>
      <c r="BO129" s="487" t="str">
        <f t="shared" si="31"/>
        <v/>
      </c>
      <c r="BP129" s="487" t="str">
        <f t="shared" si="31"/>
        <v/>
      </c>
      <c r="BQ129" s="487" t="str">
        <f t="shared" si="31"/>
        <v/>
      </c>
      <c r="BR129" s="487" t="str">
        <f t="shared" si="31"/>
        <v/>
      </c>
      <c r="BS129" s="487" t="str">
        <f t="shared" si="31"/>
        <v/>
      </c>
      <c r="BT129" s="487" t="str">
        <f t="shared" si="31"/>
        <v/>
      </c>
      <c r="BU129" s="487" t="str">
        <f t="shared" si="31"/>
        <v/>
      </c>
      <c r="BV129" s="487" t="str">
        <f t="shared" si="31"/>
        <v/>
      </c>
      <c r="BW129" s="487" t="str">
        <f t="shared" si="31"/>
        <v/>
      </c>
      <c r="BX129" s="487" t="str">
        <f t="shared" si="31"/>
        <v/>
      </c>
      <c r="BY129" s="487" t="str">
        <f t="shared" si="31"/>
        <v/>
      </c>
      <c r="BZ129" s="487" t="str">
        <f t="shared" si="31"/>
        <v/>
      </c>
      <c r="CA129" s="489" t="str">
        <f t="shared" si="31"/>
        <v/>
      </c>
    </row>
    <row r="130" spans="1:79" s="121" customFormat="1" ht="19.899999999999999" hidden="1" customHeight="1" x14ac:dyDescent="0.25">
      <c r="A130" s="9"/>
      <c r="B130" s="7"/>
      <c r="C130" s="2"/>
      <c r="D130" s="5"/>
      <c r="E130" s="4"/>
      <c r="F130" s="4"/>
      <c r="G130" s="4"/>
      <c r="H130" s="5"/>
      <c r="I130" s="16"/>
      <c r="J130" s="47"/>
      <c r="K130" s="48"/>
      <c r="L130" s="48"/>
      <c r="M130" s="49"/>
      <c r="N130" s="47"/>
      <c r="O130" s="48"/>
      <c r="P130" s="48"/>
      <c r="Q130" s="48"/>
      <c r="R130" s="48"/>
      <c r="S130" s="48"/>
      <c r="T130" s="65"/>
      <c r="U130" s="49"/>
      <c r="V130" s="58"/>
      <c r="W130" s="82"/>
      <c r="X130" s="56"/>
      <c r="Y130" s="69"/>
      <c r="Z130" s="69"/>
      <c r="AA130" s="68"/>
      <c r="AB130" s="57"/>
      <c r="AC130" s="58"/>
      <c r="AD130" s="56"/>
      <c r="AE130" s="65"/>
      <c r="AF130" s="488">
        <f t="shared" si="33"/>
        <v>0</v>
      </c>
      <c r="AG130" s="487">
        <f t="shared" si="33"/>
        <v>-1</v>
      </c>
      <c r="AH130" s="487">
        <f t="shared" si="33"/>
        <v>0</v>
      </c>
      <c r="AI130" s="487">
        <f t="shared" si="33"/>
        <v>0</v>
      </c>
      <c r="AJ130" s="487">
        <f t="shared" si="33"/>
        <v>0</v>
      </c>
      <c r="AK130" s="487">
        <f t="shared" si="33"/>
        <v>0</v>
      </c>
      <c r="AL130" s="487">
        <f t="shared" si="33"/>
        <v>0</v>
      </c>
      <c r="AM130" s="487">
        <f t="shared" si="33"/>
        <v>0</v>
      </c>
      <c r="AN130" s="487">
        <f t="shared" si="33"/>
        <v>0</v>
      </c>
      <c r="AO130" s="487">
        <f t="shared" si="33"/>
        <v>0</v>
      </c>
      <c r="AP130" s="487">
        <f t="shared" si="33"/>
        <v>0</v>
      </c>
      <c r="AQ130" s="487">
        <f t="shared" si="33"/>
        <v>0</v>
      </c>
      <c r="AR130" s="487">
        <f t="shared" si="33"/>
        <v>0</v>
      </c>
      <c r="AS130" s="487">
        <f t="shared" si="33"/>
        <v>0</v>
      </c>
      <c r="AT130" s="487">
        <f t="shared" si="33"/>
        <v>0</v>
      </c>
      <c r="AU130" s="493">
        <f t="shared" si="33"/>
        <v>0</v>
      </c>
      <c r="AV130" s="488" t="str">
        <f t="shared" si="30"/>
        <v/>
      </c>
      <c r="AW130" s="487">
        <f t="shared" si="30"/>
        <v>0</v>
      </c>
      <c r="AX130" s="487" t="str">
        <f t="shared" si="30"/>
        <v/>
      </c>
      <c r="AY130" s="487" t="str">
        <f t="shared" si="30"/>
        <v/>
      </c>
      <c r="AZ130" s="487" t="str">
        <f t="shared" si="30"/>
        <v/>
      </c>
      <c r="BA130" s="487" t="str">
        <f t="shared" si="30"/>
        <v/>
      </c>
      <c r="BB130" s="487" t="str">
        <f t="shared" si="30"/>
        <v/>
      </c>
      <c r="BC130" s="487" t="str">
        <f t="shared" si="30"/>
        <v/>
      </c>
      <c r="BD130" s="487" t="str">
        <f t="shared" si="30"/>
        <v/>
      </c>
      <c r="BE130" s="487" t="str">
        <f t="shared" si="30"/>
        <v/>
      </c>
      <c r="BF130" s="487" t="str">
        <f t="shared" si="30"/>
        <v/>
      </c>
      <c r="BG130" s="487" t="str">
        <f t="shared" si="30"/>
        <v/>
      </c>
      <c r="BH130" s="487" t="str">
        <f t="shared" si="30"/>
        <v/>
      </c>
      <c r="BI130" s="487" t="str">
        <f t="shared" si="30"/>
        <v/>
      </c>
      <c r="BJ130" s="487" t="str">
        <f t="shared" si="30"/>
        <v/>
      </c>
      <c r="BK130" s="489" t="str">
        <f t="shared" si="30"/>
        <v/>
      </c>
      <c r="BL130" s="495" t="str">
        <f t="shared" si="31"/>
        <v/>
      </c>
      <c r="BM130" s="487">
        <f t="shared" si="31"/>
        <v>0</v>
      </c>
      <c r="BN130" s="487" t="str">
        <f t="shared" si="31"/>
        <v/>
      </c>
      <c r="BO130" s="487" t="str">
        <f t="shared" si="31"/>
        <v/>
      </c>
      <c r="BP130" s="487" t="str">
        <f t="shared" si="31"/>
        <v/>
      </c>
      <c r="BQ130" s="487" t="str">
        <f t="shared" si="31"/>
        <v/>
      </c>
      <c r="BR130" s="487" t="str">
        <f t="shared" si="31"/>
        <v/>
      </c>
      <c r="BS130" s="487" t="str">
        <f t="shared" si="31"/>
        <v/>
      </c>
      <c r="BT130" s="487" t="str">
        <f t="shared" si="31"/>
        <v/>
      </c>
      <c r="BU130" s="487" t="str">
        <f t="shared" si="31"/>
        <v/>
      </c>
      <c r="BV130" s="487" t="str">
        <f t="shared" si="31"/>
        <v/>
      </c>
      <c r="BW130" s="487" t="str">
        <f t="shared" si="31"/>
        <v/>
      </c>
      <c r="BX130" s="487" t="str">
        <f t="shared" si="31"/>
        <v/>
      </c>
      <c r="BY130" s="487" t="str">
        <f t="shared" si="31"/>
        <v/>
      </c>
      <c r="BZ130" s="487" t="str">
        <f t="shared" si="31"/>
        <v/>
      </c>
      <c r="CA130" s="489" t="str">
        <f t="shared" si="31"/>
        <v/>
      </c>
    </row>
    <row r="131" spans="1:79" s="121" customFormat="1" ht="19.899999999999999" hidden="1" customHeight="1" x14ac:dyDescent="0.25">
      <c r="A131" s="9"/>
      <c r="B131" s="7"/>
      <c r="C131" s="2"/>
      <c r="D131" s="5"/>
      <c r="E131" s="7"/>
      <c r="F131" s="4"/>
      <c r="G131" s="4"/>
      <c r="H131" s="5"/>
      <c r="I131" s="16"/>
      <c r="J131" s="47"/>
      <c r="K131" s="48"/>
      <c r="L131" s="48"/>
      <c r="M131" s="49"/>
      <c r="N131" s="47"/>
      <c r="O131" s="48"/>
      <c r="P131" s="48"/>
      <c r="Q131" s="48"/>
      <c r="R131" s="48"/>
      <c r="S131" s="48"/>
      <c r="T131" s="65"/>
      <c r="U131" s="49"/>
      <c r="V131" s="58"/>
      <c r="W131" s="82"/>
      <c r="X131" s="56"/>
      <c r="Y131" s="69"/>
      <c r="Z131" s="69"/>
      <c r="AA131" s="68"/>
      <c r="AB131" s="57"/>
      <c r="AC131" s="58"/>
      <c r="AD131" s="56"/>
      <c r="AE131" s="65"/>
      <c r="AF131" s="488">
        <f t="shared" si="33"/>
        <v>0</v>
      </c>
      <c r="AG131" s="487">
        <f t="shared" si="33"/>
        <v>-1</v>
      </c>
      <c r="AH131" s="487">
        <f t="shared" si="33"/>
        <v>0</v>
      </c>
      <c r="AI131" s="487">
        <f t="shared" si="33"/>
        <v>0</v>
      </c>
      <c r="AJ131" s="487">
        <f t="shared" si="33"/>
        <v>0</v>
      </c>
      <c r="AK131" s="487">
        <f t="shared" si="33"/>
        <v>0</v>
      </c>
      <c r="AL131" s="487">
        <f t="shared" si="33"/>
        <v>0</v>
      </c>
      <c r="AM131" s="487">
        <f t="shared" si="33"/>
        <v>0</v>
      </c>
      <c r="AN131" s="487">
        <f t="shared" si="33"/>
        <v>0</v>
      </c>
      <c r="AO131" s="487">
        <f t="shared" si="33"/>
        <v>0</v>
      </c>
      <c r="AP131" s="487">
        <f t="shared" si="33"/>
        <v>0</v>
      </c>
      <c r="AQ131" s="487">
        <f t="shared" si="33"/>
        <v>0</v>
      </c>
      <c r="AR131" s="487">
        <f t="shared" si="33"/>
        <v>0</v>
      </c>
      <c r="AS131" s="487">
        <f t="shared" si="33"/>
        <v>0</v>
      </c>
      <c r="AT131" s="487">
        <f t="shared" si="33"/>
        <v>0</v>
      </c>
      <c r="AU131" s="493">
        <f t="shared" si="33"/>
        <v>0</v>
      </c>
      <c r="AV131" s="488" t="str">
        <f t="shared" si="30"/>
        <v/>
      </c>
      <c r="AW131" s="487">
        <f t="shared" si="30"/>
        <v>0</v>
      </c>
      <c r="AX131" s="487" t="str">
        <f t="shared" si="30"/>
        <v/>
      </c>
      <c r="AY131" s="487" t="str">
        <f t="shared" si="30"/>
        <v/>
      </c>
      <c r="AZ131" s="487" t="str">
        <f t="shared" si="30"/>
        <v/>
      </c>
      <c r="BA131" s="487" t="str">
        <f t="shared" si="30"/>
        <v/>
      </c>
      <c r="BB131" s="487" t="str">
        <f t="shared" si="30"/>
        <v/>
      </c>
      <c r="BC131" s="487" t="str">
        <f t="shared" si="30"/>
        <v/>
      </c>
      <c r="BD131" s="487" t="str">
        <f t="shared" si="30"/>
        <v/>
      </c>
      <c r="BE131" s="487" t="str">
        <f t="shared" si="30"/>
        <v/>
      </c>
      <c r="BF131" s="487" t="str">
        <f t="shared" si="30"/>
        <v/>
      </c>
      <c r="BG131" s="487" t="str">
        <f t="shared" si="30"/>
        <v/>
      </c>
      <c r="BH131" s="487" t="str">
        <f t="shared" si="30"/>
        <v/>
      </c>
      <c r="BI131" s="487" t="str">
        <f t="shared" si="30"/>
        <v/>
      </c>
      <c r="BJ131" s="487" t="str">
        <f t="shared" si="30"/>
        <v/>
      </c>
      <c r="BK131" s="489" t="str">
        <f t="shared" si="30"/>
        <v/>
      </c>
      <c r="BL131" s="495" t="str">
        <f t="shared" si="31"/>
        <v/>
      </c>
      <c r="BM131" s="487">
        <f t="shared" si="31"/>
        <v>0</v>
      </c>
      <c r="BN131" s="487" t="str">
        <f t="shared" si="31"/>
        <v/>
      </c>
      <c r="BO131" s="487" t="str">
        <f t="shared" si="31"/>
        <v/>
      </c>
      <c r="BP131" s="487" t="str">
        <f t="shared" si="31"/>
        <v/>
      </c>
      <c r="BQ131" s="487" t="str">
        <f t="shared" si="31"/>
        <v/>
      </c>
      <c r="BR131" s="487" t="str">
        <f t="shared" si="31"/>
        <v/>
      </c>
      <c r="BS131" s="487" t="str">
        <f t="shared" si="31"/>
        <v/>
      </c>
      <c r="BT131" s="487" t="str">
        <f t="shared" si="31"/>
        <v/>
      </c>
      <c r="BU131" s="487" t="str">
        <f t="shared" si="31"/>
        <v/>
      </c>
      <c r="BV131" s="487" t="str">
        <f t="shared" si="31"/>
        <v/>
      </c>
      <c r="BW131" s="487" t="str">
        <f t="shared" si="31"/>
        <v/>
      </c>
      <c r="BX131" s="487" t="str">
        <f t="shared" si="31"/>
        <v/>
      </c>
      <c r="BY131" s="487" t="str">
        <f t="shared" si="31"/>
        <v/>
      </c>
      <c r="BZ131" s="487" t="str">
        <f t="shared" si="31"/>
        <v/>
      </c>
      <c r="CA131" s="489" t="str">
        <f t="shared" si="31"/>
        <v/>
      </c>
    </row>
    <row r="132" spans="1:79" s="121" customFormat="1" ht="19.899999999999999" hidden="1" customHeight="1" x14ac:dyDescent="0.25">
      <c r="A132" s="9"/>
      <c r="B132" s="7"/>
      <c r="C132" s="2"/>
      <c r="D132" s="5"/>
      <c r="E132" s="7"/>
      <c r="F132" s="4"/>
      <c r="G132" s="4"/>
      <c r="H132" s="5"/>
      <c r="I132" s="16"/>
      <c r="J132" s="47"/>
      <c r="K132" s="48"/>
      <c r="L132" s="48"/>
      <c r="M132" s="49"/>
      <c r="N132" s="47"/>
      <c r="O132" s="48"/>
      <c r="P132" s="48"/>
      <c r="Q132" s="48"/>
      <c r="R132" s="48"/>
      <c r="S132" s="48"/>
      <c r="T132" s="65"/>
      <c r="U132" s="49"/>
      <c r="V132" s="58"/>
      <c r="W132" s="82"/>
      <c r="X132" s="56"/>
      <c r="Y132" s="69"/>
      <c r="Z132" s="69"/>
      <c r="AA132" s="68"/>
      <c r="AB132" s="57"/>
      <c r="AC132" s="58"/>
      <c r="AD132" s="56"/>
      <c r="AE132" s="65"/>
      <c r="AF132" s="488">
        <f t="shared" si="33"/>
        <v>0</v>
      </c>
      <c r="AG132" s="487">
        <f t="shared" si="33"/>
        <v>-1</v>
      </c>
      <c r="AH132" s="487">
        <f t="shared" si="33"/>
        <v>0</v>
      </c>
      <c r="AI132" s="487">
        <f t="shared" si="33"/>
        <v>0</v>
      </c>
      <c r="AJ132" s="487">
        <f t="shared" si="33"/>
        <v>0</v>
      </c>
      <c r="AK132" s="487">
        <f t="shared" si="33"/>
        <v>0</v>
      </c>
      <c r="AL132" s="487">
        <f t="shared" si="33"/>
        <v>0</v>
      </c>
      <c r="AM132" s="487">
        <f t="shared" si="33"/>
        <v>0</v>
      </c>
      <c r="AN132" s="487">
        <f t="shared" si="33"/>
        <v>0</v>
      </c>
      <c r="AO132" s="487">
        <f t="shared" si="33"/>
        <v>0</v>
      </c>
      <c r="AP132" s="487">
        <f t="shared" si="33"/>
        <v>0</v>
      </c>
      <c r="AQ132" s="487">
        <f t="shared" si="33"/>
        <v>0</v>
      </c>
      <c r="AR132" s="487">
        <f t="shared" si="33"/>
        <v>0</v>
      </c>
      <c r="AS132" s="487">
        <f t="shared" si="33"/>
        <v>0</v>
      </c>
      <c r="AT132" s="487">
        <f t="shared" si="33"/>
        <v>0</v>
      </c>
      <c r="AU132" s="493">
        <f t="shared" si="33"/>
        <v>0</v>
      </c>
      <c r="AV132" s="488" t="str">
        <f t="shared" si="30"/>
        <v/>
      </c>
      <c r="AW132" s="487">
        <f t="shared" si="30"/>
        <v>0</v>
      </c>
      <c r="AX132" s="487" t="str">
        <f t="shared" si="30"/>
        <v/>
      </c>
      <c r="AY132" s="487" t="str">
        <f t="shared" si="30"/>
        <v/>
      </c>
      <c r="AZ132" s="487" t="str">
        <f t="shared" si="30"/>
        <v/>
      </c>
      <c r="BA132" s="487" t="str">
        <f t="shared" si="30"/>
        <v/>
      </c>
      <c r="BB132" s="487" t="str">
        <f t="shared" si="30"/>
        <v/>
      </c>
      <c r="BC132" s="487" t="str">
        <f t="shared" si="30"/>
        <v/>
      </c>
      <c r="BD132" s="487" t="str">
        <f t="shared" si="30"/>
        <v/>
      </c>
      <c r="BE132" s="487" t="str">
        <f t="shared" si="30"/>
        <v/>
      </c>
      <c r="BF132" s="487" t="str">
        <f t="shared" si="30"/>
        <v/>
      </c>
      <c r="BG132" s="487" t="str">
        <f t="shared" si="30"/>
        <v/>
      </c>
      <c r="BH132" s="487" t="str">
        <f t="shared" si="30"/>
        <v/>
      </c>
      <c r="BI132" s="487" t="str">
        <f t="shared" si="30"/>
        <v/>
      </c>
      <c r="BJ132" s="487" t="str">
        <f t="shared" si="30"/>
        <v/>
      </c>
      <c r="BK132" s="489" t="str">
        <f t="shared" si="30"/>
        <v/>
      </c>
      <c r="BL132" s="495" t="str">
        <f t="shared" si="31"/>
        <v/>
      </c>
      <c r="BM132" s="487">
        <f t="shared" si="31"/>
        <v>0</v>
      </c>
      <c r="BN132" s="487" t="str">
        <f t="shared" si="31"/>
        <v/>
      </c>
      <c r="BO132" s="487" t="str">
        <f t="shared" si="31"/>
        <v/>
      </c>
      <c r="BP132" s="487" t="str">
        <f t="shared" si="31"/>
        <v/>
      </c>
      <c r="BQ132" s="487" t="str">
        <f t="shared" si="31"/>
        <v/>
      </c>
      <c r="BR132" s="487" t="str">
        <f t="shared" si="31"/>
        <v/>
      </c>
      <c r="BS132" s="487" t="str">
        <f t="shared" si="31"/>
        <v/>
      </c>
      <c r="BT132" s="487" t="str">
        <f t="shared" si="31"/>
        <v/>
      </c>
      <c r="BU132" s="487" t="str">
        <f t="shared" si="31"/>
        <v/>
      </c>
      <c r="BV132" s="487" t="str">
        <f t="shared" si="31"/>
        <v/>
      </c>
      <c r="BW132" s="487" t="str">
        <f t="shared" si="31"/>
        <v/>
      </c>
      <c r="BX132" s="487" t="str">
        <f t="shared" si="31"/>
        <v/>
      </c>
      <c r="BY132" s="487" t="str">
        <f t="shared" si="31"/>
        <v/>
      </c>
      <c r="BZ132" s="487" t="str">
        <f t="shared" si="31"/>
        <v/>
      </c>
      <c r="CA132" s="489" t="str">
        <f t="shared" si="31"/>
        <v/>
      </c>
    </row>
    <row r="133" spans="1:79" s="121" customFormat="1" ht="19.899999999999999" hidden="1" customHeight="1" x14ac:dyDescent="0.25">
      <c r="A133" s="9"/>
      <c r="B133" s="7"/>
      <c r="C133" s="2"/>
      <c r="D133" s="5"/>
      <c r="E133" s="7"/>
      <c r="F133" s="4"/>
      <c r="G133" s="4"/>
      <c r="H133" s="5"/>
      <c r="I133" s="16"/>
      <c r="J133" s="47"/>
      <c r="K133" s="48"/>
      <c r="L133" s="48"/>
      <c r="M133" s="49"/>
      <c r="N133" s="47"/>
      <c r="O133" s="48"/>
      <c r="P133" s="48"/>
      <c r="Q133" s="48"/>
      <c r="R133" s="48"/>
      <c r="S133" s="48"/>
      <c r="T133" s="65"/>
      <c r="U133" s="49"/>
      <c r="V133" s="58"/>
      <c r="W133" s="82"/>
      <c r="X133" s="56"/>
      <c r="Y133" s="69"/>
      <c r="Z133" s="69"/>
      <c r="AA133" s="68"/>
      <c r="AB133" s="57"/>
      <c r="AC133" s="58"/>
      <c r="AD133" s="56"/>
      <c r="AE133" s="65"/>
      <c r="AF133" s="488">
        <f t="shared" si="33"/>
        <v>0</v>
      </c>
      <c r="AG133" s="487">
        <f t="shared" si="33"/>
        <v>-1</v>
      </c>
      <c r="AH133" s="487">
        <f t="shared" si="33"/>
        <v>0</v>
      </c>
      <c r="AI133" s="487">
        <f t="shared" si="33"/>
        <v>0</v>
      </c>
      <c r="AJ133" s="487">
        <f t="shared" si="33"/>
        <v>0</v>
      </c>
      <c r="AK133" s="487">
        <f t="shared" si="33"/>
        <v>0</v>
      </c>
      <c r="AL133" s="487">
        <f t="shared" si="33"/>
        <v>0</v>
      </c>
      <c r="AM133" s="487">
        <f t="shared" si="33"/>
        <v>0</v>
      </c>
      <c r="AN133" s="487">
        <f t="shared" si="33"/>
        <v>0</v>
      </c>
      <c r="AO133" s="487">
        <f t="shared" si="33"/>
        <v>0</v>
      </c>
      <c r="AP133" s="487">
        <f t="shared" si="33"/>
        <v>0</v>
      </c>
      <c r="AQ133" s="487">
        <f t="shared" si="33"/>
        <v>0</v>
      </c>
      <c r="AR133" s="487">
        <f t="shared" si="33"/>
        <v>0</v>
      </c>
      <c r="AS133" s="487">
        <f t="shared" si="33"/>
        <v>0</v>
      </c>
      <c r="AT133" s="487">
        <f t="shared" si="33"/>
        <v>0</v>
      </c>
      <c r="AU133" s="493">
        <f t="shared" si="33"/>
        <v>0</v>
      </c>
      <c r="AV133" s="488" t="str">
        <f t="shared" si="30"/>
        <v/>
      </c>
      <c r="AW133" s="487">
        <f t="shared" si="30"/>
        <v>0</v>
      </c>
      <c r="AX133" s="487" t="str">
        <f t="shared" si="30"/>
        <v/>
      </c>
      <c r="AY133" s="487" t="str">
        <f t="shared" si="30"/>
        <v/>
      </c>
      <c r="AZ133" s="487" t="str">
        <f t="shared" si="30"/>
        <v/>
      </c>
      <c r="BA133" s="487" t="str">
        <f t="shared" si="30"/>
        <v/>
      </c>
      <c r="BB133" s="487" t="str">
        <f t="shared" si="30"/>
        <v/>
      </c>
      <c r="BC133" s="487" t="str">
        <f t="shared" si="30"/>
        <v/>
      </c>
      <c r="BD133" s="487" t="str">
        <f t="shared" si="30"/>
        <v/>
      </c>
      <c r="BE133" s="487" t="str">
        <f t="shared" si="30"/>
        <v/>
      </c>
      <c r="BF133" s="487" t="str">
        <f t="shared" si="30"/>
        <v/>
      </c>
      <c r="BG133" s="487" t="str">
        <f t="shared" si="30"/>
        <v/>
      </c>
      <c r="BH133" s="487" t="str">
        <f t="shared" si="30"/>
        <v/>
      </c>
      <c r="BI133" s="487" t="str">
        <f t="shared" si="30"/>
        <v/>
      </c>
      <c r="BJ133" s="487" t="str">
        <f t="shared" si="30"/>
        <v/>
      </c>
      <c r="BK133" s="489" t="str">
        <f t="shared" si="30"/>
        <v/>
      </c>
      <c r="BL133" s="495" t="str">
        <f t="shared" si="31"/>
        <v/>
      </c>
      <c r="BM133" s="487">
        <f t="shared" si="31"/>
        <v>0</v>
      </c>
      <c r="BN133" s="487" t="str">
        <f t="shared" si="31"/>
        <v/>
      </c>
      <c r="BO133" s="487" t="str">
        <f t="shared" si="31"/>
        <v/>
      </c>
      <c r="BP133" s="487" t="str">
        <f t="shared" si="31"/>
        <v/>
      </c>
      <c r="BQ133" s="487" t="str">
        <f t="shared" si="31"/>
        <v/>
      </c>
      <c r="BR133" s="487" t="str">
        <f t="shared" si="31"/>
        <v/>
      </c>
      <c r="BS133" s="487" t="str">
        <f t="shared" si="31"/>
        <v/>
      </c>
      <c r="BT133" s="487" t="str">
        <f t="shared" si="31"/>
        <v/>
      </c>
      <c r="BU133" s="487" t="str">
        <f t="shared" si="31"/>
        <v/>
      </c>
      <c r="BV133" s="487" t="str">
        <f t="shared" si="31"/>
        <v/>
      </c>
      <c r="BW133" s="487" t="str">
        <f t="shared" si="31"/>
        <v/>
      </c>
      <c r="BX133" s="487" t="str">
        <f t="shared" si="31"/>
        <v/>
      </c>
      <c r="BY133" s="487" t="str">
        <f t="shared" si="31"/>
        <v/>
      </c>
      <c r="BZ133" s="487" t="str">
        <f t="shared" si="31"/>
        <v/>
      </c>
      <c r="CA133" s="489" t="str">
        <f t="shared" si="31"/>
        <v/>
      </c>
    </row>
    <row r="134" spans="1:79" s="121" customFormat="1" ht="19.899999999999999" hidden="1" customHeight="1" x14ac:dyDescent="0.25">
      <c r="A134" s="9"/>
      <c r="B134" s="7"/>
      <c r="C134" s="2"/>
      <c r="D134" s="5"/>
      <c r="E134" s="7"/>
      <c r="F134" s="4"/>
      <c r="G134" s="4"/>
      <c r="H134" s="5"/>
      <c r="I134" s="16"/>
      <c r="J134" s="47"/>
      <c r="K134" s="48"/>
      <c r="L134" s="48"/>
      <c r="M134" s="49"/>
      <c r="N134" s="47"/>
      <c r="O134" s="48"/>
      <c r="P134" s="48"/>
      <c r="Q134" s="48"/>
      <c r="R134" s="48"/>
      <c r="S134" s="48"/>
      <c r="T134" s="65"/>
      <c r="U134" s="49"/>
      <c r="V134" s="58"/>
      <c r="W134" s="82"/>
      <c r="X134" s="56"/>
      <c r="Y134" s="69"/>
      <c r="Z134" s="69"/>
      <c r="AA134" s="68"/>
      <c r="AB134" s="57"/>
      <c r="AC134" s="58"/>
      <c r="AD134" s="56"/>
      <c r="AE134" s="65"/>
      <c r="AF134" s="488">
        <f t="shared" si="33"/>
        <v>0</v>
      </c>
      <c r="AG134" s="487">
        <f t="shared" si="33"/>
        <v>-1</v>
      </c>
      <c r="AH134" s="487">
        <f t="shared" si="33"/>
        <v>0</v>
      </c>
      <c r="AI134" s="487">
        <f t="shared" si="33"/>
        <v>0</v>
      </c>
      <c r="AJ134" s="487">
        <f t="shared" si="33"/>
        <v>0</v>
      </c>
      <c r="AK134" s="487">
        <f t="shared" si="33"/>
        <v>0</v>
      </c>
      <c r="AL134" s="487">
        <f t="shared" si="33"/>
        <v>0</v>
      </c>
      <c r="AM134" s="487">
        <f t="shared" si="33"/>
        <v>0</v>
      </c>
      <c r="AN134" s="487">
        <f t="shared" si="33"/>
        <v>0</v>
      </c>
      <c r="AO134" s="487">
        <f t="shared" si="33"/>
        <v>0</v>
      </c>
      <c r="AP134" s="487">
        <f t="shared" si="33"/>
        <v>0</v>
      </c>
      <c r="AQ134" s="487">
        <f t="shared" si="33"/>
        <v>0</v>
      </c>
      <c r="AR134" s="487">
        <f t="shared" si="33"/>
        <v>0</v>
      </c>
      <c r="AS134" s="487">
        <f t="shared" si="33"/>
        <v>0</v>
      </c>
      <c r="AT134" s="487">
        <f t="shared" si="33"/>
        <v>0</v>
      </c>
      <c r="AU134" s="493">
        <f t="shared" si="33"/>
        <v>0</v>
      </c>
      <c r="AV134" s="488" t="str">
        <f t="shared" si="30"/>
        <v/>
      </c>
      <c r="AW134" s="487">
        <f t="shared" si="30"/>
        <v>0</v>
      </c>
      <c r="AX134" s="487" t="str">
        <f t="shared" si="30"/>
        <v/>
      </c>
      <c r="AY134" s="487" t="str">
        <f t="shared" si="30"/>
        <v/>
      </c>
      <c r="AZ134" s="487" t="str">
        <f t="shared" si="30"/>
        <v/>
      </c>
      <c r="BA134" s="487" t="str">
        <f t="shared" si="30"/>
        <v/>
      </c>
      <c r="BB134" s="487" t="str">
        <f t="shared" si="30"/>
        <v/>
      </c>
      <c r="BC134" s="487" t="str">
        <f t="shared" si="30"/>
        <v/>
      </c>
      <c r="BD134" s="487" t="str">
        <f t="shared" si="30"/>
        <v/>
      </c>
      <c r="BE134" s="487" t="str">
        <f t="shared" si="30"/>
        <v/>
      </c>
      <c r="BF134" s="487" t="str">
        <f t="shared" si="30"/>
        <v/>
      </c>
      <c r="BG134" s="487" t="str">
        <f t="shared" si="30"/>
        <v/>
      </c>
      <c r="BH134" s="487" t="str">
        <f t="shared" si="30"/>
        <v/>
      </c>
      <c r="BI134" s="487" t="str">
        <f t="shared" si="30"/>
        <v/>
      </c>
      <c r="BJ134" s="487" t="str">
        <f t="shared" si="30"/>
        <v/>
      </c>
      <c r="BK134" s="489" t="str">
        <f t="shared" si="30"/>
        <v/>
      </c>
      <c r="BL134" s="495" t="str">
        <f t="shared" si="31"/>
        <v/>
      </c>
      <c r="BM134" s="487">
        <f t="shared" si="31"/>
        <v>0</v>
      </c>
      <c r="BN134" s="487" t="str">
        <f t="shared" si="31"/>
        <v/>
      </c>
      <c r="BO134" s="487" t="str">
        <f t="shared" si="31"/>
        <v/>
      </c>
      <c r="BP134" s="487" t="str">
        <f t="shared" si="31"/>
        <v/>
      </c>
      <c r="BQ134" s="487" t="str">
        <f t="shared" si="31"/>
        <v/>
      </c>
      <c r="BR134" s="487" t="str">
        <f t="shared" si="31"/>
        <v/>
      </c>
      <c r="BS134" s="487" t="str">
        <f t="shared" si="31"/>
        <v/>
      </c>
      <c r="BT134" s="487" t="str">
        <f t="shared" si="31"/>
        <v/>
      </c>
      <c r="BU134" s="487" t="str">
        <f t="shared" si="31"/>
        <v/>
      </c>
      <c r="BV134" s="487" t="str">
        <f t="shared" si="31"/>
        <v/>
      </c>
      <c r="BW134" s="487" t="str">
        <f t="shared" si="31"/>
        <v/>
      </c>
      <c r="BX134" s="487" t="str">
        <f t="shared" si="31"/>
        <v/>
      </c>
      <c r="BY134" s="487" t="str">
        <f t="shared" si="31"/>
        <v/>
      </c>
      <c r="BZ134" s="487" t="str">
        <f t="shared" si="31"/>
        <v/>
      </c>
      <c r="CA134" s="489" t="str">
        <f t="shared" si="31"/>
        <v/>
      </c>
    </row>
    <row r="135" spans="1:79" s="121" customFormat="1" ht="19.899999999999999" hidden="1" customHeight="1" x14ac:dyDescent="0.25">
      <c r="A135" s="9"/>
      <c r="B135" s="7"/>
      <c r="C135" s="2"/>
      <c r="D135" s="5"/>
      <c r="E135" s="7"/>
      <c r="F135" s="4"/>
      <c r="G135" s="4"/>
      <c r="H135" s="5"/>
      <c r="I135" s="16"/>
      <c r="J135" s="47"/>
      <c r="K135" s="48"/>
      <c r="L135" s="48"/>
      <c r="M135" s="49"/>
      <c r="N135" s="47"/>
      <c r="O135" s="48"/>
      <c r="P135" s="48"/>
      <c r="Q135" s="48"/>
      <c r="R135" s="48"/>
      <c r="S135" s="48"/>
      <c r="T135" s="65"/>
      <c r="U135" s="49"/>
      <c r="V135" s="58"/>
      <c r="W135" s="82"/>
      <c r="X135" s="56"/>
      <c r="Y135" s="69"/>
      <c r="Z135" s="69"/>
      <c r="AA135" s="68"/>
      <c r="AB135" s="57"/>
      <c r="AC135" s="58"/>
      <c r="AD135" s="56"/>
      <c r="AE135" s="65"/>
      <c r="AF135" s="488">
        <f t="shared" si="33"/>
        <v>0</v>
      </c>
      <c r="AG135" s="487">
        <f t="shared" si="33"/>
        <v>-1</v>
      </c>
      <c r="AH135" s="487">
        <f t="shared" si="33"/>
        <v>0</v>
      </c>
      <c r="AI135" s="487">
        <f t="shared" si="33"/>
        <v>0</v>
      </c>
      <c r="AJ135" s="487">
        <f t="shared" si="33"/>
        <v>0</v>
      </c>
      <c r="AK135" s="487">
        <f t="shared" si="33"/>
        <v>0</v>
      </c>
      <c r="AL135" s="487">
        <f t="shared" si="33"/>
        <v>0</v>
      </c>
      <c r="AM135" s="487">
        <f t="shared" si="33"/>
        <v>0</v>
      </c>
      <c r="AN135" s="487">
        <f t="shared" si="33"/>
        <v>0</v>
      </c>
      <c r="AO135" s="487">
        <f t="shared" si="33"/>
        <v>0</v>
      </c>
      <c r="AP135" s="487">
        <f t="shared" si="33"/>
        <v>0</v>
      </c>
      <c r="AQ135" s="487">
        <f t="shared" si="33"/>
        <v>0</v>
      </c>
      <c r="AR135" s="487">
        <f t="shared" si="33"/>
        <v>0</v>
      </c>
      <c r="AS135" s="487">
        <f t="shared" si="33"/>
        <v>0</v>
      </c>
      <c r="AT135" s="487">
        <f t="shared" si="33"/>
        <v>0</v>
      </c>
      <c r="AU135" s="493">
        <f t="shared" si="33"/>
        <v>0</v>
      </c>
      <c r="AV135" s="488" t="str">
        <f t="shared" si="30"/>
        <v/>
      </c>
      <c r="AW135" s="487">
        <f t="shared" si="30"/>
        <v>0</v>
      </c>
      <c r="AX135" s="487" t="str">
        <f t="shared" si="30"/>
        <v/>
      </c>
      <c r="AY135" s="487" t="str">
        <f t="shared" si="30"/>
        <v/>
      </c>
      <c r="AZ135" s="487" t="str">
        <f t="shared" si="30"/>
        <v/>
      </c>
      <c r="BA135" s="487" t="str">
        <f t="shared" si="30"/>
        <v/>
      </c>
      <c r="BB135" s="487" t="str">
        <f t="shared" si="30"/>
        <v/>
      </c>
      <c r="BC135" s="487" t="str">
        <f t="shared" si="30"/>
        <v/>
      </c>
      <c r="BD135" s="487" t="str">
        <f t="shared" si="30"/>
        <v/>
      </c>
      <c r="BE135" s="487" t="str">
        <f t="shared" si="30"/>
        <v/>
      </c>
      <c r="BF135" s="487" t="str">
        <f t="shared" si="30"/>
        <v/>
      </c>
      <c r="BG135" s="487" t="str">
        <f t="shared" si="30"/>
        <v/>
      </c>
      <c r="BH135" s="487" t="str">
        <f t="shared" si="30"/>
        <v/>
      </c>
      <c r="BI135" s="487" t="str">
        <f t="shared" si="30"/>
        <v/>
      </c>
      <c r="BJ135" s="487" t="str">
        <f t="shared" si="30"/>
        <v/>
      </c>
      <c r="BK135" s="489" t="str">
        <f t="shared" si="30"/>
        <v/>
      </c>
      <c r="BL135" s="495" t="str">
        <f t="shared" si="31"/>
        <v/>
      </c>
      <c r="BM135" s="487">
        <f t="shared" si="31"/>
        <v>0</v>
      </c>
      <c r="BN135" s="487" t="str">
        <f t="shared" si="31"/>
        <v/>
      </c>
      <c r="BO135" s="487" t="str">
        <f t="shared" si="31"/>
        <v/>
      </c>
      <c r="BP135" s="487" t="str">
        <f t="shared" si="31"/>
        <v/>
      </c>
      <c r="BQ135" s="487" t="str">
        <f t="shared" si="31"/>
        <v/>
      </c>
      <c r="BR135" s="487" t="str">
        <f t="shared" si="31"/>
        <v/>
      </c>
      <c r="BS135" s="487" t="str">
        <f t="shared" si="31"/>
        <v/>
      </c>
      <c r="BT135" s="487" t="str">
        <f t="shared" si="31"/>
        <v/>
      </c>
      <c r="BU135" s="487" t="str">
        <f t="shared" si="31"/>
        <v/>
      </c>
      <c r="BV135" s="487" t="str">
        <f t="shared" si="31"/>
        <v/>
      </c>
      <c r="BW135" s="487" t="str">
        <f t="shared" si="31"/>
        <v/>
      </c>
      <c r="BX135" s="487" t="str">
        <f t="shared" si="31"/>
        <v/>
      </c>
      <c r="BY135" s="487" t="str">
        <f t="shared" si="31"/>
        <v/>
      </c>
      <c r="BZ135" s="487" t="str">
        <f t="shared" si="31"/>
        <v/>
      </c>
      <c r="CA135" s="489" t="str">
        <f t="shared" si="31"/>
        <v/>
      </c>
    </row>
    <row r="136" spans="1:79" s="121"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5"/>
      <c r="U136" s="49"/>
      <c r="V136" s="58"/>
      <c r="W136" s="82"/>
      <c r="X136" s="56"/>
      <c r="Y136" s="69"/>
      <c r="Z136" s="69"/>
      <c r="AA136" s="68"/>
      <c r="AB136" s="57"/>
      <c r="AC136" s="58"/>
      <c r="AD136" s="56"/>
      <c r="AE136" s="65"/>
      <c r="AF136" s="488">
        <f t="shared" si="33"/>
        <v>0</v>
      </c>
      <c r="AG136" s="487">
        <f t="shared" si="33"/>
        <v>-1</v>
      </c>
      <c r="AH136" s="487">
        <f t="shared" si="33"/>
        <v>0</v>
      </c>
      <c r="AI136" s="487">
        <f t="shared" si="33"/>
        <v>0</v>
      </c>
      <c r="AJ136" s="487">
        <f t="shared" si="33"/>
        <v>0</v>
      </c>
      <c r="AK136" s="487">
        <f t="shared" si="33"/>
        <v>0</v>
      </c>
      <c r="AL136" s="487">
        <f t="shared" si="33"/>
        <v>0</v>
      </c>
      <c r="AM136" s="487">
        <f t="shared" si="33"/>
        <v>0</v>
      </c>
      <c r="AN136" s="487">
        <f t="shared" si="33"/>
        <v>0</v>
      </c>
      <c r="AO136" s="487">
        <f t="shared" si="33"/>
        <v>0</v>
      </c>
      <c r="AP136" s="487">
        <f t="shared" si="33"/>
        <v>0</v>
      </c>
      <c r="AQ136" s="487">
        <f t="shared" si="33"/>
        <v>0</v>
      </c>
      <c r="AR136" s="487">
        <f t="shared" si="33"/>
        <v>0</v>
      </c>
      <c r="AS136" s="487">
        <f t="shared" si="33"/>
        <v>0</v>
      </c>
      <c r="AT136" s="487">
        <f t="shared" si="33"/>
        <v>0</v>
      </c>
      <c r="AU136" s="493">
        <f t="shared" si="33"/>
        <v>0</v>
      </c>
      <c r="AV136" s="488" t="str">
        <f t="shared" si="30"/>
        <v/>
      </c>
      <c r="AW136" s="487">
        <f t="shared" si="30"/>
        <v>0</v>
      </c>
      <c r="AX136" s="487" t="str">
        <f t="shared" si="30"/>
        <v/>
      </c>
      <c r="AY136" s="487" t="str">
        <f t="shared" si="30"/>
        <v/>
      </c>
      <c r="AZ136" s="487" t="str">
        <f t="shared" si="30"/>
        <v/>
      </c>
      <c r="BA136" s="487" t="str">
        <f t="shared" si="30"/>
        <v/>
      </c>
      <c r="BB136" s="487" t="str">
        <f t="shared" si="30"/>
        <v/>
      </c>
      <c r="BC136" s="487" t="str">
        <f t="shared" si="30"/>
        <v/>
      </c>
      <c r="BD136" s="487" t="str">
        <f t="shared" si="30"/>
        <v/>
      </c>
      <c r="BE136" s="487" t="str">
        <f t="shared" si="30"/>
        <v/>
      </c>
      <c r="BF136" s="487" t="str">
        <f t="shared" si="30"/>
        <v/>
      </c>
      <c r="BG136" s="487" t="str">
        <f t="shared" si="30"/>
        <v/>
      </c>
      <c r="BH136" s="487" t="str">
        <f t="shared" si="30"/>
        <v/>
      </c>
      <c r="BI136" s="487" t="str">
        <f t="shared" si="30"/>
        <v/>
      </c>
      <c r="BJ136" s="487" t="str">
        <f t="shared" si="30"/>
        <v/>
      </c>
      <c r="BK136" s="489" t="str">
        <f t="shared" si="30"/>
        <v/>
      </c>
      <c r="BL136" s="495" t="str">
        <f t="shared" si="31"/>
        <v/>
      </c>
      <c r="BM136" s="487">
        <f t="shared" si="31"/>
        <v>0</v>
      </c>
      <c r="BN136" s="487" t="str">
        <f t="shared" si="31"/>
        <v/>
      </c>
      <c r="BO136" s="487" t="str">
        <f t="shared" si="31"/>
        <v/>
      </c>
      <c r="BP136" s="487" t="str">
        <f t="shared" si="31"/>
        <v/>
      </c>
      <c r="BQ136" s="487" t="str">
        <f t="shared" si="31"/>
        <v/>
      </c>
      <c r="BR136" s="487" t="str">
        <f t="shared" si="31"/>
        <v/>
      </c>
      <c r="BS136" s="487" t="str">
        <f t="shared" si="31"/>
        <v/>
      </c>
      <c r="BT136" s="487" t="str">
        <f t="shared" si="31"/>
        <v/>
      </c>
      <c r="BU136" s="487" t="str">
        <f t="shared" si="31"/>
        <v/>
      </c>
      <c r="BV136" s="487" t="str">
        <f t="shared" si="31"/>
        <v/>
      </c>
      <c r="BW136" s="487" t="str">
        <f t="shared" si="31"/>
        <v/>
      </c>
      <c r="BX136" s="487" t="str">
        <f t="shared" si="31"/>
        <v/>
      </c>
      <c r="BY136" s="487" t="str">
        <f t="shared" si="31"/>
        <v/>
      </c>
      <c r="BZ136" s="487" t="str">
        <f t="shared" si="31"/>
        <v/>
      </c>
      <c r="CA136" s="489" t="str">
        <f t="shared" si="31"/>
        <v/>
      </c>
    </row>
    <row r="137" spans="1:79" s="121"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5"/>
      <c r="U137" s="49"/>
      <c r="V137" s="58"/>
      <c r="W137" s="82"/>
      <c r="X137" s="56"/>
      <c r="Y137" s="69"/>
      <c r="Z137" s="69"/>
      <c r="AA137" s="68"/>
      <c r="AB137" s="57"/>
      <c r="AC137" s="58"/>
      <c r="AD137" s="56"/>
      <c r="AE137" s="65"/>
      <c r="AF137" s="488">
        <f t="shared" si="33"/>
        <v>0</v>
      </c>
      <c r="AG137" s="487">
        <f t="shared" si="33"/>
        <v>-1</v>
      </c>
      <c r="AH137" s="487">
        <f t="shared" si="33"/>
        <v>0</v>
      </c>
      <c r="AI137" s="487">
        <f t="shared" si="33"/>
        <v>0</v>
      </c>
      <c r="AJ137" s="487">
        <f t="shared" si="33"/>
        <v>0</v>
      </c>
      <c r="AK137" s="487">
        <f t="shared" si="33"/>
        <v>0</v>
      </c>
      <c r="AL137" s="487">
        <f t="shared" si="33"/>
        <v>0</v>
      </c>
      <c r="AM137" s="487">
        <f t="shared" si="33"/>
        <v>0</v>
      </c>
      <c r="AN137" s="487">
        <f t="shared" si="33"/>
        <v>0</v>
      </c>
      <c r="AO137" s="487">
        <f t="shared" si="33"/>
        <v>0</v>
      </c>
      <c r="AP137" s="487">
        <f t="shared" si="33"/>
        <v>0</v>
      </c>
      <c r="AQ137" s="487">
        <f t="shared" si="33"/>
        <v>0</v>
      </c>
      <c r="AR137" s="487">
        <f t="shared" si="33"/>
        <v>0</v>
      </c>
      <c r="AS137" s="487">
        <f t="shared" si="33"/>
        <v>0</v>
      </c>
      <c r="AT137" s="487">
        <f t="shared" si="33"/>
        <v>0</v>
      </c>
      <c r="AU137" s="493">
        <f t="shared" si="33"/>
        <v>0</v>
      </c>
      <c r="AV137" s="488" t="str">
        <f t="shared" si="30"/>
        <v/>
      </c>
      <c r="AW137" s="487">
        <f t="shared" si="30"/>
        <v>0</v>
      </c>
      <c r="AX137" s="487" t="str">
        <f t="shared" si="30"/>
        <v/>
      </c>
      <c r="AY137" s="487" t="str">
        <f t="shared" si="30"/>
        <v/>
      </c>
      <c r="AZ137" s="487" t="str">
        <f t="shared" si="30"/>
        <v/>
      </c>
      <c r="BA137" s="487" t="str">
        <f t="shared" si="30"/>
        <v/>
      </c>
      <c r="BB137" s="487" t="str">
        <f t="shared" si="30"/>
        <v/>
      </c>
      <c r="BC137" s="487" t="str">
        <f t="shared" si="30"/>
        <v/>
      </c>
      <c r="BD137" s="487" t="str">
        <f t="shared" si="30"/>
        <v/>
      </c>
      <c r="BE137" s="487" t="str">
        <f t="shared" si="30"/>
        <v/>
      </c>
      <c r="BF137" s="487" t="str">
        <f t="shared" si="30"/>
        <v/>
      </c>
      <c r="BG137" s="487" t="str">
        <f t="shared" si="30"/>
        <v/>
      </c>
      <c r="BH137" s="487" t="str">
        <f t="shared" si="30"/>
        <v/>
      </c>
      <c r="BI137" s="487" t="str">
        <f t="shared" si="30"/>
        <v/>
      </c>
      <c r="BJ137" s="487" t="str">
        <f t="shared" si="30"/>
        <v/>
      </c>
      <c r="BK137" s="489" t="str">
        <f t="shared" si="30"/>
        <v/>
      </c>
      <c r="BL137" s="495" t="str">
        <f t="shared" si="31"/>
        <v/>
      </c>
      <c r="BM137" s="487">
        <f t="shared" si="31"/>
        <v>0</v>
      </c>
      <c r="BN137" s="487" t="str">
        <f t="shared" si="31"/>
        <v/>
      </c>
      <c r="BO137" s="487" t="str">
        <f t="shared" si="31"/>
        <v/>
      </c>
      <c r="BP137" s="487" t="str">
        <f t="shared" si="31"/>
        <v/>
      </c>
      <c r="BQ137" s="487" t="str">
        <f t="shared" si="31"/>
        <v/>
      </c>
      <c r="BR137" s="487" t="str">
        <f t="shared" si="31"/>
        <v/>
      </c>
      <c r="BS137" s="487" t="str">
        <f t="shared" si="31"/>
        <v/>
      </c>
      <c r="BT137" s="487" t="str">
        <f t="shared" si="31"/>
        <v/>
      </c>
      <c r="BU137" s="487" t="str">
        <f t="shared" si="31"/>
        <v/>
      </c>
      <c r="BV137" s="487" t="str">
        <f t="shared" si="31"/>
        <v/>
      </c>
      <c r="BW137" s="487" t="str">
        <f t="shared" si="31"/>
        <v/>
      </c>
      <c r="BX137" s="487" t="str">
        <f t="shared" si="31"/>
        <v/>
      </c>
      <c r="BY137" s="487" t="str">
        <f t="shared" si="31"/>
        <v/>
      </c>
      <c r="BZ137" s="487" t="str">
        <f t="shared" si="31"/>
        <v/>
      </c>
      <c r="CA137" s="489" t="str">
        <f t="shared" si="31"/>
        <v/>
      </c>
    </row>
    <row r="138" spans="1:79" s="121"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5"/>
      <c r="U138" s="49"/>
      <c r="V138" s="58"/>
      <c r="W138" s="82"/>
      <c r="X138" s="56"/>
      <c r="Y138" s="69"/>
      <c r="Z138" s="69"/>
      <c r="AA138" s="68"/>
      <c r="AB138" s="57"/>
      <c r="AC138" s="58"/>
      <c r="AD138" s="56"/>
      <c r="AE138" s="65"/>
      <c r="AF138" s="488">
        <f t="shared" si="33"/>
        <v>0</v>
      </c>
      <c r="AG138" s="487">
        <f t="shared" si="33"/>
        <v>-1</v>
      </c>
      <c r="AH138" s="487">
        <f t="shared" si="33"/>
        <v>0</v>
      </c>
      <c r="AI138" s="487">
        <f t="shared" si="33"/>
        <v>0</v>
      </c>
      <c r="AJ138" s="487">
        <f t="shared" si="33"/>
        <v>0</v>
      </c>
      <c r="AK138" s="487">
        <f t="shared" si="33"/>
        <v>0</v>
      </c>
      <c r="AL138" s="487">
        <f t="shared" si="33"/>
        <v>0</v>
      </c>
      <c r="AM138" s="487">
        <f t="shared" si="33"/>
        <v>0</v>
      </c>
      <c r="AN138" s="487">
        <f t="shared" si="33"/>
        <v>0</v>
      </c>
      <c r="AO138" s="487">
        <f t="shared" si="33"/>
        <v>0</v>
      </c>
      <c r="AP138" s="487">
        <f t="shared" si="33"/>
        <v>0</v>
      </c>
      <c r="AQ138" s="487">
        <f t="shared" si="33"/>
        <v>0</v>
      </c>
      <c r="AR138" s="487">
        <f t="shared" si="33"/>
        <v>0</v>
      </c>
      <c r="AS138" s="487">
        <f t="shared" si="33"/>
        <v>0</v>
      </c>
      <c r="AT138" s="487">
        <f t="shared" si="33"/>
        <v>0</v>
      </c>
      <c r="AU138" s="493">
        <f t="shared" si="33"/>
        <v>0</v>
      </c>
      <c r="AV138" s="488" t="str">
        <f t="shared" si="30"/>
        <v/>
      </c>
      <c r="AW138" s="487">
        <f t="shared" si="30"/>
        <v>0</v>
      </c>
      <c r="AX138" s="487" t="str">
        <f t="shared" si="30"/>
        <v/>
      </c>
      <c r="AY138" s="487" t="str">
        <f t="shared" si="30"/>
        <v/>
      </c>
      <c r="AZ138" s="487" t="str">
        <f t="shared" si="30"/>
        <v/>
      </c>
      <c r="BA138" s="487" t="str">
        <f t="shared" si="30"/>
        <v/>
      </c>
      <c r="BB138" s="487" t="str">
        <f t="shared" si="30"/>
        <v/>
      </c>
      <c r="BC138" s="487" t="str">
        <f t="shared" si="30"/>
        <v/>
      </c>
      <c r="BD138" s="487" t="str">
        <f t="shared" si="30"/>
        <v/>
      </c>
      <c r="BE138" s="487" t="str">
        <f t="shared" si="30"/>
        <v/>
      </c>
      <c r="BF138" s="487" t="str">
        <f t="shared" si="30"/>
        <v/>
      </c>
      <c r="BG138" s="487" t="str">
        <f t="shared" si="30"/>
        <v/>
      </c>
      <c r="BH138" s="487" t="str">
        <f t="shared" si="30"/>
        <v/>
      </c>
      <c r="BI138" s="487" t="str">
        <f t="shared" si="30"/>
        <v/>
      </c>
      <c r="BJ138" s="487" t="str">
        <f t="shared" si="30"/>
        <v/>
      </c>
      <c r="BK138" s="489" t="str">
        <f t="shared" si="30"/>
        <v/>
      </c>
      <c r="BL138" s="495" t="str">
        <f t="shared" si="31"/>
        <v/>
      </c>
      <c r="BM138" s="487">
        <f t="shared" si="31"/>
        <v>0</v>
      </c>
      <c r="BN138" s="487" t="str">
        <f t="shared" si="31"/>
        <v/>
      </c>
      <c r="BO138" s="487" t="str">
        <f t="shared" si="31"/>
        <v/>
      </c>
      <c r="BP138" s="487" t="str">
        <f t="shared" si="31"/>
        <v/>
      </c>
      <c r="BQ138" s="487" t="str">
        <f t="shared" si="31"/>
        <v/>
      </c>
      <c r="BR138" s="487" t="str">
        <f t="shared" si="31"/>
        <v/>
      </c>
      <c r="BS138" s="487" t="str">
        <f t="shared" si="31"/>
        <v/>
      </c>
      <c r="BT138" s="487" t="str">
        <f t="shared" si="31"/>
        <v/>
      </c>
      <c r="BU138" s="487" t="str">
        <f t="shared" si="31"/>
        <v/>
      </c>
      <c r="BV138" s="487" t="str">
        <f t="shared" si="31"/>
        <v/>
      </c>
      <c r="BW138" s="487" t="str">
        <f t="shared" si="31"/>
        <v/>
      </c>
      <c r="BX138" s="487" t="str">
        <f t="shared" si="31"/>
        <v/>
      </c>
      <c r="BY138" s="487" t="str">
        <f t="shared" si="31"/>
        <v/>
      </c>
      <c r="BZ138" s="487" t="str">
        <f t="shared" si="31"/>
        <v/>
      </c>
      <c r="CA138" s="489" t="str">
        <f t="shared" si="31"/>
        <v/>
      </c>
    </row>
    <row r="139" spans="1:79" s="121"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5"/>
      <c r="U139" s="49"/>
      <c r="V139" s="58"/>
      <c r="W139" s="82"/>
      <c r="X139" s="56"/>
      <c r="Y139" s="69"/>
      <c r="Z139" s="69"/>
      <c r="AA139" s="68"/>
      <c r="AB139" s="57"/>
      <c r="AC139" s="58"/>
      <c r="AD139" s="56"/>
      <c r="AE139" s="65"/>
      <c r="AF139" s="488">
        <f t="shared" si="33"/>
        <v>0</v>
      </c>
      <c r="AG139" s="487">
        <f t="shared" si="33"/>
        <v>-1</v>
      </c>
      <c r="AH139" s="487">
        <f t="shared" si="33"/>
        <v>0</v>
      </c>
      <c r="AI139" s="487">
        <f t="shared" si="33"/>
        <v>0</v>
      </c>
      <c r="AJ139" s="487">
        <f t="shared" si="33"/>
        <v>0</v>
      </c>
      <c r="AK139" s="487">
        <f t="shared" si="33"/>
        <v>0</v>
      </c>
      <c r="AL139" s="487">
        <f t="shared" si="33"/>
        <v>0</v>
      </c>
      <c r="AM139" s="487">
        <f t="shared" si="33"/>
        <v>0</v>
      </c>
      <c r="AN139" s="487">
        <f t="shared" si="33"/>
        <v>0</v>
      </c>
      <c r="AO139" s="487">
        <f t="shared" si="33"/>
        <v>0</v>
      </c>
      <c r="AP139" s="487">
        <f t="shared" si="33"/>
        <v>0</v>
      </c>
      <c r="AQ139" s="487">
        <f t="shared" si="33"/>
        <v>0</v>
      </c>
      <c r="AR139" s="487">
        <f t="shared" si="33"/>
        <v>0</v>
      </c>
      <c r="AS139" s="487">
        <f t="shared" si="33"/>
        <v>0</v>
      </c>
      <c r="AT139" s="487">
        <f t="shared" si="33"/>
        <v>0</v>
      </c>
      <c r="AU139" s="493">
        <f t="shared" si="33"/>
        <v>0</v>
      </c>
      <c r="AV139" s="488" t="str">
        <f t="shared" si="30"/>
        <v/>
      </c>
      <c r="AW139" s="487">
        <f t="shared" si="30"/>
        <v>0</v>
      </c>
      <c r="AX139" s="487" t="str">
        <f t="shared" si="30"/>
        <v/>
      </c>
      <c r="AY139" s="487" t="str">
        <f t="shared" si="30"/>
        <v/>
      </c>
      <c r="AZ139" s="487" t="str">
        <f t="shared" si="30"/>
        <v/>
      </c>
      <c r="BA139" s="487" t="str">
        <f t="shared" si="30"/>
        <v/>
      </c>
      <c r="BB139" s="487" t="str">
        <f t="shared" si="30"/>
        <v/>
      </c>
      <c r="BC139" s="487" t="str">
        <f t="shared" si="30"/>
        <v/>
      </c>
      <c r="BD139" s="487" t="str">
        <f t="shared" si="30"/>
        <v/>
      </c>
      <c r="BE139" s="487" t="str">
        <f t="shared" si="30"/>
        <v/>
      </c>
      <c r="BF139" s="487" t="str">
        <f t="shared" si="30"/>
        <v/>
      </c>
      <c r="BG139" s="487" t="str">
        <f t="shared" si="30"/>
        <v/>
      </c>
      <c r="BH139" s="487" t="str">
        <f t="shared" si="30"/>
        <v/>
      </c>
      <c r="BI139" s="487" t="str">
        <f t="shared" si="30"/>
        <v/>
      </c>
      <c r="BJ139" s="487" t="str">
        <f t="shared" si="30"/>
        <v/>
      </c>
      <c r="BK139" s="489" t="str">
        <f t="shared" si="30"/>
        <v/>
      </c>
      <c r="BL139" s="495" t="str">
        <f t="shared" si="31"/>
        <v/>
      </c>
      <c r="BM139" s="487">
        <f t="shared" si="31"/>
        <v>0</v>
      </c>
      <c r="BN139" s="487" t="str">
        <f t="shared" si="31"/>
        <v/>
      </c>
      <c r="BO139" s="487" t="str">
        <f t="shared" si="31"/>
        <v/>
      </c>
      <c r="BP139" s="487" t="str">
        <f t="shared" si="31"/>
        <v/>
      </c>
      <c r="BQ139" s="487" t="str">
        <f t="shared" si="31"/>
        <v/>
      </c>
      <c r="BR139" s="487" t="str">
        <f t="shared" si="31"/>
        <v/>
      </c>
      <c r="BS139" s="487" t="str">
        <f t="shared" si="31"/>
        <v/>
      </c>
      <c r="BT139" s="487" t="str">
        <f t="shared" si="31"/>
        <v/>
      </c>
      <c r="BU139" s="487" t="str">
        <f t="shared" si="31"/>
        <v/>
      </c>
      <c r="BV139" s="487" t="str">
        <f t="shared" si="31"/>
        <v/>
      </c>
      <c r="BW139" s="487" t="str">
        <f t="shared" si="31"/>
        <v/>
      </c>
      <c r="BX139" s="487" t="str">
        <f t="shared" si="31"/>
        <v/>
      </c>
      <c r="BY139" s="487" t="str">
        <f t="shared" si="31"/>
        <v/>
      </c>
      <c r="BZ139" s="487" t="str">
        <f t="shared" si="31"/>
        <v/>
      </c>
      <c r="CA139" s="489" t="str">
        <f t="shared" si="31"/>
        <v/>
      </c>
    </row>
    <row r="140" spans="1:79" s="121"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5"/>
      <c r="U140" s="49"/>
      <c r="V140" s="58"/>
      <c r="W140" s="82"/>
      <c r="X140" s="56"/>
      <c r="Y140" s="69"/>
      <c r="Z140" s="69"/>
      <c r="AA140" s="68"/>
      <c r="AB140" s="57"/>
      <c r="AC140" s="58"/>
      <c r="AD140" s="56"/>
      <c r="AE140" s="65"/>
      <c r="AF140" s="488">
        <f t="shared" si="33"/>
        <v>0</v>
      </c>
      <c r="AG140" s="487">
        <f t="shared" si="33"/>
        <v>-1</v>
      </c>
      <c r="AH140" s="487">
        <f t="shared" si="33"/>
        <v>0</v>
      </c>
      <c r="AI140" s="487">
        <f t="shared" si="33"/>
        <v>0</v>
      </c>
      <c r="AJ140" s="487">
        <f t="shared" si="33"/>
        <v>0</v>
      </c>
      <c r="AK140" s="487">
        <f t="shared" si="33"/>
        <v>0</v>
      </c>
      <c r="AL140" s="487">
        <f t="shared" si="33"/>
        <v>0</v>
      </c>
      <c r="AM140" s="487">
        <f t="shared" si="33"/>
        <v>0</v>
      </c>
      <c r="AN140" s="487">
        <f t="shared" si="33"/>
        <v>0</v>
      </c>
      <c r="AO140" s="487">
        <f t="shared" si="33"/>
        <v>0</v>
      </c>
      <c r="AP140" s="487">
        <f t="shared" si="33"/>
        <v>0</v>
      </c>
      <c r="AQ140" s="487">
        <f t="shared" si="33"/>
        <v>0</v>
      </c>
      <c r="AR140" s="487">
        <f t="shared" si="33"/>
        <v>0</v>
      </c>
      <c r="AS140" s="487">
        <f t="shared" si="33"/>
        <v>0</v>
      </c>
      <c r="AT140" s="487">
        <f t="shared" si="33"/>
        <v>0</v>
      </c>
      <c r="AU140" s="493">
        <f t="shared" si="33"/>
        <v>0</v>
      </c>
      <c r="AV140" s="488" t="str">
        <f t="shared" si="30"/>
        <v/>
      </c>
      <c r="AW140" s="487">
        <f t="shared" si="30"/>
        <v>0</v>
      </c>
      <c r="AX140" s="487" t="str">
        <f t="shared" si="30"/>
        <v/>
      </c>
      <c r="AY140" s="487" t="str">
        <f t="shared" si="30"/>
        <v/>
      </c>
      <c r="AZ140" s="487" t="str">
        <f t="shared" si="30"/>
        <v/>
      </c>
      <c r="BA140" s="487" t="str">
        <f t="shared" si="30"/>
        <v/>
      </c>
      <c r="BB140" s="487" t="str">
        <f t="shared" si="30"/>
        <v/>
      </c>
      <c r="BC140" s="487" t="str">
        <f t="shared" si="30"/>
        <v/>
      </c>
      <c r="BD140" s="487" t="str">
        <f t="shared" si="30"/>
        <v/>
      </c>
      <c r="BE140" s="487" t="str">
        <f t="shared" si="30"/>
        <v/>
      </c>
      <c r="BF140" s="487" t="str">
        <f t="shared" si="30"/>
        <v/>
      </c>
      <c r="BG140" s="487" t="str">
        <f t="shared" si="30"/>
        <v/>
      </c>
      <c r="BH140" s="487" t="str">
        <f t="shared" si="30"/>
        <v/>
      </c>
      <c r="BI140" s="487" t="str">
        <f t="shared" si="30"/>
        <v/>
      </c>
      <c r="BJ140" s="487" t="str">
        <f t="shared" si="30"/>
        <v/>
      </c>
      <c r="BK140" s="489" t="str">
        <f t="shared" si="30"/>
        <v/>
      </c>
      <c r="BL140" s="495" t="str">
        <f t="shared" si="31"/>
        <v/>
      </c>
      <c r="BM140" s="487">
        <f t="shared" si="31"/>
        <v>0</v>
      </c>
      <c r="BN140" s="487" t="str">
        <f t="shared" si="31"/>
        <v/>
      </c>
      <c r="BO140" s="487" t="str">
        <f t="shared" si="31"/>
        <v/>
      </c>
      <c r="BP140" s="487" t="str">
        <f t="shared" si="31"/>
        <v/>
      </c>
      <c r="BQ140" s="487" t="str">
        <f t="shared" si="31"/>
        <v/>
      </c>
      <c r="BR140" s="487" t="str">
        <f t="shared" si="31"/>
        <v/>
      </c>
      <c r="BS140" s="487" t="str">
        <f t="shared" si="31"/>
        <v/>
      </c>
      <c r="BT140" s="487" t="str">
        <f t="shared" si="31"/>
        <v/>
      </c>
      <c r="BU140" s="487" t="str">
        <f t="shared" si="31"/>
        <v/>
      </c>
      <c r="BV140" s="487" t="str">
        <f t="shared" si="31"/>
        <v/>
      </c>
      <c r="BW140" s="487" t="str">
        <f t="shared" si="31"/>
        <v/>
      </c>
      <c r="BX140" s="487" t="str">
        <f t="shared" si="31"/>
        <v/>
      </c>
      <c r="BY140" s="487" t="str">
        <f t="shared" si="31"/>
        <v/>
      </c>
      <c r="BZ140" s="487" t="str">
        <f t="shared" si="31"/>
        <v/>
      </c>
      <c r="CA140" s="489" t="str">
        <f t="shared" si="31"/>
        <v/>
      </c>
    </row>
    <row r="141" spans="1:79" s="121"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5"/>
      <c r="U141" s="49"/>
      <c r="V141" s="58"/>
      <c r="W141" s="82"/>
      <c r="X141" s="56"/>
      <c r="Y141" s="69"/>
      <c r="Z141" s="69"/>
      <c r="AA141" s="68"/>
      <c r="AB141" s="57"/>
      <c r="AC141" s="58"/>
      <c r="AD141" s="56"/>
      <c r="AE141" s="65"/>
      <c r="AF141" s="488">
        <f t="shared" si="33"/>
        <v>0</v>
      </c>
      <c r="AG141" s="487">
        <f t="shared" si="33"/>
        <v>-1</v>
      </c>
      <c r="AH141" s="487">
        <f t="shared" si="33"/>
        <v>0</v>
      </c>
      <c r="AI141" s="487">
        <f t="shared" si="33"/>
        <v>0</v>
      </c>
      <c r="AJ141" s="487">
        <f t="shared" si="33"/>
        <v>0</v>
      </c>
      <c r="AK141" s="487">
        <f t="shared" si="33"/>
        <v>0</v>
      </c>
      <c r="AL141" s="487">
        <f t="shared" si="33"/>
        <v>0</v>
      </c>
      <c r="AM141" s="487">
        <f t="shared" si="33"/>
        <v>0</v>
      </c>
      <c r="AN141" s="487">
        <f t="shared" si="33"/>
        <v>0</v>
      </c>
      <c r="AO141" s="487">
        <f t="shared" si="33"/>
        <v>0</v>
      </c>
      <c r="AP141" s="487">
        <f t="shared" si="33"/>
        <v>0</v>
      </c>
      <c r="AQ141" s="487">
        <f t="shared" si="33"/>
        <v>0</v>
      </c>
      <c r="AR141" s="487">
        <f t="shared" si="33"/>
        <v>0</v>
      </c>
      <c r="AS141" s="487">
        <f t="shared" si="33"/>
        <v>0</v>
      </c>
      <c r="AT141" s="487">
        <f t="shared" si="33"/>
        <v>0</v>
      </c>
      <c r="AU141" s="493">
        <f t="shared" si="33"/>
        <v>0</v>
      </c>
      <c r="AV141" s="488" t="str">
        <f t="shared" ref="AV141:BK156" si="34">IF(AF141,IFERROR(LEFT($V141,SEARCH(" (",$V141)-1),$V141),"")</f>
        <v/>
      </c>
      <c r="AW141" s="487">
        <f t="shared" si="34"/>
        <v>0</v>
      </c>
      <c r="AX141" s="487" t="str">
        <f t="shared" si="34"/>
        <v/>
      </c>
      <c r="AY141" s="487" t="str">
        <f t="shared" si="34"/>
        <v/>
      </c>
      <c r="AZ141" s="487" t="str">
        <f t="shared" si="34"/>
        <v/>
      </c>
      <c r="BA141" s="487" t="str">
        <f t="shared" si="34"/>
        <v/>
      </c>
      <c r="BB141" s="487" t="str">
        <f t="shared" si="34"/>
        <v/>
      </c>
      <c r="BC141" s="487" t="str">
        <f t="shared" si="34"/>
        <v/>
      </c>
      <c r="BD141" s="487" t="str">
        <f t="shared" si="34"/>
        <v/>
      </c>
      <c r="BE141" s="487" t="str">
        <f t="shared" si="34"/>
        <v/>
      </c>
      <c r="BF141" s="487" t="str">
        <f t="shared" si="34"/>
        <v/>
      </c>
      <c r="BG141" s="487" t="str">
        <f t="shared" si="34"/>
        <v/>
      </c>
      <c r="BH141" s="487" t="str">
        <f t="shared" si="34"/>
        <v/>
      </c>
      <c r="BI141" s="487" t="str">
        <f t="shared" si="34"/>
        <v/>
      </c>
      <c r="BJ141" s="487" t="str">
        <f t="shared" si="34"/>
        <v/>
      </c>
      <c r="BK141" s="489" t="str">
        <f t="shared" si="34"/>
        <v/>
      </c>
      <c r="BL141" s="495" t="str">
        <f t="shared" ref="BL141:CA156" si="35">IF(AF141,IFERROR(LEFT($W141,SEARCH(" (",$W141)-1),$W141),"")</f>
        <v/>
      </c>
      <c r="BM141" s="487">
        <f t="shared" si="35"/>
        <v>0</v>
      </c>
      <c r="BN141" s="487" t="str">
        <f t="shared" si="35"/>
        <v/>
      </c>
      <c r="BO141" s="487" t="str">
        <f t="shared" si="35"/>
        <v/>
      </c>
      <c r="BP141" s="487" t="str">
        <f t="shared" si="35"/>
        <v/>
      </c>
      <c r="BQ141" s="487" t="str">
        <f t="shared" si="35"/>
        <v/>
      </c>
      <c r="BR141" s="487" t="str">
        <f t="shared" si="35"/>
        <v/>
      </c>
      <c r="BS141" s="487" t="str">
        <f t="shared" si="35"/>
        <v/>
      </c>
      <c r="BT141" s="487" t="str">
        <f t="shared" si="35"/>
        <v/>
      </c>
      <c r="BU141" s="487" t="str">
        <f t="shared" si="35"/>
        <v/>
      </c>
      <c r="BV141" s="487" t="str">
        <f t="shared" si="35"/>
        <v/>
      </c>
      <c r="BW141" s="487" t="str">
        <f t="shared" si="35"/>
        <v/>
      </c>
      <c r="BX141" s="487" t="str">
        <f t="shared" si="35"/>
        <v/>
      </c>
      <c r="BY141" s="487" t="str">
        <f t="shared" si="35"/>
        <v/>
      </c>
      <c r="BZ141" s="487" t="str">
        <f t="shared" si="35"/>
        <v/>
      </c>
      <c r="CA141" s="489" t="str">
        <f t="shared" si="35"/>
        <v/>
      </c>
    </row>
    <row r="142" spans="1:79" s="121"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5"/>
      <c r="U142" s="49"/>
      <c r="V142" s="58"/>
      <c r="W142" s="82"/>
      <c r="X142" s="56"/>
      <c r="Y142" s="69"/>
      <c r="Z142" s="69"/>
      <c r="AA142" s="68"/>
      <c r="AB142" s="57"/>
      <c r="AC142" s="58"/>
      <c r="AD142" s="56"/>
      <c r="AE142" s="65"/>
      <c r="AF142" s="488">
        <f t="shared" si="33"/>
        <v>0</v>
      </c>
      <c r="AG142" s="487">
        <f t="shared" si="33"/>
        <v>-1</v>
      </c>
      <c r="AH142" s="487">
        <f t="shared" si="33"/>
        <v>0</v>
      </c>
      <c r="AI142" s="487">
        <f t="shared" si="33"/>
        <v>0</v>
      </c>
      <c r="AJ142" s="487">
        <f t="shared" si="33"/>
        <v>0</v>
      </c>
      <c r="AK142" s="487">
        <f t="shared" si="33"/>
        <v>0</v>
      </c>
      <c r="AL142" s="487">
        <f t="shared" si="33"/>
        <v>0</v>
      </c>
      <c r="AM142" s="487">
        <f t="shared" si="33"/>
        <v>0</v>
      </c>
      <c r="AN142" s="487">
        <f t="shared" si="33"/>
        <v>0</v>
      </c>
      <c r="AO142" s="487">
        <f t="shared" si="33"/>
        <v>0</v>
      </c>
      <c r="AP142" s="487">
        <f t="shared" si="33"/>
        <v>0</v>
      </c>
      <c r="AQ142" s="487">
        <f t="shared" si="33"/>
        <v>0</v>
      </c>
      <c r="AR142" s="487">
        <f t="shared" si="33"/>
        <v>0</v>
      </c>
      <c r="AS142" s="487">
        <f t="shared" si="33"/>
        <v>0</v>
      </c>
      <c r="AT142" s="487">
        <f t="shared" si="33"/>
        <v>0</v>
      </c>
      <c r="AU142" s="493">
        <f t="shared" ref="AU142" si="36">AU141</f>
        <v>0</v>
      </c>
      <c r="AV142" s="488" t="str">
        <f t="shared" si="34"/>
        <v/>
      </c>
      <c r="AW142" s="487">
        <f t="shared" si="34"/>
        <v>0</v>
      </c>
      <c r="AX142" s="487" t="str">
        <f t="shared" si="34"/>
        <v/>
      </c>
      <c r="AY142" s="487" t="str">
        <f t="shared" si="34"/>
        <v/>
      </c>
      <c r="AZ142" s="487" t="str">
        <f t="shared" si="34"/>
        <v/>
      </c>
      <c r="BA142" s="487" t="str">
        <f t="shared" si="34"/>
        <v/>
      </c>
      <c r="BB142" s="487" t="str">
        <f t="shared" si="34"/>
        <v/>
      </c>
      <c r="BC142" s="487" t="str">
        <f t="shared" si="34"/>
        <v/>
      </c>
      <c r="BD142" s="487" t="str">
        <f t="shared" si="34"/>
        <v/>
      </c>
      <c r="BE142" s="487" t="str">
        <f t="shared" si="34"/>
        <v/>
      </c>
      <c r="BF142" s="487" t="str">
        <f t="shared" si="34"/>
        <v/>
      </c>
      <c r="BG142" s="487" t="str">
        <f t="shared" si="34"/>
        <v/>
      </c>
      <c r="BH142" s="487" t="str">
        <f t="shared" si="34"/>
        <v/>
      </c>
      <c r="BI142" s="487" t="str">
        <f t="shared" si="34"/>
        <v/>
      </c>
      <c r="BJ142" s="487" t="str">
        <f t="shared" si="34"/>
        <v/>
      </c>
      <c r="BK142" s="489" t="str">
        <f t="shared" si="34"/>
        <v/>
      </c>
      <c r="BL142" s="495" t="str">
        <f t="shared" si="35"/>
        <v/>
      </c>
      <c r="BM142" s="487">
        <f t="shared" si="35"/>
        <v>0</v>
      </c>
      <c r="BN142" s="487" t="str">
        <f t="shared" si="35"/>
        <v/>
      </c>
      <c r="BO142" s="487" t="str">
        <f t="shared" si="35"/>
        <v/>
      </c>
      <c r="BP142" s="487" t="str">
        <f t="shared" si="35"/>
        <v/>
      </c>
      <c r="BQ142" s="487" t="str">
        <f t="shared" si="35"/>
        <v/>
      </c>
      <c r="BR142" s="487" t="str">
        <f t="shared" si="35"/>
        <v/>
      </c>
      <c r="BS142" s="487" t="str">
        <f t="shared" si="35"/>
        <v/>
      </c>
      <c r="BT142" s="487" t="str">
        <f t="shared" si="35"/>
        <v/>
      </c>
      <c r="BU142" s="487" t="str">
        <f t="shared" si="35"/>
        <v/>
      </c>
      <c r="BV142" s="487" t="str">
        <f t="shared" si="35"/>
        <v/>
      </c>
      <c r="BW142" s="487" t="str">
        <f t="shared" si="35"/>
        <v/>
      </c>
      <c r="BX142" s="487" t="str">
        <f t="shared" si="35"/>
        <v/>
      </c>
      <c r="BY142" s="487" t="str">
        <f t="shared" si="35"/>
        <v/>
      </c>
      <c r="BZ142" s="487" t="str">
        <f t="shared" si="35"/>
        <v/>
      </c>
      <c r="CA142" s="489" t="str">
        <f t="shared" si="35"/>
        <v/>
      </c>
    </row>
    <row r="143" spans="1:79" s="121"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5"/>
      <c r="U143" s="49"/>
      <c r="V143" s="58"/>
      <c r="W143" s="82"/>
      <c r="X143" s="56"/>
      <c r="Y143" s="69"/>
      <c r="Z143" s="69"/>
      <c r="AA143" s="68"/>
      <c r="AB143" s="57"/>
      <c r="AC143" s="58"/>
      <c r="AD143" s="56"/>
      <c r="AE143" s="65"/>
      <c r="AF143" s="488">
        <f t="shared" ref="AF143:AU158" si="37">AF142</f>
        <v>0</v>
      </c>
      <c r="AG143" s="487">
        <f t="shared" si="37"/>
        <v>-1</v>
      </c>
      <c r="AH143" s="487">
        <f t="shared" si="37"/>
        <v>0</v>
      </c>
      <c r="AI143" s="487">
        <f t="shared" si="37"/>
        <v>0</v>
      </c>
      <c r="AJ143" s="487">
        <f t="shared" si="37"/>
        <v>0</v>
      </c>
      <c r="AK143" s="487">
        <f t="shared" si="37"/>
        <v>0</v>
      </c>
      <c r="AL143" s="487">
        <f t="shared" si="37"/>
        <v>0</v>
      </c>
      <c r="AM143" s="487">
        <f t="shared" si="37"/>
        <v>0</v>
      </c>
      <c r="AN143" s="487">
        <f t="shared" si="37"/>
        <v>0</v>
      </c>
      <c r="AO143" s="487">
        <f t="shared" si="37"/>
        <v>0</v>
      </c>
      <c r="AP143" s="487">
        <f t="shared" si="37"/>
        <v>0</v>
      </c>
      <c r="AQ143" s="487">
        <f t="shared" si="37"/>
        <v>0</v>
      </c>
      <c r="AR143" s="487">
        <f t="shared" si="37"/>
        <v>0</v>
      </c>
      <c r="AS143" s="487">
        <f t="shared" si="37"/>
        <v>0</v>
      </c>
      <c r="AT143" s="487">
        <f t="shared" si="37"/>
        <v>0</v>
      </c>
      <c r="AU143" s="493">
        <f t="shared" si="37"/>
        <v>0</v>
      </c>
      <c r="AV143" s="488" t="str">
        <f t="shared" si="34"/>
        <v/>
      </c>
      <c r="AW143" s="487">
        <f t="shared" si="34"/>
        <v>0</v>
      </c>
      <c r="AX143" s="487" t="str">
        <f t="shared" si="34"/>
        <v/>
      </c>
      <c r="AY143" s="487" t="str">
        <f t="shared" si="34"/>
        <v/>
      </c>
      <c r="AZ143" s="487" t="str">
        <f t="shared" si="34"/>
        <v/>
      </c>
      <c r="BA143" s="487" t="str">
        <f t="shared" si="34"/>
        <v/>
      </c>
      <c r="BB143" s="487" t="str">
        <f t="shared" si="34"/>
        <v/>
      </c>
      <c r="BC143" s="487" t="str">
        <f t="shared" si="34"/>
        <v/>
      </c>
      <c r="BD143" s="487" t="str">
        <f t="shared" si="34"/>
        <v/>
      </c>
      <c r="BE143" s="487" t="str">
        <f t="shared" si="34"/>
        <v/>
      </c>
      <c r="BF143" s="487" t="str">
        <f t="shared" si="34"/>
        <v/>
      </c>
      <c r="BG143" s="487" t="str">
        <f t="shared" si="34"/>
        <v/>
      </c>
      <c r="BH143" s="487" t="str">
        <f t="shared" si="34"/>
        <v/>
      </c>
      <c r="BI143" s="487" t="str">
        <f t="shared" si="34"/>
        <v/>
      </c>
      <c r="BJ143" s="487" t="str">
        <f t="shared" si="34"/>
        <v/>
      </c>
      <c r="BK143" s="489" t="str">
        <f t="shared" si="34"/>
        <v/>
      </c>
      <c r="BL143" s="495" t="str">
        <f t="shared" si="35"/>
        <v/>
      </c>
      <c r="BM143" s="487">
        <f t="shared" si="35"/>
        <v>0</v>
      </c>
      <c r="BN143" s="487" t="str">
        <f t="shared" si="35"/>
        <v/>
      </c>
      <c r="BO143" s="487" t="str">
        <f t="shared" si="35"/>
        <v/>
      </c>
      <c r="BP143" s="487" t="str">
        <f t="shared" si="35"/>
        <v/>
      </c>
      <c r="BQ143" s="487" t="str">
        <f t="shared" si="35"/>
        <v/>
      </c>
      <c r="BR143" s="487" t="str">
        <f t="shared" si="35"/>
        <v/>
      </c>
      <c r="BS143" s="487" t="str">
        <f t="shared" si="35"/>
        <v/>
      </c>
      <c r="BT143" s="487" t="str">
        <f t="shared" si="35"/>
        <v/>
      </c>
      <c r="BU143" s="487" t="str">
        <f t="shared" si="35"/>
        <v/>
      </c>
      <c r="BV143" s="487" t="str">
        <f t="shared" si="35"/>
        <v/>
      </c>
      <c r="BW143" s="487" t="str">
        <f t="shared" si="35"/>
        <v/>
      </c>
      <c r="BX143" s="487" t="str">
        <f t="shared" si="35"/>
        <v/>
      </c>
      <c r="BY143" s="487" t="str">
        <f t="shared" si="35"/>
        <v/>
      </c>
      <c r="BZ143" s="487" t="str">
        <f t="shared" si="35"/>
        <v/>
      </c>
      <c r="CA143" s="489" t="str">
        <f t="shared" si="35"/>
        <v/>
      </c>
    </row>
    <row r="144" spans="1:79" s="121"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5"/>
      <c r="U144" s="49"/>
      <c r="V144" s="58"/>
      <c r="W144" s="82"/>
      <c r="X144" s="56"/>
      <c r="Y144" s="69"/>
      <c r="Z144" s="69"/>
      <c r="AA144" s="68"/>
      <c r="AB144" s="57"/>
      <c r="AC144" s="58"/>
      <c r="AD144" s="56"/>
      <c r="AE144" s="65"/>
      <c r="AF144" s="488">
        <f t="shared" si="37"/>
        <v>0</v>
      </c>
      <c r="AG144" s="487">
        <f t="shared" si="37"/>
        <v>-1</v>
      </c>
      <c r="AH144" s="487">
        <f t="shared" si="37"/>
        <v>0</v>
      </c>
      <c r="AI144" s="487">
        <f t="shared" si="37"/>
        <v>0</v>
      </c>
      <c r="AJ144" s="487">
        <f t="shared" si="37"/>
        <v>0</v>
      </c>
      <c r="AK144" s="487">
        <f t="shared" si="37"/>
        <v>0</v>
      </c>
      <c r="AL144" s="487">
        <f t="shared" si="37"/>
        <v>0</v>
      </c>
      <c r="AM144" s="487">
        <f t="shared" si="37"/>
        <v>0</v>
      </c>
      <c r="AN144" s="487">
        <f t="shared" si="37"/>
        <v>0</v>
      </c>
      <c r="AO144" s="487">
        <f t="shared" si="37"/>
        <v>0</v>
      </c>
      <c r="AP144" s="487">
        <f t="shared" si="37"/>
        <v>0</v>
      </c>
      <c r="AQ144" s="487">
        <f t="shared" si="37"/>
        <v>0</v>
      </c>
      <c r="AR144" s="487">
        <f t="shared" si="37"/>
        <v>0</v>
      </c>
      <c r="AS144" s="487">
        <f t="shared" si="37"/>
        <v>0</v>
      </c>
      <c r="AT144" s="487">
        <f t="shared" si="37"/>
        <v>0</v>
      </c>
      <c r="AU144" s="493">
        <f t="shared" si="37"/>
        <v>0</v>
      </c>
      <c r="AV144" s="488" t="str">
        <f t="shared" si="34"/>
        <v/>
      </c>
      <c r="AW144" s="487">
        <f t="shared" si="34"/>
        <v>0</v>
      </c>
      <c r="AX144" s="487" t="str">
        <f t="shared" si="34"/>
        <v/>
      </c>
      <c r="AY144" s="487" t="str">
        <f t="shared" si="34"/>
        <v/>
      </c>
      <c r="AZ144" s="487" t="str">
        <f t="shared" si="34"/>
        <v/>
      </c>
      <c r="BA144" s="487" t="str">
        <f t="shared" si="34"/>
        <v/>
      </c>
      <c r="BB144" s="487" t="str">
        <f t="shared" si="34"/>
        <v/>
      </c>
      <c r="BC144" s="487" t="str">
        <f t="shared" si="34"/>
        <v/>
      </c>
      <c r="BD144" s="487" t="str">
        <f t="shared" si="34"/>
        <v/>
      </c>
      <c r="BE144" s="487" t="str">
        <f t="shared" si="34"/>
        <v/>
      </c>
      <c r="BF144" s="487" t="str">
        <f t="shared" si="34"/>
        <v/>
      </c>
      <c r="BG144" s="487" t="str">
        <f t="shared" si="34"/>
        <v/>
      </c>
      <c r="BH144" s="487" t="str">
        <f t="shared" si="34"/>
        <v/>
      </c>
      <c r="BI144" s="487" t="str">
        <f t="shared" si="34"/>
        <v/>
      </c>
      <c r="BJ144" s="487" t="str">
        <f t="shared" si="34"/>
        <v/>
      </c>
      <c r="BK144" s="489" t="str">
        <f t="shared" si="34"/>
        <v/>
      </c>
      <c r="BL144" s="495" t="str">
        <f t="shared" si="35"/>
        <v/>
      </c>
      <c r="BM144" s="487">
        <f t="shared" si="35"/>
        <v>0</v>
      </c>
      <c r="BN144" s="487" t="str">
        <f t="shared" si="35"/>
        <v/>
      </c>
      <c r="BO144" s="487" t="str">
        <f t="shared" si="35"/>
        <v/>
      </c>
      <c r="BP144" s="487" t="str">
        <f t="shared" si="35"/>
        <v/>
      </c>
      <c r="BQ144" s="487" t="str">
        <f t="shared" si="35"/>
        <v/>
      </c>
      <c r="BR144" s="487" t="str">
        <f t="shared" si="35"/>
        <v/>
      </c>
      <c r="BS144" s="487" t="str">
        <f t="shared" si="35"/>
        <v/>
      </c>
      <c r="BT144" s="487" t="str">
        <f t="shared" si="35"/>
        <v/>
      </c>
      <c r="BU144" s="487" t="str">
        <f t="shared" si="35"/>
        <v/>
      </c>
      <c r="BV144" s="487" t="str">
        <f t="shared" si="35"/>
        <v/>
      </c>
      <c r="BW144" s="487" t="str">
        <f t="shared" si="35"/>
        <v/>
      </c>
      <c r="BX144" s="487" t="str">
        <f t="shared" si="35"/>
        <v/>
      </c>
      <c r="BY144" s="487" t="str">
        <f t="shared" si="35"/>
        <v/>
      </c>
      <c r="BZ144" s="487" t="str">
        <f t="shared" si="35"/>
        <v/>
      </c>
      <c r="CA144" s="489" t="str">
        <f t="shared" si="35"/>
        <v/>
      </c>
    </row>
    <row r="145" spans="1:79" s="121"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5"/>
      <c r="U145" s="49"/>
      <c r="V145" s="58"/>
      <c r="W145" s="82"/>
      <c r="X145" s="56"/>
      <c r="Y145" s="69"/>
      <c r="Z145" s="69"/>
      <c r="AA145" s="68"/>
      <c r="AB145" s="57"/>
      <c r="AC145" s="58"/>
      <c r="AD145" s="56"/>
      <c r="AE145" s="65"/>
      <c r="AF145" s="488">
        <f t="shared" si="37"/>
        <v>0</v>
      </c>
      <c r="AG145" s="487">
        <f t="shared" si="37"/>
        <v>-1</v>
      </c>
      <c r="AH145" s="487">
        <f t="shared" si="37"/>
        <v>0</v>
      </c>
      <c r="AI145" s="487">
        <f t="shared" si="37"/>
        <v>0</v>
      </c>
      <c r="AJ145" s="487">
        <f t="shared" si="37"/>
        <v>0</v>
      </c>
      <c r="AK145" s="487">
        <f t="shared" si="37"/>
        <v>0</v>
      </c>
      <c r="AL145" s="487">
        <f t="shared" si="37"/>
        <v>0</v>
      </c>
      <c r="AM145" s="487">
        <f t="shared" si="37"/>
        <v>0</v>
      </c>
      <c r="AN145" s="487">
        <f t="shared" si="37"/>
        <v>0</v>
      </c>
      <c r="AO145" s="487">
        <f t="shared" si="37"/>
        <v>0</v>
      </c>
      <c r="AP145" s="487">
        <f t="shared" si="37"/>
        <v>0</v>
      </c>
      <c r="AQ145" s="487">
        <f t="shared" si="37"/>
        <v>0</v>
      </c>
      <c r="AR145" s="487">
        <f t="shared" si="37"/>
        <v>0</v>
      </c>
      <c r="AS145" s="487">
        <f t="shared" si="37"/>
        <v>0</v>
      </c>
      <c r="AT145" s="487">
        <f t="shared" si="37"/>
        <v>0</v>
      </c>
      <c r="AU145" s="493">
        <f t="shared" si="37"/>
        <v>0</v>
      </c>
      <c r="AV145" s="488" t="str">
        <f t="shared" si="34"/>
        <v/>
      </c>
      <c r="AW145" s="487">
        <f t="shared" si="34"/>
        <v>0</v>
      </c>
      <c r="AX145" s="487" t="str">
        <f t="shared" si="34"/>
        <v/>
      </c>
      <c r="AY145" s="487" t="str">
        <f t="shared" si="34"/>
        <v/>
      </c>
      <c r="AZ145" s="487" t="str">
        <f t="shared" si="34"/>
        <v/>
      </c>
      <c r="BA145" s="487" t="str">
        <f t="shared" si="34"/>
        <v/>
      </c>
      <c r="BB145" s="487" t="str">
        <f t="shared" si="34"/>
        <v/>
      </c>
      <c r="BC145" s="487" t="str">
        <f t="shared" si="34"/>
        <v/>
      </c>
      <c r="BD145" s="487" t="str">
        <f t="shared" si="34"/>
        <v/>
      </c>
      <c r="BE145" s="487" t="str">
        <f t="shared" si="34"/>
        <v/>
      </c>
      <c r="BF145" s="487" t="str">
        <f t="shared" si="34"/>
        <v/>
      </c>
      <c r="BG145" s="487" t="str">
        <f t="shared" si="34"/>
        <v/>
      </c>
      <c r="BH145" s="487" t="str">
        <f t="shared" si="34"/>
        <v/>
      </c>
      <c r="BI145" s="487" t="str">
        <f t="shared" si="34"/>
        <v/>
      </c>
      <c r="BJ145" s="487" t="str">
        <f t="shared" si="34"/>
        <v/>
      </c>
      <c r="BK145" s="489" t="str">
        <f t="shared" si="34"/>
        <v/>
      </c>
      <c r="BL145" s="495" t="str">
        <f t="shared" si="35"/>
        <v/>
      </c>
      <c r="BM145" s="487">
        <f t="shared" si="35"/>
        <v>0</v>
      </c>
      <c r="BN145" s="487" t="str">
        <f t="shared" si="35"/>
        <v/>
      </c>
      <c r="BO145" s="487" t="str">
        <f t="shared" si="35"/>
        <v/>
      </c>
      <c r="BP145" s="487" t="str">
        <f t="shared" si="35"/>
        <v/>
      </c>
      <c r="BQ145" s="487" t="str">
        <f t="shared" si="35"/>
        <v/>
      </c>
      <c r="BR145" s="487" t="str">
        <f t="shared" si="35"/>
        <v/>
      </c>
      <c r="BS145" s="487" t="str">
        <f t="shared" si="35"/>
        <v/>
      </c>
      <c r="BT145" s="487" t="str">
        <f t="shared" si="35"/>
        <v/>
      </c>
      <c r="BU145" s="487" t="str">
        <f t="shared" si="35"/>
        <v/>
      </c>
      <c r="BV145" s="487" t="str">
        <f t="shared" si="35"/>
        <v/>
      </c>
      <c r="BW145" s="487" t="str">
        <f t="shared" si="35"/>
        <v/>
      </c>
      <c r="BX145" s="487" t="str">
        <f t="shared" si="35"/>
        <v/>
      </c>
      <c r="BY145" s="487" t="str">
        <f t="shared" si="35"/>
        <v/>
      </c>
      <c r="BZ145" s="487" t="str">
        <f t="shared" si="35"/>
        <v/>
      </c>
      <c r="CA145" s="489" t="str">
        <f t="shared" si="35"/>
        <v/>
      </c>
    </row>
    <row r="146" spans="1:79" s="121"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5"/>
      <c r="U146" s="49"/>
      <c r="V146" s="58"/>
      <c r="W146" s="82"/>
      <c r="X146" s="56"/>
      <c r="Y146" s="69"/>
      <c r="Z146" s="69"/>
      <c r="AA146" s="68"/>
      <c r="AB146" s="57"/>
      <c r="AC146" s="58"/>
      <c r="AD146" s="56"/>
      <c r="AE146" s="65"/>
      <c r="AF146" s="488">
        <f t="shared" si="37"/>
        <v>0</v>
      </c>
      <c r="AG146" s="487">
        <f t="shared" si="37"/>
        <v>-1</v>
      </c>
      <c r="AH146" s="487">
        <f t="shared" si="37"/>
        <v>0</v>
      </c>
      <c r="AI146" s="487">
        <f t="shared" si="37"/>
        <v>0</v>
      </c>
      <c r="AJ146" s="487">
        <f t="shared" si="37"/>
        <v>0</v>
      </c>
      <c r="AK146" s="487">
        <f t="shared" si="37"/>
        <v>0</v>
      </c>
      <c r="AL146" s="487">
        <f t="shared" si="37"/>
        <v>0</v>
      </c>
      <c r="AM146" s="487">
        <f t="shared" si="37"/>
        <v>0</v>
      </c>
      <c r="AN146" s="487">
        <f t="shared" si="37"/>
        <v>0</v>
      </c>
      <c r="AO146" s="487">
        <f t="shared" si="37"/>
        <v>0</v>
      </c>
      <c r="AP146" s="487">
        <f t="shared" si="37"/>
        <v>0</v>
      </c>
      <c r="AQ146" s="487">
        <f t="shared" si="37"/>
        <v>0</v>
      </c>
      <c r="AR146" s="487">
        <f t="shared" si="37"/>
        <v>0</v>
      </c>
      <c r="AS146" s="487">
        <f t="shared" si="37"/>
        <v>0</v>
      </c>
      <c r="AT146" s="487">
        <f t="shared" si="37"/>
        <v>0</v>
      </c>
      <c r="AU146" s="493">
        <f t="shared" si="37"/>
        <v>0</v>
      </c>
      <c r="AV146" s="488" t="str">
        <f t="shared" si="34"/>
        <v/>
      </c>
      <c r="AW146" s="487">
        <f t="shared" si="34"/>
        <v>0</v>
      </c>
      <c r="AX146" s="487" t="str">
        <f t="shared" si="34"/>
        <v/>
      </c>
      <c r="AY146" s="487" t="str">
        <f t="shared" si="34"/>
        <v/>
      </c>
      <c r="AZ146" s="487" t="str">
        <f t="shared" si="34"/>
        <v/>
      </c>
      <c r="BA146" s="487" t="str">
        <f t="shared" si="34"/>
        <v/>
      </c>
      <c r="BB146" s="487" t="str">
        <f t="shared" si="34"/>
        <v/>
      </c>
      <c r="BC146" s="487" t="str">
        <f t="shared" si="34"/>
        <v/>
      </c>
      <c r="BD146" s="487" t="str">
        <f t="shared" si="34"/>
        <v/>
      </c>
      <c r="BE146" s="487" t="str">
        <f t="shared" si="34"/>
        <v/>
      </c>
      <c r="BF146" s="487" t="str">
        <f t="shared" si="34"/>
        <v/>
      </c>
      <c r="BG146" s="487" t="str">
        <f t="shared" si="34"/>
        <v/>
      </c>
      <c r="BH146" s="487" t="str">
        <f t="shared" si="34"/>
        <v/>
      </c>
      <c r="BI146" s="487" t="str">
        <f t="shared" si="34"/>
        <v/>
      </c>
      <c r="BJ146" s="487" t="str">
        <f t="shared" si="34"/>
        <v/>
      </c>
      <c r="BK146" s="489" t="str">
        <f t="shared" si="34"/>
        <v/>
      </c>
      <c r="BL146" s="495" t="str">
        <f t="shared" si="35"/>
        <v/>
      </c>
      <c r="BM146" s="487">
        <f t="shared" si="35"/>
        <v>0</v>
      </c>
      <c r="BN146" s="487" t="str">
        <f t="shared" si="35"/>
        <v/>
      </c>
      <c r="BO146" s="487" t="str">
        <f t="shared" si="35"/>
        <v/>
      </c>
      <c r="BP146" s="487" t="str">
        <f t="shared" si="35"/>
        <v/>
      </c>
      <c r="BQ146" s="487" t="str">
        <f t="shared" si="35"/>
        <v/>
      </c>
      <c r="BR146" s="487" t="str">
        <f t="shared" si="35"/>
        <v/>
      </c>
      <c r="BS146" s="487" t="str">
        <f t="shared" si="35"/>
        <v/>
      </c>
      <c r="BT146" s="487" t="str">
        <f t="shared" si="35"/>
        <v/>
      </c>
      <c r="BU146" s="487" t="str">
        <f t="shared" si="35"/>
        <v/>
      </c>
      <c r="BV146" s="487" t="str">
        <f t="shared" si="35"/>
        <v/>
      </c>
      <c r="BW146" s="487" t="str">
        <f t="shared" si="35"/>
        <v/>
      </c>
      <c r="BX146" s="487" t="str">
        <f t="shared" si="35"/>
        <v/>
      </c>
      <c r="BY146" s="487" t="str">
        <f t="shared" si="35"/>
        <v/>
      </c>
      <c r="BZ146" s="487" t="str">
        <f t="shared" si="35"/>
        <v/>
      </c>
      <c r="CA146" s="489" t="str">
        <f t="shared" si="35"/>
        <v/>
      </c>
    </row>
    <row r="147" spans="1:79" s="121"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5"/>
      <c r="U147" s="49"/>
      <c r="V147" s="58"/>
      <c r="W147" s="82"/>
      <c r="X147" s="56"/>
      <c r="Y147" s="69"/>
      <c r="Z147" s="69"/>
      <c r="AA147" s="68"/>
      <c r="AB147" s="57"/>
      <c r="AC147" s="58"/>
      <c r="AD147" s="56"/>
      <c r="AE147" s="65"/>
      <c r="AF147" s="488">
        <f t="shared" si="37"/>
        <v>0</v>
      </c>
      <c r="AG147" s="487">
        <f t="shared" si="37"/>
        <v>-1</v>
      </c>
      <c r="AH147" s="487">
        <f t="shared" si="37"/>
        <v>0</v>
      </c>
      <c r="AI147" s="487">
        <f t="shared" si="37"/>
        <v>0</v>
      </c>
      <c r="AJ147" s="487">
        <f t="shared" si="37"/>
        <v>0</v>
      </c>
      <c r="AK147" s="487">
        <f t="shared" si="37"/>
        <v>0</v>
      </c>
      <c r="AL147" s="487">
        <f t="shared" si="37"/>
        <v>0</v>
      </c>
      <c r="AM147" s="487">
        <f t="shared" si="37"/>
        <v>0</v>
      </c>
      <c r="AN147" s="487">
        <f t="shared" si="37"/>
        <v>0</v>
      </c>
      <c r="AO147" s="487">
        <f t="shared" si="37"/>
        <v>0</v>
      </c>
      <c r="AP147" s="487">
        <f t="shared" si="37"/>
        <v>0</v>
      </c>
      <c r="AQ147" s="487">
        <f t="shared" si="37"/>
        <v>0</v>
      </c>
      <c r="AR147" s="487">
        <f t="shared" si="37"/>
        <v>0</v>
      </c>
      <c r="AS147" s="487">
        <f t="shared" si="37"/>
        <v>0</v>
      </c>
      <c r="AT147" s="487">
        <f t="shared" si="37"/>
        <v>0</v>
      </c>
      <c r="AU147" s="493">
        <f t="shared" si="37"/>
        <v>0</v>
      </c>
      <c r="AV147" s="488" t="str">
        <f t="shared" si="34"/>
        <v/>
      </c>
      <c r="AW147" s="487">
        <f t="shared" si="34"/>
        <v>0</v>
      </c>
      <c r="AX147" s="487" t="str">
        <f t="shared" si="34"/>
        <v/>
      </c>
      <c r="AY147" s="487" t="str">
        <f t="shared" si="34"/>
        <v/>
      </c>
      <c r="AZ147" s="487" t="str">
        <f t="shared" si="34"/>
        <v/>
      </c>
      <c r="BA147" s="487" t="str">
        <f t="shared" si="34"/>
        <v/>
      </c>
      <c r="BB147" s="487" t="str">
        <f t="shared" si="34"/>
        <v/>
      </c>
      <c r="BC147" s="487" t="str">
        <f t="shared" si="34"/>
        <v/>
      </c>
      <c r="BD147" s="487" t="str">
        <f t="shared" si="34"/>
        <v/>
      </c>
      <c r="BE147" s="487" t="str">
        <f t="shared" si="34"/>
        <v/>
      </c>
      <c r="BF147" s="487" t="str">
        <f t="shared" si="34"/>
        <v/>
      </c>
      <c r="BG147" s="487" t="str">
        <f t="shared" si="34"/>
        <v/>
      </c>
      <c r="BH147" s="487" t="str">
        <f t="shared" si="34"/>
        <v/>
      </c>
      <c r="BI147" s="487" t="str">
        <f t="shared" si="34"/>
        <v/>
      </c>
      <c r="BJ147" s="487" t="str">
        <f t="shared" si="34"/>
        <v/>
      </c>
      <c r="BK147" s="489" t="str">
        <f t="shared" si="34"/>
        <v/>
      </c>
      <c r="BL147" s="495" t="str">
        <f t="shared" si="35"/>
        <v/>
      </c>
      <c r="BM147" s="487">
        <f t="shared" si="35"/>
        <v>0</v>
      </c>
      <c r="BN147" s="487" t="str">
        <f t="shared" si="35"/>
        <v/>
      </c>
      <c r="BO147" s="487" t="str">
        <f t="shared" si="35"/>
        <v/>
      </c>
      <c r="BP147" s="487" t="str">
        <f t="shared" si="35"/>
        <v/>
      </c>
      <c r="BQ147" s="487" t="str">
        <f t="shared" si="35"/>
        <v/>
      </c>
      <c r="BR147" s="487" t="str">
        <f t="shared" si="35"/>
        <v/>
      </c>
      <c r="BS147" s="487" t="str">
        <f t="shared" si="35"/>
        <v/>
      </c>
      <c r="BT147" s="487" t="str">
        <f t="shared" si="35"/>
        <v/>
      </c>
      <c r="BU147" s="487" t="str">
        <f t="shared" si="35"/>
        <v/>
      </c>
      <c r="BV147" s="487" t="str">
        <f t="shared" si="35"/>
        <v/>
      </c>
      <c r="BW147" s="487" t="str">
        <f t="shared" si="35"/>
        <v/>
      </c>
      <c r="BX147" s="487" t="str">
        <f t="shared" si="35"/>
        <v/>
      </c>
      <c r="BY147" s="487" t="str">
        <f t="shared" si="35"/>
        <v/>
      </c>
      <c r="BZ147" s="487" t="str">
        <f t="shared" si="35"/>
        <v/>
      </c>
      <c r="CA147" s="489" t="str">
        <f t="shared" si="35"/>
        <v/>
      </c>
    </row>
    <row r="148" spans="1:79" s="121"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5"/>
      <c r="U148" s="49"/>
      <c r="V148" s="58"/>
      <c r="W148" s="82"/>
      <c r="X148" s="56"/>
      <c r="Y148" s="69"/>
      <c r="Z148" s="69"/>
      <c r="AA148" s="68"/>
      <c r="AB148" s="57"/>
      <c r="AC148" s="58"/>
      <c r="AD148" s="56"/>
      <c r="AE148" s="65"/>
      <c r="AF148" s="488">
        <f t="shared" si="37"/>
        <v>0</v>
      </c>
      <c r="AG148" s="487">
        <f t="shared" si="37"/>
        <v>-1</v>
      </c>
      <c r="AH148" s="487">
        <f t="shared" si="37"/>
        <v>0</v>
      </c>
      <c r="AI148" s="487">
        <f t="shared" si="37"/>
        <v>0</v>
      </c>
      <c r="AJ148" s="487">
        <f t="shared" si="37"/>
        <v>0</v>
      </c>
      <c r="AK148" s="487">
        <f t="shared" si="37"/>
        <v>0</v>
      </c>
      <c r="AL148" s="487">
        <f t="shared" si="37"/>
        <v>0</v>
      </c>
      <c r="AM148" s="487">
        <f t="shared" si="37"/>
        <v>0</v>
      </c>
      <c r="AN148" s="487">
        <f t="shared" si="37"/>
        <v>0</v>
      </c>
      <c r="AO148" s="487">
        <f t="shared" si="37"/>
        <v>0</v>
      </c>
      <c r="AP148" s="487">
        <f t="shared" si="37"/>
        <v>0</v>
      </c>
      <c r="AQ148" s="487">
        <f t="shared" si="37"/>
        <v>0</v>
      </c>
      <c r="AR148" s="487">
        <f t="shared" si="37"/>
        <v>0</v>
      </c>
      <c r="AS148" s="487">
        <f t="shared" si="37"/>
        <v>0</v>
      </c>
      <c r="AT148" s="487">
        <f t="shared" si="37"/>
        <v>0</v>
      </c>
      <c r="AU148" s="493">
        <f t="shared" si="37"/>
        <v>0</v>
      </c>
      <c r="AV148" s="488" t="str">
        <f t="shared" si="34"/>
        <v/>
      </c>
      <c r="AW148" s="487">
        <f t="shared" si="34"/>
        <v>0</v>
      </c>
      <c r="AX148" s="487" t="str">
        <f t="shared" si="34"/>
        <v/>
      </c>
      <c r="AY148" s="487" t="str">
        <f t="shared" si="34"/>
        <v/>
      </c>
      <c r="AZ148" s="487" t="str">
        <f t="shared" si="34"/>
        <v/>
      </c>
      <c r="BA148" s="487" t="str">
        <f t="shared" si="34"/>
        <v/>
      </c>
      <c r="BB148" s="487" t="str">
        <f t="shared" si="34"/>
        <v/>
      </c>
      <c r="BC148" s="487" t="str">
        <f t="shared" si="34"/>
        <v/>
      </c>
      <c r="BD148" s="487" t="str">
        <f t="shared" si="34"/>
        <v/>
      </c>
      <c r="BE148" s="487" t="str">
        <f t="shared" si="34"/>
        <v/>
      </c>
      <c r="BF148" s="487" t="str">
        <f t="shared" si="34"/>
        <v/>
      </c>
      <c r="BG148" s="487" t="str">
        <f t="shared" si="34"/>
        <v/>
      </c>
      <c r="BH148" s="487" t="str">
        <f t="shared" si="34"/>
        <v/>
      </c>
      <c r="BI148" s="487" t="str">
        <f t="shared" si="34"/>
        <v/>
      </c>
      <c r="BJ148" s="487" t="str">
        <f t="shared" si="34"/>
        <v/>
      </c>
      <c r="BK148" s="489" t="str">
        <f t="shared" si="34"/>
        <v/>
      </c>
      <c r="BL148" s="495" t="str">
        <f t="shared" si="35"/>
        <v/>
      </c>
      <c r="BM148" s="487">
        <f t="shared" si="35"/>
        <v>0</v>
      </c>
      <c r="BN148" s="487" t="str">
        <f t="shared" si="35"/>
        <v/>
      </c>
      <c r="BO148" s="487" t="str">
        <f t="shared" si="35"/>
        <v/>
      </c>
      <c r="BP148" s="487" t="str">
        <f t="shared" si="35"/>
        <v/>
      </c>
      <c r="BQ148" s="487" t="str">
        <f t="shared" si="35"/>
        <v/>
      </c>
      <c r="BR148" s="487" t="str">
        <f t="shared" si="35"/>
        <v/>
      </c>
      <c r="BS148" s="487" t="str">
        <f t="shared" si="35"/>
        <v/>
      </c>
      <c r="BT148" s="487" t="str">
        <f t="shared" si="35"/>
        <v/>
      </c>
      <c r="BU148" s="487" t="str">
        <f t="shared" si="35"/>
        <v/>
      </c>
      <c r="BV148" s="487" t="str">
        <f t="shared" si="35"/>
        <v/>
      </c>
      <c r="BW148" s="487" t="str">
        <f t="shared" si="35"/>
        <v/>
      </c>
      <c r="BX148" s="487" t="str">
        <f t="shared" si="35"/>
        <v/>
      </c>
      <c r="BY148" s="487" t="str">
        <f t="shared" si="35"/>
        <v/>
      </c>
      <c r="BZ148" s="487" t="str">
        <f t="shared" si="35"/>
        <v/>
      </c>
      <c r="CA148" s="489" t="str">
        <f t="shared" si="35"/>
        <v/>
      </c>
    </row>
    <row r="149" spans="1:79" s="121"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5"/>
      <c r="U149" s="49"/>
      <c r="V149" s="58"/>
      <c r="W149" s="82"/>
      <c r="X149" s="56"/>
      <c r="Y149" s="69"/>
      <c r="Z149" s="69"/>
      <c r="AA149" s="68"/>
      <c r="AB149" s="57"/>
      <c r="AC149" s="58"/>
      <c r="AD149" s="56"/>
      <c r="AE149" s="65"/>
      <c r="AF149" s="488">
        <f t="shared" si="37"/>
        <v>0</v>
      </c>
      <c r="AG149" s="487">
        <f t="shared" si="37"/>
        <v>-1</v>
      </c>
      <c r="AH149" s="487">
        <f t="shared" si="37"/>
        <v>0</v>
      </c>
      <c r="AI149" s="487">
        <f t="shared" si="37"/>
        <v>0</v>
      </c>
      <c r="AJ149" s="487">
        <f t="shared" si="37"/>
        <v>0</v>
      </c>
      <c r="AK149" s="487">
        <f t="shared" si="37"/>
        <v>0</v>
      </c>
      <c r="AL149" s="487">
        <f t="shared" si="37"/>
        <v>0</v>
      </c>
      <c r="AM149" s="487">
        <f t="shared" si="37"/>
        <v>0</v>
      </c>
      <c r="AN149" s="487">
        <f t="shared" si="37"/>
        <v>0</v>
      </c>
      <c r="AO149" s="487">
        <f t="shared" si="37"/>
        <v>0</v>
      </c>
      <c r="AP149" s="487">
        <f t="shared" si="37"/>
        <v>0</v>
      </c>
      <c r="AQ149" s="487">
        <f t="shared" si="37"/>
        <v>0</v>
      </c>
      <c r="AR149" s="487">
        <f t="shared" si="37"/>
        <v>0</v>
      </c>
      <c r="AS149" s="487">
        <f t="shared" si="37"/>
        <v>0</v>
      </c>
      <c r="AT149" s="487">
        <f t="shared" si="37"/>
        <v>0</v>
      </c>
      <c r="AU149" s="493">
        <f t="shared" si="37"/>
        <v>0</v>
      </c>
      <c r="AV149" s="488" t="str">
        <f t="shared" si="34"/>
        <v/>
      </c>
      <c r="AW149" s="487">
        <f t="shared" si="34"/>
        <v>0</v>
      </c>
      <c r="AX149" s="487" t="str">
        <f t="shared" si="34"/>
        <v/>
      </c>
      <c r="AY149" s="487" t="str">
        <f t="shared" si="34"/>
        <v/>
      </c>
      <c r="AZ149" s="487" t="str">
        <f t="shared" si="34"/>
        <v/>
      </c>
      <c r="BA149" s="487" t="str">
        <f t="shared" si="34"/>
        <v/>
      </c>
      <c r="BB149" s="487" t="str">
        <f t="shared" si="34"/>
        <v/>
      </c>
      <c r="BC149" s="487" t="str">
        <f t="shared" si="34"/>
        <v/>
      </c>
      <c r="BD149" s="487" t="str">
        <f t="shared" si="34"/>
        <v/>
      </c>
      <c r="BE149" s="487" t="str">
        <f t="shared" si="34"/>
        <v/>
      </c>
      <c r="BF149" s="487" t="str">
        <f t="shared" si="34"/>
        <v/>
      </c>
      <c r="BG149" s="487" t="str">
        <f t="shared" si="34"/>
        <v/>
      </c>
      <c r="BH149" s="487" t="str">
        <f t="shared" si="34"/>
        <v/>
      </c>
      <c r="BI149" s="487" t="str">
        <f t="shared" si="34"/>
        <v/>
      </c>
      <c r="BJ149" s="487" t="str">
        <f t="shared" si="34"/>
        <v/>
      </c>
      <c r="BK149" s="489" t="str">
        <f t="shared" si="34"/>
        <v/>
      </c>
      <c r="BL149" s="495" t="str">
        <f t="shared" si="35"/>
        <v/>
      </c>
      <c r="BM149" s="487">
        <f t="shared" si="35"/>
        <v>0</v>
      </c>
      <c r="BN149" s="487" t="str">
        <f t="shared" si="35"/>
        <v/>
      </c>
      <c r="BO149" s="487" t="str">
        <f t="shared" si="35"/>
        <v/>
      </c>
      <c r="BP149" s="487" t="str">
        <f t="shared" si="35"/>
        <v/>
      </c>
      <c r="BQ149" s="487" t="str">
        <f t="shared" si="35"/>
        <v/>
      </c>
      <c r="BR149" s="487" t="str">
        <f t="shared" si="35"/>
        <v/>
      </c>
      <c r="BS149" s="487" t="str">
        <f t="shared" si="35"/>
        <v/>
      </c>
      <c r="BT149" s="487" t="str">
        <f t="shared" si="35"/>
        <v/>
      </c>
      <c r="BU149" s="487" t="str">
        <f t="shared" si="35"/>
        <v/>
      </c>
      <c r="BV149" s="487" t="str">
        <f t="shared" si="35"/>
        <v/>
      </c>
      <c r="BW149" s="487" t="str">
        <f t="shared" si="35"/>
        <v/>
      </c>
      <c r="BX149" s="487" t="str">
        <f t="shared" si="35"/>
        <v/>
      </c>
      <c r="BY149" s="487" t="str">
        <f t="shared" si="35"/>
        <v/>
      </c>
      <c r="BZ149" s="487" t="str">
        <f t="shared" si="35"/>
        <v/>
      </c>
      <c r="CA149" s="489" t="str">
        <f t="shared" si="35"/>
        <v/>
      </c>
    </row>
    <row r="150" spans="1:79" s="121"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5"/>
      <c r="U150" s="49"/>
      <c r="V150" s="58"/>
      <c r="W150" s="82"/>
      <c r="X150" s="56"/>
      <c r="Y150" s="69"/>
      <c r="Z150" s="69"/>
      <c r="AA150" s="68"/>
      <c r="AB150" s="57"/>
      <c r="AC150" s="58"/>
      <c r="AD150" s="56"/>
      <c r="AE150" s="65"/>
      <c r="AF150" s="488">
        <f t="shared" si="37"/>
        <v>0</v>
      </c>
      <c r="AG150" s="487">
        <f t="shared" si="37"/>
        <v>-1</v>
      </c>
      <c r="AH150" s="487">
        <f t="shared" si="37"/>
        <v>0</v>
      </c>
      <c r="AI150" s="487">
        <f t="shared" si="37"/>
        <v>0</v>
      </c>
      <c r="AJ150" s="487">
        <f t="shared" si="37"/>
        <v>0</v>
      </c>
      <c r="AK150" s="487">
        <f t="shared" si="37"/>
        <v>0</v>
      </c>
      <c r="AL150" s="487">
        <f t="shared" si="37"/>
        <v>0</v>
      </c>
      <c r="AM150" s="487">
        <f t="shared" si="37"/>
        <v>0</v>
      </c>
      <c r="AN150" s="487">
        <f t="shared" si="37"/>
        <v>0</v>
      </c>
      <c r="AO150" s="487">
        <f t="shared" si="37"/>
        <v>0</v>
      </c>
      <c r="AP150" s="487">
        <f t="shared" si="37"/>
        <v>0</v>
      </c>
      <c r="AQ150" s="487">
        <f t="shared" si="37"/>
        <v>0</v>
      </c>
      <c r="AR150" s="487">
        <f t="shared" si="37"/>
        <v>0</v>
      </c>
      <c r="AS150" s="487">
        <f t="shared" si="37"/>
        <v>0</v>
      </c>
      <c r="AT150" s="487">
        <f t="shared" si="37"/>
        <v>0</v>
      </c>
      <c r="AU150" s="493">
        <f t="shared" si="37"/>
        <v>0</v>
      </c>
      <c r="AV150" s="488" t="str">
        <f t="shared" si="34"/>
        <v/>
      </c>
      <c r="AW150" s="487">
        <f t="shared" si="34"/>
        <v>0</v>
      </c>
      <c r="AX150" s="487" t="str">
        <f t="shared" si="34"/>
        <v/>
      </c>
      <c r="AY150" s="487" t="str">
        <f t="shared" si="34"/>
        <v/>
      </c>
      <c r="AZ150" s="487" t="str">
        <f t="shared" si="34"/>
        <v/>
      </c>
      <c r="BA150" s="487" t="str">
        <f t="shared" si="34"/>
        <v/>
      </c>
      <c r="BB150" s="487" t="str">
        <f t="shared" si="34"/>
        <v/>
      </c>
      <c r="BC150" s="487" t="str">
        <f t="shared" si="34"/>
        <v/>
      </c>
      <c r="BD150" s="487" t="str">
        <f t="shared" si="34"/>
        <v/>
      </c>
      <c r="BE150" s="487" t="str">
        <f t="shared" si="34"/>
        <v/>
      </c>
      <c r="BF150" s="487" t="str">
        <f t="shared" si="34"/>
        <v/>
      </c>
      <c r="BG150" s="487" t="str">
        <f t="shared" si="34"/>
        <v/>
      </c>
      <c r="BH150" s="487" t="str">
        <f t="shared" si="34"/>
        <v/>
      </c>
      <c r="BI150" s="487" t="str">
        <f t="shared" si="34"/>
        <v/>
      </c>
      <c r="BJ150" s="487" t="str">
        <f t="shared" si="34"/>
        <v/>
      </c>
      <c r="BK150" s="489" t="str">
        <f t="shared" si="34"/>
        <v/>
      </c>
      <c r="BL150" s="495" t="str">
        <f t="shared" si="35"/>
        <v/>
      </c>
      <c r="BM150" s="487">
        <f t="shared" si="35"/>
        <v>0</v>
      </c>
      <c r="BN150" s="487" t="str">
        <f t="shared" si="35"/>
        <v/>
      </c>
      <c r="BO150" s="487" t="str">
        <f t="shared" si="35"/>
        <v/>
      </c>
      <c r="BP150" s="487" t="str">
        <f t="shared" si="35"/>
        <v/>
      </c>
      <c r="BQ150" s="487" t="str">
        <f t="shared" si="35"/>
        <v/>
      </c>
      <c r="BR150" s="487" t="str">
        <f t="shared" si="35"/>
        <v/>
      </c>
      <c r="BS150" s="487" t="str">
        <f t="shared" si="35"/>
        <v/>
      </c>
      <c r="BT150" s="487" t="str">
        <f t="shared" si="35"/>
        <v/>
      </c>
      <c r="BU150" s="487" t="str">
        <f t="shared" si="35"/>
        <v/>
      </c>
      <c r="BV150" s="487" t="str">
        <f t="shared" si="35"/>
        <v/>
      </c>
      <c r="BW150" s="487" t="str">
        <f t="shared" si="35"/>
        <v/>
      </c>
      <c r="BX150" s="487" t="str">
        <f t="shared" si="35"/>
        <v/>
      </c>
      <c r="BY150" s="487" t="str">
        <f t="shared" si="35"/>
        <v/>
      </c>
      <c r="BZ150" s="487" t="str">
        <f t="shared" si="35"/>
        <v/>
      </c>
      <c r="CA150" s="489" t="str">
        <f t="shared" si="35"/>
        <v/>
      </c>
    </row>
    <row r="151" spans="1:79" s="121"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5"/>
      <c r="U151" s="49"/>
      <c r="V151" s="58"/>
      <c r="W151" s="82"/>
      <c r="X151" s="56"/>
      <c r="Y151" s="69"/>
      <c r="Z151" s="69"/>
      <c r="AA151" s="68"/>
      <c r="AB151" s="57"/>
      <c r="AC151" s="58"/>
      <c r="AD151" s="56"/>
      <c r="AE151" s="65"/>
      <c r="AF151" s="488">
        <f t="shared" si="37"/>
        <v>0</v>
      </c>
      <c r="AG151" s="487">
        <f t="shared" si="37"/>
        <v>-1</v>
      </c>
      <c r="AH151" s="487">
        <f t="shared" si="37"/>
        <v>0</v>
      </c>
      <c r="AI151" s="487">
        <f t="shared" si="37"/>
        <v>0</v>
      </c>
      <c r="AJ151" s="487">
        <f t="shared" si="37"/>
        <v>0</v>
      </c>
      <c r="AK151" s="487">
        <f t="shared" si="37"/>
        <v>0</v>
      </c>
      <c r="AL151" s="487">
        <f t="shared" si="37"/>
        <v>0</v>
      </c>
      <c r="AM151" s="487">
        <f t="shared" si="37"/>
        <v>0</v>
      </c>
      <c r="AN151" s="487">
        <f t="shared" si="37"/>
        <v>0</v>
      </c>
      <c r="AO151" s="487">
        <f t="shared" si="37"/>
        <v>0</v>
      </c>
      <c r="AP151" s="487">
        <f t="shared" si="37"/>
        <v>0</v>
      </c>
      <c r="AQ151" s="487">
        <f t="shared" si="37"/>
        <v>0</v>
      </c>
      <c r="AR151" s="487">
        <f t="shared" si="37"/>
        <v>0</v>
      </c>
      <c r="AS151" s="487">
        <f t="shared" si="37"/>
        <v>0</v>
      </c>
      <c r="AT151" s="487">
        <f t="shared" si="37"/>
        <v>0</v>
      </c>
      <c r="AU151" s="493">
        <f t="shared" si="37"/>
        <v>0</v>
      </c>
      <c r="AV151" s="488" t="str">
        <f t="shared" si="34"/>
        <v/>
      </c>
      <c r="AW151" s="487">
        <f t="shared" si="34"/>
        <v>0</v>
      </c>
      <c r="AX151" s="487" t="str">
        <f t="shared" si="34"/>
        <v/>
      </c>
      <c r="AY151" s="487" t="str">
        <f t="shared" si="34"/>
        <v/>
      </c>
      <c r="AZ151" s="487" t="str">
        <f t="shared" si="34"/>
        <v/>
      </c>
      <c r="BA151" s="487" t="str">
        <f t="shared" si="34"/>
        <v/>
      </c>
      <c r="BB151" s="487" t="str">
        <f t="shared" si="34"/>
        <v/>
      </c>
      <c r="BC151" s="487" t="str">
        <f t="shared" si="34"/>
        <v/>
      </c>
      <c r="BD151" s="487" t="str">
        <f t="shared" si="34"/>
        <v/>
      </c>
      <c r="BE151" s="487" t="str">
        <f t="shared" si="34"/>
        <v/>
      </c>
      <c r="BF151" s="487" t="str">
        <f t="shared" si="34"/>
        <v/>
      </c>
      <c r="BG151" s="487" t="str">
        <f t="shared" si="34"/>
        <v/>
      </c>
      <c r="BH151" s="487" t="str">
        <f t="shared" si="34"/>
        <v/>
      </c>
      <c r="BI151" s="487" t="str">
        <f t="shared" si="34"/>
        <v/>
      </c>
      <c r="BJ151" s="487" t="str">
        <f t="shared" si="34"/>
        <v/>
      </c>
      <c r="BK151" s="489" t="str">
        <f t="shared" si="34"/>
        <v/>
      </c>
      <c r="BL151" s="495" t="str">
        <f t="shared" si="35"/>
        <v/>
      </c>
      <c r="BM151" s="487">
        <f t="shared" si="35"/>
        <v>0</v>
      </c>
      <c r="BN151" s="487" t="str">
        <f t="shared" si="35"/>
        <v/>
      </c>
      <c r="BO151" s="487" t="str">
        <f t="shared" si="35"/>
        <v/>
      </c>
      <c r="BP151" s="487" t="str">
        <f t="shared" si="35"/>
        <v/>
      </c>
      <c r="BQ151" s="487" t="str">
        <f t="shared" si="35"/>
        <v/>
      </c>
      <c r="BR151" s="487" t="str">
        <f t="shared" si="35"/>
        <v/>
      </c>
      <c r="BS151" s="487" t="str">
        <f t="shared" si="35"/>
        <v/>
      </c>
      <c r="BT151" s="487" t="str">
        <f t="shared" si="35"/>
        <v/>
      </c>
      <c r="BU151" s="487" t="str">
        <f t="shared" si="35"/>
        <v/>
      </c>
      <c r="BV151" s="487" t="str">
        <f t="shared" si="35"/>
        <v/>
      </c>
      <c r="BW151" s="487" t="str">
        <f t="shared" si="35"/>
        <v/>
      </c>
      <c r="BX151" s="487" t="str">
        <f t="shared" si="35"/>
        <v/>
      </c>
      <c r="BY151" s="487" t="str">
        <f t="shared" si="35"/>
        <v/>
      </c>
      <c r="BZ151" s="487" t="str">
        <f t="shared" si="35"/>
        <v/>
      </c>
      <c r="CA151" s="489" t="str">
        <f t="shared" si="35"/>
        <v/>
      </c>
    </row>
    <row r="152" spans="1:79" s="121"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5"/>
      <c r="U152" s="49"/>
      <c r="V152" s="58"/>
      <c r="W152" s="82"/>
      <c r="X152" s="56"/>
      <c r="Y152" s="69"/>
      <c r="Z152" s="69"/>
      <c r="AA152" s="68"/>
      <c r="AB152" s="57"/>
      <c r="AC152" s="58"/>
      <c r="AD152" s="56"/>
      <c r="AE152" s="65"/>
      <c r="AF152" s="488">
        <f t="shared" si="37"/>
        <v>0</v>
      </c>
      <c r="AG152" s="487">
        <f t="shared" si="37"/>
        <v>-1</v>
      </c>
      <c r="AH152" s="487">
        <f t="shared" si="37"/>
        <v>0</v>
      </c>
      <c r="AI152" s="487">
        <f t="shared" si="37"/>
        <v>0</v>
      </c>
      <c r="AJ152" s="487">
        <f t="shared" si="37"/>
        <v>0</v>
      </c>
      <c r="AK152" s="487">
        <f t="shared" si="37"/>
        <v>0</v>
      </c>
      <c r="AL152" s="487">
        <f t="shared" si="37"/>
        <v>0</v>
      </c>
      <c r="AM152" s="487">
        <f t="shared" si="37"/>
        <v>0</v>
      </c>
      <c r="AN152" s="487">
        <f t="shared" si="37"/>
        <v>0</v>
      </c>
      <c r="AO152" s="487">
        <f t="shared" si="37"/>
        <v>0</v>
      </c>
      <c r="AP152" s="487">
        <f t="shared" si="37"/>
        <v>0</v>
      </c>
      <c r="AQ152" s="487">
        <f t="shared" si="37"/>
        <v>0</v>
      </c>
      <c r="AR152" s="487">
        <f t="shared" si="37"/>
        <v>0</v>
      </c>
      <c r="AS152" s="487">
        <f t="shared" si="37"/>
        <v>0</v>
      </c>
      <c r="AT152" s="487">
        <f t="shared" si="37"/>
        <v>0</v>
      </c>
      <c r="AU152" s="493">
        <f t="shared" si="37"/>
        <v>0</v>
      </c>
      <c r="AV152" s="488" t="str">
        <f t="shared" si="34"/>
        <v/>
      </c>
      <c r="AW152" s="487">
        <f t="shared" si="34"/>
        <v>0</v>
      </c>
      <c r="AX152" s="487" t="str">
        <f t="shared" si="34"/>
        <v/>
      </c>
      <c r="AY152" s="487" t="str">
        <f t="shared" si="34"/>
        <v/>
      </c>
      <c r="AZ152" s="487" t="str">
        <f t="shared" si="34"/>
        <v/>
      </c>
      <c r="BA152" s="487" t="str">
        <f t="shared" si="34"/>
        <v/>
      </c>
      <c r="BB152" s="487" t="str">
        <f t="shared" si="34"/>
        <v/>
      </c>
      <c r="BC152" s="487" t="str">
        <f t="shared" si="34"/>
        <v/>
      </c>
      <c r="BD152" s="487" t="str">
        <f t="shared" si="34"/>
        <v/>
      </c>
      <c r="BE152" s="487" t="str">
        <f t="shared" si="34"/>
        <v/>
      </c>
      <c r="BF152" s="487" t="str">
        <f t="shared" si="34"/>
        <v/>
      </c>
      <c r="BG152" s="487" t="str">
        <f t="shared" si="34"/>
        <v/>
      </c>
      <c r="BH152" s="487" t="str">
        <f t="shared" si="34"/>
        <v/>
      </c>
      <c r="BI152" s="487" t="str">
        <f t="shared" si="34"/>
        <v/>
      </c>
      <c r="BJ152" s="487" t="str">
        <f t="shared" si="34"/>
        <v/>
      </c>
      <c r="BK152" s="489" t="str">
        <f t="shared" si="34"/>
        <v/>
      </c>
      <c r="BL152" s="495" t="str">
        <f t="shared" si="35"/>
        <v/>
      </c>
      <c r="BM152" s="487">
        <f t="shared" si="35"/>
        <v>0</v>
      </c>
      <c r="BN152" s="487" t="str">
        <f t="shared" si="35"/>
        <v/>
      </c>
      <c r="BO152" s="487" t="str">
        <f t="shared" si="35"/>
        <v/>
      </c>
      <c r="BP152" s="487" t="str">
        <f t="shared" si="35"/>
        <v/>
      </c>
      <c r="BQ152" s="487" t="str">
        <f t="shared" si="35"/>
        <v/>
      </c>
      <c r="BR152" s="487" t="str">
        <f t="shared" si="35"/>
        <v/>
      </c>
      <c r="BS152" s="487" t="str">
        <f t="shared" si="35"/>
        <v/>
      </c>
      <c r="BT152" s="487" t="str">
        <f t="shared" si="35"/>
        <v/>
      </c>
      <c r="BU152" s="487" t="str">
        <f t="shared" si="35"/>
        <v/>
      </c>
      <c r="BV152" s="487" t="str">
        <f t="shared" si="35"/>
        <v/>
      </c>
      <c r="BW152" s="487" t="str">
        <f t="shared" si="35"/>
        <v/>
      </c>
      <c r="BX152" s="487" t="str">
        <f t="shared" si="35"/>
        <v/>
      </c>
      <c r="BY152" s="487" t="str">
        <f t="shared" si="35"/>
        <v/>
      </c>
      <c r="BZ152" s="487" t="str">
        <f t="shared" si="35"/>
        <v/>
      </c>
      <c r="CA152" s="489" t="str">
        <f t="shared" si="35"/>
        <v/>
      </c>
    </row>
    <row r="153" spans="1:79" s="121"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5"/>
      <c r="U153" s="49"/>
      <c r="V153" s="58"/>
      <c r="W153" s="82"/>
      <c r="X153" s="56"/>
      <c r="Y153" s="69"/>
      <c r="Z153" s="69"/>
      <c r="AA153" s="68"/>
      <c r="AB153" s="57"/>
      <c r="AC153" s="58"/>
      <c r="AD153" s="56"/>
      <c r="AE153" s="65"/>
      <c r="AF153" s="488">
        <f t="shared" si="37"/>
        <v>0</v>
      </c>
      <c r="AG153" s="487">
        <f t="shared" si="37"/>
        <v>-1</v>
      </c>
      <c r="AH153" s="487">
        <f t="shared" si="37"/>
        <v>0</v>
      </c>
      <c r="AI153" s="487">
        <f t="shared" si="37"/>
        <v>0</v>
      </c>
      <c r="AJ153" s="487">
        <f t="shared" si="37"/>
        <v>0</v>
      </c>
      <c r="AK153" s="487">
        <f t="shared" si="37"/>
        <v>0</v>
      </c>
      <c r="AL153" s="487">
        <f t="shared" si="37"/>
        <v>0</v>
      </c>
      <c r="AM153" s="487">
        <f t="shared" si="37"/>
        <v>0</v>
      </c>
      <c r="AN153" s="487">
        <f t="shared" si="37"/>
        <v>0</v>
      </c>
      <c r="AO153" s="487">
        <f t="shared" si="37"/>
        <v>0</v>
      </c>
      <c r="AP153" s="487">
        <f t="shared" si="37"/>
        <v>0</v>
      </c>
      <c r="AQ153" s="487">
        <f t="shared" si="37"/>
        <v>0</v>
      </c>
      <c r="AR153" s="487">
        <f t="shared" si="37"/>
        <v>0</v>
      </c>
      <c r="AS153" s="487">
        <f t="shared" si="37"/>
        <v>0</v>
      </c>
      <c r="AT153" s="487">
        <f t="shared" si="37"/>
        <v>0</v>
      </c>
      <c r="AU153" s="493">
        <f t="shared" si="37"/>
        <v>0</v>
      </c>
      <c r="AV153" s="488" t="str">
        <f t="shared" si="34"/>
        <v/>
      </c>
      <c r="AW153" s="487">
        <f t="shared" si="34"/>
        <v>0</v>
      </c>
      <c r="AX153" s="487" t="str">
        <f t="shared" si="34"/>
        <v/>
      </c>
      <c r="AY153" s="487" t="str">
        <f t="shared" si="34"/>
        <v/>
      </c>
      <c r="AZ153" s="487" t="str">
        <f t="shared" si="34"/>
        <v/>
      </c>
      <c r="BA153" s="487" t="str">
        <f t="shared" si="34"/>
        <v/>
      </c>
      <c r="BB153" s="487" t="str">
        <f t="shared" si="34"/>
        <v/>
      </c>
      <c r="BC153" s="487" t="str">
        <f t="shared" si="34"/>
        <v/>
      </c>
      <c r="BD153" s="487" t="str">
        <f t="shared" si="34"/>
        <v/>
      </c>
      <c r="BE153" s="487" t="str">
        <f t="shared" si="34"/>
        <v/>
      </c>
      <c r="BF153" s="487" t="str">
        <f t="shared" si="34"/>
        <v/>
      </c>
      <c r="BG153" s="487" t="str">
        <f t="shared" si="34"/>
        <v/>
      </c>
      <c r="BH153" s="487" t="str">
        <f t="shared" si="34"/>
        <v/>
      </c>
      <c r="BI153" s="487" t="str">
        <f t="shared" si="34"/>
        <v/>
      </c>
      <c r="BJ153" s="487" t="str">
        <f t="shared" si="34"/>
        <v/>
      </c>
      <c r="BK153" s="489" t="str">
        <f t="shared" si="34"/>
        <v/>
      </c>
      <c r="BL153" s="495" t="str">
        <f t="shared" si="35"/>
        <v/>
      </c>
      <c r="BM153" s="487">
        <f t="shared" si="35"/>
        <v>0</v>
      </c>
      <c r="BN153" s="487" t="str">
        <f t="shared" si="35"/>
        <v/>
      </c>
      <c r="BO153" s="487" t="str">
        <f t="shared" si="35"/>
        <v/>
      </c>
      <c r="BP153" s="487" t="str">
        <f t="shared" si="35"/>
        <v/>
      </c>
      <c r="BQ153" s="487" t="str">
        <f t="shared" si="35"/>
        <v/>
      </c>
      <c r="BR153" s="487" t="str">
        <f t="shared" si="35"/>
        <v/>
      </c>
      <c r="BS153" s="487" t="str">
        <f t="shared" si="35"/>
        <v/>
      </c>
      <c r="BT153" s="487" t="str">
        <f t="shared" si="35"/>
        <v/>
      </c>
      <c r="BU153" s="487" t="str">
        <f t="shared" si="35"/>
        <v/>
      </c>
      <c r="BV153" s="487" t="str">
        <f t="shared" si="35"/>
        <v/>
      </c>
      <c r="BW153" s="487" t="str">
        <f t="shared" si="35"/>
        <v/>
      </c>
      <c r="BX153" s="487" t="str">
        <f t="shared" si="35"/>
        <v/>
      </c>
      <c r="BY153" s="487" t="str">
        <f t="shared" si="35"/>
        <v/>
      </c>
      <c r="BZ153" s="487" t="str">
        <f t="shared" si="35"/>
        <v/>
      </c>
      <c r="CA153" s="489" t="str">
        <f t="shared" si="35"/>
        <v/>
      </c>
    </row>
    <row r="154" spans="1:79" s="121"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5"/>
      <c r="U154" s="49"/>
      <c r="V154" s="58"/>
      <c r="W154" s="82"/>
      <c r="X154" s="56"/>
      <c r="Y154" s="69"/>
      <c r="Z154" s="69"/>
      <c r="AA154" s="68"/>
      <c r="AB154" s="57"/>
      <c r="AC154" s="58"/>
      <c r="AD154" s="56"/>
      <c r="AE154" s="65"/>
      <c r="AF154" s="488">
        <f t="shared" si="37"/>
        <v>0</v>
      </c>
      <c r="AG154" s="487">
        <f t="shared" si="37"/>
        <v>-1</v>
      </c>
      <c r="AH154" s="487">
        <f t="shared" si="37"/>
        <v>0</v>
      </c>
      <c r="AI154" s="487">
        <f t="shared" si="37"/>
        <v>0</v>
      </c>
      <c r="AJ154" s="487">
        <f t="shared" si="37"/>
        <v>0</v>
      </c>
      <c r="AK154" s="487">
        <f t="shared" si="37"/>
        <v>0</v>
      </c>
      <c r="AL154" s="487">
        <f t="shared" si="37"/>
        <v>0</v>
      </c>
      <c r="AM154" s="487">
        <f t="shared" si="37"/>
        <v>0</v>
      </c>
      <c r="AN154" s="487">
        <f t="shared" si="37"/>
        <v>0</v>
      </c>
      <c r="AO154" s="487">
        <f t="shared" si="37"/>
        <v>0</v>
      </c>
      <c r="AP154" s="487">
        <f t="shared" si="37"/>
        <v>0</v>
      </c>
      <c r="AQ154" s="487">
        <f t="shared" si="37"/>
        <v>0</v>
      </c>
      <c r="AR154" s="487">
        <f t="shared" si="37"/>
        <v>0</v>
      </c>
      <c r="AS154" s="487">
        <f t="shared" si="37"/>
        <v>0</v>
      </c>
      <c r="AT154" s="487">
        <f t="shared" si="37"/>
        <v>0</v>
      </c>
      <c r="AU154" s="493">
        <f t="shared" si="37"/>
        <v>0</v>
      </c>
      <c r="AV154" s="488" t="str">
        <f t="shared" si="34"/>
        <v/>
      </c>
      <c r="AW154" s="487">
        <f t="shared" si="34"/>
        <v>0</v>
      </c>
      <c r="AX154" s="487" t="str">
        <f t="shared" si="34"/>
        <v/>
      </c>
      <c r="AY154" s="487" t="str">
        <f t="shared" si="34"/>
        <v/>
      </c>
      <c r="AZ154" s="487" t="str">
        <f t="shared" si="34"/>
        <v/>
      </c>
      <c r="BA154" s="487" t="str">
        <f t="shared" si="34"/>
        <v/>
      </c>
      <c r="BB154" s="487" t="str">
        <f t="shared" si="34"/>
        <v/>
      </c>
      <c r="BC154" s="487" t="str">
        <f t="shared" si="34"/>
        <v/>
      </c>
      <c r="BD154" s="487" t="str">
        <f t="shared" si="34"/>
        <v/>
      </c>
      <c r="BE154" s="487" t="str">
        <f t="shared" si="34"/>
        <v/>
      </c>
      <c r="BF154" s="487" t="str">
        <f t="shared" si="34"/>
        <v/>
      </c>
      <c r="BG154" s="487" t="str">
        <f t="shared" si="34"/>
        <v/>
      </c>
      <c r="BH154" s="487" t="str">
        <f t="shared" si="34"/>
        <v/>
      </c>
      <c r="BI154" s="487" t="str">
        <f t="shared" si="34"/>
        <v/>
      </c>
      <c r="BJ154" s="487" t="str">
        <f t="shared" si="34"/>
        <v/>
      </c>
      <c r="BK154" s="489" t="str">
        <f t="shared" si="34"/>
        <v/>
      </c>
      <c r="BL154" s="495" t="str">
        <f t="shared" si="35"/>
        <v/>
      </c>
      <c r="BM154" s="487">
        <f t="shared" si="35"/>
        <v>0</v>
      </c>
      <c r="BN154" s="487" t="str">
        <f t="shared" si="35"/>
        <v/>
      </c>
      <c r="BO154" s="487" t="str">
        <f t="shared" si="35"/>
        <v/>
      </c>
      <c r="BP154" s="487" t="str">
        <f t="shared" si="35"/>
        <v/>
      </c>
      <c r="BQ154" s="487" t="str">
        <f t="shared" si="35"/>
        <v/>
      </c>
      <c r="BR154" s="487" t="str">
        <f t="shared" si="35"/>
        <v/>
      </c>
      <c r="BS154" s="487" t="str">
        <f t="shared" si="35"/>
        <v/>
      </c>
      <c r="BT154" s="487" t="str">
        <f t="shared" si="35"/>
        <v/>
      </c>
      <c r="BU154" s="487" t="str">
        <f t="shared" si="35"/>
        <v/>
      </c>
      <c r="BV154" s="487" t="str">
        <f t="shared" si="35"/>
        <v/>
      </c>
      <c r="BW154" s="487" t="str">
        <f t="shared" si="35"/>
        <v/>
      </c>
      <c r="BX154" s="487" t="str">
        <f t="shared" si="35"/>
        <v/>
      </c>
      <c r="BY154" s="487" t="str">
        <f t="shared" si="35"/>
        <v/>
      </c>
      <c r="BZ154" s="487" t="str">
        <f t="shared" si="35"/>
        <v/>
      </c>
      <c r="CA154" s="489" t="str">
        <f t="shared" si="35"/>
        <v/>
      </c>
    </row>
    <row r="155" spans="1:79" s="121"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5"/>
      <c r="U155" s="49"/>
      <c r="V155" s="58"/>
      <c r="W155" s="82"/>
      <c r="X155" s="56"/>
      <c r="Y155" s="69"/>
      <c r="Z155" s="69"/>
      <c r="AA155" s="68"/>
      <c r="AB155" s="57"/>
      <c r="AC155" s="58"/>
      <c r="AD155" s="56"/>
      <c r="AE155" s="65"/>
      <c r="AF155" s="488">
        <f t="shared" si="37"/>
        <v>0</v>
      </c>
      <c r="AG155" s="487">
        <f t="shared" si="37"/>
        <v>-1</v>
      </c>
      <c r="AH155" s="487">
        <f t="shared" si="37"/>
        <v>0</v>
      </c>
      <c r="AI155" s="487">
        <f t="shared" si="37"/>
        <v>0</v>
      </c>
      <c r="AJ155" s="487">
        <f t="shared" si="37"/>
        <v>0</v>
      </c>
      <c r="AK155" s="487">
        <f t="shared" si="37"/>
        <v>0</v>
      </c>
      <c r="AL155" s="487">
        <f t="shared" si="37"/>
        <v>0</v>
      </c>
      <c r="AM155" s="487">
        <f t="shared" si="37"/>
        <v>0</v>
      </c>
      <c r="AN155" s="487">
        <f t="shared" si="37"/>
        <v>0</v>
      </c>
      <c r="AO155" s="487">
        <f t="shared" si="37"/>
        <v>0</v>
      </c>
      <c r="AP155" s="487">
        <f t="shared" si="37"/>
        <v>0</v>
      </c>
      <c r="AQ155" s="487">
        <f t="shared" si="37"/>
        <v>0</v>
      </c>
      <c r="AR155" s="487">
        <f t="shared" si="37"/>
        <v>0</v>
      </c>
      <c r="AS155" s="487">
        <f t="shared" si="37"/>
        <v>0</v>
      </c>
      <c r="AT155" s="487">
        <f t="shared" si="37"/>
        <v>0</v>
      </c>
      <c r="AU155" s="493">
        <f t="shared" si="37"/>
        <v>0</v>
      </c>
      <c r="AV155" s="488" t="str">
        <f t="shared" si="34"/>
        <v/>
      </c>
      <c r="AW155" s="487">
        <f t="shared" si="34"/>
        <v>0</v>
      </c>
      <c r="AX155" s="487" t="str">
        <f t="shared" si="34"/>
        <v/>
      </c>
      <c r="AY155" s="487" t="str">
        <f t="shared" si="34"/>
        <v/>
      </c>
      <c r="AZ155" s="487" t="str">
        <f t="shared" si="34"/>
        <v/>
      </c>
      <c r="BA155" s="487" t="str">
        <f t="shared" si="34"/>
        <v/>
      </c>
      <c r="BB155" s="487" t="str">
        <f t="shared" si="34"/>
        <v/>
      </c>
      <c r="BC155" s="487" t="str">
        <f t="shared" si="34"/>
        <v/>
      </c>
      <c r="BD155" s="487" t="str">
        <f t="shared" si="34"/>
        <v/>
      </c>
      <c r="BE155" s="487" t="str">
        <f t="shared" si="34"/>
        <v/>
      </c>
      <c r="BF155" s="487" t="str">
        <f t="shared" si="34"/>
        <v/>
      </c>
      <c r="BG155" s="487" t="str">
        <f t="shared" si="34"/>
        <v/>
      </c>
      <c r="BH155" s="487" t="str">
        <f t="shared" si="34"/>
        <v/>
      </c>
      <c r="BI155" s="487" t="str">
        <f t="shared" si="34"/>
        <v/>
      </c>
      <c r="BJ155" s="487" t="str">
        <f t="shared" si="34"/>
        <v/>
      </c>
      <c r="BK155" s="489" t="str">
        <f t="shared" si="34"/>
        <v/>
      </c>
      <c r="BL155" s="495" t="str">
        <f t="shared" si="35"/>
        <v/>
      </c>
      <c r="BM155" s="487">
        <f t="shared" si="35"/>
        <v>0</v>
      </c>
      <c r="BN155" s="487" t="str">
        <f t="shared" si="35"/>
        <v/>
      </c>
      <c r="BO155" s="487" t="str">
        <f t="shared" si="35"/>
        <v/>
      </c>
      <c r="BP155" s="487" t="str">
        <f t="shared" si="35"/>
        <v/>
      </c>
      <c r="BQ155" s="487" t="str">
        <f t="shared" si="35"/>
        <v/>
      </c>
      <c r="BR155" s="487" t="str">
        <f t="shared" si="35"/>
        <v/>
      </c>
      <c r="BS155" s="487" t="str">
        <f t="shared" si="35"/>
        <v/>
      </c>
      <c r="BT155" s="487" t="str">
        <f t="shared" si="35"/>
        <v/>
      </c>
      <c r="BU155" s="487" t="str">
        <f t="shared" si="35"/>
        <v/>
      </c>
      <c r="BV155" s="487" t="str">
        <f t="shared" si="35"/>
        <v/>
      </c>
      <c r="BW155" s="487" t="str">
        <f t="shared" si="35"/>
        <v/>
      </c>
      <c r="BX155" s="487" t="str">
        <f t="shared" si="35"/>
        <v/>
      </c>
      <c r="BY155" s="487" t="str">
        <f t="shared" si="35"/>
        <v/>
      </c>
      <c r="BZ155" s="487" t="str">
        <f t="shared" si="35"/>
        <v/>
      </c>
      <c r="CA155" s="489" t="str">
        <f t="shared" si="35"/>
        <v/>
      </c>
    </row>
    <row r="156" spans="1:79" s="121"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5"/>
      <c r="U156" s="49"/>
      <c r="V156" s="58"/>
      <c r="W156" s="82"/>
      <c r="X156" s="56"/>
      <c r="Y156" s="69"/>
      <c r="Z156" s="69"/>
      <c r="AA156" s="68"/>
      <c r="AB156" s="57"/>
      <c r="AC156" s="58"/>
      <c r="AD156" s="56"/>
      <c r="AE156" s="65"/>
      <c r="AF156" s="488">
        <f t="shared" si="37"/>
        <v>0</v>
      </c>
      <c r="AG156" s="487">
        <f t="shared" si="37"/>
        <v>-1</v>
      </c>
      <c r="AH156" s="487">
        <f t="shared" si="37"/>
        <v>0</v>
      </c>
      <c r="AI156" s="487">
        <f t="shared" si="37"/>
        <v>0</v>
      </c>
      <c r="AJ156" s="487">
        <f t="shared" si="37"/>
        <v>0</v>
      </c>
      <c r="AK156" s="487">
        <f t="shared" si="37"/>
        <v>0</v>
      </c>
      <c r="AL156" s="487">
        <f t="shared" si="37"/>
        <v>0</v>
      </c>
      <c r="AM156" s="487">
        <f t="shared" si="37"/>
        <v>0</v>
      </c>
      <c r="AN156" s="487">
        <f t="shared" si="37"/>
        <v>0</v>
      </c>
      <c r="AO156" s="487">
        <f t="shared" si="37"/>
        <v>0</v>
      </c>
      <c r="AP156" s="487">
        <f t="shared" si="37"/>
        <v>0</v>
      </c>
      <c r="AQ156" s="487">
        <f t="shared" si="37"/>
        <v>0</v>
      </c>
      <c r="AR156" s="487">
        <f t="shared" si="37"/>
        <v>0</v>
      </c>
      <c r="AS156" s="487">
        <f t="shared" si="37"/>
        <v>0</v>
      </c>
      <c r="AT156" s="487">
        <f t="shared" si="37"/>
        <v>0</v>
      </c>
      <c r="AU156" s="493">
        <f t="shared" si="37"/>
        <v>0</v>
      </c>
      <c r="AV156" s="488" t="str">
        <f t="shared" si="34"/>
        <v/>
      </c>
      <c r="AW156" s="487">
        <f t="shared" si="34"/>
        <v>0</v>
      </c>
      <c r="AX156" s="487" t="str">
        <f t="shared" si="34"/>
        <v/>
      </c>
      <c r="AY156" s="487" t="str">
        <f t="shared" si="34"/>
        <v/>
      </c>
      <c r="AZ156" s="487" t="str">
        <f t="shared" si="34"/>
        <v/>
      </c>
      <c r="BA156" s="487" t="str">
        <f t="shared" si="34"/>
        <v/>
      </c>
      <c r="BB156" s="487" t="str">
        <f t="shared" si="34"/>
        <v/>
      </c>
      <c r="BC156" s="487" t="str">
        <f t="shared" si="34"/>
        <v/>
      </c>
      <c r="BD156" s="487" t="str">
        <f t="shared" si="34"/>
        <v/>
      </c>
      <c r="BE156" s="487" t="str">
        <f t="shared" si="34"/>
        <v/>
      </c>
      <c r="BF156" s="487" t="str">
        <f t="shared" si="34"/>
        <v/>
      </c>
      <c r="BG156" s="487" t="str">
        <f t="shared" si="34"/>
        <v/>
      </c>
      <c r="BH156" s="487" t="str">
        <f t="shared" si="34"/>
        <v/>
      </c>
      <c r="BI156" s="487" t="str">
        <f t="shared" si="34"/>
        <v/>
      </c>
      <c r="BJ156" s="487" t="str">
        <f t="shared" si="34"/>
        <v/>
      </c>
      <c r="BK156" s="489" t="str">
        <f t="shared" ref="BK156:BK219" si="38">IF(AU156,IFERROR(LEFT($V156,SEARCH(" (",$V156)-1),$V156),"")</f>
        <v/>
      </c>
      <c r="BL156" s="495" t="str">
        <f t="shared" si="35"/>
        <v/>
      </c>
      <c r="BM156" s="487">
        <f t="shared" si="35"/>
        <v>0</v>
      </c>
      <c r="BN156" s="487" t="str">
        <f t="shared" si="35"/>
        <v/>
      </c>
      <c r="BO156" s="487" t="str">
        <f t="shared" si="35"/>
        <v/>
      </c>
      <c r="BP156" s="487" t="str">
        <f t="shared" si="35"/>
        <v/>
      </c>
      <c r="BQ156" s="487" t="str">
        <f t="shared" si="35"/>
        <v/>
      </c>
      <c r="BR156" s="487" t="str">
        <f t="shared" si="35"/>
        <v/>
      </c>
      <c r="BS156" s="487" t="str">
        <f t="shared" si="35"/>
        <v/>
      </c>
      <c r="BT156" s="487" t="str">
        <f t="shared" si="35"/>
        <v/>
      </c>
      <c r="BU156" s="487" t="str">
        <f t="shared" si="35"/>
        <v/>
      </c>
      <c r="BV156" s="487" t="str">
        <f t="shared" si="35"/>
        <v/>
      </c>
      <c r="BW156" s="487" t="str">
        <f t="shared" si="35"/>
        <v/>
      </c>
      <c r="BX156" s="487" t="str">
        <f t="shared" si="35"/>
        <v/>
      </c>
      <c r="BY156" s="487" t="str">
        <f t="shared" si="35"/>
        <v/>
      </c>
      <c r="BZ156" s="487" t="str">
        <f t="shared" si="35"/>
        <v/>
      </c>
      <c r="CA156" s="489" t="str">
        <f t="shared" ref="CA156:CA219" si="39">IF(AU156,IFERROR(LEFT($W156,SEARCH(" (",$W156)-1),$W156),"")</f>
        <v/>
      </c>
    </row>
    <row r="157" spans="1:79" s="121"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5"/>
      <c r="U157" s="49"/>
      <c r="V157" s="58"/>
      <c r="W157" s="82"/>
      <c r="X157" s="56"/>
      <c r="Y157" s="69"/>
      <c r="Z157" s="69"/>
      <c r="AA157" s="68"/>
      <c r="AB157" s="57"/>
      <c r="AC157" s="58"/>
      <c r="AD157" s="56"/>
      <c r="AE157" s="65"/>
      <c r="AF157" s="488">
        <f t="shared" si="37"/>
        <v>0</v>
      </c>
      <c r="AG157" s="487">
        <f t="shared" si="37"/>
        <v>-1</v>
      </c>
      <c r="AH157" s="487">
        <f t="shared" si="37"/>
        <v>0</v>
      </c>
      <c r="AI157" s="487">
        <f t="shared" si="37"/>
        <v>0</v>
      </c>
      <c r="AJ157" s="487">
        <f t="shared" si="37"/>
        <v>0</v>
      </c>
      <c r="AK157" s="487">
        <f t="shared" si="37"/>
        <v>0</v>
      </c>
      <c r="AL157" s="487">
        <f t="shared" si="37"/>
        <v>0</v>
      </c>
      <c r="AM157" s="487">
        <f t="shared" si="37"/>
        <v>0</v>
      </c>
      <c r="AN157" s="487">
        <f t="shared" si="37"/>
        <v>0</v>
      </c>
      <c r="AO157" s="487">
        <f t="shared" si="37"/>
        <v>0</v>
      </c>
      <c r="AP157" s="487">
        <f t="shared" si="37"/>
        <v>0</v>
      </c>
      <c r="AQ157" s="487">
        <f t="shared" si="37"/>
        <v>0</v>
      </c>
      <c r="AR157" s="487">
        <f t="shared" si="37"/>
        <v>0</v>
      </c>
      <c r="AS157" s="487">
        <f t="shared" si="37"/>
        <v>0</v>
      </c>
      <c r="AT157" s="487">
        <f t="shared" si="37"/>
        <v>0</v>
      </c>
      <c r="AU157" s="493">
        <f t="shared" si="37"/>
        <v>0</v>
      </c>
      <c r="AV157" s="488" t="str">
        <f t="shared" ref="AV157:BJ173" si="40">IF(AF157,IFERROR(LEFT($V157,SEARCH(" (",$V157)-1),$V157),"")</f>
        <v/>
      </c>
      <c r="AW157" s="487">
        <f t="shared" si="40"/>
        <v>0</v>
      </c>
      <c r="AX157" s="487" t="str">
        <f t="shared" si="40"/>
        <v/>
      </c>
      <c r="AY157" s="487" t="str">
        <f t="shared" si="40"/>
        <v/>
      </c>
      <c r="AZ157" s="487" t="str">
        <f t="shared" si="40"/>
        <v/>
      </c>
      <c r="BA157" s="487" t="str">
        <f t="shared" si="40"/>
        <v/>
      </c>
      <c r="BB157" s="487" t="str">
        <f t="shared" si="40"/>
        <v/>
      </c>
      <c r="BC157" s="487" t="str">
        <f t="shared" si="40"/>
        <v/>
      </c>
      <c r="BD157" s="487" t="str">
        <f t="shared" si="40"/>
        <v/>
      </c>
      <c r="BE157" s="487" t="str">
        <f t="shared" si="40"/>
        <v/>
      </c>
      <c r="BF157" s="487" t="str">
        <f t="shared" si="40"/>
        <v/>
      </c>
      <c r="BG157" s="487" t="str">
        <f t="shared" si="40"/>
        <v/>
      </c>
      <c r="BH157" s="487" t="str">
        <f t="shared" si="40"/>
        <v/>
      </c>
      <c r="BI157" s="487" t="str">
        <f t="shared" si="40"/>
        <v/>
      </c>
      <c r="BJ157" s="487" t="str">
        <f t="shared" si="40"/>
        <v/>
      </c>
      <c r="BK157" s="489" t="str">
        <f t="shared" si="38"/>
        <v/>
      </c>
      <c r="BL157" s="495" t="str">
        <f t="shared" ref="BL157:BZ173" si="41">IF(AF157,IFERROR(LEFT($W157,SEARCH(" (",$W157)-1),$W157),"")</f>
        <v/>
      </c>
      <c r="BM157" s="487">
        <f t="shared" si="41"/>
        <v>0</v>
      </c>
      <c r="BN157" s="487" t="str">
        <f t="shared" si="41"/>
        <v/>
      </c>
      <c r="BO157" s="487" t="str">
        <f t="shared" si="41"/>
        <v/>
      </c>
      <c r="BP157" s="487" t="str">
        <f t="shared" si="41"/>
        <v/>
      </c>
      <c r="BQ157" s="487" t="str">
        <f t="shared" si="41"/>
        <v/>
      </c>
      <c r="BR157" s="487" t="str">
        <f t="shared" si="41"/>
        <v/>
      </c>
      <c r="BS157" s="487" t="str">
        <f t="shared" si="41"/>
        <v/>
      </c>
      <c r="BT157" s="487" t="str">
        <f t="shared" si="41"/>
        <v/>
      </c>
      <c r="BU157" s="487" t="str">
        <f t="shared" si="41"/>
        <v/>
      </c>
      <c r="BV157" s="487" t="str">
        <f t="shared" si="41"/>
        <v/>
      </c>
      <c r="BW157" s="487" t="str">
        <f t="shared" si="41"/>
        <v/>
      </c>
      <c r="BX157" s="487" t="str">
        <f t="shared" si="41"/>
        <v/>
      </c>
      <c r="BY157" s="487" t="str">
        <f t="shared" si="41"/>
        <v/>
      </c>
      <c r="BZ157" s="487" t="str">
        <f t="shared" si="41"/>
        <v/>
      </c>
      <c r="CA157" s="489" t="str">
        <f t="shared" si="39"/>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37"/>
        <v>0</v>
      </c>
      <c r="AG158" s="487">
        <f t="shared" si="37"/>
        <v>-1</v>
      </c>
      <c r="AH158" s="487">
        <f t="shared" si="37"/>
        <v>0</v>
      </c>
      <c r="AI158" s="487">
        <f t="shared" si="37"/>
        <v>0</v>
      </c>
      <c r="AJ158" s="487">
        <f t="shared" si="37"/>
        <v>0</v>
      </c>
      <c r="AK158" s="487">
        <f t="shared" si="37"/>
        <v>0</v>
      </c>
      <c r="AL158" s="487">
        <f t="shared" si="37"/>
        <v>0</v>
      </c>
      <c r="AM158" s="487">
        <f t="shared" si="37"/>
        <v>0</v>
      </c>
      <c r="AN158" s="487">
        <f t="shared" si="37"/>
        <v>0</v>
      </c>
      <c r="AO158" s="487">
        <f t="shared" si="37"/>
        <v>0</v>
      </c>
      <c r="AP158" s="487">
        <f t="shared" si="37"/>
        <v>0</v>
      </c>
      <c r="AQ158" s="487">
        <f t="shared" si="37"/>
        <v>0</v>
      </c>
      <c r="AR158" s="487">
        <f t="shared" si="37"/>
        <v>0</v>
      </c>
      <c r="AS158" s="487">
        <f t="shared" si="37"/>
        <v>0</v>
      </c>
      <c r="AT158" s="487">
        <f t="shared" si="37"/>
        <v>0</v>
      </c>
      <c r="AU158" s="493">
        <f t="shared" ref="AU158" si="42">AU157</f>
        <v>0</v>
      </c>
      <c r="AV158" s="488" t="str">
        <f t="shared" si="40"/>
        <v/>
      </c>
      <c r="AW158" s="487">
        <f t="shared" si="40"/>
        <v>0</v>
      </c>
      <c r="AX158" s="487" t="str">
        <f t="shared" si="40"/>
        <v/>
      </c>
      <c r="AY158" s="487" t="str">
        <f t="shared" si="40"/>
        <v/>
      </c>
      <c r="AZ158" s="487" t="str">
        <f t="shared" si="40"/>
        <v/>
      </c>
      <c r="BA158" s="487" t="str">
        <f t="shared" si="40"/>
        <v/>
      </c>
      <c r="BB158" s="487" t="str">
        <f t="shared" si="40"/>
        <v/>
      </c>
      <c r="BC158" s="487" t="str">
        <f t="shared" si="40"/>
        <v/>
      </c>
      <c r="BD158" s="487" t="str">
        <f t="shared" si="40"/>
        <v/>
      </c>
      <c r="BE158" s="487" t="str">
        <f t="shared" si="40"/>
        <v/>
      </c>
      <c r="BF158" s="487" t="str">
        <f t="shared" si="40"/>
        <v/>
      </c>
      <c r="BG158" s="487" t="str">
        <f t="shared" si="40"/>
        <v/>
      </c>
      <c r="BH158" s="487" t="str">
        <f t="shared" si="40"/>
        <v/>
      </c>
      <c r="BI158" s="487" t="str">
        <f t="shared" si="40"/>
        <v/>
      </c>
      <c r="BJ158" s="487" t="str">
        <f t="shared" si="40"/>
        <v/>
      </c>
      <c r="BK158" s="489" t="str">
        <f t="shared" si="38"/>
        <v/>
      </c>
      <c r="BL158" s="495" t="str">
        <f t="shared" si="41"/>
        <v/>
      </c>
      <c r="BM158" s="487">
        <f t="shared" si="41"/>
        <v>0</v>
      </c>
      <c r="BN158" s="487" t="str">
        <f t="shared" si="41"/>
        <v/>
      </c>
      <c r="BO158" s="487" t="str">
        <f t="shared" si="41"/>
        <v/>
      </c>
      <c r="BP158" s="487" t="str">
        <f t="shared" si="41"/>
        <v/>
      </c>
      <c r="BQ158" s="487" t="str">
        <f t="shared" si="41"/>
        <v/>
      </c>
      <c r="BR158" s="487" t="str">
        <f t="shared" si="41"/>
        <v/>
      </c>
      <c r="BS158" s="487" t="str">
        <f t="shared" si="41"/>
        <v/>
      </c>
      <c r="BT158" s="487" t="str">
        <f t="shared" si="41"/>
        <v/>
      </c>
      <c r="BU158" s="487" t="str">
        <f t="shared" si="41"/>
        <v/>
      </c>
      <c r="BV158" s="487" t="str">
        <f t="shared" si="41"/>
        <v/>
      </c>
      <c r="BW158" s="487" t="str">
        <f t="shared" si="41"/>
        <v/>
      </c>
      <c r="BX158" s="487" t="str">
        <f t="shared" si="41"/>
        <v/>
      </c>
      <c r="BY158" s="487" t="str">
        <f t="shared" si="41"/>
        <v/>
      </c>
      <c r="BZ158" s="487" t="str">
        <f t="shared" si="41"/>
        <v/>
      </c>
      <c r="CA158" s="489" t="str">
        <f t="shared" si="39"/>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ref="AF159:AU174" si="43">AF158</f>
        <v>0</v>
      </c>
      <c r="AG159" s="487">
        <f t="shared" si="43"/>
        <v>-1</v>
      </c>
      <c r="AH159" s="487">
        <f t="shared" si="43"/>
        <v>0</v>
      </c>
      <c r="AI159" s="487">
        <f t="shared" si="43"/>
        <v>0</v>
      </c>
      <c r="AJ159" s="487">
        <f t="shared" si="43"/>
        <v>0</v>
      </c>
      <c r="AK159" s="487">
        <f t="shared" si="43"/>
        <v>0</v>
      </c>
      <c r="AL159" s="487">
        <f t="shared" si="43"/>
        <v>0</v>
      </c>
      <c r="AM159" s="487">
        <f t="shared" si="43"/>
        <v>0</v>
      </c>
      <c r="AN159" s="487">
        <f t="shared" si="43"/>
        <v>0</v>
      </c>
      <c r="AO159" s="487">
        <f t="shared" si="43"/>
        <v>0</v>
      </c>
      <c r="AP159" s="487">
        <f t="shared" si="43"/>
        <v>0</v>
      </c>
      <c r="AQ159" s="487">
        <f t="shared" si="43"/>
        <v>0</v>
      </c>
      <c r="AR159" s="487">
        <f t="shared" si="43"/>
        <v>0</v>
      </c>
      <c r="AS159" s="487">
        <f t="shared" si="43"/>
        <v>0</v>
      </c>
      <c r="AT159" s="487">
        <f t="shared" si="43"/>
        <v>0</v>
      </c>
      <c r="AU159" s="493">
        <f t="shared" si="43"/>
        <v>0</v>
      </c>
      <c r="AV159" s="488" t="str">
        <f t="shared" si="40"/>
        <v/>
      </c>
      <c r="AW159" s="487">
        <f t="shared" si="40"/>
        <v>0</v>
      </c>
      <c r="AX159" s="487" t="str">
        <f t="shared" si="40"/>
        <v/>
      </c>
      <c r="AY159" s="487" t="str">
        <f t="shared" si="40"/>
        <v/>
      </c>
      <c r="AZ159" s="487" t="str">
        <f t="shared" si="40"/>
        <v/>
      </c>
      <c r="BA159" s="487" t="str">
        <f t="shared" si="40"/>
        <v/>
      </c>
      <c r="BB159" s="487" t="str">
        <f t="shared" si="40"/>
        <v/>
      </c>
      <c r="BC159" s="487" t="str">
        <f t="shared" si="40"/>
        <v/>
      </c>
      <c r="BD159" s="487" t="str">
        <f t="shared" si="40"/>
        <v/>
      </c>
      <c r="BE159" s="487" t="str">
        <f t="shared" si="40"/>
        <v/>
      </c>
      <c r="BF159" s="487" t="str">
        <f t="shared" si="40"/>
        <v/>
      </c>
      <c r="BG159" s="487" t="str">
        <f t="shared" si="40"/>
        <v/>
      </c>
      <c r="BH159" s="487" t="str">
        <f t="shared" si="40"/>
        <v/>
      </c>
      <c r="BI159" s="487" t="str">
        <f t="shared" si="40"/>
        <v/>
      </c>
      <c r="BJ159" s="487" t="str">
        <f t="shared" si="40"/>
        <v/>
      </c>
      <c r="BK159" s="489" t="str">
        <f t="shared" si="38"/>
        <v/>
      </c>
      <c r="BL159" s="495" t="str">
        <f t="shared" si="41"/>
        <v/>
      </c>
      <c r="BM159" s="487">
        <f t="shared" si="41"/>
        <v>0</v>
      </c>
      <c r="BN159" s="487" t="str">
        <f t="shared" si="41"/>
        <v/>
      </c>
      <c r="BO159" s="487" t="str">
        <f t="shared" si="41"/>
        <v/>
      </c>
      <c r="BP159" s="487" t="str">
        <f t="shared" si="41"/>
        <v/>
      </c>
      <c r="BQ159" s="487" t="str">
        <f t="shared" si="41"/>
        <v/>
      </c>
      <c r="BR159" s="487" t="str">
        <f t="shared" si="41"/>
        <v/>
      </c>
      <c r="BS159" s="487" t="str">
        <f t="shared" si="41"/>
        <v/>
      </c>
      <c r="BT159" s="487" t="str">
        <f t="shared" si="41"/>
        <v/>
      </c>
      <c r="BU159" s="487" t="str">
        <f t="shared" si="41"/>
        <v/>
      </c>
      <c r="BV159" s="487" t="str">
        <f t="shared" si="41"/>
        <v/>
      </c>
      <c r="BW159" s="487" t="str">
        <f t="shared" si="41"/>
        <v/>
      </c>
      <c r="BX159" s="487" t="str">
        <f t="shared" si="41"/>
        <v/>
      </c>
      <c r="BY159" s="487" t="str">
        <f t="shared" si="41"/>
        <v/>
      </c>
      <c r="BZ159" s="487" t="str">
        <f t="shared" si="41"/>
        <v/>
      </c>
      <c r="CA159" s="489" t="str">
        <f t="shared" si="39"/>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43"/>
        <v>0</v>
      </c>
      <c r="AG160" s="487">
        <f t="shared" si="43"/>
        <v>-1</v>
      </c>
      <c r="AH160" s="487">
        <f t="shared" si="43"/>
        <v>0</v>
      </c>
      <c r="AI160" s="487">
        <f t="shared" si="43"/>
        <v>0</v>
      </c>
      <c r="AJ160" s="487">
        <f t="shared" si="43"/>
        <v>0</v>
      </c>
      <c r="AK160" s="487">
        <f t="shared" si="43"/>
        <v>0</v>
      </c>
      <c r="AL160" s="487">
        <f t="shared" si="43"/>
        <v>0</v>
      </c>
      <c r="AM160" s="487">
        <f t="shared" si="43"/>
        <v>0</v>
      </c>
      <c r="AN160" s="487">
        <f t="shared" si="43"/>
        <v>0</v>
      </c>
      <c r="AO160" s="487">
        <f t="shared" si="43"/>
        <v>0</v>
      </c>
      <c r="AP160" s="487">
        <f t="shared" si="43"/>
        <v>0</v>
      </c>
      <c r="AQ160" s="487">
        <f t="shared" si="43"/>
        <v>0</v>
      </c>
      <c r="AR160" s="487">
        <f t="shared" si="43"/>
        <v>0</v>
      </c>
      <c r="AS160" s="487">
        <f t="shared" si="43"/>
        <v>0</v>
      </c>
      <c r="AT160" s="487">
        <f t="shared" si="43"/>
        <v>0</v>
      </c>
      <c r="AU160" s="493">
        <f t="shared" si="43"/>
        <v>0</v>
      </c>
      <c r="AV160" s="488" t="str">
        <f t="shared" si="40"/>
        <v/>
      </c>
      <c r="AW160" s="487">
        <f t="shared" si="40"/>
        <v>0</v>
      </c>
      <c r="AX160" s="487" t="str">
        <f t="shared" si="40"/>
        <v/>
      </c>
      <c r="AY160" s="487" t="str">
        <f t="shared" si="40"/>
        <v/>
      </c>
      <c r="AZ160" s="487" t="str">
        <f t="shared" si="40"/>
        <v/>
      </c>
      <c r="BA160" s="487" t="str">
        <f t="shared" si="40"/>
        <v/>
      </c>
      <c r="BB160" s="487" t="str">
        <f t="shared" si="40"/>
        <v/>
      </c>
      <c r="BC160" s="487" t="str">
        <f t="shared" si="40"/>
        <v/>
      </c>
      <c r="BD160" s="487" t="str">
        <f t="shared" si="40"/>
        <v/>
      </c>
      <c r="BE160" s="487" t="str">
        <f t="shared" si="40"/>
        <v/>
      </c>
      <c r="BF160" s="487" t="str">
        <f t="shared" si="40"/>
        <v/>
      </c>
      <c r="BG160" s="487" t="str">
        <f t="shared" si="40"/>
        <v/>
      </c>
      <c r="BH160" s="487" t="str">
        <f t="shared" si="40"/>
        <v/>
      </c>
      <c r="BI160" s="487" t="str">
        <f t="shared" si="40"/>
        <v/>
      </c>
      <c r="BJ160" s="487" t="str">
        <f t="shared" si="40"/>
        <v/>
      </c>
      <c r="BK160" s="489" t="str">
        <f t="shared" si="38"/>
        <v/>
      </c>
      <c r="BL160" s="495" t="str">
        <f t="shared" si="41"/>
        <v/>
      </c>
      <c r="BM160" s="487">
        <f t="shared" si="41"/>
        <v>0</v>
      </c>
      <c r="BN160" s="487" t="str">
        <f t="shared" si="41"/>
        <v/>
      </c>
      <c r="BO160" s="487" t="str">
        <f t="shared" si="41"/>
        <v/>
      </c>
      <c r="BP160" s="487" t="str">
        <f t="shared" si="41"/>
        <v/>
      </c>
      <c r="BQ160" s="487" t="str">
        <f t="shared" si="41"/>
        <v/>
      </c>
      <c r="BR160" s="487" t="str">
        <f t="shared" si="41"/>
        <v/>
      </c>
      <c r="BS160" s="487" t="str">
        <f t="shared" si="41"/>
        <v/>
      </c>
      <c r="BT160" s="487" t="str">
        <f t="shared" si="41"/>
        <v/>
      </c>
      <c r="BU160" s="487" t="str">
        <f t="shared" si="41"/>
        <v/>
      </c>
      <c r="BV160" s="487" t="str">
        <f t="shared" si="41"/>
        <v/>
      </c>
      <c r="BW160" s="487" t="str">
        <f t="shared" si="41"/>
        <v/>
      </c>
      <c r="BX160" s="487" t="str">
        <f t="shared" si="41"/>
        <v/>
      </c>
      <c r="BY160" s="487" t="str">
        <f t="shared" si="41"/>
        <v/>
      </c>
      <c r="BZ160" s="487" t="str">
        <f t="shared" si="41"/>
        <v/>
      </c>
      <c r="CA160" s="489" t="str">
        <f t="shared" si="39"/>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si="43"/>
        <v>0</v>
      </c>
      <c r="AG161" s="487">
        <f t="shared" si="43"/>
        <v>-1</v>
      </c>
      <c r="AH161" s="487">
        <f t="shared" si="43"/>
        <v>0</v>
      </c>
      <c r="AI161" s="487">
        <f t="shared" si="43"/>
        <v>0</v>
      </c>
      <c r="AJ161" s="487">
        <f t="shared" si="43"/>
        <v>0</v>
      </c>
      <c r="AK161" s="487">
        <f t="shared" si="43"/>
        <v>0</v>
      </c>
      <c r="AL161" s="487">
        <f t="shared" si="43"/>
        <v>0</v>
      </c>
      <c r="AM161" s="487">
        <f t="shared" si="43"/>
        <v>0</v>
      </c>
      <c r="AN161" s="487">
        <f t="shared" si="43"/>
        <v>0</v>
      </c>
      <c r="AO161" s="487">
        <f t="shared" si="43"/>
        <v>0</v>
      </c>
      <c r="AP161" s="487">
        <f t="shared" si="43"/>
        <v>0</v>
      </c>
      <c r="AQ161" s="487">
        <f t="shared" si="43"/>
        <v>0</v>
      </c>
      <c r="AR161" s="487">
        <f t="shared" si="43"/>
        <v>0</v>
      </c>
      <c r="AS161" s="487">
        <f t="shared" si="43"/>
        <v>0</v>
      </c>
      <c r="AT161" s="487">
        <f t="shared" si="43"/>
        <v>0</v>
      </c>
      <c r="AU161" s="493">
        <f t="shared" si="43"/>
        <v>0</v>
      </c>
      <c r="AV161" s="488" t="str">
        <f t="shared" si="40"/>
        <v/>
      </c>
      <c r="AW161" s="487">
        <f t="shared" si="40"/>
        <v>0</v>
      </c>
      <c r="AX161" s="487" t="str">
        <f t="shared" si="40"/>
        <v/>
      </c>
      <c r="AY161" s="487" t="str">
        <f t="shared" si="40"/>
        <v/>
      </c>
      <c r="AZ161" s="487" t="str">
        <f t="shared" si="40"/>
        <v/>
      </c>
      <c r="BA161" s="487" t="str">
        <f t="shared" si="40"/>
        <v/>
      </c>
      <c r="BB161" s="487" t="str">
        <f t="shared" si="40"/>
        <v/>
      </c>
      <c r="BC161" s="487" t="str">
        <f t="shared" si="40"/>
        <v/>
      </c>
      <c r="BD161" s="487" t="str">
        <f t="shared" si="40"/>
        <v/>
      </c>
      <c r="BE161" s="487" t="str">
        <f t="shared" si="40"/>
        <v/>
      </c>
      <c r="BF161" s="487" t="str">
        <f t="shared" si="40"/>
        <v/>
      </c>
      <c r="BG161" s="487" t="str">
        <f t="shared" si="40"/>
        <v/>
      </c>
      <c r="BH161" s="487" t="str">
        <f t="shared" si="40"/>
        <v/>
      </c>
      <c r="BI161" s="487" t="str">
        <f t="shared" si="40"/>
        <v/>
      </c>
      <c r="BJ161" s="487" t="str">
        <f t="shared" si="40"/>
        <v/>
      </c>
      <c r="BK161" s="489" t="str">
        <f t="shared" si="38"/>
        <v/>
      </c>
      <c r="BL161" s="495" t="str">
        <f t="shared" si="41"/>
        <v/>
      </c>
      <c r="BM161" s="487">
        <f t="shared" si="41"/>
        <v>0</v>
      </c>
      <c r="BN161" s="487" t="str">
        <f t="shared" si="41"/>
        <v/>
      </c>
      <c r="BO161" s="487" t="str">
        <f t="shared" si="41"/>
        <v/>
      </c>
      <c r="BP161" s="487" t="str">
        <f t="shared" si="41"/>
        <v/>
      </c>
      <c r="BQ161" s="487" t="str">
        <f t="shared" si="41"/>
        <v/>
      </c>
      <c r="BR161" s="487" t="str">
        <f t="shared" si="41"/>
        <v/>
      </c>
      <c r="BS161" s="487" t="str">
        <f t="shared" si="41"/>
        <v/>
      </c>
      <c r="BT161" s="487" t="str">
        <f t="shared" si="41"/>
        <v/>
      </c>
      <c r="BU161" s="487" t="str">
        <f t="shared" si="41"/>
        <v/>
      </c>
      <c r="BV161" s="487" t="str">
        <f t="shared" si="41"/>
        <v/>
      </c>
      <c r="BW161" s="487" t="str">
        <f t="shared" si="41"/>
        <v/>
      </c>
      <c r="BX161" s="487" t="str">
        <f t="shared" si="41"/>
        <v/>
      </c>
      <c r="BY161" s="487" t="str">
        <f t="shared" si="41"/>
        <v/>
      </c>
      <c r="BZ161" s="487" t="str">
        <f t="shared" si="41"/>
        <v/>
      </c>
      <c r="CA161" s="489" t="str">
        <f t="shared" si="39"/>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3"/>
        <v>0</v>
      </c>
      <c r="AG162" s="487">
        <f t="shared" si="43"/>
        <v>-1</v>
      </c>
      <c r="AH162" s="487">
        <f t="shared" si="43"/>
        <v>0</v>
      </c>
      <c r="AI162" s="487">
        <f t="shared" si="43"/>
        <v>0</v>
      </c>
      <c r="AJ162" s="487">
        <f t="shared" si="43"/>
        <v>0</v>
      </c>
      <c r="AK162" s="487">
        <f t="shared" si="43"/>
        <v>0</v>
      </c>
      <c r="AL162" s="487">
        <f t="shared" si="43"/>
        <v>0</v>
      </c>
      <c r="AM162" s="487">
        <f t="shared" si="43"/>
        <v>0</v>
      </c>
      <c r="AN162" s="487">
        <f t="shared" si="43"/>
        <v>0</v>
      </c>
      <c r="AO162" s="487">
        <f t="shared" si="43"/>
        <v>0</v>
      </c>
      <c r="AP162" s="487">
        <f t="shared" si="43"/>
        <v>0</v>
      </c>
      <c r="AQ162" s="487">
        <f t="shared" si="43"/>
        <v>0</v>
      </c>
      <c r="AR162" s="487">
        <f t="shared" si="43"/>
        <v>0</v>
      </c>
      <c r="AS162" s="487">
        <f t="shared" si="43"/>
        <v>0</v>
      </c>
      <c r="AT162" s="487">
        <f t="shared" si="43"/>
        <v>0</v>
      </c>
      <c r="AU162" s="493">
        <f t="shared" si="43"/>
        <v>0</v>
      </c>
      <c r="AV162" s="488" t="str">
        <f t="shared" si="40"/>
        <v/>
      </c>
      <c r="AW162" s="487">
        <f t="shared" si="40"/>
        <v>0</v>
      </c>
      <c r="AX162" s="487" t="str">
        <f t="shared" si="40"/>
        <v/>
      </c>
      <c r="AY162" s="487" t="str">
        <f t="shared" si="40"/>
        <v/>
      </c>
      <c r="AZ162" s="487" t="str">
        <f t="shared" si="40"/>
        <v/>
      </c>
      <c r="BA162" s="487" t="str">
        <f t="shared" si="40"/>
        <v/>
      </c>
      <c r="BB162" s="487" t="str">
        <f t="shared" si="40"/>
        <v/>
      </c>
      <c r="BC162" s="487" t="str">
        <f t="shared" si="40"/>
        <v/>
      </c>
      <c r="BD162" s="487" t="str">
        <f t="shared" si="40"/>
        <v/>
      </c>
      <c r="BE162" s="487" t="str">
        <f t="shared" si="40"/>
        <v/>
      </c>
      <c r="BF162" s="487" t="str">
        <f t="shared" si="40"/>
        <v/>
      </c>
      <c r="BG162" s="487" t="str">
        <f t="shared" si="40"/>
        <v/>
      </c>
      <c r="BH162" s="487" t="str">
        <f t="shared" si="40"/>
        <v/>
      </c>
      <c r="BI162" s="487" t="str">
        <f t="shared" si="40"/>
        <v/>
      </c>
      <c r="BJ162" s="487" t="str">
        <f t="shared" si="40"/>
        <v/>
      </c>
      <c r="BK162" s="489" t="str">
        <f t="shared" si="38"/>
        <v/>
      </c>
      <c r="BL162" s="495" t="str">
        <f t="shared" si="41"/>
        <v/>
      </c>
      <c r="BM162" s="487">
        <f t="shared" si="41"/>
        <v>0</v>
      </c>
      <c r="BN162" s="487" t="str">
        <f t="shared" si="41"/>
        <v/>
      </c>
      <c r="BO162" s="487" t="str">
        <f t="shared" si="41"/>
        <v/>
      </c>
      <c r="BP162" s="487" t="str">
        <f t="shared" si="41"/>
        <v/>
      </c>
      <c r="BQ162" s="487" t="str">
        <f t="shared" si="41"/>
        <v/>
      </c>
      <c r="BR162" s="487" t="str">
        <f t="shared" si="41"/>
        <v/>
      </c>
      <c r="BS162" s="487" t="str">
        <f t="shared" si="41"/>
        <v/>
      </c>
      <c r="BT162" s="487" t="str">
        <f t="shared" si="41"/>
        <v/>
      </c>
      <c r="BU162" s="487" t="str">
        <f t="shared" si="41"/>
        <v/>
      </c>
      <c r="BV162" s="487" t="str">
        <f t="shared" si="41"/>
        <v/>
      </c>
      <c r="BW162" s="487" t="str">
        <f t="shared" si="41"/>
        <v/>
      </c>
      <c r="BX162" s="487" t="str">
        <f t="shared" si="41"/>
        <v/>
      </c>
      <c r="BY162" s="487" t="str">
        <f t="shared" si="41"/>
        <v/>
      </c>
      <c r="BZ162" s="487" t="str">
        <f t="shared" si="41"/>
        <v/>
      </c>
      <c r="CA162" s="489" t="str">
        <f t="shared" si="39"/>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3"/>
        <v>0</v>
      </c>
      <c r="AG163" s="487">
        <f t="shared" si="43"/>
        <v>-1</v>
      </c>
      <c r="AH163" s="487">
        <f t="shared" si="43"/>
        <v>0</v>
      </c>
      <c r="AI163" s="487">
        <f t="shared" si="43"/>
        <v>0</v>
      </c>
      <c r="AJ163" s="487">
        <f t="shared" si="43"/>
        <v>0</v>
      </c>
      <c r="AK163" s="487">
        <f t="shared" si="43"/>
        <v>0</v>
      </c>
      <c r="AL163" s="487">
        <f t="shared" si="43"/>
        <v>0</v>
      </c>
      <c r="AM163" s="487">
        <f t="shared" si="43"/>
        <v>0</v>
      </c>
      <c r="AN163" s="487">
        <f t="shared" si="43"/>
        <v>0</v>
      </c>
      <c r="AO163" s="487">
        <f t="shared" si="43"/>
        <v>0</v>
      </c>
      <c r="AP163" s="487">
        <f t="shared" si="43"/>
        <v>0</v>
      </c>
      <c r="AQ163" s="487">
        <f t="shared" si="43"/>
        <v>0</v>
      </c>
      <c r="AR163" s="487">
        <f t="shared" si="43"/>
        <v>0</v>
      </c>
      <c r="AS163" s="487">
        <f t="shared" si="43"/>
        <v>0</v>
      </c>
      <c r="AT163" s="487">
        <f t="shared" si="43"/>
        <v>0</v>
      </c>
      <c r="AU163" s="493">
        <f t="shared" si="43"/>
        <v>0</v>
      </c>
      <c r="AV163" s="488" t="str">
        <f t="shared" si="40"/>
        <v/>
      </c>
      <c r="AW163" s="487">
        <f t="shared" si="40"/>
        <v>0</v>
      </c>
      <c r="AX163" s="487" t="str">
        <f t="shared" si="40"/>
        <v/>
      </c>
      <c r="AY163" s="487" t="str">
        <f t="shared" si="40"/>
        <v/>
      </c>
      <c r="AZ163" s="487" t="str">
        <f t="shared" si="40"/>
        <v/>
      </c>
      <c r="BA163" s="487" t="str">
        <f t="shared" si="40"/>
        <v/>
      </c>
      <c r="BB163" s="487" t="str">
        <f t="shared" si="40"/>
        <v/>
      </c>
      <c r="BC163" s="487" t="str">
        <f t="shared" si="40"/>
        <v/>
      </c>
      <c r="BD163" s="487" t="str">
        <f t="shared" si="40"/>
        <v/>
      </c>
      <c r="BE163" s="487" t="str">
        <f t="shared" si="40"/>
        <v/>
      </c>
      <c r="BF163" s="487" t="str">
        <f t="shared" si="40"/>
        <v/>
      </c>
      <c r="BG163" s="487" t="str">
        <f t="shared" si="40"/>
        <v/>
      </c>
      <c r="BH163" s="487" t="str">
        <f t="shared" si="40"/>
        <v/>
      </c>
      <c r="BI163" s="487" t="str">
        <f t="shared" si="40"/>
        <v/>
      </c>
      <c r="BJ163" s="487" t="str">
        <f t="shared" si="40"/>
        <v/>
      </c>
      <c r="BK163" s="489" t="str">
        <f t="shared" si="38"/>
        <v/>
      </c>
      <c r="BL163" s="495" t="str">
        <f t="shared" si="41"/>
        <v/>
      </c>
      <c r="BM163" s="487">
        <f t="shared" si="41"/>
        <v>0</v>
      </c>
      <c r="BN163" s="487" t="str">
        <f t="shared" si="41"/>
        <v/>
      </c>
      <c r="BO163" s="487" t="str">
        <f t="shared" si="41"/>
        <v/>
      </c>
      <c r="BP163" s="487" t="str">
        <f t="shared" si="41"/>
        <v/>
      </c>
      <c r="BQ163" s="487" t="str">
        <f t="shared" si="41"/>
        <v/>
      </c>
      <c r="BR163" s="487" t="str">
        <f t="shared" si="41"/>
        <v/>
      </c>
      <c r="BS163" s="487" t="str">
        <f t="shared" si="41"/>
        <v/>
      </c>
      <c r="BT163" s="487" t="str">
        <f t="shared" si="41"/>
        <v/>
      </c>
      <c r="BU163" s="487" t="str">
        <f t="shared" si="41"/>
        <v/>
      </c>
      <c r="BV163" s="487" t="str">
        <f t="shared" si="41"/>
        <v/>
      </c>
      <c r="BW163" s="487" t="str">
        <f t="shared" si="41"/>
        <v/>
      </c>
      <c r="BX163" s="487" t="str">
        <f t="shared" si="41"/>
        <v/>
      </c>
      <c r="BY163" s="487" t="str">
        <f t="shared" si="41"/>
        <v/>
      </c>
      <c r="BZ163" s="487" t="str">
        <f t="shared" si="41"/>
        <v/>
      </c>
      <c r="CA163" s="489" t="str">
        <f t="shared" si="39"/>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3"/>
        <v>0</v>
      </c>
      <c r="AG164" s="487">
        <f t="shared" si="43"/>
        <v>-1</v>
      </c>
      <c r="AH164" s="487">
        <f t="shared" si="43"/>
        <v>0</v>
      </c>
      <c r="AI164" s="487">
        <f t="shared" si="43"/>
        <v>0</v>
      </c>
      <c r="AJ164" s="487">
        <f t="shared" si="43"/>
        <v>0</v>
      </c>
      <c r="AK164" s="487">
        <f t="shared" si="43"/>
        <v>0</v>
      </c>
      <c r="AL164" s="487">
        <f t="shared" si="43"/>
        <v>0</v>
      </c>
      <c r="AM164" s="487">
        <f t="shared" si="43"/>
        <v>0</v>
      </c>
      <c r="AN164" s="487">
        <f t="shared" si="43"/>
        <v>0</v>
      </c>
      <c r="AO164" s="487">
        <f t="shared" si="43"/>
        <v>0</v>
      </c>
      <c r="AP164" s="487">
        <f t="shared" si="43"/>
        <v>0</v>
      </c>
      <c r="AQ164" s="487">
        <f t="shared" si="43"/>
        <v>0</v>
      </c>
      <c r="AR164" s="487">
        <f t="shared" si="43"/>
        <v>0</v>
      </c>
      <c r="AS164" s="487">
        <f t="shared" si="43"/>
        <v>0</v>
      </c>
      <c r="AT164" s="487">
        <f t="shared" si="43"/>
        <v>0</v>
      </c>
      <c r="AU164" s="493">
        <f t="shared" si="43"/>
        <v>0</v>
      </c>
      <c r="AV164" s="488" t="str">
        <f t="shared" si="40"/>
        <v/>
      </c>
      <c r="AW164" s="487">
        <f t="shared" si="40"/>
        <v>0</v>
      </c>
      <c r="AX164" s="487" t="str">
        <f t="shared" si="40"/>
        <v/>
      </c>
      <c r="AY164" s="487" t="str">
        <f t="shared" si="40"/>
        <v/>
      </c>
      <c r="AZ164" s="487" t="str">
        <f t="shared" si="40"/>
        <v/>
      </c>
      <c r="BA164" s="487" t="str">
        <f t="shared" si="40"/>
        <v/>
      </c>
      <c r="BB164" s="487" t="str">
        <f t="shared" si="40"/>
        <v/>
      </c>
      <c r="BC164" s="487" t="str">
        <f t="shared" si="40"/>
        <v/>
      </c>
      <c r="BD164" s="487" t="str">
        <f t="shared" si="40"/>
        <v/>
      </c>
      <c r="BE164" s="487" t="str">
        <f t="shared" si="40"/>
        <v/>
      </c>
      <c r="BF164" s="487" t="str">
        <f t="shared" si="40"/>
        <v/>
      </c>
      <c r="BG164" s="487" t="str">
        <f t="shared" si="40"/>
        <v/>
      </c>
      <c r="BH164" s="487" t="str">
        <f t="shared" si="40"/>
        <v/>
      </c>
      <c r="BI164" s="487" t="str">
        <f t="shared" si="40"/>
        <v/>
      </c>
      <c r="BJ164" s="487" t="str">
        <f t="shared" si="40"/>
        <v/>
      </c>
      <c r="BK164" s="489" t="str">
        <f t="shared" si="38"/>
        <v/>
      </c>
      <c r="BL164" s="495" t="str">
        <f t="shared" si="41"/>
        <v/>
      </c>
      <c r="BM164" s="487">
        <f t="shared" si="41"/>
        <v>0</v>
      </c>
      <c r="BN164" s="487" t="str">
        <f t="shared" si="41"/>
        <v/>
      </c>
      <c r="BO164" s="487" t="str">
        <f t="shared" si="41"/>
        <v/>
      </c>
      <c r="BP164" s="487" t="str">
        <f t="shared" si="41"/>
        <v/>
      </c>
      <c r="BQ164" s="487" t="str">
        <f t="shared" si="41"/>
        <v/>
      </c>
      <c r="BR164" s="487" t="str">
        <f t="shared" si="41"/>
        <v/>
      </c>
      <c r="BS164" s="487" t="str">
        <f t="shared" si="41"/>
        <v/>
      </c>
      <c r="BT164" s="487" t="str">
        <f t="shared" si="41"/>
        <v/>
      </c>
      <c r="BU164" s="487" t="str">
        <f t="shared" si="41"/>
        <v/>
      </c>
      <c r="BV164" s="487" t="str">
        <f t="shared" si="41"/>
        <v/>
      </c>
      <c r="BW164" s="487" t="str">
        <f t="shared" si="41"/>
        <v/>
      </c>
      <c r="BX164" s="487" t="str">
        <f t="shared" si="41"/>
        <v/>
      </c>
      <c r="BY164" s="487" t="str">
        <f t="shared" si="41"/>
        <v/>
      </c>
      <c r="BZ164" s="487" t="str">
        <f t="shared" si="41"/>
        <v/>
      </c>
      <c r="CA164" s="489" t="str">
        <f t="shared" si="39"/>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3"/>
        <v>0</v>
      </c>
      <c r="AG165" s="487">
        <f t="shared" si="43"/>
        <v>-1</v>
      </c>
      <c r="AH165" s="487">
        <f t="shared" si="43"/>
        <v>0</v>
      </c>
      <c r="AI165" s="487">
        <f t="shared" si="43"/>
        <v>0</v>
      </c>
      <c r="AJ165" s="487">
        <f t="shared" si="43"/>
        <v>0</v>
      </c>
      <c r="AK165" s="487">
        <f t="shared" si="43"/>
        <v>0</v>
      </c>
      <c r="AL165" s="487">
        <f t="shared" si="43"/>
        <v>0</v>
      </c>
      <c r="AM165" s="487">
        <f t="shared" si="43"/>
        <v>0</v>
      </c>
      <c r="AN165" s="487">
        <f t="shared" si="43"/>
        <v>0</v>
      </c>
      <c r="AO165" s="487">
        <f t="shared" si="43"/>
        <v>0</v>
      </c>
      <c r="AP165" s="487">
        <f t="shared" si="43"/>
        <v>0</v>
      </c>
      <c r="AQ165" s="487">
        <f t="shared" si="43"/>
        <v>0</v>
      </c>
      <c r="AR165" s="487">
        <f t="shared" si="43"/>
        <v>0</v>
      </c>
      <c r="AS165" s="487">
        <f t="shared" si="43"/>
        <v>0</v>
      </c>
      <c r="AT165" s="487">
        <f t="shared" si="43"/>
        <v>0</v>
      </c>
      <c r="AU165" s="493">
        <f t="shared" si="43"/>
        <v>0</v>
      </c>
      <c r="AV165" s="488" t="str">
        <f t="shared" si="40"/>
        <v/>
      </c>
      <c r="AW165" s="487">
        <f t="shared" si="40"/>
        <v>0</v>
      </c>
      <c r="AX165" s="487" t="str">
        <f t="shared" si="40"/>
        <v/>
      </c>
      <c r="AY165" s="487" t="str">
        <f t="shared" si="40"/>
        <v/>
      </c>
      <c r="AZ165" s="487" t="str">
        <f t="shared" si="40"/>
        <v/>
      </c>
      <c r="BA165" s="487" t="str">
        <f t="shared" si="40"/>
        <v/>
      </c>
      <c r="BB165" s="487" t="str">
        <f t="shared" si="40"/>
        <v/>
      </c>
      <c r="BC165" s="487" t="str">
        <f t="shared" si="40"/>
        <v/>
      </c>
      <c r="BD165" s="487" t="str">
        <f t="shared" si="40"/>
        <v/>
      </c>
      <c r="BE165" s="487" t="str">
        <f t="shared" si="40"/>
        <v/>
      </c>
      <c r="BF165" s="487" t="str">
        <f t="shared" si="40"/>
        <v/>
      </c>
      <c r="BG165" s="487" t="str">
        <f t="shared" si="40"/>
        <v/>
      </c>
      <c r="BH165" s="487" t="str">
        <f t="shared" si="40"/>
        <v/>
      </c>
      <c r="BI165" s="487" t="str">
        <f t="shared" si="40"/>
        <v/>
      </c>
      <c r="BJ165" s="487" t="str">
        <f t="shared" si="40"/>
        <v/>
      </c>
      <c r="BK165" s="489" t="str">
        <f t="shared" si="38"/>
        <v/>
      </c>
      <c r="BL165" s="495" t="str">
        <f t="shared" si="41"/>
        <v/>
      </c>
      <c r="BM165" s="487">
        <f t="shared" si="41"/>
        <v>0</v>
      </c>
      <c r="BN165" s="487" t="str">
        <f t="shared" si="41"/>
        <v/>
      </c>
      <c r="BO165" s="487" t="str">
        <f t="shared" si="41"/>
        <v/>
      </c>
      <c r="BP165" s="487" t="str">
        <f t="shared" si="41"/>
        <v/>
      </c>
      <c r="BQ165" s="487" t="str">
        <f t="shared" si="41"/>
        <v/>
      </c>
      <c r="BR165" s="487" t="str">
        <f t="shared" si="41"/>
        <v/>
      </c>
      <c r="BS165" s="487" t="str">
        <f t="shared" si="41"/>
        <v/>
      </c>
      <c r="BT165" s="487" t="str">
        <f t="shared" si="41"/>
        <v/>
      </c>
      <c r="BU165" s="487" t="str">
        <f t="shared" si="41"/>
        <v/>
      </c>
      <c r="BV165" s="487" t="str">
        <f t="shared" si="41"/>
        <v/>
      </c>
      <c r="BW165" s="487" t="str">
        <f t="shared" si="41"/>
        <v/>
      </c>
      <c r="BX165" s="487" t="str">
        <f t="shared" si="41"/>
        <v/>
      </c>
      <c r="BY165" s="487" t="str">
        <f t="shared" si="41"/>
        <v/>
      </c>
      <c r="BZ165" s="487" t="str">
        <f t="shared" si="41"/>
        <v/>
      </c>
      <c r="CA165" s="489" t="str">
        <f t="shared" si="39"/>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3"/>
        <v>0</v>
      </c>
      <c r="AG166" s="487">
        <f t="shared" si="43"/>
        <v>-1</v>
      </c>
      <c r="AH166" s="487">
        <f t="shared" si="43"/>
        <v>0</v>
      </c>
      <c r="AI166" s="487">
        <f t="shared" si="43"/>
        <v>0</v>
      </c>
      <c r="AJ166" s="487">
        <f t="shared" si="43"/>
        <v>0</v>
      </c>
      <c r="AK166" s="487">
        <f t="shared" si="43"/>
        <v>0</v>
      </c>
      <c r="AL166" s="487">
        <f t="shared" si="43"/>
        <v>0</v>
      </c>
      <c r="AM166" s="487">
        <f t="shared" si="43"/>
        <v>0</v>
      </c>
      <c r="AN166" s="487">
        <f t="shared" si="43"/>
        <v>0</v>
      </c>
      <c r="AO166" s="487">
        <f t="shared" si="43"/>
        <v>0</v>
      </c>
      <c r="AP166" s="487">
        <f t="shared" si="43"/>
        <v>0</v>
      </c>
      <c r="AQ166" s="487">
        <f t="shared" si="43"/>
        <v>0</v>
      </c>
      <c r="AR166" s="487">
        <f t="shared" si="43"/>
        <v>0</v>
      </c>
      <c r="AS166" s="487">
        <f t="shared" si="43"/>
        <v>0</v>
      </c>
      <c r="AT166" s="487">
        <f t="shared" si="43"/>
        <v>0</v>
      </c>
      <c r="AU166" s="493">
        <f t="shared" si="43"/>
        <v>0</v>
      </c>
      <c r="AV166" s="488" t="str">
        <f t="shared" si="40"/>
        <v/>
      </c>
      <c r="AW166" s="487">
        <f t="shared" si="40"/>
        <v>0</v>
      </c>
      <c r="AX166" s="487" t="str">
        <f t="shared" si="40"/>
        <v/>
      </c>
      <c r="AY166" s="487" t="str">
        <f t="shared" si="40"/>
        <v/>
      </c>
      <c r="AZ166" s="487" t="str">
        <f t="shared" si="40"/>
        <v/>
      </c>
      <c r="BA166" s="487" t="str">
        <f t="shared" si="40"/>
        <v/>
      </c>
      <c r="BB166" s="487" t="str">
        <f t="shared" si="40"/>
        <v/>
      </c>
      <c r="BC166" s="487" t="str">
        <f t="shared" si="40"/>
        <v/>
      </c>
      <c r="BD166" s="487" t="str">
        <f t="shared" si="40"/>
        <v/>
      </c>
      <c r="BE166" s="487" t="str">
        <f t="shared" si="40"/>
        <v/>
      </c>
      <c r="BF166" s="487" t="str">
        <f t="shared" si="40"/>
        <v/>
      </c>
      <c r="BG166" s="487" t="str">
        <f t="shared" si="40"/>
        <v/>
      </c>
      <c r="BH166" s="487" t="str">
        <f t="shared" si="40"/>
        <v/>
      </c>
      <c r="BI166" s="487" t="str">
        <f t="shared" si="40"/>
        <v/>
      </c>
      <c r="BJ166" s="487" t="str">
        <f t="shared" si="40"/>
        <v/>
      </c>
      <c r="BK166" s="489" t="str">
        <f t="shared" si="38"/>
        <v/>
      </c>
      <c r="BL166" s="495" t="str">
        <f t="shared" si="41"/>
        <v/>
      </c>
      <c r="BM166" s="487">
        <f t="shared" si="41"/>
        <v>0</v>
      </c>
      <c r="BN166" s="487" t="str">
        <f t="shared" si="41"/>
        <v/>
      </c>
      <c r="BO166" s="487" t="str">
        <f t="shared" si="41"/>
        <v/>
      </c>
      <c r="BP166" s="487" t="str">
        <f t="shared" si="41"/>
        <v/>
      </c>
      <c r="BQ166" s="487" t="str">
        <f t="shared" si="41"/>
        <v/>
      </c>
      <c r="BR166" s="487" t="str">
        <f t="shared" si="41"/>
        <v/>
      </c>
      <c r="BS166" s="487" t="str">
        <f t="shared" si="41"/>
        <v/>
      </c>
      <c r="BT166" s="487" t="str">
        <f t="shared" si="41"/>
        <v/>
      </c>
      <c r="BU166" s="487" t="str">
        <f t="shared" si="41"/>
        <v/>
      </c>
      <c r="BV166" s="487" t="str">
        <f t="shared" si="41"/>
        <v/>
      </c>
      <c r="BW166" s="487" t="str">
        <f t="shared" si="41"/>
        <v/>
      </c>
      <c r="BX166" s="487" t="str">
        <f t="shared" si="41"/>
        <v/>
      </c>
      <c r="BY166" s="487" t="str">
        <f t="shared" si="41"/>
        <v/>
      </c>
      <c r="BZ166" s="487" t="str">
        <f t="shared" si="41"/>
        <v/>
      </c>
      <c r="CA166" s="489" t="str">
        <f t="shared" si="39"/>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3"/>
        <v>0</v>
      </c>
      <c r="AG167" s="487">
        <f t="shared" si="43"/>
        <v>-1</v>
      </c>
      <c r="AH167" s="487">
        <f t="shared" si="43"/>
        <v>0</v>
      </c>
      <c r="AI167" s="487">
        <f t="shared" si="43"/>
        <v>0</v>
      </c>
      <c r="AJ167" s="487">
        <f t="shared" si="43"/>
        <v>0</v>
      </c>
      <c r="AK167" s="487">
        <f t="shared" si="43"/>
        <v>0</v>
      </c>
      <c r="AL167" s="487">
        <f t="shared" si="43"/>
        <v>0</v>
      </c>
      <c r="AM167" s="487">
        <f t="shared" si="43"/>
        <v>0</v>
      </c>
      <c r="AN167" s="487">
        <f t="shared" si="43"/>
        <v>0</v>
      </c>
      <c r="AO167" s="487">
        <f t="shared" si="43"/>
        <v>0</v>
      </c>
      <c r="AP167" s="487">
        <f t="shared" si="43"/>
        <v>0</v>
      </c>
      <c r="AQ167" s="487">
        <f t="shared" si="43"/>
        <v>0</v>
      </c>
      <c r="AR167" s="487">
        <f t="shared" si="43"/>
        <v>0</v>
      </c>
      <c r="AS167" s="487">
        <f t="shared" si="43"/>
        <v>0</v>
      </c>
      <c r="AT167" s="487">
        <f t="shared" si="43"/>
        <v>0</v>
      </c>
      <c r="AU167" s="493">
        <f t="shared" si="43"/>
        <v>0</v>
      </c>
      <c r="AV167" s="488" t="str">
        <f t="shared" si="40"/>
        <v/>
      </c>
      <c r="AW167" s="487">
        <f t="shared" si="40"/>
        <v>0</v>
      </c>
      <c r="AX167" s="487" t="str">
        <f t="shared" si="40"/>
        <v/>
      </c>
      <c r="AY167" s="487" t="str">
        <f t="shared" si="40"/>
        <v/>
      </c>
      <c r="AZ167" s="487" t="str">
        <f t="shared" si="40"/>
        <v/>
      </c>
      <c r="BA167" s="487" t="str">
        <f t="shared" si="40"/>
        <v/>
      </c>
      <c r="BB167" s="487" t="str">
        <f t="shared" si="40"/>
        <v/>
      </c>
      <c r="BC167" s="487" t="str">
        <f t="shared" si="40"/>
        <v/>
      </c>
      <c r="BD167" s="487" t="str">
        <f t="shared" si="40"/>
        <v/>
      </c>
      <c r="BE167" s="487" t="str">
        <f t="shared" si="40"/>
        <v/>
      </c>
      <c r="BF167" s="487" t="str">
        <f t="shared" si="40"/>
        <v/>
      </c>
      <c r="BG167" s="487" t="str">
        <f t="shared" si="40"/>
        <v/>
      </c>
      <c r="BH167" s="487" t="str">
        <f t="shared" si="40"/>
        <v/>
      </c>
      <c r="BI167" s="487" t="str">
        <f t="shared" si="40"/>
        <v/>
      </c>
      <c r="BJ167" s="487" t="str">
        <f t="shared" si="40"/>
        <v/>
      </c>
      <c r="BK167" s="489" t="str">
        <f t="shared" si="38"/>
        <v/>
      </c>
      <c r="BL167" s="495" t="str">
        <f t="shared" si="41"/>
        <v/>
      </c>
      <c r="BM167" s="487">
        <f t="shared" si="41"/>
        <v>0</v>
      </c>
      <c r="BN167" s="487" t="str">
        <f t="shared" si="41"/>
        <v/>
      </c>
      <c r="BO167" s="487" t="str">
        <f t="shared" si="41"/>
        <v/>
      </c>
      <c r="BP167" s="487" t="str">
        <f t="shared" si="41"/>
        <v/>
      </c>
      <c r="BQ167" s="487" t="str">
        <f t="shared" si="41"/>
        <v/>
      </c>
      <c r="BR167" s="487" t="str">
        <f t="shared" si="41"/>
        <v/>
      </c>
      <c r="BS167" s="487" t="str">
        <f t="shared" si="41"/>
        <v/>
      </c>
      <c r="BT167" s="487" t="str">
        <f t="shared" si="41"/>
        <v/>
      </c>
      <c r="BU167" s="487" t="str">
        <f t="shared" si="41"/>
        <v/>
      </c>
      <c r="BV167" s="487" t="str">
        <f t="shared" si="41"/>
        <v/>
      </c>
      <c r="BW167" s="487" t="str">
        <f t="shared" si="41"/>
        <v/>
      </c>
      <c r="BX167" s="487" t="str">
        <f t="shared" si="41"/>
        <v/>
      </c>
      <c r="BY167" s="487" t="str">
        <f t="shared" si="41"/>
        <v/>
      </c>
      <c r="BZ167" s="487" t="str">
        <f t="shared" si="41"/>
        <v/>
      </c>
      <c r="CA167" s="489" t="str">
        <f t="shared" si="39"/>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3"/>
        <v>0</v>
      </c>
      <c r="AG168" s="487">
        <f t="shared" si="43"/>
        <v>-1</v>
      </c>
      <c r="AH168" s="487">
        <f t="shared" si="43"/>
        <v>0</v>
      </c>
      <c r="AI168" s="487">
        <f t="shared" si="43"/>
        <v>0</v>
      </c>
      <c r="AJ168" s="487">
        <f t="shared" si="43"/>
        <v>0</v>
      </c>
      <c r="AK168" s="487">
        <f t="shared" si="43"/>
        <v>0</v>
      </c>
      <c r="AL168" s="487">
        <f t="shared" si="43"/>
        <v>0</v>
      </c>
      <c r="AM168" s="487">
        <f t="shared" si="43"/>
        <v>0</v>
      </c>
      <c r="AN168" s="487">
        <f t="shared" si="43"/>
        <v>0</v>
      </c>
      <c r="AO168" s="487">
        <f t="shared" si="43"/>
        <v>0</v>
      </c>
      <c r="AP168" s="487">
        <f t="shared" si="43"/>
        <v>0</v>
      </c>
      <c r="AQ168" s="487">
        <f t="shared" si="43"/>
        <v>0</v>
      </c>
      <c r="AR168" s="487">
        <f t="shared" si="43"/>
        <v>0</v>
      </c>
      <c r="AS168" s="487">
        <f t="shared" si="43"/>
        <v>0</v>
      </c>
      <c r="AT168" s="487">
        <f t="shared" si="43"/>
        <v>0</v>
      </c>
      <c r="AU168" s="493">
        <f t="shared" si="43"/>
        <v>0</v>
      </c>
      <c r="AV168" s="488" t="str">
        <f t="shared" si="40"/>
        <v/>
      </c>
      <c r="AW168" s="487">
        <f t="shared" si="40"/>
        <v>0</v>
      </c>
      <c r="AX168" s="487" t="str">
        <f t="shared" si="40"/>
        <v/>
      </c>
      <c r="AY168" s="487" t="str">
        <f t="shared" si="40"/>
        <v/>
      </c>
      <c r="AZ168" s="487" t="str">
        <f t="shared" si="40"/>
        <v/>
      </c>
      <c r="BA168" s="487" t="str">
        <f t="shared" si="40"/>
        <v/>
      </c>
      <c r="BB168" s="487" t="str">
        <f t="shared" si="40"/>
        <v/>
      </c>
      <c r="BC168" s="487" t="str">
        <f t="shared" si="40"/>
        <v/>
      </c>
      <c r="BD168" s="487" t="str">
        <f t="shared" si="40"/>
        <v/>
      </c>
      <c r="BE168" s="487" t="str">
        <f t="shared" si="40"/>
        <v/>
      </c>
      <c r="BF168" s="487" t="str">
        <f t="shared" si="40"/>
        <v/>
      </c>
      <c r="BG168" s="487" t="str">
        <f t="shared" si="40"/>
        <v/>
      </c>
      <c r="BH168" s="487" t="str">
        <f t="shared" si="40"/>
        <v/>
      </c>
      <c r="BI168" s="487" t="str">
        <f t="shared" si="40"/>
        <v/>
      </c>
      <c r="BJ168" s="487" t="str">
        <f t="shared" si="40"/>
        <v/>
      </c>
      <c r="BK168" s="489" t="str">
        <f t="shared" si="38"/>
        <v/>
      </c>
      <c r="BL168" s="495" t="str">
        <f t="shared" si="41"/>
        <v/>
      </c>
      <c r="BM168" s="487">
        <f t="shared" si="41"/>
        <v>0</v>
      </c>
      <c r="BN168" s="487" t="str">
        <f t="shared" si="41"/>
        <v/>
      </c>
      <c r="BO168" s="487" t="str">
        <f t="shared" si="41"/>
        <v/>
      </c>
      <c r="BP168" s="487" t="str">
        <f t="shared" si="41"/>
        <v/>
      </c>
      <c r="BQ168" s="487" t="str">
        <f t="shared" si="41"/>
        <v/>
      </c>
      <c r="BR168" s="487" t="str">
        <f t="shared" si="41"/>
        <v/>
      </c>
      <c r="BS168" s="487" t="str">
        <f t="shared" si="41"/>
        <v/>
      </c>
      <c r="BT168" s="487" t="str">
        <f t="shared" si="41"/>
        <v/>
      </c>
      <c r="BU168" s="487" t="str">
        <f t="shared" si="41"/>
        <v/>
      </c>
      <c r="BV168" s="487" t="str">
        <f t="shared" si="41"/>
        <v/>
      </c>
      <c r="BW168" s="487" t="str">
        <f t="shared" si="41"/>
        <v/>
      </c>
      <c r="BX168" s="487" t="str">
        <f t="shared" si="41"/>
        <v/>
      </c>
      <c r="BY168" s="487" t="str">
        <f t="shared" si="41"/>
        <v/>
      </c>
      <c r="BZ168" s="487" t="str">
        <f t="shared" si="41"/>
        <v/>
      </c>
      <c r="CA168" s="489" t="str">
        <f t="shared" si="39"/>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3"/>
        <v>0</v>
      </c>
      <c r="AG169" s="487">
        <f t="shared" si="43"/>
        <v>-1</v>
      </c>
      <c r="AH169" s="487">
        <f t="shared" si="43"/>
        <v>0</v>
      </c>
      <c r="AI169" s="487">
        <f t="shared" si="43"/>
        <v>0</v>
      </c>
      <c r="AJ169" s="487">
        <f t="shared" si="43"/>
        <v>0</v>
      </c>
      <c r="AK169" s="487">
        <f t="shared" si="43"/>
        <v>0</v>
      </c>
      <c r="AL169" s="487">
        <f t="shared" si="43"/>
        <v>0</v>
      </c>
      <c r="AM169" s="487">
        <f t="shared" si="43"/>
        <v>0</v>
      </c>
      <c r="AN169" s="487">
        <f t="shared" si="43"/>
        <v>0</v>
      </c>
      <c r="AO169" s="487">
        <f t="shared" si="43"/>
        <v>0</v>
      </c>
      <c r="AP169" s="487">
        <f t="shared" si="43"/>
        <v>0</v>
      </c>
      <c r="AQ169" s="487">
        <f t="shared" si="43"/>
        <v>0</v>
      </c>
      <c r="AR169" s="487">
        <f t="shared" si="43"/>
        <v>0</v>
      </c>
      <c r="AS169" s="487">
        <f t="shared" si="43"/>
        <v>0</v>
      </c>
      <c r="AT169" s="487">
        <f t="shared" si="43"/>
        <v>0</v>
      </c>
      <c r="AU169" s="493">
        <f t="shared" si="43"/>
        <v>0</v>
      </c>
      <c r="AV169" s="488" t="str">
        <f t="shared" si="40"/>
        <v/>
      </c>
      <c r="AW169" s="487">
        <f t="shared" si="40"/>
        <v>0</v>
      </c>
      <c r="AX169" s="487" t="str">
        <f t="shared" si="40"/>
        <v/>
      </c>
      <c r="AY169" s="487" t="str">
        <f t="shared" si="40"/>
        <v/>
      </c>
      <c r="AZ169" s="487" t="str">
        <f t="shared" si="40"/>
        <v/>
      </c>
      <c r="BA169" s="487" t="str">
        <f t="shared" si="40"/>
        <v/>
      </c>
      <c r="BB169" s="487" t="str">
        <f t="shared" si="40"/>
        <v/>
      </c>
      <c r="BC169" s="487" t="str">
        <f t="shared" si="40"/>
        <v/>
      </c>
      <c r="BD169" s="487" t="str">
        <f t="shared" si="40"/>
        <v/>
      </c>
      <c r="BE169" s="487" t="str">
        <f t="shared" si="40"/>
        <v/>
      </c>
      <c r="BF169" s="487" t="str">
        <f t="shared" si="40"/>
        <v/>
      </c>
      <c r="BG169" s="487" t="str">
        <f t="shared" si="40"/>
        <v/>
      </c>
      <c r="BH169" s="487" t="str">
        <f t="shared" si="40"/>
        <v/>
      </c>
      <c r="BI169" s="487" t="str">
        <f t="shared" si="40"/>
        <v/>
      </c>
      <c r="BJ169" s="487" t="str">
        <f t="shared" si="40"/>
        <v/>
      </c>
      <c r="BK169" s="489" t="str">
        <f t="shared" si="38"/>
        <v/>
      </c>
      <c r="BL169" s="495" t="str">
        <f t="shared" si="41"/>
        <v/>
      </c>
      <c r="BM169" s="487">
        <f t="shared" si="41"/>
        <v>0</v>
      </c>
      <c r="BN169" s="487" t="str">
        <f t="shared" si="41"/>
        <v/>
      </c>
      <c r="BO169" s="487" t="str">
        <f t="shared" si="41"/>
        <v/>
      </c>
      <c r="BP169" s="487" t="str">
        <f t="shared" si="41"/>
        <v/>
      </c>
      <c r="BQ169" s="487" t="str">
        <f t="shared" si="41"/>
        <v/>
      </c>
      <c r="BR169" s="487" t="str">
        <f t="shared" si="41"/>
        <v/>
      </c>
      <c r="BS169" s="487" t="str">
        <f t="shared" si="41"/>
        <v/>
      </c>
      <c r="BT169" s="487" t="str">
        <f t="shared" si="41"/>
        <v/>
      </c>
      <c r="BU169" s="487" t="str">
        <f t="shared" si="41"/>
        <v/>
      </c>
      <c r="BV169" s="487" t="str">
        <f t="shared" si="41"/>
        <v/>
      </c>
      <c r="BW169" s="487" t="str">
        <f t="shared" si="41"/>
        <v/>
      </c>
      <c r="BX169" s="487" t="str">
        <f t="shared" si="41"/>
        <v/>
      </c>
      <c r="BY169" s="487" t="str">
        <f t="shared" si="41"/>
        <v/>
      </c>
      <c r="BZ169" s="487" t="str">
        <f t="shared" si="41"/>
        <v/>
      </c>
      <c r="CA169" s="489" t="str">
        <f t="shared" si="39"/>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3"/>
        <v>0</v>
      </c>
      <c r="AG170" s="487">
        <f t="shared" si="43"/>
        <v>-1</v>
      </c>
      <c r="AH170" s="487">
        <f t="shared" si="43"/>
        <v>0</v>
      </c>
      <c r="AI170" s="487">
        <f t="shared" si="43"/>
        <v>0</v>
      </c>
      <c r="AJ170" s="487">
        <f t="shared" si="43"/>
        <v>0</v>
      </c>
      <c r="AK170" s="487">
        <f t="shared" si="43"/>
        <v>0</v>
      </c>
      <c r="AL170" s="487">
        <f t="shared" si="43"/>
        <v>0</v>
      </c>
      <c r="AM170" s="487">
        <f t="shared" si="43"/>
        <v>0</v>
      </c>
      <c r="AN170" s="487">
        <f t="shared" si="43"/>
        <v>0</v>
      </c>
      <c r="AO170" s="487">
        <f t="shared" si="43"/>
        <v>0</v>
      </c>
      <c r="AP170" s="487">
        <f t="shared" si="43"/>
        <v>0</v>
      </c>
      <c r="AQ170" s="487">
        <f t="shared" si="43"/>
        <v>0</v>
      </c>
      <c r="AR170" s="487">
        <f t="shared" si="43"/>
        <v>0</v>
      </c>
      <c r="AS170" s="487">
        <f t="shared" si="43"/>
        <v>0</v>
      </c>
      <c r="AT170" s="487">
        <f t="shared" si="43"/>
        <v>0</v>
      </c>
      <c r="AU170" s="493">
        <f t="shared" si="43"/>
        <v>0</v>
      </c>
      <c r="AV170" s="488" t="str">
        <f t="shared" si="40"/>
        <v/>
      </c>
      <c r="AW170" s="487">
        <f t="shared" si="40"/>
        <v>0</v>
      </c>
      <c r="AX170" s="487" t="str">
        <f t="shared" si="40"/>
        <v/>
      </c>
      <c r="AY170" s="487" t="str">
        <f t="shared" si="40"/>
        <v/>
      </c>
      <c r="AZ170" s="487" t="str">
        <f t="shared" si="40"/>
        <v/>
      </c>
      <c r="BA170" s="487" t="str">
        <f t="shared" si="40"/>
        <v/>
      </c>
      <c r="BB170" s="487" t="str">
        <f t="shared" si="40"/>
        <v/>
      </c>
      <c r="BC170" s="487" t="str">
        <f t="shared" si="40"/>
        <v/>
      </c>
      <c r="BD170" s="487" t="str">
        <f t="shared" si="40"/>
        <v/>
      </c>
      <c r="BE170" s="487" t="str">
        <f t="shared" si="40"/>
        <v/>
      </c>
      <c r="BF170" s="487" t="str">
        <f t="shared" si="40"/>
        <v/>
      </c>
      <c r="BG170" s="487" t="str">
        <f t="shared" si="40"/>
        <v/>
      </c>
      <c r="BH170" s="487" t="str">
        <f t="shared" si="40"/>
        <v/>
      </c>
      <c r="BI170" s="487" t="str">
        <f t="shared" si="40"/>
        <v/>
      </c>
      <c r="BJ170" s="487" t="str">
        <f t="shared" si="40"/>
        <v/>
      </c>
      <c r="BK170" s="489" t="str">
        <f t="shared" si="38"/>
        <v/>
      </c>
      <c r="BL170" s="495" t="str">
        <f t="shared" si="41"/>
        <v/>
      </c>
      <c r="BM170" s="487">
        <f t="shared" si="41"/>
        <v>0</v>
      </c>
      <c r="BN170" s="487" t="str">
        <f t="shared" si="41"/>
        <v/>
      </c>
      <c r="BO170" s="487" t="str">
        <f t="shared" si="41"/>
        <v/>
      </c>
      <c r="BP170" s="487" t="str">
        <f t="shared" si="41"/>
        <v/>
      </c>
      <c r="BQ170" s="487" t="str">
        <f t="shared" si="41"/>
        <v/>
      </c>
      <c r="BR170" s="487" t="str">
        <f t="shared" si="41"/>
        <v/>
      </c>
      <c r="BS170" s="487" t="str">
        <f t="shared" si="41"/>
        <v/>
      </c>
      <c r="BT170" s="487" t="str">
        <f t="shared" si="41"/>
        <v/>
      </c>
      <c r="BU170" s="487" t="str">
        <f t="shared" si="41"/>
        <v/>
      </c>
      <c r="BV170" s="487" t="str">
        <f t="shared" si="41"/>
        <v/>
      </c>
      <c r="BW170" s="487" t="str">
        <f t="shared" si="41"/>
        <v/>
      </c>
      <c r="BX170" s="487" t="str">
        <f t="shared" si="41"/>
        <v/>
      </c>
      <c r="BY170" s="487" t="str">
        <f t="shared" si="41"/>
        <v/>
      </c>
      <c r="BZ170" s="487" t="str">
        <f t="shared" si="41"/>
        <v/>
      </c>
      <c r="CA170" s="489" t="str">
        <f t="shared" si="39"/>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3"/>
        <v>0</v>
      </c>
      <c r="AG171" s="487">
        <f t="shared" si="43"/>
        <v>-1</v>
      </c>
      <c r="AH171" s="487">
        <f t="shared" si="43"/>
        <v>0</v>
      </c>
      <c r="AI171" s="487">
        <f t="shared" si="43"/>
        <v>0</v>
      </c>
      <c r="AJ171" s="487">
        <f t="shared" si="43"/>
        <v>0</v>
      </c>
      <c r="AK171" s="487">
        <f t="shared" si="43"/>
        <v>0</v>
      </c>
      <c r="AL171" s="487">
        <f t="shared" si="43"/>
        <v>0</v>
      </c>
      <c r="AM171" s="487">
        <f t="shared" si="43"/>
        <v>0</v>
      </c>
      <c r="AN171" s="487">
        <f t="shared" si="43"/>
        <v>0</v>
      </c>
      <c r="AO171" s="487">
        <f t="shared" si="43"/>
        <v>0</v>
      </c>
      <c r="AP171" s="487">
        <f t="shared" si="43"/>
        <v>0</v>
      </c>
      <c r="AQ171" s="487">
        <f t="shared" si="43"/>
        <v>0</v>
      </c>
      <c r="AR171" s="487">
        <f t="shared" si="43"/>
        <v>0</v>
      </c>
      <c r="AS171" s="487">
        <f t="shared" si="43"/>
        <v>0</v>
      </c>
      <c r="AT171" s="487">
        <f t="shared" si="43"/>
        <v>0</v>
      </c>
      <c r="AU171" s="493">
        <f t="shared" si="43"/>
        <v>0</v>
      </c>
      <c r="AV171" s="488" t="str">
        <f t="shared" si="40"/>
        <v/>
      </c>
      <c r="AW171" s="487">
        <f t="shared" si="40"/>
        <v>0</v>
      </c>
      <c r="AX171" s="487" t="str">
        <f t="shared" si="40"/>
        <v/>
      </c>
      <c r="AY171" s="487" t="str">
        <f t="shared" si="40"/>
        <v/>
      </c>
      <c r="AZ171" s="487" t="str">
        <f t="shared" si="40"/>
        <v/>
      </c>
      <c r="BA171" s="487" t="str">
        <f t="shared" si="40"/>
        <v/>
      </c>
      <c r="BB171" s="487" t="str">
        <f t="shared" si="40"/>
        <v/>
      </c>
      <c r="BC171" s="487" t="str">
        <f t="shared" si="40"/>
        <v/>
      </c>
      <c r="BD171" s="487" t="str">
        <f t="shared" si="40"/>
        <v/>
      </c>
      <c r="BE171" s="487" t="str">
        <f t="shared" si="40"/>
        <v/>
      </c>
      <c r="BF171" s="487" t="str">
        <f t="shared" si="40"/>
        <v/>
      </c>
      <c r="BG171" s="487" t="str">
        <f t="shared" si="40"/>
        <v/>
      </c>
      <c r="BH171" s="487" t="str">
        <f t="shared" si="40"/>
        <v/>
      </c>
      <c r="BI171" s="487" t="str">
        <f t="shared" si="40"/>
        <v/>
      </c>
      <c r="BJ171" s="487" t="str">
        <f t="shared" si="40"/>
        <v/>
      </c>
      <c r="BK171" s="489" t="str">
        <f t="shared" si="38"/>
        <v/>
      </c>
      <c r="BL171" s="495" t="str">
        <f t="shared" si="41"/>
        <v/>
      </c>
      <c r="BM171" s="487">
        <f t="shared" si="41"/>
        <v>0</v>
      </c>
      <c r="BN171" s="487" t="str">
        <f t="shared" si="41"/>
        <v/>
      </c>
      <c r="BO171" s="487" t="str">
        <f t="shared" si="41"/>
        <v/>
      </c>
      <c r="BP171" s="487" t="str">
        <f t="shared" si="41"/>
        <v/>
      </c>
      <c r="BQ171" s="487" t="str">
        <f t="shared" si="41"/>
        <v/>
      </c>
      <c r="BR171" s="487" t="str">
        <f t="shared" si="41"/>
        <v/>
      </c>
      <c r="BS171" s="487" t="str">
        <f t="shared" si="41"/>
        <v/>
      </c>
      <c r="BT171" s="487" t="str">
        <f t="shared" si="41"/>
        <v/>
      </c>
      <c r="BU171" s="487" t="str">
        <f t="shared" si="41"/>
        <v/>
      </c>
      <c r="BV171" s="487" t="str">
        <f t="shared" si="41"/>
        <v/>
      </c>
      <c r="BW171" s="487" t="str">
        <f t="shared" si="41"/>
        <v/>
      </c>
      <c r="BX171" s="487" t="str">
        <f t="shared" si="41"/>
        <v/>
      </c>
      <c r="BY171" s="487" t="str">
        <f t="shared" si="41"/>
        <v/>
      </c>
      <c r="BZ171" s="487" t="str">
        <f t="shared" si="41"/>
        <v/>
      </c>
      <c r="CA171" s="489" t="str">
        <f t="shared" si="39"/>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3"/>
        <v>0</v>
      </c>
      <c r="AG172" s="487">
        <f t="shared" si="43"/>
        <v>-1</v>
      </c>
      <c r="AH172" s="487">
        <f t="shared" si="43"/>
        <v>0</v>
      </c>
      <c r="AI172" s="487">
        <f t="shared" si="43"/>
        <v>0</v>
      </c>
      <c r="AJ172" s="487">
        <f t="shared" si="43"/>
        <v>0</v>
      </c>
      <c r="AK172" s="487">
        <f t="shared" si="43"/>
        <v>0</v>
      </c>
      <c r="AL172" s="487">
        <f t="shared" si="43"/>
        <v>0</v>
      </c>
      <c r="AM172" s="487">
        <f t="shared" si="43"/>
        <v>0</v>
      </c>
      <c r="AN172" s="487">
        <f t="shared" si="43"/>
        <v>0</v>
      </c>
      <c r="AO172" s="487">
        <f t="shared" si="43"/>
        <v>0</v>
      </c>
      <c r="AP172" s="487">
        <f t="shared" si="43"/>
        <v>0</v>
      </c>
      <c r="AQ172" s="487">
        <f t="shared" si="43"/>
        <v>0</v>
      </c>
      <c r="AR172" s="487">
        <f t="shared" si="43"/>
        <v>0</v>
      </c>
      <c r="AS172" s="487">
        <f t="shared" si="43"/>
        <v>0</v>
      </c>
      <c r="AT172" s="487">
        <f t="shared" si="43"/>
        <v>0</v>
      </c>
      <c r="AU172" s="493">
        <f t="shared" si="43"/>
        <v>0</v>
      </c>
      <c r="AV172" s="488" t="str">
        <f t="shared" si="40"/>
        <v/>
      </c>
      <c r="AW172" s="487">
        <f t="shared" si="40"/>
        <v>0</v>
      </c>
      <c r="AX172" s="487" t="str">
        <f t="shared" si="40"/>
        <v/>
      </c>
      <c r="AY172" s="487" t="str">
        <f t="shared" si="40"/>
        <v/>
      </c>
      <c r="AZ172" s="487" t="str">
        <f t="shared" si="40"/>
        <v/>
      </c>
      <c r="BA172" s="487" t="str">
        <f t="shared" si="40"/>
        <v/>
      </c>
      <c r="BB172" s="487" t="str">
        <f t="shared" si="40"/>
        <v/>
      </c>
      <c r="BC172" s="487" t="str">
        <f t="shared" si="40"/>
        <v/>
      </c>
      <c r="BD172" s="487" t="str">
        <f t="shared" si="40"/>
        <v/>
      </c>
      <c r="BE172" s="487" t="str">
        <f t="shared" si="40"/>
        <v/>
      </c>
      <c r="BF172" s="487" t="str">
        <f t="shared" si="40"/>
        <v/>
      </c>
      <c r="BG172" s="487" t="str">
        <f t="shared" si="40"/>
        <v/>
      </c>
      <c r="BH172" s="487" t="str">
        <f t="shared" si="40"/>
        <v/>
      </c>
      <c r="BI172" s="487" t="str">
        <f t="shared" si="40"/>
        <v/>
      </c>
      <c r="BJ172" s="487" t="str">
        <f t="shared" si="40"/>
        <v/>
      </c>
      <c r="BK172" s="489" t="str">
        <f t="shared" si="38"/>
        <v/>
      </c>
      <c r="BL172" s="495" t="str">
        <f t="shared" si="41"/>
        <v/>
      </c>
      <c r="BM172" s="487">
        <f t="shared" si="41"/>
        <v>0</v>
      </c>
      <c r="BN172" s="487" t="str">
        <f t="shared" si="41"/>
        <v/>
      </c>
      <c r="BO172" s="487" t="str">
        <f t="shared" si="41"/>
        <v/>
      </c>
      <c r="BP172" s="487" t="str">
        <f t="shared" si="41"/>
        <v/>
      </c>
      <c r="BQ172" s="487" t="str">
        <f t="shared" si="41"/>
        <v/>
      </c>
      <c r="BR172" s="487" t="str">
        <f t="shared" si="41"/>
        <v/>
      </c>
      <c r="BS172" s="487" t="str">
        <f t="shared" si="41"/>
        <v/>
      </c>
      <c r="BT172" s="487" t="str">
        <f t="shared" si="41"/>
        <v/>
      </c>
      <c r="BU172" s="487" t="str">
        <f t="shared" si="41"/>
        <v/>
      </c>
      <c r="BV172" s="487" t="str">
        <f t="shared" si="41"/>
        <v/>
      </c>
      <c r="BW172" s="487" t="str">
        <f t="shared" si="41"/>
        <v/>
      </c>
      <c r="BX172" s="487" t="str">
        <f t="shared" si="41"/>
        <v/>
      </c>
      <c r="BY172" s="487" t="str">
        <f t="shared" si="41"/>
        <v/>
      </c>
      <c r="BZ172" s="487" t="str">
        <f t="shared" si="41"/>
        <v/>
      </c>
      <c r="CA172" s="489" t="str">
        <f t="shared" si="39"/>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3"/>
        <v>0</v>
      </c>
      <c r="AG173" s="487">
        <f t="shared" si="43"/>
        <v>-1</v>
      </c>
      <c r="AH173" s="487">
        <f t="shared" si="43"/>
        <v>0</v>
      </c>
      <c r="AI173" s="487">
        <f t="shared" si="43"/>
        <v>0</v>
      </c>
      <c r="AJ173" s="487">
        <f t="shared" si="43"/>
        <v>0</v>
      </c>
      <c r="AK173" s="487">
        <f t="shared" si="43"/>
        <v>0</v>
      </c>
      <c r="AL173" s="487">
        <f t="shared" si="43"/>
        <v>0</v>
      </c>
      <c r="AM173" s="487">
        <f t="shared" si="43"/>
        <v>0</v>
      </c>
      <c r="AN173" s="487">
        <f t="shared" si="43"/>
        <v>0</v>
      </c>
      <c r="AO173" s="487">
        <f t="shared" si="43"/>
        <v>0</v>
      </c>
      <c r="AP173" s="487">
        <f t="shared" si="43"/>
        <v>0</v>
      </c>
      <c r="AQ173" s="487">
        <f t="shared" si="43"/>
        <v>0</v>
      </c>
      <c r="AR173" s="487">
        <f t="shared" si="43"/>
        <v>0</v>
      </c>
      <c r="AS173" s="487">
        <f t="shared" si="43"/>
        <v>0</v>
      </c>
      <c r="AT173" s="487">
        <f t="shared" si="43"/>
        <v>0</v>
      </c>
      <c r="AU173" s="493">
        <f t="shared" si="43"/>
        <v>0</v>
      </c>
      <c r="AV173" s="488" t="str">
        <f t="shared" si="40"/>
        <v/>
      </c>
      <c r="AW173" s="487">
        <f t="shared" si="40"/>
        <v>0</v>
      </c>
      <c r="AX173" s="487" t="str">
        <f t="shared" si="40"/>
        <v/>
      </c>
      <c r="AY173" s="487" t="str">
        <f t="shared" si="40"/>
        <v/>
      </c>
      <c r="AZ173" s="487" t="str">
        <f t="shared" si="40"/>
        <v/>
      </c>
      <c r="BA173" s="487" t="str">
        <f t="shared" si="40"/>
        <v/>
      </c>
      <c r="BB173" s="487" t="str">
        <f t="shared" si="40"/>
        <v/>
      </c>
      <c r="BC173" s="487" t="str">
        <f t="shared" si="40"/>
        <v/>
      </c>
      <c r="BD173" s="487" t="str">
        <f t="shared" si="40"/>
        <v/>
      </c>
      <c r="BE173" s="487" t="str">
        <f t="shared" si="40"/>
        <v/>
      </c>
      <c r="BF173" s="487" t="str">
        <f t="shared" si="40"/>
        <v/>
      </c>
      <c r="BG173" s="487" t="str">
        <f t="shared" si="40"/>
        <v/>
      </c>
      <c r="BH173" s="487" t="str">
        <f t="shared" si="40"/>
        <v/>
      </c>
      <c r="BI173" s="487" t="str">
        <f t="shared" si="40"/>
        <v/>
      </c>
      <c r="BJ173" s="487" t="str">
        <f t="shared" si="40"/>
        <v/>
      </c>
      <c r="BK173" s="489" t="str">
        <f t="shared" si="38"/>
        <v/>
      </c>
      <c r="BL173" s="495" t="str">
        <f t="shared" si="41"/>
        <v/>
      </c>
      <c r="BM173" s="487">
        <f t="shared" si="41"/>
        <v>0</v>
      </c>
      <c r="BN173" s="487" t="str">
        <f t="shared" si="41"/>
        <v/>
      </c>
      <c r="BO173" s="487" t="str">
        <f t="shared" si="41"/>
        <v/>
      </c>
      <c r="BP173" s="487" t="str">
        <f t="shared" si="41"/>
        <v/>
      </c>
      <c r="BQ173" s="487" t="str">
        <f t="shared" si="41"/>
        <v/>
      </c>
      <c r="BR173" s="487" t="str">
        <f t="shared" si="41"/>
        <v/>
      </c>
      <c r="BS173" s="487" t="str">
        <f t="shared" si="41"/>
        <v/>
      </c>
      <c r="BT173" s="487" t="str">
        <f t="shared" si="41"/>
        <v/>
      </c>
      <c r="BU173" s="487" t="str">
        <f t="shared" si="41"/>
        <v/>
      </c>
      <c r="BV173" s="487" t="str">
        <f t="shared" si="41"/>
        <v/>
      </c>
      <c r="BW173" s="487" t="str">
        <f t="shared" si="41"/>
        <v/>
      </c>
      <c r="BX173" s="487" t="str">
        <f t="shared" si="41"/>
        <v/>
      </c>
      <c r="BY173" s="487" t="str">
        <f t="shared" si="41"/>
        <v/>
      </c>
      <c r="BZ173" s="487" t="str">
        <f t="shared" si="41"/>
        <v/>
      </c>
      <c r="CA173" s="489" t="str">
        <f t="shared" si="39"/>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3"/>
        <v>0</v>
      </c>
      <c r="AG174" s="487">
        <f t="shared" si="43"/>
        <v>-1</v>
      </c>
      <c r="AH174" s="487">
        <f t="shared" si="43"/>
        <v>0</v>
      </c>
      <c r="AI174" s="487">
        <f t="shared" si="43"/>
        <v>0</v>
      </c>
      <c r="AJ174" s="487">
        <f t="shared" si="43"/>
        <v>0</v>
      </c>
      <c r="AK174" s="487">
        <f t="shared" si="43"/>
        <v>0</v>
      </c>
      <c r="AL174" s="487">
        <f t="shared" si="43"/>
        <v>0</v>
      </c>
      <c r="AM174" s="487">
        <f t="shared" si="43"/>
        <v>0</v>
      </c>
      <c r="AN174" s="487">
        <f t="shared" si="43"/>
        <v>0</v>
      </c>
      <c r="AO174" s="487">
        <f t="shared" si="43"/>
        <v>0</v>
      </c>
      <c r="AP174" s="487">
        <f t="shared" si="43"/>
        <v>0</v>
      </c>
      <c r="AQ174" s="487">
        <f t="shared" si="43"/>
        <v>0</v>
      </c>
      <c r="AR174" s="487">
        <f t="shared" si="43"/>
        <v>0</v>
      </c>
      <c r="AS174" s="487">
        <f t="shared" si="43"/>
        <v>0</v>
      </c>
      <c r="AT174" s="487">
        <f t="shared" si="43"/>
        <v>0</v>
      </c>
      <c r="AU174" s="493">
        <f t="shared" ref="AU174" si="44">AU173</f>
        <v>0</v>
      </c>
      <c r="AV174" s="488" t="str">
        <f t="shared" ref="AV174:BJ190" si="45">IF(AF174,IFERROR(LEFT($V174,SEARCH(" (",$V174)-1),$V174),"")</f>
        <v/>
      </c>
      <c r="AW174" s="487">
        <f t="shared" si="45"/>
        <v>0</v>
      </c>
      <c r="AX174" s="487" t="str">
        <f t="shared" si="45"/>
        <v/>
      </c>
      <c r="AY174" s="487" t="str">
        <f t="shared" si="45"/>
        <v/>
      </c>
      <c r="AZ174" s="487" t="str">
        <f t="shared" si="45"/>
        <v/>
      </c>
      <c r="BA174" s="487" t="str">
        <f t="shared" si="45"/>
        <v/>
      </c>
      <c r="BB174" s="487" t="str">
        <f t="shared" si="45"/>
        <v/>
      </c>
      <c r="BC174" s="487" t="str">
        <f t="shared" si="45"/>
        <v/>
      </c>
      <c r="BD174" s="487" t="str">
        <f t="shared" si="45"/>
        <v/>
      </c>
      <c r="BE174" s="487" t="str">
        <f t="shared" si="45"/>
        <v/>
      </c>
      <c r="BF174" s="487" t="str">
        <f t="shared" si="45"/>
        <v/>
      </c>
      <c r="BG174" s="487" t="str">
        <f t="shared" si="45"/>
        <v/>
      </c>
      <c r="BH174" s="487" t="str">
        <f t="shared" si="45"/>
        <v/>
      </c>
      <c r="BI174" s="487" t="str">
        <f t="shared" si="45"/>
        <v/>
      </c>
      <c r="BJ174" s="487" t="str">
        <f t="shared" si="45"/>
        <v/>
      </c>
      <c r="BK174" s="489" t="str">
        <f t="shared" si="38"/>
        <v/>
      </c>
      <c r="BL174" s="495" t="str">
        <f t="shared" ref="BL174:BZ190" si="46">IF(AF174,IFERROR(LEFT($W174,SEARCH(" (",$W174)-1),$W174),"")</f>
        <v/>
      </c>
      <c r="BM174" s="487">
        <f t="shared" si="46"/>
        <v>0</v>
      </c>
      <c r="BN174" s="487" t="str">
        <f t="shared" si="46"/>
        <v/>
      </c>
      <c r="BO174" s="487" t="str">
        <f t="shared" si="46"/>
        <v/>
      </c>
      <c r="BP174" s="487" t="str">
        <f t="shared" si="46"/>
        <v/>
      </c>
      <c r="BQ174" s="487" t="str">
        <f t="shared" si="46"/>
        <v/>
      </c>
      <c r="BR174" s="487" t="str">
        <f t="shared" si="46"/>
        <v/>
      </c>
      <c r="BS174" s="487" t="str">
        <f t="shared" si="46"/>
        <v/>
      </c>
      <c r="BT174" s="487" t="str">
        <f t="shared" si="46"/>
        <v/>
      </c>
      <c r="BU174" s="487" t="str">
        <f t="shared" si="46"/>
        <v/>
      </c>
      <c r="BV174" s="487" t="str">
        <f t="shared" si="46"/>
        <v/>
      </c>
      <c r="BW174" s="487" t="str">
        <f t="shared" si="46"/>
        <v/>
      </c>
      <c r="BX174" s="487" t="str">
        <f t="shared" si="46"/>
        <v/>
      </c>
      <c r="BY174" s="487" t="str">
        <f t="shared" si="46"/>
        <v/>
      </c>
      <c r="BZ174" s="487" t="str">
        <f t="shared" si="46"/>
        <v/>
      </c>
      <c r="CA174" s="489" t="str">
        <f t="shared" si="39"/>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7">AF174</f>
        <v>0</v>
      </c>
      <c r="AG175" s="487">
        <f t="shared" si="47"/>
        <v>-1</v>
      </c>
      <c r="AH175" s="487">
        <f t="shared" si="47"/>
        <v>0</v>
      </c>
      <c r="AI175" s="487">
        <f t="shared" si="47"/>
        <v>0</v>
      </c>
      <c r="AJ175" s="487">
        <f t="shared" si="47"/>
        <v>0</v>
      </c>
      <c r="AK175" s="487">
        <f t="shared" si="47"/>
        <v>0</v>
      </c>
      <c r="AL175" s="487">
        <f t="shared" si="47"/>
        <v>0</v>
      </c>
      <c r="AM175" s="487">
        <f t="shared" si="47"/>
        <v>0</v>
      </c>
      <c r="AN175" s="487">
        <f t="shared" si="47"/>
        <v>0</v>
      </c>
      <c r="AO175" s="487">
        <f t="shared" si="47"/>
        <v>0</v>
      </c>
      <c r="AP175" s="487">
        <f t="shared" si="47"/>
        <v>0</v>
      </c>
      <c r="AQ175" s="487">
        <f t="shared" si="47"/>
        <v>0</v>
      </c>
      <c r="AR175" s="487">
        <f t="shared" si="47"/>
        <v>0</v>
      </c>
      <c r="AS175" s="487">
        <f t="shared" si="47"/>
        <v>0</v>
      </c>
      <c r="AT175" s="487">
        <f t="shared" si="47"/>
        <v>0</v>
      </c>
      <c r="AU175" s="493">
        <f t="shared" si="47"/>
        <v>0</v>
      </c>
      <c r="AV175" s="488" t="str">
        <f t="shared" si="45"/>
        <v/>
      </c>
      <c r="AW175" s="487">
        <f t="shared" si="45"/>
        <v>0</v>
      </c>
      <c r="AX175" s="487" t="str">
        <f t="shared" si="45"/>
        <v/>
      </c>
      <c r="AY175" s="487" t="str">
        <f t="shared" si="45"/>
        <v/>
      </c>
      <c r="AZ175" s="487" t="str">
        <f t="shared" si="45"/>
        <v/>
      </c>
      <c r="BA175" s="487" t="str">
        <f t="shared" si="45"/>
        <v/>
      </c>
      <c r="BB175" s="487" t="str">
        <f t="shared" si="45"/>
        <v/>
      </c>
      <c r="BC175" s="487" t="str">
        <f t="shared" si="45"/>
        <v/>
      </c>
      <c r="BD175" s="487" t="str">
        <f t="shared" si="45"/>
        <v/>
      </c>
      <c r="BE175" s="487" t="str">
        <f t="shared" si="45"/>
        <v/>
      </c>
      <c r="BF175" s="487" t="str">
        <f t="shared" si="45"/>
        <v/>
      </c>
      <c r="BG175" s="487" t="str">
        <f t="shared" si="45"/>
        <v/>
      </c>
      <c r="BH175" s="487" t="str">
        <f t="shared" si="45"/>
        <v/>
      </c>
      <c r="BI175" s="487" t="str">
        <f t="shared" si="45"/>
        <v/>
      </c>
      <c r="BJ175" s="487" t="str">
        <f t="shared" si="45"/>
        <v/>
      </c>
      <c r="BK175" s="489" t="str">
        <f t="shared" si="38"/>
        <v/>
      </c>
      <c r="BL175" s="495" t="str">
        <f t="shared" si="46"/>
        <v/>
      </c>
      <c r="BM175" s="487">
        <f t="shared" si="46"/>
        <v>0</v>
      </c>
      <c r="BN175" s="487" t="str">
        <f t="shared" si="46"/>
        <v/>
      </c>
      <c r="BO175" s="487" t="str">
        <f t="shared" si="46"/>
        <v/>
      </c>
      <c r="BP175" s="487" t="str">
        <f t="shared" si="46"/>
        <v/>
      </c>
      <c r="BQ175" s="487" t="str">
        <f t="shared" si="46"/>
        <v/>
      </c>
      <c r="BR175" s="487" t="str">
        <f t="shared" si="46"/>
        <v/>
      </c>
      <c r="BS175" s="487" t="str">
        <f t="shared" si="46"/>
        <v/>
      </c>
      <c r="BT175" s="487" t="str">
        <f t="shared" si="46"/>
        <v/>
      </c>
      <c r="BU175" s="487" t="str">
        <f t="shared" si="46"/>
        <v/>
      </c>
      <c r="BV175" s="487" t="str">
        <f t="shared" si="46"/>
        <v/>
      </c>
      <c r="BW175" s="487" t="str">
        <f t="shared" si="46"/>
        <v/>
      </c>
      <c r="BX175" s="487" t="str">
        <f t="shared" si="46"/>
        <v/>
      </c>
      <c r="BY175" s="487" t="str">
        <f t="shared" si="46"/>
        <v/>
      </c>
      <c r="BZ175" s="487" t="str">
        <f t="shared" si="46"/>
        <v/>
      </c>
      <c r="CA175" s="489" t="str">
        <f t="shared" si="39"/>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7"/>
        <v>0</v>
      </c>
      <c r="AG176" s="487">
        <f t="shared" si="47"/>
        <v>-1</v>
      </c>
      <c r="AH176" s="487">
        <f t="shared" si="47"/>
        <v>0</v>
      </c>
      <c r="AI176" s="487">
        <f t="shared" si="47"/>
        <v>0</v>
      </c>
      <c r="AJ176" s="487">
        <f t="shared" si="47"/>
        <v>0</v>
      </c>
      <c r="AK176" s="487">
        <f t="shared" si="47"/>
        <v>0</v>
      </c>
      <c r="AL176" s="487">
        <f t="shared" si="47"/>
        <v>0</v>
      </c>
      <c r="AM176" s="487">
        <f t="shared" si="47"/>
        <v>0</v>
      </c>
      <c r="AN176" s="487">
        <f t="shared" si="47"/>
        <v>0</v>
      </c>
      <c r="AO176" s="487">
        <f t="shared" si="47"/>
        <v>0</v>
      </c>
      <c r="AP176" s="487">
        <f t="shared" si="47"/>
        <v>0</v>
      </c>
      <c r="AQ176" s="487">
        <f t="shared" si="47"/>
        <v>0</v>
      </c>
      <c r="AR176" s="487">
        <f t="shared" si="47"/>
        <v>0</v>
      </c>
      <c r="AS176" s="487">
        <f t="shared" si="47"/>
        <v>0</v>
      </c>
      <c r="AT176" s="487">
        <f t="shared" si="47"/>
        <v>0</v>
      </c>
      <c r="AU176" s="493">
        <f t="shared" si="47"/>
        <v>0</v>
      </c>
      <c r="AV176" s="488" t="str">
        <f t="shared" si="45"/>
        <v/>
      </c>
      <c r="AW176" s="487">
        <f t="shared" si="45"/>
        <v>0</v>
      </c>
      <c r="AX176" s="487" t="str">
        <f t="shared" si="45"/>
        <v/>
      </c>
      <c r="AY176" s="487" t="str">
        <f t="shared" si="45"/>
        <v/>
      </c>
      <c r="AZ176" s="487" t="str">
        <f t="shared" si="45"/>
        <v/>
      </c>
      <c r="BA176" s="487" t="str">
        <f t="shared" si="45"/>
        <v/>
      </c>
      <c r="BB176" s="487" t="str">
        <f t="shared" si="45"/>
        <v/>
      </c>
      <c r="BC176" s="487" t="str">
        <f t="shared" si="45"/>
        <v/>
      </c>
      <c r="BD176" s="487" t="str">
        <f t="shared" si="45"/>
        <v/>
      </c>
      <c r="BE176" s="487" t="str">
        <f t="shared" si="45"/>
        <v/>
      </c>
      <c r="BF176" s="487" t="str">
        <f t="shared" si="45"/>
        <v/>
      </c>
      <c r="BG176" s="487" t="str">
        <f t="shared" si="45"/>
        <v/>
      </c>
      <c r="BH176" s="487" t="str">
        <f t="shared" si="45"/>
        <v/>
      </c>
      <c r="BI176" s="487" t="str">
        <f t="shared" si="45"/>
        <v/>
      </c>
      <c r="BJ176" s="487" t="str">
        <f t="shared" si="45"/>
        <v/>
      </c>
      <c r="BK176" s="489" t="str">
        <f t="shared" si="38"/>
        <v/>
      </c>
      <c r="BL176" s="495" t="str">
        <f t="shared" si="46"/>
        <v/>
      </c>
      <c r="BM176" s="487">
        <f t="shared" si="46"/>
        <v>0</v>
      </c>
      <c r="BN176" s="487" t="str">
        <f t="shared" si="46"/>
        <v/>
      </c>
      <c r="BO176" s="487" t="str">
        <f t="shared" si="46"/>
        <v/>
      </c>
      <c r="BP176" s="487" t="str">
        <f t="shared" si="46"/>
        <v/>
      </c>
      <c r="BQ176" s="487" t="str">
        <f t="shared" si="46"/>
        <v/>
      </c>
      <c r="BR176" s="487" t="str">
        <f t="shared" si="46"/>
        <v/>
      </c>
      <c r="BS176" s="487" t="str">
        <f t="shared" si="46"/>
        <v/>
      </c>
      <c r="BT176" s="487" t="str">
        <f t="shared" si="46"/>
        <v/>
      </c>
      <c r="BU176" s="487" t="str">
        <f t="shared" si="46"/>
        <v/>
      </c>
      <c r="BV176" s="487" t="str">
        <f t="shared" si="46"/>
        <v/>
      </c>
      <c r="BW176" s="487" t="str">
        <f t="shared" si="46"/>
        <v/>
      </c>
      <c r="BX176" s="487" t="str">
        <f t="shared" si="46"/>
        <v/>
      </c>
      <c r="BY176" s="487" t="str">
        <f t="shared" si="46"/>
        <v/>
      </c>
      <c r="BZ176" s="487" t="str">
        <f t="shared" si="46"/>
        <v/>
      </c>
      <c r="CA176" s="489" t="str">
        <f t="shared" si="39"/>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7"/>
        <v>0</v>
      </c>
      <c r="AG177" s="487">
        <f t="shared" si="47"/>
        <v>-1</v>
      </c>
      <c r="AH177" s="487">
        <f t="shared" si="47"/>
        <v>0</v>
      </c>
      <c r="AI177" s="487">
        <f t="shared" si="47"/>
        <v>0</v>
      </c>
      <c r="AJ177" s="487">
        <f t="shared" si="47"/>
        <v>0</v>
      </c>
      <c r="AK177" s="487">
        <f t="shared" si="47"/>
        <v>0</v>
      </c>
      <c r="AL177" s="487">
        <f t="shared" si="47"/>
        <v>0</v>
      </c>
      <c r="AM177" s="487">
        <f t="shared" si="47"/>
        <v>0</v>
      </c>
      <c r="AN177" s="487">
        <f t="shared" si="47"/>
        <v>0</v>
      </c>
      <c r="AO177" s="487">
        <f t="shared" si="47"/>
        <v>0</v>
      </c>
      <c r="AP177" s="487">
        <f t="shared" si="47"/>
        <v>0</v>
      </c>
      <c r="AQ177" s="487">
        <f t="shared" si="47"/>
        <v>0</v>
      </c>
      <c r="AR177" s="487">
        <f t="shared" si="47"/>
        <v>0</v>
      </c>
      <c r="AS177" s="487">
        <f t="shared" si="47"/>
        <v>0</v>
      </c>
      <c r="AT177" s="487">
        <f t="shared" si="47"/>
        <v>0</v>
      </c>
      <c r="AU177" s="493">
        <f t="shared" si="47"/>
        <v>0</v>
      </c>
      <c r="AV177" s="488" t="str">
        <f t="shared" si="45"/>
        <v/>
      </c>
      <c r="AW177" s="487">
        <f t="shared" si="45"/>
        <v>0</v>
      </c>
      <c r="AX177" s="487" t="str">
        <f t="shared" si="45"/>
        <v/>
      </c>
      <c r="AY177" s="487" t="str">
        <f t="shared" si="45"/>
        <v/>
      </c>
      <c r="AZ177" s="487" t="str">
        <f t="shared" si="45"/>
        <v/>
      </c>
      <c r="BA177" s="487" t="str">
        <f t="shared" si="45"/>
        <v/>
      </c>
      <c r="BB177" s="487" t="str">
        <f t="shared" si="45"/>
        <v/>
      </c>
      <c r="BC177" s="487" t="str">
        <f t="shared" si="45"/>
        <v/>
      </c>
      <c r="BD177" s="487" t="str">
        <f t="shared" si="45"/>
        <v/>
      </c>
      <c r="BE177" s="487" t="str">
        <f t="shared" si="45"/>
        <v/>
      </c>
      <c r="BF177" s="487" t="str">
        <f t="shared" si="45"/>
        <v/>
      </c>
      <c r="BG177" s="487" t="str">
        <f t="shared" si="45"/>
        <v/>
      </c>
      <c r="BH177" s="487" t="str">
        <f t="shared" si="45"/>
        <v/>
      </c>
      <c r="BI177" s="487" t="str">
        <f t="shared" si="45"/>
        <v/>
      </c>
      <c r="BJ177" s="487" t="str">
        <f t="shared" si="45"/>
        <v/>
      </c>
      <c r="BK177" s="489" t="str">
        <f t="shared" si="38"/>
        <v/>
      </c>
      <c r="BL177" s="495" t="str">
        <f t="shared" si="46"/>
        <v/>
      </c>
      <c r="BM177" s="487">
        <f t="shared" si="46"/>
        <v>0</v>
      </c>
      <c r="BN177" s="487" t="str">
        <f t="shared" si="46"/>
        <v/>
      </c>
      <c r="BO177" s="487" t="str">
        <f t="shared" si="46"/>
        <v/>
      </c>
      <c r="BP177" s="487" t="str">
        <f t="shared" si="46"/>
        <v/>
      </c>
      <c r="BQ177" s="487" t="str">
        <f t="shared" si="46"/>
        <v/>
      </c>
      <c r="BR177" s="487" t="str">
        <f t="shared" si="46"/>
        <v/>
      </c>
      <c r="BS177" s="487" t="str">
        <f t="shared" si="46"/>
        <v/>
      </c>
      <c r="BT177" s="487" t="str">
        <f t="shared" si="46"/>
        <v/>
      </c>
      <c r="BU177" s="487" t="str">
        <f t="shared" si="46"/>
        <v/>
      </c>
      <c r="BV177" s="487" t="str">
        <f t="shared" si="46"/>
        <v/>
      </c>
      <c r="BW177" s="487" t="str">
        <f t="shared" si="46"/>
        <v/>
      </c>
      <c r="BX177" s="487" t="str">
        <f t="shared" si="46"/>
        <v/>
      </c>
      <c r="BY177" s="487" t="str">
        <f t="shared" si="46"/>
        <v/>
      </c>
      <c r="BZ177" s="487" t="str">
        <f t="shared" si="46"/>
        <v/>
      </c>
      <c r="CA177" s="489" t="str">
        <f t="shared" si="39"/>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7"/>
        <v>0</v>
      </c>
      <c r="AG178" s="487">
        <f t="shared" si="47"/>
        <v>-1</v>
      </c>
      <c r="AH178" s="487">
        <f t="shared" si="47"/>
        <v>0</v>
      </c>
      <c r="AI178" s="487">
        <f t="shared" si="47"/>
        <v>0</v>
      </c>
      <c r="AJ178" s="487">
        <f t="shared" si="47"/>
        <v>0</v>
      </c>
      <c r="AK178" s="487">
        <f t="shared" si="47"/>
        <v>0</v>
      </c>
      <c r="AL178" s="487">
        <f t="shared" si="47"/>
        <v>0</v>
      </c>
      <c r="AM178" s="487">
        <f t="shared" si="47"/>
        <v>0</v>
      </c>
      <c r="AN178" s="487">
        <f t="shared" si="47"/>
        <v>0</v>
      </c>
      <c r="AO178" s="487">
        <f t="shared" si="47"/>
        <v>0</v>
      </c>
      <c r="AP178" s="487">
        <f t="shared" si="47"/>
        <v>0</v>
      </c>
      <c r="AQ178" s="487">
        <f t="shared" si="47"/>
        <v>0</v>
      </c>
      <c r="AR178" s="487">
        <f t="shared" si="47"/>
        <v>0</v>
      </c>
      <c r="AS178" s="487">
        <f t="shared" si="47"/>
        <v>0</v>
      </c>
      <c r="AT178" s="487">
        <f t="shared" si="47"/>
        <v>0</v>
      </c>
      <c r="AU178" s="493">
        <f t="shared" si="47"/>
        <v>0</v>
      </c>
      <c r="AV178" s="488" t="str">
        <f t="shared" si="45"/>
        <v/>
      </c>
      <c r="AW178" s="487">
        <f t="shared" si="45"/>
        <v>0</v>
      </c>
      <c r="AX178" s="487" t="str">
        <f t="shared" si="45"/>
        <v/>
      </c>
      <c r="AY178" s="487" t="str">
        <f t="shared" si="45"/>
        <v/>
      </c>
      <c r="AZ178" s="487" t="str">
        <f t="shared" si="45"/>
        <v/>
      </c>
      <c r="BA178" s="487" t="str">
        <f t="shared" si="45"/>
        <v/>
      </c>
      <c r="BB178" s="487" t="str">
        <f t="shared" si="45"/>
        <v/>
      </c>
      <c r="BC178" s="487" t="str">
        <f t="shared" si="45"/>
        <v/>
      </c>
      <c r="BD178" s="487" t="str">
        <f t="shared" si="45"/>
        <v/>
      </c>
      <c r="BE178" s="487" t="str">
        <f t="shared" si="45"/>
        <v/>
      </c>
      <c r="BF178" s="487" t="str">
        <f t="shared" si="45"/>
        <v/>
      </c>
      <c r="BG178" s="487" t="str">
        <f t="shared" si="45"/>
        <v/>
      </c>
      <c r="BH178" s="487" t="str">
        <f t="shared" si="45"/>
        <v/>
      </c>
      <c r="BI178" s="487" t="str">
        <f t="shared" si="45"/>
        <v/>
      </c>
      <c r="BJ178" s="487" t="str">
        <f t="shared" si="45"/>
        <v/>
      </c>
      <c r="BK178" s="489" t="str">
        <f t="shared" si="38"/>
        <v/>
      </c>
      <c r="BL178" s="495" t="str">
        <f t="shared" si="46"/>
        <v/>
      </c>
      <c r="BM178" s="487">
        <f t="shared" si="46"/>
        <v>0</v>
      </c>
      <c r="BN178" s="487" t="str">
        <f t="shared" si="46"/>
        <v/>
      </c>
      <c r="BO178" s="487" t="str">
        <f t="shared" si="46"/>
        <v/>
      </c>
      <c r="BP178" s="487" t="str">
        <f t="shared" si="46"/>
        <v/>
      </c>
      <c r="BQ178" s="487" t="str">
        <f t="shared" si="46"/>
        <v/>
      </c>
      <c r="BR178" s="487" t="str">
        <f t="shared" si="46"/>
        <v/>
      </c>
      <c r="BS178" s="487" t="str">
        <f t="shared" si="46"/>
        <v/>
      </c>
      <c r="BT178" s="487" t="str">
        <f t="shared" si="46"/>
        <v/>
      </c>
      <c r="BU178" s="487" t="str">
        <f t="shared" si="46"/>
        <v/>
      </c>
      <c r="BV178" s="487" t="str">
        <f t="shared" si="46"/>
        <v/>
      </c>
      <c r="BW178" s="487" t="str">
        <f t="shared" si="46"/>
        <v/>
      </c>
      <c r="BX178" s="487" t="str">
        <f t="shared" si="46"/>
        <v/>
      </c>
      <c r="BY178" s="487" t="str">
        <f t="shared" si="46"/>
        <v/>
      </c>
      <c r="BZ178" s="487" t="str">
        <f t="shared" si="46"/>
        <v/>
      </c>
      <c r="CA178" s="489" t="str">
        <f t="shared" si="39"/>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7"/>
        <v>0</v>
      </c>
      <c r="AG179" s="487">
        <f t="shared" si="47"/>
        <v>-1</v>
      </c>
      <c r="AH179" s="487">
        <f t="shared" si="47"/>
        <v>0</v>
      </c>
      <c r="AI179" s="487">
        <f t="shared" si="47"/>
        <v>0</v>
      </c>
      <c r="AJ179" s="487">
        <f t="shared" si="47"/>
        <v>0</v>
      </c>
      <c r="AK179" s="487">
        <f t="shared" si="47"/>
        <v>0</v>
      </c>
      <c r="AL179" s="487">
        <f t="shared" si="47"/>
        <v>0</v>
      </c>
      <c r="AM179" s="487">
        <f t="shared" si="47"/>
        <v>0</v>
      </c>
      <c r="AN179" s="487">
        <f t="shared" si="47"/>
        <v>0</v>
      </c>
      <c r="AO179" s="487">
        <f t="shared" si="47"/>
        <v>0</v>
      </c>
      <c r="AP179" s="487">
        <f t="shared" si="47"/>
        <v>0</v>
      </c>
      <c r="AQ179" s="487">
        <f t="shared" si="47"/>
        <v>0</v>
      </c>
      <c r="AR179" s="487">
        <f t="shared" si="47"/>
        <v>0</v>
      </c>
      <c r="AS179" s="487">
        <f t="shared" si="47"/>
        <v>0</v>
      </c>
      <c r="AT179" s="487">
        <f t="shared" si="47"/>
        <v>0</v>
      </c>
      <c r="AU179" s="493">
        <f t="shared" si="47"/>
        <v>0</v>
      </c>
      <c r="AV179" s="488" t="str">
        <f t="shared" si="45"/>
        <v/>
      </c>
      <c r="AW179" s="487">
        <f t="shared" si="45"/>
        <v>0</v>
      </c>
      <c r="AX179" s="487" t="str">
        <f t="shared" si="45"/>
        <v/>
      </c>
      <c r="AY179" s="487" t="str">
        <f t="shared" si="45"/>
        <v/>
      </c>
      <c r="AZ179" s="487" t="str">
        <f t="shared" si="45"/>
        <v/>
      </c>
      <c r="BA179" s="487" t="str">
        <f t="shared" si="45"/>
        <v/>
      </c>
      <c r="BB179" s="487" t="str">
        <f t="shared" si="45"/>
        <v/>
      </c>
      <c r="BC179" s="487" t="str">
        <f t="shared" si="45"/>
        <v/>
      </c>
      <c r="BD179" s="487" t="str">
        <f t="shared" si="45"/>
        <v/>
      </c>
      <c r="BE179" s="487" t="str">
        <f t="shared" si="45"/>
        <v/>
      </c>
      <c r="BF179" s="487" t="str">
        <f t="shared" si="45"/>
        <v/>
      </c>
      <c r="BG179" s="487" t="str">
        <f t="shared" si="45"/>
        <v/>
      </c>
      <c r="BH179" s="487" t="str">
        <f t="shared" si="45"/>
        <v/>
      </c>
      <c r="BI179" s="487" t="str">
        <f t="shared" si="45"/>
        <v/>
      </c>
      <c r="BJ179" s="487" t="str">
        <f t="shared" si="45"/>
        <v/>
      </c>
      <c r="BK179" s="489" t="str">
        <f t="shared" si="38"/>
        <v/>
      </c>
      <c r="BL179" s="495" t="str">
        <f t="shared" si="46"/>
        <v/>
      </c>
      <c r="BM179" s="487">
        <f t="shared" si="46"/>
        <v>0</v>
      </c>
      <c r="BN179" s="487" t="str">
        <f t="shared" si="46"/>
        <v/>
      </c>
      <c r="BO179" s="487" t="str">
        <f t="shared" si="46"/>
        <v/>
      </c>
      <c r="BP179" s="487" t="str">
        <f t="shared" si="46"/>
        <v/>
      </c>
      <c r="BQ179" s="487" t="str">
        <f t="shared" si="46"/>
        <v/>
      </c>
      <c r="BR179" s="487" t="str">
        <f t="shared" si="46"/>
        <v/>
      </c>
      <c r="BS179" s="487" t="str">
        <f t="shared" si="46"/>
        <v/>
      </c>
      <c r="BT179" s="487" t="str">
        <f t="shared" si="46"/>
        <v/>
      </c>
      <c r="BU179" s="487" t="str">
        <f t="shared" si="46"/>
        <v/>
      </c>
      <c r="BV179" s="487" t="str">
        <f t="shared" si="46"/>
        <v/>
      </c>
      <c r="BW179" s="487" t="str">
        <f t="shared" si="46"/>
        <v/>
      </c>
      <c r="BX179" s="487" t="str">
        <f t="shared" si="46"/>
        <v/>
      </c>
      <c r="BY179" s="487" t="str">
        <f t="shared" si="46"/>
        <v/>
      </c>
      <c r="BZ179" s="487" t="str">
        <f t="shared" si="46"/>
        <v/>
      </c>
      <c r="CA179" s="489" t="str">
        <f t="shared" si="39"/>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7"/>
        <v>0</v>
      </c>
      <c r="AG180" s="487">
        <f t="shared" si="47"/>
        <v>-1</v>
      </c>
      <c r="AH180" s="487">
        <f t="shared" si="47"/>
        <v>0</v>
      </c>
      <c r="AI180" s="487">
        <f t="shared" si="47"/>
        <v>0</v>
      </c>
      <c r="AJ180" s="487">
        <f t="shared" si="47"/>
        <v>0</v>
      </c>
      <c r="AK180" s="487">
        <f t="shared" si="47"/>
        <v>0</v>
      </c>
      <c r="AL180" s="487">
        <f t="shared" si="47"/>
        <v>0</v>
      </c>
      <c r="AM180" s="487">
        <f t="shared" si="47"/>
        <v>0</v>
      </c>
      <c r="AN180" s="487">
        <f t="shared" si="47"/>
        <v>0</v>
      </c>
      <c r="AO180" s="487">
        <f t="shared" si="47"/>
        <v>0</v>
      </c>
      <c r="AP180" s="487">
        <f t="shared" si="47"/>
        <v>0</v>
      </c>
      <c r="AQ180" s="487">
        <f t="shared" si="47"/>
        <v>0</v>
      </c>
      <c r="AR180" s="487">
        <f t="shared" si="47"/>
        <v>0</v>
      </c>
      <c r="AS180" s="487">
        <f t="shared" si="47"/>
        <v>0</v>
      </c>
      <c r="AT180" s="487">
        <f t="shared" si="47"/>
        <v>0</v>
      </c>
      <c r="AU180" s="493">
        <f t="shared" si="47"/>
        <v>0</v>
      </c>
      <c r="AV180" s="488" t="str">
        <f t="shared" si="45"/>
        <v/>
      </c>
      <c r="AW180" s="487">
        <f t="shared" si="45"/>
        <v>0</v>
      </c>
      <c r="AX180" s="487" t="str">
        <f t="shared" si="45"/>
        <v/>
      </c>
      <c r="AY180" s="487" t="str">
        <f t="shared" si="45"/>
        <v/>
      </c>
      <c r="AZ180" s="487" t="str">
        <f t="shared" si="45"/>
        <v/>
      </c>
      <c r="BA180" s="487" t="str">
        <f t="shared" si="45"/>
        <v/>
      </c>
      <c r="BB180" s="487" t="str">
        <f t="shared" si="45"/>
        <v/>
      </c>
      <c r="BC180" s="487" t="str">
        <f t="shared" si="45"/>
        <v/>
      </c>
      <c r="BD180" s="487" t="str">
        <f t="shared" si="45"/>
        <v/>
      </c>
      <c r="BE180" s="487" t="str">
        <f t="shared" si="45"/>
        <v/>
      </c>
      <c r="BF180" s="487" t="str">
        <f t="shared" si="45"/>
        <v/>
      </c>
      <c r="BG180" s="487" t="str">
        <f t="shared" si="45"/>
        <v/>
      </c>
      <c r="BH180" s="487" t="str">
        <f t="shared" si="45"/>
        <v/>
      </c>
      <c r="BI180" s="487" t="str">
        <f t="shared" si="45"/>
        <v/>
      </c>
      <c r="BJ180" s="487" t="str">
        <f t="shared" si="45"/>
        <v/>
      </c>
      <c r="BK180" s="489" t="str">
        <f t="shared" si="38"/>
        <v/>
      </c>
      <c r="BL180" s="495" t="str">
        <f t="shared" si="46"/>
        <v/>
      </c>
      <c r="BM180" s="487">
        <f t="shared" si="46"/>
        <v>0</v>
      </c>
      <c r="BN180" s="487" t="str">
        <f t="shared" si="46"/>
        <v/>
      </c>
      <c r="BO180" s="487" t="str">
        <f t="shared" si="46"/>
        <v/>
      </c>
      <c r="BP180" s="487" t="str">
        <f t="shared" si="46"/>
        <v/>
      </c>
      <c r="BQ180" s="487" t="str">
        <f t="shared" si="46"/>
        <v/>
      </c>
      <c r="BR180" s="487" t="str">
        <f t="shared" si="46"/>
        <v/>
      </c>
      <c r="BS180" s="487" t="str">
        <f t="shared" si="46"/>
        <v/>
      </c>
      <c r="BT180" s="487" t="str">
        <f t="shared" si="46"/>
        <v/>
      </c>
      <c r="BU180" s="487" t="str">
        <f t="shared" si="46"/>
        <v/>
      </c>
      <c r="BV180" s="487" t="str">
        <f t="shared" si="46"/>
        <v/>
      </c>
      <c r="BW180" s="487" t="str">
        <f t="shared" si="46"/>
        <v/>
      </c>
      <c r="BX180" s="487" t="str">
        <f t="shared" si="46"/>
        <v/>
      </c>
      <c r="BY180" s="487" t="str">
        <f t="shared" si="46"/>
        <v/>
      </c>
      <c r="BZ180" s="487" t="str">
        <f t="shared" si="46"/>
        <v/>
      </c>
      <c r="CA180" s="489" t="str">
        <f t="shared" si="39"/>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7"/>
        <v>0</v>
      </c>
      <c r="AG181" s="487">
        <f t="shared" si="47"/>
        <v>-1</v>
      </c>
      <c r="AH181" s="487">
        <f t="shared" si="47"/>
        <v>0</v>
      </c>
      <c r="AI181" s="487">
        <f t="shared" si="47"/>
        <v>0</v>
      </c>
      <c r="AJ181" s="487">
        <f t="shared" si="47"/>
        <v>0</v>
      </c>
      <c r="AK181" s="487">
        <f t="shared" si="47"/>
        <v>0</v>
      </c>
      <c r="AL181" s="487">
        <f t="shared" si="47"/>
        <v>0</v>
      </c>
      <c r="AM181" s="487">
        <f t="shared" si="47"/>
        <v>0</v>
      </c>
      <c r="AN181" s="487">
        <f t="shared" si="47"/>
        <v>0</v>
      </c>
      <c r="AO181" s="487">
        <f t="shared" si="47"/>
        <v>0</v>
      </c>
      <c r="AP181" s="487">
        <f t="shared" si="47"/>
        <v>0</v>
      </c>
      <c r="AQ181" s="487">
        <f t="shared" si="47"/>
        <v>0</v>
      </c>
      <c r="AR181" s="487">
        <f t="shared" si="47"/>
        <v>0</v>
      </c>
      <c r="AS181" s="487">
        <f t="shared" si="47"/>
        <v>0</v>
      </c>
      <c r="AT181" s="487">
        <f t="shared" si="47"/>
        <v>0</v>
      </c>
      <c r="AU181" s="493">
        <f t="shared" si="47"/>
        <v>0</v>
      </c>
      <c r="AV181" s="488" t="str">
        <f t="shared" si="45"/>
        <v/>
      </c>
      <c r="AW181" s="487">
        <f t="shared" si="45"/>
        <v>0</v>
      </c>
      <c r="AX181" s="487" t="str">
        <f t="shared" si="45"/>
        <v/>
      </c>
      <c r="AY181" s="487" t="str">
        <f t="shared" si="45"/>
        <v/>
      </c>
      <c r="AZ181" s="487" t="str">
        <f t="shared" si="45"/>
        <v/>
      </c>
      <c r="BA181" s="487" t="str">
        <f t="shared" si="45"/>
        <v/>
      </c>
      <c r="BB181" s="487" t="str">
        <f t="shared" si="45"/>
        <v/>
      </c>
      <c r="BC181" s="487" t="str">
        <f t="shared" si="45"/>
        <v/>
      </c>
      <c r="BD181" s="487" t="str">
        <f t="shared" si="45"/>
        <v/>
      </c>
      <c r="BE181" s="487" t="str">
        <f t="shared" si="45"/>
        <v/>
      </c>
      <c r="BF181" s="487" t="str">
        <f t="shared" si="45"/>
        <v/>
      </c>
      <c r="BG181" s="487" t="str">
        <f t="shared" si="45"/>
        <v/>
      </c>
      <c r="BH181" s="487" t="str">
        <f t="shared" si="45"/>
        <v/>
      </c>
      <c r="BI181" s="487" t="str">
        <f t="shared" si="45"/>
        <v/>
      </c>
      <c r="BJ181" s="487" t="str">
        <f t="shared" si="45"/>
        <v/>
      </c>
      <c r="BK181" s="489" t="str">
        <f t="shared" si="38"/>
        <v/>
      </c>
      <c r="BL181" s="495" t="str">
        <f t="shared" si="46"/>
        <v/>
      </c>
      <c r="BM181" s="487">
        <f t="shared" si="46"/>
        <v>0</v>
      </c>
      <c r="BN181" s="487" t="str">
        <f t="shared" si="46"/>
        <v/>
      </c>
      <c r="BO181" s="487" t="str">
        <f t="shared" si="46"/>
        <v/>
      </c>
      <c r="BP181" s="487" t="str">
        <f t="shared" si="46"/>
        <v/>
      </c>
      <c r="BQ181" s="487" t="str">
        <f t="shared" si="46"/>
        <v/>
      </c>
      <c r="BR181" s="487" t="str">
        <f t="shared" si="46"/>
        <v/>
      </c>
      <c r="BS181" s="487" t="str">
        <f t="shared" si="46"/>
        <v/>
      </c>
      <c r="BT181" s="487" t="str">
        <f t="shared" si="46"/>
        <v/>
      </c>
      <c r="BU181" s="487" t="str">
        <f t="shared" si="46"/>
        <v/>
      </c>
      <c r="BV181" s="487" t="str">
        <f t="shared" si="46"/>
        <v/>
      </c>
      <c r="BW181" s="487" t="str">
        <f t="shared" si="46"/>
        <v/>
      </c>
      <c r="BX181" s="487" t="str">
        <f t="shared" si="46"/>
        <v/>
      </c>
      <c r="BY181" s="487" t="str">
        <f t="shared" si="46"/>
        <v/>
      </c>
      <c r="BZ181" s="487" t="str">
        <f t="shared" si="46"/>
        <v/>
      </c>
      <c r="CA181" s="489" t="str">
        <f t="shared" si="39"/>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7"/>
        <v>0</v>
      </c>
      <c r="AG182" s="487">
        <f t="shared" si="47"/>
        <v>-1</v>
      </c>
      <c r="AH182" s="487">
        <f t="shared" si="47"/>
        <v>0</v>
      </c>
      <c r="AI182" s="487">
        <f t="shared" si="47"/>
        <v>0</v>
      </c>
      <c r="AJ182" s="487">
        <f t="shared" si="47"/>
        <v>0</v>
      </c>
      <c r="AK182" s="487">
        <f t="shared" si="47"/>
        <v>0</v>
      </c>
      <c r="AL182" s="487">
        <f t="shared" si="47"/>
        <v>0</v>
      </c>
      <c r="AM182" s="487">
        <f t="shared" si="47"/>
        <v>0</v>
      </c>
      <c r="AN182" s="487">
        <f t="shared" si="47"/>
        <v>0</v>
      </c>
      <c r="AO182" s="487">
        <f t="shared" si="47"/>
        <v>0</v>
      </c>
      <c r="AP182" s="487">
        <f t="shared" si="47"/>
        <v>0</v>
      </c>
      <c r="AQ182" s="487">
        <f t="shared" si="47"/>
        <v>0</v>
      </c>
      <c r="AR182" s="487">
        <f t="shared" si="47"/>
        <v>0</v>
      </c>
      <c r="AS182" s="487">
        <f t="shared" si="47"/>
        <v>0</v>
      </c>
      <c r="AT182" s="487">
        <f t="shared" si="47"/>
        <v>0</v>
      </c>
      <c r="AU182" s="493">
        <f t="shared" si="47"/>
        <v>0</v>
      </c>
      <c r="AV182" s="488" t="str">
        <f t="shared" si="45"/>
        <v/>
      </c>
      <c r="AW182" s="487">
        <f t="shared" si="45"/>
        <v>0</v>
      </c>
      <c r="AX182" s="487" t="str">
        <f t="shared" si="45"/>
        <v/>
      </c>
      <c r="AY182" s="487" t="str">
        <f t="shared" si="45"/>
        <v/>
      </c>
      <c r="AZ182" s="487" t="str">
        <f t="shared" si="45"/>
        <v/>
      </c>
      <c r="BA182" s="487" t="str">
        <f t="shared" si="45"/>
        <v/>
      </c>
      <c r="BB182" s="487" t="str">
        <f t="shared" si="45"/>
        <v/>
      </c>
      <c r="BC182" s="487" t="str">
        <f t="shared" si="45"/>
        <v/>
      </c>
      <c r="BD182" s="487" t="str">
        <f t="shared" si="45"/>
        <v/>
      </c>
      <c r="BE182" s="487" t="str">
        <f t="shared" si="45"/>
        <v/>
      </c>
      <c r="BF182" s="487" t="str">
        <f t="shared" si="45"/>
        <v/>
      </c>
      <c r="BG182" s="487" t="str">
        <f t="shared" si="45"/>
        <v/>
      </c>
      <c r="BH182" s="487" t="str">
        <f t="shared" si="45"/>
        <v/>
      </c>
      <c r="BI182" s="487" t="str">
        <f t="shared" si="45"/>
        <v/>
      </c>
      <c r="BJ182" s="487" t="str">
        <f t="shared" si="45"/>
        <v/>
      </c>
      <c r="BK182" s="489" t="str">
        <f t="shared" si="38"/>
        <v/>
      </c>
      <c r="BL182" s="495" t="str">
        <f t="shared" si="46"/>
        <v/>
      </c>
      <c r="BM182" s="487">
        <f t="shared" si="46"/>
        <v>0</v>
      </c>
      <c r="BN182" s="487" t="str">
        <f t="shared" si="46"/>
        <v/>
      </c>
      <c r="BO182" s="487" t="str">
        <f t="shared" si="46"/>
        <v/>
      </c>
      <c r="BP182" s="487" t="str">
        <f t="shared" si="46"/>
        <v/>
      </c>
      <c r="BQ182" s="487" t="str">
        <f t="shared" si="46"/>
        <v/>
      </c>
      <c r="BR182" s="487" t="str">
        <f t="shared" si="46"/>
        <v/>
      </c>
      <c r="BS182" s="487" t="str">
        <f t="shared" si="46"/>
        <v/>
      </c>
      <c r="BT182" s="487" t="str">
        <f t="shared" si="46"/>
        <v/>
      </c>
      <c r="BU182" s="487" t="str">
        <f t="shared" si="46"/>
        <v/>
      </c>
      <c r="BV182" s="487" t="str">
        <f t="shared" si="46"/>
        <v/>
      </c>
      <c r="BW182" s="487" t="str">
        <f t="shared" si="46"/>
        <v/>
      </c>
      <c r="BX182" s="487" t="str">
        <f t="shared" si="46"/>
        <v/>
      </c>
      <c r="BY182" s="487" t="str">
        <f t="shared" si="46"/>
        <v/>
      </c>
      <c r="BZ182" s="487" t="str">
        <f t="shared" si="46"/>
        <v/>
      </c>
      <c r="CA182" s="489" t="str">
        <f t="shared" si="39"/>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7"/>
        <v>0</v>
      </c>
      <c r="AG183" s="487">
        <f t="shared" si="47"/>
        <v>-1</v>
      </c>
      <c r="AH183" s="487">
        <f t="shared" si="47"/>
        <v>0</v>
      </c>
      <c r="AI183" s="487">
        <f t="shared" si="47"/>
        <v>0</v>
      </c>
      <c r="AJ183" s="487">
        <f t="shared" si="47"/>
        <v>0</v>
      </c>
      <c r="AK183" s="487">
        <f t="shared" si="47"/>
        <v>0</v>
      </c>
      <c r="AL183" s="487">
        <f t="shared" si="47"/>
        <v>0</v>
      </c>
      <c r="AM183" s="487">
        <f t="shared" si="47"/>
        <v>0</v>
      </c>
      <c r="AN183" s="487">
        <f t="shared" si="47"/>
        <v>0</v>
      </c>
      <c r="AO183" s="487">
        <f t="shared" si="47"/>
        <v>0</v>
      </c>
      <c r="AP183" s="487">
        <f t="shared" si="47"/>
        <v>0</v>
      </c>
      <c r="AQ183" s="487">
        <f t="shared" si="47"/>
        <v>0</v>
      </c>
      <c r="AR183" s="487">
        <f t="shared" si="47"/>
        <v>0</v>
      </c>
      <c r="AS183" s="487">
        <f t="shared" si="47"/>
        <v>0</v>
      </c>
      <c r="AT183" s="487">
        <f t="shared" si="47"/>
        <v>0</v>
      </c>
      <c r="AU183" s="493">
        <f t="shared" si="47"/>
        <v>0</v>
      </c>
      <c r="AV183" s="488" t="str">
        <f t="shared" si="45"/>
        <v/>
      </c>
      <c r="AW183" s="487">
        <f t="shared" si="45"/>
        <v>0</v>
      </c>
      <c r="AX183" s="487" t="str">
        <f t="shared" si="45"/>
        <v/>
      </c>
      <c r="AY183" s="487" t="str">
        <f t="shared" si="45"/>
        <v/>
      </c>
      <c r="AZ183" s="487" t="str">
        <f t="shared" si="45"/>
        <v/>
      </c>
      <c r="BA183" s="487" t="str">
        <f t="shared" si="45"/>
        <v/>
      </c>
      <c r="BB183" s="487" t="str">
        <f t="shared" si="45"/>
        <v/>
      </c>
      <c r="BC183" s="487" t="str">
        <f t="shared" si="45"/>
        <v/>
      </c>
      <c r="BD183" s="487" t="str">
        <f t="shared" si="45"/>
        <v/>
      </c>
      <c r="BE183" s="487" t="str">
        <f t="shared" si="45"/>
        <v/>
      </c>
      <c r="BF183" s="487" t="str">
        <f t="shared" si="45"/>
        <v/>
      </c>
      <c r="BG183" s="487" t="str">
        <f t="shared" si="45"/>
        <v/>
      </c>
      <c r="BH183" s="487" t="str">
        <f t="shared" si="45"/>
        <v/>
      </c>
      <c r="BI183" s="487" t="str">
        <f t="shared" si="45"/>
        <v/>
      </c>
      <c r="BJ183" s="487" t="str">
        <f t="shared" si="45"/>
        <v/>
      </c>
      <c r="BK183" s="489" t="str">
        <f t="shared" si="38"/>
        <v/>
      </c>
      <c r="BL183" s="495" t="str">
        <f t="shared" si="46"/>
        <v/>
      </c>
      <c r="BM183" s="487">
        <f t="shared" si="46"/>
        <v>0</v>
      </c>
      <c r="BN183" s="487" t="str">
        <f t="shared" si="46"/>
        <v/>
      </c>
      <c r="BO183" s="487" t="str">
        <f t="shared" si="46"/>
        <v/>
      </c>
      <c r="BP183" s="487" t="str">
        <f t="shared" si="46"/>
        <v/>
      </c>
      <c r="BQ183" s="487" t="str">
        <f t="shared" si="46"/>
        <v/>
      </c>
      <c r="BR183" s="487" t="str">
        <f t="shared" si="46"/>
        <v/>
      </c>
      <c r="BS183" s="487" t="str">
        <f t="shared" si="46"/>
        <v/>
      </c>
      <c r="BT183" s="487" t="str">
        <f t="shared" si="46"/>
        <v/>
      </c>
      <c r="BU183" s="487" t="str">
        <f t="shared" si="46"/>
        <v/>
      </c>
      <c r="BV183" s="487" t="str">
        <f t="shared" si="46"/>
        <v/>
      </c>
      <c r="BW183" s="487" t="str">
        <f t="shared" si="46"/>
        <v/>
      </c>
      <c r="BX183" s="487" t="str">
        <f t="shared" si="46"/>
        <v/>
      </c>
      <c r="BY183" s="487" t="str">
        <f t="shared" si="46"/>
        <v/>
      </c>
      <c r="BZ183" s="487" t="str">
        <f t="shared" si="46"/>
        <v/>
      </c>
      <c r="CA183" s="489" t="str">
        <f t="shared" si="39"/>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7"/>
        <v>0</v>
      </c>
      <c r="AG184" s="487">
        <f t="shared" si="47"/>
        <v>-1</v>
      </c>
      <c r="AH184" s="487">
        <f t="shared" si="47"/>
        <v>0</v>
      </c>
      <c r="AI184" s="487">
        <f t="shared" si="47"/>
        <v>0</v>
      </c>
      <c r="AJ184" s="487">
        <f t="shared" si="47"/>
        <v>0</v>
      </c>
      <c r="AK184" s="487">
        <f t="shared" si="47"/>
        <v>0</v>
      </c>
      <c r="AL184" s="487">
        <f t="shared" si="47"/>
        <v>0</v>
      </c>
      <c r="AM184" s="487">
        <f t="shared" si="47"/>
        <v>0</v>
      </c>
      <c r="AN184" s="487">
        <f t="shared" si="47"/>
        <v>0</v>
      </c>
      <c r="AO184" s="487">
        <f t="shared" si="47"/>
        <v>0</v>
      </c>
      <c r="AP184" s="487">
        <f t="shared" si="47"/>
        <v>0</v>
      </c>
      <c r="AQ184" s="487">
        <f t="shared" si="47"/>
        <v>0</v>
      </c>
      <c r="AR184" s="487">
        <f t="shared" si="47"/>
        <v>0</v>
      </c>
      <c r="AS184" s="487">
        <f t="shared" si="47"/>
        <v>0</v>
      </c>
      <c r="AT184" s="487">
        <f t="shared" si="47"/>
        <v>0</v>
      </c>
      <c r="AU184" s="493">
        <f t="shared" si="47"/>
        <v>0</v>
      </c>
      <c r="AV184" s="488" t="str">
        <f t="shared" si="45"/>
        <v/>
      </c>
      <c r="AW184" s="487">
        <f t="shared" si="45"/>
        <v>0</v>
      </c>
      <c r="AX184" s="487" t="str">
        <f t="shared" si="45"/>
        <v/>
      </c>
      <c r="AY184" s="487" t="str">
        <f t="shared" si="45"/>
        <v/>
      </c>
      <c r="AZ184" s="487" t="str">
        <f t="shared" si="45"/>
        <v/>
      </c>
      <c r="BA184" s="487" t="str">
        <f t="shared" si="45"/>
        <v/>
      </c>
      <c r="BB184" s="487" t="str">
        <f t="shared" si="45"/>
        <v/>
      </c>
      <c r="BC184" s="487" t="str">
        <f t="shared" si="45"/>
        <v/>
      </c>
      <c r="BD184" s="487" t="str">
        <f t="shared" si="45"/>
        <v/>
      </c>
      <c r="BE184" s="487" t="str">
        <f t="shared" si="45"/>
        <v/>
      </c>
      <c r="BF184" s="487" t="str">
        <f t="shared" si="45"/>
        <v/>
      </c>
      <c r="BG184" s="487" t="str">
        <f t="shared" si="45"/>
        <v/>
      </c>
      <c r="BH184" s="487" t="str">
        <f t="shared" si="45"/>
        <v/>
      </c>
      <c r="BI184" s="487" t="str">
        <f t="shared" si="45"/>
        <v/>
      </c>
      <c r="BJ184" s="487" t="str">
        <f t="shared" si="45"/>
        <v/>
      </c>
      <c r="BK184" s="489" t="str">
        <f t="shared" si="38"/>
        <v/>
      </c>
      <c r="BL184" s="495" t="str">
        <f t="shared" si="46"/>
        <v/>
      </c>
      <c r="BM184" s="487">
        <f t="shared" si="46"/>
        <v>0</v>
      </c>
      <c r="BN184" s="487" t="str">
        <f t="shared" si="46"/>
        <v/>
      </c>
      <c r="BO184" s="487" t="str">
        <f t="shared" si="46"/>
        <v/>
      </c>
      <c r="BP184" s="487" t="str">
        <f t="shared" si="46"/>
        <v/>
      </c>
      <c r="BQ184" s="487" t="str">
        <f t="shared" si="46"/>
        <v/>
      </c>
      <c r="BR184" s="487" t="str">
        <f t="shared" si="46"/>
        <v/>
      </c>
      <c r="BS184" s="487" t="str">
        <f t="shared" si="46"/>
        <v/>
      </c>
      <c r="BT184" s="487" t="str">
        <f t="shared" si="46"/>
        <v/>
      </c>
      <c r="BU184" s="487" t="str">
        <f t="shared" si="46"/>
        <v/>
      </c>
      <c r="BV184" s="487" t="str">
        <f t="shared" si="46"/>
        <v/>
      </c>
      <c r="BW184" s="487" t="str">
        <f t="shared" si="46"/>
        <v/>
      </c>
      <c r="BX184" s="487" t="str">
        <f t="shared" si="46"/>
        <v/>
      </c>
      <c r="BY184" s="487" t="str">
        <f t="shared" si="46"/>
        <v/>
      </c>
      <c r="BZ184" s="487" t="str">
        <f t="shared" si="46"/>
        <v/>
      </c>
      <c r="CA184" s="489" t="str">
        <f t="shared" si="39"/>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7"/>
        <v>0</v>
      </c>
      <c r="AG185" s="487">
        <f t="shared" si="47"/>
        <v>-1</v>
      </c>
      <c r="AH185" s="487">
        <f t="shared" si="47"/>
        <v>0</v>
      </c>
      <c r="AI185" s="487">
        <f t="shared" si="47"/>
        <v>0</v>
      </c>
      <c r="AJ185" s="487">
        <f t="shared" si="47"/>
        <v>0</v>
      </c>
      <c r="AK185" s="487">
        <f t="shared" si="47"/>
        <v>0</v>
      </c>
      <c r="AL185" s="487">
        <f t="shared" si="47"/>
        <v>0</v>
      </c>
      <c r="AM185" s="487">
        <f t="shared" si="47"/>
        <v>0</v>
      </c>
      <c r="AN185" s="487">
        <f t="shared" si="47"/>
        <v>0</v>
      </c>
      <c r="AO185" s="487">
        <f t="shared" si="47"/>
        <v>0</v>
      </c>
      <c r="AP185" s="487">
        <f t="shared" si="47"/>
        <v>0</v>
      </c>
      <c r="AQ185" s="487">
        <f t="shared" si="47"/>
        <v>0</v>
      </c>
      <c r="AR185" s="487">
        <f t="shared" si="47"/>
        <v>0</v>
      </c>
      <c r="AS185" s="487">
        <f t="shared" si="47"/>
        <v>0</v>
      </c>
      <c r="AT185" s="487">
        <f t="shared" si="47"/>
        <v>0</v>
      </c>
      <c r="AU185" s="493">
        <f t="shared" si="47"/>
        <v>0</v>
      </c>
      <c r="AV185" s="488" t="str">
        <f t="shared" si="45"/>
        <v/>
      </c>
      <c r="AW185" s="487">
        <f t="shared" si="45"/>
        <v>0</v>
      </c>
      <c r="AX185" s="487" t="str">
        <f t="shared" si="45"/>
        <v/>
      </c>
      <c r="AY185" s="487" t="str">
        <f t="shared" si="45"/>
        <v/>
      </c>
      <c r="AZ185" s="487" t="str">
        <f t="shared" si="45"/>
        <v/>
      </c>
      <c r="BA185" s="487" t="str">
        <f t="shared" si="45"/>
        <v/>
      </c>
      <c r="BB185" s="487" t="str">
        <f t="shared" si="45"/>
        <v/>
      </c>
      <c r="BC185" s="487" t="str">
        <f t="shared" si="45"/>
        <v/>
      </c>
      <c r="BD185" s="487" t="str">
        <f t="shared" si="45"/>
        <v/>
      </c>
      <c r="BE185" s="487" t="str">
        <f t="shared" si="45"/>
        <v/>
      </c>
      <c r="BF185" s="487" t="str">
        <f t="shared" si="45"/>
        <v/>
      </c>
      <c r="BG185" s="487" t="str">
        <f t="shared" si="45"/>
        <v/>
      </c>
      <c r="BH185" s="487" t="str">
        <f t="shared" si="45"/>
        <v/>
      </c>
      <c r="BI185" s="487" t="str">
        <f t="shared" si="45"/>
        <v/>
      </c>
      <c r="BJ185" s="487" t="str">
        <f t="shared" si="45"/>
        <v/>
      </c>
      <c r="BK185" s="489" t="str">
        <f t="shared" si="38"/>
        <v/>
      </c>
      <c r="BL185" s="495" t="str">
        <f t="shared" si="46"/>
        <v/>
      </c>
      <c r="BM185" s="487">
        <f t="shared" si="46"/>
        <v>0</v>
      </c>
      <c r="BN185" s="487" t="str">
        <f t="shared" si="46"/>
        <v/>
      </c>
      <c r="BO185" s="487" t="str">
        <f t="shared" si="46"/>
        <v/>
      </c>
      <c r="BP185" s="487" t="str">
        <f t="shared" si="46"/>
        <v/>
      </c>
      <c r="BQ185" s="487" t="str">
        <f t="shared" si="46"/>
        <v/>
      </c>
      <c r="BR185" s="487" t="str">
        <f t="shared" si="46"/>
        <v/>
      </c>
      <c r="BS185" s="487" t="str">
        <f t="shared" si="46"/>
        <v/>
      </c>
      <c r="BT185" s="487" t="str">
        <f t="shared" si="46"/>
        <v/>
      </c>
      <c r="BU185" s="487" t="str">
        <f t="shared" si="46"/>
        <v/>
      </c>
      <c r="BV185" s="487" t="str">
        <f t="shared" si="46"/>
        <v/>
      </c>
      <c r="BW185" s="487" t="str">
        <f t="shared" si="46"/>
        <v/>
      </c>
      <c r="BX185" s="487" t="str">
        <f t="shared" si="46"/>
        <v/>
      </c>
      <c r="BY185" s="487" t="str">
        <f t="shared" si="46"/>
        <v/>
      </c>
      <c r="BZ185" s="487" t="str">
        <f t="shared" si="46"/>
        <v/>
      </c>
      <c r="CA185" s="489" t="str">
        <f t="shared" si="39"/>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7"/>
        <v>0</v>
      </c>
      <c r="AG186" s="487">
        <f t="shared" si="47"/>
        <v>-1</v>
      </c>
      <c r="AH186" s="487">
        <f t="shared" si="47"/>
        <v>0</v>
      </c>
      <c r="AI186" s="487">
        <f t="shared" si="47"/>
        <v>0</v>
      </c>
      <c r="AJ186" s="487">
        <f t="shared" si="47"/>
        <v>0</v>
      </c>
      <c r="AK186" s="487">
        <f t="shared" si="47"/>
        <v>0</v>
      </c>
      <c r="AL186" s="487">
        <f t="shared" si="47"/>
        <v>0</v>
      </c>
      <c r="AM186" s="487">
        <f t="shared" si="47"/>
        <v>0</v>
      </c>
      <c r="AN186" s="487">
        <f t="shared" si="47"/>
        <v>0</v>
      </c>
      <c r="AO186" s="487">
        <f t="shared" si="47"/>
        <v>0</v>
      </c>
      <c r="AP186" s="487">
        <f t="shared" si="47"/>
        <v>0</v>
      </c>
      <c r="AQ186" s="487">
        <f t="shared" si="47"/>
        <v>0</v>
      </c>
      <c r="AR186" s="487">
        <f t="shared" si="47"/>
        <v>0</v>
      </c>
      <c r="AS186" s="487">
        <f t="shared" si="47"/>
        <v>0</v>
      </c>
      <c r="AT186" s="487">
        <f t="shared" si="47"/>
        <v>0</v>
      </c>
      <c r="AU186" s="493">
        <f t="shared" si="47"/>
        <v>0</v>
      </c>
      <c r="AV186" s="488" t="str">
        <f t="shared" si="45"/>
        <v/>
      </c>
      <c r="AW186" s="487">
        <f t="shared" si="45"/>
        <v>0</v>
      </c>
      <c r="AX186" s="487" t="str">
        <f t="shared" si="45"/>
        <v/>
      </c>
      <c r="AY186" s="487" t="str">
        <f t="shared" si="45"/>
        <v/>
      </c>
      <c r="AZ186" s="487" t="str">
        <f t="shared" si="45"/>
        <v/>
      </c>
      <c r="BA186" s="487" t="str">
        <f t="shared" si="45"/>
        <v/>
      </c>
      <c r="BB186" s="487" t="str">
        <f t="shared" si="45"/>
        <v/>
      </c>
      <c r="BC186" s="487" t="str">
        <f t="shared" si="45"/>
        <v/>
      </c>
      <c r="BD186" s="487" t="str">
        <f t="shared" si="45"/>
        <v/>
      </c>
      <c r="BE186" s="487" t="str">
        <f t="shared" si="45"/>
        <v/>
      </c>
      <c r="BF186" s="487" t="str">
        <f t="shared" si="45"/>
        <v/>
      </c>
      <c r="BG186" s="487" t="str">
        <f t="shared" si="45"/>
        <v/>
      </c>
      <c r="BH186" s="487" t="str">
        <f t="shared" si="45"/>
        <v/>
      </c>
      <c r="BI186" s="487" t="str">
        <f t="shared" si="45"/>
        <v/>
      </c>
      <c r="BJ186" s="487" t="str">
        <f t="shared" si="45"/>
        <v/>
      </c>
      <c r="BK186" s="489" t="str">
        <f t="shared" si="38"/>
        <v/>
      </c>
      <c r="BL186" s="495" t="str">
        <f t="shared" si="46"/>
        <v/>
      </c>
      <c r="BM186" s="487">
        <f t="shared" si="46"/>
        <v>0</v>
      </c>
      <c r="BN186" s="487" t="str">
        <f t="shared" si="46"/>
        <v/>
      </c>
      <c r="BO186" s="487" t="str">
        <f t="shared" si="46"/>
        <v/>
      </c>
      <c r="BP186" s="487" t="str">
        <f t="shared" si="46"/>
        <v/>
      </c>
      <c r="BQ186" s="487" t="str">
        <f t="shared" si="46"/>
        <v/>
      </c>
      <c r="BR186" s="487" t="str">
        <f t="shared" si="46"/>
        <v/>
      </c>
      <c r="BS186" s="487" t="str">
        <f t="shared" si="46"/>
        <v/>
      </c>
      <c r="BT186" s="487" t="str">
        <f t="shared" si="46"/>
        <v/>
      </c>
      <c r="BU186" s="487" t="str">
        <f t="shared" si="46"/>
        <v/>
      </c>
      <c r="BV186" s="487" t="str">
        <f t="shared" si="46"/>
        <v/>
      </c>
      <c r="BW186" s="487" t="str">
        <f t="shared" si="46"/>
        <v/>
      </c>
      <c r="BX186" s="487" t="str">
        <f t="shared" si="46"/>
        <v/>
      </c>
      <c r="BY186" s="487" t="str">
        <f t="shared" si="46"/>
        <v/>
      </c>
      <c r="BZ186" s="487" t="str">
        <f t="shared" si="46"/>
        <v/>
      </c>
      <c r="CA186" s="489" t="str">
        <f t="shared" si="39"/>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7"/>
        <v>0</v>
      </c>
      <c r="AG187" s="487">
        <f t="shared" si="47"/>
        <v>-1</v>
      </c>
      <c r="AH187" s="487">
        <f t="shared" si="47"/>
        <v>0</v>
      </c>
      <c r="AI187" s="487">
        <f t="shared" si="47"/>
        <v>0</v>
      </c>
      <c r="AJ187" s="487">
        <f t="shared" si="47"/>
        <v>0</v>
      </c>
      <c r="AK187" s="487">
        <f t="shared" si="47"/>
        <v>0</v>
      </c>
      <c r="AL187" s="487">
        <f t="shared" si="47"/>
        <v>0</v>
      </c>
      <c r="AM187" s="487">
        <f t="shared" si="47"/>
        <v>0</v>
      </c>
      <c r="AN187" s="487">
        <f t="shared" si="47"/>
        <v>0</v>
      </c>
      <c r="AO187" s="487">
        <f t="shared" si="47"/>
        <v>0</v>
      </c>
      <c r="AP187" s="487">
        <f t="shared" si="47"/>
        <v>0</v>
      </c>
      <c r="AQ187" s="487">
        <f t="shared" si="47"/>
        <v>0</v>
      </c>
      <c r="AR187" s="487">
        <f t="shared" si="47"/>
        <v>0</v>
      </c>
      <c r="AS187" s="487">
        <f t="shared" si="47"/>
        <v>0</v>
      </c>
      <c r="AT187" s="487">
        <f t="shared" si="47"/>
        <v>0</v>
      </c>
      <c r="AU187" s="493">
        <f t="shared" si="47"/>
        <v>0</v>
      </c>
      <c r="AV187" s="488" t="str">
        <f t="shared" si="45"/>
        <v/>
      </c>
      <c r="AW187" s="487">
        <f t="shared" si="45"/>
        <v>0</v>
      </c>
      <c r="AX187" s="487" t="str">
        <f t="shared" si="45"/>
        <v/>
      </c>
      <c r="AY187" s="487" t="str">
        <f t="shared" si="45"/>
        <v/>
      </c>
      <c r="AZ187" s="487" t="str">
        <f t="shared" si="45"/>
        <v/>
      </c>
      <c r="BA187" s="487" t="str">
        <f t="shared" si="45"/>
        <v/>
      </c>
      <c r="BB187" s="487" t="str">
        <f t="shared" si="45"/>
        <v/>
      </c>
      <c r="BC187" s="487" t="str">
        <f t="shared" si="45"/>
        <v/>
      </c>
      <c r="BD187" s="487" t="str">
        <f t="shared" si="45"/>
        <v/>
      </c>
      <c r="BE187" s="487" t="str">
        <f t="shared" si="45"/>
        <v/>
      </c>
      <c r="BF187" s="487" t="str">
        <f t="shared" si="45"/>
        <v/>
      </c>
      <c r="BG187" s="487" t="str">
        <f t="shared" si="45"/>
        <v/>
      </c>
      <c r="BH187" s="487" t="str">
        <f t="shared" si="45"/>
        <v/>
      </c>
      <c r="BI187" s="487" t="str">
        <f t="shared" si="45"/>
        <v/>
      </c>
      <c r="BJ187" s="487" t="str">
        <f t="shared" si="45"/>
        <v/>
      </c>
      <c r="BK187" s="489" t="str">
        <f t="shared" si="38"/>
        <v/>
      </c>
      <c r="BL187" s="495" t="str">
        <f t="shared" si="46"/>
        <v/>
      </c>
      <c r="BM187" s="487">
        <f t="shared" si="46"/>
        <v>0</v>
      </c>
      <c r="BN187" s="487" t="str">
        <f t="shared" si="46"/>
        <v/>
      </c>
      <c r="BO187" s="487" t="str">
        <f t="shared" si="46"/>
        <v/>
      </c>
      <c r="BP187" s="487" t="str">
        <f t="shared" si="46"/>
        <v/>
      </c>
      <c r="BQ187" s="487" t="str">
        <f t="shared" si="46"/>
        <v/>
      </c>
      <c r="BR187" s="487" t="str">
        <f t="shared" si="46"/>
        <v/>
      </c>
      <c r="BS187" s="487" t="str">
        <f t="shared" si="46"/>
        <v/>
      </c>
      <c r="BT187" s="487" t="str">
        <f t="shared" si="46"/>
        <v/>
      </c>
      <c r="BU187" s="487" t="str">
        <f t="shared" si="46"/>
        <v/>
      </c>
      <c r="BV187" s="487" t="str">
        <f t="shared" si="46"/>
        <v/>
      </c>
      <c r="BW187" s="487" t="str">
        <f t="shared" si="46"/>
        <v/>
      </c>
      <c r="BX187" s="487" t="str">
        <f t="shared" si="46"/>
        <v/>
      </c>
      <c r="BY187" s="487" t="str">
        <f t="shared" si="46"/>
        <v/>
      </c>
      <c r="BZ187" s="487" t="str">
        <f t="shared" si="46"/>
        <v/>
      </c>
      <c r="CA187" s="489" t="str">
        <f t="shared" si="39"/>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7"/>
        <v>0</v>
      </c>
      <c r="AG188" s="487">
        <f t="shared" si="47"/>
        <v>-1</v>
      </c>
      <c r="AH188" s="487">
        <f t="shared" si="47"/>
        <v>0</v>
      </c>
      <c r="AI188" s="487">
        <f t="shared" si="47"/>
        <v>0</v>
      </c>
      <c r="AJ188" s="487">
        <f t="shared" si="47"/>
        <v>0</v>
      </c>
      <c r="AK188" s="487">
        <f t="shared" si="47"/>
        <v>0</v>
      </c>
      <c r="AL188" s="487">
        <f t="shared" si="47"/>
        <v>0</v>
      </c>
      <c r="AM188" s="487">
        <f t="shared" si="47"/>
        <v>0</v>
      </c>
      <c r="AN188" s="487">
        <f t="shared" si="47"/>
        <v>0</v>
      </c>
      <c r="AO188" s="487">
        <f t="shared" si="47"/>
        <v>0</v>
      </c>
      <c r="AP188" s="487">
        <f t="shared" si="47"/>
        <v>0</v>
      </c>
      <c r="AQ188" s="487">
        <f t="shared" si="47"/>
        <v>0</v>
      </c>
      <c r="AR188" s="487">
        <f t="shared" si="47"/>
        <v>0</v>
      </c>
      <c r="AS188" s="487">
        <f t="shared" si="47"/>
        <v>0</v>
      </c>
      <c r="AT188" s="487">
        <f t="shared" si="47"/>
        <v>0</v>
      </c>
      <c r="AU188" s="493">
        <f t="shared" si="47"/>
        <v>0</v>
      </c>
      <c r="AV188" s="488" t="str">
        <f t="shared" si="45"/>
        <v/>
      </c>
      <c r="AW188" s="487">
        <f t="shared" si="45"/>
        <v>0</v>
      </c>
      <c r="AX188" s="487" t="str">
        <f t="shared" si="45"/>
        <v/>
      </c>
      <c r="AY188" s="487" t="str">
        <f t="shared" si="45"/>
        <v/>
      </c>
      <c r="AZ188" s="487" t="str">
        <f t="shared" si="45"/>
        <v/>
      </c>
      <c r="BA188" s="487" t="str">
        <f t="shared" si="45"/>
        <v/>
      </c>
      <c r="BB188" s="487" t="str">
        <f t="shared" si="45"/>
        <v/>
      </c>
      <c r="BC188" s="487" t="str">
        <f t="shared" si="45"/>
        <v/>
      </c>
      <c r="BD188" s="487" t="str">
        <f t="shared" si="45"/>
        <v/>
      </c>
      <c r="BE188" s="487" t="str">
        <f t="shared" si="45"/>
        <v/>
      </c>
      <c r="BF188" s="487" t="str">
        <f t="shared" si="45"/>
        <v/>
      </c>
      <c r="BG188" s="487" t="str">
        <f t="shared" si="45"/>
        <v/>
      </c>
      <c r="BH188" s="487" t="str">
        <f t="shared" si="45"/>
        <v/>
      </c>
      <c r="BI188" s="487" t="str">
        <f t="shared" si="45"/>
        <v/>
      </c>
      <c r="BJ188" s="487" t="str">
        <f t="shared" si="45"/>
        <v/>
      </c>
      <c r="BK188" s="489" t="str">
        <f t="shared" si="38"/>
        <v/>
      </c>
      <c r="BL188" s="495" t="str">
        <f t="shared" si="46"/>
        <v/>
      </c>
      <c r="BM188" s="487">
        <f t="shared" si="46"/>
        <v>0</v>
      </c>
      <c r="BN188" s="487" t="str">
        <f t="shared" si="46"/>
        <v/>
      </c>
      <c r="BO188" s="487" t="str">
        <f t="shared" si="46"/>
        <v/>
      </c>
      <c r="BP188" s="487" t="str">
        <f t="shared" si="46"/>
        <v/>
      </c>
      <c r="BQ188" s="487" t="str">
        <f t="shared" si="46"/>
        <v/>
      </c>
      <c r="BR188" s="487" t="str">
        <f t="shared" si="46"/>
        <v/>
      </c>
      <c r="BS188" s="487" t="str">
        <f t="shared" si="46"/>
        <v/>
      </c>
      <c r="BT188" s="487" t="str">
        <f t="shared" si="46"/>
        <v/>
      </c>
      <c r="BU188" s="487" t="str">
        <f t="shared" si="46"/>
        <v/>
      </c>
      <c r="BV188" s="487" t="str">
        <f t="shared" si="46"/>
        <v/>
      </c>
      <c r="BW188" s="487" t="str">
        <f t="shared" si="46"/>
        <v/>
      </c>
      <c r="BX188" s="487" t="str">
        <f t="shared" si="46"/>
        <v/>
      </c>
      <c r="BY188" s="487" t="str">
        <f t="shared" si="46"/>
        <v/>
      </c>
      <c r="BZ188" s="487" t="str">
        <f t="shared" si="46"/>
        <v/>
      </c>
      <c r="CA188" s="489" t="str">
        <f t="shared" si="39"/>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7"/>
        <v>0</v>
      </c>
      <c r="AG189" s="487">
        <f t="shared" si="47"/>
        <v>-1</v>
      </c>
      <c r="AH189" s="487">
        <f t="shared" si="47"/>
        <v>0</v>
      </c>
      <c r="AI189" s="487">
        <f t="shared" si="47"/>
        <v>0</v>
      </c>
      <c r="AJ189" s="487">
        <f t="shared" si="47"/>
        <v>0</v>
      </c>
      <c r="AK189" s="487">
        <f t="shared" si="47"/>
        <v>0</v>
      </c>
      <c r="AL189" s="487">
        <f t="shared" si="47"/>
        <v>0</v>
      </c>
      <c r="AM189" s="487">
        <f t="shared" si="47"/>
        <v>0</v>
      </c>
      <c r="AN189" s="487">
        <f t="shared" si="47"/>
        <v>0</v>
      </c>
      <c r="AO189" s="487">
        <f t="shared" si="47"/>
        <v>0</v>
      </c>
      <c r="AP189" s="487">
        <f t="shared" si="47"/>
        <v>0</v>
      </c>
      <c r="AQ189" s="487">
        <f t="shared" si="47"/>
        <v>0</v>
      </c>
      <c r="AR189" s="487">
        <f t="shared" si="47"/>
        <v>0</v>
      </c>
      <c r="AS189" s="487">
        <f t="shared" si="47"/>
        <v>0</v>
      </c>
      <c r="AT189" s="487">
        <f t="shared" si="47"/>
        <v>0</v>
      </c>
      <c r="AU189" s="493">
        <f t="shared" si="47"/>
        <v>0</v>
      </c>
      <c r="AV189" s="488" t="str">
        <f t="shared" si="45"/>
        <v/>
      </c>
      <c r="AW189" s="487">
        <f t="shared" si="45"/>
        <v>0</v>
      </c>
      <c r="AX189" s="487" t="str">
        <f t="shared" si="45"/>
        <v/>
      </c>
      <c r="AY189" s="487" t="str">
        <f t="shared" si="45"/>
        <v/>
      </c>
      <c r="AZ189" s="487" t="str">
        <f t="shared" si="45"/>
        <v/>
      </c>
      <c r="BA189" s="487" t="str">
        <f t="shared" si="45"/>
        <v/>
      </c>
      <c r="BB189" s="487" t="str">
        <f t="shared" si="45"/>
        <v/>
      </c>
      <c r="BC189" s="487" t="str">
        <f t="shared" si="45"/>
        <v/>
      </c>
      <c r="BD189" s="487" t="str">
        <f t="shared" si="45"/>
        <v/>
      </c>
      <c r="BE189" s="487" t="str">
        <f t="shared" si="45"/>
        <v/>
      </c>
      <c r="BF189" s="487" t="str">
        <f t="shared" si="45"/>
        <v/>
      </c>
      <c r="BG189" s="487" t="str">
        <f t="shared" si="45"/>
        <v/>
      </c>
      <c r="BH189" s="487" t="str">
        <f t="shared" si="45"/>
        <v/>
      </c>
      <c r="BI189" s="487" t="str">
        <f t="shared" si="45"/>
        <v/>
      </c>
      <c r="BJ189" s="487" t="str">
        <f t="shared" si="45"/>
        <v/>
      </c>
      <c r="BK189" s="489" t="str">
        <f t="shared" si="38"/>
        <v/>
      </c>
      <c r="BL189" s="495" t="str">
        <f t="shared" si="46"/>
        <v/>
      </c>
      <c r="BM189" s="487">
        <f t="shared" si="46"/>
        <v>0</v>
      </c>
      <c r="BN189" s="487" t="str">
        <f t="shared" si="46"/>
        <v/>
      </c>
      <c r="BO189" s="487" t="str">
        <f t="shared" si="46"/>
        <v/>
      </c>
      <c r="BP189" s="487" t="str">
        <f t="shared" si="46"/>
        <v/>
      </c>
      <c r="BQ189" s="487" t="str">
        <f t="shared" si="46"/>
        <v/>
      </c>
      <c r="BR189" s="487" t="str">
        <f t="shared" si="46"/>
        <v/>
      </c>
      <c r="BS189" s="487" t="str">
        <f t="shared" si="46"/>
        <v/>
      </c>
      <c r="BT189" s="487" t="str">
        <f t="shared" si="46"/>
        <v/>
      </c>
      <c r="BU189" s="487" t="str">
        <f t="shared" si="46"/>
        <v/>
      </c>
      <c r="BV189" s="487" t="str">
        <f t="shared" si="46"/>
        <v/>
      </c>
      <c r="BW189" s="487" t="str">
        <f t="shared" si="46"/>
        <v/>
      </c>
      <c r="BX189" s="487" t="str">
        <f t="shared" si="46"/>
        <v/>
      </c>
      <c r="BY189" s="487" t="str">
        <f t="shared" si="46"/>
        <v/>
      </c>
      <c r="BZ189" s="487" t="str">
        <f t="shared" si="46"/>
        <v/>
      </c>
      <c r="CA189" s="489" t="str">
        <f t="shared" si="39"/>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7"/>
        <v>0</v>
      </c>
      <c r="AG190" s="487">
        <f t="shared" si="47"/>
        <v>-1</v>
      </c>
      <c r="AH190" s="487">
        <f t="shared" si="47"/>
        <v>0</v>
      </c>
      <c r="AI190" s="487">
        <f t="shared" si="47"/>
        <v>0</v>
      </c>
      <c r="AJ190" s="487">
        <f t="shared" si="47"/>
        <v>0</v>
      </c>
      <c r="AK190" s="487">
        <f t="shared" si="47"/>
        <v>0</v>
      </c>
      <c r="AL190" s="487">
        <f t="shared" si="47"/>
        <v>0</v>
      </c>
      <c r="AM190" s="487">
        <f t="shared" si="47"/>
        <v>0</v>
      </c>
      <c r="AN190" s="487">
        <f t="shared" si="47"/>
        <v>0</v>
      </c>
      <c r="AO190" s="487">
        <f t="shared" si="47"/>
        <v>0</v>
      </c>
      <c r="AP190" s="487">
        <f t="shared" si="47"/>
        <v>0</v>
      </c>
      <c r="AQ190" s="487">
        <f t="shared" si="47"/>
        <v>0</v>
      </c>
      <c r="AR190" s="487">
        <f t="shared" si="47"/>
        <v>0</v>
      </c>
      <c r="AS190" s="487">
        <f t="shared" si="47"/>
        <v>0</v>
      </c>
      <c r="AT190" s="487">
        <f t="shared" si="47"/>
        <v>0</v>
      </c>
      <c r="AU190" s="493">
        <f t="shared" ref="AU190" si="48">AU189</f>
        <v>0</v>
      </c>
      <c r="AV190" s="488" t="str">
        <f t="shared" si="45"/>
        <v/>
      </c>
      <c r="AW190" s="487">
        <f t="shared" si="45"/>
        <v>0</v>
      </c>
      <c r="AX190" s="487" t="str">
        <f t="shared" si="45"/>
        <v/>
      </c>
      <c r="AY190" s="487" t="str">
        <f t="shared" si="45"/>
        <v/>
      </c>
      <c r="AZ190" s="487" t="str">
        <f t="shared" si="45"/>
        <v/>
      </c>
      <c r="BA190" s="487" t="str">
        <f t="shared" si="45"/>
        <v/>
      </c>
      <c r="BB190" s="487" t="str">
        <f t="shared" si="45"/>
        <v/>
      </c>
      <c r="BC190" s="487" t="str">
        <f t="shared" si="45"/>
        <v/>
      </c>
      <c r="BD190" s="487" t="str">
        <f t="shared" si="45"/>
        <v/>
      </c>
      <c r="BE190" s="487" t="str">
        <f t="shared" si="45"/>
        <v/>
      </c>
      <c r="BF190" s="487" t="str">
        <f t="shared" si="45"/>
        <v/>
      </c>
      <c r="BG190" s="487" t="str">
        <f t="shared" si="45"/>
        <v/>
      </c>
      <c r="BH190" s="487" t="str">
        <f t="shared" si="45"/>
        <v/>
      </c>
      <c r="BI190" s="487" t="str">
        <f t="shared" si="45"/>
        <v/>
      </c>
      <c r="BJ190" s="487" t="str">
        <f t="shared" si="45"/>
        <v/>
      </c>
      <c r="BK190" s="489" t="str">
        <f t="shared" si="38"/>
        <v/>
      </c>
      <c r="BL190" s="495" t="str">
        <f t="shared" si="46"/>
        <v/>
      </c>
      <c r="BM190" s="487">
        <f t="shared" si="46"/>
        <v>0</v>
      </c>
      <c r="BN190" s="487" t="str">
        <f t="shared" si="46"/>
        <v/>
      </c>
      <c r="BO190" s="487" t="str">
        <f t="shared" si="46"/>
        <v/>
      </c>
      <c r="BP190" s="487" t="str">
        <f t="shared" si="46"/>
        <v/>
      </c>
      <c r="BQ190" s="487" t="str">
        <f t="shared" si="46"/>
        <v/>
      </c>
      <c r="BR190" s="487" t="str">
        <f t="shared" si="46"/>
        <v/>
      </c>
      <c r="BS190" s="487" t="str">
        <f t="shared" si="46"/>
        <v/>
      </c>
      <c r="BT190" s="487" t="str">
        <f t="shared" si="46"/>
        <v/>
      </c>
      <c r="BU190" s="487" t="str">
        <f t="shared" si="46"/>
        <v/>
      </c>
      <c r="BV190" s="487" t="str">
        <f t="shared" si="46"/>
        <v/>
      </c>
      <c r="BW190" s="487" t="str">
        <f t="shared" si="46"/>
        <v/>
      </c>
      <c r="BX190" s="487" t="str">
        <f t="shared" si="46"/>
        <v/>
      </c>
      <c r="BY190" s="487" t="str">
        <f t="shared" si="46"/>
        <v/>
      </c>
      <c r="BZ190" s="487" t="str">
        <f t="shared" si="46"/>
        <v/>
      </c>
      <c r="CA190" s="489" t="str">
        <f t="shared" si="39"/>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9">AF190</f>
        <v>0</v>
      </c>
      <c r="AG191" s="487">
        <f t="shared" si="49"/>
        <v>-1</v>
      </c>
      <c r="AH191" s="487">
        <f t="shared" si="49"/>
        <v>0</v>
      </c>
      <c r="AI191" s="487">
        <f t="shared" si="49"/>
        <v>0</v>
      </c>
      <c r="AJ191" s="487">
        <f t="shared" si="49"/>
        <v>0</v>
      </c>
      <c r="AK191" s="487">
        <f t="shared" si="49"/>
        <v>0</v>
      </c>
      <c r="AL191" s="487">
        <f t="shared" si="49"/>
        <v>0</v>
      </c>
      <c r="AM191" s="487">
        <f t="shared" si="49"/>
        <v>0</v>
      </c>
      <c r="AN191" s="487">
        <f t="shared" si="49"/>
        <v>0</v>
      </c>
      <c r="AO191" s="487">
        <f t="shared" si="49"/>
        <v>0</v>
      </c>
      <c r="AP191" s="487">
        <f t="shared" si="49"/>
        <v>0</v>
      </c>
      <c r="AQ191" s="487">
        <f t="shared" si="49"/>
        <v>0</v>
      </c>
      <c r="AR191" s="487">
        <f t="shared" si="49"/>
        <v>0</v>
      </c>
      <c r="AS191" s="487">
        <f t="shared" si="49"/>
        <v>0</v>
      </c>
      <c r="AT191" s="487">
        <f t="shared" si="49"/>
        <v>0</v>
      </c>
      <c r="AU191" s="493">
        <f t="shared" si="49"/>
        <v>0</v>
      </c>
      <c r="AV191" s="488" t="str">
        <f t="shared" ref="AV191:BJ207" si="50">IF(AF191,IFERROR(LEFT($V191,SEARCH(" (",$V191)-1),$V191),"")</f>
        <v/>
      </c>
      <c r="AW191" s="487">
        <f t="shared" si="50"/>
        <v>0</v>
      </c>
      <c r="AX191" s="487" t="str">
        <f t="shared" si="50"/>
        <v/>
      </c>
      <c r="AY191" s="487" t="str">
        <f t="shared" si="50"/>
        <v/>
      </c>
      <c r="AZ191" s="487" t="str">
        <f t="shared" si="50"/>
        <v/>
      </c>
      <c r="BA191" s="487" t="str">
        <f t="shared" si="50"/>
        <v/>
      </c>
      <c r="BB191" s="487" t="str">
        <f t="shared" si="50"/>
        <v/>
      </c>
      <c r="BC191" s="487" t="str">
        <f t="shared" si="50"/>
        <v/>
      </c>
      <c r="BD191" s="487" t="str">
        <f t="shared" si="50"/>
        <v/>
      </c>
      <c r="BE191" s="487" t="str">
        <f t="shared" si="50"/>
        <v/>
      </c>
      <c r="BF191" s="487" t="str">
        <f t="shared" si="50"/>
        <v/>
      </c>
      <c r="BG191" s="487" t="str">
        <f t="shared" si="50"/>
        <v/>
      </c>
      <c r="BH191" s="487" t="str">
        <f t="shared" si="50"/>
        <v/>
      </c>
      <c r="BI191" s="487" t="str">
        <f t="shared" si="50"/>
        <v/>
      </c>
      <c r="BJ191" s="487" t="str">
        <f t="shared" si="50"/>
        <v/>
      </c>
      <c r="BK191" s="489" t="str">
        <f t="shared" si="38"/>
        <v/>
      </c>
      <c r="BL191" s="495" t="str">
        <f t="shared" ref="BL191:BZ207" si="51">IF(AF191,IFERROR(LEFT($W191,SEARCH(" (",$W191)-1),$W191),"")</f>
        <v/>
      </c>
      <c r="BM191" s="487">
        <f t="shared" si="51"/>
        <v>0</v>
      </c>
      <c r="BN191" s="487" t="str">
        <f t="shared" si="51"/>
        <v/>
      </c>
      <c r="BO191" s="487" t="str">
        <f t="shared" si="51"/>
        <v/>
      </c>
      <c r="BP191" s="487" t="str">
        <f t="shared" si="51"/>
        <v/>
      </c>
      <c r="BQ191" s="487" t="str">
        <f t="shared" si="51"/>
        <v/>
      </c>
      <c r="BR191" s="487" t="str">
        <f t="shared" si="51"/>
        <v/>
      </c>
      <c r="BS191" s="487" t="str">
        <f t="shared" si="51"/>
        <v/>
      </c>
      <c r="BT191" s="487" t="str">
        <f t="shared" si="51"/>
        <v/>
      </c>
      <c r="BU191" s="487" t="str">
        <f t="shared" si="51"/>
        <v/>
      </c>
      <c r="BV191" s="487" t="str">
        <f t="shared" si="51"/>
        <v/>
      </c>
      <c r="BW191" s="487" t="str">
        <f t="shared" si="51"/>
        <v/>
      </c>
      <c r="BX191" s="487" t="str">
        <f t="shared" si="51"/>
        <v/>
      </c>
      <c r="BY191" s="487" t="str">
        <f t="shared" si="51"/>
        <v/>
      </c>
      <c r="BZ191" s="487" t="str">
        <f t="shared" si="51"/>
        <v/>
      </c>
      <c r="CA191" s="489" t="str">
        <f t="shared" si="39"/>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9"/>
        <v>0</v>
      </c>
      <c r="AG192" s="487">
        <f t="shared" si="49"/>
        <v>-1</v>
      </c>
      <c r="AH192" s="487">
        <f t="shared" si="49"/>
        <v>0</v>
      </c>
      <c r="AI192" s="487">
        <f t="shared" si="49"/>
        <v>0</v>
      </c>
      <c r="AJ192" s="487">
        <f t="shared" si="49"/>
        <v>0</v>
      </c>
      <c r="AK192" s="487">
        <f t="shared" si="49"/>
        <v>0</v>
      </c>
      <c r="AL192" s="487">
        <f t="shared" si="49"/>
        <v>0</v>
      </c>
      <c r="AM192" s="487">
        <f t="shared" si="49"/>
        <v>0</v>
      </c>
      <c r="AN192" s="487">
        <f t="shared" si="49"/>
        <v>0</v>
      </c>
      <c r="AO192" s="487">
        <f t="shared" si="49"/>
        <v>0</v>
      </c>
      <c r="AP192" s="487">
        <f t="shared" si="49"/>
        <v>0</v>
      </c>
      <c r="AQ192" s="487">
        <f t="shared" si="49"/>
        <v>0</v>
      </c>
      <c r="AR192" s="487">
        <f t="shared" si="49"/>
        <v>0</v>
      </c>
      <c r="AS192" s="487">
        <f t="shared" si="49"/>
        <v>0</v>
      </c>
      <c r="AT192" s="487">
        <f t="shared" si="49"/>
        <v>0</v>
      </c>
      <c r="AU192" s="493">
        <f t="shared" si="49"/>
        <v>0</v>
      </c>
      <c r="AV192" s="488" t="str">
        <f t="shared" si="50"/>
        <v/>
      </c>
      <c r="AW192" s="487">
        <f t="shared" si="50"/>
        <v>0</v>
      </c>
      <c r="AX192" s="487" t="str">
        <f t="shared" si="50"/>
        <v/>
      </c>
      <c r="AY192" s="487" t="str">
        <f t="shared" si="50"/>
        <v/>
      </c>
      <c r="AZ192" s="487" t="str">
        <f t="shared" si="50"/>
        <v/>
      </c>
      <c r="BA192" s="487" t="str">
        <f t="shared" si="50"/>
        <v/>
      </c>
      <c r="BB192" s="487" t="str">
        <f t="shared" si="50"/>
        <v/>
      </c>
      <c r="BC192" s="487" t="str">
        <f t="shared" si="50"/>
        <v/>
      </c>
      <c r="BD192" s="487" t="str">
        <f t="shared" si="50"/>
        <v/>
      </c>
      <c r="BE192" s="487" t="str">
        <f t="shared" si="50"/>
        <v/>
      </c>
      <c r="BF192" s="487" t="str">
        <f t="shared" si="50"/>
        <v/>
      </c>
      <c r="BG192" s="487" t="str">
        <f t="shared" si="50"/>
        <v/>
      </c>
      <c r="BH192" s="487" t="str">
        <f t="shared" si="50"/>
        <v/>
      </c>
      <c r="BI192" s="487" t="str">
        <f t="shared" si="50"/>
        <v/>
      </c>
      <c r="BJ192" s="487" t="str">
        <f t="shared" si="50"/>
        <v/>
      </c>
      <c r="BK192" s="489" t="str">
        <f t="shared" si="38"/>
        <v/>
      </c>
      <c r="BL192" s="495" t="str">
        <f t="shared" si="51"/>
        <v/>
      </c>
      <c r="BM192" s="487">
        <f t="shared" si="51"/>
        <v>0</v>
      </c>
      <c r="BN192" s="487" t="str">
        <f t="shared" si="51"/>
        <v/>
      </c>
      <c r="BO192" s="487" t="str">
        <f t="shared" si="51"/>
        <v/>
      </c>
      <c r="BP192" s="487" t="str">
        <f t="shared" si="51"/>
        <v/>
      </c>
      <c r="BQ192" s="487" t="str">
        <f t="shared" si="51"/>
        <v/>
      </c>
      <c r="BR192" s="487" t="str">
        <f t="shared" si="51"/>
        <v/>
      </c>
      <c r="BS192" s="487" t="str">
        <f t="shared" si="51"/>
        <v/>
      </c>
      <c r="BT192" s="487" t="str">
        <f t="shared" si="51"/>
        <v/>
      </c>
      <c r="BU192" s="487" t="str">
        <f t="shared" si="51"/>
        <v/>
      </c>
      <c r="BV192" s="487" t="str">
        <f t="shared" si="51"/>
        <v/>
      </c>
      <c r="BW192" s="487" t="str">
        <f t="shared" si="51"/>
        <v/>
      </c>
      <c r="BX192" s="487" t="str">
        <f t="shared" si="51"/>
        <v/>
      </c>
      <c r="BY192" s="487" t="str">
        <f t="shared" si="51"/>
        <v/>
      </c>
      <c r="BZ192" s="487" t="str">
        <f t="shared" si="51"/>
        <v/>
      </c>
      <c r="CA192" s="489" t="str">
        <f t="shared" si="39"/>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9"/>
        <v>0</v>
      </c>
      <c r="AG193" s="487">
        <f t="shared" si="49"/>
        <v>-1</v>
      </c>
      <c r="AH193" s="487">
        <f t="shared" si="49"/>
        <v>0</v>
      </c>
      <c r="AI193" s="487">
        <f t="shared" si="49"/>
        <v>0</v>
      </c>
      <c r="AJ193" s="487">
        <f t="shared" si="49"/>
        <v>0</v>
      </c>
      <c r="AK193" s="487">
        <f t="shared" si="49"/>
        <v>0</v>
      </c>
      <c r="AL193" s="487">
        <f t="shared" si="49"/>
        <v>0</v>
      </c>
      <c r="AM193" s="487">
        <f t="shared" si="49"/>
        <v>0</v>
      </c>
      <c r="AN193" s="487">
        <f t="shared" si="49"/>
        <v>0</v>
      </c>
      <c r="AO193" s="487">
        <f t="shared" si="49"/>
        <v>0</v>
      </c>
      <c r="AP193" s="487">
        <f t="shared" si="49"/>
        <v>0</v>
      </c>
      <c r="AQ193" s="487">
        <f t="shared" si="49"/>
        <v>0</v>
      </c>
      <c r="AR193" s="487">
        <f t="shared" si="49"/>
        <v>0</v>
      </c>
      <c r="AS193" s="487">
        <f t="shared" si="49"/>
        <v>0</v>
      </c>
      <c r="AT193" s="487">
        <f t="shared" si="49"/>
        <v>0</v>
      </c>
      <c r="AU193" s="493">
        <f t="shared" si="49"/>
        <v>0</v>
      </c>
      <c r="AV193" s="488" t="str">
        <f t="shared" si="50"/>
        <v/>
      </c>
      <c r="AW193" s="487">
        <f t="shared" si="50"/>
        <v>0</v>
      </c>
      <c r="AX193" s="487" t="str">
        <f t="shared" si="50"/>
        <v/>
      </c>
      <c r="AY193" s="487" t="str">
        <f t="shared" si="50"/>
        <v/>
      </c>
      <c r="AZ193" s="487" t="str">
        <f t="shared" si="50"/>
        <v/>
      </c>
      <c r="BA193" s="487" t="str">
        <f t="shared" si="50"/>
        <v/>
      </c>
      <c r="BB193" s="487" t="str">
        <f t="shared" si="50"/>
        <v/>
      </c>
      <c r="BC193" s="487" t="str">
        <f t="shared" si="50"/>
        <v/>
      </c>
      <c r="BD193" s="487" t="str">
        <f t="shared" si="50"/>
        <v/>
      </c>
      <c r="BE193" s="487" t="str">
        <f t="shared" si="50"/>
        <v/>
      </c>
      <c r="BF193" s="487" t="str">
        <f t="shared" si="50"/>
        <v/>
      </c>
      <c r="BG193" s="487" t="str">
        <f t="shared" si="50"/>
        <v/>
      </c>
      <c r="BH193" s="487" t="str">
        <f t="shared" si="50"/>
        <v/>
      </c>
      <c r="BI193" s="487" t="str">
        <f t="shared" si="50"/>
        <v/>
      </c>
      <c r="BJ193" s="487" t="str">
        <f t="shared" si="50"/>
        <v/>
      </c>
      <c r="BK193" s="489" t="str">
        <f t="shared" si="38"/>
        <v/>
      </c>
      <c r="BL193" s="495" t="str">
        <f t="shared" si="51"/>
        <v/>
      </c>
      <c r="BM193" s="487">
        <f t="shared" si="51"/>
        <v>0</v>
      </c>
      <c r="BN193" s="487" t="str">
        <f t="shared" si="51"/>
        <v/>
      </c>
      <c r="BO193" s="487" t="str">
        <f t="shared" si="51"/>
        <v/>
      </c>
      <c r="BP193" s="487" t="str">
        <f t="shared" si="51"/>
        <v/>
      </c>
      <c r="BQ193" s="487" t="str">
        <f t="shared" si="51"/>
        <v/>
      </c>
      <c r="BR193" s="487" t="str">
        <f t="shared" si="51"/>
        <v/>
      </c>
      <c r="BS193" s="487" t="str">
        <f t="shared" si="51"/>
        <v/>
      </c>
      <c r="BT193" s="487" t="str">
        <f t="shared" si="51"/>
        <v/>
      </c>
      <c r="BU193" s="487" t="str">
        <f t="shared" si="51"/>
        <v/>
      </c>
      <c r="BV193" s="487" t="str">
        <f t="shared" si="51"/>
        <v/>
      </c>
      <c r="BW193" s="487" t="str">
        <f t="shared" si="51"/>
        <v/>
      </c>
      <c r="BX193" s="487" t="str">
        <f t="shared" si="51"/>
        <v/>
      </c>
      <c r="BY193" s="487" t="str">
        <f t="shared" si="51"/>
        <v/>
      </c>
      <c r="BZ193" s="487" t="str">
        <f t="shared" si="51"/>
        <v/>
      </c>
      <c r="CA193" s="489" t="str">
        <f t="shared" si="39"/>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9"/>
        <v>0</v>
      </c>
      <c r="AG194" s="487">
        <f t="shared" si="49"/>
        <v>-1</v>
      </c>
      <c r="AH194" s="487">
        <f t="shared" si="49"/>
        <v>0</v>
      </c>
      <c r="AI194" s="487">
        <f t="shared" si="49"/>
        <v>0</v>
      </c>
      <c r="AJ194" s="487">
        <f t="shared" si="49"/>
        <v>0</v>
      </c>
      <c r="AK194" s="487">
        <f t="shared" si="49"/>
        <v>0</v>
      </c>
      <c r="AL194" s="487">
        <f t="shared" si="49"/>
        <v>0</v>
      </c>
      <c r="AM194" s="487">
        <f t="shared" si="49"/>
        <v>0</v>
      </c>
      <c r="AN194" s="487">
        <f t="shared" si="49"/>
        <v>0</v>
      </c>
      <c r="AO194" s="487">
        <f t="shared" si="49"/>
        <v>0</v>
      </c>
      <c r="AP194" s="487">
        <f t="shared" si="49"/>
        <v>0</v>
      </c>
      <c r="AQ194" s="487">
        <f t="shared" si="49"/>
        <v>0</v>
      </c>
      <c r="AR194" s="487">
        <f t="shared" si="49"/>
        <v>0</v>
      </c>
      <c r="AS194" s="487">
        <f t="shared" si="49"/>
        <v>0</v>
      </c>
      <c r="AT194" s="487">
        <f t="shared" si="49"/>
        <v>0</v>
      </c>
      <c r="AU194" s="493">
        <f t="shared" si="49"/>
        <v>0</v>
      </c>
      <c r="AV194" s="488" t="str">
        <f t="shared" si="50"/>
        <v/>
      </c>
      <c r="AW194" s="487">
        <f t="shared" si="50"/>
        <v>0</v>
      </c>
      <c r="AX194" s="487" t="str">
        <f t="shared" si="50"/>
        <v/>
      </c>
      <c r="AY194" s="487" t="str">
        <f t="shared" si="50"/>
        <v/>
      </c>
      <c r="AZ194" s="487" t="str">
        <f t="shared" si="50"/>
        <v/>
      </c>
      <c r="BA194" s="487" t="str">
        <f t="shared" si="50"/>
        <v/>
      </c>
      <c r="BB194" s="487" t="str">
        <f t="shared" si="50"/>
        <v/>
      </c>
      <c r="BC194" s="487" t="str">
        <f t="shared" si="50"/>
        <v/>
      </c>
      <c r="BD194" s="487" t="str">
        <f t="shared" si="50"/>
        <v/>
      </c>
      <c r="BE194" s="487" t="str">
        <f t="shared" si="50"/>
        <v/>
      </c>
      <c r="BF194" s="487" t="str">
        <f t="shared" si="50"/>
        <v/>
      </c>
      <c r="BG194" s="487" t="str">
        <f t="shared" si="50"/>
        <v/>
      </c>
      <c r="BH194" s="487" t="str">
        <f t="shared" si="50"/>
        <v/>
      </c>
      <c r="BI194" s="487" t="str">
        <f t="shared" si="50"/>
        <v/>
      </c>
      <c r="BJ194" s="487" t="str">
        <f t="shared" si="50"/>
        <v/>
      </c>
      <c r="BK194" s="489" t="str">
        <f t="shared" si="38"/>
        <v/>
      </c>
      <c r="BL194" s="495" t="str">
        <f t="shared" si="51"/>
        <v/>
      </c>
      <c r="BM194" s="487">
        <f t="shared" si="51"/>
        <v>0</v>
      </c>
      <c r="BN194" s="487" t="str">
        <f t="shared" si="51"/>
        <v/>
      </c>
      <c r="BO194" s="487" t="str">
        <f t="shared" si="51"/>
        <v/>
      </c>
      <c r="BP194" s="487" t="str">
        <f t="shared" si="51"/>
        <v/>
      </c>
      <c r="BQ194" s="487" t="str">
        <f t="shared" si="51"/>
        <v/>
      </c>
      <c r="BR194" s="487" t="str">
        <f t="shared" si="51"/>
        <v/>
      </c>
      <c r="BS194" s="487" t="str">
        <f t="shared" si="51"/>
        <v/>
      </c>
      <c r="BT194" s="487" t="str">
        <f t="shared" si="51"/>
        <v/>
      </c>
      <c r="BU194" s="487" t="str">
        <f t="shared" si="51"/>
        <v/>
      </c>
      <c r="BV194" s="487" t="str">
        <f t="shared" si="51"/>
        <v/>
      </c>
      <c r="BW194" s="487" t="str">
        <f t="shared" si="51"/>
        <v/>
      </c>
      <c r="BX194" s="487" t="str">
        <f t="shared" si="51"/>
        <v/>
      </c>
      <c r="BY194" s="487" t="str">
        <f t="shared" si="51"/>
        <v/>
      </c>
      <c r="BZ194" s="487" t="str">
        <f t="shared" si="51"/>
        <v/>
      </c>
      <c r="CA194" s="489" t="str">
        <f t="shared" si="39"/>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9"/>
        <v>0</v>
      </c>
      <c r="AG195" s="487">
        <f t="shared" si="49"/>
        <v>-1</v>
      </c>
      <c r="AH195" s="487">
        <f t="shared" si="49"/>
        <v>0</v>
      </c>
      <c r="AI195" s="487">
        <f t="shared" si="49"/>
        <v>0</v>
      </c>
      <c r="AJ195" s="487">
        <f t="shared" si="49"/>
        <v>0</v>
      </c>
      <c r="AK195" s="487">
        <f t="shared" si="49"/>
        <v>0</v>
      </c>
      <c r="AL195" s="487">
        <f t="shared" si="49"/>
        <v>0</v>
      </c>
      <c r="AM195" s="487">
        <f t="shared" si="49"/>
        <v>0</v>
      </c>
      <c r="AN195" s="487">
        <f t="shared" si="49"/>
        <v>0</v>
      </c>
      <c r="AO195" s="487">
        <f t="shared" si="49"/>
        <v>0</v>
      </c>
      <c r="AP195" s="487">
        <f t="shared" si="49"/>
        <v>0</v>
      </c>
      <c r="AQ195" s="487">
        <f t="shared" si="49"/>
        <v>0</v>
      </c>
      <c r="AR195" s="487">
        <f t="shared" si="49"/>
        <v>0</v>
      </c>
      <c r="AS195" s="487">
        <f t="shared" si="49"/>
        <v>0</v>
      </c>
      <c r="AT195" s="487">
        <f t="shared" si="49"/>
        <v>0</v>
      </c>
      <c r="AU195" s="493">
        <f t="shared" si="49"/>
        <v>0</v>
      </c>
      <c r="AV195" s="488" t="str">
        <f t="shared" si="50"/>
        <v/>
      </c>
      <c r="AW195" s="487">
        <f t="shared" si="50"/>
        <v>0</v>
      </c>
      <c r="AX195" s="487" t="str">
        <f t="shared" si="50"/>
        <v/>
      </c>
      <c r="AY195" s="487" t="str">
        <f t="shared" si="50"/>
        <v/>
      </c>
      <c r="AZ195" s="487" t="str">
        <f t="shared" si="50"/>
        <v/>
      </c>
      <c r="BA195" s="487" t="str">
        <f t="shared" si="50"/>
        <v/>
      </c>
      <c r="BB195" s="487" t="str">
        <f t="shared" si="50"/>
        <v/>
      </c>
      <c r="BC195" s="487" t="str">
        <f t="shared" si="50"/>
        <v/>
      </c>
      <c r="BD195" s="487" t="str">
        <f t="shared" si="50"/>
        <v/>
      </c>
      <c r="BE195" s="487" t="str">
        <f t="shared" si="50"/>
        <v/>
      </c>
      <c r="BF195" s="487" t="str">
        <f t="shared" si="50"/>
        <v/>
      </c>
      <c r="BG195" s="487" t="str">
        <f t="shared" si="50"/>
        <v/>
      </c>
      <c r="BH195" s="487" t="str">
        <f t="shared" si="50"/>
        <v/>
      </c>
      <c r="BI195" s="487" t="str">
        <f t="shared" si="50"/>
        <v/>
      </c>
      <c r="BJ195" s="487" t="str">
        <f t="shared" si="50"/>
        <v/>
      </c>
      <c r="BK195" s="489" t="str">
        <f t="shared" si="38"/>
        <v/>
      </c>
      <c r="BL195" s="495" t="str">
        <f t="shared" si="51"/>
        <v/>
      </c>
      <c r="BM195" s="487">
        <f t="shared" si="51"/>
        <v>0</v>
      </c>
      <c r="BN195" s="487" t="str">
        <f t="shared" si="51"/>
        <v/>
      </c>
      <c r="BO195" s="487" t="str">
        <f t="shared" si="51"/>
        <v/>
      </c>
      <c r="BP195" s="487" t="str">
        <f t="shared" si="51"/>
        <v/>
      </c>
      <c r="BQ195" s="487" t="str">
        <f t="shared" si="51"/>
        <v/>
      </c>
      <c r="BR195" s="487" t="str">
        <f t="shared" si="51"/>
        <v/>
      </c>
      <c r="BS195" s="487" t="str">
        <f t="shared" si="51"/>
        <v/>
      </c>
      <c r="BT195" s="487" t="str">
        <f t="shared" si="51"/>
        <v/>
      </c>
      <c r="BU195" s="487" t="str">
        <f t="shared" si="51"/>
        <v/>
      </c>
      <c r="BV195" s="487" t="str">
        <f t="shared" si="51"/>
        <v/>
      </c>
      <c r="BW195" s="487" t="str">
        <f t="shared" si="51"/>
        <v/>
      </c>
      <c r="BX195" s="487" t="str">
        <f t="shared" si="51"/>
        <v/>
      </c>
      <c r="BY195" s="487" t="str">
        <f t="shared" si="51"/>
        <v/>
      </c>
      <c r="BZ195" s="487" t="str">
        <f t="shared" si="51"/>
        <v/>
      </c>
      <c r="CA195" s="489" t="str">
        <f t="shared" si="39"/>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9"/>
        <v>0</v>
      </c>
      <c r="AG196" s="487">
        <f t="shared" si="49"/>
        <v>-1</v>
      </c>
      <c r="AH196" s="487">
        <f t="shared" si="49"/>
        <v>0</v>
      </c>
      <c r="AI196" s="487">
        <f t="shared" si="49"/>
        <v>0</v>
      </c>
      <c r="AJ196" s="487">
        <f t="shared" si="49"/>
        <v>0</v>
      </c>
      <c r="AK196" s="487">
        <f t="shared" si="49"/>
        <v>0</v>
      </c>
      <c r="AL196" s="487">
        <f t="shared" si="49"/>
        <v>0</v>
      </c>
      <c r="AM196" s="487">
        <f t="shared" si="49"/>
        <v>0</v>
      </c>
      <c r="AN196" s="487">
        <f t="shared" si="49"/>
        <v>0</v>
      </c>
      <c r="AO196" s="487">
        <f t="shared" si="49"/>
        <v>0</v>
      </c>
      <c r="AP196" s="487">
        <f t="shared" si="49"/>
        <v>0</v>
      </c>
      <c r="AQ196" s="487">
        <f t="shared" si="49"/>
        <v>0</v>
      </c>
      <c r="AR196" s="487">
        <f t="shared" si="49"/>
        <v>0</v>
      </c>
      <c r="AS196" s="487">
        <f t="shared" si="49"/>
        <v>0</v>
      </c>
      <c r="AT196" s="487">
        <f t="shared" si="49"/>
        <v>0</v>
      </c>
      <c r="AU196" s="493">
        <f t="shared" si="49"/>
        <v>0</v>
      </c>
      <c r="AV196" s="488" t="str">
        <f t="shared" si="50"/>
        <v/>
      </c>
      <c r="AW196" s="487">
        <f t="shared" si="50"/>
        <v>0</v>
      </c>
      <c r="AX196" s="487" t="str">
        <f t="shared" si="50"/>
        <v/>
      </c>
      <c r="AY196" s="487" t="str">
        <f t="shared" si="50"/>
        <v/>
      </c>
      <c r="AZ196" s="487" t="str">
        <f t="shared" si="50"/>
        <v/>
      </c>
      <c r="BA196" s="487" t="str">
        <f t="shared" si="50"/>
        <v/>
      </c>
      <c r="BB196" s="487" t="str">
        <f t="shared" si="50"/>
        <v/>
      </c>
      <c r="BC196" s="487" t="str">
        <f t="shared" si="50"/>
        <v/>
      </c>
      <c r="BD196" s="487" t="str">
        <f t="shared" si="50"/>
        <v/>
      </c>
      <c r="BE196" s="487" t="str">
        <f t="shared" si="50"/>
        <v/>
      </c>
      <c r="BF196" s="487" t="str">
        <f t="shared" si="50"/>
        <v/>
      </c>
      <c r="BG196" s="487" t="str">
        <f t="shared" si="50"/>
        <v/>
      </c>
      <c r="BH196" s="487" t="str">
        <f t="shared" si="50"/>
        <v/>
      </c>
      <c r="BI196" s="487" t="str">
        <f t="shared" si="50"/>
        <v/>
      </c>
      <c r="BJ196" s="487" t="str">
        <f t="shared" si="50"/>
        <v/>
      </c>
      <c r="BK196" s="489" t="str">
        <f t="shared" si="38"/>
        <v/>
      </c>
      <c r="BL196" s="495" t="str">
        <f t="shared" si="51"/>
        <v/>
      </c>
      <c r="BM196" s="487">
        <f t="shared" si="51"/>
        <v>0</v>
      </c>
      <c r="BN196" s="487" t="str">
        <f t="shared" si="51"/>
        <v/>
      </c>
      <c r="BO196" s="487" t="str">
        <f t="shared" si="51"/>
        <v/>
      </c>
      <c r="BP196" s="487" t="str">
        <f t="shared" si="51"/>
        <v/>
      </c>
      <c r="BQ196" s="487" t="str">
        <f t="shared" si="51"/>
        <v/>
      </c>
      <c r="BR196" s="487" t="str">
        <f t="shared" si="51"/>
        <v/>
      </c>
      <c r="BS196" s="487" t="str">
        <f t="shared" si="51"/>
        <v/>
      </c>
      <c r="BT196" s="487" t="str">
        <f t="shared" si="51"/>
        <v/>
      </c>
      <c r="BU196" s="487" t="str">
        <f t="shared" si="51"/>
        <v/>
      </c>
      <c r="BV196" s="487" t="str">
        <f t="shared" si="51"/>
        <v/>
      </c>
      <c r="BW196" s="487" t="str">
        <f t="shared" si="51"/>
        <v/>
      </c>
      <c r="BX196" s="487" t="str">
        <f t="shared" si="51"/>
        <v/>
      </c>
      <c r="BY196" s="487" t="str">
        <f t="shared" si="51"/>
        <v/>
      </c>
      <c r="BZ196" s="487" t="str">
        <f t="shared" si="51"/>
        <v/>
      </c>
      <c r="CA196" s="489" t="str">
        <f t="shared" si="39"/>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9"/>
        <v>0</v>
      </c>
      <c r="AG197" s="487">
        <f t="shared" si="49"/>
        <v>-1</v>
      </c>
      <c r="AH197" s="487">
        <f t="shared" si="49"/>
        <v>0</v>
      </c>
      <c r="AI197" s="487">
        <f t="shared" si="49"/>
        <v>0</v>
      </c>
      <c r="AJ197" s="487">
        <f t="shared" si="49"/>
        <v>0</v>
      </c>
      <c r="AK197" s="487">
        <f t="shared" si="49"/>
        <v>0</v>
      </c>
      <c r="AL197" s="487">
        <f t="shared" si="49"/>
        <v>0</v>
      </c>
      <c r="AM197" s="487">
        <f t="shared" si="49"/>
        <v>0</v>
      </c>
      <c r="AN197" s="487">
        <f t="shared" si="49"/>
        <v>0</v>
      </c>
      <c r="AO197" s="487">
        <f t="shared" si="49"/>
        <v>0</v>
      </c>
      <c r="AP197" s="487">
        <f t="shared" si="49"/>
        <v>0</v>
      </c>
      <c r="AQ197" s="487">
        <f t="shared" si="49"/>
        <v>0</v>
      </c>
      <c r="AR197" s="487">
        <f t="shared" si="49"/>
        <v>0</v>
      </c>
      <c r="AS197" s="487">
        <f t="shared" si="49"/>
        <v>0</v>
      </c>
      <c r="AT197" s="487">
        <f t="shared" si="49"/>
        <v>0</v>
      </c>
      <c r="AU197" s="493">
        <f t="shared" si="49"/>
        <v>0</v>
      </c>
      <c r="AV197" s="488" t="str">
        <f t="shared" si="50"/>
        <v/>
      </c>
      <c r="AW197" s="487">
        <f t="shared" si="50"/>
        <v>0</v>
      </c>
      <c r="AX197" s="487" t="str">
        <f t="shared" si="50"/>
        <v/>
      </c>
      <c r="AY197" s="487" t="str">
        <f t="shared" si="50"/>
        <v/>
      </c>
      <c r="AZ197" s="487" t="str">
        <f t="shared" si="50"/>
        <v/>
      </c>
      <c r="BA197" s="487" t="str">
        <f t="shared" si="50"/>
        <v/>
      </c>
      <c r="BB197" s="487" t="str">
        <f t="shared" si="50"/>
        <v/>
      </c>
      <c r="BC197" s="487" t="str">
        <f t="shared" si="50"/>
        <v/>
      </c>
      <c r="BD197" s="487" t="str">
        <f t="shared" si="50"/>
        <v/>
      </c>
      <c r="BE197" s="487" t="str">
        <f t="shared" si="50"/>
        <v/>
      </c>
      <c r="BF197" s="487" t="str">
        <f t="shared" si="50"/>
        <v/>
      </c>
      <c r="BG197" s="487" t="str">
        <f t="shared" si="50"/>
        <v/>
      </c>
      <c r="BH197" s="487" t="str">
        <f t="shared" si="50"/>
        <v/>
      </c>
      <c r="BI197" s="487" t="str">
        <f t="shared" si="50"/>
        <v/>
      </c>
      <c r="BJ197" s="487" t="str">
        <f t="shared" si="50"/>
        <v/>
      </c>
      <c r="BK197" s="489" t="str">
        <f t="shared" si="38"/>
        <v/>
      </c>
      <c r="BL197" s="495" t="str">
        <f t="shared" si="51"/>
        <v/>
      </c>
      <c r="BM197" s="487">
        <f t="shared" si="51"/>
        <v>0</v>
      </c>
      <c r="BN197" s="487" t="str">
        <f t="shared" si="51"/>
        <v/>
      </c>
      <c r="BO197" s="487" t="str">
        <f t="shared" si="51"/>
        <v/>
      </c>
      <c r="BP197" s="487" t="str">
        <f t="shared" si="51"/>
        <v/>
      </c>
      <c r="BQ197" s="487" t="str">
        <f t="shared" si="51"/>
        <v/>
      </c>
      <c r="BR197" s="487" t="str">
        <f t="shared" si="51"/>
        <v/>
      </c>
      <c r="BS197" s="487" t="str">
        <f t="shared" si="51"/>
        <v/>
      </c>
      <c r="BT197" s="487" t="str">
        <f t="shared" si="51"/>
        <v/>
      </c>
      <c r="BU197" s="487" t="str">
        <f t="shared" si="51"/>
        <v/>
      </c>
      <c r="BV197" s="487" t="str">
        <f t="shared" si="51"/>
        <v/>
      </c>
      <c r="BW197" s="487" t="str">
        <f t="shared" si="51"/>
        <v/>
      </c>
      <c r="BX197" s="487" t="str">
        <f t="shared" si="51"/>
        <v/>
      </c>
      <c r="BY197" s="487" t="str">
        <f t="shared" si="51"/>
        <v/>
      </c>
      <c r="BZ197" s="487" t="str">
        <f t="shared" si="51"/>
        <v/>
      </c>
      <c r="CA197" s="489" t="str">
        <f t="shared" si="39"/>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9"/>
        <v>0</v>
      </c>
      <c r="AG198" s="487">
        <f t="shared" si="49"/>
        <v>-1</v>
      </c>
      <c r="AH198" s="487">
        <f t="shared" si="49"/>
        <v>0</v>
      </c>
      <c r="AI198" s="487">
        <f t="shared" si="49"/>
        <v>0</v>
      </c>
      <c r="AJ198" s="487">
        <f t="shared" si="49"/>
        <v>0</v>
      </c>
      <c r="AK198" s="487">
        <f t="shared" si="49"/>
        <v>0</v>
      </c>
      <c r="AL198" s="487">
        <f t="shared" si="49"/>
        <v>0</v>
      </c>
      <c r="AM198" s="487">
        <f t="shared" si="49"/>
        <v>0</v>
      </c>
      <c r="AN198" s="487">
        <f t="shared" si="49"/>
        <v>0</v>
      </c>
      <c r="AO198" s="487">
        <f t="shared" si="49"/>
        <v>0</v>
      </c>
      <c r="AP198" s="487">
        <f t="shared" si="49"/>
        <v>0</v>
      </c>
      <c r="AQ198" s="487">
        <f t="shared" si="49"/>
        <v>0</v>
      </c>
      <c r="AR198" s="487">
        <f t="shared" si="49"/>
        <v>0</v>
      </c>
      <c r="AS198" s="487">
        <f t="shared" si="49"/>
        <v>0</v>
      </c>
      <c r="AT198" s="487">
        <f t="shared" si="49"/>
        <v>0</v>
      </c>
      <c r="AU198" s="493">
        <f t="shared" si="49"/>
        <v>0</v>
      </c>
      <c r="AV198" s="488" t="str">
        <f t="shared" si="50"/>
        <v/>
      </c>
      <c r="AW198" s="487">
        <f t="shared" si="50"/>
        <v>0</v>
      </c>
      <c r="AX198" s="487" t="str">
        <f t="shared" si="50"/>
        <v/>
      </c>
      <c r="AY198" s="487" t="str">
        <f t="shared" si="50"/>
        <v/>
      </c>
      <c r="AZ198" s="487" t="str">
        <f t="shared" si="50"/>
        <v/>
      </c>
      <c r="BA198" s="487" t="str">
        <f t="shared" si="50"/>
        <v/>
      </c>
      <c r="BB198" s="487" t="str">
        <f t="shared" si="50"/>
        <v/>
      </c>
      <c r="BC198" s="487" t="str">
        <f t="shared" si="50"/>
        <v/>
      </c>
      <c r="BD198" s="487" t="str">
        <f t="shared" si="50"/>
        <v/>
      </c>
      <c r="BE198" s="487" t="str">
        <f t="shared" si="50"/>
        <v/>
      </c>
      <c r="BF198" s="487" t="str">
        <f t="shared" si="50"/>
        <v/>
      </c>
      <c r="BG198" s="487" t="str">
        <f t="shared" si="50"/>
        <v/>
      </c>
      <c r="BH198" s="487" t="str">
        <f t="shared" si="50"/>
        <v/>
      </c>
      <c r="BI198" s="487" t="str">
        <f t="shared" si="50"/>
        <v/>
      </c>
      <c r="BJ198" s="487" t="str">
        <f t="shared" si="50"/>
        <v/>
      </c>
      <c r="BK198" s="489" t="str">
        <f t="shared" si="38"/>
        <v/>
      </c>
      <c r="BL198" s="495" t="str">
        <f t="shared" si="51"/>
        <v/>
      </c>
      <c r="BM198" s="487">
        <f t="shared" si="51"/>
        <v>0</v>
      </c>
      <c r="BN198" s="487" t="str">
        <f t="shared" si="51"/>
        <v/>
      </c>
      <c r="BO198" s="487" t="str">
        <f t="shared" si="51"/>
        <v/>
      </c>
      <c r="BP198" s="487" t="str">
        <f t="shared" si="51"/>
        <v/>
      </c>
      <c r="BQ198" s="487" t="str">
        <f t="shared" si="51"/>
        <v/>
      </c>
      <c r="BR198" s="487" t="str">
        <f t="shared" si="51"/>
        <v/>
      </c>
      <c r="BS198" s="487" t="str">
        <f t="shared" si="51"/>
        <v/>
      </c>
      <c r="BT198" s="487" t="str">
        <f t="shared" si="51"/>
        <v/>
      </c>
      <c r="BU198" s="487" t="str">
        <f t="shared" si="51"/>
        <v/>
      </c>
      <c r="BV198" s="487" t="str">
        <f t="shared" si="51"/>
        <v/>
      </c>
      <c r="BW198" s="487" t="str">
        <f t="shared" si="51"/>
        <v/>
      </c>
      <c r="BX198" s="487" t="str">
        <f t="shared" si="51"/>
        <v/>
      </c>
      <c r="BY198" s="487" t="str">
        <f t="shared" si="51"/>
        <v/>
      </c>
      <c r="BZ198" s="487" t="str">
        <f t="shared" si="51"/>
        <v/>
      </c>
      <c r="CA198" s="489" t="str">
        <f t="shared" si="39"/>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9"/>
        <v>0</v>
      </c>
      <c r="AG199" s="487">
        <f t="shared" si="49"/>
        <v>-1</v>
      </c>
      <c r="AH199" s="487">
        <f t="shared" si="49"/>
        <v>0</v>
      </c>
      <c r="AI199" s="487">
        <f t="shared" si="49"/>
        <v>0</v>
      </c>
      <c r="AJ199" s="487">
        <f t="shared" si="49"/>
        <v>0</v>
      </c>
      <c r="AK199" s="487">
        <f t="shared" si="49"/>
        <v>0</v>
      </c>
      <c r="AL199" s="487">
        <f t="shared" si="49"/>
        <v>0</v>
      </c>
      <c r="AM199" s="487">
        <f t="shared" si="49"/>
        <v>0</v>
      </c>
      <c r="AN199" s="487">
        <f t="shared" si="49"/>
        <v>0</v>
      </c>
      <c r="AO199" s="487">
        <f t="shared" si="49"/>
        <v>0</v>
      </c>
      <c r="AP199" s="487">
        <f t="shared" si="49"/>
        <v>0</v>
      </c>
      <c r="AQ199" s="487">
        <f t="shared" si="49"/>
        <v>0</v>
      </c>
      <c r="AR199" s="487">
        <f t="shared" si="49"/>
        <v>0</v>
      </c>
      <c r="AS199" s="487">
        <f t="shared" si="49"/>
        <v>0</v>
      </c>
      <c r="AT199" s="487">
        <f t="shared" si="49"/>
        <v>0</v>
      </c>
      <c r="AU199" s="493">
        <f t="shared" si="49"/>
        <v>0</v>
      </c>
      <c r="AV199" s="488" t="str">
        <f t="shared" si="50"/>
        <v/>
      </c>
      <c r="AW199" s="487">
        <f t="shared" si="50"/>
        <v>0</v>
      </c>
      <c r="AX199" s="487" t="str">
        <f t="shared" si="50"/>
        <v/>
      </c>
      <c r="AY199" s="487" t="str">
        <f t="shared" si="50"/>
        <v/>
      </c>
      <c r="AZ199" s="487" t="str">
        <f t="shared" si="50"/>
        <v/>
      </c>
      <c r="BA199" s="487" t="str">
        <f t="shared" si="50"/>
        <v/>
      </c>
      <c r="BB199" s="487" t="str">
        <f t="shared" si="50"/>
        <v/>
      </c>
      <c r="BC199" s="487" t="str">
        <f t="shared" si="50"/>
        <v/>
      </c>
      <c r="BD199" s="487" t="str">
        <f t="shared" si="50"/>
        <v/>
      </c>
      <c r="BE199" s="487" t="str">
        <f t="shared" si="50"/>
        <v/>
      </c>
      <c r="BF199" s="487" t="str">
        <f t="shared" si="50"/>
        <v/>
      </c>
      <c r="BG199" s="487" t="str">
        <f t="shared" si="50"/>
        <v/>
      </c>
      <c r="BH199" s="487" t="str">
        <f t="shared" si="50"/>
        <v/>
      </c>
      <c r="BI199" s="487" t="str">
        <f t="shared" si="50"/>
        <v/>
      </c>
      <c r="BJ199" s="487" t="str">
        <f t="shared" si="50"/>
        <v/>
      </c>
      <c r="BK199" s="489" t="str">
        <f t="shared" si="38"/>
        <v/>
      </c>
      <c r="BL199" s="495" t="str">
        <f t="shared" si="51"/>
        <v/>
      </c>
      <c r="BM199" s="487">
        <f t="shared" si="51"/>
        <v>0</v>
      </c>
      <c r="BN199" s="487" t="str">
        <f t="shared" si="51"/>
        <v/>
      </c>
      <c r="BO199" s="487" t="str">
        <f t="shared" si="51"/>
        <v/>
      </c>
      <c r="BP199" s="487" t="str">
        <f t="shared" si="51"/>
        <v/>
      </c>
      <c r="BQ199" s="487" t="str">
        <f t="shared" si="51"/>
        <v/>
      </c>
      <c r="BR199" s="487" t="str">
        <f t="shared" si="51"/>
        <v/>
      </c>
      <c r="BS199" s="487" t="str">
        <f t="shared" si="51"/>
        <v/>
      </c>
      <c r="BT199" s="487" t="str">
        <f t="shared" si="51"/>
        <v/>
      </c>
      <c r="BU199" s="487" t="str">
        <f t="shared" si="51"/>
        <v/>
      </c>
      <c r="BV199" s="487" t="str">
        <f t="shared" si="51"/>
        <v/>
      </c>
      <c r="BW199" s="487" t="str">
        <f t="shared" si="51"/>
        <v/>
      </c>
      <c r="BX199" s="487" t="str">
        <f t="shared" si="51"/>
        <v/>
      </c>
      <c r="BY199" s="487" t="str">
        <f t="shared" si="51"/>
        <v/>
      </c>
      <c r="BZ199" s="487" t="str">
        <f t="shared" si="51"/>
        <v/>
      </c>
      <c r="CA199" s="489" t="str">
        <f t="shared" si="39"/>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9"/>
        <v>0</v>
      </c>
      <c r="AG200" s="487">
        <f t="shared" si="49"/>
        <v>-1</v>
      </c>
      <c r="AH200" s="487">
        <f t="shared" si="49"/>
        <v>0</v>
      </c>
      <c r="AI200" s="487">
        <f t="shared" si="49"/>
        <v>0</v>
      </c>
      <c r="AJ200" s="487">
        <f t="shared" si="49"/>
        <v>0</v>
      </c>
      <c r="AK200" s="487">
        <f t="shared" si="49"/>
        <v>0</v>
      </c>
      <c r="AL200" s="487">
        <f t="shared" si="49"/>
        <v>0</v>
      </c>
      <c r="AM200" s="487">
        <f t="shared" si="49"/>
        <v>0</v>
      </c>
      <c r="AN200" s="487">
        <f t="shared" si="49"/>
        <v>0</v>
      </c>
      <c r="AO200" s="487">
        <f t="shared" si="49"/>
        <v>0</v>
      </c>
      <c r="AP200" s="487">
        <f t="shared" si="49"/>
        <v>0</v>
      </c>
      <c r="AQ200" s="487">
        <f t="shared" si="49"/>
        <v>0</v>
      </c>
      <c r="AR200" s="487">
        <f t="shared" si="49"/>
        <v>0</v>
      </c>
      <c r="AS200" s="487">
        <f t="shared" si="49"/>
        <v>0</v>
      </c>
      <c r="AT200" s="487">
        <f t="shared" si="49"/>
        <v>0</v>
      </c>
      <c r="AU200" s="493">
        <f t="shared" si="49"/>
        <v>0</v>
      </c>
      <c r="AV200" s="488" t="str">
        <f t="shared" si="50"/>
        <v/>
      </c>
      <c r="AW200" s="487">
        <f t="shared" si="50"/>
        <v>0</v>
      </c>
      <c r="AX200" s="487" t="str">
        <f t="shared" si="50"/>
        <v/>
      </c>
      <c r="AY200" s="487" t="str">
        <f t="shared" si="50"/>
        <v/>
      </c>
      <c r="AZ200" s="487" t="str">
        <f t="shared" si="50"/>
        <v/>
      </c>
      <c r="BA200" s="487" t="str">
        <f t="shared" si="50"/>
        <v/>
      </c>
      <c r="BB200" s="487" t="str">
        <f t="shared" si="50"/>
        <v/>
      </c>
      <c r="BC200" s="487" t="str">
        <f t="shared" si="50"/>
        <v/>
      </c>
      <c r="BD200" s="487" t="str">
        <f t="shared" si="50"/>
        <v/>
      </c>
      <c r="BE200" s="487" t="str">
        <f t="shared" si="50"/>
        <v/>
      </c>
      <c r="BF200" s="487" t="str">
        <f t="shared" si="50"/>
        <v/>
      </c>
      <c r="BG200" s="487" t="str">
        <f t="shared" si="50"/>
        <v/>
      </c>
      <c r="BH200" s="487" t="str">
        <f t="shared" si="50"/>
        <v/>
      </c>
      <c r="BI200" s="487" t="str">
        <f t="shared" si="50"/>
        <v/>
      </c>
      <c r="BJ200" s="487" t="str">
        <f t="shared" si="50"/>
        <v/>
      </c>
      <c r="BK200" s="489" t="str">
        <f t="shared" si="38"/>
        <v/>
      </c>
      <c r="BL200" s="495" t="str">
        <f t="shared" si="51"/>
        <v/>
      </c>
      <c r="BM200" s="487">
        <f t="shared" si="51"/>
        <v>0</v>
      </c>
      <c r="BN200" s="487" t="str">
        <f t="shared" si="51"/>
        <v/>
      </c>
      <c r="BO200" s="487" t="str">
        <f t="shared" si="51"/>
        <v/>
      </c>
      <c r="BP200" s="487" t="str">
        <f t="shared" si="51"/>
        <v/>
      </c>
      <c r="BQ200" s="487" t="str">
        <f t="shared" si="51"/>
        <v/>
      </c>
      <c r="BR200" s="487" t="str">
        <f t="shared" si="51"/>
        <v/>
      </c>
      <c r="BS200" s="487" t="str">
        <f t="shared" si="51"/>
        <v/>
      </c>
      <c r="BT200" s="487" t="str">
        <f t="shared" si="51"/>
        <v/>
      </c>
      <c r="BU200" s="487" t="str">
        <f t="shared" si="51"/>
        <v/>
      </c>
      <c r="BV200" s="487" t="str">
        <f t="shared" si="51"/>
        <v/>
      </c>
      <c r="BW200" s="487" t="str">
        <f t="shared" si="51"/>
        <v/>
      </c>
      <c r="BX200" s="487" t="str">
        <f t="shared" si="51"/>
        <v/>
      </c>
      <c r="BY200" s="487" t="str">
        <f t="shared" si="51"/>
        <v/>
      </c>
      <c r="BZ200" s="487" t="str">
        <f t="shared" si="51"/>
        <v/>
      </c>
      <c r="CA200" s="489" t="str">
        <f t="shared" si="39"/>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9"/>
        <v>0</v>
      </c>
      <c r="AG201" s="487">
        <f t="shared" si="49"/>
        <v>-1</v>
      </c>
      <c r="AH201" s="487">
        <f t="shared" si="49"/>
        <v>0</v>
      </c>
      <c r="AI201" s="487">
        <f t="shared" si="49"/>
        <v>0</v>
      </c>
      <c r="AJ201" s="487">
        <f t="shared" si="49"/>
        <v>0</v>
      </c>
      <c r="AK201" s="487">
        <f t="shared" si="49"/>
        <v>0</v>
      </c>
      <c r="AL201" s="487">
        <f t="shared" si="49"/>
        <v>0</v>
      </c>
      <c r="AM201" s="487">
        <f t="shared" si="49"/>
        <v>0</v>
      </c>
      <c r="AN201" s="487">
        <f t="shared" si="49"/>
        <v>0</v>
      </c>
      <c r="AO201" s="487">
        <f t="shared" si="49"/>
        <v>0</v>
      </c>
      <c r="AP201" s="487">
        <f t="shared" si="49"/>
        <v>0</v>
      </c>
      <c r="AQ201" s="487">
        <f t="shared" si="49"/>
        <v>0</v>
      </c>
      <c r="AR201" s="487">
        <f t="shared" si="49"/>
        <v>0</v>
      </c>
      <c r="AS201" s="487">
        <f t="shared" si="49"/>
        <v>0</v>
      </c>
      <c r="AT201" s="487">
        <f t="shared" si="49"/>
        <v>0</v>
      </c>
      <c r="AU201" s="493">
        <f t="shared" si="49"/>
        <v>0</v>
      </c>
      <c r="AV201" s="488" t="str">
        <f t="shared" si="50"/>
        <v/>
      </c>
      <c r="AW201" s="487">
        <f t="shared" si="50"/>
        <v>0</v>
      </c>
      <c r="AX201" s="487" t="str">
        <f t="shared" si="50"/>
        <v/>
      </c>
      <c r="AY201" s="487" t="str">
        <f t="shared" si="50"/>
        <v/>
      </c>
      <c r="AZ201" s="487" t="str">
        <f t="shared" si="50"/>
        <v/>
      </c>
      <c r="BA201" s="487" t="str">
        <f t="shared" si="50"/>
        <v/>
      </c>
      <c r="BB201" s="487" t="str">
        <f t="shared" si="50"/>
        <v/>
      </c>
      <c r="BC201" s="487" t="str">
        <f t="shared" si="50"/>
        <v/>
      </c>
      <c r="BD201" s="487" t="str">
        <f t="shared" si="50"/>
        <v/>
      </c>
      <c r="BE201" s="487" t="str">
        <f t="shared" si="50"/>
        <v/>
      </c>
      <c r="BF201" s="487" t="str">
        <f t="shared" si="50"/>
        <v/>
      </c>
      <c r="BG201" s="487" t="str">
        <f t="shared" si="50"/>
        <v/>
      </c>
      <c r="BH201" s="487" t="str">
        <f t="shared" si="50"/>
        <v/>
      </c>
      <c r="BI201" s="487" t="str">
        <f t="shared" si="50"/>
        <v/>
      </c>
      <c r="BJ201" s="487" t="str">
        <f t="shared" si="50"/>
        <v/>
      </c>
      <c r="BK201" s="489" t="str">
        <f t="shared" si="38"/>
        <v/>
      </c>
      <c r="BL201" s="495" t="str">
        <f t="shared" si="51"/>
        <v/>
      </c>
      <c r="BM201" s="487">
        <f t="shared" si="51"/>
        <v>0</v>
      </c>
      <c r="BN201" s="487" t="str">
        <f t="shared" si="51"/>
        <v/>
      </c>
      <c r="BO201" s="487" t="str">
        <f t="shared" si="51"/>
        <v/>
      </c>
      <c r="BP201" s="487" t="str">
        <f t="shared" si="51"/>
        <v/>
      </c>
      <c r="BQ201" s="487" t="str">
        <f t="shared" si="51"/>
        <v/>
      </c>
      <c r="BR201" s="487" t="str">
        <f t="shared" si="51"/>
        <v/>
      </c>
      <c r="BS201" s="487" t="str">
        <f t="shared" si="51"/>
        <v/>
      </c>
      <c r="BT201" s="487" t="str">
        <f t="shared" si="51"/>
        <v/>
      </c>
      <c r="BU201" s="487" t="str">
        <f t="shared" si="51"/>
        <v/>
      </c>
      <c r="BV201" s="487" t="str">
        <f t="shared" si="51"/>
        <v/>
      </c>
      <c r="BW201" s="487" t="str">
        <f t="shared" si="51"/>
        <v/>
      </c>
      <c r="BX201" s="487" t="str">
        <f t="shared" si="51"/>
        <v/>
      </c>
      <c r="BY201" s="487" t="str">
        <f t="shared" si="51"/>
        <v/>
      </c>
      <c r="BZ201" s="487" t="str">
        <f t="shared" si="51"/>
        <v/>
      </c>
      <c r="CA201" s="489" t="str">
        <f t="shared" si="39"/>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9"/>
        <v>0</v>
      </c>
      <c r="AG202" s="487">
        <f t="shared" si="49"/>
        <v>-1</v>
      </c>
      <c r="AH202" s="487">
        <f t="shared" si="49"/>
        <v>0</v>
      </c>
      <c r="AI202" s="487">
        <f t="shared" si="49"/>
        <v>0</v>
      </c>
      <c r="AJ202" s="487">
        <f t="shared" si="49"/>
        <v>0</v>
      </c>
      <c r="AK202" s="487">
        <f t="shared" si="49"/>
        <v>0</v>
      </c>
      <c r="AL202" s="487">
        <f t="shared" si="49"/>
        <v>0</v>
      </c>
      <c r="AM202" s="487">
        <f t="shared" si="49"/>
        <v>0</v>
      </c>
      <c r="AN202" s="487">
        <f t="shared" si="49"/>
        <v>0</v>
      </c>
      <c r="AO202" s="487">
        <f t="shared" si="49"/>
        <v>0</v>
      </c>
      <c r="AP202" s="487">
        <f t="shared" si="49"/>
        <v>0</v>
      </c>
      <c r="AQ202" s="487">
        <f t="shared" si="49"/>
        <v>0</v>
      </c>
      <c r="AR202" s="487">
        <f t="shared" si="49"/>
        <v>0</v>
      </c>
      <c r="AS202" s="487">
        <f t="shared" si="49"/>
        <v>0</v>
      </c>
      <c r="AT202" s="487">
        <f t="shared" si="49"/>
        <v>0</v>
      </c>
      <c r="AU202" s="493">
        <f t="shared" si="49"/>
        <v>0</v>
      </c>
      <c r="AV202" s="488" t="str">
        <f t="shared" si="50"/>
        <v/>
      </c>
      <c r="AW202" s="487">
        <f t="shared" si="50"/>
        <v>0</v>
      </c>
      <c r="AX202" s="487" t="str">
        <f t="shared" si="50"/>
        <v/>
      </c>
      <c r="AY202" s="487" t="str">
        <f t="shared" si="50"/>
        <v/>
      </c>
      <c r="AZ202" s="487" t="str">
        <f t="shared" si="50"/>
        <v/>
      </c>
      <c r="BA202" s="487" t="str">
        <f t="shared" si="50"/>
        <v/>
      </c>
      <c r="BB202" s="487" t="str">
        <f t="shared" si="50"/>
        <v/>
      </c>
      <c r="BC202" s="487" t="str">
        <f t="shared" si="50"/>
        <v/>
      </c>
      <c r="BD202" s="487" t="str">
        <f t="shared" si="50"/>
        <v/>
      </c>
      <c r="BE202" s="487" t="str">
        <f t="shared" si="50"/>
        <v/>
      </c>
      <c r="BF202" s="487" t="str">
        <f t="shared" si="50"/>
        <v/>
      </c>
      <c r="BG202" s="487" t="str">
        <f t="shared" si="50"/>
        <v/>
      </c>
      <c r="BH202" s="487" t="str">
        <f t="shared" si="50"/>
        <v/>
      </c>
      <c r="BI202" s="487" t="str">
        <f t="shared" si="50"/>
        <v/>
      </c>
      <c r="BJ202" s="487" t="str">
        <f t="shared" si="50"/>
        <v/>
      </c>
      <c r="BK202" s="489" t="str">
        <f t="shared" si="38"/>
        <v/>
      </c>
      <c r="BL202" s="495" t="str">
        <f t="shared" si="51"/>
        <v/>
      </c>
      <c r="BM202" s="487">
        <f t="shared" si="51"/>
        <v>0</v>
      </c>
      <c r="BN202" s="487" t="str">
        <f t="shared" si="51"/>
        <v/>
      </c>
      <c r="BO202" s="487" t="str">
        <f t="shared" si="51"/>
        <v/>
      </c>
      <c r="BP202" s="487" t="str">
        <f t="shared" si="51"/>
        <v/>
      </c>
      <c r="BQ202" s="487" t="str">
        <f t="shared" si="51"/>
        <v/>
      </c>
      <c r="BR202" s="487" t="str">
        <f t="shared" si="51"/>
        <v/>
      </c>
      <c r="BS202" s="487" t="str">
        <f t="shared" si="51"/>
        <v/>
      </c>
      <c r="BT202" s="487" t="str">
        <f t="shared" si="51"/>
        <v/>
      </c>
      <c r="BU202" s="487" t="str">
        <f t="shared" si="51"/>
        <v/>
      </c>
      <c r="BV202" s="487" t="str">
        <f t="shared" si="51"/>
        <v/>
      </c>
      <c r="BW202" s="487" t="str">
        <f t="shared" si="51"/>
        <v/>
      </c>
      <c r="BX202" s="487" t="str">
        <f t="shared" si="51"/>
        <v/>
      </c>
      <c r="BY202" s="487" t="str">
        <f t="shared" si="51"/>
        <v/>
      </c>
      <c r="BZ202" s="487" t="str">
        <f t="shared" si="51"/>
        <v/>
      </c>
      <c r="CA202" s="489" t="str">
        <f t="shared" si="39"/>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9"/>
        <v>0</v>
      </c>
      <c r="AG203" s="487">
        <f t="shared" si="49"/>
        <v>-1</v>
      </c>
      <c r="AH203" s="487">
        <f t="shared" si="49"/>
        <v>0</v>
      </c>
      <c r="AI203" s="487">
        <f t="shared" si="49"/>
        <v>0</v>
      </c>
      <c r="AJ203" s="487">
        <f t="shared" si="49"/>
        <v>0</v>
      </c>
      <c r="AK203" s="487">
        <f t="shared" si="49"/>
        <v>0</v>
      </c>
      <c r="AL203" s="487">
        <f t="shared" si="49"/>
        <v>0</v>
      </c>
      <c r="AM203" s="487">
        <f t="shared" si="49"/>
        <v>0</v>
      </c>
      <c r="AN203" s="487">
        <f t="shared" si="49"/>
        <v>0</v>
      </c>
      <c r="AO203" s="487">
        <f t="shared" si="49"/>
        <v>0</v>
      </c>
      <c r="AP203" s="487">
        <f t="shared" si="49"/>
        <v>0</v>
      </c>
      <c r="AQ203" s="487">
        <f t="shared" si="49"/>
        <v>0</v>
      </c>
      <c r="AR203" s="487">
        <f t="shared" si="49"/>
        <v>0</v>
      </c>
      <c r="AS203" s="487">
        <f t="shared" si="49"/>
        <v>0</v>
      </c>
      <c r="AT203" s="487">
        <f t="shared" si="49"/>
        <v>0</v>
      </c>
      <c r="AU203" s="493">
        <f t="shared" si="49"/>
        <v>0</v>
      </c>
      <c r="AV203" s="488" t="str">
        <f t="shared" si="50"/>
        <v/>
      </c>
      <c r="AW203" s="487">
        <f t="shared" si="50"/>
        <v>0</v>
      </c>
      <c r="AX203" s="487" t="str">
        <f t="shared" si="50"/>
        <v/>
      </c>
      <c r="AY203" s="487" t="str">
        <f t="shared" si="50"/>
        <v/>
      </c>
      <c r="AZ203" s="487" t="str">
        <f t="shared" si="50"/>
        <v/>
      </c>
      <c r="BA203" s="487" t="str">
        <f t="shared" si="50"/>
        <v/>
      </c>
      <c r="BB203" s="487" t="str">
        <f t="shared" si="50"/>
        <v/>
      </c>
      <c r="BC203" s="487" t="str">
        <f t="shared" si="50"/>
        <v/>
      </c>
      <c r="BD203" s="487" t="str">
        <f t="shared" si="50"/>
        <v/>
      </c>
      <c r="BE203" s="487" t="str">
        <f t="shared" si="50"/>
        <v/>
      </c>
      <c r="BF203" s="487" t="str">
        <f t="shared" si="50"/>
        <v/>
      </c>
      <c r="BG203" s="487" t="str">
        <f t="shared" si="50"/>
        <v/>
      </c>
      <c r="BH203" s="487" t="str">
        <f t="shared" si="50"/>
        <v/>
      </c>
      <c r="BI203" s="487" t="str">
        <f t="shared" si="50"/>
        <v/>
      </c>
      <c r="BJ203" s="487" t="str">
        <f t="shared" si="50"/>
        <v/>
      </c>
      <c r="BK203" s="489" t="str">
        <f t="shared" si="38"/>
        <v/>
      </c>
      <c r="BL203" s="495" t="str">
        <f t="shared" si="51"/>
        <v/>
      </c>
      <c r="BM203" s="487">
        <f t="shared" si="51"/>
        <v>0</v>
      </c>
      <c r="BN203" s="487" t="str">
        <f t="shared" si="51"/>
        <v/>
      </c>
      <c r="BO203" s="487" t="str">
        <f t="shared" si="51"/>
        <v/>
      </c>
      <c r="BP203" s="487" t="str">
        <f t="shared" si="51"/>
        <v/>
      </c>
      <c r="BQ203" s="487" t="str">
        <f t="shared" si="51"/>
        <v/>
      </c>
      <c r="BR203" s="487" t="str">
        <f t="shared" si="51"/>
        <v/>
      </c>
      <c r="BS203" s="487" t="str">
        <f t="shared" si="51"/>
        <v/>
      </c>
      <c r="BT203" s="487" t="str">
        <f t="shared" si="51"/>
        <v/>
      </c>
      <c r="BU203" s="487" t="str">
        <f t="shared" si="51"/>
        <v/>
      </c>
      <c r="BV203" s="487" t="str">
        <f t="shared" si="51"/>
        <v/>
      </c>
      <c r="BW203" s="487" t="str">
        <f t="shared" si="51"/>
        <v/>
      </c>
      <c r="BX203" s="487" t="str">
        <f t="shared" si="51"/>
        <v/>
      </c>
      <c r="BY203" s="487" t="str">
        <f t="shared" si="51"/>
        <v/>
      </c>
      <c r="BZ203" s="487" t="str">
        <f t="shared" si="51"/>
        <v/>
      </c>
      <c r="CA203" s="489" t="str">
        <f t="shared" si="39"/>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9"/>
        <v>0</v>
      </c>
      <c r="AG204" s="487">
        <f t="shared" si="49"/>
        <v>-1</v>
      </c>
      <c r="AH204" s="487">
        <f t="shared" si="49"/>
        <v>0</v>
      </c>
      <c r="AI204" s="487">
        <f t="shared" si="49"/>
        <v>0</v>
      </c>
      <c r="AJ204" s="487">
        <f t="shared" si="49"/>
        <v>0</v>
      </c>
      <c r="AK204" s="487">
        <f t="shared" si="49"/>
        <v>0</v>
      </c>
      <c r="AL204" s="487">
        <f t="shared" si="49"/>
        <v>0</v>
      </c>
      <c r="AM204" s="487">
        <f t="shared" si="49"/>
        <v>0</v>
      </c>
      <c r="AN204" s="487">
        <f t="shared" si="49"/>
        <v>0</v>
      </c>
      <c r="AO204" s="487">
        <f t="shared" si="49"/>
        <v>0</v>
      </c>
      <c r="AP204" s="487">
        <f t="shared" si="49"/>
        <v>0</v>
      </c>
      <c r="AQ204" s="487">
        <f t="shared" si="49"/>
        <v>0</v>
      </c>
      <c r="AR204" s="487">
        <f t="shared" si="49"/>
        <v>0</v>
      </c>
      <c r="AS204" s="487">
        <f t="shared" si="49"/>
        <v>0</v>
      </c>
      <c r="AT204" s="487">
        <f t="shared" si="49"/>
        <v>0</v>
      </c>
      <c r="AU204" s="493">
        <f t="shared" si="49"/>
        <v>0</v>
      </c>
      <c r="AV204" s="488" t="str">
        <f t="shared" si="50"/>
        <v/>
      </c>
      <c r="AW204" s="487">
        <f t="shared" si="50"/>
        <v>0</v>
      </c>
      <c r="AX204" s="487" t="str">
        <f t="shared" si="50"/>
        <v/>
      </c>
      <c r="AY204" s="487" t="str">
        <f t="shared" si="50"/>
        <v/>
      </c>
      <c r="AZ204" s="487" t="str">
        <f t="shared" si="50"/>
        <v/>
      </c>
      <c r="BA204" s="487" t="str">
        <f t="shared" si="50"/>
        <v/>
      </c>
      <c r="BB204" s="487" t="str">
        <f t="shared" si="50"/>
        <v/>
      </c>
      <c r="BC204" s="487" t="str">
        <f t="shared" si="50"/>
        <v/>
      </c>
      <c r="BD204" s="487" t="str">
        <f t="shared" si="50"/>
        <v/>
      </c>
      <c r="BE204" s="487" t="str">
        <f t="shared" si="50"/>
        <v/>
      </c>
      <c r="BF204" s="487" t="str">
        <f t="shared" si="50"/>
        <v/>
      </c>
      <c r="BG204" s="487" t="str">
        <f t="shared" si="50"/>
        <v/>
      </c>
      <c r="BH204" s="487" t="str">
        <f t="shared" si="50"/>
        <v/>
      </c>
      <c r="BI204" s="487" t="str">
        <f t="shared" si="50"/>
        <v/>
      </c>
      <c r="BJ204" s="487" t="str">
        <f t="shared" si="50"/>
        <v/>
      </c>
      <c r="BK204" s="489" t="str">
        <f t="shared" si="38"/>
        <v/>
      </c>
      <c r="BL204" s="495" t="str">
        <f t="shared" si="51"/>
        <v/>
      </c>
      <c r="BM204" s="487">
        <f t="shared" si="51"/>
        <v>0</v>
      </c>
      <c r="BN204" s="487" t="str">
        <f t="shared" si="51"/>
        <v/>
      </c>
      <c r="BO204" s="487" t="str">
        <f t="shared" si="51"/>
        <v/>
      </c>
      <c r="BP204" s="487" t="str">
        <f t="shared" si="51"/>
        <v/>
      </c>
      <c r="BQ204" s="487" t="str">
        <f t="shared" si="51"/>
        <v/>
      </c>
      <c r="BR204" s="487" t="str">
        <f t="shared" si="51"/>
        <v/>
      </c>
      <c r="BS204" s="487" t="str">
        <f t="shared" si="51"/>
        <v/>
      </c>
      <c r="BT204" s="487" t="str">
        <f t="shared" si="51"/>
        <v/>
      </c>
      <c r="BU204" s="487" t="str">
        <f t="shared" si="51"/>
        <v/>
      </c>
      <c r="BV204" s="487" t="str">
        <f t="shared" si="51"/>
        <v/>
      </c>
      <c r="BW204" s="487" t="str">
        <f t="shared" si="51"/>
        <v/>
      </c>
      <c r="BX204" s="487" t="str">
        <f t="shared" si="51"/>
        <v/>
      </c>
      <c r="BY204" s="487" t="str">
        <f t="shared" si="51"/>
        <v/>
      </c>
      <c r="BZ204" s="487" t="str">
        <f t="shared" si="51"/>
        <v/>
      </c>
      <c r="CA204" s="489" t="str">
        <f t="shared" si="39"/>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9"/>
        <v>0</v>
      </c>
      <c r="AG205" s="487">
        <f t="shared" si="49"/>
        <v>-1</v>
      </c>
      <c r="AH205" s="487">
        <f t="shared" si="49"/>
        <v>0</v>
      </c>
      <c r="AI205" s="487">
        <f t="shared" si="49"/>
        <v>0</v>
      </c>
      <c r="AJ205" s="487">
        <f t="shared" si="49"/>
        <v>0</v>
      </c>
      <c r="AK205" s="487">
        <f t="shared" si="49"/>
        <v>0</v>
      </c>
      <c r="AL205" s="487">
        <f t="shared" si="49"/>
        <v>0</v>
      </c>
      <c r="AM205" s="487">
        <f t="shared" si="49"/>
        <v>0</v>
      </c>
      <c r="AN205" s="487">
        <f t="shared" si="49"/>
        <v>0</v>
      </c>
      <c r="AO205" s="487">
        <f t="shared" si="49"/>
        <v>0</v>
      </c>
      <c r="AP205" s="487">
        <f t="shared" si="49"/>
        <v>0</v>
      </c>
      <c r="AQ205" s="487">
        <f t="shared" si="49"/>
        <v>0</v>
      </c>
      <c r="AR205" s="487">
        <f t="shared" si="49"/>
        <v>0</v>
      </c>
      <c r="AS205" s="487">
        <f t="shared" si="49"/>
        <v>0</v>
      </c>
      <c r="AT205" s="487">
        <f t="shared" si="49"/>
        <v>0</v>
      </c>
      <c r="AU205" s="493">
        <f t="shared" si="49"/>
        <v>0</v>
      </c>
      <c r="AV205" s="488" t="str">
        <f t="shared" si="50"/>
        <v/>
      </c>
      <c r="AW205" s="487">
        <f t="shared" si="50"/>
        <v>0</v>
      </c>
      <c r="AX205" s="487" t="str">
        <f t="shared" si="50"/>
        <v/>
      </c>
      <c r="AY205" s="487" t="str">
        <f t="shared" si="50"/>
        <v/>
      </c>
      <c r="AZ205" s="487" t="str">
        <f t="shared" si="50"/>
        <v/>
      </c>
      <c r="BA205" s="487" t="str">
        <f t="shared" si="50"/>
        <v/>
      </c>
      <c r="BB205" s="487" t="str">
        <f t="shared" si="50"/>
        <v/>
      </c>
      <c r="BC205" s="487" t="str">
        <f t="shared" si="50"/>
        <v/>
      </c>
      <c r="BD205" s="487" t="str">
        <f t="shared" si="50"/>
        <v/>
      </c>
      <c r="BE205" s="487" t="str">
        <f t="shared" si="50"/>
        <v/>
      </c>
      <c r="BF205" s="487" t="str">
        <f t="shared" si="50"/>
        <v/>
      </c>
      <c r="BG205" s="487" t="str">
        <f t="shared" si="50"/>
        <v/>
      </c>
      <c r="BH205" s="487" t="str">
        <f t="shared" si="50"/>
        <v/>
      </c>
      <c r="BI205" s="487" t="str">
        <f t="shared" si="50"/>
        <v/>
      </c>
      <c r="BJ205" s="487" t="str">
        <f t="shared" si="50"/>
        <v/>
      </c>
      <c r="BK205" s="489" t="str">
        <f t="shared" si="38"/>
        <v/>
      </c>
      <c r="BL205" s="495" t="str">
        <f t="shared" si="51"/>
        <v/>
      </c>
      <c r="BM205" s="487">
        <f t="shared" si="51"/>
        <v>0</v>
      </c>
      <c r="BN205" s="487" t="str">
        <f t="shared" si="51"/>
        <v/>
      </c>
      <c r="BO205" s="487" t="str">
        <f t="shared" si="51"/>
        <v/>
      </c>
      <c r="BP205" s="487" t="str">
        <f t="shared" si="51"/>
        <v/>
      </c>
      <c r="BQ205" s="487" t="str">
        <f t="shared" si="51"/>
        <v/>
      </c>
      <c r="BR205" s="487" t="str">
        <f t="shared" si="51"/>
        <v/>
      </c>
      <c r="BS205" s="487" t="str">
        <f t="shared" si="51"/>
        <v/>
      </c>
      <c r="BT205" s="487" t="str">
        <f t="shared" si="51"/>
        <v/>
      </c>
      <c r="BU205" s="487" t="str">
        <f t="shared" si="51"/>
        <v/>
      </c>
      <c r="BV205" s="487" t="str">
        <f t="shared" si="51"/>
        <v/>
      </c>
      <c r="BW205" s="487" t="str">
        <f t="shared" si="51"/>
        <v/>
      </c>
      <c r="BX205" s="487" t="str">
        <f t="shared" si="51"/>
        <v/>
      </c>
      <c r="BY205" s="487" t="str">
        <f t="shared" si="51"/>
        <v/>
      </c>
      <c r="BZ205" s="487" t="str">
        <f t="shared" si="51"/>
        <v/>
      </c>
      <c r="CA205" s="489" t="str">
        <f t="shared" si="39"/>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9"/>
        <v>0</v>
      </c>
      <c r="AG206" s="487">
        <f t="shared" si="49"/>
        <v>-1</v>
      </c>
      <c r="AH206" s="487">
        <f t="shared" si="49"/>
        <v>0</v>
      </c>
      <c r="AI206" s="487">
        <f t="shared" si="49"/>
        <v>0</v>
      </c>
      <c r="AJ206" s="487">
        <f t="shared" si="49"/>
        <v>0</v>
      </c>
      <c r="AK206" s="487">
        <f t="shared" si="49"/>
        <v>0</v>
      </c>
      <c r="AL206" s="487">
        <f t="shared" si="49"/>
        <v>0</v>
      </c>
      <c r="AM206" s="487">
        <f t="shared" si="49"/>
        <v>0</v>
      </c>
      <c r="AN206" s="487">
        <f t="shared" si="49"/>
        <v>0</v>
      </c>
      <c r="AO206" s="487">
        <f t="shared" si="49"/>
        <v>0</v>
      </c>
      <c r="AP206" s="487">
        <f t="shared" si="49"/>
        <v>0</v>
      </c>
      <c r="AQ206" s="487">
        <f t="shared" si="49"/>
        <v>0</v>
      </c>
      <c r="AR206" s="487">
        <f t="shared" si="49"/>
        <v>0</v>
      </c>
      <c r="AS206" s="487">
        <f t="shared" si="49"/>
        <v>0</v>
      </c>
      <c r="AT206" s="487">
        <f t="shared" si="49"/>
        <v>0</v>
      </c>
      <c r="AU206" s="493">
        <f t="shared" ref="AU206" si="52">AU205</f>
        <v>0</v>
      </c>
      <c r="AV206" s="488" t="str">
        <f t="shared" si="50"/>
        <v/>
      </c>
      <c r="AW206" s="487">
        <f t="shared" si="50"/>
        <v>0</v>
      </c>
      <c r="AX206" s="487" t="str">
        <f t="shared" si="50"/>
        <v/>
      </c>
      <c r="AY206" s="487" t="str">
        <f t="shared" si="50"/>
        <v/>
      </c>
      <c r="AZ206" s="487" t="str">
        <f t="shared" si="50"/>
        <v/>
      </c>
      <c r="BA206" s="487" t="str">
        <f t="shared" si="50"/>
        <v/>
      </c>
      <c r="BB206" s="487" t="str">
        <f t="shared" si="50"/>
        <v/>
      </c>
      <c r="BC206" s="487" t="str">
        <f t="shared" si="50"/>
        <v/>
      </c>
      <c r="BD206" s="487" t="str">
        <f t="shared" si="50"/>
        <v/>
      </c>
      <c r="BE206" s="487" t="str">
        <f t="shared" si="50"/>
        <v/>
      </c>
      <c r="BF206" s="487" t="str">
        <f t="shared" si="50"/>
        <v/>
      </c>
      <c r="BG206" s="487" t="str">
        <f t="shared" si="50"/>
        <v/>
      </c>
      <c r="BH206" s="487" t="str">
        <f t="shared" si="50"/>
        <v/>
      </c>
      <c r="BI206" s="487" t="str">
        <f t="shared" si="50"/>
        <v/>
      </c>
      <c r="BJ206" s="487" t="str">
        <f t="shared" si="50"/>
        <v/>
      </c>
      <c r="BK206" s="489" t="str">
        <f t="shared" si="38"/>
        <v/>
      </c>
      <c r="BL206" s="495" t="str">
        <f t="shared" si="51"/>
        <v/>
      </c>
      <c r="BM206" s="487">
        <f t="shared" si="51"/>
        <v>0</v>
      </c>
      <c r="BN206" s="487" t="str">
        <f t="shared" si="51"/>
        <v/>
      </c>
      <c r="BO206" s="487" t="str">
        <f t="shared" si="51"/>
        <v/>
      </c>
      <c r="BP206" s="487" t="str">
        <f t="shared" si="51"/>
        <v/>
      </c>
      <c r="BQ206" s="487" t="str">
        <f t="shared" si="51"/>
        <v/>
      </c>
      <c r="BR206" s="487" t="str">
        <f t="shared" si="51"/>
        <v/>
      </c>
      <c r="BS206" s="487" t="str">
        <f t="shared" si="51"/>
        <v/>
      </c>
      <c r="BT206" s="487" t="str">
        <f t="shared" si="51"/>
        <v/>
      </c>
      <c r="BU206" s="487" t="str">
        <f t="shared" si="51"/>
        <v/>
      </c>
      <c r="BV206" s="487" t="str">
        <f t="shared" si="51"/>
        <v/>
      </c>
      <c r="BW206" s="487" t="str">
        <f t="shared" si="51"/>
        <v/>
      </c>
      <c r="BX206" s="487" t="str">
        <f t="shared" si="51"/>
        <v/>
      </c>
      <c r="BY206" s="487" t="str">
        <f t="shared" si="51"/>
        <v/>
      </c>
      <c r="BZ206" s="487" t="str">
        <f t="shared" si="51"/>
        <v/>
      </c>
      <c r="CA206" s="489" t="str">
        <f t="shared" si="39"/>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3">AF206</f>
        <v>0</v>
      </c>
      <c r="AG207" s="487">
        <f t="shared" si="53"/>
        <v>-1</v>
      </c>
      <c r="AH207" s="487">
        <f t="shared" si="53"/>
        <v>0</v>
      </c>
      <c r="AI207" s="487">
        <f t="shared" si="53"/>
        <v>0</v>
      </c>
      <c r="AJ207" s="487">
        <f t="shared" si="53"/>
        <v>0</v>
      </c>
      <c r="AK207" s="487">
        <f t="shared" si="53"/>
        <v>0</v>
      </c>
      <c r="AL207" s="487">
        <f t="shared" si="53"/>
        <v>0</v>
      </c>
      <c r="AM207" s="487">
        <f t="shared" si="53"/>
        <v>0</v>
      </c>
      <c r="AN207" s="487">
        <f t="shared" si="53"/>
        <v>0</v>
      </c>
      <c r="AO207" s="487">
        <f t="shared" si="53"/>
        <v>0</v>
      </c>
      <c r="AP207" s="487">
        <f t="shared" si="53"/>
        <v>0</v>
      </c>
      <c r="AQ207" s="487">
        <f t="shared" si="53"/>
        <v>0</v>
      </c>
      <c r="AR207" s="487">
        <f t="shared" si="53"/>
        <v>0</v>
      </c>
      <c r="AS207" s="487">
        <f t="shared" si="53"/>
        <v>0</v>
      </c>
      <c r="AT207" s="487">
        <f t="shared" si="53"/>
        <v>0</v>
      </c>
      <c r="AU207" s="493">
        <f t="shared" si="53"/>
        <v>0</v>
      </c>
      <c r="AV207" s="488" t="str">
        <f t="shared" si="50"/>
        <v/>
      </c>
      <c r="AW207" s="487">
        <f t="shared" si="50"/>
        <v>0</v>
      </c>
      <c r="AX207" s="487" t="str">
        <f t="shared" si="50"/>
        <v/>
      </c>
      <c r="AY207" s="487" t="str">
        <f t="shared" si="50"/>
        <v/>
      </c>
      <c r="AZ207" s="487" t="str">
        <f t="shared" si="50"/>
        <v/>
      </c>
      <c r="BA207" s="487" t="str">
        <f t="shared" si="50"/>
        <v/>
      </c>
      <c r="BB207" s="487" t="str">
        <f t="shared" si="50"/>
        <v/>
      </c>
      <c r="BC207" s="487" t="str">
        <f t="shared" si="50"/>
        <v/>
      </c>
      <c r="BD207" s="487" t="str">
        <f t="shared" si="50"/>
        <v/>
      </c>
      <c r="BE207" s="487" t="str">
        <f t="shared" si="50"/>
        <v/>
      </c>
      <c r="BF207" s="487" t="str">
        <f t="shared" si="50"/>
        <v/>
      </c>
      <c r="BG207" s="487" t="str">
        <f t="shared" si="50"/>
        <v/>
      </c>
      <c r="BH207" s="487" t="str">
        <f t="shared" si="50"/>
        <v/>
      </c>
      <c r="BI207" s="487" t="str">
        <f t="shared" si="50"/>
        <v/>
      </c>
      <c r="BJ207" s="487" t="str">
        <f t="shared" si="50"/>
        <v/>
      </c>
      <c r="BK207" s="489" t="str">
        <f t="shared" si="38"/>
        <v/>
      </c>
      <c r="BL207" s="495" t="str">
        <f t="shared" si="51"/>
        <v/>
      </c>
      <c r="BM207" s="487">
        <f t="shared" si="51"/>
        <v>0</v>
      </c>
      <c r="BN207" s="487" t="str">
        <f t="shared" si="51"/>
        <v/>
      </c>
      <c r="BO207" s="487" t="str">
        <f t="shared" si="51"/>
        <v/>
      </c>
      <c r="BP207" s="487" t="str">
        <f t="shared" si="51"/>
        <v/>
      </c>
      <c r="BQ207" s="487" t="str">
        <f t="shared" si="51"/>
        <v/>
      </c>
      <c r="BR207" s="487" t="str">
        <f t="shared" si="51"/>
        <v/>
      </c>
      <c r="BS207" s="487" t="str">
        <f t="shared" si="51"/>
        <v/>
      </c>
      <c r="BT207" s="487" t="str">
        <f t="shared" si="51"/>
        <v/>
      </c>
      <c r="BU207" s="487" t="str">
        <f t="shared" si="51"/>
        <v/>
      </c>
      <c r="BV207" s="487" t="str">
        <f t="shared" si="51"/>
        <v/>
      </c>
      <c r="BW207" s="487" t="str">
        <f t="shared" si="51"/>
        <v/>
      </c>
      <c r="BX207" s="487" t="str">
        <f t="shared" si="51"/>
        <v/>
      </c>
      <c r="BY207" s="487" t="str">
        <f t="shared" si="51"/>
        <v/>
      </c>
      <c r="BZ207" s="487" t="str">
        <f t="shared" si="51"/>
        <v/>
      </c>
      <c r="CA207" s="489" t="str">
        <f t="shared" si="39"/>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3"/>
        <v>0</v>
      </c>
      <c r="AG208" s="487">
        <f t="shared" si="53"/>
        <v>-1</v>
      </c>
      <c r="AH208" s="487">
        <f t="shared" si="53"/>
        <v>0</v>
      </c>
      <c r="AI208" s="487">
        <f t="shared" si="53"/>
        <v>0</v>
      </c>
      <c r="AJ208" s="487">
        <f t="shared" si="53"/>
        <v>0</v>
      </c>
      <c r="AK208" s="487">
        <f t="shared" si="53"/>
        <v>0</v>
      </c>
      <c r="AL208" s="487">
        <f t="shared" si="53"/>
        <v>0</v>
      </c>
      <c r="AM208" s="487">
        <f t="shared" si="53"/>
        <v>0</v>
      </c>
      <c r="AN208" s="487">
        <f t="shared" si="53"/>
        <v>0</v>
      </c>
      <c r="AO208" s="487">
        <f t="shared" si="53"/>
        <v>0</v>
      </c>
      <c r="AP208" s="487">
        <f t="shared" si="53"/>
        <v>0</v>
      </c>
      <c r="AQ208" s="487">
        <f t="shared" si="53"/>
        <v>0</v>
      </c>
      <c r="AR208" s="487">
        <f t="shared" si="53"/>
        <v>0</v>
      </c>
      <c r="AS208" s="487">
        <f t="shared" si="53"/>
        <v>0</v>
      </c>
      <c r="AT208" s="487">
        <f t="shared" si="53"/>
        <v>0</v>
      </c>
      <c r="AU208" s="493">
        <f t="shared" si="53"/>
        <v>0</v>
      </c>
      <c r="AV208" s="488" t="str">
        <f t="shared" ref="AV208:BK224" si="54">IF(AF208,IFERROR(LEFT($V208,SEARCH(" (",$V208)-1),$V208),"")</f>
        <v/>
      </c>
      <c r="AW208" s="487">
        <f t="shared" si="54"/>
        <v>0</v>
      </c>
      <c r="AX208" s="487" t="str">
        <f t="shared" si="54"/>
        <v/>
      </c>
      <c r="AY208" s="487" t="str">
        <f t="shared" si="54"/>
        <v/>
      </c>
      <c r="AZ208" s="487" t="str">
        <f t="shared" si="54"/>
        <v/>
      </c>
      <c r="BA208" s="487" t="str">
        <f t="shared" si="54"/>
        <v/>
      </c>
      <c r="BB208" s="487" t="str">
        <f t="shared" si="54"/>
        <v/>
      </c>
      <c r="BC208" s="487" t="str">
        <f t="shared" si="54"/>
        <v/>
      </c>
      <c r="BD208" s="487" t="str">
        <f t="shared" si="54"/>
        <v/>
      </c>
      <c r="BE208" s="487" t="str">
        <f t="shared" si="54"/>
        <v/>
      </c>
      <c r="BF208" s="487" t="str">
        <f t="shared" si="54"/>
        <v/>
      </c>
      <c r="BG208" s="487" t="str">
        <f t="shared" si="54"/>
        <v/>
      </c>
      <c r="BH208" s="487" t="str">
        <f t="shared" si="54"/>
        <v/>
      </c>
      <c r="BI208" s="487" t="str">
        <f t="shared" si="54"/>
        <v/>
      </c>
      <c r="BJ208" s="487" t="str">
        <f t="shared" si="54"/>
        <v/>
      </c>
      <c r="BK208" s="489" t="str">
        <f t="shared" si="38"/>
        <v/>
      </c>
      <c r="BL208" s="495" t="str">
        <f t="shared" ref="BL208:CA224" si="55">IF(AF208,IFERROR(LEFT($W208,SEARCH(" (",$W208)-1),$W208),"")</f>
        <v/>
      </c>
      <c r="BM208" s="487">
        <f t="shared" si="55"/>
        <v>0</v>
      </c>
      <c r="BN208" s="487" t="str">
        <f t="shared" si="55"/>
        <v/>
      </c>
      <c r="BO208" s="487" t="str">
        <f t="shared" si="55"/>
        <v/>
      </c>
      <c r="BP208" s="487" t="str">
        <f t="shared" si="55"/>
        <v/>
      </c>
      <c r="BQ208" s="487" t="str">
        <f t="shared" si="55"/>
        <v/>
      </c>
      <c r="BR208" s="487" t="str">
        <f t="shared" si="55"/>
        <v/>
      </c>
      <c r="BS208" s="487" t="str">
        <f t="shared" si="55"/>
        <v/>
      </c>
      <c r="BT208" s="487" t="str">
        <f t="shared" si="55"/>
        <v/>
      </c>
      <c r="BU208" s="487" t="str">
        <f t="shared" si="55"/>
        <v/>
      </c>
      <c r="BV208" s="487" t="str">
        <f t="shared" si="55"/>
        <v/>
      </c>
      <c r="BW208" s="487" t="str">
        <f t="shared" si="55"/>
        <v/>
      </c>
      <c r="BX208" s="487" t="str">
        <f t="shared" si="55"/>
        <v/>
      </c>
      <c r="BY208" s="487" t="str">
        <f t="shared" si="55"/>
        <v/>
      </c>
      <c r="BZ208" s="487" t="str">
        <f t="shared" si="55"/>
        <v/>
      </c>
      <c r="CA208" s="489" t="str">
        <f t="shared" si="39"/>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3"/>
        <v>0</v>
      </c>
      <c r="AG209" s="487">
        <f t="shared" si="53"/>
        <v>-1</v>
      </c>
      <c r="AH209" s="487">
        <f t="shared" si="53"/>
        <v>0</v>
      </c>
      <c r="AI209" s="487">
        <f t="shared" si="53"/>
        <v>0</v>
      </c>
      <c r="AJ209" s="487">
        <f t="shared" si="53"/>
        <v>0</v>
      </c>
      <c r="AK209" s="487">
        <f t="shared" si="53"/>
        <v>0</v>
      </c>
      <c r="AL209" s="487">
        <f t="shared" si="53"/>
        <v>0</v>
      </c>
      <c r="AM209" s="487">
        <f t="shared" si="53"/>
        <v>0</v>
      </c>
      <c r="AN209" s="487">
        <f t="shared" si="53"/>
        <v>0</v>
      </c>
      <c r="AO209" s="487">
        <f t="shared" si="53"/>
        <v>0</v>
      </c>
      <c r="AP209" s="487">
        <f t="shared" si="53"/>
        <v>0</v>
      </c>
      <c r="AQ209" s="487">
        <f t="shared" si="53"/>
        <v>0</v>
      </c>
      <c r="AR209" s="487">
        <f t="shared" si="53"/>
        <v>0</v>
      </c>
      <c r="AS209" s="487">
        <f t="shared" si="53"/>
        <v>0</v>
      </c>
      <c r="AT209" s="487">
        <f t="shared" si="53"/>
        <v>0</v>
      </c>
      <c r="AU209" s="493">
        <f t="shared" si="53"/>
        <v>0</v>
      </c>
      <c r="AV209" s="488" t="str">
        <f t="shared" si="54"/>
        <v/>
      </c>
      <c r="AW209" s="487">
        <f t="shared" si="54"/>
        <v>0</v>
      </c>
      <c r="AX209" s="487" t="str">
        <f t="shared" si="54"/>
        <v/>
      </c>
      <c r="AY209" s="487" t="str">
        <f t="shared" si="54"/>
        <v/>
      </c>
      <c r="AZ209" s="487" t="str">
        <f t="shared" si="54"/>
        <v/>
      </c>
      <c r="BA209" s="487" t="str">
        <f t="shared" si="54"/>
        <v/>
      </c>
      <c r="BB209" s="487" t="str">
        <f t="shared" si="54"/>
        <v/>
      </c>
      <c r="BC209" s="487" t="str">
        <f t="shared" si="54"/>
        <v/>
      </c>
      <c r="BD209" s="487" t="str">
        <f t="shared" si="54"/>
        <v/>
      </c>
      <c r="BE209" s="487" t="str">
        <f t="shared" si="54"/>
        <v/>
      </c>
      <c r="BF209" s="487" t="str">
        <f t="shared" si="54"/>
        <v/>
      </c>
      <c r="BG209" s="487" t="str">
        <f t="shared" si="54"/>
        <v/>
      </c>
      <c r="BH209" s="487" t="str">
        <f t="shared" si="54"/>
        <v/>
      </c>
      <c r="BI209" s="487" t="str">
        <f t="shared" si="54"/>
        <v/>
      </c>
      <c r="BJ209" s="487" t="str">
        <f t="shared" si="54"/>
        <v/>
      </c>
      <c r="BK209" s="489" t="str">
        <f t="shared" si="38"/>
        <v/>
      </c>
      <c r="BL209" s="495" t="str">
        <f t="shared" si="55"/>
        <v/>
      </c>
      <c r="BM209" s="487">
        <f t="shared" si="55"/>
        <v>0</v>
      </c>
      <c r="BN209" s="487" t="str">
        <f t="shared" si="55"/>
        <v/>
      </c>
      <c r="BO209" s="487" t="str">
        <f t="shared" si="55"/>
        <v/>
      </c>
      <c r="BP209" s="487" t="str">
        <f t="shared" si="55"/>
        <v/>
      </c>
      <c r="BQ209" s="487" t="str">
        <f t="shared" si="55"/>
        <v/>
      </c>
      <c r="BR209" s="487" t="str">
        <f t="shared" si="55"/>
        <v/>
      </c>
      <c r="BS209" s="487" t="str">
        <f t="shared" si="55"/>
        <v/>
      </c>
      <c r="BT209" s="487" t="str">
        <f t="shared" si="55"/>
        <v/>
      </c>
      <c r="BU209" s="487" t="str">
        <f t="shared" si="55"/>
        <v/>
      </c>
      <c r="BV209" s="487" t="str">
        <f t="shared" si="55"/>
        <v/>
      </c>
      <c r="BW209" s="487" t="str">
        <f t="shared" si="55"/>
        <v/>
      </c>
      <c r="BX209" s="487" t="str">
        <f t="shared" si="55"/>
        <v/>
      </c>
      <c r="BY209" s="487" t="str">
        <f t="shared" si="55"/>
        <v/>
      </c>
      <c r="BZ209" s="487" t="str">
        <f t="shared" si="55"/>
        <v/>
      </c>
      <c r="CA209" s="489" t="str">
        <f t="shared" si="39"/>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3"/>
        <v>0</v>
      </c>
      <c r="AG210" s="487">
        <f t="shared" si="53"/>
        <v>-1</v>
      </c>
      <c r="AH210" s="487">
        <f t="shared" si="53"/>
        <v>0</v>
      </c>
      <c r="AI210" s="487">
        <f t="shared" si="53"/>
        <v>0</v>
      </c>
      <c r="AJ210" s="487">
        <f t="shared" si="53"/>
        <v>0</v>
      </c>
      <c r="AK210" s="487">
        <f t="shared" si="53"/>
        <v>0</v>
      </c>
      <c r="AL210" s="487">
        <f t="shared" si="53"/>
        <v>0</v>
      </c>
      <c r="AM210" s="487">
        <f t="shared" si="53"/>
        <v>0</v>
      </c>
      <c r="AN210" s="487">
        <f t="shared" si="53"/>
        <v>0</v>
      </c>
      <c r="AO210" s="487">
        <f t="shared" si="53"/>
        <v>0</v>
      </c>
      <c r="AP210" s="487">
        <f t="shared" si="53"/>
        <v>0</v>
      </c>
      <c r="AQ210" s="487">
        <f t="shared" si="53"/>
        <v>0</v>
      </c>
      <c r="AR210" s="487">
        <f t="shared" si="53"/>
        <v>0</v>
      </c>
      <c r="AS210" s="487">
        <f t="shared" si="53"/>
        <v>0</v>
      </c>
      <c r="AT210" s="487">
        <f t="shared" si="53"/>
        <v>0</v>
      </c>
      <c r="AU210" s="493">
        <f t="shared" si="53"/>
        <v>0</v>
      </c>
      <c r="AV210" s="488" t="str">
        <f t="shared" si="54"/>
        <v/>
      </c>
      <c r="AW210" s="487">
        <f t="shared" si="54"/>
        <v>0</v>
      </c>
      <c r="AX210" s="487" t="str">
        <f t="shared" si="54"/>
        <v/>
      </c>
      <c r="AY210" s="487" t="str">
        <f t="shared" si="54"/>
        <v/>
      </c>
      <c r="AZ210" s="487" t="str">
        <f t="shared" si="54"/>
        <v/>
      </c>
      <c r="BA210" s="487" t="str">
        <f t="shared" si="54"/>
        <v/>
      </c>
      <c r="BB210" s="487" t="str">
        <f t="shared" si="54"/>
        <v/>
      </c>
      <c r="BC210" s="487" t="str">
        <f t="shared" si="54"/>
        <v/>
      </c>
      <c r="BD210" s="487" t="str">
        <f t="shared" si="54"/>
        <v/>
      </c>
      <c r="BE210" s="487" t="str">
        <f t="shared" si="54"/>
        <v/>
      </c>
      <c r="BF210" s="487" t="str">
        <f t="shared" si="54"/>
        <v/>
      </c>
      <c r="BG210" s="487" t="str">
        <f t="shared" si="54"/>
        <v/>
      </c>
      <c r="BH210" s="487" t="str">
        <f t="shared" si="54"/>
        <v/>
      </c>
      <c r="BI210" s="487" t="str">
        <f t="shared" si="54"/>
        <v/>
      </c>
      <c r="BJ210" s="487" t="str">
        <f t="shared" si="54"/>
        <v/>
      </c>
      <c r="BK210" s="489" t="str">
        <f t="shared" si="38"/>
        <v/>
      </c>
      <c r="BL210" s="495" t="str">
        <f t="shared" si="55"/>
        <v/>
      </c>
      <c r="BM210" s="487">
        <f t="shared" si="55"/>
        <v>0</v>
      </c>
      <c r="BN210" s="487" t="str">
        <f t="shared" si="55"/>
        <v/>
      </c>
      <c r="BO210" s="487" t="str">
        <f t="shared" si="55"/>
        <v/>
      </c>
      <c r="BP210" s="487" t="str">
        <f t="shared" si="55"/>
        <v/>
      </c>
      <c r="BQ210" s="487" t="str">
        <f t="shared" si="55"/>
        <v/>
      </c>
      <c r="BR210" s="487" t="str">
        <f t="shared" si="55"/>
        <v/>
      </c>
      <c r="BS210" s="487" t="str">
        <f t="shared" si="55"/>
        <v/>
      </c>
      <c r="BT210" s="487" t="str">
        <f t="shared" si="55"/>
        <v/>
      </c>
      <c r="BU210" s="487" t="str">
        <f t="shared" si="55"/>
        <v/>
      </c>
      <c r="BV210" s="487" t="str">
        <f t="shared" si="55"/>
        <v/>
      </c>
      <c r="BW210" s="487" t="str">
        <f t="shared" si="55"/>
        <v/>
      </c>
      <c r="BX210" s="487" t="str">
        <f t="shared" si="55"/>
        <v/>
      </c>
      <c r="BY210" s="487" t="str">
        <f t="shared" si="55"/>
        <v/>
      </c>
      <c r="BZ210" s="487" t="str">
        <f t="shared" si="55"/>
        <v/>
      </c>
      <c r="CA210" s="489" t="str">
        <f t="shared" si="39"/>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3"/>
        <v>0</v>
      </c>
      <c r="AG211" s="487">
        <f t="shared" si="53"/>
        <v>-1</v>
      </c>
      <c r="AH211" s="487">
        <f t="shared" si="53"/>
        <v>0</v>
      </c>
      <c r="AI211" s="487">
        <f t="shared" si="53"/>
        <v>0</v>
      </c>
      <c r="AJ211" s="487">
        <f t="shared" si="53"/>
        <v>0</v>
      </c>
      <c r="AK211" s="487">
        <f t="shared" si="53"/>
        <v>0</v>
      </c>
      <c r="AL211" s="487">
        <f t="shared" si="53"/>
        <v>0</v>
      </c>
      <c r="AM211" s="487">
        <f t="shared" si="53"/>
        <v>0</v>
      </c>
      <c r="AN211" s="487">
        <f t="shared" si="53"/>
        <v>0</v>
      </c>
      <c r="AO211" s="487">
        <f t="shared" si="53"/>
        <v>0</v>
      </c>
      <c r="AP211" s="487">
        <f t="shared" si="53"/>
        <v>0</v>
      </c>
      <c r="AQ211" s="487">
        <f t="shared" si="53"/>
        <v>0</v>
      </c>
      <c r="AR211" s="487">
        <f t="shared" si="53"/>
        <v>0</v>
      </c>
      <c r="AS211" s="487">
        <f t="shared" si="53"/>
        <v>0</v>
      </c>
      <c r="AT211" s="487">
        <f t="shared" si="53"/>
        <v>0</v>
      </c>
      <c r="AU211" s="493">
        <f t="shared" si="53"/>
        <v>0</v>
      </c>
      <c r="AV211" s="488" t="str">
        <f t="shared" si="54"/>
        <v/>
      </c>
      <c r="AW211" s="487">
        <f t="shared" si="54"/>
        <v>0</v>
      </c>
      <c r="AX211" s="487" t="str">
        <f t="shared" si="54"/>
        <v/>
      </c>
      <c r="AY211" s="487" t="str">
        <f t="shared" si="54"/>
        <v/>
      </c>
      <c r="AZ211" s="487" t="str">
        <f t="shared" si="54"/>
        <v/>
      </c>
      <c r="BA211" s="487" t="str">
        <f t="shared" si="54"/>
        <v/>
      </c>
      <c r="BB211" s="487" t="str">
        <f t="shared" si="54"/>
        <v/>
      </c>
      <c r="BC211" s="487" t="str">
        <f t="shared" si="54"/>
        <v/>
      </c>
      <c r="BD211" s="487" t="str">
        <f t="shared" si="54"/>
        <v/>
      </c>
      <c r="BE211" s="487" t="str">
        <f t="shared" si="54"/>
        <v/>
      </c>
      <c r="BF211" s="487" t="str">
        <f t="shared" si="54"/>
        <v/>
      </c>
      <c r="BG211" s="487" t="str">
        <f t="shared" si="54"/>
        <v/>
      </c>
      <c r="BH211" s="487" t="str">
        <f t="shared" si="54"/>
        <v/>
      </c>
      <c r="BI211" s="487" t="str">
        <f t="shared" si="54"/>
        <v/>
      </c>
      <c r="BJ211" s="487" t="str">
        <f t="shared" si="54"/>
        <v/>
      </c>
      <c r="BK211" s="489" t="str">
        <f t="shared" si="38"/>
        <v/>
      </c>
      <c r="BL211" s="495" t="str">
        <f t="shared" si="55"/>
        <v/>
      </c>
      <c r="BM211" s="487">
        <f t="shared" si="55"/>
        <v>0</v>
      </c>
      <c r="BN211" s="487" t="str">
        <f t="shared" si="55"/>
        <v/>
      </c>
      <c r="BO211" s="487" t="str">
        <f t="shared" si="55"/>
        <v/>
      </c>
      <c r="BP211" s="487" t="str">
        <f t="shared" si="55"/>
        <v/>
      </c>
      <c r="BQ211" s="487" t="str">
        <f t="shared" si="55"/>
        <v/>
      </c>
      <c r="BR211" s="487" t="str">
        <f t="shared" si="55"/>
        <v/>
      </c>
      <c r="BS211" s="487" t="str">
        <f t="shared" si="55"/>
        <v/>
      </c>
      <c r="BT211" s="487" t="str">
        <f t="shared" si="55"/>
        <v/>
      </c>
      <c r="BU211" s="487" t="str">
        <f t="shared" si="55"/>
        <v/>
      </c>
      <c r="BV211" s="487" t="str">
        <f t="shared" si="55"/>
        <v/>
      </c>
      <c r="BW211" s="487" t="str">
        <f t="shared" si="55"/>
        <v/>
      </c>
      <c r="BX211" s="487" t="str">
        <f t="shared" si="55"/>
        <v/>
      </c>
      <c r="BY211" s="487" t="str">
        <f t="shared" si="55"/>
        <v/>
      </c>
      <c r="BZ211" s="487" t="str">
        <f t="shared" si="55"/>
        <v/>
      </c>
      <c r="CA211" s="489" t="str">
        <f t="shared" si="39"/>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3"/>
        <v>0</v>
      </c>
      <c r="AG212" s="487">
        <f t="shared" si="53"/>
        <v>-1</v>
      </c>
      <c r="AH212" s="487">
        <f t="shared" si="53"/>
        <v>0</v>
      </c>
      <c r="AI212" s="487">
        <f t="shared" si="53"/>
        <v>0</v>
      </c>
      <c r="AJ212" s="487">
        <f t="shared" si="53"/>
        <v>0</v>
      </c>
      <c r="AK212" s="487">
        <f t="shared" si="53"/>
        <v>0</v>
      </c>
      <c r="AL212" s="487">
        <f t="shared" si="53"/>
        <v>0</v>
      </c>
      <c r="AM212" s="487">
        <f t="shared" si="53"/>
        <v>0</v>
      </c>
      <c r="AN212" s="487">
        <f t="shared" si="53"/>
        <v>0</v>
      </c>
      <c r="AO212" s="487">
        <f t="shared" si="53"/>
        <v>0</v>
      </c>
      <c r="AP212" s="487">
        <f t="shared" si="53"/>
        <v>0</v>
      </c>
      <c r="AQ212" s="487">
        <f t="shared" si="53"/>
        <v>0</v>
      </c>
      <c r="AR212" s="487">
        <f t="shared" si="53"/>
        <v>0</v>
      </c>
      <c r="AS212" s="487">
        <f t="shared" si="53"/>
        <v>0</v>
      </c>
      <c r="AT212" s="487">
        <f t="shared" si="53"/>
        <v>0</v>
      </c>
      <c r="AU212" s="493">
        <f t="shared" si="53"/>
        <v>0</v>
      </c>
      <c r="AV212" s="488" t="str">
        <f t="shared" si="54"/>
        <v/>
      </c>
      <c r="AW212" s="487">
        <f t="shared" si="54"/>
        <v>0</v>
      </c>
      <c r="AX212" s="487" t="str">
        <f t="shared" si="54"/>
        <v/>
      </c>
      <c r="AY212" s="487" t="str">
        <f t="shared" si="54"/>
        <v/>
      </c>
      <c r="AZ212" s="487" t="str">
        <f t="shared" si="54"/>
        <v/>
      </c>
      <c r="BA212" s="487" t="str">
        <f t="shared" si="54"/>
        <v/>
      </c>
      <c r="BB212" s="487" t="str">
        <f t="shared" si="54"/>
        <v/>
      </c>
      <c r="BC212" s="487" t="str">
        <f t="shared" si="54"/>
        <v/>
      </c>
      <c r="BD212" s="487" t="str">
        <f t="shared" si="54"/>
        <v/>
      </c>
      <c r="BE212" s="487" t="str">
        <f t="shared" si="54"/>
        <v/>
      </c>
      <c r="BF212" s="487" t="str">
        <f t="shared" si="54"/>
        <v/>
      </c>
      <c r="BG212" s="487" t="str">
        <f t="shared" si="54"/>
        <v/>
      </c>
      <c r="BH212" s="487" t="str">
        <f t="shared" si="54"/>
        <v/>
      </c>
      <c r="BI212" s="487" t="str">
        <f t="shared" si="54"/>
        <v/>
      </c>
      <c r="BJ212" s="487" t="str">
        <f t="shared" si="54"/>
        <v/>
      </c>
      <c r="BK212" s="489" t="str">
        <f t="shared" si="38"/>
        <v/>
      </c>
      <c r="BL212" s="495" t="str">
        <f t="shared" si="55"/>
        <v/>
      </c>
      <c r="BM212" s="487">
        <f t="shared" si="55"/>
        <v>0</v>
      </c>
      <c r="BN212" s="487" t="str">
        <f t="shared" si="55"/>
        <v/>
      </c>
      <c r="BO212" s="487" t="str">
        <f t="shared" si="55"/>
        <v/>
      </c>
      <c r="BP212" s="487" t="str">
        <f t="shared" si="55"/>
        <v/>
      </c>
      <c r="BQ212" s="487" t="str">
        <f t="shared" si="55"/>
        <v/>
      </c>
      <c r="BR212" s="487" t="str">
        <f t="shared" si="55"/>
        <v/>
      </c>
      <c r="BS212" s="487" t="str">
        <f t="shared" si="55"/>
        <v/>
      </c>
      <c r="BT212" s="487" t="str">
        <f t="shared" si="55"/>
        <v/>
      </c>
      <c r="BU212" s="487" t="str">
        <f t="shared" si="55"/>
        <v/>
      </c>
      <c r="BV212" s="487" t="str">
        <f t="shared" si="55"/>
        <v/>
      </c>
      <c r="BW212" s="487" t="str">
        <f t="shared" si="55"/>
        <v/>
      </c>
      <c r="BX212" s="487" t="str">
        <f t="shared" si="55"/>
        <v/>
      </c>
      <c r="BY212" s="487" t="str">
        <f t="shared" si="55"/>
        <v/>
      </c>
      <c r="BZ212" s="487" t="str">
        <f t="shared" si="55"/>
        <v/>
      </c>
      <c r="CA212" s="489" t="str">
        <f t="shared" si="39"/>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3"/>
        <v>0</v>
      </c>
      <c r="AG213" s="487">
        <f t="shared" si="53"/>
        <v>-1</v>
      </c>
      <c r="AH213" s="487">
        <f t="shared" si="53"/>
        <v>0</v>
      </c>
      <c r="AI213" s="487">
        <f t="shared" si="53"/>
        <v>0</v>
      </c>
      <c r="AJ213" s="487">
        <f t="shared" si="53"/>
        <v>0</v>
      </c>
      <c r="AK213" s="487">
        <f t="shared" si="53"/>
        <v>0</v>
      </c>
      <c r="AL213" s="487">
        <f t="shared" si="53"/>
        <v>0</v>
      </c>
      <c r="AM213" s="487">
        <f t="shared" si="53"/>
        <v>0</v>
      </c>
      <c r="AN213" s="487">
        <f t="shared" si="53"/>
        <v>0</v>
      </c>
      <c r="AO213" s="487">
        <f t="shared" si="53"/>
        <v>0</v>
      </c>
      <c r="AP213" s="487">
        <f t="shared" si="53"/>
        <v>0</v>
      </c>
      <c r="AQ213" s="487">
        <f t="shared" si="53"/>
        <v>0</v>
      </c>
      <c r="AR213" s="487">
        <f t="shared" si="53"/>
        <v>0</v>
      </c>
      <c r="AS213" s="487">
        <f t="shared" si="53"/>
        <v>0</v>
      </c>
      <c r="AT213" s="487">
        <f t="shared" si="53"/>
        <v>0</v>
      </c>
      <c r="AU213" s="493">
        <f t="shared" si="53"/>
        <v>0</v>
      </c>
      <c r="AV213" s="488" t="str">
        <f t="shared" si="54"/>
        <v/>
      </c>
      <c r="AW213" s="487">
        <f t="shared" si="54"/>
        <v>0</v>
      </c>
      <c r="AX213" s="487" t="str">
        <f t="shared" si="54"/>
        <v/>
      </c>
      <c r="AY213" s="487" t="str">
        <f t="shared" si="54"/>
        <v/>
      </c>
      <c r="AZ213" s="487" t="str">
        <f t="shared" si="54"/>
        <v/>
      </c>
      <c r="BA213" s="487" t="str">
        <f t="shared" si="54"/>
        <v/>
      </c>
      <c r="BB213" s="487" t="str">
        <f t="shared" si="54"/>
        <v/>
      </c>
      <c r="BC213" s="487" t="str">
        <f t="shared" si="54"/>
        <v/>
      </c>
      <c r="BD213" s="487" t="str">
        <f t="shared" si="54"/>
        <v/>
      </c>
      <c r="BE213" s="487" t="str">
        <f t="shared" si="54"/>
        <v/>
      </c>
      <c r="BF213" s="487" t="str">
        <f t="shared" si="54"/>
        <v/>
      </c>
      <c r="BG213" s="487" t="str">
        <f t="shared" si="54"/>
        <v/>
      </c>
      <c r="BH213" s="487" t="str">
        <f t="shared" si="54"/>
        <v/>
      </c>
      <c r="BI213" s="487" t="str">
        <f t="shared" si="54"/>
        <v/>
      </c>
      <c r="BJ213" s="487" t="str">
        <f t="shared" si="54"/>
        <v/>
      </c>
      <c r="BK213" s="489" t="str">
        <f t="shared" si="38"/>
        <v/>
      </c>
      <c r="BL213" s="495" t="str">
        <f t="shared" si="55"/>
        <v/>
      </c>
      <c r="BM213" s="487">
        <f t="shared" si="55"/>
        <v>0</v>
      </c>
      <c r="BN213" s="487" t="str">
        <f t="shared" si="55"/>
        <v/>
      </c>
      <c r="BO213" s="487" t="str">
        <f t="shared" si="55"/>
        <v/>
      </c>
      <c r="BP213" s="487" t="str">
        <f t="shared" si="55"/>
        <v/>
      </c>
      <c r="BQ213" s="487" t="str">
        <f t="shared" si="55"/>
        <v/>
      </c>
      <c r="BR213" s="487" t="str">
        <f t="shared" si="55"/>
        <v/>
      </c>
      <c r="BS213" s="487" t="str">
        <f t="shared" si="55"/>
        <v/>
      </c>
      <c r="BT213" s="487" t="str">
        <f t="shared" si="55"/>
        <v/>
      </c>
      <c r="BU213" s="487" t="str">
        <f t="shared" si="55"/>
        <v/>
      </c>
      <c r="BV213" s="487" t="str">
        <f t="shared" si="55"/>
        <v/>
      </c>
      <c r="BW213" s="487" t="str">
        <f t="shared" si="55"/>
        <v/>
      </c>
      <c r="BX213" s="487" t="str">
        <f t="shared" si="55"/>
        <v/>
      </c>
      <c r="BY213" s="487" t="str">
        <f t="shared" si="55"/>
        <v/>
      </c>
      <c r="BZ213" s="487" t="str">
        <f t="shared" si="55"/>
        <v/>
      </c>
      <c r="CA213" s="489" t="str">
        <f t="shared" si="39"/>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3"/>
        <v>0</v>
      </c>
      <c r="AG214" s="487">
        <f t="shared" si="53"/>
        <v>-1</v>
      </c>
      <c r="AH214" s="487">
        <f t="shared" si="53"/>
        <v>0</v>
      </c>
      <c r="AI214" s="487">
        <f t="shared" si="53"/>
        <v>0</v>
      </c>
      <c r="AJ214" s="487">
        <f t="shared" si="53"/>
        <v>0</v>
      </c>
      <c r="AK214" s="487">
        <f t="shared" si="53"/>
        <v>0</v>
      </c>
      <c r="AL214" s="487">
        <f t="shared" si="53"/>
        <v>0</v>
      </c>
      <c r="AM214" s="487">
        <f t="shared" si="53"/>
        <v>0</v>
      </c>
      <c r="AN214" s="487">
        <f t="shared" si="53"/>
        <v>0</v>
      </c>
      <c r="AO214" s="487">
        <f t="shared" si="53"/>
        <v>0</v>
      </c>
      <c r="AP214" s="487">
        <f t="shared" si="53"/>
        <v>0</v>
      </c>
      <c r="AQ214" s="487">
        <f t="shared" si="53"/>
        <v>0</v>
      </c>
      <c r="AR214" s="487">
        <f t="shared" si="53"/>
        <v>0</v>
      </c>
      <c r="AS214" s="487">
        <f t="shared" si="53"/>
        <v>0</v>
      </c>
      <c r="AT214" s="487">
        <f t="shared" si="53"/>
        <v>0</v>
      </c>
      <c r="AU214" s="493">
        <f t="shared" si="53"/>
        <v>0</v>
      </c>
      <c r="AV214" s="488" t="str">
        <f t="shared" si="54"/>
        <v/>
      </c>
      <c r="AW214" s="487">
        <f t="shared" si="54"/>
        <v>0</v>
      </c>
      <c r="AX214" s="487" t="str">
        <f t="shared" si="54"/>
        <v/>
      </c>
      <c r="AY214" s="487" t="str">
        <f t="shared" si="54"/>
        <v/>
      </c>
      <c r="AZ214" s="487" t="str">
        <f t="shared" si="54"/>
        <v/>
      </c>
      <c r="BA214" s="487" t="str">
        <f t="shared" si="54"/>
        <v/>
      </c>
      <c r="BB214" s="487" t="str">
        <f t="shared" si="54"/>
        <v/>
      </c>
      <c r="BC214" s="487" t="str">
        <f t="shared" si="54"/>
        <v/>
      </c>
      <c r="BD214" s="487" t="str">
        <f t="shared" si="54"/>
        <v/>
      </c>
      <c r="BE214" s="487" t="str">
        <f t="shared" si="54"/>
        <v/>
      </c>
      <c r="BF214" s="487" t="str">
        <f t="shared" si="54"/>
        <v/>
      </c>
      <c r="BG214" s="487" t="str">
        <f t="shared" si="54"/>
        <v/>
      </c>
      <c r="BH214" s="487" t="str">
        <f t="shared" si="54"/>
        <v/>
      </c>
      <c r="BI214" s="487" t="str">
        <f t="shared" si="54"/>
        <v/>
      </c>
      <c r="BJ214" s="487" t="str">
        <f t="shared" si="54"/>
        <v/>
      </c>
      <c r="BK214" s="489" t="str">
        <f t="shared" si="38"/>
        <v/>
      </c>
      <c r="BL214" s="495" t="str">
        <f t="shared" si="55"/>
        <v/>
      </c>
      <c r="BM214" s="487">
        <f t="shared" si="55"/>
        <v>0</v>
      </c>
      <c r="BN214" s="487" t="str">
        <f t="shared" si="55"/>
        <v/>
      </c>
      <c r="BO214" s="487" t="str">
        <f t="shared" si="55"/>
        <v/>
      </c>
      <c r="BP214" s="487" t="str">
        <f t="shared" si="55"/>
        <v/>
      </c>
      <c r="BQ214" s="487" t="str">
        <f t="shared" si="55"/>
        <v/>
      </c>
      <c r="BR214" s="487" t="str">
        <f t="shared" si="55"/>
        <v/>
      </c>
      <c r="BS214" s="487" t="str">
        <f t="shared" si="55"/>
        <v/>
      </c>
      <c r="BT214" s="487" t="str">
        <f t="shared" si="55"/>
        <v/>
      </c>
      <c r="BU214" s="487" t="str">
        <f t="shared" si="55"/>
        <v/>
      </c>
      <c r="BV214" s="487" t="str">
        <f t="shared" si="55"/>
        <v/>
      </c>
      <c r="BW214" s="487" t="str">
        <f t="shared" si="55"/>
        <v/>
      </c>
      <c r="BX214" s="487" t="str">
        <f t="shared" si="55"/>
        <v/>
      </c>
      <c r="BY214" s="487" t="str">
        <f t="shared" si="55"/>
        <v/>
      </c>
      <c r="BZ214" s="487" t="str">
        <f t="shared" si="55"/>
        <v/>
      </c>
      <c r="CA214" s="489" t="str">
        <f t="shared" si="39"/>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3"/>
        <v>0</v>
      </c>
      <c r="AG215" s="487">
        <f t="shared" si="53"/>
        <v>-1</v>
      </c>
      <c r="AH215" s="487">
        <f t="shared" si="53"/>
        <v>0</v>
      </c>
      <c r="AI215" s="487">
        <f t="shared" si="53"/>
        <v>0</v>
      </c>
      <c r="AJ215" s="487">
        <f t="shared" si="53"/>
        <v>0</v>
      </c>
      <c r="AK215" s="487">
        <f t="shared" si="53"/>
        <v>0</v>
      </c>
      <c r="AL215" s="487">
        <f t="shared" si="53"/>
        <v>0</v>
      </c>
      <c r="AM215" s="487">
        <f t="shared" si="53"/>
        <v>0</v>
      </c>
      <c r="AN215" s="487">
        <f t="shared" si="53"/>
        <v>0</v>
      </c>
      <c r="AO215" s="487">
        <f t="shared" si="53"/>
        <v>0</v>
      </c>
      <c r="AP215" s="487">
        <f t="shared" si="53"/>
        <v>0</v>
      </c>
      <c r="AQ215" s="487">
        <f t="shared" si="53"/>
        <v>0</v>
      </c>
      <c r="AR215" s="487">
        <f t="shared" si="53"/>
        <v>0</v>
      </c>
      <c r="AS215" s="487">
        <f t="shared" si="53"/>
        <v>0</v>
      </c>
      <c r="AT215" s="487">
        <f t="shared" si="53"/>
        <v>0</v>
      </c>
      <c r="AU215" s="493">
        <f t="shared" si="53"/>
        <v>0</v>
      </c>
      <c r="AV215" s="488" t="str">
        <f t="shared" si="54"/>
        <v/>
      </c>
      <c r="AW215" s="487">
        <f t="shared" si="54"/>
        <v>0</v>
      </c>
      <c r="AX215" s="487" t="str">
        <f t="shared" si="54"/>
        <v/>
      </c>
      <c r="AY215" s="487" t="str">
        <f t="shared" si="54"/>
        <v/>
      </c>
      <c r="AZ215" s="487" t="str">
        <f t="shared" si="54"/>
        <v/>
      </c>
      <c r="BA215" s="487" t="str">
        <f t="shared" si="54"/>
        <v/>
      </c>
      <c r="BB215" s="487" t="str">
        <f t="shared" si="54"/>
        <v/>
      </c>
      <c r="BC215" s="487" t="str">
        <f t="shared" si="54"/>
        <v/>
      </c>
      <c r="BD215" s="487" t="str">
        <f t="shared" si="54"/>
        <v/>
      </c>
      <c r="BE215" s="487" t="str">
        <f t="shared" si="54"/>
        <v/>
      </c>
      <c r="BF215" s="487" t="str">
        <f t="shared" si="54"/>
        <v/>
      </c>
      <c r="BG215" s="487" t="str">
        <f t="shared" si="54"/>
        <v/>
      </c>
      <c r="BH215" s="487" t="str">
        <f t="shared" si="54"/>
        <v/>
      </c>
      <c r="BI215" s="487" t="str">
        <f t="shared" si="54"/>
        <v/>
      </c>
      <c r="BJ215" s="487" t="str">
        <f t="shared" si="54"/>
        <v/>
      </c>
      <c r="BK215" s="489" t="str">
        <f t="shared" si="38"/>
        <v/>
      </c>
      <c r="BL215" s="495" t="str">
        <f t="shared" si="55"/>
        <v/>
      </c>
      <c r="BM215" s="487">
        <f t="shared" si="55"/>
        <v>0</v>
      </c>
      <c r="BN215" s="487" t="str">
        <f t="shared" si="55"/>
        <v/>
      </c>
      <c r="BO215" s="487" t="str">
        <f t="shared" si="55"/>
        <v/>
      </c>
      <c r="BP215" s="487" t="str">
        <f t="shared" si="55"/>
        <v/>
      </c>
      <c r="BQ215" s="487" t="str">
        <f t="shared" si="55"/>
        <v/>
      </c>
      <c r="BR215" s="487" t="str">
        <f t="shared" si="55"/>
        <v/>
      </c>
      <c r="BS215" s="487" t="str">
        <f t="shared" si="55"/>
        <v/>
      </c>
      <c r="BT215" s="487" t="str">
        <f t="shared" si="55"/>
        <v/>
      </c>
      <c r="BU215" s="487" t="str">
        <f t="shared" si="55"/>
        <v/>
      </c>
      <c r="BV215" s="487" t="str">
        <f t="shared" si="55"/>
        <v/>
      </c>
      <c r="BW215" s="487" t="str">
        <f t="shared" si="55"/>
        <v/>
      </c>
      <c r="BX215" s="487" t="str">
        <f t="shared" si="55"/>
        <v/>
      </c>
      <c r="BY215" s="487" t="str">
        <f t="shared" si="55"/>
        <v/>
      </c>
      <c r="BZ215" s="487" t="str">
        <f t="shared" si="55"/>
        <v/>
      </c>
      <c r="CA215" s="489" t="str">
        <f t="shared" si="39"/>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3"/>
        <v>0</v>
      </c>
      <c r="AG216" s="487">
        <f t="shared" si="53"/>
        <v>-1</v>
      </c>
      <c r="AH216" s="487">
        <f t="shared" si="53"/>
        <v>0</v>
      </c>
      <c r="AI216" s="487">
        <f t="shared" si="53"/>
        <v>0</v>
      </c>
      <c r="AJ216" s="487">
        <f t="shared" si="53"/>
        <v>0</v>
      </c>
      <c r="AK216" s="487">
        <f t="shared" si="53"/>
        <v>0</v>
      </c>
      <c r="AL216" s="487">
        <f t="shared" si="53"/>
        <v>0</v>
      </c>
      <c r="AM216" s="487">
        <f t="shared" si="53"/>
        <v>0</v>
      </c>
      <c r="AN216" s="487">
        <f t="shared" si="53"/>
        <v>0</v>
      </c>
      <c r="AO216" s="487">
        <f t="shared" si="53"/>
        <v>0</v>
      </c>
      <c r="AP216" s="487">
        <f t="shared" si="53"/>
        <v>0</v>
      </c>
      <c r="AQ216" s="487">
        <f t="shared" si="53"/>
        <v>0</v>
      </c>
      <c r="AR216" s="487">
        <f t="shared" si="53"/>
        <v>0</v>
      </c>
      <c r="AS216" s="487">
        <f t="shared" si="53"/>
        <v>0</v>
      </c>
      <c r="AT216" s="487">
        <f t="shared" si="53"/>
        <v>0</v>
      </c>
      <c r="AU216" s="493">
        <f t="shared" si="53"/>
        <v>0</v>
      </c>
      <c r="AV216" s="488" t="str">
        <f t="shared" si="54"/>
        <v/>
      </c>
      <c r="AW216" s="487">
        <f t="shared" si="54"/>
        <v>0</v>
      </c>
      <c r="AX216" s="487" t="str">
        <f t="shared" si="54"/>
        <v/>
      </c>
      <c r="AY216" s="487" t="str">
        <f t="shared" si="54"/>
        <v/>
      </c>
      <c r="AZ216" s="487" t="str">
        <f t="shared" si="54"/>
        <v/>
      </c>
      <c r="BA216" s="487" t="str">
        <f t="shared" si="54"/>
        <v/>
      </c>
      <c r="BB216" s="487" t="str">
        <f t="shared" si="54"/>
        <v/>
      </c>
      <c r="BC216" s="487" t="str">
        <f t="shared" si="54"/>
        <v/>
      </c>
      <c r="BD216" s="487" t="str">
        <f t="shared" si="54"/>
        <v/>
      </c>
      <c r="BE216" s="487" t="str">
        <f t="shared" si="54"/>
        <v/>
      </c>
      <c r="BF216" s="487" t="str">
        <f t="shared" si="54"/>
        <v/>
      </c>
      <c r="BG216" s="487" t="str">
        <f t="shared" si="54"/>
        <v/>
      </c>
      <c r="BH216" s="487" t="str">
        <f t="shared" si="54"/>
        <v/>
      </c>
      <c r="BI216" s="487" t="str">
        <f t="shared" si="54"/>
        <v/>
      </c>
      <c r="BJ216" s="487" t="str">
        <f t="shared" si="54"/>
        <v/>
      </c>
      <c r="BK216" s="489" t="str">
        <f t="shared" si="38"/>
        <v/>
      </c>
      <c r="BL216" s="495" t="str">
        <f t="shared" si="55"/>
        <v/>
      </c>
      <c r="BM216" s="487">
        <f t="shared" si="55"/>
        <v>0</v>
      </c>
      <c r="BN216" s="487" t="str">
        <f t="shared" si="55"/>
        <v/>
      </c>
      <c r="BO216" s="487" t="str">
        <f t="shared" si="55"/>
        <v/>
      </c>
      <c r="BP216" s="487" t="str">
        <f t="shared" si="55"/>
        <v/>
      </c>
      <c r="BQ216" s="487" t="str">
        <f t="shared" si="55"/>
        <v/>
      </c>
      <c r="BR216" s="487" t="str">
        <f t="shared" si="55"/>
        <v/>
      </c>
      <c r="BS216" s="487" t="str">
        <f t="shared" si="55"/>
        <v/>
      </c>
      <c r="BT216" s="487" t="str">
        <f t="shared" si="55"/>
        <v/>
      </c>
      <c r="BU216" s="487" t="str">
        <f t="shared" si="55"/>
        <v/>
      </c>
      <c r="BV216" s="487" t="str">
        <f t="shared" si="55"/>
        <v/>
      </c>
      <c r="BW216" s="487" t="str">
        <f t="shared" si="55"/>
        <v/>
      </c>
      <c r="BX216" s="487" t="str">
        <f t="shared" si="55"/>
        <v/>
      </c>
      <c r="BY216" s="487" t="str">
        <f t="shared" si="55"/>
        <v/>
      </c>
      <c r="BZ216" s="487" t="str">
        <f t="shared" si="55"/>
        <v/>
      </c>
      <c r="CA216" s="489" t="str">
        <f t="shared" si="39"/>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3"/>
        <v>0</v>
      </c>
      <c r="AG217" s="487">
        <f t="shared" si="53"/>
        <v>-1</v>
      </c>
      <c r="AH217" s="487">
        <f t="shared" si="53"/>
        <v>0</v>
      </c>
      <c r="AI217" s="487">
        <f t="shared" si="53"/>
        <v>0</v>
      </c>
      <c r="AJ217" s="487">
        <f t="shared" si="53"/>
        <v>0</v>
      </c>
      <c r="AK217" s="487">
        <f t="shared" si="53"/>
        <v>0</v>
      </c>
      <c r="AL217" s="487">
        <f t="shared" si="53"/>
        <v>0</v>
      </c>
      <c r="AM217" s="487">
        <f t="shared" si="53"/>
        <v>0</v>
      </c>
      <c r="AN217" s="487">
        <f t="shared" si="53"/>
        <v>0</v>
      </c>
      <c r="AO217" s="487">
        <f t="shared" si="53"/>
        <v>0</v>
      </c>
      <c r="AP217" s="487">
        <f t="shared" si="53"/>
        <v>0</v>
      </c>
      <c r="AQ217" s="487">
        <f t="shared" si="53"/>
        <v>0</v>
      </c>
      <c r="AR217" s="487">
        <f t="shared" si="53"/>
        <v>0</v>
      </c>
      <c r="AS217" s="487">
        <f t="shared" si="53"/>
        <v>0</v>
      </c>
      <c r="AT217" s="487">
        <f t="shared" si="53"/>
        <v>0</v>
      </c>
      <c r="AU217" s="493">
        <f t="shared" si="53"/>
        <v>0</v>
      </c>
      <c r="AV217" s="488" t="str">
        <f t="shared" si="54"/>
        <v/>
      </c>
      <c r="AW217" s="487">
        <f t="shared" si="54"/>
        <v>0</v>
      </c>
      <c r="AX217" s="487" t="str">
        <f t="shared" si="54"/>
        <v/>
      </c>
      <c r="AY217" s="487" t="str">
        <f t="shared" si="54"/>
        <v/>
      </c>
      <c r="AZ217" s="487" t="str">
        <f t="shared" si="54"/>
        <v/>
      </c>
      <c r="BA217" s="487" t="str">
        <f t="shared" si="54"/>
        <v/>
      </c>
      <c r="BB217" s="487" t="str">
        <f t="shared" si="54"/>
        <v/>
      </c>
      <c r="BC217" s="487" t="str">
        <f t="shared" si="54"/>
        <v/>
      </c>
      <c r="BD217" s="487" t="str">
        <f t="shared" si="54"/>
        <v/>
      </c>
      <c r="BE217" s="487" t="str">
        <f t="shared" si="54"/>
        <v/>
      </c>
      <c r="BF217" s="487" t="str">
        <f t="shared" si="54"/>
        <v/>
      </c>
      <c r="BG217" s="487" t="str">
        <f t="shared" si="54"/>
        <v/>
      </c>
      <c r="BH217" s="487" t="str">
        <f t="shared" si="54"/>
        <v/>
      </c>
      <c r="BI217" s="487" t="str">
        <f t="shared" si="54"/>
        <v/>
      </c>
      <c r="BJ217" s="487" t="str">
        <f t="shared" si="54"/>
        <v/>
      </c>
      <c r="BK217" s="489" t="str">
        <f t="shared" si="38"/>
        <v/>
      </c>
      <c r="BL217" s="495" t="str">
        <f t="shared" si="55"/>
        <v/>
      </c>
      <c r="BM217" s="487">
        <f t="shared" si="55"/>
        <v>0</v>
      </c>
      <c r="BN217" s="487" t="str">
        <f t="shared" si="55"/>
        <v/>
      </c>
      <c r="BO217" s="487" t="str">
        <f t="shared" si="55"/>
        <v/>
      </c>
      <c r="BP217" s="487" t="str">
        <f t="shared" si="55"/>
        <v/>
      </c>
      <c r="BQ217" s="487" t="str">
        <f t="shared" si="55"/>
        <v/>
      </c>
      <c r="BR217" s="487" t="str">
        <f t="shared" si="55"/>
        <v/>
      </c>
      <c r="BS217" s="487" t="str">
        <f t="shared" si="55"/>
        <v/>
      </c>
      <c r="BT217" s="487" t="str">
        <f t="shared" si="55"/>
        <v/>
      </c>
      <c r="BU217" s="487" t="str">
        <f t="shared" si="55"/>
        <v/>
      </c>
      <c r="BV217" s="487" t="str">
        <f t="shared" si="55"/>
        <v/>
      </c>
      <c r="BW217" s="487" t="str">
        <f t="shared" si="55"/>
        <v/>
      </c>
      <c r="BX217" s="487" t="str">
        <f t="shared" si="55"/>
        <v/>
      </c>
      <c r="BY217" s="487" t="str">
        <f t="shared" si="55"/>
        <v/>
      </c>
      <c r="BZ217" s="487" t="str">
        <f t="shared" si="55"/>
        <v/>
      </c>
      <c r="CA217" s="489" t="str">
        <f t="shared" si="39"/>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3"/>
        <v>0</v>
      </c>
      <c r="AG218" s="487">
        <f t="shared" si="53"/>
        <v>-1</v>
      </c>
      <c r="AH218" s="487">
        <f t="shared" si="53"/>
        <v>0</v>
      </c>
      <c r="AI218" s="487">
        <f t="shared" si="53"/>
        <v>0</v>
      </c>
      <c r="AJ218" s="487">
        <f t="shared" si="53"/>
        <v>0</v>
      </c>
      <c r="AK218" s="487">
        <f t="shared" si="53"/>
        <v>0</v>
      </c>
      <c r="AL218" s="487">
        <f t="shared" si="53"/>
        <v>0</v>
      </c>
      <c r="AM218" s="487">
        <f t="shared" si="53"/>
        <v>0</v>
      </c>
      <c r="AN218" s="487">
        <f t="shared" si="53"/>
        <v>0</v>
      </c>
      <c r="AO218" s="487">
        <f t="shared" si="53"/>
        <v>0</v>
      </c>
      <c r="AP218" s="487">
        <f t="shared" si="53"/>
        <v>0</v>
      </c>
      <c r="AQ218" s="487">
        <f t="shared" si="53"/>
        <v>0</v>
      </c>
      <c r="AR218" s="487">
        <f t="shared" si="53"/>
        <v>0</v>
      </c>
      <c r="AS218" s="487">
        <f t="shared" si="53"/>
        <v>0</v>
      </c>
      <c r="AT218" s="487">
        <f t="shared" si="53"/>
        <v>0</v>
      </c>
      <c r="AU218" s="493">
        <f t="shared" si="53"/>
        <v>0</v>
      </c>
      <c r="AV218" s="488" t="str">
        <f t="shared" si="54"/>
        <v/>
      </c>
      <c r="AW218" s="487">
        <f t="shared" si="54"/>
        <v>0</v>
      </c>
      <c r="AX218" s="487" t="str">
        <f t="shared" si="54"/>
        <v/>
      </c>
      <c r="AY218" s="487" t="str">
        <f t="shared" si="54"/>
        <v/>
      </c>
      <c r="AZ218" s="487" t="str">
        <f t="shared" si="54"/>
        <v/>
      </c>
      <c r="BA218" s="487" t="str">
        <f t="shared" si="54"/>
        <v/>
      </c>
      <c r="BB218" s="487" t="str">
        <f t="shared" si="54"/>
        <v/>
      </c>
      <c r="BC218" s="487" t="str">
        <f t="shared" si="54"/>
        <v/>
      </c>
      <c r="BD218" s="487" t="str">
        <f t="shared" si="54"/>
        <v/>
      </c>
      <c r="BE218" s="487" t="str">
        <f t="shared" si="54"/>
        <v/>
      </c>
      <c r="BF218" s="487" t="str">
        <f t="shared" si="54"/>
        <v/>
      </c>
      <c r="BG218" s="487" t="str">
        <f t="shared" si="54"/>
        <v/>
      </c>
      <c r="BH218" s="487" t="str">
        <f t="shared" si="54"/>
        <v/>
      </c>
      <c r="BI218" s="487" t="str">
        <f t="shared" si="54"/>
        <v/>
      </c>
      <c r="BJ218" s="487" t="str">
        <f t="shared" si="54"/>
        <v/>
      </c>
      <c r="BK218" s="489" t="str">
        <f t="shared" si="38"/>
        <v/>
      </c>
      <c r="BL218" s="495" t="str">
        <f t="shared" si="55"/>
        <v/>
      </c>
      <c r="BM218" s="487">
        <f t="shared" si="55"/>
        <v>0</v>
      </c>
      <c r="BN218" s="487" t="str">
        <f t="shared" si="55"/>
        <v/>
      </c>
      <c r="BO218" s="487" t="str">
        <f t="shared" si="55"/>
        <v/>
      </c>
      <c r="BP218" s="487" t="str">
        <f t="shared" si="55"/>
        <v/>
      </c>
      <c r="BQ218" s="487" t="str">
        <f t="shared" si="55"/>
        <v/>
      </c>
      <c r="BR218" s="487" t="str">
        <f t="shared" si="55"/>
        <v/>
      </c>
      <c r="BS218" s="487" t="str">
        <f t="shared" si="55"/>
        <v/>
      </c>
      <c r="BT218" s="487" t="str">
        <f t="shared" si="55"/>
        <v/>
      </c>
      <c r="BU218" s="487" t="str">
        <f t="shared" si="55"/>
        <v/>
      </c>
      <c r="BV218" s="487" t="str">
        <f t="shared" si="55"/>
        <v/>
      </c>
      <c r="BW218" s="487" t="str">
        <f t="shared" si="55"/>
        <v/>
      </c>
      <c r="BX218" s="487" t="str">
        <f t="shared" si="55"/>
        <v/>
      </c>
      <c r="BY218" s="487" t="str">
        <f t="shared" si="55"/>
        <v/>
      </c>
      <c r="BZ218" s="487" t="str">
        <f t="shared" si="55"/>
        <v/>
      </c>
      <c r="CA218" s="489" t="str">
        <f t="shared" si="39"/>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3"/>
        <v>0</v>
      </c>
      <c r="AG219" s="487">
        <f t="shared" si="53"/>
        <v>-1</v>
      </c>
      <c r="AH219" s="487">
        <f t="shared" si="53"/>
        <v>0</v>
      </c>
      <c r="AI219" s="487">
        <f t="shared" si="53"/>
        <v>0</v>
      </c>
      <c r="AJ219" s="487">
        <f t="shared" si="53"/>
        <v>0</v>
      </c>
      <c r="AK219" s="487">
        <f t="shared" si="53"/>
        <v>0</v>
      </c>
      <c r="AL219" s="487">
        <f t="shared" si="53"/>
        <v>0</v>
      </c>
      <c r="AM219" s="487">
        <f t="shared" si="53"/>
        <v>0</v>
      </c>
      <c r="AN219" s="487">
        <f t="shared" si="53"/>
        <v>0</v>
      </c>
      <c r="AO219" s="487">
        <f t="shared" si="53"/>
        <v>0</v>
      </c>
      <c r="AP219" s="487">
        <f t="shared" si="53"/>
        <v>0</v>
      </c>
      <c r="AQ219" s="487">
        <f t="shared" si="53"/>
        <v>0</v>
      </c>
      <c r="AR219" s="487">
        <f t="shared" si="53"/>
        <v>0</v>
      </c>
      <c r="AS219" s="487">
        <f t="shared" si="53"/>
        <v>0</v>
      </c>
      <c r="AT219" s="487">
        <f t="shared" si="53"/>
        <v>0</v>
      </c>
      <c r="AU219" s="493">
        <f t="shared" si="53"/>
        <v>0</v>
      </c>
      <c r="AV219" s="488" t="str">
        <f t="shared" si="54"/>
        <v/>
      </c>
      <c r="AW219" s="487">
        <f t="shared" si="54"/>
        <v>0</v>
      </c>
      <c r="AX219" s="487" t="str">
        <f t="shared" si="54"/>
        <v/>
      </c>
      <c r="AY219" s="487" t="str">
        <f t="shared" si="54"/>
        <v/>
      </c>
      <c r="AZ219" s="487" t="str">
        <f t="shared" si="54"/>
        <v/>
      </c>
      <c r="BA219" s="487" t="str">
        <f t="shared" si="54"/>
        <v/>
      </c>
      <c r="BB219" s="487" t="str">
        <f t="shared" si="54"/>
        <v/>
      </c>
      <c r="BC219" s="487" t="str">
        <f t="shared" si="54"/>
        <v/>
      </c>
      <c r="BD219" s="487" t="str">
        <f t="shared" si="54"/>
        <v/>
      </c>
      <c r="BE219" s="487" t="str">
        <f t="shared" si="54"/>
        <v/>
      </c>
      <c r="BF219" s="487" t="str">
        <f t="shared" si="54"/>
        <v/>
      </c>
      <c r="BG219" s="487" t="str">
        <f t="shared" si="54"/>
        <v/>
      </c>
      <c r="BH219" s="487" t="str">
        <f t="shared" si="54"/>
        <v/>
      </c>
      <c r="BI219" s="487" t="str">
        <f t="shared" si="54"/>
        <v/>
      </c>
      <c r="BJ219" s="487" t="str">
        <f t="shared" si="54"/>
        <v/>
      </c>
      <c r="BK219" s="489" t="str">
        <f t="shared" si="38"/>
        <v/>
      </c>
      <c r="BL219" s="495" t="str">
        <f t="shared" si="55"/>
        <v/>
      </c>
      <c r="BM219" s="487">
        <f t="shared" si="55"/>
        <v>0</v>
      </c>
      <c r="BN219" s="487" t="str">
        <f t="shared" si="55"/>
        <v/>
      </c>
      <c r="BO219" s="487" t="str">
        <f t="shared" si="55"/>
        <v/>
      </c>
      <c r="BP219" s="487" t="str">
        <f t="shared" si="55"/>
        <v/>
      </c>
      <c r="BQ219" s="487" t="str">
        <f t="shared" si="55"/>
        <v/>
      </c>
      <c r="BR219" s="487" t="str">
        <f t="shared" si="55"/>
        <v/>
      </c>
      <c r="BS219" s="487" t="str">
        <f t="shared" si="55"/>
        <v/>
      </c>
      <c r="BT219" s="487" t="str">
        <f t="shared" si="55"/>
        <v/>
      </c>
      <c r="BU219" s="487" t="str">
        <f t="shared" si="55"/>
        <v/>
      </c>
      <c r="BV219" s="487" t="str">
        <f t="shared" si="55"/>
        <v/>
      </c>
      <c r="BW219" s="487" t="str">
        <f t="shared" si="55"/>
        <v/>
      </c>
      <c r="BX219" s="487" t="str">
        <f t="shared" si="55"/>
        <v/>
      </c>
      <c r="BY219" s="487" t="str">
        <f t="shared" si="55"/>
        <v/>
      </c>
      <c r="BZ219" s="487" t="str">
        <f t="shared" si="55"/>
        <v/>
      </c>
      <c r="CA219" s="489" t="str">
        <f t="shared" si="39"/>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3"/>
        <v>0</v>
      </c>
      <c r="AG220" s="487">
        <f t="shared" si="53"/>
        <v>-1</v>
      </c>
      <c r="AH220" s="487">
        <f t="shared" si="53"/>
        <v>0</v>
      </c>
      <c r="AI220" s="487">
        <f t="shared" si="53"/>
        <v>0</v>
      </c>
      <c r="AJ220" s="487">
        <f t="shared" si="53"/>
        <v>0</v>
      </c>
      <c r="AK220" s="487">
        <f t="shared" si="53"/>
        <v>0</v>
      </c>
      <c r="AL220" s="487">
        <f t="shared" si="53"/>
        <v>0</v>
      </c>
      <c r="AM220" s="487">
        <f t="shared" si="53"/>
        <v>0</v>
      </c>
      <c r="AN220" s="487">
        <f t="shared" si="53"/>
        <v>0</v>
      </c>
      <c r="AO220" s="487">
        <f t="shared" si="53"/>
        <v>0</v>
      </c>
      <c r="AP220" s="487">
        <f t="shared" si="53"/>
        <v>0</v>
      </c>
      <c r="AQ220" s="487">
        <f t="shared" si="53"/>
        <v>0</v>
      </c>
      <c r="AR220" s="487">
        <f t="shared" si="53"/>
        <v>0</v>
      </c>
      <c r="AS220" s="487">
        <f t="shared" si="53"/>
        <v>0</v>
      </c>
      <c r="AT220" s="487">
        <f t="shared" si="53"/>
        <v>0</v>
      </c>
      <c r="AU220" s="493">
        <f t="shared" si="53"/>
        <v>0</v>
      </c>
      <c r="AV220" s="488" t="str">
        <f t="shared" si="54"/>
        <v/>
      </c>
      <c r="AW220" s="487">
        <f t="shared" si="54"/>
        <v>0</v>
      </c>
      <c r="AX220" s="487" t="str">
        <f t="shared" si="54"/>
        <v/>
      </c>
      <c r="AY220" s="487" t="str">
        <f t="shared" si="54"/>
        <v/>
      </c>
      <c r="AZ220" s="487" t="str">
        <f t="shared" si="54"/>
        <v/>
      </c>
      <c r="BA220" s="487" t="str">
        <f t="shared" si="54"/>
        <v/>
      </c>
      <c r="BB220" s="487" t="str">
        <f t="shared" si="54"/>
        <v/>
      </c>
      <c r="BC220" s="487" t="str">
        <f t="shared" si="54"/>
        <v/>
      </c>
      <c r="BD220" s="487" t="str">
        <f t="shared" si="54"/>
        <v/>
      </c>
      <c r="BE220" s="487" t="str">
        <f t="shared" si="54"/>
        <v/>
      </c>
      <c r="BF220" s="487" t="str">
        <f t="shared" si="54"/>
        <v/>
      </c>
      <c r="BG220" s="487" t="str">
        <f t="shared" si="54"/>
        <v/>
      </c>
      <c r="BH220" s="487" t="str">
        <f t="shared" si="54"/>
        <v/>
      </c>
      <c r="BI220" s="487" t="str">
        <f t="shared" si="54"/>
        <v/>
      </c>
      <c r="BJ220" s="487" t="str">
        <f t="shared" si="54"/>
        <v/>
      </c>
      <c r="BK220" s="489" t="str">
        <f t="shared" si="54"/>
        <v/>
      </c>
      <c r="BL220" s="495" t="str">
        <f t="shared" si="55"/>
        <v/>
      </c>
      <c r="BM220" s="487">
        <f t="shared" si="55"/>
        <v>0</v>
      </c>
      <c r="BN220" s="487" t="str">
        <f t="shared" si="55"/>
        <v/>
      </c>
      <c r="BO220" s="487" t="str">
        <f t="shared" si="55"/>
        <v/>
      </c>
      <c r="BP220" s="487" t="str">
        <f t="shared" si="55"/>
        <v/>
      </c>
      <c r="BQ220" s="487" t="str">
        <f t="shared" si="55"/>
        <v/>
      </c>
      <c r="BR220" s="487" t="str">
        <f t="shared" si="55"/>
        <v/>
      </c>
      <c r="BS220" s="487" t="str">
        <f t="shared" si="55"/>
        <v/>
      </c>
      <c r="BT220" s="487" t="str">
        <f t="shared" si="55"/>
        <v/>
      </c>
      <c r="BU220" s="487" t="str">
        <f t="shared" si="55"/>
        <v/>
      </c>
      <c r="BV220" s="487" t="str">
        <f t="shared" si="55"/>
        <v/>
      </c>
      <c r="BW220" s="487" t="str">
        <f t="shared" si="55"/>
        <v/>
      </c>
      <c r="BX220" s="487" t="str">
        <f t="shared" si="55"/>
        <v/>
      </c>
      <c r="BY220" s="487" t="str">
        <f t="shared" si="55"/>
        <v/>
      </c>
      <c r="BZ220" s="487" t="str">
        <f t="shared" si="55"/>
        <v/>
      </c>
      <c r="CA220" s="489" t="str">
        <f t="shared" si="55"/>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3"/>
        <v>0</v>
      </c>
      <c r="AG221" s="487">
        <f t="shared" si="53"/>
        <v>-1</v>
      </c>
      <c r="AH221" s="487">
        <f t="shared" si="53"/>
        <v>0</v>
      </c>
      <c r="AI221" s="487">
        <f t="shared" si="53"/>
        <v>0</v>
      </c>
      <c r="AJ221" s="487">
        <f t="shared" si="53"/>
        <v>0</v>
      </c>
      <c r="AK221" s="487">
        <f t="shared" si="53"/>
        <v>0</v>
      </c>
      <c r="AL221" s="487">
        <f t="shared" si="53"/>
        <v>0</v>
      </c>
      <c r="AM221" s="487">
        <f t="shared" si="53"/>
        <v>0</v>
      </c>
      <c r="AN221" s="487">
        <f t="shared" si="53"/>
        <v>0</v>
      </c>
      <c r="AO221" s="487">
        <f t="shared" si="53"/>
        <v>0</v>
      </c>
      <c r="AP221" s="487">
        <f t="shared" si="53"/>
        <v>0</v>
      </c>
      <c r="AQ221" s="487">
        <f t="shared" si="53"/>
        <v>0</v>
      </c>
      <c r="AR221" s="487">
        <f t="shared" si="53"/>
        <v>0</v>
      </c>
      <c r="AS221" s="487">
        <f t="shared" si="53"/>
        <v>0</v>
      </c>
      <c r="AT221" s="487">
        <f t="shared" si="53"/>
        <v>0</v>
      </c>
      <c r="AU221" s="493">
        <f t="shared" si="53"/>
        <v>0</v>
      </c>
      <c r="AV221" s="488" t="str">
        <f t="shared" si="54"/>
        <v/>
      </c>
      <c r="AW221" s="487">
        <f t="shared" si="54"/>
        <v>0</v>
      </c>
      <c r="AX221" s="487" t="str">
        <f t="shared" si="54"/>
        <v/>
      </c>
      <c r="AY221" s="487" t="str">
        <f t="shared" si="54"/>
        <v/>
      </c>
      <c r="AZ221" s="487" t="str">
        <f t="shared" si="54"/>
        <v/>
      </c>
      <c r="BA221" s="487" t="str">
        <f t="shared" si="54"/>
        <v/>
      </c>
      <c r="BB221" s="487" t="str">
        <f t="shared" si="54"/>
        <v/>
      </c>
      <c r="BC221" s="487" t="str">
        <f t="shared" si="54"/>
        <v/>
      </c>
      <c r="BD221" s="487" t="str">
        <f t="shared" si="54"/>
        <v/>
      </c>
      <c r="BE221" s="487" t="str">
        <f t="shared" si="54"/>
        <v/>
      </c>
      <c r="BF221" s="487" t="str">
        <f t="shared" si="54"/>
        <v/>
      </c>
      <c r="BG221" s="487" t="str">
        <f t="shared" si="54"/>
        <v/>
      </c>
      <c r="BH221" s="487" t="str">
        <f t="shared" si="54"/>
        <v/>
      </c>
      <c r="BI221" s="487" t="str">
        <f t="shared" si="54"/>
        <v/>
      </c>
      <c r="BJ221" s="487" t="str">
        <f t="shared" si="54"/>
        <v/>
      </c>
      <c r="BK221" s="489" t="str">
        <f t="shared" si="54"/>
        <v/>
      </c>
      <c r="BL221" s="495" t="str">
        <f t="shared" si="55"/>
        <v/>
      </c>
      <c r="BM221" s="487">
        <f t="shared" si="55"/>
        <v>0</v>
      </c>
      <c r="BN221" s="487" t="str">
        <f t="shared" si="55"/>
        <v/>
      </c>
      <c r="BO221" s="487" t="str">
        <f t="shared" si="55"/>
        <v/>
      </c>
      <c r="BP221" s="487" t="str">
        <f t="shared" si="55"/>
        <v/>
      </c>
      <c r="BQ221" s="487" t="str">
        <f t="shared" si="55"/>
        <v/>
      </c>
      <c r="BR221" s="487" t="str">
        <f t="shared" si="55"/>
        <v/>
      </c>
      <c r="BS221" s="487" t="str">
        <f t="shared" si="55"/>
        <v/>
      </c>
      <c r="BT221" s="487" t="str">
        <f t="shared" si="55"/>
        <v/>
      </c>
      <c r="BU221" s="487" t="str">
        <f t="shared" si="55"/>
        <v/>
      </c>
      <c r="BV221" s="487" t="str">
        <f t="shared" si="55"/>
        <v/>
      </c>
      <c r="BW221" s="487" t="str">
        <f t="shared" si="55"/>
        <v/>
      </c>
      <c r="BX221" s="487" t="str">
        <f t="shared" si="55"/>
        <v/>
      </c>
      <c r="BY221" s="487" t="str">
        <f t="shared" si="55"/>
        <v/>
      </c>
      <c r="BZ221" s="487" t="str">
        <f t="shared" si="55"/>
        <v/>
      </c>
      <c r="CA221" s="489" t="str">
        <f t="shared" si="55"/>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3"/>
        <v>0</v>
      </c>
      <c r="AG222" s="487">
        <f t="shared" si="53"/>
        <v>-1</v>
      </c>
      <c r="AH222" s="487">
        <f t="shared" si="53"/>
        <v>0</v>
      </c>
      <c r="AI222" s="487">
        <f t="shared" si="53"/>
        <v>0</v>
      </c>
      <c r="AJ222" s="487">
        <f t="shared" si="53"/>
        <v>0</v>
      </c>
      <c r="AK222" s="487">
        <f t="shared" si="53"/>
        <v>0</v>
      </c>
      <c r="AL222" s="487">
        <f t="shared" si="53"/>
        <v>0</v>
      </c>
      <c r="AM222" s="487">
        <f t="shared" si="53"/>
        <v>0</v>
      </c>
      <c r="AN222" s="487">
        <f t="shared" si="53"/>
        <v>0</v>
      </c>
      <c r="AO222" s="487">
        <f t="shared" si="53"/>
        <v>0</v>
      </c>
      <c r="AP222" s="487">
        <f t="shared" si="53"/>
        <v>0</v>
      </c>
      <c r="AQ222" s="487">
        <f t="shared" si="53"/>
        <v>0</v>
      </c>
      <c r="AR222" s="487">
        <f t="shared" si="53"/>
        <v>0</v>
      </c>
      <c r="AS222" s="487">
        <f t="shared" si="53"/>
        <v>0</v>
      </c>
      <c r="AT222" s="487">
        <f t="shared" si="53"/>
        <v>0</v>
      </c>
      <c r="AU222" s="493">
        <f t="shared" ref="AU222" si="56">AU221</f>
        <v>0</v>
      </c>
      <c r="AV222" s="488" t="str">
        <f t="shared" si="54"/>
        <v/>
      </c>
      <c r="AW222" s="487">
        <f t="shared" si="54"/>
        <v>0</v>
      </c>
      <c r="AX222" s="487" t="str">
        <f t="shared" si="54"/>
        <v/>
      </c>
      <c r="AY222" s="487" t="str">
        <f t="shared" si="54"/>
        <v/>
      </c>
      <c r="AZ222" s="487" t="str">
        <f t="shared" si="54"/>
        <v/>
      </c>
      <c r="BA222" s="487" t="str">
        <f t="shared" si="54"/>
        <v/>
      </c>
      <c r="BB222" s="487" t="str">
        <f t="shared" si="54"/>
        <v/>
      </c>
      <c r="BC222" s="487" t="str">
        <f t="shared" si="54"/>
        <v/>
      </c>
      <c r="BD222" s="487" t="str">
        <f t="shared" si="54"/>
        <v/>
      </c>
      <c r="BE222" s="487" t="str">
        <f t="shared" si="54"/>
        <v/>
      </c>
      <c r="BF222" s="487" t="str">
        <f t="shared" si="54"/>
        <v/>
      </c>
      <c r="BG222" s="487" t="str">
        <f t="shared" si="54"/>
        <v/>
      </c>
      <c r="BH222" s="487" t="str">
        <f t="shared" si="54"/>
        <v/>
      </c>
      <c r="BI222" s="487" t="str">
        <f t="shared" si="54"/>
        <v/>
      </c>
      <c r="BJ222" s="487" t="str">
        <f t="shared" si="54"/>
        <v/>
      </c>
      <c r="BK222" s="489" t="str">
        <f t="shared" si="54"/>
        <v/>
      </c>
      <c r="BL222" s="495" t="str">
        <f t="shared" si="55"/>
        <v/>
      </c>
      <c r="BM222" s="487">
        <f t="shared" si="55"/>
        <v>0</v>
      </c>
      <c r="BN222" s="487" t="str">
        <f t="shared" si="55"/>
        <v/>
      </c>
      <c r="BO222" s="487" t="str">
        <f t="shared" si="55"/>
        <v/>
      </c>
      <c r="BP222" s="487" t="str">
        <f t="shared" si="55"/>
        <v/>
      </c>
      <c r="BQ222" s="487" t="str">
        <f t="shared" si="55"/>
        <v/>
      </c>
      <c r="BR222" s="487" t="str">
        <f t="shared" si="55"/>
        <v/>
      </c>
      <c r="BS222" s="487" t="str">
        <f t="shared" si="55"/>
        <v/>
      </c>
      <c r="BT222" s="487" t="str">
        <f t="shared" si="55"/>
        <v/>
      </c>
      <c r="BU222" s="487" t="str">
        <f t="shared" si="55"/>
        <v/>
      </c>
      <c r="BV222" s="487" t="str">
        <f t="shared" si="55"/>
        <v/>
      </c>
      <c r="BW222" s="487" t="str">
        <f t="shared" si="55"/>
        <v/>
      </c>
      <c r="BX222" s="487" t="str">
        <f t="shared" si="55"/>
        <v/>
      </c>
      <c r="BY222" s="487" t="str">
        <f t="shared" si="55"/>
        <v/>
      </c>
      <c r="BZ222" s="487" t="str">
        <f t="shared" si="55"/>
        <v/>
      </c>
      <c r="CA222" s="489" t="str">
        <f t="shared" si="55"/>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7">AF222</f>
        <v>0</v>
      </c>
      <c r="AG223" s="487">
        <f t="shared" si="57"/>
        <v>-1</v>
      </c>
      <c r="AH223" s="487">
        <f t="shared" si="57"/>
        <v>0</v>
      </c>
      <c r="AI223" s="487">
        <f t="shared" si="57"/>
        <v>0</v>
      </c>
      <c r="AJ223" s="487">
        <f t="shared" si="57"/>
        <v>0</v>
      </c>
      <c r="AK223" s="487">
        <f t="shared" si="57"/>
        <v>0</v>
      </c>
      <c r="AL223" s="487">
        <f t="shared" si="57"/>
        <v>0</v>
      </c>
      <c r="AM223" s="487">
        <f t="shared" si="57"/>
        <v>0</v>
      </c>
      <c r="AN223" s="487">
        <f t="shared" si="57"/>
        <v>0</v>
      </c>
      <c r="AO223" s="487">
        <f t="shared" si="57"/>
        <v>0</v>
      </c>
      <c r="AP223" s="487">
        <f t="shared" si="57"/>
        <v>0</v>
      </c>
      <c r="AQ223" s="487">
        <f t="shared" si="57"/>
        <v>0</v>
      </c>
      <c r="AR223" s="487">
        <f t="shared" si="57"/>
        <v>0</v>
      </c>
      <c r="AS223" s="487">
        <f t="shared" si="57"/>
        <v>0</v>
      </c>
      <c r="AT223" s="487">
        <f t="shared" si="57"/>
        <v>0</v>
      </c>
      <c r="AU223" s="493">
        <f t="shared" si="57"/>
        <v>0</v>
      </c>
      <c r="AV223" s="488" t="str">
        <f t="shared" si="54"/>
        <v/>
      </c>
      <c r="AW223" s="487">
        <f t="shared" si="54"/>
        <v>0</v>
      </c>
      <c r="AX223" s="487" t="str">
        <f t="shared" si="54"/>
        <v/>
      </c>
      <c r="AY223" s="487" t="str">
        <f t="shared" si="54"/>
        <v/>
      </c>
      <c r="AZ223" s="487" t="str">
        <f t="shared" si="54"/>
        <v/>
      </c>
      <c r="BA223" s="487" t="str">
        <f t="shared" si="54"/>
        <v/>
      </c>
      <c r="BB223" s="487" t="str">
        <f t="shared" si="54"/>
        <v/>
      </c>
      <c r="BC223" s="487" t="str">
        <f t="shared" si="54"/>
        <v/>
      </c>
      <c r="BD223" s="487" t="str">
        <f t="shared" si="54"/>
        <v/>
      </c>
      <c r="BE223" s="487" t="str">
        <f t="shared" si="54"/>
        <v/>
      </c>
      <c r="BF223" s="487" t="str">
        <f t="shared" si="54"/>
        <v/>
      </c>
      <c r="BG223" s="487" t="str">
        <f t="shared" si="54"/>
        <v/>
      </c>
      <c r="BH223" s="487" t="str">
        <f t="shared" si="54"/>
        <v/>
      </c>
      <c r="BI223" s="487" t="str">
        <f t="shared" si="54"/>
        <v/>
      </c>
      <c r="BJ223" s="487" t="str">
        <f t="shared" si="54"/>
        <v/>
      </c>
      <c r="BK223" s="489" t="str">
        <f t="shared" si="54"/>
        <v/>
      </c>
      <c r="BL223" s="495" t="str">
        <f t="shared" si="55"/>
        <v/>
      </c>
      <c r="BM223" s="487">
        <f t="shared" si="55"/>
        <v>0</v>
      </c>
      <c r="BN223" s="487" t="str">
        <f t="shared" si="55"/>
        <v/>
      </c>
      <c r="BO223" s="487" t="str">
        <f t="shared" si="55"/>
        <v/>
      </c>
      <c r="BP223" s="487" t="str">
        <f t="shared" si="55"/>
        <v/>
      </c>
      <c r="BQ223" s="487" t="str">
        <f t="shared" si="55"/>
        <v/>
      </c>
      <c r="BR223" s="487" t="str">
        <f t="shared" si="55"/>
        <v/>
      </c>
      <c r="BS223" s="487" t="str">
        <f t="shared" si="55"/>
        <v/>
      </c>
      <c r="BT223" s="487" t="str">
        <f t="shared" si="55"/>
        <v/>
      </c>
      <c r="BU223" s="487" t="str">
        <f t="shared" si="55"/>
        <v/>
      </c>
      <c r="BV223" s="487" t="str">
        <f t="shared" si="55"/>
        <v/>
      </c>
      <c r="BW223" s="487" t="str">
        <f t="shared" si="55"/>
        <v/>
      </c>
      <c r="BX223" s="487" t="str">
        <f t="shared" si="55"/>
        <v/>
      </c>
      <c r="BY223" s="487" t="str">
        <f t="shared" si="55"/>
        <v/>
      </c>
      <c r="BZ223" s="487" t="str">
        <f t="shared" si="55"/>
        <v/>
      </c>
      <c r="CA223" s="489" t="str">
        <f t="shared" si="55"/>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7"/>
        <v>0</v>
      </c>
      <c r="AG224" s="487">
        <f t="shared" si="57"/>
        <v>-1</v>
      </c>
      <c r="AH224" s="487">
        <f t="shared" si="57"/>
        <v>0</v>
      </c>
      <c r="AI224" s="487">
        <f t="shared" si="57"/>
        <v>0</v>
      </c>
      <c r="AJ224" s="487">
        <f t="shared" si="57"/>
        <v>0</v>
      </c>
      <c r="AK224" s="487">
        <f t="shared" si="57"/>
        <v>0</v>
      </c>
      <c r="AL224" s="487">
        <f t="shared" si="57"/>
        <v>0</v>
      </c>
      <c r="AM224" s="487">
        <f t="shared" si="57"/>
        <v>0</v>
      </c>
      <c r="AN224" s="487">
        <f t="shared" si="57"/>
        <v>0</v>
      </c>
      <c r="AO224" s="487">
        <f t="shared" si="57"/>
        <v>0</v>
      </c>
      <c r="AP224" s="487">
        <f t="shared" si="57"/>
        <v>0</v>
      </c>
      <c r="AQ224" s="487">
        <f t="shared" si="57"/>
        <v>0</v>
      </c>
      <c r="AR224" s="487">
        <f t="shared" si="57"/>
        <v>0</v>
      </c>
      <c r="AS224" s="487">
        <f t="shared" si="57"/>
        <v>0</v>
      </c>
      <c r="AT224" s="487">
        <f t="shared" si="57"/>
        <v>0</v>
      </c>
      <c r="AU224" s="493">
        <f t="shared" si="57"/>
        <v>0</v>
      </c>
      <c r="AV224" s="488" t="str">
        <f t="shared" si="54"/>
        <v/>
      </c>
      <c r="AW224" s="487">
        <f t="shared" si="54"/>
        <v>0</v>
      </c>
      <c r="AX224" s="487" t="str">
        <f t="shared" si="54"/>
        <v/>
      </c>
      <c r="AY224" s="487" t="str">
        <f t="shared" si="54"/>
        <v/>
      </c>
      <c r="AZ224" s="487" t="str">
        <f t="shared" si="54"/>
        <v/>
      </c>
      <c r="BA224" s="487" t="str">
        <f t="shared" si="54"/>
        <v/>
      </c>
      <c r="BB224" s="487" t="str">
        <f t="shared" si="54"/>
        <v/>
      </c>
      <c r="BC224" s="487" t="str">
        <f t="shared" si="54"/>
        <v/>
      </c>
      <c r="BD224" s="487" t="str">
        <f t="shared" si="54"/>
        <v/>
      </c>
      <c r="BE224" s="487" t="str">
        <f t="shared" si="54"/>
        <v/>
      </c>
      <c r="BF224" s="487" t="str">
        <f t="shared" si="54"/>
        <v/>
      </c>
      <c r="BG224" s="487" t="str">
        <f t="shared" ref="BG224:BK274" si="58">IF(AQ224,IFERROR(LEFT($V224,SEARCH(" (",$V224)-1),$V224),"")</f>
        <v/>
      </c>
      <c r="BH224" s="487" t="str">
        <f t="shared" si="58"/>
        <v/>
      </c>
      <c r="BI224" s="487" t="str">
        <f t="shared" si="58"/>
        <v/>
      </c>
      <c r="BJ224" s="487" t="str">
        <f t="shared" si="58"/>
        <v/>
      </c>
      <c r="BK224" s="489" t="str">
        <f t="shared" si="58"/>
        <v/>
      </c>
      <c r="BL224" s="495" t="str">
        <f t="shared" si="55"/>
        <v/>
      </c>
      <c r="BM224" s="487">
        <f t="shared" si="55"/>
        <v>0</v>
      </c>
      <c r="BN224" s="487" t="str">
        <f t="shared" si="55"/>
        <v/>
      </c>
      <c r="BO224" s="487" t="str">
        <f t="shared" si="55"/>
        <v/>
      </c>
      <c r="BP224" s="487" t="str">
        <f t="shared" si="55"/>
        <v/>
      </c>
      <c r="BQ224" s="487" t="str">
        <f t="shared" si="55"/>
        <v/>
      </c>
      <c r="BR224" s="487" t="str">
        <f t="shared" si="55"/>
        <v/>
      </c>
      <c r="BS224" s="487" t="str">
        <f t="shared" si="55"/>
        <v/>
      </c>
      <c r="BT224" s="487" t="str">
        <f t="shared" si="55"/>
        <v/>
      </c>
      <c r="BU224" s="487" t="str">
        <f t="shared" si="55"/>
        <v/>
      </c>
      <c r="BV224" s="487" t="str">
        <f t="shared" si="55"/>
        <v/>
      </c>
      <c r="BW224" s="487" t="str">
        <f t="shared" ref="BW224:CA274" si="59">IF(AQ224,IFERROR(LEFT($W224,SEARCH(" (",$W224)-1),$W224),"")</f>
        <v/>
      </c>
      <c r="BX224" s="487" t="str">
        <f t="shared" si="59"/>
        <v/>
      </c>
      <c r="BY224" s="487" t="str">
        <f t="shared" si="59"/>
        <v/>
      </c>
      <c r="BZ224" s="487" t="str">
        <f t="shared" si="59"/>
        <v/>
      </c>
      <c r="CA224" s="489" t="str">
        <f t="shared" si="59"/>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7"/>
        <v>0</v>
      </c>
      <c r="AG225" s="487">
        <f t="shared" si="57"/>
        <v>-1</v>
      </c>
      <c r="AH225" s="487">
        <f t="shared" si="57"/>
        <v>0</v>
      </c>
      <c r="AI225" s="487">
        <f t="shared" si="57"/>
        <v>0</v>
      </c>
      <c r="AJ225" s="487">
        <f t="shared" si="57"/>
        <v>0</v>
      </c>
      <c r="AK225" s="487">
        <f t="shared" si="57"/>
        <v>0</v>
      </c>
      <c r="AL225" s="487">
        <f t="shared" si="57"/>
        <v>0</v>
      </c>
      <c r="AM225" s="487">
        <f t="shared" si="57"/>
        <v>0</v>
      </c>
      <c r="AN225" s="487">
        <f t="shared" si="57"/>
        <v>0</v>
      </c>
      <c r="AO225" s="487">
        <f t="shared" si="57"/>
        <v>0</v>
      </c>
      <c r="AP225" s="487">
        <f t="shared" si="57"/>
        <v>0</v>
      </c>
      <c r="AQ225" s="487">
        <f t="shared" si="57"/>
        <v>0</v>
      </c>
      <c r="AR225" s="487">
        <f t="shared" si="57"/>
        <v>0</v>
      </c>
      <c r="AS225" s="487">
        <f t="shared" si="57"/>
        <v>0</v>
      </c>
      <c r="AT225" s="487">
        <f t="shared" si="57"/>
        <v>0</v>
      </c>
      <c r="AU225" s="493">
        <f t="shared" si="57"/>
        <v>0</v>
      </c>
      <c r="AV225" s="488" t="str">
        <f t="shared" ref="AV225:BF248" si="60">IF(AF225,IFERROR(LEFT($V225,SEARCH(" (",$V225)-1),$V225),"")</f>
        <v/>
      </c>
      <c r="AW225" s="487">
        <f t="shared" si="60"/>
        <v>0</v>
      </c>
      <c r="AX225" s="487" t="str">
        <f t="shared" si="60"/>
        <v/>
      </c>
      <c r="AY225" s="487" t="str">
        <f t="shared" si="60"/>
        <v/>
      </c>
      <c r="AZ225" s="487" t="str">
        <f t="shared" si="60"/>
        <v/>
      </c>
      <c r="BA225" s="487" t="str">
        <f t="shared" si="60"/>
        <v/>
      </c>
      <c r="BB225" s="487" t="str">
        <f t="shared" si="60"/>
        <v/>
      </c>
      <c r="BC225" s="487" t="str">
        <f t="shared" si="60"/>
        <v/>
      </c>
      <c r="BD225" s="487" t="str">
        <f t="shared" si="60"/>
        <v/>
      </c>
      <c r="BE225" s="487" t="str">
        <f t="shared" si="60"/>
        <v/>
      </c>
      <c r="BF225" s="487" t="str">
        <f t="shared" si="60"/>
        <v/>
      </c>
      <c r="BG225" s="487" t="str">
        <f t="shared" si="58"/>
        <v/>
      </c>
      <c r="BH225" s="487" t="str">
        <f t="shared" si="58"/>
        <v/>
      </c>
      <c r="BI225" s="487" t="str">
        <f t="shared" si="58"/>
        <v/>
      </c>
      <c r="BJ225" s="487" t="str">
        <f t="shared" si="58"/>
        <v/>
      </c>
      <c r="BK225" s="489" t="str">
        <f t="shared" si="58"/>
        <v/>
      </c>
      <c r="BL225" s="495" t="str">
        <f t="shared" ref="BL225:BV248" si="61">IF(AF225,IFERROR(LEFT($W225,SEARCH(" (",$W225)-1),$W225),"")</f>
        <v/>
      </c>
      <c r="BM225" s="487">
        <f t="shared" si="61"/>
        <v>0</v>
      </c>
      <c r="BN225" s="487" t="str">
        <f t="shared" si="61"/>
        <v/>
      </c>
      <c r="BO225" s="487" t="str">
        <f t="shared" si="61"/>
        <v/>
      </c>
      <c r="BP225" s="487" t="str">
        <f t="shared" si="61"/>
        <v/>
      </c>
      <c r="BQ225" s="487" t="str">
        <f t="shared" si="61"/>
        <v/>
      </c>
      <c r="BR225" s="487" t="str">
        <f t="shared" si="61"/>
        <v/>
      </c>
      <c r="BS225" s="487" t="str">
        <f t="shared" si="61"/>
        <v/>
      </c>
      <c r="BT225" s="487" t="str">
        <f t="shared" si="61"/>
        <v/>
      </c>
      <c r="BU225" s="487" t="str">
        <f t="shared" si="61"/>
        <v/>
      </c>
      <c r="BV225" s="487" t="str">
        <f t="shared" si="61"/>
        <v/>
      </c>
      <c r="BW225" s="487" t="str">
        <f t="shared" si="59"/>
        <v/>
      </c>
      <c r="BX225" s="487" t="str">
        <f t="shared" si="59"/>
        <v/>
      </c>
      <c r="BY225" s="487" t="str">
        <f t="shared" si="59"/>
        <v/>
      </c>
      <c r="BZ225" s="487" t="str">
        <f t="shared" si="59"/>
        <v/>
      </c>
      <c r="CA225" s="489" t="str">
        <f t="shared" si="59"/>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7"/>
        <v>0</v>
      </c>
      <c r="AG226" s="487">
        <f t="shared" si="57"/>
        <v>-1</v>
      </c>
      <c r="AH226" s="487">
        <f t="shared" si="57"/>
        <v>0</v>
      </c>
      <c r="AI226" s="487">
        <f t="shared" si="57"/>
        <v>0</v>
      </c>
      <c r="AJ226" s="487">
        <f t="shared" si="57"/>
        <v>0</v>
      </c>
      <c r="AK226" s="487">
        <f t="shared" si="57"/>
        <v>0</v>
      </c>
      <c r="AL226" s="487">
        <f t="shared" si="57"/>
        <v>0</v>
      </c>
      <c r="AM226" s="487">
        <f t="shared" si="57"/>
        <v>0</v>
      </c>
      <c r="AN226" s="487">
        <f t="shared" si="57"/>
        <v>0</v>
      </c>
      <c r="AO226" s="487">
        <f t="shared" si="57"/>
        <v>0</v>
      </c>
      <c r="AP226" s="487">
        <f t="shared" si="57"/>
        <v>0</v>
      </c>
      <c r="AQ226" s="487">
        <f t="shared" si="57"/>
        <v>0</v>
      </c>
      <c r="AR226" s="487">
        <f t="shared" si="57"/>
        <v>0</v>
      </c>
      <c r="AS226" s="487">
        <f t="shared" si="57"/>
        <v>0</v>
      </c>
      <c r="AT226" s="487">
        <f t="shared" si="57"/>
        <v>0</v>
      </c>
      <c r="AU226" s="493">
        <f t="shared" si="57"/>
        <v>0</v>
      </c>
      <c r="AV226" s="488" t="str">
        <f t="shared" si="60"/>
        <v/>
      </c>
      <c r="AW226" s="487">
        <f t="shared" si="60"/>
        <v>0</v>
      </c>
      <c r="AX226" s="487" t="str">
        <f t="shared" si="60"/>
        <v/>
      </c>
      <c r="AY226" s="487" t="str">
        <f t="shared" si="60"/>
        <v/>
      </c>
      <c r="AZ226" s="487" t="str">
        <f t="shared" si="60"/>
        <v/>
      </c>
      <c r="BA226" s="487" t="str">
        <f t="shared" si="60"/>
        <v/>
      </c>
      <c r="BB226" s="487" t="str">
        <f t="shared" si="60"/>
        <v/>
      </c>
      <c r="BC226" s="487" t="str">
        <f t="shared" si="60"/>
        <v/>
      </c>
      <c r="BD226" s="487" t="str">
        <f t="shared" si="60"/>
        <v/>
      </c>
      <c r="BE226" s="487" t="str">
        <f t="shared" si="60"/>
        <v/>
      </c>
      <c r="BF226" s="487" t="str">
        <f t="shared" si="60"/>
        <v/>
      </c>
      <c r="BG226" s="487" t="str">
        <f t="shared" si="58"/>
        <v/>
      </c>
      <c r="BH226" s="487" t="str">
        <f t="shared" si="58"/>
        <v/>
      </c>
      <c r="BI226" s="487" t="str">
        <f t="shared" si="58"/>
        <v/>
      </c>
      <c r="BJ226" s="487" t="str">
        <f t="shared" si="58"/>
        <v/>
      </c>
      <c r="BK226" s="489" t="str">
        <f t="shared" si="58"/>
        <v/>
      </c>
      <c r="BL226" s="495" t="str">
        <f t="shared" si="61"/>
        <v/>
      </c>
      <c r="BM226" s="487">
        <f t="shared" si="61"/>
        <v>0</v>
      </c>
      <c r="BN226" s="487" t="str">
        <f t="shared" si="61"/>
        <v/>
      </c>
      <c r="BO226" s="487" t="str">
        <f t="shared" si="61"/>
        <v/>
      </c>
      <c r="BP226" s="487" t="str">
        <f t="shared" si="61"/>
        <v/>
      </c>
      <c r="BQ226" s="487" t="str">
        <f t="shared" si="61"/>
        <v/>
      </c>
      <c r="BR226" s="487" t="str">
        <f t="shared" si="61"/>
        <v/>
      </c>
      <c r="BS226" s="487" t="str">
        <f t="shared" si="61"/>
        <v/>
      </c>
      <c r="BT226" s="487" t="str">
        <f t="shared" si="61"/>
        <v/>
      </c>
      <c r="BU226" s="487" t="str">
        <f t="shared" si="61"/>
        <v/>
      </c>
      <c r="BV226" s="487" t="str">
        <f t="shared" si="61"/>
        <v/>
      </c>
      <c r="BW226" s="487" t="str">
        <f t="shared" si="59"/>
        <v/>
      </c>
      <c r="BX226" s="487" t="str">
        <f t="shared" si="59"/>
        <v/>
      </c>
      <c r="BY226" s="487" t="str">
        <f t="shared" si="59"/>
        <v/>
      </c>
      <c r="BZ226" s="487" t="str">
        <f t="shared" si="59"/>
        <v/>
      </c>
      <c r="CA226" s="489" t="str">
        <f t="shared" si="59"/>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7"/>
        <v>0</v>
      </c>
      <c r="AG227" s="487">
        <f t="shared" si="57"/>
        <v>-1</v>
      </c>
      <c r="AH227" s="487">
        <f t="shared" si="57"/>
        <v>0</v>
      </c>
      <c r="AI227" s="487">
        <f t="shared" si="57"/>
        <v>0</v>
      </c>
      <c r="AJ227" s="487">
        <f t="shared" si="57"/>
        <v>0</v>
      </c>
      <c r="AK227" s="487">
        <f t="shared" si="57"/>
        <v>0</v>
      </c>
      <c r="AL227" s="487">
        <f t="shared" si="57"/>
        <v>0</v>
      </c>
      <c r="AM227" s="487">
        <f t="shared" si="57"/>
        <v>0</v>
      </c>
      <c r="AN227" s="487">
        <f t="shared" si="57"/>
        <v>0</v>
      </c>
      <c r="AO227" s="487">
        <f t="shared" si="57"/>
        <v>0</v>
      </c>
      <c r="AP227" s="487">
        <f t="shared" si="57"/>
        <v>0</v>
      </c>
      <c r="AQ227" s="487">
        <f t="shared" si="57"/>
        <v>0</v>
      </c>
      <c r="AR227" s="487">
        <f t="shared" si="57"/>
        <v>0</v>
      </c>
      <c r="AS227" s="487">
        <f t="shared" si="57"/>
        <v>0</v>
      </c>
      <c r="AT227" s="487">
        <f t="shared" si="57"/>
        <v>0</v>
      </c>
      <c r="AU227" s="493">
        <f t="shared" si="57"/>
        <v>0</v>
      </c>
      <c r="AV227" s="488" t="str">
        <f t="shared" si="60"/>
        <v/>
      </c>
      <c r="AW227" s="487">
        <f t="shared" si="60"/>
        <v>0</v>
      </c>
      <c r="AX227" s="487" t="str">
        <f t="shared" si="60"/>
        <v/>
      </c>
      <c r="AY227" s="487" t="str">
        <f t="shared" si="60"/>
        <v/>
      </c>
      <c r="AZ227" s="487" t="str">
        <f t="shared" si="60"/>
        <v/>
      </c>
      <c r="BA227" s="487" t="str">
        <f t="shared" si="60"/>
        <v/>
      </c>
      <c r="BB227" s="487" t="str">
        <f t="shared" si="60"/>
        <v/>
      </c>
      <c r="BC227" s="487" t="str">
        <f t="shared" si="60"/>
        <v/>
      </c>
      <c r="BD227" s="487" t="str">
        <f t="shared" si="60"/>
        <v/>
      </c>
      <c r="BE227" s="487" t="str">
        <f t="shared" si="60"/>
        <v/>
      </c>
      <c r="BF227" s="487" t="str">
        <f t="shared" si="60"/>
        <v/>
      </c>
      <c r="BG227" s="487" t="str">
        <f t="shared" si="58"/>
        <v/>
      </c>
      <c r="BH227" s="487" t="str">
        <f t="shared" si="58"/>
        <v/>
      </c>
      <c r="BI227" s="487" t="str">
        <f t="shared" si="58"/>
        <v/>
      </c>
      <c r="BJ227" s="487" t="str">
        <f t="shared" si="58"/>
        <v/>
      </c>
      <c r="BK227" s="489" t="str">
        <f t="shared" si="58"/>
        <v/>
      </c>
      <c r="BL227" s="495" t="str">
        <f t="shared" si="61"/>
        <v/>
      </c>
      <c r="BM227" s="487">
        <f t="shared" si="61"/>
        <v>0</v>
      </c>
      <c r="BN227" s="487" t="str">
        <f t="shared" si="61"/>
        <v/>
      </c>
      <c r="BO227" s="487" t="str">
        <f t="shared" si="61"/>
        <v/>
      </c>
      <c r="BP227" s="487" t="str">
        <f t="shared" si="61"/>
        <v/>
      </c>
      <c r="BQ227" s="487" t="str">
        <f t="shared" si="61"/>
        <v/>
      </c>
      <c r="BR227" s="487" t="str">
        <f t="shared" si="61"/>
        <v/>
      </c>
      <c r="BS227" s="487" t="str">
        <f t="shared" si="61"/>
        <v/>
      </c>
      <c r="BT227" s="487" t="str">
        <f t="shared" si="61"/>
        <v/>
      </c>
      <c r="BU227" s="487" t="str">
        <f t="shared" si="61"/>
        <v/>
      </c>
      <c r="BV227" s="487" t="str">
        <f t="shared" si="61"/>
        <v/>
      </c>
      <c r="BW227" s="487" t="str">
        <f t="shared" si="59"/>
        <v/>
      </c>
      <c r="BX227" s="487" t="str">
        <f t="shared" si="59"/>
        <v/>
      </c>
      <c r="BY227" s="487" t="str">
        <f t="shared" si="59"/>
        <v/>
      </c>
      <c r="BZ227" s="487" t="str">
        <f t="shared" si="59"/>
        <v/>
      </c>
      <c r="CA227" s="489" t="str">
        <f t="shared" si="59"/>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7"/>
        <v>0</v>
      </c>
      <c r="AG228" s="487">
        <f t="shared" si="57"/>
        <v>-1</v>
      </c>
      <c r="AH228" s="487">
        <f t="shared" si="57"/>
        <v>0</v>
      </c>
      <c r="AI228" s="487">
        <f t="shared" si="57"/>
        <v>0</v>
      </c>
      <c r="AJ228" s="487">
        <f t="shared" si="57"/>
        <v>0</v>
      </c>
      <c r="AK228" s="487">
        <f t="shared" si="57"/>
        <v>0</v>
      </c>
      <c r="AL228" s="487">
        <f t="shared" si="57"/>
        <v>0</v>
      </c>
      <c r="AM228" s="487">
        <f t="shared" si="57"/>
        <v>0</v>
      </c>
      <c r="AN228" s="487">
        <f t="shared" si="57"/>
        <v>0</v>
      </c>
      <c r="AO228" s="487">
        <f t="shared" si="57"/>
        <v>0</v>
      </c>
      <c r="AP228" s="487">
        <f t="shared" si="57"/>
        <v>0</v>
      </c>
      <c r="AQ228" s="487">
        <f t="shared" si="57"/>
        <v>0</v>
      </c>
      <c r="AR228" s="487">
        <f t="shared" si="57"/>
        <v>0</v>
      </c>
      <c r="AS228" s="487">
        <f t="shared" si="57"/>
        <v>0</v>
      </c>
      <c r="AT228" s="487">
        <f t="shared" si="57"/>
        <v>0</v>
      </c>
      <c r="AU228" s="493">
        <f t="shared" si="57"/>
        <v>0</v>
      </c>
      <c r="AV228" s="488" t="str">
        <f t="shared" si="60"/>
        <v/>
      </c>
      <c r="AW228" s="487">
        <f t="shared" si="60"/>
        <v>0</v>
      </c>
      <c r="AX228" s="487" t="str">
        <f t="shared" si="60"/>
        <v/>
      </c>
      <c r="AY228" s="487" t="str">
        <f t="shared" si="60"/>
        <v/>
      </c>
      <c r="AZ228" s="487" t="str">
        <f t="shared" si="60"/>
        <v/>
      </c>
      <c r="BA228" s="487" t="str">
        <f t="shared" si="60"/>
        <v/>
      </c>
      <c r="BB228" s="487" t="str">
        <f t="shared" si="60"/>
        <v/>
      </c>
      <c r="BC228" s="487" t="str">
        <f t="shared" si="60"/>
        <v/>
      </c>
      <c r="BD228" s="487" t="str">
        <f t="shared" si="60"/>
        <v/>
      </c>
      <c r="BE228" s="487" t="str">
        <f t="shared" si="60"/>
        <v/>
      </c>
      <c r="BF228" s="487" t="str">
        <f t="shared" si="60"/>
        <v/>
      </c>
      <c r="BG228" s="487" t="str">
        <f t="shared" si="58"/>
        <v/>
      </c>
      <c r="BH228" s="487" t="str">
        <f t="shared" si="58"/>
        <v/>
      </c>
      <c r="BI228" s="487" t="str">
        <f t="shared" si="58"/>
        <v/>
      </c>
      <c r="BJ228" s="487" t="str">
        <f t="shared" si="58"/>
        <v/>
      </c>
      <c r="BK228" s="489" t="str">
        <f t="shared" si="58"/>
        <v/>
      </c>
      <c r="BL228" s="495" t="str">
        <f t="shared" si="61"/>
        <v/>
      </c>
      <c r="BM228" s="487">
        <f t="shared" si="61"/>
        <v>0</v>
      </c>
      <c r="BN228" s="487" t="str">
        <f t="shared" si="61"/>
        <v/>
      </c>
      <c r="BO228" s="487" t="str">
        <f t="shared" si="61"/>
        <v/>
      </c>
      <c r="BP228" s="487" t="str">
        <f t="shared" si="61"/>
        <v/>
      </c>
      <c r="BQ228" s="487" t="str">
        <f t="shared" si="61"/>
        <v/>
      </c>
      <c r="BR228" s="487" t="str">
        <f t="shared" si="61"/>
        <v/>
      </c>
      <c r="BS228" s="487" t="str">
        <f t="shared" si="61"/>
        <v/>
      </c>
      <c r="BT228" s="487" t="str">
        <f t="shared" si="61"/>
        <v/>
      </c>
      <c r="BU228" s="487" t="str">
        <f t="shared" si="61"/>
        <v/>
      </c>
      <c r="BV228" s="487" t="str">
        <f t="shared" si="61"/>
        <v/>
      </c>
      <c r="BW228" s="487" t="str">
        <f t="shared" si="59"/>
        <v/>
      </c>
      <c r="BX228" s="487" t="str">
        <f t="shared" si="59"/>
        <v/>
      </c>
      <c r="BY228" s="487" t="str">
        <f t="shared" si="59"/>
        <v/>
      </c>
      <c r="BZ228" s="487" t="str">
        <f t="shared" si="59"/>
        <v/>
      </c>
      <c r="CA228" s="489" t="str">
        <f t="shared" si="59"/>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7"/>
        <v>0</v>
      </c>
      <c r="AG229" s="487">
        <f t="shared" si="57"/>
        <v>-1</v>
      </c>
      <c r="AH229" s="487">
        <f t="shared" si="57"/>
        <v>0</v>
      </c>
      <c r="AI229" s="487">
        <f t="shared" si="57"/>
        <v>0</v>
      </c>
      <c r="AJ229" s="487">
        <f t="shared" si="57"/>
        <v>0</v>
      </c>
      <c r="AK229" s="487">
        <f t="shared" si="57"/>
        <v>0</v>
      </c>
      <c r="AL229" s="487">
        <f t="shared" si="57"/>
        <v>0</v>
      </c>
      <c r="AM229" s="487">
        <f t="shared" si="57"/>
        <v>0</v>
      </c>
      <c r="AN229" s="487">
        <f t="shared" si="57"/>
        <v>0</v>
      </c>
      <c r="AO229" s="487">
        <f t="shared" si="57"/>
        <v>0</v>
      </c>
      <c r="AP229" s="487">
        <f t="shared" si="57"/>
        <v>0</v>
      </c>
      <c r="AQ229" s="487">
        <f t="shared" si="57"/>
        <v>0</v>
      </c>
      <c r="AR229" s="487">
        <f t="shared" si="57"/>
        <v>0</v>
      </c>
      <c r="AS229" s="487">
        <f t="shared" si="57"/>
        <v>0</v>
      </c>
      <c r="AT229" s="487">
        <f t="shared" si="57"/>
        <v>0</v>
      </c>
      <c r="AU229" s="493">
        <f t="shared" si="57"/>
        <v>0</v>
      </c>
      <c r="AV229" s="488" t="str">
        <f t="shared" si="60"/>
        <v/>
      </c>
      <c r="AW229" s="487">
        <f t="shared" si="60"/>
        <v>0</v>
      </c>
      <c r="AX229" s="487" t="str">
        <f t="shared" si="60"/>
        <v/>
      </c>
      <c r="AY229" s="487" t="str">
        <f t="shared" si="60"/>
        <v/>
      </c>
      <c r="AZ229" s="487" t="str">
        <f t="shared" si="60"/>
        <v/>
      </c>
      <c r="BA229" s="487" t="str">
        <f t="shared" si="60"/>
        <v/>
      </c>
      <c r="BB229" s="487" t="str">
        <f t="shared" si="60"/>
        <v/>
      </c>
      <c r="BC229" s="487" t="str">
        <f t="shared" si="60"/>
        <v/>
      </c>
      <c r="BD229" s="487" t="str">
        <f t="shared" si="60"/>
        <v/>
      </c>
      <c r="BE229" s="487" t="str">
        <f t="shared" si="60"/>
        <v/>
      </c>
      <c r="BF229" s="487" t="str">
        <f t="shared" si="60"/>
        <v/>
      </c>
      <c r="BG229" s="487" t="str">
        <f t="shared" si="58"/>
        <v/>
      </c>
      <c r="BH229" s="487" t="str">
        <f t="shared" si="58"/>
        <v/>
      </c>
      <c r="BI229" s="487" t="str">
        <f t="shared" si="58"/>
        <v/>
      </c>
      <c r="BJ229" s="487" t="str">
        <f t="shared" si="58"/>
        <v/>
      </c>
      <c r="BK229" s="489" t="str">
        <f t="shared" si="58"/>
        <v/>
      </c>
      <c r="BL229" s="495" t="str">
        <f t="shared" si="61"/>
        <v/>
      </c>
      <c r="BM229" s="487">
        <f t="shared" si="61"/>
        <v>0</v>
      </c>
      <c r="BN229" s="487" t="str">
        <f t="shared" si="61"/>
        <v/>
      </c>
      <c r="BO229" s="487" t="str">
        <f t="shared" si="61"/>
        <v/>
      </c>
      <c r="BP229" s="487" t="str">
        <f t="shared" si="61"/>
        <v/>
      </c>
      <c r="BQ229" s="487" t="str">
        <f t="shared" si="61"/>
        <v/>
      </c>
      <c r="BR229" s="487" t="str">
        <f t="shared" si="61"/>
        <v/>
      </c>
      <c r="BS229" s="487" t="str">
        <f t="shared" si="61"/>
        <v/>
      </c>
      <c r="BT229" s="487" t="str">
        <f t="shared" si="61"/>
        <v/>
      </c>
      <c r="BU229" s="487" t="str">
        <f t="shared" si="61"/>
        <v/>
      </c>
      <c r="BV229" s="487" t="str">
        <f t="shared" si="61"/>
        <v/>
      </c>
      <c r="BW229" s="487" t="str">
        <f t="shared" si="59"/>
        <v/>
      </c>
      <c r="BX229" s="487" t="str">
        <f t="shared" si="59"/>
        <v/>
      </c>
      <c r="BY229" s="487" t="str">
        <f t="shared" si="59"/>
        <v/>
      </c>
      <c r="BZ229" s="487" t="str">
        <f t="shared" si="59"/>
        <v/>
      </c>
      <c r="CA229" s="489" t="str">
        <f t="shared" si="59"/>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7"/>
        <v>0</v>
      </c>
      <c r="AG230" s="487">
        <f t="shared" si="57"/>
        <v>-1</v>
      </c>
      <c r="AH230" s="487">
        <f t="shared" si="57"/>
        <v>0</v>
      </c>
      <c r="AI230" s="487">
        <f t="shared" si="57"/>
        <v>0</v>
      </c>
      <c r="AJ230" s="487">
        <f t="shared" si="57"/>
        <v>0</v>
      </c>
      <c r="AK230" s="487">
        <f t="shared" si="57"/>
        <v>0</v>
      </c>
      <c r="AL230" s="487">
        <f t="shared" si="57"/>
        <v>0</v>
      </c>
      <c r="AM230" s="487">
        <f t="shared" si="57"/>
        <v>0</v>
      </c>
      <c r="AN230" s="487">
        <f t="shared" si="57"/>
        <v>0</v>
      </c>
      <c r="AO230" s="487">
        <f t="shared" si="57"/>
        <v>0</v>
      </c>
      <c r="AP230" s="487">
        <f t="shared" si="57"/>
        <v>0</v>
      </c>
      <c r="AQ230" s="487">
        <f t="shared" si="57"/>
        <v>0</v>
      </c>
      <c r="AR230" s="487">
        <f t="shared" si="57"/>
        <v>0</v>
      </c>
      <c r="AS230" s="487">
        <f t="shared" si="57"/>
        <v>0</v>
      </c>
      <c r="AT230" s="487">
        <f t="shared" si="57"/>
        <v>0</v>
      </c>
      <c r="AU230" s="493">
        <f t="shared" si="57"/>
        <v>0</v>
      </c>
      <c r="AV230" s="488" t="str">
        <f t="shared" si="60"/>
        <v/>
      </c>
      <c r="AW230" s="487">
        <f t="shared" si="60"/>
        <v>0</v>
      </c>
      <c r="AX230" s="487" t="str">
        <f t="shared" si="60"/>
        <v/>
      </c>
      <c r="AY230" s="487" t="str">
        <f t="shared" si="60"/>
        <v/>
      </c>
      <c r="AZ230" s="487" t="str">
        <f t="shared" si="60"/>
        <v/>
      </c>
      <c r="BA230" s="487" t="str">
        <f t="shared" si="60"/>
        <v/>
      </c>
      <c r="BB230" s="487" t="str">
        <f t="shared" si="60"/>
        <v/>
      </c>
      <c r="BC230" s="487" t="str">
        <f t="shared" si="60"/>
        <v/>
      </c>
      <c r="BD230" s="487" t="str">
        <f t="shared" si="60"/>
        <v/>
      </c>
      <c r="BE230" s="487" t="str">
        <f t="shared" si="60"/>
        <v/>
      </c>
      <c r="BF230" s="487" t="str">
        <f t="shared" si="60"/>
        <v/>
      </c>
      <c r="BG230" s="487" t="str">
        <f t="shared" si="58"/>
        <v/>
      </c>
      <c r="BH230" s="487" t="str">
        <f t="shared" si="58"/>
        <v/>
      </c>
      <c r="BI230" s="487" t="str">
        <f t="shared" si="58"/>
        <v/>
      </c>
      <c r="BJ230" s="487" t="str">
        <f t="shared" si="58"/>
        <v/>
      </c>
      <c r="BK230" s="489" t="str">
        <f t="shared" si="58"/>
        <v/>
      </c>
      <c r="BL230" s="495" t="str">
        <f t="shared" si="61"/>
        <v/>
      </c>
      <c r="BM230" s="487">
        <f t="shared" si="61"/>
        <v>0</v>
      </c>
      <c r="BN230" s="487" t="str">
        <f t="shared" si="61"/>
        <v/>
      </c>
      <c r="BO230" s="487" t="str">
        <f t="shared" si="61"/>
        <v/>
      </c>
      <c r="BP230" s="487" t="str">
        <f t="shared" si="61"/>
        <v/>
      </c>
      <c r="BQ230" s="487" t="str">
        <f t="shared" si="61"/>
        <v/>
      </c>
      <c r="BR230" s="487" t="str">
        <f t="shared" si="61"/>
        <v/>
      </c>
      <c r="BS230" s="487" t="str">
        <f t="shared" si="61"/>
        <v/>
      </c>
      <c r="BT230" s="487" t="str">
        <f t="shared" si="61"/>
        <v/>
      </c>
      <c r="BU230" s="487" t="str">
        <f t="shared" si="61"/>
        <v/>
      </c>
      <c r="BV230" s="487" t="str">
        <f t="shared" si="61"/>
        <v/>
      </c>
      <c r="BW230" s="487" t="str">
        <f t="shared" si="59"/>
        <v/>
      </c>
      <c r="BX230" s="487" t="str">
        <f t="shared" si="59"/>
        <v/>
      </c>
      <c r="BY230" s="487" t="str">
        <f t="shared" si="59"/>
        <v/>
      </c>
      <c r="BZ230" s="487" t="str">
        <f t="shared" si="59"/>
        <v/>
      </c>
      <c r="CA230" s="489" t="str">
        <f t="shared" si="59"/>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7"/>
        <v>0</v>
      </c>
      <c r="AG231" s="487">
        <f t="shared" si="57"/>
        <v>-1</v>
      </c>
      <c r="AH231" s="487">
        <f t="shared" si="57"/>
        <v>0</v>
      </c>
      <c r="AI231" s="487">
        <f t="shared" si="57"/>
        <v>0</v>
      </c>
      <c r="AJ231" s="487">
        <f t="shared" si="57"/>
        <v>0</v>
      </c>
      <c r="AK231" s="487">
        <f t="shared" si="57"/>
        <v>0</v>
      </c>
      <c r="AL231" s="487">
        <f t="shared" si="57"/>
        <v>0</v>
      </c>
      <c r="AM231" s="487">
        <f t="shared" si="57"/>
        <v>0</v>
      </c>
      <c r="AN231" s="487">
        <f t="shared" si="57"/>
        <v>0</v>
      </c>
      <c r="AO231" s="487">
        <f t="shared" si="57"/>
        <v>0</v>
      </c>
      <c r="AP231" s="487">
        <f t="shared" si="57"/>
        <v>0</v>
      </c>
      <c r="AQ231" s="487">
        <f t="shared" si="57"/>
        <v>0</v>
      </c>
      <c r="AR231" s="487">
        <f t="shared" si="57"/>
        <v>0</v>
      </c>
      <c r="AS231" s="487">
        <f t="shared" si="57"/>
        <v>0</v>
      </c>
      <c r="AT231" s="487">
        <f t="shared" si="57"/>
        <v>0</v>
      </c>
      <c r="AU231" s="493">
        <f t="shared" si="57"/>
        <v>0</v>
      </c>
      <c r="AV231" s="488" t="str">
        <f t="shared" si="60"/>
        <v/>
      </c>
      <c r="AW231" s="487">
        <f t="shared" si="60"/>
        <v>0</v>
      </c>
      <c r="AX231" s="487" t="str">
        <f t="shared" si="60"/>
        <v/>
      </c>
      <c r="AY231" s="487" t="str">
        <f t="shared" si="60"/>
        <v/>
      </c>
      <c r="AZ231" s="487" t="str">
        <f t="shared" si="60"/>
        <v/>
      </c>
      <c r="BA231" s="487" t="str">
        <f t="shared" si="60"/>
        <v/>
      </c>
      <c r="BB231" s="487" t="str">
        <f t="shared" si="60"/>
        <v/>
      </c>
      <c r="BC231" s="487" t="str">
        <f t="shared" si="60"/>
        <v/>
      </c>
      <c r="BD231" s="487" t="str">
        <f t="shared" si="60"/>
        <v/>
      </c>
      <c r="BE231" s="487" t="str">
        <f t="shared" si="60"/>
        <v/>
      </c>
      <c r="BF231" s="487" t="str">
        <f t="shared" si="60"/>
        <v/>
      </c>
      <c r="BG231" s="487" t="str">
        <f t="shared" si="58"/>
        <v/>
      </c>
      <c r="BH231" s="487" t="str">
        <f t="shared" si="58"/>
        <v/>
      </c>
      <c r="BI231" s="487" t="str">
        <f t="shared" si="58"/>
        <v/>
      </c>
      <c r="BJ231" s="487" t="str">
        <f t="shared" si="58"/>
        <v/>
      </c>
      <c r="BK231" s="489" t="str">
        <f t="shared" si="58"/>
        <v/>
      </c>
      <c r="BL231" s="495" t="str">
        <f t="shared" si="61"/>
        <v/>
      </c>
      <c r="BM231" s="487">
        <f t="shared" si="61"/>
        <v>0</v>
      </c>
      <c r="BN231" s="487" t="str">
        <f t="shared" si="61"/>
        <v/>
      </c>
      <c r="BO231" s="487" t="str">
        <f t="shared" si="61"/>
        <v/>
      </c>
      <c r="BP231" s="487" t="str">
        <f t="shared" si="61"/>
        <v/>
      </c>
      <c r="BQ231" s="487" t="str">
        <f t="shared" si="61"/>
        <v/>
      </c>
      <c r="BR231" s="487" t="str">
        <f t="shared" si="61"/>
        <v/>
      </c>
      <c r="BS231" s="487" t="str">
        <f t="shared" si="61"/>
        <v/>
      </c>
      <c r="BT231" s="487" t="str">
        <f t="shared" si="61"/>
        <v/>
      </c>
      <c r="BU231" s="487" t="str">
        <f t="shared" si="61"/>
        <v/>
      </c>
      <c r="BV231" s="487" t="str">
        <f t="shared" si="61"/>
        <v/>
      </c>
      <c r="BW231" s="487" t="str">
        <f t="shared" si="59"/>
        <v/>
      </c>
      <c r="BX231" s="487" t="str">
        <f t="shared" si="59"/>
        <v/>
      </c>
      <c r="BY231" s="487" t="str">
        <f t="shared" si="59"/>
        <v/>
      </c>
      <c r="BZ231" s="487" t="str">
        <f t="shared" si="59"/>
        <v/>
      </c>
      <c r="CA231" s="489" t="str">
        <f t="shared" si="59"/>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7"/>
        <v>0</v>
      </c>
      <c r="AG232" s="487">
        <f t="shared" si="57"/>
        <v>-1</v>
      </c>
      <c r="AH232" s="487">
        <f t="shared" si="57"/>
        <v>0</v>
      </c>
      <c r="AI232" s="487">
        <f t="shared" si="57"/>
        <v>0</v>
      </c>
      <c r="AJ232" s="487">
        <f t="shared" si="57"/>
        <v>0</v>
      </c>
      <c r="AK232" s="487">
        <f t="shared" si="57"/>
        <v>0</v>
      </c>
      <c r="AL232" s="487">
        <f t="shared" si="57"/>
        <v>0</v>
      </c>
      <c r="AM232" s="487">
        <f t="shared" si="57"/>
        <v>0</v>
      </c>
      <c r="AN232" s="487">
        <f t="shared" si="57"/>
        <v>0</v>
      </c>
      <c r="AO232" s="487">
        <f t="shared" si="57"/>
        <v>0</v>
      </c>
      <c r="AP232" s="487">
        <f t="shared" si="57"/>
        <v>0</v>
      </c>
      <c r="AQ232" s="487">
        <f t="shared" si="57"/>
        <v>0</v>
      </c>
      <c r="AR232" s="487">
        <f t="shared" si="57"/>
        <v>0</v>
      </c>
      <c r="AS232" s="487">
        <f t="shared" si="57"/>
        <v>0</v>
      </c>
      <c r="AT232" s="487">
        <f t="shared" si="57"/>
        <v>0</v>
      </c>
      <c r="AU232" s="493">
        <f t="shared" si="57"/>
        <v>0</v>
      </c>
      <c r="AV232" s="488" t="str">
        <f t="shared" si="60"/>
        <v/>
      </c>
      <c r="AW232" s="487">
        <f t="shared" si="60"/>
        <v>0</v>
      </c>
      <c r="AX232" s="487" t="str">
        <f t="shared" si="60"/>
        <v/>
      </c>
      <c r="AY232" s="487" t="str">
        <f t="shared" si="60"/>
        <v/>
      </c>
      <c r="AZ232" s="487" t="str">
        <f t="shared" si="60"/>
        <v/>
      </c>
      <c r="BA232" s="487" t="str">
        <f t="shared" si="60"/>
        <v/>
      </c>
      <c r="BB232" s="487" t="str">
        <f t="shared" si="60"/>
        <v/>
      </c>
      <c r="BC232" s="487" t="str">
        <f t="shared" si="60"/>
        <v/>
      </c>
      <c r="BD232" s="487" t="str">
        <f t="shared" si="60"/>
        <v/>
      </c>
      <c r="BE232" s="487" t="str">
        <f t="shared" si="60"/>
        <v/>
      </c>
      <c r="BF232" s="487" t="str">
        <f t="shared" si="60"/>
        <v/>
      </c>
      <c r="BG232" s="487" t="str">
        <f t="shared" si="58"/>
        <v/>
      </c>
      <c r="BH232" s="487" t="str">
        <f t="shared" si="58"/>
        <v/>
      </c>
      <c r="BI232" s="487" t="str">
        <f t="shared" si="58"/>
        <v/>
      </c>
      <c r="BJ232" s="487" t="str">
        <f t="shared" si="58"/>
        <v/>
      </c>
      <c r="BK232" s="489" t="str">
        <f t="shared" si="58"/>
        <v/>
      </c>
      <c r="BL232" s="495" t="str">
        <f t="shared" si="61"/>
        <v/>
      </c>
      <c r="BM232" s="487">
        <f t="shared" si="61"/>
        <v>0</v>
      </c>
      <c r="BN232" s="487" t="str">
        <f t="shared" si="61"/>
        <v/>
      </c>
      <c r="BO232" s="487" t="str">
        <f t="shared" si="61"/>
        <v/>
      </c>
      <c r="BP232" s="487" t="str">
        <f t="shared" si="61"/>
        <v/>
      </c>
      <c r="BQ232" s="487" t="str">
        <f t="shared" si="61"/>
        <v/>
      </c>
      <c r="BR232" s="487" t="str">
        <f t="shared" si="61"/>
        <v/>
      </c>
      <c r="BS232" s="487" t="str">
        <f t="shared" si="61"/>
        <v/>
      </c>
      <c r="BT232" s="487" t="str">
        <f t="shared" si="61"/>
        <v/>
      </c>
      <c r="BU232" s="487" t="str">
        <f t="shared" si="61"/>
        <v/>
      </c>
      <c r="BV232" s="487" t="str">
        <f t="shared" si="61"/>
        <v/>
      </c>
      <c r="BW232" s="487" t="str">
        <f t="shared" si="59"/>
        <v/>
      </c>
      <c r="BX232" s="487" t="str">
        <f t="shared" si="59"/>
        <v/>
      </c>
      <c r="BY232" s="487" t="str">
        <f t="shared" si="59"/>
        <v/>
      </c>
      <c r="BZ232" s="487" t="str">
        <f t="shared" si="59"/>
        <v/>
      </c>
      <c r="CA232" s="489" t="str">
        <f t="shared" si="59"/>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7"/>
        <v>0</v>
      </c>
      <c r="AG233" s="487">
        <f t="shared" si="57"/>
        <v>-1</v>
      </c>
      <c r="AH233" s="487">
        <f t="shared" si="57"/>
        <v>0</v>
      </c>
      <c r="AI233" s="487">
        <f t="shared" si="57"/>
        <v>0</v>
      </c>
      <c r="AJ233" s="487">
        <f t="shared" si="57"/>
        <v>0</v>
      </c>
      <c r="AK233" s="487">
        <f t="shared" si="57"/>
        <v>0</v>
      </c>
      <c r="AL233" s="487">
        <f t="shared" si="57"/>
        <v>0</v>
      </c>
      <c r="AM233" s="487">
        <f t="shared" si="57"/>
        <v>0</v>
      </c>
      <c r="AN233" s="487">
        <f t="shared" si="57"/>
        <v>0</v>
      </c>
      <c r="AO233" s="487">
        <f t="shared" si="57"/>
        <v>0</v>
      </c>
      <c r="AP233" s="487">
        <f t="shared" si="57"/>
        <v>0</v>
      </c>
      <c r="AQ233" s="487">
        <f t="shared" si="57"/>
        <v>0</v>
      </c>
      <c r="AR233" s="487">
        <f t="shared" si="57"/>
        <v>0</v>
      </c>
      <c r="AS233" s="487">
        <f t="shared" si="57"/>
        <v>0</v>
      </c>
      <c r="AT233" s="487">
        <f t="shared" si="57"/>
        <v>0</v>
      </c>
      <c r="AU233" s="493">
        <f t="shared" si="57"/>
        <v>0</v>
      </c>
      <c r="AV233" s="488" t="str">
        <f t="shared" si="60"/>
        <v/>
      </c>
      <c r="AW233" s="487">
        <f t="shared" si="60"/>
        <v>0</v>
      </c>
      <c r="AX233" s="487" t="str">
        <f t="shared" si="60"/>
        <v/>
      </c>
      <c r="AY233" s="487" t="str">
        <f t="shared" si="60"/>
        <v/>
      </c>
      <c r="AZ233" s="487" t="str">
        <f t="shared" si="60"/>
        <v/>
      </c>
      <c r="BA233" s="487" t="str">
        <f t="shared" si="60"/>
        <v/>
      </c>
      <c r="BB233" s="487" t="str">
        <f t="shared" si="60"/>
        <v/>
      </c>
      <c r="BC233" s="487" t="str">
        <f t="shared" si="60"/>
        <v/>
      </c>
      <c r="BD233" s="487" t="str">
        <f t="shared" si="60"/>
        <v/>
      </c>
      <c r="BE233" s="487" t="str">
        <f t="shared" si="60"/>
        <v/>
      </c>
      <c r="BF233" s="487" t="str">
        <f t="shared" si="60"/>
        <v/>
      </c>
      <c r="BG233" s="487" t="str">
        <f t="shared" si="58"/>
        <v/>
      </c>
      <c r="BH233" s="487" t="str">
        <f t="shared" si="58"/>
        <v/>
      </c>
      <c r="BI233" s="487" t="str">
        <f t="shared" si="58"/>
        <v/>
      </c>
      <c r="BJ233" s="487" t="str">
        <f t="shared" si="58"/>
        <v/>
      </c>
      <c r="BK233" s="489" t="str">
        <f t="shared" si="58"/>
        <v/>
      </c>
      <c r="BL233" s="495" t="str">
        <f t="shared" si="61"/>
        <v/>
      </c>
      <c r="BM233" s="487">
        <f t="shared" si="61"/>
        <v>0</v>
      </c>
      <c r="BN233" s="487" t="str">
        <f t="shared" si="61"/>
        <v/>
      </c>
      <c r="BO233" s="487" t="str">
        <f t="shared" si="61"/>
        <v/>
      </c>
      <c r="BP233" s="487" t="str">
        <f t="shared" si="61"/>
        <v/>
      </c>
      <c r="BQ233" s="487" t="str">
        <f t="shared" si="61"/>
        <v/>
      </c>
      <c r="BR233" s="487" t="str">
        <f t="shared" si="61"/>
        <v/>
      </c>
      <c r="BS233" s="487" t="str">
        <f t="shared" si="61"/>
        <v/>
      </c>
      <c r="BT233" s="487" t="str">
        <f t="shared" si="61"/>
        <v/>
      </c>
      <c r="BU233" s="487" t="str">
        <f t="shared" si="61"/>
        <v/>
      </c>
      <c r="BV233" s="487" t="str">
        <f t="shared" si="61"/>
        <v/>
      </c>
      <c r="BW233" s="487" t="str">
        <f t="shared" si="59"/>
        <v/>
      </c>
      <c r="BX233" s="487" t="str">
        <f t="shared" si="59"/>
        <v/>
      </c>
      <c r="BY233" s="487" t="str">
        <f t="shared" si="59"/>
        <v/>
      </c>
      <c r="BZ233" s="487" t="str">
        <f t="shared" si="59"/>
        <v/>
      </c>
      <c r="CA233" s="489" t="str">
        <f t="shared" si="59"/>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7"/>
        <v>0</v>
      </c>
      <c r="AG234" s="487">
        <f t="shared" si="57"/>
        <v>-1</v>
      </c>
      <c r="AH234" s="487">
        <f t="shared" si="57"/>
        <v>0</v>
      </c>
      <c r="AI234" s="487">
        <f t="shared" si="57"/>
        <v>0</v>
      </c>
      <c r="AJ234" s="487">
        <f t="shared" si="57"/>
        <v>0</v>
      </c>
      <c r="AK234" s="487">
        <f t="shared" si="57"/>
        <v>0</v>
      </c>
      <c r="AL234" s="487">
        <f t="shared" si="57"/>
        <v>0</v>
      </c>
      <c r="AM234" s="487">
        <f t="shared" si="57"/>
        <v>0</v>
      </c>
      <c r="AN234" s="487">
        <f t="shared" si="57"/>
        <v>0</v>
      </c>
      <c r="AO234" s="487">
        <f t="shared" si="57"/>
        <v>0</v>
      </c>
      <c r="AP234" s="487">
        <f t="shared" si="57"/>
        <v>0</v>
      </c>
      <c r="AQ234" s="487">
        <f t="shared" si="57"/>
        <v>0</v>
      </c>
      <c r="AR234" s="487">
        <f t="shared" si="57"/>
        <v>0</v>
      </c>
      <c r="AS234" s="487">
        <f t="shared" si="57"/>
        <v>0</v>
      </c>
      <c r="AT234" s="487">
        <f t="shared" si="57"/>
        <v>0</v>
      </c>
      <c r="AU234" s="493">
        <f t="shared" si="57"/>
        <v>0</v>
      </c>
      <c r="AV234" s="488" t="str">
        <f t="shared" si="60"/>
        <v/>
      </c>
      <c r="AW234" s="487">
        <f t="shared" si="60"/>
        <v>0</v>
      </c>
      <c r="AX234" s="487" t="str">
        <f t="shared" si="60"/>
        <v/>
      </c>
      <c r="AY234" s="487" t="str">
        <f t="shared" si="60"/>
        <v/>
      </c>
      <c r="AZ234" s="487" t="str">
        <f t="shared" si="60"/>
        <v/>
      </c>
      <c r="BA234" s="487" t="str">
        <f t="shared" si="60"/>
        <v/>
      </c>
      <c r="BB234" s="487" t="str">
        <f t="shared" si="60"/>
        <v/>
      </c>
      <c r="BC234" s="487" t="str">
        <f t="shared" si="60"/>
        <v/>
      </c>
      <c r="BD234" s="487" t="str">
        <f t="shared" si="60"/>
        <v/>
      </c>
      <c r="BE234" s="487" t="str">
        <f t="shared" si="60"/>
        <v/>
      </c>
      <c r="BF234" s="487" t="str">
        <f t="shared" si="60"/>
        <v/>
      </c>
      <c r="BG234" s="487" t="str">
        <f t="shared" si="58"/>
        <v/>
      </c>
      <c r="BH234" s="487" t="str">
        <f t="shared" si="58"/>
        <v/>
      </c>
      <c r="BI234" s="487" t="str">
        <f t="shared" si="58"/>
        <v/>
      </c>
      <c r="BJ234" s="487" t="str">
        <f t="shared" si="58"/>
        <v/>
      </c>
      <c r="BK234" s="489" t="str">
        <f t="shared" si="58"/>
        <v/>
      </c>
      <c r="BL234" s="495" t="str">
        <f t="shared" si="61"/>
        <v/>
      </c>
      <c r="BM234" s="487">
        <f t="shared" si="61"/>
        <v>0</v>
      </c>
      <c r="BN234" s="487" t="str">
        <f t="shared" si="61"/>
        <v/>
      </c>
      <c r="BO234" s="487" t="str">
        <f t="shared" si="61"/>
        <v/>
      </c>
      <c r="BP234" s="487" t="str">
        <f t="shared" si="61"/>
        <v/>
      </c>
      <c r="BQ234" s="487" t="str">
        <f t="shared" si="61"/>
        <v/>
      </c>
      <c r="BR234" s="487" t="str">
        <f t="shared" si="61"/>
        <v/>
      </c>
      <c r="BS234" s="487" t="str">
        <f t="shared" si="61"/>
        <v/>
      </c>
      <c r="BT234" s="487" t="str">
        <f t="shared" si="61"/>
        <v/>
      </c>
      <c r="BU234" s="487" t="str">
        <f t="shared" si="61"/>
        <v/>
      </c>
      <c r="BV234" s="487" t="str">
        <f t="shared" si="61"/>
        <v/>
      </c>
      <c r="BW234" s="487" t="str">
        <f t="shared" si="59"/>
        <v/>
      </c>
      <c r="BX234" s="487" t="str">
        <f t="shared" si="59"/>
        <v/>
      </c>
      <c r="BY234" s="487" t="str">
        <f t="shared" si="59"/>
        <v/>
      </c>
      <c r="BZ234" s="487" t="str">
        <f t="shared" si="59"/>
        <v/>
      </c>
      <c r="CA234" s="489" t="str">
        <f t="shared" si="59"/>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7"/>
        <v>0</v>
      </c>
      <c r="AG235" s="487">
        <f t="shared" si="57"/>
        <v>-1</v>
      </c>
      <c r="AH235" s="487">
        <f t="shared" si="57"/>
        <v>0</v>
      </c>
      <c r="AI235" s="487">
        <f t="shared" si="57"/>
        <v>0</v>
      </c>
      <c r="AJ235" s="487">
        <f t="shared" si="57"/>
        <v>0</v>
      </c>
      <c r="AK235" s="487">
        <f t="shared" si="57"/>
        <v>0</v>
      </c>
      <c r="AL235" s="487">
        <f t="shared" si="57"/>
        <v>0</v>
      </c>
      <c r="AM235" s="487">
        <f t="shared" si="57"/>
        <v>0</v>
      </c>
      <c r="AN235" s="487">
        <f t="shared" si="57"/>
        <v>0</v>
      </c>
      <c r="AO235" s="487">
        <f t="shared" si="57"/>
        <v>0</v>
      </c>
      <c r="AP235" s="487">
        <f t="shared" si="57"/>
        <v>0</v>
      </c>
      <c r="AQ235" s="487">
        <f t="shared" si="57"/>
        <v>0</v>
      </c>
      <c r="AR235" s="487">
        <f t="shared" si="57"/>
        <v>0</v>
      </c>
      <c r="AS235" s="487">
        <f t="shared" si="57"/>
        <v>0</v>
      </c>
      <c r="AT235" s="487">
        <f t="shared" si="57"/>
        <v>0</v>
      </c>
      <c r="AU235" s="493">
        <f t="shared" si="57"/>
        <v>0</v>
      </c>
      <c r="AV235" s="488" t="str">
        <f t="shared" si="60"/>
        <v/>
      </c>
      <c r="AW235" s="487">
        <f t="shared" si="60"/>
        <v>0</v>
      </c>
      <c r="AX235" s="487" t="str">
        <f t="shared" si="60"/>
        <v/>
      </c>
      <c r="AY235" s="487" t="str">
        <f t="shared" si="60"/>
        <v/>
      </c>
      <c r="AZ235" s="487" t="str">
        <f t="shared" si="60"/>
        <v/>
      </c>
      <c r="BA235" s="487" t="str">
        <f t="shared" si="60"/>
        <v/>
      </c>
      <c r="BB235" s="487" t="str">
        <f t="shared" si="60"/>
        <v/>
      </c>
      <c r="BC235" s="487" t="str">
        <f t="shared" si="60"/>
        <v/>
      </c>
      <c r="BD235" s="487" t="str">
        <f t="shared" si="60"/>
        <v/>
      </c>
      <c r="BE235" s="487" t="str">
        <f t="shared" si="60"/>
        <v/>
      </c>
      <c r="BF235" s="487" t="str">
        <f t="shared" si="60"/>
        <v/>
      </c>
      <c r="BG235" s="487" t="str">
        <f t="shared" si="58"/>
        <v/>
      </c>
      <c r="BH235" s="487" t="str">
        <f t="shared" si="58"/>
        <v/>
      </c>
      <c r="BI235" s="487" t="str">
        <f t="shared" si="58"/>
        <v/>
      </c>
      <c r="BJ235" s="487" t="str">
        <f t="shared" si="58"/>
        <v/>
      </c>
      <c r="BK235" s="489" t="str">
        <f t="shared" si="58"/>
        <v/>
      </c>
      <c r="BL235" s="495" t="str">
        <f t="shared" si="61"/>
        <v/>
      </c>
      <c r="BM235" s="487">
        <f t="shared" si="61"/>
        <v>0</v>
      </c>
      <c r="BN235" s="487" t="str">
        <f t="shared" si="61"/>
        <v/>
      </c>
      <c r="BO235" s="487" t="str">
        <f t="shared" si="61"/>
        <v/>
      </c>
      <c r="BP235" s="487" t="str">
        <f t="shared" si="61"/>
        <v/>
      </c>
      <c r="BQ235" s="487" t="str">
        <f t="shared" si="61"/>
        <v/>
      </c>
      <c r="BR235" s="487" t="str">
        <f t="shared" si="61"/>
        <v/>
      </c>
      <c r="BS235" s="487" t="str">
        <f t="shared" si="61"/>
        <v/>
      </c>
      <c r="BT235" s="487" t="str">
        <f t="shared" si="61"/>
        <v/>
      </c>
      <c r="BU235" s="487" t="str">
        <f t="shared" si="61"/>
        <v/>
      </c>
      <c r="BV235" s="487" t="str">
        <f t="shared" si="61"/>
        <v/>
      </c>
      <c r="BW235" s="487" t="str">
        <f t="shared" si="59"/>
        <v/>
      </c>
      <c r="BX235" s="487" t="str">
        <f t="shared" si="59"/>
        <v/>
      </c>
      <c r="BY235" s="487" t="str">
        <f t="shared" si="59"/>
        <v/>
      </c>
      <c r="BZ235" s="487" t="str">
        <f t="shared" si="59"/>
        <v/>
      </c>
      <c r="CA235" s="489" t="str">
        <f t="shared" si="59"/>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7"/>
        <v>0</v>
      </c>
      <c r="AG236" s="487">
        <f t="shared" si="57"/>
        <v>-1</v>
      </c>
      <c r="AH236" s="487">
        <f t="shared" si="57"/>
        <v>0</v>
      </c>
      <c r="AI236" s="487">
        <f t="shared" si="57"/>
        <v>0</v>
      </c>
      <c r="AJ236" s="487">
        <f t="shared" si="57"/>
        <v>0</v>
      </c>
      <c r="AK236" s="487">
        <f t="shared" si="57"/>
        <v>0</v>
      </c>
      <c r="AL236" s="487">
        <f t="shared" si="57"/>
        <v>0</v>
      </c>
      <c r="AM236" s="487">
        <f t="shared" si="57"/>
        <v>0</v>
      </c>
      <c r="AN236" s="487">
        <f t="shared" si="57"/>
        <v>0</v>
      </c>
      <c r="AO236" s="487">
        <f t="shared" si="57"/>
        <v>0</v>
      </c>
      <c r="AP236" s="487">
        <f t="shared" si="57"/>
        <v>0</v>
      </c>
      <c r="AQ236" s="487">
        <f t="shared" si="57"/>
        <v>0</v>
      </c>
      <c r="AR236" s="487">
        <f t="shared" si="57"/>
        <v>0</v>
      </c>
      <c r="AS236" s="487">
        <f t="shared" si="57"/>
        <v>0</v>
      </c>
      <c r="AT236" s="487">
        <f t="shared" si="57"/>
        <v>0</v>
      </c>
      <c r="AU236" s="493">
        <f t="shared" si="57"/>
        <v>0</v>
      </c>
      <c r="AV236" s="488" t="str">
        <f t="shared" si="60"/>
        <v/>
      </c>
      <c r="AW236" s="487">
        <f t="shared" si="60"/>
        <v>0</v>
      </c>
      <c r="AX236" s="487" t="str">
        <f t="shared" si="60"/>
        <v/>
      </c>
      <c r="AY236" s="487" t="str">
        <f t="shared" si="60"/>
        <v/>
      </c>
      <c r="AZ236" s="487" t="str">
        <f t="shared" si="60"/>
        <v/>
      </c>
      <c r="BA236" s="487" t="str">
        <f t="shared" si="60"/>
        <v/>
      </c>
      <c r="BB236" s="487" t="str">
        <f t="shared" si="60"/>
        <v/>
      </c>
      <c r="BC236" s="487" t="str">
        <f t="shared" si="60"/>
        <v/>
      </c>
      <c r="BD236" s="487" t="str">
        <f t="shared" si="60"/>
        <v/>
      </c>
      <c r="BE236" s="487" t="str">
        <f t="shared" si="60"/>
        <v/>
      </c>
      <c r="BF236" s="487" t="str">
        <f t="shared" si="60"/>
        <v/>
      </c>
      <c r="BG236" s="487" t="str">
        <f t="shared" si="58"/>
        <v/>
      </c>
      <c r="BH236" s="487" t="str">
        <f t="shared" si="58"/>
        <v/>
      </c>
      <c r="BI236" s="487" t="str">
        <f t="shared" si="58"/>
        <v/>
      </c>
      <c r="BJ236" s="487" t="str">
        <f t="shared" si="58"/>
        <v/>
      </c>
      <c r="BK236" s="489" t="str">
        <f t="shared" si="58"/>
        <v/>
      </c>
      <c r="BL236" s="495" t="str">
        <f t="shared" si="61"/>
        <v/>
      </c>
      <c r="BM236" s="487">
        <f t="shared" si="61"/>
        <v>0</v>
      </c>
      <c r="BN236" s="487" t="str">
        <f t="shared" si="61"/>
        <v/>
      </c>
      <c r="BO236" s="487" t="str">
        <f t="shared" si="61"/>
        <v/>
      </c>
      <c r="BP236" s="487" t="str">
        <f t="shared" si="61"/>
        <v/>
      </c>
      <c r="BQ236" s="487" t="str">
        <f t="shared" si="61"/>
        <v/>
      </c>
      <c r="BR236" s="487" t="str">
        <f t="shared" si="61"/>
        <v/>
      </c>
      <c r="BS236" s="487" t="str">
        <f t="shared" si="61"/>
        <v/>
      </c>
      <c r="BT236" s="487" t="str">
        <f t="shared" si="61"/>
        <v/>
      </c>
      <c r="BU236" s="487" t="str">
        <f t="shared" si="61"/>
        <v/>
      </c>
      <c r="BV236" s="487" t="str">
        <f t="shared" si="61"/>
        <v/>
      </c>
      <c r="BW236" s="487" t="str">
        <f t="shared" si="59"/>
        <v/>
      </c>
      <c r="BX236" s="487" t="str">
        <f t="shared" si="59"/>
        <v/>
      </c>
      <c r="BY236" s="487" t="str">
        <f t="shared" si="59"/>
        <v/>
      </c>
      <c r="BZ236" s="487" t="str">
        <f t="shared" si="59"/>
        <v/>
      </c>
      <c r="CA236" s="489" t="str">
        <f t="shared" si="59"/>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7"/>
        <v>0</v>
      </c>
      <c r="AG237" s="487">
        <f t="shared" si="57"/>
        <v>-1</v>
      </c>
      <c r="AH237" s="487">
        <f t="shared" si="57"/>
        <v>0</v>
      </c>
      <c r="AI237" s="487">
        <f t="shared" si="57"/>
        <v>0</v>
      </c>
      <c r="AJ237" s="487">
        <f t="shared" si="57"/>
        <v>0</v>
      </c>
      <c r="AK237" s="487">
        <f t="shared" si="57"/>
        <v>0</v>
      </c>
      <c r="AL237" s="487">
        <f t="shared" si="57"/>
        <v>0</v>
      </c>
      <c r="AM237" s="487">
        <f t="shared" si="57"/>
        <v>0</v>
      </c>
      <c r="AN237" s="487">
        <f t="shared" si="57"/>
        <v>0</v>
      </c>
      <c r="AO237" s="487">
        <f t="shared" si="57"/>
        <v>0</v>
      </c>
      <c r="AP237" s="487">
        <f t="shared" si="57"/>
        <v>0</v>
      </c>
      <c r="AQ237" s="487">
        <f t="shared" si="57"/>
        <v>0</v>
      </c>
      <c r="AR237" s="487">
        <f t="shared" si="57"/>
        <v>0</v>
      </c>
      <c r="AS237" s="487">
        <f t="shared" si="57"/>
        <v>0</v>
      </c>
      <c r="AT237" s="487">
        <f t="shared" si="57"/>
        <v>0</v>
      </c>
      <c r="AU237" s="493">
        <f t="shared" si="57"/>
        <v>0</v>
      </c>
      <c r="AV237" s="488" t="str">
        <f t="shared" si="60"/>
        <v/>
      </c>
      <c r="AW237" s="487">
        <f t="shared" si="60"/>
        <v>0</v>
      </c>
      <c r="AX237" s="487" t="str">
        <f t="shared" si="60"/>
        <v/>
      </c>
      <c r="AY237" s="487" t="str">
        <f t="shared" si="60"/>
        <v/>
      </c>
      <c r="AZ237" s="487" t="str">
        <f t="shared" si="60"/>
        <v/>
      </c>
      <c r="BA237" s="487" t="str">
        <f t="shared" si="60"/>
        <v/>
      </c>
      <c r="BB237" s="487" t="str">
        <f t="shared" si="60"/>
        <v/>
      </c>
      <c r="BC237" s="487" t="str">
        <f t="shared" si="60"/>
        <v/>
      </c>
      <c r="BD237" s="487" t="str">
        <f t="shared" si="60"/>
        <v/>
      </c>
      <c r="BE237" s="487" t="str">
        <f t="shared" si="60"/>
        <v/>
      </c>
      <c r="BF237" s="487" t="str">
        <f t="shared" si="60"/>
        <v/>
      </c>
      <c r="BG237" s="487" t="str">
        <f t="shared" si="58"/>
        <v/>
      </c>
      <c r="BH237" s="487" t="str">
        <f t="shared" si="58"/>
        <v/>
      </c>
      <c r="BI237" s="487" t="str">
        <f t="shared" si="58"/>
        <v/>
      </c>
      <c r="BJ237" s="487" t="str">
        <f t="shared" si="58"/>
        <v/>
      </c>
      <c r="BK237" s="489" t="str">
        <f t="shared" si="58"/>
        <v/>
      </c>
      <c r="BL237" s="495" t="str">
        <f t="shared" si="61"/>
        <v/>
      </c>
      <c r="BM237" s="487">
        <f t="shared" si="61"/>
        <v>0</v>
      </c>
      <c r="BN237" s="487" t="str">
        <f t="shared" si="61"/>
        <v/>
      </c>
      <c r="BO237" s="487" t="str">
        <f t="shared" si="61"/>
        <v/>
      </c>
      <c r="BP237" s="487" t="str">
        <f t="shared" si="61"/>
        <v/>
      </c>
      <c r="BQ237" s="487" t="str">
        <f t="shared" si="61"/>
        <v/>
      </c>
      <c r="BR237" s="487" t="str">
        <f t="shared" si="61"/>
        <v/>
      </c>
      <c r="BS237" s="487" t="str">
        <f t="shared" si="61"/>
        <v/>
      </c>
      <c r="BT237" s="487" t="str">
        <f t="shared" si="61"/>
        <v/>
      </c>
      <c r="BU237" s="487" t="str">
        <f t="shared" si="61"/>
        <v/>
      </c>
      <c r="BV237" s="487" t="str">
        <f t="shared" si="61"/>
        <v/>
      </c>
      <c r="BW237" s="487" t="str">
        <f t="shared" si="59"/>
        <v/>
      </c>
      <c r="BX237" s="487" t="str">
        <f t="shared" si="59"/>
        <v/>
      </c>
      <c r="BY237" s="487" t="str">
        <f t="shared" si="59"/>
        <v/>
      </c>
      <c r="BZ237" s="487" t="str">
        <f t="shared" si="59"/>
        <v/>
      </c>
      <c r="CA237" s="489" t="str">
        <f t="shared" si="59"/>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7"/>
        <v>0</v>
      </c>
      <c r="AG238" s="487">
        <f t="shared" si="57"/>
        <v>-1</v>
      </c>
      <c r="AH238" s="487">
        <f t="shared" si="57"/>
        <v>0</v>
      </c>
      <c r="AI238" s="487">
        <f t="shared" si="57"/>
        <v>0</v>
      </c>
      <c r="AJ238" s="487">
        <f t="shared" si="57"/>
        <v>0</v>
      </c>
      <c r="AK238" s="487">
        <f t="shared" si="57"/>
        <v>0</v>
      </c>
      <c r="AL238" s="487">
        <f t="shared" si="57"/>
        <v>0</v>
      </c>
      <c r="AM238" s="487">
        <f t="shared" si="57"/>
        <v>0</v>
      </c>
      <c r="AN238" s="487">
        <f t="shared" si="57"/>
        <v>0</v>
      </c>
      <c r="AO238" s="487">
        <f t="shared" si="57"/>
        <v>0</v>
      </c>
      <c r="AP238" s="487">
        <f t="shared" si="57"/>
        <v>0</v>
      </c>
      <c r="AQ238" s="487">
        <f t="shared" si="57"/>
        <v>0</v>
      </c>
      <c r="AR238" s="487">
        <f t="shared" si="57"/>
        <v>0</v>
      </c>
      <c r="AS238" s="487">
        <f t="shared" si="57"/>
        <v>0</v>
      </c>
      <c r="AT238" s="487">
        <f t="shared" si="57"/>
        <v>0</v>
      </c>
      <c r="AU238" s="493">
        <f t="shared" ref="AU238" si="62">AU237</f>
        <v>0</v>
      </c>
      <c r="AV238" s="488" t="str">
        <f t="shared" si="60"/>
        <v/>
      </c>
      <c r="AW238" s="487">
        <f t="shared" si="60"/>
        <v>0</v>
      </c>
      <c r="AX238" s="487" t="str">
        <f t="shared" si="60"/>
        <v/>
      </c>
      <c r="AY238" s="487" t="str">
        <f t="shared" si="60"/>
        <v/>
      </c>
      <c r="AZ238" s="487" t="str">
        <f t="shared" si="60"/>
        <v/>
      </c>
      <c r="BA238" s="487" t="str">
        <f t="shared" si="60"/>
        <v/>
      </c>
      <c r="BB238" s="487" t="str">
        <f t="shared" si="60"/>
        <v/>
      </c>
      <c r="BC238" s="487" t="str">
        <f t="shared" si="60"/>
        <v/>
      </c>
      <c r="BD238" s="487" t="str">
        <f t="shared" si="60"/>
        <v/>
      </c>
      <c r="BE238" s="487" t="str">
        <f t="shared" si="60"/>
        <v/>
      </c>
      <c r="BF238" s="487" t="str">
        <f t="shared" si="60"/>
        <v/>
      </c>
      <c r="BG238" s="487" t="str">
        <f t="shared" si="58"/>
        <v/>
      </c>
      <c r="BH238" s="487" t="str">
        <f t="shared" si="58"/>
        <v/>
      </c>
      <c r="BI238" s="487" t="str">
        <f t="shared" si="58"/>
        <v/>
      </c>
      <c r="BJ238" s="487" t="str">
        <f t="shared" si="58"/>
        <v/>
      </c>
      <c r="BK238" s="489" t="str">
        <f t="shared" si="58"/>
        <v/>
      </c>
      <c r="BL238" s="495" t="str">
        <f t="shared" si="61"/>
        <v/>
      </c>
      <c r="BM238" s="487">
        <f t="shared" si="61"/>
        <v>0</v>
      </c>
      <c r="BN238" s="487" t="str">
        <f t="shared" si="61"/>
        <v/>
      </c>
      <c r="BO238" s="487" t="str">
        <f t="shared" si="61"/>
        <v/>
      </c>
      <c r="BP238" s="487" t="str">
        <f t="shared" si="61"/>
        <v/>
      </c>
      <c r="BQ238" s="487" t="str">
        <f t="shared" si="61"/>
        <v/>
      </c>
      <c r="BR238" s="487" t="str">
        <f t="shared" si="61"/>
        <v/>
      </c>
      <c r="BS238" s="487" t="str">
        <f t="shared" si="61"/>
        <v/>
      </c>
      <c r="BT238" s="487" t="str">
        <f t="shared" si="61"/>
        <v/>
      </c>
      <c r="BU238" s="487" t="str">
        <f t="shared" si="61"/>
        <v/>
      </c>
      <c r="BV238" s="487" t="str">
        <f t="shared" si="61"/>
        <v/>
      </c>
      <c r="BW238" s="487" t="str">
        <f t="shared" si="59"/>
        <v/>
      </c>
      <c r="BX238" s="487" t="str">
        <f t="shared" si="59"/>
        <v/>
      </c>
      <c r="BY238" s="487" t="str">
        <f t="shared" si="59"/>
        <v/>
      </c>
      <c r="BZ238" s="487" t="str">
        <f t="shared" si="59"/>
        <v/>
      </c>
      <c r="CA238" s="489" t="str">
        <f t="shared" si="59"/>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3">AF238</f>
        <v>0</v>
      </c>
      <c r="AG239" s="487">
        <f t="shared" si="63"/>
        <v>-1</v>
      </c>
      <c r="AH239" s="487">
        <f t="shared" si="63"/>
        <v>0</v>
      </c>
      <c r="AI239" s="487">
        <f t="shared" si="63"/>
        <v>0</v>
      </c>
      <c r="AJ239" s="487">
        <f t="shared" si="63"/>
        <v>0</v>
      </c>
      <c r="AK239" s="487">
        <f t="shared" si="63"/>
        <v>0</v>
      </c>
      <c r="AL239" s="487">
        <f t="shared" si="63"/>
        <v>0</v>
      </c>
      <c r="AM239" s="487">
        <f t="shared" si="63"/>
        <v>0</v>
      </c>
      <c r="AN239" s="487">
        <f t="shared" si="63"/>
        <v>0</v>
      </c>
      <c r="AO239" s="487">
        <f t="shared" si="63"/>
        <v>0</v>
      </c>
      <c r="AP239" s="487">
        <f t="shared" si="63"/>
        <v>0</v>
      </c>
      <c r="AQ239" s="487">
        <f t="shared" si="63"/>
        <v>0</v>
      </c>
      <c r="AR239" s="487">
        <f t="shared" si="63"/>
        <v>0</v>
      </c>
      <c r="AS239" s="487">
        <f t="shared" si="63"/>
        <v>0</v>
      </c>
      <c r="AT239" s="487">
        <f t="shared" si="63"/>
        <v>0</v>
      </c>
      <c r="AU239" s="493">
        <f t="shared" si="63"/>
        <v>0</v>
      </c>
      <c r="AV239" s="488" t="str">
        <f t="shared" si="60"/>
        <v/>
      </c>
      <c r="AW239" s="487">
        <f t="shared" si="60"/>
        <v>0</v>
      </c>
      <c r="AX239" s="487" t="str">
        <f t="shared" si="60"/>
        <v/>
      </c>
      <c r="AY239" s="487" t="str">
        <f t="shared" si="60"/>
        <v/>
      </c>
      <c r="AZ239" s="487" t="str">
        <f t="shared" si="60"/>
        <v/>
      </c>
      <c r="BA239" s="487" t="str">
        <f t="shared" si="60"/>
        <v/>
      </c>
      <c r="BB239" s="487" t="str">
        <f t="shared" si="60"/>
        <v/>
      </c>
      <c r="BC239" s="487" t="str">
        <f t="shared" si="60"/>
        <v/>
      </c>
      <c r="BD239" s="487" t="str">
        <f t="shared" si="60"/>
        <v/>
      </c>
      <c r="BE239" s="487" t="str">
        <f t="shared" si="60"/>
        <v/>
      </c>
      <c r="BF239" s="487" t="str">
        <f t="shared" si="60"/>
        <v/>
      </c>
      <c r="BG239" s="487" t="str">
        <f t="shared" si="58"/>
        <v/>
      </c>
      <c r="BH239" s="487" t="str">
        <f t="shared" si="58"/>
        <v/>
      </c>
      <c r="BI239" s="487" t="str">
        <f t="shared" si="58"/>
        <v/>
      </c>
      <c r="BJ239" s="487" t="str">
        <f t="shared" si="58"/>
        <v/>
      </c>
      <c r="BK239" s="489" t="str">
        <f t="shared" si="58"/>
        <v/>
      </c>
      <c r="BL239" s="495" t="str">
        <f t="shared" si="61"/>
        <v/>
      </c>
      <c r="BM239" s="487">
        <f t="shared" si="61"/>
        <v>0</v>
      </c>
      <c r="BN239" s="487" t="str">
        <f t="shared" si="61"/>
        <v/>
      </c>
      <c r="BO239" s="487" t="str">
        <f t="shared" si="61"/>
        <v/>
      </c>
      <c r="BP239" s="487" t="str">
        <f t="shared" si="61"/>
        <v/>
      </c>
      <c r="BQ239" s="487" t="str">
        <f t="shared" si="61"/>
        <v/>
      </c>
      <c r="BR239" s="487" t="str">
        <f t="shared" si="61"/>
        <v/>
      </c>
      <c r="BS239" s="487" t="str">
        <f t="shared" si="61"/>
        <v/>
      </c>
      <c r="BT239" s="487" t="str">
        <f t="shared" si="61"/>
        <v/>
      </c>
      <c r="BU239" s="487" t="str">
        <f t="shared" si="61"/>
        <v/>
      </c>
      <c r="BV239" s="487" t="str">
        <f t="shared" si="61"/>
        <v/>
      </c>
      <c r="BW239" s="487" t="str">
        <f t="shared" si="59"/>
        <v/>
      </c>
      <c r="BX239" s="487" t="str">
        <f t="shared" si="59"/>
        <v/>
      </c>
      <c r="BY239" s="487" t="str">
        <f t="shared" si="59"/>
        <v/>
      </c>
      <c r="BZ239" s="487" t="str">
        <f t="shared" si="59"/>
        <v/>
      </c>
      <c r="CA239" s="489" t="str">
        <f t="shared" si="59"/>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3"/>
        <v>0</v>
      </c>
      <c r="AG240" s="487">
        <f t="shared" si="63"/>
        <v>-1</v>
      </c>
      <c r="AH240" s="487">
        <f t="shared" si="63"/>
        <v>0</v>
      </c>
      <c r="AI240" s="487">
        <f t="shared" si="63"/>
        <v>0</v>
      </c>
      <c r="AJ240" s="487">
        <f t="shared" si="63"/>
        <v>0</v>
      </c>
      <c r="AK240" s="487">
        <f t="shared" si="63"/>
        <v>0</v>
      </c>
      <c r="AL240" s="487">
        <f t="shared" si="63"/>
        <v>0</v>
      </c>
      <c r="AM240" s="487">
        <f t="shared" si="63"/>
        <v>0</v>
      </c>
      <c r="AN240" s="487">
        <f t="shared" si="63"/>
        <v>0</v>
      </c>
      <c r="AO240" s="487">
        <f t="shared" si="63"/>
        <v>0</v>
      </c>
      <c r="AP240" s="487">
        <f t="shared" si="63"/>
        <v>0</v>
      </c>
      <c r="AQ240" s="487">
        <f t="shared" si="63"/>
        <v>0</v>
      </c>
      <c r="AR240" s="487">
        <f t="shared" si="63"/>
        <v>0</v>
      </c>
      <c r="AS240" s="487">
        <f t="shared" si="63"/>
        <v>0</v>
      </c>
      <c r="AT240" s="487">
        <f t="shared" si="63"/>
        <v>0</v>
      </c>
      <c r="AU240" s="493">
        <f t="shared" si="63"/>
        <v>0</v>
      </c>
      <c r="AV240" s="488" t="str">
        <f t="shared" si="60"/>
        <v/>
      </c>
      <c r="AW240" s="487">
        <f t="shared" si="60"/>
        <v>0</v>
      </c>
      <c r="AX240" s="487" t="str">
        <f t="shared" si="60"/>
        <v/>
      </c>
      <c r="AY240" s="487" t="str">
        <f t="shared" si="60"/>
        <v/>
      </c>
      <c r="AZ240" s="487" t="str">
        <f t="shared" si="60"/>
        <v/>
      </c>
      <c r="BA240" s="487" t="str">
        <f t="shared" si="60"/>
        <v/>
      </c>
      <c r="BB240" s="487" t="str">
        <f t="shared" si="60"/>
        <v/>
      </c>
      <c r="BC240" s="487" t="str">
        <f t="shared" si="60"/>
        <v/>
      </c>
      <c r="BD240" s="487" t="str">
        <f t="shared" si="60"/>
        <v/>
      </c>
      <c r="BE240" s="487" t="str">
        <f t="shared" si="60"/>
        <v/>
      </c>
      <c r="BF240" s="487" t="str">
        <f t="shared" si="60"/>
        <v/>
      </c>
      <c r="BG240" s="487" t="str">
        <f t="shared" si="58"/>
        <v/>
      </c>
      <c r="BH240" s="487" t="str">
        <f t="shared" si="58"/>
        <v/>
      </c>
      <c r="BI240" s="487" t="str">
        <f t="shared" si="58"/>
        <v/>
      </c>
      <c r="BJ240" s="487" t="str">
        <f t="shared" si="58"/>
        <v/>
      </c>
      <c r="BK240" s="489" t="str">
        <f t="shared" si="58"/>
        <v/>
      </c>
      <c r="BL240" s="495" t="str">
        <f t="shared" si="61"/>
        <v/>
      </c>
      <c r="BM240" s="487">
        <f t="shared" si="61"/>
        <v>0</v>
      </c>
      <c r="BN240" s="487" t="str">
        <f t="shared" si="61"/>
        <v/>
      </c>
      <c r="BO240" s="487" t="str">
        <f t="shared" si="61"/>
        <v/>
      </c>
      <c r="BP240" s="487" t="str">
        <f t="shared" si="61"/>
        <v/>
      </c>
      <c r="BQ240" s="487" t="str">
        <f t="shared" si="61"/>
        <v/>
      </c>
      <c r="BR240" s="487" t="str">
        <f t="shared" si="61"/>
        <v/>
      </c>
      <c r="BS240" s="487" t="str">
        <f t="shared" si="61"/>
        <v/>
      </c>
      <c r="BT240" s="487" t="str">
        <f t="shared" si="61"/>
        <v/>
      </c>
      <c r="BU240" s="487" t="str">
        <f t="shared" si="61"/>
        <v/>
      </c>
      <c r="BV240" s="487" t="str">
        <f t="shared" si="61"/>
        <v/>
      </c>
      <c r="BW240" s="487" t="str">
        <f t="shared" si="59"/>
        <v/>
      </c>
      <c r="BX240" s="487" t="str">
        <f t="shared" si="59"/>
        <v/>
      </c>
      <c r="BY240" s="487" t="str">
        <f t="shared" si="59"/>
        <v/>
      </c>
      <c r="BZ240" s="487" t="str">
        <f t="shared" si="59"/>
        <v/>
      </c>
      <c r="CA240" s="489" t="str">
        <f t="shared" si="59"/>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3"/>
        <v>0</v>
      </c>
      <c r="AG241" s="487">
        <f t="shared" si="63"/>
        <v>-1</v>
      </c>
      <c r="AH241" s="487">
        <f t="shared" si="63"/>
        <v>0</v>
      </c>
      <c r="AI241" s="487">
        <f t="shared" si="63"/>
        <v>0</v>
      </c>
      <c r="AJ241" s="487">
        <f t="shared" si="63"/>
        <v>0</v>
      </c>
      <c r="AK241" s="487">
        <f t="shared" si="63"/>
        <v>0</v>
      </c>
      <c r="AL241" s="487">
        <f t="shared" si="63"/>
        <v>0</v>
      </c>
      <c r="AM241" s="487">
        <f t="shared" si="63"/>
        <v>0</v>
      </c>
      <c r="AN241" s="487">
        <f t="shared" si="63"/>
        <v>0</v>
      </c>
      <c r="AO241" s="487">
        <f t="shared" si="63"/>
        <v>0</v>
      </c>
      <c r="AP241" s="487">
        <f t="shared" si="63"/>
        <v>0</v>
      </c>
      <c r="AQ241" s="487">
        <f t="shared" si="63"/>
        <v>0</v>
      </c>
      <c r="AR241" s="487">
        <f t="shared" si="63"/>
        <v>0</v>
      </c>
      <c r="AS241" s="487">
        <f t="shared" si="63"/>
        <v>0</v>
      </c>
      <c r="AT241" s="487">
        <f t="shared" si="63"/>
        <v>0</v>
      </c>
      <c r="AU241" s="493">
        <f t="shared" si="63"/>
        <v>0</v>
      </c>
      <c r="AV241" s="488" t="str">
        <f t="shared" si="60"/>
        <v/>
      </c>
      <c r="AW241" s="487">
        <f t="shared" si="60"/>
        <v>0</v>
      </c>
      <c r="AX241" s="487" t="str">
        <f t="shared" si="60"/>
        <v/>
      </c>
      <c r="AY241" s="487" t="str">
        <f t="shared" si="60"/>
        <v/>
      </c>
      <c r="AZ241" s="487" t="str">
        <f t="shared" si="60"/>
        <v/>
      </c>
      <c r="BA241" s="487" t="str">
        <f t="shared" si="60"/>
        <v/>
      </c>
      <c r="BB241" s="487" t="str">
        <f t="shared" si="60"/>
        <v/>
      </c>
      <c r="BC241" s="487" t="str">
        <f t="shared" si="60"/>
        <v/>
      </c>
      <c r="BD241" s="487" t="str">
        <f t="shared" si="60"/>
        <v/>
      </c>
      <c r="BE241" s="487" t="str">
        <f t="shared" si="60"/>
        <v/>
      </c>
      <c r="BF241" s="487" t="str">
        <f t="shared" si="60"/>
        <v/>
      </c>
      <c r="BG241" s="487" t="str">
        <f t="shared" si="58"/>
        <v/>
      </c>
      <c r="BH241" s="487" t="str">
        <f t="shared" si="58"/>
        <v/>
      </c>
      <c r="BI241" s="487" t="str">
        <f t="shared" si="58"/>
        <v/>
      </c>
      <c r="BJ241" s="487" t="str">
        <f t="shared" si="58"/>
        <v/>
      </c>
      <c r="BK241" s="489" t="str">
        <f t="shared" si="58"/>
        <v/>
      </c>
      <c r="BL241" s="495" t="str">
        <f t="shared" si="61"/>
        <v/>
      </c>
      <c r="BM241" s="487">
        <f t="shared" si="61"/>
        <v>0</v>
      </c>
      <c r="BN241" s="487" t="str">
        <f t="shared" si="61"/>
        <v/>
      </c>
      <c r="BO241" s="487" t="str">
        <f t="shared" si="61"/>
        <v/>
      </c>
      <c r="BP241" s="487" t="str">
        <f t="shared" si="61"/>
        <v/>
      </c>
      <c r="BQ241" s="487" t="str">
        <f t="shared" si="61"/>
        <v/>
      </c>
      <c r="BR241" s="487" t="str">
        <f t="shared" si="61"/>
        <v/>
      </c>
      <c r="BS241" s="487" t="str">
        <f t="shared" si="61"/>
        <v/>
      </c>
      <c r="BT241" s="487" t="str">
        <f t="shared" si="61"/>
        <v/>
      </c>
      <c r="BU241" s="487" t="str">
        <f t="shared" si="61"/>
        <v/>
      </c>
      <c r="BV241" s="487" t="str">
        <f t="shared" si="61"/>
        <v/>
      </c>
      <c r="BW241" s="487" t="str">
        <f t="shared" si="59"/>
        <v/>
      </c>
      <c r="BX241" s="487" t="str">
        <f t="shared" si="59"/>
        <v/>
      </c>
      <c r="BY241" s="487" t="str">
        <f t="shared" si="59"/>
        <v/>
      </c>
      <c r="BZ241" s="487" t="str">
        <f t="shared" si="59"/>
        <v/>
      </c>
      <c r="CA241" s="489" t="str">
        <f t="shared" si="59"/>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3"/>
        <v>0</v>
      </c>
      <c r="AG242" s="487">
        <f t="shared" si="63"/>
        <v>-1</v>
      </c>
      <c r="AH242" s="487">
        <f t="shared" si="63"/>
        <v>0</v>
      </c>
      <c r="AI242" s="487">
        <f t="shared" si="63"/>
        <v>0</v>
      </c>
      <c r="AJ242" s="487">
        <f t="shared" si="63"/>
        <v>0</v>
      </c>
      <c r="AK242" s="487">
        <f t="shared" si="63"/>
        <v>0</v>
      </c>
      <c r="AL242" s="487">
        <f t="shared" si="63"/>
        <v>0</v>
      </c>
      <c r="AM242" s="487">
        <f t="shared" si="63"/>
        <v>0</v>
      </c>
      <c r="AN242" s="487">
        <f t="shared" si="63"/>
        <v>0</v>
      </c>
      <c r="AO242" s="487">
        <f t="shared" si="63"/>
        <v>0</v>
      </c>
      <c r="AP242" s="487">
        <f t="shared" si="63"/>
        <v>0</v>
      </c>
      <c r="AQ242" s="487">
        <f t="shared" si="63"/>
        <v>0</v>
      </c>
      <c r="AR242" s="487">
        <f t="shared" si="63"/>
        <v>0</v>
      </c>
      <c r="AS242" s="487">
        <f t="shared" si="63"/>
        <v>0</v>
      </c>
      <c r="AT242" s="487">
        <f t="shared" si="63"/>
        <v>0</v>
      </c>
      <c r="AU242" s="493">
        <f t="shared" si="63"/>
        <v>0</v>
      </c>
      <c r="AV242" s="488" t="str">
        <f t="shared" si="60"/>
        <v/>
      </c>
      <c r="AW242" s="487">
        <f t="shared" si="60"/>
        <v>0</v>
      </c>
      <c r="AX242" s="487" t="str">
        <f t="shared" si="60"/>
        <v/>
      </c>
      <c r="AY242" s="487" t="str">
        <f t="shared" si="60"/>
        <v/>
      </c>
      <c r="AZ242" s="487" t="str">
        <f t="shared" si="60"/>
        <v/>
      </c>
      <c r="BA242" s="487" t="str">
        <f t="shared" si="60"/>
        <v/>
      </c>
      <c r="BB242" s="487" t="str">
        <f t="shared" si="60"/>
        <v/>
      </c>
      <c r="BC242" s="487" t="str">
        <f t="shared" si="60"/>
        <v/>
      </c>
      <c r="BD242" s="487" t="str">
        <f t="shared" si="60"/>
        <v/>
      </c>
      <c r="BE242" s="487" t="str">
        <f t="shared" si="60"/>
        <v/>
      </c>
      <c r="BF242" s="487" t="str">
        <f t="shared" si="60"/>
        <v/>
      </c>
      <c r="BG242" s="487" t="str">
        <f t="shared" si="58"/>
        <v/>
      </c>
      <c r="BH242" s="487" t="str">
        <f t="shared" si="58"/>
        <v/>
      </c>
      <c r="BI242" s="487" t="str">
        <f t="shared" si="58"/>
        <v/>
      </c>
      <c r="BJ242" s="487" t="str">
        <f t="shared" si="58"/>
        <v/>
      </c>
      <c r="BK242" s="489" t="str">
        <f t="shared" si="58"/>
        <v/>
      </c>
      <c r="BL242" s="495" t="str">
        <f t="shared" si="61"/>
        <v/>
      </c>
      <c r="BM242" s="487">
        <f t="shared" si="61"/>
        <v>0</v>
      </c>
      <c r="BN242" s="487" t="str">
        <f t="shared" si="61"/>
        <v/>
      </c>
      <c r="BO242" s="487" t="str">
        <f t="shared" si="61"/>
        <v/>
      </c>
      <c r="BP242" s="487" t="str">
        <f t="shared" si="61"/>
        <v/>
      </c>
      <c r="BQ242" s="487" t="str">
        <f t="shared" si="61"/>
        <v/>
      </c>
      <c r="BR242" s="487" t="str">
        <f t="shared" si="61"/>
        <v/>
      </c>
      <c r="BS242" s="487" t="str">
        <f t="shared" si="61"/>
        <v/>
      </c>
      <c r="BT242" s="487" t="str">
        <f t="shared" si="61"/>
        <v/>
      </c>
      <c r="BU242" s="487" t="str">
        <f t="shared" si="61"/>
        <v/>
      </c>
      <c r="BV242" s="487" t="str">
        <f t="shared" si="61"/>
        <v/>
      </c>
      <c r="BW242" s="487" t="str">
        <f t="shared" si="59"/>
        <v/>
      </c>
      <c r="BX242" s="487" t="str">
        <f t="shared" si="59"/>
        <v/>
      </c>
      <c r="BY242" s="487" t="str">
        <f t="shared" si="59"/>
        <v/>
      </c>
      <c r="BZ242" s="487" t="str">
        <f t="shared" si="59"/>
        <v/>
      </c>
      <c r="CA242" s="489" t="str">
        <f t="shared" si="59"/>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3"/>
        <v>0</v>
      </c>
      <c r="AG243" s="487">
        <f t="shared" si="63"/>
        <v>-1</v>
      </c>
      <c r="AH243" s="487">
        <f t="shared" si="63"/>
        <v>0</v>
      </c>
      <c r="AI243" s="487">
        <f t="shared" si="63"/>
        <v>0</v>
      </c>
      <c r="AJ243" s="487">
        <f t="shared" si="63"/>
        <v>0</v>
      </c>
      <c r="AK243" s="487">
        <f t="shared" si="63"/>
        <v>0</v>
      </c>
      <c r="AL243" s="487">
        <f t="shared" si="63"/>
        <v>0</v>
      </c>
      <c r="AM243" s="487">
        <f t="shared" si="63"/>
        <v>0</v>
      </c>
      <c r="AN243" s="487">
        <f t="shared" si="63"/>
        <v>0</v>
      </c>
      <c r="AO243" s="487">
        <f t="shared" si="63"/>
        <v>0</v>
      </c>
      <c r="AP243" s="487">
        <f t="shared" si="63"/>
        <v>0</v>
      </c>
      <c r="AQ243" s="487">
        <f t="shared" si="63"/>
        <v>0</v>
      </c>
      <c r="AR243" s="487">
        <f t="shared" si="63"/>
        <v>0</v>
      </c>
      <c r="AS243" s="487">
        <f t="shared" si="63"/>
        <v>0</v>
      </c>
      <c r="AT243" s="487">
        <f t="shared" si="63"/>
        <v>0</v>
      </c>
      <c r="AU243" s="493">
        <f t="shared" si="63"/>
        <v>0</v>
      </c>
      <c r="AV243" s="488" t="str">
        <f t="shared" si="60"/>
        <v/>
      </c>
      <c r="AW243" s="487">
        <f t="shared" si="60"/>
        <v>0</v>
      </c>
      <c r="AX243" s="487" t="str">
        <f t="shared" si="60"/>
        <v/>
      </c>
      <c r="AY243" s="487" t="str">
        <f t="shared" si="60"/>
        <v/>
      </c>
      <c r="AZ243" s="487" t="str">
        <f t="shared" si="60"/>
        <v/>
      </c>
      <c r="BA243" s="487" t="str">
        <f t="shared" si="60"/>
        <v/>
      </c>
      <c r="BB243" s="487" t="str">
        <f t="shared" si="60"/>
        <v/>
      </c>
      <c r="BC243" s="487" t="str">
        <f t="shared" si="60"/>
        <v/>
      </c>
      <c r="BD243" s="487" t="str">
        <f t="shared" si="60"/>
        <v/>
      </c>
      <c r="BE243" s="487" t="str">
        <f t="shared" si="60"/>
        <v/>
      </c>
      <c r="BF243" s="487" t="str">
        <f t="shared" si="60"/>
        <v/>
      </c>
      <c r="BG243" s="487" t="str">
        <f t="shared" si="58"/>
        <v/>
      </c>
      <c r="BH243" s="487" t="str">
        <f t="shared" si="58"/>
        <v/>
      </c>
      <c r="BI243" s="487" t="str">
        <f t="shared" si="58"/>
        <v/>
      </c>
      <c r="BJ243" s="487" t="str">
        <f t="shared" si="58"/>
        <v/>
      </c>
      <c r="BK243" s="489" t="str">
        <f t="shared" si="58"/>
        <v/>
      </c>
      <c r="BL243" s="495" t="str">
        <f t="shared" si="61"/>
        <v/>
      </c>
      <c r="BM243" s="487">
        <f t="shared" si="61"/>
        <v>0</v>
      </c>
      <c r="BN243" s="487" t="str">
        <f t="shared" si="61"/>
        <v/>
      </c>
      <c r="BO243" s="487" t="str">
        <f t="shared" si="61"/>
        <v/>
      </c>
      <c r="BP243" s="487" t="str">
        <f t="shared" si="61"/>
        <v/>
      </c>
      <c r="BQ243" s="487" t="str">
        <f t="shared" si="61"/>
        <v/>
      </c>
      <c r="BR243" s="487" t="str">
        <f t="shared" si="61"/>
        <v/>
      </c>
      <c r="BS243" s="487" t="str">
        <f t="shared" si="61"/>
        <v/>
      </c>
      <c r="BT243" s="487" t="str">
        <f t="shared" si="61"/>
        <v/>
      </c>
      <c r="BU243" s="487" t="str">
        <f t="shared" si="61"/>
        <v/>
      </c>
      <c r="BV243" s="487" t="str">
        <f t="shared" si="61"/>
        <v/>
      </c>
      <c r="BW243" s="487" t="str">
        <f t="shared" si="59"/>
        <v/>
      </c>
      <c r="BX243" s="487" t="str">
        <f t="shared" si="59"/>
        <v/>
      </c>
      <c r="BY243" s="487" t="str">
        <f t="shared" si="59"/>
        <v/>
      </c>
      <c r="BZ243" s="487" t="str">
        <f t="shared" si="59"/>
        <v/>
      </c>
      <c r="CA243" s="489" t="str">
        <f t="shared" si="59"/>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3"/>
        <v>0</v>
      </c>
      <c r="AG244" s="487">
        <f t="shared" si="63"/>
        <v>-1</v>
      </c>
      <c r="AH244" s="487">
        <f t="shared" si="63"/>
        <v>0</v>
      </c>
      <c r="AI244" s="487">
        <f t="shared" si="63"/>
        <v>0</v>
      </c>
      <c r="AJ244" s="487">
        <f t="shared" si="63"/>
        <v>0</v>
      </c>
      <c r="AK244" s="487">
        <f t="shared" si="63"/>
        <v>0</v>
      </c>
      <c r="AL244" s="487">
        <f t="shared" si="63"/>
        <v>0</v>
      </c>
      <c r="AM244" s="487">
        <f t="shared" si="63"/>
        <v>0</v>
      </c>
      <c r="AN244" s="487">
        <f t="shared" si="63"/>
        <v>0</v>
      </c>
      <c r="AO244" s="487">
        <f t="shared" si="63"/>
        <v>0</v>
      </c>
      <c r="AP244" s="487">
        <f t="shared" si="63"/>
        <v>0</v>
      </c>
      <c r="AQ244" s="487">
        <f t="shared" si="63"/>
        <v>0</v>
      </c>
      <c r="AR244" s="487">
        <f t="shared" si="63"/>
        <v>0</v>
      </c>
      <c r="AS244" s="487">
        <f t="shared" si="63"/>
        <v>0</v>
      </c>
      <c r="AT244" s="487">
        <f t="shared" si="63"/>
        <v>0</v>
      </c>
      <c r="AU244" s="493">
        <f t="shared" si="63"/>
        <v>0</v>
      </c>
      <c r="AV244" s="488" t="str">
        <f t="shared" si="60"/>
        <v/>
      </c>
      <c r="AW244" s="487">
        <f t="shared" si="60"/>
        <v>0</v>
      </c>
      <c r="AX244" s="487" t="str">
        <f t="shared" si="60"/>
        <v/>
      </c>
      <c r="AY244" s="487" t="str">
        <f t="shared" si="60"/>
        <v/>
      </c>
      <c r="AZ244" s="487" t="str">
        <f t="shared" si="60"/>
        <v/>
      </c>
      <c r="BA244" s="487" t="str">
        <f t="shared" si="60"/>
        <v/>
      </c>
      <c r="BB244" s="487" t="str">
        <f t="shared" si="60"/>
        <v/>
      </c>
      <c r="BC244" s="487" t="str">
        <f t="shared" si="60"/>
        <v/>
      </c>
      <c r="BD244" s="487" t="str">
        <f t="shared" si="60"/>
        <v/>
      </c>
      <c r="BE244" s="487" t="str">
        <f t="shared" si="60"/>
        <v/>
      </c>
      <c r="BF244" s="487" t="str">
        <f t="shared" si="60"/>
        <v/>
      </c>
      <c r="BG244" s="487" t="str">
        <f t="shared" si="58"/>
        <v/>
      </c>
      <c r="BH244" s="487" t="str">
        <f t="shared" si="58"/>
        <v/>
      </c>
      <c r="BI244" s="487" t="str">
        <f t="shared" si="58"/>
        <v/>
      </c>
      <c r="BJ244" s="487" t="str">
        <f t="shared" si="58"/>
        <v/>
      </c>
      <c r="BK244" s="489" t="str">
        <f t="shared" si="58"/>
        <v/>
      </c>
      <c r="BL244" s="495" t="str">
        <f t="shared" si="61"/>
        <v/>
      </c>
      <c r="BM244" s="487">
        <f t="shared" si="61"/>
        <v>0</v>
      </c>
      <c r="BN244" s="487" t="str">
        <f t="shared" si="61"/>
        <v/>
      </c>
      <c r="BO244" s="487" t="str">
        <f t="shared" si="61"/>
        <v/>
      </c>
      <c r="BP244" s="487" t="str">
        <f t="shared" si="61"/>
        <v/>
      </c>
      <c r="BQ244" s="487" t="str">
        <f t="shared" si="61"/>
        <v/>
      </c>
      <c r="BR244" s="487" t="str">
        <f t="shared" si="61"/>
        <v/>
      </c>
      <c r="BS244" s="487" t="str">
        <f t="shared" si="61"/>
        <v/>
      </c>
      <c r="BT244" s="487" t="str">
        <f t="shared" si="61"/>
        <v/>
      </c>
      <c r="BU244" s="487" t="str">
        <f t="shared" si="61"/>
        <v/>
      </c>
      <c r="BV244" s="487" t="str">
        <f t="shared" si="61"/>
        <v/>
      </c>
      <c r="BW244" s="487" t="str">
        <f t="shared" si="59"/>
        <v/>
      </c>
      <c r="BX244" s="487" t="str">
        <f t="shared" si="59"/>
        <v/>
      </c>
      <c r="BY244" s="487" t="str">
        <f t="shared" si="59"/>
        <v/>
      </c>
      <c r="BZ244" s="487" t="str">
        <f t="shared" si="59"/>
        <v/>
      </c>
      <c r="CA244" s="489" t="str">
        <f t="shared" si="59"/>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3"/>
        <v>0</v>
      </c>
      <c r="AG245" s="487">
        <f t="shared" si="63"/>
        <v>-1</v>
      </c>
      <c r="AH245" s="487">
        <f t="shared" si="63"/>
        <v>0</v>
      </c>
      <c r="AI245" s="487">
        <f t="shared" si="63"/>
        <v>0</v>
      </c>
      <c r="AJ245" s="487">
        <f t="shared" si="63"/>
        <v>0</v>
      </c>
      <c r="AK245" s="487">
        <f t="shared" si="63"/>
        <v>0</v>
      </c>
      <c r="AL245" s="487">
        <f t="shared" si="63"/>
        <v>0</v>
      </c>
      <c r="AM245" s="487">
        <f t="shared" si="63"/>
        <v>0</v>
      </c>
      <c r="AN245" s="487">
        <f t="shared" si="63"/>
        <v>0</v>
      </c>
      <c r="AO245" s="487">
        <f t="shared" si="63"/>
        <v>0</v>
      </c>
      <c r="AP245" s="487">
        <f t="shared" si="63"/>
        <v>0</v>
      </c>
      <c r="AQ245" s="487">
        <f t="shared" si="63"/>
        <v>0</v>
      </c>
      <c r="AR245" s="487">
        <f t="shared" si="63"/>
        <v>0</v>
      </c>
      <c r="AS245" s="487">
        <f t="shared" si="63"/>
        <v>0</v>
      </c>
      <c r="AT245" s="487">
        <f t="shared" si="63"/>
        <v>0</v>
      </c>
      <c r="AU245" s="493">
        <f t="shared" si="63"/>
        <v>0</v>
      </c>
      <c r="AV245" s="488" t="str">
        <f t="shared" si="60"/>
        <v/>
      </c>
      <c r="AW245" s="487">
        <f t="shared" si="60"/>
        <v>0</v>
      </c>
      <c r="AX245" s="487" t="str">
        <f t="shared" si="60"/>
        <v/>
      </c>
      <c r="AY245" s="487" t="str">
        <f t="shared" si="60"/>
        <v/>
      </c>
      <c r="AZ245" s="487" t="str">
        <f t="shared" si="60"/>
        <v/>
      </c>
      <c r="BA245" s="487" t="str">
        <f t="shared" si="60"/>
        <v/>
      </c>
      <c r="BB245" s="487" t="str">
        <f t="shared" si="60"/>
        <v/>
      </c>
      <c r="BC245" s="487" t="str">
        <f t="shared" si="60"/>
        <v/>
      </c>
      <c r="BD245" s="487" t="str">
        <f t="shared" si="60"/>
        <v/>
      </c>
      <c r="BE245" s="487" t="str">
        <f t="shared" si="60"/>
        <v/>
      </c>
      <c r="BF245" s="487" t="str">
        <f t="shared" si="60"/>
        <v/>
      </c>
      <c r="BG245" s="487" t="str">
        <f t="shared" si="58"/>
        <v/>
      </c>
      <c r="BH245" s="487" t="str">
        <f t="shared" si="58"/>
        <v/>
      </c>
      <c r="BI245" s="487" t="str">
        <f t="shared" si="58"/>
        <v/>
      </c>
      <c r="BJ245" s="487" t="str">
        <f t="shared" si="58"/>
        <v/>
      </c>
      <c r="BK245" s="489" t="str">
        <f t="shared" si="58"/>
        <v/>
      </c>
      <c r="BL245" s="495" t="str">
        <f t="shared" si="61"/>
        <v/>
      </c>
      <c r="BM245" s="487">
        <f t="shared" si="61"/>
        <v>0</v>
      </c>
      <c r="BN245" s="487" t="str">
        <f t="shared" si="61"/>
        <v/>
      </c>
      <c r="BO245" s="487" t="str">
        <f t="shared" si="61"/>
        <v/>
      </c>
      <c r="BP245" s="487" t="str">
        <f t="shared" si="61"/>
        <v/>
      </c>
      <c r="BQ245" s="487" t="str">
        <f t="shared" si="61"/>
        <v/>
      </c>
      <c r="BR245" s="487" t="str">
        <f t="shared" si="61"/>
        <v/>
      </c>
      <c r="BS245" s="487" t="str">
        <f t="shared" si="61"/>
        <v/>
      </c>
      <c r="BT245" s="487" t="str">
        <f t="shared" si="61"/>
        <v/>
      </c>
      <c r="BU245" s="487" t="str">
        <f t="shared" si="61"/>
        <v/>
      </c>
      <c r="BV245" s="487" t="str">
        <f t="shared" si="61"/>
        <v/>
      </c>
      <c r="BW245" s="487" t="str">
        <f t="shared" si="59"/>
        <v/>
      </c>
      <c r="BX245" s="487" t="str">
        <f t="shared" si="59"/>
        <v/>
      </c>
      <c r="BY245" s="487" t="str">
        <f t="shared" si="59"/>
        <v/>
      </c>
      <c r="BZ245" s="487" t="str">
        <f t="shared" si="59"/>
        <v/>
      </c>
      <c r="CA245" s="489" t="str">
        <f t="shared" si="59"/>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3"/>
        <v>0</v>
      </c>
      <c r="AG246" s="487">
        <f t="shared" si="63"/>
        <v>-1</v>
      </c>
      <c r="AH246" s="487">
        <f t="shared" si="63"/>
        <v>0</v>
      </c>
      <c r="AI246" s="487">
        <f t="shared" si="63"/>
        <v>0</v>
      </c>
      <c r="AJ246" s="487">
        <f t="shared" si="63"/>
        <v>0</v>
      </c>
      <c r="AK246" s="487">
        <f t="shared" si="63"/>
        <v>0</v>
      </c>
      <c r="AL246" s="487">
        <f t="shared" si="63"/>
        <v>0</v>
      </c>
      <c r="AM246" s="487">
        <f t="shared" si="63"/>
        <v>0</v>
      </c>
      <c r="AN246" s="487">
        <f t="shared" si="63"/>
        <v>0</v>
      </c>
      <c r="AO246" s="487">
        <f t="shared" si="63"/>
        <v>0</v>
      </c>
      <c r="AP246" s="487">
        <f t="shared" si="63"/>
        <v>0</v>
      </c>
      <c r="AQ246" s="487">
        <f t="shared" si="63"/>
        <v>0</v>
      </c>
      <c r="AR246" s="487">
        <f t="shared" si="63"/>
        <v>0</v>
      </c>
      <c r="AS246" s="487">
        <f t="shared" si="63"/>
        <v>0</v>
      </c>
      <c r="AT246" s="487">
        <f t="shared" si="63"/>
        <v>0</v>
      </c>
      <c r="AU246" s="493">
        <f t="shared" si="63"/>
        <v>0</v>
      </c>
      <c r="AV246" s="488" t="str">
        <f t="shared" si="60"/>
        <v/>
      </c>
      <c r="AW246" s="487">
        <f t="shared" si="60"/>
        <v>0</v>
      </c>
      <c r="AX246" s="487" t="str">
        <f t="shared" si="60"/>
        <v/>
      </c>
      <c r="AY246" s="487" t="str">
        <f t="shared" si="60"/>
        <v/>
      </c>
      <c r="AZ246" s="487" t="str">
        <f t="shared" si="60"/>
        <v/>
      </c>
      <c r="BA246" s="487" t="str">
        <f t="shared" si="60"/>
        <v/>
      </c>
      <c r="BB246" s="487" t="str">
        <f t="shared" si="60"/>
        <v/>
      </c>
      <c r="BC246" s="487" t="str">
        <f t="shared" si="60"/>
        <v/>
      </c>
      <c r="BD246" s="487" t="str">
        <f t="shared" si="60"/>
        <v/>
      </c>
      <c r="BE246" s="487" t="str">
        <f t="shared" si="60"/>
        <v/>
      </c>
      <c r="BF246" s="487" t="str">
        <f t="shared" si="60"/>
        <v/>
      </c>
      <c r="BG246" s="487" t="str">
        <f t="shared" si="58"/>
        <v/>
      </c>
      <c r="BH246" s="487" t="str">
        <f t="shared" si="58"/>
        <v/>
      </c>
      <c r="BI246" s="487" t="str">
        <f t="shared" si="58"/>
        <v/>
      </c>
      <c r="BJ246" s="487" t="str">
        <f t="shared" si="58"/>
        <v/>
      </c>
      <c r="BK246" s="489" t="str">
        <f t="shared" si="58"/>
        <v/>
      </c>
      <c r="BL246" s="495" t="str">
        <f t="shared" si="61"/>
        <v/>
      </c>
      <c r="BM246" s="487">
        <f t="shared" si="61"/>
        <v>0</v>
      </c>
      <c r="BN246" s="487" t="str">
        <f t="shared" si="61"/>
        <v/>
      </c>
      <c r="BO246" s="487" t="str">
        <f t="shared" si="61"/>
        <v/>
      </c>
      <c r="BP246" s="487" t="str">
        <f t="shared" si="61"/>
        <v/>
      </c>
      <c r="BQ246" s="487" t="str">
        <f t="shared" si="61"/>
        <v/>
      </c>
      <c r="BR246" s="487" t="str">
        <f t="shared" si="61"/>
        <v/>
      </c>
      <c r="BS246" s="487" t="str">
        <f t="shared" si="61"/>
        <v/>
      </c>
      <c r="BT246" s="487" t="str">
        <f t="shared" si="61"/>
        <v/>
      </c>
      <c r="BU246" s="487" t="str">
        <f t="shared" si="61"/>
        <v/>
      </c>
      <c r="BV246" s="487" t="str">
        <f t="shared" si="61"/>
        <v/>
      </c>
      <c r="BW246" s="487" t="str">
        <f t="shared" si="59"/>
        <v/>
      </c>
      <c r="BX246" s="487" t="str">
        <f t="shared" si="59"/>
        <v/>
      </c>
      <c r="BY246" s="487" t="str">
        <f t="shared" si="59"/>
        <v/>
      </c>
      <c r="BZ246" s="487" t="str">
        <f t="shared" si="59"/>
        <v/>
      </c>
      <c r="CA246" s="489" t="str">
        <f t="shared" si="59"/>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3"/>
        <v>0</v>
      </c>
      <c r="AG247" s="487">
        <f t="shared" si="63"/>
        <v>-1</v>
      </c>
      <c r="AH247" s="487">
        <f t="shared" si="63"/>
        <v>0</v>
      </c>
      <c r="AI247" s="487">
        <f t="shared" si="63"/>
        <v>0</v>
      </c>
      <c r="AJ247" s="487">
        <f t="shared" si="63"/>
        <v>0</v>
      </c>
      <c r="AK247" s="487">
        <f t="shared" si="63"/>
        <v>0</v>
      </c>
      <c r="AL247" s="487">
        <f t="shared" si="63"/>
        <v>0</v>
      </c>
      <c r="AM247" s="487">
        <f t="shared" si="63"/>
        <v>0</v>
      </c>
      <c r="AN247" s="487">
        <f t="shared" si="63"/>
        <v>0</v>
      </c>
      <c r="AO247" s="487">
        <f t="shared" si="63"/>
        <v>0</v>
      </c>
      <c r="AP247" s="487">
        <f t="shared" si="63"/>
        <v>0</v>
      </c>
      <c r="AQ247" s="487">
        <f t="shared" si="63"/>
        <v>0</v>
      </c>
      <c r="AR247" s="487">
        <f t="shared" si="63"/>
        <v>0</v>
      </c>
      <c r="AS247" s="487">
        <f t="shared" si="63"/>
        <v>0</v>
      </c>
      <c r="AT247" s="487">
        <f t="shared" si="63"/>
        <v>0</v>
      </c>
      <c r="AU247" s="493">
        <f t="shared" si="63"/>
        <v>0</v>
      </c>
      <c r="AV247" s="488" t="str">
        <f t="shared" si="60"/>
        <v/>
      </c>
      <c r="AW247" s="487">
        <f t="shared" si="60"/>
        <v>0</v>
      </c>
      <c r="AX247" s="487" t="str">
        <f t="shared" si="60"/>
        <v/>
      </c>
      <c r="AY247" s="487" t="str">
        <f t="shared" si="60"/>
        <v/>
      </c>
      <c r="AZ247" s="487" t="str">
        <f t="shared" si="60"/>
        <v/>
      </c>
      <c r="BA247" s="487" t="str">
        <f t="shared" si="60"/>
        <v/>
      </c>
      <c r="BB247" s="487" t="str">
        <f t="shared" si="60"/>
        <v/>
      </c>
      <c r="BC247" s="487" t="str">
        <f t="shared" si="60"/>
        <v/>
      </c>
      <c r="BD247" s="487" t="str">
        <f t="shared" si="60"/>
        <v/>
      </c>
      <c r="BE247" s="487" t="str">
        <f t="shared" si="60"/>
        <v/>
      </c>
      <c r="BF247" s="487" t="str">
        <f t="shared" si="60"/>
        <v/>
      </c>
      <c r="BG247" s="487" t="str">
        <f t="shared" si="58"/>
        <v/>
      </c>
      <c r="BH247" s="487" t="str">
        <f t="shared" si="58"/>
        <v/>
      </c>
      <c r="BI247" s="487" t="str">
        <f t="shared" si="58"/>
        <v/>
      </c>
      <c r="BJ247" s="487" t="str">
        <f t="shared" si="58"/>
        <v/>
      </c>
      <c r="BK247" s="489" t="str">
        <f t="shared" si="58"/>
        <v/>
      </c>
      <c r="BL247" s="495" t="str">
        <f t="shared" si="61"/>
        <v/>
      </c>
      <c r="BM247" s="487">
        <f t="shared" si="61"/>
        <v>0</v>
      </c>
      <c r="BN247" s="487" t="str">
        <f t="shared" si="61"/>
        <v/>
      </c>
      <c r="BO247" s="487" t="str">
        <f t="shared" si="61"/>
        <v/>
      </c>
      <c r="BP247" s="487" t="str">
        <f t="shared" si="61"/>
        <v/>
      </c>
      <c r="BQ247" s="487" t="str">
        <f t="shared" si="61"/>
        <v/>
      </c>
      <c r="BR247" s="487" t="str">
        <f t="shared" si="61"/>
        <v/>
      </c>
      <c r="BS247" s="487" t="str">
        <f t="shared" si="61"/>
        <v/>
      </c>
      <c r="BT247" s="487" t="str">
        <f t="shared" si="61"/>
        <v/>
      </c>
      <c r="BU247" s="487" t="str">
        <f t="shared" si="61"/>
        <v/>
      </c>
      <c r="BV247" s="487" t="str">
        <f t="shared" si="61"/>
        <v/>
      </c>
      <c r="BW247" s="487" t="str">
        <f t="shared" si="59"/>
        <v/>
      </c>
      <c r="BX247" s="487" t="str">
        <f t="shared" si="59"/>
        <v/>
      </c>
      <c r="BY247" s="487" t="str">
        <f t="shared" si="59"/>
        <v/>
      </c>
      <c r="BZ247" s="487" t="str">
        <f t="shared" si="59"/>
        <v/>
      </c>
      <c r="CA247" s="489" t="str">
        <f t="shared" si="59"/>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3"/>
        <v>0</v>
      </c>
      <c r="AG248" s="487">
        <f t="shared" si="63"/>
        <v>-1</v>
      </c>
      <c r="AH248" s="487">
        <f t="shared" si="63"/>
        <v>0</v>
      </c>
      <c r="AI248" s="487">
        <f t="shared" si="63"/>
        <v>0</v>
      </c>
      <c r="AJ248" s="487">
        <f t="shared" si="63"/>
        <v>0</v>
      </c>
      <c r="AK248" s="487">
        <f t="shared" si="63"/>
        <v>0</v>
      </c>
      <c r="AL248" s="487">
        <f t="shared" si="63"/>
        <v>0</v>
      </c>
      <c r="AM248" s="487">
        <f t="shared" si="63"/>
        <v>0</v>
      </c>
      <c r="AN248" s="487">
        <f t="shared" si="63"/>
        <v>0</v>
      </c>
      <c r="AO248" s="487">
        <f t="shared" si="63"/>
        <v>0</v>
      </c>
      <c r="AP248" s="487">
        <f t="shared" si="63"/>
        <v>0</v>
      </c>
      <c r="AQ248" s="487">
        <f t="shared" si="63"/>
        <v>0</v>
      </c>
      <c r="AR248" s="487">
        <f t="shared" si="63"/>
        <v>0</v>
      </c>
      <c r="AS248" s="487">
        <f t="shared" si="63"/>
        <v>0</v>
      </c>
      <c r="AT248" s="487">
        <f t="shared" si="63"/>
        <v>0</v>
      </c>
      <c r="AU248" s="493">
        <f t="shared" si="63"/>
        <v>0</v>
      </c>
      <c r="AV248" s="488" t="str">
        <f t="shared" si="60"/>
        <v/>
      </c>
      <c r="AW248" s="487">
        <f t="shared" si="60"/>
        <v>0</v>
      </c>
      <c r="AX248" s="487" t="str">
        <f t="shared" ref="AX248:BI275" si="64">IF(AH248,IFERROR(LEFT($V248,SEARCH(" (",$V248)-1),$V248),"")</f>
        <v/>
      </c>
      <c r="AY248" s="487" t="str">
        <f t="shared" si="64"/>
        <v/>
      </c>
      <c r="AZ248" s="487" t="str">
        <f t="shared" si="64"/>
        <v/>
      </c>
      <c r="BA248" s="487" t="str">
        <f t="shared" si="64"/>
        <v/>
      </c>
      <c r="BB248" s="487" t="str">
        <f t="shared" si="64"/>
        <v/>
      </c>
      <c r="BC248" s="487" t="str">
        <f t="shared" si="64"/>
        <v/>
      </c>
      <c r="BD248" s="487" t="str">
        <f t="shared" si="64"/>
        <v/>
      </c>
      <c r="BE248" s="487" t="str">
        <f t="shared" si="64"/>
        <v/>
      </c>
      <c r="BF248" s="487" t="str">
        <f t="shared" si="64"/>
        <v/>
      </c>
      <c r="BG248" s="487" t="str">
        <f t="shared" si="58"/>
        <v/>
      </c>
      <c r="BH248" s="487" t="str">
        <f t="shared" si="58"/>
        <v/>
      </c>
      <c r="BI248" s="487" t="str">
        <f t="shared" si="58"/>
        <v/>
      </c>
      <c r="BJ248" s="487" t="str">
        <f t="shared" si="58"/>
        <v/>
      </c>
      <c r="BK248" s="489" t="str">
        <f t="shared" si="58"/>
        <v/>
      </c>
      <c r="BL248" s="495" t="str">
        <f t="shared" si="61"/>
        <v/>
      </c>
      <c r="BM248" s="487">
        <f t="shared" si="61"/>
        <v>0</v>
      </c>
      <c r="BN248" s="487" t="str">
        <f t="shared" ref="BN248:BY275" si="65">IF(AH248,IFERROR(LEFT($W248,SEARCH(" (",$W248)-1),$W248),"")</f>
        <v/>
      </c>
      <c r="BO248" s="487" t="str">
        <f t="shared" si="65"/>
        <v/>
      </c>
      <c r="BP248" s="487" t="str">
        <f t="shared" si="65"/>
        <v/>
      </c>
      <c r="BQ248" s="487" t="str">
        <f t="shared" si="65"/>
        <v/>
      </c>
      <c r="BR248" s="487" t="str">
        <f t="shared" si="65"/>
        <v/>
      </c>
      <c r="BS248" s="487" t="str">
        <f t="shared" si="65"/>
        <v/>
      </c>
      <c r="BT248" s="487" t="str">
        <f t="shared" si="65"/>
        <v/>
      </c>
      <c r="BU248" s="487" t="str">
        <f t="shared" si="65"/>
        <v/>
      </c>
      <c r="BV248" s="487" t="str">
        <f t="shared" si="65"/>
        <v/>
      </c>
      <c r="BW248" s="487" t="str">
        <f t="shared" si="59"/>
        <v/>
      </c>
      <c r="BX248" s="487" t="str">
        <f t="shared" si="59"/>
        <v/>
      </c>
      <c r="BY248" s="487" t="str">
        <f t="shared" si="59"/>
        <v/>
      </c>
      <c r="BZ248" s="487" t="str">
        <f t="shared" si="59"/>
        <v/>
      </c>
      <c r="CA248" s="489" t="str">
        <f t="shared" si="59"/>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3"/>
        <v>0</v>
      </c>
      <c r="AG249" s="487">
        <f t="shared" si="63"/>
        <v>-1</v>
      </c>
      <c r="AH249" s="487">
        <f t="shared" si="63"/>
        <v>0</v>
      </c>
      <c r="AI249" s="487">
        <f t="shared" si="63"/>
        <v>0</v>
      </c>
      <c r="AJ249" s="487">
        <f t="shared" si="63"/>
        <v>0</v>
      </c>
      <c r="AK249" s="487">
        <f t="shared" si="63"/>
        <v>0</v>
      </c>
      <c r="AL249" s="487">
        <f t="shared" si="63"/>
        <v>0</v>
      </c>
      <c r="AM249" s="487">
        <f t="shared" si="63"/>
        <v>0</v>
      </c>
      <c r="AN249" s="487">
        <f t="shared" si="63"/>
        <v>0</v>
      </c>
      <c r="AO249" s="487">
        <f t="shared" si="63"/>
        <v>0</v>
      </c>
      <c r="AP249" s="487">
        <f t="shared" si="63"/>
        <v>0</v>
      </c>
      <c r="AQ249" s="487">
        <f t="shared" si="63"/>
        <v>0</v>
      </c>
      <c r="AR249" s="487">
        <f t="shared" si="63"/>
        <v>0</v>
      </c>
      <c r="AS249" s="487">
        <f t="shared" si="63"/>
        <v>0</v>
      </c>
      <c r="AT249" s="487">
        <f t="shared" si="63"/>
        <v>0</v>
      </c>
      <c r="AU249" s="493">
        <f t="shared" si="63"/>
        <v>0</v>
      </c>
      <c r="AV249" s="488" t="str">
        <f t="shared" ref="AV249:BI288" si="66">IF(AF249,IFERROR(LEFT($V249,SEARCH(" (",$V249)-1),$V249),"")</f>
        <v/>
      </c>
      <c r="AW249" s="487">
        <f t="shared" si="66"/>
        <v>0</v>
      </c>
      <c r="AX249" s="487" t="str">
        <f t="shared" si="64"/>
        <v/>
      </c>
      <c r="AY249" s="487" t="str">
        <f t="shared" si="64"/>
        <v/>
      </c>
      <c r="AZ249" s="487" t="str">
        <f t="shared" si="64"/>
        <v/>
      </c>
      <c r="BA249" s="487" t="str">
        <f t="shared" si="64"/>
        <v/>
      </c>
      <c r="BB249" s="487" t="str">
        <f t="shared" si="64"/>
        <v/>
      </c>
      <c r="BC249" s="487" t="str">
        <f t="shared" si="64"/>
        <v/>
      </c>
      <c r="BD249" s="487" t="str">
        <f t="shared" si="64"/>
        <v/>
      </c>
      <c r="BE249" s="487" t="str">
        <f t="shared" si="64"/>
        <v/>
      </c>
      <c r="BF249" s="487" t="str">
        <f t="shared" si="64"/>
        <v/>
      </c>
      <c r="BG249" s="487" t="str">
        <f t="shared" si="58"/>
        <v/>
      </c>
      <c r="BH249" s="487" t="str">
        <f t="shared" si="58"/>
        <v/>
      </c>
      <c r="BI249" s="487" t="str">
        <f t="shared" si="58"/>
        <v/>
      </c>
      <c r="BJ249" s="487" t="str">
        <f t="shared" si="58"/>
        <v/>
      </c>
      <c r="BK249" s="489" t="str">
        <f t="shared" si="58"/>
        <v/>
      </c>
      <c r="BL249" s="495" t="str">
        <f t="shared" ref="BL249:BY288" si="67">IF(AF249,IFERROR(LEFT($W249,SEARCH(" (",$W249)-1),$W249),"")</f>
        <v/>
      </c>
      <c r="BM249" s="487">
        <f t="shared" si="67"/>
        <v>0</v>
      </c>
      <c r="BN249" s="487" t="str">
        <f t="shared" si="65"/>
        <v/>
      </c>
      <c r="BO249" s="487" t="str">
        <f t="shared" si="65"/>
        <v/>
      </c>
      <c r="BP249" s="487" t="str">
        <f t="shared" si="65"/>
        <v/>
      </c>
      <c r="BQ249" s="487" t="str">
        <f t="shared" si="65"/>
        <v/>
      </c>
      <c r="BR249" s="487" t="str">
        <f t="shared" si="65"/>
        <v/>
      </c>
      <c r="BS249" s="487" t="str">
        <f t="shared" si="65"/>
        <v/>
      </c>
      <c r="BT249" s="487" t="str">
        <f t="shared" si="65"/>
        <v/>
      </c>
      <c r="BU249" s="487" t="str">
        <f t="shared" si="65"/>
        <v/>
      </c>
      <c r="BV249" s="487" t="str">
        <f t="shared" si="65"/>
        <v/>
      </c>
      <c r="BW249" s="487" t="str">
        <f t="shared" si="59"/>
        <v/>
      </c>
      <c r="BX249" s="487" t="str">
        <f t="shared" si="59"/>
        <v/>
      </c>
      <c r="BY249" s="487" t="str">
        <f t="shared" si="59"/>
        <v/>
      </c>
      <c r="BZ249" s="487" t="str">
        <f t="shared" si="59"/>
        <v/>
      </c>
      <c r="CA249" s="489" t="str">
        <f t="shared" si="59"/>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3"/>
        <v>0</v>
      </c>
      <c r="AG250" s="487">
        <f t="shared" si="63"/>
        <v>-1</v>
      </c>
      <c r="AH250" s="487">
        <f t="shared" si="63"/>
        <v>0</v>
      </c>
      <c r="AI250" s="487">
        <f t="shared" si="63"/>
        <v>0</v>
      </c>
      <c r="AJ250" s="487">
        <f t="shared" si="63"/>
        <v>0</v>
      </c>
      <c r="AK250" s="487">
        <f t="shared" si="63"/>
        <v>0</v>
      </c>
      <c r="AL250" s="487">
        <f t="shared" si="63"/>
        <v>0</v>
      </c>
      <c r="AM250" s="487">
        <f t="shared" si="63"/>
        <v>0</v>
      </c>
      <c r="AN250" s="487">
        <f t="shared" si="63"/>
        <v>0</v>
      </c>
      <c r="AO250" s="487">
        <f t="shared" si="63"/>
        <v>0</v>
      </c>
      <c r="AP250" s="487">
        <f t="shared" si="63"/>
        <v>0</v>
      </c>
      <c r="AQ250" s="487">
        <f t="shared" si="63"/>
        <v>0</v>
      </c>
      <c r="AR250" s="487">
        <f t="shared" si="63"/>
        <v>0</v>
      </c>
      <c r="AS250" s="487">
        <f t="shared" si="63"/>
        <v>0</v>
      </c>
      <c r="AT250" s="487">
        <f t="shared" si="63"/>
        <v>0</v>
      </c>
      <c r="AU250" s="493">
        <f t="shared" si="63"/>
        <v>0</v>
      </c>
      <c r="AV250" s="488" t="str">
        <f t="shared" si="66"/>
        <v/>
      </c>
      <c r="AW250" s="487">
        <f t="shared" si="66"/>
        <v>0</v>
      </c>
      <c r="AX250" s="487" t="str">
        <f t="shared" si="64"/>
        <v/>
      </c>
      <c r="AY250" s="487" t="str">
        <f t="shared" si="64"/>
        <v/>
      </c>
      <c r="AZ250" s="487" t="str">
        <f t="shared" si="64"/>
        <v/>
      </c>
      <c r="BA250" s="487" t="str">
        <f t="shared" si="64"/>
        <v/>
      </c>
      <c r="BB250" s="487" t="str">
        <f t="shared" si="64"/>
        <v/>
      </c>
      <c r="BC250" s="487" t="str">
        <f t="shared" si="64"/>
        <v/>
      </c>
      <c r="BD250" s="487" t="str">
        <f t="shared" si="64"/>
        <v/>
      </c>
      <c r="BE250" s="487" t="str">
        <f t="shared" si="64"/>
        <v/>
      </c>
      <c r="BF250" s="487" t="str">
        <f t="shared" si="64"/>
        <v/>
      </c>
      <c r="BG250" s="487" t="str">
        <f t="shared" si="58"/>
        <v/>
      </c>
      <c r="BH250" s="487" t="str">
        <f t="shared" si="58"/>
        <v/>
      </c>
      <c r="BI250" s="487" t="str">
        <f t="shared" si="58"/>
        <v/>
      </c>
      <c r="BJ250" s="487" t="str">
        <f t="shared" si="58"/>
        <v/>
      </c>
      <c r="BK250" s="489" t="str">
        <f t="shared" si="58"/>
        <v/>
      </c>
      <c r="BL250" s="495" t="str">
        <f t="shared" si="67"/>
        <v/>
      </c>
      <c r="BM250" s="487">
        <f t="shared" si="67"/>
        <v>0</v>
      </c>
      <c r="BN250" s="487" t="str">
        <f t="shared" si="65"/>
        <v/>
      </c>
      <c r="BO250" s="487" t="str">
        <f t="shared" si="65"/>
        <v/>
      </c>
      <c r="BP250" s="487" t="str">
        <f t="shared" si="65"/>
        <v/>
      </c>
      <c r="BQ250" s="487" t="str">
        <f t="shared" si="65"/>
        <v/>
      </c>
      <c r="BR250" s="487" t="str">
        <f t="shared" si="65"/>
        <v/>
      </c>
      <c r="BS250" s="487" t="str">
        <f t="shared" si="65"/>
        <v/>
      </c>
      <c r="BT250" s="487" t="str">
        <f t="shared" si="65"/>
        <v/>
      </c>
      <c r="BU250" s="487" t="str">
        <f t="shared" si="65"/>
        <v/>
      </c>
      <c r="BV250" s="487" t="str">
        <f t="shared" si="65"/>
        <v/>
      </c>
      <c r="BW250" s="487" t="str">
        <f t="shared" si="59"/>
        <v/>
      </c>
      <c r="BX250" s="487" t="str">
        <f t="shared" si="59"/>
        <v/>
      </c>
      <c r="BY250" s="487" t="str">
        <f t="shared" si="59"/>
        <v/>
      </c>
      <c r="BZ250" s="487" t="str">
        <f t="shared" si="59"/>
        <v/>
      </c>
      <c r="CA250" s="489" t="str">
        <f t="shared" si="59"/>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3"/>
        <v>0</v>
      </c>
      <c r="AG251" s="487">
        <f t="shared" si="63"/>
        <v>-1</v>
      </c>
      <c r="AH251" s="487">
        <f t="shared" si="63"/>
        <v>0</v>
      </c>
      <c r="AI251" s="487">
        <f t="shared" si="63"/>
        <v>0</v>
      </c>
      <c r="AJ251" s="487">
        <f t="shared" si="63"/>
        <v>0</v>
      </c>
      <c r="AK251" s="487">
        <f t="shared" si="63"/>
        <v>0</v>
      </c>
      <c r="AL251" s="487">
        <f t="shared" si="63"/>
        <v>0</v>
      </c>
      <c r="AM251" s="487">
        <f t="shared" si="63"/>
        <v>0</v>
      </c>
      <c r="AN251" s="487">
        <f t="shared" si="63"/>
        <v>0</v>
      </c>
      <c r="AO251" s="487">
        <f t="shared" si="63"/>
        <v>0</v>
      </c>
      <c r="AP251" s="487">
        <f t="shared" si="63"/>
        <v>0</v>
      </c>
      <c r="AQ251" s="487">
        <f t="shared" si="63"/>
        <v>0</v>
      </c>
      <c r="AR251" s="487">
        <f t="shared" si="63"/>
        <v>0</v>
      </c>
      <c r="AS251" s="487">
        <f t="shared" si="63"/>
        <v>0</v>
      </c>
      <c r="AT251" s="487">
        <f t="shared" si="63"/>
        <v>0</v>
      </c>
      <c r="AU251" s="493">
        <f t="shared" si="63"/>
        <v>0</v>
      </c>
      <c r="AV251" s="488" t="str">
        <f t="shared" si="66"/>
        <v/>
      </c>
      <c r="AW251" s="487">
        <f t="shared" si="66"/>
        <v>0</v>
      </c>
      <c r="AX251" s="487" t="str">
        <f t="shared" si="64"/>
        <v/>
      </c>
      <c r="AY251" s="487" t="str">
        <f t="shared" si="64"/>
        <v/>
      </c>
      <c r="AZ251" s="487" t="str">
        <f t="shared" si="64"/>
        <v/>
      </c>
      <c r="BA251" s="487" t="str">
        <f t="shared" si="64"/>
        <v/>
      </c>
      <c r="BB251" s="487" t="str">
        <f t="shared" si="64"/>
        <v/>
      </c>
      <c r="BC251" s="487" t="str">
        <f t="shared" si="64"/>
        <v/>
      </c>
      <c r="BD251" s="487" t="str">
        <f t="shared" si="64"/>
        <v/>
      </c>
      <c r="BE251" s="487" t="str">
        <f t="shared" si="64"/>
        <v/>
      </c>
      <c r="BF251" s="487" t="str">
        <f t="shared" si="64"/>
        <v/>
      </c>
      <c r="BG251" s="487" t="str">
        <f t="shared" si="58"/>
        <v/>
      </c>
      <c r="BH251" s="487" t="str">
        <f t="shared" si="58"/>
        <v/>
      </c>
      <c r="BI251" s="487" t="str">
        <f t="shared" si="58"/>
        <v/>
      </c>
      <c r="BJ251" s="487" t="str">
        <f t="shared" si="58"/>
        <v/>
      </c>
      <c r="BK251" s="489" t="str">
        <f t="shared" si="58"/>
        <v/>
      </c>
      <c r="BL251" s="495" t="str">
        <f t="shared" si="67"/>
        <v/>
      </c>
      <c r="BM251" s="487">
        <f t="shared" si="67"/>
        <v>0</v>
      </c>
      <c r="BN251" s="487" t="str">
        <f t="shared" si="65"/>
        <v/>
      </c>
      <c r="BO251" s="487" t="str">
        <f t="shared" si="65"/>
        <v/>
      </c>
      <c r="BP251" s="487" t="str">
        <f t="shared" si="65"/>
        <v/>
      </c>
      <c r="BQ251" s="487" t="str">
        <f t="shared" si="65"/>
        <v/>
      </c>
      <c r="BR251" s="487" t="str">
        <f t="shared" si="65"/>
        <v/>
      </c>
      <c r="BS251" s="487" t="str">
        <f t="shared" si="65"/>
        <v/>
      </c>
      <c r="BT251" s="487" t="str">
        <f t="shared" si="65"/>
        <v/>
      </c>
      <c r="BU251" s="487" t="str">
        <f t="shared" si="65"/>
        <v/>
      </c>
      <c r="BV251" s="487" t="str">
        <f t="shared" si="65"/>
        <v/>
      </c>
      <c r="BW251" s="487" t="str">
        <f t="shared" si="59"/>
        <v/>
      </c>
      <c r="BX251" s="487" t="str">
        <f t="shared" si="59"/>
        <v/>
      </c>
      <c r="BY251" s="487" t="str">
        <f t="shared" si="59"/>
        <v/>
      </c>
      <c r="BZ251" s="487" t="str">
        <f t="shared" si="59"/>
        <v/>
      </c>
      <c r="CA251" s="489" t="str">
        <f t="shared" si="59"/>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3"/>
        <v>0</v>
      </c>
      <c r="AG252" s="487">
        <f t="shared" si="63"/>
        <v>-1</v>
      </c>
      <c r="AH252" s="487">
        <f t="shared" si="63"/>
        <v>0</v>
      </c>
      <c r="AI252" s="487">
        <f t="shared" si="63"/>
        <v>0</v>
      </c>
      <c r="AJ252" s="487">
        <f t="shared" si="63"/>
        <v>0</v>
      </c>
      <c r="AK252" s="487">
        <f t="shared" si="63"/>
        <v>0</v>
      </c>
      <c r="AL252" s="487">
        <f t="shared" si="63"/>
        <v>0</v>
      </c>
      <c r="AM252" s="487">
        <f t="shared" si="63"/>
        <v>0</v>
      </c>
      <c r="AN252" s="487">
        <f t="shared" si="63"/>
        <v>0</v>
      </c>
      <c r="AO252" s="487">
        <f t="shared" si="63"/>
        <v>0</v>
      </c>
      <c r="AP252" s="487">
        <f t="shared" si="63"/>
        <v>0</v>
      </c>
      <c r="AQ252" s="487">
        <f t="shared" si="63"/>
        <v>0</v>
      </c>
      <c r="AR252" s="487">
        <f t="shared" si="63"/>
        <v>0</v>
      </c>
      <c r="AS252" s="487">
        <f t="shared" si="63"/>
        <v>0</v>
      </c>
      <c r="AT252" s="487">
        <f t="shared" si="63"/>
        <v>0</v>
      </c>
      <c r="AU252" s="493">
        <f t="shared" si="63"/>
        <v>0</v>
      </c>
      <c r="AV252" s="488" t="str">
        <f t="shared" si="66"/>
        <v/>
      </c>
      <c r="AW252" s="487">
        <f t="shared" si="66"/>
        <v>0</v>
      </c>
      <c r="AX252" s="487" t="str">
        <f t="shared" si="64"/>
        <v/>
      </c>
      <c r="AY252" s="487" t="str">
        <f t="shared" si="64"/>
        <v/>
      </c>
      <c r="AZ252" s="487" t="str">
        <f t="shared" si="64"/>
        <v/>
      </c>
      <c r="BA252" s="487" t="str">
        <f t="shared" si="64"/>
        <v/>
      </c>
      <c r="BB252" s="487" t="str">
        <f t="shared" si="64"/>
        <v/>
      </c>
      <c r="BC252" s="487" t="str">
        <f t="shared" si="64"/>
        <v/>
      </c>
      <c r="BD252" s="487" t="str">
        <f t="shared" si="64"/>
        <v/>
      </c>
      <c r="BE252" s="487" t="str">
        <f t="shared" si="64"/>
        <v/>
      </c>
      <c r="BF252" s="487" t="str">
        <f t="shared" si="64"/>
        <v/>
      </c>
      <c r="BG252" s="487" t="str">
        <f t="shared" si="58"/>
        <v/>
      </c>
      <c r="BH252" s="487" t="str">
        <f t="shared" si="58"/>
        <v/>
      </c>
      <c r="BI252" s="487" t="str">
        <f t="shared" si="58"/>
        <v/>
      </c>
      <c r="BJ252" s="487" t="str">
        <f t="shared" si="58"/>
        <v/>
      </c>
      <c r="BK252" s="489" t="str">
        <f t="shared" si="58"/>
        <v/>
      </c>
      <c r="BL252" s="495" t="str">
        <f t="shared" si="67"/>
        <v/>
      </c>
      <c r="BM252" s="487">
        <f t="shared" si="67"/>
        <v>0</v>
      </c>
      <c r="BN252" s="487" t="str">
        <f t="shared" si="65"/>
        <v/>
      </c>
      <c r="BO252" s="487" t="str">
        <f t="shared" si="65"/>
        <v/>
      </c>
      <c r="BP252" s="487" t="str">
        <f t="shared" si="65"/>
        <v/>
      </c>
      <c r="BQ252" s="487" t="str">
        <f t="shared" si="65"/>
        <v/>
      </c>
      <c r="BR252" s="487" t="str">
        <f t="shared" si="65"/>
        <v/>
      </c>
      <c r="BS252" s="487" t="str">
        <f t="shared" si="65"/>
        <v/>
      </c>
      <c r="BT252" s="487" t="str">
        <f t="shared" si="65"/>
        <v/>
      </c>
      <c r="BU252" s="487" t="str">
        <f t="shared" si="65"/>
        <v/>
      </c>
      <c r="BV252" s="487" t="str">
        <f t="shared" si="65"/>
        <v/>
      </c>
      <c r="BW252" s="487" t="str">
        <f t="shared" si="59"/>
        <v/>
      </c>
      <c r="BX252" s="487" t="str">
        <f t="shared" si="59"/>
        <v/>
      </c>
      <c r="BY252" s="487" t="str">
        <f t="shared" si="59"/>
        <v/>
      </c>
      <c r="BZ252" s="487" t="str">
        <f t="shared" si="59"/>
        <v/>
      </c>
      <c r="CA252" s="489" t="str">
        <f t="shared" si="59"/>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3"/>
        <v>0</v>
      </c>
      <c r="AG253" s="487">
        <f t="shared" si="63"/>
        <v>-1</v>
      </c>
      <c r="AH253" s="487">
        <f t="shared" si="63"/>
        <v>0</v>
      </c>
      <c r="AI253" s="487">
        <f t="shared" si="63"/>
        <v>0</v>
      </c>
      <c r="AJ253" s="487">
        <f t="shared" si="63"/>
        <v>0</v>
      </c>
      <c r="AK253" s="487">
        <f t="shared" si="63"/>
        <v>0</v>
      </c>
      <c r="AL253" s="487">
        <f t="shared" si="63"/>
        <v>0</v>
      </c>
      <c r="AM253" s="487">
        <f t="shared" si="63"/>
        <v>0</v>
      </c>
      <c r="AN253" s="487">
        <f t="shared" si="63"/>
        <v>0</v>
      </c>
      <c r="AO253" s="487">
        <f t="shared" si="63"/>
        <v>0</v>
      </c>
      <c r="AP253" s="487">
        <f t="shared" si="63"/>
        <v>0</v>
      </c>
      <c r="AQ253" s="487">
        <f t="shared" si="63"/>
        <v>0</v>
      </c>
      <c r="AR253" s="487">
        <f t="shared" si="63"/>
        <v>0</v>
      </c>
      <c r="AS253" s="487">
        <f t="shared" si="63"/>
        <v>0</v>
      </c>
      <c r="AT253" s="487">
        <f t="shared" si="63"/>
        <v>0</v>
      </c>
      <c r="AU253" s="493">
        <f t="shared" si="63"/>
        <v>0</v>
      </c>
      <c r="AV253" s="488" t="str">
        <f t="shared" si="66"/>
        <v/>
      </c>
      <c r="AW253" s="487">
        <f t="shared" si="66"/>
        <v>0</v>
      </c>
      <c r="AX253" s="487" t="str">
        <f t="shared" si="64"/>
        <v/>
      </c>
      <c r="AY253" s="487" t="str">
        <f t="shared" si="64"/>
        <v/>
      </c>
      <c r="AZ253" s="487" t="str">
        <f t="shared" si="64"/>
        <v/>
      </c>
      <c r="BA253" s="487" t="str">
        <f t="shared" si="64"/>
        <v/>
      </c>
      <c r="BB253" s="487" t="str">
        <f t="shared" si="64"/>
        <v/>
      </c>
      <c r="BC253" s="487" t="str">
        <f t="shared" si="64"/>
        <v/>
      </c>
      <c r="BD253" s="487" t="str">
        <f t="shared" si="64"/>
        <v/>
      </c>
      <c r="BE253" s="487" t="str">
        <f t="shared" si="64"/>
        <v/>
      </c>
      <c r="BF253" s="487" t="str">
        <f t="shared" si="64"/>
        <v/>
      </c>
      <c r="BG253" s="487" t="str">
        <f t="shared" si="58"/>
        <v/>
      </c>
      <c r="BH253" s="487" t="str">
        <f t="shared" si="58"/>
        <v/>
      </c>
      <c r="BI253" s="487" t="str">
        <f t="shared" si="58"/>
        <v/>
      </c>
      <c r="BJ253" s="487" t="str">
        <f t="shared" si="58"/>
        <v/>
      </c>
      <c r="BK253" s="489" t="str">
        <f t="shared" si="58"/>
        <v/>
      </c>
      <c r="BL253" s="495" t="str">
        <f t="shared" si="67"/>
        <v/>
      </c>
      <c r="BM253" s="487">
        <f t="shared" si="67"/>
        <v>0</v>
      </c>
      <c r="BN253" s="487" t="str">
        <f t="shared" si="65"/>
        <v/>
      </c>
      <c r="BO253" s="487" t="str">
        <f t="shared" si="65"/>
        <v/>
      </c>
      <c r="BP253" s="487" t="str">
        <f t="shared" si="65"/>
        <v/>
      </c>
      <c r="BQ253" s="487" t="str">
        <f t="shared" si="65"/>
        <v/>
      </c>
      <c r="BR253" s="487" t="str">
        <f t="shared" si="65"/>
        <v/>
      </c>
      <c r="BS253" s="487" t="str">
        <f t="shared" si="65"/>
        <v/>
      </c>
      <c r="BT253" s="487" t="str">
        <f t="shared" si="65"/>
        <v/>
      </c>
      <c r="BU253" s="487" t="str">
        <f t="shared" si="65"/>
        <v/>
      </c>
      <c r="BV253" s="487" t="str">
        <f t="shared" si="65"/>
        <v/>
      </c>
      <c r="BW253" s="487" t="str">
        <f t="shared" si="59"/>
        <v/>
      </c>
      <c r="BX253" s="487" t="str">
        <f t="shared" si="59"/>
        <v/>
      </c>
      <c r="BY253" s="487" t="str">
        <f t="shared" si="59"/>
        <v/>
      </c>
      <c r="BZ253" s="487" t="str">
        <f t="shared" si="59"/>
        <v/>
      </c>
      <c r="CA253" s="489" t="str">
        <f t="shared" si="59"/>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3"/>
        <v>0</v>
      </c>
      <c r="AG254" s="487">
        <f t="shared" si="63"/>
        <v>-1</v>
      </c>
      <c r="AH254" s="487">
        <f t="shared" si="63"/>
        <v>0</v>
      </c>
      <c r="AI254" s="487">
        <f t="shared" si="63"/>
        <v>0</v>
      </c>
      <c r="AJ254" s="487">
        <f t="shared" si="63"/>
        <v>0</v>
      </c>
      <c r="AK254" s="487">
        <f t="shared" si="63"/>
        <v>0</v>
      </c>
      <c r="AL254" s="487">
        <f t="shared" si="63"/>
        <v>0</v>
      </c>
      <c r="AM254" s="487">
        <f t="shared" si="63"/>
        <v>0</v>
      </c>
      <c r="AN254" s="487">
        <f t="shared" si="63"/>
        <v>0</v>
      </c>
      <c r="AO254" s="487">
        <f t="shared" si="63"/>
        <v>0</v>
      </c>
      <c r="AP254" s="487">
        <f t="shared" si="63"/>
        <v>0</v>
      </c>
      <c r="AQ254" s="487">
        <f t="shared" si="63"/>
        <v>0</v>
      </c>
      <c r="AR254" s="487">
        <f t="shared" si="63"/>
        <v>0</v>
      </c>
      <c r="AS254" s="487">
        <f t="shared" si="63"/>
        <v>0</v>
      </c>
      <c r="AT254" s="487">
        <f t="shared" si="63"/>
        <v>0</v>
      </c>
      <c r="AU254" s="493">
        <f t="shared" ref="AU254" si="68">AU253</f>
        <v>0</v>
      </c>
      <c r="AV254" s="488" t="str">
        <f t="shared" si="66"/>
        <v/>
      </c>
      <c r="AW254" s="487">
        <f t="shared" si="66"/>
        <v>0</v>
      </c>
      <c r="AX254" s="487" t="str">
        <f t="shared" si="64"/>
        <v/>
      </c>
      <c r="AY254" s="487" t="str">
        <f t="shared" si="64"/>
        <v/>
      </c>
      <c r="AZ254" s="487" t="str">
        <f t="shared" si="64"/>
        <v/>
      </c>
      <c r="BA254" s="487" t="str">
        <f t="shared" si="64"/>
        <v/>
      </c>
      <c r="BB254" s="487" t="str">
        <f t="shared" si="64"/>
        <v/>
      </c>
      <c r="BC254" s="487" t="str">
        <f t="shared" si="64"/>
        <v/>
      </c>
      <c r="BD254" s="487" t="str">
        <f t="shared" si="64"/>
        <v/>
      </c>
      <c r="BE254" s="487" t="str">
        <f t="shared" si="64"/>
        <v/>
      </c>
      <c r="BF254" s="487" t="str">
        <f t="shared" si="64"/>
        <v/>
      </c>
      <c r="BG254" s="487" t="str">
        <f t="shared" si="58"/>
        <v/>
      </c>
      <c r="BH254" s="487" t="str">
        <f t="shared" si="58"/>
        <v/>
      </c>
      <c r="BI254" s="487" t="str">
        <f t="shared" si="58"/>
        <v/>
      </c>
      <c r="BJ254" s="487" t="str">
        <f t="shared" si="58"/>
        <v/>
      </c>
      <c r="BK254" s="489" t="str">
        <f t="shared" si="58"/>
        <v/>
      </c>
      <c r="BL254" s="495" t="str">
        <f t="shared" si="67"/>
        <v/>
      </c>
      <c r="BM254" s="487">
        <f t="shared" si="67"/>
        <v>0</v>
      </c>
      <c r="BN254" s="487" t="str">
        <f t="shared" si="65"/>
        <v/>
      </c>
      <c r="BO254" s="487" t="str">
        <f t="shared" si="65"/>
        <v/>
      </c>
      <c r="BP254" s="487" t="str">
        <f t="shared" si="65"/>
        <v/>
      </c>
      <c r="BQ254" s="487" t="str">
        <f t="shared" si="65"/>
        <v/>
      </c>
      <c r="BR254" s="487" t="str">
        <f t="shared" si="65"/>
        <v/>
      </c>
      <c r="BS254" s="487" t="str">
        <f t="shared" si="65"/>
        <v/>
      </c>
      <c r="BT254" s="487" t="str">
        <f t="shared" si="65"/>
        <v/>
      </c>
      <c r="BU254" s="487" t="str">
        <f t="shared" si="65"/>
        <v/>
      </c>
      <c r="BV254" s="487" t="str">
        <f t="shared" si="65"/>
        <v/>
      </c>
      <c r="BW254" s="487" t="str">
        <f t="shared" si="59"/>
        <v/>
      </c>
      <c r="BX254" s="487" t="str">
        <f t="shared" si="59"/>
        <v/>
      </c>
      <c r="BY254" s="487" t="str">
        <f t="shared" si="59"/>
        <v/>
      </c>
      <c r="BZ254" s="487" t="str">
        <f t="shared" si="59"/>
        <v/>
      </c>
      <c r="CA254" s="489" t="str">
        <f t="shared" si="59"/>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9">AF254</f>
        <v>0</v>
      </c>
      <c r="AG255" s="487">
        <f t="shared" si="69"/>
        <v>-1</v>
      </c>
      <c r="AH255" s="487">
        <f t="shared" si="69"/>
        <v>0</v>
      </c>
      <c r="AI255" s="487">
        <f t="shared" si="69"/>
        <v>0</v>
      </c>
      <c r="AJ255" s="487">
        <f t="shared" si="69"/>
        <v>0</v>
      </c>
      <c r="AK255" s="487">
        <f t="shared" si="69"/>
        <v>0</v>
      </c>
      <c r="AL255" s="487">
        <f t="shared" si="69"/>
        <v>0</v>
      </c>
      <c r="AM255" s="487">
        <f t="shared" si="69"/>
        <v>0</v>
      </c>
      <c r="AN255" s="487">
        <f t="shared" si="69"/>
        <v>0</v>
      </c>
      <c r="AO255" s="487">
        <f t="shared" si="69"/>
        <v>0</v>
      </c>
      <c r="AP255" s="487">
        <f t="shared" si="69"/>
        <v>0</v>
      </c>
      <c r="AQ255" s="487">
        <f t="shared" si="69"/>
        <v>0</v>
      </c>
      <c r="AR255" s="487">
        <f t="shared" si="69"/>
        <v>0</v>
      </c>
      <c r="AS255" s="487">
        <f t="shared" si="69"/>
        <v>0</v>
      </c>
      <c r="AT255" s="487">
        <f t="shared" si="69"/>
        <v>0</v>
      </c>
      <c r="AU255" s="493">
        <f t="shared" si="69"/>
        <v>0</v>
      </c>
      <c r="AV255" s="488" t="str">
        <f t="shared" si="66"/>
        <v/>
      </c>
      <c r="AW255" s="487">
        <f t="shared" si="66"/>
        <v>0</v>
      </c>
      <c r="AX255" s="487" t="str">
        <f t="shared" si="64"/>
        <v/>
      </c>
      <c r="AY255" s="487" t="str">
        <f t="shared" si="64"/>
        <v/>
      </c>
      <c r="AZ255" s="487" t="str">
        <f t="shared" si="64"/>
        <v/>
      </c>
      <c r="BA255" s="487" t="str">
        <f t="shared" si="64"/>
        <v/>
      </c>
      <c r="BB255" s="487" t="str">
        <f t="shared" si="64"/>
        <v/>
      </c>
      <c r="BC255" s="487" t="str">
        <f t="shared" si="64"/>
        <v/>
      </c>
      <c r="BD255" s="487" t="str">
        <f t="shared" si="64"/>
        <v/>
      </c>
      <c r="BE255" s="487" t="str">
        <f t="shared" si="64"/>
        <v/>
      </c>
      <c r="BF255" s="487" t="str">
        <f t="shared" si="64"/>
        <v/>
      </c>
      <c r="BG255" s="487" t="str">
        <f t="shared" si="58"/>
        <v/>
      </c>
      <c r="BH255" s="487" t="str">
        <f t="shared" si="58"/>
        <v/>
      </c>
      <c r="BI255" s="487" t="str">
        <f t="shared" si="58"/>
        <v/>
      </c>
      <c r="BJ255" s="487" t="str">
        <f t="shared" si="58"/>
        <v/>
      </c>
      <c r="BK255" s="489" t="str">
        <f t="shared" si="58"/>
        <v/>
      </c>
      <c r="BL255" s="495" t="str">
        <f t="shared" si="67"/>
        <v/>
      </c>
      <c r="BM255" s="487">
        <f t="shared" si="67"/>
        <v>0</v>
      </c>
      <c r="BN255" s="487" t="str">
        <f t="shared" si="65"/>
        <v/>
      </c>
      <c r="BO255" s="487" t="str">
        <f t="shared" si="65"/>
        <v/>
      </c>
      <c r="BP255" s="487" t="str">
        <f t="shared" si="65"/>
        <v/>
      </c>
      <c r="BQ255" s="487" t="str">
        <f t="shared" si="65"/>
        <v/>
      </c>
      <c r="BR255" s="487" t="str">
        <f t="shared" si="65"/>
        <v/>
      </c>
      <c r="BS255" s="487" t="str">
        <f t="shared" si="65"/>
        <v/>
      </c>
      <c r="BT255" s="487" t="str">
        <f t="shared" si="65"/>
        <v/>
      </c>
      <c r="BU255" s="487" t="str">
        <f t="shared" si="65"/>
        <v/>
      </c>
      <c r="BV255" s="487" t="str">
        <f t="shared" si="65"/>
        <v/>
      </c>
      <c r="BW255" s="487" t="str">
        <f t="shared" si="59"/>
        <v/>
      </c>
      <c r="BX255" s="487" t="str">
        <f t="shared" si="59"/>
        <v/>
      </c>
      <c r="BY255" s="487" t="str">
        <f t="shared" si="59"/>
        <v/>
      </c>
      <c r="BZ255" s="487" t="str">
        <f t="shared" si="59"/>
        <v/>
      </c>
      <c r="CA255" s="489" t="str">
        <f t="shared" si="59"/>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9"/>
        <v>0</v>
      </c>
      <c r="AG256" s="487">
        <f t="shared" si="69"/>
        <v>-1</v>
      </c>
      <c r="AH256" s="487">
        <f t="shared" si="69"/>
        <v>0</v>
      </c>
      <c r="AI256" s="487">
        <f t="shared" si="69"/>
        <v>0</v>
      </c>
      <c r="AJ256" s="487">
        <f t="shared" si="69"/>
        <v>0</v>
      </c>
      <c r="AK256" s="487">
        <f t="shared" si="69"/>
        <v>0</v>
      </c>
      <c r="AL256" s="487">
        <f t="shared" si="69"/>
        <v>0</v>
      </c>
      <c r="AM256" s="487">
        <f t="shared" si="69"/>
        <v>0</v>
      </c>
      <c r="AN256" s="487">
        <f t="shared" si="69"/>
        <v>0</v>
      </c>
      <c r="AO256" s="487">
        <f t="shared" si="69"/>
        <v>0</v>
      </c>
      <c r="AP256" s="487">
        <f t="shared" si="69"/>
        <v>0</v>
      </c>
      <c r="AQ256" s="487">
        <f t="shared" si="69"/>
        <v>0</v>
      </c>
      <c r="AR256" s="487">
        <f t="shared" si="69"/>
        <v>0</v>
      </c>
      <c r="AS256" s="487">
        <f t="shared" si="69"/>
        <v>0</v>
      </c>
      <c r="AT256" s="487">
        <f t="shared" si="69"/>
        <v>0</v>
      </c>
      <c r="AU256" s="493">
        <f t="shared" si="69"/>
        <v>0</v>
      </c>
      <c r="AV256" s="488" t="str">
        <f t="shared" si="66"/>
        <v/>
      </c>
      <c r="AW256" s="487">
        <f t="shared" si="66"/>
        <v>0</v>
      </c>
      <c r="AX256" s="487" t="str">
        <f t="shared" si="64"/>
        <v/>
      </c>
      <c r="AY256" s="487" t="str">
        <f t="shared" si="64"/>
        <v/>
      </c>
      <c r="AZ256" s="487" t="str">
        <f t="shared" si="64"/>
        <v/>
      </c>
      <c r="BA256" s="487" t="str">
        <f t="shared" si="64"/>
        <v/>
      </c>
      <c r="BB256" s="487" t="str">
        <f t="shared" si="64"/>
        <v/>
      </c>
      <c r="BC256" s="487" t="str">
        <f t="shared" si="64"/>
        <v/>
      </c>
      <c r="BD256" s="487" t="str">
        <f t="shared" si="64"/>
        <v/>
      </c>
      <c r="BE256" s="487" t="str">
        <f t="shared" si="64"/>
        <v/>
      </c>
      <c r="BF256" s="487" t="str">
        <f t="shared" si="64"/>
        <v/>
      </c>
      <c r="BG256" s="487" t="str">
        <f t="shared" si="58"/>
        <v/>
      </c>
      <c r="BH256" s="487" t="str">
        <f t="shared" si="58"/>
        <v/>
      </c>
      <c r="BI256" s="487" t="str">
        <f t="shared" si="58"/>
        <v/>
      </c>
      <c r="BJ256" s="487" t="str">
        <f t="shared" si="58"/>
        <v/>
      </c>
      <c r="BK256" s="489" t="str">
        <f t="shared" si="58"/>
        <v/>
      </c>
      <c r="BL256" s="495" t="str">
        <f t="shared" si="67"/>
        <v/>
      </c>
      <c r="BM256" s="487">
        <f t="shared" si="67"/>
        <v>0</v>
      </c>
      <c r="BN256" s="487" t="str">
        <f t="shared" si="65"/>
        <v/>
      </c>
      <c r="BO256" s="487" t="str">
        <f t="shared" si="65"/>
        <v/>
      </c>
      <c r="BP256" s="487" t="str">
        <f t="shared" si="65"/>
        <v/>
      </c>
      <c r="BQ256" s="487" t="str">
        <f t="shared" si="65"/>
        <v/>
      </c>
      <c r="BR256" s="487" t="str">
        <f t="shared" si="65"/>
        <v/>
      </c>
      <c r="BS256" s="487" t="str">
        <f t="shared" si="65"/>
        <v/>
      </c>
      <c r="BT256" s="487" t="str">
        <f t="shared" si="65"/>
        <v/>
      </c>
      <c r="BU256" s="487" t="str">
        <f t="shared" si="65"/>
        <v/>
      </c>
      <c r="BV256" s="487" t="str">
        <f t="shared" si="65"/>
        <v/>
      </c>
      <c r="BW256" s="487" t="str">
        <f t="shared" si="59"/>
        <v/>
      </c>
      <c r="BX256" s="487" t="str">
        <f t="shared" si="59"/>
        <v/>
      </c>
      <c r="BY256" s="487" t="str">
        <f t="shared" si="59"/>
        <v/>
      </c>
      <c r="BZ256" s="487" t="str">
        <f t="shared" si="59"/>
        <v/>
      </c>
      <c r="CA256" s="489" t="str">
        <f t="shared" si="59"/>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9"/>
        <v>0</v>
      </c>
      <c r="AG257" s="487">
        <f t="shared" si="69"/>
        <v>-1</v>
      </c>
      <c r="AH257" s="487">
        <f t="shared" si="69"/>
        <v>0</v>
      </c>
      <c r="AI257" s="487">
        <f t="shared" si="69"/>
        <v>0</v>
      </c>
      <c r="AJ257" s="487">
        <f t="shared" si="69"/>
        <v>0</v>
      </c>
      <c r="AK257" s="487">
        <f t="shared" si="69"/>
        <v>0</v>
      </c>
      <c r="AL257" s="487">
        <f t="shared" si="69"/>
        <v>0</v>
      </c>
      <c r="AM257" s="487">
        <f t="shared" si="69"/>
        <v>0</v>
      </c>
      <c r="AN257" s="487">
        <f t="shared" si="69"/>
        <v>0</v>
      </c>
      <c r="AO257" s="487">
        <f t="shared" si="69"/>
        <v>0</v>
      </c>
      <c r="AP257" s="487">
        <f t="shared" si="69"/>
        <v>0</v>
      </c>
      <c r="AQ257" s="487">
        <f t="shared" si="69"/>
        <v>0</v>
      </c>
      <c r="AR257" s="487">
        <f t="shared" si="69"/>
        <v>0</v>
      </c>
      <c r="AS257" s="487">
        <f t="shared" si="69"/>
        <v>0</v>
      </c>
      <c r="AT257" s="487">
        <f t="shared" si="69"/>
        <v>0</v>
      </c>
      <c r="AU257" s="493">
        <f t="shared" si="69"/>
        <v>0</v>
      </c>
      <c r="AV257" s="488" t="str">
        <f t="shared" si="66"/>
        <v/>
      </c>
      <c r="AW257" s="487">
        <f t="shared" si="66"/>
        <v>0</v>
      </c>
      <c r="AX257" s="487" t="str">
        <f t="shared" si="64"/>
        <v/>
      </c>
      <c r="AY257" s="487" t="str">
        <f t="shared" si="64"/>
        <v/>
      </c>
      <c r="AZ257" s="487" t="str">
        <f t="shared" si="64"/>
        <v/>
      </c>
      <c r="BA257" s="487" t="str">
        <f t="shared" si="64"/>
        <v/>
      </c>
      <c r="BB257" s="487" t="str">
        <f t="shared" si="64"/>
        <v/>
      </c>
      <c r="BC257" s="487" t="str">
        <f t="shared" si="64"/>
        <v/>
      </c>
      <c r="BD257" s="487" t="str">
        <f t="shared" si="64"/>
        <v/>
      </c>
      <c r="BE257" s="487" t="str">
        <f t="shared" si="64"/>
        <v/>
      </c>
      <c r="BF257" s="487" t="str">
        <f t="shared" si="64"/>
        <v/>
      </c>
      <c r="BG257" s="487" t="str">
        <f t="shared" si="58"/>
        <v/>
      </c>
      <c r="BH257" s="487" t="str">
        <f t="shared" si="58"/>
        <v/>
      </c>
      <c r="BI257" s="487" t="str">
        <f t="shared" si="58"/>
        <v/>
      </c>
      <c r="BJ257" s="487" t="str">
        <f t="shared" si="58"/>
        <v/>
      </c>
      <c r="BK257" s="489" t="str">
        <f t="shared" si="58"/>
        <v/>
      </c>
      <c r="BL257" s="495" t="str">
        <f t="shared" si="67"/>
        <v/>
      </c>
      <c r="BM257" s="487">
        <f t="shared" si="67"/>
        <v>0</v>
      </c>
      <c r="BN257" s="487" t="str">
        <f t="shared" si="65"/>
        <v/>
      </c>
      <c r="BO257" s="487" t="str">
        <f t="shared" si="65"/>
        <v/>
      </c>
      <c r="BP257" s="487" t="str">
        <f t="shared" si="65"/>
        <v/>
      </c>
      <c r="BQ257" s="487" t="str">
        <f t="shared" si="65"/>
        <v/>
      </c>
      <c r="BR257" s="487" t="str">
        <f t="shared" si="65"/>
        <v/>
      </c>
      <c r="BS257" s="487" t="str">
        <f t="shared" si="65"/>
        <v/>
      </c>
      <c r="BT257" s="487" t="str">
        <f t="shared" si="65"/>
        <v/>
      </c>
      <c r="BU257" s="487" t="str">
        <f t="shared" si="65"/>
        <v/>
      </c>
      <c r="BV257" s="487" t="str">
        <f t="shared" si="65"/>
        <v/>
      </c>
      <c r="BW257" s="487" t="str">
        <f t="shared" si="59"/>
        <v/>
      </c>
      <c r="BX257" s="487" t="str">
        <f t="shared" si="59"/>
        <v/>
      </c>
      <c r="BY257" s="487" t="str">
        <f t="shared" si="59"/>
        <v/>
      </c>
      <c r="BZ257" s="487" t="str">
        <f t="shared" si="59"/>
        <v/>
      </c>
      <c r="CA257" s="489" t="str">
        <f t="shared" si="59"/>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9"/>
        <v>0</v>
      </c>
      <c r="AG258" s="487">
        <f t="shared" si="69"/>
        <v>-1</v>
      </c>
      <c r="AH258" s="487">
        <f t="shared" si="69"/>
        <v>0</v>
      </c>
      <c r="AI258" s="487">
        <f t="shared" si="69"/>
        <v>0</v>
      </c>
      <c r="AJ258" s="487">
        <f t="shared" si="69"/>
        <v>0</v>
      </c>
      <c r="AK258" s="487">
        <f t="shared" si="69"/>
        <v>0</v>
      </c>
      <c r="AL258" s="487">
        <f t="shared" si="69"/>
        <v>0</v>
      </c>
      <c r="AM258" s="487">
        <f t="shared" si="69"/>
        <v>0</v>
      </c>
      <c r="AN258" s="487">
        <f t="shared" si="69"/>
        <v>0</v>
      </c>
      <c r="AO258" s="487">
        <f t="shared" si="69"/>
        <v>0</v>
      </c>
      <c r="AP258" s="487">
        <f t="shared" si="69"/>
        <v>0</v>
      </c>
      <c r="AQ258" s="487">
        <f t="shared" si="69"/>
        <v>0</v>
      </c>
      <c r="AR258" s="487">
        <f t="shared" si="69"/>
        <v>0</v>
      </c>
      <c r="AS258" s="487">
        <f t="shared" si="69"/>
        <v>0</v>
      </c>
      <c r="AT258" s="487">
        <f t="shared" si="69"/>
        <v>0</v>
      </c>
      <c r="AU258" s="493">
        <f t="shared" si="69"/>
        <v>0</v>
      </c>
      <c r="AV258" s="488" t="str">
        <f t="shared" si="66"/>
        <v/>
      </c>
      <c r="AW258" s="487">
        <f t="shared" si="66"/>
        <v>0</v>
      </c>
      <c r="AX258" s="487" t="str">
        <f t="shared" si="64"/>
        <v/>
      </c>
      <c r="AY258" s="487" t="str">
        <f t="shared" si="64"/>
        <v/>
      </c>
      <c r="AZ258" s="487" t="str">
        <f t="shared" si="64"/>
        <v/>
      </c>
      <c r="BA258" s="487" t="str">
        <f t="shared" si="64"/>
        <v/>
      </c>
      <c r="BB258" s="487" t="str">
        <f t="shared" si="64"/>
        <v/>
      </c>
      <c r="BC258" s="487" t="str">
        <f t="shared" si="64"/>
        <v/>
      </c>
      <c r="BD258" s="487" t="str">
        <f t="shared" si="64"/>
        <v/>
      </c>
      <c r="BE258" s="487" t="str">
        <f t="shared" si="64"/>
        <v/>
      </c>
      <c r="BF258" s="487" t="str">
        <f t="shared" si="64"/>
        <v/>
      </c>
      <c r="BG258" s="487" t="str">
        <f t="shared" si="58"/>
        <v/>
      </c>
      <c r="BH258" s="487" t="str">
        <f t="shared" si="58"/>
        <v/>
      </c>
      <c r="BI258" s="487" t="str">
        <f t="shared" si="58"/>
        <v/>
      </c>
      <c r="BJ258" s="487" t="str">
        <f t="shared" si="58"/>
        <v/>
      </c>
      <c r="BK258" s="489" t="str">
        <f t="shared" si="58"/>
        <v/>
      </c>
      <c r="BL258" s="495" t="str">
        <f t="shared" si="67"/>
        <v/>
      </c>
      <c r="BM258" s="487">
        <f t="shared" si="67"/>
        <v>0</v>
      </c>
      <c r="BN258" s="487" t="str">
        <f t="shared" si="65"/>
        <v/>
      </c>
      <c r="BO258" s="487" t="str">
        <f t="shared" si="65"/>
        <v/>
      </c>
      <c r="BP258" s="487" t="str">
        <f t="shared" si="65"/>
        <v/>
      </c>
      <c r="BQ258" s="487" t="str">
        <f t="shared" si="65"/>
        <v/>
      </c>
      <c r="BR258" s="487" t="str">
        <f t="shared" si="65"/>
        <v/>
      </c>
      <c r="BS258" s="487" t="str">
        <f t="shared" si="65"/>
        <v/>
      </c>
      <c r="BT258" s="487" t="str">
        <f t="shared" si="65"/>
        <v/>
      </c>
      <c r="BU258" s="487" t="str">
        <f t="shared" si="65"/>
        <v/>
      </c>
      <c r="BV258" s="487" t="str">
        <f t="shared" si="65"/>
        <v/>
      </c>
      <c r="BW258" s="487" t="str">
        <f t="shared" si="59"/>
        <v/>
      </c>
      <c r="BX258" s="487" t="str">
        <f t="shared" si="59"/>
        <v/>
      </c>
      <c r="BY258" s="487" t="str">
        <f t="shared" si="59"/>
        <v/>
      </c>
      <c r="BZ258" s="487" t="str">
        <f t="shared" si="59"/>
        <v/>
      </c>
      <c r="CA258" s="489" t="str">
        <f t="shared" si="59"/>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9"/>
        <v>0</v>
      </c>
      <c r="AG259" s="487">
        <f t="shared" si="69"/>
        <v>-1</v>
      </c>
      <c r="AH259" s="487">
        <f t="shared" si="69"/>
        <v>0</v>
      </c>
      <c r="AI259" s="487">
        <f t="shared" si="69"/>
        <v>0</v>
      </c>
      <c r="AJ259" s="487">
        <f t="shared" si="69"/>
        <v>0</v>
      </c>
      <c r="AK259" s="487">
        <f t="shared" si="69"/>
        <v>0</v>
      </c>
      <c r="AL259" s="487">
        <f t="shared" si="69"/>
        <v>0</v>
      </c>
      <c r="AM259" s="487">
        <f t="shared" si="69"/>
        <v>0</v>
      </c>
      <c r="AN259" s="487">
        <f t="shared" si="69"/>
        <v>0</v>
      </c>
      <c r="AO259" s="487">
        <f t="shared" si="69"/>
        <v>0</v>
      </c>
      <c r="AP259" s="487">
        <f t="shared" si="69"/>
        <v>0</v>
      </c>
      <c r="AQ259" s="487">
        <f t="shared" si="69"/>
        <v>0</v>
      </c>
      <c r="AR259" s="487">
        <f t="shared" si="69"/>
        <v>0</v>
      </c>
      <c r="AS259" s="487">
        <f t="shared" si="69"/>
        <v>0</v>
      </c>
      <c r="AT259" s="487">
        <f t="shared" si="69"/>
        <v>0</v>
      </c>
      <c r="AU259" s="493">
        <f t="shared" si="69"/>
        <v>0</v>
      </c>
      <c r="AV259" s="488" t="str">
        <f t="shared" si="66"/>
        <v/>
      </c>
      <c r="AW259" s="487">
        <f t="shared" si="66"/>
        <v>0</v>
      </c>
      <c r="AX259" s="487" t="str">
        <f t="shared" si="64"/>
        <v/>
      </c>
      <c r="AY259" s="487" t="str">
        <f t="shared" si="64"/>
        <v/>
      </c>
      <c r="AZ259" s="487" t="str">
        <f t="shared" si="64"/>
        <v/>
      </c>
      <c r="BA259" s="487" t="str">
        <f t="shared" si="64"/>
        <v/>
      </c>
      <c r="BB259" s="487" t="str">
        <f t="shared" si="64"/>
        <v/>
      </c>
      <c r="BC259" s="487" t="str">
        <f t="shared" si="64"/>
        <v/>
      </c>
      <c r="BD259" s="487" t="str">
        <f t="shared" si="64"/>
        <v/>
      </c>
      <c r="BE259" s="487" t="str">
        <f t="shared" si="64"/>
        <v/>
      </c>
      <c r="BF259" s="487" t="str">
        <f t="shared" si="64"/>
        <v/>
      </c>
      <c r="BG259" s="487" t="str">
        <f t="shared" si="58"/>
        <v/>
      </c>
      <c r="BH259" s="487" t="str">
        <f t="shared" si="58"/>
        <v/>
      </c>
      <c r="BI259" s="487" t="str">
        <f t="shared" si="58"/>
        <v/>
      </c>
      <c r="BJ259" s="487" t="str">
        <f t="shared" si="58"/>
        <v/>
      </c>
      <c r="BK259" s="489" t="str">
        <f t="shared" si="58"/>
        <v/>
      </c>
      <c r="BL259" s="495" t="str">
        <f t="shared" si="67"/>
        <v/>
      </c>
      <c r="BM259" s="487">
        <f t="shared" si="67"/>
        <v>0</v>
      </c>
      <c r="BN259" s="487" t="str">
        <f t="shared" si="65"/>
        <v/>
      </c>
      <c r="BO259" s="487" t="str">
        <f t="shared" si="65"/>
        <v/>
      </c>
      <c r="BP259" s="487" t="str">
        <f t="shared" si="65"/>
        <v/>
      </c>
      <c r="BQ259" s="487" t="str">
        <f t="shared" si="65"/>
        <v/>
      </c>
      <c r="BR259" s="487" t="str">
        <f t="shared" si="65"/>
        <v/>
      </c>
      <c r="BS259" s="487" t="str">
        <f t="shared" si="65"/>
        <v/>
      </c>
      <c r="BT259" s="487" t="str">
        <f t="shared" si="65"/>
        <v/>
      </c>
      <c r="BU259" s="487" t="str">
        <f t="shared" si="65"/>
        <v/>
      </c>
      <c r="BV259" s="487" t="str">
        <f t="shared" si="65"/>
        <v/>
      </c>
      <c r="BW259" s="487" t="str">
        <f t="shared" si="59"/>
        <v/>
      </c>
      <c r="BX259" s="487" t="str">
        <f t="shared" si="59"/>
        <v/>
      </c>
      <c r="BY259" s="487" t="str">
        <f t="shared" si="59"/>
        <v/>
      </c>
      <c r="BZ259" s="487" t="str">
        <f t="shared" si="59"/>
        <v/>
      </c>
      <c r="CA259" s="489" t="str">
        <f t="shared" si="59"/>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9"/>
        <v>0</v>
      </c>
      <c r="AG260" s="487">
        <f t="shared" si="69"/>
        <v>-1</v>
      </c>
      <c r="AH260" s="487">
        <f t="shared" si="69"/>
        <v>0</v>
      </c>
      <c r="AI260" s="487">
        <f t="shared" si="69"/>
        <v>0</v>
      </c>
      <c r="AJ260" s="487">
        <f t="shared" si="69"/>
        <v>0</v>
      </c>
      <c r="AK260" s="487">
        <f t="shared" si="69"/>
        <v>0</v>
      </c>
      <c r="AL260" s="487">
        <f t="shared" si="69"/>
        <v>0</v>
      </c>
      <c r="AM260" s="487">
        <f t="shared" si="69"/>
        <v>0</v>
      </c>
      <c r="AN260" s="487">
        <f t="shared" si="69"/>
        <v>0</v>
      </c>
      <c r="AO260" s="487">
        <f t="shared" si="69"/>
        <v>0</v>
      </c>
      <c r="AP260" s="487">
        <f t="shared" si="69"/>
        <v>0</v>
      </c>
      <c r="AQ260" s="487">
        <f t="shared" si="69"/>
        <v>0</v>
      </c>
      <c r="AR260" s="487">
        <f t="shared" si="69"/>
        <v>0</v>
      </c>
      <c r="AS260" s="487">
        <f t="shared" si="69"/>
        <v>0</v>
      </c>
      <c r="AT260" s="487">
        <f t="shared" si="69"/>
        <v>0</v>
      </c>
      <c r="AU260" s="493">
        <f t="shared" si="69"/>
        <v>0</v>
      </c>
      <c r="AV260" s="488" t="str">
        <f t="shared" si="66"/>
        <v/>
      </c>
      <c r="AW260" s="487">
        <f t="shared" si="66"/>
        <v>0</v>
      </c>
      <c r="AX260" s="487" t="str">
        <f t="shared" si="64"/>
        <v/>
      </c>
      <c r="AY260" s="487" t="str">
        <f t="shared" si="64"/>
        <v/>
      </c>
      <c r="AZ260" s="487" t="str">
        <f t="shared" si="64"/>
        <v/>
      </c>
      <c r="BA260" s="487" t="str">
        <f t="shared" si="64"/>
        <v/>
      </c>
      <c r="BB260" s="487" t="str">
        <f t="shared" si="64"/>
        <v/>
      </c>
      <c r="BC260" s="487" t="str">
        <f t="shared" si="64"/>
        <v/>
      </c>
      <c r="BD260" s="487" t="str">
        <f t="shared" si="64"/>
        <v/>
      </c>
      <c r="BE260" s="487" t="str">
        <f t="shared" si="64"/>
        <v/>
      </c>
      <c r="BF260" s="487" t="str">
        <f t="shared" si="64"/>
        <v/>
      </c>
      <c r="BG260" s="487" t="str">
        <f t="shared" si="58"/>
        <v/>
      </c>
      <c r="BH260" s="487" t="str">
        <f t="shared" si="58"/>
        <v/>
      </c>
      <c r="BI260" s="487" t="str">
        <f t="shared" si="58"/>
        <v/>
      </c>
      <c r="BJ260" s="487" t="str">
        <f t="shared" si="58"/>
        <v/>
      </c>
      <c r="BK260" s="489" t="str">
        <f t="shared" si="58"/>
        <v/>
      </c>
      <c r="BL260" s="495" t="str">
        <f t="shared" si="67"/>
        <v/>
      </c>
      <c r="BM260" s="487">
        <f t="shared" si="67"/>
        <v>0</v>
      </c>
      <c r="BN260" s="487" t="str">
        <f t="shared" si="65"/>
        <v/>
      </c>
      <c r="BO260" s="487" t="str">
        <f t="shared" si="65"/>
        <v/>
      </c>
      <c r="BP260" s="487" t="str">
        <f t="shared" si="65"/>
        <v/>
      </c>
      <c r="BQ260" s="487" t="str">
        <f t="shared" si="65"/>
        <v/>
      </c>
      <c r="BR260" s="487" t="str">
        <f t="shared" si="65"/>
        <v/>
      </c>
      <c r="BS260" s="487" t="str">
        <f t="shared" si="65"/>
        <v/>
      </c>
      <c r="BT260" s="487" t="str">
        <f t="shared" si="65"/>
        <v/>
      </c>
      <c r="BU260" s="487" t="str">
        <f t="shared" si="65"/>
        <v/>
      </c>
      <c r="BV260" s="487" t="str">
        <f t="shared" si="65"/>
        <v/>
      </c>
      <c r="BW260" s="487" t="str">
        <f t="shared" si="59"/>
        <v/>
      </c>
      <c r="BX260" s="487" t="str">
        <f t="shared" si="59"/>
        <v/>
      </c>
      <c r="BY260" s="487" t="str">
        <f t="shared" si="59"/>
        <v/>
      </c>
      <c r="BZ260" s="487" t="str">
        <f t="shared" si="59"/>
        <v/>
      </c>
      <c r="CA260" s="489" t="str">
        <f t="shared" si="59"/>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9"/>
        <v>0</v>
      </c>
      <c r="AG261" s="487">
        <f t="shared" si="69"/>
        <v>-1</v>
      </c>
      <c r="AH261" s="487">
        <f t="shared" si="69"/>
        <v>0</v>
      </c>
      <c r="AI261" s="487">
        <f t="shared" si="69"/>
        <v>0</v>
      </c>
      <c r="AJ261" s="487">
        <f t="shared" si="69"/>
        <v>0</v>
      </c>
      <c r="AK261" s="487">
        <f t="shared" si="69"/>
        <v>0</v>
      </c>
      <c r="AL261" s="487">
        <f t="shared" si="69"/>
        <v>0</v>
      </c>
      <c r="AM261" s="487">
        <f t="shared" si="69"/>
        <v>0</v>
      </c>
      <c r="AN261" s="487">
        <f t="shared" si="69"/>
        <v>0</v>
      </c>
      <c r="AO261" s="487">
        <f t="shared" si="69"/>
        <v>0</v>
      </c>
      <c r="AP261" s="487">
        <f t="shared" si="69"/>
        <v>0</v>
      </c>
      <c r="AQ261" s="487">
        <f t="shared" si="69"/>
        <v>0</v>
      </c>
      <c r="AR261" s="487">
        <f t="shared" si="69"/>
        <v>0</v>
      </c>
      <c r="AS261" s="487">
        <f t="shared" si="69"/>
        <v>0</v>
      </c>
      <c r="AT261" s="487">
        <f t="shared" si="69"/>
        <v>0</v>
      </c>
      <c r="AU261" s="493">
        <f t="shared" si="69"/>
        <v>0</v>
      </c>
      <c r="AV261" s="488" t="str">
        <f t="shared" si="66"/>
        <v/>
      </c>
      <c r="AW261" s="487">
        <f t="shared" si="66"/>
        <v>0</v>
      </c>
      <c r="AX261" s="487" t="str">
        <f t="shared" si="64"/>
        <v/>
      </c>
      <c r="AY261" s="487" t="str">
        <f t="shared" si="64"/>
        <v/>
      </c>
      <c r="AZ261" s="487" t="str">
        <f t="shared" si="64"/>
        <v/>
      </c>
      <c r="BA261" s="487" t="str">
        <f t="shared" si="64"/>
        <v/>
      </c>
      <c r="BB261" s="487" t="str">
        <f t="shared" si="64"/>
        <v/>
      </c>
      <c r="BC261" s="487" t="str">
        <f t="shared" si="64"/>
        <v/>
      </c>
      <c r="BD261" s="487" t="str">
        <f t="shared" si="64"/>
        <v/>
      </c>
      <c r="BE261" s="487" t="str">
        <f t="shared" si="64"/>
        <v/>
      </c>
      <c r="BF261" s="487" t="str">
        <f t="shared" si="64"/>
        <v/>
      </c>
      <c r="BG261" s="487" t="str">
        <f t="shared" si="58"/>
        <v/>
      </c>
      <c r="BH261" s="487" t="str">
        <f t="shared" si="58"/>
        <v/>
      </c>
      <c r="BI261" s="487" t="str">
        <f t="shared" si="58"/>
        <v/>
      </c>
      <c r="BJ261" s="487" t="str">
        <f t="shared" si="58"/>
        <v/>
      </c>
      <c r="BK261" s="489" t="str">
        <f t="shared" si="58"/>
        <v/>
      </c>
      <c r="BL261" s="495" t="str">
        <f t="shared" si="67"/>
        <v/>
      </c>
      <c r="BM261" s="487">
        <f t="shared" si="67"/>
        <v>0</v>
      </c>
      <c r="BN261" s="487" t="str">
        <f t="shared" si="65"/>
        <v/>
      </c>
      <c r="BO261" s="487" t="str">
        <f t="shared" si="65"/>
        <v/>
      </c>
      <c r="BP261" s="487" t="str">
        <f t="shared" si="65"/>
        <v/>
      </c>
      <c r="BQ261" s="487" t="str">
        <f t="shared" si="65"/>
        <v/>
      </c>
      <c r="BR261" s="487" t="str">
        <f t="shared" si="65"/>
        <v/>
      </c>
      <c r="BS261" s="487" t="str">
        <f t="shared" si="65"/>
        <v/>
      </c>
      <c r="BT261" s="487" t="str">
        <f t="shared" si="65"/>
        <v/>
      </c>
      <c r="BU261" s="487" t="str">
        <f t="shared" si="65"/>
        <v/>
      </c>
      <c r="BV261" s="487" t="str">
        <f t="shared" si="65"/>
        <v/>
      </c>
      <c r="BW261" s="487" t="str">
        <f t="shared" si="59"/>
        <v/>
      </c>
      <c r="BX261" s="487" t="str">
        <f t="shared" si="59"/>
        <v/>
      </c>
      <c r="BY261" s="487" t="str">
        <f t="shared" si="59"/>
        <v/>
      </c>
      <c r="BZ261" s="487" t="str">
        <f t="shared" si="59"/>
        <v/>
      </c>
      <c r="CA261" s="489" t="str">
        <f t="shared" si="59"/>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9"/>
        <v>0</v>
      </c>
      <c r="AG262" s="487">
        <f t="shared" si="69"/>
        <v>-1</v>
      </c>
      <c r="AH262" s="487">
        <f t="shared" si="69"/>
        <v>0</v>
      </c>
      <c r="AI262" s="487">
        <f t="shared" si="69"/>
        <v>0</v>
      </c>
      <c r="AJ262" s="487">
        <f t="shared" si="69"/>
        <v>0</v>
      </c>
      <c r="AK262" s="487">
        <f t="shared" si="69"/>
        <v>0</v>
      </c>
      <c r="AL262" s="487">
        <f t="shared" si="69"/>
        <v>0</v>
      </c>
      <c r="AM262" s="487">
        <f t="shared" si="69"/>
        <v>0</v>
      </c>
      <c r="AN262" s="487">
        <f t="shared" si="69"/>
        <v>0</v>
      </c>
      <c r="AO262" s="487">
        <f t="shared" si="69"/>
        <v>0</v>
      </c>
      <c r="AP262" s="487">
        <f t="shared" si="69"/>
        <v>0</v>
      </c>
      <c r="AQ262" s="487">
        <f t="shared" si="69"/>
        <v>0</v>
      </c>
      <c r="AR262" s="487">
        <f t="shared" si="69"/>
        <v>0</v>
      </c>
      <c r="AS262" s="487">
        <f t="shared" si="69"/>
        <v>0</v>
      </c>
      <c r="AT262" s="487">
        <f t="shared" si="69"/>
        <v>0</v>
      </c>
      <c r="AU262" s="493">
        <f t="shared" si="69"/>
        <v>0</v>
      </c>
      <c r="AV262" s="488" t="str">
        <f t="shared" si="66"/>
        <v/>
      </c>
      <c r="AW262" s="487">
        <f t="shared" si="66"/>
        <v>0</v>
      </c>
      <c r="AX262" s="487" t="str">
        <f t="shared" si="64"/>
        <v/>
      </c>
      <c r="AY262" s="487" t="str">
        <f t="shared" si="64"/>
        <v/>
      </c>
      <c r="AZ262" s="487" t="str">
        <f t="shared" si="64"/>
        <v/>
      </c>
      <c r="BA262" s="487" t="str">
        <f t="shared" si="64"/>
        <v/>
      </c>
      <c r="BB262" s="487" t="str">
        <f t="shared" si="64"/>
        <v/>
      </c>
      <c r="BC262" s="487" t="str">
        <f t="shared" si="64"/>
        <v/>
      </c>
      <c r="BD262" s="487" t="str">
        <f t="shared" si="64"/>
        <v/>
      </c>
      <c r="BE262" s="487" t="str">
        <f t="shared" si="64"/>
        <v/>
      </c>
      <c r="BF262" s="487" t="str">
        <f t="shared" si="64"/>
        <v/>
      </c>
      <c r="BG262" s="487" t="str">
        <f t="shared" si="58"/>
        <v/>
      </c>
      <c r="BH262" s="487" t="str">
        <f t="shared" si="58"/>
        <v/>
      </c>
      <c r="BI262" s="487" t="str">
        <f t="shared" si="58"/>
        <v/>
      </c>
      <c r="BJ262" s="487" t="str">
        <f t="shared" si="58"/>
        <v/>
      </c>
      <c r="BK262" s="489" t="str">
        <f t="shared" si="58"/>
        <v/>
      </c>
      <c r="BL262" s="495" t="str">
        <f t="shared" si="67"/>
        <v/>
      </c>
      <c r="BM262" s="487">
        <f t="shared" si="67"/>
        <v>0</v>
      </c>
      <c r="BN262" s="487" t="str">
        <f t="shared" si="65"/>
        <v/>
      </c>
      <c r="BO262" s="487" t="str">
        <f t="shared" si="65"/>
        <v/>
      </c>
      <c r="BP262" s="487" t="str">
        <f t="shared" si="65"/>
        <v/>
      </c>
      <c r="BQ262" s="487" t="str">
        <f t="shared" si="65"/>
        <v/>
      </c>
      <c r="BR262" s="487" t="str">
        <f t="shared" si="65"/>
        <v/>
      </c>
      <c r="BS262" s="487" t="str">
        <f t="shared" si="65"/>
        <v/>
      </c>
      <c r="BT262" s="487" t="str">
        <f t="shared" si="65"/>
        <v/>
      </c>
      <c r="BU262" s="487" t="str">
        <f t="shared" si="65"/>
        <v/>
      </c>
      <c r="BV262" s="487" t="str">
        <f t="shared" si="65"/>
        <v/>
      </c>
      <c r="BW262" s="487" t="str">
        <f t="shared" si="59"/>
        <v/>
      </c>
      <c r="BX262" s="487" t="str">
        <f t="shared" si="59"/>
        <v/>
      </c>
      <c r="BY262" s="487" t="str">
        <f t="shared" si="59"/>
        <v/>
      </c>
      <c r="BZ262" s="487" t="str">
        <f t="shared" si="59"/>
        <v/>
      </c>
      <c r="CA262" s="489" t="str">
        <f t="shared" si="59"/>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9"/>
        <v>0</v>
      </c>
      <c r="AG263" s="487">
        <f t="shared" si="69"/>
        <v>-1</v>
      </c>
      <c r="AH263" s="487">
        <f t="shared" si="69"/>
        <v>0</v>
      </c>
      <c r="AI263" s="487">
        <f t="shared" si="69"/>
        <v>0</v>
      </c>
      <c r="AJ263" s="487">
        <f t="shared" si="69"/>
        <v>0</v>
      </c>
      <c r="AK263" s="487">
        <f t="shared" si="69"/>
        <v>0</v>
      </c>
      <c r="AL263" s="487">
        <f t="shared" si="69"/>
        <v>0</v>
      </c>
      <c r="AM263" s="487">
        <f t="shared" si="69"/>
        <v>0</v>
      </c>
      <c r="AN263" s="487">
        <f t="shared" si="69"/>
        <v>0</v>
      </c>
      <c r="AO263" s="487">
        <f t="shared" si="69"/>
        <v>0</v>
      </c>
      <c r="AP263" s="487">
        <f t="shared" si="69"/>
        <v>0</v>
      </c>
      <c r="AQ263" s="487">
        <f t="shared" si="69"/>
        <v>0</v>
      </c>
      <c r="AR263" s="487">
        <f t="shared" si="69"/>
        <v>0</v>
      </c>
      <c r="AS263" s="487">
        <f t="shared" si="69"/>
        <v>0</v>
      </c>
      <c r="AT263" s="487">
        <f t="shared" si="69"/>
        <v>0</v>
      </c>
      <c r="AU263" s="493">
        <f t="shared" si="69"/>
        <v>0</v>
      </c>
      <c r="AV263" s="488" t="str">
        <f t="shared" si="66"/>
        <v/>
      </c>
      <c r="AW263" s="487">
        <f t="shared" si="66"/>
        <v>0</v>
      </c>
      <c r="AX263" s="487" t="str">
        <f t="shared" si="64"/>
        <v/>
      </c>
      <c r="AY263" s="487" t="str">
        <f t="shared" si="64"/>
        <v/>
      </c>
      <c r="AZ263" s="487" t="str">
        <f t="shared" si="64"/>
        <v/>
      </c>
      <c r="BA263" s="487" t="str">
        <f t="shared" si="64"/>
        <v/>
      </c>
      <c r="BB263" s="487" t="str">
        <f t="shared" si="64"/>
        <v/>
      </c>
      <c r="BC263" s="487" t="str">
        <f t="shared" si="64"/>
        <v/>
      </c>
      <c r="BD263" s="487" t="str">
        <f t="shared" si="64"/>
        <v/>
      </c>
      <c r="BE263" s="487" t="str">
        <f t="shared" si="64"/>
        <v/>
      </c>
      <c r="BF263" s="487" t="str">
        <f t="shared" si="64"/>
        <v/>
      </c>
      <c r="BG263" s="487" t="str">
        <f t="shared" si="58"/>
        <v/>
      </c>
      <c r="BH263" s="487" t="str">
        <f t="shared" si="58"/>
        <v/>
      </c>
      <c r="BI263" s="487" t="str">
        <f t="shared" si="58"/>
        <v/>
      </c>
      <c r="BJ263" s="487" t="str">
        <f t="shared" si="58"/>
        <v/>
      </c>
      <c r="BK263" s="489" t="str">
        <f t="shared" si="58"/>
        <v/>
      </c>
      <c r="BL263" s="495" t="str">
        <f t="shared" si="67"/>
        <v/>
      </c>
      <c r="BM263" s="487">
        <f t="shared" si="67"/>
        <v>0</v>
      </c>
      <c r="BN263" s="487" t="str">
        <f t="shared" si="65"/>
        <v/>
      </c>
      <c r="BO263" s="487" t="str">
        <f t="shared" si="65"/>
        <v/>
      </c>
      <c r="BP263" s="487" t="str">
        <f t="shared" si="65"/>
        <v/>
      </c>
      <c r="BQ263" s="487" t="str">
        <f t="shared" si="65"/>
        <v/>
      </c>
      <c r="BR263" s="487" t="str">
        <f t="shared" si="65"/>
        <v/>
      </c>
      <c r="BS263" s="487" t="str">
        <f t="shared" si="65"/>
        <v/>
      </c>
      <c r="BT263" s="487" t="str">
        <f t="shared" si="65"/>
        <v/>
      </c>
      <c r="BU263" s="487" t="str">
        <f t="shared" si="65"/>
        <v/>
      </c>
      <c r="BV263" s="487" t="str">
        <f t="shared" si="65"/>
        <v/>
      </c>
      <c r="BW263" s="487" t="str">
        <f t="shared" si="59"/>
        <v/>
      </c>
      <c r="BX263" s="487" t="str">
        <f t="shared" si="59"/>
        <v/>
      </c>
      <c r="BY263" s="487" t="str">
        <f t="shared" si="59"/>
        <v/>
      </c>
      <c r="BZ263" s="487" t="str">
        <f t="shared" si="59"/>
        <v/>
      </c>
      <c r="CA263" s="489" t="str">
        <f t="shared" si="59"/>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9"/>
        <v>0</v>
      </c>
      <c r="AG264" s="487">
        <f t="shared" si="69"/>
        <v>-1</v>
      </c>
      <c r="AH264" s="487">
        <f t="shared" si="69"/>
        <v>0</v>
      </c>
      <c r="AI264" s="487">
        <f t="shared" si="69"/>
        <v>0</v>
      </c>
      <c r="AJ264" s="487">
        <f t="shared" si="69"/>
        <v>0</v>
      </c>
      <c r="AK264" s="487">
        <f t="shared" si="69"/>
        <v>0</v>
      </c>
      <c r="AL264" s="487">
        <f t="shared" si="69"/>
        <v>0</v>
      </c>
      <c r="AM264" s="487">
        <f t="shared" si="69"/>
        <v>0</v>
      </c>
      <c r="AN264" s="487">
        <f t="shared" si="69"/>
        <v>0</v>
      </c>
      <c r="AO264" s="487">
        <f t="shared" si="69"/>
        <v>0</v>
      </c>
      <c r="AP264" s="487">
        <f t="shared" si="69"/>
        <v>0</v>
      </c>
      <c r="AQ264" s="487">
        <f t="shared" si="69"/>
        <v>0</v>
      </c>
      <c r="AR264" s="487">
        <f t="shared" si="69"/>
        <v>0</v>
      </c>
      <c r="AS264" s="487">
        <f t="shared" si="69"/>
        <v>0</v>
      </c>
      <c r="AT264" s="487">
        <f t="shared" si="69"/>
        <v>0</v>
      </c>
      <c r="AU264" s="493">
        <f t="shared" si="69"/>
        <v>0</v>
      </c>
      <c r="AV264" s="488" t="str">
        <f t="shared" si="66"/>
        <v/>
      </c>
      <c r="AW264" s="487">
        <f t="shared" si="66"/>
        <v>0</v>
      </c>
      <c r="AX264" s="487" t="str">
        <f t="shared" si="64"/>
        <v/>
      </c>
      <c r="AY264" s="487" t="str">
        <f t="shared" si="64"/>
        <v/>
      </c>
      <c r="AZ264" s="487" t="str">
        <f t="shared" si="64"/>
        <v/>
      </c>
      <c r="BA264" s="487" t="str">
        <f t="shared" si="64"/>
        <v/>
      </c>
      <c r="BB264" s="487" t="str">
        <f t="shared" si="64"/>
        <v/>
      </c>
      <c r="BC264" s="487" t="str">
        <f t="shared" si="64"/>
        <v/>
      </c>
      <c r="BD264" s="487" t="str">
        <f t="shared" si="64"/>
        <v/>
      </c>
      <c r="BE264" s="487" t="str">
        <f t="shared" si="64"/>
        <v/>
      </c>
      <c r="BF264" s="487" t="str">
        <f t="shared" si="64"/>
        <v/>
      </c>
      <c r="BG264" s="487" t="str">
        <f t="shared" si="58"/>
        <v/>
      </c>
      <c r="BH264" s="487" t="str">
        <f t="shared" si="58"/>
        <v/>
      </c>
      <c r="BI264" s="487" t="str">
        <f t="shared" si="58"/>
        <v/>
      </c>
      <c r="BJ264" s="487" t="str">
        <f t="shared" si="58"/>
        <v/>
      </c>
      <c r="BK264" s="489" t="str">
        <f t="shared" si="58"/>
        <v/>
      </c>
      <c r="BL264" s="495" t="str">
        <f t="shared" si="67"/>
        <v/>
      </c>
      <c r="BM264" s="487">
        <f t="shared" si="67"/>
        <v>0</v>
      </c>
      <c r="BN264" s="487" t="str">
        <f t="shared" si="65"/>
        <v/>
      </c>
      <c r="BO264" s="487" t="str">
        <f t="shared" si="65"/>
        <v/>
      </c>
      <c r="BP264" s="487" t="str">
        <f t="shared" si="65"/>
        <v/>
      </c>
      <c r="BQ264" s="487" t="str">
        <f t="shared" si="65"/>
        <v/>
      </c>
      <c r="BR264" s="487" t="str">
        <f t="shared" si="65"/>
        <v/>
      </c>
      <c r="BS264" s="487" t="str">
        <f t="shared" si="65"/>
        <v/>
      </c>
      <c r="BT264" s="487" t="str">
        <f t="shared" si="65"/>
        <v/>
      </c>
      <c r="BU264" s="487" t="str">
        <f t="shared" si="65"/>
        <v/>
      </c>
      <c r="BV264" s="487" t="str">
        <f t="shared" si="65"/>
        <v/>
      </c>
      <c r="BW264" s="487" t="str">
        <f t="shared" si="59"/>
        <v/>
      </c>
      <c r="BX264" s="487" t="str">
        <f t="shared" si="59"/>
        <v/>
      </c>
      <c r="BY264" s="487" t="str">
        <f t="shared" si="59"/>
        <v/>
      </c>
      <c r="BZ264" s="487" t="str">
        <f t="shared" si="59"/>
        <v/>
      </c>
      <c r="CA264" s="489" t="str">
        <f t="shared" si="59"/>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9"/>
        <v>0</v>
      </c>
      <c r="AG265" s="487">
        <f t="shared" si="69"/>
        <v>-1</v>
      </c>
      <c r="AH265" s="487">
        <f t="shared" si="69"/>
        <v>0</v>
      </c>
      <c r="AI265" s="487">
        <f t="shared" si="69"/>
        <v>0</v>
      </c>
      <c r="AJ265" s="487">
        <f t="shared" si="69"/>
        <v>0</v>
      </c>
      <c r="AK265" s="487">
        <f t="shared" si="69"/>
        <v>0</v>
      </c>
      <c r="AL265" s="487">
        <f t="shared" si="69"/>
        <v>0</v>
      </c>
      <c r="AM265" s="487">
        <f t="shared" si="69"/>
        <v>0</v>
      </c>
      <c r="AN265" s="487">
        <f t="shared" si="69"/>
        <v>0</v>
      </c>
      <c r="AO265" s="487">
        <f t="shared" si="69"/>
        <v>0</v>
      </c>
      <c r="AP265" s="487">
        <f t="shared" si="69"/>
        <v>0</v>
      </c>
      <c r="AQ265" s="487">
        <f t="shared" si="69"/>
        <v>0</v>
      </c>
      <c r="AR265" s="487">
        <f t="shared" si="69"/>
        <v>0</v>
      </c>
      <c r="AS265" s="487">
        <f t="shared" si="69"/>
        <v>0</v>
      </c>
      <c r="AT265" s="487">
        <f t="shared" si="69"/>
        <v>0</v>
      </c>
      <c r="AU265" s="493">
        <f t="shared" si="69"/>
        <v>0</v>
      </c>
      <c r="AV265" s="488" t="str">
        <f t="shared" si="66"/>
        <v/>
      </c>
      <c r="AW265" s="487">
        <f t="shared" si="66"/>
        <v>0</v>
      </c>
      <c r="AX265" s="487" t="str">
        <f t="shared" si="64"/>
        <v/>
      </c>
      <c r="AY265" s="487" t="str">
        <f t="shared" si="64"/>
        <v/>
      </c>
      <c r="AZ265" s="487" t="str">
        <f t="shared" si="64"/>
        <v/>
      </c>
      <c r="BA265" s="487" t="str">
        <f t="shared" si="64"/>
        <v/>
      </c>
      <c r="BB265" s="487" t="str">
        <f t="shared" si="64"/>
        <v/>
      </c>
      <c r="BC265" s="487" t="str">
        <f t="shared" si="64"/>
        <v/>
      </c>
      <c r="BD265" s="487" t="str">
        <f t="shared" si="64"/>
        <v/>
      </c>
      <c r="BE265" s="487" t="str">
        <f t="shared" si="64"/>
        <v/>
      </c>
      <c r="BF265" s="487" t="str">
        <f t="shared" si="64"/>
        <v/>
      </c>
      <c r="BG265" s="487" t="str">
        <f t="shared" si="58"/>
        <v/>
      </c>
      <c r="BH265" s="487" t="str">
        <f t="shared" si="58"/>
        <v/>
      </c>
      <c r="BI265" s="487" t="str">
        <f t="shared" si="58"/>
        <v/>
      </c>
      <c r="BJ265" s="487" t="str">
        <f t="shared" si="58"/>
        <v/>
      </c>
      <c r="BK265" s="489" t="str">
        <f t="shared" si="58"/>
        <v/>
      </c>
      <c r="BL265" s="495" t="str">
        <f t="shared" si="67"/>
        <v/>
      </c>
      <c r="BM265" s="487">
        <f t="shared" si="67"/>
        <v>0</v>
      </c>
      <c r="BN265" s="487" t="str">
        <f t="shared" si="65"/>
        <v/>
      </c>
      <c r="BO265" s="487" t="str">
        <f t="shared" si="65"/>
        <v/>
      </c>
      <c r="BP265" s="487" t="str">
        <f t="shared" si="65"/>
        <v/>
      </c>
      <c r="BQ265" s="487" t="str">
        <f t="shared" si="65"/>
        <v/>
      </c>
      <c r="BR265" s="487" t="str">
        <f t="shared" si="65"/>
        <v/>
      </c>
      <c r="BS265" s="487" t="str">
        <f t="shared" si="65"/>
        <v/>
      </c>
      <c r="BT265" s="487" t="str">
        <f t="shared" si="65"/>
        <v/>
      </c>
      <c r="BU265" s="487" t="str">
        <f t="shared" si="65"/>
        <v/>
      </c>
      <c r="BV265" s="487" t="str">
        <f t="shared" si="65"/>
        <v/>
      </c>
      <c r="BW265" s="487" t="str">
        <f t="shared" si="59"/>
        <v/>
      </c>
      <c r="BX265" s="487" t="str">
        <f t="shared" si="59"/>
        <v/>
      </c>
      <c r="BY265" s="487" t="str">
        <f t="shared" si="59"/>
        <v/>
      </c>
      <c r="BZ265" s="487" t="str">
        <f t="shared" si="59"/>
        <v/>
      </c>
      <c r="CA265" s="489" t="str">
        <f t="shared" si="59"/>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9"/>
        <v>0</v>
      </c>
      <c r="AG266" s="487">
        <f t="shared" si="69"/>
        <v>-1</v>
      </c>
      <c r="AH266" s="487">
        <f t="shared" si="69"/>
        <v>0</v>
      </c>
      <c r="AI266" s="487">
        <f t="shared" si="69"/>
        <v>0</v>
      </c>
      <c r="AJ266" s="487">
        <f t="shared" si="69"/>
        <v>0</v>
      </c>
      <c r="AK266" s="487">
        <f t="shared" si="69"/>
        <v>0</v>
      </c>
      <c r="AL266" s="487">
        <f t="shared" si="69"/>
        <v>0</v>
      </c>
      <c r="AM266" s="487">
        <f t="shared" si="69"/>
        <v>0</v>
      </c>
      <c r="AN266" s="487">
        <f t="shared" si="69"/>
        <v>0</v>
      </c>
      <c r="AO266" s="487">
        <f t="shared" si="69"/>
        <v>0</v>
      </c>
      <c r="AP266" s="487">
        <f t="shared" si="69"/>
        <v>0</v>
      </c>
      <c r="AQ266" s="487">
        <f t="shared" si="69"/>
        <v>0</v>
      </c>
      <c r="AR266" s="487">
        <f t="shared" si="69"/>
        <v>0</v>
      </c>
      <c r="AS266" s="487">
        <f t="shared" si="69"/>
        <v>0</v>
      </c>
      <c r="AT266" s="487">
        <f t="shared" si="69"/>
        <v>0</v>
      </c>
      <c r="AU266" s="493">
        <f t="shared" si="69"/>
        <v>0</v>
      </c>
      <c r="AV266" s="488" t="str">
        <f t="shared" si="66"/>
        <v/>
      </c>
      <c r="AW266" s="487">
        <f t="shared" si="66"/>
        <v>0</v>
      </c>
      <c r="AX266" s="487" t="str">
        <f t="shared" si="64"/>
        <v/>
      </c>
      <c r="AY266" s="487" t="str">
        <f t="shared" si="64"/>
        <v/>
      </c>
      <c r="AZ266" s="487" t="str">
        <f t="shared" si="64"/>
        <v/>
      </c>
      <c r="BA266" s="487" t="str">
        <f t="shared" si="64"/>
        <v/>
      </c>
      <c r="BB266" s="487" t="str">
        <f t="shared" si="64"/>
        <v/>
      </c>
      <c r="BC266" s="487" t="str">
        <f t="shared" si="64"/>
        <v/>
      </c>
      <c r="BD266" s="487" t="str">
        <f t="shared" si="64"/>
        <v/>
      </c>
      <c r="BE266" s="487" t="str">
        <f t="shared" si="64"/>
        <v/>
      </c>
      <c r="BF266" s="487" t="str">
        <f t="shared" si="64"/>
        <v/>
      </c>
      <c r="BG266" s="487" t="str">
        <f t="shared" si="58"/>
        <v/>
      </c>
      <c r="BH266" s="487" t="str">
        <f t="shared" si="58"/>
        <v/>
      </c>
      <c r="BI266" s="487" t="str">
        <f t="shared" si="58"/>
        <v/>
      </c>
      <c r="BJ266" s="487" t="str">
        <f t="shared" si="58"/>
        <v/>
      </c>
      <c r="BK266" s="489" t="str">
        <f t="shared" si="58"/>
        <v/>
      </c>
      <c r="BL266" s="495" t="str">
        <f t="shared" si="67"/>
        <v/>
      </c>
      <c r="BM266" s="487">
        <f t="shared" si="67"/>
        <v>0</v>
      </c>
      <c r="BN266" s="487" t="str">
        <f t="shared" si="65"/>
        <v/>
      </c>
      <c r="BO266" s="487" t="str">
        <f t="shared" si="65"/>
        <v/>
      </c>
      <c r="BP266" s="487" t="str">
        <f t="shared" si="65"/>
        <v/>
      </c>
      <c r="BQ266" s="487" t="str">
        <f t="shared" si="65"/>
        <v/>
      </c>
      <c r="BR266" s="487" t="str">
        <f t="shared" si="65"/>
        <v/>
      </c>
      <c r="BS266" s="487" t="str">
        <f t="shared" si="65"/>
        <v/>
      </c>
      <c r="BT266" s="487" t="str">
        <f t="shared" si="65"/>
        <v/>
      </c>
      <c r="BU266" s="487" t="str">
        <f t="shared" si="65"/>
        <v/>
      </c>
      <c r="BV266" s="487" t="str">
        <f t="shared" si="65"/>
        <v/>
      </c>
      <c r="BW266" s="487" t="str">
        <f t="shared" si="59"/>
        <v/>
      </c>
      <c r="BX266" s="487" t="str">
        <f t="shared" si="59"/>
        <v/>
      </c>
      <c r="BY266" s="487" t="str">
        <f t="shared" si="59"/>
        <v/>
      </c>
      <c r="BZ266" s="487" t="str">
        <f t="shared" si="59"/>
        <v/>
      </c>
      <c r="CA266" s="489" t="str">
        <f t="shared" si="59"/>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9"/>
        <v>0</v>
      </c>
      <c r="AG267" s="487">
        <f t="shared" si="69"/>
        <v>-1</v>
      </c>
      <c r="AH267" s="487">
        <f t="shared" si="69"/>
        <v>0</v>
      </c>
      <c r="AI267" s="487">
        <f t="shared" si="69"/>
        <v>0</v>
      </c>
      <c r="AJ267" s="487">
        <f t="shared" si="69"/>
        <v>0</v>
      </c>
      <c r="AK267" s="487">
        <f t="shared" si="69"/>
        <v>0</v>
      </c>
      <c r="AL267" s="487">
        <f t="shared" si="69"/>
        <v>0</v>
      </c>
      <c r="AM267" s="487">
        <f t="shared" si="69"/>
        <v>0</v>
      </c>
      <c r="AN267" s="487">
        <f t="shared" si="69"/>
        <v>0</v>
      </c>
      <c r="AO267" s="487">
        <f t="shared" si="69"/>
        <v>0</v>
      </c>
      <c r="AP267" s="487">
        <f t="shared" si="69"/>
        <v>0</v>
      </c>
      <c r="AQ267" s="487">
        <f t="shared" si="69"/>
        <v>0</v>
      </c>
      <c r="AR267" s="487">
        <f t="shared" si="69"/>
        <v>0</v>
      </c>
      <c r="AS267" s="487">
        <f t="shared" si="69"/>
        <v>0</v>
      </c>
      <c r="AT267" s="487">
        <f t="shared" si="69"/>
        <v>0</v>
      </c>
      <c r="AU267" s="493">
        <f t="shared" si="69"/>
        <v>0</v>
      </c>
      <c r="AV267" s="488" t="str">
        <f t="shared" si="66"/>
        <v/>
      </c>
      <c r="AW267" s="487">
        <f t="shared" si="66"/>
        <v>0</v>
      </c>
      <c r="AX267" s="487" t="str">
        <f t="shared" si="64"/>
        <v/>
      </c>
      <c r="AY267" s="487" t="str">
        <f t="shared" si="64"/>
        <v/>
      </c>
      <c r="AZ267" s="487" t="str">
        <f t="shared" si="64"/>
        <v/>
      </c>
      <c r="BA267" s="487" t="str">
        <f t="shared" si="64"/>
        <v/>
      </c>
      <c r="BB267" s="487" t="str">
        <f t="shared" si="64"/>
        <v/>
      </c>
      <c r="BC267" s="487" t="str">
        <f t="shared" si="64"/>
        <v/>
      </c>
      <c r="BD267" s="487" t="str">
        <f t="shared" si="64"/>
        <v/>
      </c>
      <c r="BE267" s="487" t="str">
        <f t="shared" si="64"/>
        <v/>
      </c>
      <c r="BF267" s="487" t="str">
        <f t="shared" si="64"/>
        <v/>
      </c>
      <c r="BG267" s="487" t="str">
        <f t="shared" si="58"/>
        <v/>
      </c>
      <c r="BH267" s="487" t="str">
        <f t="shared" si="58"/>
        <v/>
      </c>
      <c r="BI267" s="487" t="str">
        <f t="shared" si="58"/>
        <v/>
      </c>
      <c r="BJ267" s="487" t="str">
        <f t="shared" si="58"/>
        <v/>
      </c>
      <c r="BK267" s="489" t="str">
        <f t="shared" si="58"/>
        <v/>
      </c>
      <c r="BL267" s="495" t="str">
        <f t="shared" si="67"/>
        <v/>
      </c>
      <c r="BM267" s="487">
        <f t="shared" si="67"/>
        <v>0</v>
      </c>
      <c r="BN267" s="487" t="str">
        <f t="shared" si="65"/>
        <v/>
      </c>
      <c r="BO267" s="487" t="str">
        <f t="shared" si="65"/>
        <v/>
      </c>
      <c r="BP267" s="487" t="str">
        <f t="shared" si="65"/>
        <v/>
      </c>
      <c r="BQ267" s="487" t="str">
        <f t="shared" si="65"/>
        <v/>
      </c>
      <c r="BR267" s="487" t="str">
        <f t="shared" si="65"/>
        <v/>
      </c>
      <c r="BS267" s="487" t="str">
        <f t="shared" si="65"/>
        <v/>
      </c>
      <c r="BT267" s="487" t="str">
        <f t="shared" si="65"/>
        <v/>
      </c>
      <c r="BU267" s="487" t="str">
        <f t="shared" si="65"/>
        <v/>
      </c>
      <c r="BV267" s="487" t="str">
        <f t="shared" si="65"/>
        <v/>
      </c>
      <c r="BW267" s="487" t="str">
        <f t="shared" si="59"/>
        <v/>
      </c>
      <c r="BX267" s="487" t="str">
        <f t="shared" si="59"/>
        <v/>
      </c>
      <c r="BY267" s="487" t="str">
        <f t="shared" si="59"/>
        <v/>
      </c>
      <c r="BZ267" s="487" t="str">
        <f t="shared" si="59"/>
        <v/>
      </c>
      <c r="CA267" s="489" t="str">
        <f t="shared" si="59"/>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9"/>
        <v>0</v>
      </c>
      <c r="AG268" s="487">
        <f t="shared" si="69"/>
        <v>-1</v>
      </c>
      <c r="AH268" s="487">
        <f t="shared" si="69"/>
        <v>0</v>
      </c>
      <c r="AI268" s="487">
        <f t="shared" si="69"/>
        <v>0</v>
      </c>
      <c r="AJ268" s="487">
        <f t="shared" si="69"/>
        <v>0</v>
      </c>
      <c r="AK268" s="487">
        <f t="shared" si="69"/>
        <v>0</v>
      </c>
      <c r="AL268" s="487">
        <f t="shared" si="69"/>
        <v>0</v>
      </c>
      <c r="AM268" s="487">
        <f t="shared" si="69"/>
        <v>0</v>
      </c>
      <c r="AN268" s="487">
        <f t="shared" si="69"/>
        <v>0</v>
      </c>
      <c r="AO268" s="487">
        <f t="shared" si="69"/>
        <v>0</v>
      </c>
      <c r="AP268" s="487">
        <f t="shared" si="69"/>
        <v>0</v>
      </c>
      <c r="AQ268" s="487">
        <f t="shared" si="69"/>
        <v>0</v>
      </c>
      <c r="AR268" s="487">
        <f t="shared" si="69"/>
        <v>0</v>
      </c>
      <c r="AS268" s="487">
        <f t="shared" si="69"/>
        <v>0</v>
      </c>
      <c r="AT268" s="487">
        <f t="shared" si="69"/>
        <v>0</v>
      </c>
      <c r="AU268" s="493">
        <f t="shared" si="69"/>
        <v>0</v>
      </c>
      <c r="AV268" s="488" t="str">
        <f t="shared" si="66"/>
        <v/>
      </c>
      <c r="AW268" s="487">
        <f t="shared" si="66"/>
        <v>0</v>
      </c>
      <c r="AX268" s="487" t="str">
        <f t="shared" si="64"/>
        <v/>
      </c>
      <c r="AY268" s="487" t="str">
        <f t="shared" si="64"/>
        <v/>
      </c>
      <c r="AZ268" s="487" t="str">
        <f t="shared" si="64"/>
        <v/>
      </c>
      <c r="BA268" s="487" t="str">
        <f t="shared" si="64"/>
        <v/>
      </c>
      <c r="BB268" s="487" t="str">
        <f t="shared" si="64"/>
        <v/>
      </c>
      <c r="BC268" s="487" t="str">
        <f t="shared" si="64"/>
        <v/>
      </c>
      <c r="BD268" s="487" t="str">
        <f t="shared" si="64"/>
        <v/>
      </c>
      <c r="BE268" s="487" t="str">
        <f t="shared" si="64"/>
        <v/>
      </c>
      <c r="BF268" s="487" t="str">
        <f t="shared" si="64"/>
        <v/>
      </c>
      <c r="BG268" s="487" t="str">
        <f t="shared" si="58"/>
        <v/>
      </c>
      <c r="BH268" s="487" t="str">
        <f t="shared" si="58"/>
        <v/>
      </c>
      <c r="BI268" s="487" t="str">
        <f t="shared" si="58"/>
        <v/>
      </c>
      <c r="BJ268" s="487" t="str">
        <f t="shared" si="58"/>
        <v/>
      </c>
      <c r="BK268" s="489" t="str">
        <f t="shared" si="58"/>
        <v/>
      </c>
      <c r="BL268" s="495" t="str">
        <f t="shared" si="67"/>
        <v/>
      </c>
      <c r="BM268" s="487">
        <f t="shared" si="67"/>
        <v>0</v>
      </c>
      <c r="BN268" s="487" t="str">
        <f t="shared" si="65"/>
        <v/>
      </c>
      <c r="BO268" s="487" t="str">
        <f t="shared" si="65"/>
        <v/>
      </c>
      <c r="BP268" s="487" t="str">
        <f t="shared" si="65"/>
        <v/>
      </c>
      <c r="BQ268" s="487" t="str">
        <f t="shared" si="65"/>
        <v/>
      </c>
      <c r="BR268" s="487" t="str">
        <f t="shared" si="65"/>
        <v/>
      </c>
      <c r="BS268" s="487" t="str">
        <f t="shared" si="65"/>
        <v/>
      </c>
      <c r="BT268" s="487" t="str">
        <f t="shared" si="65"/>
        <v/>
      </c>
      <c r="BU268" s="487" t="str">
        <f t="shared" si="65"/>
        <v/>
      </c>
      <c r="BV268" s="487" t="str">
        <f t="shared" si="65"/>
        <v/>
      </c>
      <c r="BW268" s="487" t="str">
        <f t="shared" si="59"/>
        <v/>
      </c>
      <c r="BX268" s="487" t="str">
        <f t="shared" si="59"/>
        <v/>
      </c>
      <c r="BY268" s="487" t="str">
        <f t="shared" si="59"/>
        <v/>
      </c>
      <c r="BZ268" s="487" t="str">
        <f t="shared" si="59"/>
        <v/>
      </c>
      <c r="CA268" s="489" t="str">
        <f t="shared" si="59"/>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9"/>
        <v>0</v>
      </c>
      <c r="AG269" s="487">
        <f t="shared" si="69"/>
        <v>-1</v>
      </c>
      <c r="AH269" s="487">
        <f t="shared" si="69"/>
        <v>0</v>
      </c>
      <c r="AI269" s="487">
        <f t="shared" si="69"/>
        <v>0</v>
      </c>
      <c r="AJ269" s="487">
        <f t="shared" si="69"/>
        <v>0</v>
      </c>
      <c r="AK269" s="487">
        <f t="shared" si="69"/>
        <v>0</v>
      </c>
      <c r="AL269" s="487">
        <f t="shared" si="69"/>
        <v>0</v>
      </c>
      <c r="AM269" s="487">
        <f t="shared" si="69"/>
        <v>0</v>
      </c>
      <c r="AN269" s="487">
        <f t="shared" si="69"/>
        <v>0</v>
      </c>
      <c r="AO269" s="487">
        <f t="shared" si="69"/>
        <v>0</v>
      </c>
      <c r="AP269" s="487">
        <f t="shared" si="69"/>
        <v>0</v>
      </c>
      <c r="AQ269" s="487">
        <f t="shared" si="69"/>
        <v>0</v>
      </c>
      <c r="AR269" s="487">
        <f t="shared" si="69"/>
        <v>0</v>
      </c>
      <c r="AS269" s="487">
        <f t="shared" si="69"/>
        <v>0</v>
      </c>
      <c r="AT269" s="487">
        <f t="shared" si="69"/>
        <v>0</v>
      </c>
      <c r="AU269" s="493">
        <f t="shared" si="69"/>
        <v>0</v>
      </c>
      <c r="AV269" s="488" t="str">
        <f t="shared" si="66"/>
        <v/>
      </c>
      <c r="AW269" s="487">
        <f t="shared" si="66"/>
        <v>0</v>
      </c>
      <c r="AX269" s="487" t="str">
        <f t="shared" si="64"/>
        <v/>
      </c>
      <c r="AY269" s="487" t="str">
        <f t="shared" si="64"/>
        <v/>
      </c>
      <c r="AZ269" s="487" t="str">
        <f t="shared" si="64"/>
        <v/>
      </c>
      <c r="BA269" s="487" t="str">
        <f t="shared" si="64"/>
        <v/>
      </c>
      <c r="BB269" s="487" t="str">
        <f t="shared" si="64"/>
        <v/>
      </c>
      <c r="BC269" s="487" t="str">
        <f t="shared" si="64"/>
        <v/>
      </c>
      <c r="BD269" s="487" t="str">
        <f t="shared" si="64"/>
        <v/>
      </c>
      <c r="BE269" s="487" t="str">
        <f t="shared" si="64"/>
        <v/>
      </c>
      <c r="BF269" s="487" t="str">
        <f t="shared" si="64"/>
        <v/>
      </c>
      <c r="BG269" s="487" t="str">
        <f t="shared" si="58"/>
        <v/>
      </c>
      <c r="BH269" s="487" t="str">
        <f t="shared" si="58"/>
        <v/>
      </c>
      <c r="BI269" s="487" t="str">
        <f t="shared" si="58"/>
        <v/>
      </c>
      <c r="BJ269" s="487" t="str">
        <f t="shared" si="58"/>
        <v/>
      </c>
      <c r="BK269" s="489" t="str">
        <f t="shared" si="58"/>
        <v/>
      </c>
      <c r="BL269" s="495" t="str">
        <f t="shared" si="67"/>
        <v/>
      </c>
      <c r="BM269" s="487">
        <f t="shared" si="67"/>
        <v>0</v>
      </c>
      <c r="BN269" s="487" t="str">
        <f t="shared" si="65"/>
        <v/>
      </c>
      <c r="BO269" s="487" t="str">
        <f t="shared" si="65"/>
        <v/>
      </c>
      <c r="BP269" s="487" t="str">
        <f t="shared" si="65"/>
        <v/>
      </c>
      <c r="BQ269" s="487" t="str">
        <f t="shared" si="65"/>
        <v/>
      </c>
      <c r="BR269" s="487" t="str">
        <f t="shared" si="65"/>
        <v/>
      </c>
      <c r="BS269" s="487" t="str">
        <f t="shared" si="65"/>
        <v/>
      </c>
      <c r="BT269" s="487" t="str">
        <f t="shared" si="65"/>
        <v/>
      </c>
      <c r="BU269" s="487" t="str">
        <f t="shared" si="65"/>
        <v/>
      </c>
      <c r="BV269" s="487" t="str">
        <f t="shared" si="65"/>
        <v/>
      </c>
      <c r="BW269" s="487" t="str">
        <f t="shared" si="59"/>
        <v/>
      </c>
      <c r="BX269" s="487" t="str">
        <f t="shared" si="59"/>
        <v/>
      </c>
      <c r="BY269" s="487" t="str">
        <f t="shared" si="59"/>
        <v/>
      </c>
      <c r="BZ269" s="487" t="str">
        <f t="shared" si="59"/>
        <v/>
      </c>
      <c r="CA269" s="489" t="str">
        <f t="shared" si="59"/>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9"/>
        <v>0</v>
      </c>
      <c r="AG270" s="487">
        <f t="shared" si="69"/>
        <v>-1</v>
      </c>
      <c r="AH270" s="487">
        <f t="shared" si="69"/>
        <v>0</v>
      </c>
      <c r="AI270" s="487">
        <f t="shared" si="69"/>
        <v>0</v>
      </c>
      <c r="AJ270" s="487">
        <f t="shared" si="69"/>
        <v>0</v>
      </c>
      <c r="AK270" s="487">
        <f t="shared" si="69"/>
        <v>0</v>
      </c>
      <c r="AL270" s="487">
        <f t="shared" si="69"/>
        <v>0</v>
      </c>
      <c r="AM270" s="487">
        <f t="shared" si="69"/>
        <v>0</v>
      </c>
      <c r="AN270" s="487">
        <f t="shared" si="69"/>
        <v>0</v>
      </c>
      <c r="AO270" s="487">
        <f t="shared" si="69"/>
        <v>0</v>
      </c>
      <c r="AP270" s="487">
        <f t="shared" si="69"/>
        <v>0</v>
      </c>
      <c r="AQ270" s="487">
        <f t="shared" si="69"/>
        <v>0</v>
      </c>
      <c r="AR270" s="487">
        <f t="shared" si="69"/>
        <v>0</v>
      </c>
      <c r="AS270" s="487">
        <f t="shared" si="69"/>
        <v>0</v>
      </c>
      <c r="AT270" s="487">
        <f t="shared" si="69"/>
        <v>0</v>
      </c>
      <c r="AU270" s="493">
        <f t="shared" ref="AU270" si="70">AU269</f>
        <v>0</v>
      </c>
      <c r="AV270" s="488" t="str">
        <f t="shared" si="66"/>
        <v/>
      </c>
      <c r="AW270" s="487">
        <f t="shared" si="66"/>
        <v>0</v>
      </c>
      <c r="AX270" s="487" t="str">
        <f t="shared" si="64"/>
        <v/>
      </c>
      <c r="AY270" s="487" t="str">
        <f t="shared" si="64"/>
        <v/>
      </c>
      <c r="AZ270" s="487" t="str">
        <f t="shared" si="64"/>
        <v/>
      </c>
      <c r="BA270" s="487" t="str">
        <f t="shared" si="64"/>
        <v/>
      </c>
      <c r="BB270" s="487" t="str">
        <f t="shared" si="64"/>
        <v/>
      </c>
      <c r="BC270" s="487" t="str">
        <f t="shared" si="64"/>
        <v/>
      </c>
      <c r="BD270" s="487" t="str">
        <f t="shared" si="64"/>
        <v/>
      </c>
      <c r="BE270" s="487" t="str">
        <f t="shared" si="64"/>
        <v/>
      </c>
      <c r="BF270" s="487" t="str">
        <f t="shared" si="64"/>
        <v/>
      </c>
      <c r="BG270" s="487" t="str">
        <f t="shared" si="58"/>
        <v/>
      </c>
      <c r="BH270" s="487" t="str">
        <f t="shared" si="58"/>
        <v/>
      </c>
      <c r="BI270" s="487" t="str">
        <f t="shared" si="58"/>
        <v/>
      </c>
      <c r="BJ270" s="487" t="str">
        <f t="shared" si="58"/>
        <v/>
      </c>
      <c r="BK270" s="489" t="str">
        <f t="shared" si="58"/>
        <v/>
      </c>
      <c r="BL270" s="495" t="str">
        <f t="shared" si="67"/>
        <v/>
      </c>
      <c r="BM270" s="487">
        <f t="shared" si="67"/>
        <v>0</v>
      </c>
      <c r="BN270" s="487" t="str">
        <f t="shared" si="65"/>
        <v/>
      </c>
      <c r="BO270" s="487" t="str">
        <f t="shared" si="65"/>
        <v/>
      </c>
      <c r="BP270" s="487" t="str">
        <f t="shared" si="65"/>
        <v/>
      </c>
      <c r="BQ270" s="487" t="str">
        <f t="shared" si="65"/>
        <v/>
      </c>
      <c r="BR270" s="487" t="str">
        <f t="shared" si="65"/>
        <v/>
      </c>
      <c r="BS270" s="487" t="str">
        <f t="shared" si="65"/>
        <v/>
      </c>
      <c r="BT270" s="487" t="str">
        <f t="shared" si="65"/>
        <v/>
      </c>
      <c r="BU270" s="487" t="str">
        <f t="shared" si="65"/>
        <v/>
      </c>
      <c r="BV270" s="487" t="str">
        <f t="shared" si="65"/>
        <v/>
      </c>
      <c r="BW270" s="487" t="str">
        <f t="shared" si="59"/>
        <v/>
      </c>
      <c r="BX270" s="487" t="str">
        <f t="shared" si="59"/>
        <v/>
      </c>
      <c r="BY270" s="487" t="str">
        <f t="shared" si="59"/>
        <v/>
      </c>
      <c r="BZ270" s="487" t="str">
        <f t="shared" si="59"/>
        <v/>
      </c>
      <c r="CA270" s="489" t="str">
        <f t="shared" si="59"/>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1">AF270</f>
        <v>0</v>
      </c>
      <c r="AG271" s="487">
        <f t="shared" si="71"/>
        <v>-1</v>
      </c>
      <c r="AH271" s="487">
        <f t="shared" si="71"/>
        <v>0</v>
      </c>
      <c r="AI271" s="487">
        <f t="shared" si="71"/>
        <v>0</v>
      </c>
      <c r="AJ271" s="487">
        <f t="shared" si="71"/>
        <v>0</v>
      </c>
      <c r="AK271" s="487">
        <f t="shared" si="71"/>
        <v>0</v>
      </c>
      <c r="AL271" s="487">
        <f t="shared" si="71"/>
        <v>0</v>
      </c>
      <c r="AM271" s="487">
        <f t="shared" si="71"/>
        <v>0</v>
      </c>
      <c r="AN271" s="487">
        <f t="shared" si="71"/>
        <v>0</v>
      </c>
      <c r="AO271" s="487">
        <f t="shared" si="71"/>
        <v>0</v>
      </c>
      <c r="AP271" s="487">
        <f t="shared" si="71"/>
        <v>0</v>
      </c>
      <c r="AQ271" s="487">
        <f t="shared" si="71"/>
        <v>0</v>
      </c>
      <c r="AR271" s="487">
        <f t="shared" si="71"/>
        <v>0</v>
      </c>
      <c r="AS271" s="487">
        <f t="shared" si="71"/>
        <v>0</v>
      </c>
      <c r="AT271" s="487">
        <f t="shared" si="71"/>
        <v>0</v>
      </c>
      <c r="AU271" s="493">
        <f t="shared" si="71"/>
        <v>0</v>
      </c>
      <c r="AV271" s="488" t="str">
        <f t="shared" si="66"/>
        <v/>
      </c>
      <c r="AW271" s="487">
        <f t="shared" si="66"/>
        <v>0</v>
      </c>
      <c r="AX271" s="487" t="str">
        <f t="shared" si="64"/>
        <v/>
      </c>
      <c r="AY271" s="487" t="str">
        <f t="shared" si="64"/>
        <v/>
      </c>
      <c r="AZ271" s="487" t="str">
        <f t="shared" si="64"/>
        <v/>
      </c>
      <c r="BA271" s="487" t="str">
        <f t="shared" si="64"/>
        <v/>
      </c>
      <c r="BB271" s="487" t="str">
        <f t="shared" si="64"/>
        <v/>
      </c>
      <c r="BC271" s="487" t="str">
        <f t="shared" si="64"/>
        <v/>
      </c>
      <c r="BD271" s="487" t="str">
        <f t="shared" si="64"/>
        <v/>
      </c>
      <c r="BE271" s="487" t="str">
        <f t="shared" si="64"/>
        <v/>
      </c>
      <c r="BF271" s="487" t="str">
        <f t="shared" si="64"/>
        <v/>
      </c>
      <c r="BG271" s="487" t="str">
        <f t="shared" si="58"/>
        <v/>
      </c>
      <c r="BH271" s="487" t="str">
        <f t="shared" si="58"/>
        <v/>
      </c>
      <c r="BI271" s="487" t="str">
        <f t="shared" si="58"/>
        <v/>
      </c>
      <c r="BJ271" s="487" t="str">
        <f t="shared" si="58"/>
        <v/>
      </c>
      <c r="BK271" s="489" t="str">
        <f t="shared" si="58"/>
        <v/>
      </c>
      <c r="BL271" s="495" t="str">
        <f t="shared" si="67"/>
        <v/>
      </c>
      <c r="BM271" s="487">
        <f t="shared" si="67"/>
        <v>0</v>
      </c>
      <c r="BN271" s="487" t="str">
        <f t="shared" si="65"/>
        <v/>
      </c>
      <c r="BO271" s="487" t="str">
        <f t="shared" si="65"/>
        <v/>
      </c>
      <c r="BP271" s="487" t="str">
        <f t="shared" si="65"/>
        <v/>
      </c>
      <c r="BQ271" s="487" t="str">
        <f t="shared" si="65"/>
        <v/>
      </c>
      <c r="BR271" s="487" t="str">
        <f t="shared" si="65"/>
        <v/>
      </c>
      <c r="BS271" s="487" t="str">
        <f t="shared" si="65"/>
        <v/>
      </c>
      <c r="BT271" s="487" t="str">
        <f t="shared" si="65"/>
        <v/>
      </c>
      <c r="BU271" s="487" t="str">
        <f t="shared" si="65"/>
        <v/>
      </c>
      <c r="BV271" s="487" t="str">
        <f t="shared" si="65"/>
        <v/>
      </c>
      <c r="BW271" s="487" t="str">
        <f t="shared" si="59"/>
        <v/>
      </c>
      <c r="BX271" s="487" t="str">
        <f t="shared" si="59"/>
        <v/>
      </c>
      <c r="BY271" s="487" t="str">
        <f t="shared" si="59"/>
        <v/>
      </c>
      <c r="BZ271" s="487" t="str">
        <f t="shared" si="59"/>
        <v/>
      </c>
      <c r="CA271" s="489" t="str">
        <f t="shared" si="59"/>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1"/>
        <v>0</v>
      </c>
      <c r="AG272" s="487">
        <f t="shared" si="71"/>
        <v>-1</v>
      </c>
      <c r="AH272" s="487">
        <f t="shared" si="71"/>
        <v>0</v>
      </c>
      <c r="AI272" s="487">
        <f t="shared" si="71"/>
        <v>0</v>
      </c>
      <c r="AJ272" s="487">
        <f t="shared" si="71"/>
        <v>0</v>
      </c>
      <c r="AK272" s="487">
        <f t="shared" si="71"/>
        <v>0</v>
      </c>
      <c r="AL272" s="487">
        <f t="shared" si="71"/>
        <v>0</v>
      </c>
      <c r="AM272" s="487">
        <f t="shared" si="71"/>
        <v>0</v>
      </c>
      <c r="AN272" s="487">
        <f t="shared" si="71"/>
        <v>0</v>
      </c>
      <c r="AO272" s="487">
        <f t="shared" si="71"/>
        <v>0</v>
      </c>
      <c r="AP272" s="487">
        <f t="shared" si="71"/>
        <v>0</v>
      </c>
      <c r="AQ272" s="487">
        <f t="shared" si="71"/>
        <v>0</v>
      </c>
      <c r="AR272" s="487">
        <f t="shared" si="71"/>
        <v>0</v>
      </c>
      <c r="AS272" s="487">
        <f t="shared" si="71"/>
        <v>0</v>
      </c>
      <c r="AT272" s="487">
        <f t="shared" si="71"/>
        <v>0</v>
      </c>
      <c r="AU272" s="493">
        <f t="shared" si="71"/>
        <v>0</v>
      </c>
      <c r="AV272" s="488" t="str">
        <f t="shared" si="66"/>
        <v/>
      </c>
      <c r="AW272" s="487">
        <f t="shared" si="66"/>
        <v>0</v>
      </c>
      <c r="AX272" s="487" t="str">
        <f t="shared" si="64"/>
        <v/>
      </c>
      <c r="AY272" s="487" t="str">
        <f t="shared" si="64"/>
        <v/>
      </c>
      <c r="AZ272" s="487" t="str">
        <f t="shared" si="64"/>
        <v/>
      </c>
      <c r="BA272" s="487" t="str">
        <f t="shared" si="64"/>
        <v/>
      </c>
      <c r="BB272" s="487" t="str">
        <f t="shared" si="64"/>
        <v/>
      </c>
      <c r="BC272" s="487" t="str">
        <f t="shared" si="64"/>
        <v/>
      </c>
      <c r="BD272" s="487" t="str">
        <f t="shared" si="64"/>
        <v/>
      </c>
      <c r="BE272" s="487" t="str">
        <f t="shared" si="64"/>
        <v/>
      </c>
      <c r="BF272" s="487" t="str">
        <f t="shared" si="64"/>
        <v/>
      </c>
      <c r="BG272" s="487" t="str">
        <f t="shared" si="58"/>
        <v/>
      </c>
      <c r="BH272" s="487" t="str">
        <f t="shared" si="58"/>
        <v/>
      </c>
      <c r="BI272" s="487" t="str">
        <f t="shared" si="58"/>
        <v/>
      </c>
      <c r="BJ272" s="487" t="str">
        <f t="shared" si="58"/>
        <v/>
      </c>
      <c r="BK272" s="489" t="str">
        <f t="shared" si="58"/>
        <v/>
      </c>
      <c r="BL272" s="495" t="str">
        <f t="shared" si="67"/>
        <v/>
      </c>
      <c r="BM272" s="487">
        <f t="shared" si="67"/>
        <v>0</v>
      </c>
      <c r="BN272" s="487" t="str">
        <f t="shared" si="65"/>
        <v/>
      </c>
      <c r="BO272" s="487" t="str">
        <f t="shared" si="65"/>
        <v/>
      </c>
      <c r="BP272" s="487" t="str">
        <f t="shared" si="65"/>
        <v/>
      </c>
      <c r="BQ272" s="487" t="str">
        <f t="shared" si="65"/>
        <v/>
      </c>
      <c r="BR272" s="487" t="str">
        <f t="shared" si="65"/>
        <v/>
      </c>
      <c r="BS272" s="487" t="str">
        <f t="shared" si="65"/>
        <v/>
      </c>
      <c r="BT272" s="487" t="str">
        <f t="shared" si="65"/>
        <v/>
      </c>
      <c r="BU272" s="487" t="str">
        <f t="shared" si="65"/>
        <v/>
      </c>
      <c r="BV272" s="487" t="str">
        <f t="shared" si="65"/>
        <v/>
      </c>
      <c r="BW272" s="487" t="str">
        <f t="shared" si="59"/>
        <v/>
      </c>
      <c r="BX272" s="487" t="str">
        <f t="shared" si="59"/>
        <v/>
      </c>
      <c r="BY272" s="487" t="str">
        <f t="shared" si="59"/>
        <v/>
      </c>
      <c r="BZ272" s="487" t="str">
        <f t="shared" si="59"/>
        <v/>
      </c>
      <c r="CA272" s="489" t="str">
        <f t="shared" si="59"/>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1"/>
        <v>0</v>
      </c>
      <c r="AG273" s="487">
        <f t="shared" si="71"/>
        <v>-1</v>
      </c>
      <c r="AH273" s="487">
        <f t="shared" si="71"/>
        <v>0</v>
      </c>
      <c r="AI273" s="487">
        <f t="shared" si="71"/>
        <v>0</v>
      </c>
      <c r="AJ273" s="487">
        <f t="shared" si="71"/>
        <v>0</v>
      </c>
      <c r="AK273" s="487">
        <f t="shared" si="71"/>
        <v>0</v>
      </c>
      <c r="AL273" s="487">
        <f t="shared" si="71"/>
        <v>0</v>
      </c>
      <c r="AM273" s="487">
        <f t="shared" si="71"/>
        <v>0</v>
      </c>
      <c r="AN273" s="487">
        <f t="shared" si="71"/>
        <v>0</v>
      </c>
      <c r="AO273" s="487">
        <f t="shared" si="71"/>
        <v>0</v>
      </c>
      <c r="AP273" s="487">
        <f t="shared" si="71"/>
        <v>0</v>
      </c>
      <c r="AQ273" s="487">
        <f t="shared" si="71"/>
        <v>0</v>
      </c>
      <c r="AR273" s="487">
        <f t="shared" si="71"/>
        <v>0</v>
      </c>
      <c r="AS273" s="487">
        <f t="shared" si="71"/>
        <v>0</v>
      </c>
      <c r="AT273" s="487">
        <f t="shared" si="71"/>
        <v>0</v>
      </c>
      <c r="AU273" s="493">
        <f t="shared" si="71"/>
        <v>0</v>
      </c>
      <c r="AV273" s="488" t="str">
        <f t="shared" si="66"/>
        <v/>
      </c>
      <c r="AW273" s="487">
        <f t="shared" si="66"/>
        <v>0</v>
      </c>
      <c r="AX273" s="487" t="str">
        <f t="shared" si="64"/>
        <v/>
      </c>
      <c r="AY273" s="487" t="str">
        <f t="shared" si="64"/>
        <v/>
      </c>
      <c r="AZ273" s="487" t="str">
        <f t="shared" si="64"/>
        <v/>
      </c>
      <c r="BA273" s="487" t="str">
        <f t="shared" si="64"/>
        <v/>
      </c>
      <c r="BB273" s="487" t="str">
        <f t="shared" si="64"/>
        <v/>
      </c>
      <c r="BC273" s="487" t="str">
        <f t="shared" si="64"/>
        <v/>
      </c>
      <c r="BD273" s="487" t="str">
        <f t="shared" si="64"/>
        <v/>
      </c>
      <c r="BE273" s="487" t="str">
        <f t="shared" si="64"/>
        <v/>
      </c>
      <c r="BF273" s="487" t="str">
        <f t="shared" si="64"/>
        <v/>
      </c>
      <c r="BG273" s="487" t="str">
        <f t="shared" si="58"/>
        <v/>
      </c>
      <c r="BH273" s="487" t="str">
        <f t="shared" si="58"/>
        <v/>
      </c>
      <c r="BI273" s="487" t="str">
        <f t="shared" si="58"/>
        <v/>
      </c>
      <c r="BJ273" s="487" t="str">
        <f t="shared" si="58"/>
        <v/>
      </c>
      <c r="BK273" s="489" t="str">
        <f t="shared" si="58"/>
        <v/>
      </c>
      <c r="BL273" s="495" t="str">
        <f t="shared" si="67"/>
        <v/>
      </c>
      <c r="BM273" s="487">
        <f t="shared" si="67"/>
        <v>0</v>
      </c>
      <c r="BN273" s="487" t="str">
        <f t="shared" si="65"/>
        <v/>
      </c>
      <c r="BO273" s="487" t="str">
        <f t="shared" si="65"/>
        <v/>
      </c>
      <c r="BP273" s="487" t="str">
        <f t="shared" si="65"/>
        <v/>
      </c>
      <c r="BQ273" s="487" t="str">
        <f t="shared" si="65"/>
        <v/>
      </c>
      <c r="BR273" s="487" t="str">
        <f t="shared" si="65"/>
        <v/>
      </c>
      <c r="BS273" s="487" t="str">
        <f t="shared" si="65"/>
        <v/>
      </c>
      <c r="BT273" s="487" t="str">
        <f t="shared" si="65"/>
        <v/>
      </c>
      <c r="BU273" s="487" t="str">
        <f t="shared" si="65"/>
        <v/>
      </c>
      <c r="BV273" s="487" t="str">
        <f t="shared" si="65"/>
        <v/>
      </c>
      <c r="BW273" s="487" t="str">
        <f t="shared" si="59"/>
        <v/>
      </c>
      <c r="BX273" s="487" t="str">
        <f t="shared" si="59"/>
        <v/>
      </c>
      <c r="BY273" s="487" t="str">
        <f t="shared" si="59"/>
        <v/>
      </c>
      <c r="BZ273" s="487" t="str">
        <f t="shared" si="59"/>
        <v/>
      </c>
      <c r="CA273" s="489" t="str">
        <f t="shared" si="59"/>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1"/>
        <v>0</v>
      </c>
      <c r="AG274" s="487">
        <f t="shared" si="71"/>
        <v>-1</v>
      </c>
      <c r="AH274" s="487">
        <f t="shared" si="71"/>
        <v>0</v>
      </c>
      <c r="AI274" s="487">
        <f t="shared" si="71"/>
        <v>0</v>
      </c>
      <c r="AJ274" s="487">
        <f t="shared" si="71"/>
        <v>0</v>
      </c>
      <c r="AK274" s="487">
        <f t="shared" si="71"/>
        <v>0</v>
      </c>
      <c r="AL274" s="487">
        <f t="shared" si="71"/>
        <v>0</v>
      </c>
      <c r="AM274" s="487">
        <f t="shared" si="71"/>
        <v>0</v>
      </c>
      <c r="AN274" s="487">
        <f t="shared" si="71"/>
        <v>0</v>
      </c>
      <c r="AO274" s="487">
        <f t="shared" si="71"/>
        <v>0</v>
      </c>
      <c r="AP274" s="487">
        <f t="shared" si="71"/>
        <v>0</v>
      </c>
      <c r="AQ274" s="487">
        <f t="shared" si="71"/>
        <v>0</v>
      </c>
      <c r="AR274" s="487">
        <f t="shared" si="71"/>
        <v>0</v>
      </c>
      <c r="AS274" s="487">
        <f t="shared" si="71"/>
        <v>0</v>
      </c>
      <c r="AT274" s="487">
        <f t="shared" si="71"/>
        <v>0</v>
      </c>
      <c r="AU274" s="493">
        <f t="shared" si="71"/>
        <v>0</v>
      </c>
      <c r="AV274" s="488" t="str">
        <f t="shared" si="66"/>
        <v/>
      </c>
      <c r="AW274" s="487">
        <f t="shared" si="66"/>
        <v>0</v>
      </c>
      <c r="AX274" s="487" t="str">
        <f t="shared" si="64"/>
        <v/>
      </c>
      <c r="AY274" s="487" t="str">
        <f t="shared" si="64"/>
        <v/>
      </c>
      <c r="AZ274" s="487" t="str">
        <f t="shared" si="64"/>
        <v/>
      </c>
      <c r="BA274" s="487" t="str">
        <f t="shared" si="64"/>
        <v/>
      </c>
      <c r="BB274" s="487" t="str">
        <f t="shared" si="64"/>
        <v/>
      </c>
      <c r="BC274" s="487" t="str">
        <f t="shared" si="64"/>
        <v/>
      </c>
      <c r="BD274" s="487" t="str">
        <f t="shared" si="64"/>
        <v/>
      </c>
      <c r="BE274" s="487" t="str">
        <f t="shared" si="64"/>
        <v/>
      </c>
      <c r="BF274" s="487" t="str">
        <f t="shared" si="64"/>
        <v/>
      </c>
      <c r="BG274" s="487" t="str">
        <f t="shared" si="58"/>
        <v/>
      </c>
      <c r="BH274" s="487" t="str">
        <f t="shared" si="58"/>
        <v/>
      </c>
      <c r="BI274" s="487" t="str">
        <f t="shared" si="58"/>
        <v/>
      </c>
      <c r="BJ274" s="487" t="str">
        <f t="shared" si="58"/>
        <v/>
      </c>
      <c r="BK274" s="489" t="str">
        <f t="shared" si="58"/>
        <v/>
      </c>
      <c r="BL274" s="495" t="str">
        <f t="shared" si="67"/>
        <v/>
      </c>
      <c r="BM274" s="487">
        <f t="shared" si="67"/>
        <v>0</v>
      </c>
      <c r="BN274" s="487" t="str">
        <f t="shared" si="65"/>
        <v/>
      </c>
      <c r="BO274" s="487" t="str">
        <f t="shared" si="65"/>
        <v/>
      </c>
      <c r="BP274" s="487" t="str">
        <f t="shared" si="65"/>
        <v/>
      </c>
      <c r="BQ274" s="487" t="str">
        <f t="shared" si="65"/>
        <v/>
      </c>
      <c r="BR274" s="487" t="str">
        <f t="shared" si="65"/>
        <v/>
      </c>
      <c r="BS274" s="487" t="str">
        <f t="shared" si="65"/>
        <v/>
      </c>
      <c r="BT274" s="487" t="str">
        <f t="shared" si="65"/>
        <v/>
      </c>
      <c r="BU274" s="487" t="str">
        <f t="shared" si="65"/>
        <v/>
      </c>
      <c r="BV274" s="487" t="str">
        <f t="shared" si="65"/>
        <v/>
      </c>
      <c r="BW274" s="487" t="str">
        <f t="shared" si="59"/>
        <v/>
      </c>
      <c r="BX274" s="487" t="str">
        <f t="shared" si="59"/>
        <v/>
      </c>
      <c r="BY274" s="487" t="str">
        <f t="shared" si="59"/>
        <v/>
      </c>
      <c r="BZ274" s="487" t="str">
        <f t="shared" si="59"/>
        <v/>
      </c>
      <c r="CA274" s="489" t="str">
        <f t="shared" si="59"/>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1"/>
        <v>0</v>
      </c>
      <c r="AG275" s="487">
        <f t="shared" si="71"/>
        <v>-1</v>
      </c>
      <c r="AH275" s="487">
        <f t="shared" si="71"/>
        <v>0</v>
      </c>
      <c r="AI275" s="487">
        <f t="shared" si="71"/>
        <v>0</v>
      </c>
      <c r="AJ275" s="487">
        <f t="shared" si="71"/>
        <v>0</v>
      </c>
      <c r="AK275" s="487">
        <f t="shared" si="71"/>
        <v>0</v>
      </c>
      <c r="AL275" s="487">
        <f t="shared" si="71"/>
        <v>0</v>
      </c>
      <c r="AM275" s="487">
        <f t="shared" si="71"/>
        <v>0</v>
      </c>
      <c r="AN275" s="487">
        <f t="shared" si="71"/>
        <v>0</v>
      </c>
      <c r="AO275" s="487">
        <f t="shared" si="71"/>
        <v>0</v>
      </c>
      <c r="AP275" s="487">
        <f t="shared" si="71"/>
        <v>0</v>
      </c>
      <c r="AQ275" s="487">
        <f t="shared" si="71"/>
        <v>0</v>
      </c>
      <c r="AR275" s="487">
        <f t="shared" si="71"/>
        <v>0</v>
      </c>
      <c r="AS275" s="487">
        <f t="shared" si="71"/>
        <v>0</v>
      </c>
      <c r="AT275" s="487">
        <f t="shared" si="71"/>
        <v>0</v>
      </c>
      <c r="AU275" s="493">
        <f t="shared" si="71"/>
        <v>0</v>
      </c>
      <c r="AV275" s="488" t="str">
        <f t="shared" si="66"/>
        <v/>
      </c>
      <c r="AW275" s="487">
        <f t="shared" si="66"/>
        <v>0</v>
      </c>
      <c r="AX275" s="487" t="str">
        <f t="shared" si="64"/>
        <v/>
      </c>
      <c r="AY275" s="487" t="str">
        <f t="shared" si="64"/>
        <v/>
      </c>
      <c r="AZ275" s="487" t="str">
        <f t="shared" si="64"/>
        <v/>
      </c>
      <c r="BA275" s="487" t="str">
        <f t="shared" si="64"/>
        <v/>
      </c>
      <c r="BB275" s="487" t="str">
        <f t="shared" si="64"/>
        <v/>
      </c>
      <c r="BC275" s="487" t="str">
        <f t="shared" si="64"/>
        <v/>
      </c>
      <c r="BD275" s="487" t="str">
        <f t="shared" si="64"/>
        <v/>
      </c>
      <c r="BE275" s="487" t="str">
        <f t="shared" si="64"/>
        <v/>
      </c>
      <c r="BF275" s="487" t="str">
        <f t="shared" si="64"/>
        <v/>
      </c>
      <c r="BG275" s="487" t="str">
        <f t="shared" si="64"/>
        <v/>
      </c>
      <c r="BH275" s="487" t="str">
        <f t="shared" si="64"/>
        <v/>
      </c>
      <c r="BI275" s="487" t="str">
        <f t="shared" si="64"/>
        <v/>
      </c>
      <c r="BJ275" s="487" t="str">
        <f t="shared" ref="BJ275:BK288" si="72">IF(AT275,IFERROR(LEFT($V275,SEARCH(" (",$V275)-1),$V275),"")</f>
        <v/>
      </c>
      <c r="BK275" s="489" t="str">
        <f t="shared" si="72"/>
        <v/>
      </c>
      <c r="BL275" s="495" t="str">
        <f t="shared" si="67"/>
        <v/>
      </c>
      <c r="BM275" s="487">
        <f t="shared" si="67"/>
        <v>0</v>
      </c>
      <c r="BN275" s="487" t="str">
        <f t="shared" si="65"/>
        <v/>
      </c>
      <c r="BO275" s="487" t="str">
        <f t="shared" si="65"/>
        <v/>
      </c>
      <c r="BP275" s="487" t="str">
        <f t="shared" si="65"/>
        <v/>
      </c>
      <c r="BQ275" s="487" t="str">
        <f t="shared" si="65"/>
        <v/>
      </c>
      <c r="BR275" s="487" t="str">
        <f t="shared" si="65"/>
        <v/>
      </c>
      <c r="BS275" s="487" t="str">
        <f t="shared" si="65"/>
        <v/>
      </c>
      <c r="BT275" s="487" t="str">
        <f t="shared" si="65"/>
        <v/>
      </c>
      <c r="BU275" s="487" t="str">
        <f t="shared" si="65"/>
        <v/>
      </c>
      <c r="BV275" s="487" t="str">
        <f t="shared" si="65"/>
        <v/>
      </c>
      <c r="BW275" s="487" t="str">
        <f t="shared" si="65"/>
        <v/>
      </c>
      <c r="BX275" s="487" t="str">
        <f t="shared" si="65"/>
        <v/>
      </c>
      <c r="BY275" s="487" t="str">
        <f t="shared" si="65"/>
        <v/>
      </c>
      <c r="BZ275" s="487" t="str">
        <f t="shared" ref="BZ275:CA288" si="73">IF(AT275,IFERROR(LEFT($W275,SEARCH(" (",$W275)-1),$W275),"")</f>
        <v/>
      </c>
      <c r="CA275" s="489" t="str">
        <f t="shared" si="73"/>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1"/>
        <v>0</v>
      </c>
      <c r="AG276" s="487">
        <f t="shared" si="71"/>
        <v>-1</v>
      </c>
      <c r="AH276" s="487">
        <f t="shared" si="71"/>
        <v>0</v>
      </c>
      <c r="AI276" s="487">
        <f t="shared" si="71"/>
        <v>0</v>
      </c>
      <c r="AJ276" s="487">
        <f t="shared" si="71"/>
        <v>0</v>
      </c>
      <c r="AK276" s="487">
        <f t="shared" si="71"/>
        <v>0</v>
      </c>
      <c r="AL276" s="487">
        <f t="shared" si="71"/>
        <v>0</v>
      </c>
      <c r="AM276" s="487">
        <f t="shared" si="71"/>
        <v>0</v>
      </c>
      <c r="AN276" s="487">
        <f t="shared" si="71"/>
        <v>0</v>
      </c>
      <c r="AO276" s="487">
        <f t="shared" si="71"/>
        <v>0</v>
      </c>
      <c r="AP276" s="487">
        <f t="shared" si="71"/>
        <v>0</v>
      </c>
      <c r="AQ276" s="487">
        <f t="shared" si="71"/>
        <v>0</v>
      </c>
      <c r="AR276" s="487">
        <f t="shared" si="71"/>
        <v>0</v>
      </c>
      <c r="AS276" s="487">
        <f t="shared" si="71"/>
        <v>0</v>
      </c>
      <c r="AT276" s="487">
        <f t="shared" si="71"/>
        <v>0</v>
      </c>
      <c r="AU276" s="493">
        <f t="shared" si="71"/>
        <v>0</v>
      </c>
      <c r="AV276" s="488" t="str">
        <f t="shared" si="66"/>
        <v/>
      </c>
      <c r="AW276" s="487">
        <f t="shared" si="66"/>
        <v>0</v>
      </c>
      <c r="AX276" s="487" t="str">
        <f t="shared" si="66"/>
        <v/>
      </c>
      <c r="AY276" s="487" t="str">
        <f t="shared" si="66"/>
        <v/>
      </c>
      <c r="AZ276" s="487" t="str">
        <f t="shared" si="66"/>
        <v/>
      </c>
      <c r="BA276" s="487" t="str">
        <f t="shared" si="66"/>
        <v/>
      </c>
      <c r="BB276" s="487" t="str">
        <f t="shared" si="66"/>
        <v/>
      </c>
      <c r="BC276" s="487" t="str">
        <f t="shared" si="66"/>
        <v/>
      </c>
      <c r="BD276" s="487" t="str">
        <f t="shared" si="66"/>
        <v/>
      </c>
      <c r="BE276" s="487" t="str">
        <f t="shared" si="66"/>
        <v/>
      </c>
      <c r="BF276" s="487" t="str">
        <f t="shared" si="66"/>
        <v/>
      </c>
      <c r="BG276" s="487" t="str">
        <f t="shared" si="66"/>
        <v/>
      </c>
      <c r="BH276" s="487" t="str">
        <f t="shared" si="66"/>
        <v/>
      </c>
      <c r="BI276" s="487" t="str">
        <f t="shared" si="66"/>
        <v/>
      </c>
      <c r="BJ276" s="487" t="str">
        <f t="shared" si="72"/>
        <v/>
      </c>
      <c r="BK276" s="489" t="str">
        <f t="shared" si="72"/>
        <v/>
      </c>
      <c r="BL276" s="495" t="str">
        <f t="shared" si="67"/>
        <v/>
      </c>
      <c r="BM276" s="487">
        <f t="shared" si="67"/>
        <v>0</v>
      </c>
      <c r="BN276" s="487" t="str">
        <f t="shared" si="67"/>
        <v/>
      </c>
      <c r="BO276" s="487" t="str">
        <f t="shared" si="67"/>
        <v/>
      </c>
      <c r="BP276" s="487" t="str">
        <f t="shared" si="67"/>
        <v/>
      </c>
      <c r="BQ276" s="487" t="str">
        <f t="shared" si="67"/>
        <v/>
      </c>
      <c r="BR276" s="487" t="str">
        <f t="shared" si="67"/>
        <v/>
      </c>
      <c r="BS276" s="487" t="str">
        <f t="shared" si="67"/>
        <v/>
      </c>
      <c r="BT276" s="487" t="str">
        <f t="shared" si="67"/>
        <v/>
      </c>
      <c r="BU276" s="487" t="str">
        <f t="shared" si="67"/>
        <v/>
      </c>
      <c r="BV276" s="487" t="str">
        <f t="shared" si="67"/>
        <v/>
      </c>
      <c r="BW276" s="487" t="str">
        <f t="shared" si="67"/>
        <v/>
      </c>
      <c r="BX276" s="487" t="str">
        <f t="shared" si="67"/>
        <v/>
      </c>
      <c r="BY276" s="487" t="str">
        <f t="shared" si="67"/>
        <v/>
      </c>
      <c r="BZ276" s="487" t="str">
        <f t="shared" si="73"/>
        <v/>
      </c>
      <c r="CA276" s="489" t="str">
        <f t="shared" si="73"/>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1"/>
        <v>0</v>
      </c>
      <c r="AG277" s="487">
        <f t="shared" si="71"/>
        <v>-1</v>
      </c>
      <c r="AH277" s="487">
        <f t="shared" si="71"/>
        <v>0</v>
      </c>
      <c r="AI277" s="487">
        <f t="shared" si="71"/>
        <v>0</v>
      </c>
      <c r="AJ277" s="487">
        <f t="shared" si="71"/>
        <v>0</v>
      </c>
      <c r="AK277" s="487">
        <f t="shared" si="71"/>
        <v>0</v>
      </c>
      <c r="AL277" s="487">
        <f t="shared" si="71"/>
        <v>0</v>
      </c>
      <c r="AM277" s="487">
        <f t="shared" si="71"/>
        <v>0</v>
      </c>
      <c r="AN277" s="487">
        <f t="shared" si="71"/>
        <v>0</v>
      </c>
      <c r="AO277" s="487">
        <f t="shared" si="71"/>
        <v>0</v>
      </c>
      <c r="AP277" s="487">
        <f t="shared" si="71"/>
        <v>0</v>
      </c>
      <c r="AQ277" s="487">
        <f t="shared" si="71"/>
        <v>0</v>
      </c>
      <c r="AR277" s="487">
        <f t="shared" si="71"/>
        <v>0</v>
      </c>
      <c r="AS277" s="487">
        <f t="shared" si="71"/>
        <v>0</v>
      </c>
      <c r="AT277" s="487">
        <f t="shared" si="71"/>
        <v>0</v>
      </c>
      <c r="AU277" s="493">
        <f t="shared" si="71"/>
        <v>0</v>
      </c>
      <c r="AV277" s="488" t="str">
        <f t="shared" si="66"/>
        <v/>
      </c>
      <c r="AW277" s="487">
        <f t="shared" si="66"/>
        <v>0</v>
      </c>
      <c r="AX277" s="487" t="str">
        <f t="shared" si="66"/>
        <v/>
      </c>
      <c r="AY277" s="487" t="str">
        <f t="shared" si="66"/>
        <v/>
      </c>
      <c r="AZ277" s="487" t="str">
        <f t="shared" si="66"/>
        <v/>
      </c>
      <c r="BA277" s="487" t="str">
        <f t="shared" si="66"/>
        <v/>
      </c>
      <c r="BB277" s="487" t="str">
        <f t="shared" si="66"/>
        <v/>
      </c>
      <c r="BC277" s="487" t="str">
        <f t="shared" si="66"/>
        <v/>
      </c>
      <c r="BD277" s="487" t="str">
        <f t="shared" si="66"/>
        <v/>
      </c>
      <c r="BE277" s="487" t="str">
        <f t="shared" si="66"/>
        <v/>
      </c>
      <c r="BF277" s="487" t="str">
        <f t="shared" si="66"/>
        <v/>
      </c>
      <c r="BG277" s="487" t="str">
        <f t="shared" si="66"/>
        <v/>
      </c>
      <c r="BH277" s="487" t="str">
        <f t="shared" si="66"/>
        <v/>
      </c>
      <c r="BI277" s="487" t="str">
        <f t="shared" si="66"/>
        <v/>
      </c>
      <c r="BJ277" s="487" t="str">
        <f t="shared" si="72"/>
        <v/>
      </c>
      <c r="BK277" s="489" t="str">
        <f t="shared" si="72"/>
        <v/>
      </c>
      <c r="BL277" s="495" t="str">
        <f t="shared" si="67"/>
        <v/>
      </c>
      <c r="BM277" s="487">
        <f t="shared" si="67"/>
        <v>0</v>
      </c>
      <c r="BN277" s="487" t="str">
        <f t="shared" si="67"/>
        <v/>
      </c>
      <c r="BO277" s="487" t="str">
        <f t="shared" si="67"/>
        <v/>
      </c>
      <c r="BP277" s="487" t="str">
        <f t="shared" si="67"/>
        <v/>
      </c>
      <c r="BQ277" s="487" t="str">
        <f t="shared" si="67"/>
        <v/>
      </c>
      <c r="BR277" s="487" t="str">
        <f t="shared" si="67"/>
        <v/>
      </c>
      <c r="BS277" s="487" t="str">
        <f t="shared" si="67"/>
        <v/>
      </c>
      <c r="BT277" s="487" t="str">
        <f t="shared" si="67"/>
        <v/>
      </c>
      <c r="BU277" s="487" t="str">
        <f t="shared" si="67"/>
        <v/>
      </c>
      <c r="BV277" s="487" t="str">
        <f t="shared" si="67"/>
        <v/>
      </c>
      <c r="BW277" s="487" t="str">
        <f t="shared" si="67"/>
        <v/>
      </c>
      <c r="BX277" s="487" t="str">
        <f t="shared" si="67"/>
        <v/>
      </c>
      <c r="BY277" s="487" t="str">
        <f t="shared" si="67"/>
        <v/>
      </c>
      <c r="BZ277" s="487" t="str">
        <f t="shared" si="73"/>
        <v/>
      </c>
      <c r="CA277" s="489" t="str">
        <f t="shared" si="73"/>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1"/>
        <v>0</v>
      </c>
      <c r="AG278" s="487">
        <f t="shared" si="71"/>
        <v>-1</v>
      </c>
      <c r="AH278" s="487">
        <f t="shared" si="71"/>
        <v>0</v>
      </c>
      <c r="AI278" s="487">
        <f t="shared" si="71"/>
        <v>0</v>
      </c>
      <c r="AJ278" s="487">
        <f t="shared" si="71"/>
        <v>0</v>
      </c>
      <c r="AK278" s="487">
        <f t="shared" si="71"/>
        <v>0</v>
      </c>
      <c r="AL278" s="487">
        <f t="shared" si="71"/>
        <v>0</v>
      </c>
      <c r="AM278" s="487">
        <f t="shared" si="71"/>
        <v>0</v>
      </c>
      <c r="AN278" s="487">
        <f t="shared" si="71"/>
        <v>0</v>
      </c>
      <c r="AO278" s="487">
        <f t="shared" si="71"/>
        <v>0</v>
      </c>
      <c r="AP278" s="487">
        <f t="shared" si="71"/>
        <v>0</v>
      </c>
      <c r="AQ278" s="487">
        <f t="shared" si="71"/>
        <v>0</v>
      </c>
      <c r="AR278" s="487">
        <f t="shared" si="71"/>
        <v>0</v>
      </c>
      <c r="AS278" s="487">
        <f t="shared" si="71"/>
        <v>0</v>
      </c>
      <c r="AT278" s="487">
        <f t="shared" si="71"/>
        <v>0</v>
      </c>
      <c r="AU278" s="493">
        <f t="shared" si="71"/>
        <v>0</v>
      </c>
      <c r="AV278" s="488" t="str">
        <f t="shared" si="66"/>
        <v/>
      </c>
      <c r="AW278" s="487">
        <f t="shared" si="66"/>
        <v>0</v>
      </c>
      <c r="AX278" s="487" t="str">
        <f t="shared" si="66"/>
        <v/>
      </c>
      <c r="AY278" s="487" t="str">
        <f t="shared" si="66"/>
        <v/>
      </c>
      <c r="AZ278" s="487" t="str">
        <f t="shared" si="66"/>
        <v/>
      </c>
      <c r="BA278" s="487" t="str">
        <f t="shared" si="66"/>
        <v/>
      </c>
      <c r="BB278" s="487" t="str">
        <f t="shared" si="66"/>
        <v/>
      </c>
      <c r="BC278" s="487" t="str">
        <f t="shared" si="66"/>
        <v/>
      </c>
      <c r="BD278" s="487" t="str">
        <f t="shared" si="66"/>
        <v/>
      </c>
      <c r="BE278" s="487" t="str">
        <f t="shared" si="66"/>
        <v/>
      </c>
      <c r="BF278" s="487" t="str">
        <f t="shared" si="66"/>
        <v/>
      </c>
      <c r="BG278" s="487" t="str">
        <f t="shared" si="66"/>
        <v/>
      </c>
      <c r="BH278" s="487" t="str">
        <f t="shared" si="66"/>
        <v/>
      </c>
      <c r="BI278" s="487" t="str">
        <f t="shared" si="66"/>
        <v/>
      </c>
      <c r="BJ278" s="487" t="str">
        <f t="shared" si="72"/>
        <v/>
      </c>
      <c r="BK278" s="489" t="str">
        <f t="shared" si="72"/>
        <v/>
      </c>
      <c r="BL278" s="495" t="str">
        <f t="shared" si="67"/>
        <v/>
      </c>
      <c r="BM278" s="487">
        <f t="shared" si="67"/>
        <v>0</v>
      </c>
      <c r="BN278" s="487" t="str">
        <f t="shared" si="67"/>
        <v/>
      </c>
      <c r="BO278" s="487" t="str">
        <f t="shared" si="67"/>
        <v/>
      </c>
      <c r="BP278" s="487" t="str">
        <f t="shared" si="67"/>
        <v/>
      </c>
      <c r="BQ278" s="487" t="str">
        <f t="shared" si="67"/>
        <v/>
      </c>
      <c r="BR278" s="487" t="str">
        <f t="shared" si="67"/>
        <v/>
      </c>
      <c r="BS278" s="487" t="str">
        <f t="shared" si="67"/>
        <v/>
      </c>
      <c r="BT278" s="487" t="str">
        <f t="shared" si="67"/>
        <v/>
      </c>
      <c r="BU278" s="487" t="str">
        <f t="shared" si="67"/>
        <v/>
      </c>
      <c r="BV278" s="487" t="str">
        <f t="shared" si="67"/>
        <v/>
      </c>
      <c r="BW278" s="487" t="str">
        <f t="shared" si="67"/>
        <v/>
      </c>
      <c r="BX278" s="487" t="str">
        <f t="shared" si="67"/>
        <v/>
      </c>
      <c r="BY278" s="487" t="str">
        <f t="shared" si="67"/>
        <v/>
      </c>
      <c r="BZ278" s="487" t="str">
        <f t="shared" si="73"/>
        <v/>
      </c>
      <c r="CA278" s="489" t="str">
        <f t="shared" si="73"/>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1"/>
        <v>0</v>
      </c>
      <c r="AG279" s="487">
        <f t="shared" si="71"/>
        <v>-1</v>
      </c>
      <c r="AH279" s="487">
        <f t="shared" si="71"/>
        <v>0</v>
      </c>
      <c r="AI279" s="487">
        <f t="shared" si="71"/>
        <v>0</v>
      </c>
      <c r="AJ279" s="487">
        <f t="shared" si="71"/>
        <v>0</v>
      </c>
      <c r="AK279" s="487">
        <f t="shared" si="71"/>
        <v>0</v>
      </c>
      <c r="AL279" s="487">
        <f t="shared" si="71"/>
        <v>0</v>
      </c>
      <c r="AM279" s="487">
        <f t="shared" si="71"/>
        <v>0</v>
      </c>
      <c r="AN279" s="487">
        <f t="shared" si="71"/>
        <v>0</v>
      </c>
      <c r="AO279" s="487">
        <f t="shared" si="71"/>
        <v>0</v>
      </c>
      <c r="AP279" s="487">
        <f t="shared" si="71"/>
        <v>0</v>
      </c>
      <c r="AQ279" s="487">
        <f t="shared" si="71"/>
        <v>0</v>
      </c>
      <c r="AR279" s="487">
        <f t="shared" si="71"/>
        <v>0</v>
      </c>
      <c r="AS279" s="487">
        <f t="shared" si="71"/>
        <v>0</v>
      </c>
      <c r="AT279" s="487">
        <f t="shared" si="71"/>
        <v>0</v>
      </c>
      <c r="AU279" s="493">
        <f t="shared" si="71"/>
        <v>0</v>
      </c>
      <c r="AV279" s="488" t="str">
        <f t="shared" si="66"/>
        <v/>
      </c>
      <c r="AW279" s="487">
        <f t="shared" si="66"/>
        <v>0</v>
      </c>
      <c r="AX279" s="487" t="str">
        <f t="shared" si="66"/>
        <v/>
      </c>
      <c r="AY279" s="487" t="str">
        <f t="shared" si="66"/>
        <v/>
      </c>
      <c r="AZ279" s="487" t="str">
        <f t="shared" si="66"/>
        <v/>
      </c>
      <c r="BA279" s="487" t="str">
        <f t="shared" si="66"/>
        <v/>
      </c>
      <c r="BB279" s="487" t="str">
        <f t="shared" si="66"/>
        <v/>
      </c>
      <c r="BC279" s="487" t="str">
        <f t="shared" si="66"/>
        <v/>
      </c>
      <c r="BD279" s="487" t="str">
        <f t="shared" si="66"/>
        <v/>
      </c>
      <c r="BE279" s="487" t="str">
        <f t="shared" si="66"/>
        <v/>
      </c>
      <c r="BF279" s="487" t="str">
        <f t="shared" si="66"/>
        <v/>
      </c>
      <c r="BG279" s="487" t="str">
        <f t="shared" si="66"/>
        <v/>
      </c>
      <c r="BH279" s="487" t="str">
        <f t="shared" si="66"/>
        <v/>
      </c>
      <c r="BI279" s="487" t="str">
        <f t="shared" si="66"/>
        <v/>
      </c>
      <c r="BJ279" s="487" t="str">
        <f t="shared" si="72"/>
        <v/>
      </c>
      <c r="BK279" s="489" t="str">
        <f t="shared" si="72"/>
        <v/>
      </c>
      <c r="BL279" s="495" t="str">
        <f t="shared" si="67"/>
        <v/>
      </c>
      <c r="BM279" s="487">
        <f t="shared" si="67"/>
        <v>0</v>
      </c>
      <c r="BN279" s="487" t="str">
        <f t="shared" si="67"/>
        <v/>
      </c>
      <c r="BO279" s="487" t="str">
        <f t="shared" si="67"/>
        <v/>
      </c>
      <c r="BP279" s="487" t="str">
        <f t="shared" si="67"/>
        <v/>
      </c>
      <c r="BQ279" s="487" t="str">
        <f t="shared" si="67"/>
        <v/>
      </c>
      <c r="BR279" s="487" t="str">
        <f t="shared" si="67"/>
        <v/>
      </c>
      <c r="BS279" s="487" t="str">
        <f t="shared" si="67"/>
        <v/>
      </c>
      <c r="BT279" s="487" t="str">
        <f t="shared" si="67"/>
        <v/>
      </c>
      <c r="BU279" s="487" t="str">
        <f t="shared" si="67"/>
        <v/>
      </c>
      <c r="BV279" s="487" t="str">
        <f t="shared" si="67"/>
        <v/>
      </c>
      <c r="BW279" s="487" t="str">
        <f t="shared" si="67"/>
        <v/>
      </c>
      <c r="BX279" s="487" t="str">
        <f t="shared" si="67"/>
        <v/>
      </c>
      <c r="BY279" s="487" t="str">
        <f t="shared" si="67"/>
        <v/>
      </c>
      <c r="BZ279" s="487" t="str">
        <f t="shared" si="73"/>
        <v/>
      </c>
      <c r="CA279" s="489" t="str">
        <f t="shared" si="73"/>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1"/>
        <v>0</v>
      </c>
      <c r="AG280" s="487">
        <f t="shared" si="71"/>
        <v>-1</v>
      </c>
      <c r="AH280" s="487">
        <f t="shared" si="71"/>
        <v>0</v>
      </c>
      <c r="AI280" s="487">
        <f t="shared" si="71"/>
        <v>0</v>
      </c>
      <c r="AJ280" s="487">
        <f t="shared" si="71"/>
        <v>0</v>
      </c>
      <c r="AK280" s="487">
        <f t="shared" si="71"/>
        <v>0</v>
      </c>
      <c r="AL280" s="487">
        <f t="shared" si="71"/>
        <v>0</v>
      </c>
      <c r="AM280" s="487">
        <f t="shared" si="71"/>
        <v>0</v>
      </c>
      <c r="AN280" s="487">
        <f t="shared" si="71"/>
        <v>0</v>
      </c>
      <c r="AO280" s="487">
        <f t="shared" si="71"/>
        <v>0</v>
      </c>
      <c r="AP280" s="487">
        <f t="shared" si="71"/>
        <v>0</v>
      </c>
      <c r="AQ280" s="487">
        <f t="shared" si="71"/>
        <v>0</v>
      </c>
      <c r="AR280" s="487">
        <f t="shared" si="71"/>
        <v>0</v>
      </c>
      <c r="AS280" s="487">
        <f t="shared" si="71"/>
        <v>0</v>
      </c>
      <c r="AT280" s="487">
        <f t="shared" si="71"/>
        <v>0</v>
      </c>
      <c r="AU280" s="493">
        <f t="shared" si="71"/>
        <v>0</v>
      </c>
      <c r="AV280" s="488" t="str">
        <f t="shared" si="66"/>
        <v/>
      </c>
      <c r="AW280" s="487">
        <f t="shared" si="66"/>
        <v>0</v>
      </c>
      <c r="AX280" s="487" t="str">
        <f t="shared" si="66"/>
        <v/>
      </c>
      <c r="AY280" s="487" t="str">
        <f t="shared" si="66"/>
        <v/>
      </c>
      <c r="AZ280" s="487" t="str">
        <f t="shared" si="66"/>
        <v/>
      </c>
      <c r="BA280" s="487" t="str">
        <f t="shared" si="66"/>
        <v/>
      </c>
      <c r="BB280" s="487" t="str">
        <f t="shared" si="66"/>
        <v/>
      </c>
      <c r="BC280" s="487" t="str">
        <f t="shared" si="66"/>
        <v/>
      </c>
      <c r="BD280" s="487" t="str">
        <f t="shared" si="66"/>
        <v/>
      </c>
      <c r="BE280" s="487" t="str">
        <f t="shared" si="66"/>
        <v/>
      </c>
      <c r="BF280" s="487" t="str">
        <f t="shared" si="66"/>
        <v/>
      </c>
      <c r="BG280" s="487" t="str">
        <f t="shared" si="66"/>
        <v/>
      </c>
      <c r="BH280" s="487" t="str">
        <f t="shared" si="66"/>
        <v/>
      </c>
      <c r="BI280" s="487" t="str">
        <f t="shared" si="66"/>
        <v/>
      </c>
      <c r="BJ280" s="487" t="str">
        <f t="shared" si="72"/>
        <v/>
      </c>
      <c r="BK280" s="489" t="str">
        <f t="shared" si="72"/>
        <v/>
      </c>
      <c r="BL280" s="495" t="str">
        <f t="shared" si="67"/>
        <v/>
      </c>
      <c r="BM280" s="487">
        <f t="shared" si="67"/>
        <v>0</v>
      </c>
      <c r="BN280" s="487" t="str">
        <f t="shared" si="67"/>
        <v/>
      </c>
      <c r="BO280" s="487" t="str">
        <f t="shared" si="67"/>
        <v/>
      </c>
      <c r="BP280" s="487" t="str">
        <f t="shared" si="67"/>
        <v/>
      </c>
      <c r="BQ280" s="487" t="str">
        <f t="shared" si="67"/>
        <v/>
      </c>
      <c r="BR280" s="487" t="str">
        <f t="shared" si="67"/>
        <v/>
      </c>
      <c r="BS280" s="487" t="str">
        <f t="shared" si="67"/>
        <v/>
      </c>
      <c r="BT280" s="487" t="str">
        <f t="shared" si="67"/>
        <v/>
      </c>
      <c r="BU280" s="487" t="str">
        <f t="shared" si="67"/>
        <v/>
      </c>
      <c r="BV280" s="487" t="str">
        <f t="shared" si="67"/>
        <v/>
      </c>
      <c r="BW280" s="487" t="str">
        <f t="shared" si="67"/>
        <v/>
      </c>
      <c r="BX280" s="487" t="str">
        <f t="shared" si="67"/>
        <v/>
      </c>
      <c r="BY280" s="487" t="str">
        <f t="shared" si="67"/>
        <v/>
      </c>
      <c r="BZ280" s="487" t="str">
        <f t="shared" si="73"/>
        <v/>
      </c>
      <c r="CA280" s="489" t="str">
        <f t="shared" si="73"/>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1"/>
        <v>0</v>
      </c>
      <c r="AG281" s="487">
        <f t="shared" si="71"/>
        <v>-1</v>
      </c>
      <c r="AH281" s="487">
        <f t="shared" si="71"/>
        <v>0</v>
      </c>
      <c r="AI281" s="487">
        <f t="shared" si="71"/>
        <v>0</v>
      </c>
      <c r="AJ281" s="487">
        <f t="shared" si="71"/>
        <v>0</v>
      </c>
      <c r="AK281" s="487">
        <f t="shared" si="71"/>
        <v>0</v>
      </c>
      <c r="AL281" s="487">
        <f t="shared" si="71"/>
        <v>0</v>
      </c>
      <c r="AM281" s="487">
        <f t="shared" si="71"/>
        <v>0</v>
      </c>
      <c r="AN281" s="487">
        <f t="shared" si="71"/>
        <v>0</v>
      </c>
      <c r="AO281" s="487">
        <f t="shared" si="71"/>
        <v>0</v>
      </c>
      <c r="AP281" s="487">
        <f t="shared" si="71"/>
        <v>0</v>
      </c>
      <c r="AQ281" s="487">
        <f t="shared" si="71"/>
        <v>0</v>
      </c>
      <c r="AR281" s="487">
        <f t="shared" si="71"/>
        <v>0</v>
      </c>
      <c r="AS281" s="487">
        <f t="shared" si="71"/>
        <v>0</v>
      </c>
      <c r="AT281" s="487">
        <f t="shared" si="71"/>
        <v>0</v>
      </c>
      <c r="AU281" s="493">
        <f t="shared" si="71"/>
        <v>0</v>
      </c>
      <c r="AV281" s="488" t="str">
        <f t="shared" si="66"/>
        <v/>
      </c>
      <c r="AW281" s="487">
        <f t="shared" si="66"/>
        <v>0</v>
      </c>
      <c r="AX281" s="487" t="str">
        <f t="shared" si="66"/>
        <v/>
      </c>
      <c r="AY281" s="487" t="str">
        <f t="shared" si="66"/>
        <v/>
      </c>
      <c r="AZ281" s="487" t="str">
        <f t="shared" si="66"/>
        <v/>
      </c>
      <c r="BA281" s="487" t="str">
        <f t="shared" si="66"/>
        <v/>
      </c>
      <c r="BB281" s="487" t="str">
        <f t="shared" si="66"/>
        <v/>
      </c>
      <c r="BC281" s="487" t="str">
        <f t="shared" si="66"/>
        <v/>
      </c>
      <c r="BD281" s="487" t="str">
        <f t="shared" si="66"/>
        <v/>
      </c>
      <c r="BE281" s="487" t="str">
        <f t="shared" si="66"/>
        <v/>
      </c>
      <c r="BF281" s="487" t="str">
        <f t="shared" si="66"/>
        <v/>
      </c>
      <c r="BG281" s="487" t="str">
        <f t="shared" si="66"/>
        <v/>
      </c>
      <c r="BH281" s="487" t="str">
        <f t="shared" si="66"/>
        <v/>
      </c>
      <c r="BI281" s="487" t="str">
        <f t="shared" si="66"/>
        <v/>
      </c>
      <c r="BJ281" s="487" t="str">
        <f t="shared" si="72"/>
        <v/>
      </c>
      <c r="BK281" s="489" t="str">
        <f t="shared" si="72"/>
        <v/>
      </c>
      <c r="BL281" s="495" t="str">
        <f t="shared" si="67"/>
        <v/>
      </c>
      <c r="BM281" s="487">
        <f t="shared" si="67"/>
        <v>0</v>
      </c>
      <c r="BN281" s="487" t="str">
        <f t="shared" si="67"/>
        <v/>
      </c>
      <c r="BO281" s="487" t="str">
        <f t="shared" si="67"/>
        <v/>
      </c>
      <c r="BP281" s="487" t="str">
        <f t="shared" si="67"/>
        <v/>
      </c>
      <c r="BQ281" s="487" t="str">
        <f t="shared" si="67"/>
        <v/>
      </c>
      <c r="BR281" s="487" t="str">
        <f t="shared" si="67"/>
        <v/>
      </c>
      <c r="BS281" s="487" t="str">
        <f t="shared" si="67"/>
        <v/>
      </c>
      <c r="BT281" s="487" t="str">
        <f t="shared" si="67"/>
        <v/>
      </c>
      <c r="BU281" s="487" t="str">
        <f t="shared" si="67"/>
        <v/>
      </c>
      <c r="BV281" s="487" t="str">
        <f t="shared" si="67"/>
        <v/>
      </c>
      <c r="BW281" s="487" t="str">
        <f t="shared" si="67"/>
        <v/>
      </c>
      <c r="BX281" s="487" t="str">
        <f t="shared" si="67"/>
        <v/>
      </c>
      <c r="BY281" s="487" t="str">
        <f t="shared" si="67"/>
        <v/>
      </c>
      <c r="BZ281" s="487" t="str">
        <f t="shared" si="73"/>
        <v/>
      </c>
      <c r="CA281" s="489" t="str">
        <f t="shared" si="73"/>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1"/>
        <v>0</v>
      </c>
      <c r="AG282" s="487">
        <f t="shared" si="71"/>
        <v>-1</v>
      </c>
      <c r="AH282" s="487">
        <f t="shared" si="71"/>
        <v>0</v>
      </c>
      <c r="AI282" s="487">
        <f t="shared" si="71"/>
        <v>0</v>
      </c>
      <c r="AJ282" s="487">
        <f t="shared" si="71"/>
        <v>0</v>
      </c>
      <c r="AK282" s="487">
        <f t="shared" si="71"/>
        <v>0</v>
      </c>
      <c r="AL282" s="487">
        <f t="shared" si="71"/>
        <v>0</v>
      </c>
      <c r="AM282" s="487">
        <f t="shared" si="71"/>
        <v>0</v>
      </c>
      <c r="AN282" s="487">
        <f t="shared" si="71"/>
        <v>0</v>
      </c>
      <c r="AO282" s="487">
        <f t="shared" si="71"/>
        <v>0</v>
      </c>
      <c r="AP282" s="487">
        <f t="shared" si="71"/>
        <v>0</v>
      </c>
      <c r="AQ282" s="487">
        <f t="shared" si="71"/>
        <v>0</v>
      </c>
      <c r="AR282" s="487">
        <f t="shared" si="71"/>
        <v>0</v>
      </c>
      <c r="AS282" s="487">
        <f t="shared" si="71"/>
        <v>0</v>
      </c>
      <c r="AT282" s="487">
        <f t="shared" si="71"/>
        <v>0</v>
      </c>
      <c r="AU282" s="493">
        <f t="shared" si="71"/>
        <v>0</v>
      </c>
      <c r="AV282" s="488" t="str">
        <f t="shared" si="66"/>
        <v/>
      </c>
      <c r="AW282" s="487">
        <f t="shared" si="66"/>
        <v>0</v>
      </c>
      <c r="AX282" s="487" t="str">
        <f t="shared" si="66"/>
        <v/>
      </c>
      <c r="AY282" s="487" t="str">
        <f t="shared" si="66"/>
        <v/>
      </c>
      <c r="AZ282" s="487" t="str">
        <f t="shared" si="66"/>
        <v/>
      </c>
      <c r="BA282" s="487" t="str">
        <f t="shared" si="66"/>
        <v/>
      </c>
      <c r="BB282" s="487" t="str">
        <f t="shared" si="66"/>
        <v/>
      </c>
      <c r="BC282" s="487" t="str">
        <f t="shared" si="66"/>
        <v/>
      </c>
      <c r="BD282" s="487" t="str">
        <f t="shared" si="66"/>
        <v/>
      </c>
      <c r="BE282" s="487" t="str">
        <f t="shared" si="66"/>
        <v/>
      </c>
      <c r="BF282" s="487" t="str">
        <f t="shared" si="66"/>
        <v/>
      </c>
      <c r="BG282" s="487" t="str">
        <f t="shared" si="66"/>
        <v/>
      </c>
      <c r="BH282" s="487" t="str">
        <f t="shared" si="66"/>
        <v/>
      </c>
      <c r="BI282" s="487" t="str">
        <f t="shared" si="66"/>
        <v/>
      </c>
      <c r="BJ282" s="487" t="str">
        <f t="shared" si="72"/>
        <v/>
      </c>
      <c r="BK282" s="489" t="str">
        <f t="shared" si="72"/>
        <v/>
      </c>
      <c r="BL282" s="495" t="str">
        <f t="shared" si="67"/>
        <v/>
      </c>
      <c r="BM282" s="487">
        <f t="shared" si="67"/>
        <v>0</v>
      </c>
      <c r="BN282" s="487" t="str">
        <f t="shared" si="67"/>
        <v/>
      </c>
      <c r="BO282" s="487" t="str">
        <f t="shared" si="67"/>
        <v/>
      </c>
      <c r="BP282" s="487" t="str">
        <f t="shared" si="67"/>
        <v/>
      </c>
      <c r="BQ282" s="487" t="str">
        <f t="shared" si="67"/>
        <v/>
      </c>
      <c r="BR282" s="487" t="str">
        <f t="shared" si="67"/>
        <v/>
      </c>
      <c r="BS282" s="487" t="str">
        <f t="shared" si="67"/>
        <v/>
      </c>
      <c r="BT282" s="487" t="str">
        <f t="shared" si="67"/>
        <v/>
      </c>
      <c r="BU282" s="487" t="str">
        <f t="shared" si="67"/>
        <v/>
      </c>
      <c r="BV282" s="487" t="str">
        <f t="shared" si="67"/>
        <v/>
      </c>
      <c r="BW282" s="487" t="str">
        <f t="shared" si="67"/>
        <v/>
      </c>
      <c r="BX282" s="487" t="str">
        <f t="shared" si="67"/>
        <v/>
      </c>
      <c r="BY282" s="487" t="str">
        <f t="shared" si="67"/>
        <v/>
      </c>
      <c r="BZ282" s="487" t="str">
        <f t="shared" si="73"/>
        <v/>
      </c>
      <c r="CA282" s="489" t="str">
        <f t="shared" si="73"/>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1"/>
        <v>0</v>
      </c>
      <c r="AG283" s="487">
        <f t="shared" si="71"/>
        <v>-1</v>
      </c>
      <c r="AH283" s="487">
        <f t="shared" si="71"/>
        <v>0</v>
      </c>
      <c r="AI283" s="487">
        <f t="shared" si="71"/>
        <v>0</v>
      </c>
      <c r="AJ283" s="487">
        <f t="shared" si="71"/>
        <v>0</v>
      </c>
      <c r="AK283" s="487">
        <f t="shared" si="71"/>
        <v>0</v>
      </c>
      <c r="AL283" s="487">
        <f t="shared" si="71"/>
        <v>0</v>
      </c>
      <c r="AM283" s="487">
        <f t="shared" si="71"/>
        <v>0</v>
      </c>
      <c r="AN283" s="487">
        <f t="shared" si="71"/>
        <v>0</v>
      </c>
      <c r="AO283" s="487">
        <f t="shared" si="71"/>
        <v>0</v>
      </c>
      <c r="AP283" s="487">
        <f t="shared" si="71"/>
        <v>0</v>
      </c>
      <c r="AQ283" s="487">
        <f t="shared" si="71"/>
        <v>0</v>
      </c>
      <c r="AR283" s="487">
        <f t="shared" si="71"/>
        <v>0</v>
      </c>
      <c r="AS283" s="487">
        <f t="shared" si="71"/>
        <v>0</v>
      </c>
      <c r="AT283" s="487">
        <f t="shared" si="71"/>
        <v>0</v>
      </c>
      <c r="AU283" s="493">
        <f t="shared" si="71"/>
        <v>0</v>
      </c>
      <c r="AV283" s="488" t="str">
        <f t="shared" si="66"/>
        <v/>
      </c>
      <c r="AW283" s="487">
        <f t="shared" si="66"/>
        <v>0</v>
      </c>
      <c r="AX283" s="487" t="str">
        <f t="shared" si="66"/>
        <v/>
      </c>
      <c r="AY283" s="487" t="str">
        <f t="shared" si="66"/>
        <v/>
      </c>
      <c r="AZ283" s="487" t="str">
        <f t="shared" si="66"/>
        <v/>
      </c>
      <c r="BA283" s="487" t="str">
        <f t="shared" si="66"/>
        <v/>
      </c>
      <c r="BB283" s="487" t="str">
        <f t="shared" si="66"/>
        <v/>
      </c>
      <c r="BC283" s="487" t="str">
        <f t="shared" si="66"/>
        <v/>
      </c>
      <c r="BD283" s="487" t="str">
        <f t="shared" si="66"/>
        <v/>
      </c>
      <c r="BE283" s="487" t="str">
        <f t="shared" si="66"/>
        <v/>
      </c>
      <c r="BF283" s="487" t="str">
        <f t="shared" si="66"/>
        <v/>
      </c>
      <c r="BG283" s="487" t="str">
        <f t="shared" si="66"/>
        <v/>
      </c>
      <c r="BH283" s="487" t="str">
        <f t="shared" si="66"/>
        <v/>
      </c>
      <c r="BI283" s="487" t="str">
        <f t="shared" si="66"/>
        <v/>
      </c>
      <c r="BJ283" s="487" t="str">
        <f t="shared" si="72"/>
        <v/>
      </c>
      <c r="BK283" s="489" t="str">
        <f t="shared" si="72"/>
        <v/>
      </c>
      <c r="BL283" s="495" t="str">
        <f t="shared" si="67"/>
        <v/>
      </c>
      <c r="BM283" s="487">
        <f t="shared" si="67"/>
        <v>0</v>
      </c>
      <c r="BN283" s="487" t="str">
        <f t="shared" si="67"/>
        <v/>
      </c>
      <c r="BO283" s="487" t="str">
        <f t="shared" si="67"/>
        <v/>
      </c>
      <c r="BP283" s="487" t="str">
        <f t="shared" si="67"/>
        <v/>
      </c>
      <c r="BQ283" s="487" t="str">
        <f t="shared" si="67"/>
        <v/>
      </c>
      <c r="BR283" s="487" t="str">
        <f t="shared" si="67"/>
        <v/>
      </c>
      <c r="BS283" s="487" t="str">
        <f t="shared" si="67"/>
        <v/>
      </c>
      <c r="BT283" s="487" t="str">
        <f t="shared" si="67"/>
        <v/>
      </c>
      <c r="BU283" s="487" t="str">
        <f t="shared" si="67"/>
        <v/>
      </c>
      <c r="BV283" s="487" t="str">
        <f t="shared" si="67"/>
        <v/>
      </c>
      <c r="BW283" s="487" t="str">
        <f t="shared" si="67"/>
        <v/>
      </c>
      <c r="BX283" s="487" t="str">
        <f t="shared" si="67"/>
        <v/>
      </c>
      <c r="BY283" s="487" t="str">
        <f t="shared" si="67"/>
        <v/>
      </c>
      <c r="BZ283" s="487" t="str">
        <f t="shared" si="73"/>
        <v/>
      </c>
      <c r="CA283" s="489" t="str">
        <f t="shared" si="73"/>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1"/>
        <v>0</v>
      </c>
      <c r="AG284" s="487">
        <f t="shared" si="71"/>
        <v>-1</v>
      </c>
      <c r="AH284" s="487">
        <f t="shared" si="71"/>
        <v>0</v>
      </c>
      <c r="AI284" s="487">
        <f t="shared" si="71"/>
        <v>0</v>
      </c>
      <c r="AJ284" s="487">
        <f t="shared" si="71"/>
        <v>0</v>
      </c>
      <c r="AK284" s="487">
        <f t="shared" si="71"/>
        <v>0</v>
      </c>
      <c r="AL284" s="487">
        <f t="shared" si="71"/>
        <v>0</v>
      </c>
      <c r="AM284" s="487">
        <f t="shared" si="71"/>
        <v>0</v>
      </c>
      <c r="AN284" s="487">
        <f t="shared" si="71"/>
        <v>0</v>
      </c>
      <c r="AO284" s="487">
        <f t="shared" si="71"/>
        <v>0</v>
      </c>
      <c r="AP284" s="487">
        <f t="shared" si="71"/>
        <v>0</v>
      </c>
      <c r="AQ284" s="487">
        <f t="shared" si="71"/>
        <v>0</v>
      </c>
      <c r="AR284" s="487">
        <f t="shared" si="71"/>
        <v>0</v>
      </c>
      <c r="AS284" s="487">
        <f t="shared" si="71"/>
        <v>0</v>
      </c>
      <c r="AT284" s="487">
        <f t="shared" si="71"/>
        <v>0</v>
      </c>
      <c r="AU284" s="493">
        <f t="shared" si="71"/>
        <v>0</v>
      </c>
      <c r="AV284" s="488" t="str">
        <f t="shared" si="66"/>
        <v/>
      </c>
      <c r="AW284" s="487">
        <f t="shared" si="66"/>
        <v>0</v>
      </c>
      <c r="AX284" s="487" t="str">
        <f t="shared" si="66"/>
        <v/>
      </c>
      <c r="AY284" s="487" t="str">
        <f t="shared" si="66"/>
        <v/>
      </c>
      <c r="AZ284" s="487" t="str">
        <f t="shared" si="66"/>
        <v/>
      </c>
      <c r="BA284" s="487" t="str">
        <f t="shared" si="66"/>
        <v/>
      </c>
      <c r="BB284" s="487" t="str">
        <f t="shared" si="66"/>
        <v/>
      </c>
      <c r="BC284" s="487" t="str">
        <f t="shared" si="66"/>
        <v/>
      </c>
      <c r="BD284" s="487" t="str">
        <f t="shared" si="66"/>
        <v/>
      </c>
      <c r="BE284" s="487" t="str">
        <f t="shared" si="66"/>
        <v/>
      </c>
      <c r="BF284" s="487" t="str">
        <f t="shared" si="66"/>
        <v/>
      </c>
      <c r="BG284" s="487" t="str">
        <f t="shared" si="66"/>
        <v/>
      </c>
      <c r="BH284" s="487" t="str">
        <f t="shared" si="66"/>
        <v/>
      </c>
      <c r="BI284" s="487" t="str">
        <f t="shared" si="66"/>
        <v/>
      </c>
      <c r="BJ284" s="487" t="str">
        <f t="shared" si="72"/>
        <v/>
      </c>
      <c r="BK284" s="489" t="str">
        <f t="shared" si="72"/>
        <v/>
      </c>
      <c r="BL284" s="495" t="str">
        <f t="shared" si="67"/>
        <v/>
      </c>
      <c r="BM284" s="487">
        <f t="shared" si="67"/>
        <v>0</v>
      </c>
      <c r="BN284" s="487" t="str">
        <f t="shared" si="67"/>
        <v/>
      </c>
      <c r="BO284" s="487" t="str">
        <f t="shared" si="67"/>
        <v/>
      </c>
      <c r="BP284" s="487" t="str">
        <f t="shared" si="67"/>
        <v/>
      </c>
      <c r="BQ284" s="487" t="str">
        <f t="shared" si="67"/>
        <v/>
      </c>
      <c r="BR284" s="487" t="str">
        <f t="shared" si="67"/>
        <v/>
      </c>
      <c r="BS284" s="487" t="str">
        <f t="shared" si="67"/>
        <v/>
      </c>
      <c r="BT284" s="487" t="str">
        <f t="shared" si="67"/>
        <v/>
      </c>
      <c r="BU284" s="487" t="str">
        <f t="shared" si="67"/>
        <v/>
      </c>
      <c r="BV284" s="487" t="str">
        <f t="shared" si="67"/>
        <v/>
      </c>
      <c r="BW284" s="487" t="str">
        <f t="shared" si="67"/>
        <v/>
      </c>
      <c r="BX284" s="487" t="str">
        <f t="shared" si="67"/>
        <v/>
      </c>
      <c r="BY284" s="487" t="str">
        <f t="shared" si="67"/>
        <v/>
      </c>
      <c r="BZ284" s="487" t="str">
        <f t="shared" si="73"/>
        <v/>
      </c>
      <c r="CA284" s="489" t="str">
        <f t="shared" si="73"/>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1"/>
        <v>0</v>
      </c>
      <c r="AG285" s="487">
        <f t="shared" si="71"/>
        <v>-1</v>
      </c>
      <c r="AH285" s="487">
        <f t="shared" si="71"/>
        <v>0</v>
      </c>
      <c r="AI285" s="487">
        <f t="shared" si="71"/>
        <v>0</v>
      </c>
      <c r="AJ285" s="487">
        <f t="shared" si="71"/>
        <v>0</v>
      </c>
      <c r="AK285" s="487">
        <f t="shared" si="71"/>
        <v>0</v>
      </c>
      <c r="AL285" s="487">
        <f t="shared" si="71"/>
        <v>0</v>
      </c>
      <c r="AM285" s="487">
        <f t="shared" si="71"/>
        <v>0</v>
      </c>
      <c r="AN285" s="487">
        <f t="shared" si="71"/>
        <v>0</v>
      </c>
      <c r="AO285" s="487">
        <f t="shared" si="71"/>
        <v>0</v>
      </c>
      <c r="AP285" s="487">
        <f t="shared" si="71"/>
        <v>0</v>
      </c>
      <c r="AQ285" s="487">
        <f t="shared" si="71"/>
        <v>0</v>
      </c>
      <c r="AR285" s="487">
        <f t="shared" si="71"/>
        <v>0</v>
      </c>
      <c r="AS285" s="487">
        <f t="shared" si="71"/>
        <v>0</v>
      </c>
      <c r="AT285" s="487">
        <f t="shared" si="71"/>
        <v>0</v>
      </c>
      <c r="AU285" s="493">
        <f t="shared" si="71"/>
        <v>0</v>
      </c>
      <c r="AV285" s="488" t="str">
        <f t="shared" si="66"/>
        <v/>
      </c>
      <c r="AW285" s="487">
        <f t="shared" si="66"/>
        <v>0</v>
      </c>
      <c r="AX285" s="487" t="str">
        <f t="shared" si="66"/>
        <v/>
      </c>
      <c r="AY285" s="487" t="str">
        <f t="shared" si="66"/>
        <v/>
      </c>
      <c r="AZ285" s="487" t="str">
        <f t="shared" si="66"/>
        <v/>
      </c>
      <c r="BA285" s="487" t="str">
        <f t="shared" si="66"/>
        <v/>
      </c>
      <c r="BB285" s="487" t="str">
        <f t="shared" si="66"/>
        <v/>
      </c>
      <c r="BC285" s="487" t="str">
        <f t="shared" si="66"/>
        <v/>
      </c>
      <c r="BD285" s="487" t="str">
        <f t="shared" si="66"/>
        <v/>
      </c>
      <c r="BE285" s="487" t="str">
        <f t="shared" si="66"/>
        <v/>
      </c>
      <c r="BF285" s="487" t="str">
        <f t="shared" si="66"/>
        <v/>
      </c>
      <c r="BG285" s="487" t="str">
        <f t="shared" si="66"/>
        <v/>
      </c>
      <c r="BH285" s="487" t="str">
        <f t="shared" si="66"/>
        <v/>
      </c>
      <c r="BI285" s="487" t="str">
        <f t="shared" si="66"/>
        <v/>
      </c>
      <c r="BJ285" s="487" t="str">
        <f t="shared" si="72"/>
        <v/>
      </c>
      <c r="BK285" s="489" t="str">
        <f t="shared" si="72"/>
        <v/>
      </c>
      <c r="BL285" s="495" t="str">
        <f t="shared" si="67"/>
        <v/>
      </c>
      <c r="BM285" s="487">
        <f t="shared" si="67"/>
        <v>0</v>
      </c>
      <c r="BN285" s="487" t="str">
        <f t="shared" si="67"/>
        <v/>
      </c>
      <c r="BO285" s="487" t="str">
        <f t="shared" si="67"/>
        <v/>
      </c>
      <c r="BP285" s="487" t="str">
        <f t="shared" si="67"/>
        <v/>
      </c>
      <c r="BQ285" s="487" t="str">
        <f t="shared" si="67"/>
        <v/>
      </c>
      <c r="BR285" s="487" t="str">
        <f t="shared" si="67"/>
        <v/>
      </c>
      <c r="BS285" s="487" t="str">
        <f t="shared" si="67"/>
        <v/>
      </c>
      <c r="BT285" s="487" t="str">
        <f t="shared" si="67"/>
        <v/>
      </c>
      <c r="BU285" s="487" t="str">
        <f t="shared" si="67"/>
        <v/>
      </c>
      <c r="BV285" s="487" t="str">
        <f t="shared" si="67"/>
        <v/>
      </c>
      <c r="BW285" s="487" t="str">
        <f t="shared" si="67"/>
        <v/>
      </c>
      <c r="BX285" s="487" t="str">
        <f t="shared" si="67"/>
        <v/>
      </c>
      <c r="BY285" s="487" t="str">
        <f t="shared" si="67"/>
        <v/>
      </c>
      <c r="BZ285" s="487" t="str">
        <f t="shared" si="73"/>
        <v/>
      </c>
      <c r="CA285" s="489" t="str">
        <f t="shared" si="73"/>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1"/>
        <v>0</v>
      </c>
      <c r="AG286" s="487">
        <f t="shared" si="71"/>
        <v>-1</v>
      </c>
      <c r="AH286" s="487">
        <f t="shared" si="71"/>
        <v>0</v>
      </c>
      <c r="AI286" s="487">
        <f t="shared" si="71"/>
        <v>0</v>
      </c>
      <c r="AJ286" s="487">
        <f t="shared" si="71"/>
        <v>0</v>
      </c>
      <c r="AK286" s="487">
        <f t="shared" si="71"/>
        <v>0</v>
      </c>
      <c r="AL286" s="487">
        <f t="shared" si="71"/>
        <v>0</v>
      </c>
      <c r="AM286" s="487">
        <f t="shared" si="71"/>
        <v>0</v>
      </c>
      <c r="AN286" s="487">
        <f t="shared" si="71"/>
        <v>0</v>
      </c>
      <c r="AO286" s="487">
        <f t="shared" si="71"/>
        <v>0</v>
      </c>
      <c r="AP286" s="487">
        <f t="shared" si="71"/>
        <v>0</v>
      </c>
      <c r="AQ286" s="487">
        <f t="shared" si="71"/>
        <v>0</v>
      </c>
      <c r="AR286" s="487">
        <f t="shared" si="71"/>
        <v>0</v>
      </c>
      <c r="AS286" s="487">
        <f t="shared" si="71"/>
        <v>0</v>
      </c>
      <c r="AT286" s="487">
        <f t="shared" si="71"/>
        <v>0</v>
      </c>
      <c r="AU286" s="493">
        <f t="shared" ref="AU286" si="74">AU285</f>
        <v>0</v>
      </c>
      <c r="AV286" s="488" t="str">
        <f t="shared" si="66"/>
        <v/>
      </c>
      <c r="AW286" s="487">
        <f t="shared" si="66"/>
        <v>0</v>
      </c>
      <c r="AX286" s="487" t="str">
        <f t="shared" si="66"/>
        <v/>
      </c>
      <c r="AY286" s="487" t="str">
        <f t="shared" si="66"/>
        <v/>
      </c>
      <c r="AZ286" s="487" t="str">
        <f t="shared" si="66"/>
        <v/>
      </c>
      <c r="BA286" s="487" t="str">
        <f t="shared" si="66"/>
        <v/>
      </c>
      <c r="BB286" s="487" t="str">
        <f t="shared" si="66"/>
        <v/>
      </c>
      <c r="BC286" s="487" t="str">
        <f t="shared" si="66"/>
        <v/>
      </c>
      <c r="BD286" s="487" t="str">
        <f t="shared" si="66"/>
        <v/>
      </c>
      <c r="BE286" s="487" t="str">
        <f t="shared" si="66"/>
        <v/>
      </c>
      <c r="BF286" s="487" t="str">
        <f t="shared" si="66"/>
        <v/>
      </c>
      <c r="BG286" s="487" t="str">
        <f t="shared" si="66"/>
        <v/>
      </c>
      <c r="BH286" s="487" t="str">
        <f t="shared" si="66"/>
        <v/>
      </c>
      <c r="BI286" s="487" t="str">
        <f t="shared" si="66"/>
        <v/>
      </c>
      <c r="BJ286" s="487" t="str">
        <f t="shared" si="72"/>
        <v/>
      </c>
      <c r="BK286" s="489" t="str">
        <f t="shared" si="72"/>
        <v/>
      </c>
      <c r="BL286" s="495" t="str">
        <f t="shared" si="67"/>
        <v/>
      </c>
      <c r="BM286" s="487">
        <f t="shared" si="67"/>
        <v>0</v>
      </c>
      <c r="BN286" s="487" t="str">
        <f t="shared" si="67"/>
        <v/>
      </c>
      <c r="BO286" s="487" t="str">
        <f t="shared" si="67"/>
        <v/>
      </c>
      <c r="BP286" s="487" t="str">
        <f t="shared" si="67"/>
        <v/>
      </c>
      <c r="BQ286" s="487" t="str">
        <f t="shared" si="67"/>
        <v/>
      </c>
      <c r="BR286" s="487" t="str">
        <f t="shared" si="67"/>
        <v/>
      </c>
      <c r="BS286" s="487" t="str">
        <f t="shared" si="67"/>
        <v/>
      </c>
      <c r="BT286" s="487" t="str">
        <f t="shared" si="67"/>
        <v/>
      </c>
      <c r="BU286" s="487" t="str">
        <f t="shared" si="67"/>
        <v/>
      </c>
      <c r="BV286" s="487" t="str">
        <f t="shared" si="67"/>
        <v/>
      </c>
      <c r="BW286" s="487" t="str">
        <f t="shared" si="67"/>
        <v/>
      </c>
      <c r="BX286" s="487" t="str">
        <f t="shared" si="67"/>
        <v/>
      </c>
      <c r="BY286" s="487" t="str">
        <f t="shared" si="67"/>
        <v/>
      </c>
      <c r="BZ286" s="487" t="str">
        <f t="shared" si="73"/>
        <v/>
      </c>
      <c r="CA286" s="489" t="str">
        <f t="shared" si="73"/>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5">AF286</f>
        <v>0</v>
      </c>
      <c r="AG287" s="487">
        <f t="shared" si="75"/>
        <v>-1</v>
      </c>
      <c r="AH287" s="487">
        <f t="shared" si="75"/>
        <v>0</v>
      </c>
      <c r="AI287" s="487">
        <f t="shared" si="75"/>
        <v>0</v>
      </c>
      <c r="AJ287" s="487">
        <f t="shared" si="75"/>
        <v>0</v>
      </c>
      <c r="AK287" s="487">
        <f t="shared" si="75"/>
        <v>0</v>
      </c>
      <c r="AL287" s="487">
        <f t="shared" si="75"/>
        <v>0</v>
      </c>
      <c r="AM287" s="487">
        <f t="shared" si="75"/>
        <v>0</v>
      </c>
      <c r="AN287" s="487">
        <f t="shared" si="75"/>
        <v>0</v>
      </c>
      <c r="AO287" s="487">
        <f t="shared" si="75"/>
        <v>0</v>
      </c>
      <c r="AP287" s="487">
        <f t="shared" si="75"/>
        <v>0</v>
      </c>
      <c r="AQ287" s="487">
        <f t="shared" si="75"/>
        <v>0</v>
      </c>
      <c r="AR287" s="487">
        <f t="shared" si="75"/>
        <v>0</v>
      </c>
      <c r="AS287" s="487">
        <f t="shared" si="75"/>
        <v>0</v>
      </c>
      <c r="AT287" s="487">
        <f t="shared" si="75"/>
        <v>0</v>
      </c>
      <c r="AU287" s="493">
        <f t="shared" si="75"/>
        <v>0</v>
      </c>
      <c r="AV287" s="488" t="str">
        <f t="shared" si="66"/>
        <v/>
      </c>
      <c r="AW287" s="487">
        <f t="shared" si="66"/>
        <v>0</v>
      </c>
      <c r="AX287" s="487" t="str">
        <f t="shared" si="66"/>
        <v/>
      </c>
      <c r="AY287" s="487" t="str">
        <f t="shared" si="66"/>
        <v/>
      </c>
      <c r="AZ287" s="487" t="str">
        <f t="shared" si="66"/>
        <v/>
      </c>
      <c r="BA287" s="487" t="str">
        <f t="shared" si="66"/>
        <v/>
      </c>
      <c r="BB287" s="487" t="str">
        <f t="shared" si="66"/>
        <v/>
      </c>
      <c r="BC287" s="487" t="str">
        <f t="shared" si="66"/>
        <v/>
      </c>
      <c r="BD287" s="487" t="str">
        <f t="shared" si="66"/>
        <v/>
      </c>
      <c r="BE287" s="487" t="str">
        <f t="shared" si="66"/>
        <v/>
      </c>
      <c r="BF287" s="487" t="str">
        <f t="shared" si="66"/>
        <v/>
      </c>
      <c r="BG287" s="487" t="str">
        <f t="shared" si="66"/>
        <v/>
      </c>
      <c r="BH287" s="487" t="str">
        <f t="shared" si="66"/>
        <v/>
      </c>
      <c r="BI287" s="487" t="str">
        <f t="shared" si="66"/>
        <v/>
      </c>
      <c r="BJ287" s="487" t="str">
        <f t="shared" si="72"/>
        <v/>
      </c>
      <c r="BK287" s="489" t="str">
        <f t="shared" si="72"/>
        <v/>
      </c>
      <c r="BL287" s="495" t="str">
        <f t="shared" si="67"/>
        <v/>
      </c>
      <c r="BM287" s="487">
        <f t="shared" si="67"/>
        <v>0</v>
      </c>
      <c r="BN287" s="487" t="str">
        <f t="shared" si="67"/>
        <v/>
      </c>
      <c r="BO287" s="487" t="str">
        <f t="shared" si="67"/>
        <v/>
      </c>
      <c r="BP287" s="487" t="str">
        <f t="shared" si="67"/>
        <v/>
      </c>
      <c r="BQ287" s="487" t="str">
        <f t="shared" si="67"/>
        <v/>
      </c>
      <c r="BR287" s="487" t="str">
        <f t="shared" si="67"/>
        <v/>
      </c>
      <c r="BS287" s="487" t="str">
        <f t="shared" si="67"/>
        <v/>
      </c>
      <c r="BT287" s="487" t="str">
        <f t="shared" si="67"/>
        <v/>
      </c>
      <c r="BU287" s="487" t="str">
        <f t="shared" si="67"/>
        <v/>
      </c>
      <c r="BV287" s="487" t="str">
        <f t="shared" si="67"/>
        <v/>
      </c>
      <c r="BW287" s="487" t="str">
        <f t="shared" si="67"/>
        <v/>
      </c>
      <c r="BX287" s="487" t="str">
        <f t="shared" si="67"/>
        <v/>
      </c>
      <c r="BY287" s="487" t="str">
        <f t="shared" si="67"/>
        <v/>
      </c>
      <c r="BZ287" s="487" t="str">
        <f t="shared" si="73"/>
        <v/>
      </c>
      <c r="CA287" s="489" t="str">
        <f t="shared" si="73"/>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5"/>
        <v>0</v>
      </c>
      <c r="AG288" s="491">
        <f t="shared" si="75"/>
        <v>-1</v>
      </c>
      <c r="AH288" s="491">
        <f t="shared" si="75"/>
        <v>0</v>
      </c>
      <c r="AI288" s="491">
        <f t="shared" si="75"/>
        <v>0</v>
      </c>
      <c r="AJ288" s="491">
        <f t="shared" si="75"/>
        <v>0</v>
      </c>
      <c r="AK288" s="491">
        <f t="shared" si="75"/>
        <v>0</v>
      </c>
      <c r="AL288" s="491">
        <f t="shared" si="75"/>
        <v>0</v>
      </c>
      <c r="AM288" s="491">
        <f t="shared" si="75"/>
        <v>0</v>
      </c>
      <c r="AN288" s="491">
        <f t="shared" si="75"/>
        <v>0</v>
      </c>
      <c r="AO288" s="491">
        <f t="shared" si="75"/>
        <v>0</v>
      </c>
      <c r="AP288" s="491">
        <f t="shared" si="75"/>
        <v>0</v>
      </c>
      <c r="AQ288" s="491">
        <f t="shared" si="75"/>
        <v>0</v>
      </c>
      <c r="AR288" s="491">
        <f t="shared" si="75"/>
        <v>0</v>
      </c>
      <c r="AS288" s="491">
        <f t="shared" si="75"/>
        <v>0</v>
      </c>
      <c r="AT288" s="491">
        <f t="shared" si="75"/>
        <v>0</v>
      </c>
      <c r="AU288" s="494">
        <f t="shared" si="75"/>
        <v>0</v>
      </c>
      <c r="AV288" s="490" t="str">
        <f t="shared" si="66"/>
        <v/>
      </c>
      <c r="AW288" s="491">
        <f t="shared" si="66"/>
        <v>0</v>
      </c>
      <c r="AX288" s="491" t="str">
        <f t="shared" si="66"/>
        <v/>
      </c>
      <c r="AY288" s="491" t="str">
        <f t="shared" si="66"/>
        <v/>
      </c>
      <c r="AZ288" s="491" t="str">
        <f t="shared" si="66"/>
        <v/>
      </c>
      <c r="BA288" s="491" t="str">
        <f t="shared" si="66"/>
        <v/>
      </c>
      <c r="BB288" s="491" t="str">
        <f t="shared" si="66"/>
        <v/>
      </c>
      <c r="BC288" s="491" t="str">
        <f t="shared" si="66"/>
        <v/>
      </c>
      <c r="BD288" s="491" t="str">
        <f t="shared" si="66"/>
        <v/>
      </c>
      <c r="BE288" s="491" t="str">
        <f t="shared" si="66"/>
        <v/>
      </c>
      <c r="BF288" s="491" t="str">
        <f t="shared" si="66"/>
        <v/>
      </c>
      <c r="BG288" s="491" t="str">
        <f t="shared" si="66"/>
        <v/>
      </c>
      <c r="BH288" s="491" t="str">
        <f t="shared" si="66"/>
        <v/>
      </c>
      <c r="BI288" s="491" t="str">
        <f t="shared" si="66"/>
        <v/>
      </c>
      <c r="BJ288" s="491" t="str">
        <f t="shared" si="72"/>
        <v/>
      </c>
      <c r="BK288" s="492" t="str">
        <f t="shared" si="72"/>
        <v/>
      </c>
      <c r="BL288" s="496" t="str">
        <f t="shared" si="67"/>
        <v/>
      </c>
      <c r="BM288" s="491">
        <f t="shared" si="67"/>
        <v>0</v>
      </c>
      <c r="BN288" s="491" t="str">
        <f t="shared" si="67"/>
        <v/>
      </c>
      <c r="BO288" s="491" t="str">
        <f t="shared" si="67"/>
        <v/>
      </c>
      <c r="BP288" s="491" t="str">
        <f t="shared" si="67"/>
        <v/>
      </c>
      <c r="BQ288" s="491" t="str">
        <f t="shared" si="67"/>
        <v/>
      </c>
      <c r="BR288" s="491" t="str">
        <f t="shared" si="67"/>
        <v/>
      </c>
      <c r="BS288" s="491" t="str">
        <f t="shared" si="67"/>
        <v/>
      </c>
      <c r="BT288" s="491" t="str">
        <f t="shared" si="67"/>
        <v/>
      </c>
      <c r="BU288" s="491" t="str">
        <f t="shared" si="67"/>
        <v/>
      </c>
      <c r="BV288" s="491" t="str">
        <f t="shared" si="67"/>
        <v/>
      </c>
      <c r="BW288" s="491" t="str">
        <f t="shared" si="67"/>
        <v/>
      </c>
      <c r="BX288" s="491" t="str">
        <f t="shared" si="67"/>
        <v/>
      </c>
      <c r="BY288" s="491" t="str">
        <f t="shared" si="67"/>
        <v/>
      </c>
      <c r="BZ288" s="491" t="str">
        <f t="shared" si="73"/>
        <v/>
      </c>
      <c r="CA288" s="492" t="str">
        <f t="shared" si="73"/>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6">COUNTIF(AW7:AW288,"NCC")</f>
        <v>0</v>
      </c>
      <c r="AX289" s="486">
        <f t="shared" si="76"/>
        <v>0</v>
      </c>
      <c r="AY289" s="486">
        <f t="shared" si="76"/>
        <v>0</v>
      </c>
      <c r="AZ289" s="486">
        <f t="shared" si="76"/>
        <v>0</v>
      </c>
      <c r="BA289" s="486">
        <f t="shared" si="76"/>
        <v>0</v>
      </c>
      <c r="BB289" s="486">
        <f t="shared" si="76"/>
        <v>0</v>
      </c>
      <c r="BC289" s="486">
        <f t="shared" si="76"/>
        <v>0</v>
      </c>
      <c r="BD289" s="486">
        <f t="shared" si="76"/>
        <v>0</v>
      </c>
      <c r="BE289" s="486">
        <f t="shared" si="76"/>
        <v>0</v>
      </c>
      <c r="BF289" s="486">
        <f t="shared" si="76"/>
        <v>0</v>
      </c>
      <c r="BG289" s="486">
        <f t="shared" si="76"/>
        <v>0</v>
      </c>
      <c r="BH289" s="486">
        <f t="shared" si="76"/>
        <v>0</v>
      </c>
      <c r="BI289" s="486">
        <f t="shared" si="76"/>
        <v>0</v>
      </c>
      <c r="BJ289" s="486">
        <f t="shared" si="76"/>
        <v>0</v>
      </c>
      <c r="BK289" s="486">
        <f t="shared" si="76"/>
        <v>0</v>
      </c>
      <c r="BL289" s="486">
        <f t="shared" si="76"/>
        <v>0</v>
      </c>
      <c r="BM289" s="486">
        <f t="shared" si="76"/>
        <v>0</v>
      </c>
      <c r="BN289" s="486">
        <f t="shared" si="76"/>
        <v>0</v>
      </c>
      <c r="BO289" s="486">
        <f t="shared" si="76"/>
        <v>0</v>
      </c>
      <c r="BP289" s="486">
        <f t="shared" si="76"/>
        <v>0</v>
      </c>
      <c r="BQ289" s="486">
        <f t="shared" si="76"/>
        <v>0</v>
      </c>
      <c r="BR289" s="486">
        <f t="shared" si="76"/>
        <v>0</v>
      </c>
      <c r="BS289" s="486">
        <f t="shared" si="76"/>
        <v>0</v>
      </c>
      <c r="BT289" s="486">
        <f t="shared" si="76"/>
        <v>0</v>
      </c>
      <c r="BU289" s="486">
        <f t="shared" si="76"/>
        <v>0</v>
      </c>
      <c r="BV289" s="486">
        <f t="shared" si="76"/>
        <v>0</v>
      </c>
      <c r="BW289" s="486">
        <f t="shared" si="76"/>
        <v>0</v>
      </c>
      <c r="BX289" s="486">
        <f t="shared" si="76"/>
        <v>0</v>
      </c>
      <c r="BY289" s="486">
        <f t="shared" si="76"/>
        <v>0</v>
      </c>
      <c r="BZ289" s="486">
        <f t="shared" si="76"/>
        <v>0</v>
      </c>
      <c r="CA289" s="486">
        <f t="shared" si="76"/>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7">COUNTIF(AV7:AV288,"NC+")</f>
        <v>0</v>
      </c>
      <c r="AW290" s="486">
        <f t="shared" si="77"/>
        <v>0</v>
      </c>
      <c r="AX290" s="486">
        <f t="shared" si="77"/>
        <v>0</v>
      </c>
      <c r="AY290" s="486">
        <f t="shared" si="77"/>
        <v>0</v>
      </c>
      <c r="AZ290" s="486">
        <f t="shared" si="77"/>
        <v>0</v>
      </c>
      <c r="BA290" s="486">
        <f t="shared" si="77"/>
        <v>0</v>
      </c>
      <c r="BB290" s="486">
        <f t="shared" si="77"/>
        <v>0</v>
      </c>
      <c r="BC290" s="486">
        <f t="shared" si="77"/>
        <v>0</v>
      </c>
      <c r="BD290" s="486">
        <f t="shared" si="77"/>
        <v>0</v>
      </c>
      <c r="BE290" s="486">
        <f t="shared" si="77"/>
        <v>0</v>
      </c>
      <c r="BF290" s="486">
        <f t="shared" si="77"/>
        <v>0</v>
      </c>
      <c r="BG290" s="486">
        <f t="shared" si="77"/>
        <v>0</v>
      </c>
      <c r="BH290" s="486">
        <f t="shared" si="77"/>
        <v>0</v>
      </c>
      <c r="BI290" s="486">
        <f t="shared" si="77"/>
        <v>0</v>
      </c>
      <c r="BJ290" s="486">
        <f t="shared" si="77"/>
        <v>0</v>
      </c>
      <c r="BK290" s="486">
        <f t="shared" si="77"/>
        <v>0</v>
      </c>
      <c r="BL290" s="486">
        <f t="shared" si="77"/>
        <v>0</v>
      </c>
      <c r="BM290" s="486">
        <f t="shared" si="77"/>
        <v>0</v>
      </c>
      <c r="BN290" s="486">
        <f t="shared" si="77"/>
        <v>0</v>
      </c>
      <c r="BO290" s="486">
        <f t="shared" si="77"/>
        <v>0</v>
      </c>
      <c r="BP290" s="486">
        <f t="shared" si="77"/>
        <v>0</v>
      </c>
      <c r="BQ290" s="486">
        <f t="shared" si="77"/>
        <v>0</v>
      </c>
      <c r="BR290" s="486">
        <f t="shared" si="77"/>
        <v>0</v>
      </c>
      <c r="BS290" s="486">
        <f t="shared" si="77"/>
        <v>0</v>
      </c>
      <c r="BT290" s="486">
        <f t="shared" si="77"/>
        <v>0</v>
      </c>
      <c r="BU290" s="486">
        <f t="shared" si="77"/>
        <v>0</v>
      </c>
      <c r="BV290" s="486">
        <f t="shared" si="77"/>
        <v>0</v>
      </c>
      <c r="BW290" s="486">
        <f t="shared" si="77"/>
        <v>0</v>
      </c>
      <c r="BX290" s="486">
        <f t="shared" si="77"/>
        <v>0</v>
      </c>
      <c r="BY290" s="486">
        <f t="shared" si="77"/>
        <v>0</v>
      </c>
      <c r="BZ290" s="486">
        <f t="shared" si="77"/>
        <v>0</v>
      </c>
      <c r="CA290" s="486">
        <f t="shared" si="77"/>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8">COUNTIF(AV7:AV288,"nc-")</f>
        <v>0</v>
      </c>
      <c r="AW291" s="140">
        <f t="shared" si="78"/>
        <v>0</v>
      </c>
      <c r="AX291" s="140">
        <f t="shared" si="78"/>
        <v>0</v>
      </c>
      <c r="AY291" s="140">
        <f t="shared" si="78"/>
        <v>0</v>
      </c>
      <c r="AZ291" s="140">
        <f t="shared" si="78"/>
        <v>0</v>
      </c>
      <c r="BA291" s="140">
        <f t="shared" si="78"/>
        <v>0</v>
      </c>
      <c r="BB291" s="140">
        <f t="shared" si="78"/>
        <v>0</v>
      </c>
      <c r="BC291" s="140">
        <f t="shared" si="78"/>
        <v>0</v>
      </c>
      <c r="BD291" s="140">
        <f t="shared" si="78"/>
        <v>0</v>
      </c>
      <c r="BE291" s="140">
        <f t="shared" si="78"/>
        <v>0</v>
      </c>
      <c r="BF291" s="140">
        <f t="shared" si="78"/>
        <v>0</v>
      </c>
      <c r="BG291" s="140">
        <f t="shared" si="78"/>
        <v>0</v>
      </c>
      <c r="BH291" s="140">
        <f t="shared" si="78"/>
        <v>0</v>
      </c>
      <c r="BI291" s="140">
        <f t="shared" si="78"/>
        <v>0</v>
      </c>
      <c r="BJ291" s="140">
        <f t="shared" si="78"/>
        <v>0</v>
      </c>
      <c r="BK291" s="140">
        <f t="shared" si="78"/>
        <v>0</v>
      </c>
      <c r="BL291" s="140">
        <f t="shared" si="78"/>
        <v>0</v>
      </c>
      <c r="BM291" s="140">
        <f t="shared" si="78"/>
        <v>0</v>
      </c>
      <c r="BN291" s="140">
        <f t="shared" si="78"/>
        <v>0</v>
      </c>
      <c r="BO291" s="140">
        <f t="shared" si="78"/>
        <v>0</v>
      </c>
      <c r="BP291" s="140">
        <f t="shared" si="78"/>
        <v>0</v>
      </c>
      <c r="BQ291" s="140">
        <f t="shared" si="78"/>
        <v>0</v>
      </c>
      <c r="BR291" s="140">
        <f t="shared" si="78"/>
        <v>0</v>
      </c>
      <c r="BS291" s="140">
        <f t="shared" si="78"/>
        <v>0</v>
      </c>
      <c r="BT291" s="140">
        <f t="shared" si="78"/>
        <v>0</v>
      </c>
      <c r="BU291" s="140">
        <f t="shared" si="78"/>
        <v>0</v>
      </c>
      <c r="BV291" s="140">
        <f t="shared" si="78"/>
        <v>0</v>
      </c>
      <c r="BW291" s="140">
        <f t="shared" si="78"/>
        <v>0</v>
      </c>
      <c r="BX291" s="140">
        <f t="shared" si="78"/>
        <v>0</v>
      </c>
      <c r="BY291" s="140">
        <f t="shared" si="78"/>
        <v>0</v>
      </c>
      <c r="BZ291" s="140">
        <f t="shared" si="78"/>
        <v>0</v>
      </c>
      <c r="CA291" s="140">
        <f t="shared" si="78"/>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9">COUNTIF(AV7:AV288,"RI")</f>
        <v>0</v>
      </c>
      <c r="AW292" s="145">
        <f t="shared" si="79"/>
        <v>0</v>
      </c>
      <c r="AX292" s="145">
        <f t="shared" si="79"/>
        <v>0</v>
      </c>
      <c r="AY292" s="145">
        <f t="shared" si="79"/>
        <v>0</v>
      </c>
      <c r="AZ292" s="145">
        <f t="shared" si="79"/>
        <v>0</v>
      </c>
      <c r="BA292" s="145">
        <f t="shared" si="79"/>
        <v>0</v>
      </c>
      <c r="BB292" s="145">
        <f t="shared" si="79"/>
        <v>0</v>
      </c>
      <c r="BC292" s="145">
        <f t="shared" si="79"/>
        <v>0</v>
      </c>
      <c r="BD292" s="145">
        <f t="shared" si="79"/>
        <v>0</v>
      </c>
      <c r="BE292" s="145">
        <f t="shared" si="79"/>
        <v>0</v>
      </c>
      <c r="BF292" s="145">
        <f t="shared" si="79"/>
        <v>0</v>
      </c>
      <c r="BG292" s="145">
        <f t="shared" si="79"/>
        <v>0</v>
      </c>
      <c r="BH292" s="145">
        <f t="shared" si="79"/>
        <v>0</v>
      </c>
      <c r="BI292" s="145">
        <f t="shared" si="79"/>
        <v>0</v>
      </c>
      <c r="BJ292" s="145">
        <f t="shared" si="79"/>
        <v>0</v>
      </c>
      <c r="BK292" s="145">
        <f t="shared" si="79"/>
        <v>0</v>
      </c>
      <c r="BL292" s="145">
        <f t="shared" si="79"/>
        <v>0</v>
      </c>
      <c r="BM292" s="145">
        <f t="shared" si="79"/>
        <v>0</v>
      </c>
      <c r="BN292" s="145">
        <f t="shared" si="79"/>
        <v>0</v>
      </c>
      <c r="BO292" s="145">
        <f t="shared" si="79"/>
        <v>0</v>
      </c>
      <c r="BP292" s="145">
        <f t="shared" si="79"/>
        <v>0</v>
      </c>
      <c r="BQ292" s="145">
        <f t="shared" si="79"/>
        <v>0</v>
      </c>
      <c r="BR292" s="145">
        <f t="shared" si="79"/>
        <v>0</v>
      </c>
      <c r="BS292" s="145">
        <f t="shared" si="79"/>
        <v>0</v>
      </c>
      <c r="BT292" s="145">
        <f t="shared" si="79"/>
        <v>0</v>
      </c>
      <c r="BU292" s="145">
        <f t="shared" si="79"/>
        <v>0</v>
      </c>
      <c r="BV292" s="145">
        <f t="shared" si="79"/>
        <v>0</v>
      </c>
      <c r="BW292" s="145">
        <f t="shared" si="79"/>
        <v>0</v>
      </c>
      <c r="BX292" s="145">
        <f t="shared" si="79"/>
        <v>0</v>
      </c>
      <c r="BY292" s="145">
        <f t="shared" si="79"/>
        <v>0</v>
      </c>
      <c r="BZ292" s="145">
        <f t="shared" si="79"/>
        <v>0</v>
      </c>
      <c r="CA292" s="145">
        <f t="shared" si="79"/>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80">COUNTIF(AV7:AV288,"Full")</f>
        <v>0</v>
      </c>
      <c r="AW293" s="145">
        <f t="shared" si="80"/>
        <v>0</v>
      </c>
      <c r="AX293" s="145">
        <f t="shared" si="80"/>
        <v>0</v>
      </c>
      <c r="AY293" s="145">
        <f t="shared" si="80"/>
        <v>0</v>
      </c>
      <c r="AZ293" s="145">
        <f t="shared" si="80"/>
        <v>0</v>
      </c>
      <c r="BA293" s="145">
        <f t="shared" si="80"/>
        <v>0</v>
      </c>
      <c r="BB293" s="145">
        <f t="shared" si="80"/>
        <v>0</v>
      </c>
      <c r="BC293" s="145">
        <f t="shared" si="80"/>
        <v>0</v>
      </c>
      <c r="BD293" s="145">
        <f t="shared" si="80"/>
        <v>0</v>
      </c>
      <c r="BE293" s="145">
        <f t="shared" si="80"/>
        <v>0</v>
      </c>
      <c r="BF293" s="145">
        <f t="shared" si="80"/>
        <v>0</v>
      </c>
      <c r="BG293" s="145">
        <f t="shared" si="80"/>
        <v>0</v>
      </c>
      <c r="BH293" s="145">
        <f t="shared" si="80"/>
        <v>0</v>
      </c>
      <c r="BI293" s="145">
        <f t="shared" si="80"/>
        <v>0</v>
      </c>
      <c r="BJ293" s="145">
        <f t="shared" si="80"/>
        <v>0</v>
      </c>
      <c r="BK293" s="145">
        <f t="shared" si="80"/>
        <v>0</v>
      </c>
      <c r="BL293" s="145">
        <f t="shared" si="80"/>
        <v>0</v>
      </c>
      <c r="BM293" s="145">
        <f t="shared" si="80"/>
        <v>0</v>
      </c>
      <c r="BN293" s="145">
        <f t="shared" si="80"/>
        <v>0</v>
      </c>
      <c r="BO293" s="145">
        <f t="shared" si="80"/>
        <v>0</v>
      </c>
      <c r="BP293" s="145">
        <f t="shared" si="80"/>
        <v>0</v>
      </c>
      <c r="BQ293" s="145">
        <f t="shared" si="80"/>
        <v>0</v>
      </c>
      <c r="BR293" s="145">
        <f t="shared" si="80"/>
        <v>0</v>
      </c>
      <c r="BS293" s="145">
        <f t="shared" si="80"/>
        <v>0</v>
      </c>
      <c r="BT293" s="145">
        <f t="shared" si="80"/>
        <v>0</v>
      </c>
      <c r="BU293" s="145">
        <f t="shared" si="80"/>
        <v>0</v>
      </c>
      <c r="BV293" s="145">
        <f t="shared" si="80"/>
        <v>0</v>
      </c>
      <c r="BW293" s="145">
        <f t="shared" si="80"/>
        <v>0</v>
      </c>
      <c r="BX293" s="145">
        <f t="shared" si="80"/>
        <v>0</v>
      </c>
      <c r="BY293" s="145">
        <f t="shared" si="80"/>
        <v>0</v>
      </c>
      <c r="BZ293" s="145">
        <f t="shared" si="80"/>
        <v>0</v>
      </c>
      <c r="CA293" s="145">
        <f t="shared" si="80"/>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1">COUNTIF(AV7:AV288,"tbd")</f>
        <v>62</v>
      </c>
      <c r="AW294" s="145">
        <f t="shared" si="81"/>
        <v>63</v>
      </c>
      <c r="AX294" s="145">
        <f t="shared" si="81"/>
        <v>62</v>
      </c>
      <c r="AY294" s="145">
        <f t="shared" si="81"/>
        <v>62</v>
      </c>
      <c r="AZ294" s="145">
        <f t="shared" si="81"/>
        <v>62</v>
      </c>
      <c r="BA294" s="145">
        <f t="shared" si="81"/>
        <v>62</v>
      </c>
      <c r="BB294" s="145">
        <f t="shared" si="81"/>
        <v>62</v>
      </c>
      <c r="BC294" s="145">
        <f t="shared" si="81"/>
        <v>62</v>
      </c>
      <c r="BD294" s="145">
        <f t="shared" si="81"/>
        <v>62</v>
      </c>
      <c r="BE294" s="145">
        <f t="shared" si="81"/>
        <v>0</v>
      </c>
      <c r="BF294" s="145">
        <f t="shared" si="81"/>
        <v>0</v>
      </c>
      <c r="BG294" s="145">
        <f t="shared" si="81"/>
        <v>0</v>
      </c>
      <c r="BH294" s="145">
        <f t="shared" si="81"/>
        <v>0</v>
      </c>
      <c r="BI294" s="145">
        <f t="shared" si="81"/>
        <v>0</v>
      </c>
      <c r="BJ294" s="145">
        <f t="shared" si="81"/>
        <v>0</v>
      </c>
      <c r="BK294" s="145">
        <f t="shared" si="81"/>
        <v>0</v>
      </c>
      <c r="BL294" s="145">
        <f t="shared" si="81"/>
        <v>8</v>
      </c>
      <c r="BM294" s="145">
        <f t="shared" si="81"/>
        <v>8</v>
      </c>
      <c r="BN294" s="145">
        <f t="shared" si="81"/>
        <v>8</v>
      </c>
      <c r="BO294" s="145">
        <f t="shared" si="81"/>
        <v>8</v>
      </c>
      <c r="BP294" s="145">
        <f t="shared" si="81"/>
        <v>8</v>
      </c>
      <c r="BQ294" s="145">
        <f t="shared" si="81"/>
        <v>8</v>
      </c>
      <c r="BR294" s="145">
        <f t="shared" si="81"/>
        <v>8</v>
      </c>
      <c r="BS294" s="145">
        <f t="shared" si="81"/>
        <v>8</v>
      </c>
      <c r="BT294" s="145">
        <f t="shared" si="81"/>
        <v>8</v>
      </c>
      <c r="BU294" s="145">
        <f t="shared" si="81"/>
        <v>0</v>
      </c>
      <c r="BV294" s="145">
        <f t="shared" si="81"/>
        <v>0</v>
      </c>
      <c r="BW294" s="145">
        <f t="shared" si="81"/>
        <v>0</v>
      </c>
      <c r="BX294" s="145">
        <f t="shared" si="81"/>
        <v>0</v>
      </c>
      <c r="BY294" s="145">
        <f t="shared" si="81"/>
        <v>0</v>
      </c>
      <c r="BZ294" s="145">
        <f t="shared" si="81"/>
        <v>0</v>
      </c>
      <c r="CA294" s="145">
        <f t="shared" si="81"/>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2">V292 &amp; ":"</f>
        <v>nc-:</v>
      </c>
      <c r="V300" s="151">
        <f t="shared" ref="V300:V304" si="83">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2"/>
        <v>RI:</v>
      </c>
      <c r="V301" s="151">
        <f t="shared" si="83"/>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2"/>
        <v>Full:</v>
      </c>
      <c r="V302" s="151">
        <f t="shared" si="83"/>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2"/>
        <v>tbd:</v>
      </c>
      <c r="V303" s="151">
        <f t="shared" si="83"/>
        <v>71</v>
      </c>
      <c r="W303" s="144"/>
      <c r="X303" s="144"/>
      <c r="Y303" s="144"/>
      <c r="Z303" s="144"/>
      <c r="AA303" s="141"/>
      <c r="AB303" s="144"/>
      <c r="AC303" s="144"/>
      <c r="AD303" s="144"/>
      <c r="AE303" s="144"/>
    </row>
    <row r="304" spans="1:79" hidden="1" x14ac:dyDescent="0.3">
      <c r="J304" s="141"/>
      <c r="U304" s="150" t="str">
        <f t="shared" si="82"/>
        <v>n/a:</v>
      </c>
      <c r="V304" s="151">
        <f t="shared" si="83"/>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mSnYvI8CNH7xBZzj7u49GTlyrHHFeiJdVt0fqPK2iUvBN4Lbztmo9Noy6VUzz4DeVqmo05ofUHOQPvq+yAQg8A==" saltValue="X8PpvyTN48HhtABQjCWniw==" spinCount="100000" sheet="1" objects="1" scenarios="1" formatCells="0" formatColumns="0" formatRows="0" insertHyperlinks="0" autoFilter="0"/>
  <mergeCells count="363">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26:I126"/>
    <mergeCell ref="AC108:AE108"/>
    <mergeCell ref="A108:C108"/>
    <mergeCell ref="F108:G108"/>
    <mergeCell ref="J108:M108"/>
    <mergeCell ref="N108:U108"/>
    <mergeCell ref="V108:Z108"/>
    <mergeCell ref="AA108:AB108"/>
  </mergeCells>
  <conditionalFormatting sqref="J7:J68 J71:J107 N71:N107 J110:J288 L110:L288 N110:N288">
    <cfRule type="cellIs" dxfId="65" priority="4" stopIfTrue="1" operator="equal">
      <formula>"Not assessed"</formula>
    </cfRule>
    <cfRule type="cellIs" dxfId="64" priority="5" stopIfTrue="1" operator="equal">
      <formula>"NOT CQM certified Subcontractor"</formula>
    </cfRule>
    <cfRule type="cellIs" dxfId="63" priority="6" stopIfTrue="1" operator="equal">
      <formula>"CQM certified Component Vendor"</formula>
    </cfRule>
    <cfRule type="cellIs" dxfId="62" priority="7" stopIfTrue="1" operator="equal">
      <formula>"CQM certified Subcontractor"</formula>
    </cfRule>
    <cfRule type="cellIs" dxfId="61" priority="8" stopIfTrue="1" operator="equal">
      <formula>"NOT CQM certified Component Vendor"</formula>
    </cfRule>
    <cfRule type="cellIs" dxfId="60" priority="19" stopIfTrue="1" operator="equal">
      <formula>"No"</formula>
    </cfRule>
    <cfRule type="cellIs" dxfId="59" priority="20" stopIfTrue="1" operator="equal">
      <formula>"Practice only"</formula>
    </cfRule>
    <cfRule type="cellIs" dxfId="58" priority="21" stopIfTrue="1" operator="equal">
      <formula>"Procedure only"</formula>
    </cfRule>
    <cfRule type="cellIs" dxfId="57" priority="22" stopIfTrue="1" operator="equal">
      <formula>"Yes"</formula>
    </cfRule>
  </conditionalFormatting>
  <conditionalFormatting sqref="J7:J68 V7:V68 J71:J107 N71:N107 V71:V107 J110:J288 L110:L288 N110:N288 V110:W288 AC110:AC288">
    <cfRule type="cellIs" dxfId="56" priority="12" stopIfTrue="1" operator="equal">
      <formula>"tbd"</formula>
    </cfRule>
  </conditionalFormatting>
  <conditionalFormatting sqref="V7:V68 V71:V107 V110:W288">
    <cfRule type="cellIs" dxfId="55" priority="1" stopIfTrue="1" operator="equal">
      <formula>"Not assessed (Subcontractor)"</formula>
    </cfRule>
    <cfRule type="cellIs" dxfId="54" priority="2" stopIfTrue="1" operator="equal">
      <formula>"Not assessed (timing constraints)"</formula>
    </cfRule>
    <cfRule type="cellIs" dxfId="53" priority="3" stopIfTrue="1" operator="equal">
      <formula>"NCC"</formula>
    </cfRule>
    <cfRule type="cellIs" dxfId="52" priority="15" stopIfTrue="1" operator="equal">
      <formula>"Full"</formula>
    </cfRule>
    <cfRule type="cellIs" dxfId="51" priority="16" stopIfTrue="1" operator="equal">
      <formula>"RI"</formula>
    </cfRule>
    <cfRule type="cellIs" dxfId="50" priority="17" stopIfTrue="1" operator="equal">
      <formula>"nc-"</formula>
    </cfRule>
    <cfRule type="cellIs" dxfId="49" priority="18" stopIfTrue="1" operator="equal">
      <formula>"NC+"</formula>
    </cfRule>
  </conditionalFormatting>
  <conditionalFormatting sqref="AC7:AC68 AC71:AC107 AC110:AC288">
    <cfRule type="cellIs" dxfId="48" priority="9" stopIfTrue="1" operator="equal">
      <formula>"Received"</formula>
    </cfRule>
    <cfRule type="cellIs" dxfId="47" priority="10" operator="equal">
      <formula>"Reviewed"</formula>
    </cfRule>
    <cfRule type="cellIs" dxfId="46" priority="14" stopIfTrue="1" operator="equal">
      <formula>"Yes"</formula>
    </cfRule>
  </conditionalFormatting>
  <conditionalFormatting sqref="AC110:AC288 J7:J68 J71:J107 N71:N107 J110:J288 L110:L288 N110:N288 V7:V68 V71:V107 V110:W288">
    <cfRule type="cellIs" dxfId="45" priority="11" stopIfTrue="1" operator="equal">
      <formula>"n/a"</formula>
    </cfRule>
  </conditionalFormatting>
  <conditionalFormatting sqref="AC110:AC288 AC7:AC68 AC71:AC107">
    <cfRule type="cellIs" dxfId="44" priority="13" stopIfTrue="1" operator="equal">
      <formula>"No"</formula>
    </cfRule>
  </conditionalFormatting>
  <dataValidations count="2">
    <dataValidation type="list" allowBlank="1" showInputMessage="1" showErrorMessage="1" sqref="T71:T107" xr:uid="{CEDE10A6-916E-4EEB-BC42-ED4D321489C5}">
      <formula1>$U$290:$U$294</formula1>
    </dataValidation>
    <dataValidation type="list" allowBlank="1" showInputMessage="1" showErrorMessage="1" sqref="N71:N107" xr:uid="{4495C97A-E81A-4954-89C2-07AFD00F1AEB}">
      <formula1>$N$290:$N$294</formula1>
    </dataValidation>
  </dataValidations>
  <hyperlinks>
    <hyperlink ref="D1:G4" location="Coverpage!B56" display="Jump to Coverpage" xr:uid="{139CC441-88F5-4C05-9B56-C8F630A77FAC}"/>
    <hyperlink ref="V6:W6" r:id="rId1" display="https://cqm8.net/xwiki/bin/view/Guidance and Explanations/CQM Observation Classification/" xr:uid="{9E91D356-59BA-4C6B-9E56-140A32E46E77}"/>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87">
        <x14:dataValidation type="list" allowBlank="1" showInputMessage="1" showErrorMessage="1" xr:uid="{4F8A2C49-9A86-457D-8A6D-516BE53F2783}">
          <x14:formula1>
            <xm:f>SelectionLists!$Q$4:$Q$16</xm:f>
          </x14:formula1>
          <xm:sqref>W110 W126 W128:W288</xm:sqref>
        </x14:dataValidation>
        <x14:dataValidation type="list" allowBlank="1" showInputMessage="1" showErrorMessage="1" xr:uid="{69CE92F5-2490-4114-BBC0-E2D8137DD818}">
          <x14:formula1>
            <xm:f>SelectionLists!$P$4:$P$16</xm:f>
          </x14:formula1>
          <xm:sqref>V25:V68 W7:W68 W71:W107 V100:V107</xm:sqref>
        </x14:dataValidation>
        <x14:dataValidation type="list" allowBlank="1" showInputMessage="1" showErrorMessage="1" xr:uid="{BFD8677A-A75F-41B4-AF64-186ED0B347C1}">
          <x14:formula1>
            <xm:f>SelectionLists!$P$4:$P$15</xm:f>
          </x14:formula1>
          <xm:sqref>V110 V126 V128:V288</xm:sqref>
        </x14:dataValidation>
        <x14:dataValidation type="list" allowBlank="1" showInputMessage="1" showErrorMessage="1" xr:uid="{0FFCB986-8DF3-4752-A257-FFF5B95A2E9E}">
          <x14:formula1>
            <xm:f>SelectionLists!$T$4:$T$11</xm:f>
          </x14:formula1>
          <xm:sqref>AC71:AC107 AC110:AC288 AC7:AC68</xm:sqref>
        </x14:dataValidation>
        <x14:dataValidation type="list" allowBlank="1" showInputMessage="1" showErrorMessage="1" xr:uid="{D1A37870-DF22-447D-9C4A-E16C234510EB}">
          <x14:formula1>
            <xm:f>SelectionLists!$O$4:$O$13</xm:f>
          </x14:formula1>
          <xm:sqref>T110:T288</xm:sqref>
        </x14:dataValidation>
        <x14:dataValidation type="list" allowBlank="1" showInputMessage="1" showErrorMessage="1" xr:uid="{DF1E6010-B862-4395-B14B-AF6B39B94150}">
          <x14:formula1>
            <xm:f>SelectionLists!$N$4:$N$12</xm:f>
          </x14:formula1>
          <xm:sqref>L110:L288 N110:N288</xm:sqref>
        </x14:dataValidation>
        <x14:dataValidation type="list" allowBlank="1" showInputMessage="1" showErrorMessage="1" xr:uid="{467D9F76-563C-48A8-913A-EF6F0F66EFB6}">
          <x14:formula1>
            <xm:f>SelectionLists!$K$4:$K$13</xm:f>
          </x14:formula1>
          <xm:sqref>J7:J68</xm:sqref>
        </x14:dataValidation>
        <x14:dataValidation type="list" allowBlank="1" showInputMessage="1" showErrorMessage="1" xr:uid="{4D077B62-965C-455E-BCD5-C4C14DFD9F1E}">
          <x14:formula1>
            <xm:f>SelectionLists!$L$4:$L$15</xm:f>
          </x14:formula1>
          <xm:sqref>J110:J288 J71:J107</xm:sqref>
        </x14:dataValidation>
        <x14:dataValidation type="list" allowBlank="1" showInputMessage="1" showErrorMessage="1" xr:uid="{E75D3021-F42C-4F74-A678-63C5F814EAF8}">
          <x14:formula1>
            <xm:f>SelectionLists!P4:P16</xm:f>
          </x14:formula1>
          <xm:sqref>V7</xm:sqref>
        </x14:dataValidation>
        <x14:dataValidation type="list" allowBlank="1" showInputMessage="1" showErrorMessage="1" xr:uid="{BE35F273-9E8A-44C1-A8EA-EE02F692E2FF}">
          <x14:formula1>
            <xm:f>SelectionLists!P4:P16</xm:f>
          </x14:formula1>
          <xm:sqref>V8</xm:sqref>
        </x14:dataValidation>
        <x14:dataValidation type="list" allowBlank="1" showInputMessage="1" showErrorMessage="1" xr:uid="{AB4D5255-7620-4282-8CB3-8929D9FEC4E1}">
          <x14:formula1>
            <xm:f>SelectionLists!P4:P16</xm:f>
          </x14:formula1>
          <xm:sqref>V9</xm:sqref>
        </x14:dataValidation>
        <x14:dataValidation type="list" allowBlank="1" showInputMessage="1" showErrorMessage="1" xr:uid="{8471B10E-108C-4E72-BF57-43053471BBC1}">
          <x14:formula1>
            <xm:f>SelectionLists!P4:P16</xm:f>
          </x14:formula1>
          <xm:sqref>V10</xm:sqref>
        </x14:dataValidation>
        <x14:dataValidation type="list" allowBlank="1" showInputMessage="1" showErrorMessage="1" xr:uid="{70E1FD52-EA29-4B87-830F-B4A0C8AE3978}">
          <x14:formula1>
            <xm:f>SelectionLists!P4:P16</xm:f>
          </x14:formula1>
          <xm:sqref>V11</xm:sqref>
        </x14:dataValidation>
        <x14:dataValidation type="list" allowBlank="1" showInputMessage="1" showErrorMessage="1" xr:uid="{EEC8784B-D8FC-43B8-AC9A-B318A1F60023}">
          <x14:formula1>
            <xm:f>SelectionLists!P4:P16</xm:f>
          </x14:formula1>
          <xm:sqref>V12</xm:sqref>
        </x14:dataValidation>
        <x14:dataValidation type="list" allowBlank="1" showInputMessage="1" showErrorMessage="1" xr:uid="{2DF8EE82-0653-453F-8583-C8F597833D78}">
          <x14:formula1>
            <xm:f>SelectionLists!P4:P16</xm:f>
          </x14:formula1>
          <xm:sqref>V13</xm:sqref>
        </x14:dataValidation>
        <x14:dataValidation type="list" allowBlank="1" showInputMessage="1" showErrorMessage="1" xr:uid="{19A14451-829E-4E8D-962C-CCF621C95BFC}">
          <x14:formula1>
            <xm:f>SelectionLists!P4:P16</xm:f>
          </x14:formula1>
          <xm:sqref>V14</xm:sqref>
        </x14:dataValidation>
        <x14:dataValidation type="list" allowBlank="1" showInputMessage="1" showErrorMessage="1" xr:uid="{F1C66023-ADCB-45D7-A1AF-14A13A044EAF}">
          <x14:formula1>
            <xm:f>SelectionLists!P4:P16</xm:f>
          </x14:formula1>
          <xm:sqref>V15</xm:sqref>
        </x14:dataValidation>
        <x14:dataValidation type="list" allowBlank="1" showInputMessage="1" showErrorMessage="1" xr:uid="{2350068E-7137-4462-98DC-B4849FCDC464}">
          <x14:formula1>
            <xm:f>SelectionLists!P4:P16</xm:f>
          </x14:formula1>
          <xm:sqref>V16</xm:sqref>
        </x14:dataValidation>
        <x14:dataValidation type="list" allowBlank="1" showInputMessage="1" showErrorMessage="1" xr:uid="{FBB5B19E-C2DA-4124-ACCE-50F5D61E9DBD}">
          <x14:formula1>
            <xm:f>SelectionLists!P4:P16</xm:f>
          </x14:formula1>
          <xm:sqref>V17</xm:sqref>
        </x14:dataValidation>
        <x14:dataValidation type="list" allowBlank="1" showInputMessage="1" showErrorMessage="1" xr:uid="{409AF100-DD21-4263-8093-9C226C71B8AB}">
          <x14:formula1>
            <xm:f>SelectionLists!P4:P16</xm:f>
          </x14:formula1>
          <xm:sqref>V18</xm:sqref>
        </x14:dataValidation>
        <x14:dataValidation type="list" allowBlank="1" showInputMessage="1" showErrorMessage="1" xr:uid="{5E5229ED-C6B1-4CA3-9C16-859138246448}">
          <x14:formula1>
            <xm:f>SelectionLists!P4:P16</xm:f>
          </x14:formula1>
          <xm:sqref>V19</xm:sqref>
        </x14:dataValidation>
        <x14:dataValidation type="list" allowBlank="1" showInputMessage="1" showErrorMessage="1" xr:uid="{083389FF-60DE-42BE-AEB9-FD88214580D4}">
          <x14:formula1>
            <xm:f>SelectionLists!P4:P16</xm:f>
          </x14:formula1>
          <xm:sqref>V20</xm:sqref>
        </x14:dataValidation>
        <x14:dataValidation type="list" allowBlank="1" showInputMessage="1" showErrorMessage="1" xr:uid="{17594257-DA82-4C0D-955D-B93C1175D93C}">
          <x14:formula1>
            <xm:f>SelectionLists!P4:P16</xm:f>
          </x14:formula1>
          <xm:sqref>V21</xm:sqref>
        </x14:dataValidation>
        <x14:dataValidation type="list" allowBlank="1" showInputMessage="1" showErrorMessage="1" xr:uid="{649970DF-7231-48F1-86C0-A20B594B2477}">
          <x14:formula1>
            <xm:f>SelectionLists!P4:P16</xm:f>
          </x14:formula1>
          <xm:sqref>V22</xm:sqref>
        </x14:dataValidation>
        <x14:dataValidation type="list" allowBlank="1" showInputMessage="1" showErrorMessage="1" xr:uid="{F8BCF1F9-F0FA-4D49-9156-3ABC2203E5E7}">
          <x14:formula1>
            <xm:f>SelectionLists!P4:P16</xm:f>
          </x14:formula1>
          <xm:sqref>V23</xm:sqref>
        </x14:dataValidation>
        <x14:dataValidation type="list" allowBlank="1" showInputMessage="1" showErrorMessage="1" xr:uid="{B0FDABB0-DC58-4FCF-84AD-F239B63E84C6}">
          <x14:formula1>
            <xm:f>SelectionLists!P4:P16</xm:f>
          </x14:formula1>
          <xm:sqref>V24</xm:sqref>
        </x14:dataValidation>
        <x14:dataValidation type="list" allowBlank="1" showInputMessage="1" showErrorMessage="1" xr:uid="{CF671B09-CA24-4BDE-8345-47E39281B4F8}">
          <x14:formula1>
            <xm:f>SelectionLists!P4:P16</xm:f>
          </x14:formula1>
          <xm:sqref>V71</xm:sqref>
        </x14:dataValidation>
        <x14:dataValidation type="list" allowBlank="1" showInputMessage="1" showErrorMessage="1" xr:uid="{48041929-D623-40CF-B6A9-480A537E67A1}">
          <x14:formula1>
            <xm:f>SelectionLists!P4:P16</xm:f>
          </x14:formula1>
          <xm:sqref>V72</xm:sqref>
        </x14:dataValidation>
        <x14:dataValidation type="list" allowBlank="1" showInputMessage="1" showErrorMessage="1" xr:uid="{0EAE6912-C3DA-4117-8B95-5629F18842DE}">
          <x14:formula1>
            <xm:f>SelectionLists!P4:P16</xm:f>
          </x14:formula1>
          <xm:sqref>V73</xm:sqref>
        </x14:dataValidation>
        <x14:dataValidation type="list" allowBlank="1" showInputMessage="1" showErrorMessage="1" xr:uid="{80E07B08-080B-4A27-923D-0C76023E5CE7}">
          <x14:formula1>
            <xm:f>SelectionLists!P4:P16</xm:f>
          </x14:formula1>
          <xm:sqref>V74</xm:sqref>
        </x14:dataValidation>
        <x14:dataValidation type="list" allowBlank="1" showInputMessage="1" showErrorMessage="1" xr:uid="{507F7BE4-D21E-4CD3-8BBE-B59B7DA21CC1}">
          <x14:formula1>
            <xm:f>SelectionLists!P4:P16</xm:f>
          </x14:formula1>
          <xm:sqref>V75</xm:sqref>
        </x14:dataValidation>
        <x14:dataValidation type="list" allowBlank="1" showInputMessage="1" showErrorMessage="1" xr:uid="{AA7B53F9-E201-4115-BCAA-39F2098DF89E}">
          <x14:formula1>
            <xm:f>SelectionLists!P4:P16</xm:f>
          </x14:formula1>
          <xm:sqref>V76</xm:sqref>
        </x14:dataValidation>
        <x14:dataValidation type="list" allowBlank="1" showInputMessage="1" showErrorMessage="1" xr:uid="{BD9D674A-CBCD-415E-A4B5-19E6A5CE2DA1}">
          <x14:formula1>
            <xm:f>SelectionLists!P4:P16</xm:f>
          </x14:formula1>
          <xm:sqref>V77</xm:sqref>
        </x14:dataValidation>
        <x14:dataValidation type="list" allowBlank="1" showInputMessage="1" showErrorMessage="1" xr:uid="{A38A4779-5CEA-4651-B66F-B2A1555609E2}">
          <x14:formula1>
            <xm:f>SelectionLists!P4:P16</xm:f>
          </x14:formula1>
          <xm:sqref>V78</xm:sqref>
        </x14:dataValidation>
        <x14:dataValidation type="list" allowBlank="1" showInputMessage="1" showErrorMessage="1" xr:uid="{C620D766-627A-4725-A1E2-2105A62DB4FC}">
          <x14:formula1>
            <xm:f>SelectionLists!P4:P16</xm:f>
          </x14:formula1>
          <xm:sqref>V79</xm:sqref>
        </x14:dataValidation>
        <x14:dataValidation type="list" allowBlank="1" showInputMessage="1" showErrorMessage="1" xr:uid="{5E1C2FF8-6EB4-48B5-B98A-F40538BE173F}">
          <x14:formula1>
            <xm:f>SelectionLists!P4:P16</xm:f>
          </x14:formula1>
          <xm:sqref>V80</xm:sqref>
        </x14:dataValidation>
        <x14:dataValidation type="list" allowBlank="1" showInputMessage="1" showErrorMessage="1" xr:uid="{0FFF1A3C-F6E3-4092-B741-7DE3BFFF05FD}">
          <x14:formula1>
            <xm:f>SelectionLists!P4:P16</xm:f>
          </x14:formula1>
          <xm:sqref>V81</xm:sqref>
        </x14:dataValidation>
        <x14:dataValidation type="list" allowBlank="1" showInputMessage="1" showErrorMessage="1" xr:uid="{4BEE3398-8500-4DDA-8517-73C14D20D164}">
          <x14:formula1>
            <xm:f>SelectionLists!P4:P16</xm:f>
          </x14:formula1>
          <xm:sqref>V82</xm:sqref>
        </x14:dataValidation>
        <x14:dataValidation type="list" allowBlank="1" showInputMessage="1" showErrorMessage="1" xr:uid="{07F36779-D7FB-4078-A653-E69715963379}">
          <x14:formula1>
            <xm:f>SelectionLists!P4:P16</xm:f>
          </x14:formula1>
          <xm:sqref>V83</xm:sqref>
        </x14:dataValidation>
        <x14:dataValidation type="list" allowBlank="1" showInputMessage="1" showErrorMessage="1" xr:uid="{09EF12DA-66F6-4E3B-A63E-EDBEA41AA52A}">
          <x14:formula1>
            <xm:f>SelectionLists!P4:P16</xm:f>
          </x14:formula1>
          <xm:sqref>V84</xm:sqref>
        </x14:dataValidation>
        <x14:dataValidation type="list" allowBlank="1" showInputMessage="1" showErrorMessage="1" xr:uid="{D63BEBEF-A06F-4A89-8A14-C0CDD6DBCE58}">
          <x14:formula1>
            <xm:f>SelectionLists!P4:P16</xm:f>
          </x14:formula1>
          <xm:sqref>V85</xm:sqref>
        </x14:dataValidation>
        <x14:dataValidation type="list" allowBlank="1" showInputMessage="1" showErrorMessage="1" xr:uid="{FC566F00-240F-4C9C-9765-101E630E031F}">
          <x14:formula1>
            <xm:f>SelectionLists!P4:P16</xm:f>
          </x14:formula1>
          <xm:sqref>V86</xm:sqref>
        </x14:dataValidation>
        <x14:dataValidation type="list" allowBlank="1" showInputMessage="1" showErrorMessage="1" xr:uid="{E2039B27-7808-4F05-B7B6-DA8411163D71}">
          <x14:formula1>
            <xm:f>SelectionLists!P4:P16</xm:f>
          </x14:formula1>
          <xm:sqref>V87</xm:sqref>
        </x14:dataValidation>
        <x14:dataValidation type="list" allowBlank="1" showInputMessage="1" showErrorMessage="1" xr:uid="{389C990B-7994-4CCD-9EF8-DED210ECF5C9}">
          <x14:formula1>
            <xm:f>SelectionLists!P4:P16</xm:f>
          </x14:formula1>
          <xm:sqref>V88</xm:sqref>
        </x14:dataValidation>
        <x14:dataValidation type="list" allowBlank="1" showInputMessage="1" showErrorMessage="1" xr:uid="{FB4502C8-7168-4866-B7D2-7F7393DF1860}">
          <x14:formula1>
            <xm:f>SelectionLists!P4:P16</xm:f>
          </x14:formula1>
          <xm:sqref>V89</xm:sqref>
        </x14:dataValidation>
        <x14:dataValidation type="list" allowBlank="1" showInputMessage="1" showErrorMessage="1" xr:uid="{B612B185-3AD9-4762-BCF5-FE613B8EE9B3}">
          <x14:formula1>
            <xm:f>SelectionLists!P4:P16</xm:f>
          </x14:formula1>
          <xm:sqref>V90</xm:sqref>
        </x14:dataValidation>
        <x14:dataValidation type="list" allowBlank="1" showInputMessage="1" showErrorMessage="1" xr:uid="{8ED1B413-97CB-40EE-9E73-D5D867E6D503}">
          <x14:formula1>
            <xm:f>SelectionLists!P4:P16</xm:f>
          </x14:formula1>
          <xm:sqref>V91</xm:sqref>
        </x14:dataValidation>
        <x14:dataValidation type="list" allowBlank="1" showInputMessage="1" showErrorMessage="1" xr:uid="{84354814-9B03-4199-83CE-E7191FF2FA29}">
          <x14:formula1>
            <xm:f>SelectionLists!P4:P16</xm:f>
          </x14:formula1>
          <xm:sqref>V92</xm:sqref>
        </x14:dataValidation>
        <x14:dataValidation type="list" allowBlank="1" showInputMessage="1" showErrorMessage="1" xr:uid="{92632633-BA09-4BE8-BFA6-71F4DC03FB5D}">
          <x14:formula1>
            <xm:f>SelectionLists!P4:P16</xm:f>
          </x14:formula1>
          <xm:sqref>V93</xm:sqref>
        </x14:dataValidation>
        <x14:dataValidation type="list" allowBlank="1" showInputMessage="1" showErrorMessage="1" xr:uid="{27F7E4FE-82D1-4CB3-B22D-1268B19EF502}">
          <x14:formula1>
            <xm:f>SelectionLists!P4:P16</xm:f>
          </x14:formula1>
          <xm:sqref>V94</xm:sqref>
        </x14:dataValidation>
        <x14:dataValidation type="list" allowBlank="1" showInputMessage="1" showErrorMessage="1" xr:uid="{A55C2735-F4B1-4FDD-9F2B-84B49D077E88}">
          <x14:formula1>
            <xm:f>SelectionLists!P4:P16</xm:f>
          </x14:formula1>
          <xm:sqref>V95</xm:sqref>
        </x14:dataValidation>
        <x14:dataValidation type="list" allowBlank="1" showInputMessage="1" showErrorMessage="1" xr:uid="{0A040BFB-8314-433C-A1AA-2A70F626370C}">
          <x14:formula1>
            <xm:f>SelectionLists!P4:P16</xm:f>
          </x14:formula1>
          <xm:sqref>V96</xm:sqref>
        </x14:dataValidation>
        <x14:dataValidation type="list" allowBlank="1" showInputMessage="1" showErrorMessage="1" xr:uid="{4038934C-B757-4289-A3C0-421EA5C9D060}">
          <x14:formula1>
            <xm:f>SelectionLists!P4:P16</xm:f>
          </x14:formula1>
          <xm:sqref>V97</xm:sqref>
        </x14:dataValidation>
        <x14:dataValidation type="list" allowBlank="1" showInputMessage="1" showErrorMessage="1" xr:uid="{A2698076-21C6-494C-A608-8CF32C1D9E3D}">
          <x14:formula1>
            <xm:f>SelectionLists!P4:P16</xm:f>
          </x14:formula1>
          <xm:sqref>V98</xm:sqref>
        </x14:dataValidation>
        <x14:dataValidation type="list" allowBlank="1" showInputMessage="1" showErrorMessage="1" xr:uid="{244AF888-CAA3-4312-9712-B76434B46379}">
          <x14:formula1>
            <xm:f>SelectionLists!P4:P16</xm:f>
          </x14:formula1>
          <xm:sqref>V99</xm:sqref>
        </x14:dataValidation>
        <x14:dataValidation type="list" allowBlank="1" showInputMessage="1" showErrorMessage="1" xr:uid="{066EB06F-8311-483A-8F0D-372B4379398E}">
          <x14:formula1>
            <xm:f>SelectionLists!R4:R16</xm:f>
          </x14:formula1>
          <xm:sqref>V111</xm:sqref>
        </x14:dataValidation>
        <x14:dataValidation type="list" allowBlank="1" showInputMessage="1" showErrorMessage="1" xr:uid="{1BED706D-E840-4E06-B32E-71FDA1416D8D}">
          <x14:formula1>
            <xm:f>SelectionLists!R4:R16</xm:f>
          </x14:formula1>
          <xm:sqref>W111</xm:sqref>
        </x14:dataValidation>
        <x14:dataValidation type="list" allowBlank="1" showInputMessage="1" showErrorMessage="1" xr:uid="{C5E59701-E425-4E72-BAE3-596B84F5623E}">
          <x14:formula1>
            <xm:f>SelectionLists!R4:R16</xm:f>
          </x14:formula1>
          <xm:sqref>V112</xm:sqref>
        </x14:dataValidation>
        <x14:dataValidation type="list" allowBlank="1" showInputMessage="1" showErrorMessage="1" xr:uid="{6A6A8A0E-2AD3-439D-82A7-267F84F987C9}">
          <x14:formula1>
            <xm:f>SelectionLists!R4:R16</xm:f>
          </x14:formula1>
          <xm:sqref>W112</xm:sqref>
        </x14:dataValidation>
        <x14:dataValidation type="list" allowBlank="1" showInputMessage="1" showErrorMessage="1" xr:uid="{A33172E9-14F2-4D9F-AD81-C47260DA5FCD}">
          <x14:formula1>
            <xm:f>SelectionLists!P4:P16</xm:f>
          </x14:formula1>
          <xm:sqref>V113</xm:sqref>
        </x14:dataValidation>
        <x14:dataValidation type="list" allowBlank="1" showInputMessage="1" showErrorMessage="1" xr:uid="{65457263-6047-4652-8D61-139786278E3F}">
          <x14:formula1>
            <xm:f>SelectionLists!P4:P16</xm:f>
          </x14:formula1>
          <xm:sqref>W113</xm:sqref>
        </x14:dataValidation>
        <x14:dataValidation type="list" allowBlank="1" showInputMessage="1" showErrorMessage="1" xr:uid="{2C40577B-269B-4382-A28B-B9B0E20B5142}">
          <x14:formula1>
            <xm:f>SelectionLists!R4:R16</xm:f>
          </x14:formula1>
          <xm:sqref>V114</xm:sqref>
        </x14:dataValidation>
        <x14:dataValidation type="list" allowBlank="1" showInputMessage="1" showErrorMessage="1" xr:uid="{0275750A-3BCB-4423-ABE2-D2C9FFB617E0}">
          <x14:formula1>
            <xm:f>SelectionLists!R4:R16</xm:f>
          </x14:formula1>
          <xm:sqref>W114</xm:sqref>
        </x14:dataValidation>
        <x14:dataValidation type="list" allowBlank="1" showInputMessage="1" showErrorMessage="1" xr:uid="{04054EDB-A1F7-4C3F-8816-5BD9DD3AB187}">
          <x14:formula1>
            <xm:f>SelectionLists!P4:P16</xm:f>
          </x14:formula1>
          <xm:sqref>V115</xm:sqref>
        </x14:dataValidation>
        <x14:dataValidation type="list" allowBlank="1" showInputMessage="1" showErrorMessage="1" xr:uid="{B2F2DB37-092B-4050-8BE5-F133BEB61800}">
          <x14:formula1>
            <xm:f>SelectionLists!P4:P16</xm:f>
          </x14:formula1>
          <xm:sqref>W115</xm:sqref>
        </x14:dataValidation>
        <x14:dataValidation type="list" allowBlank="1" showInputMessage="1" showErrorMessage="1" xr:uid="{7D38B7E6-0882-48D9-A58D-1BEE3E2D3905}">
          <x14:formula1>
            <xm:f>SelectionLists!P4:P16</xm:f>
          </x14:formula1>
          <xm:sqref>V116</xm:sqref>
        </x14:dataValidation>
        <x14:dataValidation type="list" allowBlank="1" showInputMessage="1" showErrorMessage="1" xr:uid="{574D087E-FE46-4003-9DC6-EC9E48B58CAB}">
          <x14:formula1>
            <xm:f>SelectionLists!P4:P16</xm:f>
          </x14:formula1>
          <xm:sqref>W116</xm:sqref>
        </x14:dataValidation>
        <x14:dataValidation type="list" allowBlank="1" showInputMessage="1" showErrorMessage="1" xr:uid="{C61F5892-CD03-4E06-844A-362C16F5ADC4}">
          <x14:formula1>
            <xm:f>SelectionLists!P4:P16</xm:f>
          </x14:formula1>
          <xm:sqref>V117</xm:sqref>
        </x14:dataValidation>
        <x14:dataValidation type="list" allowBlank="1" showInputMessage="1" showErrorMessage="1" xr:uid="{BE833CFD-DA25-4186-A916-F3A42E0DA1F3}">
          <x14:formula1>
            <xm:f>SelectionLists!P4:P16</xm:f>
          </x14:formula1>
          <xm:sqref>W117</xm:sqref>
        </x14:dataValidation>
        <x14:dataValidation type="list" allowBlank="1" showInputMessage="1" showErrorMessage="1" xr:uid="{9531C7FE-3903-41F5-A0C0-0C7EA8E73185}">
          <x14:formula1>
            <xm:f>SelectionLists!P4:P16</xm:f>
          </x14:formula1>
          <xm:sqref>V118</xm:sqref>
        </x14:dataValidation>
        <x14:dataValidation type="list" allowBlank="1" showInputMessage="1" showErrorMessage="1" xr:uid="{481323D9-E087-4D4E-B89E-377AD9D6FD38}">
          <x14:formula1>
            <xm:f>SelectionLists!P4:P16</xm:f>
          </x14:formula1>
          <xm:sqref>W118</xm:sqref>
        </x14:dataValidation>
        <x14:dataValidation type="list" allowBlank="1" showInputMessage="1" showErrorMessage="1" xr:uid="{74F02EE8-76D9-4E9F-989F-A23DB166C1A3}">
          <x14:formula1>
            <xm:f>SelectionLists!P4:P16</xm:f>
          </x14:formula1>
          <xm:sqref>V119</xm:sqref>
        </x14:dataValidation>
        <x14:dataValidation type="list" allowBlank="1" showInputMessage="1" showErrorMessage="1" xr:uid="{215EC240-B953-4A22-A6B4-C2F44AA33994}">
          <x14:formula1>
            <xm:f>SelectionLists!P4:P16</xm:f>
          </x14:formula1>
          <xm:sqref>W119</xm:sqref>
        </x14:dataValidation>
        <x14:dataValidation type="list" allowBlank="1" showInputMessage="1" showErrorMessage="1" xr:uid="{5F73B7D0-E8A5-4819-9F2E-E12F7973C262}">
          <x14:formula1>
            <xm:f>SelectionLists!P4:P16</xm:f>
          </x14:formula1>
          <xm:sqref>V120</xm:sqref>
        </x14:dataValidation>
        <x14:dataValidation type="list" allowBlank="1" showInputMessage="1" showErrorMessage="1" xr:uid="{8C480507-C0DF-48C5-B318-52140924255A}">
          <x14:formula1>
            <xm:f>SelectionLists!P4:P16</xm:f>
          </x14:formula1>
          <xm:sqref>W120</xm:sqref>
        </x14:dataValidation>
        <x14:dataValidation type="list" allowBlank="1" showInputMessage="1" showErrorMessage="1" xr:uid="{D7760062-4B86-43C6-98DF-68E266F8E8D1}">
          <x14:formula1>
            <xm:f>SelectionLists!P4:P16</xm:f>
          </x14:formula1>
          <xm:sqref>V121</xm:sqref>
        </x14:dataValidation>
        <x14:dataValidation type="list" allowBlank="1" showInputMessage="1" showErrorMessage="1" xr:uid="{BBF43F2B-5E9E-4633-9D16-639DCBEC57F5}">
          <x14:formula1>
            <xm:f>SelectionLists!P4:P16</xm:f>
          </x14:formula1>
          <xm:sqref>W121</xm:sqref>
        </x14:dataValidation>
        <x14:dataValidation type="list" allowBlank="1" showInputMessage="1" showErrorMessage="1" xr:uid="{F73DFE9F-6AF1-4CAC-BA1C-8939D3C59DCC}">
          <x14:formula1>
            <xm:f>SelectionLists!P4:P16</xm:f>
          </x14:formula1>
          <xm:sqref>V122</xm:sqref>
        </x14:dataValidation>
        <x14:dataValidation type="list" allowBlank="1" showInputMessage="1" showErrorMessage="1" xr:uid="{F3A7CB83-0D55-4478-8765-2BD6F15ED435}">
          <x14:formula1>
            <xm:f>SelectionLists!P4:P16</xm:f>
          </x14:formula1>
          <xm:sqref>W122</xm:sqref>
        </x14:dataValidation>
        <x14:dataValidation type="list" allowBlank="1" showInputMessage="1" showErrorMessage="1" xr:uid="{F3B55FE4-981C-4E56-8081-B8FED269FCFC}">
          <x14:formula1>
            <xm:f>SelectionLists!P4:P16</xm:f>
          </x14:formula1>
          <xm:sqref>V123</xm:sqref>
        </x14:dataValidation>
        <x14:dataValidation type="list" allowBlank="1" showInputMessage="1" showErrorMessage="1" xr:uid="{A97B42DC-B64E-402E-926C-A6F3A9324483}">
          <x14:formula1>
            <xm:f>SelectionLists!P4:P16</xm:f>
          </x14:formula1>
          <xm:sqref>W123</xm:sqref>
        </x14:dataValidation>
        <x14:dataValidation type="list" allowBlank="1" showInputMessage="1" showErrorMessage="1" xr:uid="{5FB69984-945F-499D-A228-4239C7029EB1}">
          <x14:formula1>
            <xm:f>SelectionLists!R4:R16</xm:f>
          </x14:formula1>
          <xm:sqref>V124</xm:sqref>
        </x14:dataValidation>
        <x14:dataValidation type="list" allowBlank="1" showInputMessage="1" showErrorMessage="1" xr:uid="{A50474A2-1B78-4F0A-B24E-D079BF72EB3E}">
          <x14:formula1>
            <xm:f>SelectionLists!R4:R16</xm:f>
          </x14:formula1>
          <xm:sqref>W124</xm:sqref>
        </x14:dataValidation>
        <x14:dataValidation type="list" allowBlank="1" showInputMessage="1" showErrorMessage="1" xr:uid="{DDEF5524-B650-4D2B-B395-9E1BCF052AB2}">
          <x14:formula1>
            <xm:f>SelectionLists!R4:R16</xm:f>
          </x14:formula1>
          <xm:sqref>V125</xm:sqref>
        </x14:dataValidation>
        <x14:dataValidation type="list" allowBlank="1" showInputMessage="1" showErrorMessage="1" xr:uid="{5B995F4E-2013-4636-85D5-515B77B94113}">
          <x14:formula1>
            <xm:f>SelectionLists!R4:R16</xm:f>
          </x14:formula1>
          <xm:sqref>W125</xm:sqref>
        </x14:dataValidation>
        <x14:dataValidation type="list" allowBlank="1" showInputMessage="1" showErrorMessage="1" xr:uid="{C28127AA-3EBC-429B-99F3-ED5C59E2F815}">
          <x14:formula1>
            <xm:f>SelectionLists!P4:P16</xm:f>
          </x14:formula1>
          <xm:sqref>V127</xm:sqref>
        </x14:dataValidation>
        <x14:dataValidation type="list" allowBlank="1" showInputMessage="1" showErrorMessage="1" xr:uid="{7734DD93-3D36-4E25-9AAD-3B6469224727}">
          <x14:formula1>
            <xm:f>SelectionLists!P4:P16</xm:f>
          </x14:formula1>
          <xm:sqref>W127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25E40-BDEA-4DD3-B0CF-DC78B08BFA6E}">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2344</v>
      </c>
      <c r="AG6" s="779" t="s">
        <v>2346</v>
      </c>
      <c r="AH6" s="779" t="s">
        <v>2348</v>
      </c>
      <c r="AI6" s="779" t="s">
        <v>2350</v>
      </c>
      <c r="AJ6" s="779" t="s">
        <v>2352</v>
      </c>
      <c r="AK6" s="779" t="s">
        <v>2354</v>
      </c>
      <c r="AL6" s="779" t="s">
        <v>2356</v>
      </c>
      <c r="AM6" s="779" t="s">
        <v>2358</v>
      </c>
      <c r="AN6" s="779" t="s">
        <v>2360</v>
      </c>
      <c r="AO6" s="779" t="s">
        <v>2362</v>
      </c>
      <c r="AP6" s="779" t="s">
        <v>2364</v>
      </c>
      <c r="AQ6" s="779" t="s">
        <v>2366</v>
      </c>
      <c r="AR6" s="779" t="s">
        <v>2368</v>
      </c>
      <c r="AS6" s="779" t="s">
        <v>1047</v>
      </c>
      <c r="AT6" s="779" t="s">
        <v>1048</v>
      </c>
      <c r="AU6" s="780" t="s">
        <v>1049</v>
      </c>
      <c r="AV6" s="778" t="str">
        <f t="shared" ref="AV6:BK6" si="0">AF6</f>
        <v>IACIL</v>
      </c>
      <c r="AW6" s="779" t="str">
        <f t="shared" si="0"/>
        <v>aIACIL</v>
      </c>
      <c r="AX6" s="779" t="str">
        <f t="shared" si="0"/>
        <v>kIACIL</v>
      </c>
      <c r="AY6" s="779" t="str">
        <f t="shared" si="0"/>
        <v>pIACIL</v>
      </c>
      <c r="AZ6" s="779" t="str">
        <f t="shared" si="0"/>
        <v>icIACIL</v>
      </c>
      <c r="BA6" s="779" t="str">
        <f t="shared" si="0"/>
        <v>ledIACIL</v>
      </c>
      <c r="BB6" s="779" t="str">
        <f t="shared" si="0"/>
        <v>mIACIL</v>
      </c>
      <c r="BC6" s="779" t="str">
        <f t="shared" si="0"/>
        <v>cIACIL</v>
      </c>
      <c r="BD6" s="779" t="str">
        <f t="shared" si="0"/>
        <v>venIACIL</v>
      </c>
      <c r="BE6" s="779" t="str">
        <f t="shared" si="0"/>
        <v>subIACIL</v>
      </c>
      <c r="BF6" s="779" t="str">
        <f t="shared" si="0"/>
        <v>devIACIL</v>
      </c>
      <c r="BG6" s="779" t="str">
        <f t="shared" si="0"/>
        <v>quaIACIL</v>
      </c>
      <c r="BH6" s="779" t="str">
        <f t="shared" si="0"/>
        <v>prdIACIL</v>
      </c>
      <c r="BI6" s="779" t="str">
        <f t="shared" si="0"/>
        <v>Product 14</v>
      </c>
      <c r="BJ6" s="779" t="str">
        <f t="shared" si="0"/>
        <v>Product 15</v>
      </c>
      <c r="BK6" s="781" t="str">
        <f t="shared" si="0"/>
        <v>Product 16</v>
      </c>
      <c r="BL6" s="782" t="str">
        <f t="shared" ref="BL6:CA6" si="1">AF6</f>
        <v>IACIL</v>
      </c>
      <c r="BM6" s="779" t="str">
        <f t="shared" si="1"/>
        <v>aIACIL</v>
      </c>
      <c r="BN6" s="779" t="str">
        <f t="shared" si="1"/>
        <v>kIACIL</v>
      </c>
      <c r="BO6" s="779" t="str">
        <f t="shared" si="1"/>
        <v>pIACIL</v>
      </c>
      <c r="BP6" s="779" t="str">
        <f t="shared" si="1"/>
        <v>icIACIL</v>
      </c>
      <c r="BQ6" s="779" t="str">
        <f t="shared" si="1"/>
        <v>ledIACIL</v>
      </c>
      <c r="BR6" s="779" t="str">
        <f t="shared" si="1"/>
        <v>mIACIL</v>
      </c>
      <c r="BS6" s="779" t="str">
        <f t="shared" si="1"/>
        <v>cIACIL</v>
      </c>
      <c r="BT6" s="779" t="str">
        <f t="shared" si="1"/>
        <v>venIACIL</v>
      </c>
      <c r="BU6" s="779" t="str">
        <f t="shared" si="1"/>
        <v>subIACIL</v>
      </c>
      <c r="BV6" s="779" t="str">
        <f t="shared" si="1"/>
        <v>devIACIL</v>
      </c>
      <c r="BW6" s="779" t="str">
        <f t="shared" si="1"/>
        <v>quaIACIL</v>
      </c>
      <c r="BX6" s="779" t="str">
        <f t="shared" si="1"/>
        <v>prdIACIL</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-1</v>
      </c>
      <c r="AR7" s="765">
        <v>-1</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tbd</v>
      </c>
      <c r="BH7" s="765" t="str">
        <f t="shared" si="2"/>
        <v>tbd</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f t="shared" si="3"/>
        <v>0</v>
      </c>
      <c r="BX7" s="776">
        <f t="shared" si="3"/>
        <v>0</v>
      </c>
      <c r="BY7" s="776" t="str">
        <f t="shared" si="3"/>
        <v/>
      </c>
      <c r="BZ7" s="776" t="str">
        <f t="shared" si="3"/>
        <v/>
      </c>
      <c r="CA7" s="777" t="str">
        <f t="shared" si="3"/>
        <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-1</v>
      </c>
      <c r="AR8" s="487">
        <v>-1</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tbd</v>
      </c>
      <c r="BH8" s="487" t="str">
        <f t="shared" si="2"/>
        <v>tbd</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f t="shared" si="3"/>
        <v>0</v>
      </c>
      <c r="BX8" s="495">
        <f t="shared" si="3"/>
        <v>0</v>
      </c>
      <c r="BY8" s="495" t="str">
        <f t="shared" si="3"/>
        <v/>
      </c>
      <c r="BZ8" s="495" t="str">
        <f t="shared" si="3"/>
        <v/>
      </c>
      <c r="CA8" s="759" t="str">
        <f t="shared" si="3"/>
        <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-1</v>
      </c>
      <c r="AR9" s="487">
        <v>-1</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tbd</v>
      </c>
      <c r="BH9" s="487" t="str">
        <f t="shared" si="2"/>
        <v>tbd</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f t="shared" si="3"/>
        <v>0</v>
      </c>
      <c r="BX9" s="495">
        <f t="shared" si="3"/>
        <v>0</v>
      </c>
      <c r="BY9" s="495" t="str">
        <f t="shared" si="3"/>
        <v/>
      </c>
      <c r="BZ9" s="495" t="str">
        <f t="shared" si="3"/>
        <v/>
      </c>
      <c r="CA9" s="759" t="str">
        <f t="shared" si="3"/>
        <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-1</v>
      </c>
      <c r="AR10" s="487">
        <v>-1</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tbd</v>
      </c>
      <c r="BH10" s="487" t="str">
        <f t="shared" si="2"/>
        <v>tbd</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f t="shared" si="3"/>
        <v>0</v>
      </c>
      <c r="BX10" s="495">
        <f t="shared" si="3"/>
        <v>0</v>
      </c>
      <c r="BY10" s="495" t="str">
        <f t="shared" si="3"/>
        <v/>
      </c>
      <c r="BZ10" s="495" t="str">
        <f t="shared" si="3"/>
        <v/>
      </c>
      <c r="CA10" s="759" t="str">
        <f t="shared" si="3"/>
        <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-1</v>
      </c>
      <c r="AR11" s="487">
        <v>-1</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tbd</v>
      </c>
      <c r="BH11" s="487" t="str">
        <f t="shared" si="2"/>
        <v>tbd</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f t="shared" si="3"/>
        <v>0</v>
      </c>
      <c r="BX11" s="495">
        <f t="shared" si="3"/>
        <v>0</v>
      </c>
      <c r="BY11" s="495" t="str">
        <f t="shared" si="3"/>
        <v/>
      </c>
      <c r="BZ11" s="495" t="str">
        <f t="shared" si="3"/>
        <v/>
      </c>
      <c r="CA11" s="759" t="str">
        <f t="shared" si="3"/>
        <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-1</v>
      </c>
      <c r="AR12" s="487">
        <v>-1</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tbd</v>
      </c>
      <c r="BH12" s="487" t="str">
        <f t="shared" si="2"/>
        <v>tbd</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f t="shared" si="3"/>
        <v>0</v>
      </c>
      <c r="BX12" s="495">
        <f t="shared" si="3"/>
        <v>0</v>
      </c>
      <c r="BY12" s="495" t="str">
        <f t="shared" si="3"/>
        <v/>
      </c>
      <c r="BZ12" s="495" t="str">
        <f t="shared" si="3"/>
        <v/>
      </c>
      <c r="CA12" s="759" t="str">
        <f t="shared" si="3"/>
        <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-1</v>
      </c>
      <c r="AR13" s="487">
        <v>-1</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tbd</v>
      </c>
      <c r="BH13" s="487" t="str">
        <f t="shared" si="2"/>
        <v>tbd</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f t="shared" si="3"/>
        <v>0</v>
      </c>
      <c r="BX13" s="495">
        <f t="shared" si="3"/>
        <v>0</v>
      </c>
      <c r="BY13" s="495" t="str">
        <f t="shared" si="3"/>
        <v/>
      </c>
      <c r="BZ13" s="495" t="str">
        <f t="shared" si="3"/>
        <v/>
      </c>
      <c r="CA13" s="759" t="str">
        <f t="shared" si="3"/>
        <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-1</v>
      </c>
      <c r="AR14" s="487">
        <v>-1</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tbd</v>
      </c>
      <c r="BH14" s="487" t="str">
        <f t="shared" si="2"/>
        <v>tbd</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f t="shared" si="3"/>
        <v>0</v>
      </c>
      <c r="BX14" s="495">
        <f t="shared" si="3"/>
        <v>0</v>
      </c>
      <c r="BY14" s="495" t="str">
        <f t="shared" si="3"/>
        <v/>
      </c>
      <c r="BZ14" s="495" t="str">
        <f t="shared" si="3"/>
        <v/>
      </c>
      <c r="CA14" s="759" t="str">
        <f t="shared" si="3"/>
        <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-1</v>
      </c>
      <c r="AR15" s="487">
        <v>-1</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tbd</v>
      </c>
      <c r="BH15" s="487" t="str">
        <f t="shared" si="2"/>
        <v>tbd</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f t="shared" si="3"/>
        <v>0</v>
      </c>
      <c r="BX15" s="495">
        <f t="shared" si="3"/>
        <v>0</v>
      </c>
      <c r="BY15" s="495" t="str">
        <f t="shared" si="3"/>
        <v/>
      </c>
      <c r="BZ15" s="495" t="str">
        <f t="shared" si="3"/>
        <v/>
      </c>
      <c r="CA15" s="759" t="str">
        <f t="shared" si="3"/>
        <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-1</v>
      </c>
      <c r="AR16" s="487">
        <v>-1</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tbd</v>
      </c>
      <c r="BH16" s="487" t="str">
        <f t="shared" si="2"/>
        <v>tbd</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f t="shared" si="3"/>
        <v>0</v>
      </c>
      <c r="BX16" s="495">
        <f t="shared" si="3"/>
        <v>0</v>
      </c>
      <c r="BY16" s="495" t="str">
        <f t="shared" si="3"/>
        <v/>
      </c>
      <c r="BZ16" s="495" t="str">
        <f t="shared" si="3"/>
        <v/>
      </c>
      <c r="CA16" s="759" t="str">
        <f t="shared" si="3"/>
        <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-1</v>
      </c>
      <c r="AR17" s="487">
        <v>-1</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tbd</v>
      </c>
      <c r="BH17" s="487" t="str">
        <f t="shared" si="2"/>
        <v>tbd</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f t="shared" si="3"/>
        <v>0</v>
      </c>
      <c r="BX17" s="495">
        <f t="shared" si="3"/>
        <v>0</v>
      </c>
      <c r="BY17" s="495" t="str">
        <f t="shared" si="3"/>
        <v/>
      </c>
      <c r="BZ17" s="495" t="str">
        <f t="shared" si="3"/>
        <v/>
      </c>
      <c r="CA17" s="759" t="str">
        <f t="shared" si="3"/>
        <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-1</v>
      </c>
      <c r="AR18" s="487">
        <v>-1</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tbd</v>
      </c>
      <c r="BH18" s="487" t="str">
        <f t="shared" si="2"/>
        <v>tbd</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f t="shared" si="3"/>
        <v>0</v>
      </c>
      <c r="BX18" s="495">
        <f t="shared" si="3"/>
        <v>0</v>
      </c>
      <c r="BY18" s="495" t="str">
        <f t="shared" si="3"/>
        <v/>
      </c>
      <c r="BZ18" s="495" t="str">
        <f t="shared" si="3"/>
        <v/>
      </c>
      <c r="CA18" s="759" t="str">
        <f t="shared" si="3"/>
        <v/>
      </c>
    </row>
    <row r="19" spans="1:79" s="121" customFormat="1" ht="19.899999999999999" customHeight="1" x14ac:dyDescent="0.25">
      <c r="A19" s="9" t="s">
        <v>1761</v>
      </c>
      <c r="B19" s="7"/>
      <c r="C19" s="2" t="s">
        <v>1762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-1</v>
      </c>
      <c r="AR19" s="487">
        <v>-1</v>
      </c>
      <c r="AS19" s="487">
        <v>0</v>
      </c>
      <c r="AT19" s="487">
        <v>0</v>
      </c>
      <c r="AU19" s="493">
        <v>0</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tbd</v>
      </c>
      <c r="BG19" s="487" t="str">
        <f t="shared" si="2"/>
        <v>tbd</v>
      </c>
      <c r="BH19" s="487" t="str">
        <f t="shared" si="2"/>
        <v>tbd</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f t="shared" si="3"/>
        <v>0</v>
      </c>
      <c r="BX19" s="495">
        <f t="shared" si="3"/>
        <v>0</v>
      </c>
      <c r="BY19" s="495" t="str">
        <f t="shared" si="3"/>
        <v/>
      </c>
      <c r="BZ19" s="495" t="str">
        <f t="shared" si="3"/>
        <v/>
      </c>
      <c r="CA19" s="759" t="str">
        <f t="shared" si="3"/>
        <v/>
      </c>
    </row>
    <row r="20" spans="1:79" s="121" customFormat="1" ht="19.899999999999999" customHeight="1" x14ac:dyDescent="0.25">
      <c r="A20" s="9" t="s">
        <v>1763</v>
      </c>
      <c r="B20" s="7"/>
      <c r="C20" s="2" t="s">
        <v>1764</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-1</v>
      </c>
      <c r="AR20" s="487">
        <v>-1</v>
      </c>
      <c r="AS20" s="487">
        <v>0</v>
      </c>
      <c r="AT20" s="487">
        <v>0</v>
      </c>
      <c r="AU20" s="493">
        <v>0</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tbd</v>
      </c>
      <c r="BG20" s="487" t="str">
        <f t="shared" si="2"/>
        <v>tbd</v>
      </c>
      <c r="BH20" s="487" t="str">
        <f t="shared" si="2"/>
        <v>tbd</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f t="shared" si="3"/>
        <v>0</v>
      </c>
      <c r="BX20" s="495">
        <f t="shared" si="3"/>
        <v>0</v>
      </c>
      <c r="BY20" s="495" t="str">
        <f t="shared" si="3"/>
        <v/>
      </c>
      <c r="BZ20" s="495" t="str">
        <f t="shared" si="3"/>
        <v/>
      </c>
      <c r="CA20" s="489" t="str">
        <f t="shared" si="3"/>
        <v/>
      </c>
    </row>
    <row r="21" spans="1:79" s="121" customFormat="1" ht="19.899999999999999" customHeight="1" x14ac:dyDescent="0.25">
      <c r="A21" s="9" t="s">
        <v>1765</v>
      </c>
      <c r="B21" s="7"/>
      <c r="C21" s="2" t="s">
        <v>1766</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-1</v>
      </c>
      <c r="AR21" s="487">
        <v>-1</v>
      </c>
      <c r="AS21" s="487">
        <v>0</v>
      </c>
      <c r="AT21" s="487">
        <v>0</v>
      </c>
      <c r="AU21" s="493">
        <v>0</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tbd</v>
      </c>
      <c r="BG21" s="487" t="str">
        <f t="shared" si="2"/>
        <v>tbd</v>
      </c>
      <c r="BH21" s="487" t="str">
        <f t="shared" si="2"/>
        <v>tbd</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f t="shared" si="3"/>
        <v>0</v>
      </c>
      <c r="BX21" s="495">
        <f t="shared" si="3"/>
        <v>0</v>
      </c>
      <c r="BY21" s="495" t="str">
        <f t="shared" si="3"/>
        <v/>
      </c>
      <c r="BZ21" s="495" t="str">
        <f t="shared" si="3"/>
        <v/>
      </c>
      <c r="CA21" s="489" t="str">
        <f t="shared" si="3"/>
        <v/>
      </c>
    </row>
    <row r="22" spans="1:79" s="121" customFormat="1" ht="19.899999999999999" customHeight="1" x14ac:dyDescent="0.25">
      <c r="A22" s="9" t="s">
        <v>1767</v>
      </c>
      <c r="B22" s="7"/>
      <c r="C22" s="2" t="s">
        <v>1768</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-1</v>
      </c>
      <c r="AQ22" s="487">
        <v>-1</v>
      </c>
      <c r="AR22" s="487">
        <v>-1</v>
      </c>
      <c r="AS22" s="487">
        <v>0</v>
      </c>
      <c r="AT22" s="487">
        <v>0</v>
      </c>
      <c r="AU22" s="493">
        <v>0</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tbd</v>
      </c>
      <c r="BF22" s="487" t="str">
        <f t="shared" si="2"/>
        <v>tbd</v>
      </c>
      <c r="BG22" s="487" t="str">
        <f t="shared" si="2"/>
        <v>tbd</v>
      </c>
      <c r="BH22" s="487" t="str">
        <f t="shared" si="2"/>
        <v>tbd</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f t="shared" si="3"/>
        <v>0</v>
      </c>
      <c r="BX22" s="495">
        <f t="shared" si="3"/>
        <v>0</v>
      </c>
      <c r="BY22" s="495" t="str">
        <f t="shared" si="3"/>
        <v/>
      </c>
      <c r="BZ22" s="495" t="str">
        <f t="shared" si="3"/>
        <v/>
      </c>
      <c r="CA22" s="489" t="str">
        <f t="shared" si="3"/>
        <v/>
      </c>
    </row>
    <row r="23" spans="1:79" s="121" customFormat="1" ht="19.899999999999999" customHeight="1" x14ac:dyDescent="0.25">
      <c r="A23" s="9" t="s">
        <v>1769</v>
      </c>
      <c r="B23" s="7"/>
      <c r="C23" s="2" t="s">
        <v>1770</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-1</v>
      </c>
      <c r="AQ23" s="487">
        <v>-1</v>
      </c>
      <c r="AR23" s="487">
        <v>-1</v>
      </c>
      <c r="AS23" s="487">
        <v>0</v>
      </c>
      <c r="AT23" s="487">
        <v>0</v>
      </c>
      <c r="AU23" s="493">
        <v>0</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tbd</v>
      </c>
      <c r="BF23" s="487" t="str">
        <f t="shared" si="4"/>
        <v>tbd</v>
      </c>
      <c r="BG23" s="487" t="str">
        <f t="shared" si="4"/>
        <v>tbd</v>
      </c>
      <c r="BH23" s="487" t="str">
        <f t="shared" si="4"/>
        <v>tbd</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f t="shared" si="5"/>
        <v>0</v>
      </c>
      <c r="BV23" s="495">
        <f t="shared" si="5"/>
        <v>0</v>
      </c>
      <c r="BW23" s="495">
        <f t="shared" si="5"/>
        <v>0</v>
      </c>
      <c r="BX23" s="495">
        <f t="shared" si="5"/>
        <v>0</v>
      </c>
      <c r="BY23" s="495" t="str">
        <f t="shared" si="5"/>
        <v/>
      </c>
      <c r="BZ23" s="495" t="str">
        <f t="shared" si="5"/>
        <v/>
      </c>
      <c r="CA23" s="489" t="str">
        <f t="shared" si="5"/>
        <v/>
      </c>
    </row>
    <row r="24" spans="1:79" s="121" customFormat="1" ht="19.899999999999999" customHeight="1" x14ac:dyDescent="0.25">
      <c r="A24" s="9" t="s">
        <v>1771</v>
      </c>
      <c r="B24" s="7"/>
      <c r="C24" s="2" t="s">
        <v>1772</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-1</v>
      </c>
      <c r="AQ24" s="487">
        <v>-1</v>
      </c>
      <c r="AR24" s="487">
        <v>-1</v>
      </c>
      <c r="AS24" s="487">
        <v>0</v>
      </c>
      <c r="AT24" s="487">
        <v>0</v>
      </c>
      <c r="AU24" s="493">
        <v>0</v>
      </c>
      <c r="AV24" s="488" t="str">
        <f t="shared" si="4"/>
        <v>tbd</v>
      </c>
      <c r="AW24" s="487" t="str">
        <f t="shared" si="4"/>
        <v>tbd</v>
      </c>
      <c r="AX24" s="487" t="str">
        <f t="shared" si="4"/>
        <v>tbd</v>
      </c>
      <c r="AY24" s="487" t="str">
        <f t="shared" si="4"/>
        <v>tbd</v>
      </c>
      <c r="AZ24" s="487" t="str">
        <f t="shared" si="4"/>
        <v>tbd</v>
      </c>
      <c r="BA24" s="487" t="str">
        <f t="shared" si="4"/>
        <v>tbd</v>
      </c>
      <c r="BB24" s="487" t="str">
        <f t="shared" si="4"/>
        <v>tbd</v>
      </c>
      <c r="BC24" s="487" t="str">
        <f t="shared" si="4"/>
        <v>tbd</v>
      </c>
      <c r="BD24" s="487" t="str">
        <f t="shared" si="4"/>
        <v>tbd</v>
      </c>
      <c r="BE24" s="487" t="str">
        <f t="shared" si="4"/>
        <v>tbd</v>
      </c>
      <c r="BF24" s="487" t="str">
        <f t="shared" si="4"/>
        <v>tbd</v>
      </c>
      <c r="BG24" s="487" t="str">
        <f t="shared" si="4"/>
        <v>tbd</v>
      </c>
      <c r="BH24" s="487" t="str">
        <f t="shared" si="4"/>
        <v>tbd</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f t="shared" si="5"/>
        <v>0</v>
      </c>
      <c r="BV24" s="495">
        <f t="shared" si="5"/>
        <v>0</v>
      </c>
      <c r="BW24" s="495">
        <f t="shared" si="5"/>
        <v>0</v>
      </c>
      <c r="BX24" s="495">
        <f t="shared" si="5"/>
        <v>0</v>
      </c>
      <c r="BY24" s="495" t="str">
        <f t="shared" si="5"/>
        <v/>
      </c>
      <c r="BZ24" s="495" t="str">
        <f t="shared" si="5"/>
        <v/>
      </c>
      <c r="CA24" s="489" t="str">
        <f t="shared" si="5"/>
        <v/>
      </c>
    </row>
    <row r="25" spans="1:79" s="121" customFormat="1" ht="19.899999999999999" customHeight="1" x14ac:dyDescent="0.25">
      <c r="A25" s="9" t="s">
        <v>1773</v>
      </c>
      <c r="B25" s="7"/>
      <c r="C25" s="2" t="s">
        <v>1774</v>
      </c>
      <c r="D25" s="19"/>
      <c r="E25" s="18"/>
      <c r="F25" s="19"/>
      <c r="G25" s="19"/>
      <c r="H25" s="4"/>
      <c r="I25" s="15"/>
      <c r="J25" s="47" t="s">
        <v>86</v>
      </c>
      <c r="K25" s="1384"/>
      <c r="L25" s="1386"/>
      <c r="M25" s="1384"/>
      <c r="N25" s="1385"/>
      <c r="O25" s="1386"/>
      <c r="P25" s="1384"/>
      <c r="Q25" s="1385"/>
      <c r="R25" s="1386"/>
      <c r="S25" s="269"/>
      <c r="T25" s="269"/>
      <c r="U25" s="49"/>
      <c r="V25" s="1393" t="s">
        <v>86</v>
      </c>
      <c r="W25" s="1394"/>
      <c r="X25" s="56"/>
      <c r="Y25" s="56"/>
      <c r="Z25" s="57"/>
      <c r="AA25" s="68"/>
      <c r="AB25" s="57"/>
      <c r="AC25" s="58" t="s">
        <v>1376</v>
      </c>
      <c r="AD25" s="56"/>
      <c r="AE25" s="65"/>
      <c r="AF25" s="488">
        <v>-1</v>
      </c>
      <c r="AG25" s="487">
        <v>-1</v>
      </c>
      <c r="AH25" s="487">
        <v>-1</v>
      </c>
      <c r="AI25" s="487">
        <v>-1</v>
      </c>
      <c r="AJ25" s="487">
        <v>-1</v>
      </c>
      <c r="AK25" s="487">
        <v>-1</v>
      </c>
      <c r="AL25" s="487">
        <v>-1</v>
      </c>
      <c r="AM25" s="487">
        <v>-1</v>
      </c>
      <c r="AN25" s="487">
        <v>-1</v>
      </c>
      <c r="AO25" s="487">
        <v>-1</v>
      </c>
      <c r="AP25" s="487">
        <v>-1</v>
      </c>
      <c r="AQ25" s="487">
        <v>-1</v>
      </c>
      <c r="AR25" s="487">
        <v>-1</v>
      </c>
      <c r="AS25" s="487">
        <v>0</v>
      </c>
      <c r="AT25" s="487">
        <v>0</v>
      </c>
      <c r="AU25" s="493">
        <v>0</v>
      </c>
      <c r="AV25" s="488" t="str">
        <f t="shared" si="4"/>
        <v>tbd</v>
      </c>
      <c r="AW25" s="487" t="str">
        <f t="shared" si="4"/>
        <v>tbd</v>
      </c>
      <c r="AX25" s="487" t="str">
        <f t="shared" si="4"/>
        <v>tbd</v>
      </c>
      <c r="AY25" s="487" t="str">
        <f t="shared" si="4"/>
        <v>tbd</v>
      </c>
      <c r="AZ25" s="487" t="str">
        <f t="shared" si="4"/>
        <v>tbd</v>
      </c>
      <c r="BA25" s="487" t="str">
        <f t="shared" si="4"/>
        <v>tbd</v>
      </c>
      <c r="BB25" s="487" t="str">
        <f t="shared" si="4"/>
        <v>tbd</v>
      </c>
      <c r="BC25" s="487" t="str">
        <f t="shared" si="4"/>
        <v>tbd</v>
      </c>
      <c r="BD25" s="487" t="str">
        <f t="shared" si="4"/>
        <v>tbd</v>
      </c>
      <c r="BE25" s="487" t="str">
        <f t="shared" si="4"/>
        <v>tbd</v>
      </c>
      <c r="BF25" s="487" t="str">
        <f t="shared" si="4"/>
        <v>tbd</v>
      </c>
      <c r="BG25" s="487" t="str">
        <f t="shared" si="4"/>
        <v>tbd</v>
      </c>
      <c r="BH25" s="487" t="str">
        <f t="shared" si="4"/>
        <v>tbd</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f t="shared" si="5"/>
        <v>0</v>
      </c>
      <c r="BV25" s="495">
        <f t="shared" si="5"/>
        <v>0</v>
      </c>
      <c r="BW25" s="495">
        <f t="shared" si="5"/>
        <v>0</v>
      </c>
      <c r="BX25" s="495">
        <f t="shared" si="5"/>
        <v>0</v>
      </c>
      <c r="BY25" s="495" t="str">
        <f t="shared" si="5"/>
        <v/>
      </c>
      <c r="BZ25" s="495" t="str">
        <f t="shared" si="5"/>
        <v/>
      </c>
      <c r="CA25" s="489" t="str">
        <f t="shared" si="5"/>
        <v/>
      </c>
    </row>
    <row r="26" spans="1:79" s="121" customFormat="1" ht="19.899999999999999" customHeight="1" x14ac:dyDescent="0.25">
      <c r="A26" s="9" t="s">
        <v>1775</v>
      </c>
      <c r="B26" s="7"/>
      <c r="C26" s="2" t="s">
        <v>1776</v>
      </c>
      <c r="D26" s="19"/>
      <c r="E26" s="18"/>
      <c r="F26" s="19"/>
      <c r="G26" s="19"/>
      <c r="H26" s="4"/>
      <c r="I26" s="15"/>
      <c r="J26" s="47" t="s">
        <v>86</v>
      </c>
      <c r="K26" s="1384"/>
      <c r="L26" s="1386"/>
      <c r="M26" s="1384"/>
      <c r="N26" s="1385"/>
      <c r="O26" s="1386"/>
      <c r="P26" s="1384"/>
      <c r="Q26" s="1385"/>
      <c r="R26" s="1386"/>
      <c r="S26" s="269"/>
      <c r="T26" s="269"/>
      <c r="U26" s="49"/>
      <c r="V26" s="1393" t="s">
        <v>86</v>
      </c>
      <c r="W26" s="1394"/>
      <c r="X26" s="56"/>
      <c r="Y26" s="56"/>
      <c r="Z26" s="57"/>
      <c r="AA26" s="68"/>
      <c r="AB26" s="57"/>
      <c r="AC26" s="58" t="s">
        <v>1376</v>
      </c>
      <c r="AD26" s="56"/>
      <c r="AE26" s="65"/>
      <c r="AF26" s="488">
        <v>-1</v>
      </c>
      <c r="AG26" s="487">
        <v>-1</v>
      </c>
      <c r="AH26" s="487">
        <v>-1</v>
      </c>
      <c r="AI26" s="487">
        <v>-1</v>
      </c>
      <c r="AJ26" s="487">
        <v>-1</v>
      </c>
      <c r="AK26" s="487">
        <v>-1</v>
      </c>
      <c r="AL26" s="487">
        <v>-1</v>
      </c>
      <c r="AM26" s="487">
        <v>-1</v>
      </c>
      <c r="AN26" s="487">
        <v>-1</v>
      </c>
      <c r="AO26" s="487">
        <v>-1</v>
      </c>
      <c r="AP26" s="487">
        <v>-1</v>
      </c>
      <c r="AQ26" s="487">
        <v>-1</v>
      </c>
      <c r="AR26" s="487">
        <v>-1</v>
      </c>
      <c r="AS26" s="487">
        <v>0</v>
      </c>
      <c r="AT26" s="487">
        <v>0</v>
      </c>
      <c r="AU26" s="493">
        <v>0</v>
      </c>
      <c r="AV26" s="488" t="str">
        <f t="shared" si="4"/>
        <v>tbd</v>
      </c>
      <c r="AW26" s="487" t="str">
        <f t="shared" si="4"/>
        <v>tbd</v>
      </c>
      <c r="AX26" s="487" t="str">
        <f t="shared" si="4"/>
        <v>tbd</v>
      </c>
      <c r="AY26" s="487" t="str">
        <f t="shared" si="4"/>
        <v>tbd</v>
      </c>
      <c r="AZ26" s="487" t="str">
        <f t="shared" si="4"/>
        <v>tbd</v>
      </c>
      <c r="BA26" s="487" t="str">
        <f t="shared" si="4"/>
        <v>tbd</v>
      </c>
      <c r="BB26" s="487" t="str">
        <f t="shared" si="4"/>
        <v>tbd</v>
      </c>
      <c r="BC26" s="487" t="str">
        <f t="shared" si="4"/>
        <v>tbd</v>
      </c>
      <c r="BD26" s="487" t="str">
        <f t="shared" si="4"/>
        <v>tbd</v>
      </c>
      <c r="BE26" s="487" t="str">
        <f t="shared" si="4"/>
        <v>tbd</v>
      </c>
      <c r="BF26" s="487" t="str">
        <f t="shared" si="4"/>
        <v>tbd</v>
      </c>
      <c r="BG26" s="487" t="str">
        <f t="shared" si="4"/>
        <v>tbd</v>
      </c>
      <c r="BH26" s="487" t="str">
        <f t="shared" si="4"/>
        <v>tbd</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f t="shared" si="5"/>
        <v>0</v>
      </c>
      <c r="BV26" s="495">
        <f t="shared" si="5"/>
        <v>0</v>
      </c>
      <c r="BW26" s="495">
        <f t="shared" si="5"/>
        <v>0</v>
      </c>
      <c r="BX26" s="495">
        <f t="shared" si="5"/>
        <v>0</v>
      </c>
      <c r="BY26" s="495" t="str">
        <f t="shared" si="5"/>
        <v/>
      </c>
      <c r="BZ26" s="495" t="str">
        <f t="shared" si="5"/>
        <v/>
      </c>
      <c r="CA26" s="489" t="str">
        <f t="shared" si="5"/>
        <v/>
      </c>
    </row>
    <row r="27" spans="1:79" s="121" customFormat="1" ht="19.899999999999999" customHeight="1" x14ac:dyDescent="0.25">
      <c r="A27" s="9" t="s">
        <v>1777</v>
      </c>
      <c r="B27" s="7"/>
      <c r="C27" s="2" t="s">
        <v>1778</v>
      </c>
      <c r="D27" s="19"/>
      <c r="E27" s="18"/>
      <c r="F27" s="19"/>
      <c r="G27" s="19"/>
      <c r="H27" s="4"/>
      <c r="I27" s="15"/>
      <c r="J27" s="47" t="s">
        <v>86</v>
      </c>
      <c r="K27" s="1384"/>
      <c r="L27" s="1386"/>
      <c r="M27" s="1384"/>
      <c r="N27" s="1385"/>
      <c r="O27" s="1386"/>
      <c r="P27" s="1384"/>
      <c r="Q27" s="1385"/>
      <c r="R27" s="1386"/>
      <c r="S27" s="269"/>
      <c r="T27" s="269"/>
      <c r="U27" s="49"/>
      <c r="V27" s="1393" t="s">
        <v>86</v>
      </c>
      <c r="W27" s="1394"/>
      <c r="X27" s="56"/>
      <c r="Y27" s="56"/>
      <c r="Z27" s="57"/>
      <c r="AA27" s="68"/>
      <c r="AB27" s="57"/>
      <c r="AC27" s="58" t="s">
        <v>1376</v>
      </c>
      <c r="AD27" s="56"/>
      <c r="AE27" s="65"/>
      <c r="AF27" s="488">
        <v>-1</v>
      </c>
      <c r="AG27" s="487">
        <v>-1</v>
      </c>
      <c r="AH27" s="487">
        <v>-1</v>
      </c>
      <c r="AI27" s="487">
        <v>-1</v>
      </c>
      <c r="AJ27" s="487">
        <v>-1</v>
      </c>
      <c r="AK27" s="487">
        <v>-1</v>
      </c>
      <c r="AL27" s="487">
        <v>-1</v>
      </c>
      <c r="AM27" s="487">
        <v>-1</v>
      </c>
      <c r="AN27" s="487">
        <v>-1</v>
      </c>
      <c r="AO27" s="487">
        <v>-1</v>
      </c>
      <c r="AP27" s="487">
        <v>-1</v>
      </c>
      <c r="AQ27" s="487">
        <v>-1</v>
      </c>
      <c r="AR27" s="487">
        <v>-1</v>
      </c>
      <c r="AS27" s="487">
        <v>0</v>
      </c>
      <c r="AT27" s="487">
        <v>0</v>
      </c>
      <c r="AU27" s="493">
        <v>0</v>
      </c>
      <c r="AV27" s="488" t="str">
        <f t="shared" si="4"/>
        <v>tbd</v>
      </c>
      <c r="AW27" s="487" t="str">
        <f t="shared" si="4"/>
        <v>tbd</v>
      </c>
      <c r="AX27" s="487" t="str">
        <f t="shared" si="4"/>
        <v>tbd</v>
      </c>
      <c r="AY27" s="487" t="str">
        <f t="shared" si="4"/>
        <v>tbd</v>
      </c>
      <c r="AZ27" s="487" t="str">
        <f t="shared" si="4"/>
        <v>tbd</v>
      </c>
      <c r="BA27" s="487" t="str">
        <f t="shared" si="4"/>
        <v>tbd</v>
      </c>
      <c r="BB27" s="487" t="str">
        <f t="shared" si="4"/>
        <v>tbd</v>
      </c>
      <c r="BC27" s="487" t="str">
        <f t="shared" si="4"/>
        <v>tbd</v>
      </c>
      <c r="BD27" s="487" t="str">
        <f t="shared" si="4"/>
        <v>tbd</v>
      </c>
      <c r="BE27" s="487" t="str">
        <f t="shared" si="4"/>
        <v>tbd</v>
      </c>
      <c r="BF27" s="487" t="str">
        <f t="shared" si="4"/>
        <v>tbd</v>
      </c>
      <c r="BG27" s="487" t="str">
        <f t="shared" si="4"/>
        <v>tbd</v>
      </c>
      <c r="BH27" s="487" t="str">
        <f t="shared" si="4"/>
        <v>tbd</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f t="shared" si="5"/>
        <v>0</v>
      </c>
      <c r="BV27" s="495">
        <f t="shared" si="5"/>
        <v>0</v>
      </c>
      <c r="BW27" s="495">
        <f t="shared" si="5"/>
        <v>0</v>
      </c>
      <c r="BX27" s="495">
        <f t="shared" si="5"/>
        <v>0</v>
      </c>
      <c r="BY27" s="495" t="str">
        <f t="shared" si="5"/>
        <v/>
      </c>
      <c r="BZ27" s="495" t="str">
        <f t="shared" si="5"/>
        <v/>
      </c>
      <c r="CA27" s="489" t="str">
        <f t="shared" si="5"/>
        <v/>
      </c>
    </row>
    <row r="28" spans="1:79" s="121" customFormat="1" ht="19.899999999999999" customHeight="1" x14ac:dyDescent="0.25">
      <c r="A28" s="9" t="s">
        <v>1411</v>
      </c>
      <c r="B28" s="7"/>
      <c r="C28" s="2" t="s">
        <v>1412</v>
      </c>
      <c r="D28" s="19"/>
      <c r="E28" s="18"/>
      <c r="F28" s="19"/>
      <c r="G28" s="19"/>
      <c r="H28" s="4"/>
      <c r="I28" s="15"/>
      <c r="J28" s="47" t="s">
        <v>86</v>
      </c>
      <c r="K28" s="1384"/>
      <c r="L28" s="1386"/>
      <c r="M28" s="1384"/>
      <c r="N28" s="1385"/>
      <c r="O28" s="1386"/>
      <c r="P28" s="1384"/>
      <c r="Q28" s="1385"/>
      <c r="R28" s="1386"/>
      <c r="S28" s="269"/>
      <c r="T28" s="269"/>
      <c r="U28" s="49"/>
      <c r="V28" s="1393" t="s">
        <v>86</v>
      </c>
      <c r="W28" s="1394"/>
      <c r="X28" s="56"/>
      <c r="Y28" s="56"/>
      <c r="Z28" s="57"/>
      <c r="AA28" s="68"/>
      <c r="AB28" s="57"/>
      <c r="AC28" s="58" t="s">
        <v>1376</v>
      </c>
      <c r="AD28" s="56"/>
      <c r="AE28" s="65"/>
      <c r="AF28" s="488">
        <v>-1</v>
      </c>
      <c r="AG28" s="487">
        <v>-1</v>
      </c>
      <c r="AH28" s="487">
        <v>-1</v>
      </c>
      <c r="AI28" s="487">
        <v>-1</v>
      </c>
      <c r="AJ28" s="487">
        <v>-1</v>
      </c>
      <c r="AK28" s="487">
        <v>-1</v>
      </c>
      <c r="AL28" s="487">
        <v>-1</v>
      </c>
      <c r="AM28" s="487">
        <v>-1</v>
      </c>
      <c r="AN28" s="487">
        <v>-1</v>
      </c>
      <c r="AO28" s="487">
        <v>-1</v>
      </c>
      <c r="AP28" s="487">
        <v>-1</v>
      </c>
      <c r="AQ28" s="487">
        <v>-1</v>
      </c>
      <c r="AR28" s="487">
        <v>-1</v>
      </c>
      <c r="AS28" s="487">
        <v>0</v>
      </c>
      <c r="AT28" s="487">
        <v>0</v>
      </c>
      <c r="AU28" s="493">
        <v>0</v>
      </c>
      <c r="AV28" s="488" t="str">
        <f t="shared" si="4"/>
        <v>tbd</v>
      </c>
      <c r="AW28" s="487" t="str">
        <f t="shared" si="4"/>
        <v>tbd</v>
      </c>
      <c r="AX28" s="487" t="str">
        <f t="shared" si="4"/>
        <v>tbd</v>
      </c>
      <c r="AY28" s="487" t="str">
        <f t="shared" si="4"/>
        <v>tbd</v>
      </c>
      <c r="AZ28" s="487" t="str">
        <f t="shared" si="4"/>
        <v>tbd</v>
      </c>
      <c r="BA28" s="487" t="str">
        <f t="shared" si="4"/>
        <v>tbd</v>
      </c>
      <c r="BB28" s="487" t="str">
        <f t="shared" si="4"/>
        <v>tbd</v>
      </c>
      <c r="BC28" s="487" t="str">
        <f t="shared" si="4"/>
        <v>tbd</v>
      </c>
      <c r="BD28" s="487" t="str">
        <f t="shared" si="4"/>
        <v>tbd</v>
      </c>
      <c r="BE28" s="487" t="str">
        <f t="shared" si="4"/>
        <v>tbd</v>
      </c>
      <c r="BF28" s="487" t="str">
        <f t="shared" si="4"/>
        <v>tbd</v>
      </c>
      <c r="BG28" s="487" t="str">
        <f t="shared" si="4"/>
        <v>tbd</v>
      </c>
      <c r="BH28" s="487" t="str">
        <f t="shared" si="4"/>
        <v>tbd</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f t="shared" si="5"/>
        <v>0</v>
      </c>
      <c r="BV28" s="495">
        <f t="shared" si="5"/>
        <v>0</v>
      </c>
      <c r="BW28" s="495">
        <f t="shared" si="5"/>
        <v>0</v>
      </c>
      <c r="BX28" s="495">
        <f t="shared" si="5"/>
        <v>0</v>
      </c>
      <c r="BY28" s="495" t="str">
        <f t="shared" si="5"/>
        <v/>
      </c>
      <c r="BZ28" s="495" t="str">
        <f t="shared" si="5"/>
        <v/>
      </c>
      <c r="CA28" s="489" t="str">
        <f t="shared" si="5"/>
        <v/>
      </c>
    </row>
    <row r="29" spans="1:79" s="121" customFormat="1" ht="19.899999999999999" customHeight="1" x14ac:dyDescent="0.25">
      <c r="A29" s="9" t="s">
        <v>1413</v>
      </c>
      <c r="B29" s="7"/>
      <c r="C29" s="2" t="s">
        <v>1414</v>
      </c>
      <c r="D29" s="19"/>
      <c r="E29" s="18"/>
      <c r="F29" s="19"/>
      <c r="G29" s="19"/>
      <c r="H29" s="4"/>
      <c r="I29" s="15"/>
      <c r="J29" s="47" t="s">
        <v>86</v>
      </c>
      <c r="K29" s="1384"/>
      <c r="L29" s="1386"/>
      <c r="M29" s="1384"/>
      <c r="N29" s="1385"/>
      <c r="O29" s="1386"/>
      <c r="P29" s="1384"/>
      <c r="Q29" s="1385"/>
      <c r="R29" s="1386"/>
      <c r="S29" s="269"/>
      <c r="T29" s="269"/>
      <c r="U29" s="49"/>
      <c r="V29" s="1393" t="s">
        <v>86</v>
      </c>
      <c r="W29" s="1394"/>
      <c r="X29" s="56"/>
      <c r="Y29" s="56"/>
      <c r="Z29" s="57"/>
      <c r="AA29" s="68"/>
      <c r="AB29" s="57"/>
      <c r="AC29" s="58" t="s">
        <v>1376</v>
      </c>
      <c r="AD29" s="56"/>
      <c r="AE29" s="65"/>
      <c r="AF29" s="488">
        <v>-1</v>
      </c>
      <c r="AG29" s="487">
        <v>-1</v>
      </c>
      <c r="AH29" s="487">
        <v>-1</v>
      </c>
      <c r="AI29" s="487">
        <v>-1</v>
      </c>
      <c r="AJ29" s="487">
        <v>-1</v>
      </c>
      <c r="AK29" s="487">
        <v>-1</v>
      </c>
      <c r="AL29" s="487">
        <v>-1</v>
      </c>
      <c r="AM29" s="487">
        <v>-1</v>
      </c>
      <c r="AN29" s="487">
        <v>-1</v>
      </c>
      <c r="AO29" s="487">
        <v>-1</v>
      </c>
      <c r="AP29" s="487">
        <v>-1</v>
      </c>
      <c r="AQ29" s="487">
        <v>-1</v>
      </c>
      <c r="AR29" s="487">
        <v>-1</v>
      </c>
      <c r="AS29" s="487">
        <v>0</v>
      </c>
      <c r="AT29" s="487">
        <v>0</v>
      </c>
      <c r="AU29" s="493">
        <v>0</v>
      </c>
      <c r="AV29" s="488" t="str">
        <f t="shared" si="4"/>
        <v>tbd</v>
      </c>
      <c r="AW29" s="487" t="str">
        <f t="shared" si="4"/>
        <v>tbd</v>
      </c>
      <c r="AX29" s="487" t="str">
        <f t="shared" si="4"/>
        <v>tbd</v>
      </c>
      <c r="AY29" s="487" t="str">
        <f t="shared" si="4"/>
        <v>tbd</v>
      </c>
      <c r="AZ29" s="487" t="str">
        <f t="shared" si="4"/>
        <v>tbd</v>
      </c>
      <c r="BA29" s="487" t="str">
        <f t="shared" si="4"/>
        <v>tbd</v>
      </c>
      <c r="BB29" s="487" t="str">
        <f t="shared" si="4"/>
        <v>tbd</v>
      </c>
      <c r="BC29" s="487" t="str">
        <f t="shared" si="4"/>
        <v>tbd</v>
      </c>
      <c r="BD29" s="487" t="str">
        <f t="shared" si="4"/>
        <v>tbd</v>
      </c>
      <c r="BE29" s="487" t="str">
        <f t="shared" si="4"/>
        <v>tbd</v>
      </c>
      <c r="BF29" s="487" t="str">
        <f t="shared" si="4"/>
        <v>tbd</v>
      </c>
      <c r="BG29" s="487" t="str">
        <f t="shared" si="4"/>
        <v>tbd</v>
      </c>
      <c r="BH29" s="487" t="str">
        <f t="shared" si="4"/>
        <v>tbd</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f t="shared" si="5"/>
        <v>0</v>
      </c>
      <c r="BV29" s="495">
        <f t="shared" si="5"/>
        <v>0</v>
      </c>
      <c r="BW29" s="495">
        <f t="shared" si="5"/>
        <v>0</v>
      </c>
      <c r="BX29" s="495">
        <f t="shared" si="5"/>
        <v>0</v>
      </c>
      <c r="BY29" s="495" t="str">
        <f t="shared" si="5"/>
        <v/>
      </c>
      <c r="BZ29" s="495" t="str">
        <f t="shared" si="5"/>
        <v/>
      </c>
      <c r="CA29" s="489" t="str">
        <f t="shared" si="5"/>
        <v/>
      </c>
    </row>
    <row r="30" spans="1:79" s="121" customFormat="1" ht="19.899999999999999" customHeight="1" x14ac:dyDescent="0.25">
      <c r="A30" s="9" t="s">
        <v>1415</v>
      </c>
      <c r="B30" s="7"/>
      <c r="C30" s="2" t="s">
        <v>1416</v>
      </c>
      <c r="D30" s="19"/>
      <c r="E30" s="18"/>
      <c r="F30" s="19"/>
      <c r="G30" s="19"/>
      <c r="H30" s="4"/>
      <c r="I30" s="15"/>
      <c r="J30" s="47" t="s">
        <v>86</v>
      </c>
      <c r="K30" s="1384"/>
      <c r="L30" s="1386"/>
      <c r="M30" s="1384"/>
      <c r="N30" s="1385"/>
      <c r="O30" s="1386"/>
      <c r="P30" s="1384"/>
      <c r="Q30" s="1385"/>
      <c r="R30" s="1386"/>
      <c r="S30" s="269"/>
      <c r="T30" s="269"/>
      <c r="U30" s="49"/>
      <c r="V30" s="1393" t="s">
        <v>86</v>
      </c>
      <c r="W30" s="1394"/>
      <c r="X30" s="56"/>
      <c r="Y30" s="56"/>
      <c r="Z30" s="57"/>
      <c r="AA30" s="68"/>
      <c r="AB30" s="57"/>
      <c r="AC30" s="58" t="s">
        <v>1376</v>
      </c>
      <c r="AD30" s="56"/>
      <c r="AE30" s="65"/>
      <c r="AF30" s="488">
        <v>-1</v>
      </c>
      <c r="AG30" s="487">
        <v>-1</v>
      </c>
      <c r="AH30" s="487">
        <v>-1</v>
      </c>
      <c r="AI30" s="487">
        <v>-1</v>
      </c>
      <c r="AJ30" s="487">
        <v>-1</v>
      </c>
      <c r="AK30" s="487">
        <v>-1</v>
      </c>
      <c r="AL30" s="487">
        <v>-1</v>
      </c>
      <c r="AM30" s="487">
        <v>-1</v>
      </c>
      <c r="AN30" s="487">
        <v>-1</v>
      </c>
      <c r="AO30" s="487">
        <v>-1</v>
      </c>
      <c r="AP30" s="487">
        <v>-1</v>
      </c>
      <c r="AQ30" s="487">
        <v>-1</v>
      </c>
      <c r="AR30" s="487">
        <v>-1</v>
      </c>
      <c r="AS30" s="487">
        <v>0</v>
      </c>
      <c r="AT30" s="487">
        <v>0</v>
      </c>
      <c r="AU30" s="493">
        <v>0</v>
      </c>
      <c r="AV30" s="488" t="str">
        <f t="shared" si="4"/>
        <v>tbd</v>
      </c>
      <c r="AW30" s="487" t="str">
        <f t="shared" si="4"/>
        <v>tbd</v>
      </c>
      <c r="AX30" s="487" t="str">
        <f t="shared" si="4"/>
        <v>tbd</v>
      </c>
      <c r="AY30" s="487" t="str">
        <f t="shared" si="4"/>
        <v>tbd</v>
      </c>
      <c r="AZ30" s="487" t="str">
        <f t="shared" si="4"/>
        <v>tbd</v>
      </c>
      <c r="BA30" s="487" t="str">
        <f t="shared" si="4"/>
        <v>tbd</v>
      </c>
      <c r="BB30" s="487" t="str">
        <f t="shared" si="4"/>
        <v>tbd</v>
      </c>
      <c r="BC30" s="487" t="str">
        <f t="shared" si="4"/>
        <v>tbd</v>
      </c>
      <c r="BD30" s="487" t="str">
        <f t="shared" si="4"/>
        <v>tbd</v>
      </c>
      <c r="BE30" s="487" t="str">
        <f t="shared" si="4"/>
        <v>tbd</v>
      </c>
      <c r="BF30" s="487" t="str">
        <f t="shared" si="4"/>
        <v>tbd</v>
      </c>
      <c r="BG30" s="487" t="str">
        <f t="shared" si="4"/>
        <v>tbd</v>
      </c>
      <c r="BH30" s="487" t="str">
        <f t="shared" si="4"/>
        <v>tbd</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f t="shared" si="5"/>
        <v>0</v>
      </c>
      <c r="BV30" s="495">
        <f t="shared" si="5"/>
        <v>0</v>
      </c>
      <c r="BW30" s="495">
        <f t="shared" si="5"/>
        <v>0</v>
      </c>
      <c r="BX30" s="495">
        <f t="shared" si="5"/>
        <v>0</v>
      </c>
      <c r="BY30" s="495" t="str">
        <f t="shared" si="5"/>
        <v/>
      </c>
      <c r="BZ30" s="495" t="str">
        <f t="shared" si="5"/>
        <v/>
      </c>
      <c r="CA30" s="489" t="str">
        <f t="shared" si="5"/>
        <v/>
      </c>
    </row>
    <row r="31" spans="1:79" s="121" customFormat="1" ht="19.899999999999999" customHeight="1" x14ac:dyDescent="0.25">
      <c r="A31" s="9" t="s">
        <v>1417</v>
      </c>
      <c r="B31" s="7"/>
      <c r="C31" s="2" t="s">
        <v>1418</v>
      </c>
      <c r="D31" s="19"/>
      <c r="E31" s="18"/>
      <c r="F31" s="19"/>
      <c r="G31" s="19"/>
      <c r="H31" s="4"/>
      <c r="I31" s="15"/>
      <c r="J31" s="47" t="s">
        <v>86</v>
      </c>
      <c r="K31" s="1384"/>
      <c r="L31" s="1386"/>
      <c r="M31" s="1384"/>
      <c r="N31" s="1385"/>
      <c r="O31" s="1386"/>
      <c r="P31" s="1384"/>
      <c r="Q31" s="1385"/>
      <c r="R31" s="1386"/>
      <c r="S31" s="269"/>
      <c r="T31" s="269"/>
      <c r="U31" s="49"/>
      <c r="V31" s="1393" t="s">
        <v>86</v>
      </c>
      <c r="W31" s="1394"/>
      <c r="X31" s="56"/>
      <c r="Y31" s="56"/>
      <c r="Z31" s="57"/>
      <c r="AA31" s="68"/>
      <c r="AB31" s="57"/>
      <c r="AC31" s="58" t="s">
        <v>1376</v>
      </c>
      <c r="AD31" s="56"/>
      <c r="AE31" s="65"/>
      <c r="AF31" s="488">
        <v>-1</v>
      </c>
      <c r="AG31" s="487">
        <v>-1</v>
      </c>
      <c r="AH31" s="487">
        <v>-1</v>
      </c>
      <c r="AI31" s="487">
        <v>-1</v>
      </c>
      <c r="AJ31" s="487">
        <v>-1</v>
      </c>
      <c r="AK31" s="487">
        <v>-1</v>
      </c>
      <c r="AL31" s="487">
        <v>-1</v>
      </c>
      <c r="AM31" s="487">
        <v>-1</v>
      </c>
      <c r="AN31" s="487">
        <v>-1</v>
      </c>
      <c r="AO31" s="487">
        <v>-1</v>
      </c>
      <c r="AP31" s="487">
        <v>-1</v>
      </c>
      <c r="AQ31" s="487">
        <v>-1</v>
      </c>
      <c r="AR31" s="487">
        <v>-1</v>
      </c>
      <c r="AS31" s="487">
        <v>0</v>
      </c>
      <c r="AT31" s="487">
        <v>0</v>
      </c>
      <c r="AU31" s="493">
        <v>0</v>
      </c>
      <c r="AV31" s="488" t="str">
        <f t="shared" si="4"/>
        <v>tbd</v>
      </c>
      <c r="AW31" s="487" t="str">
        <f t="shared" si="4"/>
        <v>tbd</v>
      </c>
      <c r="AX31" s="487" t="str">
        <f t="shared" si="4"/>
        <v>tbd</v>
      </c>
      <c r="AY31" s="487" t="str">
        <f t="shared" si="4"/>
        <v>tbd</v>
      </c>
      <c r="AZ31" s="487" t="str">
        <f t="shared" si="4"/>
        <v>tbd</v>
      </c>
      <c r="BA31" s="487" t="str">
        <f t="shared" si="4"/>
        <v>tbd</v>
      </c>
      <c r="BB31" s="487" t="str">
        <f t="shared" si="4"/>
        <v>tbd</v>
      </c>
      <c r="BC31" s="487" t="str">
        <f t="shared" si="4"/>
        <v>tbd</v>
      </c>
      <c r="BD31" s="487" t="str">
        <f t="shared" si="4"/>
        <v>tbd</v>
      </c>
      <c r="BE31" s="487" t="str">
        <f t="shared" si="4"/>
        <v>tbd</v>
      </c>
      <c r="BF31" s="487" t="str">
        <f t="shared" si="4"/>
        <v>tbd</v>
      </c>
      <c r="BG31" s="487" t="str">
        <f t="shared" si="4"/>
        <v>tbd</v>
      </c>
      <c r="BH31" s="487" t="str">
        <f t="shared" si="4"/>
        <v>tbd</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f t="shared" si="5"/>
        <v>0</v>
      </c>
      <c r="BV31" s="495">
        <f t="shared" si="5"/>
        <v>0</v>
      </c>
      <c r="BW31" s="495">
        <f t="shared" si="5"/>
        <v>0</v>
      </c>
      <c r="BX31" s="495">
        <f t="shared" si="5"/>
        <v>0</v>
      </c>
      <c r="BY31" s="495" t="str">
        <f t="shared" si="5"/>
        <v/>
      </c>
      <c r="BZ31" s="495" t="str">
        <f t="shared" si="5"/>
        <v/>
      </c>
      <c r="CA31" s="489" t="str">
        <f t="shared" si="5"/>
        <v/>
      </c>
    </row>
    <row r="32" spans="1:79" s="121" customFormat="1" ht="19.899999999999999" customHeight="1" thickBot="1" x14ac:dyDescent="0.3">
      <c r="A32" s="9" t="s">
        <v>1419</v>
      </c>
      <c r="B32" s="7"/>
      <c r="C32" s="2" t="s">
        <v>1420</v>
      </c>
      <c r="D32" s="19"/>
      <c r="E32" s="18"/>
      <c r="F32" s="19"/>
      <c r="G32" s="19"/>
      <c r="H32" s="4"/>
      <c r="I32" s="15"/>
      <c r="J32" s="47" t="s">
        <v>86</v>
      </c>
      <c r="K32" s="1384"/>
      <c r="L32" s="1386"/>
      <c r="M32" s="1384"/>
      <c r="N32" s="1385"/>
      <c r="O32" s="1386"/>
      <c r="P32" s="1384"/>
      <c r="Q32" s="1385"/>
      <c r="R32" s="1386"/>
      <c r="S32" s="269"/>
      <c r="T32" s="269"/>
      <c r="U32" s="49"/>
      <c r="V32" s="1393" t="s">
        <v>86</v>
      </c>
      <c r="W32" s="1394"/>
      <c r="X32" s="56"/>
      <c r="Y32" s="56"/>
      <c r="Z32" s="57"/>
      <c r="AA32" s="68"/>
      <c r="AB32" s="57"/>
      <c r="AC32" s="58" t="s">
        <v>1376</v>
      </c>
      <c r="AD32" s="56"/>
      <c r="AE32" s="65"/>
      <c r="AF32" s="488">
        <v>-1</v>
      </c>
      <c r="AG32" s="487">
        <v>-1</v>
      </c>
      <c r="AH32" s="487">
        <v>-1</v>
      </c>
      <c r="AI32" s="487">
        <v>-1</v>
      </c>
      <c r="AJ32" s="487">
        <v>-1</v>
      </c>
      <c r="AK32" s="487">
        <v>-1</v>
      </c>
      <c r="AL32" s="487">
        <v>-1</v>
      </c>
      <c r="AM32" s="487">
        <v>-1</v>
      </c>
      <c r="AN32" s="487">
        <v>-1</v>
      </c>
      <c r="AO32" s="487">
        <v>-1</v>
      </c>
      <c r="AP32" s="487">
        <v>-1</v>
      </c>
      <c r="AQ32" s="487">
        <v>-1</v>
      </c>
      <c r="AR32" s="487">
        <v>-1</v>
      </c>
      <c r="AS32" s="487">
        <v>0</v>
      </c>
      <c r="AT32" s="487">
        <v>0</v>
      </c>
      <c r="AU32" s="493">
        <v>0</v>
      </c>
      <c r="AV32" s="488" t="str">
        <f t="shared" si="4"/>
        <v>tbd</v>
      </c>
      <c r="AW32" s="487" t="str">
        <f t="shared" si="4"/>
        <v>tbd</v>
      </c>
      <c r="AX32" s="487" t="str">
        <f t="shared" si="4"/>
        <v>tbd</v>
      </c>
      <c r="AY32" s="487" t="str">
        <f t="shared" si="4"/>
        <v>tbd</v>
      </c>
      <c r="AZ32" s="487" t="str">
        <f t="shared" si="4"/>
        <v>tbd</v>
      </c>
      <c r="BA32" s="487" t="str">
        <f t="shared" si="4"/>
        <v>tbd</v>
      </c>
      <c r="BB32" s="487" t="str">
        <f t="shared" si="4"/>
        <v>tbd</v>
      </c>
      <c r="BC32" s="487" t="str">
        <f t="shared" si="4"/>
        <v>tbd</v>
      </c>
      <c r="BD32" s="487" t="str">
        <f t="shared" si="4"/>
        <v>tbd</v>
      </c>
      <c r="BE32" s="487" t="str">
        <f t="shared" si="4"/>
        <v>tbd</v>
      </c>
      <c r="BF32" s="487" t="str">
        <f t="shared" si="4"/>
        <v>tbd</v>
      </c>
      <c r="BG32" s="487" t="str">
        <f t="shared" si="4"/>
        <v>tbd</v>
      </c>
      <c r="BH32" s="487" t="str">
        <f t="shared" si="4"/>
        <v>tbd</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f t="shared" si="5"/>
        <v>0</v>
      </c>
      <c r="BV32" s="495">
        <f t="shared" si="5"/>
        <v>0</v>
      </c>
      <c r="BW32" s="495">
        <f t="shared" si="5"/>
        <v>0</v>
      </c>
      <c r="BX32" s="495">
        <f t="shared" si="5"/>
        <v>0</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ref="AF33:AU40" si="6">AF32</f>
        <v>-1</v>
      </c>
      <c r="AG33" s="487">
        <f t="shared" si="6"/>
        <v>-1</v>
      </c>
      <c r="AH33" s="487">
        <f t="shared" si="6"/>
        <v>-1</v>
      </c>
      <c r="AI33" s="487">
        <f t="shared" si="6"/>
        <v>-1</v>
      </c>
      <c r="AJ33" s="487">
        <f t="shared" si="6"/>
        <v>-1</v>
      </c>
      <c r="AK33" s="487">
        <f t="shared" si="6"/>
        <v>-1</v>
      </c>
      <c r="AL33" s="487">
        <f t="shared" si="6"/>
        <v>-1</v>
      </c>
      <c r="AM33" s="487">
        <f t="shared" si="6"/>
        <v>-1</v>
      </c>
      <c r="AN33" s="487">
        <f t="shared" si="6"/>
        <v>-1</v>
      </c>
      <c r="AO33" s="487">
        <f t="shared" si="6"/>
        <v>-1</v>
      </c>
      <c r="AP33" s="487">
        <f t="shared" si="6"/>
        <v>-1</v>
      </c>
      <c r="AQ33" s="487">
        <f t="shared" si="6"/>
        <v>-1</v>
      </c>
      <c r="AR33" s="487">
        <f t="shared" si="6"/>
        <v>-1</v>
      </c>
      <c r="AS33" s="487">
        <f t="shared" si="6"/>
        <v>0</v>
      </c>
      <c r="AT33" s="487">
        <f t="shared" si="6"/>
        <v>0</v>
      </c>
      <c r="AU33" s="493">
        <f t="shared" si="6"/>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f t="shared" si="4"/>
        <v>0</v>
      </c>
      <c r="BF33" s="487">
        <f t="shared" si="4"/>
        <v>0</v>
      </c>
      <c r="BG33" s="487">
        <f t="shared" si="4"/>
        <v>0</v>
      </c>
      <c r="BH33" s="487">
        <f t="shared" si="4"/>
        <v>0</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f t="shared" si="5"/>
        <v>0</v>
      </c>
      <c r="BV33" s="495">
        <f t="shared" si="5"/>
        <v>0</v>
      </c>
      <c r="BW33" s="495">
        <f t="shared" si="5"/>
        <v>0</v>
      </c>
      <c r="BX33" s="495">
        <f t="shared" si="5"/>
        <v>0</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6"/>
        <v>-1</v>
      </c>
      <c r="AG34" s="487">
        <f t="shared" si="6"/>
        <v>-1</v>
      </c>
      <c r="AH34" s="487">
        <f t="shared" si="6"/>
        <v>-1</v>
      </c>
      <c r="AI34" s="487">
        <f t="shared" si="6"/>
        <v>-1</v>
      </c>
      <c r="AJ34" s="487">
        <f t="shared" si="6"/>
        <v>-1</v>
      </c>
      <c r="AK34" s="487">
        <f t="shared" si="6"/>
        <v>-1</v>
      </c>
      <c r="AL34" s="487">
        <f t="shared" si="6"/>
        <v>-1</v>
      </c>
      <c r="AM34" s="487">
        <f t="shared" si="6"/>
        <v>-1</v>
      </c>
      <c r="AN34" s="487">
        <f t="shared" si="6"/>
        <v>-1</v>
      </c>
      <c r="AO34" s="487">
        <f t="shared" si="6"/>
        <v>-1</v>
      </c>
      <c r="AP34" s="487">
        <f t="shared" si="6"/>
        <v>-1</v>
      </c>
      <c r="AQ34" s="487">
        <f t="shared" si="6"/>
        <v>-1</v>
      </c>
      <c r="AR34" s="487">
        <f t="shared" si="6"/>
        <v>-1</v>
      </c>
      <c r="AS34" s="487">
        <f t="shared" si="6"/>
        <v>0</v>
      </c>
      <c r="AT34" s="487">
        <f t="shared" si="6"/>
        <v>0</v>
      </c>
      <c r="AU34" s="493">
        <f t="shared" si="6"/>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f t="shared" si="4"/>
        <v>0</v>
      </c>
      <c r="BF34" s="487">
        <f t="shared" si="4"/>
        <v>0</v>
      </c>
      <c r="BG34" s="487">
        <f t="shared" si="4"/>
        <v>0</v>
      </c>
      <c r="BH34" s="487">
        <f t="shared" si="4"/>
        <v>0</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f t="shared" si="5"/>
        <v>0</v>
      </c>
      <c r="BV34" s="495">
        <f t="shared" si="5"/>
        <v>0</v>
      </c>
      <c r="BW34" s="495">
        <f t="shared" si="5"/>
        <v>0</v>
      </c>
      <c r="BX34" s="495">
        <f t="shared" si="5"/>
        <v>0</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6"/>
        <v>-1</v>
      </c>
      <c r="AG35" s="487">
        <f t="shared" si="6"/>
        <v>-1</v>
      </c>
      <c r="AH35" s="487">
        <f t="shared" si="6"/>
        <v>-1</v>
      </c>
      <c r="AI35" s="487">
        <f t="shared" si="6"/>
        <v>-1</v>
      </c>
      <c r="AJ35" s="487">
        <f t="shared" si="6"/>
        <v>-1</v>
      </c>
      <c r="AK35" s="487">
        <f t="shared" si="6"/>
        <v>-1</v>
      </c>
      <c r="AL35" s="487">
        <f t="shared" si="6"/>
        <v>-1</v>
      </c>
      <c r="AM35" s="487">
        <f t="shared" si="6"/>
        <v>-1</v>
      </c>
      <c r="AN35" s="487">
        <f t="shared" si="6"/>
        <v>-1</v>
      </c>
      <c r="AO35" s="487">
        <f t="shared" si="6"/>
        <v>-1</v>
      </c>
      <c r="AP35" s="487">
        <f t="shared" si="6"/>
        <v>-1</v>
      </c>
      <c r="AQ35" s="487">
        <f t="shared" si="6"/>
        <v>-1</v>
      </c>
      <c r="AR35" s="487">
        <f t="shared" si="6"/>
        <v>-1</v>
      </c>
      <c r="AS35" s="487">
        <f t="shared" si="6"/>
        <v>0</v>
      </c>
      <c r="AT35" s="487">
        <f t="shared" si="6"/>
        <v>0</v>
      </c>
      <c r="AU35" s="493">
        <f t="shared" si="6"/>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f t="shared" si="4"/>
        <v>0</v>
      </c>
      <c r="BF35" s="487">
        <f t="shared" si="4"/>
        <v>0</v>
      </c>
      <c r="BG35" s="487">
        <f t="shared" si="4"/>
        <v>0</v>
      </c>
      <c r="BH35" s="487">
        <f t="shared" si="4"/>
        <v>0</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f t="shared" si="5"/>
        <v>0</v>
      </c>
      <c r="BV35" s="495">
        <f t="shared" si="5"/>
        <v>0</v>
      </c>
      <c r="BW35" s="495">
        <f t="shared" si="5"/>
        <v>0</v>
      </c>
      <c r="BX35" s="495">
        <f t="shared" si="5"/>
        <v>0</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6"/>
        <v>-1</v>
      </c>
      <c r="AG36" s="487">
        <f t="shared" si="6"/>
        <v>-1</v>
      </c>
      <c r="AH36" s="487">
        <f t="shared" si="6"/>
        <v>-1</v>
      </c>
      <c r="AI36" s="487">
        <f t="shared" si="6"/>
        <v>-1</v>
      </c>
      <c r="AJ36" s="487">
        <f t="shared" si="6"/>
        <v>-1</v>
      </c>
      <c r="AK36" s="487">
        <f t="shared" si="6"/>
        <v>-1</v>
      </c>
      <c r="AL36" s="487">
        <f t="shared" si="6"/>
        <v>-1</v>
      </c>
      <c r="AM36" s="487">
        <f t="shared" si="6"/>
        <v>-1</v>
      </c>
      <c r="AN36" s="487">
        <f t="shared" si="6"/>
        <v>-1</v>
      </c>
      <c r="AO36" s="487">
        <f t="shared" si="6"/>
        <v>-1</v>
      </c>
      <c r="AP36" s="487">
        <f t="shared" si="6"/>
        <v>-1</v>
      </c>
      <c r="AQ36" s="487">
        <f t="shared" si="6"/>
        <v>-1</v>
      </c>
      <c r="AR36" s="487">
        <f t="shared" si="6"/>
        <v>-1</v>
      </c>
      <c r="AS36" s="487">
        <f t="shared" si="6"/>
        <v>0</v>
      </c>
      <c r="AT36" s="487">
        <f t="shared" si="6"/>
        <v>0</v>
      </c>
      <c r="AU36" s="493">
        <f t="shared" si="6"/>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f t="shared" si="4"/>
        <v>0</v>
      </c>
      <c r="BF36" s="487">
        <f t="shared" si="4"/>
        <v>0</v>
      </c>
      <c r="BG36" s="487">
        <f t="shared" si="4"/>
        <v>0</v>
      </c>
      <c r="BH36" s="487">
        <f t="shared" si="4"/>
        <v>0</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f t="shared" si="5"/>
        <v>0</v>
      </c>
      <c r="BV36" s="495">
        <f t="shared" si="5"/>
        <v>0</v>
      </c>
      <c r="BW36" s="495">
        <f t="shared" si="5"/>
        <v>0</v>
      </c>
      <c r="BX36" s="495">
        <f t="shared" si="5"/>
        <v>0</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6"/>
        <v>-1</v>
      </c>
      <c r="AG37" s="487">
        <f t="shared" si="6"/>
        <v>-1</v>
      </c>
      <c r="AH37" s="487">
        <f t="shared" si="6"/>
        <v>-1</v>
      </c>
      <c r="AI37" s="487">
        <f t="shared" si="6"/>
        <v>-1</v>
      </c>
      <c r="AJ37" s="487">
        <f t="shared" si="6"/>
        <v>-1</v>
      </c>
      <c r="AK37" s="487">
        <f t="shared" si="6"/>
        <v>-1</v>
      </c>
      <c r="AL37" s="487">
        <f t="shared" si="6"/>
        <v>-1</v>
      </c>
      <c r="AM37" s="487">
        <f t="shared" si="6"/>
        <v>-1</v>
      </c>
      <c r="AN37" s="487">
        <f t="shared" si="6"/>
        <v>-1</v>
      </c>
      <c r="AO37" s="487">
        <f t="shared" si="6"/>
        <v>-1</v>
      </c>
      <c r="AP37" s="487">
        <f t="shared" si="6"/>
        <v>-1</v>
      </c>
      <c r="AQ37" s="487">
        <f t="shared" si="6"/>
        <v>-1</v>
      </c>
      <c r="AR37" s="487">
        <f t="shared" si="6"/>
        <v>-1</v>
      </c>
      <c r="AS37" s="487">
        <f t="shared" si="6"/>
        <v>0</v>
      </c>
      <c r="AT37" s="487">
        <f t="shared" si="6"/>
        <v>0</v>
      </c>
      <c r="AU37" s="493">
        <f t="shared" si="6"/>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f t="shared" si="4"/>
        <v>0</v>
      </c>
      <c r="BF37" s="487">
        <f t="shared" si="4"/>
        <v>0</v>
      </c>
      <c r="BG37" s="487">
        <f t="shared" si="4"/>
        <v>0</v>
      </c>
      <c r="BH37" s="487">
        <f t="shared" si="4"/>
        <v>0</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f t="shared" si="5"/>
        <v>0</v>
      </c>
      <c r="BV37" s="495">
        <f t="shared" si="5"/>
        <v>0</v>
      </c>
      <c r="BW37" s="495">
        <f t="shared" si="5"/>
        <v>0</v>
      </c>
      <c r="BX37" s="495">
        <f t="shared" si="5"/>
        <v>0</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6"/>
        <v>-1</v>
      </c>
      <c r="AG38" s="487">
        <f t="shared" si="6"/>
        <v>-1</v>
      </c>
      <c r="AH38" s="487">
        <f t="shared" si="6"/>
        <v>-1</v>
      </c>
      <c r="AI38" s="487">
        <f t="shared" si="6"/>
        <v>-1</v>
      </c>
      <c r="AJ38" s="487">
        <f t="shared" si="6"/>
        <v>-1</v>
      </c>
      <c r="AK38" s="487">
        <f t="shared" si="6"/>
        <v>-1</v>
      </c>
      <c r="AL38" s="487">
        <f t="shared" si="6"/>
        <v>-1</v>
      </c>
      <c r="AM38" s="487">
        <f t="shared" si="6"/>
        <v>-1</v>
      </c>
      <c r="AN38" s="487">
        <f t="shared" si="6"/>
        <v>-1</v>
      </c>
      <c r="AO38" s="487">
        <f t="shared" si="6"/>
        <v>-1</v>
      </c>
      <c r="AP38" s="487">
        <f t="shared" si="6"/>
        <v>-1</v>
      </c>
      <c r="AQ38" s="487">
        <f t="shared" si="6"/>
        <v>-1</v>
      </c>
      <c r="AR38" s="487">
        <f t="shared" si="6"/>
        <v>-1</v>
      </c>
      <c r="AS38" s="487">
        <f t="shared" si="6"/>
        <v>0</v>
      </c>
      <c r="AT38" s="487">
        <f t="shared" si="6"/>
        <v>0</v>
      </c>
      <c r="AU38" s="493">
        <f t="shared" si="6"/>
        <v>0</v>
      </c>
      <c r="AV38" s="488">
        <f t="shared" ref="AV38:BK53" si="7">IF(AF38,IFERROR(LEFT($V38,SEARCH(" (",$V38)-1),$V38),"")</f>
        <v>0</v>
      </c>
      <c r="AW38" s="487">
        <f t="shared" si="7"/>
        <v>0</v>
      </c>
      <c r="AX38" s="487">
        <f t="shared" si="7"/>
        <v>0</v>
      </c>
      <c r="AY38" s="487">
        <f t="shared" si="7"/>
        <v>0</v>
      </c>
      <c r="AZ38" s="487">
        <f t="shared" si="7"/>
        <v>0</v>
      </c>
      <c r="BA38" s="487">
        <f t="shared" si="7"/>
        <v>0</v>
      </c>
      <c r="BB38" s="487">
        <f t="shared" si="7"/>
        <v>0</v>
      </c>
      <c r="BC38" s="487">
        <f t="shared" si="7"/>
        <v>0</v>
      </c>
      <c r="BD38" s="487">
        <f t="shared" si="7"/>
        <v>0</v>
      </c>
      <c r="BE38" s="487">
        <f t="shared" si="7"/>
        <v>0</v>
      </c>
      <c r="BF38" s="487">
        <f t="shared" si="7"/>
        <v>0</v>
      </c>
      <c r="BG38" s="487">
        <f t="shared" si="7"/>
        <v>0</v>
      </c>
      <c r="BH38" s="487">
        <f t="shared" si="7"/>
        <v>0</v>
      </c>
      <c r="BI38" s="487" t="str">
        <f t="shared" si="7"/>
        <v/>
      </c>
      <c r="BJ38" s="487" t="str">
        <f t="shared" si="7"/>
        <v/>
      </c>
      <c r="BK38" s="489" t="str">
        <f t="shared" si="7"/>
        <v/>
      </c>
      <c r="BL38" s="488">
        <f t="shared" ref="BL38:CA53" si="8">IF(AF38,IFERROR(LEFT($W38,SEARCH(" (",$W38)-1),$W38),"")</f>
        <v>0</v>
      </c>
      <c r="BM38" s="495">
        <f t="shared" si="8"/>
        <v>0</v>
      </c>
      <c r="BN38" s="495">
        <f t="shared" si="8"/>
        <v>0</v>
      </c>
      <c r="BO38" s="495">
        <f t="shared" si="8"/>
        <v>0</v>
      </c>
      <c r="BP38" s="495">
        <f t="shared" si="8"/>
        <v>0</v>
      </c>
      <c r="BQ38" s="495">
        <f t="shared" si="8"/>
        <v>0</v>
      </c>
      <c r="BR38" s="495">
        <f t="shared" si="8"/>
        <v>0</v>
      </c>
      <c r="BS38" s="495">
        <f t="shared" si="8"/>
        <v>0</v>
      </c>
      <c r="BT38" s="495">
        <f t="shared" si="8"/>
        <v>0</v>
      </c>
      <c r="BU38" s="495">
        <f t="shared" si="8"/>
        <v>0</v>
      </c>
      <c r="BV38" s="495">
        <f t="shared" si="8"/>
        <v>0</v>
      </c>
      <c r="BW38" s="495">
        <f t="shared" si="8"/>
        <v>0</v>
      </c>
      <c r="BX38" s="495">
        <f t="shared" si="8"/>
        <v>0</v>
      </c>
      <c r="BY38" s="495" t="str">
        <f t="shared" si="8"/>
        <v/>
      </c>
      <c r="BZ38" s="495" t="str">
        <f t="shared" si="8"/>
        <v/>
      </c>
      <c r="CA38" s="489" t="str">
        <f t="shared" si="8"/>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6"/>
        <v>-1</v>
      </c>
      <c r="AG39" s="487">
        <f t="shared" si="6"/>
        <v>-1</v>
      </c>
      <c r="AH39" s="487">
        <f t="shared" si="6"/>
        <v>-1</v>
      </c>
      <c r="AI39" s="487">
        <f t="shared" si="6"/>
        <v>-1</v>
      </c>
      <c r="AJ39" s="487">
        <f t="shared" si="6"/>
        <v>-1</v>
      </c>
      <c r="AK39" s="487">
        <f t="shared" si="6"/>
        <v>-1</v>
      </c>
      <c r="AL39" s="487">
        <f t="shared" si="6"/>
        <v>-1</v>
      </c>
      <c r="AM39" s="487">
        <f t="shared" si="6"/>
        <v>-1</v>
      </c>
      <c r="AN39" s="487">
        <f t="shared" si="6"/>
        <v>-1</v>
      </c>
      <c r="AO39" s="487">
        <f t="shared" si="6"/>
        <v>-1</v>
      </c>
      <c r="AP39" s="487">
        <f t="shared" si="6"/>
        <v>-1</v>
      </c>
      <c r="AQ39" s="487">
        <f t="shared" si="6"/>
        <v>-1</v>
      </c>
      <c r="AR39" s="487">
        <f t="shared" si="6"/>
        <v>-1</v>
      </c>
      <c r="AS39" s="487">
        <f t="shared" si="6"/>
        <v>0</v>
      </c>
      <c r="AT39" s="487">
        <f t="shared" si="6"/>
        <v>0</v>
      </c>
      <c r="AU39" s="493">
        <f t="shared" si="6"/>
        <v>0</v>
      </c>
      <c r="AV39" s="488">
        <f t="shared" si="7"/>
        <v>0</v>
      </c>
      <c r="AW39" s="487">
        <f t="shared" si="7"/>
        <v>0</v>
      </c>
      <c r="AX39" s="487">
        <f t="shared" si="7"/>
        <v>0</v>
      </c>
      <c r="AY39" s="487">
        <f t="shared" si="7"/>
        <v>0</v>
      </c>
      <c r="AZ39" s="487">
        <f t="shared" si="7"/>
        <v>0</v>
      </c>
      <c r="BA39" s="487">
        <f t="shared" si="7"/>
        <v>0</v>
      </c>
      <c r="BB39" s="487">
        <f t="shared" si="7"/>
        <v>0</v>
      </c>
      <c r="BC39" s="487">
        <f t="shared" si="7"/>
        <v>0</v>
      </c>
      <c r="BD39" s="487">
        <f t="shared" si="7"/>
        <v>0</v>
      </c>
      <c r="BE39" s="487">
        <f t="shared" si="7"/>
        <v>0</v>
      </c>
      <c r="BF39" s="487">
        <f t="shared" si="7"/>
        <v>0</v>
      </c>
      <c r="BG39" s="487">
        <f t="shared" si="7"/>
        <v>0</v>
      </c>
      <c r="BH39" s="487">
        <f t="shared" si="7"/>
        <v>0</v>
      </c>
      <c r="BI39" s="487" t="str">
        <f t="shared" si="7"/>
        <v/>
      </c>
      <c r="BJ39" s="487" t="str">
        <f t="shared" si="7"/>
        <v/>
      </c>
      <c r="BK39" s="489" t="str">
        <f t="shared" si="7"/>
        <v/>
      </c>
      <c r="BL39" s="488">
        <f t="shared" si="8"/>
        <v>0</v>
      </c>
      <c r="BM39" s="495">
        <f t="shared" si="8"/>
        <v>0</v>
      </c>
      <c r="BN39" s="495">
        <f t="shared" si="8"/>
        <v>0</v>
      </c>
      <c r="BO39" s="495">
        <f t="shared" si="8"/>
        <v>0</v>
      </c>
      <c r="BP39" s="495">
        <f t="shared" si="8"/>
        <v>0</v>
      </c>
      <c r="BQ39" s="495">
        <f t="shared" si="8"/>
        <v>0</v>
      </c>
      <c r="BR39" s="495">
        <f t="shared" si="8"/>
        <v>0</v>
      </c>
      <c r="BS39" s="495">
        <f t="shared" si="8"/>
        <v>0</v>
      </c>
      <c r="BT39" s="495">
        <f t="shared" si="8"/>
        <v>0</v>
      </c>
      <c r="BU39" s="495">
        <f t="shared" si="8"/>
        <v>0</v>
      </c>
      <c r="BV39" s="495">
        <f t="shared" si="8"/>
        <v>0</v>
      </c>
      <c r="BW39" s="495">
        <f t="shared" si="8"/>
        <v>0</v>
      </c>
      <c r="BX39" s="495">
        <f t="shared" si="8"/>
        <v>0</v>
      </c>
      <c r="BY39" s="495" t="str">
        <f t="shared" si="8"/>
        <v/>
      </c>
      <c r="BZ39" s="495" t="str">
        <f t="shared" si="8"/>
        <v/>
      </c>
      <c r="CA39" s="489" t="str">
        <f t="shared" si="8"/>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6"/>
        <v>-1</v>
      </c>
      <c r="AG40" s="487">
        <f t="shared" si="6"/>
        <v>-1</v>
      </c>
      <c r="AH40" s="487">
        <f t="shared" si="6"/>
        <v>-1</v>
      </c>
      <c r="AI40" s="487">
        <f t="shared" si="6"/>
        <v>-1</v>
      </c>
      <c r="AJ40" s="487">
        <f t="shared" si="6"/>
        <v>-1</v>
      </c>
      <c r="AK40" s="487">
        <f t="shared" si="6"/>
        <v>-1</v>
      </c>
      <c r="AL40" s="487">
        <f t="shared" si="6"/>
        <v>-1</v>
      </c>
      <c r="AM40" s="487">
        <f t="shared" si="6"/>
        <v>-1</v>
      </c>
      <c r="AN40" s="487">
        <f t="shared" si="6"/>
        <v>-1</v>
      </c>
      <c r="AO40" s="487">
        <f t="shared" si="6"/>
        <v>-1</v>
      </c>
      <c r="AP40" s="487">
        <f t="shared" si="6"/>
        <v>-1</v>
      </c>
      <c r="AQ40" s="487">
        <f t="shared" si="6"/>
        <v>-1</v>
      </c>
      <c r="AR40" s="487">
        <f t="shared" si="6"/>
        <v>-1</v>
      </c>
      <c r="AS40" s="487">
        <f t="shared" si="6"/>
        <v>0</v>
      </c>
      <c r="AT40" s="487">
        <f t="shared" si="6"/>
        <v>0</v>
      </c>
      <c r="AU40" s="493">
        <f t="shared" ref="AU40" si="9">AU39</f>
        <v>0</v>
      </c>
      <c r="AV40" s="488">
        <f t="shared" si="7"/>
        <v>0</v>
      </c>
      <c r="AW40" s="487">
        <f t="shared" si="7"/>
        <v>0</v>
      </c>
      <c r="AX40" s="487">
        <f t="shared" si="7"/>
        <v>0</v>
      </c>
      <c r="AY40" s="487">
        <f t="shared" si="7"/>
        <v>0</v>
      </c>
      <c r="AZ40" s="487">
        <f t="shared" si="7"/>
        <v>0</v>
      </c>
      <c r="BA40" s="487">
        <f t="shared" si="7"/>
        <v>0</v>
      </c>
      <c r="BB40" s="487">
        <f t="shared" si="7"/>
        <v>0</v>
      </c>
      <c r="BC40" s="487">
        <f t="shared" si="7"/>
        <v>0</v>
      </c>
      <c r="BD40" s="487">
        <f t="shared" si="7"/>
        <v>0</v>
      </c>
      <c r="BE40" s="487">
        <f t="shared" si="7"/>
        <v>0</v>
      </c>
      <c r="BF40" s="487">
        <f t="shared" si="7"/>
        <v>0</v>
      </c>
      <c r="BG40" s="487">
        <f t="shared" si="7"/>
        <v>0</v>
      </c>
      <c r="BH40" s="487">
        <f t="shared" si="7"/>
        <v>0</v>
      </c>
      <c r="BI40" s="487" t="str">
        <f t="shared" si="7"/>
        <v/>
      </c>
      <c r="BJ40" s="487" t="str">
        <f t="shared" si="7"/>
        <v/>
      </c>
      <c r="BK40" s="489" t="str">
        <f t="shared" si="7"/>
        <v/>
      </c>
      <c r="BL40" s="488">
        <f t="shared" si="8"/>
        <v>0</v>
      </c>
      <c r="BM40" s="495">
        <f t="shared" si="8"/>
        <v>0</v>
      </c>
      <c r="BN40" s="495">
        <f t="shared" si="8"/>
        <v>0</v>
      </c>
      <c r="BO40" s="495">
        <f t="shared" si="8"/>
        <v>0</v>
      </c>
      <c r="BP40" s="495">
        <f t="shared" si="8"/>
        <v>0</v>
      </c>
      <c r="BQ40" s="495">
        <f t="shared" si="8"/>
        <v>0</v>
      </c>
      <c r="BR40" s="495">
        <f t="shared" si="8"/>
        <v>0</v>
      </c>
      <c r="BS40" s="495">
        <f t="shared" si="8"/>
        <v>0</v>
      </c>
      <c r="BT40" s="495">
        <f t="shared" si="8"/>
        <v>0</v>
      </c>
      <c r="BU40" s="495">
        <f t="shared" si="8"/>
        <v>0</v>
      </c>
      <c r="BV40" s="495">
        <f t="shared" si="8"/>
        <v>0</v>
      </c>
      <c r="BW40" s="495">
        <f t="shared" si="8"/>
        <v>0</v>
      </c>
      <c r="BX40" s="495">
        <f t="shared" si="8"/>
        <v>0</v>
      </c>
      <c r="BY40" s="495" t="str">
        <f t="shared" si="8"/>
        <v/>
      </c>
      <c r="BZ40" s="495" t="str">
        <f t="shared" si="8"/>
        <v/>
      </c>
      <c r="CA40" s="489" t="str">
        <f t="shared" si="8"/>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0">AF40</f>
        <v>-1</v>
      </c>
      <c r="AG41" s="487">
        <f t="shared" si="10"/>
        <v>-1</v>
      </c>
      <c r="AH41" s="487">
        <f t="shared" si="10"/>
        <v>-1</v>
      </c>
      <c r="AI41" s="487">
        <f t="shared" si="10"/>
        <v>-1</v>
      </c>
      <c r="AJ41" s="487">
        <f t="shared" si="10"/>
        <v>-1</v>
      </c>
      <c r="AK41" s="487">
        <f t="shared" si="10"/>
        <v>-1</v>
      </c>
      <c r="AL41" s="487">
        <f t="shared" si="10"/>
        <v>-1</v>
      </c>
      <c r="AM41" s="487">
        <f t="shared" si="10"/>
        <v>-1</v>
      </c>
      <c r="AN41" s="487">
        <f t="shared" si="10"/>
        <v>-1</v>
      </c>
      <c r="AO41" s="487">
        <f t="shared" si="10"/>
        <v>-1</v>
      </c>
      <c r="AP41" s="487">
        <f t="shared" si="10"/>
        <v>-1</v>
      </c>
      <c r="AQ41" s="487">
        <f t="shared" si="10"/>
        <v>-1</v>
      </c>
      <c r="AR41" s="487">
        <f t="shared" si="10"/>
        <v>-1</v>
      </c>
      <c r="AS41" s="487">
        <f t="shared" si="10"/>
        <v>0</v>
      </c>
      <c r="AT41" s="487">
        <f t="shared" si="10"/>
        <v>0</v>
      </c>
      <c r="AU41" s="493">
        <f t="shared" si="10"/>
        <v>0</v>
      </c>
      <c r="AV41" s="488">
        <f t="shared" si="7"/>
        <v>0</v>
      </c>
      <c r="AW41" s="487">
        <f t="shared" si="7"/>
        <v>0</v>
      </c>
      <c r="AX41" s="487">
        <f t="shared" si="7"/>
        <v>0</v>
      </c>
      <c r="AY41" s="487">
        <f t="shared" si="7"/>
        <v>0</v>
      </c>
      <c r="AZ41" s="487">
        <f t="shared" si="7"/>
        <v>0</v>
      </c>
      <c r="BA41" s="487">
        <f t="shared" si="7"/>
        <v>0</v>
      </c>
      <c r="BB41" s="487">
        <f t="shared" si="7"/>
        <v>0</v>
      </c>
      <c r="BC41" s="487">
        <f t="shared" si="7"/>
        <v>0</v>
      </c>
      <c r="BD41" s="487">
        <f t="shared" si="7"/>
        <v>0</v>
      </c>
      <c r="BE41" s="487">
        <f t="shared" si="7"/>
        <v>0</v>
      </c>
      <c r="BF41" s="487">
        <f t="shared" si="7"/>
        <v>0</v>
      </c>
      <c r="BG41" s="487">
        <f t="shared" si="7"/>
        <v>0</v>
      </c>
      <c r="BH41" s="487">
        <f t="shared" si="7"/>
        <v>0</v>
      </c>
      <c r="BI41" s="487" t="str">
        <f t="shared" si="7"/>
        <v/>
      </c>
      <c r="BJ41" s="487" t="str">
        <f t="shared" si="7"/>
        <v/>
      </c>
      <c r="BK41" s="489" t="str">
        <f t="shared" si="7"/>
        <v/>
      </c>
      <c r="BL41" s="488">
        <f t="shared" si="8"/>
        <v>0</v>
      </c>
      <c r="BM41" s="495">
        <f t="shared" si="8"/>
        <v>0</v>
      </c>
      <c r="BN41" s="495">
        <f t="shared" si="8"/>
        <v>0</v>
      </c>
      <c r="BO41" s="495">
        <f t="shared" si="8"/>
        <v>0</v>
      </c>
      <c r="BP41" s="495">
        <f t="shared" si="8"/>
        <v>0</v>
      </c>
      <c r="BQ41" s="495">
        <f t="shared" si="8"/>
        <v>0</v>
      </c>
      <c r="BR41" s="495">
        <f t="shared" si="8"/>
        <v>0</v>
      </c>
      <c r="BS41" s="495">
        <f t="shared" si="8"/>
        <v>0</v>
      </c>
      <c r="BT41" s="495">
        <f t="shared" si="8"/>
        <v>0</v>
      </c>
      <c r="BU41" s="495">
        <f t="shared" si="8"/>
        <v>0</v>
      </c>
      <c r="BV41" s="495">
        <f t="shared" si="8"/>
        <v>0</v>
      </c>
      <c r="BW41" s="495">
        <f t="shared" si="8"/>
        <v>0</v>
      </c>
      <c r="BX41" s="495">
        <f t="shared" si="8"/>
        <v>0</v>
      </c>
      <c r="BY41" s="495" t="str">
        <f t="shared" si="8"/>
        <v/>
      </c>
      <c r="BZ41" s="495" t="str">
        <f t="shared" si="8"/>
        <v/>
      </c>
      <c r="CA41" s="489" t="str">
        <f t="shared" si="8"/>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0"/>
        <v>-1</v>
      </c>
      <c r="AG42" s="487">
        <f t="shared" si="10"/>
        <v>-1</v>
      </c>
      <c r="AH42" s="487">
        <f t="shared" si="10"/>
        <v>-1</v>
      </c>
      <c r="AI42" s="487">
        <f t="shared" si="10"/>
        <v>-1</v>
      </c>
      <c r="AJ42" s="487">
        <f t="shared" si="10"/>
        <v>-1</v>
      </c>
      <c r="AK42" s="487">
        <f t="shared" si="10"/>
        <v>-1</v>
      </c>
      <c r="AL42" s="487">
        <f t="shared" si="10"/>
        <v>-1</v>
      </c>
      <c r="AM42" s="487">
        <f t="shared" si="10"/>
        <v>-1</v>
      </c>
      <c r="AN42" s="487">
        <f t="shared" si="10"/>
        <v>-1</v>
      </c>
      <c r="AO42" s="487">
        <f t="shared" si="10"/>
        <v>-1</v>
      </c>
      <c r="AP42" s="487">
        <f t="shared" si="10"/>
        <v>-1</v>
      </c>
      <c r="AQ42" s="487">
        <f t="shared" si="10"/>
        <v>-1</v>
      </c>
      <c r="AR42" s="487">
        <f t="shared" si="10"/>
        <v>-1</v>
      </c>
      <c r="AS42" s="487">
        <f t="shared" si="10"/>
        <v>0</v>
      </c>
      <c r="AT42" s="487">
        <f t="shared" si="10"/>
        <v>0</v>
      </c>
      <c r="AU42" s="493">
        <f t="shared" si="10"/>
        <v>0</v>
      </c>
      <c r="AV42" s="488">
        <f t="shared" si="7"/>
        <v>0</v>
      </c>
      <c r="AW42" s="487">
        <f t="shared" si="7"/>
        <v>0</v>
      </c>
      <c r="AX42" s="487">
        <f t="shared" si="7"/>
        <v>0</v>
      </c>
      <c r="AY42" s="487">
        <f t="shared" si="7"/>
        <v>0</v>
      </c>
      <c r="AZ42" s="487">
        <f t="shared" si="7"/>
        <v>0</v>
      </c>
      <c r="BA42" s="487">
        <f t="shared" si="7"/>
        <v>0</v>
      </c>
      <c r="BB42" s="487">
        <f t="shared" si="7"/>
        <v>0</v>
      </c>
      <c r="BC42" s="487">
        <f t="shared" si="7"/>
        <v>0</v>
      </c>
      <c r="BD42" s="487">
        <f t="shared" si="7"/>
        <v>0</v>
      </c>
      <c r="BE42" s="487">
        <f t="shared" si="7"/>
        <v>0</v>
      </c>
      <c r="BF42" s="487">
        <f t="shared" si="7"/>
        <v>0</v>
      </c>
      <c r="BG42" s="487">
        <f t="shared" si="7"/>
        <v>0</v>
      </c>
      <c r="BH42" s="487">
        <f t="shared" si="7"/>
        <v>0</v>
      </c>
      <c r="BI42" s="487" t="str">
        <f t="shared" si="7"/>
        <v/>
      </c>
      <c r="BJ42" s="487" t="str">
        <f t="shared" si="7"/>
        <v/>
      </c>
      <c r="BK42" s="489" t="str">
        <f t="shared" si="7"/>
        <v/>
      </c>
      <c r="BL42" s="488">
        <f t="shared" si="8"/>
        <v>0</v>
      </c>
      <c r="BM42" s="495">
        <f t="shared" si="8"/>
        <v>0</v>
      </c>
      <c r="BN42" s="495">
        <f t="shared" si="8"/>
        <v>0</v>
      </c>
      <c r="BO42" s="495">
        <f t="shared" si="8"/>
        <v>0</v>
      </c>
      <c r="BP42" s="495">
        <f t="shared" si="8"/>
        <v>0</v>
      </c>
      <c r="BQ42" s="495">
        <f t="shared" si="8"/>
        <v>0</v>
      </c>
      <c r="BR42" s="495">
        <f t="shared" si="8"/>
        <v>0</v>
      </c>
      <c r="BS42" s="495">
        <f t="shared" si="8"/>
        <v>0</v>
      </c>
      <c r="BT42" s="495">
        <f t="shared" si="8"/>
        <v>0</v>
      </c>
      <c r="BU42" s="495">
        <f t="shared" si="8"/>
        <v>0</v>
      </c>
      <c r="BV42" s="495">
        <f t="shared" si="8"/>
        <v>0</v>
      </c>
      <c r="BW42" s="495">
        <f t="shared" si="8"/>
        <v>0</v>
      </c>
      <c r="BX42" s="495">
        <f t="shared" si="8"/>
        <v>0</v>
      </c>
      <c r="BY42" s="495" t="str">
        <f t="shared" si="8"/>
        <v/>
      </c>
      <c r="BZ42" s="495" t="str">
        <f t="shared" si="8"/>
        <v/>
      </c>
      <c r="CA42" s="489" t="str">
        <f t="shared" si="8"/>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0"/>
        <v>-1</v>
      </c>
      <c r="AG43" s="487">
        <f t="shared" si="10"/>
        <v>-1</v>
      </c>
      <c r="AH43" s="487">
        <f t="shared" si="10"/>
        <v>-1</v>
      </c>
      <c r="AI43" s="487">
        <f t="shared" si="10"/>
        <v>-1</v>
      </c>
      <c r="AJ43" s="487">
        <f t="shared" si="10"/>
        <v>-1</v>
      </c>
      <c r="AK43" s="487">
        <f t="shared" si="10"/>
        <v>-1</v>
      </c>
      <c r="AL43" s="487">
        <f t="shared" si="10"/>
        <v>-1</v>
      </c>
      <c r="AM43" s="487">
        <f t="shared" si="10"/>
        <v>-1</v>
      </c>
      <c r="AN43" s="487">
        <f t="shared" si="10"/>
        <v>-1</v>
      </c>
      <c r="AO43" s="487">
        <f t="shared" si="10"/>
        <v>-1</v>
      </c>
      <c r="AP43" s="487">
        <f t="shared" si="10"/>
        <v>-1</v>
      </c>
      <c r="AQ43" s="487">
        <f t="shared" si="10"/>
        <v>-1</v>
      </c>
      <c r="AR43" s="487">
        <f t="shared" si="10"/>
        <v>-1</v>
      </c>
      <c r="AS43" s="487">
        <f t="shared" si="10"/>
        <v>0</v>
      </c>
      <c r="AT43" s="487">
        <f t="shared" si="10"/>
        <v>0</v>
      </c>
      <c r="AU43" s="493">
        <f t="shared" si="10"/>
        <v>0</v>
      </c>
      <c r="AV43" s="488">
        <f t="shared" si="7"/>
        <v>0</v>
      </c>
      <c r="AW43" s="487">
        <f t="shared" si="7"/>
        <v>0</v>
      </c>
      <c r="AX43" s="487">
        <f t="shared" si="7"/>
        <v>0</v>
      </c>
      <c r="AY43" s="487">
        <f t="shared" si="7"/>
        <v>0</v>
      </c>
      <c r="AZ43" s="487">
        <f t="shared" si="7"/>
        <v>0</v>
      </c>
      <c r="BA43" s="487">
        <f t="shared" si="7"/>
        <v>0</v>
      </c>
      <c r="BB43" s="487">
        <f t="shared" si="7"/>
        <v>0</v>
      </c>
      <c r="BC43" s="487">
        <f t="shared" si="7"/>
        <v>0</v>
      </c>
      <c r="BD43" s="487">
        <f t="shared" si="7"/>
        <v>0</v>
      </c>
      <c r="BE43" s="487">
        <f t="shared" si="7"/>
        <v>0</v>
      </c>
      <c r="BF43" s="487">
        <f t="shared" si="7"/>
        <v>0</v>
      </c>
      <c r="BG43" s="487">
        <f t="shared" si="7"/>
        <v>0</v>
      </c>
      <c r="BH43" s="487">
        <f t="shared" si="7"/>
        <v>0</v>
      </c>
      <c r="BI43" s="487" t="str">
        <f t="shared" si="7"/>
        <v/>
      </c>
      <c r="BJ43" s="487" t="str">
        <f t="shared" si="7"/>
        <v/>
      </c>
      <c r="BK43" s="489" t="str">
        <f t="shared" si="7"/>
        <v/>
      </c>
      <c r="BL43" s="488">
        <f t="shared" si="8"/>
        <v>0</v>
      </c>
      <c r="BM43" s="495">
        <f t="shared" si="8"/>
        <v>0</v>
      </c>
      <c r="BN43" s="495">
        <f t="shared" si="8"/>
        <v>0</v>
      </c>
      <c r="BO43" s="495">
        <f t="shared" si="8"/>
        <v>0</v>
      </c>
      <c r="BP43" s="495">
        <f t="shared" si="8"/>
        <v>0</v>
      </c>
      <c r="BQ43" s="495">
        <f t="shared" si="8"/>
        <v>0</v>
      </c>
      <c r="BR43" s="495">
        <f t="shared" si="8"/>
        <v>0</v>
      </c>
      <c r="BS43" s="495">
        <f t="shared" si="8"/>
        <v>0</v>
      </c>
      <c r="BT43" s="495">
        <f t="shared" si="8"/>
        <v>0</v>
      </c>
      <c r="BU43" s="495">
        <f t="shared" si="8"/>
        <v>0</v>
      </c>
      <c r="BV43" s="495">
        <f t="shared" si="8"/>
        <v>0</v>
      </c>
      <c r="BW43" s="495">
        <f t="shared" si="8"/>
        <v>0</v>
      </c>
      <c r="BX43" s="495">
        <f t="shared" si="8"/>
        <v>0</v>
      </c>
      <c r="BY43" s="495" t="str">
        <f t="shared" si="8"/>
        <v/>
      </c>
      <c r="BZ43" s="495" t="str">
        <f t="shared" si="8"/>
        <v/>
      </c>
      <c r="CA43" s="489" t="str">
        <f t="shared" si="8"/>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0"/>
        <v>-1</v>
      </c>
      <c r="AG44" s="487">
        <f t="shared" si="10"/>
        <v>-1</v>
      </c>
      <c r="AH44" s="487">
        <f t="shared" si="10"/>
        <v>-1</v>
      </c>
      <c r="AI44" s="487">
        <f t="shared" si="10"/>
        <v>-1</v>
      </c>
      <c r="AJ44" s="487">
        <f t="shared" si="10"/>
        <v>-1</v>
      </c>
      <c r="AK44" s="487">
        <f t="shared" si="10"/>
        <v>-1</v>
      </c>
      <c r="AL44" s="487">
        <f t="shared" si="10"/>
        <v>-1</v>
      </c>
      <c r="AM44" s="487">
        <f t="shared" si="10"/>
        <v>-1</v>
      </c>
      <c r="AN44" s="487">
        <f t="shared" si="10"/>
        <v>-1</v>
      </c>
      <c r="AO44" s="487">
        <f t="shared" si="10"/>
        <v>-1</v>
      </c>
      <c r="AP44" s="487">
        <f t="shared" si="10"/>
        <v>-1</v>
      </c>
      <c r="AQ44" s="487">
        <f t="shared" si="10"/>
        <v>-1</v>
      </c>
      <c r="AR44" s="487">
        <f t="shared" si="10"/>
        <v>-1</v>
      </c>
      <c r="AS44" s="487">
        <f t="shared" si="10"/>
        <v>0</v>
      </c>
      <c r="AT44" s="487">
        <f t="shared" si="10"/>
        <v>0</v>
      </c>
      <c r="AU44" s="493">
        <f t="shared" si="10"/>
        <v>0</v>
      </c>
      <c r="AV44" s="488">
        <f t="shared" si="7"/>
        <v>0</v>
      </c>
      <c r="AW44" s="487">
        <f t="shared" si="7"/>
        <v>0</v>
      </c>
      <c r="AX44" s="487">
        <f t="shared" si="7"/>
        <v>0</v>
      </c>
      <c r="AY44" s="487">
        <f t="shared" si="7"/>
        <v>0</v>
      </c>
      <c r="AZ44" s="487">
        <f t="shared" si="7"/>
        <v>0</v>
      </c>
      <c r="BA44" s="487">
        <f t="shared" si="7"/>
        <v>0</v>
      </c>
      <c r="BB44" s="487">
        <f t="shared" si="7"/>
        <v>0</v>
      </c>
      <c r="BC44" s="487">
        <f t="shared" si="7"/>
        <v>0</v>
      </c>
      <c r="BD44" s="487">
        <f t="shared" si="7"/>
        <v>0</v>
      </c>
      <c r="BE44" s="487">
        <f t="shared" si="7"/>
        <v>0</v>
      </c>
      <c r="BF44" s="487">
        <f t="shared" si="7"/>
        <v>0</v>
      </c>
      <c r="BG44" s="487">
        <f t="shared" si="7"/>
        <v>0</v>
      </c>
      <c r="BH44" s="487">
        <f t="shared" si="7"/>
        <v>0</v>
      </c>
      <c r="BI44" s="487" t="str">
        <f t="shared" si="7"/>
        <v/>
      </c>
      <c r="BJ44" s="487" t="str">
        <f t="shared" si="7"/>
        <v/>
      </c>
      <c r="BK44" s="489" t="str">
        <f t="shared" si="7"/>
        <v/>
      </c>
      <c r="BL44" s="488">
        <f t="shared" si="8"/>
        <v>0</v>
      </c>
      <c r="BM44" s="495">
        <f t="shared" si="8"/>
        <v>0</v>
      </c>
      <c r="BN44" s="495">
        <f t="shared" si="8"/>
        <v>0</v>
      </c>
      <c r="BO44" s="495">
        <f t="shared" si="8"/>
        <v>0</v>
      </c>
      <c r="BP44" s="495">
        <f t="shared" si="8"/>
        <v>0</v>
      </c>
      <c r="BQ44" s="495">
        <f t="shared" si="8"/>
        <v>0</v>
      </c>
      <c r="BR44" s="495">
        <f t="shared" si="8"/>
        <v>0</v>
      </c>
      <c r="BS44" s="495">
        <f t="shared" si="8"/>
        <v>0</v>
      </c>
      <c r="BT44" s="495">
        <f t="shared" si="8"/>
        <v>0</v>
      </c>
      <c r="BU44" s="495">
        <f t="shared" si="8"/>
        <v>0</v>
      </c>
      <c r="BV44" s="495">
        <f t="shared" si="8"/>
        <v>0</v>
      </c>
      <c r="BW44" s="495">
        <f t="shared" si="8"/>
        <v>0</v>
      </c>
      <c r="BX44" s="495">
        <f t="shared" si="8"/>
        <v>0</v>
      </c>
      <c r="BY44" s="495" t="str">
        <f t="shared" si="8"/>
        <v/>
      </c>
      <c r="BZ44" s="495" t="str">
        <f t="shared" si="8"/>
        <v/>
      </c>
      <c r="CA44" s="489" t="str">
        <f t="shared" si="8"/>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0"/>
        <v>-1</v>
      </c>
      <c r="AG45" s="487">
        <f t="shared" si="10"/>
        <v>-1</v>
      </c>
      <c r="AH45" s="487">
        <f t="shared" si="10"/>
        <v>-1</v>
      </c>
      <c r="AI45" s="487">
        <f t="shared" si="10"/>
        <v>-1</v>
      </c>
      <c r="AJ45" s="487">
        <f t="shared" si="10"/>
        <v>-1</v>
      </c>
      <c r="AK45" s="487">
        <f t="shared" si="10"/>
        <v>-1</v>
      </c>
      <c r="AL45" s="487">
        <f t="shared" si="10"/>
        <v>-1</v>
      </c>
      <c r="AM45" s="487">
        <f t="shared" si="10"/>
        <v>-1</v>
      </c>
      <c r="AN45" s="487">
        <f t="shared" si="10"/>
        <v>-1</v>
      </c>
      <c r="AO45" s="487">
        <f t="shared" si="10"/>
        <v>-1</v>
      </c>
      <c r="AP45" s="487">
        <f t="shared" si="10"/>
        <v>-1</v>
      </c>
      <c r="AQ45" s="487">
        <f t="shared" si="10"/>
        <v>-1</v>
      </c>
      <c r="AR45" s="487">
        <f t="shared" si="10"/>
        <v>-1</v>
      </c>
      <c r="AS45" s="487">
        <f t="shared" si="10"/>
        <v>0</v>
      </c>
      <c r="AT45" s="487">
        <f t="shared" si="10"/>
        <v>0</v>
      </c>
      <c r="AU45" s="493">
        <f t="shared" si="10"/>
        <v>0</v>
      </c>
      <c r="AV45" s="488">
        <f t="shared" si="7"/>
        <v>0</v>
      </c>
      <c r="AW45" s="487">
        <f t="shared" si="7"/>
        <v>0</v>
      </c>
      <c r="AX45" s="487">
        <f t="shared" si="7"/>
        <v>0</v>
      </c>
      <c r="AY45" s="487">
        <f t="shared" si="7"/>
        <v>0</v>
      </c>
      <c r="AZ45" s="487">
        <f t="shared" si="7"/>
        <v>0</v>
      </c>
      <c r="BA45" s="487">
        <f t="shared" si="7"/>
        <v>0</v>
      </c>
      <c r="BB45" s="487">
        <f t="shared" si="7"/>
        <v>0</v>
      </c>
      <c r="BC45" s="487">
        <f t="shared" si="7"/>
        <v>0</v>
      </c>
      <c r="BD45" s="487">
        <f t="shared" si="7"/>
        <v>0</v>
      </c>
      <c r="BE45" s="487">
        <f t="shared" si="7"/>
        <v>0</v>
      </c>
      <c r="BF45" s="487">
        <f t="shared" si="7"/>
        <v>0</v>
      </c>
      <c r="BG45" s="487">
        <f t="shared" si="7"/>
        <v>0</v>
      </c>
      <c r="BH45" s="487">
        <f t="shared" si="7"/>
        <v>0</v>
      </c>
      <c r="BI45" s="487" t="str">
        <f t="shared" si="7"/>
        <v/>
      </c>
      <c r="BJ45" s="487" t="str">
        <f t="shared" si="7"/>
        <v/>
      </c>
      <c r="BK45" s="489" t="str">
        <f t="shared" si="7"/>
        <v/>
      </c>
      <c r="BL45" s="488">
        <f t="shared" si="8"/>
        <v>0</v>
      </c>
      <c r="BM45" s="495">
        <f t="shared" si="8"/>
        <v>0</v>
      </c>
      <c r="BN45" s="495">
        <f t="shared" si="8"/>
        <v>0</v>
      </c>
      <c r="BO45" s="495">
        <f t="shared" si="8"/>
        <v>0</v>
      </c>
      <c r="BP45" s="495">
        <f t="shared" si="8"/>
        <v>0</v>
      </c>
      <c r="BQ45" s="495">
        <f t="shared" si="8"/>
        <v>0</v>
      </c>
      <c r="BR45" s="495">
        <f t="shared" si="8"/>
        <v>0</v>
      </c>
      <c r="BS45" s="495">
        <f t="shared" si="8"/>
        <v>0</v>
      </c>
      <c r="BT45" s="495">
        <f t="shared" si="8"/>
        <v>0</v>
      </c>
      <c r="BU45" s="495">
        <f t="shared" si="8"/>
        <v>0</v>
      </c>
      <c r="BV45" s="495">
        <f t="shared" si="8"/>
        <v>0</v>
      </c>
      <c r="BW45" s="495">
        <f t="shared" si="8"/>
        <v>0</v>
      </c>
      <c r="BX45" s="495">
        <f t="shared" si="8"/>
        <v>0</v>
      </c>
      <c r="BY45" s="495" t="str">
        <f t="shared" si="8"/>
        <v/>
      </c>
      <c r="BZ45" s="495" t="str">
        <f t="shared" si="8"/>
        <v/>
      </c>
      <c r="CA45" s="489" t="str">
        <f t="shared" si="8"/>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0"/>
        <v>-1</v>
      </c>
      <c r="AG46" s="487">
        <f t="shared" si="10"/>
        <v>-1</v>
      </c>
      <c r="AH46" s="487">
        <f t="shared" si="10"/>
        <v>-1</v>
      </c>
      <c r="AI46" s="487">
        <f t="shared" si="10"/>
        <v>-1</v>
      </c>
      <c r="AJ46" s="487">
        <f t="shared" si="10"/>
        <v>-1</v>
      </c>
      <c r="AK46" s="487">
        <f t="shared" si="10"/>
        <v>-1</v>
      </c>
      <c r="AL46" s="487">
        <f t="shared" si="10"/>
        <v>-1</v>
      </c>
      <c r="AM46" s="487">
        <f t="shared" si="10"/>
        <v>-1</v>
      </c>
      <c r="AN46" s="487">
        <f t="shared" si="10"/>
        <v>-1</v>
      </c>
      <c r="AO46" s="487">
        <f t="shared" si="10"/>
        <v>-1</v>
      </c>
      <c r="AP46" s="487">
        <f t="shared" si="10"/>
        <v>-1</v>
      </c>
      <c r="AQ46" s="487">
        <f t="shared" si="10"/>
        <v>-1</v>
      </c>
      <c r="AR46" s="487">
        <f t="shared" si="10"/>
        <v>-1</v>
      </c>
      <c r="AS46" s="487">
        <f t="shared" si="10"/>
        <v>0</v>
      </c>
      <c r="AT46" s="487">
        <f t="shared" si="10"/>
        <v>0</v>
      </c>
      <c r="AU46" s="493">
        <f t="shared" si="10"/>
        <v>0</v>
      </c>
      <c r="AV46" s="488">
        <f t="shared" si="7"/>
        <v>0</v>
      </c>
      <c r="AW46" s="487">
        <f t="shared" si="7"/>
        <v>0</v>
      </c>
      <c r="AX46" s="487">
        <f t="shared" si="7"/>
        <v>0</v>
      </c>
      <c r="AY46" s="487">
        <f t="shared" si="7"/>
        <v>0</v>
      </c>
      <c r="AZ46" s="487">
        <f t="shared" si="7"/>
        <v>0</v>
      </c>
      <c r="BA46" s="487">
        <f t="shared" si="7"/>
        <v>0</v>
      </c>
      <c r="BB46" s="487">
        <f t="shared" si="7"/>
        <v>0</v>
      </c>
      <c r="BC46" s="487">
        <f t="shared" si="7"/>
        <v>0</v>
      </c>
      <c r="BD46" s="487">
        <f t="shared" si="7"/>
        <v>0</v>
      </c>
      <c r="BE46" s="487">
        <f t="shared" si="7"/>
        <v>0</v>
      </c>
      <c r="BF46" s="487">
        <f t="shared" si="7"/>
        <v>0</v>
      </c>
      <c r="BG46" s="487">
        <f t="shared" si="7"/>
        <v>0</v>
      </c>
      <c r="BH46" s="487">
        <f t="shared" si="7"/>
        <v>0</v>
      </c>
      <c r="BI46" s="487" t="str">
        <f t="shared" si="7"/>
        <v/>
      </c>
      <c r="BJ46" s="487" t="str">
        <f t="shared" si="7"/>
        <v/>
      </c>
      <c r="BK46" s="489" t="str">
        <f t="shared" si="7"/>
        <v/>
      </c>
      <c r="BL46" s="488">
        <f t="shared" si="8"/>
        <v>0</v>
      </c>
      <c r="BM46" s="495">
        <f t="shared" si="8"/>
        <v>0</v>
      </c>
      <c r="BN46" s="495">
        <f t="shared" si="8"/>
        <v>0</v>
      </c>
      <c r="BO46" s="495">
        <f t="shared" si="8"/>
        <v>0</v>
      </c>
      <c r="BP46" s="495">
        <f t="shared" si="8"/>
        <v>0</v>
      </c>
      <c r="BQ46" s="495">
        <f t="shared" si="8"/>
        <v>0</v>
      </c>
      <c r="BR46" s="495">
        <f t="shared" si="8"/>
        <v>0</v>
      </c>
      <c r="BS46" s="495">
        <f t="shared" si="8"/>
        <v>0</v>
      </c>
      <c r="BT46" s="495">
        <f t="shared" si="8"/>
        <v>0</v>
      </c>
      <c r="BU46" s="495">
        <f t="shared" si="8"/>
        <v>0</v>
      </c>
      <c r="BV46" s="495">
        <f t="shared" si="8"/>
        <v>0</v>
      </c>
      <c r="BW46" s="495">
        <f t="shared" si="8"/>
        <v>0</v>
      </c>
      <c r="BX46" s="495">
        <f t="shared" si="8"/>
        <v>0</v>
      </c>
      <c r="BY46" s="495" t="str">
        <f t="shared" si="8"/>
        <v/>
      </c>
      <c r="BZ46" s="495" t="str">
        <f t="shared" si="8"/>
        <v/>
      </c>
      <c r="CA46" s="489" t="str">
        <f t="shared" si="8"/>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0"/>
        <v>-1</v>
      </c>
      <c r="AG47" s="487">
        <f t="shared" si="10"/>
        <v>-1</v>
      </c>
      <c r="AH47" s="487">
        <f t="shared" si="10"/>
        <v>-1</v>
      </c>
      <c r="AI47" s="487">
        <f t="shared" si="10"/>
        <v>-1</v>
      </c>
      <c r="AJ47" s="487">
        <f t="shared" si="10"/>
        <v>-1</v>
      </c>
      <c r="AK47" s="487">
        <f t="shared" si="10"/>
        <v>-1</v>
      </c>
      <c r="AL47" s="487">
        <f t="shared" si="10"/>
        <v>-1</v>
      </c>
      <c r="AM47" s="487">
        <f t="shared" si="10"/>
        <v>-1</v>
      </c>
      <c r="AN47" s="487">
        <f t="shared" si="10"/>
        <v>-1</v>
      </c>
      <c r="AO47" s="487">
        <f t="shared" si="10"/>
        <v>-1</v>
      </c>
      <c r="AP47" s="487">
        <f t="shared" si="10"/>
        <v>-1</v>
      </c>
      <c r="AQ47" s="487">
        <f t="shared" si="10"/>
        <v>-1</v>
      </c>
      <c r="AR47" s="487">
        <f t="shared" si="10"/>
        <v>-1</v>
      </c>
      <c r="AS47" s="487">
        <f t="shared" si="10"/>
        <v>0</v>
      </c>
      <c r="AT47" s="487">
        <f t="shared" si="10"/>
        <v>0</v>
      </c>
      <c r="AU47" s="493">
        <f t="shared" si="10"/>
        <v>0</v>
      </c>
      <c r="AV47" s="488">
        <f t="shared" si="7"/>
        <v>0</v>
      </c>
      <c r="AW47" s="487">
        <f t="shared" si="7"/>
        <v>0</v>
      </c>
      <c r="AX47" s="487">
        <f t="shared" si="7"/>
        <v>0</v>
      </c>
      <c r="AY47" s="487">
        <f t="shared" si="7"/>
        <v>0</v>
      </c>
      <c r="AZ47" s="487">
        <f t="shared" si="7"/>
        <v>0</v>
      </c>
      <c r="BA47" s="487">
        <f t="shared" si="7"/>
        <v>0</v>
      </c>
      <c r="BB47" s="487">
        <f t="shared" si="7"/>
        <v>0</v>
      </c>
      <c r="BC47" s="487">
        <f t="shared" si="7"/>
        <v>0</v>
      </c>
      <c r="BD47" s="487">
        <f t="shared" si="7"/>
        <v>0</v>
      </c>
      <c r="BE47" s="487">
        <f t="shared" si="7"/>
        <v>0</v>
      </c>
      <c r="BF47" s="487">
        <f t="shared" si="7"/>
        <v>0</v>
      </c>
      <c r="BG47" s="487">
        <f t="shared" si="7"/>
        <v>0</v>
      </c>
      <c r="BH47" s="487">
        <f t="shared" si="7"/>
        <v>0</v>
      </c>
      <c r="BI47" s="487" t="str">
        <f t="shared" si="7"/>
        <v/>
      </c>
      <c r="BJ47" s="487" t="str">
        <f t="shared" si="7"/>
        <v/>
      </c>
      <c r="BK47" s="489" t="str">
        <f t="shared" si="7"/>
        <v/>
      </c>
      <c r="BL47" s="488">
        <f t="shared" si="8"/>
        <v>0</v>
      </c>
      <c r="BM47" s="495">
        <f t="shared" si="8"/>
        <v>0</v>
      </c>
      <c r="BN47" s="495">
        <f t="shared" si="8"/>
        <v>0</v>
      </c>
      <c r="BO47" s="495">
        <f t="shared" si="8"/>
        <v>0</v>
      </c>
      <c r="BP47" s="495">
        <f t="shared" si="8"/>
        <v>0</v>
      </c>
      <c r="BQ47" s="495">
        <f t="shared" si="8"/>
        <v>0</v>
      </c>
      <c r="BR47" s="495">
        <f t="shared" si="8"/>
        <v>0</v>
      </c>
      <c r="BS47" s="495">
        <f t="shared" si="8"/>
        <v>0</v>
      </c>
      <c r="BT47" s="495">
        <f t="shared" si="8"/>
        <v>0</v>
      </c>
      <c r="BU47" s="495">
        <f t="shared" si="8"/>
        <v>0</v>
      </c>
      <c r="BV47" s="495">
        <f t="shared" si="8"/>
        <v>0</v>
      </c>
      <c r="BW47" s="495">
        <f t="shared" si="8"/>
        <v>0</v>
      </c>
      <c r="BX47" s="495">
        <f t="shared" si="8"/>
        <v>0</v>
      </c>
      <c r="BY47" s="495" t="str">
        <f t="shared" si="8"/>
        <v/>
      </c>
      <c r="BZ47" s="495" t="str">
        <f t="shared" si="8"/>
        <v/>
      </c>
      <c r="CA47" s="489" t="str">
        <f t="shared" si="8"/>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0"/>
        <v>-1</v>
      </c>
      <c r="AG48" s="487">
        <f t="shared" si="10"/>
        <v>-1</v>
      </c>
      <c r="AH48" s="487">
        <f t="shared" si="10"/>
        <v>-1</v>
      </c>
      <c r="AI48" s="487">
        <f t="shared" si="10"/>
        <v>-1</v>
      </c>
      <c r="AJ48" s="487">
        <f t="shared" si="10"/>
        <v>-1</v>
      </c>
      <c r="AK48" s="487">
        <f t="shared" si="10"/>
        <v>-1</v>
      </c>
      <c r="AL48" s="487">
        <f t="shared" si="10"/>
        <v>-1</v>
      </c>
      <c r="AM48" s="487">
        <f t="shared" si="10"/>
        <v>-1</v>
      </c>
      <c r="AN48" s="487">
        <f t="shared" si="10"/>
        <v>-1</v>
      </c>
      <c r="AO48" s="487">
        <f t="shared" si="10"/>
        <v>-1</v>
      </c>
      <c r="AP48" s="487">
        <f t="shared" si="10"/>
        <v>-1</v>
      </c>
      <c r="AQ48" s="487">
        <f t="shared" si="10"/>
        <v>-1</v>
      </c>
      <c r="AR48" s="487">
        <f t="shared" si="10"/>
        <v>-1</v>
      </c>
      <c r="AS48" s="487">
        <f t="shared" si="10"/>
        <v>0</v>
      </c>
      <c r="AT48" s="487">
        <f t="shared" si="10"/>
        <v>0</v>
      </c>
      <c r="AU48" s="493">
        <f t="shared" si="10"/>
        <v>0</v>
      </c>
      <c r="AV48" s="488">
        <f t="shared" si="7"/>
        <v>0</v>
      </c>
      <c r="AW48" s="487">
        <f t="shared" si="7"/>
        <v>0</v>
      </c>
      <c r="AX48" s="487">
        <f t="shared" si="7"/>
        <v>0</v>
      </c>
      <c r="AY48" s="487">
        <f t="shared" si="7"/>
        <v>0</v>
      </c>
      <c r="AZ48" s="487">
        <f t="shared" si="7"/>
        <v>0</v>
      </c>
      <c r="BA48" s="487">
        <f t="shared" si="7"/>
        <v>0</v>
      </c>
      <c r="BB48" s="487">
        <f t="shared" si="7"/>
        <v>0</v>
      </c>
      <c r="BC48" s="487">
        <f t="shared" si="7"/>
        <v>0</v>
      </c>
      <c r="BD48" s="487">
        <f t="shared" si="7"/>
        <v>0</v>
      </c>
      <c r="BE48" s="487">
        <f t="shared" si="7"/>
        <v>0</v>
      </c>
      <c r="BF48" s="487">
        <f t="shared" si="7"/>
        <v>0</v>
      </c>
      <c r="BG48" s="487">
        <f t="shared" si="7"/>
        <v>0</v>
      </c>
      <c r="BH48" s="487">
        <f t="shared" si="7"/>
        <v>0</v>
      </c>
      <c r="BI48" s="487" t="str">
        <f t="shared" si="7"/>
        <v/>
      </c>
      <c r="BJ48" s="487" t="str">
        <f t="shared" si="7"/>
        <v/>
      </c>
      <c r="BK48" s="489" t="str">
        <f t="shared" si="7"/>
        <v/>
      </c>
      <c r="BL48" s="488">
        <f t="shared" si="8"/>
        <v>0</v>
      </c>
      <c r="BM48" s="495">
        <f t="shared" si="8"/>
        <v>0</v>
      </c>
      <c r="BN48" s="495">
        <f t="shared" si="8"/>
        <v>0</v>
      </c>
      <c r="BO48" s="495">
        <f t="shared" si="8"/>
        <v>0</v>
      </c>
      <c r="BP48" s="495">
        <f t="shared" si="8"/>
        <v>0</v>
      </c>
      <c r="BQ48" s="495">
        <f t="shared" si="8"/>
        <v>0</v>
      </c>
      <c r="BR48" s="495">
        <f t="shared" si="8"/>
        <v>0</v>
      </c>
      <c r="BS48" s="495">
        <f t="shared" si="8"/>
        <v>0</v>
      </c>
      <c r="BT48" s="495">
        <f t="shared" si="8"/>
        <v>0</v>
      </c>
      <c r="BU48" s="495">
        <f t="shared" si="8"/>
        <v>0</v>
      </c>
      <c r="BV48" s="495">
        <f t="shared" si="8"/>
        <v>0</v>
      </c>
      <c r="BW48" s="495">
        <f t="shared" si="8"/>
        <v>0</v>
      </c>
      <c r="BX48" s="495">
        <f t="shared" si="8"/>
        <v>0</v>
      </c>
      <c r="BY48" s="495" t="str">
        <f t="shared" si="8"/>
        <v/>
      </c>
      <c r="BZ48" s="495" t="str">
        <f t="shared" si="8"/>
        <v/>
      </c>
      <c r="CA48" s="489" t="str">
        <f t="shared" si="8"/>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0"/>
        <v>-1</v>
      </c>
      <c r="AG49" s="487">
        <f t="shared" si="10"/>
        <v>-1</v>
      </c>
      <c r="AH49" s="487">
        <f t="shared" si="10"/>
        <v>-1</v>
      </c>
      <c r="AI49" s="487">
        <f t="shared" si="10"/>
        <v>-1</v>
      </c>
      <c r="AJ49" s="487">
        <f t="shared" si="10"/>
        <v>-1</v>
      </c>
      <c r="AK49" s="487">
        <f t="shared" si="10"/>
        <v>-1</v>
      </c>
      <c r="AL49" s="487">
        <f t="shared" si="10"/>
        <v>-1</v>
      </c>
      <c r="AM49" s="487">
        <f t="shared" si="10"/>
        <v>-1</v>
      </c>
      <c r="AN49" s="487">
        <f t="shared" si="10"/>
        <v>-1</v>
      </c>
      <c r="AO49" s="487">
        <f t="shared" si="10"/>
        <v>-1</v>
      </c>
      <c r="AP49" s="487">
        <f t="shared" si="10"/>
        <v>-1</v>
      </c>
      <c r="AQ49" s="487">
        <f t="shared" si="10"/>
        <v>-1</v>
      </c>
      <c r="AR49" s="487">
        <f t="shared" si="10"/>
        <v>-1</v>
      </c>
      <c r="AS49" s="487">
        <f t="shared" si="10"/>
        <v>0</v>
      </c>
      <c r="AT49" s="487">
        <f t="shared" si="10"/>
        <v>0</v>
      </c>
      <c r="AU49" s="493">
        <f t="shared" si="10"/>
        <v>0</v>
      </c>
      <c r="AV49" s="488">
        <f t="shared" si="7"/>
        <v>0</v>
      </c>
      <c r="AW49" s="487">
        <f t="shared" si="7"/>
        <v>0</v>
      </c>
      <c r="AX49" s="487">
        <f t="shared" si="7"/>
        <v>0</v>
      </c>
      <c r="AY49" s="487">
        <f t="shared" si="7"/>
        <v>0</v>
      </c>
      <c r="AZ49" s="487">
        <f t="shared" si="7"/>
        <v>0</v>
      </c>
      <c r="BA49" s="487">
        <f t="shared" si="7"/>
        <v>0</v>
      </c>
      <c r="BB49" s="487">
        <f t="shared" si="7"/>
        <v>0</v>
      </c>
      <c r="BC49" s="487">
        <f t="shared" si="7"/>
        <v>0</v>
      </c>
      <c r="BD49" s="487">
        <f t="shared" si="7"/>
        <v>0</v>
      </c>
      <c r="BE49" s="487">
        <f t="shared" si="7"/>
        <v>0</v>
      </c>
      <c r="BF49" s="487">
        <f t="shared" si="7"/>
        <v>0</v>
      </c>
      <c r="BG49" s="487">
        <f t="shared" si="7"/>
        <v>0</v>
      </c>
      <c r="BH49" s="487">
        <f t="shared" si="7"/>
        <v>0</v>
      </c>
      <c r="BI49" s="487" t="str">
        <f t="shared" si="7"/>
        <v/>
      </c>
      <c r="BJ49" s="487" t="str">
        <f t="shared" si="7"/>
        <v/>
      </c>
      <c r="BK49" s="489" t="str">
        <f t="shared" si="7"/>
        <v/>
      </c>
      <c r="BL49" s="488">
        <f t="shared" si="8"/>
        <v>0</v>
      </c>
      <c r="BM49" s="495">
        <f t="shared" si="8"/>
        <v>0</v>
      </c>
      <c r="BN49" s="495">
        <f t="shared" si="8"/>
        <v>0</v>
      </c>
      <c r="BO49" s="495">
        <f t="shared" si="8"/>
        <v>0</v>
      </c>
      <c r="BP49" s="495">
        <f t="shared" si="8"/>
        <v>0</v>
      </c>
      <c r="BQ49" s="495">
        <f t="shared" si="8"/>
        <v>0</v>
      </c>
      <c r="BR49" s="495">
        <f t="shared" si="8"/>
        <v>0</v>
      </c>
      <c r="BS49" s="495">
        <f t="shared" si="8"/>
        <v>0</v>
      </c>
      <c r="BT49" s="495">
        <f t="shared" si="8"/>
        <v>0</v>
      </c>
      <c r="BU49" s="495">
        <f t="shared" si="8"/>
        <v>0</v>
      </c>
      <c r="BV49" s="495">
        <f t="shared" si="8"/>
        <v>0</v>
      </c>
      <c r="BW49" s="495">
        <f t="shared" si="8"/>
        <v>0</v>
      </c>
      <c r="BX49" s="495">
        <f t="shared" si="8"/>
        <v>0</v>
      </c>
      <c r="BY49" s="495" t="str">
        <f t="shared" si="8"/>
        <v/>
      </c>
      <c r="BZ49" s="495" t="str">
        <f t="shared" si="8"/>
        <v/>
      </c>
      <c r="CA49" s="489" t="str">
        <f t="shared" si="8"/>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0"/>
        <v>-1</v>
      </c>
      <c r="AG50" s="487">
        <f t="shared" si="10"/>
        <v>-1</v>
      </c>
      <c r="AH50" s="487">
        <f t="shared" si="10"/>
        <v>-1</v>
      </c>
      <c r="AI50" s="487">
        <f t="shared" si="10"/>
        <v>-1</v>
      </c>
      <c r="AJ50" s="487">
        <f t="shared" si="10"/>
        <v>-1</v>
      </c>
      <c r="AK50" s="487">
        <f t="shared" si="10"/>
        <v>-1</v>
      </c>
      <c r="AL50" s="487">
        <f t="shared" si="10"/>
        <v>-1</v>
      </c>
      <c r="AM50" s="487">
        <f t="shared" si="10"/>
        <v>-1</v>
      </c>
      <c r="AN50" s="487">
        <f t="shared" si="10"/>
        <v>-1</v>
      </c>
      <c r="AO50" s="487">
        <f t="shared" si="10"/>
        <v>-1</v>
      </c>
      <c r="AP50" s="487">
        <f t="shared" si="10"/>
        <v>-1</v>
      </c>
      <c r="AQ50" s="487">
        <f t="shared" si="10"/>
        <v>-1</v>
      </c>
      <c r="AR50" s="487">
        <f t="shared" si="10"/>
        <v>-1</v>
      </c>
      <c r="AS50" s="487">
        <f t="shared" si="10"/>
        <v>0</v>
      </c>
      <c r="AT50" s="487">
        <f t="shared" si="10"/>
        <v>0</v>
      </c>
      <c r="AU50" s="493">
        <f t="shared" si="10"/>
        <v>0</v>
      </c>
      <c r="AV50" s="488">
        <f t="shared" si="7"/>
        <v>0</v>
      </c>
      <c r="AW50" s="487">
        <f t="shared" si="7"/>
        <v>0</v>
      </c>
      <c r="AX50" s="487">
        <f t="shared" si="7"/>
        <v>0</v>
      </c>
      <c r="AY50" s="487">
        <f t="shared" si="7"/>
        <v>0</v>
      </c>
      <c r="AZ50" s="487">
        <f t="shared" si="7"/>
        <v>0</v>
      </c>
      <c r="BA50" s="487">
        <f t="shared" si="7"/>
        <v>0</v>
      </c>
      <c r="BB50" s="487">
        <f t="shared" si="7"/>
        <v>0</v>
      </c>
      <c r="BC50" s="487">
        <f t="shared" si="7"/>
        <v>0</v>
      </c>
      <c r="BD50" s="487">
        <f t="shared" si="7"/>
        <v>0</v>
      </c>
      <c r="BE50" s="487">
        <f t="shared" si="7"/>
        <v>0</v>
      </c>
      <c r="BF50" s="487">
        <f t="shared" si="7"/>
        <v>0</v>
      </c>
      <c r="BG50" s="487">
        <f t="shared" si="7"/>
        <v>0</v>
      </c>
      <c r="BH50" s="487">
        <f t="shared" si="7"/>
        <v>0</v>
      </c>
      <c r="BI50" s="487" t="str">
        <f t="shared" si="7"/>
        <v/>
      </c>
      <c r="BJ50" s="487" t="str">
        <f t="shared" si="7"/>
        <v/>
      </c>
      <c r="BK50" s="489" t="str">
        <f t="shared" si="7"/>
        <v/>
      </c>
      <c r="BL50" s="488">
        <f t="shared" si="8"/>
        <v>0</v>
      </c>
      <c r="BM50" s="495">
        <f t="shared" si="8"/>
        <v>0</v>
      </c>
      <c r="BN50" s="495">
        <f t="shared" si="8"/>
        <v>0</v>
      </c>
      <c r="BO50" s="495">
        <f t="shared" si="8"/>
        <v>0</v>
      </c>
      <c r="BP50" s="495">
        <f t="shared" si="8"/>
        <v>0</v>
      </c>
      <c r="BQ50" s="495">
        <f t="shared" si="8"/>
        <v>0</v>
      </c>
      <c r="BR50" s="495">
        <f t="shared" si="8"/>
        <v>0</v>
      </c>
      <c r="BS50" s="495">
        <f t="shared" si="8"/>
        <v>0</v>
      </c>
      <c r="BT50" s="495">
        <f t="shared" si="8"/>
        <v>0</v>
      </c>
      <c r="BU50" s="495">
        <f t="shared" si="8"/>
        <v>0</v>
      </c>
      <c r="BV50" s="495">
        <f t="shared" si="8"/>
        <v>0</v>
      </c>
      <c r="BW50" s="495">
        <f t="shared" si="8"/>
        <v>0</v>
      </c>
      <c r="BX50" s="495">
        <f t="shared" si="8"/>
        <v>0</v>
      </c>
      <c r="BY50" s="495" t="str">
        <f t="shared" si="8"/>
        <v/>
      </c>
      <c r="BZ50" s="495" t="str">
        <f t="shared" si="8"/>
        <v/>
      </c>
      <c r="CA50" s="489" t="str">
        <f t="shared" si="8"/>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0"/>
        <v>-1</v>
      </c>
      <c r="AG51" s="487">
        <f t="shared" si="10"/>
        <v>-1</v>
      </c>
      <c r="AH51" s="487">
        <f t="shared" si="10"/>
        <v>-1</v>
      </c>
      <c r="AI51" s="487">
        <f t="shared" si="10"/>
        <v>-1</v>
      </c>
      <c r="AJ51" s="487">
        <f t="shared" si="10"/>
        <v>-1</v>
      </c>
      <c r="AK51" s="487">
        <f t="shared" si="10"/>
        <v>-1</v>
      </c>
      <c r="AL51" s="487">
        <f t="shared" si="10"/>
        <v>-1</v>
      </c>
      <c r="AM51" s="487">
        <f t="shared" si="10"/>
        <v>-1</v>
      </c>
      <c r="AN51" s="487">
        <f t="shared" si="10"/>
        <v>-1</v>
      </c>
      <c r="AO51" s="487">
        <f t="shared" si="10"/>
        <v>-1</v>
      </c>
      <c r="AP51" s="487">
        <f t="shared" si="10"/>
        <v>-1</v>
      </c>
      <c r="AQ51" s="487">
        <f t="shared" si="10"/>
        <v>-1</v>
      </c>
      <c r="AR51" s="487">
        <f t="shared" si="10"/>
        <v>-1</v>
      </c>
      <c r="AS51" s="487">
        <f t="shared" si="10"/>
        <v>0</v>
      </c>
      <c r="AT51" s="487">
        <f t="shared" si="10"/>
        <v>0</v>
      </c>
      <c r="AU51" s="493">
        <f t="shared" si="10"/>
        <v>0</v>
      </c>
      <c r="AV51" s="488">
        <f t="shared" si="7"/>
        <v>0</v>
      </c>
      <c r="AW51" s="487">
        <f t="shared" si="7"/>
        <v>0</v>
      </c>
      <c r="AX51" s="487">
        <f t="shared" si="7"/>
        <v>0</v>
      </c>
      <c r="AY51" s="487">
        <f t="shared" si="7"/>
        <v>0</v>
      </c>
      <c r="AZ51" s="487">
        <f t="shared" si="7"/>
        <v>0</v>
      </c>
      <c r="BA51" s="487">
        <f t="shared" si="7"/>
        <v>0</v>
      </c>
      <c r="BB51" s="487">
        <f t="shared" si="7"/>
        <v>0</v>
      </c>
      <c r="BC51" s="487">
        <f t="shared" si="7"/>
        <v>0</v>
      </c>
      <c r="BD51" s="487">
        <f t="shared" si="7"/>
        <v>0</v>
      </c>
      <c r="BE51" s="487">
        <f t="shared" si="7"/>
        <v>0</v>
      </c>
      <c r="BF51" s="487">
        <f t="shared" si="7"/>
        <v>0</v>
      </c>
      <c r="BG51" s="487">
        <f t="shared" si="7"/>
        <v>0</v>
      </c>
      <c r="BH51" s="487">
        <f t="shared" si="7"/>
        <v>0</v>
      </c>
      <c r="BI51" s="487" t="str">
        <f t="shared" si="7"/>
        <v/>
      </c>
      <c r="BJ51" s="487" t="str">
        <f t="shared" si="7"/>
        <v/>
      </c>
      <c r="BK51" s="489" t="str">
        <f t="shared" si="7"/>
        <v/>
      </c>
      <c r="BL51" s="488">
        <f t="shared" si="8"/>
        <v>0</v>
      </c>
      <c r="BM51" s="495">
        <f t="shared" si="8"/>
        <v>0</v>
      </c>
      <c r="BN51" s="495">
        <f t="shared" si="8"/>
        <v>0</v>
      </c>
      <c r="BO51" s="495">
        <f t="shared" si="8"/>
        <v>0</v>
      </c>
      <c r="BP51" s="495">
        <f t="shared" si="8"/>
        <v>0</v>
      </c>
      <c r="BQ51" s="495">
        <f t="shared" si="8"/>
        <v>0</v>
      </c>
      <c r="BR51" s="495">
        <f t="shared" si="8"/>
        <v>0</v>
      </c>
      <c r="BS51" s="495">
        <f t="shared" si="8"/>
        <v>0</v>
      </c>
      <c r="BT51" s="495">
        <f t="shared" si="8"/>
        <v>0</v>
      </c>
      <c r="BU51" s="495">
        <f t="shared" si="8"/>
        <v>0</v>
      </c>
      <c r="BV51" s="495">
        <f t="shared" si="8"/>
        <v>0</v>
      </c>
      <c r="BW51" s="495">
        <f t="shared" si="8"/>
        <v>0</v>
      </c>
      <c r="BX51" s="495">
        <f t="shared" si="8"/>
        <v>0</v>
      </c>
      <c r="BY51" s="495" t="str">
        <f t="shared" si="8"/>
        <v/>
      </c>
      <c r="BZ51" s="495" t="str">
        <f t="shared" si="8"/>
        <v/>
      </c>
      <c r="CA51" s="489" t="str">
        <f t="shared" si="8"/>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0"/>
        <v>-1</v>
      </c>
      <c r="AG52" s="487">
        <f t="shared" si="10"/>
        <v>-1</v>
      </c>
      <c r="AH52" s="487">
        <f t="shared" si="10"/>
        <v>-1</v>
      </c>
      <c r="AI52" s="487">
        <f t="shared" si="10"/>
        <v>-1</v>
      </c>
      <c r="AJ52" s="487">
        <f t="shared" si="10"/>
        <v>-1</v>
      </c>
      <c r="AK52" s="487">
        <f t="shared" si="10"/>
        <v>-1</v>
      </c>
      <c r="AL52" s="487">
        <f t="shared" si="10"/>
        <v>-1</v>
      </c>
      <c r="AM52" s="487">
        <f t="shared" si="10"/>
        <v>-1</v>
      </c>
      <c r="AN52" s="487">
        <f t="shared" si="10"/>
        <v>-1</v>
      </c>
      <c r="AO52" s="487">
        <f t="shared" si="10"/>
        <v>-1</v>
      </c>
      <c r="AP52" s="487">
        <f t="shared" si="10"/>
        <v>-1</v>
      </c>
      <c r="AQ52" s="487">
        <f t="shared" si="10"/>
        <v>-1</v>
      </c>
      <c r="AR52" s="487">
        <f t="shared" si="10"/>
        <v>-1</v>
      </c>
      <c r="AS52" s="487">
        <f t="shared" si="10"/>
        <v>0</v>
      </c>
      <c r="AT52" s="487">
        <f t="shared" si="10"/>
        <v>0</v>
      </c>
      <c r="AU52" s="493">
        <f t="shared" si="10"/>
        <v>0</v>
      </c>
      <c r="AV52" s="488">
        <f t="shared" si="7"/>
        <v>0</v>
      </c>
      <c r="AW52" s="487">
        <f t="shared" si="7"/>
        <v>0</v>
      </c>
      <c r="AX52" s="487">
        <f t="shared" si="7"/>
        <v>0</v>
      </c>
      <c r="AY52" s="487">
        <f t="shared" si="7"/>
        <v>0</v>
      </c>
      <c r="AZ52" s="487">
        <f t="shared" si="7"/>
        <v>0</v>
      </c>
      <c r="BA52" s="487">
        <f t="shared" si="7"/>
        <v>0</v>
      </c>
      <c r="BB52" s="487">
        <f t="shared" si="7"/>
        <v>0</v>
      </c>
      <c r="BC52" s="487">
        <f t="shared" si="7"/>
        <v>0</v>
      </c>
      <c r="BD52" s="487">
        <f t="shared" si="7"/>
        <v>0</v>
      </c>
      <c r="BE52" s="487">
        <f t="shared" si="7"/>
        <v>0</v>
      </c>
      <c r="BF52" s="487">
        <f t="shared" si="7"/>
        <v>0</v>
      </c>
      <c r="BG52" s="487">
        <f t="shared" si="7"/>
        <v>0</v>
      </c>
      <c r="BH52" s="487">
        <f t="shared" si="7"/>
        <v>0</v>
      </c>
      <c r="BI52" s="487" t="str">
        <f t="shared" si="7"/>
        <v/>
      </c>
      <c r="BJ52" s="487" t="str">
        <f t="shared" si="7"/>
        <v/>
      </c>
      <c r="BK52" s="489" t="str">
        <f t="shared" si="7"/>
        <v/>
      </c>
      <c r="BL52" s="488">
        <f t="shared" si="8"/>
        <v>0</v>
      </c>
      <c r="BM52" s="495">
        <f t="shared" si="8"/>
        <v>0</v>
      </c>
      <c r="BN52" s="495">
        <f t="shared" si="8"/>
        <v>0</v>
      </c>
      <c r="BO52" s="495">
        <f t="shared" si="8"/>
        <v>0</v>
      </c>
      <c r="BP52" s="495">
        <f t="shared" si="8"/>
        <v>0</v>
      </c>
      <c r="BQ52" s="495">
        <f t="shared" si="8"/>
        <v>0</v>
      </c>
      <c r="BR52" s="495">
        <f t="shared" si="8"/>
        <v>0</v>
      </c>
      <c r="BS52" s="495">
        <f t="shared" si="8"/>
        <v>0</v>
      </c>
      <c r="BT52" s="495">
        <f t="shared" si="8"/>
        <v>0</v>
      </c>
      <c r="BU52" s="495">
        <f t="shared" si="8"/>
        <v>0</v>
      </c>
      <c r="BV52" s="495">
        <f t="shared" si="8"/>
        <v>0</v>
      </c>
      <c r="BW52" s="495">
        <f t="shared" si="8"/>
        <v>0</v>
      </c>
      <c r="BX52" s="495">
        <f t="shared" si="8"/>
        <v>0</v>
      </c>
      <c r="BY52" s="495" t="str">
        <f t="shared" si="8"/>
        <v/>
      </c>
      <c r="BZ52" s="495" t="str">
        <f t="shared" si="8"/>
        <v/>
      </c>
      <c r="CA52" s="489" t="str">
        <f t="shared" si="8"/>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0"/>
        <v>-1</v>
      </c>
      <c r="AG53" s="487">
        <f t="shared" si="10"/>
        <v>-1</v>
      </c>
      <c r="AH53" s="487">
        <f t="shared" si="10"/>
        <v>-1</v>
      </c>
      <c r="AI53" s="487">
        <f t="shared" si="10"/>
        <v>-1</v>
      </c>
      <c r="AJ53" s="487">
        <f t="shared" si="10"/>
        <v>-1</v>
      </c>
      <c r="AK53" s="487">
        <f t="shared" si="10"/>
        <v>-1</v>
      </c>
      <c r="AL53" s="487">
        <f t="shared" si="10"/>
        <v>-1</v>
      </c>
      <c r="AM53" s="487">
        <f t="shared" si="10"/>
        <v>-1</v>
      </c>
      <c r="AN53" s="487">
        <f t="shared" si="10"/>
        <v>-1</v>
      </c>
      <c r="AO53" s="487">
        <f t="shared" si="10"/>
        <v>-1</v>
      </c>
      <c r="AP53" s="487">
        <f t="shared" si="10"/>
        <v>-1</v>
      </c>
      <c r="AQ53" s="487">
        <f t="shared" si="10"/>
        <v>-1</v>
      </c>
      <c r="AR53" s="487">
        <f t="shared" si="10"/>
        <v>-1</v>
      </c>
      <c r="AS53" s="487">
        <f t="shared" si="10"/>
        <v>0</v>
      </c>
      <c r="AT53" s="487">
        <f t="shared" si="10"/>
        <v>0</v>
      </c>
      <c r="AU53" s="493">
        <f t="shared" si="10"/>
        <v>0</v>
      </c>
      <c r="AV53" s="488">
        <f t="shared" si="7"/>
        <v>0</v>
      </c>
      <c r="AW53" s="487">
        <f t="shared" si="7"/>
        <v>0</v>
      </c>
      <c r="AX53" s="487">
        <f t="shared" si="7"/>
        <v>0</v>
      </c>
      <c r="AY53" s="487">
        <f t="shared" si="7"/>
        <v>0</v>
      </c>
      <c r="AZ53" s="487">
        <f t="shared" si="7"/>
        <v>0</v>
      </c>
      <c r="BA53" s="487">
        <f t="shared" si="7"/>
        <v>0</v>
      </c>
      <c r="BB53" s="487">
        <f t="shared" si="7"/>
        <v>0</v>
      </c>
      <c r="BC53" s="487">
        <f t="shared" si="7"/>
        <v>0</v>
      </c>
      <c r="BD53" s="487">
        <f t="shared" si="7"/>
        <v>0</v>
      </c>
      <c r="BE53" s="487">
        <f t="shared" si="7"/>
        <v>0</v>
      </c>
      <c r="BF53" s="487">
        <f t="shared" si="7"/>
        <v>0</v>
      </c>
      <c r="BG53" s="487">
        <f t="shared" si="7"/>
        <v>0</v>
      </c>
      <c r="BH53" s="487">
        <f t="shared" si="7"/>
        <v>0</v>
      </c>
      <c r="BI53" s="487" t="str">
        <f t="shared" si="7"/>
        <v/>
      </c>
      <c r="BJ53" s="487" t="str">
        <f t="shared" si="7"/>
        <v/>
      </c>
      <c r="BK53" s="489" t="str">
        <f t="shared" ref="BK53:BK68" si="11">IF(AU53,IFERROR(LEFT($V53,SEARCH(" (",$V53)-1),$V53),"")</f>
        <v/>
      </c>
      <c r="BL53" s="488">
        <f t="shared" si="8"/>
        <v>0</v>
      </c>
      <c r="BM53" s="495">
        <f t="shared" si="8"/>
        <v>0</v>
      </c>
      <c r="BN53" s="495">
        <f t="shared" si="8"/>
        <v>0</v>
      </c>
      <c r="BO53" s="495">
        <f t="shared" si="8"/>
        <v>0</v>
      </c>
      <c r="BP53" s="495">
        <f t="shared" si="8"/>
        <v>0</v>
      </c>
      <c r="BQ53" s="495">
        <f t="shared" si="8"/>
        <v>0</v>
      </c>
      <c r="BR53" s="495">
        <f t="shared" si="8"/>
        <v>0</v>
      </c>
      <c r="BS53" s="495">
        <f t="shared" si="8"/>
        <v>0</v>
      </c>
      <c r="BT53" s="495">
        <f t="shared" si="8"/>
        <v>0</v>
      </c>
      <c r="BU53" s="495">
        <f t="shared" si="8"/>
        <v>0</v>
      </c>
      <c r="BV53" s="495">
        <f t="shared" si="8"/>
        <v>0</v>
      </c>
      <c r="BW53" s="495">
        <f t="shared" si="8"/>
        <v>0</v>
      </c>
      <c r="BX53" s="495">
        <f t="shared" si="8"/>
        <v>0</v>
      </c>
      <c r="BY53" s="495" t="str">
        <f t="shared" si="8"/>
        <v/>
      </c>
      <c r="BZ53" s="495" t="str">
        <f t="shared" si="8"/>
        <v/>
      </c>
      <c r="CA53" s="489" t="str">
        <f t="shared" ref="CA53:CA68" si="12">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0"/>
        <v>-1</v>
      </c>
      <c r="AG54" s="487">
        <f t="shared" si="10"/>
        <v>-1</v>
      </c>
      <c r="AH54" s="487">
        <f t="shared" si="10"/>
        <v>-1</v>
      </c>
      <c r="AI54" s="487">
        <f t="shared" si="10"/>
        <v>-1</v>
      </c>
      <c r="AJ54" s="487">
        <f t="shared" si="10"/>
        <v>-1</v>
      </c>
      <c r="AK54" s="487">
        <f t="shared" si="10"/>
        <v>-1</v>
      </c>
      <c r="AL54" s="487">
        <f t="shared" si="10"/>
        <v>-1</v>
      </c>
      <c r="AM54" s="487">
        <f t="shared" si="10"/>
        <v>-1</v>
      </c>
      <c r="AN54" s="487">
        <f t="shared" si="10"/>
        <v>-1</v>
      </c>
      <c r="AO54" s="487">
        <f t="shared" si="10"/>
        <v>-1</v>
      </c>
      <c r="AP54" s="487">
        <f t="shared" si="10"/>
        <v>-1</v>
      </c>
      <c r="AQ54" s="487">
        <f t="shared" si="10"/>
        <v>-1</v>
      </c>
      <c r="AR54" s="487">
        <f t="shared" si="10"/>
        <v>-1</v>
      </c>
      <c r="AS54" s="487">
        <f t="shared" si="10"/>
        <v>0</v>
      </c>
      <c r="AT54" s="487">
        <f t="shared" si="10"/>
        <v>0</v>
      </c>
      <c r="AU54" s="493">
        <f t="shared" si="10"/>
        <v>0</v>
      </c>
      <c r="AV54" s="488">
        <f t="shared" ref="AV54:BJ68" si="13">IF(AF54,IFERROR(LEFT($V54,SEARCH(" (",$V54)-1),$V54),"")</f>
        <v>0</v>
      </c>
      <c r="AW54" s="487">
        <f t="shared" si="13"/>
        <v>0</v>
      </c>
      <c r="AX54" s="487">
        <f t="shared" si="13"/>
        <v>0</v>
      </c>
      <c r="AY54" s="487">
        <f t="shared" si="13"/>
        <v>0</v>
      </c>
      <c r="AZ54" s="487">
        <f t="shared" si="13"/>
        <v>0</v>
      </c>
      <c r="BA54" s="487">
        <f t="shared" si="13"/>
        <v>0</v>
      </c>
      <c r="BB54" s="487">
        <f t="shared" si="13"/>
        <v>0</v>
      </c>
      <c r="BC54" s="487">
        <f t="shared" si="13"/>
        <v>0</v>
      </c>
      <c r="BD54" s="487">
        <f t="shared" si="13"/>
        <v>0</v>
      </c>
      <c r="BE54" s="487">
        <f t="shared" si="13"/>
        <v>0</v>
      </c>
      <c r="BF54" s="487">
        <f t="shared" si="13"/>
        <v>0</v>
      </c>
      <c r="BG54" s="487">
        <f t="shared" si="13"/>
        <v>0</v>
      </c>
      <c r="BH54" s="487">
        <f t="shared" si="13"/>
        <v>0</v>
      </c>
      <c r="BI54" s="487" t="str">
        <f t="shared" si="13"/>
        <v/>
      </c>
      <c r="BJ54" s="487" t="str">
        <f t="shared" si="13"/>
        <v/>
      </c>
      <c r="BK54" s="489" t="str">
        <f t="shared" si="11"/>
        <v/>
      </c>
      <c r="BL54" s="488">
        <f t="shared" ref="BL54:BZ68" si="14">IF(AF54,IFERROR(LEFT($W54,SEARCH(" (",$W54)-1),$W54),"")</f>
        <v>0</v>
      </c>
      <c r="BM54" s="495">
        <f t="shared" si="14"/>
        <v>0</v>
      </c>
      <c r="BN54" s="495">
        <f t="shared" si="14"/>
        <v>0</v>
      </c>
      <c r="BO54" s="495">
        <f t="shared" si="14"/>
        <v>0</v>
      </c>
      <c r="BP54" s="495">
        <f t="shared" si="14"/>
        <v>0</v>
      </c>
      <c r="BQ54" s="495">
        <f t="shared" si="14"/>
        <v>0</v>
      </c>
      <c r="BR54" s="495">
        <f t="shared" si="14"/>
        <v>0</v>
      </c>
      <c r="BS54" s="495">
        <f t="shared" si="14"/>
        <v>0</v>
      </c>
      <c r="BT54" s="495">
        <f t="shared" si="14"/>
        <v>0</v>
      </c>
      <c r="BU54" s="495">
        <f t="shared" si="14"/>
        <v>0</v>
      </c>
      <c r="BV54" s="495">
        <f t="shared" si="14"/>
        <v>0</v>
      </c>
      <c r="BW54" s="495">
        <f t="shared" si="14"/>
        <v>0</v>
      </c>
      <c r="BX54" s="495">
        <f t="shared" si="14"/>
        <v>0</v>
      </c>
      <c r="BY54" s="495" t="str">
        <f t="shared" si="14"/>
        <v/>
      </c>
      <c r="BZ54" s="495" t="str">
        <f t="shared" si="14"/>
        <v/>
      </c>
      <c r="CA54" s="489" t="str">
        <f t="shared" si="12"/>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0"/>
        <v>-1</v>
      </c>
      <c r="AG55" s="487">
        <f t="shared" si="10"/>
        <v>-1</v>
      </c>
      <c r="AH55" s="487">
        <f t="shared" si="10"/>
        <v>-1</v>
      </c>
      <c r="AI55" s="487">
        <f t="shared" si="10"/>
        <v>-1</v>
      </c>
      <c r="AJ55" s="487">
        <f t="shared" si="10"/>
        <v>-1</v>
      </c>
      <c r="AK55" s="487">
        <f t="shared" si="10"/>
        <v>-1</v>
      </c>
      <c r="AL55" s="487">
        <f t="shared" si="10"/>
        <v>-1</v>
      </c>
      <c r="AM55" s="487">
        <f t="shared" si="10"/>
        <v>-1</v>
      </c>
      <c r="AN55" s="487">
        <f t="shared" si="10"/>
        <v>-1</v>
      </c>
      <c r="AO55" s="487">
        <f t="shared" si="10"/>
        <v>-1</v>
      </c>
      <c r="AP55" s="487">
        <f t="shared" si="10"/>
        <v>-1</v>
      </c>
      <c r="AQ55" s="487">
        <f t="shared" si="10"/>
        <v>-1</v>
      </c>
      <c r="AR55" s="487">
        <f t="shared" si="10"/>
        <v>-1</v>
      </c>
      <c r="AS55" s="487">
        <f t="shared" si="10"/>
        <v>0</v>
      </c>
      <c r="AT55" s="487">
        <f t="shared" si="10"/>
        <v>0</v>
      </c>
      <c r="AU55" s="493">
        <f t="shared" si="10"/>
        <v>0</v>
      </c>
      <c r="AV55" s="488">
        <f t="shared" si="13"/>
        <v>0</v>
      </c>
      <c r="AW55" s="487">
        <f t="shared" si="13"/>
        <v>0</v>
      </c>
      <c r="AX55" s="487">
        <f t="shared" si="13"/>
        <v>0</v>
      </c>
      <c r="AY55" s="487">
        <f t="shared" si="13"/>
        <v>0</v>
      </c>
      <c r="AZ55" s="487">
        <f t="shared" si="13"/>
        <v>0</v>
      </c>
      <c r="BA55" s="487">
        <f t="shared" si="13"/>
        <v>0</v>
      </c>
      <c r="BB55" s="487">
        <f t="shared" si="13"/>
        <v>0</v>
      </c>
      <c r="BC55" s="487">
        <f t="shared" si="13"/>
        <v>0</v>
      </c>
      <c r="BD55" s="487">
        <f t="shared" si="13"/>
        <v>0</v>
      </c>
      <c r="BE55" s="487">
        <f t="shared" si="13"/>
        <v>0</v>
      </c>
      <c r="BF55" s="487">
        <f t="shared" si="13"/>
        <v>0</v>
      </c>
      <c r="BG55" s="487">
        <f t="shared" si="13"/>
        <v>0</v>
      </c>
      <c r="BH55" s="487">
        <f t="shared" si="13"/>
        <v>0</v>
      </c>
      <c r="BI55" s="487" t="str">
        <f t="shared" si="13"/>
        <v/>
      </c>
      <c r="BJ55" s="487" t="str">
        <f t="shared" si="13"/>
        <v/>
      </c>
      <c r="BK55" s="489" t="str">
        <f t="shared" si="11"/>
        <v/>
      </c>
      <c r="BL55" s="488">
        <f t="shared" si="14"/>
        <v>0</v>
      </c>
      <c r="BM55" s="495">
        <f t="shared" si="14"/>
        <v>0</v>
      </c>
      <c r="BN55" s="495">
        <f t="shared" si="14"/>
        <v>0</v>
      </c>
      <c r="BO55" s="495">
        <f t="shared" si="14"/>
        <v>0</v>
      </c>
      <c r="BP55" s="495">
        <f t="shared" si="14"/>
        <v>0</v>
      </c>
      <c r="BQ55" s="495">
        <f t="shared" si="14"/>
        <v>0</v>
      </c>
      <c r="BR55" s="495">
        <f t="shared" si="14"/>
        <v>0</v>
      </c>
      <c r="BS55" s="495">
        <f t="shared" si="14"/>
        <v>0</v>
      </c>
      <c r="BT55" s="495">
        <f t="shared" si="14"/>
        <v>0</v>
      </c>
      <c r="BU55" s="495">
        <f t="shared" si="14"/>
        <v>0</v>
      </c>
      <c r="BV55" s="495">
        <f t="shared" si="14"/>
        <v>0</v>
      </c>
      <c r="BW55" s="495">
        <f t="shared" si="14"/>
        <v>0</v>
      </c>
      <c r="BX55" s="495">
        <f t="shared" si="14"/>
        <v>0</v>
      </c>
      <c r="BY55" s="495" t="str">
        <f t="shared" si="14"/>
        <v/>
      </c>
      <c r="BZ55" s="495" t="str">
        <f t="shared" si="14"/>
        <v/>
      </c>
      <c r="CA55" s="489" t="str">
        <f t="shared" si="12"/>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0"/>
        <v>-1</v>
      </c>
      <c r="AG56" s="487">
        <f t="shared" si="10"/>
        <v>-1</v>
      </c>
      <c r="AH56" s="487">
        <f t="shared" si="10"/>
        <v>-1</v>
      </c>
      <c r="AI56" s="487">
        <f t="shared" si="10"/>
        <v>-1</v>
      </c>
      <c r="AJ56" s="487">
        <f t="shared" si="10"/>
        <v>-1</v>
      </c>
      <c r="AK56" s="487">
        <f t="shared" si="10"/>
        <v>-1</v>
      </c>
      <c r="AL56" s="487">
        <f t="shared" si="10"/>
        <v>-1</v>
      </c>
      <c r="AM56" s="487">
        <f t="shared" si="10"/>
        <v>-1</v>
      </c>
      <c r="AN56" s="487">
        <f t="shared" si="10"/>
        <v>-1</v>
      </c>
      <c r="AO56" s="487">
        <f t="shared" si="10"/>
        <v>-1</v>
      </c>
      <c r="AP56" s="487">
        <f t="shared" si="10"/>
        <v>-1</v>
      </c>
      <c r="AQ56" s="487">
        <f t="shared" si="10"/>
        <v>-1</v>
      </c>
      <c r="AR56" s="487">
        <f t="shared" si="10"/>
        <v>-1</v>
      </c>
      <c r="AS56" s="487">
        <f t="shared" si="10"/>
        <v>0</v>
      </c>
      <c r="AT56" s="487">
        <f t="shared" si="10"/>
        <v>0</v>
      </c>
      <c r="AU56" s="493">
        <f t="shared" ref="AU56" si="15">AU55</f>
        <v>0</v>
      </c>
      <c r="AV56" s="488">
        <f t="shared" si="13"/>
        <v>0</v>
      </c>
      <c r="AW56" s="487">
        <f t="shared" si="13"/>
        <v>0</v>
      </c>
      <c r="AX56" s="487">
        <f t="shared" si="13"/>
        <v>0</v>
      </c>
      <c r="AY56" s="487">
        <f t="shared" si="13"/>
        <v>0</v>
      </c>
      <c r="AZ56" s="487">
        <f t="shared" si="13"/>
        <v>0</v>
      </c>
      <c r="BA56" s="487">
        <f t="shared" si="13"/>
        <v>0</v>
      </c>
      <c r="BB56" s="487">
        <f t="shared" si="13"/>
        <v>0</v>
      </c>
      <c r="BC56" s="487">
        <f t="shared" si="13"/>
        <v>0</v>
      </c>
      <c r="BD56" s="487">
        <f t="shared" si="13"/>
        <v>0</v>
      </c>
      <c r="BE56" s="487">
        <f t="shared" si="13"/>
        <v>0</v>
      </c>
      <c r="BF56" s="487">
        <f t="shared" si="13"/>
        <v>0</v>
      </c>
      <c r="BG56" s="487">
        <f t="shared" si="13"/>
        <v>0</v>
      </c>
      <c r="BH56" s="487">
        <f t="shared" si="13"/>
        <v>0</v>
      </c>
      <c r="BI56" s="487" t="str">
        <f t="shared" si="13"/>
        <v/>
      </c>
      <c r="BJ56" s="487" t="str">
        <f t="shared" si="13"/>
        <v/>
      </c>
      <c r="BK56" s="489" t="str">
        <f t="shared" si="11"/>
        <v/>
      </c>
      <c r="BL56" s="488">
        <f t="shared" si="14"/>
        <v>0</v>
      </c>
      <c r="BM56" s="495">
        <f t="shared" si="14"/>
        <v>0</v>
      </c>
      <c r="BN56" s="495">
        <f t="shared" si="14"/>
        <v>0</v>
      </c>
      <c r="BO56" s="495">
        <f t="shared" si="14"/>
        <v>0</v>
      </c>
      <c r="BP56" s="495">
        <f t="shared" si="14"/>
        <v>0</v>
      </c>
      <c r="BQ56" s="495">
        <f t="shared" si="14"/>
        <v>0</v>
      </c>
      <c r="BR56" s="495">
        <f t="shared" si="14"/>
        <v>0</v>
      </c>
      <c r="BS56" s="495">
        <f t="shared" si="14"/>
        <v>0</v>
      </c>
      <c r="BT56" s="495">
        <f t="shared" si="14"/>
        <v>0</v>
      </c>
      <c r="BU56" s="495">
        <f t="shared" si="14"/>
        <v>0</v>
      </c>
      <c r="BV56" s="495">
        <f t="shared" si="14"/>
        <v>0</v>
      </c>
      <c r="BW56" s="495">
        <f t="shared" si="14"/>
        <v>0</v>
      </c>
      <c r="BX56" s="495">
        <f t="shared" si="14"/>
        <v>0</v>
      </c>
      <c r="BY56" s="495" t="str">
        <f t="shared" si="14"/>
        <v/>
      </c>
      <c r="BZ56" s="495" t="str">
        <f t="shared" si="14"/>
        <v/>
      </c>
      <c r="CA56" s="489" t="str">
        <f t="shared" si="12"/>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6">AF56</f>
        <v>-1</v>
      </c>
      <c r="AG57" s="487">
        <f t="shared" si="16"/>
        <v>-1</v>
      </c>
      <c r="AH57" s="487">
        <f t="shared" si="16"/>
        <v>-1</v>
      </c>
      <c r="AI57" s="487">
        <f t="shared" si="16"/>
        <v>-1</v>
      </c>
      <c r="AJ57" s="487">
        <f t="shared" si="16"/>
        <v>-1</v>
      </c>
      <c r="AK57" s="487">
        <f t="shared" si="16"/>
        <v>-1</v>
      </c>
      <c r="AL57" s="487">
        <f t="shared" si="16"/>
        <v>-1</v>
      </c>
      <c r="AM57" s="487">
        <f t="shared" si="16"/>
        <v>-1</v>
      </c>
      <c r="AN57" s="487">
        <f t="shared" si="16"/>
        <v>-1</v>
      </c>
      <c r="AO57" s="487">
        <f t="shared" si="16"/>
        <v>-1</v>
      </c>
      <c r="AP57" s="487">
        <f t="shared" si="16"/>
        <v>-1</v>
      </c>
      <c r="AQ57" s="487">
        <f t="shared" si="16"/>
        <v>-1</v>
      </c>
      <c r="AR57" s="487">
        <f t="shared" si="16"/>
        <v>-1</v>
      </c>
      <c r="AS57" s="487">
        <f t="shared" si="16"/>
        <v>0</v>
      </c>
      <c r="AT57" s="487">
        <f t="shared" si="16"/>
        <v>0</v>
      </c>
      <c r="AU57" s="493">
        <f t="shared" si="16"/>
        <v>0</v>
      </c>
      <c r="AV57" s="488">
        <f t="shared" si="13"/>
        <v>0</v>
      </c>
      <c r="AW57" s="487">
        <f t="shared" si="13"/>
        <v>0</v>
      </c>
      <c r="AX57" s="487">
        <f t="shared" si="13"/>
        <v>0</v>
      </c>
      <c r="AY57" s="487">
        <f t="shared" si="13"/>
        <v>0</v>
      </c>
      <c r="AZ57" s="487">
        <f t="shared" si="13"/>
        <v>0</v>
      </c>
      <c r="BA57" s="487">
        <f t="shared" si="13"/>
        <v>0</v>
      </c>
      <c r="BB57" s="487">
        <f t="shared" si="13"/>
        <v>0</v>
      </c>
      <c r="BC57" s="487">
        <f t="shared" si="13"/>
        <v>0</v>
      </c>
      <c r="BD57" s="487">
        <f t="shared" si="13"/>
        <v>0</v>
      </c>
      <c r="BE57" s="487">
        <f t="shared" si="13"/>
        <v>0</v>
      </c>
      <c r="BF57" s="487">
        <f t="shared" si="13"/>
        <v>0</v>
      </c>
      <c r="BG57" s="487">
        <f t="shared" si="13"/>
        <v>0</v>
      </c>
      <c r="BH57" s="487">
        <f t="shared" si="13"/>
        <v>0</v>
      </c>
      <c r="BI57" s="487" t="str">
        <f t="shared" si="13"/>
        <v/>
      </c>
      <c r="BJ57" s="487" t="str">
        <f t="shared" si="13"/>
        <v/>
      </c>
      <c r="BK57" s="489" t="str">
        <f t="shared" si="11"/>
        <v/>
      </c>
      <c r="BL57" s="488">
        <f t="shared" si="14"/>
        <v>0</v>
      </c>
      <c r="BM57" s="495">
        <f t="shared" si="14"/>
        <v>0</v>
      </c>
      <c r="BN57" s="495">
        <f t="shared" si="14"/>
        <v>0</v>
      </c>
      <c r="BO57" s="495">
        <f t="shared" si="14"/>
        <v>0</v>
      </c>
      <c r="BP57" s="495">
        <f t="shared" si="14"/>
        <v>0</v>
      </c>
      <c r="BQ57" s="495">
        <f t="shared" si="14"/>
        <v>0</v>
      </c>
      <c r="BR57" s="495">
        <f t="shared" si="14"/>
        <v>0</v>
      </c>
      <c r="BS57" s="495">
        <f t="shared" si="14"/>
        <v>0</v>
      </c>
      <c r="BT57" s="495">
        <f t="shared" si="14"/>
        <v>0</v>
      </c>
      <c r="BU57" s="495">
        <f t="shared" si="14"/>
        <v>0</v>
      </c>
      <c r="BV57" s="495">
        <f t="shared" si="14"/>
        <v>0</v>
      </c>
      <c r="BW57" s="495">
        <f t="shared" si="14"/>
        <v>0</v>
      </c>
      <c r="BX57" s="495">
        <f t="shared" si="14"/>
        <v>0</v>
      </c>
      <c r="BY57" s="495" t="str">
        <f t="shared" si="14"/>
        <v/>
      </c>
      <c r="BZ57" s="495" t="str">
        <f t="shared" si="14"/>
        <v/>
      </c>
      <c r="CA57" s="489" t="str">
        <f t="shared" si="12"/>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6"/>
        <v>-1</v>
      </c>
      <c r="AG58" s="487">
        <f t="shared" si="16"/>
        <v>-1</v>
      </c>
      <c r="AH58" s="487">
        <f t="shared" si="16"/>
        <v>-1</v>
      </c>
      <c r="AI58" s="487">
        <f t="shared" si="16"/>
        <v>-1</v>
      </c>
      <c r="AJ58" s="487">
        <f t="shared" si="16"/>
        <v>-1</v>
      </c>
      <c r="AK58" s="487">
        <f t="shared" si="16"/>
        <v>-1</v>
      </c>
      <c r="AL58" s="487">
        <f t="shared" si="16"/>
        <v>-1</v>
      </c>
      <c r="AM58" s="487">
        <f t="shared" si="16"/>
        <v>-1</v>
      </c>
      <c r="AN58" s="487">
        <f t="shared" si="16"/>
        <v>-1</v>
      </c>
      <c r="AO58" s="487">
        <f t="shared" si="16"/>
        <v>-1</v>
      </c>
      <c r="AP58" s="487">
        <f t="shared" si="16"/>
        <v>-1</v>
      </c>
      <c r="AQ58" s="487">
        <f t="shared" si="16"/>
        <v>-1</v>
      </c>
      <c r="AR58" s="487">
        <f t="shared" si="16"/>
        <v>-1</v>
      </c>
      <c r="AS58" s="487">
        <f t="shared" si="16"/>
        <v>0</v>
      </c>
      <c r="AT58" s="487">
        <f t="shared" si="16"/>
        <v>0</v>
      </c>
      <c r="AU58" s="493">
        <f t="shared" si="16"/>
        <v>0</v>
      </c>
      <c r="AV58" s="488">
        <f t="shared" si="13"/>
        <v>0</v>
      </c>
      <c r="AW58" s="487">
        <f t="shared" si="13"/>
        <v>0</v>
      </c>
      <c r="AX58" s="487">
        <f t="shared" si="13"/>
        <v>0</v>
      </c>
      <c r="AY58" s="487">
        <f t="shared" si="13"/>
        <v>0</v>
      </c>
      <c r="AZ58" s="487">
        <f t="shared" si="13"/>
        <v>0</v>
      </c>
      <c r="BA58" s="487">
        <f t="shared" si="13"/>
        <v>0</v>
      </c>
      <c r="BB58" s="487">
        <f t="shared" si="13"/>
        <v>0</v>
      </c>
      <c r="BC58" s="487">
        <f t="shared" si="13"/>
        <v>0</v>
      </c>
      <c r="BD58" s="487">
        <f t="shared" si="13"/>
        <v>0</v>
      </c>
      <c r="BE58" s="487">
        <f t="shared" si="13"/>
        <v>0</v>
      </c>
      <c r="BF58" s="487">
        <f t="shared" si="13"/>
        <v>0</v>
      </c>
      <c r="BG58" s="487">
        <f t="shared" si="13"/>
        <v>0</v>
      </c>
      <c r="BH58" s="487">
        <f t="shared" si="13"/>
        <v>0</v>
      </c>
      <c r="BI58" s="487" t="str">
        <f t="shared" si="13"/>
        <v/>
      </c>
      <c r="BJ58" s="487" t="str">
        <f t="shared" si="13"/>
        <v/>
      </c>
      <c r="BK58" s="489" t="str">
        <f t="shared" si="11"/>
        <v/>
      </c>
      <c r="BL58" s="488">
        <f t="shared" si="14"/>
        <v>0</v>
      </c>
      <c r="BM58" s="495">
        <f t="shared" si="14"/>
        <v>0</v>
      </c>
      <c r="BN58" s="495">
        <f t="shared" si="14"/>
        <v>0</v>
      </c>
      <c r="BO58" s="495">
        <f t="shared" si="14"/>
        <v>0</v>
      </c>
      <c r="BP58" s="495">
        <f t="shared" si="14"/>
        <v>0</v>
      </c>
      <c r="BQ58" s="495">
        <f t="shared" si="14"/>
        <v>0</v>
      </c>
      <c r="BR58" s="495">
        <f t="shared" si="14"/>
        <v>0</v>
      </c>
      <c r="BS58" s="495">
        <f t="shared" si="14"/>
        <v>0</v>
      </c>
      <c r="BT58" s="495">
        <f t="shared" si="14"/>
        <v>0</v>
      </c>
      <c r="BU58" s="495">
        <f t="shared" si="14"/>
        <v>0</v>
      </c>
      <c r="BV58" s="495">
        <f t="shared" si="14"/>
        <v>0</v>
      </c>
      <c r="BW58" s="495">
        <f t="shared" si="14"/>
        <v>0</v>
      </c>
      <c r="BX58" s="495">
        <f t="shared" si="14"/>
        <v>0</v>
      </c>
      <c r="BY58" s="495" t="str">
        <f t="shared" si="14"/>
        <v/>
      </c>
      <c r="BZ58" s="495" t="str">
        <f t="shared" si="14"/>
        <v/>
      </c>
      <c r="CA58" s="489" t="str">
        <f t="shared" si="12"/>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6"/>
        <v>-1</v>
      </c>
      <c r="AG59" s="487">
        <f t="shared" si="16"/>
        <v>-1</v>
      </c>
      <c r="AH59" s="487">
        <f t="shared" si="16"/>
        <v>-1</v>
      </c>
      <c r="AI59" s="487">
        <f t="shared" si="16"/>
        <v>-1</v>
      </c>
      <c r="AJ59" s="487">
        <f t="shared" si="16"/>
        <v>-1</v>
      </c>
      <c r="AK59" s="487">
        <f t="shared" si="16"/>
        <v>-1</v>
      </c>
      <c r="AL59" s="487">
        <f t="shared" si="16"/>
        <v>-1</v>
      </c>
      <c r="AM59" s="487">
        <f t="shared" si="16"/>
        <v>-1</v>
      </c>
      <c r="AN59" s="487">
        <f t="shared" si="16"/>
        <v>-1</v>
      </c>
      <c r="AO59" s="487">
        <f t="shared" si="16"/>
        <v>-1</v>
      </c>
      <c r="AP59" s="487">
        <f t="shared" si="16"/>
        <v>-1</v>
      </c>
      <c r="AQ59" s="487">
        <f t="shared" si="16"/>
        <v>-1</v>
      </c>
      <c r="AR59" s="487">
        <f t="shared" si="16"/>
        <v>-1</v>
      </c>
      <c r="AS59" s="487">
        <f t="shared" si="16"/>
        <v>0</v>
      </c>
      <c r="AT59" s="487">
        <f t="shared" si="16"/>
        <v>0</v>
      </c>
      <c r="AU59" s="493">
        <f t="shared" si="16"/>
        <v>0</v>
      </c>
      <c r="AV59" s="488">
        <f t="shared" si="13"/>
        <v>0</v>
      </c>
      <c r="AW59" s="487">
        <f t="shared" si="13"/>
        <v>0</v>
      </c>
      <c r="AX59" s="487">
        <f t="shared" si="13"/>
        <v>0</v>
      </c>
      <c r="AY59" s="487">
        <f t="shared" si="13"/>
        <v>0</v>
      </c>
      <c r="AZ59" s="487">
        <f t="shared" si="13"/>
        <v>0</v>
      </c>
      <c r="BA59" s="487">
        <f t="shared" si="13"/>
        <v>0</v>
      </c>
      <c r="BB59" s="487">
        <f t="shared" si="13"/>
        <v>0</v>
      </c>
      <c r="BC59" s="487">
        <f t="shared" si="13"/>
        <v>0</v>
      </c>
      <c r="BD59" s="487">
        <f t="shared" si="13"/>
        <v>0</v>
      </c>
      <c r="BE59" s="487">
        <f t="shared" si="13"/>
        <v>0</v>
      </c>
      <c r="BF59" s="487">
        <f t="shared" si="13"/>
        <v>0</v>
      </c>
      <c r="BG59" s="487">
        <f t="shared" si="13"/>
        <v>0</v>
      </c>
      <c r="BH59" s="487">
        <f t="shared" si="13"/>
        <v>0</v>
      </c>
      <c r="BI59" s="487" t="str">
        <f t="shared" si="13"/>
        <v/>
      </c>
      <c r="BJ59" s="487" t="str">
        <f t="shared" si="13"/>
        <v/>
      </c>
      <c r="BK59" s="489" t="str">
        <f t="shared" si="11"/>
        <v/>
      </c>
      <c r="BL59" s="488">
        <f t="shared" si="14"/>
        <v>0</v>
      </c>
      <c r="BM59" s="495">
        <f t="shared" si="14"/>
        <v>0</v>
      </c>
      <c r="BN59" s="495">
        <f t="shared" si="14"/>
        <v>0</v>
      </c>
      <c r="BO59" s="495">
        <f t="shared" si="14"/>
        <v>0</v>
      </c>
      <c r="BP59" s="495">
        <f t="shared" si="14"/>
        <v>0</v>
      </c>
      <c r="BQ59" s="495">
        <f t="shared" si="14"/>
        <v>0</v>
      </c>
      <c r="BR59" s="495">
        <f t="shared" si="14"/>
        <v>0</v>
      </c>
      <c r="BS59" s="495">
        <f t="shared" si="14"/>
        <v>0</v>
      </c>
      <c r="BT59" s="495">
        <f t="shared" si="14"/>
        <v>0</v>
      </c>
      <c r="BU59" s="495">
        <f t="shared" si="14"/>
        <v>0</v>
      </c>
      <c r="BV59" s="495">
        <f t="shared" si="14"/>
        <v>0</v>
      </c>
      <c r="BW59" s="495">
        <f t="shared" si="14"/>
        <v>0</v>
      </c>
      <c r="BX59" s="495">
        <f t="shared" si="14"/>
        <v>0</v>
      </c>
      <c r="BY59" s="495" t="str">
        <f t="shared" si="14"/>
        <v/>
      </c>
      <c r="BZ59" s="495" t="str">
        <f t="shared" si="14"/>
        <v/>
      </c>
      <c r="CA59" s="489" t="str">
        <f t="shared" si="12"/>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6"/>
        <v>-1</v>
      </c>
      <c r="AG60" s="487">
        <f t="shared" si="16"/>
        <v>-1</v>
      </c>
      <c r="AH60" s="487">
        <f t="shared" si="16"/>
        <v>-1</v>
      </c>
      <c r="AI60" s="487">
        <f t="shared" si="16"/>
        <v>-1</v>
      </c>
      <c r="AJ60" s="487">
        <f t="shared" si="16"/>
        <v>-1</v>
      </c>
      <c r="AK60" s="487">
        <f t="shared" si="16"/>
        <v>-1</v>
      </c>
      <c r="AL60" s="487">
        <f t="shared" si="16"/>
        <v>-1</v>
      </c>
      <c r="AM60" s="487">
        <f t="shared" si="16"/>
        <v>-1</v>
      </c>
      <c r="AN60" s="487">
        <f t="shared" si="16"/>
        <v>-1</v>
      </c>
      <c r="AO60" s="487">
        <f t="shared" si="16"/>
        <v>-1</v>
      </c>
      <c r="AP60" s="487">
        <f t="shared" si="16"/>
        <v>-1</v>
      </c>
      <c r="AQ60" s="487">
        <f t="shared" si="16"/>
        <v>-1</v>
      </c>
      <c r="AR60" s="487">
        <f t="shared" si="16"/>
        <v>-1</v>
      </c>
      <c r="AS60" s="487">
        <f t="shared" si="16"/>
        <v>0</v>
      </c>
      <c r="AT60" s="487">
        <f t="shared" si="16"/>
        <v>0</v>
      </c>
      <c r="AU60" s="493">
        <f t="shared" si="16"/>
        <v>0</v>
      </c>
      <c r="AV60" s="488">
        <f t="shared" si="13"/>
        <v>0</v>
      </c>
      <c r="AW60" s="487">
        <f t="shared" si="13"/>
        <v>0</v>
      </c>
      <c r="AX60" s="487">
        <f t="shared" si="13"/>
        <v>0</v>
      </c>
      <c r="AY60" s="487">
        <f t="shared" si="13"/>
        <v>0</v>
      </c>
      <c r="AZ60" s="487">
        <f t="shared" si="13"/>
        <v>0</v>
      </c>
      <c r="BA60" s="487">
        <f t="shared" si="13"/>
        <v>0</v>
      </c>
      <c r="BB60" s="487">
        <f t="shared" si="13"/>
        <v>0</v>
      </c>
      <c r="BC60" s="487">
        <f t="shared" si="13"/>
        <v>0</v>
      </c>
      <c r="BD60" s="487">
        <f t="shared" si="13"/>
        <v>0</v>
      </c>
      <c r="BE60" s="487">
        <f t="shared" si="13"/>
        <v>0</v>
      </c>
      <c r="BF60" s="487">
        <f t="shared" si="13"/>
        <v>0</v>
      </c>
      <c r="BG60" s="487">
        <f t="shared" si="13"/>
        <v>0</v>
      </c>
      <c r="BH60" s="487">
        <f t="shared" si="13"/>
        <v>0</v>
      </c>
      <c r="BI60" s="487" t="str">
        <f t="shared" si="13"/>
        <v/>
      </c>
      <c r="BJ60" s="487" t="str">
        <f t="shared" si="13"/>
        <v/>
      </c>
      <c r="BK60" s="489" t="str">
        <f t="shared" si="11"/>
        <v/>
      </c>
      <c r="BL60" s="488">
        <f t="shared" si="14"/>
        <v>0</v>
      </c>
      <c r="BM60" s="495">
        <f t="shared" si="14"/>
        <v>0</v>
      </c>
      <c r="BN60" s="495">
        <f t="shared" si="14"/>
        <v>0</v>
      </c>
      <c r="BO60" s="495">
        <f t="shared" si="14"/>
        <v>0</v>
      </c>
      <c r="BP60" s="495">
        <f t="shared" si="14"/>
        <v>0</v>
      </c>
      <c r="BQ60" s="495">
        <f t="shared" si="14"/>
        <v>0</v>
      </c>
      <c r="BR60" s="495">
        <f t="shared" si="14"/>
        <v>0</v>
      </c>
      <c r="BS60" s="495">
        <f t="shared" si="14"/>
        <v>0</v>
      </c>
      <c r="BT60" s="495">
        <f t="shared" si="14"/>
        <v>0</v>
      </c>
      <c r="BU60" s="495">
        <f t="shared" si="14"/>
        <v>0</v>
      </c>
      <c r="BV60" s="495">
        <f t="shared" si="14"/>
        <v>0</v>
      </c>
      <c r="BW60" s="495">
        <f t="shared" si="14"/>
        <v>0</v>
      </c>
      <c r="BX60" s="495">
        <f t="shared" si="14"/>
        <v>0</v>
      </c>
      <c r="BY60" s="495" t="str">
        <f t="shared" si="14"/>
        <v/>
      </c>
      <c r="BZ60" s="495" t="str">
        <f t="shared" si="14"/>
        <v/>
      </c>
      <c r="CA60" s="489" t="str">
        <f t="shared" si="12"/>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6"/>
        <v>-1</v>
      </c>
      <c r="AG61" s="487">
        <f t="shared" si="16"/>
        <v>-1</v>
      </c>
      <c r="AH61" s="487">
        <f t="shared" si="16"/>
        <v>-1</v>
      </c>
      <c r="AI61" s="487">
        <f t="shared" si="16"/>
        <v>-1</v>
      </c>
      <c r="AJ61" s="487">
        <f t="shared" si="16"/>
        <v>-1</v>
      </c>
      <c r="AK61" s="487">
        <f t="shared" si="16"/>
        <v>-1</v>
      </c>
      <c r="AL61" s="487">
        <f t="shared" si="16"/>
        <v>-1</v>
      </c>
      <c r="AM61" s="487">
        <f t="shared" si="16"/>
        <v>-1</v>
      </c>
      <c r="AN61" s="487">
        <f t="shared" si="16"/>
        <v>-1</v>
      </c>
      <c r="AO61" s="487">
        <f t="shared" si="16"/>
        <v>-1</v>
      </c>
      <c r="AP61" s="487">
        <f t="shared" si="16"/>
        <v>-1</v>
      </c>
      <c r="AQ61" s="487">
        <f t="shared" si="16"/>
        <v>-1</v>
      </c>
      <c r="AR61" s="487">
        <f t="shared" si="16"/>
        <v>-1</v>
      </c>
      <c r="AS61" s="487">
        <f t="shared" si="16"/>
        <v>0</v>
      </c>
      <c r="AT61" s="487">
        <f t="shared" si="16"/>
        <v>0</v>
      </c>
      <c r="AU61" s="493">
        <f t="shared" si="16"/>
        <v>0</v>
      </c>
      <c r="AV61" s="488">
        <f t="shared" si="13"/>
        <v>0</v>
      </c>
      <c r="AW61" s="487">
        <f t="shared" si="13"/>
        <v>0</v>
      </c>
      <c r="AX61" s="487">
        <f t="shared" si="13"/>
        <v>0</v>
      </c>
      <c r="AY61" s="487">
        <f t="shared" si="13"/>
        <v>0</v>
      </c>
      <c r="AZ61" s="487">
        <f t="shared" si="13"/>
        <v>0</v>
      </c>
      <c r="BA61" s="487">
        <f t="shared" si="13"/>
        <v>0</v>
      </c>
      <c r="BB61" s="487">
        <f t="shared" si="13"/>
        <v>0</v>
      </c>
      <c r="BC61" s="487">
        <f t="shared" si="13"/>
        <v>0</v>
      </c>
      <c r="BD61" s="487">
        <f t="shared" si="13"/>
        <v>0</v>
      </c>
      <c r="BE61" s="487">
        <f t="shared" si="13"/>
        <v>0</v>
      </c>
      <c r="BF61" s="487">
        <f t="shared" si="13"/>
        <v>0</v>
      </c>
      <c r="BG61" s="487">
        <f t="shared" si="13"/>
        <v>0</v>
      </c>
      <c r="BH61" s="487">
        <f t="shared" si="13"/>
        <v>0</v>
      </c>
      <c r="BI61" s="487" t="str">
        <f t="shared" si="13"/>
        <v/>
      </c>
      <c r="BJ61" s="487" t="str">
        <f t="shared" si="13"/>
        <v/>
      </c>
      <c r="BK61" s="489" t="str">
        <f t="shared" si="11"/>
        <v/>
      </c>
      <c r="BL61" s="488">
        <f t="shared" si="14"/>
        <v>0</v>
      </c>
      <c r="BM61" s="495">
        <f t="shared" si="14"/>
        <v>0</v>
      </c>
      <c r="BN61" s="495">
        <f t="shared" si="14"/>
        <v>0</v>
      </c>
      <c r="BO61" s="495">
        <f t="shared" si="14"/>
        <v>0</v>
      </c>
      <c r="BP61" s="495">
        <f t="shared" si="14"/>
        <v>0</v>
      </c>
      <c r="BQ61" s="495">
        <f t="shared" si="14"/>
        <v>0</v>
      </c>
      <c r="BR61" s="495">
        <f t="shared" si="14"/>
        <v>0</v>
      </c>
      <c r="BS61" s="495">
        <f t="shared" si="14"/>
        <v>0</v>
      </c>
      <c r="BT61" s="495">
        <f t="shared" si="14"/>
        <v>0</v>
      </c>
      <c r="BU61" s="495">
        <f t="shared" si="14"/>
        <v>0</v>
      </c>
      <c r="BV61" s="495">
        <f t="shared" si="14"/>
        <v>0</v>
      </c>
      <c r="BW61" s="495">
        <f t="shared" si="14"/>
        <v>0</v>
      </c>
      <c r="BX61" s="495">
        <f t="shared" si="14"/>
        <v>0</v>
      </c>
      <c r="BY61" s="495" t="str">
        <f t="shared" si="14"/>
        <v/>
      </c>
      <c r="BZ61" s="495" t="str">
        <f t="shared" si="14"/>
        <v/>
      </c>
      <c r="CA61" s="489" t="str">
        <f t="shared" si="12"/>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6"/>
        <v>-1</v>
      </c>
      <c r="AG62" s="487">
        <f t="shared" si="16"/>
        <v>-1</v>
      </c>
      <c r="AH62" s="487">
        <f t="shared" si="16"/>
        <v>-1</v>
      </c>
      <c r="AI62" s="487">
        <f t="shared" si="16"/>
        <v>-1</v>
      </c>
      <c r="AJ62" s="487">
        <f t="shared" si="16"/>
        <v>-1</v>
      </c>
      <c r="AK62" s="487">
        <f t="shared" si="16"/>
        <v>-1</v>
      </c>
      <c r="AL62" s="487">
        <f t="shared" si="16"/>
        <v>-1</v>
      </c>
      <c r="AM62" s="487">
        <f t="shared" si="16"/>
        <v>-1</v>
      </c>
      <c r="AN62" s="487">
        <f t="shared" si="16"/>
        <v>-1</v>
      </c>
      <c r="AO62" s="487">
        <f t="shared" si="16"/>
        <v>-1</v>
      </c>
      <c r="AP62" s="487">
        <f t="shared" si="16"/>
        <v>-1</v>
      </c>
      <c r="AQ62" s="487">
        <f t="shared" si="16"/>
        <v>-1</v>
      </c>
      <c r="AR62" s="487">
        <f t="shared" si="16"/>
        <v>-1</v>
      </c>
      <c r="AS62" s="487">
        <f t="shared" si="16"/>
        <v>0</v>
      </c>
      <c r="AT62" s="487">
        <f t="shared" si="16"/>
        <v>0</v>
      </c>
      <c r="AU62" s="493">
        <f t="shared" si="16"/>
        <v>0</v>
      </c>
      <c r="AV62" s="488">
        <f t="shared" si="13"/>
        <v>0</v>
      </c>
      <c r="AW62" s="487">
        <f t="shared" si="13"/>
        <v>0</v>
      </c>
      <c r="AX62" s="487">
        <f t="shared" si="13"/>
        <v>0</v>
      </c>
      <c r="AY62" s="487">
        <f t="shared" si="13"/>
        <v>0</v>
      </c>
      <c r="AZ62" s="487">
        <f t="shared" si="13"/>
        <v>0</v>
      </c>
      <c r="BA62" s="487">
        <f t="shared" si="13"/>
        <v>0</v>
      </c>
      <c r="BB62" s="487">
        <f t="shared" si="13"/>
        <v>0</v>
      </c>
      <c r="BC62" s="487">
        <f t="shared" si="13"/>
        <v>0</v>
      </c>
      <c r="BD62" s="487">
        <f t="shared" si="13"/>
        <v>0</v>
      </c>
      <c r="BE62" s="487">
        <f t="shared" si="13"/>
        <v>0</v>
      </c>
      <c r="BF62" s="487">
        <f t="shared" si="13"/>
        <v>0</v>
      </c>
      <c r="BG62" s="487">
        <f t="shared" si="13"/>
        <v>0</v>
      </c>
      <c r="BH62" s="487">
        <f t="shared" si="13"/>
        <v>0</v>
      </c>
      <c r="BI62" s="487" t="str">
        <f t="shared" si="13"/>
        <v/>
      </c>
      <c r="BJ62" s="487" t="str">
        <f t="shared" si="13"/>
        <v/>
      </c>
      <c r="BK62" s="489" t="str">
        <f t="shared" si="11"/>
        <v/>
      </c>
      <c r="BL62" s="488">
        <f t="shared" si="14"/>
        <v>0</v>
      </c>
      <c r="BM62" s="495">
        <f t="shared" si="14"/>
        <v>0</v>
      </c>
      <c r="BN62" s="495">
        <f t="shared" si="14"/>
        <v>0</v>
      </c>
      <c r="BO62" s="495">
        <f t="shared" si="14"/>
        <v>0</v>
      </c>
      <c r="BP62" s="495">
        <f t="shared" si="14"/>
        <v>0</v>
      </c>
      <c r="BQ62" s="495">
        <f t="shared" si="14"/>
        <v>0</v>
      </c>
      <c r="BR62" s="495">
        <f t="shared" si="14"/>
        <v>0</v>
      </c>
      <c r="BS62" s="495">
        <f t="shared" si="14"/>
        <v>0</v>
      </c>
      <c r="BT62" s="495">
        <f t="shared" si="14"/>
        <v>0</v>
      </c>
      <c r="BU62" s="495">
        <f t="shared" si="14"/>
        <v>0</v>
      </c>
      <c r="BV62" s="495">
        <f t="shared" si="14"/>
        <v>0</v>
      </c>
      <c r="BW62" s="495">
        <f t="shared" si="14"/>
        <v>0</v>
      </c>
      <c r="BX62" s="495">
        <f t="shared" si="14"/>
        <v>0</v>
      </c>
      <c r="BY62" s="495" t="str">
        <f t="shared" si="14"/>
        <v/>
      </c>
      <c r="BZ62" s="495" t="str">
        <f t="shared" si="14"/>
        <v/>
      </c>
      <c r="CA62" s="489" t="str">
        <f t="shared" si="12"/>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6"/>
        <v>-1</v>
      </c>
      <c r="AG63" s="487">
        <f t="shared" si="16"/>
        <v>-1</v>
      </c>
      <c r="AH63" s="487">
        <f t="shared" si="16"/>
        <v>-1</v>
      </c>
      <c r="AI63" s="487">
        <f t="shared" si="16"/>
        <v>-1</v>
      </c>
      <c r="AJ63" s="487">
        <f t="shared" si="16"/>
        <v>-1</v>
      </c>
      <c r="AK63" s="487">
        <f t="shared" si="16"/>
        <v>-1</v>
      </c>
      <c r="AL63" s="487">
        <f t="shared" si="16"/>
        <v>-1</v>
      </c>
      <c r="AM63" s="487">
        <f t="shared" si="16"/>
        <v>-1</v>
      </c>
      <c r="AN63" s="487">
        <f t="shared" si="16"/>
        <v>-1</v>
      </c>
      <c r="AO63" s="487">
        <f t="shared" si="16"/>
        <v>-1</v>
      </c>
      <c r="AP63" s="487">
        <f t="shared" si="16"/>
        <v>-1</v>
      </c>
      <c r="AQ63" s="487">
        <f t="shared" si="16"/>
        <v>-1</v>
      </c>
      <c r="AR63" s="487">
        <f t="shared" si="16"/>
        <v>-1</v>
      </c>
      <c r="AS63" s="487">
        <f t="shared" si="16"/>
        <v>0</v>
      </c>
      <c r="AT63" s="487">
        <f t="shared" si="16"/>
        <v>0</v>
      </c>
      <c r="AU63" s="493">
        <f t="shared" si="16"/>
        <v>0</v>
      </c>
      <c r="AV63" s="488">
        <f t="shared" si="13"/>
        <v>0</v>
      </c>
      <c r="AW63" s="487">
        <f t="shared" si="13"/>
        <v>0</v>
      </c>
      <c r="AX63" s="487">
        <f t="shared" si="13"/>
        <v>0</v>
      </c>
      <c r="AY63" s="487">
        <f t="shared" si="13"/>
        <v>0</v>
      </c>
      <c r="AZ63" s="487">
        <f t="shared" si="13"/>
        <v>0</v>
      </c>
      <c r="BA63" s="487">
        <f t="shared" si="13"/>
        <v>0</v>
      </c>
      <c r="BB63" s="487">
        <f t="shared" si="13"/>
        <v>0</v>
      </c>
      <c r="BC63" s="487">
        <f t="shared" si="13"/>
        <v>0</v>
      </c>
      <c r="BD63" s="487">
        <f t="shared" si="13"/>
        <v>0</v>
      </c>
      <c r="BE63" s="487">
        <f t="shared" si="13"/>
        <v>0</v>
      </c>
      <c r="BF63" s="487">
        <f t="shared" si="13"/>
        <v>0</v>
      </c>
      <c r="BG63" s="487">
        <f t="shared" si="13"/>
        <v>0</v>
      </c>
      <c r="BH63" s="487">
        <f t="shared" si="13"/>
        <v>0</v>
      </c>
      <c r="BI63" s="487" t="str">
        <f t="shared" si="13"/>
        <v/>
      </c>
      <c r="BJ63" s="487" t="str">
        <f t="shared" si="13"/>
        <v/>
      </c>
      <c r="BK63" s="489" t="str">
        <f t="shared" si="11"/>
        <v/>
      </c>
      <c r="BL63" s="488">
        <f t="shared" si="14"/>
        <v>0</v>
      </c>
      <c r="BM63" s="495">
        <f t="shared" si="14"/>
        <v>0</v>
      </c>
      <c r="BN63" s="495">
        <f t="shared" si="14"/>
        <v>0</v>
      </c>
      <c r="BO63" s="495">
        <f t="shared" si="14"/>
        <v>0</v>
      </c>
      <c r="BP63" s="495">
        <f t="shared" si="14"/>
        <v>0</v>
      </c>
      <c r="BQ63" s="495">
        <f t="shared" si="14"/>
        <v>0</v>
      </c>
      <c r="BR63" s="495">
        <f t="shared" si="14"/>
        <v>0</v>
      </c>
      <c r="BS63" s="495">
        <f t="shared" si="14"/>
        <v>0</v>
      </c>
      <c r="BT63" s="495">
        <f t="shared" si="14"/>
        <v>0</v>
      </c>
      <c r="BU63" s="495">
        <f t="shared" si="14"/>
        <v>0</v>
      </c>
      <c r="BV63" s="495">
        <f t="shared" si="14"/>
        <v>0</v>
      </c>
      <c r="BW63" s="495">
        <f t="shared" si="14"/>
        <v>0</v>
      </c>
      <c r="BX63" s="495">
        <f t="shared" si="14"/>
        <v>0</v>
      </c>
      <c r="BY63" s="495" t="str">
        <f t="shared" si="14"/>
        <v/>
      </c>
      <c r="BZ63" s="495" t="str">
        <f t="shared" si="14"/>
        <v/>
      </c>
      <c r="CA63" s="489" t="str">
        <f t="shared" si="12"/>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6"/>
        <v>-1</v>
      </c>
      <c r="AG64" s="487">
        <f t="shared" si="16"/>
        <v>-1</v>
      </c>
      <c r="AH64" s="487">
        <f t="shared" si="16"/>
        <v>-1</v>
      </c>
      <c r="AI64" s="487">
        <f t="shared" si="16"/>
        <v>-1</v>
      </c>
      <c r="AJ64" s="487">
        <f t="shared" si="16"/>
        <v>-1</v>
      </c>
      <c r="AK64" s="487">
        <f t="shared" si="16"/>
        <v>-1</v>
      </c>
      <c r="AL64" s="487">
        <f t="shared" si="16"/>
        <v>-1</v>
      </c>
      <c r="AM64" s="487">
        <f t="shared" si="16"/>
        <v>-1</v>
      </c>
      <c r="AN64" s="487">
        <f t="shared" si="16"/>
        <v>-1</v>
      </c>
      <c r="AO64" s="487">
        <f t="shared" si="16"/>
        <v>-1</v>
      </c>
      <c r="AP64" s="487">
        <f t="shared" si="16"/>
        <v>-1</v>
      </c>
      <c r="AQ64" s="487">
        <f t="shared" si="16"/>
        <v>-1</v>
      </c>
      <c r="AR64" s="487">
        <f t="shared" si="16"/>
        <v>-1</v>
      </c>
      <c r="AS64" s="487">
        <f t="shared" si="16"/>
        <v>0</v>
      </c>
      <c r="AT64" s="487">
        <f t="shared" si="16"/>
        <v>0</v>
      </c>
      <c r="AU64" s="493">
        <f t="shared" si="16"/>
        <v>0</v>
      </c>
      <c r="AV64" s="488">
        <f t="shared" si="13"/>
        <v>0</v>
      </c>
      <c r="AW64" s="487">
        <f t="shared" si="13"/>
        <v>0</v>
      </c>
      <c r="AX64" s="487">
        <f t="shared" si="13"/>
        <v>0</v>
      </c>
      <c r="AY64" s="487">
        <f t="shared" si="13"/>
        <v>0</v>
      </c>
      <c r="AZ64" s="487">
        <f t="shared" si="13"/>
        <v>0</v>
      </c>
      <c r="BA64" s="487">
        <f t="shared" si="13"/>
        <v>0</v>
      </c>
      <c r="BB64" s="487">
        <f t="shared" si="13"/>
        <v>0</v>
      </c>
      <c r="BC64" s="487">
        <f t="shared" si="13"/>
        <v>0</v>
      </c>
      <c r="BD64" s="487">
        <f t="shared" si="13"/>
        <v>0</v>
      </c>
      <c r="BE64" s="487">
        <f t="shared" si="13"/>
        <v>0</v>
      </c>
      <c r="BF64" s="487">
        <f t="shared" si="13"/>
        <v>0</v>
      </c>
      <c r="BG64" s="487">
        <f t="shared" si="13"/>
        <v>0</v>
      </c>
      <c r="BH64" s="487">
        <f t="shared" si="13"/>
        <v>0</v>
      </c>
      <c r="BI64" s="487" t="str">
        <f t="shared" si="13"/>
        <v/>
      </c>
      <c r="BJ64" s="487" t="str">
        <f t="shared" si="13"/>
        <v/>
      </c>
      <c r="BK64" s="489" t="str">
        <f t="shared" si="11"/>
        <v/>
      </c>
      <c r="BL64" s="488">
        <f t="shared" si="14"/>
        <v>0</v>
      </c>
      <c r="BM64" s="495">
        <f t="shared" si="14"/>
        <v>0</v>
      </c>
      <c r="BN64" s="495">
        <f t="shared" si="14"/>
        <v>0</v>
      </c>
      <c r="BO64" s="495">
        <f t="shared" si="14"/>
        <v>0</v>
      </c>
      <c r="BP64" s="495">
        <f t="shared" si="14"/>
        <v>0</v>
      </c>
      <c r="BQ64" s="495">
        <f t="shared" si="14"/>
        <v>0</v>
      </c>
      <c r="BR64" s="495">
        <f t="shared" si="14"/>
        <v>0</v>
      </c>
      <c r="BS64" s="495">
        <f t="shared" si="14"/>
        <v>0</v>
      </c>
      <c r="BT64" s="495">
        <f t="shared" si="14"/>
        <v>0</v>
      </c>
      <c r="BU64" s="495">
        <f t="shared" si="14"/>
        <v>0</v>
      </c>
      <c r="BV64" s="495">
        <f t="shared" si="14"/>
        <v>0</v>
      </c>
      <c r="BW64" s="495">
        <f t="shared" si="14"/>
        <v>0</v>
      </c>
      <c r="BX64" s="495">
        <f t="shared" si="14"/>
        <v>0</v>
      </c>
      <c r="BY64" s="495" t="str">
        <f t="shared" si="14"/>
        <v/>
      </c>
      <c r="BZ64" s="495" t="str">
        <f t="shared" si="14"/>
        <v/>
      </c>
      <c r="CA64" s="489" t="str">
        <f t="shared" si="12"/>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6"/>
        <v>-1</v>
      </c>
      <c r="AG65" s="487">
        <f t="shared" si="16"/>
        <v>-1</v>
      </c>
      <c r="AH65" s="487">
        <f t="shared" si="16"/>
        <v>-1</v>
      </c>
      <c r="AI65" s="487">
        <f t="shared" si="16"/>
        <v>-1</v>
      </c>
      <c r="AJ65" s="487">
        <f t="shared" si="16"/>
        <v>-1</v>
      </c>
      <c r="AK65" s="487">
        <f t="shared" si="16"/>
        <v>-1</v>
      </c>
      <c r="AL65" s="487">
        <f t="shared" si="16"/>
        <v>-1</v>
      </c>
      <c r="AM65" s="487">
        <f t="shared" si="16"/>
        <v>-1</v>
      </c>
      <c r="AN65" s="487">
        <f t="shared" si="16"/>
        <v>-1</v>
      </c>
      <c r="AO65" s="487">
        <f t="shared" si="16"/>
        <v>-1</v>
      </c>
      <c r="AP65" s="487">
        <f t="shared" si="16"/>
        <v>-1</v>
      </c>
      <c r="AQ65" s="487">
        <f t="shared" si="16"/>
        <v>-1</v>
      </c>
      <c r="AR65" s="487">
        <f t="shared" si="16"/>
        <v>-1</v>
      </c>
      <c r="AS65" s="487">
        <f t="shared" si="16"/>
        <v>0</v>
      </c>
      <c r="AT65" s="487">
        <f t="shared" si="16"/>
        <v>0</v>
      </c>
      <c r="AU65" s="493">
        <f t="shared" si="16"/>
        <v>0</v>
      </c>
      <c r="AV65" s="488">
        <f t="shared" si="13"/>
        <v>0</v>
      </c>
      <c r="AW65" s="487">
        <f t="shared" si="13"/>
        <v>0</v>
      </c>
      <c r="AX65" s="487">
        <f t="shared" si="13"/>
        <v>0</v>
      </c>
      <c r="AY65" s="487">
        <f t="shared" si="13"/>
        <v>0</v>
      </c>
      <c r="AZ65" s="487">
        <f t="shared" si="13"/>
        <v>0</v>
      </c>
      <c r="BA65" s="487">
        <f t="shared" si="13"/>
        <v>0</v>
      </c>
      <c r="BB65" s="487">
        <f t="shared" si="13"/>
        <v>0</v>
      </c>
      <c r="BC65" s="487">
        <f t="shared" si="13"/>
        <v>0</v>
      </c>
      <c r="BD65" s="487">
        <f t="shared" si="13"/>
        <v>0</v>
      </c>
      <c r="BE65" s="487">
        <f t="shared" si="13"/>
        <v>0</v>
      </c>
      <c r="BF65" s="487">
        <f t="shared" si="13"/>
        <v>0</v>
      </c>
      <c r="BG65" s="487">
        <f t="shared" si="13"/>
        <v>0</v>
      </c>
      <c r="BH65" s="487">
        <f t="shared" si="13"/>
        <v>0</v>
      </c>
      <c r="BI65" s="487" t="str">
        <f t="shared" si="13"/>
        <v/>
      </c>
      <c r="BJ65" s="487" t="str">
        <f t="shared" si="13"/>
        <v/>
      </c>
      <c r="BK65" s="489" t="str">
        <f t="shared" si="11"/>
        <v/>
      </c>
      <c r="BL65" s="488">
        <f t="shared" si="14"/>
        <v>0</v>
      </c>
      <c r="BM65" s="495">
        <f t="shared" si="14"/>
        <v>0</v>
      </c>
      <c r="BN65" s="495">
        <f t="shared" si="14"/>
        <v>0</v>
      </c>
      <c r="BO65" s="495">
        <f t="shared" si="14"/>
        <v>0</v>
      </c>
      <c r="BP65" s="495">
        <f t="shared" si="14"/>
        <v>0</v>
      </c>
      <c r="BQ65" s="495">
        <f t="shared" si="14"/>
        <v>0</v>
      </c>
      <c r="BR65" s="495">
        <f t="shared" si="14"/>
        <v>0</v>
      </c>
      <c r="BS65" s="495">
        <f t="shared" si="14"/>
        <v>0</v>
      </c>
      <c r="BT65" s="495">
        <f t="shared" si="14"/>
        <v>0</v>
      </c>
      <c r="BU65" s="495">
        <f t="shared" si="14"/>
        <v>0</v>
      </c>
      <c r="BV65" s="495">
        <f t="shared" si="14"/>
        <v>0</v>
      </c>
      <c r="BW65" s="495">
        <f t="shared" si="14"/>
        <v>0</v>
      </c>
      <c r="BX65" s="495">
        <f t="shared" si="14"/>
        <v>0</v>
      </c>
      <c r="BY65" s="495" t="str">
        <f t="shared" si="14"/>
        <v/>
      </c>
      <c r="BZ65" s="495" t="str">
        <f t="shared" si="14"/>
        <v/>
      </c>
      <c r="CA65" s="489" t="str">
        <f t="shared" si="12"/>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6"/>
        <v>-1</v>
      </c>
      <c r="AG66" s="487">
        <f t="shared" si="16"/>
        <v>-1</v>
      </c>
      <c r="AH66" s="487">
        <f t="shared" si="16"/>
        <v>-1</v>
      </c>
      <c r="AI66" s="487">
        <f t="shared" si="16"/>
        <v>-1</v>
      </c>
      <c r="AJ66" s="487">
        <f t="shared" si="16"/>
        <v>-1</v>
      </c>
      <c r="AK66" s="487">
        <f t="shared" si="16"/>
        <v>-1</v>
      </c>
      <c r="AL66" s="487">
        <f t="shared" si="16"/>
        <v>-1</v>
      </c>
      <c r="AM66" s="487">
        <f t="shared" si="16"/>
        <v>-1</v>
      </c>
      <c r="AN66" s="487">
        <f t="shared" si="16"/>
        <v>-1</v>
      </c>
      <c r="AO66" s="487">
        <f t="shared" si="16"/>
        <v>-1</v>
      </c>
      <c r="AP66" s="487">
        <f t="shared" si="16"/>
        <v>-1</v>
      </c>
      <c r="AQ66" s="487">
        <f t="shared" si="16"/>
        <v>-1</v>
      </c>
      <c r="AR66" s="487">
        <f t="shared" si="16"/>
        <v>-1</v>
      </c>
      <c r="AS66" s="487">
        <f t="shared" si="16"/>
        <v>0</v>
      </c>
      <c r="AT66" s="487">
        <f t="shared" si="16"/>
        <v>0</v>
      </c>
      <c r="AU66" s="493">
        <f t="shared" si="16"/>
        <v>0</v>
      </c>
      <c r="AV66" s="488">
        <f t="shared" si="13"/>
        <v>0</v>
      </c>
      <c r="AW66" s="487">
        <f t="shared" si="13"/>
        <v>0</v>
      </c>
      <c r="AX66" s="487">
        <f t="shared" si="13"/>
        <v>0</v>
      </c>
      <c r="AY66" s="487">
        <f t="shared" si="13"/>
        <v>0</v>
      </c>
      <c r="AZ66" s="487">
        <f t="shared" si="13"/>
        <v>0</v>
      </c>
      <c r="BA66" s="487">
        <f t="shared" si="13"/>
        <v>0</v>
      </c>
      <c r="BB66" s="487">
        <f t="shared" si="13"/>
        <v>0</v>
      </c>
      <c r="BC66" s="487">
        <f t="shared" si="13"/>
        <v>0</v>
      </c>
      <c r="BD66" s="487">
        <f t="shared" si="13"/>
        <v>0</v>
      </c>
      <c r="BE66" s="487">
        <f t="shared" si="13"/>
        <v>0</v>
      </c>
      <c r="BF66" s="487">
        <f t="shared" si="13"/>
        <v>0</v>
      </c>
      <c r="BG66" s="487">
        <f t="shared" si="13"/>
        <v>0</v>
      </c>
      <c r="BH66" s="487">
        <f t="shared" si="13"/>
        <v>0</v>
      </c>
      <c r="BI66" s="487" t="str">
        <f t="shared" si="13"/>
        <v/>
      </c>
      <c r="BJ66" s="487" t="str">
        <f t="shared" si="13"/>
        <v/>
      </c>
      <c r="BK66" s="489" t="str">
        <f t="shared" si="11"/>
        <v/>
      </c>
      <c r="BL66" s="488">
        <f t="shared" si="14"/>
        <v>0</v>
      </c>
      <c r="BM66" s="495">
        <f t="shared" si="14"/>
        <v>0</v>
      </c>
      <c r="BN66" s="495">
        <f t="shared" si="14"/>
        <v>0</v>
      </c>
      <c r="BO66" s="495">
        <f t="shared" si="14"/>
        <v>0</v>
      </c>
      <c r="BP66" s="495">
        <f t="shared" si="14"/>
        <v>0</v>
      </c>
      <c r="BQ66" s="495">
        <f t="shared" si="14"/>
        <v>0</v>
      </c>
      <c r="BR66" s="495">
        <f t="shared" si="14"/>
        <v>0</v>
      </c>
      <c r="BS66" s="495">
        <f t="shared" si="14"/>
        <v>0</v>
      </c>
      <c r="BT66" s="495">
        <f t="shared" si="14"/>
        <v>0</v>
      </c>
      <c r="BU66" s="495">
        <f t="shared" si="14"/>
        <v>0</v>
      </c>
      <c r="BV66" s="495">
        <f t="shared" si="14"/>
        <v>0</v>
      </c>
      <c r="BW66" s="495">
        <f t="shared" si="14"/>
        <v>0</v>
      </c>
      <c r="BX66" s="495">
        <f t="shared" si="14"/>
        <v>0</v>
      </c>
      <c r="BY66" s="495" t="str">
        <f t="shared" si="14"/>
        <v/>
      </c>
      <c r="BZ66" s="495" t="str">
        <f t="shared" si="14"/>
        <v/>
      </c>
      <c r="CA66" s="489" t="str">
        <f t="shared" si="12"/>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6"/>
        <v>-1</v>
      </c>
      <c r="AG67" s="487">
        <f t="shared" si="16"/>
        <v>-1</v>
      </c>
      <c r="AH67" s="487">
        <f t="shared" si="16"/>
        <v>-1</v>
      </c>
      <c r="AI67" s="487">
        <f t="shared" si="16"/>
        <v>-1</v>
      </c>
      <c r="AJ67" s="487">
        <f t="shared" si="16"/>
        <v>-1</v>
      </c>
      <c r="AK67" s="487">
        <f t="shared" si="16"/>
        <v>-1</v>
      </c>
      <c r="AL67" s="487">
        <f t="shared" si="16"/>
        <v>-1</v>
      </c>
      <c r="AM67" s="487">
        <f t="shared" si="16"/>
        <v>-1</v>
      </c>
      <c r="AN67" s="487">
        <f t="shared" si="16"/>
        <v>-1</v>
      </c>
      <c r="AO67" s="487">
        <f t="shared" si="16"/>
        <v>-1</v>
      </c>
      <c r="AP67" s="487">
        <f t="shared" si="16"/>
        <v>-1</v>
      </c>
      <c r="AQ67" s="487">
        <f t="shared" si="16"/>
        <v>-1</v>
      </c>
      <c r="AR67" s="487">
        <f t="shared" si="16"/>
        <v>-1</v>
      </c>
      <c r="AS67" s="487">
        <f t="shared" si="16"/>
        <v>0</v>
      </c>
      <c r="AT67" s="487">
        <f t="shared" si="16"/>
        <v>0</v>
      </c>
      <c r="AU67" s="493">
        <f t="shared" si="16"/>
        <v>0</v>
      </c>
      <c r="AV67" s="488">
        <f t="shared" si="13"/>
        <v>0</v>
      </c>
      <c r="AW67" s="487">
        <f t="shared" si="13"/>
        <v>0</v>
      </c>
      <c r="AX67" s="487">
        <f t="shared" si="13"/>
        <v>0</v>
      </c>
      <c r="AY67" s="487">
        <f t="shared" si="13"/>
        <v>0</v>
      </c>
      <c r="AZ67" s="487">
        <f t="shared" si="13"/>
        <v>0</v>
      </c>
      <c r="BA67" s="487">
        <f t="shared" si="13"/>
        <v>0</v>
      </c>
      <c r="BB67" s="487">
        <f t="shared" si="13"/>
        <v>0</v>
      </c>
      <c r="BC67" s="487">
        <f t="shared" si="13"/>
        <v>0</v>
      </c>
      <c r="BD67" s="487">
        <f t="shared" si="13"/>
        <v>0</v>
      </c>
      <c r="BE67" s="487">
        <f t="shared" si="13"/>
        <v>0</v>
      </c>
      <c r="BF67" s="487">
        <f t="shared" si="13"/>
        <v>0</v>
      </c>
      <c r="BG67" s="487">
        <f t="shared" si="13"/>
        <v>0</v>
      </c>
      <c r="BH67" s="487">
        <f t="shared" si="13"/>
        <v>0</v>
      </c>
      <c r="BI67" s="487" t="str">
        <f t="shared" si="13"/>
        <v/>
      </c>
      <c r="BJ67" s="487" t="str">
        <f t="shared" si="13"/>
        <v/>
      </c>
      <c r="BK67" s="489" t="str">
        <f t="shared" si="11"/>
        <v/>
      </c>
      <c r="BL67" s="488">
        <f t="shared" si="14"/>
        <v>0</v>
      </c>
      <c r="BM67" s="495">
        <f t="shared" si="14"/>
        <v>0</v>
      </c>
      <c r="BN67" s="495">
        <f t="shared" si="14"/>
        <v>0</v>
      </c>
      <c r="BO67" s="495">
        <f t="shared" si="14"/>
        <v>0</v>
      </c>
      <c r="BP67" s="495">
        <f t="shared" si="14"/>
        <v>0</v>
      </c>
      <c r="BQ67" s="495">
        <f t="shared" si="14"/>
        <v>0</v>
      </c>
      <c r="BR67" s="495">
        <f t="shared" si="14"/>
        <v>0</v>
      </c>
      <c r="BS67" s="495">
        <f t="shared" si="14"/>
        <v>0</v>
      </c>
      <c r="BT67" s="495">
        <f t="shared" si="14"/>
        <v>0</v>
      </c>
      <c r="BU67" s="495">
        <f t="shared" si="14"/>
        <v>0</v>
      </c>
      <c r="BV67" s="495">
        <f t="shared" si="14"/>
        <v>0</v>
      </c>
      <c r="BW67" s="495">
        <f t="shared" si="14"/>
        <v>0</v>
      </c>
      <c r="BX67" s="495">
        <f t="shared" si="14"/>
        <v>0</v>
      </c>
      <c r="BY67" s="495" t="str">
        <f t="shared" si="14"/>
        <v/>
      </c>
      <c r="BZ67" s="495" t="str">
        <f t="shared" si="14"/>
        <v/>
      </c>
      <c r="CA67" s="489" t="str">
        <f t="shared" si="12"/>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6"/>
        <v>-1</v>
      </c>
      <c r="AG68" s="762">
        <f t="shared" si="16"/>
        <v>-1</v>
      </c>
      <c r="AH68" s="762">
        <f t="shared" si="16"/>
        <v>-1</v>
      </c>
      <c r="AI68" s="762">
        <f t="shared" si="16"/>
        <v>-1</v>
      </c>
      <c r="AJ68" s="762">
        <f t="shared" si="16"/>
        <v>-1</v>
      </c>
      <c r="AK68" s="762">
        <f t="shared" si="16"/>
        <v>-1</v>
      </c>
      <c r="AL68" s="762">
        <f t="shared" si="16"/>
        <v>-1</v>
      </c>
      <c r="AM68" s="762">
        <f t="shared" si="16"/>
        <v>-1</v>
      </c>
      <c r="AN68" s="762">
        <f t="shared" si="16"/>
        <v>-1</v>
      </c>
      <c r="AO68" s="762">
        <f t="shared" si="16"/>
        <v>-1</v>
      </c>
      <c r="AP68" s="762">
        <f t="shared" si="16"/>
        <v>-1</v>
      </c>
      <c r="AQ68" s="762">
        <f t="shared" si="16"/>
        <v>-1</v>
      </c>
      <c r="AR68" s="762">
        <f t="shared" si="16"/>
        <v>-1</v>
      </c>
      <c r="AS68" s="762">
        <f t="shared" si="16"/>
        <v>0</v>
      </c>
      <c r="AT68" s="762">
        <f t="shared" si="16"/>
        <v>0</v>
      </c>
      <c r="AU68" s="763">
        <f t="shared" si="16"/>
        <v>0</v>
      </c>
      <c r="AV68" s="490">
        <f t="shared" si="13"/>
        <v>0</v>
      </c>
      <c r="AW68" s="491">
        <f t="shared" si="13"/>
        <v>0</v>
      </c>
      <c r="AX68" s="491">
        <f t="shared" si="13"/>
        <v>0</v>
      </c>
      <c r="AY68" s="491">
        <f t="shared" si="13"/>
        <v>0</v>
      </c>
      <c r="AZ68" s="491">
        <f t="shared" si="13"/>
        <v>0</v>
      </c>
      <c r="BA68" s="491">
        <f t="shared" si="13"/>
        <v>0</v>
      </c>
      <c r="BB68" s="491">
        <f t="shared" si="13"/>
        <v>0</v>
      </c>
      <c r="BC68" s="491">
        <f t="shared" si="13"/>
        <v>0</v>
      </c>
      <c r="BD68" s="491">
        <f t="shared" si="13"/>
        <v>0</v>
      </c>
      <c r="BE68" s="491">
        <f t="shared" si="13"/>
        <v>0</v>
      </c>
      <c r="BF68" s="491">
        <f t="shared" si="13"/>
        <v>0</v>
      </c>
      <c r="BG68" s="491">
        <f t="shared" si="13"/>
        <v>0</v>
      </c>
      <c r="BH68" s="491">
        <f t="shared" si="13"/>
        <v>0</v>
      </c>
      <c r="BI68" s="491" t="str">
        <f t="shared" si="13"/>
        <v/>
      </c>
      <c r="BJ68" s="491" t="str">
        <f t="shared" si="13"/>
        <v/>
      </c>
      <c r="BK68" s="492" t="str">
        <f t="shared" si="11"/>
        <v/>
      </c>
      <c r="BL68" s="490">
        <f t="shared" si="14"/>
        <v>0</v>
      </c>
      <c r="BM68" s="496">
        <f t="shared" si="14"/>
        <v>0</v>
      </c>
      <c r="BN68" s="496">
        <f t="shared" si="14"/>
        <v>0</v>
      </c>
      <c r="BO68" s="496">
        <f t="shared" si="14"/>
        <v>0</v>
      </c>
      <c r="BP68" s="496">
        <f t="shared" si="14"/>
        <v>0</v>
      </c>
      <c r="BQ68" s="496">
        <f t="shared" si="14"/>
        <v>0</v>
      </c>
      <c r="BR68" s="496">
        <f t="shared" si="14"/>
        <v>0</v>
      </c>
      <c r="BS68" s="496">
        <f t="shared" si="14"/>
        <v>0</v>
      </c>
      <c r="BT68" s="496">
        <f t="shared" si="14"/>
        <v>0</v>
      </c>
      <c r="BU68" s="496">
        <f t="shared" si="14"/>
        <v>0</v>
      </c>
      <c r="BV68" s="496">
        <f t="shared" si="14"/>
        <v>0</v>
      </c>
      <c r="BW68" s="496">
        <f t="shared" si="14"/>
        <v>0</v>
      </c>
      <c r="BX68" s="496">
        <f t="shared" si="14"/>
        <v>0</v>
      </c>
      <c r="BY68" s="496" t="str">
        <f t="shared" si="14"/>
        <v/>
      </c>
      <c r="BZ68" s="496" t="str">
        <f t="shared" si="14"/>
        <v/>
      </c>
      <c r="CA68" s="492" t="str">
        <f t="shared" si="12"/>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IACIL</v>
      </c>
      <c r="AG70" s="768" t="str">
        <f t="shared" ref="AG70:CA70" si="17">AG6</f>
        <v>aIACIL</v>
      </c>
      <c r="AH70" s="768" t="str">
        <f t="shared" si="17"/>
        <v>kIACIL</v>
      </c>
      <c r="AI70" s="768" t="str">
        <f t="shared" si="17"/>
        <v>pIACIL</v>
      </c>
      <c r="AJ70" s="768" t="str">
        <f t="shared" si="17"/>
        <v>icIACIL</v>
      </c>
      <c r="AK70" s="768" t="str">
        <f t="shared" si="17"/>
        <v>ledIACIL</v>
      </c>
      <c r="AL70" s="768" t="str">
        <f t="shared" si="17"/>
        <v>mIACIL</v>
      </c>
      <c r="AM70" s="768" t="str">
        <f t="shared" si="17"/>
        <v>cIACIL</v>
      </c>
      <c r="AN70" s="768" t="str">
        <f t="shared" si="17"/>
        <v>venIACIL</v>
      </c>
      <c r="AO70" s="768" t="str">
        <f t="shared" si="17"/>
        <v>subIACIL</v>
      </c>
      <c r="AP70" s="768" t="str">
        <f t="shared" si="17"/>
        <v>devIACIL</v>
      </c>
      <c r="AQ70" s="768" t="str">
        <f t="shared" si="17"/>
        <v>quaIACIL</v>
      </c>
      <c r="AR70" s="768" t="str">
        <f t="shared" si="17"/>
        <v>prdIACIL</v>
      </c>
      <c r="AS70" s="768" t="str">
        <f t="shared" si="17"/>
        <v>Product 14</v>
      </c>
      <c r="AT70" s="768" t="str">
        <f t="shared" si="17"/>
        <v>Product 15</v>
      </c>
      <c r="AU70" s="769" t="str">
        <f t="shared" si="17"/>
        <v>Product 16</v>
      </c>
      <c r="AV70" s="746" t="str">
        <f t="shared" si="17"/>
        <v>IACIL</v>
      </c>
      <c r="AW70" s="747" t="str">
        <f t="shared" si="17"/>
        <v>aIACIL</v>
      </c>
      <c r="AX70" s="747" t="str">
        <f t="shared" si="17"/>
        <v>kIACIL</v>
      </c>
      <c r="AY70" s="747" t="str">
        <f t="shared" si="17"/>
        <v>pIACIL</v>
      </c>
      <c r="AZ70" s="747" t="str">
        <f t="shared" si="17"/>
        <v>icIACIL</v>
      </c>
      <c r="BA70" s="747" t="str">
        <f t="shared" si="17"/>
        <v>ledIACIL</v>
      </c>
      <c r="BB70" s="747" t="str">
        <f t="shared" si="17"/>
        <v>mIACIL</v>
      </c>
      <c r="BC70" s="747" t="str">
        <f t="shared" si="17"/>
        <v>cIACIL</v>
      </c>
      <c r="BD70" s="747" t="str">
        <f t="shared" si="17"/>
        <v>venIACIL</v>
      </c>
      <c r="BE70" s="747" t="str">
        <f t="shared" si="17"/>
        <v>subIACIL</v>
      </c>
      <c r="BF70" s="747" t="str">
        <f t="shared" si="17"/>
        <v>devIACIL</v>
      </c>
      <c r="BG70" s="747" t="str">
        <f t="shared" si="17"/>
        <v>quaIACIL</v>
      </c>
      <c r="BH70" s="747" t="str">
        <f t="shared" si="17"/>
        <v>prdIACIL</v>
      </c>
      <c r="BI70" s="747" t="str">
        <f t="shared" si="17"/>
        <v>Product 14</v>
      </c>
      <c r="BJ70" s="747" t="str">
        <f t="shared" si="17"/>
        <v>Product 15</v>
      </c>
      <c r="BK70" s="748" t="str">
        <f t="shared" si="17"/>
        <v>Product 16</v>
      </c>
      <c r="BL70" s="755" t="str">
        <f t="shared" si="17"/>
        <v>IACIL</v>
      </c>
      <c r="BM70" s="747" t="str">
        <f t="shared" si="17"/>
        <v>aIACIL</v>
      </c>
      <c r="BN70" s="747" t="str">
        <f t="shared" si="17"/>
        <v>kIACIL</v>
      </c>
      <c r="BO70" s="747" t="str">
        <f t="shared" si="17"/>
        <v>pIACIL</v>
      </c>
      <c r="BP70" s="747" t="str">
        <f t="shared" si="17"/>
        <v>icIACIL</v>
      </c>
      <c r="BQ70" s="747" t="str">
        <f t="shared" si="17"/>
        <v>ledIACIL</v>
      </c>
      <c r="BR70" s="747" t="str">
        <f t="shared" si="17"/>
        <v>mIACIL</v>
      </c>
      <c r="BS70" s="747" t="str">
        <f t="shared" si="17"/>
        <v>cIACIL</v>
      </c>
      <c r="BT70" s="747" t="str">
        <f t="shared" si="17"/>
        <v>venIACIL</v>
      </c>
      <c r="BU70" s="747" t="str">
        <f t="shared" si="17"/>
        <v>subIACIL</v>
      </c>
      <c r="BV70" s="747" t="str">
        <f t="shared" si="17"/>
        <v>devIACIL</v>
      </c>
      <c r="BW70" s="747" t="str">
        <f t="shared" si="17"/>
        <v>quaIACIL</v>
      </c>
      <c r="BX70" s="747" t="str">
        <f t="shared" si="17"/>
        <v>prdIACIL</v>
      </c>
      <c r="BY70" s="747" t="str">
        <f t="shared" si="17"/>
        <v>Product 14</v>
      </c>
      <c r="BZ70" s="747" t="str">
        <f t="shared" si="17"/>
        <v>Product 15</v>
      </c>
      <c r="CA70" s="748" t="str">
        <f t="shared" si="17"/>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-1</v>
      </c>
      <c r="AR71" s="765">
        <v>-1</v>
      </c>
      <c r="AS71" s="765">
        <v>0</v>
      </c>
      <c r="AT71" s="765">
        <v>0</v>
      </c>
      <c r="AU71" s="766">
        <v>0</v>
      </c>
      <c r="AV71" s="752" t="str">
        <f>IF(AF71,IFERROR(LEFT($V71,SEARCH(" (",$V71)-1),$V71),"")</f>
        <v>tbd</v>
      </c>
      <c r="AW71" s="753" t="str">
        <f t="shared" ref="AW71:BK86" si="18">IF(AG71,IFERROR(LEFT($V71,SEARCH(" (",$V71)-1),$V71),"")</f>
        <v>tbd</v>
      </c>
      <c r="AX71" s="753" t="str">
        <f t="shared" si="18"/>
        <v>tbd</v>
      </c>
      <c r="AY71" s="753" t="str">
        <f t="shared" si="18"/>
        <v>tbd</v>
      </c>
      <c r="AZ71" s="753" t="str">
        <f t="shared" si="18"/>
        <v>tbd</v>
      </c>
      <c r="BA71" s="753" t="str">
        <f t="shared" si="18"/>
        <v>tbd</v>
      </c>
      <c r="BB71" s="753" t="str">
        <f t="shared" si="18"/>
        <v>tbd</v>
      </c>
      <c r="BC71" s="753" t="str">
        <f t="shared" si="18"/>
        <v>tbd</v>
      </c>
      <c r="BD71" s="753" t="str">
        <f t="shared" si="18"/>
        <v>tbd</v>
      </c>
      <c r="BE71" s="753" t="str">
        <f t="shared" si="18"/>
        <v>tbd</v>
      </c>
      <c r="BF71" s="753" t="str">
        <f t="shared" si="18"/>
        <v>tbd</v>
      </c>
      <c r="BG71" s="753" t="str">
        <f t="shared" si="18"/>
        <v>tbd</v>
      </c>
      <c r="BH71" s="753" t="str">
        <f t="shared" si="18"/>
        <v>tbd</v>
      </c>
      <c r="BI71" s="753" t="str">
        <f t="shared" si="18"/>
        <v/>
      </c>
      <c r="BJ71" s="753" t="str">
        <f t="shared" si="18"/>
        <v/>
      </c>
      <c r="BK71" s="754" t="str">
        <f t="shared" si="18"/>
        <v/>
      </c>
      <c r="BL71" s="752">
        <f>IF(AF71,IFERROR(LEFT($W71,SEARCH(" (",$W71)-1),$W71),"")</f>
        <v>0</v>
      </c>
      <c r="BM71" s="757">
        <f t="shared" ref="BM71:CA86" si="19">IF(AG71,IFERROR(LEFT($W71,SEARCH(" (",$W71)-1),$W71),"")</f>
        <v>0</v>
      </c>
      <c r="BN71" s="757">
        <f t="shared" si="19"/>
        <v>0</v>
      </c>
      <c r="BO71" s="757">
        <f t="shared" si="19"/>
        <v>0</v>
      </c>
      <c r="BP71" s="757">
        <f t="shared" si="19"/>
        <v>0</v>
      </c>
      <c r="BQ71" s="757">
        <f t="shared" si="19"/>
        <v>0</v>
      </c>
      <c r="BR71" s="757">
        <f t="shared" si="19"/>
        <v>0</v>
      </c>
      <c r="BS71" s="757">
        <f t="shared" si="19"/>
        <v>0</v>
      </c>
      <c r="BT71" s="757">
        <f t="shared" si="19"/>
        <v>0</v>
      </c>
      <c r="BU71" s="757">
        <f t="shared" si="19"/>
        <v>0</v>
      </c>
      <c r="BV71" s="757">
        <f t="shared" si="19"/>
        <v>0</v>
      </c>
      <c r="BW71" s="757">
        <f t="shared" si="19"/>
        <v>0</v>
      </c>
      <c r="BX71" s="757">
        <f t="shared" si="19"/>
        <v>0</v>
      </c>
      <c r="BY71" s="757" t="str">
        <f t="shared" si="19"/>
        <v/>
      </c>
      <c r="BZ71" s="757" t="str">
        <f t="shared" si="19"/>
        <v/>
      </c>
      <c r="CA71" s="758" t="str">
        <f t="shared" si="19"/>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-1</v>
      </c>
      <c r="AR72" s="487">
        <v>-1</v>
      </c>
      <c r="AS72" s="487">
        <v>0</v>
      </c>
      <c r="AT72" s="487">
        <v>0</v>
      </c>
      <c r="AU72" s="493">
        <v>0</v>
      </c>
      <c r="AV72" s="488" t="str">
        <f t="shared" ref="AV72:BK101" si="20">IF(AF72,IFERROR(LEFT($V72,SEARCH(" (",$V72)-1),$V72),"")</f>
        <v>tbd</v>
      </c>
      <c r="AW72" s="487" t="str">
        <f t="shared" si="18"/>
        <v>tbd</v>
      </c>
      <c r="AX72" s="487" t="str">
        <f t="shared" si="18"/>
        <v>tbd</v>
      </c>
      <c r="AY72" s="487" t="str">
        <f t="shared" si="18"/>
        <v>tbd</v>
      </c>
      <c r="AZ72" s="487" t="str">
        <f t="shared" si="18"/>
        <v>tbd</v>
      </c>
      <c r="BA72" s="487" t="str">
        <f t="shared" si="18"/>
        <v>tbd</v>
      </c>
      <c r="BB72" s="487" t="str">
        <f t="shared" si="18"/>
        <v>tbd</v>
      </c>
      <c r="BC72" s="487" t="str">
        <f t="shared" si="18"/>
        <v>tbd</v>
      </c>
      <c r="BD72" s="487" t="str">
        <f t="shared" si="18"/>
        <v>tbd</v>
      </c>
      <c r="BE72" s="487" t="str">
        <f t="shared" si="18"/>
        <v>tbd</v>
      </c>
      <c r="BF72" s="487" t="str">
        <f t="shared" si="18"/>
        <v>tbd</v>
      </c>
      <c r="BG72" s="487" t="str">
        <f t="shared" si="18"/>
        <v>tbd</v>
      </c>
      <c r="BH72" s="487" t="str">
        <f t="shared" si="18"/>
        <v>tbd</v>
      </c>
      <c r="BI72" s="487" t="str">
        <f t="shared" si="18"/>
        <v/>
      </c>
      <c r="BJ72" s="487" t="str">
        <f t="shared" si="18"/>
        <v/>
      </c>
      <c r="BK72" s="489" t="str">
        <f t="shared" si="18"/>
        <v/>
      </c>
      <c r="BL72" s="488">
        <f t="shared" ref="BL72:CA101" si="21">IF(AF72,IFERROR(LEFT($W72,SEARCH(" (",$W72)-1),$W72),"")</f>
        <v>0</v>
      </c>
      <c r="BM72" s="495">
        <f t="shared" si="19"/>
        <v>0</v>
      </c>
      <c r="BN72" s="495">
        <f t="shared" si="19"/>
        <v>0</v>
      </c>
      <c r="BO72" s="495">
        <f t="shared" si="19"/>
        <v>0</v>
      </c>
      <c r="BP72" s="495">
        <f t="shared" si="19"/>
        <v>0</v>
      </c>
      <c r="BQ72" s="495">
        <f t="shared" si="19"/>
        <v>0</v>
      </c>
      <c r="BR72" s="495">
        <f t="shared" si="19"/>
        <v>0</v>
      </c>
      <c r="BS72" s="495">
        <f t="shared" si="19"/>
        <v>0</v>
      </c>
      <c r="BT72" s="495">
        <f t="shared" si="19"/>
        <v>0</v>
      </c>
      <c r="BU72" s="495">
        <f t="shared" si="19"/>
        <v>0</v>
      </c>
      <c r="BV72" s="495">
        <f t="shared" si="19"/>
        <v>0</v>
      </c>
      <c r="BW72" s="495">
        <f t="shared" si="19"/>
        <v>0</v>
      </c>
      <c r="BX72" s="495">
        <f t="shared" si="19"/>
        <v>0</v>
      </c>
      <c r="BY72" s="495" t="str">
        <f t="shared" si="19"/>
        <v/>
      </c>
      <c r="BZ72" s="495" t="str">
        <f t="shared" si="19"/>
        <v/>
      </c>
      <c r="CA72" s="759" t="str">
        <f t="shared" si="19"/>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-1</v>
      </c>
      <c r="AR73" s="487">
        <v>-1</v>
      </c>
      <c r="AS73" s="487">
        <v>0</v>
      </c>
      <c r="AT73" s="487">
        <v>0</v>
      </c>
      <c r="AU73" s="493">
        <v>0</v>
      </c>
      <c r="AV73" s="488" t="str">
        <f t="shared" si="20"/>
        <v>tbd</v>
      </c>
      <c r="AW73" s="487" t="str">
        <f t="shared" si="18"/>
        <v>tbd</v>
      </c>
      <c r="AX73" s="487" t="str">
        <f t="shared" si="18"/>
        <v>tbd</v>
      </c>
      <c r="AY73" s="487" t="str">
        <f t="shared" si="18"/>
        <v>tbd</v>
      </c>
      <c r="AZ73" s="487" t="str">
        <f t="shared" si="18"/>
        <v>tbd</v>
      </c>
      <c r="BA73" s="487" t="str">
        <f t="shared" si="18"/>
        <v>tbd</v>
      </c>
      <c r="BB73" s="487" t="str">
        <f t="shared" si="18"/>
        <v>tbd</v>
      </c>
      <c r="BC73" s="487" t="str">
        <f t="shared" si="18"/>
        <v>tbd</v>
      </c>
      <c r="BD73" s="487" t="str">
        <f t="shared" si="18"/>
        <v>tbd</v>
      </c>
      <c r="BE73" s="487" t="str">
        <f t="shared" si="18"/>
        <v>tbd</v>
      </c>
      <c r="BF73" s="487" t="str">
        <f t="shared" si="18"/>
        <v>tbd</v>
      </c>
      <c r="BG73" s="487" t="str">
        <f t="shared" si="18"/>
        <v>tbd</v>
      </c>
      <c r="BH73" s="487" t="str">
        <f t="shared" si="18"/>
        <v>tbd</v>
      </c>
      <c r="BI73" s="487" t="str">
        <f t="shared" si="18"/>
        <v/>
      </c>
      <c r="BJ73" s="487" t="str">
        <f t="shared" si="18"/>
        <v/>
      </c>
      <c r="BK73" s="489" t="str">
        <f t="shared" si="18"/>
        <v/>
      </c>
      <c r="BL73" s="488">
        <f t="shared" si="21"/>
        <v>0</v>
      </c>
      <c r="BM73" s="495">
        <f t="shared" si="19"/>
        <v>0</v>
      </c>
      <c r="BN73" s="495">
        <f t="shared" si="19"/>
        <v>0</v>
      </c>
      <c r="BO73" s="495">
        <f t="shared" si="19"/>
        <v>0</v>
      </c>
      <c r="BP73" s="495">
        <f t="shared" si="19"/>
        <v>0</v>
      </c>
      <c r="BQ73" s="495">
        <f t="shared" si="19"/>
        <v>0</v>
      </c>
      <c r="BR73" s="495">
        <f t="shared" si="19"/>
        <v>0</v>
      </c>
      <c r="BS73" s="495">
        <f t="shared" si="19"/>
        <v>0</v>
      </c>
      <c r="BT73" s="495">
        <f t="shared" si="19"/>
        <v>0</v>
      </c>
      <c r="BU73" s="495">
        <f t="shared" si="19"/>
        <v>0</v>
      </c>
      <c r="BV73" s="495">
        <f t="shared" si="19"/>
        <v>0</v>
      </c>
      <c r="BW73" s="495">
        <f t="shared" si="19"/>
        <v>0</v>
      </c>
      <c r="BX73" s="495">
        <f t="shared" si="19"/>
        <v>0</v>
      </c>
      <c r="BY73" s="495" t="str">
        <f t="shared" si="19"/>
        <v/>
      </c>
      <c r="BZ73" s="495" t="str">
        <f t="shared" si="19"/>
        <v/>
      </c>
      <c r="CA73" s="759" t="str">
        <f t="shared" si="19"/>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-1</v>
      </c>
      <c r="AR74" s="487">
        <v>-1</v>
      </c>
      <c r="AS74" s="487">
        <v>0</v>
      </c>
      <c r="AT74" s="487">
        <v>0</v>
      </c>
      <c r="AU74" s="493">
        <v>0</v>
      </c>
      <c r="AV74" s="488" t="str">
        <f t="shared" si="20"/>
        <v>tbd</v>
      </c>
      <c r="AW74" s="487" t="str">
        <f t="shared" si="18"/>
        <v>tbd</v>
      </c>
      <c r="AX74" s="487" t="str">
        <f t="shared" si="18"/>
        <v>tbd</v>
      </c>
      <c r="AY74" s="487" t="str">
        <f t="shared" si="18"/>
        <v>tbd</v>
      </c>
      <c r="AZ74" s="487" t="str">
        <f t="shared" si="18"/>
        <v>tbd</v>
      </c>
      <c r="BA74" s="487" t="str">
        <f t="shared" si="18"/>
        <v>tbd</v>
      </c>
      <c r="BB74" s="487" t="str">
        <f t="shared" si="18"/>
        <v>tbd</v>
      </c>
      <c r="BC74" s="487" t="str">
        <f t="shared" si="18"/>
        <v>tbd</v>
      </c>
      <c r="BD74" s="487" t="str">
        <f t="shared" si="18"/>
        <v>tbd</v>
      </c>
      <c r="BE74" s="487" t="str">
        <f t="shared" si="18"/>
        <v>tbd</v>
      </c>
      <c r="BF74" s="487" t="str">
        <f t="shared" si="18"/>
        <v>tbd</v>
      </c>
      <c r="BG74" s="487" t="str">
        <f t="shared" si="18"/>
        <v>tbd</v>
      </c>
      <c r="BH74" s="487" t="str">
        <f t="shared" si="18"/>
        <v>tbd</v>
      </c>
      <c r="BI74" s="487" t="str">
        <f t="shared" si="18"/>
        <v/>
      </c>
      <c r="BJ74" s="487" t="str">
        <f t="shared" si="18"/>
        <v/>
      </c>
      <c r="BK74" s="489" t="str">
        <f t="shared" si="18"/>
        <v/>
      </c>
      <c r="BL74" s="488">
        <f t="shared" si="21"/>
        <v>0</v>
      </c>
      <c r="BM74" s="495">
        <f t="shared" si="19"/>
        <v>0</v>
      </c>
      <c r="BN74" s="495">
        <f t="shared" si="19"/>
        <v>0</v>
      </c>
      <c r="BO74" s="495">
        <f t="shared" si="19"/>
        <v>0</v>
      </c>
      <c r="BP74" s="495">
        <f t="shared" si="19"/>
        <v>0</v>
      </c>
      <c r="BQ74" s="495">
        <f t="shared" si="19"/>
        <v>0</v>
      </c>
      <c r="BR74" s="495">
        <f t="shared" si="19"/>
        <v>0</v>
      </c>
      <c r="BS74" s="495">
        <f t="shared" si="19"/>
        <v>0</v>
      </c>
      <c r="BT74" s="495">
        <f t="shared" si="19"/>
        <v>0</v>
      </c>
      <c r="BU74" s="495">
        <f t="shared" si="19"/>
        <v>0</v>
      </c>
      <c r="BV74" s="495">
        <f t="shared" si="19"/>
        <v>0</v>
      </c>
      <c r="BW74" s="495">
        <f t="shared" si="19"/>
        <v>0</v>
      </c>
      <c r="BX74" s="495">
        <f t="shared" si="19"/>
        <v>0</v>
      </c>
      <c r="BY74" s="495" t="str">
        <f t="shared" si="19"/>
        <v/>
      </c>
      <c r="BZ74" s="495" t="str">
        <f t="shared" si="19"/>
        <v/>
      </c>
      <c r="CA74" s="759" t="str">
        <f t="shared" si="19"/>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-1</v>
      </c>
      <c r="AR75" s="487">
        <v>-1</v>
      </c>
      <c r="AS75" s="487">
        <v>0</v>
      </c>
      <c r="AT75" s="487">
        <v>0</v>
      </c>
      <c r="AU75" s="493">
        <v>0</v>
      </c>
      <c r="AV75" s="488" t="str">
        <f t="shared" si="20"/>
        <v>tbd</v>
      </c>
      <c r="AW75" s="487" t="str">
        <f t="shared" si="18"/>
        <v>tbd</v>
      </c>
      <c r="AX75" s="487" t="str">
        <f t="shared" si="18"/>
        <v>tbd</v>
      </c>
      <c r="AY75" s="487" t="str">
        <f t="shared" si="18"/>
        <v>tbd</v>
      </c>
      <c r="AZ75" s="487" t="str">
        <f t="shared" si="18"/>
        <v>tbd</v>
      </c>
      <c r="BA75" s="487" t="str">
        <f t="shared" si="18"/>
        <v>tbd</v>
      </c>
      <c r="BB75" s="487" t="str">
        <f t="shared" si="18"/>
        <v>tbd</v>
      </c>
      <c r="BC75" s="487" t="str">
        <f t="shared" si="18"/>
        <v>tbd</v>
      </c>
      <c r="BD75" s="487" t="str">
        <f t="shared" si="18"/>
        <v>tbd</v>
      </c>
      <c r="BE75" s="487" t="str">
        <f t="shared" si="18"/>
        <v>tbd</v>
      </c>
      <c r="BF75" s="487" t="str">
        <f t="shared" si="18"/>
        <v>tbd</v>
      </c>
      <c r="BG75" s="487" t="str">
        <f t="shared" si="18"/>
        <v>tbd</v>
      </c>
      <c r="BH75" s="487" t="str">
        <f t="shared" si="18"/>
        <v>tbd</v>
      </c>
      <c r="BI75" s="487" t="str">
        <f t="shared" si="18"/>
        <v/>
      </c>
      <c r="BJ75" s="487" t="str">
        <f t="shared" si="18"/>
        <v/>
      </c>
      <c r="BK75" s="489" t="str">
        <f t="shared" si="18"/>
        <v/>
      </c>
      <c r="BL75" s="488">
        <f t="shared" si="21"/>
        <v>0</v>
      </c>
      <c r="BM75" s="495">
        <f t="shared" si="19"/>
        <v>0</v>
      </c>
      <c r="BN75" s="495">
        <f t="shared" si="19"/>
        <v>0</v>
      </c>
      <c r="BO75" s="495">
        <f t="shared" si="19"/>
        <v>0</v>
      </c>
      <c r="BP75" s="495">
        <f t="shared" si="19"/>
        <v>0</v>
      </c>
      <c r="BQ75" s="495">
        <f t="shared" si="19"/>
        <v>0</v>
      </c>
      <c r="BR75" s="495">
        <f t="shared" si="19"/>
        <v>0</v>
      </c>
      <c r="BS75" s="495">
        <f t="shared" si="19"/>
        <v>0</v>
      </c>
      <c r="BT75" s="495">
        <f t="shared" si="19"/>
        <v>0</v>
      </c>
      <c r="BU75" s="495">
        <f t="shared" si="19"/>
        <v>0</v>
      </c>
      <c r="BV75" s="495">
        <f t="shared" si="19"/>
        <v>0</v>
      </c>
      <c r="BW75" s="495">
        <f t="shared" si="19"/>
        <v>0</v>
      </c>
      <c r="BX75" s="495">
        <f t="shared" si="19"/>
        <v>0</v>
      </c>
      <c r="BY75" s="495" t="str">
        <f t="shared" si="19"/>
        <v/>
      </c>
      <c r="BZ75" s="495" t="str">
        <f t="shared" si="19"/>
        <v/>
      </c>
      <c r="CA75" s="759" t="str">
        <f t="shared" si="19"/>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-1</v>
      </c>
      <c r="AR76" s="487">
        <v>-1</v>
      </c>
      <c r="AS76" s="487">
        <v>0</v>
      </c>
      <c r="AT76" s="487">
        <v>0</v>
      </c>
      <c r="AU76" s="493">
        <v>0</v>
      </c>
      <c r="AV76" s="488" t="str">
        <f t="shared" si="20"/>
        <v>tbd</v>
      </c>
      <c r="AW76" s="487" t="str">
        <f t="shared" si="18"/>
        <v>tbd</v>
      </c>
      <c r="AX76" s="487" t="str">
        <f t="shared" si="18"/>
        <v>tbd</v>
      </c>
      <c r="AY76" s="487" t="str">
        <f t="shared" si="18"/>
        <v>tbd</v>
      </c>
      <c r="AZ76" s="487" t="str">
        <f t="shared" si="18"/>
        <v>tbd</v>
      </c>
      <c r="BA76" s="487" t="str">
        <f t="shared" si="18"/>
        <v>tbd</v>
      </c>
      <c r="BB76" s="487" t="str">
        <f t="shared" si="18"/>
        <v>tbd</v>
      </c>
      <c r="BC76" s="487" t="str">
        <f t="shared" si="18"/>
        <v>tbd</v>
      </c>
      <c r="BD76" s="487" t="str">
        <f t="shared" si="18"/>
        <v>tbd</v>
      </c>
      <c r="BE76" s="487" t="str">
        <f t="shared" si="18"/>
        <v>tbd</v>
      </c>
      <c r="BF76" s="487" t="str">
        <f t="shared" si="18"/>
        <v>tbd</v>
      </c>
      <c r="BG76" s="487" t="str">
        <f t="shared" si="18"/>
        <v>tbd</v>
      </c>
      <c r="BH76" s="487" t="str">
        <f t="shared" si="18"/>
        <v>tbd</v>
      </c>
      <c r="BI76" s="487" t="str">
        <f t="shared" si="18"/>
        <v/>
      </c>
      <c r="BJ76" s="487" t="str">
        <f t="shared" si="18"/>
        <v/>
      </c>
      <c r="BK76" s="489" t="str">
        <f t="shared" si="18"/>
        <v/>
      </c>
      <c r="BL76" s="488">
        <f t="shared" si="21"/>
        <v>0</v>
      </c>
      <c r="BM76" s="495">
        <f t="shared" si="19"/>
        <v>0</v>
      </c>
      <c r="BN76" s="495">
        <f t="shared" si="19"/>
        <v>0</v>
      </c>
      <c r="BO76" s="495">
        <f t="shared" si="19"/>
        <v>0</v>
      </c>
      <c r="BP76" s="495">
        <f t="shared" si="19"/>
        <v>0</v>
      </c>
      <c r="BQ76" s="495">
        <f t="shared" si="19"/>
        <v>0</v>
      </c>
      <c r="BR76" s="495">
        <f t="shared" si="19"/>
        <v>0</v>
      </c>
      <c r="BS76" s="495">
        <f t="shared" si="19"/>
        <v>0</v>
      </c>
      <c r="BT76" s="495">
        <f t="shared" si="19"/>
        <v>0</v>
      </c>
      <c r="BU76" s="495">
        <f t="shared" si="19"/>
        <v>0</v>
      </c>
      <c r="BV76" s="495">
        <f t="shared" si="19"/>
        <v>0</v>
      </c>
      <c r="BW76" s="495">
        <f t="shared" si="19"/>
        <v>0</v>
      </c>
      <c r="BX76" s="495">
        <f t="shared" si="19"/>
        <v>0</v>
      </c>
      <c r="BY76" s="495" t="str">
        <f t="shared" si="19"/>
        <v/>
      </c>
      <c r="BZ76" s="495" t="str">
        <f t="shared" si="19"/>
        <v/>
      </c>
      <c r="CA76" s="759" t="str">
        <f t="shared" si="19"/>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-1</v>
      </c>
      <c r="AR77" s="487">
        <v>-1</v>
      </c>
      <c r="AS77" s="487">
        <v>0</v>
      </c>
      <c r="AT77" s="487">
        <v>0</v>
      </c>
      <c r="AU77" s="493">
        <v>0</v>
      </c>
      <c r="AV77" s="488" t="str">
        <f t="shared" si="20"/>
        <v>tbd</v>
      </c>
      <c r="AW77" s="487" t="str">
        <f t="shared" si="18"/>
        <v>tbd</v>
      </c>
      <c r="AX77" s="487" t="str">
        <f t="shared" si="18"/>
        <v>tbd</v>
      </c>
      <c r="AY77" s="487" t="str">
        <f t="shared" si="18"/>
        <v>tbd</v>
      </c>
      <c r="AZ77" s="487" t="str">
        <f t="shared" si="18"/>
        <v>tbd</v>
      </c>
      <c r="BA77" s="487" t="str">
        <f t="shared" si="18"/>
        <v>tbd</v>
      </c>
      <c r="BB77" s="487" t="str">
        <f t="shared" si="18"/>
        <v>tbd</v>
      </c>
      <c r="BC77" s="487" t="str">
        <f t="shared" si="18"/>
        <v>tbd</v>
      </c>
      <c r="BD77" s="487" t="str">
        <f t="shared" si="18"/>
        <v>tbd</v>
      </c>
      <c r="BE77" s="487" t="str">
        <f t="shared" si="18"/>
        <v>tbd</v>
      </c>
      <c r="BF77" s="487" t="str">
        <f t="shared" si="18"/>
        <v>tbd</v>
      </c>
      <c r="BG77" s="487" t="str">
        <f t="shared" si="18"/>
        <v>tbd</v>
      </c>
      <c r="BH77" s="487" t="str">
        <f t="shared" si="18"/>
        <v>tbd</v>
      </c>
      <c r="BI77" s="487" t="str">
        <f t="shared" si="18"/>
        <v/>
      </c>
      <c r="BJ77" s="487" t="str">
        <f t="shared" si="18"/>
        <v/>
      </c>
      <c r="BK77" s="489" t="str">
        <f t="shared" si="18"/>
        <v/>
      </c>
      <c r="BL77" s="488">
        <f t="shared" si="21"/>
        <v>0</v>
      </c>
      <c r="BM77" s="495">
        <f t="shared" si="19"/>
        <v>0</v>
      </c>
      <c r="BN77" s="495">
        <f t="shared" si="19"/>
        <v>0</v>
      </c>
      <c r="BO77" s="495">
        <f t="shared" si="19"/>
        <v>0</v>
      </c>
      <c r="BP77" s="495">
        <f t="shared" si="19"/>
        <v>0</v>
      </c>
      <c r="BQ77" s="495">
        <f t="shared" si="19"/>
        <v>0</v>
      </c>
      <c r="BR77" s="495">
        <f t="shared" si="19"/>
        <v>0</v>
      </c>
      <c r="BS77" s="495">
        <f t="shared" si="19"/>
        <v>0</v>
      </c>
      <c r="BT77" s="495">
        <f t="shared" si="19"/>
        <v>0</v>
      </c>
      <c r="BU77" s="495">
        <f t="shared" si="19"/>
        <v>0</v>
      </c>
      <c r="BV77" s="495">
        <f t="shared" si="19"/>
        <v>0</v>
      </c>
      <c r="BW77" s="495">
        <f t="shared" si="19"/>
        <v>0</v>
      </c>
      <c r="BX77" s="495">
        <f t="shared" si="19"/>
        <v>0</v>
      </c>
      <c r="BY77" s="495" t="str">
        <f t="shared" si="19"/>
        <v/>
      </c>
      <c r="BZ77" s="495" t="str">
        <f t="shared" si="19"/>
        <v/>
      </c>
      <c r="CA77" s="759" t="str">
        <f t="shared" si="19"/>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-1</v>
      </c>
      <c r="AR78" s="487">
        <v>-1</v>
      </c>
      <c r="AS78" s="487">
        <v>0</v>
      </c>
      <c r="AT78" s="487">
        <v>0</v>
      </c>
      <c r="AU78" s="493">
        <v>0</v>
      </c>
      <c r="AV78" s="488" t="str">
        <f t="shared" si="20"/>
        <v>tbd</v>
      </c>
      <c r="AW78" s="487" t="str">
        <f t="shared" si="18"/>
        <v>tbd</v>
      </c>
      <c r="AX78" s="487" t="str">
        <f t="shared" si="18"/>
        <v>tbd</v>
      </c>
      <c r="AY78" s="487" t="str">
        <f t="shared" si="18"/>
        <v>tbd</v>
      </c>
      <c r="AZ78" s="487" t="str">
        <f t="shared" si="18"/>
        <v>tbd</v>
      </c>
      <c r="BA78" s="487" t="str">
        <f t="shared" si="18"/>
        <v>tbd</v>
      </c>
      <c r="BB78" s="487" t="str">
        <f t="shared" si="18"/>
        <v>tbd</v>
      </c>
      <c r="BC78" s="487" t="str">
        <f t="shared" si="18"/>
        <v>tbd</v>
      </c>
      <c r="BD78" s="487" t="str">
        <f t="shared" si="18"/>
        <v>tbd</v>
      </c>
      <c r="BE78" s="487" t="str">
        <f t="shared" si="18"/>
        <v>tbd</v>
      </c>
      <c r="BF78" s="487" t="str">
        <f t="shared" si="18"/>
        <v>tbd</v>
      </c>
      <c r="BG78" s="487" t="str">
        <f t="shared" si="18"/>
        <v>tbd</v>
      </c>
      <c r="BH78" s="487" t="str">
        <f t="shared" si="18"/>
        <v>tbd</v>
      </c>
      <c r="BI78" s="487" t="str">
        <f t="shared" si="18"/>
        <v/>
      </c>
      <c r="BJ78" s="487" t="str">
        <f t="shared" si="18"/>
        <v/>
      </c>
      <c r="BK78" s="489" t="str">
        <f t="shared" si="18"/>
        <v/>
      </c>
      <c r="BL78" s="488">
        <f t="shared" si="21"/>
        <v>0</v>
      </c>
      <c r="BM78" s="495">
        <f t="shared" si="19"/>
        <v>0</v>
      </c>
      <c r="BN78" s="495">
        <f t="shared" si="19"/>
        <v>0</v>
      </c>
      <c r="BO78" s="495">
        <f t="shared" si="19"/>
        <v>0</v>
      </c>
      <c r="BP78" s="495">
        <f t="shared" si="19"/>
        <v>0</v>
      </c>
      <c r="BQ78" s="495">
        <f t="shared" si="19"/>
        <v>0</v>
      </c>
      <c r="BR78" s="495">
        <f t="shared" si="19"/>
        <v>0</v>
      </c>
      <c r="BS78" s="495">
        <f t="shared" si="19"/>
        <v>0</v>
      </c>
      <c r="BT78" s="495">
        <f t="shared" si="19"/>
        <v>0</v>
      </c>
      <c r="BU78" s="495">
        <f t="shared" si="19"/>
        <v>0</v>
      </c>
      <c r="BV78" s="495">
        <f t="shared" si="19"/>
        <v>0</v>
      </c>
      <c r="BW78" s="495">
        <f t="shared" si="19"/>
        <v>0</v>
      </c>
      <c r="BX78" s="495">
        <f t="shared" si="19"/>
        <v>0</v>
      </c>
      <c r="BY78" s="495" t="str">
        <f t="shared" si="19"/>
        <v/>
      </c>
      <c r="BZ78" s="495" t="str">
        <f t="shared" si="19"/>
        <v/>
      </c>
      <c r="CA78" s="759" t="str">
        <f t="shared" si="19"/>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-1</v>
      </c>
      <c r="AR79" s="487">
        <v>-1</v>
      </c>
      <c r="AS79" s="487">
        <v>0</v>
      </c>
      <c r="AT79" s="487">
        <v>0</v>
      </c>
      <c r="AU79" s="493">
        <v>0</v>
      </c>
      <c r="AV79" s="488" t="str">
        <f t="shared" si="20"/>
        <v>tbd</v>
      </c>
      <c r="AW79" s="487" t="str">
        <f t="shared" si="18"/>
        <v>tbd</v>
      </c>
      <c r="AX79" s="487" t="str">
        <f t="shared" si="18"/>
        <v>tbd</v>
      </c>
      <c r="AY79" s="487" t="str">
        <f t="shared" si="18"/>
        <v>tbd</v>
      </c>
      <c r="AZ79" s="487" t="str">
        <f t="shared" si="18"/>
        <v>tbd</v>
      </c>
      <c r="BA79" s="487" t="str">
        <f t="shared" si="18"/>
        <v>tbd</v>
      </c>
      <c r="BB79" s="487" t="str">
        <f t="shared" si="18"/>
        <v>tbd</v>
      </c>
      <c r="BC79" s="487" t="str">
        <f t="shared" si="18"/>
        <v>tbd</v>
      </c>
      <c r="BD79" s="487" t="str">
        <f t="shared" si="18"/>
        <v>tbd</v>
      </c>
      <c r="BE79" s="487" t="str">
        <f t="shared" si="18"/>
        <v>tbd</v>
      </c>
      <c r="BF79" s="487" t="str">
        <f t="shared" si="18"/>
        <v>tbd</v>
      </c>
      <c r="BG79" s="487" t="str">
        <f t="shared" si="18"/>
        <v>tbd</v>
      </c>
      <c r="BH79" s="487" t="str">
        <f t="shared" si="18"/>
        <v>tbd</v>
      </c>
      <c r="BI79" s="487" t="str">
        <f t="shared" si="18"/>
        <v/>
      </c>
      <c r="BJ79" s="487" t="str">
        <f t="shared" si="18"/>
        <v/>
      </c>
      <c r="BK79" s="489" t="str">
        <f t="shared" si="18"/>
        <v/>
      </c>
      <c r="BL79" s="488">
        <f t="shared" si="21"/>
        <v>0</v>
      </c>
      <c r="BM79" s="495">
        <f t="shared" si="19"/>
        <v>0</v>
      </c>
      <c r="BN79" s="495">
        <f t="shared" si="19"/>
        <v>0</v>
      </c>
      <c r="BO79" s="495">
        <f t="shared" si="19"/>
        <v>0</v>
      </c>
      <c r="BP79" s="495">
        <f t="shared" si="19"/>
        <v>0</v>
      </c>
      <c r="BQ79" s="495">
        <f t="shared" si="19"/>
        <v>0</v>
      </c>
      <c r="BR79" s="495">
        <f t="shared" si="19"/>
        <v>0</v>
      </c>
      <c r="BS79" s="495">
        <f t="shared" si="19"/>
        <v>0</v>
      </c>
      <c r="BT79" s="495">
        <f t="shared" si="19"/>
        <v>0</v>
      </c>
      <c r="BU79" s="495">
        <f t="shared" si="19"/>
        <v>0</v>
      </c>
      <c r="BV79" s="495">
        <f t="shared" si="19"/>
        <v>0</v>
      </c>
      <c r="BW79" s="495">
        <f t="shared" si="19"/>
        <v>0</v>
      </c>
      <c r="BX79" s="495">
        <f t="shared" si="19"/>
        <v>0</v>
      </c>
      <c r="BY79" s="495" t="str">
        <f t="shared" si="19"/>
        <v/>
      </c>
      <c r="BZ79" s="495" t="str">
        <f t="shared" si="19"/>
        <v/>
      </c>
      <c r="CA79" s="759" t="str">
        <f t="shared" si="19"/>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-1</v>
      </c>
      <c r="AR80" s="487">
        <v>-1</v>
      </c>
      <c r="AS80" s="487">
        <v>0</v>
      </c>
      <c r="AT80" s="487">
        <v>0</v>
      </c>
      <c r="AU80" s="493">
        <v>0</v>
      </c>
      <c r="AV80" s="488" t="str">
        <f t="shared" si="20"/>
        <v>tbd</v>
      </c>
      <c r="AW80" s="487" t="str">
        <f t="shared" si="18"/>
        <v>tbd</v>
      </c>
      <c r="AX80" s="487" t="str">
        <f t="shared" si="18"/>
        <v>tbd</v>
      </c>
      <c r="AY80" s="487" t="str">
        <f t="shared" si="18"/>
        <v>tbd</v>
      </c>
      <c r="AZ80" s="487" t="str">
        <f t="shared" si="18"/>
        <v>tbd</v>
      </c>
      <c r="BA80" s="487" t="str">
        <f t="shared" si="18"/>
        <v>tbd</v>
      </c>
      <c r="BB80" s="487" t="str">
        <f t="shared" si="18"/>
        <v>tbd</v>
      </c>
      <c r="BC80" s="487" t="str">
        <f t="shared" si="18"/>
        <v>tbd</v>
      </c>
      <c r="BD80" s="487" t="str">
        <f t="shared" si="18"/>
        <v>tbd</v>
      </c>
      <c r="BE80" s="487" t="str">
        <f t="shared" si="18"/>
        <v>tbd</v>
      </c>
      <c r="BF80" s="487" t="str">
        <f t="shared" si="18"/>
        <v>tbd</v>
      </c>
      <c r="BG80" s="487" t="str">
        <f t="shared" si="18"/>
        <v>tbd</v>
      </c>
      <c r="BH80" s="487" t="str">
        <f t="shared" si="18"/>
        <v>tbd</v>
      </c>
      <c r="BI80" s="487" t="str">
        <f t="shared" si="18"/>
        <v/>
      </c>
      <c r="BJ80" s="487" t="str">
        <f t="shared" si="18"/>
        <v/>
      </c>
      <c r="BK80" s="489" t="str">
        <f t="shared" si="18"/>
        <v/>
      </c>
      <c r="BL80" s="488">
        <f t="shared" si="21"/>
        <v>0</v>
      </c>
      <c r="BM80" s="495">
        <f t="shared" si="19"/>
        <v>0</v>
      </c>
      <c r="BN80" s="495">
        <f t="shared" si="19"/>
        <v>0</v>
      </c>
      <c r="BO80" s="495">
        <f t="shared" si="19"/>
        <v>0</v>
      </c>
      <c r="BP80" s="495">
        <f t="shared" si="19"/>
        <v>0</v>
      </c>
      <c r="BQ80" s="495">
        <f t="shared" si="19"/>
        <v>0</v>
      </c>
      <c r="BR80" s="495">
        <f t="shared" si="19"/>
        <v>0</v>
      </c>
      <c r="BS80" s="495">
        <f t="shared" si="19"/>
        <v>0</v>
      </c>
      <c r="BT80" s="495">
        <f t="shared" si="19"/>
        <v>0</v>
      </c>
      <c r="BU80" s="495">
        <f t="shared" si="19"/>
        <v>0</v>
      </c>
      <c r="BV80" s="495">
        <f t="shared" si="19"/>
        <v>0</v>
      </c>
      <c r="BW80" s="495">
        <f t="shared" si="19"/>
        <v>0</v>
      </c>
      <c r="BX80" s="495">
        <f t="shared" si="19"/>
        <v>0</v>
      </c>
      <c r="BY80" s="495" t="str">
        <f t="shared" si="19"/>
        <v/>
      </c>
      <c r="BZ80" s="495" t="str">
        <f t="shared" si="19"/>
        <v/>
      </c>
      <c r="CA80" s="759" t="str">
        <f t="shared" si="19"/>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-1</v>
      </c>
      <c r="AR81" s="487">
        <v>-1</v>
      </c>
      <c r="AS81" s="487">
        <v>0</v>
      </c>
      <c r="AT81" s="487">
        <v>0</v>
      </c>
      <c r="AU81" s="493">
        <v>0</v>
      </c>
      <c r="AV81" s="488" t="str">
        <f t="shared" si="20"/>
        <v>tbd</v>
      </c>
      <c r="AW81" s="487" t="str">
        <f t="shared" si="18"/>
        <v>tbd</v>
      </c>
      <c r="AX81" s="487" t="str">
        <f t="shared" si="18"/>
        <v>tbd</v>
      </c>
      <c r="AY81" s="487" t="str">
        <f t="shared" si="18"/>
        <v>tbd</v>
      </c>
      <c r="AZ81" s="487" t="str">
        <f t="shared" si="18"/>
        <v>tbd</v>
      </c>
      <c r="BA81" s="487" t="str">
        <f t="shared" si="18"/>
        <v>tbd</v>
      </c>
      <c r="BB81" s="487" t="str">
        <f t="shared" si="18"/>
        <v>tbd</v>
      </c>
      <c r="BC81" s="487" t="str">
        <f t="shared" si="18"/>
        <v>tbd</v>
      </c>
      <c r="BD81" s="487" t="str">
        <f t="shared" si="18"/>
        <v>tbd</v>
      </c>
      <c r="BE81" s="487" t="str">
        <f t="shared" si="18"/>
        <v>tbd</v>
      </c>
      <c r="BF81" s="487" t="str">
        <f t="shared" si="18"/>
        <v>tbd</v>
      </c>
      <c r="BG81" s="487" t="str">
        <f t="shared" si="18"/>
        <v>tbd</v>
      </c>
      <c r="BH81" s="487" t="str">
        <f t="shared" si="18"/>
        <v>tbd</v>
      </c>
      <c r="BI81" s="487" t="str">
        <f t="shared" si="18"/>
        <v/>
      </c>
      <c r="BJ81" s="487" t="str">
        <f t="shared" si="18"/>
        <v/>
      </c>
      <c r="BK81" s="489" t="str">
        <f t="shared" si="18"/>
        <v/>
      </c>
      <c r="BL81" s="488">
        <f t="shared" si="21"/>
        <v>0</v>
      </c>
      <c r="BM81" s="495">
        <f t="shared" si="19"/>
        <v>0</v>
      </c>
      <c r="BN81" s="495">
        <f t="shared" si="19"/>
        <v>0</v>
      </c>
      <c r="BO81" s="495">
        <f t="shared" si="19"/>
        <v>0</v>
      </c>
      <c r="BP81" s="495">
        <f t="shared" si="19"/>
        <v>0</v>
      </c>
      <c r="BQ81" s="495">
        <f t="shared" si="19"/>
        <v>0</v>
      </c>
      <c r="BR81" s="495">
        <f t="shared" si="19"/>
        <v>0</v>
      </c>
      <c r="BS81" s="495">
        <f t="shared" si="19"/>
        <v>0</v>
      </c>
      <c r="BT81" s="495">
        <f t="shared" si="19"/>
        <v>0</v>
      </c>
      <c r="BU81" s="495">
        <f t="shared" si="19"/>
        <v>0</v>
      </c>
      <c r="BV81" s="495">
        <f t="shared" si="19"/>
        <v>0</v>
      </c>
      <c r="BW81" s="495">
        <f t="shared" si="19"/>
        <v>0</v>
      </c>
      <c r="BX81" s="495">
        <f t="shared" si="19"/>
        <v>0</v>
      </c>
      <c r="BY81" s="495" t="str">
        <f t="shared" si="19"/>
        <v/>
      </c>
      <c r="BZ81" s="495" t="str">
        <f t="shared" si="19"/>
        <v/>
      </c>
      <c r="CA81" s="759" t="str">
        <f t="shared" si="19"/>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-1</v>
      </c>
      <c r="AR82" s="487">
        <v>-1</v>
      </c>
      <c r="AS82" s="487">
        <v>0</v>
      </c>
      <c r="AT82" s="487">
        <v>0</v>
      </c>
      <c r="AU82" s="493">
        <v>0</v>
      </c>
      <c r="AV82" s="488" t="str">
        <f t="shared" si="20"/>
        <v>tbd</v>
      </c>
      <c r="AW82" s="487" t="str">
        <f t="shared" si="18"/>
        <v>tbd</v>
      </c>
      <c r="AX82" s="487" t="str">
        <f t="shared" si="18"/>
        <v>tbd</v>
      </c>
      <c r="AY82" s="487" t="str">
        <f t="shared" si="18"/>
        <v>tbd</v>
      </c>
      <c r="AZ82" s="487" t="str">
        <f t="shared" si="18"/>
        <v>tbd</v>
      </c>
      <c r="BA82" s="487" t="str">
        <f t="shared" si="18"/>
        <v>tbd</v>
      </c>
      <c r="BB82" s="487" t="str">
        <f t="shared" si="18"/>
        <v>tbd</v>
      </c>
      <c r="BC82" s="487" t="str">
        <f t="shared" si="18"/>
        <v>tbd</v>
      </c>
      <c r="BD82" s="487" t="str">
        <f t="shared" si="18"/>
        <v>tbd</v>
      </c>
      <c r="BE82" s="487" t="str">
        <f t="shared" si="18"/>
        <v>tbd</v>
      </c>
      <c r="BF82" s="487" t="str">
        <f t="shared" si="18"/>
        <v>tbd</v>
      </c>
      <c r="BG82" s="487" t="str">
        <f t="shared" si="18"/>
        <v>tbd</v>
      </c>
      <c r="BH82" s="487" t="str">
        <f t="shared" si="18"/>
        <v>tbd</v>
      </c>
      <c r="BI82" s="487" t="str">
        <f t="shared" si="18"/>
        <v/>
      </c>
      <c r="BJ82" s="487" t="str">
        <f t="shared" si="18"/>
        <v/>
      </c>
      <c r="BK82" s="489" t="str">
        <f t="shared" si="18"/>
        <v/>
      </c>
      <c r="BL82" s="488">
        <f t="shared" si="21"/>
        <v>0</v>
      </c>
      <c r="BM82" s="495">
        <f t="shared" si="19"/>
        <v>0</v>
      </c>
      <c r="BN82" s="495">
        <f t="shared" si="19"/>
        <v>0</v>
      </c>
      <c r="BO82" s="495">
        <f t="shared" si="19"/>
        <v>0</v>
      </c>
      <c r="BP82" s="495">
        <f t="shared" si="19"/>
        <v>0</v>
      </c>
      <c r="BQ82" s="495">
        <f t="shared" si="19"/>
        <v>0</v>
      </c>
      <c r="BR82" s="495">
        <f t="shared" si="19"/>
        <v>0</v>
      </c>
      <c r="BS82" s="495">
        <f t="shared" si="19"/>
        <v>0</v>
      </c>
      <c r="BT82" s="495">
        <f t="shared" si="19"/>
        <v>0</v>
      </c>
      <c r="BU82" s="495">
        <f t="shared" si="19"/>
        <v>0</v>
      </c>
      <c r="BV82" s="495">
        <f t="shared" si="19"/>
        <v>0</v>
      </c>
      <c r="BW82" s="495">
        <f t="shared" si="19"/>
        <v>0</v>
      </c>
      <c r="BX82" s="495">
        <f t="shared" si="19"/>
        <v>0</v>
      </c>
      <c r="BY82" s="495" t="str">
        <f t="shared" si="19"/>
        <v/>
      </c>
      <c r="BZ82" s="495" t="str">
        <f t="shared" si="19"/>
        <v/>
      </c>
      <c r="CA82" s="759" t="str">
        <f t="shared" si="19"/>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-1</v>
      </c>
      <c r="AR83" s="487">
        <v>-1</v>
      </c>
      <c r="AS83" s="487">
        <v>0</v>
      </c>
      <c r="AT83" s="487">
        <v>0</v>
      </c>
      <c r="AU83" s="493">
        <v>0</v>
      </c>
      <c r="AV83" s="488" t="str">
        <f t="shared" si="20"/>
        <v>tbd</v>
      </c>
      <c r="AW83" s="487" t="str">
        <f t="shared" si="18"/>
        <v>tbd</v>
      </c>
      <c r="AX83" s="487" t="str">
        <f t="shared" si="18"/>
        <v>tbd</v>
      </c>
      <c r="AY83" s="487" t="str">
        <f t="shared" si="18"/>
        <v>tbd</v>
      </c>
      <c r="AZ83" s="487" t="str">
        <f t="shared" si="18"/>
        <v>tbd</v>
      </c>
      <c r="BA83" s="487" t="str">
        <f t="shared" si="18"/>
        <v>tbd</v>
      </c>
      <c r="BB83" s="487" t="str">
        <f t="shared" si="18"/>
        <v>tbd</v>
      </c>
      <c r="BC83" s="487" t="str">
        <f t="shared" si="18"/>
        <v>tbd</v>
      </c>
      <c r="BD83" s="487" t="str">
        <f t="shared" si="18"/>
        <v>tbd</v>
      </c>
      <c r="BE83" s="487" t="str">
        <f t="shared" si="18"/>
        <v>tbd</v>
      </c>
      <c r="BF83" s="487" t="str">
        <f t="shared" si="18"/>
        <v>tbd</v>
      </c>
      <c r="BG83" s="487" t="str">
        <f t="shared" si="18"/>
        <v>tbd</v>
      </c>
      <c r="BH83" s="487" t="str">
        <f t="shared" si="18"/>
        <v>tbd</v>
      </c>
      <c r="BI83" s="487" t="str">
        <f t="shared" si="18"/>
        <v/>
      </c>
      <c r="BJ83" s="487" t="str">
        <f t="shared" si="18"/>
        <v/>
      </c>
      <c r="BK83" s="489" t="str">
        <f t="shared" si="18"/>
        <v/>
      </c>
      <c r="BL83" s="488">
        <f t="shared" si="21"/>
        <v>0</v>
      </c>
      <c r="BM83" s="495">
        <f t="shared" si="19"/>
        <v>0</v>
      </c>
      <c r="BN83" s="495">
        <f t="shared" si="19"/>
        <v>0</v>
      </c>
      <c r="BO83" s="495">
        <f t="shared" si="19"/>
        <v>0</v>
      </c>
      <c r="BP83" s="495">
        <f t="shared" si="19"/>
        <v>0</v>
      </c>
      <c r="BQ83" s="495">
        <f t="shared" si="19"/>
        <v>0</v>
      </c>
      <c r="BR83" s="495">
        <f t="shared" si="19"/>
        <v>0</v>
      </c>
      <c r="BS83" s="495">
        <f t="shared" si="19"/>
        <v>0</v>
      </c>
      <c r="BT83" s="495">
        <f t="shared" si="19"/>
        <v>0</v>
      </c>
      <c r="BU83" s="495">
        <f t="shared" si="19"/>
        <v>0</v>
      </c>
      <c r="BV83" s="495">
        <f t="shared" si="19"/>
        <v>0</v>
      </c>
      <c r="BW83" s="495">
        <f t="shared" si="19"/>
        <v>0</v>
      </c>
      <c r="BX83" s="495">
        <f t="shared" si="19"/>
        <v>0</v>
      </c>
      <c r="BY83" s="495" t="str">
        <f t="shared" si="19"/>
        <v/>
      </c>
      <c r="BZ83" s="495" t="str">
        <f t="shared" si="19"/>
        <v/>
      </c>
      <c r="CA83" s="759" t="str">
        <f t="shared" si="19"/>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-1</v>
      </c>
      <c r="AR84" s="487">
        <v>-1</v>
      </c>
      <c r="AS84" s="487">
        <v>0</v>
      </c>
      <c r="AT84" s="487">
        <v>0</v>
      </c>
      <c r="AU84" s="493">
        <v>0</v>
      </c>
      <c r="AV84" s="488" t="str">
        <f t="shared" si="20"/>
        <v>tbd</v>
      </c>
      <c r="AW84" s="487" t="str">
        <f t="shared" si="18"/>
        <v>tbd</v>
      </c>
      <c r="AX84" s="487" t="str">
        <f t="shared" si="18"/>
        <v>tbd</v>
      </c>
      <c r="AY84" s="487" t="str">
        <f t="shared" si="18"/>
        <v>tbd</v>
      </c>
      <c r="AZ84" s="487" t="str">
        <f t="shared" si="18"/>
        <v>tbd</v>
      </c>
      <c r="BA84" s="487" t="str">
        <f t="shared" si="18"/>
        <v>tbd</v>
      </c>
      <c r="BB84" s="487" t="str">
        <f t="shared" si="18"/>
        <v>tbd</v>
      </c>
      <c r="BC84" s="487" t="str">
        <f t="shared" si="18"/>
        <v>tbd</v>
      </c>
      <c r="BD84" s="487" t="str">
        <f t="shared" si="18"/>
        <v>tbd</v>
      </c>
      <c r="BE84" s="487" t="str">
        <f t="shared" si="18"/>
        <v>tbd</v>
      </c>
      <c r="BF84" s="487" t="str">
        <f t="shared" si="18"/>
        <v>tbd</v>
      </c>
      <c r="BG84" s="487" t="str">
        <f t="shared" si="18"/>
        <v>tbd</v>
      </c>
      <c r="BH84" s="487" t="str">
        <f t="shared" si="18"/>
        <v>tbd</v>
      </c>
      <c r="BI84" s="487" t="str">
        <f t="shared" si="18"/>
        <v/>
      </c>
      <c r="BJ84" s="487" t="str">
        <f t="shared" si="18"/>
        <v/>
      </c>
      <c r="BK84" s="489" t="str">
        <f t="shared" si="18"/>
        <v/>
      </c>
      <c r="BL84" s="488">
        <f t="shared" si="21"/>
        <v>0</v>
      </c>
      <c r="BM84" s="495">
        <f t="shared" si="19"/>
        <v>0</v>
      </c>
      <c r="BN84" s="495">
        <f t="shared" si="19"/>
        <v>0</v>
      </c>
      <c r="BO84" s="495">
        <f t="shared" si="19"/>
        <v>0</v>
      </c>
      <c r="BP84" s="495">
        <f t="shared" si="19"/>
        <v>0</v>
      </c>
      <c r="BQ84" s="495">
        <f t="shared" si="19"/>
        <v>0</v>
      </c>
      <c r="BR84" s="495">
        <f t="shared" si="19"/>
        <v>0</v>
      </c>
      <c r="BS84" s="495">
        <f t="shared" si="19"/>
        <v>0</v>
      </c>
      <c r="BT84" s="495">
        <f t="shared" si="19"/>
        <v>0</v>
      </c>
      <c r="BU84" s="495">
        <f t="shared" si="19"/>
        <v>0</v>
      </c>
      <c r="BV84" s="495">
        <f t="shared" si="19"/>
        <v>0</v>
      </c>
      <c r="BW84" s="495">
        <f t="shared" si="19"/>
        <v>0</v>
      </c>
      <c r="BX84" s="495">
        <f t="shared" si="19"/>
        <v>0</v>
      </c>
      <c r="BY84" s="495" t="str">
        <f t="shared" si="19"/>
        <v/>
      </c>
      <c r="BZ84" s="495" t="str">
        <f t="shared" si="19"/>
        <v/>
      </c>
      <c r="CA84" s="759" t="str">
        <f t="shared" si="19"/>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-1</v>
      </c>
      <c r="AR85" s="487">
        <v>-1</v>
      </c>
      <c r="AS85" s="487">
        <v>0</v>
      </c>
      <c r="AT85" s="487">
        <v>0</v>
      </c>
      <c r="AU85" s="493">
        <v>0</v>
      </c>
      <c r="AV85" s="488" t="str">
        <f t="shared" si="20"/>
        <v>tbd</v>
      </c>
      <c r="AW85" s="487" t="str">
        <f t="shared" si="18"/>
        <v>tbd</v>
      </c>
      <c r="AX85" s="487" t="str">
        <f t="shared" si="18"/>
        <v>tbd</v>
      </c>
      <c r="AY85" s="487" t="str">
        <f t="shared" si="18"/>
        <v>tbd</v>
      </c>
      <c r="AZ85" s="487" t="str">
        <f t="shared" si="18"/>
        <v>tbd</v>
      </c>
      <c r="BA85" s="487" t="str">
        <f t="shared" si="18"/>
        <v>tbd</v>
      </c>
      <c r="BB85" s="487" t="str">
        <f t="shared" si="18"/>
        <v>tbd</v>
      </c>
      <c r="BC85" s="487" t="str">
        <f t="shared" si="18"/>
        <v>tbd</v>
      </c>
      <c r="BD85" s="487" t="str">
        <f t="shared" si="18"/>
        <v>tbd</v>
      </c>
      <c r="BE85" s="487" t="str">
        <f t="shared" si="18"/>
        <v>tbd</v>
      </c>
      <c r="BF85" s="487" t="str">
        <f t="shared" si="18"/>
        <v>tbd</v>
      </c>
      <c r="BG85" s="487" t="str">
        <f t="shared" si="18"/>
        <v>tbd</v>
      </c>
      <c r="BH85" s="487" t="str">
        <f t="shared" si="18"/>
        <v>tbd</v>
      </c>
      <c r="BI85" s="487" t="str">
        <f t="shared" si="18"/>
        <v/>
      </c>
      <c r="BJ85" s="487" t="str">
        <f t="shared" si="18"/>
        <v/>
      </c>
      <c r="BK85" s="489" t="str">
        <f t="shared" si="18"/>
        <v/>
      </c>
      <c r="BL85" s="488">
        <f t="shared" si="21"/>
        <v>0</v>
      </c>
      <c r="BM85" s="495">
        <f t="shared" si="19"/>
        <v>0</v>
      </c>
      <c r="BN85" s="495">
        <f t="shared" si="19"/>
        <v>0</v>
      </c>
      <c r="BO85" s="495">
        <f t="shared" si="19"/>
        <v>0</v>
      </c>
      <c r="BP85" s="495">
        <f t="shared" si="19"/>
        <v>0</v>
      </c>
      <c r="BQ85" s="495">
        <f t="shared" si="19"/>
        <v>0</v>
      </c>
      <c r="BR85" s="495">
        <f t="shared" si="19"/>
        <v>0</v>
      </c>
      <c r="BS85" s="495">
        <f t="shared" si="19"/>
        <v>0</v>
      </c>
      <c r="BT85" s="495">
        <f t="shared" si="19"/>
        <v>0</v>
      </c>
      <c r="BU85" s="495">
        <f t="shared" si="19"/>
        <v>0</v>
      </c>
      <c r="BV85" s="495">
        <f t="shared" si="19"/>
        <v>0</v>
      </c>
      <c r="BW85" s="495">
        <f t="shared" si="19"/>
        <v>0</v>
      </c>
      <c r="BX85" s="495">
        <f t="shared" si="19"/>
        <v>0</v>
      </c>
      <c r="BY85" s="495" t="str">
        <f t="shared" si="19"/>
        <v/>
      </c>
      <c r="BZ85" s="495" t="str">
        <f t="shared" si="19"/>
        <v/>
      </c>
      <c r="CA85" s="759" t="str">
        <f t="shared" si="19"/>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-1</v>
      </c>
      <c r="AR86" s="487">
        <v>-1</v>
      </c>
      <c r="AS86" s="487">
        <v>0</v>
      </c>
      <c r="AT86" s="487">
        <v>0</v>
      </c>
      <c r="AU86" s="493">
        <v>0</v>
      </c>
      <c r="AV86" s="488" t="str">
        <f t="shared" si="20"/>
        <v>tbd</v>
      </c>
      <c r="AW86" s="487" t="str">
        <f t="shared" si="18"/>
        <v>tbd</v>
      </c>
      <c r="AX86" s="487" t="str">
        <f t="shared" si="18"/>
        <v>tbd</v>
      </c>
      <c r="AY86" s="487" t="str">
        <f t="shared" si="18"/>
        <v>tbd</v>
      </c>
      <c r="AZ86" s="487" t="str">
        <f t="shared" si="18"/>
        <v>tbd</v>
      </c>
      <c r="BA86" s="487" t="str">
        <f t="shared" si="18"/>
        <v>tbd</v>
      </c>
      <c r="BB86" s="487" t="str">
        <f t="shared" si="18"/>
        <v>tbd</v>
      </c>
      <c r="BC86" s="487" t="str">
        <f t="shared" si="18"/>
        <v>tbd</v>
      </c>
      <c r="BD86" s="487" t="str">
        <f t="shared" si="18"/>
        <v>tbd</v>
      </c>
      <c r="BE86" s="487" t="str">
        <f t="shared" si="18"/>
        <v>tbd</v>
      </c>
      <c r="BF86" s="487" t="str">
        <f t="shared" si="18"/>
        <v>tbd</v>
      </c>
      <c r="BG86" s="487" t="str">
        <f t="shared" si="18"/>
        <v>tbd</v>
      </c>
      <c r="BH86" s="487" t="str">
        <f t="shared" si="18"/>
        <v>tbd</v>
      </c>
      <c r="BI86" s="487" t="str">
        <f t="shared" si="18"/>
        <v/>
      </c>
      <c r="BJ86" s="487" t="str">
        <f t="shared" si="18"/>
        <v/>
      </c>
      <c r="BK86" s="489" t="str">
        <f t="shared" si="18"/>
        <v/>
      </c>
      <c r="BL86" s="488">
        <f t="shared" si="21"/>
        <v>0</v>
      </c>
      <c r="BM86" s="495">
        <f t="shared" si="19"/>
        <v>0</v>
      </c>
      <c r="BN86" s="495">
        <f t="shared" si="19"/>
        <v>0</v>
      </c>
      <c r="BO86" s="495">
        <f t="shared" si="19"/>
        <v>0</v>
      </c>
      <c r="BP86" s="495">
        <f t="shared" si="19"/>
        <v>0</v>
      </c>
      <c r="BQ86" s="495">
        <f t="shared" si="19"/>
        <v>0</v>
      </c>
      <c r="BR86" s="495">
        <f t="shared" si="19"/>
        <v>0</v>
      </c>
      <c r="BS86" s="495">
        <f t="shared" si="19"/>
        <v>0</v>
      </c>
      <c r="BT86" s="495">
        <f t="shared" si="19"/>
        <v>0</v>
      </c>
      <c r="BU86" s="495">
        <f t="shared" si="19"/>
        <v>0</v>
      </c>
      <c r="BV86" s="495">
        <f t="shared" si="19"/>
        <v>0</v>
      </c>
      <c r="BW86" s="495">
        <f t="shared" si="19"/>
        <v>0</v>
      </c>
      <c r="BX86" s="495">
        <f t="shared" si="19"/>
        <v>0</v>
      </c>
      <c r="BY86" s="495" t="str">
        <f t="shared" si="19"/>
        <v/>
      </c>
      <c r="BZ86" s="495" t="str">
        <f t="shared" si="19"/>
        <v/>
      </c>
      <c r="CA86" s="759" t="str">
        <f t="shared" si="19"/>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-1</v>
      </c>
      <c r="AR87" s="487">
        <v>-1</v>
      </c>
      <c r="AS87" s="487">
        <v>0</v>
      </c>
      <c r="AT87" s="487">
        <v>0</v>
      </c>
      <c r="AU87" s="493">
        <v>0</v>
      </c>
      <c r="AV87" s="488" t="str">
        <f t="shared" si="20"/>
        <v>tbd</v>
      </c>
      <c r="AW87" s="487" t="str">
        <f t="shared" si="20"/>
        <v>tbd</v>
      </c>
      <c r="AX87" s="487" t="str">
        <f t="shared" si="20"/>
        <v>tbd</v>
      </c>
      <c r="AY87" s="487" t="str">
        <f t="shared" si="20"/>
        <v>tbd</v>
      </c>
      <c r="AZ87" s="487" t="str">
        <f t="shared" si="20"/>
        <v>tbd</v>
      </c>
      <c r="BA87" s="487" t="str">
        <f t="shared" si="20"/>
        <v>tbd</v>
      </c>
      <c r="BB87" s="487" t="str">
        <f t="shared" si="20"/>
        <v>tbd</v>
      </c>
      <c r="BC87" s="487" t="str">
        <f t="shared" si="20"/>
        <v>tbd</v>
      </c>
      <c r="BD87" s="487" t="str">
        <f t="shared" si="20"/>
        <v>tbd</v>
      </c>
      <c r="BE87" s="487" t="str">
        <f t="shared" si="20"/>
        <v>tbd</v>
      </c>
      <c r="BF87" s="487" t="str">
        <f t="shared" si="20"/>
        <v>tbd</v>
      </c>
      <c r="BG87" s="487" t="str">
        <f t="shared" si="20"/>
        <v>tbd</v>
      </c>
      <c r="BH87" s="487" t="str">
        <f t="shared" si="20"/>
        <v>tbd</v>
      </c>
      <c r="BI87" s="487" t="str">
        <f t="shared" si="20"/>
        <v/>
      </c>
      <c r="BJ87" s="487" t="str">
        <f t="shared" si="20"/>
        <v/>
      </c>
      <c r="BK87" s="489" t="str">
        <f t="shared" si="20"/>
        <v/>
      </c>
      <c r="BL87" s="488">
        <f t="shared" si="21"/>
        <v>0</v>
      </c>
      <c r="BM87" s="495">
        <f t="shared" si="21"/>
        <v>0</v>
      </c>
      <c r="BN87" s="495">
        <f t="shared" si="21"/>
        <v>0</v>
      </c>
      <c r="BO87" s="495">
        <f t="shared" si="21"/>
        <v>0</v>
      </c>
      <c r="BP87" s="495">
        <f t="shared" si="21"/>
        <v>0</v>
      </c>
      <c r="BQ87" s="495">
        <f t="shared" si="21"/>
        <v>0</v>
      </c>
      <c r="BR87" s="495">
        <f t="shared" si="21"/>
        <v>0</v>
      </c>
      <c r="BS87" s="495">
        <f t="shared" si="21"/>
        <v>0</v>
      </c>
      <c r="BT87" s="495">
        <f t="shared" si="21"/>
        <v>0</v>
      </c>
      <c r="BU87" s="495">
        <f t="shared" si="21"/>
        <v>0</v>
      </c>
      <c r="BV87" s="495">
        <f t="shared" si="21"/>
        <v>0</v>
      </c>
      <c r="BW87" s="495">
        <f t="shared" si="21"/>
        <v>0</v>
      </c>
      <c r="BX87" s="495">
        <f t="shared" si="21"/>
        <v>0</v>
      </c>
      <c r="BY87" s="495" t="str">
        <f t="shared" si="21"/>
        <v/>
      </c>
      <c r="BZ87" s="495" t="str">
        <f t="shared" si="21"/>
        <v/>
      </c>
      <c r="CA87" s="759" t="str">
        <f t="shared" si="21"/>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-1</v>
      </c>
      <c r="AR88" s="487">
        <v>-1</v>
      </c>
      <c r="AS88" s="487">
        <v>0</v>
      </c>
      <c r="AT88" s="487">
        <v>0</v>
      </c>
      <c r="AU88" s="493">
        <v>0</v>
      </c>
      <c r="AV88" s="488" t="str">
        <f t="shared" si="20"/>
        <v>tbd</v>
      </c>
      <c r="AW88" s="487" t="str">
        <f t="shared" si="20"/>
        <v>tbd</v>
      </c>
      <c r="AX88" s="487" t="str">
        <f t="shared" si="20"/>
        <v>tbd</v>
      </c>
      <c r="AY88" s="487" t="str">
        <f t="shared" si="20"/>
        <v>tbd</v>
      </c>
      <c r="AZ88" s="487" t="str">
        <f t="shared" si="20"/>
        <v>tbd</v>
      </c>
      <c r="BA88" s="487" t="str">
        <f t="shared" si="20"/>
        <v>tbd</v>
      </c>
      <c r="BB88" s="487" t="str">
        <f t="shared" si="20"/>
        <v>tbd</v>
      </c>
      <c r="BC88" s="487" t="str">
        <f t="shared" si="20"/>
        <v>tbd</v>
      </c>
      <c r="BD88" s="487" t="str">
        <f t="shared" si="20"/>
        <v>tbd</v>
      </c>
      <c r="BE88" s="487" t="str">
        <f t="shared" si="20"/>
        <v>tbd</v>
      </c>
      <c r="BF88" s="487" t="str">
        <f t="shared" si="20"/>
        <v>tbd</v>
      </c>
      <c r="BG88" s="487" t="str">
        <f t="shared" si="20"/>
        <v>tbd</v>
      </c>
      <c r="BH88" s="487" t="str">
        <f t="shared" si="20"/>
        <v>tbd</v>
      </c>
      <c r="BI88" s="487" t="str">
        <f t="shared" si="20"/>
        <v/>
      </c>
      <c r="BJ88" s="487" t="str">
        <f t="shared" si="20"/>
        <v/>
      </c>
      <c r="BK88" s="489" t="str">
        <f t="shared" si="20"/>
        <v/>
      </c>
      <c r="BL88" s="488">
        <f t="shared" si="21"/>
        <v>0</v>
      </c>
      <c r="BM88" s="495">
        <f t="shared" si="21"/>
        <v>0</v>
      </c>
      <c r="BN88" s="495">
        <f t="shared" si="21"/>
        <v>0</v>
      </c>
      <c r="BO88" s="495">
        <f t="shared" si="21"/>
        <v>0</v>
      </c>
      <c r="BP88" s="495">
        <f t="shared" si="21"/>
        <v>0</v>
      </c>
      <c r="BQ88" s="495">
        <f t="shared" si="21"/>
        <v>0</v>
      </c>
      <c r="BR88" s="495">
        <f t="shared" si="21"/>
        <v>0</v>
      </c>
      <c r="BS88" s="495">
        <f t="shared" si="21"/>
        <v>0</v>
      </c>
      <c r="BT88" s="495">
        <f t="shared" si="21"/>
        <v>0</v>
      </c>
      <c r="BU88" s="495">
        <f t="shared" si="21"/>
        <v>0</v>
      </c>
      <c r="BV88" s="495">
        <f t="shared" si="21"/>
        <v>0</v>
      </c>
      <c r="BW88" s="495">
        <f t="shared" si="21"/>
        <v>0</v>
      </c>
      <c r="BX88" s="495">
        <f t="shared" si="21"/>
        <v>0</v>
      </c>
      <c r="BY88" s="495" t="str">
        <f t="shared" si="21"/>
        <v/>
      </c>
      <c r="BZ88" s="495" t="str">
        <f t="shared" si="21"/>
        <v/>
      </c>
      <c r="CA88" s="759" t="str">
        <f t="shared" si="21"/>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-1</v>
      </c>
      <c r="AR89" s="487">
        <v>-1</v>
      </c>
      <c r="AS89" s="487">
        <v>0</v>
      </c>
      <c r="AT89" s="487">
        <v>0</v>
      </c>
      <c r="AU89" s="493">
        <v>0</v>
      </c>
      <c r="AV89" s="488" t="str">
        <f t="shared" si="20"/>
        <v>tbd</v>
      </c>
      <c r="AW89" s="487" t="str">
        <f t="shared" si="20"/>
        <v>tbd</v>
      </c>
      <c r="AX89" s="487" t="str">
        <f t="shared" si="20"/>
        <v>tbd</v>
      </c>
      <c r="AY89" s="487" t="str">
        <f t="shared" si="20"/>
        <v>tbd</v>
      </c>
      <c r="AZ89" s="487" t="str">
        <f t="shared" si="20"/>
        <v>tbd</v>
      </c>
      <c r="BA89" s="487" t="str">
        <f t="shared" si="20"/>
        <v>tbd</v>
      </c>
      <c r="BB89" s="487" t="str">
        <f t="shared" si="20"/>
        <v>tbd</v>
      </c>
      <c r="BC89" s="487" t="str">
        <f t="shared" si="20"/>
        <v>tbd</v>
      </c>
      <c r="BD89" s="487" t="str">
        <f t="shared" si="20"/>
        <v>tbd</v>
      </c>
      <c r="BE89" s="487" t="str">
        <f t="shared" si="20"/>
        <v>tbd</v>
      </c>
      <c r="BF89" s="487" t="str">
        <f t="shared" si="20"/>
        <v>tbd</v>
      </c>
      <c r="BG89" s="487" t="str">
        <f t="shared" si="20"/>
        <v>tbd</v>
      </c>
      <c r="BH89" s="487" t="str">
        <f t="shared" si="20"/>
        <v>tbd</v>
      </c>
      <c r="BI89" s="487" t="str">
        <f t="shared" si="20"/>
        <v/>
      </c>
      <c r="BJ89" s="487" t="str">
        <f t="shared" si="20"/>
        <v/>
      </c>
      <c r="BK89" s="489" t="str">
        <f t="shared" si="20"/>
        <v/>
      </c>
      <c r="BL89" s="488">
        <f t="shared" si="21"/>
        <v>0</v>
      </c>
      <c r="BM89" s="495">
        <f t="shared" si="21"/>
        <v>0</v>
      </c>
      <c r="BN89" s="495">
        <f t="shared" si="21"/>
        <v>0</v>
      </c>
      <c r="BO89" s="495">
        <f t="shared" si="21"/>
        <v>0</v>
      </c>
      <c r="BP89" s="495">
        <f t="shared" si="21"/>
        <v>0</v>
      </c>
      <c r="BQ89" s="495">
        <f t="shared" si="21"/>
        <v>0</v>
      </c>
      <c r="BR89" s="495">
        <f t="shared" si="21"/>
        <v>0</v>
      </c>
      <c r="BS89" s="495">
        <f t="shared" si="21"/>
        <v>0</v>
      </c>
      <c r="BT89" s="495">
        <f t="shared" si="21"/>
        <v>0</v>
      </c>
      <c r="BU89" s="495">
        <f t="shared" si="21"/>
        <v>0</v>
      </c>
      <c r="BV89" s="495">
        <f t="shared" si="21"/>
        <v>0</v>
      </c>
      <c r="BW89" s="495">
        <f t="shared" si="21"/>
        <v>0</v>
      </c>
      <c r="BX89" s="495">
        <f t="shared" si="21"/>
        <v>0</v>
      </c>
      <c r="BY89" s="495" t="str">
        <f t="shared" si="21"/>
        <v/>
      </c>
      <c r="BZ89" s="495" t="str">
        <f t="shared" si="21"/>
        <v/>
      </c>
      <c r="CA89" s="759" t="str">
        <f t="shared" si="21"/>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-1</v>
      </c>
      <c r="AR90" s="487">
        <v>-1</v>
      </c>
      <c r="AS90" s="487">
        <v>0</v>
      </c>
      <c r="AT90" s="487">
        <v>0</v>
      </c>
      <c r="AU90" s="493">
        <v>0</v>
      </c>
      <c r="AV90" s="488" t="str">
        <f t="shared" si="20"/>
        <v>tbd</v>
      </c>
      <c r="AW90" s="487" t="str">
        <f t="shared" si="20"/>
        <v>tbd</v>
      </c>
      <c r="AX90" s="487" t="str">
        <f t="shared" si="20"/>
        <v>tbd</v>
      </c>
      <c r="AY90" s="487" t="str">
        <f t="shared" si="20"/>
        <v>tbd</v>
      </c>
      <c r="AZ90" s="487" t="str">
        <f t="shared" si="20"/>
        <v>tbd</v>
      </c>
      <c r="BA90" s="487" t="str">
        <f t="shared" si="20"/>
        <v>tbd</v>
      </c>
      <c r="BB90" s="487" t="str">
        <f t="shared" si="20"/>
        <v>tbd</v>
      </c>
      <c r="BC90" s="487" t="str">
        <f t="shared" si="20"/>
        <v>tbd</v>
      </c>
      <c r="BD90" s="487" t="str">
        <f t="shared" si="20"/>
        <v>tbd</v>
      </c>
      <c r="BE90" s="487" t="str">
        <f t="shared" si="20"/>
        <v>tbd</v>
      </c>
      <c r="BF90" s="487" t="str">
        <f t="shared" si="20"/>
        <v>tbd</v>
      </c>
      <c r="BG90" s="487" t="str">
        <f t="shared" si="20"/>
        <v>tbd</v>
      </c>
      <c r="BH90" s="487" t="str">
        <f t="shared" si="20"/>
        <v>tbd</v>
      </c>
      <c r="BI90" s="487" t="str">
        <f t="shared" si="20"/>
        <v/>
      </c>
      <c r="BJ90" s="487" t="str">
        <f t="shared" si="20"/>
        <v/>
      </c>
      <c r="BK90" s="489" t="str">
        <f t="shared" si="20"/>
        <v/>
      </c>
      <c r="BL90" s="488">
        <f t="shared" si="21"/>
        <v>0</v>
      </c>
      <c r="BM90" s="495">
        <f t="shared" si="21"/>
        <v>0</v>
      </c>
      <c r="BN90" s="495">
        <f t="shared" si="21"/>
        <v>0</v>
      </c>
      <c r="BO90" s="495">
        <f t="shared" si="21"/>
        <v>0</v>
      </c>
      <c r="BP90" s="495">
        <f t="shared" si="21"/>
        <v>0</v>
      </c>
      <c r="BQ90" s="495">
        <f t="shared" si="21"/>
        <v>0</v>
      </c>
      <c r="BR90" s="495">
        <f t="shared" si="21"/>
        <v>0</v>
      </c>
      <c r="BS90" s="495">
        <f t="shared" si="21"/>
        <v>0</v>
      </c>
      <c r="BT90" s="495">
        <f t="shared" si="21"/>
        <v>0</v>
      </c>
      <c r="BU90" s="495">
        <f t="shared" si="21"/>
        <v>0</v>
      </c>
      <c r="BV90" s="495">
        <f t="shared" si="21"/>
        <v>0</v>
      </c>
      <c r="BW90" s="495">
        <f t="shared" si="21"/>
        <v>0</v>
      </c>
      <c r="BX90" s="495">
        <f t="shared" si="21"/>
        <v>0</v>
      </c>
      <c r="BY90" s="495" t="str">
        <f t="shared" si="21"/>
        <v/>
      </c>
      <c r="BZ90" s="495" t="str">
        <f t="shared" si="21"/>
        <v/>
      </c>
      <c r="CA90" s="759" t="str">
        <f t="shared" si="21"/>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-1</v>
      </c>
      <c r="AR91" s="487">
        <v>-1</v>
      </c>
      <c r="AS91" s="487">
        <v>0</v>
      </c>
      <c r="AT91" s="487">
        <v>0</v>
      </c>
      <c r="AU91" s="493">
        <v>0</v>
      </c>
      <c r="AV91" s="488" t="str">
        <f t="shared" si="20"/>
        <v>tbd</v>
      </c>
      <c r="AW91" s="487" t="str">
        <f t="shared" si="20"/>
        <v>tbd</v>
      </c>
      <c r="AX91" s="487" t="str">
        <f t="shared" si="20"/>
        <v>tbd</v>
      </c>
      <c r="AY91" s="487" t="str">
        <f t="shared" si="20"/>
        <v>tbd</v>
      </c>
      <c r="AZ91" s="487" t="str">
        <f t="shared" si="20"/>
        <v>tbd</v>
      </c>
      <c r="BA91" s="487" t="str">
        <f t="shared" si="20"/>
        <v>tbd</v>
      </c>
      <c r="BB91" s="487" t="str">
        <f t="shared" si="20"/>
        <v>tbd</v>
      </c>
      <c r="BC91" s="487" t="str">
        <f t="shared" si="20"/>
        <v>tbd</v>
      </c>
      <c r="BD91" s="487" t="str">
        <f t="shared" si="20"/>
        <v>tbd</v>
      </c>
      <c r="BE91" s="487" t="str">
        <f t="shared" si="20"/>
        <v>tbd</v>
      </c>
      <c r="BF91" s="487" t="str">
        <f t="shared" si="20"/>
        <v>tbd</v>
      </c>
      <c r="BG91" s="487" t="str">
        <f t="shared" si="20"/>
        <v>tbd</v>
      </c>
      <c r="BH91" s="487" t="str">
        <f t="shared" si="20"/>
        <v>tbd</v>
      </c>
      <c r="BI91" s="487" t="str">
        <f t="shared" si="20"/>
        <v/>
      </c>
      <c r="BJ91" s="487" t="str">
        <f t="shared" si="20"/>
        <v/>
      </c>
      <c r="BK91" s="489" t="str">
        <f t="shared" si="20"/>
        <v/>
      </c>
      <c r="BL91" s="488">
        <f t="shared" si="21"/>
        <v>0</v>
      </c>
      <c r="BM91" s="495">
        <f t="shared" si="21"/>
        <v>0</v>
      </c>
      <c r="BN91" s="495">
        <f t="shared" si="21"/>
        <v>0</v>
      </c>
      <c r="BO91" s="495">
        <f t="shared" si="21"/>
        <v>0</v>
      </c>
      <c r="BP91" s="495">
        <f t="shared" si="21"/>
        <v>0</v>
      </c>
      <c r="BQ91" s="495">
        <f t="shared" si="21"/>
        <v>0</v>
      </c>
      <c r="BR91" s="495">
        <f t="shared" si="21"/>
        <v>0</v>
      </c>
      <c r="BS91" s="495">
        <f t="shared" si="21"/>
        <v>0</v>
      </c>
      <c r="BT91" s="495">
        <f t="shared" si="21"/>
        <v>0</v>
      </c>
      <c r="BU91" s="495">
        <f t="shared" si="21"/>
        <v>0</v>
      </c>
      <c r="BV91" s="495">
        <f t="shared" si="21"/>
        <v>0</v>
      </c>
      <c r="BW91" s="495">
        <f t="shared" si="21"/>
        <v>0</v>
      </c>
      <c r="BX91" s="495">
        <f t="shared" si="21"/>
        <v>0</v>
      </c>
      <c r="BY91" s="495" t="str">
        <f t="shared" si="21"/>
        <v/>
      </c>
      <c r="BZ91" s="495" t="str">
        <f t="shared" si="21"/>
        <v/>
      </c>
      <c r="CA91" s="759" t="str">
        <f t="shared" si="21"/>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-1</v>
      </c>
      <c r="AR92" s="487">
        <v>-1</v>
      </c>
      <c r="AS92" s="487">
        <v>0</v>
      </c>
      <c r="AT92" s="487">
        <v>0</v>
      </c>
      <c r="AU92" s="493">
        <v>0</v>
      </c>
      <c r="AV92" s="488" t="str">
        <f t="shared" si="20"/>
        <v>tbd</v>
      </c>
      <c r="AW92" s="487" t="str">
        <f t="shared" si="20"/>
        <v>tbd</v>
      </c>
      <c r="AX92" s="487" t="str">
        <f t="shared" si="20"/>
        <v>tbd</v>
      </c>
      <c r="AY92" s="487" t="str">
        <f t="shared" si="20"/>
        <v>tbd</v>
      </c>
      <c r="AZ92" s="487" t="str">
        <f t="shared" si="20"/>
        <v>tbd</v>
      </c>
      <c r="BA92" s="487" t="str">
        <f t="shared" si="20"/>
        <v>tbd</v>
      </c>
      <c r="BB92" s="487" t="str">
        <f t="shared" si="20"/>
        <v>tbd</v>
      </c>
      <c r="BC92" s="487" t="str">
        <f t="shared" si="20"/>
        <v>tbd</v>
      </c>
      <c r="BD92" s="487" t="str">
        <f t="shared" si="20"/>
        <v>tbd</v>
      </c>
      <c r="BE92" s="487" t="str">
        <f t="shared" si="20"/>
        <v>tbd</v>
      </c>
      <c r="BF92" s="487" t="str">
        <f t="shared" si="20"/>
        <v>tbd</v>
      </c>
      <c r="BG92" s="487" t="str">
        <f t="shared" si="20"/>
        <v>tbd</v>
      </c>
      <c r="BH92" s="487" t="str">
        <f t="shared" si="20"/>
        <v>tbd</v>
      </c>
      <c r="BI92" s="487" t="str">
        <f t="shared" si="20"/>
        <v/>
      </c>
      <c r="BJ92" s="487" t="str">
        <f t="shared" si="20"/>
        <v/>
      </c>
      <c r="BK92" s="489" t="str">
        <f t="shared" si="20"/>
        <v/>
      </c>
      <c r="BL92" s="488">
        <f t="shared" si="21"/>
        <v>0</v>
      </c>
      <c r="BM92" s="495">
        <f t="shared" si="21"/>
        <v>0</v>
      </c>
      <c r="BN92" s="495">
        <f t="shared" si="21"/>
        <v>0</v>
      </c>
      <c r="BO92" s="495">
        <f t="shared" si="21"/>
        <v>0</v>
      </c>
      <c r="BP92" s="495">
        <f t="shared" si="21"/>
        <v>0</v>
      </c>
      <c r="BQ92" s="495">
        <f t="shared" si="21"/>
        <v>0</v>
      </c>
      <c r="BR92" s="495">
        <f t="shared" si="21"/>
        <v>0</v>
      </c>
      <c r="BS92" s="495">
        <f t="shared" si="21"/>
        <v>0</v>
      </c>
      <c r="BT92" s="495">
        <f t="shared" si="21"/>
        <v>0</v>
      </c>
      <c r="BU92" s="495">
        <f t="shared" si="21"/>
        <v>0</v>
      </c>
      <c r="BV92" s="495">
        <f t="shared" si="21"/>
        <v>0</v>
      </c>
      <c r="BW92" s="495">
        <f t="shared" si="21"/>
        <v>0</v>
      </c>
      <c r="BX92" s="495">
        <f t="shared" si="21"/>
        <v>0</v>
      </c>
      <c r="BY92" s="495" t="str">
        <f t="shared" si="21"/>
        <v/>
      </c>
      <c r="BZ92" s="495" t="str">
        <f t="shared" si="21"/>
        <v/>
      </c>
      <c r="CA92" s="759" t="str">
        <f t="shared" si="21"/>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-1</v>
      </c>
      <c r="AR93" s="487">
        <v>-1</v>
      </c>
      <c r="AS93" s="487">
        <v>0</v>
      </c>
      <c r="AT93" s="487">
        <v>0</v>
      </c>
      <c r="AU93" s="493">
        <v>0</v>
      </c>
      <c r="AV93" s="488" t="str">
        <f t="shared" si="20"/>
        <v>tbd</v>
      </c>
      <c r="AW93" s="487" t="str">
        <f t="shared" si="20"/>
        <v>tbd</v>
      </c>
      <c r="AX93" s="487" t="str">
        <f t="shared" si="20"/>
        <v>tbd</v>
      </c>
      <c r="AY93" s="487" t="str">
        <f t="shared" si="20"/>
        <v>tbd</v>
      </c>
      <c r="AZ93" s="487" t="str">
        <f t="shared" si="20"/>
        <v>tbd</v>
      </c>
      <c r="BA93" s="487" t="str">
        <f t="shared" si="20"/>
        <v>tbd</v>
      </c>
      <c r="BB93" s="487" t="str">
        <f t="shared" si="20"/>
        <v>tbd</v>
      </c>
      <c r="BC93" s="487" t="str">
        <f t="shared" si="20"/>
        <v>tbd</v>
      </c>
      <c r="BD93" s="487" t="str">
        <f t="shared" si="20"/>
        <v>tbd</v>
      </c>
      <c r="BE93" s="487" t="str">
        <f t="shared" si="20"/>
        <v>tbd</v>
      </c>
      <c r="BF93" s="487" t="str">
        <f t="shared" si="20"/>
        <v>tbd</v>
      </c>
      <c r="BG93" s="487" t="str">
        <f t="shared" si="20"/>
        <v>tbd</v>
      </c>
      <c r="BH93" s="487" t="str">
        <f t="shared" si="20"/>
        <v>tbd</v>
      </c>
      <c r="BI93" s="487" t="str">
        <f t="shared" si="20"/>
        <v/>
      </c>
      <c r="BJ93" s="487" t="str">
        <f t="shared" si="20"/>
        <v/>
      </c>
      <c r="BK93" s="489" t="str">
        <f t="shared" si="20"/>
        <v/>
      </c>
      <c r="BL93" s="488">
        <f t="shared" si="21"/>
        <v>0</v>
      </c>
      <c r="BM93" s="495">
        <f t="shared" si="21"/>
        <v>0</v>
      </c>
      <c r="BN93" s="495">
        <f t="shared" si="21"/>
        <v>0</v>
      </c>
      <c r="BO93" s="495">
        <f t="shared" si="21"/>
        <v>0</v>
      </c>
      <c r="BP93" s="495">
        <f t="shared" si="21"/>
        <v>0</v>
      </c>
      <c r="BQ93" s="495">
        <f t="shared" si="21"/>
        <v>0</v>
      </c>
      <c r="BR93" s="495">
        <f t="shared" si="21"/>
        <v>0</v>
      </c>
      <c r="BS93" s="495">
        <f t="shared" si="21"/>
        <v>0</v>
      </c>
      <c r="BT93" s="495">
        <f t="shared" si="21"/>
        <v>0</v>
      </c>
      <c r="BU93" s="495">
        <f t="shared" si="21"/>
        <v>0</v>
      </c>
      <c r="BV93" s="495">
        <f t="shared" si="21"/>
        <v>0</v>
      </c>
      <c r="BW93" s="495">
        <f t="shared" si="21"/>
        <v>0</v>
      </c>
      <c r="BX93" s="495">
        <f t="shared" si="21"/>
        <v>0</v>
      </c>
      <c r="BY93" s="495" t="str">
        <f t="shared" si="21"/>
        <v/>
      </c>
      <c r="BZ93" s="495" t="str">
        <f t="shared" si="21"/>
        <v/>
      </c>
      <c r="CA93" s="759" t="str">
        <f t="shared" si="21"/>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-1</v>
      </c>
      <c r="AR94" s="487">
        <v>-1</v>
      </c>
      <c r="AS94" s="487">
        <v>0</v>
      </c>
      <c r="AT94" s="487">
        <v>0</v>
      </c>
      <c r="AU94" s="493">
        <v>0</v>
      </c>
      <c r="AV94" s="488" t="str">
        <f t="shared" si="20"/>
        <v>tbd</v>
      </c>
      <c r="AW94" s="487" t="str">
        <f t="shared" si="20"/>
        <v>tbd</v>
      </c>
      <c r="AX94" s="487" t="str">
        <f t="shared" si="20"/>
        <v>tbd</v>
      </c>
      <c r="AY94" s="487" t="str">
        <f t="shared" si="20"/>
        <v>tbd</v>
      </c>
      <c r="AZ94" s="487" t="str">
        <f t="shared" si="20"/>
        <v>tbd</v>
      </c>
      <c r="BA94" s="487" t="str">
        <f t="shared" si="20"/>
        <v>tbd</v>
      </c>
      <c r="BB94" s="487" t="str">
        <f t="shared" si="20"/>
        <v>tbd</v>
      </c>
      <c r="BC94" s="487" t="str">
        <f t="shared" si="20"/>
        <v>tbd</v>
      </c>
      <c r="BD94" s="487" t="str">
        <f t="shared" si="20"/>
        <v>tbd</v>
      </c>
      <c r="BE94" s="487" t="str">
        <f t="shared" si="20"/>
        <v>tbd</v>
      </c>
      <c r="BF94" s="487" t="str">
        <f t="shared" si="20"/>
        <v>tbd</v>
      </c>
      <c r="BG94" s="487" t="str">
        <f t="shared" si="20"/>
        <v>tbd</v>
      </c>
      <c r="BH94" s="487" t="str">
        <f t="shared" si="20"/>
        <v>tbd</v>
      </c>
      <c r="BI94" s="487" t="str">
        <f t="shared" si="20"/>
        <v/>
      </c>
      <c r="BJ94" s="487" t="str">
        <f t="shared" si="20"/>
        <v/>
      </c>
      <c r="BK94" s="489" t="str">
        <f t="shared" si="20"/>
        <v/>
      </c>
      <c r="BL94" s="488">
        <f t="shared" si="21"/>
        <v>0</v>
      </c>
      <c r="BM94" s="495">
        <f t="shared" si="21"/>
        <v>0</v>
      </c>
      <c r="BN94" s="495">
        <f t="shared" si="21"/>
        <v>0</v>
      </c>
      <c r="BO94" s="495">
        <f t="shared" si="21"/>
        <v>0</v>
      </c>
      <c r="BP94" s="495">
        <f t="shared" si="21"/>
        <v>0</v>
      </c>
      <c r="BQ94" s="495">
        <f t="shared" si="21"/>
        <v>0</v>
      </c>
      <c r="BR94" s="495">
        <f t="shared" si="21"/>
        <v>0</v>
      </c>
      <c r="BS94" s="495">
        <f t="shared" si="21"/>
        <v>0</v>
      </c>
      <c r="BT94" s="495">
        <f t="shared" si="21"/>
        <v>0</v>
      </c>
      <c r="BU94" s="495">
        <f t="shared" si="21"/>
        <v>0</v>
      </c>
      <c r="BV94" s="495">
        <f t="shared" si="21"/>
        <v>0</v>
      </c>
      <c r="BW94" s="495">
        <f t="shared" si="21"/>
        <v>0</v>
      </c>
      <c r="BX94" s="495">
        <f t="shared" si="21"/>
        <v>0</v>
      </c>
      <c r="BY94" s="495" t="str">
        <f t="shared" si="21"/>
        <v/>
      </c>
      <c r="BZ94" s="495" t="str">
        <f t="shared" si="21"/>
        <v/>
      </c>
      <c r="CA94" s="759" t="str">
        <f t="shared" si="21"/>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-1</v>
      </c>
      <c r="AR95" s="487">
        <v>-1</v>
      </c>
      <c r="AS95" s="487">
        <v>0</v>
      </c>
      <c r="AT95" s="487">
        <v>0</v>
      </c>
      <c r="AU95" s="493">
        <v>0</v>
      </c>
      <c r="AV95" s="488" t="str">
        <f t="shared" si="20"/>
        <v>tbd</v>
      </c>
      <c r="AW95" s="487" t="str">
        <f t="shared" si="20"/>
        <v>tbd</v>
      </c>
      <c r="AX95" s="487" t="str">
        <f t="shared" si="20"/>
        <v>tbd</v>
      </c>
      <c r="AY95" s="487" t="str">
        <f t="shared" si="20"/>
        <v>tbd</v>
      </c>
      <c r="AZ95" s="487" t="str">
        <f t="shared" si="20"/>
        <v>tbd</v>
      </c>
      <c r="BA95" s="487" t="str">
        <f t="shared" si="20"/>
        <v>tbd</v>
      </c>
      <c r="BB95" s="487" t="str">
        <f t="shared" si="20"/>
        <v>tbd</v>
      </c>
      <c r="BC95" s="487" t="str">
        <f t="shared" si="20"/>
        <v>tbd</v>
      </c>
      <c r="BD95" s="487" t="str">
        <f t="shared" si="20"/>
        <v>tbd</v>
      </c>
      <c r="BE95" s="487" t="str">
        <f t="shared" si="20"/>
        <v>tbd</v>
      </c>
      <c r="BF95" s="487" t="str">
        <f t="shared" si="20"/>
        <v>tbd</v>
      </c>
      <c r="BG95" s="487" t="str">
        <f t="shared" si="20"/>
        <v>tbd</v>
      </c>
      <c r="BH95" s="487" t="str">
        <f t="shared" si="20"/>
        <v>tbd</v>
      </c>
      <c r="BI95" s="487" t="str">
        <f t="shared" si="20"/>
        <v/>
      </c>
      <c r="BJ95" s="487" t="str">
        <f t="shared" si="20"/>
        <v/>
      </c>
      <c r="BK95" s="489" t="str">
        <f t="shared" si="20"/>
        <v/>
      </c>
      <c r="BL95" s="488">
        <f t="shared" si="21"/>
        <v>0</v>
      </c>
      <c r="BM95" s="495">
        <f t="shared" si="21"/>
        <v>0</v>
      </c>
      <c r="BN95" s="495">
        <f t="shared" si="21"/>
        <v>0</v>
      </c>
      <c r="BO95" s="495">
        <f t="shared" si="21"/>
        <v>0</v>
      </c>
      <c r="BP95" s="495">
        <f t="shared" si="21"/>
        <v>0</v>
      </c>
      <c r="BQ95" s="495">
        <f t="shared" si="21"/>
        <v>0</v>
      </c>
      <c r="BR95" s="495">
        <f t="shared" si="21"/>
        <v>0</v>
      </c>
      <c r="BS95" s="495">
        <f t="shared" si="21"/>
        <v>0</v>
      </c>
      <c r="BT95" s="495">
        <f t="shared" si="21"/>
        <v>0</v>
      </c>
      <c r="BU95" s="495">
        <f t="shared" si="21"/>
        <v>0</v>
      </c>
      <c r="BV95" s="495">
        <f t="shared" si="21"/>
        <v>0</v>
      </c>
      <c r="BW95" s="495">
        <f t="shared" si="21"/>
        <v>0</v>
      </c>
      <c r="BX95" s="495">
        <f t="shared" si="21"/>
        <v>0</v>
      </c>
      <c r="BY95" s="495" t="str">
        <f t="shared" si="21"/>
        <v/>
      </c>
      <c r="BZ95" s="495" t="str">
        <f t="shared" si="21"/>
        <v/>
      </c>
      <c r="CA95" s="759" t="str">
        <f t="shared" si="21"/>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-1</v>
      </c>
      <c r="AR96" s="487">
        <v>-1</v>
      </c>
      <c r="AS96" s="487">
        <v>0</v>
      </c>
      <c r="AT96" s="487">
        <v>0</v>
      </c>
      <c r="AU96" s="493">
        <v>0</v>
      </c>
      <c r="AV96" s="488" t="str">
        <f t="shared" si="20"/>
        <v>tbd</v>
      </c>
      <c r="AW96" s="487" t="str">
        <f t="shared" si="20"/>
        <v>tbd</v>
      </c>
      <c r="AX96" s="487" t="str">
        <f t="shared" si="20"/>
        <v>tbd</v>
      </c>
      <c r="AY96" s="487" t="str">
        <f t="shared" si="20"/>
        <v>tbd</v>
      </c>
      <c r="AZ96" s="487" t="str">
        <f t="shared" si="20"/>
        <v>tbd</v>
      </c>
      <c r="BA96" s="487" t="str">
        <f t="shared" si="20"/>
        <v>tbd</v>
      </c>
      <c r="BB96" s="487" t="str">
        <f t="shared" si="20"/>
        <v>tbd</v>
      </c>
      <c r="BC96" s="487" t="str">
        <f t="shared" si="20"/>
        <v>tbd</v>
      </c>
      <c r="BD96" s="487" t="str">
        <f t="shared" si="20"/>
        <v>tbd</v>
      </c>
      <c r="BE96" s="487" t="str">
        <f t="shared" si="20"/>
        <v>tbd</v>
      </c>
      <c r="BF96" s="487" t="str">
        <f t="shared" si="20"/>
        <v>tbd</v>
      </c>
      <c r="BG96" s="487" t="str">
        <f t="shared" si="20"/>
        <v>tbd</v>
      </c>
      <c r="BH96" s="487" t="str">
        <f t="shared" si="20"/>
        <v>tbd</v>
      </c>
      <c r="BI96" s="487" t="str">
        <f t="shared" si="20"/>
        <v/>
      </c>
      <c r="BJ96" s="487" t="str">
        <f t="shared" si="20"/>
        <v/>
      </c>
      <c r="BK96" s="489" t="str">
        <f t="shared" si="20"/>
        <v/>
      </c>
      <c r="BL96" s="488">
        <f t="shared" si="21"/>
        <v>0</v>
      </c>
      <c r="BM96" s="495">
        <f t="shared" si="21"/>
        <v>0</v>
      </c>
      <c r="BN96" s="495">
        <f t="shared" si="21"/>
        <v>0</v>
      </c>
      <c r="BO96" s="495">
        <f t="shared" si="21"/>
        <v>0</v>
      </c>
      <c r="BP96" s="495">
        <f t="shared" si="21"/>
        <v>0</v>
      </c>
      <c r="BQ96" s="495">
        <f t="shared" si="21"/>
        <v>0</v>
      </c>
      <c r="BR96" s="495">
        <f t="shared" si="21"/>
        <v>0</v>
      </c>
      <c r="BS96" s="495">
        <f t="shared" si="21"/>
        <v>0</v>
      </c>
      <c r="BT96" s="495">
        <f t="shared" si="21"/>
        <v>0</v>
      </c>
      <c r="BU96" s="495">
        <f t="shared" si="21"/>
        <v>0</v>
      </c>
      <c r="BV96" s="495">
        <f t="shared" si="21"/>
        <v>0</v>
      </c>
      <c r="BW96" s="495">
        <f t="shared" si="21"/>
        <v>0</v>
      </c>
      <c r="BX96" s="495">
        <f t="shared" si="21"/>
        <v>0</v>
      </c>
      <c r="BY96" s="495" t="str">
        <f t="shared" si="21"/>
        <v/>
      </c>
      <c r="BZ96" s="495" t="str">
        <f t="shared" si="21"/>
        <v/>
      </c>
      <c r="CA96" s="759" t="str">
        <f t="shared" si="21"/>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-1</v>
      </c>
      <c r="AR97" s="487">
        <v>-1</v>
      </c>
      <c r="AS97" s="487">
        <v>0</v>
      </c>
      <c r="AT97" s="487">
        <v>0</v>
      </c>
      <c r="AU97" s="493">
        <v>0</v>
      </c>
      <c r="AV97" s="488" t="str">
        <f t="shared" si="20"/>
        <v>tbd</v>
      </c>
      <c r="AW97" s="487" t="str">
        <f t="shared" si="20"/>
        <v>tbd</v>
      </c>
      <c r="AX97" s="487" t="str">
        <f t="shared" si="20"/>
        <v>tbd</v>
      </c>
      <c r="AY97" s="487" t="str">
        <f t="shared" si="20"/>
        <v>tbd</v>
      </c>
      <c r="AZ97" s="487" t="str">
        <f t="shared" si="20"/>
        <v>tbd</v>
      </c>
      <c r="BA97" s="487" t="str">
        <f t="shared" si="20"/>
        <v>tbd</v>
      </c>
      <c r="BB97" s="487" t="str">
        <f t="shared" si="20"/>
        <v>tbd</v>
      </c>
      <c r="BC97" s="487" t="str">
        <f t="shared" si="20"/>
        <v>tbd</v>
      </c>
      <c r="BD97" s="487" t="str">
        <f t="shared" si="20"/>
        <v>tbd</v>
      </c>
      <c r="BE97" s="487" t="str">
        <f t="shared" si="20"/>
        <v>tbd</v>
      </c>
      <c r="BF97" s="487" t="str">
        <f t="shared" si="20"/>
        <v>tbd</v>
      </c>
      <c r="BG97" s="487" t="str">
        <f t="shared" si="20"/>
        <v>tbd</v>
      </c>
      <c r="BH97" s="487" t="str">
        <f t="shared" si="20"/>
        <v>tbd</v>
      </c>
      <c r="BI97" s="487" t="str">
        <f t="shared" si="20"/>
        <v/>
      </c>
      <c r="BJ97" s="487" t="str">
        <f t="shared" si="20"/>
        <v/>
      </c>
      <c r="BK97" s="489" t="str">
        <f t="shared" si="20"/>
        <v/>
      </c>
      <c r="BL97" s="488">
        <f t="shared" si="21"/>
        <v>0</v>
      </c>
      <c r="BM97" s="495">
        <f t="shared" si="21"/>
        <v>0</v>
      </c>
      <c r="BN97" s="495">
        <f t="shared" si="21"/>
        <v>0</v>
      </c>
      <c r="BO97" s="495">
        <f t="shared" si="21"/>
        <v>0</v>
      </c>
      <c r="BP97" s="495">
        <f t="shared" si="21"/>
        <v>0</v>
      </c>
      <c r="BQ97" s="495">
        <f t="shared" si="21"/>
        <v>0</v>
      </c>
      <c r="BR97" s="495">
        <f t="shared" si="21"/>
        <v>0</v>
      </c>
      <c r="BS97" s="495">
        <f t="shared" si="21"/>
        <v>0</v>
      </c>
      <c r="BT97" s="495">
        <f t="shared" si="21"/>
        <v>0</v>
      </c>
      <c r="BU97" s="495">
        <f t="shared" si="21"/>
        <v>0</v>
      </c>
      <c r="BV97" s="495">
        <f t="shared" si="21"/>
        <v>0</v>
      </c>
      <c r="BW97" s="495">
        <f t="shared" si="21"/>
        <v>0</v>
      </c>
      <c r="BX97" s="495">
        <f t="shared" si="21"/>
        <v>0</v>
      </c>
      <c r="BY97" s="495" t="str">
        <f t="shared" si="21"/>
        <v/>
      </c>
      <c r="BZ97" s="495" t="str">
        <f t="shared" si="21"/>
        <v/>
      </c>
      <c r="CA97" s="759" t="str">
        <f t="shared" si="21"/>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-1</v>
      </c>
      <c r="AP98" s="487">
        <v>-1</v>
      </c>
      <c r="AQ98" s="487">
        <v>-1</v>
      </c>
      <c r="AR98" s="487">
        <v>-1</v>
      </c>
      <c r="AS98" s="487">
        <v>0</v>
      </c>
      <c r="AT98" s="487">
        <v>0</v>
      </c>
      <c r="AU98" s="493">
        <v>0</v>
      </c>
      <c r="AV98" s="488" t="str">
        <f t="shared" si="20"/>
        <v>tbd</v>
      </c>
      <c r="AW98" s="487" t="str">
        <f t="shared" si="20"/>
        <v>tbd</v>
      </c>
      <c r="AX98" s="487" t="str">
        <f t="shared" si="20"/>
        <v>tbd</v>
      </c>
      <c r="AY98" s="487" t="str">
        <f t="shared" si="20"/>
        <v>tbd</v>
      </c>
      <c r="AZ98" s="487" t="str">
        <f t="shared" si="20"/>
        <v>tbd</v>
      </c>
      <c r="BA98" s="487" t="str">
        <f t="shared" si="20"/>
        <v>tbd</v>
      </c>
      <c r="BB98" s="487" t="str">
        <f t="shared" si="20"/>
        <v>tbd</v>
      </c>
      <c r="BC98" s="487" t="str">
        <f t="shared" si="20"/>
        <v>tbd</v>
      </c>
      <c r="BD98" s="487" t="str">
        <f t="shared" si="20"/>
        <v>tbd</v>
      </c>
      <c r="BE98" s="487" t="str">
        <f t="shared" si="20"/>
        <v>tbd</v>
      </c>
      <c r="BF98" s="487" t="str">
        <f t="shared" si="20"/>
        <v>tbd</v>
      </c>
      <c r="BG98" s="487" t="str">
        <f t="shared" si="20"/>
        <v>tbd</v>
      </c>
      <c r="BH98" s="487" t="str">
        <f t="shared" si="20"/>
        <v>tbd</v>
      </c>
      <c r="BI98" s="487" t="str">
        <f t="shared" si="20"/>
        <v/>
      </c>
      <c r="BJ98" s="487" t="str">
        <f t="shared" si="20"/>
        <v/>
      </c>
      <c r="BK98" s="489" t="str">
        <f t="shared" si="20"/>
        <v/>
      </c>
      <c r="BL98" s="488">
        <f t="shared" si="21"/>
        <v>0</v>
      </c>
      <c r="BM98" s="495">
        <f t="shared" si="21"/>
        <v>0</v>
      </c>
      <c r="BN98" s="495">
        <f t="shared" si="21"/>
        <v>0</v>
      </c>
      <c r="BO98" s="495">
        <f t="shared" si="21"/>
        <v>0</v>
      </c>
      <c r="BP98" s="495">
        <f t="shared" si="21"/>
        <v>0</v>
      </c>
      <c r="BQ98" s="495">
        <f t="shared" si="21"/>
        <v>0</v>
      </c>
      <c r="BR98" s="495">
        <f t="shared" si="21"/>
        <v>0</v>
      </c>
      <c r="BS98" s="495">
        <f t="shared" si="21"/>
        <v>0</v>
      </c>
      <c r="BT98" s="495">
        <f t="shared" si="21"/>
        <v>0</v>
      </c>
      <c r="BU98" s="495">
        <f t="shared" si="21"/>
        <v>0</v>
      </c>
      <c r="BV98" s="495">
        <f t="shared" si="21"/>
        <v>0</v>
      </c>
      <c r="BW98" s="495">
        <f t="shared" si="21"/>
        <v>0</v>
      </c>
      <c r="BX98" s="495">
        <f t="shared" si="21"/>
        <v>0</v>
      </c>
      <c r="BY98" s="495" t="str">
        <f t="shared" si="21"/>
        <v/>
      </c>
      <c r="BZ98" s="495" t="str">
        <f t="shared" si="21"/>
        <v/>
      </c>
      <c r="CA98" s="759" t="str">
        <f t="shared" si="21"/>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-1</v>
      </c>
      <c r="AP99" s="487">
        <v>-1</v>
      </c>
      <c r="AQ99" s="487">
        <v>-1</v>
      </c>
      <c r="AR99" s="487">
        <v>-1</v>
      </c>
      <c r="AS99" s="487">
        <v>0</v>
      </c>
      <c r="AT99" s="487">
        <v>0</v>
      </c>
      <c r="AU99" s="493">
        <v>0</v>
      </c>
      <c r="AV99" s="488" t="str">
        <f t="shared" si="20"/>
        <v>tbd</v>
      </c>
      <c r="AW99" s="487" t="str">
        <f t="shared" si="20"/>
        <v>tbd</v>
      </c>
      <c r="AX99" s="487" t="str">
        <f t="shared" si="20"/>
        <v>tbd</v>
      </c>
      <c r="AY99" s="487" t="str">
        <f t="shared" si="20"/>
        <v>tbd</v>
      </c>
      <c r="AZ99" s="487" t="str">
        <f t="shared" si="20"/>
        <v>tbd</v>
      </c>
      <c r="BA99" s="487" t="str">
        <f t="shared" si="20"/>
        <v>tbd</v>
      </c>
      <c r="BB99" s="487" t="str">
        <f t="shared" si="20"/>
        <v>tbd</v>
      </c>
      <c r="BC99" s="487" t="str">
        <f t="shared" si="20"/>
        <v>tbd</v>
      </c>
      <c r="BD99" s="487" t="str">
        <f t="shared" si="20"/>
        <v>tbd</v>
      </c>
      <c r="BE99" s="487" t="str">
        <f t="shared" si="20"/>
        <v>tbd</v>
      </c>
      <c r="BF99" s="487" t="str">
        <f t="shared" si="20"/>
        <v>tbd</v>
      </c>
      <c r="BG99" s="487" t="str">
        <f t="shared" si="20"/>
        <v>tbd</v>
      </c>
      <c r="BH99" s="487" t="str">
        <f t="shared" si="20"/>
        <v>tbd</v>
      </c>
      <c r="BI99" s="487" t="str">
        <f t="shared" si="20"/>
        <v/>
      </c>
      <c r="BJ99" s="487" t="str">
        <f t="shared" si="20"/>
        <v/>
      </c>
      <c r="BK99" s="489" t="str">
        <f t="shared" si="20"/>
        <v/>
      </c>
      <c r="BL99" s="488">
        <f t="shared" si="21"/>
        <v>0</v>
      </c>
      <c r="BM99" s="495">
        <f t="shared" si="21"/>
        <v>0</v>
      </c>
      <c r="BN99" s="495">
        <f t="shared" si="21"/>
        <v>0</v>
      </c>
      <c r="BO99" s="495">
        <f t="shared" si="21"/>
        <v>0</v>
      </c>
      <c r="BP99" s="495">
        <f t="shared" si="21"/>
        <v>0</v>
      </c>
      <c r="BQ99" s="495">
        <f t="shared" si="21"/>
        <v>0</v>
      </c>
      <c r="BR99" s="495">
        <f t="shared" si="21"/>
        <v>0</v>
      </c>
      <c r="BS99" s="495">
        <f t="shared" si="21"/>
        <v>0</v>
      </c>
      <c r="BT99" s="495">
        <f t="shared" si="21"/>
        <v>0</v>
      </c>
      <c r="BU99" s="495">
        <f t="shared" si="21"/>
        <v>0</v>
      </c>
      <c r="BV99" s="495">
        <f t="shared" si="21"/>
        <v>0</v>
      </c>
      <c r="BW99" s="495">
        <f t="shared" si="21"/>
        <v>0</v>
      </c>
      <c r="BX99" s="495">
        <f t="shared" si="21"/>
        <v>0</v>
      </c>
      <c r="BY99" s="495" t="str">
        <f t="shared" si="21"/>
        <v/>
      </c>
      <c r="BZ99" s="495" t="str">
        <f t="shared" si="21"/>
        <v/>
      </c>
      <c r="CA99" s="759" t="str">
        <f t="shared" si="21"/>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2">AF99</f>
        <v>-1</v>
      </c>
      <c r="AG100" s="487">
        <f t="shared" si="22"/>
        <v>-1</v>
      </c>
      <c r="AH100" s="487">
        <f t="shared" si="22"/>
        <v>-1</v>
      </c>
      <c r="AI100" s="487">
        <f t="shared" si="22"/>
        <v>-1</v>
      </c>
      <c r="AJ100" s="487">
        <f t="shared" si="22"/>
        <v>-1</v>
      </c>
      <c r="AK100" s="487">
        <f t="shared" si="22"/>
        <v>-1</v>
      </c>
      <c r="AL100" s="487">
        <f t="shared" si="22"/>
        <v>-1</v>
      </c>
      <c r="AM100" s="487">
        <f t="shared" si="22"/>
        <v>-1</v>
      </c>
      <c r="AN100" s="487">
        <f t="shared" ref="AN100:AU102" si="23">AN99</f>
        <v>-1</v>
      </c>
      <c r="AO100" s="487">
        <f t="shared" si="23"/>
        <v>-1</v>
      </c>
      <c r="AP100" s="487">
        <f t="shared" si="23"/>
        <v>-1</v>
      </c>
      <c r="AQ100" s="487">
        <f t="shared" si="23"/>
        <v>-1</v>
      </c>
      <c r="AR100" s="487">
        <f t="shared" si="23"/>
        <v>-1</v>
      </c>
      <c r="AS100" s="487">
        <f t="shared" si="23"/>
        <v>0</v>
      </c>
      <c r="AT100" s="487">
        <f t="shared" si="23"/>
        <v>0</v>
      </c>
      <c r="AU100" s="493">
        <f t="shared" si="23"/>
        <v>0</v>
      </c>
      <c r="AV100" s="488">
        <f t="shared" si="20"/>
        <v>0</v>
      </c>
      <c r="AW100" s="487">
        <f t="shared" si="20"/>
        <v>0</v>
      </c>
      <c r="AX100" s="487">
        <f t="shared" si="20"/>
        <v>0</v>
      </c>
      <c r="AY100" s="487">
        <f t="shared" si="20"/>
        <v>0</v>
      </c>
      <c r="AZ100" s="487">
        <f t="shared" si="20"/>
        <v>0</v>
      </c>
      <c r="BA100" s="487">
        <f t="shared" si="20"/>
        <v>0</v>
      </c>
      <c r="BB100" s="487">
        <f t="shared" si="20"/>
        <v>0</v>
      </c>
      <c r="BC100" s="487">
        <f t="shared" si="20"/>
        <v>0</v>
      </c>
      <c r="BD100" s="487">
        <f t="shared" si="20"/>
        <v>0</v>
      </c>
      <c r="BE100" s="487">
        <f t="shared" si="20"/>
        <v>0</v>
      </c>
      <c r="BF100" s="487">
        <f t="shared" si="20"/>
        <v>0</v>
      </c>
      <c r="BG100" s="487">
        <f t="shared" si="20"/>
        <v>0</v>
      </c>
      <c r="BH100" s="487">
        <f t="shared" si="20"/>
        <v>0</v>
      </c>
      <c r="BI100" s="487" t="str">
        <f t="shared" si="20"/>
        <v/>
      </c>
      <c r="BJ100" s="487" t="str">
        <f t="shared" si="20"/>
        <v/>
      </c>
      <c r="BK100" s="489" t="str">
        <f t="shared" si="20"/>
        <v/>
      </c>
      <c r="BL100" s="488">
        <f t="shared" si="21"/>
        <v>0</v>
      </c>
      <c r="BM100" s="495">
        <f t="shared" si="21"/>
        <v>0</v>
      </c>
      <c r="BN100" s="495">
        <f t="shared" si="21"/>
        <v>0</v>
      </c>
      <c r="BO100" s="495">
        <f t="shared" si="21"/>
        <v>0</v>
      </c>
      <c r="BP100" s="495">
        <f t="shared" si="21"/>
        <v>0</v>
      </c>
      <c r="BQ100" s="495">
        <f t="shared" si="21"/>
        <v>0</v>
      </c>
      <c r="BR100" s="495">
        <f t="shared" si="21"/>
        <v>0</v>
      </c>
      <c r="BS100" s="495">
        <f t="shared" si="21"/>
        <v>0</v>
      </c>
      <c r="BT100" s="495">
        <f t="shared" si="21"/>
        <v>0</v>
      </c>
      <c r="BU100" s="495">
        <f t="shared" si="21"/>
        <v>0</v>
      </c>
      <c r="BV100" s="495">
        <f t="shared" si="21"/>
        <v>0</v>
      </c>
      <c r="BW100" s="495">
        <f t="shared" si="21"/>
        <v>0</v>
      </c>
      <c r="BX100" s="495">
        <f t="shared" si="21"/>
        <v>0</v>
      </c>
      <c r="BY100" s="495" t="str">
        <f t="shared" si="21"/>
        <v/>
      </c>
      <c r="BZ100" s="495" t="str">
        <f t="shared" si="21"/>
        <v/>
      </c>
      <c r="CA100" s="759" t="str">
        <f t="shared" si="21"/>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2"/>
        <v>-1</v>
      </c>
      <c r="AG101" s="487">
        <f t="shared" si="22"/>
        <v>-1</v>
      </c>
      <c r="AH101" s="487">
        <f t="shared" si="22"/>
        <v>-1</v>
      </c>
      <c r="AI101" s="487">
        <f t="shared" si="22"/>
        <v>-1</v>
      </c>
      <c r="AJ101" s="487">
        <f t="shared" si="22"/>
        <v>-1</v>
      </c>
      <c r="AK101" s="487">
        <f t="shared" si="22"/>
        <v>-1</v>
      </c>
      <c r="AL101" s="487">
        <f t="shared" si="22"/>
        <v>-1</v>
      </c>
      <c r="AM101" s="487">
        <f t="shared" si="22"/>
        <v>-1</v>
      </c>
      <c r="AN101" s="487">
        <f t="shared" si="23"/>
        <v>-1</v>
      </c>
      <c r="AO101" s="487">
        <f t="shared" si="23"/>
        <v>-1</v>
      </c>
      <c r="AP101" s="487">
        <f t="shared" si="23"/>
        <v>-1</v>
      </c>
      <c r="AQ101" s="487">
        <f t="shared" si="23"/>
        <v>-1</v>
      </c>
      <c r="AR101" s="487">
        <f t="shared" si="23"/>
        <v>-1</v>
      </c>
      <c r="AS101" s="487">
        <f t="shared" si="23"/>
        <v>0</v>
      </c>
      <c r="AT101" s="487">
        <f t="shared" si="23"/>
        <v>0</v>
      </c>
      <c r="AU101" s="493">
        <f t="shared" si="23"/>
        <v>0</v>
      </c>
      <c r="AV101" s="488">
        <f t="shared" si="20"/>
        <v>0</v>
      </c>
      <c r="AW101" s="487">
        <f t="shared" si="20"/>
        <v>0</v>
      </c>
      <c r="AX101" s="487">
        <f t="shared" si="20"/>
        <v>0</v>
      </c>
      <c r="AY101" s="487">
        <f t="shared" si="20"/>
        <v>0</v>
      </c>
      <c r="AZ101" s="487">
        <f t="shared" si="20"/>
        <v>0</v>
      </c>
      <c r="BA101" s="487">
        <f t="shared" si="20"/>
        <v>0</v>
      </c>
      <c r="BB101" s="487">
        <f t="shared" si="20"/>
        <v>0</v>
      </c>
      <c r="BC101" s="487">
        <f t="shared" si="20"/>
        <v>0</v>
      </c>
      <c r="BD101" s="487">
        <f t="shared" si="20"/>
        <v>0</v>
      </c>
      <c r="BE101" s="487">
        <f t="shared" si="20"/>
        <v>0</v>
      </c>
      <c r="BF101" s="487">
        <f t="shared" si="20"/>
        <v>0</v>
      </c>
      <c r="BG101" s="487">
        <f t="shared" si="20"/>
        <v>0</v>
      </c>
      <c r="BH101" s="487">
        <f t="shared" si="20"/>
        <v>0</v>
      </c>
      <c r="BI101" s="487" t="str">
        <f t="shared" si="20"/>
        <v/>
      </c>
      <c r="BJ101" s="487" t="str">
        <f t="shared" si="20"/>
        <v/>
      </c>
      <c r="BK101" s="489" t="str">
        <f t="shared" si="20"/>
        <v/>
      </c>
      <c r="BL101" s="488">
        <f t="shared" si="21"/>
        <v>0</v>
      </c>
      <c r="BM101" s="495">
        <f t="shared" si="21"/>
        <v>0</v>
      </c>
      <c r="BN101" s="495">
        <f t="shared" si="21"/>
        <v>0</v>
      </c>
      <c r="BO101" s="495">
        <f t="shared" si="21"/>
        <v>0</v>
      </c>
      <c r="BP101" s="495">
        <f t="shared" si="21"/>
        <v>0</v>
      </c>
      <c r="BQ101" s="495">
        <f t="shared" si="21"/>
        <v>0</v>
      </c>
      <c r="BR101" s="495">
        <f t="shared" si="21"/>
        <v>0</v>
      </c>
      <c r="BS101" s="495">
        <f t="shared" si="21"/>
        <v>0</v>
      </c>
      <c r="BT101" s="495">
        <f t="shared" si="21"/>
        <v>0</v>
      </c>
      <c r="BU101" s="495">
        <f t="shared" si="21"/>
        <v>0</v>
      </c>
      <c r="BV101" s="495">
        <f t="shared" si="21"/>
        <v>0</v>
      </c>
      <c r="BW101" s="495">
        <f t="shared" si="21"/>
        <v>0</v>
      </c>
      <c r="BX101" s="495">
        <f t="shared" si="21"/>
        <v>0</v>
      </c>
      <c r="BY101" s="495" t="str">
        <f t="shared" si="21"/>
        <v/>
      </c>
      <c r="BZ101" s="495" t="str">
        <f t="shared" si="21"/>
        <v/>
      </c>
      <c r="CA101" s="759" t="str">
        <f t="shared" si="21"/>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2"/>
        <v>-1</v>
      </c>
      <c r="AG102" s="487">
        <f t="shared" si="22"/>
        <v>-1</v>
      </c>
      <c r="AH102" s="487">
        <f t="shared" si="22"/>
        <v>-1</v>
      </c>
      <c r="AI102" s="487">
        <f t="shared" si="22"/>
        <v>-1</v>
      </c>
      <c r="AJ102" s="487">
        <f t="shared" si="22"/>
        <v>-1</v>
      </c>
      <c r="AK102" s="487">
        <f t="shared" si="22"/>
        <v>-1</v>
      </c>
      <c r="AL102" s="487">
        <f t="shared" si="22"/>
        <v>-1</v>
      </c>
      <c r="AM102" s="487">
        <f t="shared" si="22"/>
        <v>-1</v>
      </c>
      <c r="AN102" s="487">
        <f t="shared" si="23"/>
        <v>-1</v>
      </c>
      <c r="AO102" s="487">
        <f t="shared" si="23"/>
        <v>-1</v>
      </c>
      <c r="AP102" s="487">
        <f t="shared" si="23"/>
        <v>-1</v>
      </c>
      <c r="AQ102" s="487">
        <f t="shared" si="23"/>
        <v>-1</v>
      </c>
      <c r="AR102" s="487">
        <f t="shared" si="23"/>
        <v>-1</v>
      </c>
      <c r="AS102" s="487">
        <f t="shared" si="23"/>
        <v>0</v>
      </c>
      <c r="AT102" s="487">
        <f t="shared" si="23"/>
        <v>0</v>
      </c>
      <c r="AU102" s="493">
        <f t="shared" si="23"/>
        <v>0</v>
      </c>
      <c r="AV102" s="488">
        <f t="shared" ref="AV102:BK107" si="24">IF(AF102,IFERROR(LEFT($V102,SEARCH(" (",$V102)-1),$V102),"")</f>
        <v>0</v>
      </c>
      <c r="AW102" s="487">
        <f t="shared" si="24"/>
        <v>0</v>
      </c>
      <c r="AX102" s="487">
        <f t="shared" si="24"/>
        <v>0</v>
      </c>
      <c r="AY102" s="487">
        <f t="shared" si="24"/>
        <v>0</v>
      </c>
      <c r="AZ102" s="487">
        <f t="shared" si="24"/>
        <v>0</v>
      </c>
      <c r="BA102" s="487">
        <f t="shared" si="24"/>
        <v>0</v>
      </c>
      <c r="BB102" s="487">
        <f t="shared" si="24"/>
        <v>0</v>
      </c>
      <c r="BC102" s="487">
        <f t="shared" si="24"/>
        <v>0</v>
      </c>
      <c r="BD102" s="487">
        <f t="shared" si="24"/>
        <v>0</v>
      </c>
      <c r="BE102" s="487">
        <f t="shared" si="24"/>
        <v>0</v>
      </c>
      <c r="BF102" s="487">
        <f t="shared" si="24"/>
        <v>0</v>
      </c>
      <c r="BG102" s="487">
        <f t="shared" si="24"/>
        <v>0</v>
      </c>
      <c r="BH102" s="487">
        <f t="shared" si="24"/>
        <v>0</v>
      </c>
      <c r="BI102" s="487" t="str">
        <f t="shared" si="24"/>
        <v/>
      </c>
      <c r="BJ102" s="487" t="str">
        <f t="shared" si="24"/>
        <v/>
      </c>
      <c r="BK102" s="489" t="str">
        <f t="shared" si="24"/>
        <v/>
      </c>
      <c r="BL102" s="488">
        <f t="shared" ref="BL102:CA107" si="25">IF(AF102,IFERROR(LEFT($W102,SEARCH(" (",$W102)-1),$W102),"")</f>
        <v>0</v>
      </c>
      <c r="BM102" s="495">
        <f t="shared" si="25"/>
        <v>0</v>
      </c>
      <c r="BN102" s="495">
        <f t="shared" si="25"/>
        <v>0</v>
      </c>
      <c r="BO102" s="495">
        <f t="shared" si="25"/>
        <v>0</v>
      </c>
      <c r="BP102" s="495">
        <f t="shared" si="25"/>
        <v>0</v>
      </c>
      <c r="BQ102" s="495">
        <f t="shared" si="25"/>
        <v>0</v>
      </c>
      <c r="BR102" s="495">
        <f t="shared" si="25"/>
        <v>0</v>
      </c>
      <c r="BS102" s="495">
        <f t="shared" si="25"/>
        <v>0</v>
      </c>
      <c r="BT102" s="495">
        <f t="shared" si="25"/>
        <v>0</v>
      </c>
      <c r="BU102" s="495">
        <f t="shared" si="25"/>
        <v>0</v>
      </c>
      <c r="BV102" s="495">
        <f t="shared" si="25"/>
        <v>0</v>
      </c>
      <c r="BW102" s="495">
        <f t="shared" si="25"/>
        <v>0</v>
      </c>
      <c r="BX102" s="495">
        <f t="shared" si="25"/>
        <v>0</v>
      </c>
      <c r="BY102" s="495" t="str">
        <f t="shared" si="25"/>
        <v/>
      </c>
      <c r="BZ102" s="495" t="str">
        <f t="shared" si="25"/>
        <v/>
      </c>
      <c r="CA102" s="759" t="str">
        <f t="shared" si="25"/>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2"/>
        <v>-1</v>
      </c>
      <c r="AG103" s="487">
        <f t="shared" si="22"/>
        <v>-1</v>
      </c>
      <c r="AH103" s="487">
        <f t="shared" si="22"/>
        <v>-1</v>
      </c>
      <c r="AI103" s="487">
        <f t="shared" si="22"/>
        <v>-1</v>
      </c>
      <c r="AJ103" s="487">
        <f t="shared" si="22"/>
        <v>-1</v>
      </c>
      <c r="AK103" s="487">
        <f t="shared" si="22"/>
        <v>-1</v>
      </c>
      <c r="AL103" s="487">
        <f t="shared" si="22"/>
        <v>-1</v>
      </c>
      <c r="AM103" s="487">
        <f t="shared" si="22"/>
        <v>-1</v>
      </c>
      <c r="AN103" s="487">
        <f t="shared" si="22"/>
        <v>-1</v>
      </c>
      <c r="AO103" s="487">
        <f t="shared" si="22"/>
        <v>-1</v>
      </c>
      <c r="AP103" s="487">
        <f t="shared" si="22"/>
        <v>-1</v>
      </c>
      <c r="AQ103" s="487">
        <f t="shared" si="22"/>
        <v>-1</v>
      </c>
      <c r="AR103" s="487">
        <f t="shared" si="22"/>
        <v>-1</v>
      </c>
      <c r="AS103" s="487">
        <f t="shared" si="22"/>
        <v>0</v>
      </c>
      <c r="AT103" s="487">
        <f t="shared" si="22"/>
        <v>0</v>
      </c>
      <c r="AU103" s="493">
        <f t="shared" si="22"/>
        <v>0</v>
      </c>
      <c r="AV103" s="488">
        <f t="shared" si="24"/>
        <v>0</v>
      </c>
      <c r="AW103" s="487">
        <f t="shared" si="24"/>
        <v>0</v>
      </c>
      <c r="AX103" s="487">
        <f t="shared" si="24"/>
        <v>0</v>
      </c>
      <c r="AY103" s="487">
        <f t="shared" si="24"/>
        <v>0</v>
      </c>
      <c r="AZ103" s="487">
        <f t="shared" si="24"/>
        <v>0</v>
      </c>
      <c r="BA103" s="487">
        <f t="shared" si="24"/>
        <v>0</v>
      </c>
      <c r="BB103" s="487">
        <f t="shared" si="24"/>
        <v>0</v>
      </c>
      <c r="BC103" s="487">
        <f t="shared" si="24"/>
        <v>0</v>
      </c>
      <c r="BD103" s="487">
        <f t="shared" si="24"/>
        <v>0</v>
      </c>
      <c r="BE103" s="487">
        <f t="shared" si="24"/>
        <v>0</v>
      </c>
      <c r="BF103" s="487">
        <f t="shared" si="24"/>
        <v>0</v>
      </c>
      <c r="BG103" s="487">
        <f t="shared" si="24"/>
        <v>0</v>
      </c>
      <c r="BH103" s="487">
        <f t="shared" si="24"/>
        <v>0</v>
      </c>
      <c r="BI103" s="487" t="str">
        <f t="shared" si="24"/>
        <v/>
      </c>
      <c r="BJ103" s="487" t="str">
        <f t="shared" si="24"/>
        <v/>
      </c>
      <c r="BK103" s="489" t="str">
        <f t="shared" si="24"/>
        <v/>
      </c>
      <c r="BL103" s="488">
        <f t="shared" si="25"/>
        <v>0</v>
      </c>
      <c r="BM103" s="495">
        <f t="shared" si="25"/>
        <v>0</v>
      </c>
      <c r="BN103" s="495">
        <f t="shared" si="25"/>
        <v>0</v>
      </c>
      <c r="BO103" s="495">
        <f t="shared" si="25"/>
        <v>0</v>
      </c>
      <c r="BP103" s="495">
        <f t="shared" si="25"/>
        <v>0</v>
      </c>
      <c r="BQ103" s="495">
        <f t="shared" si="25"/>
        <v>0</v>
      </c>
      <c r="BR103" s="495">
        <f t="shared" si="25"/>
        <v>0</v>
      </c>
      <c r="BS103" s="495">
        <f t="shared" si="25"/>
        <v>0</v>
      </c>
      <c r="BT103" s="495">
        <f t="shared" si="25"/>
        <v>0</v>
      </c>
      <c r="BU103" s="495">
        <f t="shared" si="25"/>
        <v>0</v>
      </c>
      <c r="BV103" s="495">
        <f t="shared" si="25"/>
        <v>0</v>
      </c>
      <c r="BW103" s="495">
        <f t="shared" si="25"/>
        <v>0</v>
      </c>
      <c r="BX103" s="495">
        <f t="shared" si="25"/>
        <v>0</v>
      </c>
      <c r="BY103" s="495" t="str">
        <f t="shared" si="25"/>
        <v/>
      </c>
      <c r="BZ103" s="495" t="str">
        <f t="shared" si="25"/>
        <v/>
      </c>
      <c r="CA103" s="759" t="str">
        <f t="shared" si="25"/>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6">AF103</f>
        <v>-1</v>
      </c>
      <c r="AG104" s="487">
        <f t="shared" si="26"/>
        <v>-1</v>
      </c>
      <c r="AH104" s="487">
        <f t="shared" si="26"/>
        <v>-1</v>
      </c>
      <c r="AI104" s="487">
        <f t="shared" si="26"/>
        <v>-1</v>
      </c>
      <c r="AJ104" s="487">
        <f t="shared" si="26"/>
        <v>-1</v>
      </c>
      <c r="AK104" s="487">
        <f t="shared" si="26"/>
        <v>-1</v>
      </c>
      <c r="AL104" s="487">
        <f t="shared" si="26"/>
        <v>-1</v>
      </c>
      <c r="AM104" s="487">
        <f t="shared" si="26"/>
        <v>-1</v>
      </c>
      <c r="AN104" s="487">
        <f t="shared" si="26"/>
        <v>-1</v>
      </c>
      <c r="AO104" s="487">
        <f t="shared" si="26"/>
        <v>-1</v>
      </c>
      <c r="AP104" s="487">
        <f t="shared" si="26"/>
        <v>-1</v>
      </c>
      <c r="AQ104" s="487">
        <f t="shared" si="26"/>
        <v>-1</v>
      </c>
      <c r="AR104" s="487">
        <f t="shared" si="26"/>
        <v>-1</v>
      </c>
      <c r="AS104" s="487">
        <f t="shared" si="26"/>
        <v>0</v>
      </c>
      <c r="AT104" s="487">
        <f t="shared" si="26"/>
        <v>0</v>
      </c>
      <c r="AU104" s="493">
        <f t="shared" si="26"/>
        <v>0</v>
      </c>
      <c r="AV104" s="488">
        <f t="shared" si="24"/>
        <v>0</v>
      </c>
      <c r="AW104" s="487">
        <f t="shared" si="24"/>
        <v>0</v>
      </c>
      <c r="AX104" s="487">
        <f t="shared" si="24"/>
        <v>0</v>
      </c>
      <c r="AY104" s="487">
        <f t="shared" si="24"/>
        <v>0</v>
      </c>
      <c r="AZ104" s="487">
        <f t="shared" si="24"/>
        <v>0</v>
      </c>
      <c r="BA104" s="487">
        <f t="shared" si="24"/>
        <v>0</v>
      </c>
      <c r="BB104" s="487">
        <f t="shared" si="24"/>
        <v>0</v>
      </c>
      <c r="BC104" s="487">
        <f t="shared" si="24"/>
        <v>0</v>
      </c>
      <c r="BD104" s="487">
        <f t="shared" si="24"/>
        <v>0</v>
      </c>
      <c r="BE104" s="487">
        <f t="shared" si="24"/>
        <v>0</v>
      </c>
      <c r="BF104" s="487">
        <f t="shared" si="24"/>
        <v>0</v>
      </c>
      <c r="BG104" s="487">
        <f t="shared" si="24"/>
        <v>0</v>
      </c>
      <c r="BH104" s="487">
        <f t="shared" si="24"/>
        <v>0</v>
      </c>
      <c r="BI104" s="487" t="str">
        <f t="shared" si="24"/>
        <v/>
      </c>
      <c r="BJ104" s="487" t="str">
        <f t="shared" si="24"/>
        <v/>
      </c>
      <c r="BK104" s="489" t="str">
        <f t="shared" si="24"/>
        <v/>
      </c>
      <c r="BL104" s="488">
        <f t="shared" si="25"/>
        <v>0</v>
      </c>
      <c r="BM104" s="495">
        <f t="shared" si="25"/>
        <v>0</v>
      </c>
      <c r="BN104" s="495">
        <f t="shared" si="25"/>
        <v>0</v>
      </c>
      <c r="BO104" s="495">
        <f t="shared" si="25"/>
        <v>0</v>
      </c>
      <c r="BP104" s="495">
        <f t="shared" si="25"/>
        <v>0</v>
      </c>
      <c r="BQ104" s="495">
        <f t="shared" si="25"/>
        <v>0</v>
      </c>
      <c r="BR104" s="495">
        <f t="shared" si="25"/>
        <v>0</v>
      </c>
      <c r="BS104" s="495">
        <f t="shared" si="25"/>
        <v>0</v>
      </c>
      <c r="BT104" s="495">
        <f t="shared" si="25"/>
        <v>0</v>
      </c>
      <c r="BU104" s="495">
        <f t="shared" si="25"/>
        <v>0</v>
      </c>
      <c r="BV104" s="495">
        <f t="shared" si="25"/>
        <v>0</v>
      </c>
      <c r="BW104" s="495">
        <f t="shared" si="25"/>
        <v>0</v>
      </c>
      <c r="BX104" s="495">
        <f t="shared" si="25"/>
        <v>0</v>
      </c>
      <c r="BY104" s="495" t="str">
        <f t="shared" si="25"/>
        <v/>
      </c>
      <c r="BZ104" s="495" t="str">
        <f t="shared" si="25"/>
        <v/>
      </c>
      <c r="CA104" s="759" t="str">
        <f t="shared" si="25"/>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6"/>
        <v>-1</v>
      </c>
      <c r="AG105" s="487">
        <f t="shared" si="26"/>
        <v>-1</v>
      </c>
      <c r="AH105" s="487">
        <f t="shared" si="26"/>
        <v>-1</v>
      </c>
      <c r="AI105" s="487">
        <f t="shared" si="26"/>
        <v>-1</v>
      </c>
      <c r="AJ105" s="487">
        <f t="shared" si="26"/>
        <v>-1</v>
      </c>
      <c r="AK105" s="487">
        <f t="shared" si="26"/>
        <v>-1</v>
      </c>
      <c r="AL105" s="487">
        <f t="shared" si="26"/>
        <v>-1</v>
      </c>
      <c r="AM105" s="487">
        <f t="shared" si="26"/>
        <v>-1</v>
      </c>
      <c r="AN105" s="487">
        <f t="shared" si="26"/>
        <v>-1</v>
      </c>
      <c r="AO105" s="487">
        <f t="shared" si="26"/>
        <v>-1</v>
      </c>
      <c r="AP105" s="487">
        <f t="shared" si="26"/>
        <v>-1</v>
      </c>
      <c r="AQ105" s="487">
        <f t="shared" si="26"/>
        <v>-1</v>
      </c>
      <c r="AR105" s="487">
        <f t="shared" si="26"/>
        <v>-1</v>
      </c>
      <c r="AS105" s="487">
        <f t="shared" si="26"/>
        <v>0</v>
      </c>
      <c r="AT105" s="487">
        <f t="shared" si="26"/>
        <v>0</v>
      </c>
      <c r="AU105" s="493">
        <f t="shared" si="26"/>
        <v>0</v>
      </c>
      <c r="AV105" s="488">
        <f t="shared" si="24"/>
        <v>0</v>
      </c>
      <c r="AW105" s="487">
        <f t="shared" si="24"/>
        <v>0</v>
      </c>
      <c r="AX105" s="487">
        <f t="shared" si="24"/>
        <v>0</v>
      </c>
      <c r="AY105" s="487">
        <f t="shared" si="24"/>
        <v>0</v>
      </c>
      <c r="AZ105" s="487">
        <f t="shared" si="24"/>
        <v>0</v>
      </c>
      <c r="BA105" s="487">
        <f t="shared" si="24"/>
        <v>0</v>
      </c>
      <c r="BB105" s="487">
        <f t="shared" si="24"/>
        <v>0</v>
      </c>
      <c r="BC105" s="487">
        <f t="shared" si="24"/>
        <v>0</v>
      </c>
      <c r="BD105" s="487">
        <f t="shared" si="24"/>
        <v>0</v>
      </c>
      <c r="BE105" s="487">
        <f t="shared" si="24"/>
        <v>0</v>
      </c>
      <c r="BF105" s="487">
        <f t="shared" si="24"/>
        <v>0</v>
      </c>
      <c r="BG105" s="487">
        <f t="shared" si="24"/>
        <v>0</v>
      </c>
      <c r="BH105" s="487">
        <f t="shared" si="24"/>
        <v>0</v>
      </c>
      <c r="BI105" s="487" t="str">
        <f t="shared" si="24"/>
        <v/>
      </c>
      <c r="BJ105" s="487" t="str">
        <f t="shared" si="24"/>
        <v/>
      </c>
      <c r="BK105" s="489" t="str">
        <f t="shared" si="24"/>
        <v/>
      </c>
      <c r="BL105" s="488">
        <f t="shared" si="25"/>
        <v>0</v>
      </c>
      <c r="BM105" s="495">
        <f t="shared" si="25"/>
        <v>0</v>
      </c>
      <c r="BN105" s="495">
        <f t="shared" si="25"/>
        <v>0</v>
      </c>
      <c r="BO105" s="495">
        <f t="shared" si="25"/>
        <v>0</v>
      </c>
      <c r="BP105" s="495">
        <f t="shared" si="25"/>
        <v>0</v>
      </c>
      <c r="BQ105" s="495">
        <f t="shared" si="25"/>
        <v>0</v>
      </c>
      <c r="BR105" s="495">
        <f t="shared" si="25"/>
        <v>0</v>
      </c>
      <c r="BS105" s="495">
        <f t="shared" si="25"/>
        <v>0</v>
      </c>
      <c r="BT105" s="495">
        <f t="shared" si="25"/>
        <v>0</v>
      </c>
      <c r="BU105" s="495">
        <f t="shared" si="25"/>
        <v>0</v>
      </c>
      <c r="BV105" s="495">
        <f t="shared" si="25"/>
        <v>0</v>
      </c>
      <c r="BW105" s="495">
        <f t="shared" si="25"/>
        <v>0</v>
      </c>
      <c r="BX105" s="495">
        <f t="shared" si="25"/>
        <v>0</v>
      </c>
      <c r="BY105" s="495" t="str">
        <f t="shared" si="25"/>
        <v/>
      </c>
      <c r="BZ105" s="495" t="str">
        <f t="shared" si="25"/>
        <v/>
      </c>
      <c r="CA105" s="759" t="str">
        <f t="shared" si="25"/>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6"/>
        <v>-1</v>
      </c>
      <c r="AG106" s="487">
        <f t="shared" si="26"/>
        <v>-1</v>
      </c>
      <c r="AH106" s="487">
        <f t="shared" si="26"/>
        <v>-1</v>
      </c>
      <c r="AI106" s="487">
        <f t="shared" si="26"/>
        <v>-1</v>
      </c>
      <c r="AJ106" s="487">
        <f t="shared" si="26"/>
        <v>-1</v>
      </c>
      <c r="AK106" s="487">
        <f t="shared" si="26"/>
        <v>-1</v>
      </c>
      <c r="AL106" s="487">
        <f t="shared" si="26"/>
        <v>-1</v>
      </c>
      <c r="AM106" s="487">
        <f t="shared" si="26"/>
        <v>-1</v>
      </c>
      <c r="AN106" s="487">
        <f t="shared" si="26"/>
        <v>-1</v>
      </c>
      <c r="AO106" s="487">
        <f t="shared" si="26"/>
        <v>-1</v>
      </c>
      <c r="AP106" s="487">
        <f t="shared" si="26"/>
        <v>-1</v>
      </c>
      <c r="AQ106" s="487">
        <f t="shared" si="26"/>
        <v>-1</v>
      </c>
      <c r="AR106" s="487">
        <f t="shared" si="26"/>
        <v>-1</v>
      </c>
      <c r="AS106" s="487">
        <f t="shared" si="26"/>
        <v>0</v>
      </c>
      <c r="AT106" s="487">
        <f t="shared" si="26"/>
        <v>0</v>
      </c>
      <c r="AU106" s="493">
        <f t="shared" si="26"/>
        <v>0</v>
      </c>
      <c r="AV106" s="488">
        <f t="shared" si="24"/>
        <v>0</v>
      </c>
      <c r="AW106" s="487">
        <f t="shared" si="24"/>
        <v>0</v>
      </c>
      <c r="AX106" s="487">
        <f t="shared" si="24"/>
        <v>0</v>
      </c>
      <c r="AY106" s="487">
        <f t="shared" si="24"/>
        <v>0</v>
      </c>
      <c r="AZ106" s="487">
        <f t="shared" si="24"/>
        <v>0</v>
      </c>
      <c r="BA106" s="487">
        <f t="shared" si="24"/>
        <v>0</v>
      </c>
      <c r="BB106" s="487">
        <f t="shared" si="24"/>
        <v>0</v>
      </c>
      <c r="BC106" s="487">
        <f t="shared" si="24"/>
        <v>0</v>
      </c>
      <c r="BD106" s="487">
        <f t="shared" si="24"/>
        <v>0</v>
      </c>
      <c r="BE106" s="487">
        <f t="shared" si="24"/>
        <v>0</v>
      </c>
      <c r="BF106" s="487">
        <f t="shared" si="24"/>
        <v>0</v>
      </c>
      <c r="BG106" s="487">
        <f t="shared" si="24"/>
        <v>0</v>
      </c>
      <c r="BH106" s="487">
        <f t="shared" si="24"/>
        <v>0</v>
      </c>
      <c r="BI106" s="487" t="str">
        <f t="shared" si="24"/>
        <v/>
      </c>
      <c r="BJ106" s="487" t="str">
        <f t="shared" si="24"/>
        <v/>
      </c>
      <c r="BK106" s="489" t="str">
        <f t="shared" si="24"/>
        <v/>
      </c>
      <c r="BL106" s="488">
        <f t="shared" si="25"/>
        <v>0</v>
      </c>
      <c r="BM106" s="495">
        <f t="shared" si="25"/>
        <v>0</v>
      </c>
      <c r="BN106" s="495">
        <f t="shared" si="25"/>
        <v>0</v>
      </c>
      <c r="BO106" s="495">
        <f t="shared" si="25"/>
        <v>0</v>
      </c>
      <c r="BP106" s="495">
        <f t="shared" si="25"/>
        <v>0</v>
      </c>
      <c r="BQ106" s="495">
        <f t="shared" si="25"/>
        <v>0</v>
      </c>
      <c r="BR106" s="495">
        <f t="shared" si="25"/>
        <v>0</v>
      </c>
      <c r="BS106" s="495">
        <f t="shared" si="25"/>
        <v>0</v>
      </c>
      <c r="BT106" s="495">
        <f t="shared" si="25"/>
        <v>0</v>
      </c>
      <c r="BU106" s="495">
        <f t="shared" si="25"/>
        <v>0</v>
      </c>
      <c r="BV106" s="495">
        <f t="shared" si="25"/>
        <v>0</v>
      </c>
      <c r="BW106" s="495">
        <f t="shared" si="25"/>
        <v>0</v>
      </c>
      <c r="BX106" s="495">
        <f t="shared" si="25"/>
        <v>0</v>
      </c>
      <c r="BY106" s="495" t="str">
        <f t="shared" si="25"/>
        <v/>
      </c>
      <c r="BZ106" s="495" t="str">
        <f t="shared" si="25"/>
        <v/>
      </c>
      <c r="CA106" s="759" t="str">
        <f t="shared" si="25"/>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6"/>
        <v>-1</v>
      </c>
      <c r="AG107" s="762">
        <f t="shared" si="26"/>
        <v>-1</v>
      </c>
      <c r="AH107" s="762">
        <f t="shared" si="26"/>
        <v>-1</v>
      </c>
      <c r="AI107" s="762">
        <f t="shared" si="26"/>
        <v>-1</v>
      </c>
      <c r="AJ107" s="762">
        <f t="shared" si="26"/>
        <v>-1</v>
      </c>
      <c r="AK107" s="762">
        <f t="shared" si="26"/>
        <v>-1</v>
      </c>
      <c r="AL107" s="762">
        <f t="shared" si="26"/>
        <v>-1</v>
      </c>
      <c r="AM107" s="762">
        <f t="shared" si="26"/>
        <v>-1</v>
      </c>
      <c r="AN107" s="762">
        <f t="shared" si="26"/>
        <v>-1</v>
      </c>
      <c r="AO107" s="762">
        <f t="shared" si="26"/>
        <v>-1</v>
      </c>
      <c r="AP107" s="762">
        <f t="shared" si="26"/>
        <v>-1</v>
      </c>
      <c r="AQ107" s="762">
        <f t="shared" si="26"/>
        <v>-1</v>
      </c>
      <c r="AR107" s="762">
        <f t="shared" si="26"/>
        <v>-1</v>
      </c>
      <c r="AS107" s="762">
        <f t="shared" si="26"/>
        <v>0</v>
      </c>
      <c r="AT107" s="762">
        <f t="shared" si="26"/>
        <v>0</v>
      </c>
      <c r="AU107" s="763">
        <f t="shared" si="26"/>
        <v>0</v>
      </c>
      <c r="AV107" s="490">
        <f t="shared" si="24"/>
        <v>0</v>
      </c>
      <c r="AW107" s="491">
        <f t="shared" si="24"/>
        <v>0</v>
      </c>
      <c r="AX107" s="491">
        <f t="shared" si="24"/>
        <v>0</v>
      </c>
      <c r="AY107" s="491">
        <f t="shared" si="24"/>
        <v>0</v>
      </c>
      <c r="AZ107" s="491">
        <f t="shared" si="24"/>
        <v>0</v>
      </c>
      <c r="BA107" s="491">
        <f t="shared" si="24"/>
        <v>0</v>
      </c>
      <c r="BB107" s="491">
        <f t="shared" si="24"/>
        <v>0</v>
      </c>
      <c r="BC107" s="491">
        <f t="shared" si="24"/>
        <v>0</v>
      </c>
      <c r="BD107" s="491">
        <f t="shared" si="24"/>
        <v>0</v>
      </c>
      <c r="BE107" s="491">
        <f t="shared" si="24"/>
        <v>0</v>
      </c>
      <c r="BF107" s="491">
        <f t="shared" si="24"/>
        <v>0</v>
      </c>
      <c r="BG107" s="491">
        <f t="shared" si="24"/>
        <v>0</v>
      </c>
      <c r="BH107" s="491">
        <f t="shared" si="24"/>
        <v>0</v>
      </c>
      <c r="BI107" s="491" t="str">
        <f t="shared" si="24"/>
        <v/>
      </c>
      <c r="BJ107" s="491" t="str">
        <f t="shared" si="24"/>
        <v/>
      </c>
      <c r="BK107" s="492" t="str">
        <f t="shared" si="24"/>
        <v/>
      </c>
      <c r="BL107" s="490">
        <f t="shared" si="25"/>
        <v>0</v>
      </c>
      <c r="BM107" s="496">
        <f t="shared" si="25"/>
        <v>0</v>
      </c>
      <c r="BN107" s="496">
        <f t="shared" si="25"/>
        <v>0</v>
      </c>
      <c r="BO107" s="496">
        <f t="shared" si="25"/>
        <v>0</v>
      </c>
      <c r="BP107" s="496">
        <f t="shared" si="25"/>
        <v>0</v>
      </c>
      <c r="BQ107" s="496">
        <f t="shared" si="25"/>
        <v>0</v>
      </c>
      <c r="BR107" s="496">
        <f t="shared" si="25"/>
        <v>0</v>
      </c>
      <c r="BS107" s="496">
        <f t="shared" si="25"/>
        <v>0</v>
      </c>
      <c r="BT107" s="496">
        <f t="shared" si="25"/>
        <v>0</v>
      </c>
      <c r="BU107" s="496">
        <f t="shared" si="25"/>
        <v>0</v>
      </c>
      <c r="BV107" s="496">
        <f t="shared" si="25"/>
        <v>0</v>
      </c>
      <c r="BW107" s="496">
        <f t="shared" si="25"/>
        <v>0</v>
      </c>
      <c r="BX107" s="496">
        <f t="shared" si="25"/>
        <v>0</v>
      </c>
      <c r="BY107" s="496" t="str">
        <f t="shared" si="25"/>
        <v/>
      </c>
      <c r="BZ107" s="496" t="str">
        <f t="shared" si="25"/>
        <v/>
      </c>
      <c r="CA107" s="760" t="str">
        <f t="shared" si="25"/>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IACIL</v>
      </c>
      <c r="AG109" s="768" t="str">
        <f t="shared" ref="AG109:CA109" si="27">AG6</f>
        <v>aIACIL</v>
      </c>
      <c r="AH109" s="768" t="str">
        <f t="shared" si="27"/>
        <v>kIACIL</v>
      </c>
      <c r="AI109" s="768" t="str">
        <f t="shared" si="27"/>
        <v>pIACIL</v>
      </c>
      <c r="AJ109" s="768" t="str">
        <f t="shared" si="27"/>
        <v>icIACIL</v>
      </c>
      <c r="AK109" s="768" t="str">
        <f t="shared" si="27"/>
        <v>ledIACIL</v>
      </c>
      <c r="AL109" s="768" t="str">
        <f t="shared" si="27"/>
        <v>mIACIL</v>
      </c>
      <c r="AM109" s="768" t="str">
        <f t="shared" si="27"/>
        <v>cIACIL</v>
      </c>
      <c r="AN109" s="768" t="str">
        <f t="shared" si="27"/>
        <v>venIACIL</v>
      </c>
      <c r="AO109" s="768" t="str">
        <f t="shared" si="27"/>
        <v>subIACIL</v>
      </c>
      <c r="AP109" s="768" t="str">
        <f t="shared" si="27"/>
        <v>devIACIL</v>
      </c>
      <c r="AQ109" s="768" t="str">
        <f t="shared" si="27"/>
        <v>quaIACIL</v>
      </c>
      <c r="AR109" s="768" t="str">
        <f t="shared" si="27"/>
        <v>prdIACIL</v>
      </c>
      <c r="AS109" s="768" t="str">
        <f t="shared" si="27"/>
        <v>Product 14</v>
      </c>
      <c r="AT109" s="768" t="str">
        <f t="shared" si="27"/>
        <v>Product 15</v>
      </c>
      <c r="AU109" s="769" t="str">
        <f t="shared" si="27"/>
        <v>Product 16</v>
      </c>
      <c r="AV109" s="746" t="str">
        <f t="shared" si="27"/>
        <v>IACIL</v>
      </c>
      <c r="AW109" s="747" t="str">
        <f t="shared" si="27"/>
        <v>aIACIL</v>
      </c>
      <c r="AX109" s="747" t="str">
        <f t="shared" si="27"/>
        <v>kIACIL</v>
      </c>
      <c r="AY109" s="747" t="str">
        <f t="shared" si="27"/>
        <v>pIACIL</v>
      </c>
      <c r="AZ109" s="747" t="str">
        <f t="shared" si="27"/>
        <v>icIACIL</v>
      </c>
      <c r="BA109" s="747" t="str">
        <f t="shared" si="27"/>
        <v>ledIACIL</v>
      </c>
      <c r="BB109" s="747" t="str">
        <f t="shared" si="27"/>
        <v>mIACIL</v>
      </c>
      <c r="BC109" s="747" t="str">
        <f t="shared" si="27"/>
        <v>cIACIL</v>
      </c>
      <c r="BD109" s="747" t="str">
        <f t="shared" si="27"/>
        <v>venIACIL</v>
      </c>
      <c r="BE109" s="747" t="str">
        <f t="shared" si="27"/>
        <v>subIACIL</v>
      </c>
      <c r="BF109" s="747" t="str">
        <f t="shared" si="27"/>
        <v>devIACIL</v>
      </c>
      <c r="BG109" s="747" t="str">
        <f t="shared" si="27"/>
        <v>quaIACIL</v>
      </c>
      <c r="BH109" s="747" t="str">
        <f t="shared" si="27"/>
        <v>prdIACIL</v>
      </c>
      <c r="BI109" s="747" t="str">
        <f t="shared" si="27"/>
        <v>Product 14</v>
      </c>
      <c r="BJ109" s="747" t="str">
        <f t="shared" si="27"/>
        <v>Product 15</v>
      </c>
      <c r="BK109" s="748" t="str">
        <f t="shared" si="27"/>
        <v>Product 16</v>
      </c>
      <c r="BL109" s="755" t="str">
        <f t="shared" si="27"/>
        <v>IACIL</v>
      </c>
      <c r="BM109" s="747" t="str">
        <f t="shared" si="27"/>
        <v>aIACIL</v>
      </c>
      <c r="BN109" s="747" t="str">
        <f t="shared" si="27"/>
        <v>kIACIL</v>
      </c>
      <c r="BO109" s="747" t="str">
        <f t="shared" si="27"/>
        <v>pIACIL</v>
      </c>
      <c r="BP109" s="747" t="str">
        <f t="shared" si="27"/>
        <v>icIACIL</v>
      </c>
      <c r="BQ109" s="747" t="str">
        <f t="shared" si="27"/>
        <v>ledIACIL</v>
      </c>
      <c r="BR109" s="747" t="str">
        <f t="shared" si="27"/>
        <v>mIACIL</v>
      </c>
      <c r="BS109" s="747" t="str">
        <f t="shared" si="27"/>
        <v>cIACIL</v>
      </c>
      <c r="BT109" s="747" t="str">
        <f t="shared" si="27"/>
        <v>venIACIL</v>
      </c>
      <c r="BU109" s="747" t="str">
        <f t="shared" si="27"/>
        <v>subIACIL</v>
      </c>
      <c r="BV109" s="747" t="str">
        <f t="shared" si="27"/>
        <v>devIACIL</v>
      </c>
      <c r="BW109" s="747" t="str">
        <f t="shared" si="27"/>
        <v>quaIACIL</v>
      </c>
      <c r="BX109" s="747" t="str">
        <f t="shared" si="27"/>
        <v>prdIACIL</v>
      </c>
      <c r="BY109" s="747" t="str">
        <f>BY6</f>
        <v>Product 14</v>
      </c>
      <c r="BZ109" s="747" t="str">
        <f t="shared" si="27"/>
        <v>Product 15</v>
      </c>
      <c r="CA109" s="748" t="str">
        <f t="shared" si="27"/>
        <v>Product 16</v>
      </c>
    </row>
    <row r="110" spans="1:79" s="121" customFormat="1" ht="19.899999999999999" customHeight="1" x14ac:dyDescent="0.25">
      <c r="A110" s="1378" t="s">
        <v>2369</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t="b">
        <v>0</v>
      </c>
      <c r="AR110" s="765" t="b">
        <v>0</v>
      </c>
      <c r="AS110" s="765">
        <v>0</v>
      </c>
      <c r="AT110" s="765">
        <v>0</v>
      </c>
      <c r="AU110" s="766">
        <v>0</v>
      </c>
      <c r="AV110" s="752" t="str">
        <f>IF(AF110,IFERROR(LEFT($V110,SEARCH(" (",$V110)-1),$V110),"")</f>
        <v/>
      </c>
      <c r="AW110" s="753" t="str">
        <f t="shared" ref="AW110:BK125" si="28">IF(AG110,IFERROR(LEFT($V110,SEARCH(" (",$V110)-1),$V110),"")</f>
        <v/>
      </c>
      <c r="AX110" s="753" t="str">
        <f t="shared" si="28"/>
        <v/>
      </c>
      <c r="AY110" s="753" t="str">
        <f t="shared" si="28"/>
        <v/>
      </c>
      <c r="AZ110" s="753" t="str">
        <f t="shared" si="28"/>
        <v/>
      </c>
      <c r="BA110" s="753" t="str">
        <f t="shared" si="28"/>
        <v/>
      </c>
      <c r="BB110" s="753" t="str">
        <f t="shared" si="28"/>
        <v/>
      </c>
      <c r="BC110" s="753" t="str">
        <f t="shared" si="28"/>
        <v/>
      </c>
      <c r="BD110" s="753" t="str">
        <f t="shared" si="28"/>
        <v/>
      </c>
      <c r="BE110" s="753" t="str">
        <f t="shared" si="28"/>
        <v/>
      </c>
      <c r="BF110" s="753" t="str">
        <f t="shared" si="28"/>
        <v/>
      </c>
      <c r="BG110" s="753" t="str">
        <f t="shared" si="28"/>
        <v/>
      </c>
      <c r="BH110" s="753" t="str">
        <f t="shared" si="28"/>
        <v/>
      </c>
      <c r="BI110" s="753" t="str">
        <f t="shared" si="28"/>
        <v/>
      </c>
      <c r="BJ110" s="753" t="str">
        <f t="shared" si="28"/>
        <v/>
      </c>
      <c r="BK110" s="754" t="str">
        <f t="shared" si="28"/>
        <v/>
      </c>
      <c r="BL110" s="757" t="str">
        <f>IF(AF110,IFERROR(LEFT($W110,SEARCH(" (",$W110)-1),$W110),"")</f>
        <v/>
      </c>
      <c r="BM110" s="753" t="str">
        <f t="shared" ref="BM110:CA125" si="29">IF(AG110,IFERROR(LEFT($W110,SEARCH(" (",$W110)-1),$W110),"")</f>
        <v/>
      </c>
      <c r="BN110" s="753" t="str">
        <f t="shared" si="29"/>
        <v/>
      </c>
      <c r="BO110" s="753" t="str">
        <f t="shared" si="29"/>
        <v/>
      </c>
      <c r="BP110" s="753" t="str">
        <f t="shared" si="29"/>
        <v/>
      </c>
      <c r="BQ110" s="753" t="str">
        <f t="shared" si="29"/>
        <v/>
      </c>
      <c r="BR110" s="753" t="str">
        <f t="shared" si="29"/>
        <v/>
      </c>
      <c r="BS110" s="753" t="str">
        <f t="shared" si="29"/>
        <v/>
      </c>
      <c r="BT110" s="753" t="str">
        <f t="shared" si="29"/>
        <v/>
      </c>
      <c r="BU110" s="753" t="str">
        <f t="shared" si="29"/>
        <v/>
      </c>
      <c r="BV110" s="753" t="str">
        <f t="shared" si="29"/>
        <v/>
      </c>
      <c r="BW110" s="753" t="str">
        <f t="shared" si="29"/>
        <v/>
      </c>
      <c r="BX110" s="753" t="str">
        <f t="shared" si="29"/>
        <v/>
      </c>
      <c r="BY110" s="753" t="str">
        <f t="shared" si="29"/>
        <v/>
      </c>
      <c r="BZ110" s="753" t="str">
        <f t="shared" si="29"/>
        <v/>
      </c>
      <c r="CA110" s="754" t="str">
        <f t="shared" si="29"/>
        <v/>
      </c>
    </row>
    <row r="111" spans="1:79" s="121" customFormat="1" ht="19.899999999999999" customHeight="1" x14ac:dyDescent="0.25">
      <c r="A111" s="7" t="s">
        <v>1698</v>
      </c>
      <c r="B111" s="7" t="s">
        <v>1699</v>
      </c>
      <c r="C111" s="2" t="s">
        <v>1700</v>
      </c>
      <c r="D111" s="4" t="s">
        <v>1537</v>
      </c>
      <c r="E111" s="4">
        <v>42</v>
      </c>
      <c r="F111" s="862" t="s">
        <v>1516</v>
      </c>
      <c r="G111" s="862" t="s">
        <v>1516</v>
      </c>
      <c r="H111" s="4"/>
      <c r="I111" s="15"/>
      <c r="J111" s="47" t="s">
        <v>86</v>
      </c>
      <c r="K111" s="48"/>
      <c r="L111" s="48"/>
      <c r="M111" s="49"/>
      <c r="N111" s="863" t="s">
        <v>1516</v>
      </c>
      <c r="O111" s="864" t="s">
        <v>1516</v>
      </c>
      <c r="P111" s="864" t="s">
        <v>1516</v>
      </c>
      <c r="Q111" s="864" t="s">
        <v>1516</v>
      </c>
      <c r="R111" s="864" t="s">
        <v>1516</v>
      </c>
      <c r="S111" s="864" t="s">
        <v>1516</v>
      </c>
      <c r="T111" s="865" t="s">
        <v>1516</v>
      </c>
      <c r="U111" s="49"/>
      <c r="V111" s="58" t="s">
        <v>86</v>
      </c>
      <c r="W111" s="866" t="s">
        <v>1516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-1</v>
      </c>
      <c r="AR111" s="487">
        <v>-1</v>
      </c>
      <c r="AS111" s="487">
        <v>0</v>
      </c>
      <c r="AT111" s="487">
        <v>0</v>
      </c>
      <c r="AU111" s="493">
        <v>0</v>
      </c>
      <c r="AV111" s="488" t="str">
        <f t="shared" ref="AV111:BK140" si="30">IF(AF111,IFERROR(LEFT($V111,SEARCH(" (",$V111)-1),$V111),"")</f>
        <v>tbd</v>
      </c>
      <c r="AW111" s="487" t="str">
        <f t="shared" si="28"/>
        <v>tbd</v>
      </c>
      <c r="AX111" s="487" t="str">
        <f t="shared" si="28"/>
        <v>tbd</v>
      </c>
      <c r="AY111" s="487" t="str">
        <f t="shared" si="28"/>
        <v>tbd</v>
      </c>
      <c r="AZ111" s="487" t="str">
        <f t="shared" si="28"/>
        <v>tbd</v>
      </c>
      <c r="BA111" s="487" t="str">
        <f t="shared" si="28"/>
        <v>tbd</v>
      </c>
      <c r="BB111" s="487" t="str">
        <f t="shared" si="28"/>
        <v>tbd</v>
      </c>
      <c r="BC111" s="487" t="str">
        <f t="shared" si="28"/>
        <v>tbd</v>
      </c>
      <c r="BD111" s="487" t="str">
        <f t="shared" si="28"/>
        <v>tbd</v>
      </c>
      <c r="BE111" s="487" t="str">
        <f t="shared" si="28"/>
        <v>tbd</v>
      </c>
      <c r="BF111" s="487" t="str">
        <f t="shared" si="28"/>
        <v>tbd</v>
      </c>
      <c r="BG111" s="487" t="str">
        <f t="shared" si="28"/>
        <v>tbd</v>
      </c>
      <c r="BH111" s="487" t="str">
        <f t="shared" si="28"/>
        <v>tbd</v>
      </c>
      <c r="BI111" s="487" t="str">
        <f t="shared" si="28"/>
        <v/>
      </c>
      <c r="BJ111" s="487" t="str">
        <f t="shared" si="28"/>
        <v/>
      </c>
      <c r="BK111" s="489" t="str">
        <f t="shared" si="28"/>
        <v/>
      </c>
      <c r="BL111" s="495" t="str">
        <f t="shared" ref="BL111:CA140" si="31">IF(AF111,IFERROR(LEFT($W111,SEARCH(" (",$W111)-1),$W111),"")</f>
        <v>not req'ed</v>
      </c>
      <c r="BM111" s="487" t="str">
        <f t="shared" si="29"/>
        <v>not req'ed</v>
      </c>
      <c r="BN111" s="487" t="str">
        <f t="shared" si="29"/>
        <v>not req'ed</v>
      </c>
      <c r="BO111" s="487" t="str">
        <f t="shared" si="29"/>
        <v>not req'ed</v>
      </c>
      <c r="BP111" s="487" t="str">
        <f t="shared" si="29"/>
        <v>not req'ed</v>
      </c>
      <c r="BQ111" s="487" t="str">
        <f t="shared" si="29"/>
        <v>not req'ed</v>
      </c>
      <c r="BR111" s="487" t="str">
        <f t="shared" si="29"/>
        <v>not req'ed</v>
      </c>
      <c r="BS111" s="487" t="str">
        <f t="shared" si="29"/>
        <v>not req'ed</v>
      </c>
      <c r="BT111" s="487" t="str">
        <f t="shared" si="29"/>
        <v>not req'ed</v>
      </c>
      <c r="BU111" s="487" t="str">
        <f t="shared" si="29"/>
        <v>not req'ed</v>
      </c>
      <c r="BV111" s="487" t="str">
        <f t="shared" si="29"/>
        <v>not req'ed</v>
      </c>
      <c r="BW111" s="487" t="str">
        <f t="shared" si="29"/>
        <v>not req'ed</v>
      </c>
      <c r="BX111" s="487" t="str">
        <f t="shared" si="29"/>
        <v>not req'ed</v>
      </c>
      <c r="BY111" s="487" t="str">
        <f t="shared" si="29"/>
        <v/>
      </c>
      <c r="BZ111" s="487" t="str">
        <f t="shared" si="29"/>
        <v/>
      </c>
      <c r="CA111" s="489" t="str">
        <f t="shared" si="29"/>
        <v/>
      </c>
    </row>
    <row r="112" spans="1:79" s="121" customFormat="1" ht="19.899999999999999" customHeight="1" x14ac:dyDescent="0.25">
      <c r="A112" s="9" t="s">
        <v>1780</v>
      </c>
      <c r="B112" s="7" t="s">
        <v>1781</v>
      </c>
      <c r="C112" s="2" t="s">
        <v>1782</v>
      </c>
      <c r="D112" s="4" t="s">
        <v>1537</v>
      </c>
      <c r="E112" s="4">
        <v>1</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-1</v>
      </c>
      <c r="AR112" s="487">
        <v>-1</v>
      </c>
      <c r="AS112" s="487">
        <v>0</v>
      </c>
      <c r="AT112" s="487">
        <v>0</v>
      </c>
      <c r="AU112" s="493">
        <v>0</v>
      </c>
      <c r="AV112" s="488" t="str">
        <f t="shared" si="30"/>
        <v>tbd</v>
      </c>
      <c r="AW112" s="487" t="str">
        <f t="shared" si="28"/>
        <v>tbd</v>
      </c>
      <c r="AX112" s="487" t="str">
        <f t="shared" si="28"/>
        <v>tbd</v>
      </c>
      <c r="AY112" s="487" t="str">
        <f t="shared" si="28"/>
        <v>tbd</v>
      </c>
      <c r="AZ112" s="487" t="str">
        <f t="shared" si="28"/>
        <v>tbd</v>
      </c>
      <c r="BA112" s="487" t="str">
        <f t="shared" si="28"/>
        <v>tbd</v>
      </c>
      <c r="BB112" s="487" t="str">
        <f t="shared" si="28"/>
        <v>tbd</v>
      </c>
      <c r="BC112" s="487" t="str">
        <f t="shared" si="28"/>
        <v>tbd</v>
      </c>
      <c r="BD112" s="487" t="str">
        <f t="shared" si="28"/>
        <v>tbd</v>
      </c>
      <c r="BE112" s="487" t="str">
        <f t="shared" si="28"/>
        <v>tbd</v>
      </c>
      <c r="BF112" s="487" t="str">
        <f t="shared" si="28"/>
        <v>tbd</v>
      </c>
      <c r="BG112" s="487" t="str">
        <f t="shared" si="28"/>
        <v>tbd</v>
      </c>
      <c r="BH112" s="487" t="str">
        <f t="shared" si="28"/>
        <v>tbd</v>
      </c>
      <c r="BI112" s="487" t="str">
        <f t="shared" si="28"/>
        <v/>
      </c>
      <c r="BJ112" s="487" t="str">
        <f t="shared" si="28"/>
        <v/>
      </c>
      <c r="BK112" s="489" t="str">
        <f t="shared" si="28"/>
        <v/>
      </c>
      <c r="BL112" s="495" t="str">
        <f t="shared" si="31"/>
        <v>not req'ed</v>
      </c>
      <c r="BM112" s="487" t="str">
        <f t="shared" si="29"/>
        <v>not req'ed</v>
      </c>
      <c r="BN112" s="487" t="str">
        <f t="shared" si="29"/>
        <v>not req'ed</v>
      </c>
      <c r="BO112" s="487" t="str">
        <f t="shared" si="29"/>
        <v>not req'ed</v>
      </c>
      <c r="BP112" s="487" t="str">
        <f t="shared" si="29"/>
        <v>not req'ed</v>
      </c>
      <c r="BQ112" s="487" t="str">
        <f t="shared" si="29"/>
        <v>not req'ed</v>
      </c>
      <c r="BR112" s="487" t="str">
        <f t="shared" si="29"/>
        <v>not req'ed</v>
      </c>
      <c r="BS112" s="487" t="str">
        <f t="shared" si="29"/>
        <v>not req'ed</v>
      </c>
      <c r="BT112" s="487" t="str">
        <f t="shared" si="29"/>
        <v>not req'ed</v>
      </c>
      <c r="BU112" s="487" t="str">
        <f t="shared" si="29"/>
        <v>not req'ed</v>
      </c>
      <c r="BV112" s="487" t="str">
        <f t="shared" si="29"/>
        <v>not req'ed</v>
      </c>
      <c r="BW112" s="487" t="str">
        <f t="shared" si="29"/>
        <v>not req'ed</v>
      </c>
      <c r="BX112" s="487" t="str">
        <f t="shared" si="29"/>
        <v>not req'ed</v>
      </c>
      <c r="BY112" s="487" t="str">
        <f t="shared" si="29"/>
        <v/>
      </c>
      <c r="BZ112" s="487" t="str">
        <f t="shared" si="29"/>
        <v/>
      </c>
      <c r="CA112" s="489" t="str">
        <f t="shared" si="29"/>
        <v/>
      </c>
    </row>
    <row r="113" spans="1:79" s="121" customFormat="1" ht="19.899999999999999" customHeight="1" x14ac:dyDescent="0.25">
      <c r="A113" s="9" t="s">
        <v>1547</v>
      </c>
      <c r="B113" s="7" t="s">
        <v>1548</v>
      </c>
      <c r="C113" s="2" t="s">
        <v>1549</v>
      </c>
      <c r="D113" s="4" t="s">
        <v>1542</v>
      </c>
      <c r="E113" s="4" t="s">
        <v>1515</v>
      </c>
      <c r="F113" s="862" t="s">
        <v>1516</v>
      </c>
      <c r="G113" s="862" t="s">
        <v>1516</v>
      </c>
      <c r="H113" s="4"/>
      <c r="I113" s="15"/>
      <c r="J113" s="47" t="s">
        <v>86</v>
      </c>
      <c r="K113" s="48"/>
      <c r="L113" s="48"/>
      <c r="M113" s="49"/>
      <c r="N113" s="863" t="s">
        <v>1516</v>
      </c>
      <c r="O113" s="864" t="s">
        <v>1516</v>
      </c>
      <c r="P113" s="864" t="s">
        <v>1516</v>
      </c>
      <c r="Q113" s="864" t="s">
        <v>1516</v>
      </c>
      <c r="R113" s="864" t="s">
        <v>1516</v>
      </c>
      <c r="S113" s="864" t="s">
        <v>1516</v>
      </c>
      <c r="T113" s="865" t="s">
        <v>1516</v>
      </c>
      <c r="U113" s="49"/>
      <c r="V113" s="58" t="s">
        <v>86</v>
      </c>
      <c r="W113" s="866" t="s">
        <v>1516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-1</v>
      </c>
      <c r="AR113" s="487">
        <v>-1</v>
      </c>
      <c r="AS113" s="487">
        <v>0</v>
      </c>
      <c r="AT113" s="487">
        <v>0</v>
      </c>
      <c r="AU113" s="493">
        <v>0</v>
      </c>
      <c r="AV113" s="488" t="str">
        <f t="shared" si="30"/>
        <v>tbd</v>
      </c>
      <c r="AW113" s="487" t="str">
        <f t="shared" si="28"/>
        <v>tbd</v>
      </c>
      <c r="AX113" s="487" t="str">
        <f t="shared" si="28"/>
        <v>tbd</v>
      </c>
      <c r="AY113" s="487" t="str">
        <f t="shared" si="28"/>
        <v>tbd</v>
      </c>
      <c r="AZ113" s="487" t="str">
        <f t="shared" si="28"/>
        <v>tbd</v>
      </c>
      <c r="BA113" s="487" t="str">
        <f t="shared" si="28"/>
        <v>tbd</v>
      </c>
      <c r="BB113" s="487" t="str">
        <f t="shared" si="28"/>
        <v>tbd</v>
      </c>
      <c r="BC113" s="487" t="str">
        <f t="shared" si="28"/>
        <v>tbd</v>
      </c>
      <c r="BD113" s="487" t="str">
        <f t="shared" si="28"/>
        <v>tbd</v>
      </c>
      <c r="BE113" s="487" t="str">
        <f t="shared" si="28"/>
        <v>tbd</v>
      </c>
      <c r="BF113" s="487" t="str">
        <f t="shared" si="28"/>
        <v>tbd</v>
      </c>
      <c r="BG113" s="487" t="str">
        <f t="shared" si="28"/>
        <v>tbd</v>
      </c>
      <c r="BH113" s="487" t="str">
        <f t="shared" si="28"/>
        <v>tbd</v>
      </c>
      <c r="BI113" s="487" t="str">
        <f t="shared" si="28"/>
        <v/>
      </c>
      <c r="BJ113" s="487" t="str">
        <f t="shared" si="28"/>
        <v/>
      </c>
      <c r="BK113" s="489" t="str">
        <f t="shared" si="28"/>
        <v/>
      </c>
      <c r="BL113" s="495" t="str">
        <f t="shared" si="31"/>
        <v>not req'ed</v>
      </c>
      <c r="BM113" s="487" t="str">
        <f t="shared" si="29"/>
        <v>not req'ed</v>
      </c>
      <c r="BN113" s="487" t="str">
        <f t="shared" si="29"/>
        <v>not req'ed</v>
      </c>
      <c r="BO113" s="487" t="str">
        <f t="shared" si="29"/>
        <v>not req'ed</v>
      </c>
      <c r="BP113" s="487" t="str">
        <f t="shared" si="29"/>
        <v>not req'ed</v>
      </c>
      <c r="BQ113" s="487" t="str">
        <f t="shared" si="29"/>
        <v>not req'ed</v>
      </c>
      <c r="BR113" s="487" t="str">
        <f t="shared" si="29"/>
        <v>not req'ed</v>
      </c>
      <c r="BS113" s="487" t="str">
        <f t="shared" si="29"/>
        <v>not req'ed</v>
      </c>
      <c r="BT113" s="487" t="str">
        <f t="shared" si="29"/>
        <v>not req'ed</v>
      </c>
      <c r="BU113" s="487" t="str">
        <f t="shared" si="29"/>
        <v>not req'ed</v>
      </c>
      <c r="BV113" s="487" t="str">
        <f t="shared" si="29"/>
        <v>not req'ed</v>
      </c>
      <c r="BW113" s="487" t="str">
        <f t="shared" si="29"/>
        <v>not req'ed</v>
      </c>
      <c r="BX113" s="487" t="str">
        <f t="shared" si="29"/>
        <v>not req'ed</v>
      </c>
      <c r="BY113" s="487" t="str">
        <f t="shared" si="29"/>
        <v/>
      </c>
      <c r="BZ113" s="487" t="str">
        <f t="shared" si="29"/>
        <v/>
      </c>
      <c r="CA113" s="489" t="str">
        <f t="shared" si="29"/>
        <v/>
      </c>
    </row>
    <row r="114" spans="1:79" s="121" customFormat="1" ht="19.899999999999999" customHeight="1" x14ac:dyDescent="0.25">
      <c r="A114" s="9" t="s">
        <v>1783</v>
      </c>
      <c r="B114" s="7" t="s">
        <v>1784</v>
      </c>
      <c r="C114" s="2" t="s">
        <v>1785</v>
      </c>
      <c r="D114" s="4" t="s">
        <v>1542</v>
      </c>
      <c r="E114" s="7" t="s">
        <v>1515</v>
      </c>
      <c r="F114" s="862" t="s">
        <v>1516</v>
      </c>
      <c r="G114" s="862" t="s">
        <v>1516</v>
      </c>
      <c r="H114" s="4" t="s">
        <v>1503</v>
      </c>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-1</v>
      </c>
      <c r="AR114" s="487">
        <v>-1</v>
      </c>
      <c r="AS114" s="487">
        <v>0</v>
      </c>
      <c r="AT114" s="487">
        <v>0</v>
      </c>
      <c r="AU114" s="493">
        <v>0</v>
      </c>
      <c r="AV114" s="488" t="str">
        <f t="shared" si="30"/>
        <v>tbd</v>
      </c>
      <c r="AW114" s="487" t="str">
        <f t="shared" si="28"/>
        <v>tbd</v>
      </c>
      <c r="AX114" s="487" t="str">
        <f t="shared" si="28"/>
        <v>tbd</v>
      </c>
      <c r="AY114" s="487" t="str">
        <f t="shared" si="28"/>
        <v>tbd</v>
      </c>
      <c r="AZ114" s="487" t="str">
        <f t="shared" si="28"/>
        <v>tbd</v>
      </c>
      <c r="BA114" s="487" t="str">
        <f t="shared" si="28"/>
        <v>tbd</v>
      </c>
      <c r="BB114" s="487" t="str">
        <f t="shared" si="28"/>
        <v>tbd</v>
      </c>
      <c r="BC114" s="487" t="str">
        <f t="shared" si="28"/>
        <v>tbd</v>
      </c>
      <c r="BD114" s="487" t="str">
        <f t="shared" si="28"/>
        <v>tbd</v>
      </c>
      <c r="BE114" s="487" t="str">
        <f t="shared" si="28"/>
        <v>tbd</v>
      </c>
      <c r="BF114" s="487" t="str">
        <f t="shared" si="28"/>
        <v>tbd</v>
      </c>
      <c r="BG114" s="487" t="str">
        <f t="shared" si="28"/>
        <v>tbd</v>
      </c>
      <c r="BH114" s="487" t="str">
        <f t="shared" si="28"/>
        <v>tbd</v>
      </c>
      <c r="BI114" s="487" t="str">
        <f t="shared" si="28"/>
        <v/>
      </c>
      <c r="BJ114" s="487" t="str">
        <f t="shared" si="28"/>
        <v/>
      </c>
      <c r="BK114" s="489" t="str">
        <f t="shared" si="28"/>
        <v/>
      </c>
      <c r="BL114" s="495" t="str">
        <f t="shared" si="31"/>
        <v>not req'ed</v>
      </c>
      <c r="BM114" s="487" t="str">
        <f t="shared" si="29"/>
        <v>not req'ed</v>
      </c>
      <c r="BN114" s="487" t="str">
        <f t="shared" si="29"/>
        <v>not req'ed</v>
      </c>
      <c r="BO114" s="487" t="str">
        <f t="shared" si="29"/>
        <v>not req'ed</v>
      </c>
      <c r="BP114" s="487" t="str">
        <f t="shared" si="29"/>
        <v>not req'ed</v>
      </c>
      <c r="BQ114" s="487" t="str">
        <f t="shared" si="29"/>
        <v>not req'ed</v>
      </c>
      <c r="BR114" s="487" t="str">
        <f t="shared" si="29"/>
        <v>not req'ed</v>
      </c>
      <c r="BS114" s="487" t="str">
        <f t="shared" si="29"/>
        <v>not req'ed</v>
      </c>
      <c r="BT114" s="487" t="str">
        <f t="shared" si="29"/>
        <v>not req'ed</v>
      </c>
      <c r="BU114" s="487" t="str">
        <f t="shared" si="29"/>
        <v>not req'ed</v>
      </c>
      <c r="BV114" s="487" t="str">
        <f t="shared" si="29"/>
        <v>not req'ed</v>
      </c>
      <c r="BW114" s="487" t="str">
        <f t="shared" si="29"/>
        <v>not req'ed</v>
      </c>
      <c r="BX114" s="487" t="str">
        <f t="shared" si="29"/>
        <v>not req'ed</v>
      </c>
      <c r="BY114" s="487" t="str">
        <f t="shared" si="29"/>
        <v/>
      </c>
      <c r="BZ114" s="487" t="str">
        <f t="shared" si="29"/>
        <v/>
      </c>
      <c r="CA114" s="489" t="str">
        <f t="shared" si="29"/>
        <v/>
      </c>
    </row>
    <row r="115" spans="1:79" s="121" customFormat="1" ht="19.899999999999999" customHeight="1" x14ac:dyDescent="0.25">
      <c r="A115" s="9" t="s">
        <v>2309</v>
      </c>
      <c r="B115" s="7" t="s">
        <v>2310</v>
      </c>
      <c r="C115" s="2" t="s">
        <v>2311</v>
      </c>
      <c r="D115" s="4" t="s">
        <v>1542</v>
      </c>
      <c r="E115" s="7" t="s">
        <v>1515</v>
      </c>
      <c r="F115" s="862" t="s">
        <v>1516</v>
      </c>
      <c r="G115" s="862" t="s">
        <v>1516</v>
      </c>
      <c r="H115" s="4"/>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-1</v>
      </c>
      <c r="AR115" s="487">
        <v>-1</v>
      </c>
      <c r="AS115" s="487">
        <v>0</v>
      </c>
      <c r="AT115" s="487">
        <v>0</v>
      </c>
      <c r="AU115" s="493">
        <v>0</v>
      </c>
      <c r="AV115" s="488" t="str">
        <f t="shared" si="30"/>
        <v>tbd</v>
      </c>
      <c r="AW115" s="487" t="str">
        <f t="shared" si="28"/>
        <v>tbd</v>
      </c>
      <c r="AX115" s="487" t="str">
        <f t="shared" si="28"/>
        <v>tbd</v>
      </c>
      <c r="AY115" s="487" t="str">
        <f t="shared" si="28"/>
        <v>tbd</v>
      </c>
      <c r="AZ115" s="487" t="str">
        <f t="shared" si="28"/>
        <v>tbd</v>
      </c>
      <c r="BA115" s="487" t="str">
        <f t="shared" si="28"/>
        <v>tbd</v>
      </c>
      <c r="BB115" s="487" t="str">
        <f t="shared" si="28"/>
        <v>tbd</v>
      </c>
      <c r="BC115" s="487" t="str">
        <f t="shared" si="28"/>
        <v>tbd</v>
      </c>
      <c r="BD115" s="487" t="str">
        <f t="shared" si="28"/>
        <v>tbd</v>
      </c>
      <c r="BE115" s="487" t="str">
        <f t="shared" si="28"/>
        <v>tbd</v>
      </c>
      <c r="BF115" s="487" t="str">
        <f t="shared" si="28"/>
        <v>tbd</v>
      </c>
      <c r="BG115" s="487" t="str">
        <f t="shared" si="28"/>
        <v>tbd</v>
      </c>
      <c r="BH115" s="487" t="str">
        <f t="shared" si="28"/>
        <v>tbd</v>
      </c>
      <c r="BI115" s="487" t="str">
        <f t="shared" si="28"/>
        <v/>
      </c>
      <c r="BJ115" s="487" t="str">
        <f t="shared" si="28"/>
        <v/>
      </c>
      <c r="BK115" s="489" t="str">
        <f t="shared" si="28"/>
        <v/>
      </c>
      <c r="BL115" s="495" t="str">
        <f t="shared" si="31"/>
        <v>not req'ed</v>
      </c>
      <c r="BM115" s="487" t="str">
        <f t="shared" si="29"/>
        <v>not req'ed</v>
      </c>
      <c r="BN115" s="487" t="str">
        <f t="shared" si="29"/>
        <v>not req'ed</v>
      </c>
      <c r="BO115" s="487" t="str">
        <f t="shared" si="29"/>
        <v>not req'ed</v>
      </c>
      <c r="BP115" s="487" t="str">
        <f t="shared" si="29"/>
        <v>not req'ed</v>
      </c>
      <c r="BQ115" s="487" t="str">
        <f t="shared" si="29"/>
        <v>not req'ed</v>
      </c>
      <c r="BR115" s="487" t="str">
        <f t="shared" si="29"/>
        <v>not req'ed</v>
      </c>
      <c r="BS115" s="487" t="str">
        <f t="shared" si="29"/>
        <v>not req'ed</v>
      </c>
      <c r="BT115" s="487" t="str">
        <f t="shared" si="29"/>
        <v>not req'ed</v>
      </c>
      <c r="BU115" s="487" t="str">
        <f t="shared" si="29"/>
        <v>not req'ed</v>
      </c>
      <c r="BV115" s="487" t="str">
        <f t="shared" si="29"/>
        <v>not req'ed</v>
      </c>
      <c r="BW115" s="487" t="str">
        <f t="shared" si="29"/>
        <v>not req'ed</v>
      </c>
      <c r="BX115" s="487" t="str">
        <f t="shared" si="29"/>
        <v>not req'ed</v>
      </c>
      <c r="BY115" s="487" t="str">
        <f t="shared" si="29"/>
        <v/>
      </c>
      <c r="BZ115" s="487" t="str">
        <f t="shared" si="29"/>
        <v/>
      </c>
      <c r="CA115" s="489" t="str">
        <f t="shared" si="29"/>
        <v/>
      </c>
    </row>
    <row r="116" spans="1:79" s="121" customFormat="1" ht="19.899999999999999" customHeight="1" x14ac:dyDescent="0.25">
      <c r="A116" s="9" t="s">
        <v>1786</v>
      </c>
      <c r="B116" s="7" t="s">
        <v>1787</v>
      </c>
      <c r="C116" s="2" t="s">
        <v>1788</v>
      </c>
      <c r="D116" s="4" t="s">
        <v>1542</v>
      </c>
      <c r="E116" s="4" t="s">
        <v>1515</v>
      </c>
      <c r="F116" s="862" t="s">
        <v>1516</v>
      </c>
      <c r="G116" s="862" t="s">
        <v>1516</v>
      </c>
      <c r="H116" s="4" t="s">
        <v>1553</v>
      </c>
      <c r="I116" s="15"/>
      <c r="J116" s="47" t="s">
        <v>86</v>
      </c>
      <c r="K116" s="48"/>
      <c r="L116" s="48"/>
      <c r="M116" s="49"/>
      <c r="N116" s="863" t="s">
        <v>1516</v>
      </c>
      <c r="O116" s="864" t="s">
        <v>1516</v>
      </c>
      <c r="P116" s="864" t="s">
        <v>1516</v>
      </c>
      <c r="Q116" s="864" t="s">
        <v>1516</v>
      </c>
      <c r="R116" s="864" t="s">
        <v>1516</v>
      </c>
      <c r="S116" s="864" t="s">
        <v>1516</v>
      </c>
      <c r="T116" s="865" t="s">
        <v>1516</v>
      </c>
      <c r="U116" s="49"/>
      <c r="V116" s="58" t="s">
        <v>86</v>
      </c>
      <c r="W116" s="866" t="s">
        <v>1516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-1</v>
      </c>
      <c r="AR116" s="487">
        <v>-1</v>
      </c>
      <c r="AS116" s="487">
        <v>0</v>
      </c>
      <c r="AT116" s="487">
        <v>0</v>
      </c>
      <c r="AU116" s="493">
        <v>0</v>
      </c>
      <c r="AV116" s="488" t="str">
        <f t="shared" si="30"/>
        <v>tbd</v>
      </c>
      <c r="AW116" s="487" t="str">
        <f t="shared" si="28"/>
        <v>tbd</v>
      </c>
      <c r="AX116" s="487" t="str">
        <f t="shared" si="28"/>
        <v>tbd</v>
      </c>
      <c r="AY116" s="487" t="str">
        <f t="shared" si="28"/>
        <v>tbd</v>
      </c>
      <c r="AZ116" s="487" t="str">
        <f t="shared" si="28"/>
        <v>tbd</v>
      </c>
      <c r="BA116" s="487" t="str">
        <f t="shared" si="28"/>
        <v>tbd</v>
      </c>
      <c r="BB116" s="487" t="str">
        <f t="shared" si="28"/>
        <v>tbd</v>
      </c>
      <c r="BC116" s="487" t="str">
        <f t="shared" si="28"/>
        <v>tbd</v>
      </c>
      <c r="BD116" s="487" t="str">
        <f t="shared" si="28"/>
        <v>tbd</v>
      </c>
      <c r="BE116" s="487" t="str">
        <f t="shared" si="28"/>
        <v>tbd</v>
      </c>
      <c r="BF116" s="487" t="str">
        <f t="shared" si="28"/>
        <v>tbd</v>
      </c>
      <c r="BG116" s="487" t="str">
        <f t="shared" si="28"/>
        <v>tbd</v>
      </c>
      <c r="BH116" s="487" t="str">
        <f t="shared" si="28"/>
        <v>tbd</v>
      </c>
      <c r="BI116" s="487" t="str">
        <f t="shared" si="28"/>
        <v/>
      </c>
      <c r="BJ116" s="487" t="str">
        <f t="shared" si="28"/>
        <v/>
      </c>
      <c r="BK116" s="489" t="str">
        <f t="shared" si="28"/>
        <v/>
      </c>
      <c r="BL116" s="495" t="str">
        <f t="shared" si="31"/>
        <v>not req'ed</v>
      </c>
      <c r="BM116" s="487" t="str">
        <f t="shared" si="29"/>
        <v>not req'ed</v>
      </c>
      <c r="BN116" s="487" t="str">
        <f t="shared" si="29"/>
        <v>not req'ed</v>
      </c>
      <c r="BO116" s="487" t="str">
        <f t="shared" si="29"/>
        <v>not req'ed</v>
      </c>
      <c r="BP116" s="487" t="str">
        <f t="shared" si="29"/>
        <v>not req'ed</v>
      </c>
      <c r="BQ116" s="487" t="str">
        <f t="shared" si="29"/>
        <v>not req'ed</v>
      </c>
      <c r="BR116" s="487" t="str">
        <f t="shared" si="29"/>
        <v>not req'ed</v>
      </c>
      <c r="BS116" s="487" t="str">
        <f t="shared" si="29"/>
        <v>not req'ed</v>
      </c>
      <c r="BT116" s="487" t="str">
        <f t="shared" si="29"/>
        <v>not req'ed</v>
      </c>
      <c r="BU116" s="487" t="str">
        <f t="shared" si="29"/>
        <v>not req'ed</v>
      </c>
      <c r="BV116" s="487" t="str">
        <f t="shared" si="29"/>
        <v>not req'ed</v>
      </c>
      <c r="BW116" s="487" t="str">
        <f t="shared" si="29"/>
        <v>not req'ed</v>
      </c>
      <c r="BX116" s="487" t="str">
        <f t="shared" si="29"/>
        <v>not req'ed</v>
      </c>
      <c r="BY116" s="487" t="str">
        <f t="shared" si="29"/>
        <v/>
      </c>
      <c r="BZ116" s="487" t="str">
        <f t="shared" si="29"/>
        <v/>
      </c>
      <c r="CA116" s="489" t="str">
        <f t="shared" si="29"/>
        <v/>
      </c>
    </row>
    <row r="117" spans="1:79" s="121" customFormat="1" ht="19.899999999999999" customHeight="1" x14ac:dyDescent="0.25">
      <c r="A117" s="9" t="s">
        <v>1550</v>
      </c>
      <c r="B117" s="7" t="s">
        <v>1551</v>
      </c>
      <c r="C117" s="2" t="s">
        <v>1552</v>
      </c>
      <c r="D117" s="4" t="s">
        <v>1542</v>
      </c>
      <c r="E117" s="4" t="s">
        <v>1515</v>
      </c>
      <c r="F117" s="862" t="s">
        <v>1516</v>
      </c>
      <c r="G117" s="862" t="s">
        <v>1516</v>
      </c>
      <c r="H117" s="4" t="s">
        <v>1553</v>
      </c>
      <c r="I117" s="15"/>
      <c r="J117" s="47" t="s">
        <v>86</v>
      </c>
      <c r="K117" s="48"/>
      <c r="L117" s="48"/>
      <c r="M117" s="49"/>
      <c r="N117" s="863" t="s">
        <v>1516</v>
      </c>
      <c r="O117" s="864" t="s">
        <v>1516</v>
      </c>
      <c r="P117" s="864" t="s">
        <v>1516</v>
      </c>
      <c r="Q117" s="864" t="s">
        <v>1516</v>
      </c>
      <c r="R117" s="864" t="s">
        <v>1516</v>
      </c>
      <c r="S117" s="864" t="s">
        <v>1516</v>
      </c>
      <c r="T117" s="865" t="s">
        <v>1516</v>
      </c>
      <c r="U117" s="49"/>
      <c r="V117" s="58" t="s">
        <v>86</v>
      </c>
      <c r="W117" s="866" t="s">
        <v>1516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-1</v>
      </c>
      <c r="AR117" s="487">
        <v>-1</v>
      </c>
      <c r="AS117" s="487">
        <v>0</v>
      </c>
      <c r="AT117" s="487">
        <v>0</v>
      </c>
      <c r="AU117" s="493">
        <v>0</v>
      </c>
      <c r="AV117" s="488" t="str">
        <f t="shared" si="30"/>
        <v>tbd</v>
      </c>
      <c r="AW117" s="487" t="str">
        <f t="shared" si="28"/>
        <v>tbd</v>
      </c>
      <c r="AX117" s="487" t="str">
        <f t="shared" si="28"/>
        <v>tbd</v>
      </c>
      <c r="AY117" s="487" t="str">
        <f t="shared" si="28"/>
        <v>tbd</v>
      </c>
      <c r="AZ117" s="487" t="str">
        <f t="shared" si="28"/>
        <v>tbd</v>
      </c>
      <c r="BA117" s="487" t="str">
        <f t="shared" si="28"/>
        <v>tbd</v>
      </c>
      <c r="BB117" s="487" t="str">
        <f t="shared" si="28"/>
        <v>tbd</v>
      </c>
      <c r="BC117" s="487" t="str">
        <f t="shared" si="28"/>
        <v>tbd</v>
      </c>
      <c r="BD117" s="487" t="str">
        <f t="shared" si="28"/>
        <v>tbd</v>
      </c>
      <c r="BE117" s="487" t="str">
        <f t="shared" si="28"/>
        <v>tbd</v>
      </c>
      <c r="BF117" s="487" t="str">
        <f t="shared" si="28"/>
        <v>tbd</v>
      </c>
      <c r="BG117" s="487" t="str">
        <f t="shared" si="28"/>
        <v>tbd</v>
      </c>
      <c r="BH117" s="487" t="str">
        <f t="shared" si="28"/>
        <v>tbd</v>
      </c>
      <c r="BI117" s="487" t="str">
        <f t="shared" si="28"/>
        <v/>
      </c>
      <c r="BJ117" s="487" t="str">
        <f t="shared" si="28"/>
        <v/>
      </c>
      <c r="BK117" s="489" t="str">
        <f t="shared" si="28"/>
        <v/>
      </c>
      <c r="BL117" s="495" t="str">
        <f t="shared" si="31"/>
        <v>not req'ed</v>
      </c>
      <c r="BM117" s="487" t="str">
        <f t="shared" si="29"/>
        <v>not req'ed</v>
      </c>
      <c r="BN117" s="487" t="str">
        <f t="shared" si="29"/>
        <v>not req'ed</v>
      </c>
      <c r="BO117" s="487" t="str">
        <f t="shared" si="29"/>
        <v>not req'ed</v>
      </c>
      <c r="BP117" s="487" t="str">
        <f t="shared" si="29"/>
        <v>not req'ed</v>
      </c>
      <c r="BQ117" s="487" t="str">
        <f t="shared" si="29"/>
        <v>not req'ed</v>
      </c>
      <c r="BR117" s="487" t="str">
        <f t="shared" si="29"/>
        <v>not req'ed</v>
      </c>
      <c r="BS117" s="487" t="str">
        <f t="shared" si="29"/>
        <v>not req'ed</v>
      </c>
      <c r="BT117" s="487" t="str">
        <f t="shared" si="29"/>
        <v>not req'ed</v>
      </c>
      <c r="BU117" s="487" t="str">
        <f t="shared" si="29"/>
        <v>not req'ed</v>
      </c>
      <c r="BV117" s="487" t="str">
        <f t="shared" si="29"/>
        <v>not req'ed</v>
      </c>
      <c r="BW117" s="487" t="str">
        <f t="shared" si="29"/>
        <v>not req'ed</v>
      </c>
      <c r="BX117" s="487" t="str">
        <f t="shared" si="29"/>
        <v>not req'ed</v>
      </c>
      <c r="BY117" s="487" t="str">
        <f t="shared" si="29"/>
        <v/>
      </c>
      <c r="BZ117" s="487" t="str">
        <f t="shared" si="29"/>
        <v/>
      </c>
      <c r="CA117" s="489" t="str">
        <f t="shared" si="29"/>
        <v/>
      </c>
    </row>
    <row r="118" spans="1:79" s="121" customFormat="1" ht="19.899999999999999" customHeight="1" x14ac:dyDescent="0.25">
      <c r="A118" s="9" t="s">
        <v>2333</v>
      </c>
      <c r="B118" s="7" t="s">
        <v>2334</v>
      </c>
      <c r="C118" s="2" t="s">
        <v>2335</v>
      </c>
      <c r="D118" s="5" t="s">
        <v>2336</v>
      </c>
      <c r="E118" s="4">
        <v>8</v>
      </c>
      <c r="F118" s="4" t="s">
        <v>2113</v>
      </c>
      <c r="G118" s="862" t="s">
        <v>1516</v>
      </c>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-1</v>
      </c>
      <c r="AR118" s="487">
        <v>-1</v>
      </c>
      <c r="AS118" s="487">
        <v>0</v>
      </c>
      <c r="AT118" s="487">
        <v>0</v>
      </c>
      <c r="AU118" s="493">
        <v>0</v>
      </c>
      <c r="AV118" s="488" t="str">
        <f t="shared" si="30"/>
        <v>tbd</v>
      </c>
      <c r="AW118" s="487" t="str">
        <f t="shared" si="28"/>
        <v>tbd</v>
      </c>
      <c r="AX118" s="487" t="str">
        <f t="shared" si="28"/>
        <v>tbd</v>
      </c>
      <c r="AY118" s="487" t="str">
        <f t="shared" si="28"/>
        <v>tbd</v>
      </c>
      <c r="AZ118" s="487" t="str">
        <f t="shared" si="28"/>
        <v>tbd</v>
      </c>
      <c r="BA118" s="487" t="str">
        <f t="shared" si="28"/>
        <v>tbd</v>
      </c>
      <c r="BB118" s="487" t="str">
        <f t="shared" si="28"/>
        <v>tbd</v>
      </c>
      <c r="BC118" s="487" t="str">
        <f t="shared" si="28"/>
        <v>tbd</v>
      </c>
      <c r="BD118" s="487" t="str">
        <f t="shared" si="28"/>
        <v>tbd</v>
      </c>
      <c r="BE118" s="487" t="str">
        <f t="shared" si="28"/>
        <v>tbd</v>
      </c>
      <c r="BF118" s="487" t="str">
        <f t="shared" si="28"/>
        <v>tbd</v>
      </c>
      <c r="BG118" s="487" t="str">
        <f t="shared" si="28"/>
        <v>tbd</v>
      </c>
      <c r="BH118" s="487" t="str">
        <f t="shared" si="28"/>
        <v>tbd</v>
      </c>
      <c r="BI118" s="487" t="str">
        <f t="shared" si="28"/>
        <v/>
      </c>
      <c r="BJ118" s="487" t="str">
        <f t="shared" si="28"/>
        <v/>
      </c>
      <c r="BK118" s="489" t="str">
        <f t="shared" si="28"/>
        <v/>
      </c>
      <c r="BL118" s="495" t="str">
        <f t="shared" si="31"/>
        <v>tbd</v>
      </c>
      <c r="BM118" s="487" t="str">
        <f t="shared" si="29"/>
        <v>tbd</v>
      </c>
      <c r="BN118" s="487" t="str">
        <f t="shared" si="29"/>
        <v>tbd</v>
      </c>
      <c r="BO118" s="487" t="str">
        <f t="shared" si="29"/>
        <v>tbd</v>
      </c>
      <c r="BP118" s="487" t="str">
        <f t="shared" si="29"/>
        <v>tbd</v>
      </c>
      <c r="BQ118" s="487" t="str">
        <f t="shared" si="29"/>
        <v>tbd</v>
      </c>
      <c r="BR118" s="487" t="str">
        <f t="shared" si="29"/>
        <v>tbd</v>
      </c>
      <c r="BS118" s="487" t="str">
        <f t="shared" si="29"/>
        <v>tbd</v>
      </c>
      <c r="BT118" s="487" t="str">
        <f t="shared" si="29"/>
        <v>tbd</v>
      </c>
      <c r="BU118" s="487" t="str">
        <f t="shared" si="29"/>
        <v>tbd</v>
      </c>
      <c r="BV118" s="487" t="str">
        <f t="shared" si="29"/>
        <v>tbd</v>
      </c>
      <c r="BW118" s="487" t="str">
        <f t="shared" si="29"/>
        <v>tbd</v>
      </c>
      <c r="BX118" s="487" t="str">
        <f t="shared" si="29"/>
        <v>tbd</v>
      </c>
      <c r="BY118" s="487" t="str">
        <f t="shared" si="29"/>
        <v/>
      </c>
      <c r="BZ118" s="487" t="str">
        <f t="shared" si="29"/>
        <v/>
      </c>
      <c r="CA118" s="489" t="str">
        <f t="shared" si="29"/>
        <v/>
      </c>
    </row>
    <row r="119" spans="1:79" s="121" customFormat="1" ht="19.899999999999999" customHeight="1" x14ac:dyDescent="0.25">
      <c r="A119" s="9" t="s">
        <v>2171</v>
      </c>
      <c r="B119" s="7" t="s">
        <v>2172</v>
      </c>
      <c r="C119" s="2" t="s">
        <v>2173</v>
      </c>
      <c r="D119" s="5" t="s">
        <v>1537</v>
      </c>
      <c r="E119" s="4">
        <v>70</v>
      </c>
      <c r="F119" s="873">
        <v>1</v>
      </c>
      <c r="G119" s="862"/>
      <c r="H119" s="5"/>
      <c r="I119" s="16"/>
      <c r="J119" s="47" t="s">
        <v>86</v>
      </c>
      <c r="K119" s="48"/>
      <c r="L119" s="48"/>
      <c r="M119" s="49"/>
      <c r="N119" s="47" t="s">
        <v>86</v>
      </c>
      <c r="O119" s="48"/>
      <c r="P119" s="48"/>
      <c r="Q119" s="48"/>
      <c r="R119" s="48"/>
      <c r="S119" s="48"/>
      <c r="T119" s="65"/>
      <c r="U119" s="49"/>
      <c r="V119" s="58" t="s">
        <v>86</v>
      </c>
      <c r="W119" s="82" t="s">
        <v>86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-1</v>
      </c>
      <c r="AQ119" s="487">
        <v>-1</v>
      </c>
      <c r="AR119" s="487">
        <v>-1</v>
      </c>
      <c r="AS119" s="487">
        <v>0</v>
      </c>
      <c r="AT119" s="487">
        <v>0</v>
      </c>
      <c r="AU119" s="493">
        <v>0</v>
      </c>
      <c r="AV119" s="488" t="str">
        <f t="shared" si="30"/>
        <v>tbd</v>
      </c>
      <c r="AW119" s="487" t="str">
        <f t="shared" si="28"/>
        <v>tbd</v>
      </c>
      <c r="AX119" s="487" t="str">
        <f t="shared" si="28"/>
        <v>tbd</v>
      </c>
      <c r="AY119" s="487" t="str">
        <f t="shared" si="28"/>
        <v>tbd</v>
      </c>
      <c r="AZ119" s="487" t="str">
        <f t="shared" si="28"/>
        <v>tbd</v>
      </c>
      <c r="BA119" s="487" t="str">
        <f t="shared" si="28"/>
        <v>tbd</v>
      </c>
      <c r="BB119" s="487" t="str">
        <f t="shared" si="28"/>
        <v>tbd</v>
      </c>
      <c r="BC119" s="487" t="str">
        <f t="shared" si="28"/>
        <v>tbd</v>
      </c>
      <c r="BD119" s="487" t="str">
        <f t="shared" si="28"/>
        <v>tbd</v>
      </c>
      <c r="BE119" s="487" t="str">
        <f t="shared" si="28"/>
        <v>tbd</v>
      </c>
      <c r="BF119" s="487" t="str">
        <f t="shared" si="28"/>
        <v>tbd</v>
      </c>
      <c r="BG119" s="487" t="str">
        <f t="shared" si="28"/>
        <v>tbd</v>
      </c>
      <c r="BH119" s="487" t="str">
        <f t="shared" si="28"/>
        <v>tbd</v>
      </c>
      <c r="BI119" s="487" t="str">
        <f t="shared" si="28"/>
        <v/>
      </c>
      <c r="BJ119" s="487" t="str">
        <f t="shared" si="28"/>
        <v/>
      </c>
      <c r="BK119" s="489" t="str">
        <f t="shared" si="28"/>
        <v/>
      </c>
      <c r="BL119" s="495" t="str">
        <f t="shared" si="31"/>
        <v>tbd</v>
      </c>
      <c r="BM119" s="487" t="str">
        <f t="shared" si="29"/>
        <v>tbd</v>
      </c>
      <c r="BN119" s="487" t="str">
        <f t="shared" si="29"/>
        <v>tbd</v>
      </c>
      <c r="BO119" s="487" t="str">
        <f t="shared" si="29"/>
        <v>tbd</v>
      </c>
      <c r="BP119" s="487" t="str">
        <f t="shared" si="29"/>
        <v>tbd</v>
      </c>
      <c r="BQ119" s="487" t="str">
        <f t="shared" si="29"/>
        <v>tbd</v>
      </c>
      <c r="BR119" s="487" t="str">
        <f t="shared" si="29"/>
        <v>tbd</v>
      </c>
      <c r="BS119" s="487" t="str">
        <f t="shared" si="29"/>
        <v>tbd</v>
      </c>
      <c r="BT119" s="487" t="str">
        <f t="shared" si="29"/>
        <v>tbd</v>
      </c>
      <c r="BU119" s="487" t="str">
        <f t="shared" si="29"/>
        <v>tbd</v>
      </c>
      <c r="BV119" s="487" t="str">
        <f t="shared" si="29"/>
        <v>tbd</v>
      </c>
      <c r="BW119" s="487" t="str">
        <f t="shared" si="29"/>
        <v>tbd</v>
      </c>
      <c r="BX119" s="487" t="str">
        <f t="shared" si="29"/>
        <v>tbd</v>
      </c>
      <c r="BY119" s="487" t="str">
        <f t="shared" si="29"/>
        <v/>
      </c>
      <c r="BZ119" s="487" t="str">
        <f t="shared" si="29"/>
        <v/>
      </c>
      <c r="CA119" s="489" t="str">
        <f t="shared" si="29"/>
        <v/>
      </c>
    </row>
    <row r="120" spans="1:79" s="121" customFormat="1" ht="19.899999999999999" customHeight="1" x14ac:dyDescent="0.25">
      <c r="A120" s="9" t="s">
        <v>2174</v>
      </c>
      <c r="B120" s="7" t="s">
        <v>2175</v>
      </c>
      <c r="C120" s="2" t="s">
        <v>2176</v>
      </c>
      <c r="D120" s="5" t="s">
        <v>1537</v>
      </c>
      <c r="E120" s="7">
        <v>70</v>
      </c>
      <c r="F120" s="873">
        <v>1</v>
      </c>
      <c r="G120" s="862"/>
      <c r="H120" s="5"/>
      <c r="I120" s="16"/>
      <c r="J120" s="47" t="s">
        <v>86</v>
      </c>
      <c r="K120" s="48"/>
      <c r="L120" s="48"/>
      <c r="M120" s="49"/>
      <c r="N120" s="47" t="s">
        <v>86</v>
      </c>
      <c r="O120" s="48"/>
      <c r="P120" s="48"/>
      <c r="Q120" s="48"/>
      <c r="R120" s="48"/>
      <c r="S120" s="48"/>
      <c r="T120" s="65"/>
      <c r="U120" s="49"/>
      <c r="V120" s="58" t="s">
        <v>86</v>
      </c>
      <c r="W120" s="82" t="s">
        <v>86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-1</v>
      </c>
      <c r="AQ120" s="487">
        <v>-1</v>
      </c>
      <c r="AR120" s="487">
        <v>-1</v>
      </c>
      <c r="AS120" s="487">
        <v>0</v>
      </c>
      <c r="AT120" s="487">
        <v>0</v>
      </c>
      <c r="AU120" s="493">
        <v>0</v>
      </c>
      <c r="AV120" s="488" t="str">
        <f t="shared" si="30"/>
        <v>tbd</v>
      </c>
      <c r="AW120" s="487" t="str">
        <f t="shared" si="28"/>
        <v>tbd</v>
      </c>
      <c r="AX120" s="487" t="str">
        <f t="shared" si="28"/>
        <v>tbd</v>
      </c>
      <c r="AY120" s="487" t="str">
        <f t="shared" si="28"/>
        <v>tbd</v>
      </c>
      <c r="AZ120" s="487" t="str">
        <f t="shared" si="28"/>
        <v>tbd</v>
      </c>
      <c r="BA120" s="487" t="str">
        <f t="shared" si="28"/>
        <v>tbd</v>
      </c>
      <c r="BB120" s="487" t="str">
        <f t="shared" si="28"/>
        <v>tbd</v>
      </c>
      <c r="BC120" s="487" t="str">
        <f t="shared" si="28"/>
        <v>tbd</v>
      </c>
      <c r="BD120" s="487" t="str">
        <f t="shared" si="28"/>
        <v>tbd</v>
      </c>
      <c r="BE120" s="487" t="str">
        <f t="shared" si="28"/>
        <v>tbd</v>
      </c>
      <c r="BF120" s="487" t="str">
        <f t="shared" si="28"/>
        <v>tbd</v>
      </c>
      <c r="BG120" s="487" t="str">
        <f t="shared" si="28"/>
        <v>tbd</v>
      </c>
      <c r="BH120" s="487" t="str">
        <f t="shared" si="28"/>
        <v>tbd</v>
      </c>
      <c r="BI120" s="487" t="str">
        <f t="shared" si="28"/>
        <v/>
      </c>
      <c r="BJ120" s="487" t="str">
        <f t="shared" si="28"/>
        <v/>
      </c>
      <c r="BK120" s="489" t="str">
        <f t="shared" si="28"/>
        <v/>
      </c>
      <c r="BL120" s="495" t="str">
        <f t="shared" si="31"/>
        <v>tbd</v>
      </c>
      <c r="BM120" s="487" t="str">
        <f t="shared" si="29"/>
        <v>tbd</v>
      </c>
      <c r="BN120" s="487" t="str">
        <f t="shared" si="29"/>
        <v>tbd</v>
      </c>
      <c r="BO120" s="487" t="str">
        <f t="shared" si="29"/>
        <v>tbd</v>
      </c>
      <c r="BP120" s="487" t="str">
        <f t="shared" si="29"/>
        <v>tbd</v>
      </c>
      <c r="BQ120" s="487" t="str">
        <f t="shared" si="29"/>
        <v>tbd</v>
      </c>
      <c r="BR120" s="487" t="str">
        <f t="shared" si="29"/>
        <v>tbd</v>
      </c>
      <c r="BS120" s="487" t="str">
        <f t="shared" si="29"/>
        <v>tbd</v>
      </c>
      <c r="BT120" s="487" t="str">
        <f t="shared" si="29"/>
        <v>tbd</v>
      </c>
      <c r="BU120" s="487" t="str">
        <f t="shared" si="29"/>
        <v>tbd</v>
      </c>
      <c r="BV120" s="487" t="str">
        <f t="shared" si="29"/>
        <v>tbd</v>
      </c>
      <c r="BW120" s="487" t="str">
        <f t="shared" si="29"/>
        <v>tbd</v>
      </c>
      <c r="BX120" s="487" t="str">
        <f t="shared" si="29"/>
        <v>tbd</v>
      </c>
      <c r="BY120" s="487" t="str">
        <f t="shared" si="29"/>
        <v/>
      </c>
      <c r="BZ120" s="487" t="str">
        <f t="shared" si="29"/>
        <v/>
      </c>
      <c r="CA120" s="489" t="str">
        <f t="shared" si="29"/>
        <v/>
      </c>
    </row>
    <row r="121" spans="1:79" s="121" customFormat="1" ht="19.899999999999999" customHeight="1" x14ac:dyDescent="0.25">
      <c r="A121" s="9" t="s">
        <v>1789</v>
      </c>
      <c r="B121" s="7" t="s">
        <v>1790</v>
      </c>
      <c r="C121" s="2" t="s">
        <v>1791</v>
      </c>
      <c r="D121" s="5" t="s">
        <v>1542</v>
      </c>
      <c r="E121" s="7" t="s">
        <v>1515</v>
      </c>
      <c r="F121" s="862" t="s">
        <v>1516</v>
      </c>
      <c r="G121" s="862" t="s">
        <v>1516</v>
      </c>
      <c r="H121" s="5"/>
      <c r="I121" s="16"/>
      <c r="J121" s="47" t="s">
        <v>86</v>
      </c>
      <c r="K121" s="48"/>
      <c r="L121" s="48"/>
      <c r="M121" s="49"/>
      <c r="N121" s="863" t="s">
        <v>1516</v>
      </c>
      <c r="O121" s="864" t="s">
        <v>1516</v>
      </c>
      <c r="P121" s="864" t="s">
        <v>1516</v>
      </c>
      <c r="Q121" s="864" t="s">
        <v>1516</v>
      </c>
      <c r="R121" s="864" t="s">
        <v>1516</v>
      </c>
      <c r="S121" s="864" t="s">
        <v>1516</v>
      </c>
      <c r="T121" s="865" t="s">
        <v>1516</v>
      </c>
      <c r="U121" s="49"/>
      <c r="V121" s="58" t="s">
        <v>86</v>
      </c>
      <c r="W121" s="866" t="s">
        <v>1516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-1</v>
      </c>
      <c r="AP121" s="487">
        <v>-1</v>
      </c>
      <c r="AQ121" s="487">
        <v>-1</v>
      </c>
      <c r="AR121" s="487">
        <v>-1</v>
      </c>
      <c r="AS121" s="487">
        <v>0</v>
      </c>
      <c r="AT121" s="487">
        <v>0</v>
      </c>
      <c r="AU121" s="493">
        <v>0</v>
      </c>
      <c r="AV121" s="488" t="str">
        <f t="shared" si="30"/>
        <v>tbd</v>
      </c>
      <c r="AW121" s="487" t="str">
        <f t="shared" si="28"/>
        <v>tbd</v>
      </c>
      <c r="AX121" s="487" t="str">
        <f t="shared" si="28"/>
        <v>tbd</v>
      </c>
      <c r="AY121" s="487" t="str">
        <f t="shared" si="28"/>
        <v>tbd</v>
      </c>
      <c r="AZ121" s="487" t="str">
        <f t="shared" si="28"/>
        <v>tbd</v>
      </c>
      <c r="BA121" s="487" t="str">
        <f t="shared" si="28"/>
        <v>tbd</v>
      </c>
      <c r="BB121" s="487" t="str">
        <f t="shared" si="28"/>
        <v>tbd</v>
      </c>
      <c r="BC121" s="487" t="str">
        <f t="shared" si="28"/>
        <v>tbd</v>
      </c>
      <c r="BD121" s="487" t="str">
        <f t="shared" si="28"/>
        <v>tbd</v>
      </c>
      <c r="BE121" s="487" t="str">
        <f t="shared" si="28"/>
        <v>tbd</v>
      </c>
      <c r="BF121" s="487" t="str">
        <f t="shared" si="28"/>
        <v>tbd</v>
      </c>
      <c r="BG121" s="487" t="str">
        <f t="shared" si="28"/>
        <v>tbd</v>
      </c>
      <c r="BH121" s="487" t="str">
        <f t="shared" si="28"/>
        <v>tbd</v>
      </c>
      <c r="BI121" s="487" t="str">
        <f t="shared" si="28"/>
        <v/>
      </c>
      <c r="BJ121" s="487" t="str">
        <f t="shared" si="28"/>
        <v/>
      </c>
      <c r="BK121" s="489" t="str">
        <f t="shared" si="28"/>
        <v/>
      </c>
      <c r="BL121" s="495" t="str">
        <f t="shared" si="31"/>
        <v>not req'ed</v>
      </c>
      <c r="BM121" s="487" t="str">
        <f t="shared" si="29"/>
        <v>not req'ed</v>
      </c>
      <c r="BN121" s="487" t="str">
        <f t="shared" si="29"/>
        <v>not req'ed</v>
      </c>
      <c r="BO121" s="487" t="str">
        <f t="shared" si="29"/>
        <v>not req'ed</v>
      </c>
      <c r="BP121" s="487" t="str">
        <f t="shared" si="29"/>
        <v>not req'ed</v>
      </c>
      <c r="BQ121" s="487" t="str">
        <f t="shared" si="29"/>
        <v>not req'ed</v>
      </c>
      <c r="BR121" s="487" t="str">
        <f t="shared" si="29"/>
        <v>not req'ed</v>
      </c>
      <c r="BS121" s="487" t="str">
        <f t="shared" si="29"/>
        <v>not req'ed</v>
      </c>
      <c r="BT121" s="487" t="str">
        <f t="shared" si="29"/>
        <v>not req'ed</v>
      </c>
      <c r="BU121" s="487" t="str">
        <f t="shared" si="29"/>
        <v>not req'ed</v>
      </c>
      <c r="BV121" s="487" t="str">
        <f t="shared" si="29"/>
        <v>not req'ed</v>
      </c>
      <c r="BW121" s="487" t="str">
        <f t="shared" si="29"/>
        <v>not req'ed</v>
      </c>
      <c r="BX121" s="487" t="str">
        <f t="shared" si="29"/>
        <v>not req'ed</v>
      </c>
      <c r="BY121" s="487" t="str">
        <f t="shared" si="29"/>
        <v/>
      </c>
      <c r="BZ121" s="487" t="str">
        <f t="shared" si="29"/>
        <v/>
      </c>
      <c r="CA121" s="489" t="str">
        <f t="shared" si="29"/>
        <v/>
      </c>
    </row>
    <row r="122" spans="1:79" s="121" customFormat="1" ht="19.899999999999999" customHeight="1" x14ac:dyDescent="0.25">
      <c r="A122" s="9" t="s">
        <v>1792</v>
      </c>
      <c r="B122" s="7" t="s">
        <v>1793</v>
      </c>
      <c r="C122" s="2" t="s">
        <v>1794</v>
      </c>
      <c r="D122" s="5" t="s">
        <v>1542</v>
      </c>
      <c r="E122" s="7" t="s">
        <v>1515</v>
      </c>
      <c r="F122" s="862" t="s">
        <v>1516</v>
      </c>
      <c r="G122" s="862" t="s">
        <v>1516</v>
      </c>
      <c r="H122" s="5"/>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-1</v>
      </c>
      <c r="AP122" s="487">
        <v>-1</v>
      </c>
      <c r="AQ122" s="487">
        <v>-1</v>
      </c>
      <c r="AR122" s="487">
        <v>-1</v>
      </c>
      <c r="AS122" s="487">
        <v>0</v>
      </c>
      <c r="AT122" s="487">
        <v>0</v>
      </c>
      <c r="AU122" s="493">
        <v>0</v>
      </c>
      <c r="AV122" s="488" t="str">
        <f t="shared" si="30"/>
        <v>tbd</v>
      </c>
      <c r="AW122" s="487" t="str">
        <f t="shared" si="28"/>
        <v>tbd</v>
      </c>
      <c r="AX122" s="487" t="str">
        <f t="shared" si="28"/>
        <v>tbd</v>
      </c>
      <c r="AY122" s="487" t="str">
        <f t="shared" si="28"/>
        <v>tbd</v>
      </c>
      <c r="AZ122" s="487" t="str">
        <f t="shared" si="28"/>
        <v>tbd</v>
      </c>
      <c r="BA122" s="487" t="str">
        <f t="shared" si="28"/>
        <v>tbd</v>
      </c>
      <c r="BB122" s="487" t="str">
        <f t="shared" si="28"/>
        <v>tbd</v>
      </c>
      <c r="BC122" s="487" t="str">
        <f t="shared" si="28"/>
        <v>tbd</v>
      </c>
      <c r="BD122" s="487" t="str">
        <f t="shared" si="28"/>
        <v>tbd</v>
      </c>
      <c r="BE122" s="487" t="str">
        <f t="shared" si="28"/>
        <v>tbd</v>
      </c>
      <c r="BF122" s="487" t="str">
        <f t="shared" si="28"/>
        <v>tbd</v>
      </c>
      <c r="BG122" s="487" t="str">
        <f t="shared" si="28"/>
        <v>tbd</v>
      </c>
      <c r="BH122" s="487" t="str">
        <f t="shared" si="28"/>
        <v>tbd</v>
      </c>
      <c r="BI122" s="487" t="str">
        <f t="shared" si="28"/>
        <v/>
      </c>
      <c r="BJ122" s="487" t="str">
        <f t="shared" si="28"/>
        <v/>
      </c>
      <c r="BK122" s="489" t="str">
        <f t="shared" si="28"/>
        <v/>
      </c>
      <c r="BL122" s="495" t="str">
        <f t="shared" si="31"/>
        <v>not req'ed</v>
      </c>
      <c r="BM122" s="487" t="str">
        <f t="shared" si="29"/>
        <v>not req'ed</v>
      </c>
      <c r="BN122" s="487" t="str">
        <f t="shared" si="29"/>
        <v>not req'ed</v>
      </c>
      <c r="BO122" s="487" t="str">
        <f t="shared" si="29"/>
        <v>not req'ed</v>
      </c>
      <c r="BP122" s="487" t="str">
        <f t="shared" si="29"/>
        <v>not req'ed</v>
      </c>
      <c r="BQ122" s="487" t="str">
        <f t="shared" si="29"/>
        <v>not req'ed</v>
      </c>
      <c r="BR122" s="487" t="str">
        <f t="shared" si="29"/>
        <v>not req'ed</v>
      </c>
      <c r="BS122" s="487" t="str">
        <f t="shared" si="29"/>
        <v>not req'ed</v>
      </c>
      <c r="BT122" s="487" t="str">
        <f t="shared" si="29"/>
        <v>not req'ed</v>
      </c>
      <c r="BU122" s="487" t="str">
        <f t="shared" si="29"/>
        <v>not req'ed</v>
      </c>
      <c r="BV122" s="487" t="str">
        <f t="shared" si="29"/>
        <v>not req'ed</v>
      </c>
      <c r="BW122" s="487" t="str">
        <f t="shared" si="29"/>
        <v>not req'ed</v>
      </c>
      <c r="BX122" s="487" t="str">
        <f t="shared" si="29"/>
        <v>not req'ed</v>
      </c>
      <c r="BY122" s="487" t="str">
        <f t="shared" si="29"/>
        <v/>
      </c>
      <c r="BZ122" s="487" t="str">
        <f t="shared" si="29"/>
        <v/>
      </c>
      <c r="CA122" s="489" t="str">
        <f t="shared" si="29"/>
        <v/>
      </c>
    </row>
    <row r="123" spans="1:79" s="121" customFormat="1" ht="19.899999999999999" customHeight="1" x14ac:dyDescent="0.25">
      <c r="A123" s="1381" t="s">
        <v>2370</v>
      </c>
      <c r="B123" s="1382"/>
      <c r="C123" s="1382"/>
      <c r="D123" s="1382"/>
      <c r="E123" s="1382"/>
      <c r="F123" s="1382"/>
      <c r="G123" s="1382"/>
      <c r="H123" s="1382"/>
      <c r="I123" s="1383"/>
      <c r="J123" s="867"/>
      <c r="K123" s="868"/>
      <c r="L123" s="868"/>
      <c r="M123" s="869"/>
      <c r="N123" s="867"/>
      <c r="O123" s="868"/>
      <c r="P123" s="868"/>
      <c r="Q123" s="868"/>
      <c r="R123" s="868"/>
      <c r="S123" s="868"/>
      <c r="T123" s="870"/>
      <c r="U123" s="869"/>
      <c r="V123" s="867"/>
      <c r="W123" s="871"/>
      <c r="X123" s="868"/>
      <c r="Y123" s="870"/>
      <c r="Z123" s="870"/>
      <c r="AA123" s="872"/>
      <c r="AB123" s="869"/>
      <c r="AC123" s="867"/>
      <c r="AD123" s="868"/>
      <c r="AE123" s="870"/>
      <c r="AF123" s="488">
        <f t="shared" ref="AF123:AR123" si="32">AF122</f>
        <v>-1</v>
      </c>
      <c r="AG123" s="487">
        <f t="shared" si="32"/>
        <v>-1</v>
      </c>
      <c r="AH123" s="487">
        <f t="shared" si="32"/>
        <v>-1</v>
      </c>
      <c r="AI123" s="487">
        <f t="shared" si="32"/>
        <v>-1</v>
      </c>
      <c r="AJ123" s="487">
        <f t="shared" si="32"/>
        <v>-1</v>
      </c>
      <c r="AK123" s="487">
        <f t="shared" si="32"/>
        <v>-1</v>
      </c>
      <c r="AL123" s="487">
        <f t="shared" si="32"/>
        <v>-1</v>
      </c>
      <c r="AM123" s="487">
        <f t="shared" si="32"/>
        <v>-1</v>
      </c>
      <c r="AN123" s="487">
        <f t="shared" si="32"/>
        <v>-1</v>
      </c>
      <c r="AO123" s="487">
        <f t="shared" si="32"/>
        <v>-1</v>
      </c>
      <c r="AP123" s="487">
        <f t="shared" si="32"/>
        <v>-1</v>
      </c>
      <c r="AQ123" s="487">
        <f t="shared" si="32"/>
        <v>-1</v>
      </c>
      <c r="AR123" s="487">
        <f t="shared" si="32"/>
        <v>-1</v>
      </c>
      <c r="AS123" s="487">
        <v>0</v>
      </c>
      <c r="AT123" s="487">
        <v>0</v>
      </c>
      <c r="AU123" s="493">
        <v>0</v>
      </c>
      <c r="AV123" s="488">
        <f t="shared" si="30"/>
        <v>0</v>
      </c>
      <c r="AW123" s="487">
        <f t="shared" si="28"/>
        <v>0</v>
      </c>
      <c r="AX123" s="487">
        <f t="shared" si="28"/>
        <v>0</v>
      </c>
      <c r="AY123" s="487">
        <f t="shared" si="28"/>
        <v>0</v>
      </c>
      <c r="AZ123" s="487">
        <f t="shared" si="28"/>
        <v>0</v>
      </c>
      <c r="BA123" s="487">
        <f t="shared" si="28"/>
        <v>0</v>
      </c>
      <c r="BB123" s="487">
        <f t="shared" si="28"/>
        <v>0</v>
      </c>
      <c r="BC123" s="487">
        <f t="shared" si="28"/>
        <v>0</v>
      </c>
      <c r="BD123" s="487">
        <f t="shared" si="28"/>
        <v>0</v>
      </c>
      <c r="BE123" s="487">
        <f t="shared" si="28"/>
        <v>0</v>
      </c>
      <c r="BF123" s="487">
        <f t="shared" si="28"/>
        <v>0</v>
      </c>
      <c r="BG123" s="487">
        <f t="shared" si="28"/>
        <v>0</v>
      </c>
      <c r="BH123" s="487">
        <f t="shared" si="28"/>
        <v>0</v>
      </c>
      <c r="BI123" s="487" t="str">
        <f t="shared" si="28"/>
        <v/>
      </c>
      <c r="BJ123" s="487" t="str">
        <f t="shared" si="28"/>
        <v/>
      </c>
      <c r="BK123" s="489" t="str">
        <f t="shared" si="28"/>
        <v/>
      </c>
      <c r="BL123" s="495">
        <f t="shared" si="31"/>
        <v>0</v>
      </c>
      <c r="BM123" s="487">
        <f t="shared" si="29"/>
        <v>0</v>
      </c>
      <c r="BN123" s="487">
        <f t="shared" si="29"/>
        <v>0</v>
      </c>
      <c r="BO123" s="487">
        <f t="shared" si="29"/>
        <v>0</v>
      </c>
      <c r="BP123" s="487">
        <f t="shared" si="29"/>
        <v>0</v>
      </c>
      <c r="BQ123" s="487">
        <f t="shared" si="29"/>
        <v>0</v>
      </c>
      <c r="BR123" s="487">
        <f t="shared" si="29"/>
        <v>0</v>
      </c>
      <c r="BS123" s="487">
        <f t="shared" si="29"/>
        <v>0</v>
      </c>
      <c r="BT123" s="487">
        <f t="shared" si="29"/>
        <v>0</v>
      </c>
      <c r="BU123" s="487">
        <f t="shared" si="29"/>
        <v>0</v>
      </c>
      <c r="BV123" s="487">
        <f t="shared" si="29"/>
        <v>0</v>
      </c>
      <c r="BW123" s="487">
        <f t="shared" si="29"/>
        <v>0</v>
      </c>
      <c r="BX123" s="487">
        <f t="shared" si="29"/>
        <v>0</v>
      </c>
      <c r="BY123" s="487" t="str">
        <f t="shared" si="29"/>
        <v/>
      </c>
      <c r="BZ123" s="487" t="str">
        <f t="shared" si="29"/>
        <v/>
      </c>
      <c r="CA123" s="489" t="str">
        <f t="shared" si="29"/>
        <v/>
      </c>
    </row>
    <row r="124" spans="1:79" s="121" customFormat="1" ht="19.899999999999999" customHeight="1" x14ac:dyDescent="0.25">
      <c r="A124" s="9" t="s">
        <v>1589</v>
      </c>
      <c r="B124" s="7" t="s">
        <v>1590</v>
      </c>
      <c r="C124" s="2" t="s">
        <v>1591</v>
      </c>
      <c r="D124" s="5" t="s">
        <v>1537</v>
      </c>
      <c r="E124" s="7">
        <v>70</v>
      </c>
      <c r="F124" s="873">
        <v>1</v>
      </c>
      <c r="G124" s="862"/>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0</v>
      </c>
      <c r="AG124" s="487">
        <v>0</v>
      </c>
      <c r="AH124" s="487">
        <v>-1</v>
      </c>
      <c r="AI124" s="487">
        <v>0</v>
      </c>
      <c r="AJ124" s="487">
        <v>0</v>
      </c>
      <c r="AK124" s="487">
        <v>0</v>
      </c>
      <c r="AL124" s="487">
        <v>0</v>
      </c>
      <c r="AM124" s="487">
        <v>0</v>
      </c>
      <c r="AN124" s="487">
        <v>0</v>
      </c>
      <c r="AO124" s="487">
        <v>0</v>
      </c>
      <c r="AP124" s="487">
        <v>0</v>
      </c>
      <c r="AQ124" s="487">
        <v>0</v>
      </c>
      <c r="AR124" s="487">
        <v>0</v>
      </c>
      <c r="AS124" s="487">
        <v>0</v>
      </c>
      <c r="AT124" s="487">
        <v>0</v>
      </c>
      <c r="AU124" s="493">
        <v>0</v>
      </c>
      <c r="AV124" s="488" t="str">
        <f t="shared" si="30"/>
        <v/>
      </c>
      <c r="AW124" s="487" t="str">
        <f t="shared" si="28"/>
        <v/>
      </c>
      <c r="AX124" s="487" t="str">
        <f t="shared" si="28"/>
        <v>tbd</v>
      </c>
      <c r="AY124" s="487" t="str">
        <f t="shared" si="28"/>
        <v/>
      </c>
      <c r="AZ124" s="487" t="str">
        <f t="shared" si="28"/>
        <v/>
      </c>
      <c r="BA124" s="487" t="str">
        <f t="shared" si="28"/>
        <v/>
      </c>
      <c r="BB124" s="487" t="str">
        <f t="shared" si="28"/>
        <v/>
      </c>
      <c r="BC124" s="487" t="str">
        <f t="shared" si="28"/>
        <v/>
      </c>
      <c r="BD124" s="487" t="str">
        <f t="shared" si="28"/>
        <v/>
      </c>
      <c r="BE124" s="487" t="str">
        <f t="shared" si="28"/>
        <v/>
      </c>
      <c r="BF124" s="487" t="str">
        <f t="shared" si="28"/>
        <v/>
      </c>
      <c r="BG124" s="487" t="str">
        <f t="shared" si="28"/>
        <v/>
      </c>
      <c r="BH124" s="487" t="str">
        <f t="shared" si="28"/>
        <v/>
      </c>
      <c r="BI124" s="487" t="str">
        <f t="shared" si="28"/>
        <v/>
      </c>
      <c r="BJ124" s="487" t="str">
        <f t="shared" si="28"/>
        <v/>
      </c>
      <c r="BK124" s="489" t="str">
        <f t="shared" si="28"/>
        <v/>
      </c>
      <c r="BL124" s="495" t="str">
        <f t="shared" si="31"/>
        <v/>
      </c>
      <c r="BM124" s="487" t="str">
        <f t="shared" si="29"/>
        <v/>
      </c>
      <c r="BN124" s="487" t="str">
        <f t="shared" si="29"/>
        <v>tbd</v>
      </c>
      <c r="BO124" s="487" t="str">
        <f t="shared" si="29"/>
        <v/>
      </c>
      <c r="BP124" s="487" t="str">
        <f t="shared" si="29"/>
        <v/>
      </c>
      <c r="BQ124" s="487" t="str">
        <f t="shared" si="29"/>
        <v/>
      </c>
      <c r="BR124" s="487" t="str">
        <f t="shared" si="29"/>
        <v/>
      </c>
      <c r="BS124" s="487" t="str">
        <f t="shared" si="29"/>
        <v/>
      </c>
      <c r="BT124" s="487" t="str">
        <f t="shared" si="29"/>
        <v/>
      </c>
      <c r="BU124" s="487" t="str">
        <f t="shared" si="29"/>
        <v/>
      </c>
      <c r="BV124" s="487" t="str">
        <f t="shared" si="29"/>
        <v/>
      </c>
      <c r="BW124" s="487" t="str">
        <f t="shared" si="29"/>
        <v/>
      </c>
      <c r="BX124" s="487" t="str">
        <f t="shared" si="29"/>
        <v/>
      </c>
      <c r="BY124" s="487" t="str">
        <f t="shared" si="29"/>
        <v/>
      </c>
      <c r="BZ124" s="487" t="str">
        <f t="shared" si="29"/>
        <v/>
      </c>
      <c r="CA124" s="489" t="str">
        <f t="shared" si="29"/>
        <v/>
      </c>
    </row>
    <row r="125" spans="1:79" s="121" customFormat="1" ht="19.899999999999999" customHeight="1" x14ac:dyDescent="0.25">
      <c r="A125" s="9" t="s">
        <v>1710</v>
      </c>
      <c r="B125" s="7" t="s">
        <v>1711</v>
      </c>
      <c r="C125" s="2" t="s">
        <v>1712</v>
      </c>
      <c r="D125" s="5" t="s">
        <v>1537</v>
      </c>
      <c r="E125" s="7">
        <v>8</v>
      </c>
      <c r="F125" s="4" t="s">
        <v>1713</v>
      </c>
      <c r="G125" s="862" t="s">
        <v>1516</v>
      </c>
      <c r="H125" s="5"/>
      <c r="I125" s="16"/>
      <c r="J125" s="47" t="s">
        <v>86</v>
      </c>
      <c r="K125" s="48"/>
      <c r="L125" s="48"/>
      <c r="M125" s="49"/>
      <c r="N125" s="47" t="s">
        <v>86</v>
      </c>
      <c r="O125" s="48"/>
      <c r="P125" s="48"/>
      <c r="Q125" s="48"/>
      <c r="R125" s="48"/>
      <c r="S125" s="48"/>
      <c r="T125" s="65"/>
      <c r="U125" s="49"/>
      <c r="V125" s="58" t="s">
        <v>86</v>
      </c>
      <c r="W125" s="82" t="s">
        <v>86</v>
      </c>
      <c r="X125" s="56"/>
      <c r="Y125" s="69"/>
      <c r="Z125" s="69"/>
      <c r="AA125" s="68"/>
      <c r="AB125" s="57"/>
      <c r="AC125" s="58" t="s">
        <v>1376</v>
      </c>
      <c r="AD125" s="56"/>
      <c r="AE125" s="65"/>
      <c r="AF125" s="488">
        <v>0</v>
      </c>
      <c r="AG125" s="487">
        <v>0</v>
      </c>
      <c r="AH125" s="487">
        <v>-1</v>
      </c>
      <c r="AI125" s="487">
        <v>0</v>
      </c>
      <c r="AJ125" s="487">
        <v>0</v>
      </c>
      <c r="AK125" s="487">
        <v>0</v>
      </c>
      <c r="AL125" s="487">
        <v>0</v>
      </c>
      <c r="AM125" s="487">
        <v>0</v>
      </c>
      <c r="AN125" s="487">
        <v>0</v>
      </c>
      <c r="AO125" s="487">
        <v>0</v>
      </c>
      <c r="AP125" s="487">
        <v>0</v>
      </c>
      <c r="AQ125" s="487">
        <v>0</v>
      </c>
      <c r="AR125" s="487">
        <v>0</v>
      </c>
      <c r="AS125" s="487">
        <v>0</v>
      </c>
      <c r="AT125" s="487">
        <v>0</v>
      </c>
      <c r="AU125" s="493">
        <v>0</v>
      </c>
      <c r="AV125" s="488" t="str">
        <f t="shared" si="30"/>
        <v/>
      </c>
      <c r="AW125" s="487" t="str">
        <f t="shared" si="28"/>
        <v/>
      </c>
      <c r="AX125" s="487" t="str">
        <f t="shared" si="28"/>
        <v>tbd</v>
      </c>
      <c r="AY125" s="487" t="str">
        <f t="shared" si="28"/>
        <v/>
      </c>
      <c r="AZ125" s="487" t="str">
        <f t="shared" si="28"/>
        <v/>
      </c>
      <c r="BA125" s="487" t="str">
        <f t="shared" si="28"/>
        <v/>
      </c>
      <c r="BB125" s="487" t="str">
        <f t="shared" si="28"/>
        <v/>
      </c>
      <c r="BC125" s="487" t="str">
        <f t="shared" si="28"/>
        <v/>
      </c>
      <c r="BD125" s="487" t="str">
        <f t="shared" si="28"/>
        <v/>
      </c>
      <c r="BE125" s="487" t="str">
        <f t="shared" si="28"/>
        <v/>
      </c>
      <c r="BF125" s="487" t="str">
        <f t="shared" si="28"/>
        <v/>
      </c>
      <c r="BG125" s="487" t="str">
        <f t="shared" si="28"/>
        <v/>
      </c>
      <c r="BH125" s="487" t="str">
        <f t="shared" si="28"/>
        <v/>
      </c>
      <c r="BI125" s="487" t="str">
        <f t="shared" si="28"/>
        <v/>
      </c>
      <c r="BJ125" s="487" t="str">
        <f t="shared" si="28"/>
        <v/>
      </c>
      <c r="BK125" s="489" t="str">
        <f t="shared" si="28"/>
        <v/>
      </c>
      <c r="BL125" s="495" t="str">
        <f t="shared" si="31"/>
        <v/>
      </c>
      <c r="BM125" s="487" t="str">
        <f t="shared" si="29"/>
        <v/>
      </c>
      <c r="BN125" s="487" t="str">
        <f t="shared" si="29"/>
        <v>tbd</v>
      </c>
      <c r="BO125" s="487" t="str">
        <f t="shared" si="29"/>
        <v/>
      </c>
      <c r="BP125" s="487" t="str">
        <f t="shared" si="29"/>
        <v/>
      </c>
      <c r="BQ125" s="487" t="str">
        <f t="shared" si="29"/>
        <v/>
      </c>
      <c r="BR125" s="487" t="str">
        <f t="shared" si="29"/>
        <v/>
      </c>
      <c r="BS125" s="487" t="str">
        <f t="shared" si="29"/>
        <v/>
      </c>
      <c r="BT125" s="487" t="str">
        <f t="shared" si="29"/>
        <v/>
      </c>
      <c r="BU125" s="487" t="str">
        <f t="shared" si="29"/>
        <v/>
      </c>
      <c r="BV125" s="487" t="str">
        <f t="shared" si="29"/>
        <v/>
      </c>
      <c r="BW125" s="487" t="str">
        <f t="shared" si="29"/>
        <v/>
      </c>
      <c r="BX125" s="487" t="str">
        <f t="shared" si="29"/>
        <v/>
      </c>
      <c r="BY125" s="487" t="str">
        <f t="shared" si="29"/>
        <v/>
      </c>
      <c r="BZ125" s="487" t="str">
        <f t="shared" si="29"/>
        <v/>
      </c>
      <c r="CA125" s="489" t="str">
        <f t="shared" si="29"/>
        <v/>
      </c>
    </row>
    <row r="126" spans="1:79" s="121" customFormat="1" ht="19.899999999999999" customHeight="1" x14ac:dyDescent="0.25">
      <c r="A126" s="9" t="s">
        <v>1721</v>
      </c>
      <c r="B126" s="7" t="s">
        <v>1722</v>
      </c>
      <c r="C126" s="2" t="s">
        <v>1723</v>
      </c>
      <c r="D126" s="5" t="s">
        <v>1724</v>
      </c>
      <c r="E126" s="7">
        <v>8</v>
      </c>
      <c r="F126" s="4" t="s">
        <v>1538</v>
      </c>
      <c r="G126" s="862" t="s">
        <v>1516</v>
      </c>
      <c r="H126" s="5"/>
      <c r="I126" s="16"/>
      <c r="J126" s="47" t="s">
        <v>86</v>
      </c>
      <c r="K126" s="48"/>
      <c r="L126" s="48"/>
      <c r="M126" s="49"/>
      <c r="N126" s="47" t="s">
        <v>86</v>
      </c>
      <c r="O126" s="48"/>
      <c r="P126" s="48"/>
      <c r="Q126" s="48"/>
      <c r="R126" s="48"/>
      <c r="S126" s="48"/>
      <c r="T126" s="65"/>
      <c r="U126" s="49"/>
      <c r="V126" s="58" t="s">
        <v>86</v>
      </c>
      <c r="W126" s="82" t="s">
        <v>86</v>
      </c>
      <c r="X126" s="56"/>
      <c r="Y126" s="69"/>
      <c r="Z126" s="69"/>
      <c r="AA126" s="68"/>
      <c r="AB126" s="57"/>
      <c r="AC126" s="58" t="s">
        <v>1376</v>
      </c>
      <c r="AD126" s="56"/>
      <c r="AE126" s="65"/>
      <c r="AF126" s="488">
        <v>0</v>
      </c>
      <c r="AG126" s="487">
        <v>0</v>
      </c>
      <c r="AH126" s="487">
        <v>-1</v>
      </c>
      <c r="AI126" s="487">
        <v>0</v>
      </c>
      <c r="AJ126" s="487">
        <v>0</v>
      </c>
      <c r="AK126" s="487">
        <v>0</v>
      </c>
      <c r="AL126" s="487">
        <v>0</v>
      </c>
      <c r="AM126" s="487">
        <v>0</v>
      </c>
      <c r="AN126" s="487">
        <v>0</v>
      </c>
      <c r="AO126" s="487">
        <v>0</v>
      </c>
      <c r="AP126" s="487">
        <v>0</v>
      </c>
      <c r="AQ126" s="487">
        <v>0</v>
      </c>
      <c r="AR126" s="487">
        <v>0</v>
      </c>
      <c r="AS126" s="487">
        <v>0</v>
      </c>
      <c r="AT126" s="487">
        <v>0</v>
      </c>
      <c r="AU126" s="493">
        <v>0</v>
      </c>
      <c r="AV126" s="488" t="str">
        <f t="shared" si="30"/>
        <v/>
      </c>
      <c r="AW126" s="487" t="str">
        <f t="shared" si="30"/>
        <v/>
      </c>
      <c r="AX126" s="487" t="str">
        <f t="shared" si="30"/>
        <v>tbd</v>
      </c>
      <c r="AY126" s="487" t="str">
        <f t="shared" si="30"/>
        <v/>
      </c>
      <c r="AZ126" s="487" t="str">
        <f t="shared" si="30"/>
        <v/>
      </c>
      <c r="BA126" s="487" t="str">
        <f t="shared" si="30"/>
        <v/>
      </c>
      <c r="BB126" s="487" t="str">
        <f t="shared" si="30"/>
        <v/>
      </c>
      <c r="BC126" s="487" t="str">
        <f t="shared" si="30"/>
        <v/>
      </c>
      <c r="BD126" s="487" t="str">
        <f t="shared" si="30"/>
        <v/>
      </c>
      <c r="BE126" s="487" t="str">
        <f t="shared" si="30"/>
        <v/>
      </c>
      <c r="BF126" s="487" t="str">
        <f t="shared" si="30"/>
        <v/>
      </c>
      <c r="BG126" s="487" t="str">
        <f t="shared" si="30"/>
        <v/>
      </c>
      <c r="BH126" s="487" t="str">
        <f t="shared" si="30"/>
        <v/>
      </c>
      <c r="BI126" s="487" t="str">
        <f t="shared" si="30"/>
        <v/>
      </c>
      <c r="BJ126" s="487" t="str">
        <f t="shared" si="30"/>
        <v/>
      </c>
      <c r="BK126" s="489" t="str">
        <f t="shared" si="30"/>
        <v/>
      </c>
      <c r="BL126" s="495" t="str">
        <f t="shared" si="31"/>
        <v/>
      </c>
      <c r="BM126" s="487" t="str">
        <f t="shared" si="31"/>
        <v/>
      </c>
      <c r="BN126" s="487" t="str">
        <f t="shared" si="31"/>
        <v>tbd</v>
      </c>
      <c r="BO126" s="487" t="str">
        <f t="shared" si="31"/>
        <v/>
      </c>
      <c r="BP126" s="487" t="str">
        <f t="shared" si="31"/>
        <v/>
      </c>
      <c r="BQ126" s="487" t="str">
        <f t="shared" si="31"/>
        <v/>
      </c>
      <c r="BR126" s="487" t="str">
        <f t="shared" si="31"/>
        <v/>
      </c>
      <c r="BS126" s="487" t="str">
        <f t="shared" si="31"/>
        <v/>
      </c>
      <c r="BT126" s="487" t="str">
        <f t="shared" si="31"/>
        <v/>
      </c>
      <c r="BU126" s="487" t="str">
        <f t="shared" si="31"/>
        <v/>
      </c>
      <c r="BV126" s="487" t="str">
        <f t="shared" si="31"/>
        <v/>
      </c>
      <c r="BW126" s="487" t="str">
        <f t="shared" si="31"/>
        <v/>
      </c>
      <c r="BX126" s="487" t="str">
        <f t="shared" si="31"/>
        <v/>
      </c>
      <c r="BY126" s="487" t="str">
        <f t="shared" si="31"/>
        <v/>
      </c>
      <c r="BZ126" s="487" t="str">
        <f t="shared" si="31"/>
        <v/>
      </c>
      <c r="CA126" s="489" t="str">
        <f t="shared" si="31"/>
        <v/>
      </c>
    </row>
    <row r="127" spans="1:79" s="121" customFormat="1" ht="19.899999999999999" customHeight="1" x14ac:dyDescent="0.25">
      <c r="A127" s="9" t="s">
        <v>1725</v>
      </c>
      <c r="B127" s="7" t="s">
        <v>1726</v>
      </c>
      <c r="C127" s="2" t="s">
        <v>1727</v>
      </c>
      <c r="D127" s="5" t="s">
        <v>1728</v>
      </c>
      <c r="E127" s="4">
        <v>8</v>
      </c>
      <c r="F127" s="4" t="s">
        <v>1538</v>
      </c>
      <c r="G127" s="862" t="s">
        <v>1516</v>
      </c>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0</v>
      </c>
      <c r="AG127" s="487">
        <v>0</v>
      </c>
      <c r="AH127" s="487">
        <v>-1</v>
      </c>
      <c r="AI127" s="487">
        <v>0</v>
      </c>
      <c r="AJ127" s="487">
        <v>0</v>
      </c>
      <c r="AK127" s="487">
        <v>0</v>
      </c>
      <c r="AL127" s="487">
        <v>0</v>
      </c>
      <c r="AM127" s="487">
        <v>0</v>
      </c>
      <c r="AN127" s="487">
        <v>-1</v>
      </c>
      <c r="AO127" s="487">
        <v>0</v>
      </c>
      <c r="AP127" s="487">
        <v>-1</v>
      </c>
      <c r="AQ127" s="487">
        <v>-1</v>
      </c>
      <c r="AR127" s="487">
        <v>0</v>
      </c>
      <c r="AS127" s="487">
        <v>0</v>
      </c>
      <c r="AT127" s="487">
        <v>0</v>
      </c>
      <c r="AU127" s="493">
        <v>0</v>
      </c>
      <c r="AV127" s="488" t="str">
        <f t="shared" si="30"/>
        <v/>
      </c>
      <c r="AW127" s="487" t="str">
        <f t="shared" si="30"/>
        <v/>
      </c>
      <c r="AX127" s="487" t="str">
        <f t="shared" si="30"/>
        <v>tbd</v>
      </c>
      <c r="AY127" s="487" t="str">
        <f t="shared" si="30"/>
        <v/>
      </c>
      <c r="AZ127" s="487" t="str">
        <f t="shared" si="30"/>
        <v/>
      </c>
      <c r="BA127" s="487" t="str">
        <f t="shared" si="30"/>
        <v/>
      </c>
      <c r="BB127" s="487" t="str">
        <f t="shared" si="30"/>
        <v/>
      </c>
      <c r="BC127" s="487" t="str">
        <f t="shared" si="30"/>
        <v/>
      </c>
      <c r="BD127" s="487" t="str">
        <f t="shared" si="30"/>
        <v>tbd</v>
      </c>
      <c r="BE127" s="487" t="str">
        <f t="shared" si="30"/>
        <v/>
      </c>
      <c r="BF127" s="487" t="str">
        <f t="shared" si="30"/>
        <v>tbd</v>
      </c>
      <c r="BG127" s="487" t="str">
        <f t="shared" si="30"/>
        <v>tbd</v>
      </c>
      <c r="BH127" s="487" t="str">
        <f t="shared" si="30"/>
        <v/>
      </c>
      <c r="BI127" s="487" t="str">
        <f t="shared" si="30"/>
        <v/>
      </c>
      <c r="BJ127" s="487" t="str">
        <f t="shared" si="30"/>
        <v/>
      </c>
      <c r="BK127" s="489" t="str">
        <f t="shared" si="30"/>
        <v/>
      </c>
      <c r="BL127" s="495" t="str">
        <f t="shared" si="31"/>
        <v/>
      </c>
      <c r="BM127" s="487" t="str">
        <f t="shared" si="31"/>
        <v/>
      </c>
      <c r="BN127" s="487" t="str">
        <f t="shared" si="31"/>
        <v>tbd</v>
      </c>
      <c r="BO127" s="487" t="str">
        <f t="shared" si="31"/>
        <v/>
      </c>
      <c r="BP127" s="487" t="str">
        <f t="shared" si="31"/>
        <v/>
      </c>
      <c r="BQ127" s="487" t="str">
        <f t="shared" si="31"/>
        <v/>
      </c>
      <c r="BR127" s="487" t="str">
        <f t="shared" si="31"/>
        <v/>
      </c>
      <c r="BS127" s="487" t="str">
        <f t="shared" si="31"/>
        <v/>
      </c>
      <c r="BT127" s="487" t="str">
        <f t="shared" si="31"/>
        <v>tbd</v>
      </c>
      <c r="BU127" s="487" t="str">
        <f t="shared" si="31"/>
        <v/>
      </c>
      <c r="BV127" s="487" t="str">
        <f t="shared" si="31"/>
        <v>tbd</v>
      </c>
      <c r="BW127" s="487" t="str">
        <f t="shared" si="31"/>
        <v>tbd</v>
      </c>
      <c r="BX127" s="487" t="str">
        <f t="shared" si="31"/>
        <v/>
      </c>
      <c r="BY127" s="487" t="str">
        <f t="shared" si="31"/>
        <v/>
      </c>
      <c r="BZ127" s="487" t="str">
        <f t="shared" si="31"/>
        <v/>
      </c>
      <c r="CA127" s="489" t="str">
        <f t="shared" si="31"/>
        <v/>
      </c>
    </row>
    <row r="128" spans="1:79" s="121" customFormat="1" ht="19.899999999999999" customHeight="1" x14ac:dyDescent="0.25">
      <c r="A128" s="9" t="s">
        <v>1729</v>
      </c>
      <c r="B128" s="7" t="s">
        <v>1730</v>
      </c>
      <c r="C128" s="2" t="s">
        <v>1731</v>
      </c>
      <c r="D128" s="5" t="s">
        <v>1724</v>
      </c>
      <c r="E128" s="4">
        <v>8</v>
      </c>
      <c r="F128" s="4" t="s">
        <v>1538</v>
      </c>
      <c r="G128" s="862" t="s">
        <v>1516</v>
      </c>
      <c r="H128" s="5"/>
      <c r="I128" s="16"/>
      <c r="J128" s="47" t="s">
        <v>86</v>
      </c>
      <c r="K128" s="48"/>
      <c r="L128" s="48"/>
      <c r="M128" s="49"/>
      <c r="N128" s="47" t="s">
        <v>86</v>
      </c>
      <c r="O128" s="48"/>
      <c r="P128" s="48"/>
      <c r="Q128" s="48"/>
      <c r="R128" s="48"/>
      <c r="S128" s="48"/>
      <c r="T128" s="65"/>
      <c r="U128" s="49"/>
      <c r="V128" s="58" t="s">
        <v>86</v>
      </c>
      <c r="W128" s="82" t="s">
        <v>86</v>
      </c>
      <c r="X128" s="56"/>
      <c r="Y128" s="69"/>
      <c r="Z128" s="69"/>
      <c r="AA128" s="68"/>
      <c r="AB128" s="57"/>
      <c r="AC128" s="58" t="s">
        <v>1376</v>
      </c>
      <c r="AD128" s="56"/>
      <c r="AE128" s="65"/>
      <c r="AF128" s="488">
        <v>0</v>
      </c>
      <c r="AG128" s="487">
        <v>0</v>
      </c>
      <c r="AH128" s="487">
        <v>-1</v>
      </c>
      <c r="AI128" s="487">
        <v>0</v>
      </c>
      <c r="AJ128" s="487">
        <v>0</v>
      </c>
      <c r="AK128" s="487">
        <v>0</v>
      </c>
      <c r="AL128" s="487">
        <v>0</v>
      </c>
      <c r="AM128" s="487">
        <v>0</v>
      </c>
      <c r="AN128" s="487">
        <v>-1</v>
      </c>
      <c r="AO128" s="487">
        <v>0</v>
      </c>
      <c r="AP128" s="487">
        <v>-1</v>
      </c>
      <c r="AQ128" s="487">
        <v>-1</v>
      </c>
      <c r="AR128" s="487">
        <v>0</v>
      </c>
      <c r="AS128" s="487">
        <v>0</v>
      </c>
      <c r="AT128" s="487">
        <v>0</v>
      </c>
      <c r="AU128" s="493">
        <v>0</v>
      </c>
      <c r="AV128" s="488" t="str">
        <f t="shared" si="30"/>
        <v/>
      </c>
      <c r="AW128" s="487" t="str">
        <f t="shared" si="30"/>
        <v/>
      </c>
      <c r="AX128" s="487" t="str">
        <f t="shared" si="30"/>
        <v>tbd</v>
      </c>
      <c r="AY128" s="487" t="str">
        <f t="shared" si="30"/>
        <v/>
      </c>
      <c r="AZ128" s="487" t="str">
        <f t="shared" si="30"/>
        <v/>
      </c>
      <c r="BA128" s="487" t="str">
        <f t="shared" si="30"/>
        <v/>
      </c>
      <c r="BB128" s="487" t="str">
        <f t="shared" si="30"/>
        <v/>
      </c>
      <c r="BC128" s="487" t="str">
        <f t="shared" si="30"/>
        <v/>
      </c>
      <c r="BD128" s="487" t="str">
        <f t="shared" si="30"/>
        <v>tbd</v>
      </c>
      <c r="BE128" s="487" t="str">
        <f t="shared" si="30"/>
        <v/>
      </c>
      <c r="BF128" s="487" t="str">
        <f t="shared" si="30"/>
        <v>tbd</v>
      </c>
      <c r="BG128" s="487" t="str">
        <f t="shared" si="30"/>
        <v>tbd</v>
      </c>
      <c r="BH128" s="487" t="str">
        <f t="shared" si="30"/>
        <v/>
      </c>
      <c r="BI128" s="487" t="str">
        <f t="shared" si="30"/>
        <v/>
      </c>
      <c r="BJ128" s="487" t="str">
        <f t="shared" si="30"/>
        <v/>
      </c>
      <c r="BK128" s="489" t="str">
        <f t="shared" si="30"/>
        <v/>
      </c>
      <c r="BL128" s="495" t="str">
        <f t="shared" si="31"/>
        <v/>
      </c>
      <c r="BM128" s="487" t="str">
        <f t="shared" si="31"/>
        <v/>
      </c>
      <c r="BN128" s="487" t="str">
        <f t="shared" si="31"/>
        <v>tbd</v>
      </c>
      <c r="BO128" s="487" t="str">
        <f t="shared" si="31"/>
        <v/>
      </c>
      <c r="BP128" s="487" t="str">
        <f t="shared" si="31"/>
        <v/>
      </c>
      <c r="BQ128" s="487" t="str">
        <f t="shared" si="31"/>
        <v/>
      </c>
      <c r="BR128" s="487" t="str">
        <f t="shared" si="31"/>
        <v/>
      </c>
      <c r="BS128" s="487" t="str">
        <f t="shared" si="31"/>
        <v/>
      </c>
      <c r="BT128" s="487" t="str">
        <f t="shared" si="31"/>
        <v>tbd</v>
      </c>
      <c r="BU128" s="487" t="str">
        <f t="shared" si="31"/>
        <v/>
      </c>
      <c r="BV128" s="487" t="str">
        <f t="shared" si="31"/>
        <v>tbd</v>
      </c>
      <c r="BW128" s="487" t="str">
        <f t="shared" si="31"/>
        <v>tbd</v>
      </c>
      <c r="BX128" s="487" t="str">
        <f t="shared" si="31"/>
        <v/>
      </c>
      <c r="BY128" s="487" t="str">
        <f t="shared" si="31"/>
        <v/>
      </c>
      <c r="BZ128" s="487" t="str">
        <f t="shared" si="31"/>
        <v/>
      </c>
      <c r="CA128" s="489" t="str">
        <f t="shared" si="31"/>
        <v/>
      </c>
    </row>
    <row r="129" spans="1:79" s="121" customFormat="1" ht="19.899999999999999" customHeight="1" x14ac:dyDescent="0.25">
      <c r="A129" s="9" t="s">
        <v>1732</v>
      </c>
      <c r="B129" s="7" t="s">
        <v>1733</v>
      </c>
      <c r="C129" s="2" t="s">
        <v>1734</v>
      </c>
      <c r="D129" s="5" t="s">
        <v>1537</v>
      </c>
      <c r="E129" s="7">
        <v>1</v>
      </c>
      <c r="F129" s="862" t="s">
        <v>1516</v>
      </c>
      <c r="G129" s="862" t="s">
        <v>1516</v>
      </c>
      <c r="H129" s="5"/>
      <c r="I129" s="16"/>
      <c r="J129" s="47" t="s">
        <v>86</v>
      </c>
      <c r="K129" s="48"/>
      <c r="L129" s="48"/>
      <c r="M129" s="49"/>
      <c r="N129" s="863" t="s">
        <v>1516</v>
      </c>
      <c r="O129" s="864" t="s">
        <v>1516</v>
      </c>
      <c r="P129" s="864" t="s">
        <v>1516</v>
      </c>
      <c r="Q129" s="864" t="s">
        <v>1516</v>
      </c>
      <c r="R129" s="864" t="s">
        <v>1516</v>
      </c>
      <c r="S129" s="864" t="s">
        <v>1516</v>
      </c>
      <c r="T129" s="865" t="s">
        <v>1516</v>
      </c>
      <c r="U129" s="49"/>
      <c r="V129" s="58" t="s">
        <v>86</v>
      </c>
      <c r="W129" s="866" t="s">
        <v>1516</v>
      </c>
      <c r="X129" s="56"/>
      <c r="Y129" s="69"/>
      <c r="Z129" s="69"/>
      <c r="AA129" s="68"/>
      <c r="AB129" s="57"/>
      <c r="AC129" s="58" t="s">
        <v>1376</v>
      </c>
      <c r="AD129" s="56"/>
      <c r="AE129" s="65"/>
      <c r="AF129" s="488">
        <v>0</v>
      </c>
      <c r="AG129" s="487">
        <v>0</v>
      </c>
      <c r="AH129" s="487">
        <v>-1</v>
      </c>
      <c r="AI129" s="487">
        <v>0</v>
      </c>
      <c r="AJ129" s="487">
        <v>0</v>
      </c>
      <c r="AK129" s="487">
        <v>0</v>
      </c>
      <c r="AL129" s="487">
        <v>0</v>
      </c>
      <c r="AM129" s="487">
        <v>0</v>
      </c>
      <c r="AN129" s="487">
        <v>0</v>
      </c>
      <c r="AO129" s="487">
        <v>0</v>
      </c>
      <c r="AP129" s="487">
        <v>0</v>
      </c>
      <c r="AQ129" s="487">
        <v>0</v>
      </c>
      <c r="AR129" s="487">
        <v>0</v>
      </c>
      <c r="AS129" s="487">
        <v>0</v>
      </c>
      <c r="AT129" s="487">
        <v>0</v>
      </c>
      <c r="AU129" s="493">
        <v>0</v>
      </c>
      <c r="AV129" s="488" t="str">
        <f t="shared" si="30"/>
        <v/>
      </c>
      <c r="AW129" s="487" t="str">
        <f t="shared" si="30"/>
        <v/>
      </c>
      <c r="AX129" s="487" t="str">
        <f t="shared" si="30"/>
        <v>tbd</v>
      </c>
      <c r="AY129" s="487" t="str">
        <f t="shared" si="30"/>
        <v/>
      </c>
      <c r="AZ129" s="487" t="str">
        <f t="shared" si="30"/>
        <v/>
      </c>
      <c r="BA129" s="487" t="str">
        <f t="shared" si="30"/>
        <v/>
      </c>
      <c r="BB129" s="487" t="str">
        <f t="shared" si="30"/>
        <v/>
      </c>
      <c r="BC129" s="487" t="str">
        <f t="shared" si="30"/>
        <v/>
      </c>
      <c r="BD129" s="487" t="str">
        <f t="shared" si="30"/>
        <v/>
      </c>
      <c r="BE129" s="487" t="str">
        <f t="shared" si="30"/>
        <v/>
      </c>
      <c r="BF129" s="487" t="str">
        <f t="shared" si="30"/>
        <v/>
      </c>
      <c r="BG129" s="487" t="str">
        <f t="shared" si="30"/>
        <v/>
      </c>
      <c r="BH129" s="487" t="str">
        <f t="shared" si="30"/>
        <v/>
      </c>
      <c r="BI129" s="487" t="str">
        <f t="shared" si="30"/>
        <v/>
      </c>
      <c r="BJ129" s="487" t="str">
        <f t="shared" si="30"/>
        <v/>
      </c>
      <c r="BK129" s="489" t="str">
        <f t="shared" si="30"/>
        <v/>
      </c>
      <c r="BL129" s="495" t="str">
        <f t="shared" si="31"/>
        <v/>
      </c>
      <c r="BM129" s="487" t="str">
        <f t="shared" si="31"/>
        <v/>
      </c>
      <c r="BN129" s="487" t="str">
        <f t="shared" si="31"/>
        <v>not req'ed</v>
      </c>
      <c r="BO129" s="487" t="str">
        <f t="shared" si="31"/>
        <v/>
      </c>
      <c r="BP129" s="487" t="str">
        <f t="shared" si="31"/>
        <v/>
      </c>
      <c r="BQ129" s="487" t="str">
        <f t="shared" si="31"/>
        <v/>
      </c>
      <c r="BR129" s="487" t="str">
        <f t="shared" si="31"/>
        <v/>
      </c>
      <c r="BS129" s="487" t="str">
        <f t="shared" si="31"/>
        <v/>
      </c>
      <c r="BT129" s="487" t="str">
        <f t="shared" si="31"/>
        <v/>
      </c>
      <c r="BU129" s="487" t="str">
        <f t="shared" si="31"/>
        <v/>
      </c>
      <c r="BV129" s="487" t="str">
        <f t="shared" si="31"/>
        <v/>
      </c>
      <c r="BW129" s="487" t="str">
        <f t="shared" si="31"/>
        <v/>
      </c>
      <c r="BX129" s="487" t="str">
        <f t="shared" si="31"/>
        <v/>
      </c>
      <c r="BY129" s="487" t="str">
        <f t="shared" si="31"/>
        <v/>
      </c>
      <c r="BZ129" s="487" t="str">
        <f t="shared" si="31"/>
        <v/>
      </c>
      <c r="CA129" s="489" t="str">
        <f t="shared" si="31"/>
        <v/>
      </c>
    </row>
    <row r="130" spans="1:79" s="121" customFormat="1" ht="19.899999999999999" customHeight="1" x14ac:dyDescent="0.25">
      <c r="A130" s="9" t="s">
        <v>1735</v>
      </c>
      <c r="B130" s="7" t="s">
        <v>1736</v>
      </c>
      <c r="C130" s="2" t="s">
        <v>1737</v>
      </c>
      <c r="D130" s="5" t="s">
        <v>1537</v>
      </c>
      <c r="E130" s="4">
        <v>1</v>
      </c>
      <c r="F130" s="862" t="s">
        <v>1516</v>
      </c>
      <c r="G130" s="862" t="s">
        <v>1516</v>
      </c>
      <c r="H130" s="5"/>
      <c r="I130" s="16"/>
      <c r="J130" s="47" t="s">
        <v>86</v>
      </c>
      <c r="K130" s="48"/>
      <c r="L130" s="48"/>
      <c r="M130" s="49"/>
      <c r="N130" s="863" t="s">
        <v>1516</v>
      </c>
      <c r="O130" s="864" t="s">
        <v>1516</v>
      </c>
      <c r="P130" s="864" t="s">
        <v>1516</v>
      </c>
      <c r="Q130" s="864" t="s">
        <v>1516</v>
      </c>
      <c r="R130" s="864" t="s">
        <v>1516</v>
      </c>
      <c r="S130" s="864" t="s">
        <v>1516</v>
      </c>
      <c r="T130" s="865" t="s">
        <v>1516</v>
      </c>
      <c r="U130" s="49"/>
      <c r="V130" s="58" t="s">
        <v>86</v>
      </c>
      <c r="W130" s="866" t="s">
        <v>1516</v>
      </c>
      <c r="X130" s="56"/>
      <c r="Y130" s="69"/>
      <c r="Z130" s="69"/>
      <c r="AA130" s="68"/>
      <c r="AB130" s="57"/>
      <c r="AC130" s="58" t="s">
        <v>1376</v>
      </c>
      <c r="AD130" s="56"/>
      <c r="AE130" s="65"/>
      <c r="AF130" s="488">
        <v>0</v>
      </c>
      <c r="AG130" s="487">
        <v>0</v>
      </c>
      <c r="AH130" s="487">
        <v>-1</v>
      </c>
      <c r="AI130" s="487">
        <v>0</v>
      </c>
      <c r="AJ130" s="487">
        <v>0</v>
      </c>
      <c r="AK130" s="487">
        <v>0</v>
      </c>
      <c r="AL130" s="487">
        <v>0</v>
      </c>
      <c r="AM130" s="487">
        <v>0</v>
      </c>
      <c r="AN130" s="487">
        <v>-1</v>
      </c>
      <c r="AO130" s="487">
        <v>0</v>
      </c>
      <c r="AP130" s="487">
        <v>-1</v>
      </c>
      <c r="AQ130" s="487">
        <v>-1</v>
      </c>
      <c r="AR130" s="487">
        <v>0</v>
      </c>
      <c r="AS130" s="487">
        <v>0</v>
      </c>
      <c r="AT130" s="487">
        <v>0</v>
      </c>
      <c r="AU130" s="493">
        <v>0</v>
      </c>
      <c r="AV130" s="488" t="str">
        <f t="shared" si="30"/>
        <v/>
      </c>
      <c r="AW130" s="487" t="str">
        <f t="shared" si="30"/>
        <v/>
      </c>
      <c r="AX130" s="487" t="str">
        <f t="shared" si="30"/>
        <v>tbd</v>
      </c>
      <c r="AY130" s="487" t="str">
        <f t="shared" si="30"/>
        <v/>
      </c>
      <c r="AZ130" s="487" t="str">
        <f t="shared" si="30"/>
        <v/>
      </c>
      <c r="BA130" s="487" t="str">
        <f t="shared" si="30"/>
        <v/>
      </c>
      <c r="BB130" s="487" t="str">
        <f t="shared" si="30"/>
        <v/>
      </c>
      <c r="BC130" s="487" t="str">
        <f t="shared" si="30"/>
        <v/>
      </c>
      <c r="BD130" s="487" t="str">
        <f t="shared" si="30"/>
        <v>tbd</v>
      </c>
      <c r="BE130" s="487" t="str">
        <f t="shared" si="30"/>
        <v/>
      </c>
      <c r="BF130" s="487" t="str">
        <f t="shared" si="30"/>
        <v>tbd</v>
      </c>
      <c r="BG130" s="487" t="str">
        <f t="shared" si="30"/>
        <v>tbd</v>
      </c>
      <c r="BH130" s="487" t="str">
        <f t="shared" si="30"/>
        <v/>
      </c>
      <c r="BI130" s="487" t="str">
        <f t="shared" si="30"/>
        <v/>
      </c>
      <c r="BJ130" s="487" t="str">
        <f t="shared" si="30"/>
        <v/>
      </c>
      <c r="BK130" s="489" t="str">
        <f t="shared" si="30"/>
        <v/>
      </c>
      <c r="BL130" s="495" t="str">
        <f t="shared" si="31"/>
        <v/>
      </c>
      <c r="BM130" s="487" t="str">
        <f t="shared" si="31"/>
        <v/>
      </c>
      <c r="BN130" s="487" t="str">
        <f t="shared" si="31"/>
        <v>not req'ed</v>
      </c>
      <c r="BO130" s="487" t="str">
        <f t="shared" si="31"/>
        <v/>
      </c>
      <c r="BP130" s="487" t="str">
        <f t="shared" si="31"/>
        <v/>
      </c>
      <c r="BQ130" s="487" t="str">
        <f t="shared" si="31"/>
        <v/>
      </c>
      <c r="BR130" s="487" t="str">
        <f t="shared" si="31"/>
        <v/>
      </c>
      <c r="BS130" s="487" t="str">
        <f t="shared" si="31"/>
        <v/>
      </c>
      <c r="BT130" s="487" t="str">
        <f t="shared" si="31"/>
        <v>not req'ed</v>
      </c>
      <c r="BU130" s="487" t="str">
        <f t="shared" si="31"/>
        <v/>
      </c>
      <c r="BV130" s="487" t="str">
        <f t="shared" si="31"/>
        <v>not req'ed</v>
      </c>
      <c r="BW130" s="487" t="str">
        <f t="shared" si="31"/>
        <v>not req'ed</v>
      </c>
      <c r="BX130" s="487" t="str">
        <f t="shared" si="31"/>
        <v/>
      </c>
      <c r="BY130" s="487" t="str">
        <f t="shared" si="31"/>
        <v/>
      </c>
      <c r="BZ130" s="487" t="str">
        <f t="shared" si="31"/>
        <v/>
      </c>
      <c r="CA130" s="489" t="str">
        <f t="shared" si="31"/>
        <v/>
      </c>
    </row>
    <row r="131" spans="1:79" s="121" customFormat="1" ht="19.899999999999999" customHeight="1" x14ac:dyDescent="0.25">
      <c r="A131" s="9" t="s">
        <v>1717</v>
      </c>
      <c r="B131" s="7" t="s">
        <v>1718</v>
      </c>
      <c r="C131" s="2" t="s">
        <v>1719</v>
      </c>
      <c r="D131" s="5" t="s">
        <v>1537</v>
      </c>
      <c r="E131" s="7">
        <v>200</v>
      </c>
      <c r="F131" s="873">
        <v>1</v>
      </c>
      <c r="G131" s="862"/>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0</v>
      </c>
      <c r="AG131" s="487">
        <v>0</v>
      </c>
      <c r="AH131" s="487">
        <v>-1</v>
      </c>
      <c r="AI131" s="487">
        <v>0</v>
      </c>
      <c r="AJ131" s="487">
        <v>0</v>
      </c>
      <c r="AK131" s="487">
        <v>0</v>
      </c>
      <c r="AL131" s="487">
        <v>0</v>
      </c>
      <c r="AM131" s="487">
        <v>0</v>
      </c>
      <c r="AN131" s="487">
        <v>0</v>
      </c>
      <c r="AO131" s="487">
        <v>0</v>
      </c>
      <c r="AP131" s="487">
        <v>0</v>
      </c>
      <c r="AQ131" s="487">
        <v>0</v>
      </c>
      <c r="AR131" s="487">
        <v>0</v>
      </c>
      <c r="AS131" s="487">
        <v>0</v>
      </c>
      <c r="AT131" s="487">
        <v>0</v>
      </c>
      <c r="AU131" s="493">
        <v>0</v>
      </c>
      <c r="AV131" s="488" t="str">
        <f t="shared" si="30"/>
        <v/>
      </c>
      <c r="AW131" s="487" t="str">
        <f t="shared" si="30"/>
        <v/>
      </c>
      <c r="AX131" s="487" t="str">
        <f t="shared" si="30"/>
        <v>tbd</v>
      </c>
      <c r="AY131" s="487" t="str">
        <f t="shared" si="30"/>
        <v/>
      </c>
      <c r="AZ131" s="487" t="str">
        <f t="shared" si="30"/>
        <v/>
      </c>
      <c r="BA131" s="487" t="str">
        <f t="shared" si="30"/>
        <v/>
      </c>
      <c r="BB131" s="487" t="str">
        <f t="shared" si="30"/>
        <v/>
      </c>
      <c r="BC131" s="487" t="str">
        <f t="shared" si="30"/>
        <v/>
      </c>
      <c r="BD131" s="487" t="str">
        <f t="shared" si="30"/>
        <v/>
      </c>
      <c r="BE131" s="487" t="str">
        <f t="shared" si="30"/>
        <v/>
      </c>
      <c r="BF131" s="487" t="str">
        <f t="shared" si="30"/>
        <v/>
      </c>
      <c r="BG131" s="487" t="str">
        <f t="shared" si="30"/>
        <v/>
      </c>
      <c r="BH131" s="487" t="str">
        <f t="shared" si="30"/>
        <v/>
      </c>
      <c r="BI131" s="487" t="str">
        <f t="shared" si="30"/>
        <v/>
      </c>
      <c r="BJ131" s="487" t="str">
        <f t="shared" si="30"/>
        <v/>
      </c>
      <c r="BK131" s="489" t="str">
        <f t="shared" si="30"/>
        <v/>
      </c>
      <c r="BL131" s="495" t="str">
        <f t="shared" si="31"/>
        <v/>
      </c>
      <c r="BM131" s="487" t="str">
        <f t="shared" si="31"/>
        <v/>
      </c>
      <c r="BN131" s="487" t="str">
        <f t="shared" si="31"/>
        <v>tbd</v>
      </c>
      <c r="BO131" s="487" t="str">
        <f t="shared" si="31"/>
        <v/>
      </c>
      <c r="BP131" s="487" t="str">
        <f t="shared" si="31"/>
        <v/>
      </c>
      <c r="BQ131" s="487" t="str">
        <f t="shared" si="31"/>
        <v/>
      </c>
      <c r="BR131" s="487" t="str">
        <f t="shared" si="31"/>
        <v/>
      </c>
      <c r="BS131" s="487" t="str">
        <f t="shared" si="31"/>
        <v/>
      </c>
      <c r="BT131" s="487" t="str">
        <f t="shared" si="31"/>
        <v/>
      </c>
      <c r="BU131" s="487" t="str">
        <f t="shared" si="31"/>
        <v/>
      </c>
      <c r="BV131" s="487" t="str">
        <f t="shared" si="31"/>
        <v/>
      </c>
      <c r="BW131" s="487" t="str">
        <f t="shared" si="31"/>
        <v/>
      </c>
      <c r="BX131" s="487" t="str">
        <f t="shared" si="31"/>
        <v/>
      </c>
      <c r="BY131" s="487" t="str">
        <f t="shared" si="31"/>
        <v/>
      </c>
      <c r="BZ131" s="487" t="str">
        <f t="shared" si="31"/>
        <v/>
      </c>
      <c r="CA131" s="489" t="str">
        <f t="shared" si="31"/>
        <v/>
      </c>
    </row>
    <row r="132" spans="1:79" s="121" customFormat="1" ht="19.899999999999999" customHeight="1" x14ac:dyDescent="0.25">
      <c r="A132" s="1381" t="s">
        <v>2371</v>
      </c>
      <c r="B132" s="1382"/>
      <c r="C132" s="1382"/>
      <c r="D132" s="1382"/>
      <c r="E132" s="1382"/>
      <c r="F132" s="1382"/>
      <c r="G132" s="1382"/>
      <c r="H132" s="1382"/>
      <c r="I132" s="1383"/>
      <c r="J132" s="867"/>
      <c r="K132" s="868"/>
      <c r="L132" s="868"/>
      <c r="M132" s="869"/>
      <c r="N132" s="867"/>
      <c r="O132" s="868"/>
      <c r="P132" s="868"/>
      <c r="Q132" s="868"/>
      <c r="R132" s="868"/>
      <c r="S132" s="868"/>
      <c r="T132" s="870"/>
      <c r="U132" s="869"/>
      <c r="V132" s="867"/>
      <c r="W132" s="871"/>
      <c r="X132" s="868"/>
      <c r="Y132" s="870"/>
      <c r="Z132" s="870"/>
      <c r="AA132" s="872"/>
      <c r="AB132" s="869"/>
      <c r="AC132" s="867"/>
      <c r="AD132" s="868"/>
      <c r="AE132" s="870"/>
      <c r="AF132" s="488">
        <f t="shared" ref="AF132:AR141" si="33">AF131</f>
        <v>0</v>
      </c>
      <c r="AG132" s="487">
        <f t="shared" si="33"/>
        <v>0</v>
      </c>
      <c r="AH132" s="487">
        <f t="shared" si="33"/>
        <v>-1</v>
      </c>
      <c r="AI132" s="487">
        <f t="shared" si="33"/>
        <v>0</v>
      </c>
      <c r="AJ132" s="487">
        <f t="shared" si="33"/>
        <v>0</v>
      </c>
      <c r="AK132" s="487">
        <f t="shared" si="33"/>
        <v>0</v>
      </c>
      <c r="AL132" s="487">
        <f t="shared" si="33"/>
        <v>0</v>
      </c>
      <c r="AM132" s="487">
        <f t="shared" si="33"/>
        <v>0</v>
      </c>
      <c r="AN132" s="487">
        <f t="shared" si="33"/>
        <v>0</v>
      </c>
      <c r="AO132" s="487">
        <f t="shared" si="33"/>
        <v>0</v>
      </c>
      <c r="AP132" s="487">
        <f t="shared" si="33"/>
        <v>0</v>
      </c>
      <c r="AQ132" s="487">
        <f t="shared" si="33"/>
        <v>0</v>
      </c>
      <c r="AR132" s="487">
        <f t="shared" si="33"/>
        <v>0</v>
      </c>
      <c r="AS132" s="487">
        <v>0</v>
      </c>
      <c r="AT132" s="487">
        <v>0</v>
      </c>
      <c r="AU132" s="493">
        <v>0</v>
      </c>
      <c r="AV132" s="488" t="str">
        <f t="shared" si="30"/>
        <v/>
      </c>
      <c r="AW132" s="487" t="str">
        <f t="shared" si="30"/>
        <v/>
      </c>
      <c r="AX132" s="487">
        <f t="shared" si="30"/>
        <v>0</v>
      </c>
      <c r="AY132" s="487" t="str">
        <f t="shared" si="30"/>
        <v/>
      </c>
      <c r="AZ132" s="487" t="str">
        <f t="shared" si="30"/>
        <v/>
      </c>
      <c r="BA132" s="487" t="str">
        <f t="shared" si="30"/>
        <v/>
      </c>
      <c r="BB132" s="487" t="str">
        <f t="shared" si="30"/>
        <v/>
      </c>
      <c r="BC132" s="487" t="str">
        <f t="shared" si="30"/>
        <v/>
      </c>
      <c r="BD132" s="487" t="str">
        <f t="shared" si="30"/>
        <v/>
      </c>
      <c r="BE132" s="487" t="str">
        <f t="shared" si="30"/>
        <v/>
      </c>
      <c r="BF132" s="487" t="str">
        <f t="shared" si="30"/>
        <v/>
      </c>
      <c r="BG132" s="487" t="str">
        <f t="shared" si="30"/>
        <v/>
      </c>
      <c r="BH132" s="487" t="str">
        <f t="shared" si="30"/>
        <v/>
      </c>
      <c r="BI132" s="487" t="str">
        <f t="shared" si="30"/>
        <v/>
      </c>
      <c r="BJ132" s="487" t="str">
        <f t="shared" si="30"/>
        <v/>
      </c>
      <c r="BK132" s="489" t="str">
        <f t="shared" si="30"/>
        <v/>
      </c>
      <c r="BL132" s="495" t="str">
        <f t="shared" si="31"/>
        <v/>
      </c>
      <c r="BM132" s="487" t="str">
        <f t="shared" si="31"/>
        <v/>
      </c>
      <c r="BN132" s="487">
        <f t="shared" si="31"/>
        <v>0</v>
      </c>
      <c r="BO132" s="487" t="str">
        <f t="shared" si="31"/>
        <v/>
      </c>
      <c r="BP132" s="487" t="str">
        <f t="shared" si="31"/>
        <v/>
      </c>
      <c r="BQ132" s="487" t="str">
        <f t="shared" si="31"/>
        <v/>
      </c>
      <c r="BR132" s="487" t="str">
        <f t="shared" si="31"/>
        <v/>
      </c>
      <c r="BS132" s="487" t="str">
        <f t="shared" si="31"/>
        <v/>
      </c>
      <c r="BT132" s="487" t="str">
        <f t="shared" si="31"/>
        <v/>
      </c>
      <c r="BU132" s="487" t="str">
        <f t="shared" si="31"/>
        <v/>
      </c>
      <c r="BV132" s="487" t="str">
        <f t="shared" si="31"/>
        <v/>
      </c>
      <c r="BW132" s="487" t="str">
        <f t="shared" si="31"/>
        <v/>
      </c>
      <c r="BX132" s="487" t="str">
        <f t="shared" si="31"/>
        <v/>
      </c>
      <c r="BY132" s="487" t="str">
        <f t="shared" si="31"/>
        <v/>
      </c>
      <c r="BZ132" s="487" t="str">
        <f t="shared" si="31"/>
        <v/>
      </c>
      <c r="CA132" s="489" t="str">
        <f t="shared" si="31"/>
        <v/>
      </c>
    </row>
    <row r="133" spans="1:79" s="121" customFormat="1" ht="19.899999999999999" customHeight="1" x14ac:dyDescent="0.25">
      <c r="A133" s="9" t="s">
        <v>1797</v>
      </c>
      <c r="B133" s="7" t="s">
        <v>1798</v>
      </c>
      <c r="C133" s="2" t="s">
        <v>1799</v>
      </c>
      <c r="D133" s="5" t="s">
        <v>1537</v>
      </c>
      <c r="E133" s="7">
        <v>70</v>
      </c>
      <c r="F133" s="873">
        <v>1</v>
      </c>
      <c r="G133" s="862"/>
      <c r="H133" s="5"/>
      <c r="I133" s="16"/>
      <c r="J133" s="47" t="s">
        <v>86</v>
      </c>
      <c r="K133" s="48"/>
      <c r="L133" s="48"/>
      <c r="M133" s="49"/>
      <c r="N133" s="47" t="s">
        <v>86</v>
      </c>
      <c r="O133" s="48"/>
      <c r="P133" s="48"/>
      <c r="Q133" s="48"/>
      <c r="R133" s="48"/>
      <c r="S133" s="48"/>
      <c r="T133" s="65"/>
      <c r="U133" s="49"/>
      <c r="V133" s="58" t="s">
        <v>86</v>
      </c>
      <c r="W133" s="82" t="s">
        <v>86</v>
      </c>
      <c r="X133" s="56"/>
      <c r="Y133" s="69"/>
      <c r="Z133" s="69"/>
      <c r="AA133" s="68"/>
      <c r="AB133" s="57"/>
      <c r="AC133" s="58" t="s">
        <v>1376</v>
      </c>
      <c r="AD133" s="56"/>
      <c r="AE133" s="65"/>
      <c r="AF133" s="488">
        <v>0</v>
      </c>
      <c r="AG133" s="487">
        <v>0</v>
      </c>
      <c r="AH133" s="487">
        <v>0</v>
      </c>
      <c r="AI133" s="487">
        <v>-1</v>
      </c>
      <c r="AJ133" s="487">
        <v>0</v>
      </c>
      <c r="AK133" s="487">
        <v>0</v>
      </c>
      <c r="AL133" s="487">
        <v>0</v>
      </c>
      <c r="AM133" s="487">
        <v>0</v>
      </c>
      <c r="AN133" s="487">
        <v>-1</v>
      </c>
      <c r="AO133" s="487">
        <v>-1</v>
      </c>
      <c r="AP133" s="487">
        <v>0</v>
      </c>
      <c r="AQ133" s="487">
        <v>-1</v>
      </c>
      <c r="AR133" s="487">
        <v>-1</v>
      </c>
      <c r="AS133" s="487">
        <v>0</v>
      </c>
      <c r="AT133" s="487">
        <v>0</v>
      </c>
      <c r="AU133" s="493">
        <v>0</v>
      </c>
      <c r="AV133" s="488" t="str">
        <f t="shared" si="30"/>
        <v/>
      </c>
      <c r="AW133" s="487" t="str">
        <f t="shared" si="30"/>
        <v/>
      </c>
      <c r="AX133" s="487" t="str">
        <f t="shared" si="30"/>
        <v/>
      </c>
      <c r="AY133" s="487" t="str">
        <f t="shared" si="30"/>
        <v>tbd</v>
      </c>
      <c r="AZ133" s="487" t="str">
        <f t="shared" si="30"/>
        <v/>
      </c>
      <c r="BA133" s="487" t="str">
        <f t="shared" si="30"/>
        <v/>
      </c>
      <c r="BB133" s="487" t="str">
        <f t="shared" si="30"/>
        <v/>
      </c>
      <c r="BC133" s="487" t="str">
        <f t="shared" si="30"/>
        <v/>
      </c>
      <c r="BD133" s="487" t="str">
        <f t="shared" si="30"/>
        <v>tbd</v>
      </c>
      <c r="BE133" s="487" t="str">
        <f t="shared" si="30"/>
        <v>tbd</v>
      </c>
      <c r="BF133" s="487" t="str">
        <f t="shared" si="30"/>
        <v/>
      </c>
      <c r="BG133" s="487" t="str">
        <f t="shared" si="30"/>
        <v>tbd</v>
      </c>
      <c r="BH133" s="487" t="str">
        <f t="shared" si="30"/>
        <v>tbd</v>
      </c>
      <c r="BI133" s="487" t="str">
        <f t="shared" si="30"/>
        <v/>
      </c>
      <c r="BJ133" s="487" t="str">
        <f t="shared" si="30"/>
        <v/>
      </c>
      <c r="BK133" s="489" t="str">
        <f t="shared" si="30"/>
        <v/>
      </c>
      <c r="BL133" s="495" t="str">
        <f t="shared" si="31"/>
        <v/>
      </c>
      <c r="BM133" s="487" t="str">
        <f t="shared" si="31"/>
        <v/>
      </c>
      <c r="BN133" s="487" t="str">
        <f t="shared" si="31"/>
        <v/>
      </c>
      <c r="BO133" s="487" t="str">
        <f t="shared" si="31"/>
        <v>tbd</v>
      </c>
      <c r="BP133" s="487" t="str">
        <f t="shared" si="31"/>
        <v/>
      </c>
      <c r="BQ133" s="487" t="str">
        <f t="shared" si="31"/>
        <v/>
      </c>
      <c r="BR133" s="487" t="str">
        <f t="shared" si="31"/>
        <v/>
      </c>
      <c r="BS133" s="487" t="str">
        <f t="shared" si="31"/>
        <v/>
      </c>
      <c r="BT133" s="487" t="str">
        <f t="shared" si="31"/>
        <v>tbd</v>
      </c>
      <c r="BU133" s="487" t="str">
        <f t="shared" si="31"/>
        <v>tbd</v>
      </c>
      <c r="BV133" s="487" t="str">
        <f t="shared" si="31"/>
        <v/>
      </c>
      <c r="BW133" s="487" t="str">
        <f t="shared" si="31"/>
        <v>tbd</v>
      </c>
      <c r="BX133" s="487" t="str">
        <f t="shared" si="31"/>
        <v>tbd</v>
      </c>
      <c r="BY133" s="487" t="str">
        <f t="shared" si="31"/>
        <v/>
      </c>
      <c r="BZ133" s="487" t="str">
        <f t="shared" si="31"/>
        <v/>
      </c>
      <c r="CA133" s="489" t="str">
        <f t="shared" si="31"/>
        <v/>
      </c>
    </row>
    <row r="134" spans="1:79" s="121" customFormat="1" ht="19.899999999999999" customHeight="1" x14ac:dyDescent="0.25">
      <c r="A134" s="9" t="s">
        <v>1800</v>
      </c>
      <c r="B134" s="7" t="s">
        <v>1801</v>
      </c>
      <c r="C134" s="2" t="s">
        <v>1802</v>
      </c>
      <c r="D134" s="5" t="s">
        <v>1803</v>
      </c>
      <c r="E134" s="7">
        <v>70</v>
      </c>
      <c r="F134" s="4" t="s">
        <v>1804</v>
      </c>
      <c r="G134" s="862" t="s">
        <v>1516</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0</v>
      </c>
      <c r="AG134" s="487">
        <v>0</v>
      </c>
      <c r="AH134" s="487">
        <v>0</v>
      </c>
      <c r="AI134" s="487">
        <v>-1</v>
      </c>
      <c r="AJ134" s="487">
        <v>0</v>
      </c>
      <c r="AK134" s="487">
        <v>0</v>
      </c>
      <c r="AL134" s="487">
        <v>0</v>
      </c>
      <c r="AM134" s="487">
        <v>0</v>
      </c>
      <c r="AN134" s="487">
        <v>-1</v>
      </c>
      <c r="AO134" s="487">
        <v>-1</v>
      </c>
      <c r="AP134" s="487">
        <v>-1</v>
      </c>
      <c r="AQ134" s="487">
        <v>-1</v>
      </c>
      <c r="AR134" s="487">
        <v>-1</v>
      </c>
      <c r="AS134" s="487">
        <v>0</v>
      </c>
      <c r="AT134" s="487">
        <v>0</v>
      </c>
      <c r="AU134" s="493">
        <v>0</v>
      </c>
      <c r="AV134" s="488" t="str">
        <f t="shared" si="30"/>
        <v/>
      </c>
      <c r="AW134" s="487" t="str">
        <f t="shared" si="30"/>
        <v/>
      </c>
      <c r="AX134" s="487" t="str">
        <f t="shared" si="30"/>
        <v/>
      </c>
      <c r="AY134" s="487" t="str">
        <f t="shared" si="30"/>
        <v>tbd</v>
      </c>
      <c r="AZ134" s="487" t="str">
        <f t="shared" si="30"/>
        <v/>
      </c>
      <c r="BA134" s="487" t="str">
        <f t="shared" si="30"/>
        <v/>
      </c>
      <c r="BB134" s="487" t="str">
        <f t="shared" si="30"/>
        <v/>
      </c>
      <c r="BC134" s="487" t="str">
        <f t="shared" si="30"/>
        <v/>
      </c>
      <c r="BD134" s="487" t="str">
        <f t="shared" si="30"/>
        <v>tbd</v>
      </c>
      <c r="BE134" s="487" t="str">
        <f t="shared" si="30"/>
        <v>tbd</v>
      </c>
      <c r="BF134" s="487" t="str">
        <f t="shared" si="30"/>
        <v>tbd</v>
      </c>
      <c r="BG134" s="487" t="str">
        <f t="shared" si="30"/>
        <v>tbd</v>
      </c>
      <c r="BH134" s="487" t="str">
        <f t="shared" si="30"/>
        <v>tbd</v>
      </c>
      <c r="BI134" s="487" t="str">
        <f t="shared" si="30"/>
        <v/>
      </c>
      <c r="BJ134" s="487" t="str">
        <f t="shared" si="30"/>
        <v/>
      </c>
      <c r="BK134" s="489" t="str">
        <f t="shared" si="30"/>
        <v/>
      </c>
      <c r="BL134" s="495" t="str">
        <f t="shared" si="31"/>
        <v/>
      </c>
      <c r="BM134" s="487" t="str">
        <f t="shared" si="31"/>
        <v/>
      </c>
      <c r="BN134" s="487" t="str">
        <f t="shared" si="31"/>
        <v/>
      </c>
      <c r="BO134" s="487" t="str">
        <f t="shared" si="31"/>
        <v>tbd</v>
      </c>
      <c r="BP134" s="487" t="str">
        <f t="shared" si="31"/>
        <v/>
      </c>
      <c r="BQ134" s="487" t="str">
        <f t="shared" si="31"/>
        <v/>
      </c>
      <c r="BR134" s="487" t="str">
        <f t="shared" si="31"/>
        <v/>
      </c>
      <c r="BS134" s="487" t="str">
        <f t="shared" si="31"/>
        <v/>
      </c>
      <c r="BT134" s="487" t="str">
        <f t="shared" si="31"/>
        <v>tbd</v>
      </c>
      <c r="BU134" s="487" t="str">
        <f t="shared" si="31"/>
        <v>tbd</v>
      </c>
      <c r="BV134" s="487" t="str">
        <f t="shared" si="31"/>
        <v>tbd</v>
      </c>
      <c r="BW134" s="487" t="str">
        <f t="shared" si="31"/>
        <v>tbd</v>
      </c>
      <c r="BX134" s="487" t="str">
        <f t="shared" si="31"/>
        <v>tbd</v>
      </c>
      <c r="BY134" s="487" t="str">
        <f t="shared" si="31"/>
        <v/>
      </c>
      <c r="BZ134" s="487" t="str">
        <f t="shared" si="31"/>
        <v/>
      </c>
      <c r="CA134" s="489" t="str">
        <f t="shared" si="31"/>
        <v/>
      </c>
    </row>
    <row r="135" spans="1:79" s="121" customFormat="1" ht="19.899999999999999" customHeight="1" x14ac:dyDescent="0.25">
      <c r="A135" s="9" t="s">
        <v>1805</v>
      </c>
      <c r="B135" s="7" t="s">
        <v>1806</v>
      </c>
      <c r="C135" s="2" t="s">
        <v>1807</v>
      </c>
      <c r="D135" s="5" t="s">
        <v>1537</v>
      </c>
      <c r="E135" s="7">
        <v>70</v>
      </c>
      <c r="F135" s="4" t="s">
        <v>1804</v>
      </c>
      <c r="G135" s="862" t="s">
        <v>1516</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0</v>
      </c>
      <c r="AH135" s="487">
        <v>0</v>
      </c>
      <c r="AI135" s="487">
        <v>-1</v>
      </c>
      <c r="AJ135" s="487">
        <v>0</v>
      </c>
      <c r="AK135" s="487">
        <v>0</v>
      </c>
      <c r="AL135" s="487">
        <v>0</v>
      </c>
      <c r="AM135" s="487">
        <v>0</v>
      </c>
      <c r="AN135" s="487">
        <v>-1</v>
      </c>
      <c r="AO135" s="487">
        <v>-1</v>
      </c>
      <c r="AP135" s="487">
        <v>-1</v>
      </c>
      <c r="AQ135" s="487">
        <v>-1</v>
      </c>
      <c r="AR135" s="487">
        <v>-1</v>
      </c>
      <c r="AS135" s="487">
        <v>0</v>
      </c>
      <c r="AT135" s="487">
        <v>0</v>
      </c>
      <c r="AU135" s="493">
        <v>0</v>
      </c>
      <c r="AV135" s="488" t="str">
        <f t="shared" si="30"/>
        <v/>
      </c>
      <c r="AW135" s="487" t="str">
        <f t="shared" si="30"/>
        <v/>
      </c>
      <c r="AX135" s="487" t="str">
        <f t="shared" si="30"/>
        <v/>
      </c>
      <c r="AY135" s="487" t="str">
        <f t="shared" si="30"/>
        <v>tbd</v>
      </c>
      <c r="AZ135" s="487" t="str">
        <f t="shared" si="30"/>
        <v/>
      </c>
      <c r="BA135" s="487" t="str">
        <f t="shared" si="30"/>
        <v/>
      </c>
      <c r="BB135" s="487" t="str">
        <f t="shared" si="30"/>
        <v/>
      </c>
      <c r="BC135" s="487" t="str">
        <f t="shared" si="30"/>
        <v/>
      </c>
      <c r="BD135" s="487" t="str">
        <f t="shared" si="30"/>
        <v>tbd</v>
      </c>
      <c r="BE135" s="487" t="str">
        <f t="shared" si="30"/>
        <v>tbd</v>
      </c>
      <c r="BF135" s="487" t="str">
        <f t="shared" si="30"/>
        <v>tbd</v>
      </c>
      <c r="BG135" s="487" t="str">
        <f t="shared" si="30"/>
        <v>tbd</v>
      </c>
      <c r="BH135" s="487" t="str">
        <f t="shared" si="30"/>
        <v>tbd</v>
      </c>
      <c r="BI135" s="487" t="str">
        <f t="shared" si="30"/>
        <v/>
      </c>
      <c r="BJ135" s="487" t="str">
        <f t="shared" si="30"/>
        <v/>
      </c>
      <c r="BK135" s="489" t="str">
        <f t="shared" si="30"/>
        <v/>
      </c>
      <c r="BL135" s="495" t="str">
        <f t="shared" si="31"/>
        <v/>
      </c>
      <c r="BM135" s="487" t="str">
        <f t="shared" si="31"/>
        <v/>
      </c>
      <c r="BN135" s="487" t="str">
        <f t="shared" si="31"/>
        <v/>
      </c>
      <c r="BO135" s="487" t="str">
        <f t="shared" si="31"/>
        <v>tbd</v>
      </c>
      <c r="BP135" s="487" t="str">
        <f t="shared" si="31"/>
        <v/>
      </c>
      <c r="BQ135" s="487" t="str">
        <f t="shared" si="31"/>
        <v/>
      </c>
      <c r="BR135" s="487" t="str">
        <f t="shared" si="31"/>
        <v/>
      </c>
      <c r="BS135" s="487" t="str">
        <f t="shared" si="31"/>
        <v/>
      </c>
      <c r="BT135" s="487" t="str">
        <f t="shared" si="31"/>
        <v>tbd</v>
      </c>
      <c r="BU135" s="487" t="str">
        <f t="shared" si="31"/>
        <v>tbd</v>
      </c>
      <c r="BV135" s="487" t="str">
        <f t="shared" si="31"/>
        <v>tbd</v>
      </c>
      <c r="BW135" s="487" t="str">
        <f t="shared" si="31"/>
        <v>tbd</v>
      </c>
      <c r="BX135" s="487" t="str">
        <f t="shared" si="31"/>
        <v>tbd</v>
      </c>
      <c r="BY135" s="487" t="str">
        <f t="shared" si="31"/>
        <v/>
      </c>
      <c r="BZ135" s="487" t="str">
        <f t="shared" si="31"/>
        <v/>
      </c>
      <c r="CA135" s="489" t="str">
        <f t="shared" si="31"/>
        <v/>
      </c>
    </row>
    <row r="136" spans="1:79" s="121" customFormat="1" ht="19.899999999999999" customHeight="1" x14ac:dyDescent="0.25">
      <c r="A136" s="9" t="s">
        <v>1808</v>
      </c>
      <c r="B136" s="7" t="s">
        <v>1809</v>
      </c>
      <c r="C136" s="2" t="s">
        <v>1810</v>
      </c>
      <c r="D136" s="5" t="s">
        <v>1537</v>
      </c>
      <c r="E136" s="7">
        <v>70</v>
      </c>
      <c r="F136" s="4" t="s">
        <v>1811</v>
      </c>
      <c r="G136" s="862" t="s">
        <v>1516</v>
      </c>
      <c r="H136" s="5"/>
      <c r="I136" s="16"/>
      <c r="J136" s="47" t="s">
        <v>86</v>
      </c>
      <c r="K136" s="48"/>
      <c r="L136" s="48"/>
      <c r="M136" s="49"/>
      <c r="N136" s="47" t="s">
        <v>86</v>
      </c>
      <c r="O136" s="48"/>
      <c r="P136" s="48"/>
      <c r="Q136" s="48"/>
      <c r="R136" s="48"/>
      <c r="S136" s="48"/>
      <c r="T136" s="65"/>
      <c r="U136" s="49"/>
      <c r="V136" s="58" t="s">
        <v>86</v>
      </c>
      <c r="W136" s="82" t="s">
        <v>86</v>
      </c>
      <c r="X136" s="56"/>
      <c r="Y136" s="69"/>
      <c r="Z136" s="69"/>
      <c r="AA136" s="68"/>
      <c r="AB136" s="57"/>
      <c r="AC136" s="58" t="s">
        <v>1376</v>
      </c>
      <c r="AD136" s="56"/>
      <c r="AE136" s="65"/>
      <c r="AF136" s="488">
        <v>0</v>
      </c>
      <c r="AG136" s="487">
        <v>0</v>
      </c>
      <c r="AH136" s="487">
        <v>0</v>
      </c>
      <c r="AI136" s="487">
        <v>-1</v>
      </c>
      <c r="AJ136" s="487">
        <v>0</v>
      </c>
      <c r="AK136" s="487">
        <v>0</v>
      </c>
      <c r="AL136" s="487">
        <v>0</v>
      </c>
      <c r="AM136" s="487">
        <v>0</v>
      </c>
      <c r="AN136" s="487">
        <v>-1</v>
      </c>
      <c r="AO136" s="487">
        <v>-1</v>
      </c>
      <c r="AP136" s="487">
        <v>-1</v>
      </c>
      <c r="AQ136" s="487">
        <v>-1</v>
      </c>
      <c r="AR136" s="487">
        <v>-1</v>
      </c>
      <c r="AS136" s="487">
        <v>0</v>
      </c>
      <c r="AT136" s="487">
        <v>0</v>
      </c>
      <c r="AU136" s="493">
        <v>0</v>
      </c>
      <c r="AV136" s="488" t="str">
        <f t="shared" si="30"/>
        <v/>
      </c>
      <c r="AW136" s="487" t="str">
        <f t="shared" si="30"/>
        <v/>
      </c>
      <c r="AX136" s="487" t="str">
        <f t="shared" si="30"/>
        <v/>
      </c>
      <c r="AY136" s="487" t="str">
        <f t="shared" si="30"/>
        <v>tbd</v>
      </c>
      <c r="AZ136" s="487" t="str">
        <f t="shared" si="30"/>
        <v/>
      </c>
      <c r="BA136" s="487" t="str">
        <f t="shared" si="30"/>
        <v/>
      </c>
      <c r="BB136" s="487" t="str">
        <f t="shared" si="30"/>
        <v/>
      </c>
      <c r="BC136" s="487" t="str">
        <f t="shared" si="30"/>
        <v/>
      </c>
      <c r="BD136" s="487" t="str">
        <f t="shared" si="30"/>
        <v>tbd</v>
      </c>
      <c r="BE136" s="487" t="str">
        <f t="shared" si="30"/>
        <v>tbd</v>
      </c>
      <c r="BF136" s="487" t="str">
        <f t="shared" si="30"/>
        <v>tbd</v>
      </c>
      <c r="BG136" s="487" t="str">
        <f t="shared" si="30"/>
        <v>tbd</v>
      </c>
      <c r="BH136" s="487" t="str">
        <f t="shared" si="30"/>
        <v>tbd</v>
      </c>
      <c r="BI136" s="487" t="str">
        <f t="shared" si="30"/>
        <v/>
      </c>
      <c r="BJ136" s="487" t="str">
        <f t="shared" si="30"/>
        <v/>
      </c>
      <c r="BK136" s="489" t="str">
        <f t="shared" si="30"/>
        <v/>
      </c>
      <c r="BL136" s="495" t="str">
        <f t="shared" si="31"/>
        <v/>
      </c>
      <c r="BM136" s="487" t="str">
        <f t="shared" si="31"/>
        <v/>
      </c>
      <c r="BN136" s="487" t="str">
        <f t="shared" si="31"/>
        <v/>
      </c>
      <c r="BO136" s="487" t="str">
        <f t="shared" si="31"/>
        <v>tbd</v>
      </c>
      <c r="BP136" s="487" t="str">
        <f t="shared" si="31"/>
        <v/>
      </c>
      <c r="BQ136" s="487" t="str">
        <f t="shared" si="31"/>
        <v/>
      </c>
      <c r="BR136" s="487" t="str">
        <f t="shared" si="31"/>
        <v/>
      </c>
      <c r="BS136" s="487" t="str">
        <f t="shared" si="31"/>
        <v/>
      </c>
      <c r="BT136" s="487" t="str">
        <f t="shared" si="31"/>
        <v>tbd</v>
      </c>
      <c r="BU136" s="487" t="str">
        <f t="shared" si="31"/>
        <v>tbd</v>
      </c>
      <c r="BV136" s="487" t="str">
        <f t="shared" si="31"/>
        <v>tbd</v>
      </c>
      <c r="BW136" s="487" t="str">
        <f t="shared" si="31"/>
        <v>tbd</v>
      </c>
      <c r="BX136" s="487" t="str">
        <f t="shared" si="31"/>
        <v>tbd</v>
      </c>
      <c r="BY136" s="487" t="str">
        <f t="shared" si="31"/>
        <v/>
      </c>
      <c r="BZ136" s="487" t="str">
        <f t="shared" si="31"/>
        <v/>
      </c>
      <c r="CA136" s="489" t="str">
        <f t="shared" si="31"/>
        <v/>
      </c>
    </row>
    <row r="137" spans="1:79" s="121" customFormat="1" ht="19.899999999999999" customHeight="1" x14ac:dyDescent="0.25">
      <c r="A137" s="9" t="s">
        <v>1813</v>
      </c>
      <c r="B137" s="7" t="s">
        <v>1814</v>
      </c>
      <c r="C137" s="2" t="s">
        <v>1815</v>
      </c>
      <c r="D137" s="5" t="s">
        <v>1542</v>
      </c>
      <c r="E137" s="7">
        <v>70</v>
      </c>
      <c r="F137" s="4" t="s">
        <v>1811</v>
      </c>
      <c r="G137" s="862" t="s">
        <v>1516</v>
      </c>
      <c r="H137" s="5"/>
      <c r="I137" s="16"/>
      <c r="J137" s="47" t="s">
        <v>86</v>
      </c>
      <c r="K137" s="48"/>
      <c r="L137" s="48"/>
      <c r="M137" s="49"/>
      <c r="N137" s="47" t="s">
        <v>86</v>
      </c>
      <c r="O137" s="48"/>
      <c r="P137" s="48"/>
      <c r="Q137" s="48"/>
      <c r="R137" s="48"/>
      <c r="S137" s="48"/>
      <c r="T137" s="65"/>
      <c r="U137" s="49"/>
      <c r="V137" s="58" t="s">
        <v>86</v>
      </c>
      <c r="W137" s="82" t="s">
        <v>86</v>
      </c>
      <c r="X137" s="56"/>
      <c r="Y137" s="69"/>
      <c r="Z137" s="69"/>
      <c r="AA137" s="68"/>
      <c r="AB137" s="57"/>
      <c r="AC137" s="58" t="s">
        <v>1376</v>
      </c>
      <c r="AD137" s="56"/>
      <c r="AE137" s="65"/>
      <c r="AF137" s="488">
        <v>0</v>
      </c>
      <c r="AG137" s="487">
        <v>-1</v>
      </c>
      <c r="AH137" s="487">
        <v>0</v>
      </c>
      <c r="AI137" s="487">
        <v>-1</v>
      </c>
      <c r="AJ137" s="487">
        <v>0</v>
      </c>
      <c r="AK137" s="487">
        <v>0</v>
      </c>
      <c r="AL137" s="487">
        <v>0</v>
      </c>
      <c r="AM137" s="487">
        <v>0</v>
      </c>
      <c r="AN137" s="487">
        <v>-1</v>
      </c>
      <c r="AO137" s="487">
        <v>-1</v>
      </c>
      <c r="AP137" s="487">
        <v>0</v>
      </c>
      <c r="AQ137" s="487">
        <v>-1</v>
      </c>
      <c r="AR137" s="487">
        <v>-1</v>
      </c>
      <c r="AS137" s="487">
        <v>0</v>
      </c>
      <c r="AT137" s="487">
        <v>0</v>
      </c>
      <c r="AU137" s="493">
        <v>0</v>
      </c>
      <c r="AV137" s="488" t="str">
        <f t="shared" si="30"/>
        <v/>
      </c>
      <c r="AW137" s="487" t="str">
        <f t="shared" si="30"/>
        <v>tbd</v>
      </c>
      <c r="AX137" s="487" t="str">
        <f t="shared" si="30"/>
        <v/>
      </c>
      <c r="AY137" s="487" t="str">
        <f t="shared" si="30"/>
        <v>tbd</v>
      </c>
      <c r="AZ137" s="487" t="str">
        <f t="shared" si="30"/>
        <v/>
      </c>
      <c r="BA137" s="487" t="str">
        <f t="shared" si="30"/>
        <v/>
      </c>
      <c r="BB137" s="487" t="str">
        <f t="shared" si="30"/>
        <v/>
      </c>
      <c r="BC137" s="487" t="str">
        <f t="shared" si="30"/>
        <v/>
      </c>
      <c r="BD137" s="487" t="str">
        <f t="shared" si="30"/>
        <v>tbd</v>
      </c>
      <c r="BE137" s="487" t="str">
        <f t="shared" si="30"/>
        <v>tbd</v>
      </c>
      <c r="BF137" s="487" t="str">
        <f t="shared" si="30"/>
        <v/>
      </c>
      <c r="BG137" s="487" t="str">
        <f t="shared" si="30"/>
        <v>tbd</v>
      </c>
      <c r="BH137" s="487" t="str">
        <f t="shared" si="30"/>
        <v>tbd</v>
      </c>
      <c r="BI137" s="487" t="str">
        <f t="shared" si="30"/>
        <v/>
      </c>
      <c r="BJ137" s="487" t="str">
        <f t="shared" si="30"/>
        <v/>
      </c>
      <c r="BK137" s="489" t="str">
        <f t="shared" si="30"/>
        <v/>
      </c>
      <c r="BL137" s="495" t="str">
        <f t="shared" si="31"/>
        <v/>
      </c>
      <c r="BM137" s="487" t="str">
        <f t="shared" si="31"/>
        <v>tbd</v>
      </c>
      <c r="BN137" s="487" t="str">
        <f t="shared" si="31"/>
        <v/>
      </c>
      <c r="BO137" s="487" t="str">
        <f t="shared" si="31"/>
        <v>tbd</v>
      </c>
      <c r="BP137" s="487" t="str">
        <f t="shared" si="31"/>
        <v/>
      </c>
      <c r="BQ137" s="487" t="str">
        <f t="shared" si="31"/>
        <v/>
      </c>
      <c r="BR137" s="487" t="str">
        <f t="shared" si="31"/>
        <v/>
      </c>
      <c r="BS137" s="487" t="str">
        <f t="shared" si="31"/>
        <v/>
      </c>
      <c r="BT137" s="487" t="str">
        <f t="shared" si="31"/>
        <v>tbd</v>
      </c>
      <c r="BU137" s="487" t="str">
        <f t="shared" si="31"/>
        <v>tbd</v>
      </c>
      <c r="BV137" s="487" t="str">
        <f t="shared" si="31"/>
        <v/>
      </c>
      <c r="BW137" s="487" t="str">
        <f t="shared" si="31"/>
        <v>tbd</v>
      </c>
      <c r="BX137" s="487" t="str">
        <f t="shared" si="31"/>
        <v>tbd</v>
      </c>
      <c r="BY137" s="487" t="str">
        <f t="shared" si="31"/>
        <v/>
      </c>
      <c r="BZ137" s="487" t="str">
        <f t="shared" si="31"/>
        <v/>
      </c>
      <c r="CA137" s="489" t="str">
        <f t="shared" si="31"/>
        <v/>
      </c>
    </row>
    <row r="138" spans="1:79" s="121" customFormat="1" ht="19.899999999999999" customHeight="1" x14ac:dyDescent="0.25">
      <c r="A138" s="9" t="s">
        <v>1820</v>
      </c>
      <c r="B138" s="7" t="s">
        <v>1821</v>
      </c>
      <c r="C138" s="2" t="s">
        <v>1822</v>
      </c>
      <c r="D138" s="5" t="s">
        <v>1542</v>
      </c>
      <c r="E138" s="4" t="s">
        <v>1515</v>
      </c>
      <c r="F138" s="862" t="s">
        <v>1516</v>
      </c>
      <c r="G138" s="862" t="s">
        <v>1516</v>
      </c>
      <c r="H138" s="5"/>
      <c r="I138" s="16"/>
      <c r="J138" s="47" t="s">
        <v>86</v>
      </c>
      <c r="K138" s="48"/>
      <c r="L138" s="48"/>
      <c r="M138" s="49"/>
      <c r="N138" s="863" t="s">
        <v>1516</v>
      </c>
      <c r="O138" s="864" t="s">
        <v>1516</v>
      </c>
      <c r="P138" s="864" t="s">
        <v>1516</v>
      </c>
      <c r="Q138" s="864" t="s">
        <v>1516</v>
      </c>
      <c r="R138" s="864" t="s">
        <v>1516</v>
      </c>
      <c r="S138" s="864" t="s">
        <v>1516</v>
      </c>
      <c r="T138" s="865" t="s">
        <v>1516</v>
      </c>
      <c r="U138" s="49"/>
      <c r="V138" s="58" t="s">
        <v>86</v>
      </c>
      <c r="W138" s="866" t="s">
        <v>1516</v>
      </c>
      <c r="X138" s="56"/>
      <c r="Y138" s="69"/>
      <c r="Z138" s="69"/>
      <c r="AA138" s="68"/>
      <c r="AB138" s="57"/>
      <c r="AC138" s="58" t="s">
        <v>1376</v>
      </c>
      <c r="AD138" s="56"/>
      <c r="AE138" s="65"/>
      <c r="AF138" s="488">
        <v>0</v>
      </c>
      <c r="AG138" s="487">
        <v>-1</v>
      </c>
      <c r="AH138" s="487">
        <v>0</v>
      </c>
      <c r="AI138" s="487">
        <v>-1</v>
      </c>
      <c r="AJ138" s="487">
        <v>0</v>
      </c>
      <c r="AK138" s="487">
        <v>0</v>
      </c>
      <c r="AL138" s="487">
        <v>0</v>
      </c>
      <c r="AM138" s="487">
        <v>0</v>
      </c>
      <c r="AN138" s="487">
        <v>-1</v>
      </c>
      <c r="AO138" s="487">
        <v>0</v>
      </c>
      <c r="AP138" s="487">
        <v>-1</v>
      </c>
      <c r="AQ138" s="487">
        <v>-1</v>
      </c>
      <c r="AR138" s="487">
        <v>0</v>
      </c>
      <c r="AS138" s="487">
        <v>0</v>
      </c>
      <c r="AT138" s="487">
        <v>0</v>
      </c>
      <c r="AU138" s="493">
        <v>0</v>
      </c>
      <c r="AV138" s="488" t="str">
        <f t="shared" si="30"/>
        <v/>
      </c>
      <c r="AW138" s="487" t="str">
        <f t="shared" si="30"/>
        <v>tbd</v>
      </c>
      <c r="AX138" s="487" t="str">
        <f t="shared" si="30"/>
        <v/>
      </c>
      <c r="AY138" s="487" t="str">
        <f t="shared" si="30"/>
        <v>tbd</v>
      </c>
      <c r="AZ138" s="487" t="str">
        <f t="shared" si="30"/>
        <v/>
      </c>
      <c r="BA138" s="487" t="str">
        <f t="shared" si="30"/>
        <v/>
      </c>
      <c r="BB138" s="487" t="str">
        <f t="shared" si="30"/>
        <v/>
      </c>
      <c r="BC138" s="487" t="str">
        <f t="shared" si="30"/>
        <v/>
      </c>
      <c r="BD138" s="487" t="str">
        <f t="shared" si="30"/>
        <v>tbd</v>
      </c>
      <c r="BE138" s="487" t="str">
        <f t="shared" si="30"/>
        <v/>
      </c>
      <c r="BF138" s="487" t="str">
        <f t="shared" si="30"/>
        <v>tbd</v>
      </c>
      <c r="BG138" s="487" t="str">
        <f t="shared" si="30"/>
        <v>tbd</v>
      </c>
      <c r="BH138" s="487" t="str">
        <f t="shared" si="30"/>
        <v/>
      </c>
      <c r="BI138" s="487" t="str">
        <f t="shared" si="30"/>
        <v/>
      </c>
      <c r="BJ138" s="487" t="str">
        <f t="shared" si="30"/>
        <v/>
      </c>
      <c r="BK138" s="489" t="str">
        <f t="shared" si="30"/>
        <v/>
      </c>
      <c r="BL138" s="495" t="str">
        <f t="shared" si="31"/>
        <v/>
      </c>
      <c r="BM138" s="487" t="str">
        <f t="shared" si="31"/>
        <v>not req'ed</v>
      </c>
      <c r="BN138" s="487" t="str">
        <f t="shared" si="31"/>
        <v/>
      </c>
      <c r="BO138" s="487" t="str">
        <f t="shared" si="31"/>
        <v>not req'ed</v>
      </c>
      <c r="BP138" s="487" t="str">
        <f t="shared" si="31"/>
        <v/>
      </c>
      <c r="BQ138" s="487" t="str">
        <f t="shared" si="31"/>
        <v/>
      </c>
      <c r="BR138" s="487" t="str">
        <f t="shared" si="31"/>
        <v/>
      </c>
      <c r="BS138" s="487" t="str">
        <f t="shared" si="31"/>
        <v/>
      </c>
      <c r="BT138" s="487" t="str">
        <f t="shared" si="31"/>
        <v>not req'ed</v>
      </c>
      <c r="BU138" s="487" t="str">
        <f t="shared" si="31"/>
        <v/>
      </c>
      <c r="BV138" s="487" t="str">
        <f t="shared" si="31"/>
        <v>not req'ed</v>
      </c>
      <c r="BW138" s="487" t="str">
        <f t="shared" si="31"/>
        <v>not req'ed</v>
      </c>
      <c r="BX138" s="487" t="str">
        <f t="shared" si="31"/>
        <v/>
      </c>
      <c r="BY138" s="487" t="str">
        <f t="shared" si="31"/>
        <v/>
      </c>
      <c r="BZ138" s="487" t="str">
        <f t="shared" si="31"/>
        <v/>
      </c>
      <c r="CA138" s="489" t="str">
        <f t="shared" si="31"/>
        <v/>
      </c>
    </row>
    <row r="139" spans="1:79" s="121" customFormat="1" ht="19.899999999999999" customHeight="1" x14ac:dyDescent="0.25">
      <c r="A139" s="9" t="s">
        <v>1823</v>
      </c>
      <c r="B139" s="7" t="s">
        <v>1824</v>
      </c>
      <c r="C139" s="2" t="s">
        <v>1825</v>
      </c>
      <c r="D139" s="5" t="s">
        <v>1542</v>
      </c>
      <c r="E139" s="4" t="s">
        <v>1515</v>
      </c>
      <c r="F139" s="862" t="s">
        <v>1516</v>
      </c>
      <c r="G139" s="862" t="s">
        <v>1516</v>
      </c>
      <c r="H139" s="5" t="s">
        <v>1503</v>
      </c>
      <c r="I139" s="16"/>
      <c r="J139" s="47" t="s">
        <v>86</v>
      </c>
      <c r="K139" s="48"/>
      <c r="L139" s="48"/>
      <c r="M139" s="49"/>
      <c r="N139" s="863" t="s">
        <v>1516</v>
      </c>
      <c r="O139" s="864" t="s">
        <v>1516</v>
      </c>
      <c r="P139" s="864" t="s">
        <v>1516</v>
      </c>
      <c r="Q139" s="864" t="s">
        <v>1516</v>
      </c>
      <c r="R139" s="864" t="s">
        <v>1516</v>
      </c>
      <c r="S139" s="864" t="s">
        <v>1516</v>
      </c>
      <c r="T139" s="865" t="s">
        <v>1516</v>
      </c>
      <c r="U139" s="49"/>
      <c r="V139" s="58" t="s">
        <v>86</v>
      </c>
      <c r="W139" s="866" t="s">
        <v>1516</v>
      </c>
      <c r="X139" s="56"/>
      <c r="Y139" s="69"/>
      <c r="Z139" s="69"/>
      <c r="AA139" s="68"/>
      <c r="AB139" s="57"/>
      <c r="AC139" s="58" t="s">
        <v>1376</v>
      </c>
      <c r="AD139" s="56"/>
      <c r="AE139" s="65"/>
      <c r="AF139" s="488">
        <v>0</v>
      </c>
      <c r="AG139" s="487">
        <v>-1</v>
      </c>
      <c r="AH139" s="487">
        <v>0</v>
      </c>
      <c r="AI139" s="487">
        <v>-1</v>
      </c>
      <c r="AJ139" s="487">
        <v>0</v>
      </c>
      <c r="AK139" s="487">
        <v>0</v>
      </c>
      <c r="AL139" s="487">
        <v>0</v>
      </c>
      <c r="AM139" s="487">
        <v>0</v>
      </c>
      <c r="AN139" s="487">
        <v>-1</v>
      </c>
      <c r="AO139" s="487">
        <v>0</v>
      </c>
      <c r="AP139" s="487">
        <v>-1</v>
      </c>
      <c r="AQ139" s="487">
        <v>-1</v>
      </c>
      <c r="AR139" s="487">
        <v>0</v>
      </c>
      <c r="AS139" s="487">
        <v>0</v>
      </c>
      <c r="AT139" s="487">
        <v>0</v>
      </c>
      <c r="AU139" s="493">
        <v>0</v>
      </c>
      <c r="AV139" s="488" t="str">
        <f t="shared" si="30"/>
        <v/>
      </c>
      <c r="AW139" s="487" t="str">
        <f t="shared" si="30"/>
        <v>tbd</v>
      </c>
      <c r="AX139" s="487" t="str">
        <f t="shared" si="30"/>
        <v/>
      </c>
      <c r="AY139" s="487" t="str">
        <f t="shared" si="30"/>
        <v>tbd</v>
      </c>
      <c r="AZ139" s="487" t="str">
        <f t="shared" si="30"/>
        <v/>
      </c>
      <c r="BA139" s="487" t="str">
        <f t="shared" si="30"/>
        <v/>
      </c>
      <c r="BB139" s="487" t="str">
        <f t="shared" si="30"/>
        <v/>
      </c>
      <c r="BC139" s="487" t="str">
        <f t="shared" si="30"/>
        <v/>
      </c>
      <c r="BD139" s="487" t="str">
        <f t="shared" si="30"/>
        <v>tbd</v>
      </c>
      <c r="BE139" s="487" t="str">
        <f t="shared" si="30"/>
        <v/>
      </c>
      <c r="BF139" s="487" t="str">
        <f t="shared" si="30"/>
        <v>tbd</v>
      </c>
      <c r="BG139" s="487" t="str">
        <f t="shared" si="30"/>
        <v>tbd</v>
      </c>
      <c r="BH139" s="487" t="str">
        <f t="shared" si="30"/>
        <v/>
      </c>
      <c r="BI139" s="487" t="str">
        <f t="shared" si="30"/>
        <v/>
      </c>
      <c r="BJ139" s="487" t="str">
        <f t="shared" si="30"/>
        <v/>
      </c>
      <c r="BK139" s="489" t="str">
        <f t="shared" si="30"/>
        <v/>
      </c>
      <c r="BL139" s="495" t="str">
        <f t="shared" si="31"/>
        <v/>
      </c>
      <c r="BM139" s="487" t="str">
        <f t="shared" si="31"/>
        <v>not req'ed</v>
      </c>
      <c r="BN139" s="487" t="str">
        <f t="shared" si="31"/>
        <v/>
      </c>
      <c r="BO139" s="487" t="str">
        <f t="shared" si="31"/>
        <v>not req'ed</v>
      </c>
      <c r="BP139" s="487" t="str">
        <f t="shared" si="31"/>
        <v/>
      </c>
      <c r="BQ139" s="487" t="str">
        <f t="shared" si="31"/>
        <v/>
      </c>
      <c r="BR139" s="487" t="str">
        <f t="shared" si="31"/>
        <v/>
      </c>
      <c r="BS139" s="487" t="str">
        <f t="shared" si="31"/>
        <v/>
      </c>
      <c r="BT139" s="487" t="str">
        <f t="shared" si="31"/>
        <v>not req'ed</v>
      </c>
      <c r="BU139" s="487" t="str">
        <f t="shared" si="31"/>
        <v/>
      </c>
      <c r="BV139" s="487" t="str">
        <f t="shared" si="31"/>
        <v>not req'ed</v>
      </c>
      <c r="BW139" s="487" t="str">
        <f t="shared" si="31"/>
        <v>not req'ed</v>
      </c>
      <c r="BX139" s="487" t="str">
        <f t="shared" si="31"/>
        <v/>
      </c>
      <c r="BY139" s="487" t="str">
        <f t="shared" si="31"/>
        <v/>
      </c>
      <c r="BZ139" s="487" t="str">
        <f t="shared" si="31"/>
        <v/>
      </c>
      <c r="CA139" s="489" t="str">
        <f t="shared" si="31"/>
        <v/>
      </c>
    </row>
    <row r="140" spans="1:79" s="121" customFormat="1" ht="19.899999999999999" customHeight="1" x14ac:dyDescent="0.25">
      <c r="A140" s="9" t="s">
        <v>1830</v>
      </c>
      <c r="B140" s="7" t="s">
        <v>1831</v>
      </c>
      <c r="C140" s="2" t="s">
        <v>1832</v>
      </c>
      <c r="D140" s="5" t="s">
        <v>1537</v>
      </c>
      <c r="E140" s="4">
        <v>1250</v>
      </c>
      <c r="F140" s="4" t="s">
        <v>1705</v>
      </c>
      <c r="G140" s="862" t="s">
        <v>1516</v>
      </c>
      <c r="H140" s="5"/>
      <c r="I140" s="16"/>
      <c r="J140" s="47" t="s">
        <v>86</v>
      </c>
      <c r="K140" s="48"/>
      <c r="L140" s="48"/>
      <c r="M140" s="49"/>
      <c r="N140" s="47" t="s">
        <v>86</v>
      </c>
      <c r="O140" s="48"/>
      <c r="P140" s="48"/>
      <c r="Q140" s="48"/>
      <c r="R140" s="48"/>
      <c r="S140" s="48"/>
      <c r="T140" s="65"/>
      <c r="U140" s="49"/>
      <c r="V140" s="58" t="s">
        <v>86</v>
      </c>
      <c r="W140" s="82" t="s">
        <v>86</v>
      </c>
      <c r="X140" s="56"/>
      <c r="Y140" s="69"/>
      <c r="Z140" s="69"/>
      <c r="AA140" s="68"/>
      <c r="AB140" s="57"/>
      <c r="AC140" s="58" t="s">
        <v>1376</v>
      </c>
      <c r="AD140" s="56"/>
      <c r="AE140" s="65"/>
      <c r="AF140" s="488">
        <v>0</v>
      </c>
      <c r="AG140" s="487">
        <v>0</v>
      </c>
      <c r="AH140" s="487">
        <v>0</v>
      </c>
      <c r="AI140" s="487">
        <v>-1</v>
      </c>
      <c r="AJ140" s="487">
        <v>0</v>
      </c>
      <c r="AK140" s="487">
        <v>0</v>
      </c>
      <c r="AL140" s="487">
        <v>0</v>
      </c>
      <c r="AM140" s="487">
        <v>0</v>
      </c>
      <c r="AN140" s="487">
        <v>-1</v>
      </c>
      <c r="AO140" s="487">
        <v>0</v>
      </c>
      <c r="AP140" s="487">
        <v>0</v>
      </c>
      <c r="AQ140" s="487">
        <v>-1</v>
      </c>
      <c r="AR140" s="487">
        <v>-1</v>
      </c>
      <c r="AS140" s="487">
        <v>0</v>
      </c>
      <c r="AT140" s="487">
        <v>0</v>
      </c>
      <c r="AU140" s="493">
        <v>0</v>
      </c>
      <c r="AV140" s="488" t="str">
        <f t="shared" si="30"/>
        <v/>
      </c>
      <c r="AW140" s="487" t="str">
        <f t="shared" si="30"/>
        <v/>
      </c>
      <c r="AX140" s="487" t="str">
        <f t="shared" si="30"/>
        <v/>
      </c>
      <c r="AY140" s="487" t="str">
        <f t="shared" si="30"/>
        <v>tbd</v>
      </c>
      <c r="AZ140" s="487" t="str">
        <f t="shared" si="30"/>
        <v/>
      </c>
      <c r="BA140" s="487" t="str">
        <f t="shared" si="30"/>
        <v/>
      </c>
      <c r="BB140" s="487" t="str">
        <f t="shared" si="30"/>
        <v/>
      </c>
      <c r="BC140" s="487" t="str">
        <f t="shared" si="30"/>
        <v/>
      </c>
      <c r="BD140" s="487" t="str">
        <f t="shared" si="30"/>
        <v>tbd</v>
      </c>
      <c r="BE140" s="487" t="str">
        <f t="shared" si="30"/>
        <v/>
      </c>
      <c r="BF140" s="487" t="str">
        <f t="shared" si="30"/>
        <v/>
      </c>
      <c r="BG140" s="487" t="str">
        <f t="shared" si="30"/>
        <v>tbd</v>
      </c>
      <c r="BH140" s="487" t="str">
        <f t="shared" si="30"/>
        <v>tbd</v>
      </c>
      <c r="BI140" s="487" t="str">
        <f t="shared" si="30"/>
        <v/>
      </c>
      <c r="BJ140" s="487" t="str">
        <f t="shared" si="30"/>
        <v/>
      </c>
      <c r="BK140" s="489" t="str">
        <f t="shared" si="30"/>
        <v/>
      </c>
      <c r="BL140" s="495" t="str">
        <f t="shared" si="31"/>
        <v/>
      </c>
      <c r="BM140" s="487" t="str">
        <f t="shared" si="31"/>
        <v/>
      </c>
      <c r="BN140" s="487" t="str">
        <f t="shared" si="31"/>
        <v/>
      </c>
      <c r="BO140" s="487" t="str">
        <f t="shared" si="31"/>
        <v>tbd</v>
      </c>
      <c r="BP140" s="487" t="str">
        <f t="shared" si="31"/>
        <v/>
      </c>
      <c r="BQ140" s="487" t="str">
        <f t="shared" si="31"/>
        <v/>
      </c>
      <c r="BR140" s="487" t="str">
        <f t="shared" si="31"/>
        <v/>
      </c>
      <c r="BS140" s="487" t="str">
        <f t="shared" si="31"/>
        <v/>
      </c>
      <c r="BT140" s="487" t="str">
        <f t="shared" si="31"/>
        <v>tbd</v>
      </c>
      <c r="BU140" s="487" t="str">
        <f t="shared" si="31"/>
        <v/>
      </c>
      <c r="BV140" s="487" t="str">
        <f t="shared" si="31"/>
        <v/>
      </c>
      <c r="BW140" s="487" t="str">
        <f t="shared" si="31"/>
        <v>tbd</v>
      </c>
      <c r="BX140" s="487" t="str">
        <f t="shared" si="31"/>
        <v>tbd</v>
      </c>
      <c r="BY140" s="487" t="str">
        <f t="shared" si="31"/>
        <v/>
      </c>
      <c r="BZ140" s="487" t="str">
        <f t="shared" si="31"/>
        <v/>
      </c>
      <c r="CA140" s="489" t="str">
        <f t="shared" si="31"/>
        <v/>
      </c>
    </row>
    <row r="141" spans="1:79" s="121" customFormat="1" ht="19.899999999999999" customHeight="1" x14ac:dyDescent="0.25">
      <c r="A141" s="1381" t="s">
        <v>2372</v>
      </c>
      <c r="B141" s="1382"/>
      <c r="C141" s="1382"/>
      <c r="D141" s="1382"/>
      <c r="E141" s="1382"/>
      <c r="F141" s="1382"/>
      <c r="G141" s="1382"/>
      <c r="H141" s="1382"/>
      <c r="I141" s="1383"/>
      <c r="J141" s="867"/>
      <c r="K141" s="868"/>
      <c r="L141" s="868"/>
      <c r="M141" s="869"/>
      <c r="N141" s="867"/>
      <c r="O141" s="868"/>
      <c r="P141" s="868"/>
      <c r="Q141" s="868"/>
      <c r="R141" s="868"/>
      <c r="S141" s="868"/>
      <c r="T141" s="870"/>
      <c r="U141" s="869"/>
      <c r="V141" s="867"/>
      <c r="W141" s="871"/>
      <c r="X141" s="868"/>
      <c r="Y141" s="870"/>
      <c r="Z141" s="870"/>
      <c r="AA141" s="872"/>
      <c r="AB141" s="869"/>
      <c r="AC141" s="867"/>
      <c r="AD141" s="868"/>
      <c r="AE141" s="870"/>
      <c r="AF141" s="488">
        <f t="shared" si="33"/>
        <v>0</v>
      </c>
      <c r="AG141" s="487">
        <f t="shared" si="33"/>
        <v>0</v>
      </c>
      <c r="AH141" s="487">
        <f t="shared" si="33"/>
        <v>0</v>
      </c>
      <c r="AI141" s="487">
        <f t="shared" si="33"/>
        <v>-1</v>
      </c>
      <c r="AJ141" s="487">
        <f t="shared" si="33"/>
        <v>0</v>
      </c>
      <c r="AK141" s="487">
        <f t="shared" si="33"/>
        <v>0</v>
      </c>
      <c r="AL141" s="487">
        <f t="shared" si="33"/>
        <v>0</v>
      </c>
      <c r="AM141" s="487">
        <f t="shared" si="33"/>
        <v>0</v>
      </c>
      <c r="AN141" s="487">
        <f t="shared" si="33"/>
        <v>-1</v>
      </c>
      <c r="AO141" s="487">
        <f t="shared" si="33"/>
        <v>0</v>
      </c>
      <c r="AP141" s="487">
        <f t="shared" si="33"/>
        <v>0</v>
      </c>
      <c r="AQ141" s="487">
        <f t="shared" si="33"/>
        <v>-1</v>
      </c>
      <c r="AR141" s="487">
        <f t="shared" si="33"/>
        <v>-1</v>
      </c>
      <c r="AS141" s="487">
        <v>0</v>
      </c>
      <c r="AT141" s="487">
        <v>0</v>
      </c>
      <c r="AU141" s="493">
        <v>0</v>
      </c>
      <c r="AV141" s="488" t="str">
        <f t="shared" ref="AV141:BK156" si="34">IF(AF141,IFERROR(LEFT($V141,SEARCH(" (",$V141)-1),$V141),"")</f>
        <v/>
      </c>
      <c r="AW141" s="487" t="str">
        <f t="shared" si="34"/>
        <v/>
      </c>
      <c r="AX141" s="487" t="str">
        <f t="shared" si="34"/>
        <v/>
      </c>
      <c r="AY141" s="487">
        <f t="shared" si="34"/>
        <v>0</v>
      </c>
      <c r="AZ141" s="487" t="str">
        <f t="shared" si="34"/>
        <v/>
      </c>
      <c r="BA141" s="487" t="str">
        <f t="shared" si="34"/>
        <v/>
      </c>
      <c r="BB141" s="487" t="str">
        <f t="shared" si="34"/>
        <v/>
      </c>
      <c r="BC141" s="487" t="str">
        <f t="shared" si="34"/>
        <v/>
      </c>
      <c r="BD141" s="487">
        <f t="shared" si="34"/>
        <v>0</v>
      </c>
      <c r="BE141" s="487" t="str">
        <f t="shared" si="34"/>
        <v/>
      </c>
      <c r="BF141" s="487" t="str">
        <f t="shared" si="34"/>
        <v/>
      </c>
      <c r="BG141" s="487">
        <f t="shared" si="34"/>
        <v>0</v>
      </c>
      <c r="BH141" s="487">
        <f t="shared" si="34"/>
        <v>0</v>
      </c>
      <c r="BI141" s="487" t="str">
        <f t="shared" si="34"/>
        <v/>
      </c>
      <c r="BJ141" s="487" t="str">
        <f t="shared" si="34"/>
        <v/>
      </c>
      <c r="BK141" s="489" t="str">
        <f t="shared" si="34"/>
        <v/>
      </c>
      <c r="BL141" s="495" t="str">
        <f t="shared" ref="BL141:CA156" si="35">IF(AF141,IFERROR(LEFT($W141,SEARCH(" (",$W141)-1),$W141),"")</f>
        <v/>
      </c>
      <c r="BM141" s="487" t="str">
        <f t="shared" si="35"/>
        <v/>
      </c>
      <c r="BN141" s="487" t="str">
        <f t="shared" si="35"/>
        <v/>
      </c>
      <c r="BO141" s="487">
        <f t="shared" si="35"/>
        <v>0</v>
      </c>
      <c r="BP141" s="487" t="str">
        <f t="shared" si="35"/>
        <v/>
      </c>
      <c r="BQ141" s="487" t="str">
        <f t="shared" si="35"/>
        <v/>
      </c>
      <c r="BR141" s="487" t="str">
        <f t="shared" si="35"/>
        <v/>
      </c>
      <c r="BS141" s="487" t="str">
        <f t="shared" si="35"/>
        <v/>
      </c>
      <c r="BT141" s="487">
        <f t="shared" si="35"/>
        <v>0</v>
      </c>
      <c r="BU141" s="487" t="str">
        <f t="shared" si="35"/>
        <v/>
      </c>
      <c r="BV141" s="487" t="str">
        <f t="shared" si="35"/>
        <v/>
      </c>
      <c r="BW141" s="487">
        <f t="shared" si="35"/>
        <v>0</v>
      </c>
      <c r="BX141" s="487">
        <f t="shared" si="35"/>
        <v>0</v>
      </c>
      <c r="BY141" s="487" t="str">
        <f t="shared" si="35"/>
        <v/>
      </c>
      <c r="BZ141" s="487" t="str">
        <f t="shared" si="35"/>
        <v/>
      </c>
      <c r="CA141" s="489" t="str">
        <f t="shared" si="35"/>
        <v/>
      </c>
    </row>
    <row r="142" spans="1:79" s="121" customFormat="1" ht="19.899999999999999" customHeight="1" x14ac:dyDescent="0.25">
      <c r="A142" s="9" t="s">
        <v>1813</v>
      </c>
      <c r="B142" s="7" t="s">
        <v>1814</v>
      </c>
      <c r="C142" s="2" t="s">
        <v>1815</v>
      </c>
      <c r="D142" s="5" t="s">
        <v>1542</v>
      </c>
      <c r="E142" s="4">
        <v>70</v>
      </c>
      <c r="F142" s="4" t="s">
        <v>1811</v>
      </c>
      <c r="G142" s="862" t="s">
        <v>1516</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0</v>
      </c>
      <c r="AG142" s="487">
        <v>-1</v>
      </c>
      <c r="AH142" s="487">
        <v>0</v>
      </c>
      <c r="AI142" s="487">
        <v>-1</v>
      </c>
      <c r="AJ142" s="487">
        <v>0</v>
      </c>
      <c r="AK142" s="487">
        <v>0</v>
      </c>
      <c r="AL142" s="487">
        <v>0</v>
      </c>
      <c r="AM142" s="487">
        <v>0</v>
      </c>
      <c r="AN142" s="487">
        <v>-1</v>
      </c>
      <c r="AO142" s="487">
        <v>-1</v>
      </c>
      <c r="AP142" s="487">
        <v>0</v>
      </c>
      <c r="AQ142" s="487">
        <v>-1</v>
      </c>
      <c r="AR142" s="487">
        <v>-1</v>
      </c>
      <c r="AS142" s="487">
        <v>0</v>
      </c>
      <c r="AT142" s="487">
        <v>0</v>
      </c>
      <c r="AU142" s="493">
        <v>0</v>
      </c>
      <c r="AV142" s="488" t="str">
        <f t="shared" si="34"/>
        <v/>
      </c>
      <c r="AW142" s="487" t="str">
        <f t="shared" si="34"/>
        <v>tbd</v>
      </c>
      <c r="AX142" s="487" t="str">
        <f t="shared" si="34"/>
        <v/>
      </c>
      <c r="AY142" s="487" t="str">
        <f t="shared" si="34"/>
        <v>tbd</v>
      </c>
      <c r="AZ142" s="487" t="str">
        <f t="shared" si="34"/>
        <v/>
      </c>
      <c r="BA142" s="487" t="str">
        <f t="shared" si="34"/>
        <v/>
      </c>
      <c r="BB142" s="487" t="str">
        <f t="shared" si="34"/>
        <v/>
      </c>
      <c r="BC142" s="487" t="str">
        <f t="shared" si="34"/>
        <v/>
      </c>
      <c r="BD142" s="487" t="str">
        <f t="shared" si="34"/>
        <v>tbd</v>
      </c>
      <c r="BE142" s="487" t="str">
        <f t="shared" si="34"/>
        <v>tbd</v>
      </c>
      <c r="BF142" s="487" t="str">
        <f t="shared" si="34"/>
        <v/>
      </c>
      <c r="BG142" s="487" t="str">
        <f t="shared" si="34"/>
        <v>tbd</v>
      </c>
      <c r="BH142" s="487" t="str">
        <f t="shared" si="34"/>
        <v>tbd</v>
      </c>
      <c r="BI142" s="487" t="str">
        <f t="shared" si="34"/>
        <v/>
      </c>
      <c r="BJ142" s="487" t="str">
        <f t="shared" si="34"/>
        <v/>
      </c>
      <c r="BK142" s="489" t="str">
        <f t="shared" si="34"/>
        <v/>
      </c>
      <c r="BL142" s="495" t="str">
        <f t="shared" si="35"/>
        <v/>
      </c>
      <c r="BM142" s="487" t="str">
        <f t="shared" si="35"/>
        <v>tbd</v>
      </c>
      <c r="BN142" s="487" t="str">
        <f t="shared" si="35"/>
        <v/>
      </c>
      <c r="BO142" s="487" t="str">
        <f t="shared" si="35"/>
        <v>tbd</v>
      </c>
      <c r="BP142" s="487" t="str">
        <f t="shared" si="35"/>
        <v/>
      </c>
      <c r="BQ142" s="487" t="str">
        <f t="shared" si="35"/>
        <v/>
      </c>
      <c r="BR142" s="487" t="str">
        <f t="shared" si="35"/>
        <v/>
      </c>
      <c r="BS142" s="487" t="str">
        <f t="shared" si="35"/>
        <v/>
      </c>
      <c r="BT142" s="487" t="str">
        <f t="shared" si="35"/>
        <v>tbd</v>
      </c>
      <c r="BU142" s="487" t="str">
        <f t="shared" si="35"/>
        <v>tbd</v>
      </c>
      <c r="BV142" s="487" t="str">
        <f t="shared" si="35"/>
        <v/>
      </c>
      <c r="BW142" s="487" t="str">
        <f t="shared" si="35"/>
        <v>tbd</v>
      </c>
      <c r="BX142" s="487" t="str">
        <f t="shared" si="35"/>
        <v>tbd</v>
      </c>
      <c r="BY142" s="487" t="str">
        <f t="shared" si="35"/>
        <v/>
      </c>
      <c r="BZ142" s="487" t="str">
        <f t="shared" si="35"/>
        <v/>
      </c>
      <c r="CA142" s="489" t="str">
        <f t="shared" si="35"/>
        <v/>
      </c>
    </row>
    <row r="143" spans="1:79" s="121" customFormat="1" ht="19.899999999999999" customHeight="1" x14ac:dyDescent="0.25">
      <c r="A143" s="9" t="s">
        <v>1816</v>
      </c>
      <c r="B143" s="7" t="s">
        <v>1817</v>
      </c>
      <c r="C143" s="2" t="s">
        <v>1818</v>
      </c>
      <c r="D143" s="5" t="s">
        <v>1537</v>
      </c>
      <c r="E143" s="4">
        <v>200</v>
      </c>
      <c r="F143" s="4" t="s">
        <v>1819</v>
      </c>
      <c r="G143" s="4">
        <v>100</v>
      </c>
      <c r="H143" s="5"/>
      <c r="I143" s="16"/>
      <c r="J143" s="47" t="s">
        <v>86</v>
      </c>
      <c r="K143" s="48"/>
      <c r="L143" s="48"/>
      <c r="M143" s="49"/>
      <c r="N143" s="47" t="s">
        <v>86</v>
      </c>
      <c r="O143" s="48"/>
      <c r="P143" s="48"/>
      <c r="Q143" s="48"/>
      <c r="R143" s="48"/>
      <c r="S143" s="48"/>
      <c r="T143" s="65"/>
      <c r="U143" s="49"/>
      <c r="V143" s="58" t="s">
        <v>86</v>
      </c>
      <c r="W143" s="82" t="s">
        <v>86</v>
      </c>
      <c r="X143" s="56"/>
      <c r="Y143" s="69"/>
      <c r="Z143" s="69"/>
      <c r="AA143" s="68"/>
      <c r="AB143" s="57"/>
      <c r="AC143" s="58" t="s">
        <v>1376</v>
      </c>
      <c r="AD143" s="56"/>
      <c r="AE143" s="65"/>
      <c r="AF143" s="488">
        <v>0</v>
      </c>
      <c r="AG143" s="487">
        <v>-1</v>
      </c>
      <c r="AH143" s="487">
        <v>0</v>
      </c>
      <c r="AI143" s="487">
        <v>0</v>
      </c>
      <c r="AJ143" s="487">
        <v>0</v>
      </c>
      <c r="AK143" s="487">
        <v>0</v>
      </c>
      <c r="AL143" s="487">
        <v>0</v>
      </c>
      <c r="AM143" s="487">
        <v>0</v>
      </c>
      <c r="AN143" s="487">
        <v>-1</v>
      </c>
      <c r="AO143" s="487">
        <v>-1</v>
      </c>
      <c r="AP143" s="487">
        <v>0</v>
      </c>
      <c r="AQ143" s="487">
        <v>-1</v>
      </c>
      <c r="AR143" s="487">
        <v>-1</v>
      </c>
      <c r="AS143" s="487">
        <v>0</v>
      </c>
      <c r="AT143" s="487">
        <v>0</v>
      </c>
      <c r="AU143" s="493">
        <v>0</v>
      </c>
      <c r="AV143" s="488" t="str">
        <f t="shared" si="34"/>
        <v/>
      </c>
      <c r="AW143" s="487" t="str">
        <f t="shared" si="34"/>
        <v>tbd</v>
      </c>
      <c r="AX143" s="487" t="str">
        <f t="shared" si="34"/>
        <v/>
      </c>
      <c r="AY143" s="487" t="str">
        <f t="shared" si="34"/>
        <v/>
      </c>
      <c r="AZ143" s="487" t="str">
        <f t="shared" si="34"/>
        <v/>
      </c>
      <c r="BA143" s="487" t="str">
        <f t="shared" si="34"/>
        <v/>
      </c>
      <c r="BB143" s="487" t="str">
        <f t="shared" si="34"/>
        <v/>
      </c>
      <c r="BC143" s="487" t="str">
        <f t="shared" si="34"/>
        <v/>
      </c>
      <c r="BD143" s="487" t="str">
        <f t="shared" si="34"/>
        <v>tbd</v>
      </c>
      <c r="BE143" s="487" t="str">
        <f t="shared" si="34"/>
        <v>tbd</v>
      </c>
      <c r="BF143" s="487" t="str">
        <f t="shared" si="34"/>
        <v/>
      </c>
      <c r="BG143" s="487" t="str">
        <f t="shared" si="34"/>
        <v>tbd</v>
      </c>
      <c r="BH143" s="487" t="str">
        <f t="shared" si="34"/>
        <v>tbd</v>
      </c>
      <c r="BI143" s="487" t="str">
        <f t="shared" si="34"/>
        <v/>
      </c>
      <c r="BJ143" s="487" t="str">
        <f t="shared" si="34"/>
        <v/>
      </c>
      <c r="BK143" s="489" t="str">
        <f t="shared" si="34"/>
        <v/>
      </c>
      <c r="BL143" s="495" t="str">
        <f t="shared" si="35"/>
        <v/>
      </c>
      <c r="BM143" s="487" t="str">
        <f t="shared" si="35"/>
        <v>tbd</v>
      </c>
      <c r="BN143" s="487" t="str">
        <f t="shared" si="35"/>
        <v/>
      </c>
      <c r="BO143" s="487" t="str">
        <f t="shared" si="35"/>
        <v/>
      </c>
      <c r="BP143" s="487" t="str">
        <f t="shared" si="35"/>
        <v/>
      </c>
      <c r="BQ143" s="487" t="str">
        <f t="shared" si="35"/>
        <v/>
      </c>
      <c r="BR143" s="487" t="str">
        <f t="shared" si="35"/>
        <v/>
      </c>
      <c r="BS143" s="487" t="str">
        <f t="shared" si="35"/>
        <v/>
      </c>
      <c r="BT143" s="487" t="str">
        <f t="shared" si="35"/>
        <v>tbd</v>
      </c>
      <c r="BU143" s="487" t="str">
        <f t="shared" si="35"/>
        <v>tbd</v>
      </c>
      <c r="BV143" s="487" t="str">
        <f t="shared" si="35"/>
        <v/>
      </c>
      <c r="BW143" s="487" t="str">
        <f t="shared" si="35"/>
        <v>tbd</v>
      </c>
      <c r="BX143" s="487" t="str">
        <f t="shared" si="35"/>
        <v>tbd</v>
      </c>
      <c r="BY143" s="487" t="str">
        <f t="shared" si="35"/>
        <v/>
      </c>
      <c r="BZ143" s="487" t="str">
        <f t="shared" si="35"/>
        <v/>
      </c>
      <c r="CA143" s="489" t="str">
        <f t="shared" si="35"/>
        <v/>
      </c>
    </row>
    <row r="144" spans="1:79" s="121" customFormat="1" ht="19.899999999999999" customHeight="1" x14ac:dyDescent="0.25">
      <c r="A144" s="9" t="s">
        <v>1820</v>
      </c>
      <c r="B144" s="7" t="s">
        <v>1821</v>
      </c>
      <c r="C144" s="2" t="s">
        <v>1822</v>
      </c>
      <c r="D144" s="5" t="s">
        <v>1542</v>
      </c>
      <c r="E144" s="7" t="s">
        <v>1515</v>
      </c>
      <c r="F144" s="862" t="s">
        <v>1516</v>
      </c>
      <c r="G144" s="862" t="s">
        <v>1516</v>
      </c>
      <c r="H144" s="5"/>
      <c r="I144" s="16"/>
      <c r="J144" s="47" t="s">
        <v>86</v>
      </c>
      <c r="K144" s="48"/>
      <c r="L144" s="48"/>
      <c r="M144" s="49"/>
      <c r="N144" s="863" t="s">
        <v>1516</v>
      </c>
      <c r="O144" s="864" t="s">
        <v>1516</v>
      </c>
      <c r="P144" s="864" t="s">
        <v>1516</v>
      </c>
      <c r="Q144" s="864" t="s">
        <v>1516</v>
      </c>
      <c r="R144" s="864" t="s">
        <v>1516</v>
      </c>
      <c r="S144" s="864" t="s">
        <v>1516</v>
      </c>
      <c r="T144" s="865" t="s">
        <v>1516</v>
      </c>
      <c r="U144" s="49"/>
      <c r="V144" s="58" t="s">
        <v>86</v>
      </c>
      <c r="W144" s="866" t="s">
        <v>1516</v>
      </c>
      <c r="X144" s="56"/>
      <c r="Y144" s="69"/>
      <c r="Z144" s="69"/>
      <c r="AA144" s="68"/>
      <c r="AB144" s="57"/>
      <c r="AC144" s="58" t="s">
        <v>1376</v>
      </c>
      <c r="AD144" s="56"/>
      <c r="AE144" s="65"/>
      <c r="AF144" s="488">
        <v>0</v>
      </c>
      <c r="AG144" s="487">
        <v>-1</v>
      </c>
      <c r="AH144" s="487">
        <v>0</v>
      </c>
      <c r="AI144" s="487">
        <v>-1</v>
      </c>
      <c r="AJ144" s="487">
        <v>0</v>
      </c>
      <c r="AK144" s="487">
        <v>0</v>
      </c>
      <c r="AL144" s="487">
        <v>0</v>
      </c>
      <c r="AM144" s="487">
        <v>0</v>
      </c>
      <c r="AN144" s="487">
        <v>-1</v>
      </c>
      <c r="AO144" s="487">
        <v>0</v>
      </c>
      <c r="AP144" s="487">
        <v>-1</v>
      </c>
      <c r="AQ144" s="487">
        <v>-1</v>
      </c>
      <c r="AR144" s="487">
        <v>0</v>
      </c>
      <c r="AS144" s="487">
        <v>0</v>
      </c>
      <c r="AT144" s="487">
        <v>0</v>
      </c>
      <c r="AU144" s="493">
        <v>0</v>
      </c>
      <c r="AV144" s="488" t="str">
        <f t="shared" si="34"/>
        <v/>
      </c>
      <c r="AW144" s="487" t="str">
        <f t="shared" si="34"/>
        <v>tbd</v>
      </c>
      <c r="AX144" s="487" t="str">
        <f t="shared" si="34"/>
        <v/>
      </c>
      <c r="AY144" s="487" t="str">
        <f t="shared" si="34"/>
        <v>tbd</v>
      </c>
      <c r="AZ144" s="487" t="str">
        <f t="shared" si="34"/>
        <v/>
      </c>
      <c r="BA144" s="487" t="str">
        <f t="shared" si="34"/>
        <v/>
      </c>
      <c r="BB144" s="487" t="str">
        <f t="shared" si="34"/>
        <v/>
      </c>
      <c r="BC144" s="487" t="str">
        <f t="shared" si="34"/>
        <v/>
      </c>
      <c r="BD144" s="487" t="str">
        <f t="shared" si="34"/>
        <v>tbd</v>
      </c>
      <c r="BE144" s="487" t="str">
        <f t="shared" si="34"/>
        <v/>
      </c>
      <c r="BF144" s="487" t="str">
        <f t="shared" si="34"/>
        <v>tbd</v>
      </c>
      <c r="BG144" s="487" t="str">
        <f t="shared" si="34"/>
        <v>tbd</v>
      </c>
      <c r="BH144" s="487" t="str">
        <f t="shared" si="34"/>
        <v/>
      </c>
      <c r="BI144" s="487" t="str">
        <f t="shared" si="34"/>
        <v/>
      </c>
      <c r="BJ144" s="487" t="str">
        <f t="shared" si="34"/>
        <v/>
      </c>
      <c r="BK144" s="489" t="str">
        <f t="shared" si="34"/>
        <v/>
      </c>
      <c r="BL144" s="495" t="str">
        <f t="shared" si="35"/>
        <v/>
      </c>
      <c r="BM144" s="487" t="str">
        <f t="shared" si="35"/>
        <v>not req'ed</v>
      </c>
      <c r="BN144" s="487" t="str">
        <f t="shared" si="35"/>
        <v/>
      </c>
      <c r="BO144" s="487" t="str">
        <f t="shared" si="35"/>
        <v>not req'ed</v>
      </c>
      <c r="BP144" s="487" t="str">
        <f t="shared" si="35"/>
        <v/>
      </c>
      <c r="BQ144" s="487" t="str">
        <f t="shared" si="35"/>
        <v/>
      </c>
      <c r="BR144" s="487" t="str">
        <f t="shared" si="35"/>
        <v/>
      </c>
      <c r="BS144" s="487" t="str">
        <f t="shared" si="35"/>
        <v/>
      </c>
      <c r="BT144" s="487" t="str">
        <f t="shared" si="35"/>
        <v>not req'ed</v>
      </c>
      <c r="BU144" s="487" t="str">
        <f t="shared" si="35"/>
        <v/>
      </c>
      <c r="BV144" s="487" t="str">
        <f t="shared" si="35"/>
        <v>not req'ed</v>
      </c>
      <c r="BW144" s="487" t="str">
        <f t="shared" si="35"/>
        <v>not req'ed</v>
      </c>
      <c r="BX144" s="487" t="str">
        <f t="shared" si="35"/>
        <v/>
      </c>
      <c r="BY144" s="487" t="str">
        <f t="shared" si="35"/>
        <v/>
      </c>
      <c r="BZ144" s="487" t="str">
        <f t="shared" si="35"/>
        <v/>
      </c>
      <c r="CA144" s="489" t="str">
        <f t="shared" si="35"/>
        <v/>
      </c>
    </row>
    <row r="145" spans="1:79" s="121" customFormat="1" ht="19.899999999999999" customHeight="1" x14ac:dyDescent="0.25">
      <c r="A145" s="9" t="s">
        <v>1823</v>
      </c>
      <c r="B145" s="7" t="s">
        <v>1824</v>
      </c>
      <c r="C145" s="2" t="s">
        <v>1825</v>
      </c>
      <c r="D145" s="5" t="s">
        <v>1542</v>
      </c>
      <c r="E145" s="4" t="s">
        <v>1515</v>
      </c>
      <c r="F145" s="862" t="s">
        <v>1516</v>
      </c>
      <c r="G145" s="862" t="s">
        <v>1516</v>
      </c>
      <c r="H145" s="5" t="s">
        <v>1503</v>
      </c>
      <c r="I145" s="16"/>
      <c r="J145" s="47" t="s">
        <v>86</v>
      </c>
      <c r="K145" s="48"/>
      <c r="L145" s="48"/>
      <c r="M145" s="49"/>
      <c r="N145" s="863" t="s">
        <v>1516</v>
      </c>
      <c r="O145" s="864" t="s">
        <v>1516</v>
      </c>
      <c r="P145" s="864" t="s">
        <v>1516</v>
      </c>
      <c r="Q145" s="864" t="s">
        <v>1516</v>
      </c>
      <c r="R145" s="864" t="s">
        <v>1516</v>
      </c>
      <c r="S145" s="864" t="s">
        <v>1516</v>
      </c>
      <c r="T145" s="865" t="s">
        <v>1516</v>
      </c>
      <c r="U145" s="49"/>
      <c r="V145" s="58" t="s">
        <v>86</v>
      </c>
      <c r="W145" s="866" t="s">
        <v>1516</v>
      </c>
      <c r="X145" s="56"/>
      <c r="Y145" s="69"/>
      <c r="Z145" s="69"/>
      <c r="AA145" s="68"/>
      <c r="AB145" s="57"/>
      <c r="AC145" s="58" t="s">
        <v>1376</v>
      </c>
      <c r="AD145" s="56"/>
      <c r="AE145" s="65"/>
      <c r="AF145" s="488">
        <v>0</v>
      </c>
      <c r="AG145" s="487">
        <v>-1</v>
      </c>
      <c r="AH145" s="487">
        <v>0</v>
      </c>
      <c r="AI145" s="487">
        <v>-1</v>
      </c>
      <c r="AJ145" s="487">
        <v>0</v>
      </c>
      <c r="AK145" s="487">
        <v>0</v>
      </c>
      <c r="AL145" s="487">
        <v>0</v>
      </c>
      <c r="AM145" s="487">
        <v>0</v>
      </c>
      <c r="AN145" s="487">
        <v>-1</v>
      </c>
      <c r="AO145" s="487">
        <v>0</v>
      </c>
      <c r="AP145" s="487">
        <v>-1</v>
      </c>
      <c r="AQ145" s="487">
        <v>-1</v>
      </c>
      <c r="AR145" s="487">
        <v>0</v>
      </c>
      <c r="AS145" s="487">
        <v>0</v>
      </c>
      <c r="AT145" s="487">
        <v>0</v>
      </c>
      <c r="AU145" s="493">
        <v>0</v>
      </c>
      <c r="AV145" s="488" t="str">
        <f t="shared" si="34"/>
        <v/>
      </c>
      <c r="AW145" s="487" t="str">
        <f t="shared" si="34"/>
        <v>tbd</v>
      </c>
      <c r="AX145" s="487" t="str">
        <f t="shared" si="34"/>
        <v/>
      </c>
      <c r="AY145" s="487" t="str">
        <f t="shared" si="34"/>
        <v>tbd</v>
      </c>
      <c r="AZ145" s="487" t="str">
        <f t="shared" si="34"/>
        <v/>
      </c>
      <c r="BA145" s="487" t="str">
        <f t="shared" si="34"/>
        <v/>
      </c>
      <c r="BB145" s="487" t="str">
        <f t="shared" si="34"/>
        <v/>
      </c>
      <c r="BC145" s="487" t="str">
        <f t="shared" si="34"/>
        <v/>
      </c>
      <c r="BD145" s="487" t="str">
        <f t="shared" si="34"/>
        <v>tbd</v>
      </c>
      <c r="BE145" s="487" t="str">
        <f t="shared" si="34"/>
        <v/>
      </c>
      <c r="BF145" s="487" t="str">
        <f t="shared" si="34"/>
        <v>tbd</v>
      </c>
      <c r="BG145" s="487" t="str">
        <f t="shared" si="34"/>
        <v>tbd</v>
      </c>
      <c r="BH145" s="487" t="str">
        <f t="shared" si="34"/>
        <v/>
      </c>
      <c r="BI145" s="487" t="str">
        <f t="shared" si="34"/>
        <v/>
      </c>
      <c r="BJ145" s="487" t="str">
        <f t="shared" si="34"/>
        <v/>
      </c>
      <c r="BK145" s="489" t="str">
        <f t="shared" si="34"/>
        <v/>
      </c>
      <c r="BL145" s="495" t="str">
        <f t="shared" si="35"/>
        <v/>
      </c>
      <c r="BM145" s="487" t="str">
        <f t="shared" si="35"/>
        <v>not req'ed</v>
      </c>
      <c r="BN145" s="487" t="str">
        <f t="shared" si="35"/>
        <v/>
      </c>
      <c r="BO145" s="487" t="str">
        <f t="shared" si="35"/>
        <v>not req'ed</v>
      </c>
      <c r="BP145" s="487" t="str">
        <f t="shared" si="35"/>
        <v/>
      </c>
      <c r="BQ145" s="487" t="str">
        <f t="shared" si="35"/>
        <v/>
      </c>
      <c r="BR145" s="487" t="str">
        <f t="shared" si="35"/>
        <v/>
      </c>
      <c r="BS145" s="487" t="str">
        <f t="shared" si="35"/>
        <v/>
      </c>
      <c r="BT145" s="487" t="str">
        <f t="shared" si="35"/>
        <v>not req'ed</v>
      </c>
      <c r="BU145" s="487" t="str">
        <f t="shared" si="35"/>
        <v/>
      </c>
      <c r="BV145" s="487" t="str">
        <f t="shared" si="35"/>
        <v>not req'ed</v>
      </c>
      <c r="BW145" s="487" t="str">
        <f t="shared" si="35"/>
        <v>not req'ed</v>
      </c>
      <c r="BX145" s="487" t="str">
        <f t="shared" si="35"/>
        <v/>
      </c>
      <c r="BY145" s="487" t="str">
        <f t="shared" si="35"/>
        <v/>
      </c>
      <c r="BZ145" s="487" t="str">
        <f t="shared" si="35"/>
        <v/>
      </c>
      <c r="CA145" s="489" t="str">
        <f t="shared" si="35"/>
        <v/>
      </c>
    </row>
    <row r="146" spans="1:79" s="121" customFormat="1" ht="19.899999999999999" customHeight="1" x14ac:dyDescent="0.25">
      <c r="A146" s="9" t="s">
        <v>1826</v>
      </c>
      <c r="B146" s="7" t="s">
        <v>1827</v>
      </c>
      <c r="C146" s="2" t="s">
        <v>1828</v>
      </c>
      <c r="D146" s="5" t="s">
        <v>1537</v>
      </c>
      <c r="E146" s="4">
        <v>1250</v>
      </c>
      <c r="F146" s="4" t="s">
        <v>1829</v>
      </c>
      <c r="G146" s="862" t="s">
        <v>1516</v>
      </c>
      <c r="H146" s="5"/>
      <c r="I146" s="16"/>
      <c r="J146" s="47" t="s">
        <v>86</v>
      </c>
      <c r="K146" s="48"/>
      <c r="L146" s="48"/>
      <c r="M146" s="49"/>
      <c r="N146" s="47" t="s">
        <v>86</v>
      </c>
      <c r="O146" s="48"/>
      <c r="P146" s="48"/>
      <c r="Q146" s="48"/>
      <c r="R146" s="48"/>
      <c r="S146" s="48"/>
      <c r="T146" s="65"/>
      <c r="U146" s="49"/>
      <c r="V146" s="58" t="s">
        <v>86</v>
      </c>
      <c r="W146" s="82" t="s">
        <v>86</v>
      </c>
      <c r="X146" s="56"/>
      <c r="Y146" s="69"/>
      <c r="Z146" s="69"/>
      <c r="AA146" s="68"/>
      <c r="AB146" s="57"/>
      <c r="AC146" s="58" t="s">
        <v>1376</v>
      </c>
      <c r="AD146" s="56"/>
      <c r="AE146" s="65"/>
      <c r="AF146" s="488">
        <v>0</v>
      </c>
      <c r="AG146" s="487">
        <v>-1</v>
      </c>
      <c r="AH146" s="487">
        <v>0</v>
      </c>
      <c r="AI146" s="487">
        <v>0</v>
      </c>
      <c r="AJ146" s="487">
        <v>0</v>
      </c>
      <c r="AK146" s="487">
        <v>0</v>
      </c>
      <c r="AL146" s="487">
        <v>0</v>
      </c>
      <c r="AM146" s="487">
        <v>0</v>
      </c>
      <c r="AN146" s="487">
        <v>-1</v>
      </c>
      <c r="AO146" s="487">
        <v>0</v>
      </c>
      <c r="AP146" s="487">
        <v>0</v>
      </c>
      <c r="AQ146" s="487">
        <v>-1</v>
      </c>
      <c r="AR146" s="487">
        <v>-1</v>
      </c>
      <c r="AS146" s="487">
        <v>0</v>
      </c>
      <c r="AT146" s="487">
        <v>0</v>
      </c>
      <c r="AU146" s="493">
        <v>0</v>
      </c>
      <c r="AV146" s="488" t="str">
        <f t="shared" si="34"/>
        <v/>
      </c>
      <c r="AW146" s="487" t="str">
        <f t="shared" si="34"/>
        <v>tbd</v>
      </c>
      <c r="AX146" s="487" t="str">
        <f t="shared" si="34"/>
        <v/>
      </c>
      <c r="AY146" s="487" t="str">
        <f t="shared" si="34"/>
        <v/>
      </c>
      <c r="AZ146" s="487" t="str">
        <f t="shared" si="34"/>
        <v/>
      </c>
      <c r="BA146" s="487" t="str">
        <f t="shared" si="34"/>
        <v/>
      </c>
      <c r="BB146" s="487" t="str">
        <f t="shared" si="34"/>
        <v/>
      </c>
      <c r="BC146" s="487" t="str">
        <f t="shared" si="34"/>
        <v/>
      </c>
      <c r="BD146" s="487" t="str">
        <f t="shared" si="34"/>
        <v>tbd</v>
      </c>
      <c r="BE146" s="487" t="str">
        <f t="shared" si="34"/>
        <v/>
      </c>
      <c r="BF146" s="487" t="str">
        <f t="shared" si="34"/>
        <v/>
      </c>
      <c r="BG146" s="487" t="str">
        <f t="shared" si="34"/>
        <v>tbd</v>
      </c>
      <c r="BH146" s="487" t="str">
        <f t="shared" si="34"/>
        <v>tbd</v>
      </c>
      <c r="BI146" s="487" t="str">
        <f t="shared" si="34"/>
        <v/>
      </c>
      <c r="BJ146" s="487" t="str">
        <f t="shared" si="34"/>
        <v/>
      </c>
      <c r="BK146" s="489" t="str">
        <f t="shared" si="34"/>
        <v/>
      </c>
      <c r="BL146" s="495" t="str">
        <f t="shared" si="35"/>
        <v/>
      </c>
      <c r="BM146" s="487" t="str">
        <f t="shared" si="35"/>
        <v>tbd</v>
      </c>
      <c r="BN146" s="487" t="str">
        <f t="shared" si="35"/>
        <v/>
      </c>
      <c r="BO146" s="487" t="str">
        <f t="shared" si="35"/>
        <v/>
      </c>
      <c r="BP146" s="487" t="str">
        <f t="shared" si="35"/>
        <v/>
      </c>
      <c r="BQ146" s="487" t="str">
        <f t="shared" si="35"/>
        <v/>
      </c>
      <c r="BR146" s="487" t="str">
        <f t="shared" si="35"/>
        <v/>
      </c>
      <c r="BS146" s="487" t="str">
        <f t="shared" si="35"/>
        <v/>
      </c>
      <c r="BT146" s="487" t="str">
        <f t="shared" si="35"/>
        <v>tbd</v>
      </c>
      <c r="BU146" s="487" t="str">
        <f t="shared" si="35"/>
        <v/>
      </c>
      <c r="BV146" s="487" t="str">
        <f t="shared" si="35"/>
        <v/>
      </c>
      <c r="BW146" s="487" t="str">
        <f t="shared" si="35"/>
        <v>tbd</v>
      </c>
      <c r="BX146" s="487" t="str">
        <f t="shared" si="35"/>
        <v>tbd</v>
      </c>
      <c r="BY146" s="487" t="str">
        <f t="shared" si="35"/>
        <v/>
      </c>
      <c r="BZ146" s="487" t="str">
        <f t="shared" si="35"/>
        <v/>
      </c>
      <c r="CA146" s="489" t="str">
        <f t="shared" si="35"/>
        <v/>
      </c>
    </row>
    <row r="147" spans="1:79" s="121" customFormat="1" ht="19.899999999999999" customHeight="1" x14ac:dyDescent="0.25">
      <c r="A147" s="1381" t="s">
        <v>2373</v>
      </c>
      <c r="B147" s="1382"/>
      <c r="C147" s="1382"/>
      <c r="D147" s="1382"/>
      <c r="E147" s="1382"/>
      <c r="F147" s="1382"/>
      <c r="G147" s="1382"/>
      <c r="H147" s="1382"/>
      <c r="I147" s="1383"/>
      <c r="J147" s="867"/>
      <c r="K147" s="868"/>
      <c r="L147" s="868"/>
      <c r="M147" s="869"/>
      <c r="N147" s="867"/>
      <c r="O147" s="868"/>
      <c r="P147" s="868"/>
      <c r="Q147" s="868"/>
      <c r="R147" s="868"/>
      <c r="S147" s="868"/>
      <c r="T147" s="870"/>
      <c r="U147" s="869"/>
      <c r="V147" s="867"/>
      <c r="W147" s="871"/>
      <c r="X147" s="868"/>
      <c r="Y147" s="870"/>
      <c r="Z147" s="870"/>
      <c r="AA147" s="872"/>
      <c r="AB147" s="869"/>
      <c r="AC147" s="867"/>
      <c r="AD147" s="868"/>
      <c r="AE147" s="870"/>
      <c r="AF147" s="488">
        <f t="shared" ref="AF147:AU158" si="36">AF146</f>
        <v>0</v>
      </c>
      <c r="AG147" s="487">
        <f t="shared" si="36"/>
        <v>-1</v>
      </c>
      <c r="AH147" s="487">
        <f t="shared" si="36"/>
        <v>0</v>
      </c>
      <c r="AI147" s="487">
        <f t="shared" si="36"/>
        <v>0</v>
      </c>
      <c r="AJ147" s="487">
        <f t="shared" si="36"/>
        <v>0</v>
      </c>
      <c r="AK147" s="487">
        <f t="shared" si="36"/>
        <v>0</v>
      </c>
      <c r="AL147" s="487">
        <f t="shared" si="36"/>
        <v>0</v>
      </c>
      <c r="AM147" s="487">
        <f t="shared" si="36"/>
        <v>0</v>
      </c>
      <c r="AN147" s="487">
        <f t="shared" si="36"/>
        <v>-1</v>
      </c>
      <c r="AO147" s="487">
        <f t="shared" si="36"/>
        <v>0</v>
      </c>
      <c r="AP147" s="487">
        <f t="shared" si="36"/>
        <v>0</v>
      </c>
      <c r="AQ147" s="487">
        <f t="shared" si="36"/>
        <v>-1</v>
      </c>
      <c r="AR147" s="487">
        <f t="shared" si="36"/>
        <v>-1</v>
      </c>
      <c r="AS147" s="487">
        <v>0</v>
      </c>
      <c r="AT147" s="487">
        <v>0</v>
      </c>
      <c r="AU147" s="493">
        <v>0</v>
      </c>
      <c r="AV147" s="488" t="str">
        <f t="shared" si="34"/>
        <v/>
      </c>
      <c r="AW147" s="487">
        <f t="shared" si="34"/>
        <v>0</v>
      </c>
      <c r="AX147" s="487" t="str">
        <f t="shared" si="34"/>
        <v/>
      </c>
      <c r="AY147" s="487" t="str">
        <f t="shared" si="34"/>
        <v/>
      </c>
      <c r="AZ147" s="487" t="str">
        <f t="shared" si="34"/>
        <v/>
      </c>
      <c r="BA147" s="487" t="str">
        <f t="shared" si="34"/>
        <v/>
      </c>
      <c r="BB147" s="487" t="str">
        <f t="shared" si="34"/>
        <v/>
      </c>
      <c r="BC147" s="487" t="str">
        <f t="shared" si="34"/>
        <v/>
      </c>
      <c r="BD147" s="487">
        <f t="shared" si="34"/>
        <v>0</v>
      </c>
      <c r="BE147" s="487" t="str">
        <f t="shared" si="34"/>
        <v/>
      </c>
      <c r="BF147" s="487" t="str">
        <f t="shared" si="34"/>
        <v/>
      </c>
      <c r="BG147" s="487">
        <f t="shared" si="34"/>
        <v>0</v>
      </c>
      <c r="BH147" s="487">
        <f t="shared" si="34"/>
        <v>0</v>
      </c>
      <c r="BI147" s="487" t="str">
        <f t="shared" si="34"/>
        <v/>
      </c>
      <c r="BJ147" s="487" t="str">
        <f t="shared" si="34"/>
        <v/>
      </c>
      <c r="BK147" s="489" t="str">
        <f t="shared" si="34"/>
        <v/>
      </c>
      <c r="BL147" s="495" t="str">
        <f t="shared" si="35"/>
        <v/>
      </c>
      <c r="BM147" s="487">
        <f t="shared" si="35"/>
        <v>0</v>
      </c>
      <c r="BN147" s="487" t="str">
        <f t="shared" si="35"/>
        <v/>
      </c>
      <c r="BO147" s="487" t="str">
        <f t="shared" si="35"/>
        <v/>
      </c>
      <c r="BP147" s="487" t="str">
        <f t="shared" si="35"/>
        <v/>
      </c>
      <c r="BQ147" s="487" t="str">
        <f t="shared" si="35"/>
        <v/>
      </c>
      <c r="BR147" s="487" t="str">
        <f t="shared" si="35"/>
        <v/>
      </c>
      <c r="BS147" s="487" t="str">
        <f t="shared" si="35"/>
        <v/>
      </c>
      <c r="BT147" s="487">
        <f t="shared" si="35"/>
        <v>0</v>
      </c>
      <c r="BU147" s="487" t="str">
        <f t="shared" si="35"/>
        <v/>
      </c>
      <c r="BV147" s="487" t="str">
        <f t="shared" si="35"/>
        <v/>
      </c>
      <c r="BW147" s="487">
        <f t="shared" si="35"/>
        <v>0</v>
      </c>
      <c r="BX147" s="487">
        <f t="shared" si="35"/>
        <v>0</v>
      </c>
      <c r="BY147" s="487" t="str">
        <f t="shared" si="35"/>
        <v/>
      </c>
      <c r="BZ147" s="487" t="str">
        <f t="shared" si="35"/>
        <v/>
      </c>
      <c r="CA147" s="489" t="str">
        <f t="shared" si="35"/>
        <v/>
      </c>
    </row>
    <row r="148" spans="1:79" s="121" customFormat="1" ht="19.899999999999999" customHeight="1" x14ac:dyDescent="0.25">
      <c r="A148" s="9" t="s">
        <v>1521</v>
      </c>
      <c r="B148" s="7" t="s">
        <v>1522</v>
      </c>
      <c r="C148" s="2" t="s">
        <v>1523</v>
      </c>
      <c r="D148" s="5" t="s">
        <v>1524</v>
      </c>
      <c r="E148" s="4">
        <v>1</v>
      </c>
      <c r="F148" s="4" t="s">
        <v>1525</v>
      </c>
      <c r="G148" s="862" t="s">
        <v>1516</v>
      </c>
      <c r="H148" s="5"/>
      <c r="I148" s="16"/>
      <c r="J148" s="47" t="s">
        <v>86</v>
      </c>
      <c r="K148" s="48"/>
      <c r="L148" s="48"/>
      <c r="M148" s="49"/>
      <c r="N148" s="47" t="s">
        <v>86</v>
      </c>
      <c r="O148" s="48"/>
      <c r="P148" s="48"/>
      <c r="Q148" s="48"/>
      <c r="R148" s="48"/>
      <c r="S148" s="48"/>
      <c r="T148" s="65"/>
      <c r="U148" s="49"/>
      <c r="V148" s="58" t="s">
        <v>86</v>
      </c>
      <c r="W148" s="82" t="s">
        <v>86</v>
      </c>
      <c r="X148" s="56"/>
      <c r="Y148" s="69"/>
      <c r="Z148" s="69"/>
      <c r="AA148" s="68"/>
      <c r="AB148" s="57"/>
      <c r="AC148" s="58" t="s">
        <v>1376</v>
      </c>
      <c r="AD148" s="56"/>
      <c r="AE148" s="65"/>
      <c r="AF148" s="488">
        <v>0</v>
      </c>
      <c r="AG148" s="487">
        <v>0</v>
      </c>
      <c r="AH148" s="487">
        <v>0</v>
      </c>
      <c r="AI148" s="487">
        <v>0</v>
      </c>
      <c r="AJ148" s="487">
        <v>-1</v>
      </c>
      <c r="AK148" s="487">
        <v>0</v>
      </c>
      <c r="AL148" s="487">
        <v>0</v>
      </c>
      <c r="AM148" s="487">
        <v>0</v>
      </c>
      <c r="AN148" s="487">
        <v>-1</v>
      </c>
      <c r="AO148" s="487">
        <v>0</v>
      </c>
      <c r="AP148" s="487">
        <v>-1</v>
      </c>
      <c r="AQ148" s="487">
        <v>0</v>
      </c>
      <c r="AR148" s="487">
        <v>0</v>
      </c>
      <c r="AS148" s="487">
        <v>0</v>
      </c>
      <c r="AT148" s="487">
        <v>0</v>
      </c>
      <c r="AU148" s="493">
        <v>0</v>
      </c>
      <c r="AV148" s="488" t="str">
        <f t="shared" si="34"/>
        <v/>
      </c>
      <c r="AW148" s="487" t="str">
        <f t="shared" si="34"/>
        <v/>
      </c>
      <c r="AX148" s="487" t="str">
        <f t="shared" si="34"/>
        <v/>
      </c>
      <c r="AY148" s="487" t="str">
        <f t="shared" si="34"/>
        <v/>
      </c>
      <c r="AZ148" s="487" t="str">
        <f t="shared" si="34"/>
        <v>tbd</v>
      </c>
      <c r="BA148" s="487" t="str">
        <f t="shared" si="34"/>
        <v/>
      </c>
      <c r="BB148" s="487" t="str">
        <f t="shared" si="34"/>
        <v/>
      </c>
      <c r="BC148" s="487" t="str">
        <f t="shared" si="34"/>
        <v/>
      </c>
      <c r="BD148" s="487" t="str">
        <f t="shared" si="34"/>
        <v>tbd</v>
      </c>
      <c r="BE148" s="487" t="str">
        <f t="shared" si="34"/>
        <v/>
      </c>
      <c r="BF148" s="487" t="str">
        <f t="shared" si="34"/>
        <v>tbd</v>
      </c>
      <c r="BG148" s="487" t="str">
        <f t="shared" si="34"/>
        <v/>
      </c>
      <c r="BH148" s="487" t="str">
        <f t="shared" si="34"/>
        <v/>
      </c>
      <c r="BI148" s="487" t="str">
        <f t="shared" si="34"/>
        <v/>
      </c>
      <c r="BJ148" s="487" t="str">
        <f t="shared" si="34"/>
        <v/>
      </c>
      <c r="BK148" s="489" t="str">
        <f t="shared" si="34"/>
        <v/>
      </c>
      <c r="BL148" s="495" t="str">
        <f t="shared" si="35"/>
        <v/>
      </c>
      <c r="BM148" s="487" t="str">
        <f t="shared" si="35"/>
        <v/>
      </c>
      <c r="BN148" s="487" t="str">
        <f t="shared" si="35"/>
        <v/>
      </c>
      <c r="BO148" s="487" t="str">
        <f t="shared" si="35"/>
        <v/>
      </c>
      <c r="BP148" s="487" t="str">
        <f t="shared" si="35"/>
        <v>tbd</v>
      </c>
      <c r="BQ148" s="487" t="str">
        <f t="shared" si="35"/>
        <v/>
      </c>
      <c r="BR148" s="487" t="str">
        <f t="shared" si="35"/>
        <v/>
      </c>
      <c r="BS148" s="487" t="str">
        <f t="shared" si="35"/>
        <v/>
      </c>
      <c r="BT148" s="487" t="str">
        <f t="shared" si="35"/>
        <v>tbd</v>
      </c>
      <c r="BU148" s="487" t="str">
        <f t="shared" si="35"/>
        <v/>
      </c>
      <c r="BV148" s="487" t="str">
        <f t="shared" si="35"/>
        <v>tbd</v>
      </c>
      <c r="BW148" s="487" t="str">
        <f t="shared" si="35"/>
        <v/>
      </c>
      <c r="BX148" s="487" t="str">
        <f t="shared" si="35"/>
        <v/>
      </c>
      <c r="BY148" s="487" t="str">
        <f t="shared" si="35"/>
        <v/>
      </c>
      <c r="BZ148" s="487" t="str">
        <f t="shared" si="35"/>
        <v/>
      </c>
      <c r="CA148" s="489" t="str">
        <f t="shared" si="35"/>
        <v/>
      </c>
    </row>
    <row r="149" spans="1:79" s="121" customFormat="1" ht="19.899999999999999" customHeight="1" x14ac:dyDescent="0.25">
      <c r="A149" s="9" t="s">
        <v>1654</v>
      </c>
      <c r="B149" s="7" t="s">
        <v>1655</v>
      </c>
      <c r="C149" s="2" t="s">
        <v>1656</v>
      </c>
      <c r="D149" s="5" t="s">
        <v>1657</v>
      </c>
      <c r="E149" s="4">
        <v>8</v>
      </c>
      <c r="F149" s="4" t="s">
        <v>1658</v>
      </c>
      <c r="G149" s="862" t="s">
        <v>1516</v>
      </c>
      <c r="H149" s="5"/>
      <c r="I149" s="16"/>
      <c r="J149" s="47" t="s">
        <v>86</v>
      </c>
      <c r="K149" s="48"/>
      <c r="L149" s="48"/>
      <c r="M149" s="49"/>
      <c r="N149" s="47" t="s">
        <v>86</v>
      </c>
      <c r="O149" s="48"/>
      <c r="P149" s="48"/>
      <c r="Q149" s="48"/>
      <c r="R149" s="48"/>
      <c r="S149" s="48"/>
      <c r="T149" s="65"/>
      <c r="U149" s="49"/>
      <c r="V149" s="58" t="s">
        <v>86</v>
      </c>
      <c r="W149" s="82" t="s">
        <v>86</v>
      </c>
      <c r="X149" s="56"/>
      <c r="Y149" s="69"/>
      <c r="Z149" s="69"/>
      <c r="AA149" s="68"/>
      <c r="AB149" s="57"/>
      <c r="AC149" s="58" t="s">
        <v>1376</v>
      </c>
      <c r="AD149" s="56"/>
      <c r="AE149" s="65"/>
      <c r="AF149" s="488">
        <v>0</v>
      </c>
      <c r="AG149" s="487">
        <v>0</v>
      </c>
      <c r="AH149" s="487">
        <v>0</v>
      </c>
      <c r="AI149" s="487">
        <v>0</v>
      </c>
      <c r="AJ149" s="487">
        <v>-1</v>
      </c>
      <c r="AK149" s="487">
        <v>0</v>
      </c>
      <c r="AL149" s="487">
        <v>0</v>
      </c>
      <c r="AM149" s="487">
        <v>0</v>
      </c>
      <c r="AN149" s="487">
        <v>-1</v>
      </c>
      <c r="AO149" s="487">
        <v>0</v>
      </c>
      <c r="AP149" s="487">
        <v>0</v>
      </c>
      <c r="AQ149" s="487">
        <v>-1</v>
      </c>
      <c r="AR149" s="487">
        <v>-1</v>
      </c>
      <c r="AS149" s="487">
        <v>0</v>
      </c>
      <c r="AT149" s="487">
        <v>0</v>
      </c>
      <c r="AU149" s="493">
        <v>0</v>
      </c>
      <c r="AV149" s="488" t="str">
        <f t="shared" si="34"/>
        <v/>
      </c>
      <c r="AW149" s="487" t="str">
        <f t="shared" si="34"/>
        <v/>
      </c>
      <c r="AX149" s="487" t="str">
        <f t="shared" si="34"/>
        <v/>
      </c>
      <c r="AY149" s="487" t="str">
        <f t="shared" si="34"/>
        <v/>
      </c>
      <c r="AZ149" s="487" t="str">
        <f t="shared" si="34"/>
        <v>tbd</v>
      </c>
      <c r="BA149" s="487" t="str">
        <f t="shared" si="34"/>
        <v/>
      </c>
      <c r="BB149" s="487" t="str">
        <f t="shared" si="34"/>
        <v/>
      </c>
      <c r="BC149" s="487" t="str">
        <f t="shared" si="34"/>
        <v/>
      </c>
      <c r="BD149" s="487" t="str">
        <f t="shared" si="34"/>
        <v>tbd</v>
      </c>
      <c r="BE149" s="487" t="str">
        <f t="shared" si="34"/>
        <v/>
      </c>
      <c r="BF149" s="487" t="str">
        <f t="shared" si="34"/>
        <v/>
      </c>
      <c r="BG149" s="487" t="str">
        <f t="shared" si="34"/>
        <v>tbd</v>
      </c>
      <c r="BH149" s="487" t="str">
        <f t="shared" si="34"/>
        <v>tbd</v>
      </c>
      <c r="BI149" s="487" t="str">
        <f t="shared" si="34"/>
        <v/>
      </c>
      <c r="BJ149" s="487" t="str">
        <f t="shared" si="34"/>
        <v/>
      </c>
      <c r="BK149" s="489" t="str">
        <f t="shared" si="34"/>
        <v/>
      </c>
      <c r="BL149" s="495" t="str">
        <f t="shared" si="35"/>
        <v/>
      </c>
      <c r="BM149" s="487" t="str">
        <f t="shared" si="35"/>
        <v/>
      </c>
      <c r="BN149" s="487" t="str">
        <f t="shared" si="35"/>
        <v/>
      </c>
      <c r="BO149" s="487" t="str">
        <f t="shared" si="35"/>
        <v/>
      </c>
      <c r="BP149" s="487" t="str">
        <f t="shared" si="35"/>
        <v>tbd</v>
      </c>
      <c r="BQ149" s="487" t="str">
        <f t="shared" si="35"/>
        <v/>
      </c>
      <c r="BR149" s="487" t="str">
        <f t="shared" si="35"/>
        <v/>
      </c>
      <c r="BS149" s="487" t="str">
        <f t="shared" si="35"/>
        <v/>
      </c>
      <c r="BT149" s="487" t="str">
        <f t="shared" si="35"/>
        <v>tbd</v>
      </c>
      <c r="BU149" s="487" t="str">
        <f t="shared" si="35"/>
        <v/>
      </c>
      <c r="BV149" s="487" t="str">
        <f t="shared" si="35"/>
        <v/>
      </c>
      <c r="BW149" s="487" t="str">
        <f t="shared" si="35"/>
        <v>tbd</v>
      </c>
      <c r="BX149" s="487" t="str">
        <f t="shared" si="35"/>
        <v>tbd</v>
      </c>
      <c r="BY149" s="487" t="str">
        <f t="shared" si="35"/>
        <v/>
      </c>
      <c r="BZ149" s="487" t="str">
        <f t="shared" si="35"/>
        <v/>
      </c>
      <c r="CA149" s="489" t="str">
        <f t="shared" si="35"/>
        <v/>
      </c>
    </row>
    <row r="150" spans="1:79" s="121" customFormat="1" ht="19.899999999999999" customHeight="1" x14ac:dyDescent="0.25">
      <c r="A150" s="9" t="s">
        <v>1659</v>
      </c>
      <c r="B150" s="7" t="s">
        <v>1660</v>
      </c>
      <c r="C150" s="2" t="s">
        <v>1661</v>
      </c>
      <c r="D150" s="5" t="s">
        <v>1662</v>
      </c>
      <c r="E150" s="4">
        <v>1</v>
      </c>
      <c r="F150" s="862" t="s">
        <v>1516</v>
      </c>
      <c r="G150" s="862" t="s">
        <v>1516</v>
      </c>
      <c r="H150" s="5"/>
      <c r="I150" s="16" t="s">
        <v>1503</v>
      </c>
      <c r="J150" s="47" t="s">
        <v>86</v>
      </c>
      <c r="K150" s="48"/>
      <c r="L150" s="48"/>
      <c r="M150" s="49"/>
      <c r="N150" s="863" t="s">
        <v>1516</v>
      </c>
      <c r="O150" s="864" t="s">
        <v>1516</v>
      </c>
      <c r="P150" s="864" t="s">
        <v>1516</v>
      </c>
      <c r="Q150" s="864" t="s">
        <v>1516</v>
      </c>
      <c r="R150" s="864" t="s">
        <v>1516</v>
      </c>
      <c r="S150" s="864" t="s">
        <v>1516</v>
      </c>
      <c r="T150" s="865" t="s">
        <v>1516</v>
      </c>
      <c r="U150" s="49"/>
      <c r="V150" s="58" t="s">
        <v>86</v>
      </c>
      <c r="W150" s="866" t="s">
        <v>1516</v>
      </c>
      <c r="X150" s="56"/>
      <c r="Y150" s="69"/>
      <c r="Z150" s="69"/>
      <c r="AA150" s="68"/>
      <c r="AB150" s="57"/>
      <c r="AC150" s="58" t="s">
        <v>1376</v>
      </c>
      <c r="AD150" s="56"/>
      <c r="AE150" s="65"/>
      <c r="AF150" s="488">
        <v>0</v>
      </c>
      <c r="AG150" s="487">
        <v>0</v>
      </c>
      <c r="AH150" s="487">
        <v>0</v>
      </c>
      <c r="AI150" s="487">
        <v>0</v>
      </c>
      <c r="AJ150" s="487">
        <v>-1</v>
      </c>
      <c r="AK150" s="487">
        <v>0</v>
      </c>
      <c r="AL150" s="487">
        <v>0</v>
      </c>
      <c r="AM150" s="487">
        <v>0</v>
      </c>
      <c r="AN150" s="487">
        <v>0</v>
      </c>
      <c r="AO150" s="487">
        <v>0</v>
      </c>
      <c r="AP150" s="487">
        <v>0</v>
      </c>
      <c r="AQ150" s="487">
        <v>0</v>
      </c>
      <c r="AR150" s="487">
        <v>0</v>
      </c>
      <c r="AS150" s="487">
        <v>0</v>
      </c>
      <c r="AT150" s="487">
        <v>0</v>
      </c>
      <c r="AU150" s="493">
        <v>0</v>
      </c>
      <c r="AV150" s="488" t="str">
        <f t="shared" si="34"/>
        <v/>
      </c>
      <c r="AW150" s="487" t="str">
        <f t="shared" si="34"/>
        <v/>
      </c>
      <c r="AX150" s="487" t="str">
        <f t="shared" si="34"/>
        <v/>
      </c>
      <c r="AY150" s="487" t="str">
        <f t="shared" si="34"/>
        <v/>
      </c>
      <c r="AZ150" s="487" t="str">
        <f t="shared" si="34"/>
        <v>tbd</v>
      </c>
      <c r="BA150" s="487" t="str">
        <f t="shared" si="34"/>
        <v/>
      </c>
      <c r="BB150" s="487" t="str">
        <f t="shared" si="34"/>
        <v/>
      </c>
      <c r="BC150" s="487" t="str">
        <f t="shared" si="34"/>
        <v/>
      </c>
      <c r="BD150" s="487" t="str">
        <f t="shared" si="34"/>
        <v/>
      </c>
      <c r="BE150" s="487" t="str">
        <f t="shared" si="34"/>
        <v/>
      </c>
      <c r="BF150" s="487" t="str">
        <f t="shared" si="34"/>
        <v/>
      </c>
      <c r="BG150" s="487" t="str">
        <f t="shared" si="34"/>
        <v/>
      </c>
      <c r="BH150" s="487" t="str">
        <f t="shared" si="34"/>
        <v/>
      </c>
      <c r="BI150" s="487" t="str">
        <f t="shared" si="34"/>
        <v/>
      </c>
      <c r="BJ150" s="487" t="str">
        <f t="shared" si="34"/>
        <v/>
      </c>
      <c r="BK150" s="489" t="str">
        <f t="shared" si="34"/>
        <v/>
      </c>
      <c r="BL150" s="495" t="str">
        <f t="shared" si="35"/>
        <v/>
      </c>
      <c r="BM150" s="487" t="str">
        <f t="shared" si="35"/>
        <v/>
      </c>
      <c r="BN150" s="487" t="str">
        <f t="shared" si="35"/>
        <v/>
      </c>
      <c r="BO150" s="487" t="str">
        <f t="shared" si="35"/>
        <v/>
      </c>
      <c r="BP150" s="487" t="str">
        <f t="shared" si="35"/>
        <v>not req'ed</v>
      </c>
      <c r="BQ150" s="487" t="str">
        <f t="shared" si="35"/>
        <v/>
      </c>
      <c r="BR150" s="487" t="str">
        <f t="shared" si="35"/>
        <v/>
      </c>
      <c r="BS150" s="487" t="str">
        <f t="shared" si="35"/>
        <v/>
      </c>
      <c r="BT150" s="487" t="str">
        <f t="shared" si="35"/>
        <v/>
      </c>
      <c r="BU150" s="487" t="str">
        <f t="shared" si="35"/>
        <v/>
      </c>
      <c r="BV150" s="487" t="str">
        <f t="shared" si="35"/>
        <v/>
      </c>
      <c r="BW150" s="487" t="str">
        <f t="shared" si="35"/>
        <v/>
      </c>
      <c r="BX150" s="487" t="str">
        <f t="shared" si="35"/>
        <v/>
      </c>
      <c r="BY150" s="487" t="str">
        <f t="shared" si="35"/>
        <v/>
      </c>
      <c r="BZ150" s="487" t="str">
        <f t="shared" si="35"/>
        <v/>
      </c>
      <c r="CA150" s="489" t="str">
        <f t="shared" si="35"/>
        <v/>
      </c>
    </row>
    <row r="151" spans="1:79" s="121" customFormat="1" ht="19.899999999999999" customHeight="1" x14ac:dyDescent="0.25">
      <c r="A151" s="9" t="s">
        <v>1714</v>
      </c>
      <c r="B151" s="7" t="s">
        <v>1715</v>
      </c>
      <c r="C151" s="2" t="s">
        <v>1716</v>
      </c>
      <c r="D151" s="5" t="s">
        <v>1537</v>
      </c>
      <c r="E151" s="4">
        <v>20</v>
      </c>
      <c r="F151" s="4" t="s">
        <v>1525</v>
      </c>
      <c r="G151" s="862" t="s">
        <v>1516</v>
      </c>
      <c r="H151" s="5"/>
      <c r="I151" s="16"/>
      <c r="J151" s="47" t="s">
        <v>86</v>
      </c>
      <c r="K151" s="48"/>
      <c r="L151" s="48"/>
      <c r="M151" s="49"/>
      <c r="N151" s="47" t="s">
        <v>86</v>
      </c>
      <c r="O151" s="48"/>
      <c r="P151" s="48"/>
      <c r="Q151" s="48"/>
      <c r="R151" s="48"/>
      <c r="S151" s="48"/>
      <c r="T151" s="65"/>
      <c r="U151" s="49"/>
      <c r="V151" s="58" t="s">
        <v>86</v>
      </c>
      <c r="W151" s="82" t="s">
        <v>86</v>
      </c>
      <c r="X151" s="56"/>
      <c r="Y151" s="69"/>
      <c r="Z151" s="69"/>
      <c r="AA151" s="68"/>
      <c r="AB151" s="57"/>
      <c r="AC151" s="58" t="s">
        <v>1376</v>
      </c>
      <c r="AD151" s="56"/>
      <c r="AE151" s="65"/>
      <c r="AF151" s="488">
        <v>0</v>
      </c>
      <c r="AG151" s="487">
        <v>0</v>
      </c>
      <c r="AH151" s="487">
        <v>0</v>
      </c>
      <c r="AI151" s="487">
        <v>0</v>
      </c>
      <c r="AJ151" s="487">
        <v>-1</v>
      </c>
      <c r="AK151" s="487">
        <v>0</v>
      </c>
      <c r="AL151" s="487">
        <v>0</v>
      </c>
      <c r="AM151" s="487">
        <v>0</v>
      </c>
      <c r="AN151" s="487">
        <v>0</v>
      </c>
      <c r="AO151" s="487">
        <v>0</v>
      </c>
      <c r="AP151" s="487">
        <v>0</v>
      </c>
      <c r="AQ151" s="487">
        <v>0</v>
      </c>
      <c r="AR151" s="487">
        <v>0</v>
      </c>
      <c r="AS151" s="487">
        <v>0</v>
      </c>
      <c r="AT151" s="487">
        <v>0</v>
      </c>
      <c r="AU151" s="493">
        <v>0</v>
      </c>
      <c r="AV151" s="488" t="str">
        <f t="shared" si="34"/>
        <v/>
      </c>
      <c r="AW151" s="487" t="str">
        <f t="shared" si="34"/>
        <v/>
      </c>
      <c r="AX151" s="487" t="str">
        <f t="shared" si="34"/>
        <v/>
      </c>
      <c r="AY151" s="487" t="str">
        <f t="shared" si="34"/>
        <v/>
      </c>
      <c r="AZ151" s="487" t="str">
        <f t="shared" si="34"/>
        <v>tbd</v>
      </c>
      <c r="BA151" s="487" t="str">
        <f t="shared" si="34"/>
        <v/>
      </c>
      <c r="BB151" s="487" t="str">
        <f t="shared" si="34"/>
        <v/>
      </c>
      <c r="BC151" s="487" t="str">
        <f t="shared" si="34"/>
        <v/>
      </c>
      <c r="BD151" s="487" t="str">
        <f t="shared" si="34"/>
        <v/>
      </c>
      <c r="BE151" s="487" t="str">
        <f t="shared" si="34"/>
        <v/>
      </c>
      <c r="BF151" s="487" t="str">
        <f t="shared" si="34"/>
        <v/>
      </c>
      <c r="BG151" s="487" t="str">
        <f t="shared" si="34"/>
        <v/>
      </c>
      <c r="BH151" s="487" t="str">
        <f t="shared" si="34"/>
        <v/>
      </c>
      <c r="BI151" s="487" t="str">
        <f t="shared" si="34"/>
        <v/>
      </c>
      <c r="BJ151" s="487" t="str">
        <f t="shared" si="34"/>
        <v/>
      </c>
      <c r="BK151" s="489" t="str">
        <f t="shared" si="34"/>
        <v/>
      </c>
      <c r="BL151" s="495" t="str">
        <f t="shared" si="35"/>
        <v/>
      </c>
      <c r="BM151" s="487" t="str">
        <f t="shared" si="35"/>
        <v/>
      </c>
      <c r="BN151" s="487" t="str">
        <f t="shared" si="35"/>
        <v/>
      </c>
      <c r="BO151" s="487" t="str">
        <f t="shared" si="35"/>
        <v/>
      </c>
      <c r="BP151" s="487" t="str">
        <f t="shared" si="35"/>
        <v>tbd</v>
      </c>
      <c r="BQ151" s="487" t="str">
        <f t="shared" si="35"/>
        <v/>
      </c>
      <c r="BR151" s="487" t="str">
        <f t="shared" si="35"/>
        <v/>
      </c>
      <c r="BS151" s="487" t="str">
        <f t="shared" si="35"/>
        <v/>
      </c>
      <c r="BT151" s="487" t="str">
        <f t="shared" si="35"/>
        <v/>
      </c>
      <c r="BU151" s="487" t="str">
        <f t="shared" si="35"/>
        <v/>
      </c>
      <c r="BV151" s="487" t="str">
        <f t="shared" si="35"/>
        <v/>
      </c>
      <c r="BW151" s="487" t="str">
        <f t="shared" si="35"/>
        <v/>
      </c>
      <c r="BX151" s="487" t="str">
        <f t="shared" si="35"/>
        <v/>
      </c>
      <c r="BY151" s="487" t="str">
        <f t="shared" si="35"/>
        <v/>
      </c>
      <c r="BZ151" s="487" t="str">
        <f t="shared" si="35"/>
        <v/>
      </c>
      <c r="CA151" s="489" t="str">
        <f t="shared" si="35"/>
        <v/>
      </c>
    </row>
    <row r="152" spans="1:79" s="121"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5"/>
      <c r="U152" s="49"/>
      <c r="V152" s="58"/>
      <c r="W152" s="82"/>
      <c r="X152" s="56"/>
      <c r="Y152" s="69"/>
      <c r="Z152" s="69"/>
      <c r="AA152" s="68"/>
      <c r="AB152" s="57"/>
      <c r="AC152" s="58"/>
      <c r="AD152" s="56"/>
      <c r="AE152" s="65"/>
      <c r="AF152" s="488">
        <f t="shared" si="36"/>
        <v>0</v>
      </c>
      <c r="AG152" s="487">
        <f t="shared" si="36"/>
        <v>0</v>
      </c>
      <c r="AH152" s="487">
        <f t="shared" si="36"/>
        <v>0</v>
      </c>
      <c r="AI152" s="487">
        <f t="shared" si="36"/>
        <v>0</v>
      </c>
      <c r="AJ152" s="487">
        <f t="shared" si="36"/>
        <v>-1</v>
      </c>
      <c r="AK152" s="487">
        <f t="shared" si="36"/>
        <v>0</v>
      </c>
      <c r="AL152" s="487">
        <f t="shared" si="36"/>
        <v>0</v>
      </c>
      <c r="AM152" s="487">
        <f t="shared" si="36"/>
        <v>0</v>
      </c>
      <c r="AN152" s="487">
        <f t="shared" si="36"/>
        <v>0</v>
      </c>
      <c r="AO152" s="487">
        <f t="shared" si="36"/>
        <v>0</v>
      </c>
      <c r="AP152" s="487">
        <f t="shared" si="36"/>
        <v>0</v>
      </c>
      <c r="AQ152" s="487">
        <f t="shared" si="36"/>
        <v>0</v>
      </c>
      <c r="AR152" s="487">
        <f t="shared" si="36"/>
        <v>0</v>
      </c>
      <c r="AS152" s="487">
        <f t="shared" si="36"/>
        <v>0</v>
      </c>
      <c r="AT152" s="487">
        <f t="shared" si="36"/>
        <v>0</v>
      </c>
      <c r="AU152" s="493">
        <f t="shared" si="36"/>
        <v>0</v>
      </c>
      <c r="AV152" s="488" t="str">
        <f t="shared" si="34"/>
        <v/>
      </c>
      <c r="AW152" s="487" t="str">
        <f t="shared" si="34"/>
        <v/>
      </c>
      <c r="AX152" s="487" t="str">
        <f t="shared" si="34"/>
        <v/>
      </c>
      <c r="AY152" s="487" t="str">
        <f t="shared" si="34"/>
        <v/>
      </c>
      <c r="AZ152" s="487">
        <f t="shared" si="34"/>
        <v>0</v>
      </c>
      <c r="BA152" s="487" t="str">
        <f t="shared" si="34"/>
        <v/>
      </c>
      <c r="BB152" s="487" t="str">
        <f t="shared" si="34"/>
        <v/>
      </c>
      <c r="BC152" s="487" t="str">
        <f t="shared" si="34"/>
        <v/>
      </c>
      <c r="BD152" s="487" t="str">
        <f t="shared" si="34"/>
        <v/>
      </c>
      <c r="BE152" s="487" t="str">
        <f t="shared" si="34"/>
        <v/>
      </c>
      <c r="BF152" s="487" t="str">
        <f t="shared" si="34"/>
        <v/>
      </c>
      <c r="BG152" s="487" t="str">
        <f t="shared" si="34"/>
        <v/>
      </c>
      <c r="BH152" s="487" t="str">
        <f t="shared" si="34"/>
        <v/>
      </c>
      <c r="BI152" s="487" t="str">
        <f t="shared" si="34"/>
        <v/>
      </c>
      <c r="BJ152" s="487" t="str">
        <f t="shared" si="34"/>
        <v/>
      </c>
      <c r="BK152" s="489" t="str">
        <f t="shared" si="34"/>
        <v/>
      </c>
      <c r="BL152" s="495" t="str">
        <f t="shared" si="35"/>
        <v/>
      </c>
      <c r="BM152" s="487" t="str">
        <f t="shared" si="35"/>
        <v/>
      </c>
      <c r="BN152" s="487" t="str">
        <f t="shared" si="35"/>
        <v/>
      </c>
      <c r="BO152" s="487" t="str">
        <f t="shared" si="35"/>
        <v/>
      </c>
      <c r="BP152" s="487">
        <f t="shared" si="35"/>
        <v>0</v>
      </c>
      <c r="BQ152" s="487" t="str">
        <f t="shared" si="35"/>
        <v/>
      </c>
      <c r="BR152" s="487" t="str">
        <f t="shared" si="35"/>
        <v/>
      </c>
      <c r="BS152" s="487" t="str">
        <f t="shared" si="35"/>
        <v/>
      </c>
      <c r="BT152" s="487" t="str">
        <f t="shared" si="35"/>
        <v/>
      </c>
      <c r="BU152" s="487" t="str">
        <f t="shared" si="35"/>
        <v/>
      </c>
      <c r="BV152" s="487" t="str">
        <f t="shared" si="35"/>
        <v/>
      </c>
      <c r="BW152" s="487" t="str">
        <f t="shared" si="35"/>
        <v/>
      </c>
      <c r="BX152" s="487" t="str">
        <f t="shared" si="35"/>
        <v/>
      </c>
      <c r="BY152" s="487" t="str">
        <f t="shared" si="35"/>
        <v/>
      </c>
      <c r="BZ152" s="487" t="str">
        <f t="shared" si="35"/>
        <v/>
      </c>
      <c r="CA152" s="489" t="str">
        <f t="shared" si="35"/>
        <v/>
      </c>
    </row>
    <row r="153" spans="1:79" s="121"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5"/>
      <c r="U153" s="49"/>
      <c r="V153" s="58"/>
      <c r="W153" s="82"/>
      <c r="X153" s="56"/>
      <c r="Y153" s="69"/>
      <c r="Z153" s="69"/>
      <c r="AA153" s="68"/>
      <c r="AB153" s="57"/>
      <c r="AC153" s="58"/>
      <c r="AD153" s="56"/>
      <c r="AE153" s="65"/>
      <c r="AF153" s="488">
        <f t="shared" si="36"/>
        <v>0</v>
      </c>
      <c r="AG153" s="487">
        <f t="shared" si="36"/>
        <v>0</v>
      </c>
      <c r="AH153" s="487">
        <f t="shared" si="36"/>
        <v>0</v>
      </c>
      <c r="AI153" s="487">
        <f t="shared" si="36"/>
        <v>0</v>
      </c>
      <c r="AJ153" s="487">
        <f t="shared" si="36"/>
        <v>-1</v>
      </c>
      <c r="AK153" s="487">
        <f t="shared" si="36"/>
        <v>0</v>
      </c>
      <c r="AL153" s="487">
        <f t="shared" si="36"/>
        <v>0</v>
      </c>
      <c r="AM153" s="487">
        <f t="shared" si="36"/>
        <v>0</v>
      </c>
      <c r="AN153" s="487">
        <f t="shared" si="36"/>
        <v>0</v>
      </c>
      <c r="AO153" s="487">
        <f t="shared" si="36"/>
        <v>0</v>
      </c>
      <c r="AP153" s="487">
        <f t="shared" si="36"/>
        <v>0</v>
      </c>
      <c r="AQ153" s="487">
        <f t="shared" si="36"/>
        <v>0</v>
      </c>
      <c r="AR153" s="487">
        <f t="shared" si="36"/>
        <v>0</v>
      </c>
      <c r="AS153" s="487">
        <f t="shared" si="36"/>
        <v>0</v>
      </c>
      <c r="AT153" s="487">
        <f t="shared" si="36"/>
        <v>0</v>
      </c>
      <c r="AU153" s="493">
        <f t="shared" si="36"/>
        <v>0</v>
      </c>
      <c r="AV153" s="488" t="str">
        <f t="shared" si="34"/>
        <v/>
      </c>
      <c r="AW153" s="487" t="str">
        <f t="shared" si="34"/>
        <v/>
      </c>
      <c r="AX153" s="487" t="str">
        <f t="shared" si="34"/>
        <v/>
      </c>
      <c r="AY153" s="487" t="str">
        <f t="shared" si="34"/>
        <v/>
      </c>
      <c r="AZ153" s="487">
        <f t="shared" si="34"/>
        <v>0</v>
      </c>
      <c r="BA153" s="487" t="str">
        <f t="shared" si="34"/>
        <v/>
      </c>
      <c r="BB153" s="487" t="str">
        <f t="shared" si="34"/>
        <v/>
      </c>
      <c r="BC153" s="487" t="str">
        <f t="shared" si="34"/>
        <v/>
      </c>
      <c r="BD153" s="487" t="str">
        <f t="shared" si="34"/>
        <v/>
      </c>
      <c r="BE153" s="487" t="str">
        <f t="shared" si="34"/>
        <v/>
      </c>
      <c r="BF153" s="487" t="str">
        <f t="shared" si="34"/>
        <v/>
      </c>
      <c r="BG153" s="487" t="str">
        <f t="shared" si="34"/>
        <v/>
      </c>
      <c r="BH153" s="487" t="str">
        <f t="shared" si="34"/>
        <v/>
      </c>
      <c r="BI153" s="487" t="str">
        <f t="shared" si="34"/>
        <v/>
      </c>
      <c r="BJ153" s="487" t="str">
        <f t="shared" si="34"/>
        <v/>
      </c>
      <c r="BK153" s="489" t="str">
        <f t="shared" si="34"/>
        <v/>
      </c>
      <c r="BL153" s="495" t="str">
        <f t="shared" si="35"/>
        <v/>
      </c>
      <c r="BM153" s="487" t="str">
        <f t="shared" si="35"/>
        <v/>
      </c>
      <c r="BN153" s="487" t="str">
        <f t="shared" si="35"/>
        <v/>
      </c>
      <c r="BO153" s="487" t="str">
        <f t="shared" si="35"/>
        <v/>
      </c>
      <c r="BP153" s="487">
        <f t="shared" si="35"/>
        <v>0</v>
      </c>
      <c r="BQ153" s="487" t="str">
        <f t="shared" si="35"/>
        <v/>
      </c>
      <c r="BR153" s="487" t="str">
        <f t="shared" si="35"/>
        <v/>
      </c>
      <c r="BS153" s="487" t="str">
        <f t="shared" si="35"/>
        <v/>
      </c>
      <c r="BT153" s="487" t="str">
        <f t="shared" si="35"/>
        <v/>
      </c>
      <c r="BU153" s="487" t="str">
        <f t="shared" si="35"/>
        <v/>
      </c>
      <c r="BV153" s="487" t="str">
        <f t="shared" si="35"/>
        <v/>
      </c>
      <c r="BW153" s="487" t="str">
        <f t="shared" si="35"/>
        <v/>
      </c>
      <c r="BX153" s="487" t="str">
        <f t="shared" si="35"/>
        <v/>
      </c>
      <c r="BY153" s="487" t="str">
        <f t="shared" si="35"/>
        <v/>
      </c>
      <c r="BZ153" s="487" t="str">
        <f t="shared" si="35"/>
        <v/>
      </c>
      <c r="CA153" s="489" t="str">
        <f t="shared" si="35"/>
        <v/>
      </c>
    </row>
    <row r="154" spans="1:79" s="121"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5"/>
      <c r="U154" s="49"/>
      <c r="V154" s="58"/>
      <c r="W154" s="82"/>
      <c r="X154" s="56"/>
      <c r="Y154" s="69"/>
      <c r="Z154" s="69"/>
      <c r="AA154" s="68"/>
      <c r="AB154" s="57"/>
      <c r="AC154" s="58"/>
      <c r="AD154" s="56"/>
      <c r="AE154" s="65"/>
      <c r="AF154" s="488">
        <f t="shared" si="36"/>
        <v>0</v>
      </c>
      <c r="AG154" s="487">
        <f t="shared" si="36"/>
        <v>0</v>
      </c>
      <c r="AH154" s="487">
        <f t="shared" si="36"/>
        <v>0</v>
      </c>
      <c r="AI154" s="487">
        <f t="shared" si="36"/>
        <v>0</v>
      </c>
      <c r="AJ154" s="487">
        <f t="shared" si="36"/>
        <v>-1</v>
      </c>
      <c r="AK154" s="487">
        <f t="shared" si="36"/>
        <v>0</v>
      </c>
      <c r="AL154" s="487">
        <f t="shared" si="36"/>
        <v>0</v>
      </c>
      <c r="AM154" s="487">
        <f t="shared" si="36"/>
        <v>0</v>
      </c>
      <c r="AN154" s="487">
        <f t="shared" si="36"/>
        <v>0</v>
      </c>
      <c r="AO154" s="487">
        <f t="shared" si="36"/>
        <v>0</v>
      </c>
      <c r="AP154" s="487">
        <f t="shared" si="36"/>
        <v>0</v>
      </c>
      <c r="AQ154" s="487">
        <f t="shared" si="36"/>
        <v>0</v>
      </c>
      <c r="AR154" s="487">
        <f t="shared" si="36"/>
        <v>0</v>
      </c>
      <c r="AS154" s="487">
        <f t="shared" si="36"/>
        <v>0</v>
      </c>
      <c r="AT154" s="487">
        <f t="shared" si="36"/>
        <v>0</v>
      </c>
      <c r="AU154" s="493">
        <f t="shared" si="36"/>
        <v>0</v>
      </c>
      <c r="AV154" s="488" t="str">
        <f t="shared" si="34"/>
        <v/>
      </c>
      <c r="AW154" s="487" t="str">
        <f t="shared" si="34"/>
        <v/>
      </c>
      <c r="AX154" s="487" t="str">
        <f t="shared" si="34"/>
        <v/>
      </c>
      <c r="AY154" s="487" t="str">
        <f t="shared" si="34"/>
        <v/>
      </c>
      <c r="AZ154" s="487">
        <f t="shared" si="34"/>
        <v>0</v>
      </c>
      <c r="BA154" s="487" t="str">
        <f t="shared" si="34"/>
        <v/>
      </c>
      <c r="BB154" s="487" t="str">
        <f t="shared" si="34"/>
        <v/>
      </c>
      <c r="BC154" s="487" t="str">
        <f t="shared" si="34"/>
        <v/>
      </c>
      <c r="BD154" s="487" t="str">
        <f t="shared" si="34"/>
        <v/>
      </c>
      <c r="BE154" s="487" t="str">
        <f t="shared" si="34"/>
        <v/>
      </c>
      <c r="BF154" s="487" t="str">
        <f t="shared" si="34"/>
        <v/>
      </c>
      <c r="BG154" s="487" t="str">
        <f t="shared" si="34"/>
        <v/>
      </c>
      <c r="BH154" s="487" t="str">
        <f t="shared" si="34"/>
        <v/>
      </c>
      <c r="BI154" s="487" t="str">
        <f t="shared" si="34"/>
        <v/>
      </c>
      <c r="BJ154" s="487" t="str">
        <f t="shared" si="34"/>
        <v/>
      </c>
      <c r="BK154" s="489" t="str">
        <f t="shared" si="34"/>
        <v/>
      </c>
      <c r="BL154" s="495" t="str">
        <f t="shared" si="35"/>
        <v/>
      </c>
      <c r="BM154" s="487" t="str">
        <f t="shared" si="35"/>
        <v/>
      </c>
      <c r="BN154" s="487" t="str">
        <f t="shared" si="35"/>
        <v/>
      </c>
      <c r="BO154" s="487" t="str">
        <f t="shared" si="35"/>
        <v/>
      </c>
      <c r="BP154" s="487">
        <f t="shared" si="35"/>
        <v>0</v>
      </c>
      <c r="BQ154" s="487" t="str">
        <f t="shared" si="35"/>
        <v/>
      </c>
      <c r="BR154" s="487" t="str">
        <f t="shared" si="35"/>
        <v/>
      </c>
      <c r="BS154" s="487" t="str">
        <f t="shared" si="35"/>
        <v/>
      </c>
      <c r="BT154" s="487" t="str">
        <f t="shared" si="35"/>
        <v/>
      </c>
      <c r="BU154" s="487" t="str">
        <f t="shared" si="35"/>
        <v/>
      </c>
      <c r="BV154" s="487" t="str">
        <f t="shared" si="35"/>
        <v/>
      </c>
      <c r="BW154" s="487" t="str">
        <f t="shared" si="35"/>
        <v/>
      </c>
      <c r="BX154" s="487" t="str">
        <f t="shared" si="35"/>
        <v/>
      </c>
      <c r="BY154" s="487" t="str">
        <f t="shared" si="35"/>
        <v/>
      </c>
      <c r="BZ154" s="487" t="str">
        <f t="shared" si="35"/>
        <v/>
      </c>
      <c r="CA154" s="489" t="str">
        <f t="shared" si="35"/>
        <v/>
      </c>
    </row>
    <row r="155" spans="1:79" s="121"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5"/>
      <c r="U155" s="49"/>
      <c r="V155" s="58"/>
      <c r="W155" s="82"/>
      <c r="X155" s="56"/>
      <c r="Y155" s="69"/>
      <c r="Z155" s="69"/>
      <c r="AA155" s="68"/>
      <c r="AB155" s="57"/>
      <c r="AC155" s="58"/>
      <c r="AD155" s="56"/>
      <c r="AE155" s="65"/>
      <c r="AF155" s="488">
        <f t="shared" si="36"/>
        <v>0</v>
      </c>
      <c r="AG155" s="487">
        <f t="shared" si="36"/>
        <v>0</v>
      </c>
      <c r="AH155" s="487">
        <f t="shared" si="36"/>
        <v>0</v>
      </c>
      <c r="AI155" s="487">
        <f t="shared" si="36"/>
        <v>0</v>
      </c>
      <c r="AJ155" s="487">
        <f t="shared" si="36"/>
        <v>-1</v>
      </c>
      <c r="AK155" s="487">
        <f t="shared" si="36"/>
        <v>0</v>
      </c>
      <c r="AL155" s="487">
        <f t="shared" si="36"/>
        <v>0</v>
      </c>
      <c r="AM155" s="487">
        <f t="shared" si="36"/>
        <v>0</v>
      </c>
      <c r="AN155" s="487">
        <f t="shared" si="36"/>
        <v>0</v>
      </c>
      <c r="AO155" s="487">
        <f t="shared" si="36"/>
        <v>0</v>
      </c>
      <c r="AP155" s="487">
        <f t="shared" si="36"/>
        <v>0</v>
      </c>
      <c r="AQ155" s="487">
        <f t="shared" si="36"/>
        <v>0</v>
      </c>
      <c r="AR155" s="487">
        <f t="shared" si="36"/>
        <v>0</v>
      </c>
      <c r="AS155" s="487">
        <f t="shared" si="36"/>
        <v>0</v>
      </c>
      <c r="AT155" s="487">
        <f t="shared" si="36"/>
        <v>0</v>
      </c>
      <c r="AU155" s="493">
        <f t="shared" si="36"/>
        <v>0</v>
      </c>
      <c r="AV155" s="488" t="str">
        <f t="shared" si="34"/>
        <v/>
      </c>
      <c r="AW155" s="487" t="str">
        <f t="shared" si="34"/>
        <v/>
      </c>
      <c r="AX155" s="487" t="str">
        <f t="shared" si="34"/>
        <v/>
      </c>
      <c r="AY155" s="487" t="str">
        <f t="shared" si="34"/>
        <v/>
      </c>
      <c r="AZ155" s="487">
        <f t="shared" si="34"/>
        <v>0</v>
      </c>
      <c r="BA155" s="487" t="str">
        <f t="shared" si="34"/>
        <v/>
      </c>
      <c r="BB155" s="487" t="str">
        <f t="shared" si="34"/>
        <v/>
      </c>
      <c r="BC155" s="487" t="str">
        <f t="shared" si="34"/>
        <v/>
      </c>
      <c r="BD155" s="487" t="str">
        <f t="shared" si="34"/>
        <v/>
      </c>
      <c r="BE155" s="487" t="str">
        <f t="shared" si="34"/>
        <v/>
      </c>
      <c r="BF155" s="487" t="str">
        <f t="shared" si="34"/>
        <v/>
      </c>
      <c r="BG155" s="487" t="str">
        <f t="shared" si="34"/>
        <v/>
      </c>
      <c r="BH155" s="487" t="str">
        <f t="shared" si="34"/>
        <v/>
      </c>
      <c r="BI155" s="487" t="str">
        <f t="shared" si="34"/>
        <v/>
      </c>
      <c r="BJ155" s="487" t="str">
        <f t="shared" si="34"/>
        <v/>
      </c>
      <c r="BK155" s="489" t="str">
        <f t="shared" si="34"/>
        <v/>
      </c>
      <c r="BL155" s="495" t="str">
        <f t="shared" si="35"/>
        <v/>
      </c>
      <c r="BM155" s="487" t="str">
        <f t="shared" si="35"/>
        <v/>
      </c>
      <c r="BN155" s="487" t="str">
        <f t="shared" si="35"/>
        <v/>
      </c>
      <c r="BO155" s="487" t="str">
        <f t="shared" si="35"/>
        <v/>
      </c>
      <c r="BP155" s="487">
        <f t="shared" si="35"/>
        <v>0</v>
      </c>
      <c r="BQ155" s="487" t="str">
        <f t="shared" si="35"/>
        <v/>
      </c>
      <c r="BR155" s="487" t="str">
        <f t="shared" si="35"/>
        <v/>
      </c>
      <c r="BS155" s="487" t="str">
        <f t="shared" si="35"/>
        <v/>
      </c>
      <c r="BT155" s="487" t="str">
        <f t="shared" si="35"/>
        <v/>
      </c>
      <c r="BU155" s="487" t="str">
        <f t="shared" si="35"/>
        <v/>
      </c>
      <c r="BV155" s="487" t="str">
        <f t="shared" si="35"/>
        <v/>
      </c>
      <c r="BW155" s="487" t="str">
        <f t="shared" si="35"/>
        <v/>
      </c>
      <c r="BX155" s="487" t="str">
        <f t="shared" si="35"/>
        <v/>
      </c>
      <c r="BY155" s="487" t="str">
        <f t="shared" si="35"/>
        <v/>
      </c>
      <c r="BZ155" s="487" t="str">
        <f t="shared" si="35"/>
        <v/>
      </c>
      <c r="CA155" s="489" t="str">
        <f t="shared" si="35"/>
        <v/>
      </c>
    </row>
    <row r="156" spans="1:79" s="121"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5"/>
      <c r="U156" s="49"/>
      <c r="V156" s="58"/>
      <c r="W156" s="82"/>
      <c r="X156" s="56"/>
      <c r="Y156" s="69"/>
      <c r="Z156" s="69"/>
      <c r="AA156" s="68"/>
      <c r="AB156" s="57"/>
      <c r="AC156" s="58"/>
      <c r="AD156" s="56"/>
      <c r="AE156" s="65"/>
      <c r="AF156" s="488">
        <f t="shared" si="36"/>
        <v>0</v>
      </c>
      <c r="AG156" s="487">
        <f t="shared" si="36"/>
        <v>0</v>
      </c>
      <c r="AH156" s="487">
        <f t="shared" si="36"/>
        <v>0</v>
      </c>
      <c r="AI156" s="487">
        <f t="shared" si="36"/>
        <v>0</v>
      </c>
      <c r="AJ156" s="487">
        <f t="shared" si="36"/>
        <v>-1</v>
      </c>
      <c r="AK156" s="487">
        <f t="shared" si="36"/>
        <v>0</v>
      </c>
      <c r="AL156" s="487">
        <f t="shared" si="36"/>
        <v>0</v>
      </c>
      <c r="AM156" s="487">
        <f t="shared" si="36"/>
        <v>0</v>
      </c>
      <c r="AN156" s="487">
        <f t="shared" si="36"/>
        <v>0</v>
      </c>
      <c r="AO156" s="487">
        <f t="shared" si="36"/>
        <v>0</v>
      </c>
      <c r="AP156" s="487">
        <f t="shared" si="36"/>
        <v>0</v>
      </c>
      <c r="AQ156" s="487">
        <f t="shared" si="36"/>
        <v>0</v>
      </c>
      <c r="AR156" s="487">
        <f t="shared" si="36"/>
        <v>0</v>
      </c>
      <c r="AS156" s="487">
        <f t="shared" si="36"/>
        <v>0</v>
      </c>
      <c r="AT156" s="487">
        <f t="shared" si="36"/>
        <v>0</v>
      </c>
      <c r="AU156" s="493">
        <f t="shared" si="36"/>
        <v>0</v>
      </c>
      <c r="AV156" s="488" t="str">
        <f t="shared" si="34"/>
        <v/>
      </c>
      <c r="AW156" s="487" t="str">
        <f t="shared" si="34"/>
        <v/>
      </c>
      <c r="AX156" s="487" t="str">
        <f t="shared" si="34"/>
        <v/>
      </c>
      <c r="AY156" s="487" t="str">
        <f t="shared" si="34"/>
        <v/>
      </c>
      <c r="AZ156" s="487">
        <f t="shared" si="34"/>
        <v>0</v>
      </c>
      <c r="BA156" s="487" t="str">
        <f t="shared" si="34"/>
        <v/>
      </c>
      <c r="BB156" s="487" t="str">
        <f t="shared" si="34"/>
        <v/>
      </c>
      <c r="BC156" s="487" t="str">
        <f t="shared" si="34"/>
        <v/>
      </c>
      <c r="BD156" s="487" t="str">
        <f t="shared" si="34"/>
        <v/>
      </c>
      <c r="BE156" s="487" t="str">
        <f t="shared" si="34"/>
        <v/>
      </c>
      <c r="BF156" s="487" t="str">
        <f t="shared" si="34"/>
        <v/>
      </c>
      <c r="BG156" s="487" t="str">
        <f t="shared" si="34"/>
        <v/>
      </c>
      <c r="BH156" s="487" t="str">
        <f t="shared" si="34"/>
        <v/>
      </c>
      <c r="BI156" s="487" t="str">
        <f t="shared" si="34"/>
        <v/>
      </c>
      <c r="BJ156" s="487" t="str">
        <f t="shared" si="34"/>
        <v/>
      </c>
      <c r="BK156" s="489" t="str">
        <f t="shared" ref="BK156:BK219" si="37">IF(AU156,IFERROR(LEFT($V156,SEARCH(" (",$V156)-1),$V156),"")</f>
        <v/>
      </c>
      <c r="BL156" s="495" t="str">
        <f t="shared" si="35"/>
        <v/>
      </c>
      <c r="BM156" s="487" t="str">
        <f t="shared" si="35"/>
        <v/>
      </c>
      <c r="BN156" s="487" t="str">
        <f t="shared" si="35"/>
        <v/>
      </c>
      <c r="BO156" s="487" t="str">
        <f t="shared" si="35"/>
        <v/>
      </c>
      <c r="BP156" s="487">
        <f t="shared" si="35"/>
        <v>0</v>
      </c>
      <c r="BQ156" s="487" t="str">
        <f t="shared" si="35"/>
        <v/>
      </c>
      <c r="BR156" s="487" t="str">
        <f t="shared" si="35"/>
        <v/>
      </c>
      <c r="BS156" s="487" t="str">
        <f t="shared" si="35"/>
        <v/>
      </c>
      <c r="BT156" s="487" t="str">
        <f t="shared" si="35"/>
        <v/>
      </c>
      <c r="BU156" s="487" t="str">
        <f t="shared" si="35"/>
        <v/>
      </c>
      <c r="BV156" s="487" t="str">
        <f t="shared" si="35"/>
        <v/>
      </c>
      <c r="BW156" s="487" t="str">
        <f t="shared" si="35"/>
        <v/>
      </c>
      <c r="BX156" s="487" t="str">
        <f t="shared" si="35"/>
        <v/>
      </c>
      <c r="BY156" s="487" t="str">
        <f t="shared" si="35"/>
        <v/>
      </c>
      <c r="BZ156" s="487" t="str">
        <f t="shared" si="35"/>
        <v/>
      </c>
      <c r="CA156" s="489" t="str">
        <f t="shared" ref="CA156:CA219" si="38">IF(AU156,IFERROR(LEFT($W156,SEARCH(" (",$W156)-1),$W156),"")</f>
        <v/>
      </c>
    </row>
    <row r="157" spans="1:79" s="121"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5"/>
      <c r="U157" s="49"/>
      <c r="V157" s="58"/>
      <c r="W157" s="82"/>
      <c r="X157" s="56"/>
      <c r="Y157" s="69"/>
      <c r="Z157" s="69"/>
      <c r="AA157" s="68"/>
      <c r="AB157" s="57"/>
      <c r="AC157" s="58"/>
      <c r="AD157" s="56"/>
      <c r="AE157" s="65"/>
      <c r="AF157" s="488">
        <f t="shared" si="36"/>
        <v>0</v>
      </c>
      <c r="AG157" s="487">
        <f t="shared" si="36"/>
        <v>0</v>
      </c>
      <c r="AH157" s="487">
        <f t="shared" si="36"/>
        <v>0</v>
      </c>
      <c r="AI157" s="487">
        <f t="shared" si="36"/>
        <v>0</v>
      </c>
      <c r="AJ157" s="487">
        <f t="shared" si="36"/>
        <v>-1</v>
      </c>
      <c r="AK157" s="487">
        <f t="shared" si="36"/>
        <v>0</v>
      </c>
      <c r="AL157" s="487">
        <f t="shared" si="36"/>
        <v>0</v>
      </c>
      <c r="AM157" s="487">
        <f t="shared" si="36"/>
        <v>0</v>
      </c>
      <c r="AN157" s="487">
        <f t="shared" si="36"/>
        <v>0</v>
      </c>
      <c r="AO157" s="487">
        <f t="shared" si="36"/>
        <v>0</v>
      </c>
      <c r="AP157" s="487">
        <f t="shared" si="36"/>
        <v>0</v>
      </c>
      <c r="AQ157" s="487">
        <f t="shared" si="36"/>
        <v>0</v>
      </c>
      <c r="AR157" s="487">
        <f t="shared" si="36"/>
        <v>0</v>
      </c>
      <c r="AS157" s="487">
        <f t="shared" si="36"/>
        <v>0</v>
      </c>
      <c r="AT157" s="487">
        <f t="shared" si="36"/>
        <v>0</v>
      </c>
      <c r="AU157" s="493">
        <f t="shared" si="36"/>
        <v>0</v>
      </c>
      <c r="AV157" s="488" t="str">
        <f t="shared" ref="AV157:BJ173" si="39">IF(AF157,IFERROR(LEFT($V157,SEARCH(" (",$V157)-1),$V157),"")</f>
        <v/>
      </c>
      <c r="AW157" s="487" t="str">
        <f t="shared" si="39"/>
        <v/>
      </c>
      <c r="AX157" s="487" t="str">
        <f t="shared" si="39"/>
        <v/>
      </c>
      <c r="AY157" s="487" t="str">
        <f t="shared" si="39"/>
        <v/>
      </c>
      <c r="AZ157" s="487">
        <f t="shared" si="39"/>
        <v>0</v>
      </c>
      <c r="BA157" s="487" t="str">
        <f t="shared" si="39"/>
        <v/>
      </c>
      <c r="BB157" s="487" t="str">
        <f t="shared" si="39"/>
        <v/>
      </c>
      <c r="BC157" s="487" t="str">
        <f t="shared" si="39"/>
        <v/>
      </c>
      <c r="BD157" s="487" t="str">
        <f t="shared" si="39"/>
        <v/>
      </c>
      <c r="BE157" s="487" t="str">
        <f t="shared" si="39"/>
        <v/>
      </c>
      <c r="BF157" s="487" t="str">
        <f t="shared" si="39"/>
        <v/>
      </c>
      <c r="BG157" s="487" t="str">
        <f t="shared" si="39"/>
        <v/>
      </c>
      <c r="BH157" s="487" t="str">
        <f t="shared" si="39"/>
        <v/>
      </c>
      <c r="BI157" s="487" t="str">
        <f t="shared" si="39"/>
        <v/>
      </c>
      <c r="BJ157" s="487" t="str">
        <f t="shared" si="39"/>
        <v/>
      </c>
      <c r="BK157" s="489" t="str">
        <f t="shared" si="37"/>
        <v/>
      </c>
      <c r="BL157" s="495" t="str">
        <f t="shared" ref="BL157:BZ173" si="40">IF(AF157,IFERROR(LEFT($W157,SEARCH(" (",$W157)-1),$W157),"")</f>
        <v/>
      </c>
      <c r="BM157" s="487" t="str">
        <f t="shared" si="40"/>
        <v/>
      </c>
      <c r="BN157" s="487" t="str">
        <f t="shared" si="40"/>
        <v/>
      </c>
      <c r="BO157" s="487" t="str">
        <f t="shared" si="40"/>
        <v/>
      </c>
      <c r="BP157" s="487">
        <f t="shared" si="40"/>
        <v>0</v>
      </c>
      <c r="BQ157" s="487" t="str">
        <f t="shared" si="40"/>
        <v/>
      </c>
      <c r="BR157" s="487" t="str">
        <f t="shared" si="40"/>
        <v/>
      </c>
      <c r="BS157" s="487" t="str">
        <f t="shared" si="40"/>
        <v/>
      </c>
      <c r="BT157" s="487" t="str">
        <f t="shared" si="40"/>
        <v/>
      </c>
      <c r="BU157" s="487" t="str">
        <f t="shared" si="40"/>
        <v/>
      </c>
      <c r="BV157" s="487" t="str">
        <f t="shared" si="40"/>
        <v/>
      </c>
      <c r="BW157" s="487" t="str">
        <f t="shared" si="40"/>
        <v/>
      </c>
      <c r="BX157" s="487" t="str">
        <f t="shared" si="40"/>
        <v/>
      </c>
      <c r="BY157" s="487" t="str">
        <f t="shared" si="40"/>
        <v/>
      </c>
      <c r="BZ157" s="487" t="str">
        <f t="shared" si="40"/>
        <v/>
      </c>
      <c r="CA157" s="489" t="str">
        <f t="shared" si="38"/>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36"/>
        <v>0</v>
      </c>
      <c r="AG158" s="487">
        <f t="shared" si="36"/>
        <v>0</v>
      </c>
      <c r="AH158" s="487">
        <f t="shared" si="36"/>
        <v>0</v>
      </c>
      <c r="AI158" s="487">
        <f t="shared" si="36"/>
        <v>0</v>
      </c>
      <c r="AJ158" s="487">
        <f t="shared" si="36"/>
        <v>-1</v>
      </c>
      <c r="AK158" s="487">
        <f t="shared" si="36"/>
        <v>0</v>
      </c>
      <c r="AL158" s="487">
        <f t="shared" si="36"/>
        <v>0</v>
      </c>
      <c r="AM158" s="487">
        <f t="shared" si="36"/>
        <v>0</v>
      </c>
      <c r="AN158" s="487">
        <f t="shared" si="36"/>
        <v>0</v>
      </c>
      <c r="AO158" s="487">
        <f t="shared" si="36"/>
        <v>0</v>
      </c>
      <c r="AP158" s="487">
        <f t="shared" si="36"/>
        <v>0</v>
      </c>
      <c r="AQ158" s="487">
        <f t="shared" si="36"/>
        <v>0</v>
      </c>
      <c r="AR158" s="487">
        <f t="shared" si="36"/>
        <v>0</v>
      </c>
      <c r="AS158" s="487">
        <f t="shared" si="36"/>
        <v>0</v>
      </c>
      <c r="AT158" s="487">
        <f t="shared" si="36"/>
        <v>0</v>
      </c>
      <c r="AU158" s="493">
        <f t="shared" ref="AU158" si="41">AU157</f>
        <v>0</v>
      </c>
      <c r="AV158" s="488" t="str">
        <f t="shared" si="39"/>
        <v/>
      </c>
      <c r="AW158" s="487" t="str">
        <f t="shared" si="39"/>
        <v/>
      </c>
      <c r="AX158" s="487" t="str">
        <f t="shared" si="39"/>
        <v/>
      </c>
      <c r="AY158" s="487" t="str">
        <f t="shared" si="39"/>
        <v/>
      </c>
      <c r="AZ158" s="487">
        <f t="shared" si="39"/>
        <v>0</v>
      </c>
      <c r="BA158" s="487" t="str">
        <f t="shared" si="39"/>
        <v/>
      </c>
      <c r="BB158" s="487" t="str">
        <f t="shared" si="39"/>
        <v/>
      </c>
      <c r="BC158" s="487" t="str">
        <f t="shared" si="39"/>
        <v/>
      </c>
      <c r="BD158" s="487" t="str">
        <f t="shared" si="39"/>
        <v/>
      </c>
      <c r="BE158" s="487" t="str">
        <f t="shared" si="39"/>
        <v/>
      </c>
      <c r="BF158" s="487" t="str">
        <f t="shared" si="39"/>
        <v/>
      </c>
      <c r="BG158" s="487" t="str">
        <f t="shared" si="39"/>
        <v/>
      </c>
      <c r="BH158" s="487" t="str">
        <f t="shared" si="39"/>
        <v/>
      </c>
      <c r="BI158" s="487" t="str">
        <f t="shared" si="39"/>
        <v/>
      </c>
      <c r="BJ158" s="487" t="str">
        <f t="shared" si="39"/>
        <v/>
      </c>
      <c r="BK158" s="489" t="str">
        <f t="shared" si="37"/>
        <v/>
      </c>
      <c r="BL158" s="495" t="str">
        <f t="shared" si="40"/>
        <v/>
      </c>
      <c r="BM158" s="487" t="str">
        <f t="shared" si="40"/>
        <v/>
      </c>
      <c r="BN158" s="487" t="str">
        <f t="shared" si="40"/>
        <v/>
      </c>
      <c r="BO158" s="487" t="str">
        <f t="shared" si="40"/>
        <v/>
      </c>
      <c r="BP158" s="487">
        <f t="shared" si="40"/>
        <v>0</v>
      </c>
      <c r="BQ158" s="487" t="str">
        <f t="shared" si="40"/>
        <v/>
      </c>
      <c r="BR158" s="487" t="str">
        <f t="shared" si="40"/>
        <v/>
      </c>
      <c r="BS158" s="487" t="str">
        <f t="shared" si="40"/>
        <v/>
      </c>
      <c r="BT158" s="487" t="str">
        <f t="shared" si="40"/>
        <v/>
      </c>
      <c r="BU158" s="487" t="str">
        <f t="shared" si="40"/>
        <v/>
      </c>
      <c r="BV158" s="487" t="str">
        <f t="shared" si="40"/>
        <v/>
      </c>
      <c r="BW158" s="487" t="str">
        <f t="shared" si="40"/>
        <v/>
      </c>
      <c r="BX158" s="487" t="str">
        <f t="shared" si="40"/>
        <v/>
      </c>
      <c r="BY158" s="487" t="str">
        <f t="shared" si="40"/>
        <v/>
      </c>
      <c r="BZ158" s="487" t="str">
        <f t="shared" si="40"/>
        <v/>
      </c>
      <c r="CA158" s="489" t="str">
        <f t="shared" si="38"/>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ref="AF159:AU174" si="42">AF158</f>
        <v>0</v>
      </c>
      <c r="AG159" s="487">
        <f t="shared" si="42"/>
        <v>0</v>
      </c>
      <c r="AH159" s="487">
        <f t="shared" si="42"/>
        <v>0</v>
      </c>
      <c r="AI159" s="487">
        <f t="shared" si="42"/>
        <v>0</v>
      </c>
      <c r="AJ159" s="487">
        <f t="shared" si="42"/>
        <v>-1</v>
      </c>
      <c r="AK159" s="487">
        <f t="shared" si="42"/>
        <v>0</v>
      </c>
      <c r="AL159" s="487">
        <f t="shared" si="42"/>
        <v>0</v>
      </c>
      <c r="AM159" s="487">
        <f t="shared" si="42"/>
        <v>0</v>
      </c>
      <c r="AN159" s="487">
        <f t="shared" si="42"/>
        <v>0</v>
      </c>
      <c r="AO159" s="487">
        <f t="shared" si="42"/>
        <v>0</v>
      </c>
      <c r="AP159" s="487">
        <f t="shared" si="42"/>
        <v>0</v>
      </c>
      <c r="AQ159" s="487">
        <f t="shared" si="42"/>
        <v>0</v>
      </c>
      <c r="AR159" s="487">
        <f t="shared" si="42"/>
        <v>0</v>
      </c>
      <c r="AS159" s="487">
        <f t="shared" si="42"/>
        <v>0</v>
      </c>
      <c r="AT159" s="487">
        <f t="shared" si="42"/>
        <v>0</v>
      </c>
      <c r="AU159" s="493">
        <f t="shared" si="42"/>
        <v>0</v>
      </c>
      <c r="AV159" s="488" t="str">
        <f t="shared" si="39"/>
        <v/>
      </c>
      <c r="AW159" s="487" t="str">
        <f t="shared" si="39"/>
        <v/>
      </c>
      <c r="AX159" s="487" t="str">
        <f t="shared" si="39"/>
        <v/>
      </c>
      <c r="AY159" s="487" t="str">
        <f t="shared" si="39"/>
        <v/>
      </c>
      <c r="AZ159" s="487">
        <f t="shared" si="39"/>
        <v>0</v>
      </c>
      <c r="BA159" s="487" t="str">
        <f t="shared" si="39"/>
        <v/>
      </c>
      <c r="BB159" s="487" t="str">
        <f t="shared" si="39"/>
        <v/>
      </c>
      <c r="BC159" s="487" t="str">
        <f t="shared" si="39"/>
        <v/>
      </c>
      <c r="BD159" s="487" t="str">
        <f t="shared" si="39"/>
        <v/>
      </c>
      <c r="BE159" s="487" t="str">
        <f t="shared" si="39"/>
        <v/>
      </c>
      <c r="BF159" s="487" t="str">
        <f t="shared" si="39"/>
        <v/>
      </c>
      <c r="BG159" s="487" t="str">
        <f t="shared" si="39"/>
        <v/>
      </c>
      <c r="BH159" s="487" t="str">
        <f t="shared" si="39"/>
        <v/>
      </c>
      <c r="BI159" s="487" t="str">
        <f t="shared" si="39"/>
        <v/>
      </c>
      <c r="BJ159" s="487" t="str">
        <f t="shared" si="39"/>
        <v/>
      </c>
      <c r="BK159" s="489" t="str">
        <f t="shared" si="37"/>
        <v/>
      </c>
      <c r="BL159" s="495" t="str">
        <f t="shared" si="40"/>
        <v/>
      </c>
      <c r="BM159" s="487" t="str">
        <f t="shared" si="40"/>
        <v/>
      </c>
      <c r="BN159" s="487" t="str">
        <f t="shared" si="40"/>
        <v/>
      </c>
      <c r="BO159" s="487" t="str">
        <f t="shared" si="40"/>
        <v/>
      </c>
      <c r="BP159" s="487">
        <f t="shared" si="40"/>
        <v>0</v>
      </c>
      <c r="BQ159" s="487" t="str">
        <f t="shared" si="40"/>
        <v/>
      </c>
      <c r="BR159" s="487" t="str">
        <f t="shared" si="40"/>
        <v/>
      </c>
      <c r="BS159" s="487" t="str">
        <f t="shared" si="40"/>
        <v/>
      </c>
      <c r="BT159" s="487" t="str">
        <f t="shared" si="40"/>
        <v/>
      </c>
      <c r="BU159" s="487" t="str">
        <f t="shared" si="40"/>
        <v/>
      </c>
      <c r="BV159" s="487" t="str">
        <f t="shared" si="40"/>
        <v/>
      </c>
      <c r="BW159" s="487" t="str">
        <f t="shared" si="40"/>
        <v/>
      </c>
      <c r="BX159" s="487" t="str">
        <f t="shared" si="40"/>
        <v/>
      </c>
      <c r="BY159" s="487" t="str">
        <f t="shared" si="40"/>
        <v/>
      </c>
      <c r="BZ159" s="487" t="str">
        <f t="shared" si="40"/>
        <v/>
      </c>
      <c r="CA159" s="489" t="str">
        <f t="shared" si="38"/>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42"/>
        <v>0</v>
      </c>
      <c r="AG160" s="487">
        <f t="shared" si="42"/>
        <v>0</v>
      </c>
      <c r="AH160" s="487">
        <f t="shared" si="42"/>
        <v>0</v>
      </c>
      <c r="AI160" s="487">
        <f t="shared" si="42"/>
        <v>0</v>
      </c>
      <c r="AJ160" s="487">
        <f t="shared" si="42"/>
        <v>-1</v>
      </c>
      <c r="AK160" s="487">
        <f t="shared" si="42"/>
        <v>0</v>
      </c>
      <c r="AL160" s="487">
        <f t="shared" si="42"/>
        <v>0</v>
      </c>
      <c r="AM160" s="487">
        <f t="shared" si="42"/>
        <v>0</v>
      </c>
      <c r="AN160" s="487">
        <f t="shared" si="42"/>
        <v>0</v>
      </c>
      <c r="AO160" s="487">
        <f t="shared" si="42"/>
        <v>0</v>
      </c>
      <c r="AP160" s="487">
        <f t="shared" si="42"/>
        <v>0</v>
      </c>
      <c r="AQ160" s="487">
        <f t="shared" si="42"/>
        <v>0</v>
      </c>
      <c r="AR160" s="487">
        <f t="shared" si="42"/>
        <v>0</v>
      </c>
      <c r="AS160" s="487">
        <f t="shared" si="42"/>
        <v>0</v>
      </c>
      <c r="AT160" s="487">
        <f t="shared" si="42"/>
        <v>0</v>
      </c>
      <c r="AU160" s="493">
        <f t="shared" si="42"/>
        <v>0</v>
      </c>
      <c r="AV160" s="488" t="str">
        <f t="shared" si="39"/>
        <v/>
      </c>
      <c r="AW160" s="487" t="str">
        <f t="shared" si="39"/>
        <v/>
      </c>
      <c r="AX160" s="487" t="str">
        <f t="shared" si="39"/>
        <v/>
      </c>
      <c r="AY160" s="487" t="str">
        <f t="shared" si="39"/>
        <v/>
      </c>
      <c r="AZ160" s="487">
        <f t="shared" si="39"/>
        <v>0</v>
      </c>
      <c r="BA160" s="487" t="str">
        <f t="shared" si="39"/>
        <v/>
      </c>
      <c r="BB160" s="487" t="str">
        <f t="shared" si="39"/>
        <v/>
      </c>
      <c r="BC160" s="487" t="str">
        <f t="shared" si="39"/>
        <v/>
      </c>
      <c r="BD160" s="487" t="str">
        <f t="shared" si="39"/>
        <v/>
      </c>
      <c r="BE160" s="487" t="str">
        <f t="shared" si="39"/>
        <v/>
      </c>
      <c r="BF160" s="487" t="str">
        <f t="shared" si="39"/>
        <v/>
      </c>
      <c r="BG160" s="487" t="str">
        <f t="shared" si="39"/>
        <v/>
      </c>
      <c r="BH160" s="487" t="str">
        <f t="shared" si="39"/>
        <v/>
      </c>
      <c r="BI160" s="487" t="str">
        <f t="shared" si="39"/>
        <v/>
      </c>
      <c r="BJ160" s="487" t="str">
        <f t="shared" si="39"/>
        <v/>
      </c>
      <c r="BK160" s="489" t="str">
        <f t="shared" si="37"/>
        <v/>
      </c>
      <c r="BL160" s="495" t="str">
        <f t="shared" si="40"/>
        <v/>
      </c>
      <c r="BM160" s="487" t="str">
        <f t="shared" si="40"/>
        <v/>
      </c>
      <c r="BN160" s="487" t="str">
        <f t="shared" si="40"/>
        <v/>
      </c>
      <c r="BO160" s="487" t="str">
        <f t="shared" si="40"/>
        <v/>
      </c>
      <c r="BP160" s="487">
        <f t="shared" si="40"/>
        <v>0</v>
      </c>
      <c r="BQ160" s="487" t="str">
        <f t="shared" si="40"/>
        <v/>
      </c>
      <c r="BR160" s="487" t="str">
        <f t="shared" si="40"/>
        <v/>
      </c>
      <c r="BS160" s="487" t="str">
        <f t="shared" si="40"/>
        <v/>
      </c>
      <c r="BT160" s="487" t="str">
        <f t="shared" si="40"/>
        <v/>
      </c>
      <c r="BU160" s="487" t="str">
        <f t="shared" si="40"/>
        <v/>
      </c>
      <c r="BV160" s="487" t="str">
        <f t="shared" si="40"/>
        <v/>
      </c>
      <c r="BW160" s="487" t="str">
        <f t="shared" si="40"/>
        <v/>
      </c>
      <c r="BX160" s="487" t="str">
        <f t="shared" si="40"/>
        <v/>
      </c>
      <c r="BY160" s="487" t="str">
        <f t="shared" si="40"/>
        <v/>
      </c>
      <c r="BZ160" s="487" t="str">
        <f t="shared" si="40"/>
        <v/>
      </c>
      <c r="CA160" s="489" t="str">
        <f t="shared" si="38"/>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si="42"/>
        <v>0</v>
      </c>
      <c r="AG161" s="487">
        <f t="shared" si="42"/>
        <v>0</v>
      </c>
      <c r="AH161" s="487">
        <f t="shared" si="42"/>
        <v>0</v>
      </c>
      <c r="AI161" s="487">
        <f t="shared" si="42"/>
        <v>0</v>
      </c>
      <c r="AJ161" s="487">
        <f t="shared" si="42"/>
        <v>-1</v>
      </c>
      <c r="AK161" s="487">
        <f t="shared" si="42"/>
        <v>0</v>
      </c>
      <c r="AL161" s="487">
        <f t="shared" si="42"/>
        <v>0</v>
      </c>
      <c r="AM161" s="487">
        <f t="shared" si="42"/>
        <v>0</v>
      </c>
      <c r="AN161" s="487">
        <f t="shared" si="42"/>
        <v>0</v>
      </c>
      <c r="AO161" s="487">
        <f t="shared" si="42"/>
        <v>0</v>
      </c>
      <c r="AP161" s="487">
        <f t="shared" si="42"/>
        <v>0</v>
      </c>
      <c r="AQ161" s="487">
        <f t="shared" si="42"/>
        <v>0</v>
      </c>
      <c r="AR161" s="487">
        <f t="shared" si="42"/>
        <v>0</v>
      </c>
      <c r="AS161" s="487">
        <f t="shared" si="42"/>
        <v>0</v>
      </c>
      <c r="AT161" s="487">
        <f t="shared" si="42"/>
        <v>0</v>
      </c>
      <c r="AU161" s="493">
        <f t="shared" si="42"/>
        <v>0</v>
      </c>
      <c r="AV161" s="488" t="str">
        <f t="shared" si="39"/>
        <v/>
      </c>
      <c r="AW161" s="487" t="str">
        <f t="shared" si="39"/>
        <v/>
      </c>
      <c r="AX161" s="487" t="str">
        <f t="shared" si="39"/>
        <v/>
      </c>
      <c r="AY161" s="487" t="str">
        <f t="shared" si="39"/>
        <v/>
      </c>
      <c r="AZ161" s="487">
        <f t="shared" si="39"/>
        <v>0</v>
      </c>
      <c r="BA161" s="487" t="str">
        <f t="shared" si="39"/>
        <v/>
      </c>
      <c r="BB161" s="487" t="str">
        <f t="shared" si="39"/>
        <v/>
      </c>
      <c r="BC161" s="487" t="str">
        <f t="shared" si="39"/>
        <v/>
      </c>
      <c r="BD161" s="487" t="str">
        <f t="shared" si="39"/>
        <v/>
      </c>
      <c r="BE161" s="487" t="str">
        <f t="shared" si="39"/>
        <v/>
      </c>
      <c r="BF161" s="487" t="str">
        <f t="shared" si="39"/>
        <v/>
      </c>
      <c r="BG161" s="487" t="str">
        <f t="shared" si="39"/>
        <v/>
      </c>
      <c r="BH161" s="487" t="str">
        <f t="shared" si="39"/>
        <v/>
      </c>
      <c r="BI161" s="487" t="str">
        <f t="shared" si="39"/>
        <v/>
      </c>
      <c r="BJ161" s="487" t="str">
        <f t="shared" si="39"/>
        <v/>
      </c>
      <c r="BK161" s="489" t="str">
        <f t="shared" si="37"/>
        <v/>
      </c>
      <c r="BL161" s="495" t="str">
        <f t="shared" si="40"/>
        <v/>
      </c>
      <c r="BM161" s="487" t="str">
        <f t="shared" si="40"/>
        <v/>
      </c>
      <c r="BN161" s="487" t="str">
        <f t="shared" si="40"/>
        <v/>
      </c>
      <c r="BO161" s="487" t="str">
        <f t="shared" si="40"/>
        <v/>
      </c>
      <c r="BP161" s="487">
        <f t="shared" si="40"/>
        <v>0</v>
      </c>
      <c r="BQ161" s="487" t="str">
        <f t="shared" si="40"/>
        <v/>
      </c>
      <c r="BR161" s="487" t="str">
        <f t="shared" si="40"/>
        <v/>
      </c>
      <c r="BS161" s="487" t="str">
        <f t="shared" si="40"/>
        <v/>
      </c>
      <c r="BT161" s="487" t="str">
        <f t="shared" si="40"/>
        <v/>
      </c>
      <c r="BU161" s="487" t="str">
        <f t="shared" si="40"/>
        <v/>
      </c>
      <c r="BV161" s="487" t="str">
        <f t="shared" si="40"/>
        <v/>
      </c>
      <c r="BW161" s="487" t="str">
        <f t="shared" si="40"/>
        <v/>
      </c>
      <c r="BX161" s="487" t="str">
        <f t="shared" si="40"/>
        <v/>
      </c>
      <c r="BY161" s="487" t="str">
        <f t="shared" si="40"/>
        <v/>
      </c>
      <c r="BZ161" s="487" t="str">
        <f t="shared" si="40"/>
        <v/>
      </c>
      <c r="CA161" s="489" t="str">
        <f t="shared" si="38"/>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2"/>
        <v>0</v>
      </c>
      <c r="AG162" s="487">
        <f t="shared" si="42"/>
        <v>0</v>
      </c>
      <c r="AH162" s="487">
        <f t="shared" si="42"/>
        <v>0</v>
      </c>
      <c r="AI162" s="487">
        <f t="shared" si="42"/>
        <v>0</v>
      </c>
      <c r="AJ162" s="487">
        <f t="shared" si="42"/>
        <v>-1</v>
      </c>
      <c r="AK162" s="487">
        <f t="shared" si="42"/>
        <v>0</v>
      </c>
      <c r="AL162" s="487">
        <f t="shared" si="42"/>
        <v>0</v>
      </c>
      <c r="AM162" s="487">
        <f t="shared" si="42"/>
        <v>0</v>
      </c>
      <c r="AN162" s="487">
        <f t="shared" si="42"/>
        <v>0</v>
      </c>
      <c r="AO162" s="487">
        <f t="shared" si="42"/>
        <v>0</v>
      </c>
      <c r="AP162" s="487">
        <f t="shared" si="42"/>
        <v>0</v>
      </c>
      <c r="AQ162" s="487">
        <f t="shared" si="42"/>
        <v>0</v>
      </c>
      <c r="AR162" s="487">
        <f t="shared" si="42"/>
        <v>0</v>
      </c>
      <c r="AS162" s="487">
        <f t="shared" si="42"/>
        <v>0</v>
      </c>
      <c r="AT162" s="487">
        <f t="shared" si="42"/>
        <v>0</v>
      </c>
      <c r="AU162" s="493">
        <f t="shared" si="42"/>
        <v>0</v>
      </c>
      <c r="AV162" s="488" t="str">
        <f t="shared" si="39"/>
        <v/>
      </c>
      <c r="AW162" s="487" t="str">
        <f t="shared" si="39"/>
        <v/>
      </c>
      <c r="AX162" s="487" t="str">
        <f t="shared" si="39"/>
        <v/>
      </c>
      <c r="AY162" s="487" t="str">
        <f t="shared" si="39"/>
        <v/>
      </c>
      <c r="AZ162" s="487">
        <f t="shared" si="39"/>
        <v>0</v>
      </c>
      <c r="BA162" s="487" t="str">
        <f t="shared" si="39"/>
        <v/>
      </c>
      <c r="BB162" s="487" t="str">
        <f t="shared" si="39"/>
        <v/>
      </c>
      <c r="BC162" s="487" t="str">
        <f t="shared" si="39"/>
        <v/>
      </c>
      <c r="BD162" s="487" t="str">
        <f t="shared" si="39"/>
        <v/>
      </c>
      <c r="BE162" s="487" t="str">
        <f t="shared" si="39"/>
        <v/>
      </c>
      <c r="BF162" s="487" t="str">
        <f t="shared" si="39"/>
        <v/>
      </c>
      <c r="BG162" s="487" t="str">
        <f t="shared" si="39"/>
        <v/>
      </c>
      <c r="BH162" s="487" t="str">
        <f t="shared" si="39"/>
        <v/>
      </c>
      <c r="BI162" s="487" t="str">
        <f t="shared" si="39"/>
        <v/>
      </c>
      <c r="BJ162" s="487" t="str">
        <f t="shared" si="39"/>
        <v/>
      </c>
      <c r="BK162" s="489" t="str">
        <f t="shared" si="37"/>
        <v/>
      </c>
      <c r="BL162" s="495" t="str">
        <f t="shared" si="40"/>
        <v/>
      </c>
      <c r="BM162" s="487" t="str">
        <f t="shared" si="40"/>
        <v/>
      </c>
      <c r="BN162" s="487" t="str">
        <f t="shared" si="40"/>
        <v/>
      </c>
      <c r="BO162" s="487" t="str">
        <f t="shared" si="40"/>
        <v/>
      </c>
      <c r="BP162" s="487">
        <f t="shared" si="40"/>
        <v>0</v>
      </c>
      <c r="BQ162" s="487" t="str">
        <f t="shared" si="40"/>
        <v/>
      </c>
      <c r="BR162" s="487" t="str">
        <f t="shared" si="40"/>
        <v/>
      </c>
      <c r="BS162" s="487" t="str">
        <f t="shared" si="40"/>
        <v/>
      </c>
      <c r="BT162" s="487" t="str">
        <f t="shared" si="40"/>
        <v/>
      </c>
      <c r="BU162" s="487" t="str">
        <f t="shared" si="40"/>
        <v/>
      </c>
      <c r="BV162" s="487" t="str">
        <f t="shared" si="40"/>
        <v/>
      </c>
      <c r="BW162" s="487" t="str">
        <f t="shared" si="40"/>
        <v/>
      </c>
      <c r="BX162" s="487" t="str">
        <f t="shared" si="40"/>
        <v/>
      </c>
      <c r="BY162" s="487" t="str">
        <f t="shared" si="40"/>
        <v/>
      </c>
      <c r="BZ162" s="487" t="str">
        <f t="shared" si="40"/>
        <v/>
      </c>
      <c r="CA162" s="489" t="str">
        <f t="shared" si="38"/>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2"/>
        <v>0</v>
      </c>
      <c r="AG163" s="487">
        <f t="shared" si="42"/>
        <v>0</v>
      </c>
      <c r="AH163" s="487">
        <f t="shared" si="42"/>
        <v>0</v>
      </c>
      <c r="AI163" s="487">
        <f t="shared" si="42"/>
        <v>0</v>
      </c>
      <c r="AJ163" s="487">
        <f t="shared" si="42"/>
        <v>-1</v>
      </c>
      <c r="AK163" s="487">
        <f t="shared" si="42"/>
        <v>0</v>
      </c>
      <c r="AL163" s="487">
        <f t="shared" si="42"/>
        <v>0</v>
      </c>
      <c r="AM163" s="487">
        <f t="shared" si="42"/>
        <v>0</v>
      </c>
      <c r="AN163" s="487">
        <f t="shared" si="42"/>
        <v>0</v>
      </c>
      <c r="AO163" s="487">
        <f t="shared" si="42"/>
        <v>0</v>
      </c>
      <c r="AP163" s="487">
        <f t="shared" si="42"/>
        <v>0</v>
      </c>
      <c r="AQ163" s="487">
        <f t="shared" si="42"/>
        <v>0</v>
      </c>
      <c r="AR163" s="487">
        <f t="shared" si="42"/>
        <v>0</v>
      </c>
      <c r="AS163" s="487">
        <f t="shared" si="42"/>
        <v>0</v>
      </c>
      <c r="AT163" s="487">
        <f t="shared" si="42"/>
        <v>0</v>
      </c>
      <c r="AU163" s="493">
        <f t="shared" si="42"/>
        <v>0</v>
      </c>
      <c r="AV163" s="488" t="str">
        <f t="shared" si="39"/>
        <v/>
      </c>
      <c r="AW163" s="487" t="str">
        <f t="shared" si="39"/>
        <v/>
      </c>
      <c r="AX163" s="487" t="str">
        <f t="shared" si="39"/>
        <v/>
      </c>
      <c r="AY163" s="487" t="str">
        <f t="shared" si="39"/>
        <v/>
      </c>
      <c r="AZ163" s="487">
        <f t="shared" si="39"/>
        <v>0</v>
      </c>
      <c r="BA163" s="487" t="str">
        <f t="shared" si="39"/>
        <v/>
      </c>
      <c r="BB163" s="487" t="str">
        <f t="shared" si="39"/>
        <v/>
      </c>
      <c r="BC163" s="487" t="str">
        <f t="shared" si="39"/>
        <v/>
      </c>
      <c r="BD163" s="487" t="str">
        <f t="shared" si="39"/>
        <v/>
      </c>
      <c r="BE163" s="487" t="str">
        <f t="shared" si="39"/>
        <v/>
      </c>
      <c r="BF163" s="487" t="str">
        <f t="shared" si="39"/>
        <v/>
      </c>
      <c r="BG163" s="487" t="str">
        <f t="shared" si="39"/>
        <v/>
      </c>
      <c r="BH163" s="487" t="str">
        <f t="shared" si="39"/>
        <v/>
      </c>
      <c r="BI163" s="487" t="str">
        <f t="shared" si="39"/>
        <v/>
      </c>
      <c r="BJ163" s="487" t="str">
        <f t="shared" si="39"/>
        <v/>
      </c>
      <c r="BK163" s="489" t="str">
        <f t="shared" si="37"/>
        <v/>
      </c>
      <c r="BL163" s="495" t="str">
        <f t="shared" si="40"/>
        <v/>
      </c>
      <c r="BM163" s="487" t="str">
        <f t="shared" si="40"/>
        <v/>
      </c>
      <c r="BN163" s="487" t="str">
        <f t="shared" si="40"/>
        <v/>
      </c>
      <c r="BO163" s="487" t="str">
        <f t="shared" si="40"/>
        <v/>
      </c>
      <c r="BP163" s="487">
        <f t="shared" si="40"/>
        <v>0</v>
      </c>
      <c r="BQ163" s="487" t="str">
        <f t="shared" si="40"/>
        <v/>
      </c>
      <c r="BR163" s="487" t="str">
        <f t="shared" si="40"/>
        <v/>
      </c>
      <c r="BS163" s="487" t="str">
        <f t="shared" si="40"/>
        <v/>
      </c>
      <c r="BT163" s="487" t="str">
        <f t="shared" si="40"/>
        <v/>
      </c>
      <c r="BU163" s="487" t="str">
        <f t="shared" si="40"/>
        <v/>
      </c>
      <c r="BV163" s="487" t="str">
        <f t="shared" si="40"/>
        <v/>
      </c>
      <c r="BW163" s="487" t="str">
        <f t="shared" si="40"/>
        <v/>
      </c>
      <c r="BX163" s="487" t="str">
        <f t="shared" si="40"/>
        <v/>
      </c>
      <c r="BY163" s="487" t="str">
        <f t="shared" si="40"/>
        <v/>
      </c>
      <c r="BZ163" s="487" t="str">
        <f t="shared" si="40"/>
        <v/>
      </c>
      <c r="CA163" s="489" t="str">
        <f t="shared" si="38"/>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2"/>
        <v>0</v>
      </c>
      <c r="AG164" s="487">
        <f t="shared" si="42"/>
        <v>0</v>
      </c>
      <c r="AH164" s="487">
        <f t="shared" si="42"/>
        <v>0</v>
      </c>
      <c r="AI164" s="487">
        <f t="shared" si="42"/>
        <v>0</v>
      </c>
      <c r="AJ164" s="487">
        <f t="shared" si="42"/>
        <v>-1</v>
      </c>
      <c r="AK164" s="487">
        <f t="shared" si="42"/>
        <v>0</v>
      </c>
      <c r="AL164" s="487">
        <f t="shared" si="42"/>
        <v>0</v>
      </c>
      <c r="AM164" s="487">
        <f t="shared" si="42"/>
        <v>0</v>
      </c>
      <c r="AN164" s="487">
        <f t="shared" si="42"/>
        <v>0</v>
      </c>
      <c r="AO164" s="487">
        <f t="shared" si="42"/>
        <v>0</v>
      </c>
      <c r="AP164" s="487">
        <f t="shared" si="42"/>
        <v>0</v>
      </c>
      <c r="AQ164" s="487">
        <f t="shared" si="42"/>
        <v>0</v>
      </c>
      <c r="AR164" s="487">
        <f t="shared" si="42"/>
        <v>0</v>
      </c>
      <c r="AS164" s="487">
        <f t="shared" si="42"/>
        <v>0</v>
      </c>
      <c r="AT164" s="487">
        <f t="shared" si="42"/>
        <v>0</v>
      </c>
      <c r="AU164" s="493">
        <f t="shared" si="42"/>
        <v>0</v>
      </c>
      <c r="AV164" s="488" t="str">
        <f t="shared" si="39"/>
        <v/>
      </c>
      <c r="AW164" s="487" t="str">
        <f t="shared" si="39"/>
        <v/>
      </c>
      <c r="AX164" s="487" t="str">
        <f t="shared" si="39"/>
        <v/>
      </c>
      <c r="AY164" s="487" t="str">
        <f t="shared" si="39"/>
        <v/>
      </c>
      <c r="AZ164" s="487">
        <f t="shared" si="39"/>
        <v>0</v>
      </c>
      <c r="BA164" s="487" t="str">
        <f t="shared" si="39"/>
        <v/>
      </c>
      <c r="BB164" s="487" t="str">
        <f t="shared" si="39"/>
        <v/>
      </c>
      <c r="BC164" s="487" t="str">
        <f t="shared" si="39"/>
        <v/>
      </c>
      <c r="BD164" s="487" t="str">
        <f t="shared" si="39"/>
        <v/>
      </c>
      <c r="BE164" s="487" t="str">
        <f t="shared" si="39"/>
        <v/>
      </c>
      <c r="BF164" s="487" t="str">
        <f t="shared" si="39"/>
        <v/>
      </c>
      <c r="BG164" s="487" t="str">
        <f t="shared" si="39"/>
        <v/>
      </c>
      <c r="BH164" s="487" t="str">
        <f t="shared" si="39"/>
        <v/>
      </c>
      <c r="BI164" s="487" t="str">
        <f t="shared" si="39"/>
        <v/>
      </c>
      <c r="BJ164" s="487" t="str">
        <f t="shared" si="39"/>
        <v/>
      </c>
      <c r="BK164" s="489" t="str">
        <f t="shared" si="37"/>
        <v/>
      </c>
      <c r="BL164" s="495" t="str">
        <f t="shared" si="40"/>
        <v/>
      </c>
      <c r="BM164" s="487" t="str">
        <f t="shared" si="40"/>
        <v/>
      </c>
      <c r="BN164" s="487" t="str">
        <f t="shared" si="40"/>
        <v/>
      </c>
      <c r="BO164" s="487" t="str">
        <f t="shared" si="40"/>
        <v/>
      </c>
      <c r="BP164" s="487">
        <f t="shared" si="40"/>
        <v>0</v>
      </c>
      <c r="BQ164" s="487" t="str">
        <f t="shared" si="40"/>
        <v/>
      </c>
      <c r="BR164" s="487" t="str">
        <f t="shared" si="40"/>
        <v/>
      </c>
      <c r="BS164" s="487" t="str">
        <f t="shared" si="40"/>
        <v/>
      </c>
      <c r="BT164" s="487" t="str">
        <f t="shared" si="40"/>
        <v/>
      </c>
      <c r="BU164" s="487" t="str">
        <f t="shared" si="40"/>
        <v/>
      </c>
      <c r="BV164" s="487" t="str">
        <f t="shared" si="40"/>
        <v/>
      </c>
      <c r="BW164" s="487" t="str">
        <f t="shared" si="40"/>
        <v/>
      </c>
      <c r="BX164" s="487" t="str">
        <f t="shared" si="40"/>
        <v/>
      </c>
      <c r="BY164" s="487" t="str">
        <f t="shared" si="40"/>
        <v/>
      </c>
      <c r="BZ164" s="487" t="str">
        <f t="shared" si="40"/>
        <v/>
      </c>
      <c r="CA164" s="489" t="str">
        <f t="shared" si="38"/>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2"/>
        <v>0</v>
      </c>
      <c r="AG165" s="487">
        <f t="shared" si="42"/>
        <v>0</v>
      </c>
      <c r="AH165" s="487">
        <f t="shared" si="42"/>
        <v>0</v>
      </c>
      <c r="AI165" s="487">
        <f t="shared" si="42"/>
        <v>0</v>
      </c>
      <c r="AJ165" s="487">
        <f t="shared" si="42"/>
        <v>-1</v>
      </c>
      <c r="AK165" s="487">
        <f t="shared" si="42"/>
        <v>0</v>
      </c>
      <c r="AL165" s="487">
        <f t="shared" si="42"/>
        <v>0</v>
      </c>
      <c r="AM165" s="487">
        <f t="shared" si="42"/>
        <v>0</v>
      </c>
      <c r="AN165" s="487">
        <f t="shared" si="42"/>
        <v>0</v>
      </c>
      <c r="AO165" s="487">
        <f t="shared" si="42"/>
        <v>0</v>
      </c>
      <c r="AP165" s="487">
        <f t="shared" si="42"/>
        <v>0</v>
      </c>
      <c r="AQ165" s="487">
        <f t="shared" si="42"/>
        <v>0</v>
      </c>
      <c r="AR165" s="487">
        <f t="shared" si="42"/>
        <v>0</v>
      </c>
      <c r="AS165" s="487">
        <f t="shared" si="42"/>
        <v>0</v>
      </c>
      <c r="AT165" s="487">
        <f t="shared" si="42"/>
        <v>0</v>
      </c>
      <c r="AU165" s="493">
        <f t="shared" si="42"/>
        <v>0</v>
      </c>
      <c r="AV165" s="488" t="str">
        <f t="shared" si="39"/>
        <v/>
      </c>
      <c r="AW165" s="487" t="str">
        <f t="shared" si="39"/>
        <v/>
      </c>
      <c r="AX165" s="487" t="str">
        <f t="shared" si="39"/>
        <v/>
      </c>
      <c r="AY165" s="487" t="str">
        <f t="shared" si="39"/>
        <v/>
      </c>
      <c r="AZ165" s="487">
        <f t="shared" si="39"/>
        <v>0</v>
      </c>
      <c r="BA165" s="487" t="str">
        <f t="shared" si="39"/>
        <v/>
      </c>
      <c r="BB165" s="487" t="str">
        <f t="shared" si="39"/>
        <v/>
      </c>
      <c r="BC165" s="487" t="str">
        <f t="shared" si="39"/>
        <v/>
      </c>
      <c r="BD165" s="487" t="str">
        <f t="shared" si="39"/>
        <v/>
      </c>
      <c r="BE165" s="487" t="str">
        <f t="shared" si="39"/>
        <v/>
      </c>
      <c r="BF165" s="487" t="str">
        <f t="shared" si="39"/>
        <v/>
      </c>
      <c r="BG165" s="487" t="str">
        <f t="shared" si="39"/>
        <v/>
      </c>
      <c r="BH165" s="487" t="str">
        <f t="shared" si="39"/>
        <v/>
      </c>
      <c r="BI165" s="487" t="str">
        <f t="shared" si="39"/>
        <v/>
      </c>
      <c r="BJ165" s="487" t="str">
        <f t="shared" si="39"/>
        <v/>
      </c>
      <c r="BK165" s="489" t="str">
        <f t="shared" si="37"/>
        <v/>
      </c>
      <c r="BL165" s="495" t="str">
        <f t="shared" si="40"/>
        <v/>
      </c>
      <c r="BM165" s="487" t="str">
        <f t="shared" si="40"/>
        <v/>
      </c>
      <c r="BN165" s="487" t="str">
        <f t="shared" si="40"/>
        <v/>
      </c>
      <c r="BO165" s="487" t="str">
        <f t="shared" si="40"/>
        <v/>
      </c>
      <c r="BP165" s="487">
        <f t="shared" si="40"/>
        <v>0</v>
      </c>
      <c r="BQ165" s="487" t="str">
        <f t="shared" si="40"/>
        <v/>
      </c>
      <c r="BR165" s="487" t="str">
        <f t="shared" si="40"/>
        <v/>
      </c>
      <c r="BS165" s="487" t="str">
        <f t="shared" si="40"/>
        <v/>
      </c>
      <c r="BT165" s="487" t="str">
        <f t="shared" si="40"/>
        <v/>
      </c>
      <c r="BU165" s="487" t="str">
        <f t="shared" si="40"/>
        <v/>
      </c>
      <c r="BV165" s="487" t="str">
        <f t="shared" si="40"/>
        <v/>
      </c>
      <c r="BW165" s="487" t="str">
        <f t="shared" si="40"/>
        <v/>
      </c>
      <c r="BX165" s="487" t="str">
        <f t="shared" si="40"/>
        <v/>
      </c>
      <c r="BY165" s="487" t="str">
        <f t="shared" si="40"/>
        <v/>
      </c>
      <c r="BZ165" s="487" t="str">
        <f t="shared" si="40"/>
        <v/>
      </c>
      <c r="CA165" s="489" t="str">
        <f t="shared" si="38"/>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2"/>
        <v>0</v>
      </c>
      <c r="AG166" s="487">
        <f t="shared" si="42"/>
        <v>0</v>
      </c>
      <c r="AH166" s="487">
        <f t="shared" si="42"/>
        <v>0</v>
      </c>
      <c r="AI166" s="487">
        <f t="shared" si="42"/>
        <v>0</v>
      </c>
      <c r="AJ166" s="487">
        <f t="shared" si="42"/>
        <v>-1</v>
      </c>
      <c r="AK166" s="487">
        <f t="shared" si="42"/>
        <v>0</v>
      </c>
      <c r="AL166" s="487">
        <f t="shared" si="42"/>
        <v>0</v>
      </c>
      <c r="AM166" s="487">
        <f t="shared" si="42"/>
        <v>0</v>
      </c>
      <c r="AN166" s="487">
        <f t="shared" si="42"/>
        <v>0</v>
      </c>
      <c r="AO166" s="487">
        <f t="shared" si="42"/>
        <v>0</v>
      </c>
      <c r="AP166" s="487">
        <f t="shared" si="42"/>
        <v>0</v>
      </c>
      <c r="AQ166" s="487">
        <f t="shared" si="42"/>
        <v>0</v>
      </c>
      <c r="AR166" s="487">
        <f t="shared" si="42"/>
        <v>0</v>
      </c>
      <c r="AS166" s="487">
        <f t="shared" si="42"/>
        <v>0</v>
      </c>
      <c r="AT166" s="487">
        <f t="shared" si="42"/>
        <v>0</v>
      </c>
      <c r="AU166" s="493">
        <f t="shared" si="42"/>
        <v>0</v>
      </c>
      <c r="AV166" s="488" t="str">
        <f t="shared" si="39"/>
        <v/>
      </c>
      <c r="AW166" s="487" t="str">
        <f t="shared" si="39"/>
        <v/>
      </c>
      <c r="AX166" s="487" t="str">
        <f t="shared" si="39"/>
        <v/>
      </c>
      <c r="AY166" s="487" t="str">
        <f t="shared" si="39"/>
        <v/>
      </c>
      <c r="AZ166" s="487">
        <f t="shared" si="39"/>
        <v>0</v>
      </c>
      <c r="BA166" s="487" t="str">
        <f t="shared" si="39"/>
        <v/>
      </c>
      <c r="BB166" s="487" t="str">
        <f t="shared" si="39"/>
        <v/>
      </c>
      <c r="BC166" s="487" t="str">
        <f t="shared" si="39"/>
        <v/>
      </c>
      <c r="BD166" s="487" t="str">
        <f t="shared" si="39"/>
        <v/>
      </c>
      <c r="BE166" s="487" t="str">
        <f t="shared" si="39"/>
        <v/>
      </c>
      <c r="BF166" s="487" t="str">
        <f t="shared" si="39"/>
        <v/>
      </c>
      <c r="BG166" s="487" t="str">
        <f t="shared" si="39"/>
        <v/>
      </c>
      <c r="BH166" s="487" t="str">
        <f t="shared" si="39"/>
        <v/>
      </c>
      <c r="BI166" s="487" t="str">
        <f t="shared" si="39"/>
        <v/>
      </c>
      <c r="BJ166" s="487" t="str">
        <f t="shared" si="39"/>
        <v/>
      </c>
      <c r="BK166" s="489" t="str">
        <f t="shared" si="37"/>
        <v/>
      </c>
      <c r="BL166" s="495" t="str">
        <f t="shared" si="40"/>
        <v/>
      </c>
      <c r="BM166" s="487" t="str">
        <f t="shared" si="40"/>
        <v/>
      </c>
      <c r="BN166" s="487" t="str">
        <f t="shared" si="40"/>
        <v/>
      </c>
      <c r="BO166" s="487" t="str">
        <f t="shared" si="40"/>
        <v/>
      </c>
      <c r="BP166" s="487">
        <f t="shared" si="40"/>
        <v>0</v>
      </c>
      <c r="BQ166" s="487" t="str">
        <f t="shared" si="40"/>
        <v/>
      </c>
      <c r="BR166" s="487" t="str">
        <f t="shared" si="40"/>
        <v/>
      </c>
      <c r="BS166" s="487" t="str">
        <f t="shared" si="40"/>
        <v/>
      </c>
      <c r="BT166" s="487" t="str">
        <f t="shared" si="40"/>
        <v/>
      </c>
      <c r="BU166" s="487" t="str">
        <f t="shared" si="40"/>
        <v/>
      </c>
      <c r="BV166" s="487" t="str">
        <f t="shared" si="40"/>
        <v/>
      </c>
      <c r="BW166" s="487" t="str">
        <f t="shared" si="40"/>
        <v/>
      </c>
      <c r="BX166" s="487" t="str">
        <f t="shared" si="40"/>
        <v/>
      </c>
      <c r="BY166" s="487" t="str">
        <f t="shared" si="40"/>
        <v/>
      </c>
      <c r="BZ166" s="487" t="str">
        <f t="shared" si="40"/>
        <v/>
      </c>
      <c r="CA166" s="489" t="str">
        <f t="shared" si="38"/>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2"/>
        <v>0</v>
      </c>
      <c r="AG167" s="487">
        <f t="shared" si="42"/>
        <v>0</v>
      </c>
      <c r="AH167" s="487">
        <f t="shared" si="42"/>
        <v>0</v>
      </c>
      <c r="AI167" s="487">
        <f t="shared" si="42"/>
        <v>0</v>
      </c>
      <c r="AJ167" s="487">
        <f t="shared" si="42"/>
        <v>-1</v>
      </c>
      <c r="AK167" s="487">
        <f t="shared" si="42"/>
        <v>0</v>
      </c>
      <c r="AL167" s="487">
        <f t="shared" si="42"/>
        <v>0</v>
      </c>
      <c r="AM167" s="487">
        <f t="shared" si="42"/>
        <v>0</v>
      </c>
      <c r="AN167" s="487">
        <f t="shared" si="42"/>
        <v>0</v>
      </c>
      <c r="AO167" s="487">
        <f t="shared" si="42"/>
        <v>0</v>
      </c>
      <c r="AP167" s="487">
        <f t="shared" si="42"/>
        <v>0</v>
      </c>
      <c r="AQ167" s="487">
        <f t="shared" si="42"/>
        <v>0</v>
      </c>
      <c r="AR167" s="487">
        <f t="shared" si="42"/>
        <v>0</v>
      </c>
      <c r="AS167" s="487">
        <f t="shared" si="42"/>
        <v>0</v>
      </c>
      <c r="AT167" s="487">
        <f t="shared" si="42"/>
        <v>0</v>
      </c>
      <c r="AU167" s="493">
        <f t="shared" si="42"/>
        <v>0</v>
      </c>
      <c r="AV167" s="488" t="str">
        <f t="shared" si="39"/>
        <v/>
      </c>
      <c r="AW167" s="487" t="str">
        <f t="shared" si="39"/>
        <v/>
      </c>
      <c r="AX167" s="487" t="str">
        <f t="shared" si="39"/>
        <v/>
      </c>
      <c r="AY167" s="487" t="str">
        <f t="shared" si="39"/>
        <v/>
      </c>
      <c r="AZ167" s="487">
        <f t="shared" si="39"/>
        <v>0</v>
      </c>
      <c r="BA167" s="487" t="str">
        <f t="shared" si="39"/>
        <v/>
      </c>
      <c r="BB167" s="487" t="str">
        <f t="shared" si="39"/>
        <v/>
      </c>
      <c r="BC167" s="487" t="str">
        <f t="shared" si="39"/>
        <v/>
      </c>
      <c r="BD167" s="487" t="str">
        <f t="shared" si="39"/>
        <v/>
      </c>
      <c r="BE167" s="487" t="str">
        <f t="shared" si="39"/>
        <v/>
      </c>
      <c r="BF167" s="487" t="str">
        <f t="shared" si="39"/>
        <v/>
      </c>
      <c r="BG167" s="487" t="str">
        <f t="shared" si="39"/>
        <v/>
      </c>
      <c r="BH167" s="487" t="str">
        <f t="shared" si="39"/>
        <v/>
      </c>
      <c r="BI167" s="487" t="str">
        <f t="shared" si="39"/>
        <v/>
      </c>
      <c r="BJ167" s="487" t="str">
        <f t="shared" si="39"/>
        <v/>
      </c>
      <c r="BK167" s="489" t="str">
        <f t="shared" si="37"/>
        <v/>
      </c>
      <c r="BL167" s="495" t="str">
        <f t="shared" si="40"/>
        <v/>
      </c>
      <c r="BM167" s="487" t="str">
        <f t="shared" si="40"/>
        <v/>
      </c>
      <c r="BN167" s="487" t="str">
        <f t="shared" si="40"/>
        <v/>
      </c>
      <c r="BO167" s="487" t="str">
        <f t="shared" si="40"/>
        <v/>
      </c>
      <c r="BP167" s="487">
        <f t="shared" si="40"/>
        <v>0</v>
      </c>
      <c r="BQ167" s="487" t="str">
        <f t="shared" si="40"/>
        <v/>
      </c>
      <c r="BR167" s="487" t="str">
        <f t="shared" si="40"/>
        <v/>
      </c>
      <c r="BS167" s="487" t="str">
        <f t="shared" si="40"/>
        <v/>
      </c>
      <c r="BT167" s="487" t="str">
        <f t="shared" si="40"/>
        <v/>
      </c>
      <c r="BU167" s="487" t="str">
        <f t="shared" si="40"/>
        <v/>
      </c>
      <c r="BV167" s="487" t="str">
        <f t="shared" si="40"/>
        <v/>
      </c>
      <c r="BW167" s="487" t="str">
        <f t="shared" si="40"/>
        <v/>
      </c>
      <c r="BX167" s="487" t="str">
        <f t="shared" si="40"/>
        <v/>
      </c>
      <c r="BY167" s="487" t="str">
        <f t="shared" si="40"/>
        <v/>
      </c>
      <c r="BZ167" s="487" t="str">
        <f t="shared" si="40"/>
        <v/>
      </c>
      <c r="CA167" s="489" t="str">
        <f t="shared" si="38"/>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2"/>
        <v>0</v>
      </c>
      <c r="AG168" s="487">
        <f t="shared" si="42"/>
        <v>0</v>
      </c>
      <c r="AH168" s="487">
        <f t="shared" si="42"/>
        <v>0</v>
      </c>
      <c r="AI168" s="487">
        <f t="shared" si="42"/>
        <v>0</v>
      </c>
      <c r="AJ168" s="487">
        <f t="shared" si="42"/>
        <v>-1</v>
      </c>
      <c r="AK168" s="487">
        <f t="shared" si="42"/>
        <v>0</v>
      </c>
      <c r="AL168" s="487">
        <f t="shared" si="42"/>
        <v>0</v>
      </c>
      <c r="AM168" s="487">
        <f t="shared" si="42"/>
        <v>0</v>
      </c>
      <c r="AN168" s="487">
        <f t="shared" si="42"/>
        <v>0</v>
      </c>
      <c r="AO168" s="487">
        <f t="shared" si="42"/>
        <v>0</v>
      </c>
      <c r="AP168" s="487">
        <f t="shared" si="42"/>
        <v>0</v>
      </c>
      <c r="AQ168" s="487">
        <f t="shared" si="42"/>
        <v>0</v>
      </c>
      <c r="AR168" s="487">
        <f t="shared" si="42"/>
        <v>0</v>
      </c>
      <c r="AS168" s="487">
        <f t="shared" si="42"/>
        <v>0</v>
      </c>
      <c r="AT168" s="487">
        <f t="shared" si="42"/>
        <v>0</v>
      </c>
      <c r="AU168" s="493">
        <f t="shared" si="42"/>
        <v>0</v>
      </c>
      <c r="AV168" s="488" t="str">
        <f t="shared" si="39"/>
        <v/>
      </c>
      <c r="AW168" s="487" t="str">
        <f t="shared" si="39"/>
        <v/>
      </c>
      <c r="AX168" s="487" t="str">
        <f t="shared" si="39"/>
        <v/>
      </c>
      <c r="AY168" s="487" t="str">
        <f t="shared" si="39"/>
        <v/>
      </c>
      <c r="AZ168" s="487">
        <f t="shared" si="39"/>
        <v>0</v>
      </c>
      <c r="BA168" s="487" t="str">
        <f t="shared" si="39"/>
        <v/>
      </c>
      <c r="BB168" s="487" t="str">
        <f t="shared" si="39"/>
        <v/>
      </c>
      <c r="BC168" s="487" t="str">
        <f t="shared" si="39"/>
        <v/>
      </c>
      <c r="BD168" s="487" t="str">
        <f t="shared" si="39"/>
        <v/>
      </c>
      <c r="BE168" s="487" t="str">
        <f t="shared" si="39"/>
        <v/>
      </c>
      <c r="BF168" s="487" t="str">
        <f t="shared" si="39"/>
        <v/>
      </c>
      <c r="BG168" s="487" t="str">
        <f t="shared" si="39"/>
        <v/>
      </c>
      <c r="BH168" s="487" t="str">
        <f t="shared" si="39"/>
        <v/>
      </c>
      <c r="BI168" s="487" t="str">
        <f t="shared" si="39"/>
        <v/>
      </c>
      <c r="BJ168" s="487" t="str">
        <f t="shared" si="39"/>
        <v/>
      </c>
      <c r="BK168" s="489" t="str">
        <f t="shared" si="37"/>
        <v/>
      </c>
      <c r="BL168" s="495" t="str">
        <f t="shared" si="40"/>
        <v/>
      </c>
      <c r="BM168" s="487" t="str">
        <f t="shared" si="40"/>
        <v/>
      </c>
      <c r="BN168" s="487" t="str">
        <f t="shared" si="40"/>
        <v/>
      </c>
      <c r="BO168" s="487" t="str">
        <f t="shared" si="40"/>
        <v/>
      </c>
      <c r="BP168" s="487">
        <f t="shared" si="40"/>
        <v>0</v>
      </c>
      <c r="BQ168" s="487" t="str">
        <f t="shared" si="40"/>
        <v/>
      </c>
      <c r="BR168" s="487" t="str">
        <f t="shared" si="40"/>
        <v/>
      </c>
      <c r="BS168" s="487" t="str">
        <f t="shared" si="40"/>
        <v/>
      </c>
      <c r="BT168" s="487" t="str">
        <f t="shared" si="40"/>
        <v/>
      </c>
      <c r="BU168" s="487" t="str">
        <f t="shared" si="40"/>
        <v/>
      </c>
      <c r="BV168" s="487" t="str">
        <f t="shared" si="40"/>
        <v/>
      </c>
      <c r="BW168" s="487" t="str">
        <f t="shared" si="40"/>
        <v/>
      </c>
      <c r="BX168" s="487" t="str">
        <f t="shared" si="40"/>
        <v/>
      </c>
      <c r="BY168" s="487" t="str">
        <f t="shared" si="40"/>
        <v/>
      </c>
      <c r="BZ168" s="487" t="str">
        <f t="shared" si="40"/>
        <v/>
      </c>
      <c r="CA168" s="489" t="str">
        <f t="shared" si="38"/>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2"/>
        <v>0</v>
      </c>
      <c r="AG169" s="487">
        <f t="shared" si="42"/>
        <v>0</v>
      </c>
      <c r="AH169" s="487">
        <f t="shared" si="42"/>
        <v>0</v>
      </c>
      <c r="AI169" s="487">
        <f t="shared" si="42"/>
        <v>0</v>
      </c>
      <c r="AJ169" s="487">
        <f t="shared" si="42"/>
        <v>-1</v>
      </c>
      <c r="AK169" s="487">
        <f t="shared" si="42"/>
        <v>0</v>
      </c>
      <c r="AL169" s="487">
        <f t="shared" si="42"/>
        <v>0</v>
      </c>
      <c r="AM169" s="487">
        <f t="shared" si="42"/>
        <v>0</v>
      </c>
      <c r="AN169" s="487">
        <f t="shared" si="42"/>
        <v>0</v>
      </c>
      <c r="AO169" s="487">
        <f t="shared" si="42"/>
        <v>0</v>
      </c>
      <c r="AP169" s="487">
        <f t="shared" si="42"/>
        <v>0</v>
      </c>
      <c r="AQ169" s="487">
        <f t="shared" si="42"/>
        <v>0</v>
      </c>
      <c r="AR169" s="487">
        <f t="shared" si="42"/>
        <v>0</v>
      </c>
      <c r="AS169" s="487">
        <f t="shared" si="42"/>
        <v>0</v>
      </c>
      <c r="AT169" s="487">
        <f t="shared" si="42"/>
        <v>0</v>
      </c>
      <c r="AU169" s="493">
        <f t="shared" si="42"/>
        <v>0</v>
      </c>
      <c r="AV169" s="488" t="str">
        <f t="shared" si="39"/>
        <v/>
      </c>
      <c r="AW169" s="487" t="str">
        <f t="shared" si="39"/>
        <v/>
      </c>
      <c r="AX169" s="487" t="str">
        <f t="shared" si="39"/>
        <v/>
      </c>
      <c r="AY169" s="487" t="str">
        <f t="shared" si="39"/>
        <v/>
      </c>
      <c r="AZ169" s="487">
        <f t="shared" si="39"/>
        <v>0</v>
      </c>
      <c r="BA169" s="487" t="str">
        <f t="shared" si="39"/>
        <v/>
      </c>
      <c r="BB169" s="487" t="str">
        <f t="shared" si="39"/>
        <v/>
      </c>
      <c r="BC169" s="487" t="str">
        <f t="shared" si="39"/>
        <v/>
      </c>
      <c r="BD169" s="487" t="str">
        <f t="shared" si="39"/>
        <v/>
      </c>
      <c r="BE169" s="487" t="str">
        <f t="shared" si="39"/>
        <v/>
      </c>
      <c r="BF169" s="487" t="str">
        <f t="shared" si="39"/>
        <v/>
      </c>
      <c r="BG169" s="487" t="str">
        <f t="shared" si="39"/>
        <v/>
      </c>
      <c r="BH169" s="487" t="str">
        <f t="shared" si="39"/>
        <v/>
      </c>
      <c r="BI169" s="487" t="str">
        <f t="shared" si="39"/>
        <v/>
      </c>
      <c r="BJ169" s="487" t="str">
        <f t="shared" si="39"/>
        <v/>
      </c>
      <c r="BK169" s="489" t="str">
        <f t="shared" si="37"/>
        <v/>
      </c>
      <c r="BL169" s="495" t="str">
        <f t="shared" si="40"/>
        <v/>
      </c>
      <c r="BM169" s="487" t="str">
        <f t="shared" si="40"/>
        <v/>
      </c>
      <c r="BN169" s="487" t="str">
        <f t="shared" si="40"/>
        <v/>
      </c>
      <c r="BO169" s="487" t="str">
        <f t="shared" si="40"/>
        <v/>
      </c>
      <c r="BP169" s="487">
        <f t="shared" si="40"/>
        <v>0</v>
      </c>
      <c r="BQ169" s="487" t="str">
        <f t="shared" si="40"/>
        <v/>
      </c>
      <c r="BR169" s="487" t="str">
        <f t="shared" si="40"/>
        <v/>
      </c>
      <c r="BS169" s="487" t="str">
        <f t="shared" si="40"/>
        <v/>
      </c>
      <c r="BT169" s="487" t="str">
        <f t="shared" si="40"/>
        <v/>
      </c>
      <c r="BU169" s="487" t="str">
        <f t="shared" si="40"/>
        <v/>
      </c>
      <c r="BV169" s="487" t="str">
        <f t="shared" si="40"/>
        <v/>
      </c>
      <c r="BW169" s="487" t="str">
        <f t="shared" si="40"/>
        <v/>
      </c>
      <c r="BX169" s="487" t="str">
        <f t="shared" si="40"/>
        <v/>
      </c>
      <c r="BY169" s="487" t="str">
        <f t="shared" si="40"/>
        <v/>
      </c>
      <c r="BZ169" s="487" t="str">
        <f t="shared" si="40"/>
        <v/>
      </c>
      <c r="CA169" s="489" t="str">
        <f t="shared" si="38"/>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2"/>
        <v>0</v>
      </c>
      <c r="AG170" s="487">
        <f t="shared" si="42"/>
        <v>0</v>
      </c>
      <c r="AH170" s="487">
        <f t="shared" si="42"/>
        <v>0</v>
      </c>
      <c r="AI170" s="487">
        <f t="shared" si="42"/>
        <v>0</v>
      </c>
      <c r="AJ170" s="487">
        <f t="shared" si="42"/>
        <v>-1</v>
      </c>
      <c r="AK170" s="487">
        <f t="shared" si="42"/>
        <v>0</v>
      </c>
      <c r="AL170" s="487">
        <f t="shared" si="42"/>
        <v>0</v>
      </c>
      <c r="AM170" s="487">
        <f t="shared" si="42"/>
        <v>0</v>
      </c>
      <c r="AN170" s="487">
        <f t="shared" si="42"/>
        <v>0</v>
      </c>
      <c r="AO170" s="487">
        <f t="shared" si="42"/>
        <v>0</v>
      </c>
      <c r="AP170" s="487">
        <f t="shared" si="42"/>
        <v>0</v>
      </c>
      <c r="AQ170" s="487">
        <f t="shared" si="42"/>
        <v>0</v>
      </c>
      <c r="AR170" s="487">
        <f t="shared" si="42"/>
        <v>0</v>
      </c>
      <c r="AS170" s="487">
        <f t="shared" si="42"/>
        <v>0</v>
      </c>
      <c r="AT170" s="487">
        <f t="shared" si="42"/>
        <v>0</v>
      </c>
      <c r="AU170" s="493">
        <f t="shared" si="42"/>
        <v>0</v>
      </c>
      <c r="AV170" s="488" t="str">
        <f t="shared" si="39"/>
        <v/>
      </c>
      <c r="AW170" s="487" t="str">
        <f t="shared" si="39"/>
        <v/>
      </c>
      <c r="AX170" s="487" t="str">
        <f t="shared" si="39"/>
        <v/>
      </c>
      <c r="AY170" s="487" t="str">
        <f t="shared" si="39"/>
        <v/>
      </c>
      <c r="AZ170" s="487">
        <f t="shared" si="39"/>
        <v>0</v>
      </c>
      <c r="BA170" s="487" t="str">
        <f t="shared" si="39"/>
        <v/>
      </c>
      <c r="BB170" s="487" t="str">
        <f t="shared" si="39"/>
        <v/>
      </c>
      <c r="BC170" s="487" t="str">
        <f t="shared" si="39"/>
        <v/>
      </c>
      <c r="BD170" s="487" t="str">
        <f t="shared" si="39"/>
        <v/>
      </c>
      <c r="BE170" s="487" t="str">
        <f t="shared" si="39"/>
        <v/>
      </c>
      <c r="BF170" s="487" t="str">
        <f t="shared" si="39"/>
        <v/>
      </c>
      <c r="BG170" s="487" t="str">
        <f t="shared" si="39"/>
        <v/>
      </c>
      <c r="BH170" s="487" t="str">
        <f t="shared" si="39"/>
        <v/>
      </c>
      <c r="BI170" s="487" t="str">
        <f t="shared" si="39"/>
        <v/>
      </c>
      <c r="BJ170" s="487" t="str">
        <f t="shared" si="39"/>
        <v/>
      </c>
      <c r="BK170" s="489" t="str">
        <f t="shared" si="37"/>
        <v/>
      </c>
      <c r="BL170" s="495" t="str">
        <f t="shared" si="40"/>
        <v/>
      </c>
      <c r="BM170" s="487" t="str">
        <f t="shared" si="40"/>
        <v/>
      </c>
      <c r="BN170" s="487" t="str">
        <f t="shared" si="40"/>
        <v/>
      </c>
      <c r="BO170" s="487" t="str">
        <f t="shared" si="40"/>
        <v/>
      </c>
      <c r="BP170" s="487">
        <f t="shared" si="40"/>
        <v>0</v>
      </c>
      <c r="BQ170" s="487" t="str">
        <f t="shared" si="40"/>
        <v/>
      </c>
      <c r="BR170" s="487" t="str">
        <f t="shared" si="40"/>
        <v/>
      </c>
      <c r="BS170" s="487" t="str">
        <f t="shared" si="40"/>
        <v/>
      </c>
      <c r="BT170" s="487" t="str">
        <f t="shared" si="40"/>
        <v/>
      </c>
      <c r="BU170" s="487" t="str">
        <f t="shared" si="40"/>
        <v/>
      </c>
      <c r="BV170" s="487" t="str">
        <f t="shared" si="40"/>
        <v/>
      </c>
      <c r="BW170" s="487" t="str">
        <f t="shared" si="40"/>
        <v/>
      </c>
      <c r="BX170" s="487" t="str">
        <f t="shared" si="40"/>
        <v/>
      </c>
      <c r="BY170" s="487" t="str">
        <f t="shared" si="40"/>
        <v/>
      </c>
      <c r="BZ170" s="487" t="str">
        <f t="shared" si="40"/>
        <v/>
      </c>
      <c r="CA170" s="489" t="str">
        <f t="shared" si="38"/>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2"/>
        <v>0</v>
      </c>
      <c r="AG171" s="487">
        <f t="shared" si="42"/>
        <v>0</v>
      </c>
      <c r="AH171" s="487">
        <f t="shared" si="42"/>
        <v>0</v>
      </c>
      <c r="AI171" s="487">
        <f t="shared" si="42"/>
        <v>0</v>
      </c>
      <c r="AJ171" s="487">
        <f t="shared" si="42"/>
        <v>-1</v>
      </c>
      <c r="AK171" s="487">
        <f t="shared" si="42"/>
        <v>0</v>
      </c>
      <c r="AL171" s="487">
        <f t="shared" si="42"/>
        <v>0</v>
      </c>
      <c r="AM171" s="487">
        <f t="shared" si="42"/>
        <v>0</v>
      </c>
      <c r="AN171" s="487">
        <f t="shared" si="42"/>
        <v>0</v>
      </c>
      <c r="AO171" s="487">
        <f t="shared" si="42"/>
        <v>0</v>
      </c>
      <c r="AP171" s="487">
        <f t="shared" si="42"/>
        <v>0</v>
      </c>
      <c r="AQ171" s="487">
        <f t="shared" si="42"/>
        <v>0</v>
      </c>
      <c r="AR171" s="487">
        <f t="shared" si="42"/>
        <v>0</v>
      </c>
      <c r="AS171" s="487">
        <f t="shared" si="42"/>
        <v>0</v>
      </c>
      <c r="AT171" s="487">
        <f t="shared" si="42"/>
        <v>0</v>
      </c>
      <c r="AU171" s="493">
        <f t="shared" si="42"/>
        <v>0</v>
      </c>
      <c r="AV171" s="488" t="str">
        <f t="shared" si="39"/>
        <v/>
      </c>
      <c r="AW171" s="487" t="str">
        <f t="shared" si="39"/>
        <v/>
      </c>
      <c r="AX171" s="487" t="str">
        <f t="shared" si="39"/>
        <v/>
      </c>
      <c r="AY171" s="487" t="str">
        <f t="shared" si="39"/>
        <v/>
      </c>
      <c r="AZ171" s="487">
        <f t="shared" si="39"/>
        <v>0</v>
      </c>
      <c r="BA171" s="487" t="str">
        <f t="shared" si="39"/>
        <v/>
      </c>
      <c r="BB171" s="487" t="str">
        <f t="shared" si="39"/>
        <v/>
      </c>
      <c r="BC171" s="487" t="str">
        <f t="shared" si="39"/>
        <v/>
      </c>
      <c r="BD171" s="487" t="str">
        <f t="shared" si="39"/>
        <v/>
      </c>
      <c r="BE171" s="487" t="str">
        <f t="shared" si="39"/>
        <v/>
      </c>
      <c r="BF171" s="487" t="str">
        <f t="shared" si="39"/>
        <v/>
      </c>
      <c r="BG171" s="487" t="str">
        <f t="shared" si="39"/>
        <v/>
      </c>
      <c r="BH171" s="487" t="str">
        <f t="shared" si="39"/>
        <v/>
      </c>
      <c r="BI171" s="487" t="str">
        <f t="shared" si="39"/>
        <v/>
      </c>
      <c r="BJ171" s="487" t="str">
        <f t="shared" si="39"/>
        <v/>
      </c>
      <c r="BK171" s="489" t="str">
        <f t="shared" si="37"/>
        <v/>
      </c>
      <c r="BL171" s="495" t="str">
        <f t="shared" si="40"/>
        <v/>
      </c>
      <c r="BM171" s="487" t="str">
        <f t="shared" si="40"/>
        <v/>
      </c>
      <c r="BN171" s="487" t="str">
        <f t="shared" si="40"/>
        <v/>
      </c>
      <c r="BO171" s="487" t="str">
        <f t="shared" si="40"/>
        <v/>
      </c>
      <c r="BP171" s="487">
        <f t="shared" si="40"/>
        <v>0</v>
      </c>
      <c r="BQ171" s="487" t="str">
        <f t="shared" si="40"/>
        <v/>
      </c>
      <c r="BR171" s="487" t="str">
        <f t="shared" si="40"/>
        <v/>
      </c>
      <c r="BS171" s="487" t="str">
        <f t="shared" si="40"/>
        <v/>
      </c>
      <c r="BT171" s="487" t="str">
        <f t="shared" si="40"/>
        <v/>
      </c>
      <c r="BU171" s="487" t="str">
        <f t="shared" si="40"/>
        <v/>
      </c>
      <c r="BV171" s="487" t="str">
        <f t="shared" si="40"/>
        <v/>
      </c>
      <c r="BW171" s="487" t="str">
        <f t="shared" si="40"/>
        <v/>
      </c>
      <c r="BX171" s="487" t="str">
        <f t="shared" si="40"/>
        <v/>
      </c>
      <c r="BY171" s="487" t="str">
        <f t="shared" si="40"/>
        <v/>
      </c>
      <c r="BZ171" s="487" t="str">
        <f t="shared" si="40"/>
        <v/>
      </c>
      <c r="CA171" s="489" t="str">
        <f t="shared" si="38"/>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2"/>
        <v>0</v>
      </c>
      <c r="AG172" s="487">
        <f t="shared" si="42"/>
        <v>0</v>
      </c>
      <c r="AH172" s="487">
        <f t="shared" si="42"/>
        <v>0</v>
      </c>
      <c r="AI172" s="487">
        <f t="shared" si="42"/>
        <v>0</v>
      </c>
      <c r="AJ172" s="487">
        <f t="shared" si="42"/>
        <v>-1</v>
      </c>
      <c r="AK172" s="487">
        <f t="shared" si="42"/>
        <v>0</v>
      </c>
      <c r="AL172" s="487">
        <f t="shared" si="42"/>
        <v>0</v>
      </c>
      <c r="AM172" s="487">
        <f t="shared" si="42"/>
        <v>0</v>
      </c>
      <c r="AN172" s="487">
        <f t="shared" si="42"/>
        <v>0</v>
      </c>
      <c r="AO172" s="487">
        <f t="shared" si="42"/>
        <v>0</v>
      </c>
      <c r="AP172" s="487">
        <f t="shared" si="42"/>
        <v>0</v>
      </c>
      <c r="AQ172" s="487">
        <f t="shared" si="42"/>
        <v>0</v>
      </c>
      <c r="AR172" s="487">
        <f t="shared" si="42"/>
        <v>0</v>
      </c>
      <c r="AS172" s="487">
        <f t="shared" si="42"/>
        <v>0</v>
      </c>
      <c r="AT172" s="487">
        <f t="shared" si="42"/>
        <v>0</v>
      </c>
      <c r="AU172" s="493">
        <f t="shared" si="42"/>
        <v>0</v>
      </c>
      <c r="AV172" s="488" t="str">
        <f t="shared" si="39"/>
        <v/>
      </c>
      <c r="AW172" s="487" t="str">
        <f t="shared" si="39"/>
        <v/>
      </c>
      <c r="AX172" s="487" t="str">
        <f t="shared" si="39"/>
        <v/>
      </c>
      <c r="AY172" s="487" t="str">
        <f t="shared" si="39"/>
        <v/>
      </c>
      <c r="AZ172" s="487">
        <f t="shared" si="39"/>
        <v>0</v>
      </c>
      <c r="BA172" s="487" t="str">
        <f t="shared" si="39"/>
        <v/>
      </c>
      <c r="BB172" s="487" t="str">
        <f t="shared" si="39"/>
        <v/>
      </c>
      <c r="BC172" s="487" t="str">
        <f t="shared" si="39"/>
        <v/>
      </c>
      <c r="BD172" s="487" t="str">
        <f t="shared" si="39"/>
        <v/>
      </c>
      <c r="BE172" s="487" t="str">
        <f t="shared" si="39"/>
        <v/>
      </c>
      <c r="BF172" s="487" t="str">
        <f t="shared" si="39"/>
        <v/>
      </c>
      <c r="BG172" s="487" t="str">
        <f t="shared" si="39"/>
        <v/>
      </c>
      <c r="BH172" s="487" t="str">
        <f t="shared" si="39"/>
        <v/>
      </c>
      <c r="BI172" s="487" t="str">
        <f t="shared" si="39"/>
        <v/>
      </c>
      <c r="BJ172" s="487" t="str">
        <f t="shared" si="39"/>
        <v/>
      </c>
      <c r="BK172" s="489" t="str">
        <f t="shared" si="37"/>
        <v/>
      </c>
      <c r="BL172" s="495" t="str">
        <f t="shared" si="40"/>
        <v/>
      </c>
      <c r="BM172" s="487" t="str">
        <f t="shared" si="40"/>
        <v/>
      </c>
      <c r="BN172" s="487" t="str">
        <f t="shared" si="40"/>
        <v/>
      </c>
      <c r="BO172" s="487" t="str">
        <f t="shared" si="40"/>
        <v/>
      </c>
      <c r="BP172" s="487">
        <f t="shared" si="40"/>
        <v>0</v>
      </c>
      <c r="BQ172" s="487" t="str">
        <f t="shared" si="40"/>
        <v/>
      </c>
      <c r="BR172" s="487" t="str">
        <f t="shared" si="40"/>
        <v/>
      </c>
      <c r="BS172" s="487" t="str">
        <f t="shared" si="40"/>
        <v/>
      </c>
      <c r="BT172" s="487" t="str">
        <f t="shared" si="40"/>
        <v/>
      </c>
      <c r="BU172" s="487" t="str">
        <f t="shared" si="40"/>
        <v/>
      </c>
      <c r="BV172" s="487" t="str">
        <f t="shared" si="40"/>
        <v/>
      </c>
      <c r="BW172" s="487" t="str">
        <f t="shared" si="40"/>
        <v/>
      </c>
      <c r="BX172" s="487" t="str">
        <f t="shared" si="40"/>
        <v/>
      </c>
      <c r="BY172" s="487" t="str">
        <f t="shared" si="40"/>
        <v/>
      </c>
      <c r="BZ172" s="487" t="str">
        <f t="shared" si="40"/>
        <v/>
      </c>
      <c r="CA172" s="489" t="str">
        <f t="shared" si="38"/>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2"/>
        <v>0</v>
      </c>
      <c r="AG173" s="487">
        <f t="shared" si="42"/>
        <v>0</v>
      </c>
      <c r="AH173" s="487">
        <f t="shared" si="42"/>
        <v>0</v>
      </c>
      <c r="AI173" s="487">
        <f t="shared" si="42"/>
        <v>0</v>
      </c>
      <c r="AJ173" s="487">
        <f t="shared" si="42"/>
        <v>-1</v>
      </c>
      <c r="AK173" s="487">
        <f t="shared" si="42"/>
        <v>0</v>
      </c>
      <c r="AL173" s="487">
        <f t="shared" si="42"/>
        <v>0</v>
      </c>
      <c r="AM173" s="487">
        <f t="shared" si="42"/>
        <v>0</v>
      </c>
      <c r="AN173" s="487">
        <f t="shared" si="42"/>
        <v>0</v>
      </c>
      <c r="AO173" s="487">
        <f t="shared" si="42"/>
        <v>0</v>
      </c>
      <c r="AP173" s="487">
        <f t="shared" si="42"/>
        <v>0</v>
      </c>
      <c r="AQ173" s="487">
        <f t="shared" si="42"/>
        <v>0</v>
      </c>
      <c r="AR173" s="487">
        <f t="shared" si="42"/>
        <v>0</v>
      </c>
      <c r="AS173" s="487">
        <f t="shared" si="42"/>
        <v>0</v>
      </c>
      <c r="AT173" s="487">
        <f t="shared" si="42"/>
        <v>0</v>
      </c>
      <c r="AU173" s="493">
        <f t="shared" si="42"/>
        <v>0</v>
      </c>
      <c r="AV173" s="488" t="str">
        <f t="shared" si="39"/>
        <v/>
      </c>
      <c r="AW173" s="487" t="str">
        <f t="shared" si="39"/>
        <v/>
      </c>
      <c r="AX173" s="487" t="str">
        <f t="shared" si="39"/>
        <v/>
      </c>
      <c r="AY173" s="487" t="str">
        <f t="shared" si="39"/>
        <v/>
      </c>
      <c r="AZ173" s="487">
        <f t="shared" si="39"/>
        <v>0</v>
      </c>
      <c r="BA173" s="487" t="str">
        <f t="shared" si="39"/>
        <v/>
      </c>
      <c r="BB173" s="487" t="str">
        <f t="shared" si="39"/>
        <v/>
      </c>
      <c r="BC173" s="487" t="str">
        <f t="shared" si="39"/>
        <v/>
      </c>
      <c r="BD173" s="487" t="str">
        <f t="shared" si="39"/>
        <v/>
      </c>
      <c r="BE173" s="487" t="str">
        <f t="shared" si="39"/>
        <v/>
      </c>
      <c r="BF173" s="487" t="str">
        <f t="shared" si="39"/>
        <v/>
      </c>
      <c r="BG173" s="487" t="str">
        <f t="shared" si="39"/>
        <v/>
      </c>
      <c r="BH173" s="487" t="str">
        <f t="shared" si="39"/>
        <v/>
      </c>
      <c r="BI173" s="487" t="str">
        <f t="shared" si="39"/>
        <v/>
      </c>
      <c r="BJ173" s="487" t="str">
        <f t="shared" si="39"/>
        <v/>
      </c>
      <c r="BK173" s="489" t="str">
        <f t="shared" si="37"/>
        <v/>
      </c>
      <c r="BL173" s="495" t="str">
        <f t="shared" si="40"/>
        <v/>
      </c>
      <c r="BM173" s="487" t="str">
        <f t="shared" si="40"/>
        <v/>
      </c>
      <c r="BN173" s="487" t="str">
        <f t="shared" si="40"/>
        <v/>
      </c>
      <c r="BO173" s="487" t="str">
        <f t="shared" si="40"/>
        <v/>
      </c>
      <c r="BP173" s="487">
        <f t="shared" si="40"/>
        <v>0</v>
      </c>
      <c r="BQ173" s="487" t="str">
        <f t="shared" si="40"/>
        <v/>
      </c>
      <c r="BR173" s="487" t="str">
        <f t="shared" si="40"/>
        <v/>
      </c>
      <c r="BS173" s="487" t="str">
        <f t="shared" si="40"/>
        <v/>
      </c>
      <c r="BT173" s="487" t="str">
        <f t="shared" si="40"/>
        <v/>
      </c>
      <c r="BU173" s="487" t="str">
        <f t="shared" si="40"/>
        <v/>
      </c>
      <c r="BV173" s="487" t="str">
        <f t="shared" si="40"/>
        <v/>
      </c>
      <c r="BW173" s="487" t="str">
        <f t="shared" si="40"/>
        <v/>
      </c>
      <c r="BX173" s="487" t="str">
        <f t="shared" si="40"/>
        <v/>
      </c>
      <c r="BY173" s="487" t="str">
        <f t="shared" si="40"/>
        <v/>
      </c>
      <c r="BZ173" s="487" t="str">
        <f t="shared" si="40"/>
        <v/>
      </c>
      <c r="CA173" s="489" t="str">
        <f t="shared" si="38"/>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2"/>
        <v>0</v>
      </c>
      <c r="AG174" s="487">
        <f t="shared" si="42"/>
        <v>0</v>
      </c>
      <c r="AH174" s="487">
        <f t="shared" si="42"/>
        <v>0</v>
      </c>
      <c r="AI174" s="487">
        <f t="shared" si="42"/>
        <v>0</v>
      </c>
      <c r="AJ174" s="487">
        <f t="shared" si="42"/>
        <v>-1</v>
      </c>
      <c r="AK174" s="487">
        <f t="shared" si="42"/>
        <v>0</v>
      </c>
      <c r="AL174" s="487">
        <f t="shared" si="42"/>
        <v>0</v>
      </c>
      <c r="AM174" s="487">
        <f t="shared" si="42"/>
        <v>0</v>
      </c>
      <c r="AN174" s="487">
        <f t="shared" si="42"/>
        <v>0</v>
      </c>
      <c r="AO174" s="487">
        <f t="shared" si="42"/>
        <v>0</v>
      </c>
      <c r="AP174" s="487">
        <f t="shared" si="42"/>
        <v>0</v>
      </c>
      <c r="AQ174" s="487">
        <f t="shared" si="42"/>
        <v>0</v>
      </c>
      <c r="AR174" s="487">
        <f t="shared" si="42"/>
        <v>0</v>
      </c>
      <c r="AS174" s="487">
        <f t="shared" si="42"/>
        <v>0</v>
      </c>
      <c r="AT174" s="487">
        <f t="shared" si="42"/>
        <v>0</v>
      </c>
      <c r="AU174" s="493">
        <f t="shared" ref="AU174" si="43">AU173</f>
        <v>0</v>
      </c>
      <c r="AV174" s="488" t="str">
        <f t="shared" ref="AV174:BJ190" si="44">IF(AF174,IFERROR(LEFT($V174,SEARCH(" (",$V174)-1),$V174),"")</f>
        <v/>
      </c>
      <c r="AW174" s="487" t="str">
        <f t="shared" si="44"/>
        <v/>
      </c>
      <c r="AX174" s="487" t="str">
        <f t="shared" si="44"/>
        <v/>
      </c>
      <c r="AY174" s="487" t="str">
        <f t="shared" si="44"/>
        <v/>
      </c>
      <c r="AZ174" s="487">
        <f t="shared" si="44"/>
        <v>0</v>
      </c>
      <c r="BA174" s="487" t="str">
        <f t="shared" si="44"/>
        <v/>
      </c>
      <c r="BB174" s="487" t="str">
        <f t="shared" si="44"/>
        <v/>
      </c>
      <c r="BC174" s="487" t="str">
        <f t="shared" si="44"/>
        <v/>
      </c>
      <c r="BD174" s="487" t="str">
        <f t="shared" si="44"/>
        <v/>
      </c>
      <c r="BE174" s="487" t="str">
        <f t="shared" si="44"/>
        <v/>
      </c>
      <c r="BF174" s="487" t="str">
        <f t="shared" si="44"/>
        <v/>
      </c>
      <c r="BG174" s="487" t="str">
        <f t="shared" si="44"/>
        <v/>
      </c>
      <c r="BH174" s="487" t="str">
        <f t="shared" si="44"/>
        <v/>
      </c>
      <c r="BI174" s="487" t="str">
        <f t="shared" si="44"/>
        <v/>
      </c>
      <c r="BJ174" s="487" t="str">
        <f t="shared" si="44"/>
        <v/>
      </c>
      <c r="BK174" s="489" t="str">
        <f t="shared" si="37"/>
        <v/>
      </c>
      <c r="BL174" s="495" t="str">
        <f t="shared" ref="BL174:BZ190" si="45">IF(AF174,IFERROR(LEFT($W174,SEARCH(" (",$W174)-1),$W174),"")</f>
        <v/>
      </c>
      <c r="BM174" s="487" t="str">
        <f t="shared" si="45"/>
        <v/>
      </c>
      <c r="BN174" s="487" t="str">
        <f t="shared" si="45"/>
        <v/>
      </c>
      <c r="BO174" s="487" t="str">
        <f t="shared" si="45"/>
        <v/>
      </c>
      <c r="BP174" s="487">
        <f t="shared" si="45"/>
        <v>0</v>
      </c>
      <c r="BQ174" s="487" t="str">
        <f t="shared" si="45"/>
        <v/>
      </c>
      <c r="BR174" s="487" t="str">
        <f t="shared" si="45"/>
        <v/>
      </c>
      <c r="BS174" s="487" t="str">
        <f t="shared" si="45"/>
        <v/>
      </c>
      <c r="BT174" s="487" t="str">
        <f t="shared" si="45"/>
        <v/>
      </c>
      <c r="BU174" s="487" t="str">
        <f t="shared" si="45"/>
        <v/>
      </c>
      <c r="BV174" s="487" t="str">
        <f t="shared" si="45"/>
        <v/>
      </c>
      <c r="BW174" s="487" t="str">
        <f t="shared" si="45"/>
        <v/>
      </c>
      <c r="BX174" s="487" t="str">
        <f t="shared" si="45"/>
        <v/>
      </c>
      <c r="BY174" s="487" t="str">
        <f t="shared" si="45"/>
        <v/>
      </c>
      <c r="BZ174" s="487" t="str">
        <f t="shared" si="45"/>
        <v/>
      </c>
      <c r="CA174" s="489" t="str">
        <f t="shared" si="38"/>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6">AF174</f>
        <v>0</v>
      </c>
      <c r="AG175" s="487">
        <f t="shared" si="46"/>
        <v>0</v>
      </c>
      <c r="AH175" s="487">
        <f t="shared" si="46"/>
        <v>0</v>
      </c>
      <c r="AI175" s="487">
        <f t="shared" si="46"/>
        <v>0</v>
      </c>
      <c r="AJ175" s="487">
        <f t="shared" si="46"/>
        <v>-1</v>
      </c>
      <c r="AK175" s="487">
        <f t="shared" si="46"/>
        <v>0</v>
      </c>
      <c r="AL175" s="487">
        <f t="shared" si="46"/>
        <v>0</v>
      </c>
      <c r="AM175" s="487">
        <f t="shared" si="46"/>
        <v>0</v>
      </c>
      <c r="AN175" s="487">
        <f t="shared" si="46"/>
        <v>0</v>
      </c>
      <c r="AO175" s="487">
        <f t="shared" si="46"/>
        <v>0</v>
      </c>
      <c r="AP175" s="487">
        <f t="shared" si="46"/>
        <v>0</v>
      </c>
      <c r="AQ175" s="487">
        <f t="shared" si="46"/>
        <v>0</v>
      </c>
      <c r="AR175" s="487">
        <f t="shared" si="46"/>
        <v>0</v>
      </c>
      <c r="AS175" s="487">
        <f t="shared" si="46"/>
        <v>0</v>
      </c>
      <c r="AT175" s="487">
        <f t="shared" si="46"/>
        <v>0</v>
      </c>
      <c r="AU175" s="493">
        <f t="shared" si="46"/>
        <v>0</v>
      </c>
      <c r="AV175" s="488" t="str">
        <f t="shared" si="44"/>
        <v/>
      </c>
      <c r="AW175" s="487" t="str">
        <f t="shared" si="44"/>
        <v/>
      </c>
      <c r="AX175" s="487" t="str">
        <f t="shared" si="44"/>
        <v/>
      </c>
      <c r="AY175" s="487" t="str">
        <f t="shared" si="44"/>
        <v/>
      </c>
      <c r="AZ175" s="487">
        <f t="shared" si="44"/>
        <v>0</v>
      </c>
      <c r="BA175" s="487" t="str">
        <f t="shared" si="44"/>
        <v/>
      </c>
      <c r="BB175" s="487" t="str">
        <f t="shared" si="44"/>
        <v/>
      </c>
      <c r="BC175" s="487" t="str">
        <f t="shared" si="44"/>
        <v/>
      </c>
      <c r="BD175" s="487" t="str">
        <f t="shared" si="44"/>
        <v/>
      </c>
      <c r="BE175" s="487" t="str">
        <f t="shared" si="44"/>
        <v/>
      </c>
      <c r="BF175" s="487" t="str">
        <f t="shared" si="44"/>
        <v/>
      </c>
      <c r="BG175" s="487" t="str">
        <f t="shared" si="44"/>
        <v/>
      </c>
      <c r="BH175" s="487" t="str">
        <f t="shared" si="44"/>
        <v/>
      </c>
      <c r="BI175" s="487" t="str">
        <f t="shared" si="44"/>
        <v/>
      </c>
      <c r="BJ175" s="487" t="str">
        <f t="shared" si="44"/>
        <v/>
      </c>
      <c r="BK175" s="489" t="str">
        <f t="shared" si="37"/>
        <v/>
      </c>
      <c r="BL175" s="495" t="str">
        <f t="shared" si="45"/>
        <v/>
      </c>
      <c r="BM175" s="487" t="str">
        <f t="shared" si="45"/>
        <v/>
      </c>
      <c r="BN175" s="487" t="str">
        <f t="shared" si="45"/>
        <v/>
      </c>
      <c r="BO175" s="487" t="str">
        <f t="shared" si="45"/>
        <v/>
      </c>
      <c r="BP175" s="487">
        <f t="shared" si="45"/>
        <v>0</v>
      </c>
      <c r="BQ175" s="487" t="str">
        <f t="shared" si="45"/>
        <v/>
      </c>
      <c r="BR175" s="487" t="str">
        <f t="shared" si="45"/>
        <v/>
      </c>
      <c r="BS175" s="487" t="str">
        <f t="shared" si="45"/>
        <v/>
      </c>
      <c r="BT175" s="487" t="str">
        <f t="shared" si="45"/>
        <v/>
      </c>
      <c r="BU175" s="487" t="str">
        <f t="shared" si="45"/>
        <v/>
      </c>
      <c r="BV175" s="487" t="str">
        <f t="shared" si="45"/>
        <v/>
      </c>
      <c r="BW175" s="487" t="str">
        <f t="shared" si="45"/>
        <v/>
      </c>
      <c r="BX175" s="487" t="str">
        <f t="shared" si="45"/>
        <v/>
      </c>
      <c r="BY175" s="487" t="str">
        <f t="shared" si="45"/>
        <v/>
      </c>
      <c r="BZ175" s="487" t="str">
        <f t="shared" si="45"/>
        <v/>
      </c>
      <c r="CA175" s="489" t="str">
        <f t="shared" si="38"/>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6"/>
        <v>0</v>
      </c>
      <c r="AG176" s="487">
        <f t="shared" si="46"/>
        <v>0</v>
      </c>
      <c r="AH176" s="487">
        <f t="shared" si="46"/>
        <v>0</v>
      </c>
      <c r="AI176" s="487">
        <f t="shared" si="46"/>
        <v>0</v>
      </c>
      <c r="AJ176" s="487">
        <f t="shared" si="46"/>
        <v>-1</v>
      </c>
      <c r="AK176" s="487">
        <f t="shared" si="46"/>
        <v>0</v>
      </c>
      <c r="AL176" s="487">
        <f t="shared" si="46"/>
        <v>0</v>
      </c>
      <c r="AM176" s="487">
        <f t="shared" si="46"/>
        <v>0</v>
      </c>
      <c r="AN176" s="487">
        <f t="shared" si="46"/>
        <v>0</v>
      </c>
      <c r="AO176" s="487">
        <f t="shared" si="46"/>
        <v>0</v>
      </c>
      <c r="AP176" s="487">
        <f t="shared" si="46"/>
        <v>0</v>
      </c>
      <c r="AQ176" s="487">
        <f t="shared" si="46"/>
        <v>0</v>
      </c>
      <c r="AR176" s="487">
        <f t="shared" si="46"/>
        <v>0</v>
      </c>
      <c r="AS176" s="487">
        <f t="shared" si="46"/>
        <v>0</v>
      </c>
      <c r="AT176" s="487">
        <f t="shared" si="46"/>
        <v>0</v>
      </c>
      <c r="AU176" s="493">
        <f t="shared" si="46"/>
        <v>0</v>
      </c>
      <c r="AV176" s="488" t="str">
        <f t="shared" si="44"/>
        <v/>
      </c>
      <c r="AW176" s="487" t="str">
        <f t="shared" si="44"/>
        <v/>
      </c>
      <c r="AX176" s="487" t="str">
        <f t="shared" si="44"/>
        <v/>
      </c>
      <c r="AY176" s="487" t="str">
        <f t="shared" si="44"/>
        <v/>
      </c>
      <c r="AZ176" s="487">
        <f t="shared" si="44"/>
        <v>0</v>
      </c>
      <c r="BA176" s="487" t="str">
        <f t="shared" si="44"/>
        <v/>
      </c>
      <c r="BB176" s="487" t="str">
        <f t="shared" si="44"/>
        <v/>
      </c>
      <c r="BC176" s="487" t="str">
        <f t="shared" si="44"/>
        <v/>
      </c>
      <c r="BD176" s="487" t="str">
        <f t="shared" si="44"/>
        <v/>
      </c>
      <c r="BE176" s="487" t="str">
        <f t="shared" si="44"/>
        <v/>
      </c>
      <c r="BF176" s="487" t="str">
        <f t="shared" si="44"/>
        <v/>
      </c>
      <c r="BG176" s="487" t="str">
        <f t="shared" si="44"/>
        <v/>
      </c>
      <c r="BH176" s="487" t="str">
        <f t="shared" si="44"/>
        <v/>
      </c>
      <c r="BI176" s="487" t="str">
        <f t="shared" si="44"/>
        <v/>
      </c>
      <c r="BJ176" s="487" t="str">
        <f t="shared" si="44"/>
        <v/>
      </c>
      <c r="BK176" s="489" t="str">
        <f t="shared" si="37"/>
        <v/>
      </c>
      <c r="BL176" s="495" t="str">
        <f t="shared" si="45"/>
        <v/>
      </c>
      <c r="BM176" s="487" t="str">
        <f t="shared" si="45"/>
        <v/>
      </c>
      <c r="BN176" s="487" t="str">
        <f t="shared" si="45"/>
        <v/>
      </c>
      <c r="BO176" s="487" t="str">
        <f t="shared" si="45"/>
        <v/>
      </c>
      <c r="BP176" s="487">
        <f t="shared" si="45"/>
        <v>0</v>
      </c>
      <c r="BQ176" s="487" t="str">
        <f t="shared" si="45"/>
        <v/>
      </c>
      <c r="BR176" s="487" t="str">
        <f t="shared" si="45"/>
        <v/>
      </c>
      <c r="BS176" s="487" t="str">
        <f t="shared" si="45"/>
        <v/>
      </c>
      <c r="BT176" s="487" t="str">
        <f t="shared" si="45"/>
        <v/>
      </c>
      <c r="BU176" s="487" t="str">
        <f t="shared" si="45"/>
        <v/>
      </c>
      <c r="BV176" s="487" t="str">
        <f t="shared" si="45"/>
        <v/>
      </c>
      <c r="BW176" s="487" t="str">
        <f t="shared" si="45"/>
        <v/>
      </c>
      <c r="BX176" s="487" t="str">
        <f t="shared" si="45"/>
        <v/>
      </c>
      <c r="BY176" s="487" t="str">
        <f t="shared" si="45"/>
        <v/>
      </c>
      <c r="BZ176" s="487" t="str">
        <f t="shared" si="45"/>
        <v/>
      </c>
      <c r="CA176" s="489" t="str">
        <f t="shared" si="38"/>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6"/>
        <v>0</v>
      </c>
      <c r="AG177" s="487">
        <f t="shared" si="46"/>
        <v>0</v>
      </c>
      <c r="AH177" s="487">
        <f t="shared" si="46"/>
        <v>0</v>
      </c>
      <c r="AI177" s="487">
        <f t="shared" si="46"/>
        <v>0</v>
      </c>
      <c r="AJ177" s="487">
        <f t="shared" si="46"/>
        <v>-1</v>
      </c>
      <c r="AK177" s="487">
        <f t="shared" si="46"/>
        <v>0</v>
      </c>
      <c r="AL177" s="487">
        <f t="shared" si="46"/>
        <v>0</v>
      </c>
      <c r="AM177" s="487">
        <f t="shared" si="46"/>
        <v>0</v>
      </c>
      <c r="AN177" s="487">
        <f t="shared" si="46"/>
        <v>0</v>
      </c>
      <c r="AO177" s="487">
        <f t="shared" si="46"/>
        <v>0</v>
      </c>
      <c r="AP177" s="487">
        <f t="shared" si="46"/>
        <v>0</v>
      </c>
      <c r="AQ177" s="487">
        <f t="shared" si="46"/>
        <v>0</v>
      </c>
      <c r="AR177" s="487">
        <f t="shared" si="46"/>
        <v>0</v>
      </c>
      <c r="AS177" s="487">
        <f t="shared" si="46"/>
        <v>0</v>
      </c>
      <c r="AT177" s="487">
        <f t="shared" si="46"/>
        <v>0</v>
      </c>
      <c r="AU177" s="493">
        <f t="shared" si="46"/>
        <v>0</v>
      </c>
      <c r="AV177" s="488" t="str">
        <f t="shared" si="44"/>
        <v/>
      </c>
      <c r="AW177" s="487" t="str">
        <f t="shared" si="44"/>
        <v/>
      </c>
      <c r="AX177" s="487" t="str">
        <f t="shared" si="44"/>
        <v/>
      </c>
      <c r="AY177" s="487" t="str">
        <f t="shared" si="44"/>
        <v/>
      </c>
      <c r="AZ177" s="487">
        <f t="shared" si="44"/>
        <v>0</v>
      </c>
      <c r="BA177" s="487" t="str">
        <f t="shared" si="44"/>
        <v/>
      </c>
      <c r="BB177" s="487" t="str">
        <f t="shared" si="44"/>
        <v/>
      </c>
      <c r="BC177" s="487" t="str">
        <f t="shared" si="44"/>
        <v/>
      </c>
      <c r="BD177" s="487" t="str">
        <f t="shared" si="44"/>
        <v/>
      </c>
      <c r="BE177" s="487" t="str">
        <f t="shared" si="44"/>
        <v/>
      </c>
      <c r="BF177" s="487" t="str">
        <f t="shared" si="44"/>
        <v/>
      </c>
      <c r="BG177" s="487" t="str">
        <f t="shared" si="44"/>
        <v/>
      </c>
      <c r="BH177" s="487" t="str">
        <f t="shared" si="44"/>
        <v/>
      </c>
      <c r="BI177" s="487" t="str">
        <f t="shared" si="44"/>
        <v/>
      </c>
      <c r="BJ177" s="487" t="str">
        <f t="shared" si="44"/>
        <v/>
      </c>
      <c r="BK177" s="489" t="str">
        <f t="shared" si="37"/>
        <v/>
      </c>
      <c r="BL177" s="495" t="str">
        <f t="shared" si="45"/>
        <v/>
      </c>
      <c r="BM177" s="487" t="str">
        <f t="shared" si="45"/>
        <v/>
      </c>
      <c r="BN177" s="487" t="str">
        <f t="shared" si="45"/>
        <v/>
      </c>
      <c r="BO177" s="487" t="str">
        <f t="shared" si="45"/>
        <v/>
      </c>
      <c r="BP177" s="487">
        <f t="shared" si="45"/>
        <v>0</v>
      </c>
      <c r="BQ177" s="487" t="str">
        <f t="shared" si="45"/>
        <v/>
      </c>
      <c r="BR177" s="487" t="str">
        <f t="shared" si="45"/>
        <v/>
      </c>
      <c r="BS177" s="487" t="str">
        <f t="shared" si="45"/>
        <v/>
      </c>
      <c r="BT177" s="487" t="str">
        <f t="shared" si="45"/>
        <v/>
      </c>
      <c r="BU177" s="487" t="str">
        <f t="shared" si="45"/>
        <v/>
      </c>
      <c r="BV177" s="487" t="str">
        <f t="shared" si="45"/>
        <v/>
      </c>
      <c r="BW177" s="487" t="str">
        <f t="shared" si="45"/>
        <v/>
      </c>
      <c r="BX177" s="487" t="str">
        <f t="shared" si="45"/>
        <v/>
      </c>
      <c r="BY177" s="487" t="str">
        <f t="shared" si="45"/>
        <v/>
      </c>
      <c r="BZ177" s="487" t="str">
        <f t="shared" si="45"/>
        <v/>
      </c>
      <c r="CA177" s="489" t="str">
        <f t="shared" si="38"/>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6"/>
        <v>0</v>
      </c>
      <c r="AG178" s="487">
        <f t="shared" si="46"/>
        <v>0</v>
      </c>
      <c r="AH178" s="487">
        <f t="shared" si="46"/>
        <v>0</v>
      </c>
      <c r="AI178" s="487">
        <f t="shared" si="46"/>
        <v>0</v>
      </c>
      <c r="AJ178" s="487">
        <f t="shared" si="46"/>
        <v>-1</v>
      </c>
      <c r="AK178" s="487">
        <f t="shared" si="46"/>
        <v>0</v>
      </c>
      <c r="AL178" s="487">
        <f t="shared" si="46"/>
        <v>0</v>
      </c>
      <c r="AM178" s="487">
        <f t="shared" si="46"/>
        <v>0</v>
      </c>
      <c r="AN178" s="487">
        <f t="shared" si="46"/>
        <v>0</v>
      </c>
      <c r="AO178" s="487">
        <f t="shared" si="46"/>
        <v>0</v>
      </c>
      <c r="AP178" s="487">
        <f t="shared" si="46"/>
        <v>0</v>
      </c>
      <c r="AQ178" s="487">
        <f t="shared" si="46"/>
        <v>0</v>
      </c>
      <c r="AR178" s="487">
        <f t="shared" si="46"/>
        <v>0</v>
      </c>
      <c r="AS178" s="487">
        <f t="shared" si="46"/>
        <v>0</v>
      </c>
      <c r="AT178" s="487">
        <f t="shared" si="46"/>
        <v>0</v>
      </c>
      <c r="AU178" s="493">
        <f t="shared" si="46"/>
        <v>0</v>
      </c>
      <c r="AV178" s="488" t="str">
        <f t="shared" si="44"/>
        <v/>
      </c>
      <c r="AW178" s="487" t="str">
        <f t="shared" si="44"/>
        <v/>
      </c>
      <c r="AX178" s="487" t="str">
        <f t="shared" si="44"/>
        <v/>
      </c>
      <c r="AY178" s="487" t="str">
        <f t="shared" si="44"/>
        <v/>
      </c>
      <c r="AZ178" s="487">
        <f t="shared" si="44"/>
        <v>0</v>
      </c>
      <c r="BA178" s="487" t="str">
        <f t="shared" si="44"/>
        <v/>
      </c>
      <c r="BB178" s="487" t="str">
        <f t="shared" si="44"/>
        <v/>
      </c>
      <c r="BC178" s="487" t="str">
        <f t="shared" si="44"/>
        <v/>
      </c>
      <c r="BD178" s="487" t="str">
        <f t="shared" si="44"/>
        <v/>
      </c>
      <c r="BE178" s="487" t="str">
        <f t="shared" si="44"/>
        <v/>
      </c>
      <c r="BF178" s="487" t="str">
        <f t="shared" si="44"/>
        <v/>
      </c>
      <c r="BG178" s="487" t="str">
        <f t="shared" si="44"/>
        <v/>
      </c>
      <c r="BH178" s="487" t="str">
        <f t="shared" si="44"/>
        <v/>
      </c>
      <c r="BI178" s="487" t="str">
        <f t="shared" si="44"/>
        <v/>
      </c>
      <c r="BJ178" s="487" t="str">
        <f t="shared" si="44"/>
        <v/>
      </c>
      <c r="BK178" s="489" t="str">
        <f t="shared" si="37"/>
        <v/>
      </c>
      <c r="BL178" s="495" t="str">
        <f t="shared" si="45"/>
        <v/>
      </c>
      <c r="BM178" s="487" t="str">
        <f t="shared" si="45"/>
        <v/>
      </c>
      <c r="BN178" s="487" t="str">
        <f t="shared" si="45"/>
        <v/>
      </c>
      <c r="BO178" s="487" t="str">
        <f t="shared" si="45"/>
        <v/>
      </c>
      <c r="BP178" s="487">
        <f t="shared" si="45"/>
        <v>0</v>
      </c>
      <c r="BQ178" s="487" t="str">
        <f t="shared" si="45"/>
        <v/>
      </c>
      <c r="BR178" s="487" t="str">
        <f t="shared" si="45"/>
        <v/>
      </c>
      <c r="BS178" s="487" t="str">
        <f t="shared" si="45"/>
        <v/>
      </c>
      <c r="BT178" s="487" t="str">
        <f t="shared" si="45"/>
        <v/>
      </c>
      <c r="BU178" s="487" t="str">
        <f t="shared" si="45"/>
        <v/>
      </c>
      <c r="BV178" s="487" t="str">
        <f t="shared" si="45"/>
        <v/>
      </c>
      <c r="BW178" s="487" t="str">
        <f t="shared" si="45"/>
        <v/>
      </c>
      <c r="BX178" s="487" t="str">
        <f t="shared" si="45"/>
        <v/>
      </c>
      <c r="BY178" s="487" t="str">
        <f t="shared" si="45"/>
        <v/>
      </c>
      <c r="BZ178" s="487" t="str">
        <f t="shared" si="45"/>
        <v/>
      </c>
      <c r="CA178" s="489" t="str">
        <f t="shared" si="38"/>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6"/>
        <v>0</v>
      </c>
      <c r="AG179" s="487">
        <f t="shared" si="46"/>
        <v>0</v>
      </c>
      <c r="AH179" s="487">
        <f t="shared" si="46"/>
        <v>0</v>
      </c>
      <c r="AI179" s="487">
        <f t="shared" si="46"/>
        <v>0</v>
      </c>
      <c r="AJ179" s="487">
        <f t="shared" si="46"/>
        <v>-1</v>
      </c>
      <c r="AK179" s="487">
        <f t="shared" si="46"/>
        <v>0</v>
      </c>
      <c r="AL179" s="487">
        <f t="shared" si="46"/>
        <v>0</v>
      </c>
      <c r="AM179" s="487">
        <f t="shared" si="46"/>
        <v>0</v>
      </c>
      <c r="AN179" s="487">
        <f t="shared" si="46"/>
        <v>0</v>
      </c>
      <c r="AO179" s="487">
        <f t="shared" si="46"/>
        <v>0</v>
      </c>
      <c r="AP179" s="487">
        <f t="shared" si="46"/>
        <v>0</v>
      </c>
      <c r="AQ179" s="487">
        <f t="shared" si="46"/>
        <v>0</v>
      </c>
      <c r="AR179" s="487">
        <f t="shared" si="46"/>
        <v>0</v>
      </c>
      <c r="AS179" s="487">
        <f t="shared" si="46"/>
        <v>0</v>
      </c>
      <c r="AT179" s="487">
        <f t="shared" si="46"/>
        <v>0</v>
      </c>
      <c r="AU179" s="493">
        <f t="shared" si="46"/>
        <v>0</v>
      </c>
      <c r="AV179" s="488" t="str">
        <f t="shared" si="44"/>
        <v/>
      </c>
      <c r="AW179" s="487" t="str">
        <f t="shared" si="44"/>
        <v/>
      </c>
      <c r="AX179" s="487" t="str">
        <f t="shared" si="44"/>
        <v/>
      </c>
      <c r="AY179" s="487" t="str">
        <f t="shared" si="44"/>
        <v/>
      </c>
      <c r="AZ179" s="487">
        <f t="shared" si="44"/>
        <v>0</v>
      </c>
      <c r="BA179" s="487" t="str">
        <f t="shared" si="44"/>
        <v/>
      </c>
      <c r="BB179" s="487" t="str">
        <f t="shared" si="44"/>
        <v/>
      </c>
      <c r="BC179" s="487" t="str">
        <f t="shared" si="44"/>
        <v/>
      </c>
      <c r="BD179" s="487" t="str">
        <f t="shared" si="44"/>
        <v/>
      </c>
      <c r="BE179" s="487" t="str">
        <f t="shared" si="44"/>
        <v/>
      </c>
      <c r="BF179" s="487" t="str">
        <f t="shared" si="44"/>
        <v/>
      </c>
      <c r="BG179" s="487" t="str">
        <f t="shared" si="44"/>
        <v/>
      </c>
      <c r="BH179" s="487" t="str">
        <f t="shared" si="44"/>
        <v/>
      </c>
      <c r="BI179" s="487" t="str">
        <f t="shared" si="44"/>
        <v/>
      </c>
      <c r="BJ179" s="487" t="str">
        <f t="shared" si="44"/>
        <v/>
      </c>
      <c r="BK179" s="489" t="str">
        <f t="shared" si="37"/>
        <v/>
      </c>
      <c r="BL179" s="495" t="str">
        <f t="shared" si="45"/>
        <v/>
      </c>
      <c r="BM179" s="487" t="str">
        <f t="shared" si="45"/>
        <v/>
      </c>
      <c r="BN179" s="487" t="str">
        <f t="shared" si="45"/>
        <v/>
      </c>
      <c r="BO179" s="487" t="str">
        <f t="shared" si="45"/>
        <v/>
      </c>
      <c r="BP179" s="487">
        <f t="shared" si="45"/>
        <v>0</v>
      </c>
      <c r="BQ179" s="487" t="str">
        <f t="shared" si="45"/>
        <v/>
      </c>
      <c r="BR179" s="487" t="str">
        <f t="shared" si="45"/>
        <v/>
      </c>
      <c r="BS179" s="487" t="str">
        <f t="shared" si="45"/>
        <v/>
      </c>
      <c r="BT179" s="487" t="str">
        <f t="shared" si="45"/>
        <v/>
      </c>
      <c r="BU179" s="487" t="str">
        <f t="shared" si="45"/>
        <v/>
      </c>
      <c r="BV179" s="487" t="str">
        <f t="shared" si="45"/>
        <v/>
      </c>
      <c r="BW179" s="487" t="str">
        <f t="shared" si="45"/>
        <v/>
      </c>
      <c r="BX179" s="487" t="str">
        <f t="shared" si="45"/>
        <v/>
      </c>
      <c r="BY179" s="487" t="str">
        <f t="shared" si="45"/>
        <v/>
      </c>
      <c r="BZ179" s="487" t="str">
        <f t="shared" si="45"/>
        <v/>
      </c>
      <c r="CA179" s="489" t="str">
        <f t="shared" si="38"/>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6"/>
        <v>0</v>
      </c>
      <c r="AG180" s="487">
        <f t="shared" si="46"/>
        <v>0</v>
      </c>
      <c r="AH180" s="487">
        <f t="shared" si="46"/>
        <v>0</v>
      </c>
      <c r="AI180" s="487">
        <f t="shared" si="46"/>
        <v>0</v>
      </c>
      <c r="AJ180" s="487">
        <f t="shared" si="46"/>
        <v>-1</v>
      </c>
      <c r="AK180" s="487">
        <f t="shared" si="46"/>
        <v>0</v>
      </c>
      <c r="AL180" s="487">
        <f t="shared" si="46"/>
        <v>0</v>
      </c>
      <c r="AM180" s="487">
        <f t="shared" si="46"/>
        <v>0</v>
      </c>
      <c r="AN180" s="487">
        <f t="shared" si="46"/>
        <v>0</v>
      </c>
      <c r="AO180" s="487">
        <f t="shared" si="46"/>
        <v>0</v>
      </c>
      <c r="AP180" s="487">
        <f t="shared" si="46"/>
        <v>0</v>
      </c>
      <c r="AQ180" s="487">
        <f t="shared" si="46"/>
        <v>0</v>
      </c>
      <c r="AR180" s="487">
        <f t="shared" si="46"/>
        <v>0</v>
      </c>
      <c r="AS180" s="487">
        <f t="shared" si="46"/>
        <v>0</v>
      </c>
      <c r="AT180" s="487">
        <f t="shared" si="46"/>
        <v>0</v>
      </c>
      <c r="AU180" s="493">
        <f t="shared" si="46"/>
        <v>0</v>
      </c>
      <c r="AV180" s="488" t="str">
        <f t="shared" si="44"/>
        <v/>
      </c>
      <c r="AW180" s="487" t="str">
        <f t="shared" si="44"/>
        <v/>
      </c>
      <c r="AX180" s="487" t="str">
        <f t="shared" si="44"/>
        <v/>
      </c>
      <c r="AY180" s="487" t="str">
        <f t="shared" si="44"/>
        <v/>
      </c>
      <c r="AZ180" s="487">
        <f t="shared" si="44"/>
        <v>0</v>
      </c>
      <c r="BA180" s="487" t="str">
        <f t="shared" si="44"/>
        <v/>
      </c>
      <c r="BB180" s="487" t="str">
        <f t="shared" si="44"/>
        <v/>
      </c>
      <c r="BC180" s="487" t="str">
        <f t="shared" si="44"/>
        <v/>
      </c>
      <c r="BD180" s="487" t="str">
        <f t="shared" si="44"/>
        <v/>
      </c>
      <c r="BE180" s="487" t="str">
        <f t="shared" si="44"/>
        <v/>
      </c>
      <c r="BF180" s="487" t="str">
        <f t="shared" si="44"/>
        <v/>
      </c>
      <c r="BG180" s="487" t="str">
        <f t="shared" si="44"/>
        <v/>
      </c>
      <c r="BH180" s="487" t="str">
        <f t="shared" si="44"/>
        <v/>
      </c>
      <c r="BI180" s="487" t="str">
        <f t="shared" si="44"/>
        <v/>
      </c>
      <c r="BJ180" s="487" t="str">
        <f t="shared" si="44"/>
        <v/>
      </c>
      <c r="BK180" s="489" t="str">
        <f t="shared" si="37"/>
        <v/>
      </c>
      <c r="BL180" s="495" t="str">
        <f t="shared" si="45"/>
        <v/>
      </c>
      <c r="BM180" s="487" t="str">
        <f t="shared" si="45"/>
        <v/>
      </c>
      <c r="BN180" s="487" t="str">
        <f t="shared" si="45"/>
        <v/>
      </c>
      <c r="BO180" s="487" t="str">
        <f t="shared" si="45"/>
        <v/>
      </c>
      <c r="BP180" s="487">
        <f t="shared" si="45"/>
        <v>0</v>
      </c>
      <c r="BQ180" s="487" t="str">
        <f t="shared" si="45"/>
        <v/>
      </c>
      <c r="BR180" s="487" t="str">
        <f t="shared" si="45"/>
        <v/>
      </c>
      <c r="BS180" s="487" t="str">
        <f t="shared" si="45"/>
        <v/>
      </c>
      <c r="BT180" s="487" t="str">
        <f t="shared" si="45"/>
        <v/>
      </c>
      <c r="BU180" s="487" t="str">
        <f t="shared" si="45"/>
        <v/>
      </c>
      <c r="BV180" s="487" t="str">
        <f t="shared" si="45"/>
        <v/>
      </c>
      <c r="BW180" s="487" t="str">
        <f t="shared" si="45"/>
        <v/>
      </c>
      <c r="BX180" s="487" t="str">
        <f t="shared" si="45"/>
        <v/>
      </c>
      <c r="BY180" s="487" t="str">
        <f t="shared" si="45"/>
        <v/>
      </c>
      <c r="BZ180" s="487" t="str">
        <f t="shared" si="45"/>
        <v/>
      </c>
      <c r="CA180" s="489" t="str">
        <f t="shared" si="38"/>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6"/>
        <v>0</v>
      </c>
      <c r="AG181" s="487">
        <f t="shared" si="46"/>
        <v>0</v>
      </c>
      <c r="AH181" s="487">
        <f t="shared" si="46"/>
        <v>0</v>
      </c>
      <c r="AI181" s="487">
        <f t="shared" si="46"/>
        <v>0</v>
      </c>
      <c r="AJ181" s="487">
        <f t="shared" si="46"/>
        <v>-1</v>
      </c>
      <c r="AK181" s="487">
        <f t="shared" si="46"/>
        <v>0</v>
      </c>
      <c r="AL181" s="487">
        <f t="shared" si="46"/>
        <v>0</v>
      </c>
      <c r="AM181" s="487">
        <f t="shared" si="46"/>
        <v>0</v>
      </c>
      <c r="AN181" s="487">
        <f t="shared" si="46"/>
        <v>0</v>
      </c>
      <c r="AO181" s="487">
        <f t="shared" si="46"/>
        <v>0</v>
      </c>
      <c r="AP181" s="487">
        <f t="shared" si="46"/>
        <v>0</v>
      </c>
      <c r="AQ181" s="487">
        <f t="shared" si="46"/>
        <v>0</v>
      </c>
      <c r="AR181" s="487">
        <f t="shared" si="46"/>
        <v>0</v>
      </c>
      <c r="AS181" s="487">
        <f t="shared" si="46"/>
        <v>0</v>
      </c>
      <c r="AT181" s="487">
        <f t="shared" si="46"/>
        <v>0</v>
      </c>
      <c r="AU181" s="493">
        <f t="shared" si="46"/>
        <v>0</v>
      </c>
      <c r="AV181" s="488" t="str">
        <f t="shared" si="44"/>
        <v/>
      </c>
      <c r="AW181" s="487" t="str">
        <f t="shared" si="44"/>
        <v/>
      </c>
      <c r="AX181" s="487" t="str">
        <f t="shared" si="44"/>
        <v/>
      </c>
      <c r="AY181" s="487" t="str">
        <f t="shared" si="44"/>
        <v/>
      </c>
      <c r="AZ181" s="487">
        <f t="shared" si="44"/>
        <v>0</v>
      </c>
      <c r="BA181" s="487" t="str">
        <f t="shared" si="44"/>
        <v/>
      </c>
      <c r="BB181" s="487" t="str">
        <f t="shared" si="44"/>
        <v/>
      </c>
      <c r="BC181" s="487" t="str">
        <f t="shared" si="44"/>
        <v/>
      </c>
      <c r="BD181" s="487" t="str">
        <f t="shared" si="44"/>
        <v/>
      </c>
      <c r="BE181" s="487" t="str">
        <f t="shared" si="44"/>
        <v/>
      </c>
      <c r="BF181" s="487" t="str">
        <f t="shared" si="44"/>
        <v/>
      </c>
      <c r="BG181" s="487" t="str">
        <f t="shared" si="44"/>
        <v/>
      </c>
      <c r="BH181" s="487" t="str">
        <f t="shared" si="44"/>
        <v/>
      </c>
      <c r="BI181" s="487" t="str">
        <f t="shared" si="44"/>
        <v/>
      </c>
      <c r="BJ181" s="487" t="str">
        <f t="shared" si="44"/>
        <v/>
      </c>
      <c r="BK181" s="489" t="str">
        <f t="shared" si="37"/>
        <v/>
      </c>
      <c r="BL181" s="495" t="str">
        <f t="shared" si="45"/>
        <v/>
      </c>
      <c r="BM181" s="487" t="str">
        <f t="shared" si="45"/>
        <v/>
      </c>
      <c r="BN181" s="487" t="str">
        <f t="shared" si="45"/>
        <v/>
      </c>
      <c r="BO181" s="487" t="str">
        <f t="shared" si="45"/>
        <v/>
      </c>
      <c r="BP181" s="487">
        <f t="shared" si="45"/>
        <v>0</v>
      </c>
      <c r="BQ181" s="487" t="str">
        <f t="shared" si="45"/>
        <v/>
      </c>
      <c r="BR181" s="487" t="str">
        <f t="shared" si="45"/>
        <v/>
      </c>
      <c r="BS181" s="487" t="str">
        <f t="shared" si="45"/>
        <v/>
      </c>
      <c r="BT181" s="487" t="str">
        <f t="shared" si="45"/>
        <v/>
      </c>
      <c r="BU181" s="487" t="str">
        <f t="shared" si="45"/>
        <v/>
      </c>
      <c r="BV181" s="487" t="str">
        <f t="shared" si="45"/>
        <v/>
      </c>
      <c r="BW181" s="487" t="str">
        <f t="shared" si="45"/>
        <v/>
      </c>
      <c r="BX181" s="487" t="str">
        <f t="shared" si="45"/>
        <v/>
      </c>
      <c r="BY181" s="487" t="str">
        <f t="shared" si="45"/>
        <v/>
      </c>
      <c r="BZ181" s="487" t="str">
        <f t="shared" si="45"/>
        <v/>
      </c>
      <c r="CA181" s="489" t="str">
        <f t="shared" si="38"/>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6"/>
        <v>0</v>
      </c>
      <c r="AG182" s="487">
        <f t="shared" si="46"/>
        <v>0</v>
      </c>
      <c r="AH182" s="487">
        <f t="shared" si="46"/>
        <v>0</v>
      </c>
      <c r="AI182" s="487">
        <f t="shared" si="46"/>
        <v>0</v>
      </c>
      <c r="AJ182" s="487">
        <f t="shared" si="46"/>
        <v>-1</v>
      </c>
      <c r="AK182" s="487">
        <f t="shared" si="46"/>
        <v>0</v>
      </c>
      <c r="AL182" s="487">
        <f t="shared" si="46"/>
        <v>0</v>
      </c>
      <c r="AM182" s="487">
        <f t="shared" si="46"/>
        <v>0</v>
      </c>
      <c r="AN182" s="487">
        <f t="shared" si="46"/>
        <v>0</v>
      </c>
      <c r="AO182" s="487">
        <f t="shared" si="46"/>
        <v>0</v>
      </c>
      <c r="AP182" s="487">
        <f t="shared" si="46"/>
        <v>0</v>
      </c>
      <c r="AQ182" s="487">
        <f t="shared" si="46"/>
        <v>0</v>
      </c>
      <c r="AR182" s="487">
        <f t="shared" si="46"/>
        <v>0</v>
      </c>
      <c r="AS182" s="487">
        <f t="shared" si="46"/>
        <v>0</v>
      </c>
      <c r="AT182" s="487">
        <f t="shared" si="46"/>
        <v>0</v>
      </c>
      <c r="AU182" s="493">
        <f t="shared" si="46"/>
        <v>0</v>
      </c>
      <c r="AV182" s="488" t="str">
        <f t="shared" si="44"/>
        <v/>
      </c>
      <c r="AW182" s="487" t="str">
        <f t="shared" si="44"/>
        <v/>
      </c>
      <c r="AX182" s="487" t="str">
        <f t="shared" si="44"/>
        <v/>
      </c>
      <c r="AY182" s="487" t="str">
        <f t="shared" si="44"/>
        <v/>
      </c>
      <c r="AZ182" s="487">
        <f t="shared" si="44"/>
        <v>0</v>
      </c>
      <c r="BA182" s="487" t="str">
        <f t="shared" si="44"/>
        <v/>
      </c>
      <c r="BB182" s="487" t="str">
        <f t="shared" si="44"/>
        <v/>
      </c>
      <c r="BC182" s="487" t="str">
        <f t="shared" si="44"/>
        <v/>
      </c>
      <c r="BD182" s="487" t="str">
        <f t="shared" si="44"/>
        <v/>
      </c>
      <c r="BE182" s="487" t="str">
        <f t="shared" si="44"/>
        <v/>
      </c>
      <c r="BF182" s="487" t="str">
        <f t="shared" si="44"/>
        <v/>
      </c>
      <c r="BG182" s="487" t="str">
        <f t="shared" si="44"/>
        <v/>
      </c>
      <c r="BH182" s="487" t="str">
        <f t="shared" si="44"/>
        <v/>
      </c>
      <c r="BI182" s="487" t="str">
        <f t="shared" si="44"/>
        <v/>
      </c>
      <c r="BJ182" s="487" t="str">
        <f t="shared" si="44"/>
        <v/>
      </c>
      <c r="BK182" s="489" t="str">
        <f t="shared" si="37"/>
        <v/>
      </c>
      <c r="BL182" s="495" t="str">
        <f t="shared" si="45"/>
        <v/>
      </c>
      <c r="BM182" s="487" t="str">
        <f t="shared" si="45"/>
        <v/>
      </c>
      <c r="BN182" s="487" t="str">
        <f t="shared" si="45"/>
        <v/>
      </c>
      <c r="BO182" s="487" t="str">
        <f t="shared" si="45"/>
        <v/>
      </c>
      <c r="BP182" s="487">
        <f t="shared" si="45"/>
        <v>0</v>
      </c>
      <c r="BQ182" s="487" t="str">
        <f t="shared" si="45"/>
        <v/>
      </c>
      <c r="BR182" s="487" t="str">
        <f t="shared" si="45"/>
        <v/>
      </c>
      <c r="BS182" s="487" t="str">
        <f t="shared" si="45"/>
        <v/>
      </c>
      <c r="BT182" s="487" t="str">
        <f t="shared" si="45"/>
        <v/>
      </c>
      <c r="BU182" s="487" t="str">
        <f t="shared" si="45"/>
        <v/>
      </c>
      <c r="BV182" s="487" t="str">
        <f t="shared" si="45"/>
        <v/>
      </c>
      <c r="BW182" s="487" t="str">
        <f t="shared" si="45"/>
        <v/>
      </c>
      <c r="BX182" s="487" t="str">
        <f t="shared" si="45"/>
        <v/>
      </c>
      <c r="BY182" s="487" t="str">
        <f t="shared" si="45"/>
        <v/>
      </c>
      <c r="BZ182" s="487" t="str">
        <f t="shared" si="45"/>
        <v/>
      </c>
      <c r="CA182" s="489" t="str">
        <f t="shared" si="38"/>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6"/>
        <v>0</v>
      </c>
      <c r="AG183" s="487">
        <f t="shared" si="46"/>
        <v>0</v>
      </c>
      <c r="AH183" s="487">
        <f t="shared" si="46"/>
        <v>0</v>
      </c>
      <c r="AI183" s="487">
        <f t="shared" si="46"/>
        <v>0</v>
      </c>
      <c r="AJ183" s="487">
        <f t="shared" si="46"/>
        <v>-1</v>
      </c>
      <c r="AK183" s="487">
        <f t="shared" si="46"/>
        <v>0</v>
      </c>
      <c r="AL183" s="487">
        <f t="shared" si="46"/>
        <v>0</v>
      </c>
      <c r="AM183" s="487">
        <f t="shared" si="46"/>
        <v>0</v>
      </c>
      <c r="AN183" s="487">
        <f t="shared" si="46"/>
        <v>0</v>
      </c>
      <c r="AO183" s="487">
        <f t="shared" si="46"/>
        <v>0</v>
      </c>
      <c r="AP183" s="487">
        <f t="shared" si="46"/>
        <v>0</v>
      </c>
      <c r="AQ183" s="487">
        <f t="shared" si="46"/>
        <v>0</v>
      </c>
      <c r="AR183" s="487">
        <f t="shared" si="46"/>
        <v>0</v>
      </c>
      <c r="AS183" s="487">
        <f t="shared" si="46"/>
        <v>0</v>
      </c>
      <c r="AT183" s="487">
        <f t="shared" si="46"/>
        <v>0</v>
      </c>
      <c r="AU183" s="493">
        <f t="shared" si="46"/>
        <v>0</v>
      </c>
      <c r="AV183" s="488" t="str">
        <f t="shared" si="44"/>
        <v/>
      </c>
      <c r="AW183" s="487" t="str">
        <f t="shared" si="44"/>
        <v/>
      </c>
      <c r="AX183" s="487" t="str">
        <f t="shared" si="44"/>
        <v/>
      </c>
      <c r="AY183" s="487" t="str">
        <f t="shared" si="44"/>
        <v/>
      </c>
      <c r="AZ183" s="487">
        <f t="shared" si="44"/>
        <v>0</v>
      </c>
      <c r="BA183" s="487" t="str">
        <f t="shared" si="44"/>
        <v/>
      </c>
      <c r="BB183" s="487" t="str">
        <f t="shared" si="44"/>
        <v/>
      </c>
      <c r="BC183" s="487" t="str">
        <f t="shared" si="44"/>
        <v/>
      </c>
      <c r="BD183" s="487" t="str">
        <f t="shared" si="44"/>
        <v/>
      </c>
      <c r="BE183" s="487" t="str">
        <f t="shared" si="44"/>
        <v/>
      </c>
      <c r="BF183" s="487" t="str">
        <f t="shared" si="44"/>
        <v/>
      </c>
      <c r="BG183" s="487" t="str">
        <f t="shared" si="44"/>
        <v/>
      </c>
      <c r="BH183" s="487" t="str">
        <f t="shared" si="44"/>
        <v/>
      </c>
      <c r="BI183" s="487" t="str">
        <f t="shared" si="44"/>
        <v/>
      </c>
      <c r="BJ183" s="487" t="str">
        <f t="shared" si="44"/>
        <v/>
      </c>
      <c r="BK183" s="489" t="str">
        <f t="shared" si="37"/>
        <v/>
      </c>
      <c r="BL183" s="495" t="str">
        <f t="shared" si="45"/>
        <v/>
      </c>
      <c r="BM183" s="487" t="str">
        <f t="shared" si="45"/>
        <v/>
      </c>
      <c r="BN183" s="487" t="str">
        <f t="shared" si="45"/>
        <v/>
      </c>
      <c r="BO183" s="487" t="str">
        <f t="shared" si="45"/>
        <v/>
      </c>
      <c r="BP183" s="487">
        <f t="shared" si="45"/>
        <v>0</v>
      </c>
      <c r="BQ183" s="487" t="str">
        <f t="shared" si="45"/>
        <v/>
      </c>
      <c r="BR183" s="487" t="str">
        <f t="shared" si="45"/>
        <v/>
      </c>
      <c r="BS183" s="487" t="str">
        <f t="shared" si="45"/>
        <v/>
      </c>
      <c r="BT183" s="487" t="str">
        <f t="shared" si="45"/>
        <v/>
      </c>
      <c r="BU183" s="487" t="str">
        <f t="shared" si="45"/>
        <v/>
      </c>
      <c r="BV183" s="487" t="str">
        <f t="shared" si="45"/>
        <v/>
      </c>
      <c r="BW183" s="487" t="str">
        <f t="shared" si="45"/>
        <v/>
      </c>
      <c r="BX183" s="487" t="str">
        <f t="shared" si="45"/>
        <v/>
      </c>
      <c r="BY183" s="487" t="str">
        <f t="shared" si="45"/>
        <v/>
      </c>
      <c r="BZ183" s="487" t="str">
        <f t="shared" si="45"/>
        <v/>
      </c>
      <c r="CA183" s="489" t="str">
        <f t="shared" si="38"/>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6"/>
        <v>0</v>
      </c>
      <c r="AG184" s="487">
        <f t="shared" si="46"/>
        <v>0</v>
      </c>
      <c r="AH184" s="487">
        <f t="shared" si="46"/>
        <v>0</v>
      </c>
      <c r="AI184" s="487">
        <f t="shared" si="46"/>
        <v>0</v>
      </c>
      <c r="AJ184" s="487">
        <f t="shared" si="46"/>
        <v>-1</v>
      </c>
      <c r="AK184" s="487">
        <f t="shared" si="46"/>
        <v>0</v>
      </c>
      <c r="AL184" s="487">
        <f t="shared" si="46"/>
        <v>0</v>
      </c>
      <c r="AM184" s="487">
        <f t="shared" si="46"/>
        <v>0</v>
      </c>
      <c r="AN184" s="487">
        <f t="shared" si="46"/>
        <v>0</v>
      </c>
      <c r="AO184" s="487">
        <f t="shared" si="46"/>
        <v>0</v>
      </c>
      <c r="AP184" s="487">
        <f t="shared" si="46"/>
        <v>0</v>
      </c>
      <c r="AQ184" s="487">
        <f t="shared" si="46"/>
        <v>0</v>
      </c>
      <c r="AR184" s="487">
        <f t="shared" si="46"/>
        <v>0</v>
      </c>
      <c r="AS184" s="487">
        <f t="shared" si="46"/>
        <v>0</v>
      </c>
      <c r="AT184" s="487">
        <f t="shared" si="46"/>
        <v>0</v>
      </c>
      <c r="AU184" s="493">
        <f t="shared" si="46"/>
        <v>0</v>
      </c>
      <c r="AV184" s="488" t="str">
        <f t="shared" si="44"/>
        <v/>
      </c>
      <c r="AW184" s="487" t="str">
        <f t="shared" si="44"/>
        <v/>
      </c>
      <c r="AX184" s="487" t="str">
        <f t="shared" si="44"/>
        <v/>
      </c>
      <c r="AY184" s="487" t="str">
        <f t="shared" si="44"/>
        <v/>
      </c>
      <c r="AZ184" s="487">
        <f t="shared" si="44"/>
        <v>0</v>
      </c>
      <c r="BA184" s="487" t="str">
        <f t="shared" si="44"/>
        <v/>
      </c>
      <c r="BB184" s="487" t="str">
        <f t="shared" si="44"/>
        <v/>
      </c>
      <c r="BC184" s="487" t="str">
        <f t="shared" si="44"/>
        <v/>
      </c>
      <c r="BD184" s="487" t="str">
        <f t="shared" si="44"/>
        <v/>
      </c>
      <c r="BE184" s="487" t="str">
        <f t="shared" si="44"/>
        <v/>
      </c>
      <c r="BF184" s="487" t="str">
        <f t="shared" si="44"/>
        <v/>
      </c>
      <c r="BG184" s="487" t="str">
        <f t="shared" si="44"/>
        <v/>
      </c>
      <c r="BH184" s="487" t="str">
        <f t="shared" si="44"/>
        <v/>
      </c>
      <c r="BI184" s="487" t="str">
        <f t="shared" si="44"/>
        <v/>
      </c>
      <c r="BJ184" s="487" t="str">
        <f t="shared" si="44"/>
        <v/>
      </c>
      <c r="BK184" s="489" t="str">
        <f t="shared" si="37"/>
        <v/>
      </c>
      <c r="BL184" s="495" t="str">
        <f t="shared" si="45"/>
        <v/>
      </c>
      <c r="BM184" s="487" t="str">
        <f t="shared" si="45"/>
        <v/>
      </c>
      <c r="BN184" s="487" t="str">
        <f t="shared" si="45"/>
        <v/>
      </c>
      <c r="BO184" s="487" t="str">
        <f t="shared" si="45"/>
        <v/>
      </c>
      <c r="BP184" s="487">
        <f t="shared" si="45"/>
        <v>0</v>
      </c>
      <c r="BQ184" s="487" t="str">
        <f t="shared" si="45"/>
        <v/>
      </c>
      <c r="BR184" s="487" t="str">
        <f t="shared" si="45"/>
        <v/>
      </c>
      <c r="BS184" s="487" t="str">
        <f t="shared" si="45"/>
        <v/>
      </c>
      <c r="BT184" s="487" t="str">
        <f t="shared" si="45"/>
        <v/>
      </c>
      <c r="BU184" s="487" t="str">
        <f t="shared" si="45"/>
        <v/>
      </c>
      <c r="BV184" s="487" t="str">
        <f t="shared" si="45"/>
        <v/>
      </c>
      <c r="BW184" s="487" t="str">
        <f t="shared" si="45"/>
        <v/>
      </c>
      <c r="BX184" s="487" t="str">
        <f t="shared" si="45"/>
        <v/>
      </c>
      <c r="BY184" s="487" t="str">
        <f t="shared" si="45"/>
        <v/>
      </c>
      <c r="BZ184" s="487" t="str">
        <f t="shared" si="45"/>
        <v/>
      </c>
      <c r="CA184" s="489" t="str">
        <f t="shared" si="38"/>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6"/>
        <v>0</v>
      </c>
      <c r="AG185" s="487">
        <f t="shared" si="46"/>
        <v>0</v>
      </c>
      <c r="AH185" s="487">
        <f t="shared" si="46"/>
        <v>0</v>
      </c>
      <c r="AI185" s="487">
        <f t="shared" si="46"/>
        <v>0</v>
      </c>
      <c r="AJ185" s="487">
        <f t="shared" si="46"/>
        <v>-1</v>
      </c>
      <c r="AK185" s="487">
        <f t="shared" si="46"/>
        <v>0</v>
      </c>
      <c r="AL185" s="487">
        <f t="shared" si="46"/>
        <v>0</v>
      </c>
      <c r="AM185" s="487">
        <f t="shared" si="46"/>
        <v>0</v>
      </c>
      <c r="AN185" s="487">
        <f t="shared" si="46"/>
        <v>0</v>
      </c>
      <c r="AO185" s="487">
        <f t="shared" si="46"/>
        <v>0</v>
      </c>
      <c r="AP185" s="487">
        <f t="shared" si="46"/>
        <v>0</v>
      </c>
      <c r="AQ185" s="487">
        <f t="shared" si="46"/>
        <v>0</v>
      </c>
      <c r="AR185" s="487">
        <f t="shared" si="46"/>
        <v>0</v>
      </c>
      <c r="AS185" s="487">
        <f t="shared" si="46"/>
        <v>0</v>
      </c>
      <c r="AT185" s="487">
        <f t="shared" si="46"/>
        <v>0</v>
      </c>
      <c r="AU185" s="493">
        <f t="shared" si="46"/>
        <v>0</v>
      </c>
      <c r="AV185" s="488" t="str">
        <f t="shared" si="44"/>
        <v/>
      </c>
      <c r="AW185" s="487" t="str">
        <f t="shared" si="44"/>
        <v/>
      </c>
      <c r="AX185" s="487" t="str">
        <f t="shared" si="44"/>
        <v/>
      </c>
      <c r="AY185" s="487" t="str">
        <f t="shared" si="44"/>
        <v/>
      </c>
      <c r="AZ185" s="487">
        <f t="shared" si="44"/>
        <v>0</v>
      </c>
      <c r="BA185" s="487" t="str">
        <f t="shared" si="44"/>
        <v/>
      </c>
      <c r="BB185" s="487" t="str">
        <f t="shared" si="44"/>
        <v/>
      </c>
      <c r="BC185" s="487" t="str">
        <f t="shared" si="44"/>
        <v/>
      </c>
      <c r="BD185" s="487" t="str">
        <f t="shared" si="44"/>
        <v/>
      </c>
      <c r="BE185" s="487" t="str">
        <f t="shared" si="44"/>
        <v/>
      </c>
      <c r="BF185" s="487" t="str">
        <f t="shared" si="44"/>
        <v/>
      </c>
      <c r="BG185" s="487" t="str">
        <f t="shared" si="44"/>
        <v/>
      </c>
      <c r="BH185" s="487" t="str">
        <f t="shared" si="44"/>
        <v/>
      </c>
      <c r="BI185" s="487" t="str">
        <f t="shared" si="44"/>
        <v/>
      </c>
      <c r="BJ185" s="487" t="str">
        <f t="shared" si="44"/>
        <v/>
      </c>
      <c r="BK185" s="489" t="str">
        <f t="shared" si="37"/>
        <v/>
      </c>
      <c r="BL185" s="495" t="str">
        <f t="shared" si="45"/>
        <v/>
      </c>
      <c r="BM185" s="487" t="str">
        <f t="shared" si="45"/>
        <v/>
      </c>
      <c r="BN185" s="487" t="str">
        <f t="shared" si="45"/>
        <v/>
      </c>
      <c r="BO185" s="487" t="str">
        <f t="shared" si="45"/>
        <v/>
      </c>
      <c r="BP185" s="487">
        <f t="shared" si="45"/>
        <v>0</v>
      </c>
      <c r="BQ185" s="487" t="str">
        <f t="shared" si="45"/>
        <v/>
      </c>
      <c r="BR185" s="487" t="str">
        <f t="shared" si="45"/>
        <v/>
      </c>
      <c r="BS185" s="487" t="str">
        <f t="shared" si="45"/>
        <v/>
      </c>
      <c r="BT185" s="487" t="str">
        <f t="shared" si="45"/>
        <v/>
      </c>
      <c r="BU185" s="487" t="str">
        <f t="shared" si="45"/>
        <v/>
      </c>
      <c r="BV185" s="487" t="str">
        <f t="shared" si="45"/>
        <v/>
      </c>
      <c r="BW185" s="487" t="str">
        <f t="shared" si="45"/>
        <v/>
      </c>
      <c r="BX185" s="487" t="str">
        <f t="shared" si="45"/>
        <v/>
      </c>
      <c r="BY185" s="487" t="str">
        <f t="shared" si="45"/>
        <v/>
      </c>
      <c r="BZ185" s="487" t="str">
        <f t="shared" si="45"/>
        <v/>
      </c>
      <c r="CA185" s="489" t="str">
        <f t="shared" si="38"/>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6"/>
        <v>0</v>
      </c>
      <c r="AG186" s="487">
        <f t="shared" si="46"/>
        <v>0</v>
      </c>
      <c r="AH186" s="487">
        <f t="shared" si="46"/>
        <v>0</v>
      </c>
      <c r="AI186" s="487">
        <f t="shared" si="46"/>
        <v>0</v>
      </c>
      <c r="AJ186" s="487">
        <f t="shared" si="46"/>
        <v>-1</v>
      </c>
      <c r="AK186" s="487">
        <f t="shared" si="46"/>
        <v>0</v>
      </c>
      <c r="AL186" s="487">
        <f t="shared" si="46"/>
        <v>0</v>
      </c>
      <c r="AM186" s="487">
        <f t="shared" si="46"/>
        <v>0</v>
      </c>
      <c r="AN186" s="487">
        <f t="shared" si="46"/>
        <v>0</v>
      </c>
      <c r="AO186" s="487">
        <f t="shared" si="46"/>
        <v>0</v>
      </c>
      <c r="AP186" s="487">
        <f t="shared" si="46"/>
        <v>0</v>
      </c>
      <c r="AQ186" s="487">
        <f t="shared" si="46"/>
        <v>0</v>
      </c>
      <c r="AR186" s="487">
        <f t="shared" si="46"/>
        <v>0</v>
      </c>
      <c r="AS186" s="487">
        <f t="shared" si="46"/>
        <v>0</v>
      </c>
      <c r="AT186" s="487">
        <f t="shared" si="46"/>
        <v>0</v>
      </c>
      <c r="AU186" s="493">
        <f t="shared" si="46"/>
        <v>0</v>
      </c>
      <c r="AV186" s="488" t="str">
        <f t="shared" si="44"/>
        <v/>
      </c>
      <c r="AW186" s="487" t="str">
        <f t="shared" si="44"/>
        <v/>
      </c>
      <c r="AX186" s="487" t="str">
        <f t="shared" si="44"/>
        <v/>
      </c>
      <c r="AY186" s="487" t="str">
        <f t="shared" si="44"/>
        <v/>
      </c>
      <c r="AZ186" s="487">
        <f t="shared" si="44"/>
        <v>0</v>
      </c>
      <c r="BA186" s="487" t="str">
        <f t="shared" si="44"/>
        <v/>
      </c>
      <c r="BB186" s="487" t="str">
        <f t="shared" si="44"/>
        <v/>
      </c>
      <c r="BC186" s="487" t="str">
        <f t="shared" si="44"/>
        <v/>
      </c>
      <c r="BD186" s="487" t="str">
        <f t="shared" si="44"/>
        <v/>
      </c>
      <c r="BE186" s="487" t="str">
        <f t="shared" si="44"/>
        <v/>
      </c>
      <c r="BF186" s="487" t="str">
        <f t="shared" si="44"/>
        <v/>
      </c>
      <c r="BG186" s="487" t="str">
        <f t="shared" si="44"/>
        <v/>
      </c>
      <c r="BH186" s="487" t="str">
        <f t="shared" si="44"/>
        <v/>
      </c>
      <c r="BI186" s="487" t="str">
        <f t="shared" si="44"/>
        <v/>
      </c>
      <c r="BJ186" s="487" t="str">
        <f t="shared" si="44"/>
        <v/>
      </c>
      <c r="BK186" s="489" t="str">
        <f t="shared" si="37"/>
        <v/>
      </c>
      <c r="BL186" s="495" t="str">
        <f t="shared" si="45"/>
        <v/>
      </c>
      <c r="BM186" s="487" t="str">
        <f t="shared" si="45"/>
        <v/>
      </c>
      <c r="BN186" s="487" t="str">
        <f t="shared" si="45"/>
        <v/>
      </c>
      <c r="BO186" s="487" t="str">
        <f t="shared" si="45"/>
        <v/>
      </c>
      <c r="BP186" s="487">
        <f t="shared" si="45"/>
        <v>0</v>
      </c>
      <c r="BQ186" s="487" t="str">
        <f t="shared" si="45"/>
        <v/>
      </c>
      <c r="BR186" s="487" t="str">
        <f t="shared" si="45"/>
        <v/>
      </c>
      <c r="BS186" s="487" t="str">
        <f t="shared" si="45"/>
        <v/>
      </c>
      <c r="BT186" s="487" t="str">
        <f t="shared" si="45"/>
        <v/>
      </c>
      <c r="BU186" s="487" t="str">
        <f t="shared" si="45"/>
        <v/>
      </c>
      <c r="BV186" s="487" t="str">
        <f t="shared" si="45"/>
        <v/>
      </c>
      <c r="BW186" s="487" t="str">
        <f t="shared" si="45"/>
        <v/>
      </c>
      <c r="BX186" s="487" t="str">
        <f t="shared" si="45"/>
        <v/>
      </c>
      <c r="BY186" s="487" t="str">
        <f t="shared" si="45"/>
        <v/>
      </c>
      <c r="BZ186" s="487" t="str">
        <f t="shared" si="45"/>
        <v/>
      </c>
      <c r="CA186" s="489" t="str">
        <f t="shared" si="38"/>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6"/>
        <v>0</v>
      </c>
      <c r="AG187" s="487">
        <f t="shared" si="46"/>
        <v>0</v>
      </c>
      <c r="AH187" s="487">
        <f t="shared" si="46"/>
        <v>0</v>
      </c>
      <c r="AI187" s="487">
        <f t="shared" si="46"/>
        <v>0</v>
      </c>
      <c r="AJ187" s="487">
        <f t="shared" si="46"/>
        <v>-1</v>
      </c>
      <c r="AK187" s="487">
        <f t="shared" si="46"/>
        <v>0</v>
      </c>
      <c r="AL187" s="487">
        <f t="shared" si="46"/>
        <v>0</v>
      </c>
      <c r="AM187" s="487">
        <f t="shared" si="46"/>
        <v>0</v>
      </c>
      <c r="AN187" s="487">
        <f t="shared" si="46"/>
        <v>0</v>
      </c>
      <c r="AO187" s="487">
        <f t="shared" si="46"/>
        <v>0</v>
      </c>
      <c r="AP187" s="487">
        <f t="shared" si="46"/>
        <v>0</v>
      </c>
      <c r="AQ187" s="487">
        <f t="shared" si="46"/>
        <v>0</v>
      </c>
      <c r="AR187" s="487">
        <f t="shared" si="46"/>
        <v>0</v>
      </c>
      <c r="AS187" s="487">
        <f t="shared" si="46"/>
        <v>0</v>
      </c>
      <c r="AT187" s="487">
        <f t="shared" si="46"/>
        <v>0</v>
      </c>
      <c r="AU187" s="493">
        <f t="shared" si="46"/>
        <v>0</v>
      </c>
      <c r="AV187" s="488" t="str">
        <f t="shared" si="44"/>
        <v/>
      </c>
      <c r="AW187" s="487" t="str">
        <f t="shared" si="44"/>
        <v/>
      </c>
      <c r="AX187" s="487" t="str">
        <f t="shared" si="44"/>
        <v/>
      </c>
      <c r="AY187" s="487" t="str">
        <f t="shared" si="44"/>
        <v/>
      </c>
      <c r="AZ187" s="487">
        <f t="shared" si="44"/>
        <v>0</v>
      </c>
      <c r="BA187" s="487" t="str">
        <f t="shared" si="44"/>
        <v/>
      </c>
      <c r="BB187" s="487" t="str">
        <f t="shared" si="44"/>
        <v/>
      </c>
      <c r="BC187" s="487" t="str">
        <f t="shared" si="44"/>
        <v/>
      </c>
      <c r="BD187" s="487" t="str">
        <f t="shared" si="44"/>
        <v/>
      </c>
      <c r="BE187" s="487" t="str">
        <f t="shared" si="44"/>
        <v/>
      </c>
      <c r="BF187" s="487" t="str">
        <f t="shared" si="44"/>
        <v/>
      </c>
      <c r="BG187" s="487" t="str">
        <f t="shared" si="44"/>
        <v/>
      </c>
      <c r="BH187" s="487" t="str">
        <f t="shared" si="44"/>
        <v/>
      </c>
      <c r="BI187" s="487" t="str">
        <f t="shared" si="44"/>
        <v/>
      </c>
      <c r="BJ187" s="487" t="str">
        <f t="shared" si="44"/>
        <v/>
      </c>
      <c r="BK187" s="489" t="str">
        <f t="shared" si="37"/>
        <v/>
      </c>
      <c r="BL187" s="495" t="str">
        <f t="shared" si="45"/>
        <v/>
      </c>
      <c r="BM187" s="487" t="str">
        <f t="shared" si="45"/>
        <v/>
      </c>
      <c r="BN187" s="487" t="str">
        <f t="shared" si="45"/>
        <v/>
      </c>
      <c r="BO187" s="487" t="str">
        <f t="shared" si="45"/>
        <v/>
      </c>
      <c r="BP187" s="487">
        <f t="shared" si="45"/>
        <v>0</v>
      </c>
      <c r="BQ187" s="487" t="str">
        <f t="shared" si="45"/>
        <v/>
      </c>
      <c r="BR187" s="487" t="str">
        <f t="shared" si="45"/>
        <v/>
      </c>
      <c r="BS187" s="487" t="str">
        <f t="shared" si="45"/>
        <v/>
      </c>
      <c r="BT187" s="487" t="str">
        <f t="shared" si="45"/>
        <v/>
      </c>
      <c r="BU187" s="487" t="str">
        <f t="shared" si="45"/>
        <v/>
      </c>
      <c r="BV187" s="487" t="str">
        <f t="shared" si="45"/>
        <v/>
      </c>
      <c r="BW187" s="487" t="str">
        <f t="shared" si="45"/>
        <v/>
      </c>
      <c r="BX187" s="487" t="str">
        <f t="shared" si="45"/>
        <v/>
      </c>
      <c r="BY187" s="487" t="str">
        <f t="shared" si="45"/>
        <v/>
      </c>
      <c r="BZ187" s="487" t="str">
        <f t="shared" si="45"/>
        <v/>
      </c>
      <c r="CA187" s="489" t="str">
        <f t="shared" si="38"/>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6"/>
        <v>0</v>
      </c>
      <c r="AG188" s="487">
        <f t="shared" si="46"/>
        <v>0</v>
      </c>
      <c r="AH188" s="487">
        <f t="shared" si="46"/>
        <v>0</v>
      </c>
      <c r="AI188" s="487">
        <f t="shared" si="46"/>
        <v>0</v>
      </c>
      <c r="AJ188" s="487">
        <f t="shared" si="46"/>
        <v>-1</v>
      </c>
      <c r="AK188" s="487">
        <f t="shared" si="46"/>
        <v>0</v>
      </c>
      <c r="AL188" s="487">
        <f t="shared" si="46"/>
        <v>0</v>
      </c>
      <c r="AM188" s="487">
        <f t="shared" si="46"/>
        <v>0</v>
      </c>
      <c r="AN188" s="487">
        <f t="shared" si="46"/>
        <v>0</v>
      </c>
      <c r="AO188" s="487">
        <f t="shared" si="46"/>
        <v>0</v>
      </c>
      <c r="AP188" s="487">
        <f t="shared" si="46"/>
        <v>0</v>
      </c>
      <c r="AQ188" s="487">
        <f t="shared" si="46"/>
        <v>0</v>
      </c>
      <c r="AR188" s="487">
        <f t="shared" si="46"/>
        <v>0</v>
      </c>
      <c r="AS188" s="487">
        <f t="shared" si="46"/>
        <v>0</v>
      </c>
      <c r="AT188" s="487">
        <f t="shared" si="46"/>
        <v>0</v>
      </c>
      <c r="AU188" s="493">
        <f t="shared" si="46"/>
        <v>0</v>
      </c>
      <c r="AV188" s="488" t="str">
        <f t="shared" si="44"/>
        <v/>
      </c>
      <c r="AW188" s="487" t="str">
        <f t="shared" si="44"/>
        <v/>
      </c>
      <c r="AX188" s="487" t="str">
        <f t="shared" si="44"/>
        <v/>
      </c>
      <c r="AY188" s="487" t="str">
        <f t="shared" si="44"/>
        <v/>
      </c>
      <c r="AZ188" s="487">
        <f t="shared" si="44"/>
        <v>0</v>
      </c>
      <c r="BA188" s="487" t="str">
        <f t="shared" si="44"/>
        <v/>
      </c>
      <c r="BB188" s="487" t="str">
        <f t="shared" si="44"/>
        <v/>
      </c>
      <c r="BC188" s="487" t="str">
        <f t="shared" si="44"/>
        <v/>
      </c>
      <c r="BD188" s="487" t="str">
        <f t="shared" si="44"/>
        <v/>
      </c>
      <c r="BE188" s="487" t="str">
        <f t="shared" si="44"/>
        <v/>
      </c>
      <c r="BF188" s="487" t="str">
        <f t="shared" si="44"/>
        <v/>
      </c>
      <c r="BG188" s="487" t="str">
        <f t="shared" si="44"/>
        <v/>
      </c>
      <c r="BH188" s="487" t="str">
        <f t="shared" si="44"/>
        <v/>
      </c>
      <c r="BI188" s="487" t="str">
        <f t="shared" si="44"/>
        <v/>
      </c>
      <c r="BJ188" s="487" t="str">
        <f t="shared" si="44"/>
        <v/>
      </c>
      <c r="BK188" s="489" t="str">
        <f t="shared" si="37"/>
        <v/>
      </c>
      <c r="BL188" s="495" t="str">
        <f t="shared" si="45"/>
        <v/>
      </c>
      <c r="BM188" s="487" t="str">
        <f t="shared" si="45"/>
        <v/>
      </c>
      <c r="BN188" s="487" t="str">
        <f t="shared" si="45"/>
        <v/>
      </c>
      <c r="BO188" s="487" t="str">
        <f t="shared" si="45"/>
        <v/>
      </c>
      <c r="BP188" s="487">
        <f t="shared" si="45"/>
        <v>0</v>
      </c>
      <c r="BQ188" s="487" t="str">
        <f t="shared" si="45"/>
        <v/>
      </c>
      <c r="BR188" s="487" t="str">
        <f t="shared" si="45"/>
        <v/>
      </c>
      <c r="BS188" s="487" t="str">
        <f t="shared" si="45"/>
        <v/>
      </c>
      <c r="BT188" s="487" t="str">
        <f t="shared" si="45"/>
        <v/>
      </c>
      <c r="BU188" s="487" t="str">
        <f t="shared" si="45"/>
        <v/>
      </c>
      <c r="BV188" s="487" t="str">
        <f t="shared" si="45"/>
        <v/>
      </c>
      <c r="BW188" s="487" t="str">
        <f t="shared" si="45"/>
        <v/>
      </c>
      <c r="BX188" s="487" t="str">
        <f t="shared" si="45"/>
        <v/>
      </c>
      <c r="BY188" s="487" t="str">
        <f t="shared" si="45"/>
        <v/>
      </c>
      <c r="BZ188" s="487" t="str">
        <f t="shared" si="45"/>
        <v/>
      </c>
      <c r="CA188" s="489" t="str">
        <f t="shared" si="38"/>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6"/>
        <v>0</v>
      </c>
      <c r="AG189" s="487">
        <f t="shared" si="46"/>
        <v>0</v>
      </c>
      <c r="AH189" s="487">
        <f t="shared" si="46"/>
        <v>0</v>
      </c>
      <c r="AI189" s="487">
        <f t="shared" si="46"/>
        <v>0</v>
      </c>
      <c r="AJ189" s="487">
        <f t="shared" si="46"/>
        <v>-1</v>
      </c>
      <c r="AK189" s="487">
        <f t="shared" si="46"/>
        <v>0</v>
      </c>
      <c r="AL189" s="487">
        <f t="shared" si="46"/>
        <v>0</v>
      </c>
      <c r="AM189" s="487">
        <f t="shared" si="46"/>
        <v>0</v>
      </c>
      <c r="AN189" s="487">
        <f t="shared" si="46"/>
        <v>0</v>
      </c>
      <c r="AO189" s="487">
        <f t="shared" si="46"/>
        <v>0</v>
      </c>
      <c r="AP189" s="487">
        <f t="shared" si="46"/>
        <v>0</v>
      </c>
      <c r="AQ189" s="487">
        <f t="shared" si="46"/>
        <v>0</v>
      </c>
      <c r="AR189" s="487">
        <f t="shared" si="46"/>
        <v>0</v>
      </c>
      <c r="AS189" s="487">
        <f t="shared" si="46"/>
        <v>0</v>
      </c>
      <c r="AT189" s="487">
        <f t="shared" si="46"/>
        <v>0</v>
      </c>
      <c r="AU189" s="493">
        <f t="shared" si="46"/>
        <v>0</v>
      </c>
      <c r="AV189" s="488" t="str">
        <f t="shared" si="44"/>
        <v/>
      </c>
      <c r="AW189" s="487" t="str">
        <f t="shared" si="44"/>
        <v/>
      </c>
      <c r="AX189" s="487" t="str">
        <f t="shared" si="44"/>
        <v/>
      </c>
      <c r="AY189" s="487" t="str">
        <f t="shared" si="44"/>
        <v/>
      </c>
      <c r="AZ189" s="487">
        <f t="shared" si="44"/>
        <v>0</v>
      </c>
      <c r="BA189" s="487" t="str">
        <f t="shared" si="44"/>
        <v/>
      </c>
      <c r="BB189" s="487" t="str">
        <f t="shared" si="44"/>
        <v/>
      </c>
      <c r="BC189" s="487" t="str">
        <f t="shared" si="44"/>
        <v/>
      </c>
      <c r="BD189" s="487" t="str">
        <f t="shared" si="44"/>
        <v/>
      </c>
      <c r="BE189" s="487" t="str">
        <f t="shared" si="44"/>
        <v/>
      </c>
      <c r="BF189" s="487" t="str">
        <f t="shared" si="44"/>
        <v/>
      </c>
      <c r="BG189" s="487" t="str">
        <f t="shared" si="44"/>
        <v/>
      </c>
      <c r="BH189" s="487" t="str">
        <f t="shared" si="44"/>
        <v/>
      </c>
      <c r="BI189" s="487" t="str">
        <f t="shared" si="44"/>
        <v/>
      </c>
      <c r="BJ189" s="487" t="str">
        <f t="shared" si="44"/>
        <v/>
      </c>
      <c r="BK189" s="489" t="str">
        <f t="shared" si="37"/>
        <v/>
      </c>
      <c r="BL189" s="495" t="str">
        <f t="shared" si="45"/>
        <v/>
      </c>
      <c r="BM189" s="487" t="str">
        <f t="shared" si="45"/>
        <v/>
      </c>
      <c r="BN189" s="487" t="str">
        <f t="shared" si="45"/>
        <v/>
      </c>
      <c r="BO189" s="487" t="str">
        <f t="shared" si="45"/>
        <v/>
      </c>
      <c r="BP189" s="487">
        <f t="shared" si="45"/>
        <v>0</v>
      </c>
      <c r="BQ189" s="487" t="str">
        <f t="shared" si="45"/>
        <v/>
      </c>
      <c r="BR189" s="487" t="str">
        <f t="shared" si="45"/>
        <v/>
      </c>
      <c r="BS189" s="487" t="str">
        <f t="shared" si="45"/>
        <v/>
      </c>
      <c r="BT189" s="487" t="str">
        <f t="shared" si="45"/>
        <v/>
      </c>
      <c r="BU189" s="487" t="str">
        <f t="shared" si="45"/>
        <v/>
      </c>
      <c r="BV189" s="487" t="str">
        <f t="shared" si="45"/>
        <v/>
      </c>
      <c r="BW189" s="487" t="str">
        <f t="shared" si="45"/>
        <v/>
      </c>
      <c r="BX189" s="487" t="str">
        <f t="shared" si="45"/>
        <v/>
      </c>
      <c r="BY189" s="487" t="str">
        <f t="shared" si="45"/>
        <v/>
      </c>
      <c r="BZ189" s="487" t="str">
        <f t="shared" si="45"/>
        <v/>
      </c>
      <c r="CA189" s="489" t="str">
        <f t="shared" si="38"/>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6"/>
        <v>0</v>
      </c>
      <c r="AG190" s="487">
        <f t="shared" si="46"/>
        <v>0</v>
      </c>
      <c r="AH190" s="487">
        <f t="shared" si="46"/>
        <v>0</v>
      </c>
      <c r="AI190" s="487">
        <f t="shared" si="46"/>
        <v>0</v>
      </c>
      <c r="AJ190" s="487">
        <f t="shared" si="46"/>
        <v>-1</v>
      </c>
      <c r="AK190" s="487">
        <f t="shared" si="46"/>
        <v>0</v>
      </c>
      <c r="AL190" s="487">
        <f t="shared" si="46"/>
        <v>0</v>
      </c>
      <c r="AM190" s="487">
        <f t="shared" si="46"/>
        <v>0</v>
      </c>
      <c r="AN190" s="487">
        <f t="shared" si="46"/>
        <v>0</v>
      </c>
      <c r="AO190" s="487">
        <f t="shared" si="46"/>
        <v>0</v>
      </c>
      <c r="AP190" s="487">
        <f t="shared" si="46"/>
        <v>0</v>
      </c>
      <c r="AQ190" s="487">
        <f t="shared" si="46"/>
        <v>0</v>
      </c>
      <c r="AR190" s="487">
        <f t="shared" si="46"/>
        <v>0</v>
      </c>
      <c r="AS190" s="487">
        <f t="shared" si="46"/>
        <v>0</v>
      </c>
      <c r="AT190" s="487">
        <f t="shared" si="46"/>
        <v>0</v>
      </c>
      <c r="AU190" s="493">
        <f t="shared" ref="AU190" si="47">AU189</f>
        <v>0</v>
      </c>
      <c r="AV190" s="488" t="str">
        <f t="shared" si="44"/>
        <v/>
      </c>
      <c r="AW190" s="487" t="str">
        <f t="shared" si="44"/>
        <v/>
      </c>
      <c r="AX190" s="487" t="str">
        <f t="shared" si="44"/>
        <v/>
      </c>
      <c r="AY190" s="487" t="str">
        <f t="shared" si="44"/>
        <v/>
      </c>
      <c r="AZ190" s="487">
        <f t="shared" si="44"/>
        <v>0</v>
      </c>
      <c r="BA190" s="487" t="str">
        <f t="shared" si="44"/>
        <v/>
      </c>
      <c r="BB190" s="487" t="str">
        <f t="shared" si="44"/>
        <v/>
      </c>
      <c r="BC190" s="487" t="str">
        <f t="shared" si="44"/>
        <v/>
      </c>
      <c r="BD190" s="487" t="str">
        <f t="shared" si="44"/>
        <v/>
      </c>
      <c r="BE190" s="487" t="str">
        <f t="shared" si="44"/>
        <v/>
      </c>
      <c r="BF190" s="487" t="str">
        <f t="shared" si="44"/>
        <v/>
      </c>
      <c r="BG190" s="487" t="str">
        <f t="shared" si="44"/>
        <v/>
      </c>
      <c r="BH190" s="487" t="str">
        <f t="shared" si="44"/>
        <v/>
      </c>
      <c r="BI190" s="487" t="str">
        <f t="shared" si="44"/>
        <v/>
      </c>
      <c r="BJ190" s="487" t="str">
        <f t="shared" si="44"/>
        <v/>
      </c>
      <c r="BK190" s="489" t="str">
        <f t="shared" si="37"/>
        <v/>
      </c>
      <c r="BL190" s="495" t="str">
        <f t="shared" si="45"/>
        <v/>
      </c>
      <c r="BM190" s="487" t="str">
        <f t="shared" si="45"/>
        <v/>
      </c>
      <c r="BN190" s="487" t="str">
        <f t="shared" si="45"/>
        <v/>
      </c>
      <c r="BO190" s="487" t="str">
        <f t="shared" si="45"/>
        <v/>
      </c>
      <c r="BP190" s="487">
        <f t="shared" si="45"/>
        <v>0</v>
      </c>
      <c r="BQ190" s="487" t="str">
        <f t="shared" si="45"/>
        <v/>
      </c>
      <c r="BR190" s="487" t="str">
        <f t="shared" si="45"/>
        <v/>
      </c>
      <c r="BS190" s="487" t="str">
        <f t="shared" si="45"/>
        <v/>
      </c>
      <c r="BT190" s="487" t="str">
        <f t="shared" si="45"/>
        <v/>
      </c>
      <c r="BU190" s="487" t="str">
        <f t="shared" si="45"/>
        <v/>
      </c>
      <c r="BV190" s="487" t="str">
        <f t="shared" si="45"/>
        <v/>
      </c>
      <c r="BW190" s="487" t="str">
        <f t="shared" si="45"/>
        <v/>
      </c>
      <c r="BX190" s="487" t="str">
        <f t="shared" si="45"/>
        <v/>
      </c>
      <c r="BY190" s="487" t="str">
        <f t="shared" si="45"/>
        <v/>
      </c>
      <c r="BZ190" s="487" t="str">
        <f t="shared" si="45"/>
        <v/>
      </c>
      <c r="CA190" s="489" t="str">
        <f t="shared" si="38"/>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8">AF190</f>
        <v>0</v>
      </c>
      <c r="AG191" s="487">
        <f t="shared" si="48"/>
        <v>0</v>
      </c>
      <c r="AH191" s="487">
        <f t="shared" si="48"/>
        <v>0</v>
      </c>
      <c r="AI191" s="487">
        <f t="shared" si="48"/>
        <v>0</v>
      </c>
      <c r="AJ191" s="487">
        <f t="shared" si="48"/>
        <v>-1</v>
      </c>
      <c r="AK191" s="487">
        <f t="shared" si="48"/>
        <v>0</v>
      </c>
      <c r="AL191" s="487">
        <f t="shared" si="48"/>
        <v>0</v>
      </c>
      <c r="AM191" s="487">
        <f t="shared" si="48"/>
        <v>0</v>
      </c>
      <c r="AN191" s="487">
        <f t="shared" si="48"/>
        <v>0</v>
      </c>
      <c r="AO191" s="487">
        <f t="shared" si="48"/>
        <v>0</v>
      </c>
      <c r="AP191" s="487">
        <f t="shared" si="48"/>
        <v>0</v>
      </c>
      <c r="AQ191" s="487">
        <f t="shared" si="48"/>
        <v>0</v>
      </c>
      <c r="AR191" s="487">
        <f t="shared" si="48"/>
        <v>0</v>
      </c>
      <c r="AS191" s="487">
        <f t="shared" si="48"/>
        <v>0</v>
      </c>
      <c r="AT191" s="487">
        <f t="shared" si="48"/>
        <v>0</v>
      </c>
      <c r="AU191" s="493">
        <f t="shared" si="48"/>
        <v>0</v>
      </c>
      <c r="AV191" s="488" t="str">
        <f t="shared" ref="AV191:BJ207" si="49">IF(AF191,IFERROR(LEFT($V191,SEARCH(" (",$V191)-1),$V191),"")</f>
        <v/>
      </c>
      <c r="AW191" s="487" t="str">
        <f t="shared" si="49"/>
        <v/>
      </c>
      <c r="AX191" s="487" t="str">
        <f t="shared" si="49"/>
        <v/>
      </c>
      <c r="AY191" s="487" t="str">
        <f t="shared" si="49"/>
        <v/>
      </c>
      <c r="AZ191" s="487">
        <f t="shared" si="49"/>
        <v>0</v>
      </c>
      <c r="BA191" s="487" t="str">
        <f t="shared" si="49"/>
        <v/>
      </c>
      <c r="BB191" s="487" t="str">
        <f t="shared" si="49"/>
        <v/>
      </c>
      <c r="BC191" s="487" t="str">
        <f t="shared" si="49"/>
        <v/>
      </c>
      <c r="BD191" s="487" t="str">
        <f t="shared" si="49"/>
        <v/>
      </c>
      <c r="BE191" s="487" t="str">
        <f t="shared" si="49"/>
        <v/>
      </c>
      <c r="BF191" s="487" t="str">
        <f t="shared" si="49"/>
        <v/>
      </c>
      <c r="BG191" s="487" t="str">
        <f t="shared" si="49"/>
        <v/>
      </c>
      <c r="BH191" s="487" t="str">
        <f t="shared" si="49"/>
        <v/>
      </c>
      <c r="BI191" s="487" t="str">
        <f t="shared" si="49"/>
        <v/>
      </c>
      <c r="BJ191" s="487" t="str">
        <f t="shared" si="49"/>
        <v/>
      </c>
      <c r="BK191" s="489" t="str">
        <f t="shared" si="37"/>
        <v/>
      </c>
      <c r="BL191" s="495" t="str">
        <f t="shared" ref="BL191:BZ207" si="50">IF(AF191,IFERROR(LEFT($W191,SEARCH(" (",$W191)-1),$W191),"")</f>
        <v/>
      </c>
      <c r="BM191" s="487" t="str">
        <f t="shared" si="50"/>
        <v/>
      </c>
      <c r="BN191" s="487" t="str">
        <f t="shared" si="50"/>
        <v/>
      </c>
      <c r="BO191" s="487" t="str">
        <f t="shared" si="50"/>
        <v/>
      </c>
      <c r="BP191" s="487">
        <f t="shared" si="50"/>
        <v>0</v>
      </c>
      <c r="BQ191" s="487" t="str">
        <f t="shared" si="50"/>
        <v/>
      </c>
      <c r="BR191" s="487" t="str">
        <f t="shared" si="50"/>
        <v/>
      </c>
      <c r="BS191" s="487" t="str">
        <f t="shared" si="50"/>
        <v/>
      </c>
      <c r="BT191" s="487" t="str">
        <f t="shared" si="50"/>
        <v/>
      </c>
      <c r="BU191" s="487" t="str">
        <f t="shared" si="50"/>
        <v/>
      </c>
      <c r="BV191" s="487" t="str">
        <f t="shared" si="50"/>
        <v/>
      </c>
      <c r="BW191" s="487" t="str">
        <f t="shared" si="50"/>
        <v/>
      </c>
      <c r="BX191" s="487" t="str">
        <f t="shared" si="50"/>
        <v/>
      </c>
      <c r="BY191" s="487" t="str">
        <f t="shared" si="50"/>
        <v/>
      </c>
      <c r="BZ191" s="487" t="str">
        <f t="shared" si="50"/>
        <v/>
      </c>
      <c r="CA191" s="489" t="str">
        <f t="shared" si="38"/>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8"/>
        <v>0</v>
      </c>
      <c r="AG192" s="487">
        <f t="shared" si="48"/>
        <v>0</v>
      </c>
      <c r="AH192" s="487">
        <f t="shared" si="48"/>
        <v>0</v>
      </c>
      <c r="AI192" s="487">
        <f t="shared" si="48"/>
        <v>0</v>
      </c>
      <c r="AJ192" s="487">
        <f t="shared" si="48"/>
        <v>-1</v>
      </c>
      <c r="AK192" s="487">
        <f t="shared" si="48"/>
        <v>0</v>
      </c>
      <c r="AL192" s="487">
        <f t="shared" si="48"/>
        <v>0</v>
      </c>
      <c r="AM192" s="487">
        <f t="shared" si="48"/>
        <v>0</v>
      </c>
      <c r="AN192" s="487">
        <f t="shared" si="48"/>
        <v>0</v>
      </c>
      <c r="AO192" s="487">
        <f t="shared" si="48"/>
        <v>0</v>
      </c>
      <c r="AP192" s="487">
        <f t="shared" si="48"/>
        <v>0</v>
      </c>
      <c r="AQ192" s="487">
        <f t="shared" si="48"/>
        <v>0</v>
      </c>
      <c r="AR192" s="487">
        <f t="shared" si="48"/>
        <v>0</v>
      </c>
      <c r="AS192" s="487">
        <f t="shared" si="48"/>
        <v>0</v>
      </c>
      <c r="AT192" s="487">
        <f t="shared" si="48"/>
        <v>0</v>
      </c>
      <c r="AU192" s="493">
        <f t="shared" si="48"/>
        <v>0</v>
      </c>
      <c r="AV192" s="488" t="str">
        <f t="shared" si="49"/>
        <v/>
      </c>
      <c r="AW192" s="487" t="str">
        <f t="shared" si="49"/>
        <v/>
      </c>
      <c r="AX192" s="487" t="str">
        <f t="shared" si="49"/>
        <v/>
      </c>
      <c r="AY192" s="487" t="str">
        <f t="shared" si="49"/>
        <v/>
      </c>
      <c r="AZ192" s="487">
        <f t="shared" si="49"/>
        <v>0</v>
      </c>
      <c r="BA192" s="487" t="str">
        <f t="shared" si="49"/>
        <v/>
      </c>
      <c r="BB192" s="487" t="str">
        <f t="shared" si="49"/>
        <v/>
      </c>
      <c r="BC192" s="487" t="str">
        <f t="shared" si="49"/>
        <v/>
      </c>
      <c r="BD192" s="487" t="str">
        <f t="shared" si="49"/>
        <v/>
      </c>
      <c r="BE192" s="487" t="str">
        <f t="shared" si="49"/>
        <v/>
      </c>
      <c r="BF192" s="487" t="str">
        <f t="shared" si="49"/>
        <v/>
      </c>
      <c r="BG192" s="487" t="str">
        <f t="shared" si="49"/>
        <v/>
      </c>
      <c r="BH192" s="487" t="str">
        <f t="shared" si="49"/>
        <v/>
      </c>
      <c r="BI192" s="487" t="str">
        <f t="shared" si="49"/>
        <v/>
      </c>
      <c r="BJ192" s="487" t="str">
        <f t="shared" si="49"/>
        <v/>
      </c>
      <c r="BK192" s="489" t="str">
        <f t="shared" si="37"/>
        <v/>
      </c>
      <c r="BL192" s="495" t="str">
        <f t="shared" si="50"/>
        <v/>
      </c>
      <c r="BM192" s="487" t="str">
        <f t="shared" si="50"/>
        <v/>
      </c>
      <c r="BN192" s="487" t="str">
        <f t="shared" si="50"/>
        <v/>
      </c>
      <c r="BO192" s="487" t="str">
        <f t="shared" si="50"/>
        <v/>
      </c>
      <c r="BP192" s="487">
        <f t="shared" si="50"/>
        <v>0</v>
      </c>
      <c r="BQ192" s="487" t="str">
        <f t="shared" si="50"/>
        <v/>
      </c>
      <c r="BR192" s="487" t="str">
        <f t="shared" si="50"/>
        <v/>
      </c>
      <c r="BS192" s="487" t="str">
        <f t="shared" si="50"/>
        <v/>
      </c>
      <c r="BT192" s="487" t="str">
        <f t="shared" si="50"/>
        <v/>
      </c>
      <c r="BU192" s="487" t="str">
        <f t="shared" si="50"/>
        <v/>
      </c>
      <c r="BV192" s="487" t="str">
        <f t="shared" si="50"/>
        <v/>
      </c>
      <c r="BW192" s="487" t="str">
        <f t="shared" si="50"/>
        <v/>
      </c>
      <c r="BX192" s="487" t="str">
        <f t="shared" si="50"/>
        <v/>
      </c>
      <c r="BY192" s="487" t="str">
        <f t="shared" si="50"/>
        <v/>
      </c>
      <c r="BZ192" s="487" t="str">
        <f t="shared" si="50"/>
        <v/>
      </c>
      <c r="CA192" s="489" t="str">
        <f t="shared" si="38"/>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8"/>
        <v>0</v>
      </c>
      <c r="AG193" s="487">
        <f t="shared" si="48"/>
        <v>0</v>
      </c>
      <c r="AH193" s="487">
        <f t="shared" si="48"/>
        <v>0</v>
      </c>
      <c r="AI193" s="487">
        <f t="shared" si="48"/>
        <v>0</v>
      </c>
      <c r="AJ193" s="487">
        <f t="shared" si="48"/>
        <v>-1</v>
      </c>
      <c r="AK193" s="487">
        <f t="shared" si="48"/>
        <v>0</v>
      </c>
      <c r="AL193" s="487">
        <f t="shared" si="48"/>
        <v>0</v>
      </c>
      <c r="AM193" s="487">
        <f t="shared" si="48"/>
        <v>0</v>
      </c>
      <c r="AN193" s="487">
        <f t="shared" si="48"/>
        <v>0</v>
      </c>
      <c r="AO193" s="487">
        <f t="shared" si="48"/>
        <v>0</v>
      </c>
      <c r="AP193" s="487">
        <f t="shared" si="48"/>
        <v>0</v>
      </c>
      <c r="AQ193" s="487">
        <f t="shared" si="48"/>
        <v>0</v>
      </c>
      <c r="AR193" s="487">
        <f t="shared" si="48"/>
        <v>0</v>
      </c>
      <c r="AS193" s="487">
        <f t="shared" si="48"/>
        <v>0</v>
      </c>
      <c r="AT193" s="487">
        <f t="shared" si="48"/>
        <v>0</v>
      </c>
      <c r="AU193" s="493">
        <f t="shared" si="48"/>
        <v>0</v>
      </c>
      <c r="AV193" s="488" t="str">
        <f t="shared" si="49"/>
        <v/>
      </c>
      <c r="AW193" s="487" t="str">
        <f t="shared" si="49"/>
        <v/>
      </c>
      <c r="AX193" s="487" t="str">
        <f t="shared" si="49"/>
        <v/>
      </c>
      <c r="AY193" s="487" t="str">
        <f t="shared" si="49"/>
        <v/>
      </c>
      <c r="AZ193" s="487">
        <f t="shared" si="49"/>
        <v>0</v>
      </c>
      <c r="BA193" s="487" t="str">
        <f t="shared" si="49"/>
        <v/>
      </c>
      <c r="BB193" s="487" t="str">
        <f t="shared" si="49"/>
        <v/>
      </c>
      <c r="BC193" s="487" t="str">
        <f t="shared" si="49"/>
        <v/>
      </c>
      <c r="BD193" s="487" t="str">
        <f t="shared" si="49"/>
        <v/>
      </c>
      <c r="BE193" s="487" t="str">
        <f t="shared" si="49"/>
        <v/>
      </c>
      <c r="BF193" s="487" t="str">
        <f t="shared" si="49"/>
        <v/>
      </c>
      <c r="BG193" s="487" t="str">
        <f t="shared" si="49"/>
        <v/>
      </c>
      <c r="BH193" s="487" t="str">
        <f t="shared" si="49"/>
        <v/>
      </c>
      <c r="BI193" s="487" t="str">
        <f t="shared" si="49"/>
        <v/>
      </c>
      <c r="BJ193" s="487" t="str">
        <f t="shared" si="49"/>
        <v/>
      </c>
      <c r="BK193" s="489" t="str">
        <f t="shared" si="37"/>
        <v/>
      </c>
      <c r="BL193" s="495" t="str">
        <f t="shared" si="50"/>
        <v/>
      </c>
      <c r="BM193" s="487" t="str">
        <f t="shared" si="50"/>
        <v/>
      </c>
      <c r="BN193" s="487" t="str">
        <f t="shared" si="50"/>
        <v/>
      </c>
      <c r="BO193" s="487" t="str">
        <f t="shared" si="50"/>
        <v/>
      </c>
      <c r="BP193" s="487">
        <f t="shared" si="50"/>
        <v>0</v>
      </c>
      <c r="BQ193" s="487" t="str">
        <f t="shared" si="50"/>
        <v/>
      </c>
      <c r="BR193" s="487" t="str">
        <f t="shared" si="50"/>
        <v/>
      </c>
      <c r="BS193" s="487" t="str">
        <f t="shared" si="50"/>
        <v/>
      </c>
      <c r="BT193" s="487" t="str">
        <f t="shared" si="50"/>
        <v/>
      </c>
      <c r="BU193" s="487" t="str">
        <f t="shared" si="50"/>
        <v/>
      </c>
      <c r="BV193" s="487" t="str">
        <f t="shared" si="50"/>
        <v/>
      </c>
      <c r="BW193" s="487" t="str">
        <f t="shared" si="50"/>
        <v/>
      </c>
      <c r="BX193" s="487" t="str">
        <f t="shared" si="50"/>
        <v/>
      </c>
      <c r="BY193" s="487" t="str">
        <f t="shared" si="50"/>
        <v/>
      </c>
      <c r="BZ193" s="487" t="str">
        <f t="shared" si="50"/>
        <v/>
      </c>
      <c r="CA193" s="489" t="str">
        <f t="shared" si="38"/>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8"/>
        <v>0</v>
      </c>
      <c r="AG194" s="487">
        <f t="shared" si="48"/>
        <v>0</v>
      </c>
      <c r="AH194" s="487">
        <f t="shared" si="48"/>
        <v>0</v>
      </c>
      <c r="AI194" s="487">
        <f t="shared" si="48"/>
        <v>0</v>
      </c>
      <c r="AJ194" s="487">
        <f t="shared" si="48"/>
        <v>-1</v>
      </c>
      <c r="AK194" s="487">
        <f t="shared" si="48"/>
        <v>0</v>
      </c>
      <c r="AL194" s="487">
        <f t="shared" si="48"/>
        <v>0</v>
      </c>
      <c r="AM194" s="487">
        <f t="shared" si="48"/>
        <v>0</v>
      </c>
      <c r="AN194" s="487">
        <f t="shared" si="48"/>
        <v>0</v>
      </c>
      <c r="AO194" s="487">
        <f t="shared" si="48"/>
        <v>0</v>
      </c>
      <c r="AP194" s="487">
        <f t="shared" si="48"/>
        <v>0</v>
      </c>
      <c r="AQ194" s="487">
        <f t="shared" si="48"/>
        <v>0</v>
      </c>
      <c r="AR194" s="487">
        <f t="shared" si="48"/>
        <v>0</v>
      </c>
      <c r="AS194" s="487">
        <f t="shared" si="48"/>
        <v>0</v>
      </c>
      <c r="AT194" s="487">
        <f t="shared" si="48"/>
        <v>0</v>
      </c>
      <c r="AU194" s="493">
        <f t="shared" si="48"/>
        <v>0</v>
      </c>
      <c r="AV194" s="488" t="str">
        <f t="shared" si="49"/>
        <v/>
      </c>
      <c r="AW194" s="487" t="str">
        <f t="shared" si="49"/>
        <v/>
      </c>
      <c r="AX194" s="487" t="str">
        <f t="shared" si="49"/>
        <v/>
      </c>
      <c r="AY194" s="487" t="str">
        <f t="shared" si="49"/>
        <v/>
      </c>
      <c r="AZ194" s="487">
        <f t="shared" si="49"/>
        <v>0</v>
      </c>
      <c r="BA194" s="487" t="str">
        <f t="shared" si="49"/>
        <v/>
      </c>
      <c r="BB194" s="487" t="str">
        <f t="shared" si="49"/>
        <v/>
      </c>
      <c r="BC194" s="487" t="str">
        <f t="shared" si="49"/>
        <v/>
      </c>
      <c r="BD194" s="487" t="str">
        <f t="shared" si="49"/>
        <v/>
      </c>
      <c r="BE194" s="487" t="str">
        <f t="shared" si="49"/>
        <v/>
      </c>
      <c r="BF194" s="487" t="str">
        <f t="shared" si="49"/>
        <v/>
      </c>
      <c r="BG194" s="487" t="str">
        <f t="shared" si="49"/>
        <v/>
      </c>
      <c r="BH194" s="487" t="str">
        <f t="shared" si="49"/>
        <v/>
      </c>
      <c r="BI194" s="487" t="str">
        <f t="shared" si="49"/>
        <v/>
      </c>
      <c r="BJ194" s="487" t="str">
        <f t="shared" si="49"/>
        <v/>
      </c>
      <c r="BK194" s="489" t="str">
        <f t="shared" si="37"/>
        <v/>
      </c>
      <c r="BL194" s="495" t="str">
        <f t="shared" si="50"/>
        <v/>
      </c>
      <c r="BM194" s="487" t="str">
        <f t="shared" si="50"/>
        <v/>
      </c>
      <c r="BN194" s="487" t="str">
        <f t="shared" si="50"/>
        <v/>
      </c>
      <c r="BO194" s="487" t="str">
        <f t="shared" si="50"/>
        <v/>
      </c>
      <c r="BP194" s="487">
        <f t="shared" si="50"/>
        <v>0</v>
      </c>
      <c r="BQ194" s="487" t="str">
        <f t="shared" si="50"/>
        <v/>
      </c>
      <c r="BR194" s="487" t="str">
        <f t="shared" si="50"/>
        <v/>
      </c>
      <c r="BS194" s="487" t="str">
        <f t="shared" si="50"/>
        <v/>
      </c>
      <c r="BT194" s="487" t="str">
        <f t="shared" si="50"/>
        <v/>
      </c>
      <c r="BU194" s="487" t="str">
        <f t="shared" si="50"/>
        <v/>
      </c>
      <c r="BV194" s="487" t="str">
        <f t="shared" si="50"/>
        <v/>
      </c>
      <c r="BW194" s="487" t="str">
        <f t="shared" si="50"/>
        <v/>
      </c>
      <c r="BX194" s="487" t="str">
        <f t="shared" si="50"/>
        <v/>
      </c>
      <c r="BY194" s="487" t="str">
        <f t="shared" si="50"/>
        <v/>
      </c>
      <c r="BZ194" s="487" t="str">
        <f t="shared" si="50"/>
        <v/>
      </c>
      <c r="CA194" s="489" t="str">
        <f t="shared" si="38"/>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8"/>
        <v>0</v>
      </c>
      <c r="AG195" s="487">
        <f t="shared" si="48"/>
        <v>0</v>
      </c>
      <c r="AH195" s="487">
        <f t="shared" si="48"/>
        <v>0</v>
      </c>
      <c r="AI195" s="487">
        <f t="shared" si="48"/>
        <v>0</v>
      </c>
      <c r="AJ195" s="487">
        <f t="shared" si="48"/>
        <v>-1</v>
      </c>
      <c r="AK195" s="487">
        <f t="shared" si="48"/>
        <v>0</v>
      </c>
      <c r="AL195" s="487">
        <f t="shared" si="48"/>
        <v>0</v>
      </c>
      <c r="AM195" s="487">
        <f t="shared" si="48"/>
        <v>0</v>
      </c>
      <c r="AN195" s="487">
        <f t="shared" si="48"/>
        <v>0</v>
      </c>
      <c r="AO195" s="487">
        <f t="shared" si="48"/>
        <v>0</v>
      </c>
      <c r="AP195" s="487">
        <f t="shared" si="48"/>
        <v>0</v>
      </c>
      <c r="AQ195" s="487">
        <f t="shared" si="48"/>
        <v>0</v>
      </c>
      <c r="AR195" s="487">
        <f t="shared" si="48"/>
        <v>0</v>
      </c>
      <c r="AS195" s="487">
        <f t="shared" si="48"/>
        <v>0</v>
      </c>
      <c r="AT195" s="487">
        <f t="shared" si="48"/>
        <v>0</v>
      </c>
      <c r="AU195" s="493">
        <f t="shared" si="48"/>
        <v>0</v>
      </c>
      <c r="AV195" s="488" t="str">
        <f t="shared" si="49"/>
        <v/>
      </c>
      <c r="AW195" s="487" t="str">
        <f t="shared" si="49"/>
        <v/>
      </c>
      <c r="AX195" s="487" t="str">
        <f t="shared" si="49"/>
        <v/>
      </c>
      <c r="AY195" s="487" t="str">
        <f t="shared" si="49"/>
        <v/>
      </c>
      <c r="AZ195" s="487">
        <f t="shared" si="49"/>
        <v>0</v>
      </c>
      <c r="BA195" s="487" t="str">
        <f t="shared" si="49"/>
        <v/>
      </c>
      <c r="BB195" s="487" t="str">
        <f t="shared" si="49"/>
        <v/>
      </c>
      <c r="BC195" s="487" t="str">
        <f t="shared" si="49"/>
        <v/>
      </c>
      <c r="BD195" s="487" t="str">
        <f t="shared" si="49"/>
        <v/>
      </c>
      <c r="BE195" s="487" t="str">
        <f t="shared" si="49"/>
        <v/>
      </c>
      <c r="BF195" s="487" t="str">
        <f t="shared" si="49"/>
        <v/>
      </c>
      <c r="BG195" s="487" t="str">
        <f t="shared" si="49"/>
        <v/>
      </c>
      <c r="BH195" s="487" t="str">
        <f t="shared" si="49"/>
        <v/>
      </c>
      <c r="BI195" s="487" t="str">
        <f t="shared" si="49"/>
        <v/>
      </c>
      <c r="BJ195" s="487" t="str">
        <f t="shared" si="49"/>
        <v/>
      </c>
      <c r="BK195" s="489" t="str">
        <f t="shared" si="37"/>
        <v/>
      </c>
      <c r="BL195" s="495" t="str">
        <f t="shared" si="50"/>
        <v/>
      </c>
      <c r="BM195" s="487" t="str">
        <f t="shared" si="50"/>
        <v/>
      </c>
      <c r="BN195" s="487" t="str">
        <f t="shared" si="50"/>
        <v/>
      </c>
      <c r="BO195" s="487" t="str">
        <f t="shared" si="50"/>
        <v/>
      </c>
      <c r="BP195" s="487">
        <f t="shared" si="50"/>
        <v>0</v>
      </c>
      <c r="BQ195" s="487" t="str">
        <f t="shared" si="50"/>
        <v/>
      </c>
      <c r="BR195" s="487" t="str">
        <f t="shared" si="50"/>
        <v/>
      </c>
      <c r="BS195" s="487" t="str">
        <f t="shared" si="50"/>
        <v/>
      </c>
      <c r="BT195" s="487" t="str">
        <f t="shared" si="50"/>
        <v/>
      </c>
      <c r="BU195" s="487" t="str">
        <f t="shared" si="50"/>
        <v/>
      </c>
      <c r="BV195" s="487" t="str">
        <f t="shared" si="50"/>
        <v/>
      </c>
      <c r="BW195" s="487" t="str">
        <f t="shared" si="50"/>
        <v/>
      </c>
      <c r="BX195" s="487" t="str">
        <f t="shared" si="50"/>
        <v/>
      </c>
      <c r="BY195" s="487" t="str">
        <f t="shared" si="50"/>
        <v/>
      </c>
      <c r="BZ195" s="487" t="str">
        <f t="shared" si="50"/>
        <v/>
      </c>
      <c r="CA195" s="489" t="str">
        <f t="shared" si="38"/>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8"/>
        <v>0</v>
      </c>
      <c r="AG196" s="487">
        <f t="shared" si="48"/>
        <v>0</v>
      </c>
      <c r="AH196" s="487">
        <f t="shared" si="48"/>
        <v>0</v>
      </c>
      <c r="AI196" s="487">
        <f t="shared" si="48"/>
        <v>0</v>
      </c>
      <c r="AJ196" s="487">
        <f t="shared" si="48"/>
        <v>-1</v>
      </c>
      <c r="AK196" s="487">
        <f t="shared" si="48"/>
        <v>0</v>
      </c>
      <c r="AL196" s="487">
        <f t="shared" si="48"/>
        <v>0</v>
      </c>
      <c r="AM196" s="487">
        <f t="shared" si="48"/>
        <v>0</v>
      </c>
      <c r="AN196" s="487">
        <f t="shared" si="48"/>
        <v>0</v>
      </c>
      <c r="AO196" s="487">
        <f t="shared" si="48"/>
        <v>0</v>
      </c>
      <c r="AP196" s="487">
        <f t="shared" si="48"/>
        <v>0</v>
      </c>
      <c r="AQ196" s="487">
        <f t="shared" si="48"/>
        <v>0</v>
      </c>
      <c r="AR196" s="487">
        <f t="shared" si="48"/>
        <v>0</v>
      </c>
      <c r="AS196" s="487">
        <f t="shared" si="48"/>
        <v>0</v>
      </c>
      <c r="AT196" s="487">
        <f t="shared" si="48"/>
        <v>0</v>
      </c>
      <c r="AU196" s="493">
        <f t="shared" si="48"/>
        <v>0</v>
      </c>
      <c r="AV196" s="488" t="str">
        <f t="shared" si="49"/>
        <v/>
      </c>
      <c r="AW196" s="487" t="str">
        <f t="shared" si="49"/>
        <v/>
      </c>
      <c r="AX196" s="487" t="str">
        <f t="shared" si="49"/>
        <v/>
      </c>
      <c r="AY196" s="487" t="str">
        <f t="shared" si="49"/>
        <v/>
      </c>
      <c r="AZ196" s="487">
        <f t="shared" si="49"/>
        <v>0</v>
      </c>
      <c r="BA196" s="487" t="str">
        <f t="shared" si="49"/>
        <v/>
      </c>
      <c r="BB196" s="487" t="str">
        <f t="shared" si="49"/>
        <v/>
      </c>
      <c r="BC196" s="487" t="str">
        <f t="shared" si="49"/>
        <v/>
      </c>
      <c r="BD196" s="487" t="str">
        <f t="shared" si="49"/>
        <v/>
      </c>
      <c r="BE196" s="487" t="str">
        <f t="shared" si="49"/>
        <v/>
      </c>
      <c r="BF196" s="487" t="str">
        <f t="shared" si="49"/>
        <v/>
      </c>
      <c r="BG196" s="487" t="str">
        <f t="shared" si="49"/>
        <v/>
      </c>
      <c r="BH196" s="487" t="str">
        <f t="shared" si="49"/>
        <v/>
      </c>
      <c r="BI196" s="487" t="str">
        <f t="shared" si="49"/>
        <v/>
      </c>
      <c r="BJ196" s="487" t="str">
        <f t="shared" si="49"/>
        <v/>
      </c>
      <c r="BK196" s="489" t="str">
        <f t="shared" si="37"/>
        <v/>
      </c>
      <c r="BL196" s="495" t="str">
        <f t="shared" si="50"/>
        <v/>
      </c>
      <c r="BM196" s="487" t="str">
        <f t="shared" si="50"/>
        <v/>
      </c>
      <c r="BN196" s="487" t="str">
        <f t="shared" si="50"/>
        <v/>
      </c>
      <c r="BO196" s="487" t="str">
        <f t="shared" si="50"/>
        <v/>
      </c>
      <c r="BP196" s="487">
        <f t="shared" si="50"/>
        <v>0</v>
      </c>
      <c r="BQ196" s="487" t="str">
        <f t="shared" si="50"/>
        <v/>
      </c>
      <c r="BR196" s="487" t="str">
        <f t="shared" si="50"/>
        <v/>
      </c>
      <c r="BS196" s="487" t="str">
        <f t="shared" si="50"/>
        <v/>
      </c>
      <c r="BT196" s="487" t="str">
        <f t="shared" si="50"/>
        <v/>
      </c>
      <c r="BU196" s="487" t="str">
        <f t="shared" si="50"/>
        <v/>
      </c>
      <c r="BV196" s="487" t="str">
        <f t="shared" si="50"/>
        <v/>
      </c>
      <c r="BW196" s="487" t="str">
        <f t="shared" si="50"/>
        <v/>
      </c>
      <c r="BX196" s="487" t="str">
        <f t="shared" si="50"/>
        <v/>
      </c>
      <c r="BY196" s="487" t="str">
        <f t="shared" si="50"/>
        <v/>
      </c>
      <c r="BZ196" s="487" t="str">
        <f t="shared" si="50"/>
        <v/>
      </c>
      <c r="CA196" s="489" t="str">
        <f t="shared" si="38"/>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8"/>
        <v>0</v>
      </c>
      <c r="AG197" s="487">
        <f t="shared" si="48"/>
        <v>0</v>
      </c>
      <c r="AH197" s="487">
        <f t="shared" si="48"/>
        <v>0</v>
      </c>
      <c r="AI197" s="487">
        <f t="shared" si="48"/>
        <v>0</v>
      </c>
      <c r="AJ197" s="487">
        <f t="shared" si="48"/>
        <v>-1</v>
      </c>
      <c r="AK197" s="487">
        <f t="shared" si="48"/>
        <v>0</v>
      </c>
      <c r="AL197" s="487">
        <f t="shared" si="48"/>
        <v>0</v>
      </c>
      <c r="AM197" s="487">
        <f t="shared" si="48"/>
        <v>0</v>
      </c>
      <c r="AN197" s="487">
        <f t="shared" si="48"/>
        <v>0</v>
      </c>
      <c r="AO197" s="487">
        <f t="shared" si="48"/>
        <v>0</v>
      </c>
      <c r="AP197" s="487">
        <f t="shared" si="48"/>
        <v>0</v>
      </c>
      <c r="AQ197" s="487">
        <f t="shared" si="48"/>
        <v>0</v>
      </c>
      <c r="AR197" s="487">
        <f t="shared" si="48"/>
        <v>0</v>
      </c>
      <c r="AS197" s="487">
        <f t="shared" si="48"/>
        <v>0</v>
      </c>
      <c r="AT197" s="487">
        <f t="shared" si="48"/>
        <v>0</v>
      </c>
      <c r="AU197" s="493">
        <f t="shared" si="48"/>
        <v>0</v>
      </c>
      <c r="AV197" s="488" t="str">
        <f t="shared" si="49"/>
        <v/>
      </c>
      <c r="AW197" s="487" t="str">
        <f t="shared" si="49"/>
        <v/>
      </c>
      <c r="AX197" s="487" t="str">
        <f t="shared" si="49"/>
        <v/>
      </c>
      <c r="AY197" s="487" t="str">
        <f t="shared" si="49"/>
        <v/>
      </c>
      <c r="AZ197" s="487">
        <f t="shared" si="49"/>
        <v>0</v>
      </c>
      <c r="BA197" s="487" t="str">
        <f t="shared" si="49"/>
        <v/>
      </c>
      <c r="BB197" s="487" t="str">
        <f t="shared" si="49"/>
        <v/>
      </c>
      <c r="BC197" s="487" t="str">
        <f t="shared" si="49"/>
        <v/>
      </c>
      <c r="BD197" s="487" t="str">
        <f t="shared" si="49"/>
        <v/>
      </c>
      <c r="BE197" s="487" t="str">
        <f t="shared" si="49"/>
        <v/>
      </c>
      <c r="BF197" s="487" t="str">
        <f t="shared" si="49"/>
        <v/>
      </c>
      <c r="BG197" s="487" t="str">
        <f t="shared" si="49"/>
        <v/>
      </c>
      <c r="BH197" s="487" t="str">
        <f t="shared" si="49"/>
        <v/>
      </c>
      <c r="BI197" s="487" t="str">
        <f t="shared" si="49"/>
        <v/>
      </c>
      <c r="BJ197" s="487" t="str">
        <f t="shared" si="49"/>
        <v/>
      </c>
      <c r="BK197" s="489" t="str">
        <f t="shared" si="37"/>
        <v/>
      </c>
      <c r="BL197" s="495" t="str">
        <f t="shared" si="50"/>
        <v/>
      </c>
      <c r="BM197" s="487" t="str">
        <f t="shared" si="50"/>
        <v/>
      </c>
      <c r="BN197" s="487" t="str">
        <f t="shared" si="50"/>
        <v/>
      </c>
      <c r="BO197" s="487" t="str">
        <f t="shared" si="50"/>
        <v/>
      </c>
      <c r="BP197" s="487">
        <f t="shared" si="50"/>
        <v>0</v>
      </c>
      <c r="BQ197" s="487" t="str">
        <f t="shared" si="50"/>
        <v/>
      </c>
      <c r="BR197" s="487" t="str">
        <f t="shared" si="50"/>
        <v/>
      </c>
      <c r="BS197" s="487" t="str">
        <f t="shared" si="50"/>
        <v/>
      </c>
      <c r="BT197" s="487" t="str">
        <f t="shared" si="50"/>
        <v/>
      </c>
      <c r="BU197" s="487" t="str">
        <f t="shared" si="50"/>
        <v/>
      </c>
      <c r="BV197" s="487" t="str">
        <f t="shared" si="50"/>
        <v/>
      </c>
      <c r="BW197" s="487" t="str">
        <f t="shared" si="50"/>
        <v/>
      </c>
      <c r="BX197" s="487" t="str">
        <f t="shared" si="50"/>
        <v/>
      </c>
      <c r="BY197" s="487" t="str">
        <f t="shared" si="50"/>
        <v/>
      </c>
      <c r="BZ197" s="487" t="str">
        <f t="shared" si="50"/>
        <v/>
      </c>
      <c r="CA197" s="489" t="str">
        <f t="shared" si="38"/>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8"/>
        <v>0</v>
      </c>
      <c r="AG198" s="487">
        <f t="shared" si="48"/>
        <v>0</v>
      </c>
      <c r="AH198" s="487">
        <f t="shared" si="48"/>
        <v>0</v>
      </c>
      <c r="AI198" s="487">
        <f t="shared" si="48"/>
        <v>0</v>
      </c>
      <c r="AJ198" s="487">
        <f t="shared" si="48"/>
        <v>-1</v>
      </c>
      <c r="AK198" s="487">
        <f t="shared" si="48"/>
        <v>0</v>
      </c>
      <c r="AL198" s="487">
        <f t="shared" si="48"/>
        <v>0</v>
      </c>
      <c r="AM198" s="487">
        <f t="shared" si="48"/>
        <v>0</v>
      </c>
      <c r="AN198" s="487">
        <f t="shared" si="48"/>
        <v>0</v>
      </c>
      <c r="AO198" s="487">
        <f t="shared" si="48"/>
        <v>0</v>
      </c>
      <c r="AP198" s="487">
        <f t="shared" si="48"/>
        <v>0</v>
      </c>
      <c r="AQ198" s="487">
        <f t="shared" si="48"/>
        <v>0</v>
      </c>
      <c r="AR198" s="487">
        <f t="shared" si="48"/>
        <v>0</v>
      </c>
      <c r="AS198" s="487">
        <f t="shared" si="48"/>
        <v>0</v>
      </c>
      <c r="AT198" s="487">
        <f t="shared" si="48"/>
        <v>0</v>
      </c>
      <c r="AU198" s="493">
        <f t="shared" si="48"/>
        <v>0</v>
      </c>
      <c r="AV198" s="488" t="str">
        <f t="shared" si="49"/>
        <v/>
      </c>
      <c r="AW198" s="487" t="str">
        <f t="shared" si="49"/>
        <v/>
      </c>
      <c r="AX198" s="487" t="str">
        <f t="shared" si="49"/>
        <v/>
      </c>
      <c r="AY198" s="487" t="str">
        <f t="shared" si="49"/>
        <v/>
      </c>
      <c r="AZ198" s="487">
        <f t="shared" si="49"/>
        <v>0</v>
      </c>
      <c r="BA198" s="487" t="str">
        <f t="shared" si="49"/>
        <v/>
      </c>
      <c r="BB198" s="487" t="str">
        <f t="shared" si="49"/>
        <v/>
      </c>
      <c r="BC198" s="487" t="str">
        <f t="shared" si="49"/>
        <v/>
      </c>
      <c r="BD198" s="487" t="str">
        <f t="shared" si="49"/>
        <v/>
      </c>
      <c r="BE198" s="487" t="str">
        <f t="shared" si="49"/>
        <v/>
      </c>
      <c r="BF198" s="487" t="str">
        <f t="shared" si="49"/>
        <v/>
      </c>
      <c r="BG198" s="487" t="str">
        <f t="shared" si="49"/>
        <v/>
      </c>
      <c r="BH198" s="487" t="str">
        <f t="shared" si="49"/>
        <v/>
      </c>
      <c r="BI198" s="487" t="str">
        <f t="shared" si="49"/>
        <v/>
      </c>
      <c r="BJ198" s="487" t="str">
        <f t="shared" si="49"/>
        <v/>
      </c>
      <c r="BK198" s="489" t="str">
        <f t="shared" si="37"/>
        <v/>
      </c>
      <c r="BL198" s="495" t="str">
        <f t="shared" si="50"/>
        <v/>
      </c>
      <c r="BM198" s="487" t="str">
        <f t="shared" si="50"/>
        <v/>
      </c>
      <c r="BN198" s="487" t="str">
        <f t="shared" si="50"/>
        <v/>
      </c>
      <c r="BO198" s="487" t="str">
        <f t="shared" si="50"/>
        <v/>
      </c>
      <c r="BP198" s="487">
        <f t="shared" si="50"/>
        <v>0</v>
      </c>
      <c r="BQ198" s="487" t="str">
        <f t="shared" si="50"/>
        <v/>
      </c>
      <c r="BR198" s="487" t="str">
        <f t="shared" si="50"/>
        <v/>
      </c>
      <c r="BS198" s="487" t="str">
        <f t="shared" si="50"/>
        <v/>
      </c>
      <c r="BT198" s="487" t="str">
        <f t="shared" si="50"/>
        <v/>
      </c>
      <c r="BU198" s="487" t="str">
        <f t="shared" si="50"/>
        <v/>
      </c>
      <c r="BV198" s="487" t="str">
        <f t="shared" si="50"/>
        <v/>
      </c>
      <c r="BW198" s="487" t="str">
        <f t="shared" si="50"/>
        <v/>
      </c>
      <c r="BX198" s="487" t="str">
        <f t="shared" si="50"/>
        <v/>
      </c>
      <c r="BY198" s="487" t="str">
        <f t="shared" si="50"/>
        <v/>
      </c>
      <c r="BZ198" s="487" t="str">
        <f t="shared" si="50"/>
        <v/>
      </c>
      <c r="CA198" s="489" t="str">
        <f t="shared" si="38"/>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8"/>
        <v>0</v>
      </c>
      <c r="AG199" s="487">
        <f t="shared" si="48"/>
        <v>0</v>
      </c>
      <c r="AH199" s="487">
        <f t="shared" si="48"/>
        <v>0</v>
      </c>
      <c r="AI199" s="487">
        <f t="shared" si="48"/>
        <v>0</v>
      </c>
      <c r="AJ199" s="487">
        <f t="shared" si="48"/>
        <v>-1</v>
      </c>
      <c r="AK199" s="487">
        <f t="shared" si="48"/>
        <v>0</v>
      </c>
      <c r="AL199" s="487">
        <f t="shared" si="48"/>
        <v>0</v>
      </c>
      <c r="AM199" s="487">
        <f t="shared" si="48"/>
        <v>0</v>
      </c>
      <c r="AN199" s="487">
        <f t="shared" si="48"/>
        <v>0</v>
      </c>
      <c r="AO199" s="487">
        <f t="shared" si="48"/>
        <v>0</v>
      </c>
      <c r="AP199" s="487">
        <f t="shared" si="48"/>
        <v>0</v>
      </c>
      <c r="AQ199" s="487">
        <f t="shared" si="48"/>
        <v>0</v>
      </c>
      <c r="AR199" s="487">
        <f t="shared" si="48"/>
        <v>0</v>
      </c>
      <c r="AS199" s="487">
        <f t="shared" si="48"/>
        <v>0</v>
      </c>
      <c r="AT199" s="487">
        <f t="shared" si="48"/>
        <v>0</v>
      </c>
      <c r="AU199" s="493">
        <f t="shared" si="48"/>
        <v>0</v>
      </c>
      <c r="AV199" s="488" t="str">
        <f t="shared" si="49"/>
        <v/>
      </c>
      <c r="AW199" s="487" t="str">
        <f t="shared" si="49"/>
        <v/>
      </c>
      <c r="AX199" s="487" t="str">
        <f t="shared" si="49"/>
        <v/>
      </c>
      <c r="AY199" s="487" t="str">
        <f t="shared" si="49"/>
        <v/>
      </c>
      <c r="AZ199" s="487">
        <f t="shared" si="49"/>
        <v>0</v>
      </c>
      <c r="BA199" s="487" t="str">
        <f t="shared" si="49"/>
        <v/>
      </c>
      <c r="BB199" s="487" t="str">
        <f t="shared" si="49"/>
        <v/>
      </c>
      <c r="BC199" s="487" t="str">
        <f t="shared" si="49"/>
        <v/>
      </c>
      <c r="BD199" s="487" t="str">
        <f t="shared" si="49"/>
        <v/>
      </c>
      <c r="BE199" s="487" t="str">
        <f t="shared" si="49"/>
        <v/>
      </c>
      <c r="BF199" s="487" t="str">
        <f t="shared" si="49"/>
        <v/>
      </c>
      <c r="BG199" s="487" t="str">
        <f t="shared" si="49"/>
        <v/>
      </c>
      <c r="BH199" s="487" t="str">
        <f t="shared" si="49"/>
        <v/>
      </c>
      <c r="BI199" s="487" t="str">
        <f t="shared" si="49"/>
        <v/>
      </c>
      <c r="BJ199" s="487" t="str">
        <f t="shared" si="49"/>
        <v/>
      </c>
      <c r="BK199" s="489" t="str">
        <f t="shared" si="37"/>
        <v/>
      </c>
      <c r="BL199" s="495" t="str">
        <f t="shared" si="50"/>
        <v/>
      </c>
      <c r="BM199" s="487" t="str">
        <f t="shared" si="50"/>
        <v/>
      </c>
      <c r="BN199" s="487" t="str">
        <f t="shared" si="50"/>
        <v/>
      </c>
      <c r="BO199" s="487" t="str">
        <f t="shared" si="50"/>
        <v/>
      </c>
      <c r="BP199" s="487">
        <f t="shared" si="50"/>
        <v>0</v>
      </c>
      <c r="BQ199" s="487" t="str">
        <f t="shared" si="50"/>
        <v/>
      </c>
      <c r="BR199" s="487" t="str">
        <f t="shared" si="50"/>
        <v/>
      </c>
      <c r="BS199" s="487" t="str">
        <f t="shared" si="50"/>
        <v/>
      </c>
      <c r="BT199" s="487" t="str">
        <f t="shared" si="50"/>
        <v/>
      </c>
      <c r="BU199" s="487" t="str">
        <f t="shared" si="50"/>
        <v/>
      </c>
      <c r="BV199" s="487" t="str">
        <f t="shared" si="50"/>
        <v/>
      </c>
      <c r="BW199" s="487" t="str">
        <f t="shared" si="50"/>
        <v/>
      </c>
      <c r="BX199" s="487" t="str">
        <f t="shared" si="50"/>
        <v/>
      </c>
      <c r="BY199" s="487" t="str">
        <f t="shared" si="50"/>
        <v/>
      </c>
      <c r="BZ199" s="487" t="str">
        <f t="shared" si="50"/>
        <v/>
      </c>
      <c r="CA199" s="489" t="str">
        <f t="shared" si="38"/>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8"/>
        <v>0</v>
      </c>
      <c r="AG200" s="487">
        <f t="shared" si="48"/>
        <v>0</v>
      </c>
      <c r="AH200" s="487">
        <f t="shared" si="48"/>
        <v>0</v>
      </c>
      <c r="AI200" s="487">
        <f t="shared" si="48"/>
        <v>0</v>
      </c>
      <c r="AJ200" s="487">
        <f t="shared" si="48"/>
        <v>-1</v>
      </c>
      <c r="AK200" s="487">
        <f t="shared" si="48"/>
        <v>0</v>
      </c>
      <c r="AL200" s="487">
        <f t="shared" si="48"/>
        <v>0</v>
      </c>
      <c r="AM200" s="487">
        <f t="shared" si="48"/>
        <v>0</v>
      </c>
      <c r="AN200" s="487">
        <f t="shared" si="48"/>
        <v>0</v>
      </c>
      <c r="AO200" s="487">
        <f t="shared" si="48"/>
        <v>0</v>
      </c>
      <c r="AP200" s="487">
        <f t="shared" si="48"/>
        <v>0</v>
      </c>
      <c r="AQ200" s="487">
        <f t="shared" si="48"/>
        <v>0</v>
      </c>
      <c r="AR200" s="487">
        <f t="shared" si="48"/>
        <v>0</v>
      </c>
      <c r="AS200" s="487">
        <f t="shared" si="48"/>
        <v>0</v>
      </c>
      <c r="AT200" s="487">
        <f t="shared" si="48"/>
        <v>0</v>
      </c>
      <c r="AU200" s="493">
        <f t="shared" si="48"/>
        <v>0</v>
      </c>
      <c r="AV200" s="488" t="str">
        <f t="shared" si="49"/>
        <v/>
      </c>
      <c r="AW200" s="487" t="str">
        <f t="shared" si="49"/>
        <v/>
      </c>
      <c r="AX200" s="487" t="str">
        <f t="shared" si="49"/>
        <v/>
      </c>
      <c r="AY200" s="487" t="str">
        <f t="shared" si="49"/>
        <v/>
      </c>
      <c r="AZ200" s="487">
        <f t="shared" si="49"/>
        <v>0</v>
      </c>
      <c r="BA200" s="487" t="str">
        <f t="shared" si="49"/>
        <v/>
      </c>
      <c r="BB200" s="487" t="str">
        <f t="shared" si="49"/>
        <v/>
      </c>
      <c r="BC200" s="487" t="str">
        <f t="shared" si="49"/>
        <v/>
      </c>
      <c r="BD200" s="487" t="str">
        <f t="shared" si="49"/>
        <v/>
      </c>
      <c r="BE200" s="487" t="str">
        <f t="shared" si="49"/>
        <v/>
      </c>
      <c r="BF200" s="487" t="str">
        <f t="shared" si="49"/>
        <v/>
      </c>
      <c r="BG200" s="487" t="str">
        <f t="shared" si="49"/>
        <v/>
      </c>
      <c r="BH200" s="487" t="str">
        <f t="shared" si="49"/>
        <v/>
      </c>
      <c r="BI200" s="487" t="str">
        <f t="shared" si="49"/>
        <v/>
      </c>
      <c r="BJ200" s="487" t="str">
        <f t="shared" si="49"/>
        <v/>
      </c>
      <c r="BK200" s="489" t="str">
        <f t="shared" si="37"/>
        <v/>
      </c>
      <c r="BL200" s="495" t="str">
        <f t="shared" si="50"/>
        <v/>
      </c>
      <c r="BM200" s="487" t="str">
        <f t="shared" si="50"/>
        <v/>
      </c>
      <c r="BN200" s="487" t="str">
        <f t="shared" si="50"/>
        <v/>
      </c>
      <c r="BO200" s="487" t="str">
        <f t="shared" si="50"/>
        <v/>
      </c>
      <c r="BP200" s="487">
        <f t="shared" si="50"/>
        <v>0</v>
      </c>
      <c r="BQ200" s="487" t="str">
        <f t="shared" si="50"/>
        <v/>
      </c>
      <c r="BR200" s="487" t="str">
        <f t="shared" si="50"/>
        <v/>
      </c>
      <c r="BS200" s="487" t="str">
        <f t="shared" si="50"/>
        <v/>
      </c>
      <c r="BT200" s="487" t="str">
        <f t="shared" si="50"/>
        <v/>
      </c>
      <c r="BU200" s="487" t="str">
        <f t="shared" si="50"/>
        <v/>
      </c>
      <c r="BV200" s="487" t="str">
        <f t="shared" si="50"/>
        <v/>
      </c>
      <c r="BW200" s="487" t="str">
        <f t="shared" si="50"/>
        <v/>
      </c>
      <c r="BX200" s="487" t="str">
        <f t="shared" si="50"/>
        <v/>
      </c>
      <c r="BY200" s="487" t="str">
        <f t="shared" si="50"/>
        <v/>
      </c>
      <c r="BZ200" s="487" t="str">
        <f t="shared" si="50"/>
        <v/>
      </c>
      <c r="CA200" s="489" t="str">
        <f t="shared" si="38"/>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8"/>
        <v>0</v>
      </c>
      <c r="AG201" s="487">
        <f t="shared" si="48"/>
        <v>0</v>
      </c>
      <c r="AH201" s="487">
        <f t="shared" si="48"/>
        <v>0</v>
      </c>
      <c r="AI201" s="487">
        <f t="shared" si="48"/>
        <v>0</v>
      </c>
      <c r="AJ201" s="487">
        <f t="shared" si="48"/>
        <v>-1</v>
      </c>
      <c r="AK201" s="487">
        <f t="shared" si="48"/>
        <v>0</v>
      </c>
      <c r="AL201" s="487">
        <f t="shared" si="48"/>
        <v>0</v>
      </c>
      <c r="AM201" s="487">
        <f t="shared" si="48"/>
        <v>0</v>
      </c>
      <c r="AN201" s="487">
        <f t="shared" si="48"/>
        <v>0</v>
      </c>
      <c r="AO201" s="487">
        <f t="shared" si="48"/>
        <v>0</v>
      </c>
      <c r="AP201" s="487">
        <f t="shared" si="48"/>
        <v>0</v>
      </c>
      <c r="AQ201" s="487">
        <f t="shared" si="48"/>
        <v>0</v>
      </c>
      <c r="AR201" s="487">
        <f t="shared" si="48"/>
        <v>0</v>
      </c>
      <c r="AS201" s="487">
        <f t="shared" si="48"/>
        <v>0</v>
      </c>
      <c r="AT201" s="487">
        <f t="shared" si="48"/>
        <v>0</v>
      </c>
      <c r="AU201" s="493">
        <f t="shared" si="48"/>
        <v>0</v>
      </c>
      <c r="AV201" s="488" t="str">
        <f t="shared" si="49"/>
        <v/>
      </c>
      <c r="AW201" s="487" t="str">
        <f t="shared" si="49"/>
        <v/>
      </c>
      <c r="AX201" s="487" t="str">
        <f t="shared" si="49"/>
        <v/>
      </c>
      <c r="AY201" s="487" t="str">
        <f t="shared" si="49"/>
        <v/>
      </c>
      <c r="AZ201" s="487">
        <f t="shared" si="49"/>
        <v>0</v>
      </c>
      <c r="BA201" s="487" t="str">
        <f t="shared" si="49"/>
        <v/>
      </c>
      <c r="BB201" s="487" t="str">
        <f t="shared" si="49"/>
        <v/>
      </c>
      <c r="BC201" s="487" t="str">
        <f t="shared" si="49"/>
        <v/>
      </c>
      <c r="BD201" s="487" t="str">
        <f t="shared" si="49"/>
        <v/>
      </c>
      <c r="BE201" s="487" t="str">
        <f t="shared" si="49"/>
        <v/>
      </c>
      <c r="BF201" s="487" t="str">
        <f t="shared" si="49"/>
        <v/>
      </c>
      <c r="BG201" s="487" t="str">
        <f t="shared" si="49"/>
        <v/>
      </c>
      <c r="BH201" s="487" t="str">
        <f t="shared" si="49"/>
        <v/>
      </c>
      <c r="BI201" s="487" t="str">
        <f t="shared" si="49"/>
        <v/>
      </c>
      <c r="BJ201" s="487" t="str">
        <f t="shared" si="49"/>
        <v/>
      </c>
      <c r="BK201" s="489" t="str">
        <f t="shared" si="37"/>
        <v/>
      </c>
      <c r="BL201" s="495" t="str">
        <f t="shared" si="50"/>
        <v/>
      </c>
      <c r="BM201" s="487" t="str">
        <f t="shared" si="50"/>
        <v/>
      </c>
      <c r="BN201" s="487" t="str">
        <f t="shared" si="50"/>
        <v/>
      </c>
      <c r="BO201" s="487" t="str">
        <f t="shared" si="50"/>
        <v/>
      </c>
      <c r="BP201" s="487">
        <f t="shared" si="50"/>
        <v>0</v>
      </c>
      <c r="BQ201" s="487" t="str">
        <f t="shared" si="50"/>
        <v/>
      </c>
      <c r="BR201" s="487" t="str">
        <f t="shared" si="50"/>
        <v/>
      </c>
      <c r="BS201" s="487" t="str">
        <f t="shared" si="50"/>
        <v/>
      </c>
      <c r="BT201" s="487" t="str">
        <f t="shared" si="50"/>
        <v/>
      </c>
      <c r="BU201" s="487" t="str">
        <f t="shared" si="50"/>
        <v/>
      </c>
      <c r="BV201" s="487" t="str">
        <f t="shared" si="50"/>
        <v/>
      </c>
      <c r="BW201" s="487" t="str">
        <f t="shared" si="50"/>
        <v/>
      </c>
      <c r="BX201" s="487" t="str">
        <f t="shared" si="50"/>
        <v/>
      </c>
      <c r="BY201" s="487" t="str">
        <f t="shared" si="50"/>
        <v/>
      </c>
      <c r="BZ201" s="487" t="str">
        <f t="shared" si="50"/>
        <v/>
      </c>
      <c r="CA201" s="489" t="str">
        <f t="shared" si="38"/>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8"/>
        <v>0</v>
      </c>
      <c r="AG202" s="487">
        <f t="shared" si="48"/>
        <v>0</v>
      </c>
      <c r="AH202" s="487">
        <f t="shared" si="48"/>
        <v>0</v>
      </c>
      <c r="AI202" s="487">
        <f t="shared" si="48"/>
        <v>0</v>
      </c>
      <c r="AJ202" s="487">
        <f t="shared" si="48"/>
        <v>-1</v>
      </c>
      <c r="AK202" s="487">
        <f t="shared" si="48"/>
        <v>0</v>
      </c>
      <c r="AL202" s="487">
        <f t="shared" si="48"/>
        <v>0</v>
      </c>
      <c r="AM202" s="487">
        <f t="shared" si="48"/>
        <v>0</v>
      </c>
      <c r="AN202" s="487">
        <f t="shared" si="48"/>
        <v>0</v>
      </c>
      <c r="AO202" s="487">
        <f t="shared" si="48"/>
        <v>0</v>
      </c>
      <c r="AP202" s="487">
        <f t="shared" si="48"/>
        <v>0</v>
      </c>
      <c r="AQ202" s="487">
        <f t="shared" si="48"/>
        <v>0</v>
      </c>
      <c r="AR202" s="487">
        <f t="shared" si="48"/>
        <v>0</v>
      </c>
      <c r="AS202" s="487">
        <f t="shared" si="48"/>
        <v>0</v>
      </c>
      <c r="AT202" s="487">
        <f t="shared" si="48"/>
        <v>0</v>
      </c>
      <c r="AU202" s="493">
        <f t="shared" si="48"/>
        <v>0</v>
      </c>
      <c r="AV202" s="488" t="str">
        <f t="shared" si="49"/>
        <v/>
      </c>
      <c r="AW202" s="487" t="str">
        <f t="shared" si="49"/>
        <v/>
      </c>
      <c r="AX202" s="487" t="str">
        <f t="shared" si="49"/>
        <v/>
      </c>
      <c r="AY202" s="487" t="str">
        <f t="shared" si="49"/>
        <v/>
      </c>
      <c r="AZ202" s="487">
        <f t="shared" si="49"/>
        <v>0</v>
      </c>
      <c r="BA202" s="487" t="str">
        <f t="shared" si="49"/>
        <v/>
      </c>
      <c r="BB202" s="487" t="str">
        <f t="shared" si="49"/>
        <v/>
      </c>
      <c r="BC202" s="487" t="str">
        <f t="shared" si="49"/>
        <v/>
      </c>
      <c r="BD202" s="487" t="str">
        <f t="shared" si="49"/>
        <v/>
      </c>
      <c r="BE202" s="487" t="str">
        <f t="shared" si="49"/>
        <v/>
      </c>
      <c r="BF202" s="487" t="str">
        <f t="shared" si="49"/>
        <v/>
      </c>
      <c r="BG202" s="487" t="str">
        <f t="shared" si="49"/>
        <v/>
      </c>
      <c r="BH202" s="487" t="str">
        <f t="shared" si="49"/>
        <v/>
      </c>
      <c r="BI202" s="487" t="str">
        <f t="shared" si="49"/>
        <v/>
      </c>
      <c r="BJ202" s="487" t="str">
        <f t="shared" si="49"/>
        <v/>
      </c>
      <c r="BK202" s="489" t="str">
        <f t="shared" si="37"/>
        <v/>
      </c>
      <c r="BL202" s="495" t="str">
        <f t="shared" si="50"/>
        <v/>
      </c>
      <c r="BM202" s="487" t="str">
        <f t="shared" si="50"/>
        <v/>
      </c>
      <c r="BN202" s="487" t="str">
        <f t="shared" si="50"/>
        <v/>
      </c>
      <c r="BO202" s="487" t="str">
        <f t="shared" si="50"/>
        <v/>
      </c>
      <c r="BP202" s="487">
        <f t="shared" si="50"/>
        <v>0</v>
      </c>
      <c r="BQ202" s="487" t="str">
        <f t="shared" si="50"/>
        <v/>
      </c>
      <c r="BR202" s="487" t="str">
        <f t="shared" si="50"/>
        <v/>
      </c>
      <c r="BS202" s="487" t="str">
        <f t="shared" si="50"/>
        <v/>
      </c>
      <c r="BT202" s="487" t="str">
        <f t="shared" si="50"/>
        <v/>
      </c>
      <c r="BU202" s="487" t="str">
        <f t="shared" si="50"/>
        <v/>
      </c>
      <c r="BV202" s="487" t="str">
        <f t="shared" si="50"/>
        <v/>
      </c>
      <c r="BW202" s="487" t="str">
        <f t="shared" si="50"/>
        <v/>
      </c>
      <c r="BX202" s="487" t="str">
        <f t="shared" si="50"/>
        <v/>
      </c>
      <c r="BY202" s="487" t="str">
        <f t="shared" si="50"/>
        <v/>
      </c>
      <c r="BZ202" s="487" t="str">
        <f t="shared" si="50"/>
        <v/>
      </c>
      <c r="CA202" s="489" t="str">
        <f t="shared" si="38"/>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8"/>
        <v>0</v>
      </c>
      <c r="AG203" s="487">
        <f t="shared" si="48"/>
        <v>0</v>
      </c>
      <c r="AH203" s="487">
        <f t="shared" si="48"/>
        <v>0</v>
      </c>
      <c r="AI203" s="487">
        <f t="shared" si="48"/>
        <v>0</v>
      </c>
      <c r="AJ203" s="487">
        <f t="shared" si="48"/>
        <v>-1</v>
      </c>
      <c r="AK203" s="487">
        <f t="shared" si="48"/>
        <v>0</v>
      </c>
      <c r="AL203" s="487">
        <f t="shared" si="48"/>
        <v>0</v>
      </c>
      <c r="AM203" s="487">
        <f t="shared" si="48"/>
        <v>0</v>
      </c>
      <c r="AN203" s="487">
        <f t="shared" si="48"/>
        <v>0</v>
      </c>
      <c r="AO203" s="487">
        <f t="shared" si="48"/>
        <v>0</v>
      </c>
      <c r="AP203" s="487">
        <f t="shared" si="48"/>
        <v>0</v>
      </c>
      <c r="AQ203" s="487">
        <f t="shared" si="48"/>
        <v>0</v>
      </c>
      <c r="AR203" s="487">
        <f t="shared" si="48"/>
        <v>0</v>
      </c>
      <c r="AS203" s="487">
        <f t="shared" si="48"/>
        <v>0</v>
      </c>
      <c r="AT203" s="487">
        <f t="shared" si="48"/>
        <v>0</v>
      </c>
      <c r="AU203" s="493">
        <f t="shared" si="48"/>
        <v>0</v>
      </c>
      <c r="AV203" s="488" t="str">
        <f t="shared" si="49"/>
        <v/>
      </c>
      <c r="AW203" s="487" t="str">
        <f t="shared" si="49"/>
        <v/>
      </c>
      <c r="AX203" s="487" t="str">
        <f t="shared" si="49"/>
        <v/>
      </c>
      <c r="AY203" s="487" t="str">
        <f t="shared" si="49"/>
        <v/>
      </c>
      <c r="AZ203" s="487">
        <f t="shared" si="49"/>
        <v>0</v>
      </c>
      <c r="BA203" s="487" t="str">
        <f t="shared" si="49"/>
        <v/>
      </c>
      <c r="BB203" s="487" t="str">
        <f t="shared" si="49"/>
        <v/>
      </c>
      <c r="BC203" s="487" t="str">
        <f t="shared" si="49"/>
        <v/>
      </c>
      <c r="BD203" s="487" t="str">
        <f t="shared" si="49"/>
        <v/>
      </c>
      <c r="BE203" s="487" t="str">
        <f t="shared" si="49"/>
        <v/>
      </c>
      <c r="BF203" s="487" t="str">
        <f t="shared" si="49"/>
        <v/>
      </c>
      <c r="BG203" s="487" t="str">
        <f t="shared" si="49"/>
        <v/>
      </c>
      <c r="BH203" s="487" t="str">
        <f t="shared" si="49"/>
        <v/>
      </c>
      <c r="BI203" s="487" t="str">
        <f t="shared" si="49"/>
        <v/>
      </c>
      <c r="BJ203" s="487" t="str">
        <f t="shared" si="49"/>
        <v/>
      </c>
      <c r="BK203" s="489" t="str">
        <f t="shared" si="37"/>
        <v/>
      </c>
      <c r="BL203" s="495" t="str">
        <f t="shared" si="50"/>
        <v/>
      </c>
      <c r="BM203" s="487" t="str">
        <f t="shared" si="50"/>
        <v/>
      </c>
      <c r="BN203" s="487" t="str">
        <f t="shared" si="50"/>
        <v/>
      </c>
      <c r="BO203" s="487" t="str">
        <f t="shared" si="50"/>
        <v/>
      </c>
      <c r="BP203" s="487">
        <f t="shared" si="50"/>
        <v>0</v>
      </c>
      <c r="BQ203" s="487" t="str">
        <f t="shared" si="50"/>
        <v/>
      </c>
      <c r="BR203" s="487" t="str">
        <f t="shared" si="50"/>
        <v/>
      </c>
      <c r="BS203" s="487" t="str">
        <f t="shared" si="50"/>
        <v/>
      </c>
      <c r="BT203" s="487" t="str">
        <f t="shared" si="50"/>
        <v/>
      </c>
      <c r="BU203" s="487" t="str">
        <f t="shared" si="50"/>
        <v/>
      </c>
      <c r="BV203" s="487" t="str">
        <f t="shared" si="50"/>
        <v/>
      </c>
      <c r="BW203" s="487" t="str">
        <f t="shared" si="50"/>
        <v/>
      </c>
      <c r="BX203" s="487" t="str">
        <f t="shared" si="50"/>
        <v/>
      </c>
      <c r="BY203" s="487" t="str">
        <f t="shared" si="50"/>
        <v/>
      </c>
      <c r="BZ203" s="487" t="str">
        <f t="shared" si="50"/>
        <v/>
      </c>
      <c r="CA203" s="489" t="str">
        <f t="shared" si="38"/>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8"/>
        <v>0</v>
      </c>
      <c r="AG204" s="487">
        <f t="shared" si="48"/>
        <v>0</v>
      </c>
      <c r="AH204" s="487">
        <f t="shared" si="48"/>
        <v>0</v>
      </c>
      <c r="AI204" s="487">
        <f t="shared" si="48"/>
        <v>0</v>
      </c>
      <c r="AJ204" s="487">
        <f t="shared" si="48"/>
        <v>-1</v>
      </c>
      <c r="AK204" s="487">
        <f t="shared" si="48"/>
        <v>0</v>
      </c>
      <c r="AL204" s="487">
        <f t="shared" si="48"/>
        <v>0</v>
      </c>
      <c r="AM204" s="487">
        <f t="shared" si="48"/>
        <v>0</v>
      </c>
      <c r="AN204" s="487">
        <f t="shared" si="48"/>
        <v>0</v>
      </c>
      <c r="AO204" s="487">
        <f t="shared" si="48"/>
        <v>0</v>
      </c>
      <c r="AP204" s="487">
        <f t="shared" si="48"/>
        <v>0</v>
      </c>
      <c r="AQ204" s="487">
        <f t="shared" si="48"/>
        <v>0</v>
      </c>
      <c r="AR204" s="487">
        <f t="shared" si="48"/>
        <v>0</v>
      </c>
      <c r="AS204" s="487">
        <f t="shared" si="48"/>
        <v>0</v>
      </c>
      <c r="AT204" s="487">
        <f t="shared" si="48"/>
        <v>0</v>
      </c>
      <c r="AU204" s="493">
        <f t="shared" si="48"/>
        <v>0</v>
      </c>
      <c r="AV204" s="488" t="str">
        <f t="shared" si="49"/>
        <v/>
      </c>
      <c r="AW204" s="487" t="str">
        <f t="shared" si="49"/>
        <v/>
      </c>
      <c r="AX204" s="487" t="str">
        <f t="shared" si="49"/>
        <v/>
      </c>
      <c r="AY204" s="487" t="str">
        <f t="shared" si="49"/>
        <v/>
      </c>
      <c r="AZ204" s="487">
        <f t="shared" si="49"/>
        <v>0</v>
      </c>
      <c r="BA204" s="487" t="str">
        <f t="shared" si="49"/>
        <v/>
      </c>
      <c r="BB204" s="487" t="str">
        <f t="shared" si="49"/>
        <v/>
      </c>
      <c r="BC204" s="487" t="str">
        <f t="shared" si="49"/>
        <v/>
      </c>
      <c r="BD204" s="487" t="str">
        <f t="shared" si="49"/>
        <v/>
      </c>
      <c r="BE204" s="487" t="str">
        <f t="shared" si="49"/>
        <v/>
      </c>
      <c r="BF204" s="487" t="str">
        <f t="shared" si="49"/>
        <v/>
      </c>
      <c r="BG204" s="487" t="str">
        <f t="shared" si="49"/>
        <v/>
      </c>
      <c r="BH204" s="487" t="str">
        <f t="shared" si="49"/>
        <v/>
      </c>
      <c r="BI204" s="487" t="str">
        <f t="shared" si="49"/>
        <v/>
      </c>
      <c r="BJ204" s="487" t="str">
        <f t="shared" si="49"/>
        <v/>
      </c>
      <c r="BK204" s="489" t="str">
        <f t="shared" si="37"/>
        <v/>
      </c>
      <c r="BL204" s="495" t="str">
        <f t="shared" si="50"/>
        <v/>
      </c>
      <c r="BM204" s="487" t="str">
        <f t="shared" si="50"/>
        <v/>
      </c>
      <c r="BN204" s="487" t="str">
        <f t="shared" si="50"/>
        <v/>
      </c>
      <c r="BO204" s="487" t="str">
        <f t="shared" si="50"/>
        <v/>
      </c>
      <c r="BP204" s="487">
        <f t="shared" si="50"/>
        <v>0</v>
      </c>
      <c r="BQ204" s="487" t="str">
        <f t="shared" si="50"/>
        <v/>
      </c>
      <c r="BR204" s="487" t="str">
        <f t="shared" si="50"/>
        <v/>
      </c>
      <c r="BS204" s="487" t="str">
        <f t="shared" si="50"/>
        <v/>
      </c>
      <c r="BT204" s="487" t="str">
        <f t="shared" si="50"/>
        <v/>
      </c>
      <c r="BU204" s="487" t="str">
        <f t="shared" si="50"/>
        <v/>
      </c>
      <c r="BV204" s="487" t="str">
        <f t="shared" si="50"/>
        <v/>
      </c>
      <c r="BW204" s="487" t="str">
        <f t="shared" si="50"/>
        <v/>
      </c>
      <c r="BX204" s="487" t="str">
        <f t="shared" si="50"/>
        <v/>
      </c>
      <c r="BY204" s="487" t="str">
        <f t="shared" si="50"/>
        <v/>
      </c>
      <c r="BZ204" s="487" t="str">
        <f t="shared" si="50"/>
        <v/>
      </c>
      <c r="CA204" s="489" t="str">
        <f t="shared" si="38"/>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8"/>
        <v>0</v>
      </c>
      <c r="AG205" s="487">
        <f t="shared" si="48"/>
        <v>0</v>
      </c>
      <c r="AH205" s="487">
        <f t="shared" si="48"/>
        <v>0</v>
      </c>
      <c r="AI205" s="487">
        <f t="shared" si="48"/>
        <v>0</v>
      </c>
      <c r="AJ205" s="487">
        <f t="shared" si="48"/>
        <v>-1</v>
      </c>
      <c r="AK205" s="487">
        <f t="shared" si="48"/>
        <v>0</v>
      </c>
      <c r="AL205" s="487">
        <f t="shared" si="48"/>
        <v>0</v>
      </c>
      <c r="AM205" s="487">
        <f t="shared" si="48"/>
        <v>0</v>
      </c>
      <c r="AN205" s="487">
        <f t="shared" si="48"/>
        <v>0</v>
      </c>
      <c r="AO205" s="487">
        <f t="shared" si="48"/>
        <v>0</v>
      </c>
      <c r="AP205" s="487">
        <f t="shared" si="48"/>
        <v>0</v>
      </c>
      <c r="AQ205" s="487">
        <f t="shared" si="48"/>
        <v>0</v>
      </c>
      <c r="AR205" s="487">
        <f t="shared" si="48"/>
        <v>0</v>
      </c>
      <c r="AS205" s="487">
        <f t="shared" si="48"/>
        <v>0</v>
      </c>
      <c r="AT205" s="487">
        <f t="shared" si="48"/>
        <v>0</v>
      </c>
      <c r="AU205" s="493">
        <f t="shared" si="48"/>
        <v>0</v>
      </c>
      <c r="AV205" s="488" t="str">
        <f t="shared" si="49"/>
        <v/>
      </c>
      <c r="AW205" s="487" t="str">
        <f t="shared" si="49"/>
        <v/>
      </c>
      <c r="AX205" s="487" t="str">
        <f t="shared" si="49"/>
        <v/>
      </c>
      <c r="AY205" s="487" t="str">
        <f t="shared" si="49"/>
        <v/>
      </c>
      <c r="AZ205" s="487">
        <f t="shared" si="49"/>
        <v>0</v>
      </c>
      <c r="BA205" s="487" t="str">
        <f t="shared" si="49"/>
        <v/>
      </c>
      <c r="BB205" s="487" t="str">
        <f t="shared" si="49"/>
        <v/>
      </c>
      <c r="BC205" s="487" t="str">
        <f t="shared" si="49"/>
        <v/>
      </c>
      <c r="BD205" s="487" t="str">
        <f t="shared" si="49"/>
        <v/>
      </c>
      <c r="BE205" s="487" t="str">
        <f t="shared" si="49"/>
        <v/>
      </c>
      <c r="BF205" s="487" t="str">
        <f t="shared" si="49"/>
        <v/>
      </c>
      <c r="BG205" s="487" t="str">
        <f t="shared" si="49"/>
        <v/>
      </c>
      <c r="BH205" s="487" t="str">
        <f t="shared" si="49"/>
        <v/>
      </c>
      <c r="BI205" s="487" t="str">
        <f t="shared" si="49"/>
        <v/>
      </c>
      <c r="BJ205" s="487" t="str">
        <f t="shared" si="49"/>
        <v/>
      </c>
      <c r="BK205" s="489" t="str">
        <f t="shared" si="37"/>
        <v/>
      </c>
      <c r="BL205" s="495" t="str">
        <f t="shared" si="50"/>
        <v/>
      </c>
      <c r="BM205" s="487" t="str">
        <f t="shared" si="50"/>
        <v/>
      </c>
      <c r="BN205" s="487" t="str">
        <f t="shared" si="50"/>
        <v/>
      </c>
      <c r="BO205" s="487" t="str">
        <f t="shared" si="50"/>
        <v/>
      </c>
      <c r="BP205" s="487">
        <f t="shared" si="50"/>
        <v>0</v>
      </c>
      <c r="BQ205" s="487" t="str">
        <f t="shared" si="50"/>
        <v/>
      </c>
      <c r="BR205" s="487" t="str">
        <f t="shared" si="50"/>
        <v/>
      </c>
      <c r="BS205" s="487" t="str">
        <f t="shared" si="50"/>
        <v/>
      </c>
      <c r="BT205" s="487" t="str">
        <f t="shared" si="50"/>
        <v/>
      </c>
      <c r="BU205" s="487" t="str">
        <f t="shared" si="50"/>
        <v/>
      </c>
      <c r="BV205" s="487" t="str">
        <f t="shared" si="50"/>
        <v/>
      </c>
      <c r="BW205" s="487" t="str">
        <f t="shared" si="50"/>
        <v/>
      </c>
      <c r="BX205" s="487" t="str">
        <f t="shared" si="50"/>
        <v/>
      </c>
      <c r="BY205" s="487" t="str">
        <f t="shared" si="50"/>
        <v/>
      </c>
      <c r="BZ205" s="487" t="str">
        <f t="shared" si="50"/>
        <v/>
      </c>
      <c r="CA205" s="489" t="str">
        <f t="shared" si="38"/>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8"/>
        <v>0</v>
      </c>
      <c r="AG206" s="487">
        <f t="shared" si="48"/>
        <v>0</v>
      </c>
      <c r="AH206" s="487">
        <f t="shared" si="48"/>
        <v>0</v>
      </c>
      <c r="AI206" s="487">
        <f t="shared" si="48"/>
        <v>0</v>
      </c>
      <c r="AJ206" s="487">
        <f t="shared" si="48"/>
        <v>-1</v>
      </c>
      <c r="AK206" s="487">
        <f t="shared" si="48"/>
        <v>0</v>
      </c>
      <c r="AL206" s="487">
        <f t="shared" si="48"/>
        <v>0</v>
      </c>
      <c r="AM206" s="487">
        <f t="shared" si="48"/>
        <v>0</v>
      </c>
      <c r="AN206" s="487">
        <f t="shared" si="48"/>
        <v>0</v>
      </c>
      <c r="AO206" s="487">
        <f t="shared" si="48"/>
        <v>0</v>
      </c>
      <c r="AP206" s="487">
        <f t="shared" si="48"/>
        <v>0</v>
      </c>
      <c r="AQ206" s="487">
        <f t="shared" si="48"/>
        <v>0</v>
      </c>
      <c r="AR206" s="487">
        <f t="shared" si="48"/>
        <v>0</v>
      </c>
      <c r="AS206" s="487">
        <f t="shared" si="48"/>
        <v>0</v>
      </c>
      <c r="AT206" s="487">
        <f t="shared" si="48"/>
        <v>0</v>
      </c>
      <c r="AU206" s="493">
        <f t="shared" ref="AU206" si="51">AU205</f>
        <v>0</v>
      </c>
      <c r="AV206" s="488" t="str">
        <f t="shared" si="49"/>
        <v/>
      </c>
      <c r="AW206" s="487" t="str">
        <f t="shared" si="49"/>
        <v/>
      </c>
      <c r="AX206" s="487" t="str">
        <f t="shared" si="49"/>
        <v/>
      </c>
      <c r="AY206" s="487" t="str">
        <f t="shared" si="49"/>
        <v/>
      </c>
      <c r="AZ206" s="487">
        <f t="shared" si="49"/>
        <v>0</v>
      </c>
      <c r="BA206" s="487" t="str">
        <f t="shared" si="49"/>
        <v/>
      </c>
      <c r="BB206" s="487" t="str">
        <f t="shared" si="49"/>
        <v/>
      </c>
      <c r="BC206" s="487" t="str">
        <f t="shared" si="49"/>
        <v/>
      </c>
      <c r="BD206" s="487" t="str">
        <f t="shared" si="49"/>
        <v/>
      </c>
      <c r="BE206" s="487" t="str">
        <f t="shared" si="49"/>
        <v/>
      </c>
      <c r="BF206" s="487" t="str">
        <f t="shared" si="49"/>
        <v/>
      </c>
      <c r="BG206" s="487" t="str">
        <f t="shared" si="49"/>
        <v/>
      </c>
      <c r="BH206" s="487" t="str">
        <f t="shared" si="49"/>
        <v/>
      </c>
      <c r="BI206" s="487" t="str">
        <f t="shared" si="49"/>
        <v/>
      </c>
      <c r="BJ206" s="487" t="str">
        <f t="shared" si="49"/>
        <v/>
      </c>
      <c r="BK206" s="489" t="str">
        <f t="shared" si="37"/>
        <v/>
      </c>
      <c r="BL206" s="495" t="str">
        <f t="shared" si="50"/>
        <v/>
      </c>
      <c r="BM206" s="487" t="str">
        <f t="shared" si="50"/>
        <v/>
      </c>
      <c r="BN206" s="487" t="str">
        <f t="shared" si="50"/>
        <v/>
      </c>
      <c r="BO206" s="487" t="str">
        <f t="shared" si="50"/>
        <v/>
      </c>
      <c r="BP206" s="487">
        <f t="shared" si="50"/>
        <v>0</v>
      </c>
      <c r="BQ206" s="487" t="str">
        <f t="shared" si="50"/>
        <v/>
      </c>
      <c r="BR206" s="487" t="str">
        <f t="shared" si="50"/>
        <v/>
      </c>
      <c r="BS206" s="487" t="str">
        <f t="shared" si="50"/>
        <v/>
      </c>
      <c r="BT206" s="487" t="str">
        <f t="shared" si="50"/>
        <v/>
      </c>
      <c r="BU206" s="487" t="str">
        <f t="shared" si="50"/>
        <v/>
      </c>
      <c r="BV206" s="487" t="str">
        <f t="shared" si="50"/>
        <v/>
      </c>
      <c r="BW206" s="487" t="str">
        <f t="shared" si="50"/>
        <v/>
      </c>
      <c r="BX206" s="487" t="str">
        <f t="shared" si="50"/>
        <v/>
      </c>
      <c r="BY206" s="487" t="str">
        <f t="shared" si="50"/>
        <v/>
      </c>
      <c r="BZ206" s="487" t="str">
        <f t="shared" si="50"/>
        <v/>
      </c>
      <c r="CA206" s="489" t="str">
        <f t="shared" si="38"/>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2">AF206</f>
        <v>0</v>
      </c>
      <c r="AG207" s="487">
        <f t="shared" si="52"/>
        <v>0</v>
      </c>
      <c r="AH207" s="487">
        <f t="shared" si="52"/>
        <v>0</v>
      </c>
      <c r="AI207" s="487">
        <f t="shared" si="52"/>
        <v>0</v>
      </c>
      <c r="AJ207" s="487">
        <f t="shared" si="52"/>
        <v>-1</v>
      </c>
      <c r="AK207" s="487">
        <f t="shared" si="52"/>
        <v>0</v>
      </c>
      <c r="AL207" s="487">
        <f t="shared" si="52"/>
        <v>0</v>
      </c>
      <c r="AM207" s="487">
        <f t="shared" si="52"/>
        <v>0</v>
      </c>
      <c r="AN207" s="487">
        <f t="shared" si="52"/>
        <v>0</v>
      </c>
      <c r="AO207" s="487">
        <f t="shared" si="52"/>
        <v>0</v>
      </c>
      <c r="AP207" s="487">
        <f t="shared" si="52"/>
        <v>0</v>
      </c>
      <c r="AQ207" s="487">
        <f t="shared" si="52"/>
        <v>0</v>
      </c>
      <c r="AR207" s="487">
        <f t="shared" si="52"/>
        <v>0</v>
      </c>
      <c r="AS207" s="487">
        <f t="shared" si="52"/>
        <v>0</v>
      </c>
      <c r="AT207" s="487">
        <f t="shared" si="52"/>
        <v>0</v>
      </c>
      <c r="AU207" s="493">
        <f t="shared" si="52"/>
        <v>0</v>
      </c>
      <c r="AV207" s="488" t="str">
        <f t="shared" si="49"/>
        <v/>
      </c>
      <c r="AW207" s="487" t="str">
        <f t="shared" si="49"/>
        <v/>
      </c>
      <c r="AX207" s="487" t="str">
        <f t="shared" si="49"/>
        <v/>
      </c>
      <c r="AY207" s="487" t="str">
        <f t="shared" si="49"/>
        <v/>
      </c>
      <c r="AZ207" s="487">
        <f t="shared" si="49"/>
        <v>0</v>
      </c>
      <c r="BA207" s="487" t="str">
        <f t="shared" si="49"/>
        <v/>
      </c>
      <c r="BB207" s="487" t="str">
        <f t="shared" si="49"/>
        <v/>
      </c>
      <c r="BC207" s="487" t="str">
        <f t="shared" si="49"/>
        <v/>
      </c>
      <c r="BD207" s="487" t="str">
        <f t="shared" si="49"/>
        <v/>
      </c>
      <c r="BE207" s="487" t="str">
        <f t="shared" si="49"/>
        <v/>
      </c>
      <c r="BF207" s="487" t="str">
        <f t="shared" si="49"/>
        <v/>
      </c>
      <c r="BG207" s="487" t="str">
        <f t="shared" si="49"/>
        <v/>
      </c>
      <c r="BH207" s="487" t="str">
        <f t="shared" si="49"/>
        <v/>
      </c>
      <c r="BI207" s="487" t="str">
        <f t="shared" si="49"/>
        <v/>
      </c>
      <c r="BJ207" s="487" t="str">
        <f t="shared" si="49"/>
        <v/>
      </c>
      <c r="BK207" s="489" t="str">
        <f t="shared" si="37"/>
        <v/>
      </c>
      <c r="BL207" s="495" t="str">
        <f t="shared" si="50"/>
        <v/>
      </c>
      <c r="BM207" s="487" t="str">
        <f t="shared" si="50"/>
        <v/>
      </c>
      <c r="BN207" s="487" t="str">
        <f t="shared" si="50"/>
        <v/>
      </c>
      <c r="BO207" s="487" t="str">
        <f t="shared" si="50"/>
        <v/>
      </c>
      <c r="BP207" s="487">
        <f t="shared" si="50"/>
        <v>0</v>
      </c>
      <c r="BQ207" s="487" t="str">
        <f t="shared" si="50"/>
        <v/>
      </c>
      <c r="BR207" s="487" t="str">
        <f t="shared" si="50"/>
        <v/>
      </c>
      <c r="BS207" s="487" t="str">
        <f t="shared" si="50"/>
        <v/>
      </c>
      <c r="BT207" s="487" t="str">
        <f t="shared" si="50"/>
        <v/>
      </c>
      <c r="BU207" s="487" t="str">
        <f t="shared" si="50"/>
        <v/>
      </c>
      <c r="BV207" s="487" t="str">
        <f t="shared" si="50"/>
        <v/>
      </c>
      <c r="BW207" s="487" t="str">
        <f t="shared" si="50"/>
        <v/>
      </c>
      <c r="BX207" s="487" t="str">
        <f t="shared" si="50"/>
        <v/>
      </c>
      <c r="BY207" s="487" t="str">
        <f t="shared" si="50"/>
        <v/>
      </c>
      <c r="BZ207" s="487" t="str">
        <f t="shared" si="50"/>
        <v/>
      </c>
      <c r="CA207" s="489" t="str">
        <f t="shared" si="38"/>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2"/>
        <v>0</v>
      </c>
      <c r="AG208" s="487">
        <f t="shared" si="52"/>
        <v>0</v>
      </c>
      <c r="AH208" s="487">
        <f t="shared" si="52"/>
        <v>0</v>
      </c>
      <c r="AI208" s="487">
        <f t="shared" si="52"/>
        <v>0</v>
      </c>
      <c r="AJ208" s="487">
        <f t="shared" si="52"/>
        <v>-1</v>
      </c>
      <c r="AK208" s="487">
        <f t="shared" si="52"/>
        <v>0</v>
      </c>
      <c r="AL208" s="487">
        <f t="shared" si="52"/>
        <v>0</v>
      </c>
      <c r="AM208" s="487">
        <f t="shared" si="52"/>
        <v>0</v>
      </c>
      <c r="AN208" s="487">
        <f t="shared" si="52"/>
        <v>0</v>
      </c>
      <c r="AO208" s="487">
        <f t="shared" si="52"/>
        <v>0</v>
      </c>
      <c r="AP208" s="487">
        <f t="shared" si="52"/>
        <v>0</v>
      </c>
      <c r="AQ208" s="487">
        <f t="shared" si="52"/>
        <v>0</v>
      </c>
      <c r="AR208" s="487">
        <f t="shared" si="52"/>
        <v>0</v>
      </c>
      <c r="AS208" s="487">
        <f t="shared" si="52"/>
        <v>0</v>
      </c>
      <c r="AT208" s="487">
        <f t="shared" si="52"/>
        <v>0</v>
      </c>
      <c r="AU208" s="493">
        <f t="shared" si="52"/>
        <v>0</v>
      </c>
      <c r="AV208" s="488" t="str">
        <f t="shared" ref="AV208:BK224" si="53">IF(AF208,IFERROR(LEFT($V208,SEARCH(" (",$V208)-1),$V208),"")</f>
        <v/>
      </c>
      <c r="AW208" s="487" t="str">
        <f t="shared" si="53"/>
        <v/>
      </c>
      <c r="AX208" s="487" t="str">
        <f t="shared" si="53"/>
        <v/>
      </c>
      <c r="AY208" s="487" t="str">
        <f t="shared" si="53"/>
        <v/>
      </c>
      <c r="AZ208" s="487">
        <f t="shared" si="53"/>
        <v>0</v>
      </c>
      <c r="BA208" s="487" t="str">
        <f t="shared" si="53"/>
        <v/>
      </c>
      <c r="BB208" s="487" t="str">
        <f t="shared" si="53"/>
        <v/>
      </c>
      <c r="BC208" s="487" t="str">
        <f t="shared" si="53"/>
        <v/>
      </c>
      <c r="BD208" s="487" t="str">
        <f t="shared" si="53"/>
        <v/>
      </c>
      <c r="BE208" s="487" t="str">
        <f t="shared" si="53"/>
        <v/>
      </c>
      <c r="BF208" s="487" t="str">
        <f t="shared" si="53"/>
        <v/>
      </c>
      <c r="BG208" s="487" t="str">
        <f t="shared" si="53"/>
        <v/>
      </c>
      <c r="BH208" s="487" t="str">
        <f t="shared" si="53"/>
        <v/>
      </c>
      <c r="BI208" s="487" t="str">
        <f t="shared" si="53"/>
        <v/>
      </c>
      <c r="BJ208" s="487" t="str">
        <f t="shared" si="53"/>
        <v/>
      </c>
      <c r="BK208" s="489" t="str">
        <f t="shared" si="37"/>
        <v/>
      </c>
      <c r="BL208" s="495" t="str">
        <f t="shared" ref="BL208:CA224" si="54">IF(AF208,IFERROR(LEFT($W208,SEARCH(" (",$W208)-1),$W208),"")</f>
        <v/>
      </c>
      <c r="BM208" s="487" t="str">
        <f t="shared" si="54"/>
        <v/>
      </c>
      <c r="BN208" s="487" t="str">
        <f t="shared" si="54"/>
        <v/>
      </c>
      <c r="BO208" s="487" t="str">
        <f t="shared" si="54"/>
        <v/>
      </c>
      <c r="BP208" s="487">
        <f t="shared" si="54"/>
        <v>0</v>
      </c>
      <c r="BQ208" s="487" t="str">
        <f t="shared" si="54"/>
        <v/>
      </c>
      <c r="BR208" s="487" t="str">
        <f t="shared" si="54"/>
        <v/>
      </c>
      <c r="BS208" s="487" t="str">
        <f t="shared" si="54"/>
        <v/>
      </c>
      <c r="BT208" s="487" t="str">
        <f t="shared" si="54"/>
        <v/>
      </c>
      <c r="BU208" s="487" t="str">
        <f t="shared" si="54"/>
        <v/>
      </c>
      <c r="BV208" s="487" t="str">
        <f t="shared" si="54"/>
        <v/>
      </c>
      <c r="BW208" s="487" t="str">
        <f t="shared" si="54"/>
        <v/>
      </c>
      <c r="BX208" s="487" t="str">
        <f t="shared" si="54"/>
        <v/>
      </c>
      <c r="BY208" s="487" t="str">
        <f t="shared" si="54"/>
        <v/>
      </c>
      <c r="BZ208" s="487" t="str">
        <f t="shared" si="54"/>
        <v/>
      </c>
      <c r="CA208" s="489" t="str">
        <f t="shared" si="38"/>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2"/>
        <v>0</v>
      </c>
      <c r="AG209" s="487">
        <f t="shared" si="52"/>
        <v>0</v>
      </c>
      <c r="AH209" s="487">
        <f t="shared" si="52"/>
        <v>0</v>
      </c>
      <c r="AI209" s="487">
        <f t="shared" si="52"/>
        <v>0</v>
      </c>
      <c r="AJ209" s="487">
        <f t="shared" si="52"/>
        <v>-1</v>
      </c>
      <c r="AK209" s="487">
        <f t="shared" si="52"/>
        <v>0</v>
      </c>
      <c r="AL209" s="487">
        <f t="shared" si="52"/>
        <v>0</v>
      </c>
      <c r="AM209" s="487">
        <f t="shared" si="52"/>
        <v>0</v>
      </c>
      <c r="AN209" s="487">
        <f t="shared" si="52"/>
        <v>0</v>
      </c>
      <c r="AO209" s="487">
        <f t="shared" si="52"/>
        <v>0</v>
      </c>
      <c r="AP209" s="487">
        <f t="shared" si="52"/>
        <v>0</v>
      </c>
      <c r="AQ209" s="487">
        <f t="shared" si="52"/>
        <v>0</v>
      </c>
      <c r="AR209" s="487">
        <f t="shared" si="52"/>
        <v>0</v>
      </c>
      <c r="AS209" s="487">
        <f t="shared" si="52"/>
        <v>0</v>
      </c>
      <c r="AT209" s="487">
        <f t="shared" si="52"/>
        <v>0</v>
      </c>
      <c r="AU209" s="493">
        <f t="shared" si="52"/>
        <v>0</v>
      </c>
      <c r="AV209" s="488" t="str">
        <f t="shared" si="53"/>
        <v/>
      </c>
      <c r="AW209" s="487" t="str">
        <f t="shared" si="53"/>
        <v/>
      </c>
      <c r="AX209" s="487" t="str">
        <f t="shared" si="53"/>
        <v/>
      </c>
      <c r="AY209" s="487" t="str">
        <f t="shared" si="53"/>
        <v/>
      </c>
      <c r="AZ209" s="487">
        <f t="shared" si="53"/>
        <v>0</v>
      </c>
      <c r="BA209" s="487" t="str">
        <f t="shared" si="53"/>
        <v/>
      </c>
      <c r="BB209" s="487" t="str">
        <f t="shared" si="53"/>
        <v/>
      </c>
      <c r="BC209" s="487" t="str">
        <f t="shared" si="53"/>
        <v/>
      </c>
      <c r="BD209" s="487" t="str">
        <f t="shared" si="53"/>
        <v/>
      </c>
      <c r="BE209" s="487" t="str">
        <f t="shared" si="53"/>
        <v/>
      </c>
      <c r="BF209" s="487" t="str">
        <f t="shared" si="53"/>
        <v/>
      </c>
      <c r="BG209" s="487" t="str">
        <f t="shared" si="53"/>
        <v/>
      </c>
      <c r="BH209" s="487" t="str">
        <f t="shared" si="53"/>
        <v/>
      </c>
      <c r="BI209" s="487" t="str">
        <f t="shared" si="53"/>
        <v/>
      </c>
      <c r="BJ209" s="487" t="str">
        <f t="shared" si="53"/>
        <v/>
      </c>
      <c r="BK209" s="489" t="str">
        <f t="shared" si="37"/>
        <v/>
      </c>
      <c r="BL209" s="495" t="str">
        <f t="shared" si="54"/>
        <v/>
      </c>
      <c r="BM209" s="487" t="str">
        <f t="shared" si="54"/>
        <v/>
      </c>
      <c r="BN209" s="487" t="str">
        <f t="shared" si="54"/>
        <v/>
      </c>
      <c r="BO209" s="487" t="str">
        <f t="shared" si="54"/>
        <v/>
      </c>
      <c r="BP209" s="487">
        <f t="shared" si="54"/>
        <v>0</v>
      </c>
      <c r="BQ209" s="487" t="str">
        <f t="shared" si="54"/>
        <v/>
      </c>
      <c r="BR209" s="487" t="str">
        <f t="shared" si="54"/>
        <v/>
      </c>
      <c r="BS209" s="487" t="str">
        <f t="shared" si="54"/>
        <v/>
      </c>
      <c r="BT209" s="487" t="str">
        <f t="shared" si="54"/>
        <v/>
      </c>
      <c r="BU209" s="487" t="str">
        <f t="shared" si="54"/>
        <v/>
      </c>
      <c r="BV209" s="487" t="str">
        <f t="shared" si="54"/>
        <v/>
      </c>
      <c r="BW209" s="487" t="str">
        <f t="shared" si="54"/>
        <v/>
      </c>
      <c r="BX209" s="487" t="str">
        <f t="shared" si="54"/>
        <v/>
      </c>
      <c r="BY209" s="487" t="str">
        <f t="shared" si="54"/>
        <v/>
      </c>
      <c r="BZ209" s="487" t="str">
        <f t="shared" si="54"/>
        <v/>
      </c>
      <c r="CA209" s="489" t="str">
        <f t="shared" si="38"/>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2"/>
        <v>0</v>
      </c>
      <c r="AG210" s="487">
        <f t="shared" si="52"/>
        <v>0</v>
      </c>
      <c r="AH210" s="487">
        <f t="shared" si="52"/>
        <v>0</v>
      </c>
      <c r="AI210" s="487">
        <f t="shared" si="52"/>
        <v>0</v>
      </c>
      <c r="AJ210" s="487">
        <f t="shared" si="52"/>
        <v>-1</v>
      </c>
      <c r="AK210" s="487">
        <f t="shared" si="52"/>
        <v>0</v>
      </c>
      <c r="AL210" s="487">
        <f t="shared" si="52"/>
        <v>0</v>
      </c>
      <c r="AM210" s="487">
        <f t="shared" si="52"/>
        <v>0</v>
      </c>
      <c r="AN210" s="487">
        <f t="shared" si="52"/>
        <v>0</v>
      </c>
      <c r="AO210" s="487">
        <f t="shared" si="52"/>
        <v>0</v>
      </c>
      <c r="AP210" s="487">
        <f t="shared" si="52"/>
        <v>0</v>
      </c>
      <c r="AQ210" s="487">
        <f t="shared" si="52"/>
        <v>0</v>
      </c>
      <c r="AR210" s="487">
        <f t="shared" si="52"/>
        <v>0</v>
      </c>
      <c r="AS210" s="487">
        <f t="shared" si="52"/>
        <v>0</v>
      </c>
      <c r="AT210" s="487">
        <f t="shared" si="52"/>
        <v>0</v>
      </c>
      <c r="AU210" s="493">
        <f t="shared" si="52"/>
        <v>0</v>
      </c>
      <c r="AV210" s="488" t="str">
        <f t="shared" si="53"/>
        <v/>
      </c>
      <c r="AW210" s="487" t="str">
        <f t="shared" si="53"/>
        <v/>
      </c>
      <c r="AX210" s="487" t="str">
        <f t="shared" si="53"/>
        <v/>
      </c>
      <c r="AY210" s="487" t="str">
        <f t="shared" si="53"/>
        <v/>
      </c>
      <c r="AZ210" s="487">
        <f t="shared" si="53"/>
        <v>0</v>
      </c>
      <c r="BA210" s="487" t="str">
        <f t="shared" si="53"/>
        <v/>
      </c>
      <c r="BB210" s="487" t="str">
        <f t="shared" si="53"/>
        <v/>
      </c>
      <c r="BC210" s="487" t="str">
        <f t="shared" si="53"/>
        <v/>
      </c>
      <c r="BD210" s="487" t="str">
        <f t="shared" si="53"/>
        <v/>
      </c>
      <c r="BE210" s="487" t="str">
        <f t="shared" si="53"/>
        <v/>
      </c>
      <c r="BF210" s="487" t="str">
        <f t="shared" si="53"/>
        <v/>
      </c>
      <c r="BG210" s="487" t="str">
        <f t="shared" si="53"/>
        <v/>
      </c>
      <c r="BH210" s="487" t="str">
        <f t="shared" si="53"/>
        <v/>
      </c>
      <c r="BI210" s="487" t="str">
        <f t="shared" si="53"/>
        <v/>
      </c>
      <c r="BJ210" s="487" t="str">
        <f t="shared" si="53"/>
        <v/>
      </c>
      <c r="BK210" s="489" t="str">
        <f t="shared" si="37"/>
        <v/>
      </c>
      <c r="BL210" s="495" t="str">
        <f t="shared" si="54"/>
        <v/>
      </c>
      <c r="BM210" s="487" t="str">
        <f t="shared" si="54"/>
        <v/>
      </c>
      <c r="BN210" s="487" t="str">
        <f t="shared" si="54"/>
        <v/>
      </c>
      <c r="BO210" s="487" t="str">
        <f t="shared" si="54"/>
        <v/>
      </c>
      <c r="BP210" s="487">
        <f t="shared" si="54"/>
        <v>0</v>
      </c>
      <c r="BQ210" s="487" t="str">
        <f t="shared" si="54"/>
        <v/>
      </c>
      <c r="BR210" s="487" t="str">
        <f t="shared" si="54"/>
        <v/>
      </c>
      <c r="BS210" s="487" t="str">
        <f t="shared" si="54"/>
        <v/>
      </c>
      <c r="BT210" s="487" t="str">
        <f t="shared" si="54"/>
        <v/>
      </c>
      <c r="BU210" s="487" t="str">
        <f t="shared" si="54"/>
        <v/>
      </c>
      <c r="BV210" s="487" t="str">
        <f t="shared" si="54"/>
        <v/>
      </c>
      <c r="BW210" s="487" t="str">
        <f t="shared" si="54"/>
        <v/>
      </c>
      <c r="BX210" s="487" t="str">
        <f t="shared" si="54"/>
        <v/>
      </c>
      <c r="BY210" s="487" t="str">
        <f t="shared" si="54"/>
        <v/>
      </c>
      <c r="BZ210" s="487" t="str">
        <f t="shared" si="54"/>
        <v/>
      </c>
      <c r="CA210" s="489" t="str">
        <f t="shared" si="38"/>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2"/>
        <v>0</v>
      </c>
      <c r="AG211" s="487">
        <f t="shared" si="52"/>
        <v>0</v>
      </c>
      <c r="AH211" s="487">
        <f t="shared" si="52"/>
        <v>0</v>
      </c>
      <c r="AI211" s="487">
        <f t="shared" si="52"/>
        <v>0</v>
      </c>
      <c r="AJ211" s="487">
        <f t="shared" si="52"/>
        <v>-1</v>
      </c>
      <c r="AK211" s="487">
        <f t="shared" si="52"/>
        <v>0</v>
      </c>
      <c r="AL211" s="487">
        <f t="shared" si="52"/>
        <v>0</v>
      </c>
      <c r="AM211" s="487">
        <f t="shared" si="52"/>
        <v>0</v>
      </c>
      <c r="AN211" s="487">
        <f t="shared" si="52"/>
        <v>0</v>
      </c>
      <c r="AO211" s="487">
        <f t="shared" si="52"/>
        <v>0</v>
      </c>
      <c r="AP211" s="487">
        <f t="shared" si="52"/>
        <v>0</v>
      </c>
      <c r="AQ211" s="487">
        <f t="shared" si="52"/>
        <v>0</v>
      </c>
      <c r="AR211" s="487">
        <f t="shared" si="52"/>
        <v>0</v>
      </c>
      <c r="AS211" s="487">
        <f t="shared" si="52"/>
        <v>0</v>
      </c>
      <c r="AT211" s="487">
        <f t="shared" si="52"/>
        <v>0</v>
      </c>
      <c r="AU211" s="493">
        <f t="shared" si="52"/>
        <v>0</v>
      </c>
      <c r="AV211" s="488" t="str">
        <f t="shared" si="53"/>
        <v/>
      </c>
      <c r="AW211" s="487" t="str">
        <f t="shared" si="53"/>
        <v/>
      </c>
      <c r="AX211" s="487" t="str">
        <f t="shared" si="53"/>
        <v/>
      </c>
      <c r="AY211" s="487" t="str">
        <f t="shared" si="53"/>
        <v/>
      </c>
      <c r="AZ211" s="487">
        <f t="shared" si="53"/>
        <v>0</v>
      </c>
      <c r="BA211" s="487" t="str">
        <f t="shared" si="53"/>
        <v/>
      </c>
      <c r="BB211" s="487" t="str">
        <f t="shared" si="53"/>
        <v/>
      </c>
      <c r="BC211" s="487" t="str">
        <f t="shared" si="53"/>
        <v/>
      </c>
      <c r="BD211" s="487" t="str">
        <f t="shared" si="53"/>
        <v/>
      </c>
      <c r="BE211" s="487" t="str">
        <f t="shared" si="53"/>
        <v/>
      </c>
      <c r="BF211" s="487" t="str">
        <f t="shared" si="53"/>
        <v/>
      </c>
      <c r="BG211" s="487" t="str">
        <f t="shared" si="53"/>
        <v/>
      </c>
      <c r="BH211" s="487" t="str">
        <f t="shared" si="53"/>
        <v/>
      </c>
      <c r="BI211" s="487" t="str">
        <f t="shared" si="53"/>
        <v/>
      </c>
      <c r="BJ211" s="487" t="str">
        <f t="shared" si="53"/>
        <v/>
      </c>
      <c r="BK211" s="489" t="str">
        <f t="shared" si="37"/>
        <v/>
      </c>
      <c r="BL211" s="495" t="str">
        <f t="shared" si="54"/>
        <v/>
      </c>
      <c r="BM211" s="487" t="str">
        <f t="shared" si="54"/>
        <v/>
      </c>
      <c r="BN211" s="487" t="str">
        <f t="shared" si="54"/>
        <v/>
      </c>
      <c r="BO211" s="487" t="str">
        <f t="shared" si="54"/>
        <v/>
      </c>
      <c r="BP211" s="487">
        <f t="shared" si="54"/>
        <v>0</v>
      </c>
      <c r="BQ211" s="487" t="str">
        <f t="shared" si="54"/>
        <v/>
      </c>
      <c r="BR211" s="487" t="str">
        <f t="shared" si="54"/>
        <v/>
      </c>
      <c r="BS211" s="487" t="str">
        <f t="shared" si="54"/>
        <v/>
      </c>
      <c r="BT211" s="487" t="str">
        <f t="shared" si="54"/>
        <v/>
      </c>
      <c r="BU211" s="487" t="str">
        <f t="shared" si="54"/>
        <v/>
      </c>
      <c r="BV211" s="487" t="str">
        <f t="shared" si="54"/>
        <v/>
      </c>
      <c r="BW211" s="487" t="str">
        <f t="shared" si="54"/>
        <v/>
      </c>
      <c r="BX211" s="487" t="str">
        <f t="shared" si="54"/>
        <v/>
      </c>
      <c r="BY211" s="487" t="str">
        <f t="shared" si="54"/>
        <v/>
      </c>
      <c r="BZ211" s="487" t="str">
        <f t="shared" si="54"/>
        <v/>
      </c>
      <c r="CA211" s="489" t="str">
        <f t="shared" si="38"/>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2"/>
        <v>0</v>
      </c>
      <c r="AG212" s="487">
        <f t="shared" si="52"/>
        <v>0</v>
      </c>
      <c r="AH212" s="487">
        <f t="shared" si="52"/>
        <v>0</v>
      </c>
      <c r="AI212" s="487">
        <f t="shared" si="52"/>
        <v>0</v>
      </c>
      <c r="AJ212" s="487">
        <f t="shared" si="52"/>
        <v>-1</v>
      </c>
      <c r="AK212" s="487">
        <f t="shared" si="52"/>
        <v>0</v>
      </c>
      <c r="AL212" s="487">
        <f t="shared" si="52"/>
        <v>0</v>
      </c>
      <c r="AM212" s="487">
        <f t="shared" si="52"/>
        <v>0</v>
      </c>
      <c r="AN212" s="487">
        <f t="shared" si="52"/>
        <v>0</v>
      </c>
      <c r="AO212" s="487">
        <f t="shared" si="52"/>
        <v>0</v>
      </c>
      <c r="AP212" s="487">
        <f t="shared" si="52"/>
        <v>0</v>
      </c>
      <c r="AQ212" s="487">
        <f t="shared" si="52"/>
        <v>0</v>
      </c>
      <c r="AR212" s="487">
        <f t="shared" si="52"/>
        <v>0</v>
      </c>
      <c r="AS212" s="487">
        <f t="shared" si="52"/>
        <v>0</v>
      </c>
      <c r="AT212" s="487">
        <f t="shared" si="52"/>
        <v>0</v>
      </c>
      <c r="AU212" s="493">
        <f t="shared" si="52"/>
        <v>0</v>
      </c>
      <c r="AV212" s="488" t="str">
        <f t="shared" si="53"/>
        <v/>
      </c>
      <c r="AW212" s="487" t="str">
        <f t="shared" si="53"/>
        <v/>
      </c>
      <c r="AX212" s="487" t="str">
        <f t="shared" si="53"/>
        <v/>
      </c>
      <c r="AY212" s="487" t="str">
        <f t="shared" si="53"/>
        <v/>
      </c>
      <c r="AZ212" s="487">
        <f t="shared" si="53"/>
        <v>0</v>
      </c>
      <c r="BA212" s="487" t="str">
        <f t="shared" si="53"/>
        <v/>
      </c>
      <c r="BB212" s="487" t="str">
        <f t="shared" si="53"/>
        <v/>
      </c>
      <c r="BC212" s="487" t="str">
        <f t="shared" si="53"/>
        <v/>
      </c>
      <c r="BD212" s="487" t="str">
        <f t="shared" si="53"/>
        <v/>
      </c>
      <c r="BE212" s="487" t="str">
        <f t="shared" si="53"/>
        <v/>
      </c>
      <c r="BF212" s="487" t="str">
        <f t="shared" si="53"/>
        <v/>
      </c>
      <c r="BG212" s="487" t="str">
        <f t="shared" si="53"/>
        <v/>
      </c>
      <c r="BH212" s="487" t="str">
        <f t="shared" si="53"/>
        <v/>
      </c>
      <c r="BI212" s="487" t="str">
        <f t="shared" si="53"/>
        <v/>
      </c>
      <c r="BJ212" s="487" t="str">
        <f t="shared" si="53"/>
        <v/>
      </c>
      <c r="BK212" s="489" t="str">
        <f t="shared" si="37"/>
        <v/>
      </c>
      <c r="BL212" s="495" t="str">
        <f t="shared" si="54"/>
        <v/>
      </c>
      <c r="BM212" s="487" t="str">
        <f t="shared" si="54"/>
        <v/>
      </c>
      <c r="BN212" s="487" t="str">
        <f t="shared" si="54"/>
        <v/>
      </c>
      <c r="BO212" s="487" t="str">
        <f t="shared" si="54"/>
        <v/>
      </c>
      <c r="BP212" s="487">
        <f t="shared" si="54"/>
        <v>0</v>
      </c>
      <c r="BQ212" s="487" t="str">
        <f t="shared" si="54"/>
        <v/>
      </c>
      <c r="BR212" s="487" t="str">
        <f t="shared" si="54"/>
        <v/>
      </c>
      <c r="BS212" s="487" t="str">
        <f t="shared" si="54"/>
        <v/>
      </c>
      <c r="BT212" s="487" t="str">
        <f t="shared" si="54"/>
        <v/>
      </c>
      <c r="BU212" s="487" t="str">
        <f t="shared" si="54"/>
        <v/>
      </c>
      <c r="BV212" s="487" t="str">
        <f t="shared" si="54"/>
        <v/>
      </c>
      <c r="BW212" s="487" t="str">
        <f t="shared" si="54"/>
        <v/>
      </c>
      <c r="BX212" s="487" t="str">
        <f t="shared" si="54"/>
        <v/>
      </c>
      <c r="BY212" s="487" t="str">
        <f t="shared" si="54"/>
        <v/>
      </c>
      <c r="BZ212" s="487" t="str">
        <f t="shared" si="54"/>
        <v/>
      </c>
      <c r="CA212" s="489" t="str">
        <f t="shared" si="38"/>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2"/>
        <v>0</v>
      </c>
      <c r="AG213" s="487">
        <f t="shared" si="52"/>
        <v>0</v>
      </c>
      <c r="AH213" s="487">
        <f t="shared" si="52"/>
        <v>0</v>
      </c>
      <c r="AI213" s="487">
        <f t="shared" si="52"/>
        <v>0</v>
      </c>
      <c r="AJ213" s="487">
        <f t="shared" si="52"/>
        <v>-1</v>
      </c>
      <c r="AK213" s="487">
        <f t="shared" si="52"/>
        <v>0</v>
      </c>
      <c r="AL213" s="487">
        <f t="shared" si="52"/>
        <v>0</v>
      </c>
      <c r="AM213" s="487">
        <f t="shared" si="52"/>
        <v>0</v>
      </c>
      <c r="AN213" s="487">
        <f t="shared" si="52"/>
        <v>0</v>
      </c>
      <c r="AO213" s="487">
        <f t="shared" si="52"/>
        <v>0</v>
      </c>
      <c r="AP213" s="487">
        <f t="shared" si="52"/>
        <v>0</v>
      </c>
      <c r="AQ213" s="487">
        <f t="shared" si="52"/>
        <v>0</v>
      </c>
      <c r="AR213" s="487">
        <f t="shared" si="52"/>
        <v>0</v>
      </c>
      <c r="AS213" s="487">
        <f t="shared" si="52"/>
        <v>0</v>
      </c>
      <c r="AT213" s="487">
        <f t="shared" si="52"/>
        <v>0</v>
      </c>
      <c r="AU213" s="493">
        <f t="shared" si="52"/>
        <v>0</v>
      </c>
      <c r="AV213" s="488" t="str">
        <f t="shared" si="53"/>
        <v/>
      </c>
      <c r="AW213" s="487" t="str">
        <f t="shared" si="53"/>
        <v/>
      </c>
      <c r="AX213" s="487" t="str">
        <f t="shared" si="53"/>
        <v/>
      </c>
      <c r="AY213" s="487" t="str">
        <f t="shared" si="53"/>
        <v/>
      </c>
      <c r="AZ213" s="487">
        <f t="shared" si="53"/>
        <v>0</v>
      </c>
      <c r="BA213" s="487" t="str">
        <f t="shared" si="53"/>
        <v/>
      </c>
      <c r="BB213" s="487" t="str">
        <f t="shared" si="53"/>
        <v/>
      </c>
      <c r="BC213" s="487" t="str">
        <f t="shared" si="53"/>
        <v/>
      </c>
      <c r="BD213" s="487" t="str">
        <f t="shared" si="53"/>
        <v/>
      </c>
      <c r="BE213" s="487" t="str">
        <f t="shared" si="53"/>
        <v/>
      </c>
      <c r="BF213" s="487" t="str">
        <f t="shared" si="53"/>
        <v/>
      </c>
      <c r="BG213" s="487" t="str">
        <f t="shared" si="53"/>
        <v/>
      </c>
      <c r="BH213" s="487" t="str">
        <f t="shared" si="53"/>
        <v/>
      </c>
      <c r="BI213" s="487" t="str">
        <f t="shared" si="53"/>
        <v/>
      </c>
      <c r="BJ213" s="487" t="str">
        <f t="shared" si="53"/>
        <v/>
      </c>
      <c r="BK213" s="489" t="str">
        <f t="shared" si="37"/>
        <v/>
      </c>
      <c r="BL213" s="495" t="str">
        <f t="shared" si="54"/>
        <v/>
      </c>
      <c r="BM213" s="487" t="str">
        <f t="shared" si="54"/>
        <v/>
      </c>
      <c r="BN213" s="487" t="str">
        <f t="shared" si="54"/>
        <v/>
      </c>
      <c r="BO213" s="487" t="str">
        <f t="shared" si="54"/>
        <v/>
      </c>
      <c r="BP213" s="487">
        <f t="shared" si="54"/>
        <v>0</v>
      </c>
      <c r="BQ213" s="487" t="str">
        <f t="shared" si="54"/>
        <v/>
      </c>
      <c r="BR213" s="487" t="str">
        <f t="shared" si="54"/>
        <v/>
      </c>
      <c r="BS213" s="487" t="str">
        <f t="shared" si="54"/>
        <v/>
      </c>
      <c r="BT213" s="487" t="str">
        <f t="shared" si="54"/>
        <v/>
      </c>
      <c r="BU213" s="487" t="str">
        <f t="shared" si="54"/>
        <v/>
      </c>
      <c r="BV213" s="487" t="str">
        <f t="shared" si="54"/>
        <v/>
      </c>
      <c r="BW213" s="487" t="str">
        <f t="shared" si="54"/>
        <v/>
      </c>
      <c r="BX213" s="487" t="str">
        <f t="shared" si="54"/>
        <v/>
      </c>
      <c r="BY213" s="487" t="str">
        <f t="shared" si="54"/>
        <v/>
      </c>
      <c r="BZ213" s="487" t="str">
        <f t="shared" si="54"/>
        <v/>
      </c>
      <c r="CA213" s="489" t="str">
        <f t="shared" si="38"/>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2"/>
        <v>0</v>
      </c>
      <c r="AG214" s="487">
        <f t="shared" si="52"/>
        <v>0</v>
      </c>
      <c r="AH214" s="487">
        <f t="shared" si="52"/>
        <v>0</v>
      </c>
      <c r="AI214" s="487">
        <f t="shared" si="52"/>
        <v>0</v>
      </c>
      <c r="AJ214" s="487">
        <f t="shared" si="52"/>
        <v>-1</v>
      </c>
      <c r="AK214" s="487">
        <f t="shared" si="52"/>
        <v>0</v>
      </c>
      <c r="AL214" s="487">
        <f t="shared" si="52"/>
        <v>0</v>
      </c>
      <c r="AM214" s="487">
        <f t="shared" si="52"/>
        <v>0</v>
      </c>
      <c r="AN214" s="487">
        <f t="shared" si="52"/>
        <v>0</v>
      </c>
      <c r="AO214" s="487">
        <f t="shared" si="52"/>
        <v>0</v>
      </c>
      <c r="AP214" s="487">
        <f t="shared" si="52"/>
        <v>0</v>
      </c>
      <c r="AQ214" s="487">
        <f t="shared" si="52"/>
        <v>0</v>
      </c>
      <c r="AR214" s="487">
        <f t="shared" si="52"/>
        <v>0</v>
      </c>
      <c r="AS214" s="487">
        <f t="shared" si="52"/>
        <v>0</v>
      </c>
      <c r="AT214" s="487">
        <f t="shared" si="52"/>
        <v>0</v>
      </c>
      <c r="AU214" s="493">
        <f t="shared" si="52"/>
        <v>0</v>
      </c>
      <c r="AV214" s="488" t="str">
        <f t="shared" si="53"/>
        <v/>
      </c>
      <c r="AW214" s="487" t="str">
        <f t="shared" si="53"/>
        <v/>
      </c>
      <c r="AX214" s="487" t="str">
        <f t="shared" si="53"/>
        <v/>
      </c>
      <c r="AY214" s="487" t="str">
        <f t="shared" si="53"/>
        <v/>
      </c>
      <c r="AZ214" s="487">
        <f t="shared" si="53"/>
        <v>0</v>
      </c>
      <c r="BA214" s="487" t="str">
        <f t="shared" si="53"/>
        <v/>
      </c>
      <c r="BB214" s="487" t="str">
        <f t="shared" si="53"/>
        <v/>
      </c>
      <c r="BC214" s="487" t="str">
        <f t="shared" si="53"/>
        <v/>
      </c>
      <c r="BD214" s="487" t="str">
        <f t="shared" si="53"/>
        <v/>
      </c>
      <c r="BE214" s="487" t="str">
        <f t="shared" si="53"/>
        <v/>
      </c>
      <c r="BF214" s="487" t="str">
        <f t="shared" si="53"/>
        <v/>
      </c>
      <c r="BG214" s="487" t="str">
        <f t="shared" si="53"/>
        <v/>
      </c>
      <c r="BH214" s="487" t="str">
        <f t="shared" si="53"/>
        <v/>
      </c>
      <c r="BI214" s="487" t="str">
        <f t="shared" si="53"/>
        <v/>
      </c>
      <c r="BJ214" s="487" t="str">
        <f t="shared" si="53"/>
        <v/>
      </c>
      <c r="BK214" s="489" t="str">
        <f t="shared" si="37"/>
        <v/>
      </c>
      <c r="BL214" s="495" t="str">
        <f t="shared" si="54"/>
        <v/>
      </c>
      <c r="BM214" s="487" t="str">
        <f t="shared" si="54"/>
        <v/>
      </c>
      <c r="BN214" s="487" t="str">
        <f t="shared" si="54"/>
        <v/>
      </c>
      <c r="BO214" s="487" t="str">
        <f t="shared" si="54"/>
        <v/>
      </c>
      <c r="BP214" s="487">
        <f t="shared" si="54"/>
        <v>0</v>
      </c>
      <c r="BQ214" s="487" t="str">
        <f t="shared" si="54"/>
        <v/>
      </c>
      <c r="BR214" s="487" t="str">
        <f t="shared" si="54"/>
        <v/>
      </c>
      <c r="BS214" s="487" t="str">
        <f t="shared" si="54"/>
        <v/>
      </c>
      <c r="BT214" s="487" t="str">
        <f t="shared" si="54"/>
        <v/>
      </c>
      <c r="BU214" s="487" t="str">
        <f t="shared" si="54"/>
        <v/>
      </c>
      <c r="BV214" s="487" t="str">
        <f t="shared" si="54"/>
        <v/>
      </c>
      <c r="BW214" s="487" t="str">
        <f t="shared" si="54"/>
        <v/>
      </c>
      <c r="BX214" s="487" t="str">
        <f t="shared" si="54"/>
        <v/>
      </c>
      <c r="BY214" s="487" t="str">
        <f t="shared" si="54"/>
        <v/>
      </c>
      <c r="BZ214" s="487" t="str">
        <f t="shared" si="54"/>
        <v/>
      </c>
      <c r="CA214" s="489" t="str">
        <f t="shared" si="38"/>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2"/>
        <v>0</v>
      </c>
      <c r="AG215" s="487">
        <f t="shared" si="52"/>
        <v>0</v>
      </c>
      <c r="AH215" s="487">
        <f t="shared" si="52"/>
        <v>0</v>
      </c>
      <c r="AI215" s="487">
        <f t="shared" si="52"/>
        <v>0</v>
      </c>
      <c r="AJ215" s="487">
        <f t="shared" si="52"/>
        <v>-1</v>
      </c>
      <c r="AK215" s="487">
        <f t="shared" si="52"/>
        <v>0</v>
      </c>
      <c r="AL215" s="487">
        <f t="shared" si="52"/>
        <v>0</v>
      </c>
      <c r="AM215" s="487">
        <f t="shared" si="52"/>
        <v>0</v>
      </c>
      <c r="AN215" s="487">
        <f t="shared" si="52"/>
        <v>0</v>
      </c>
      <c r="AO215" s="487">
        <f t="shared" si="52"/>
        <v>0</v>
      </c>
      <c r="AP215" s="487">
        <f t="shared" si="52"/>
        <v>0</v>
      </c>
      <c r="AQ215" s="487">
        <f t="shared" si="52"/>
        <v>0</v>
      </c>
      <c r="AR215" s="487">
        <f t="shared" si="52"/>
        <v>0</v>
      </c>
      <c r="AS215" s="487">
        <f t="shared" si="52"/>
        <v>0</v>
      </c>
      <c r="AT215" s="487">
        <f t="shared" si="52"/>
        <v>0</v>
      </c>
      <c r="AU215" s="493">
        <f t="shared" si="52"/>
        <v>0</v>
      </c>
      <c r="AV215" s="488" t="str">
        <f t="shared" si="53"/>
        <v/>
      </c>
      <c r="AW215" s="487" t="str">
        <f t="shared" si="53"/>
        <v/>
      </c>
      <c r="AX215" s="487" t="str">
        <f t="shared" si="53"/>
        <v/>
      </c>
      <c r="AY215" s="487" t="str">
        <f t="shared" si="53"/>
        <v/>
      </c>
      <c r="AZ215" s="487">
        <f t="shared" si="53"/>
        <v>0</v>
      </c>
      <c r="BA215" s="487" t="str">
        <f t="shared" si="53"/>
        <v/>
      </c>
      <c r="BB215" s="487" t="str">
        <f t="shared" si="53"/>
        <v/>
      </c>
      <c r="BC215" s="487" t="str">
        <f t="shared" si="53"/>
        <v/>
      </c>
      <c r="BD215" s="487" t="str">
        <f t="shared" si="53"/>
        <v/>
      </c>
      <c r="BE215" s="487" t="str">
        <f t="shared" si="53"/>
        <v/>
      </c>
      <c r="BF215" s="487" t="str">
        <f t="shared" si="53"/>
        <v/>
      </c>
      <c r="BG215" s="487" t="str">
        <f t="shared" si="53"/>
        <v/>
      </c>
      <c r="BH215" s="487" t="str">
        <f t="shared" si="53"/>
        <v/>
      </c>
      <c r="BI215" s="487" t="str">
        <f t="shared" si="53"/>
        <v/>
      </c>
      <c r="BJ215" s="487" t="str">
        <f t="shared" si="53"/>
        <v/>
      </c>
      <c r="BK215" s="489" t="str">
        <f t="shared" si="37"/>
        <v/>
      </c>
      <c r="BL215" s="495" t="str">
        <f t="shared" si="54"/>
        <v/>
      </c>
      <c r="BM215" s="487" t="str">
        <f t="shared" si="54"/>
        <v/>
      </c>
      <c r="BN215" s="487" t="str">
        <f t="shared" si="54"/>
        <v/>
      </c>
      <c r="BO215" s="487" t="str">
        <f t="shared" si="54"/>
        <v/>
      </c>
      <c r="BP215" s="487">
        <f t="shared" si="54"/>
        <v>0</v>
      </c>
      <c r="BQ215" s="487" t="str">
        <f t="shared" si="54"/>
        <v/>
      </c>
      <c r="BR215" s="487" t="str">
        <f t="shared" si="54"/>
        <v/>
      </c>
      <c r="BS215" s="487" t="str">
        <f t="shared" si="54"/>
        <v/>
      </c>
      <c r="BT215" s="487" t="str">
        <f t="shared" si="54"/>
        <v/>
      </c>
      <c r="BU215" s="487" t="str">
        <f t="shared" si="54"/>
        <v/>
      </c>
      <c r="BV215" s="487" t="str">
        <f t="shared" si="54"/>
        <v/>
      </c>
      <c r="BW215" s="487" t="str">
        <f t="shared" si="54"/>
        <v/>
      </c>
      <c r="BX215" s="487" t="str">
        <f t="shared" si="54"/>
        <v/>
      </c>
      <c r="BY215" s="487" t="str">
        <f t="shared" si="54"/>
        <v/>
      </c>
      <c r="BZ215" s="487" t="str">
        <f t="shared" si="54"/>
        <v/>
      </c>
      <c r="CA215" s="489" t="str">
        <f t="shared" si="38"/>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2"/>
        <v>0</v>
      </c>
      <c r="AG216" s="487">
        <f t="shared" si="52"/>
        <v>0</v>
      </c>
      <c r="AH216" s="487">
        <f t="shared" si="52"/>
        <v>0</v>
      </c>
      <c r="AI216" s="487">
        <f t="shared" si="52"/>
        <v>0</v>
      </c>
      <c r="AJ216" s="487">
        <f t="shared" si="52"/>
        <v>-1</v>
      </c>
      <c r="AK216" s="487">
        <f t="shared" si="52"/>
        <v>0</v>
      </c>
      <c r="AL216" s="487">
        <f t="shared" si="52"/>
        <v>0</v>
      </c>
      <c r="AM216" s="487">
        <f t="shared" si="52"/>
        <v>0</v>
      </c>
      <c r="AN216" s="487">
        <f t="shared" si="52"/>
        <v>0</v>
      </c>
      <c r="AO216" s="487">
        <f t="shared" si="52"/>
        <v>0</v>
      </c>
      <c r="AP216" s="487">
        <f t="shared" si="52"/>
        <v>0</v>
      </c>
      <c r="AQ216" s="487">
        <f t="shared" si="52"/>
        <v>0</v>
      </c>
      <c r="AR216" s="487">
        <f t="shared" si="52"/>
        <v>0</v>
      </c>
      <c r="AS216" s="487">
        <f t="shared" si="52"/>
        <v>0</v>
      </c>
      <c r="AT216" s="487">
        <f t="shared" si="52"/>
        <v>0</v>
      </c>
      <c r="AU216" s="493">
        <f t="shared" si="52"/>
        <v>0</v>
      </c>
      <c r="AV216" s="488" t="str">
        <f t="shared" si="53"/>
        <v/>
      </c>
      <c r="AW216" s="487" t="str">
        <f t="shared" si="53"/>
        <v/>
      </c>
      <c r="AX216" s="487" t="str">
        <f t="shared" si="53"/>
        <v/>
      </c>
      <c r="AY216" s="487" t="str">
        <f t="shared" si="53"/>
        <v/>
      </c>
      <c r="AZ216" s="487">
        <f t="shared" si="53"/>
        <v>0</v>
      </c>
      <c r="BA216" s="487" t="str">
        <f t="shared" si="53"/>
        <v/>
      </c>
      <c r="BB216" s="487" t="str">
        <f t="shared" si="53"/>
        <v/>
      </c>
      <c r="BC216" s="487" t="str">
        <f t="shared" si="53"/>
        <v/>
      </c>
      <c r="BD216" s="487" t="str">
        <f t="shared" si="53"/>
        <v/>
      </c>
      <c r="BE216" s="487" t="str">
        <f t="shared" si="53"/>
        <v/>
      </c>
      <c r="BF216" s="487" t="str">
        <f t="shared" si="53"/>
        <v/>
      </c>
      <c r="BG216" s="487" t="str">
        <f t="shared" si="53"/>
        <v/>
      </c>
      <c r="BH216" s="487" t="str">
        <f t="shared" si="53"/>
        <v/>
      </c>
      <c r="BI216" s="487" t="str">
        <f t="shared" si="53"/>
        <v/>
      </c>
      <c r="BJ216" s="487" t="str">
        <f t="shared" si="53"/>
        <v/>
      </c>
      <c r="BK216" s="489" t="str">
        <f t="shared" si="37"/>
        <v/>
      </c>
      <c r="BL216" s="495" t="str">
        <f t="shared" si="54"/>
        <v/>
      </c>
      <c r="BM216" s="487" t="str">
        <f t="shared" si="54"/>
        <v/>
      </c>
      <c r="BN216" s="487" t="str">
        <f t="shared" si="54"/>
        <v/>
      </c>
      <c r="BO216" s="487" t="str">
        <f t="shared" si="54"/>
        <v/>
      </c>
      <c r="BP216" s="487">
        <f t="shared" si="54"/>
        <v>0</v>
      </c>
      <c r="BQ216" s="487" t="str">
        <f t="shared" si="54"/>
        <v/>
      </c>
      <c r="BR216" s="487" t="str">
        <f t="shared" si="54"/>
        <v/>
      </c>
      <c r="BS216" s="487" t="str">
        <f t="shared" si="54"/>
        <v/>
      </c>
      <c r="BT216" s="487" t="str">
        <f t="shared" si="54"/>
        <v/>
      </c>
      <c r="BU216" s="487" t="str">
        <f t="shared" si="54"/>
        <v/>
      </c>
      <c r="BV216" s="487" t="str">
        <f t="shared" si="54"/>
        <v/>
      </c>
      <c r="BW216" s="487" t="str">
        <f t="shared" si="54"/>
        <v/>
      </c>
      <c r="BX216" s="487" t="str">
        <f t="shared" si="54"/>
        <v/>
      </c>
      <c r="BY216" s="487" t="str">
        <f t="shared" si="54"/>
        <v/>
      </c>
      <c r="BZ216" s="487" t="str">
        <f t="shared" si="54"/>
        <v/>
      </c>
      <c r="CA216" s="489" t="str">
        <f t="shared" si="38"/>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2"/>
        <v>0</v>
      </c>
      <c r="AG217" s="487">
        <f t="shared" si="52"/>
        <v>0</v>
      </c>
      <c r="AH217" s="487">
        <f t="shared" si="52"/>
        <v>0</v>
      </c>
      <c r="AI217" s="487">
        <f t="shared" si="52"/>
        <v>0</v>
      </c>
      <c r="AJ217" s="487">
        <f t="shared" si="52"/>
        <v>-1</v>
      </c>
      <c r="AK217" s="487">
        <f t="shared" si="52"/>
        <v>0</v>
      </c>
      <c r="AL217" s="487">
        <f t="shared" si="52"/>
        <v>0</v>
      </c>
      <c r="AM217" s="487">
        <f t="shared" si="52"/>
        <v>0</v>
      </c>
      <c r="AN217" s="487">
        <f t="shared" si="52"/>
        <v>0</v>
      </c>
      <c r="AO217" s="487">
        <f t="shared" si="52"/>
        <v>0</v>
      </c>
      <c r="AP217" s="487">
        <f t="shared" si="52"/>
        <v>0</v>
      </c>
      <c r="AQ217" s="487">
        <f t="shared" si="52"/>
        <v>0</v>
      </c>
      <c r="AR217" s="487">
        <f t="shared" si="52"/>
        <v>0</v>
      </c>
      <c r="AS217" s="487">
        <f t="shared" si="52"/>
        <v>0</v>
      </c>
      <c r="AT217" s="487">
        <f t="shared" si="52"/>
        <v>0</v>
      </c>
      <c r="AU217" s="493">
        <f t="shared" si="52"/>
        <v>0</v>
      </c>
      <c r="AV217" s="488" t="str">
        <f t="shared" si="53"/>
        <v/>
      </c>
      <c r="AW217" s="487" t="str">
        <f t="shared" si="53"/>
        <v/>
      </c>
      <c r="AX217" s="487" t="str">
        <f t="shared" si="53"/>
        <v/>
      </c>
      <c r="AY217" s="487" t="str">
        <f t="shared" si="53"/>
        <v/>
      </c>
      <c r="AZ217" s="487">
        <f t="shared" si="53"/>
        <v>0</v>
      </c>
      <c r="BA217" s="487" t="str">
        <f t="shared" si="53"/>
        <v/>
      </c>
      <c r="BB217" s="487" t="str">
        <f t="shared" si="53"/>
        <v/>
      </c>
      <c r="BC217" s="487" t="str">
        <f t="shared" si="53"/>
        <v/>
      </c>
      <c r="BD217" s="487" t="str">
        <f t="shared" si="53"/>
        <v/>
      </c>
      <c r="BE217" s="487" t="str">
        <f t="shared" si="53"/>
        <v/>
      </c>
      <c r="BF217" s="487" t="str">
        <f t="shared" si="53"/>
        <v/>
      </c>
      <c r="BG217" s="487" t="str">
        <f t="shared" si="53"/>
        <v/>
      </c>
      <c r="BH217" s="487" t="str">
        <f t="shared" si="53"/>
        <v/>
      </c>
      <c r="BI217" s="487" t="str">
        <f t="shared" si="53"/>
        <v/>
      </c>
      <c r="BJ217" s="487" t="str">
        <f t="shared" si="53"/>
        <v/>
      </c>
      <c r="BK217" s="489" t="str">
        <f t="shared" si="37"/>
        <v/>
      </c>
      <c r="BL217" s="495" t="str">
        <f t="shared" si="54"/>
        <v/>
      </c>
      <c r="BM217" s="487" t="str">
        <f t="shared" si="54"/>
        <v/>
      </c>
      <c r="BN217" s="487" t="str">
        <f t="shared" si="54"/>
        <v/>
      </c>
      <c r="BO217" s="487" t="str">
        <f t="shared" si="54"/>
        <v/>
      </c>
      <c r="BP217" s="487">
        <f t="shared" si="54"/>
        <v>0</v>
      </c>
      <c r="BQ217" s="487" t="str">
        <f t="shared" si="54"/>
        <v/>
      </c>
      <c r="BR217" s="487" t="str">
        <f t="shared" si="54"/>
        <v/>
      </c>
      <c r="BS217" s="487" t="str">
        <f t="shared" si="54"/>
        <v/>
      </c>
      <c r="BT217" s="487" t="str">
        <f t="shared" si="54"/>
        <v/>
      </c>
      <c r="BU217" s="487" t="str">
        <f t="shared" si="54"/>
        <v/>
      </c>
      <c r="BV217" s="487" t="str">
        <f t="shared" si="54"/>
        <v/>
      </c>
      <c r="BW217" s="487" t="str">
        <f t="shared" si="54"/>
        <v/>
      </c>
      <c r="BX217" s="487" t="str">
        <f t="shared" si="54"/>
        <v/>
      </c>
      <c r="BY217" s="487" t="str">
        <f t="shared" si="54"/>
        <v/>
      </c>
      <c r="BZ217" s="487" t="str">
        <f t="shared" si="54"/>
        <v/>
      </c>
      <c r="CA217" s="489" t="str">
        <f t="shared" si="38"/>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2"/>
        <v>0</v>
      </c>
      <c r="AG218" s="487">
        <f t="shared" si="52"/>
        <v>0</v>
      </c>
      <c r="AH218" s="487">
        <f t="shared" si="52"/>
        <v>0</v>
      </c>
      <c r="AI218" s="487">
        <f t="shared" si="52"/>
        <v>0</v>
      </c>
      <c r="AJ218" s="487">
        <f t="shared" si="52"/>
        <v>-1</v>
      </c>
      <c r="AK218" s="487">
        <f t="shared" si="52"/>
        <v>0</v>
      </c>
      <c r="AL218" s="487">
        <f t="shared" si="52"/>
        <v>0</v>
      </c>
      <c r="AM218" s="487">
        <f t="shared" si="52"/>
        <v>0</v>
      </c>
      <c r="AN218" s="487">
        <f t="shared" si="52"/>
        <v>0</v>
      </c>
      <c r="AO218" s="487">
        <f t="shared" si="52"/>
        <v>0</v>
      </c>
      <c r="AP218" s="487">
        <f t="shared" si="52"/>
        <v>0</v>
      </c>
      <c r="AQ218" s="487">
        <f t="shared" si="52"/>
        <v>0</v>
      </c>
      <c r="AR218" s="487">
        <f t="shared" si="52"/>
        <v>0</v>
      </c>
      <c r="AS218" s="487">
        <f t="shared" si="52"/>
        <v>0</v>
      </c>
      <c r="AT218" s="487">
        <f t="shared" si="52"/>
        <v>0</v>
      </c>
      <c r="AU218" s="493">
        <f t="shared" si="52"/>
        <v>0</v>
      </c>
      <c r="AV218" s="488" t="str">
        <f t="shared" si="53"/>
        <v/>
      </c>
      <c r="AW218" s="487" t="str">
        <f t="shared" si="53"/>
        <v/>
      </c>
      <c r="AX218" s="487" t="str">
        <f t="shared" si="53"/>
        <v/>
      </c>
      <c r="AY218" s="487" t="str">
        <f t="shared" si="53"/>
        <v/>
      </c>
      <c r="AZ218" s="487">
        <f t="shared" si="53"/>
        <v>0</v>
      </c>
      <c r="BA218" s="487" t="str">
        <f t="shared" si="53"/>
        <v/>
      </c>
      <c r="BB218" s="487" t="str">
        <f t="shared" si="53"/>
        <v/>
      </c>
      <c r="BC218" s="487" t="str">
        <f t="shared" si="53"/>
        <v/>
      </c>
      <c r="BD218" s="487" t="str">
        <f t="shared" si="53"/>
        <v/>
      </c>
      <c r="BE218" s="487" t="str">
        <f t="shared" si="53"/>
        <v/>
      </c>
      <c r="BF218" s="487" t="str">
        <f t="shared" si="53"/>
        <v/>
      </c>
      <c r="BG218" s="487" t="str">
        <f t="shared" si="53"/>
        <v/>
      </c>
      <c r="BH218" s="487" t="str">
        <f t="shared" si="53"/>
        <v/>
      </c>
      <c r="BI218" s="487" t="str">
        <f t="shared" si="53"/>
        <v/>
      </c>
      <c r="BJ218" s="487" t="str">
        <f t="shared" si="53"/>
        <v/>
      </c>
      <c r="BK218" s="489" t="str">
        <f t="shared" si="37"/>
        <v/>
      </c>
      <c r="BL218" s="495" t="str">
        <f t="shared" si="54"/>
        <v/>
      </c>
      <c r="BM218" s="487" t="str">
        <f t="shared" si="54"/>
        <v/>
      </c>
      <c r="BN218" s="487" t="str">
        <f t="shared" si="54"/>
        <v/>
      </c>
      <c r="BO218" s="487" t="str">
        <f t="shared" si="54"/>
        <v/>
      </c>
      <c r="BP218" s="487">
        <f t="shared" si="54"/>
        <v>0</v>
      </c>
      <c r="BQ218" s="487" t="str">
        <f t="shared" si="54"/>
        <v/>
      </c>
      <c r="BR218" s="487" t="str">
        <f t="shared" si="54"/>
        <v/>
      </c>
      <c r="BS218" s="487" t="str">
        <f t="shared" si="54"/>
        <v/>
      </c>
      <c r="BT218" s="487" t="str">
        <f t="shared" si="54"/>
        <v/>
      </c>
      <c r="BU218" s="487" t="str">
        <f t="shared" si="54"/>
        <v/>
      </c>
      <c r="BV218" s="487" t="str">
        <f t="shared" si="54"/>
        <v/>
      </c>
      <c r="BW218" s="487" t="str">
        <f t="shared" si="54"/>
        <v/>
      </c>
      <c r="BX218" s="487" t="str">
        <f t="shared" si="54"/>
        <v/>
      </c>
      <c r="BY218" s="487" t="str">
        <f t="shared" si="54"/>
        <v/>
      </c>
      <c r="BZ218" s="487" t="str">
        <f t="shared" si="54"/>
        <v/>
      </c>
      <c r="CA218" s="489" t="str">
        <f t="shared" si="38"/>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2"/>
        <v>0</v>
      </c>
      <c r="AG219" s="487">
        <f t="shared" si="52"/>
        <v>0</v>
      </c>
      <c r="AH219" s="487">
        <f t="shared" si="52"/>
        <v>0</v>
      </c>
      <c r="AI219" s="487">
        <f t="shared" si="52"/>
        <v>0</v>
      </c>
      <c r="AJ219" s="487">
        <f t="shared" si="52"/>
        <v>-1</v>
      </c>
      <c r="AK219" s="487">
        <f t="shared" si="52"/>
        <v>0</v>
      </c>
      <c r="AL219" s="487">
        <f t="shared" si="52"/>
        <v>0</v>
      </c>
      <c r="AM219" s="487">
        <f t="shared" si="52"/>
        <v>0</v>
      </c>
      <c r="AN219" s="487">
        <f t="shared" si="52"/>
        <v>0</v>
      </c>
      <c r="AO219" s="487">
        <f t="shared" si="52"/>
        <v>0</v>
      </c>
      <c r="AP219" s="487">
        <f t="shared" si="52"/>
        <v>0</v>
      </c>
      <c r="AQ219" s="487">
        <f t="shared" si="52"/>
        <v>0</v>
      </c>
      <c r="AR219" s="487">
        <f t="shared" si="52"/>
        <v>0</v>
      </c>
      <c r="AS219" s="487">
        <f t="shared" si="52"/>
        <v>0</v>
      </c>
      <c r="AT219" s="487">
        <f t="shared" si="52"/>
        <v>0</v>
      </c>
      <c r="AU219" s="493">
        <f t="shared" si="52"/>
        <v>0</v>
      </c>
      <c r="AV219" s="488" t="str">
        <f t="shared" si="53"/>
        <v/>
      </c>
      <c r="AW219" s="487" t="str">
        <f t="shared" si="53"/>
        <v/>
      </c>
      <c r="AX219" s="487" t="str">
        <f t="shared" si="53"/>
        <v/>
      </c>
      <c r="AY219" s="487" t="str">
        <f t="shared" si="53"/>
        <v/>
      </c>
      <c r="AZ219" s="487">
        <f t="shared" si="53"/>
        <v>0</v>
      </c>
      <c r="BA219" s="487" t="str">
        <f t="shared" si="53"/>
        <v/>
      </c>
      <c r="BB219" s="487" t="str">
        <f t="shared" si="53"/>
        <v/>
      </c>
      <c r="BC219" s="487" t="str">
        <f t="shared" si="53"/>
        <v/>
      </c>
      <c r="BD219" s="487" t="str">
        <f t="shared" si="53"/>
        <v/>
      </c>
      <c r="BE219" s="487" t="str">
        <f t="shared" si="53"/>
        <v/>
      </c>
      <c r="BF219" s="487" t="str">
        <f t="shared" si="53"/>
        <v/>
      </c>
      <c r="BG219" s="487" t="str">
        <f t="shared" si="53"/>
        <v/>
      </c>
      <c r="BH219" s="487" t="str">
        <f t="shared" si="53"/>
        <v/>
      </c>
      <c r="BI219" s="487" t="str">
        <f t="shared" si="53"/>
        <v/>
      </c>
      <c r="BJ219" s="487" t="str">
        <f t="shared" si="53"/>
        <v/>
      </c>
      <c r="BK219" s="489" t="str">
        <f t="shared" si="37"/>
        <v/>
      </c>
      <c r="BL219" s="495" t="str">
        <f t="shared" si="54"/>
        <v/>
      </c>
      <c r="BM219" s="487" t="str">
        <f t="shared" si="54"/>
        <v/>
      </c>
      <c r="BN219" s="487" t="str">
        <f t="shared" si="54"/>
        <v/>
      </c>
      <c r="BO219" s="487" t="str">
        <f t="shared" si="54"/>
        <v/>
      </c>
      <c r="BP219" s="487">
        <f t="shared" si="54"/>
        <v>0</v>
      </c>
      <c r="BQ219" s="487" t="str">
        <f t="shared" si="54"/>
        <v/>
      </c>
      <c r="BR219" s="487" t="str">
        <f t="shared" si="54"/>
        <v/>
      </c>
      <c r="BS219" s="487" t="str">
        <f t="shared" si="54"/>
        <v/>
      </c>
      <c r="BT219" s="487" t="str">
        <f t="shared" si="54"/>
        <v/>
      </c>
      <c r="BU219" s="487" t="str">
        <f t="shared" si="54"/>
        <v/>
      </c>
      <c r="BV219" s="487" t="str">
        <f t="shared" si="54"/>
        <v/>
      </c>
      <c r="BW219" s="487" t="str">
        <f t="shared" si="54"/>
        <v/>
      </c>
      <c r="BX219" s="487" t="str">
        <f t="shared" si="54"/>
        <v/>
      </c>
      <c r="BY219" s="487" t="str">
        <f t="shared" si="54"/>
        <v/>
      </c>
      <c r="BZ219" s="487" t="str">
        <f t="shared" si="54"/>
        <v/>
      </c>
      <c r="CA219" s="489" t="str">
        <f t="shared" si="38"/>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2"/>
        <v>0</v>
      </c>
      <c r="AG220" s="487">
        <f t="shared" si="52"/>
        <v>0</v>
      </c>
      <c r="AH220" s="487">
        <f t="shared" si="52"/>
        <v>0</v>
      </c>
      <c r="AI220" s="487">
        <f t="shared" si="52"/>
        <v>0</v>
      </c>
      <c r="AJ220" s="487">
        <f t="shared" si="52"/>
        <v>-1</v>
      </c>
      <c r="AK220" s="487">
        <f t="shared" si="52"/>
        <v>0</v>
      </c>
      <c r="AL220" s="487">
        <f t="shared" si="52"/>
        <v>0</v>
      </c>
      <c r="AM220" s="487">
        <f t="shared" si="52"/>
        <v>0</v>
      </c>
      <c r="AN220" s="487">
        <f t="shared" si="52"/>
        <v>0</v>
      </c>
      <c r="AO220" s="487">
        <f t="shared" si="52"/>
        <v>0</v>
      </c>
      <c r="AP220" s="487">
        <f t="shared" si="52"/>
        <v>0</v>
      </c>
      <c r="AQ220" s="487">
        <f t="shared" si="52"/>
        <v>0</v>
      </c>
      <c r="AR220" s="487">
        <f t="shared" si="52"/>
        <v>0</v>
      </c>
      <c r="AS220" s="487">
        <f t="shared" si="52"/>
        <v>0</v>
      </c>
      <c r="AT220" s="487">
        <f t="shared" si="52"/>
        <v>0</v>
      </c>
      <c r="AU220" s="493">
        <f t="shared" si="52"/>
        <v>0</v>
      </c>
      <c r="AV220" s="488" t="str">
        <f t="shared" si="53"/>
        <v/>
      </c>
      <c r="AW220" s="487" t="str">
        <f t="shared" si="53"/>
        <v/>
      </c>
      <c r="AX220" s="487" t="str">
        <f t="shared" si="53"/>
        <v/>
      </c>
      <c r="AY220" s="487" t="str">
        <f t="shared" si="53"/>
        <v/>
      </c>
      <c r="AZ220" s="487">
        <f t="shared" si="53"/>
        <v>0</v>
      </c>
      <c r="BA220" s="487" t="str">
        <f t="shared" si="53"/>
        <v/>
      </c>
      <c r="BB220" s="487" t="str">
        <f t="shared" si="53"/>
        <v/>
      </c>
      <c r="BC220" s="487" t="str">
        <f t="shared" si="53"/>
        <v/>
      </c>
      <c r="BD220" s="487" t="str">
        <f t="shared" si="53"/>
        <v/>
      </c>
      <c r="BE220" s="487" t="str">
        <f t="shared" si="53"/>
        <v/>
      </c>
      <c r="BF220" s="487" t="str">
        <f t="shared" si="53"/>
        <v/>
      </c>
      <c r="BG220" s="487" t="str">
        <f t="shared" si="53"/>
        <v/>
      </c>
      <c r="BH220" s="487" t="str">
        <f t="shared" si="53"/>
        <v/>
      </c>
      <c r="BI220" s="487" t="str">
        <f t="shared" si="53"/>
        <v/>
      </c>
      <c r="BJ220" s="487" t="str">
        <f t="shared" si="53"/>
        <v/>
      </c>
      <c r="BK220" s="489" t="str">
        <f t="shared" si="53"/>
        <v/>
      </c>
      <c r="BL220" s="495" t="str">
        <f t="shared" si="54"/>
        <v/>
      </c>
      <c r="BM220" s="487" t="str">
        <f t="shared" si="54"/>
        <v/>
      </c>
      <c r="BN220" s="487" t="str">
        <f t="shared" si="54"/>
        <v/>
      </c>
      <c r="BO220" s="487" t="str">
        <f t="shared" si="54"/>
        <v/>
      </c>
      <c r="BP220" s="487">
        <f t="shared" si="54"/>
        <v>0</v>
      </c>
      <c r="BQ220" s="487" t="str">
        <f t="shared" si="54"/>
        <v/>
      </c>
      <c r="BR220" s="487" t="str">
        <f t="shared" si="54"/>
        <v/>
      </c>
      <c r="BS220" s="487" t="str">
        <f t="shared" si="54"/>
        <v/>
      </c>
      <c r="BT220" s="487" t="str">
        <f t="shared" si="54"/>
        <v/>
      </c>
      <c r="BU220" s="487" t="str">
        <f t="shared" si="54"/>
        <v/>
      </c>
      <c r="BV220" s="487" t="str">
        <f t="shared" si="54"/>
        <v/>
      </c>
      <c r="BW220" s="487" t="str">
        <f t="shared" si="54"/>
        <v/>
      </c>
      <c r="BX220" s="487" t="str">
        <f t="shared" si="54"/>
        <v/>
      </c>
      <c r="BY220" s="487" t="str">
        <f t="shared" si="54"/>
        <v/>
      </c>
      <c r="BZ220" s="487" t="str">
        <f t="shared" si="54"/>
        <v/>
      </c>
      <c r="CA220" s="489" t="str">
        <f t="shared" si="54"/>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2"/>
        <v>0</v>
      </c>
      <c r="AG221" s="487">
        <f t="shared" si="52"/>
        <v>0</v>
      </c>
      <c r="AH221" s="487">
        <f t="shared" si="52"/>
        <v>0</v>
      </c>
      <c r="AI221" s="487">
        <f t="shared" si="52"/>
        <v>0</v>
      </c>
      <c r="AJ221" s="487">
        <f t="shared" si="52"/>
        <v>-1</v>
      </c>
      <c r="AK221" s="487">
        <f t="shared" si="52"/>
        <v>0</v>
      </c>
      <c r="AL221" s="487">
        <f t="shared" si="52"/>
        <v>0</v>
      </c>
      <c r="AM221" s="487">
        <f t="shared" si="52"/>
        <v>0</v>
      </c>
      <c r="AN221" s="487">
        <f t="shared" si="52"/>
        <v>0</v>
      </c>
      <c r="AO221" s="487">
        <f t="shared" si="52"/>
        <v>0</v>
      </c>
      <c r="AP221" s="487">
        <f t="shared" si="52"/>
        <v>0</v>
      </c>
      <c r="AQ221" s="487">
        <f t="shared" si="52"/>
        <v>0</v>
      </c>
      <c r="AR221" s="487">
        <f t="shared" si="52"/>
        <v>0</v>
      </c>
      <c r="AS221" s="487">
        <f t="shared" si="52"/>
        <v>0</v>
      </c>
      <c r="AT221" s="487">
        <f t="shared" si="52"/>
        <v>0</v>
      </c>
      <c r="AU221" s="493">
        <f t="shared" si="52"/>
        <v>0</v>
      </c>
      <c r="AV221" s="488" t="str">
        <f t="shared" si="53"/>
        <v/>
      </c>
      <c r="AW221" s="487" t="str">
        <f t="shared" si="53"/>
        <v/>
      </c>
      <c r="AX221" s="487" t="str">
        <f t="shared" si="53"/>
        <v/>
      </c>
      <c r="AY221" s="487" t="str">
        <f t="shared" si="53"/>
        <v/>
      </c>
      <c r="AZ221" s="487">
        <f t="shared" si="53"/>
        <v>0</v>
      </c>
      <c r="BA221" s="487" t="str">
        <f t="shared" si="53"/>
        <v/>
      </c>
      <c r="BB221" s="487" t="str">
        <f t="shared" si="53"/>
        <v/>
      </c>
      <c r="BC221" s="487" t="str">
        <f t="shared" si="53"/>
        <v/>
      </c>
      <c r="BD221" s="487" t="str">
        <f t="shared" si="53"/>
        <v/>
      </c>
      <c r="BE221" s="487" t="str">
        <f t="shared" si="53"/>
        <v/>
      </c>
      <c r="BF221" s="487" t="str">
        <f t="shared" si="53"/>
        <v/>
      </c>
      <c r="BG221" s="487" t="str">
        <f t="shared" si="53"/>
        <v/>
      </c>
      <c r="BH221" s="487" t="str">
        <f t="shared" si="53"/>
        <v/>
      </c>
      <c r="BI221" s="487" t="str">
        <f t="shared" si="53"/>
        <v/>
      </c>
      <c r="BJ221" s="487" t="str">
        <f t="shared" si="53"/>
        <v/>
      </c>
      <c r="BK221" s="489" t="str">
        <f t="shared" si="53"/>
        <v/>
      </c>
      <c r="BL221" s="495" t="str">
        <f t="shared" si="54"/>
        <v/>
      </c>
      <c r="BM221" s="487" t="str">
        <f t="shared" si="54"/>
        <v/>
      </c>
      <c r="BN221" s="487" t="str">
        <f t="shared" si="54"/>
        <v/>
      </c>
      <c r="BO221" s="487" t="str">
        <f t="shared" si="54"/>
        <v/>
      </c>
      <c r="BP221" s="487">
        <f t="shared" si="54"/>
        <v>0</v>
      </c>
      <c r="BQ221" s="487" t="str">
        <f t="shared" si="54"/>
        <v/>
      </c>
      <c r="BR221" s="487" t="str">
        <f t="shared" si="54"/>
        <v/>
      </c>
      <c r="BS221" s="487" t="str">
        <f t="shared" si="54"/>
        <v/>
      </c>
      <c r="BT221" s="487" t="str">
        <f t="shared" si="54"/>
        <v/>
      </c>
      <c r="BU221" s="487" t="str">
        <f t="shared" si="54"/>
        <v/>
      </c>
      <c r="BV221" s="487" t="str">
        <f t="shared" si="54"/>
        <v/>
      </c>
      <c r="BW221" s="487" t="str">
        <f t="shared" si="54"/>
        <v/>
      </c>
      <c r="BX221" s="487" t="str">
        <f t="shared" si="54"/>
        <v/>
      </c>
      <c r="BY221" s="487" t="str">
        <f t="shared" si="54"/>
        <v/>
      </c>
      <c r="BZ221" s="487" t="str">
        <f t="shared" si="54"/>
        <v/>
      </c>
      <c r="CA221" s="489" t="str">
        <f t="shared" si="54"/>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2"/>
        <v>0</v>
      </c>
      <c r="AG222" s="487">
        <f t="shared" si="52"/>
        <v>0</v>
      </c>
      <c r="AH222" s="487">
        <f t="shared" si="52"/>
        <v>0</v>
      </c>
      <c r="AI222" s="487">
        <f t="shared" si="52"/>
        <v>0</v>
      </c>
      <c r="AJ222" s="487">
        <f t="shared" si="52"/>
        <v>-1</v>
      </c>
      <c r="AK222" s="487">
        <f t="shared" si="52"/>
        <v>0</v>
      </c>
      <c r="AL222" s="487">
        <f t="shared" si="52"/>
        <v>0</v>
      </c>
      <c r="AM222" s="487">
        <f t="shared" si="52"/>
        <v>0</v>
      </c>
      <c r="AN222" s="487">
        <f t="shared" si="52"/>
        <v>0</v>
      </c>
      <c r="AO222" s="487">
        <f t="shared" si="52"/>
        <v>0</v>
      </c>
      <c r="AP222" s="487">
        <f t="shared" si="52"/>
        <v>0</v>
      </c>
      <c r="AQ222" s="487">
        <f t="shared" si="52"/>
        <v>0</v>
      </c>
      <c r="AR222" s="487">
        <f t="shared" si="52"/>
        <v>0</v>
      </c>
      <c r="AS222" s="487">
        <f t="shared" si="52"/>
        <v>0</v>
      </c>
      <c r="AT222" s="487">
        <f t="shared" si="52"/>
        <v>0</v>
      </c>
      <c r="AU222" s="493">
        <f t="shared" ref="AU222" si="55">AU221</f>
        <v>0</v>
      </c>
      <c r="AV222" s="488" t="str">
        <f t="shared" si="53"/>
        <v/>
      </c>
      <c r="AW222" s="487" t="str">
        <f t="shared" si="53"/>
        <v/>
      </c>
      <c r="AX222" s="487" t="str">
        <f t="shared" si="53"/>
        <v/>
      </c>
      <c r="AY222" s="487" t="str">
        <f t="shared" si="53"/>
        <v/>
      </c>
      <c r="AZ222" s="487">
        <f t="shared" si="53"/>
        <v>0</v>
      </c>
      <c r="BA222" s="487" t="str">
        <f t="shared" si="53"/>
        <v/>
      </c>
      <c r="BB222" s="487" t="str">
        <f t="shared" si="53"/>
        <v/>
      </c>
      <c r="BC222" s="487" t="str">
        <f t="shared" si="53"/>
        <v/>
      </c>
      <c r="BD222" s="487" t="str">
        <f t="shared" si="53"/>
        <v/>
      </c>
      <c r="BE222" s="487" t="str">
        <f t="shared" si="53"/>
        <v/>
      </c>
      <c r="BF222" s="487" t="str">
        <f t="shared" si="53"/>
        <v/>
      </c>
      <c r="BG222" s="487" t="str">
        <f t="shared" si="53"/>
        <v/>
      </c>
      <c r="BH222" s="487" t="str">
        <f t="shared" si="53"/>
        <v/>
      </c>
      <c r="BI222" s="487" t="str">
        <f t="shared" si="53"/>
        <v/>
      </c>
      <c r="BJ222" s="487" t="str">
        <f t="shared" si="53"/>
        <v/>
      </c>
      <c r="BK222" s="489" t="str">
        <f t="shared" si="53"/>
        <v/>
      </c>
      <c r="BL222" s="495" t="str">
        <f t="shared" si="54"/>
        <v/>
      </c>
      <c r="BM222" s="487" t="str">
        <f t="shared" si="54"/>
        <v/>
      </c>
      <c r="BN222" s="487" t="str">
        <f t="shared" si="54"/>
        <v/>
      </c>
      <c r="BO222" s="487" t="str">
        <f t="shared" si="54"/>
        <v/>
      </c>
      <c r="BP222" s="487">
        <f t="shared" si="54"/>
        <v>0</v>
      </c>
      <c r="BQ222" s="487" t="str">
        <f t="shared" si="54"/>
        <v/>
      </c>
      <c r="BR222" s="487" t="str">
        <f t="shared" si="54"/>
        <v/>
      </c>
      <c r="BS222" s="487" t="str">
        <f t="shared" si="54"/>
        <v/>
      </c>
      <c r="BT222" s="487" t="str">
        <f t="shared" si="54"/>
        <v/>
      </c>
      <c r="BU222" s="487" t="str">
        <f t="shared" si="54"/>
        <v/>
      </c>
      <c r="BV222" s="487" t="str">
        <f t="shared" si="54"/>
        <v/>
      </c>
      <c r="BW222" s="487" t="str">
        <f t="shared" si="54"/>
        <v/>
      </c>
      <c r="BX222" s="487" t="str">
        <f t="shared" si="54"/>
        <v/>
      </c>
      <c r="BY222" s="487" t="str">
        <f t="shared" si="54"/>
        <v/>
      </c>
      <c r="BZ222" s="487" t="str">
        <f t="shared" si="54"/>
        <v/>
      </c>
      <c r="CA222" s="489" t="str">
        <f t="shared" si="54"/>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6">AF222</f>
        <v>0</v>
      </c>
      <c r="AG223" s="487">
        <f t="shared" si="56"/>
        <v>0</v>
      </c>
      <c r="AH223" s="487">
        <f t="shared" si="56"/>
        <v>0</v>
      </c>
      <c r="AI223" s="487">
        <f t="shared" si="56"/>
        <v>0</v>
      </c>
      <c r="AJ223" s="487">
        <f t="shared" si="56"/>
        <v>-1</v>
      </c>
      <c r="AK223" s="487">
        <f t="shared" si="56"/>
        <v>0</v>
      </c>
      <c r="AL223" s="487">
        <f t="shared" si="56"/>
        <v>0</v>
      </c>
      <c r="AM223" s="487">
        <f t="shared" si="56"/>
        <v>0</v>
      </c>
      <c r="AN223" s="487">
        <f t="shared" si="56"/>
        <v>0</v>
      </c>
      <c r="AO223" s="487">
        <f t="shared" si="56"/>
        <v>0</v>
      </c>
      <c r="AP223" s="487">
        <f t="shared" si="56"/>
        <v>0</v>
      </c>
      <c r="AQ223" s="487">
        <f t="shared" si="56"/>
        <v>0</v>
      </c>
      <c r="AR223" s="487">
        <f t="shared" si="56"/>
        <v>0</v>
      </c>
      <c r="AS223" s="487">
        <f t="shared" si="56"/>
        <v>0</v>
      </c>
      <c r="AT223" s="487">
        <f t="shared" si="56"/>
        <v>0</v>
      </c>
      <c r="AU223" s="493">
        <f t="shared" si="56"/>
        <v>0</v>
      </c>
      <c r="AV223" s="488" t="str">
        <f t="shared" si="53"/>
        <v/>
      </c>
      <c r="AW223" s="487" t="str">
        <f t="shared" si="53"/>
        <v/>
      </c>
      <c r="AX223" s="487" t="str">
        <f t="shared" si="53"/>
        <v/>
      </c>
      <c r="AY223" s="487" t="str">
        <f t="shared" si="53"/>
        <v/>
      </c>
      <c r="AZ223" s="487">
        <f t="shared" si="53"/>
        <v>0</v>
      </c>
      <c r="BA223" s="487" t="str">
        <f t="shared" si="53"/>
        <v/>
      </c>
      <c r="BB223" s="487" t="str">
        <f t="shared" si="53"/>
        <v/>
      </c>
      <c r="BC223" s="487" t="str">
        <f t="shared" si="53"/>
        <v/>
      </c>
      <c r="BD223" s="487" t="str">
        <f t="shared" si="53"/>
        <v/>
      </c>
      <c r="BE223" s="487" t="str">
        <f t="shared" si="53"/>
        <v/>
      </c>
      <c r="BF223" s="487" t="str">
        <f t="shared" si="53"/>
        <v/>
      </c>
      <c r="BG223" s="487" t="str">
        <f t="shared" si="53"/>
        <v/>
      </c>
      <c r="BH223" s="487" t="str">
        <f t="shared" si="53"/>
        <v/>
      </c>
      <c r="BI223" s="487" t="str">
        <f t="shared" si="53"/>
        <v/>
      </c>
      <c r="BJ223" s="487" t="str">
        <f t="shared" si="53"/>
        <v/>
      </c>
      <c r="BK223" s="489" t="str">
        <f t="shared" si="53"/>
        <v/>
      </c>
      <c r="BL223" s="495" t="str">
        <f t="shared" si="54"/>
        <v/>
      </c>
      <c r="BM223" s="487" t="str">
        <f t="shared" si="54"/>
        <v/>
      </c>
      <c r="BN223" s="487" t="str">
        <f t="shared" si="54"/>
        <v/>
      </c>
      <c r="BO223" s="487" t="str">
        <f t="shared" si="54"/>
        <v/>
      </c>
      <c r="BP223" s="487">
        <f t="shared" si="54"/>
        <v>0</v>
      </c>
      <c r="BQ223" s="487" t="str">
        <f t="shared" si="54"/>
        <v/>
      </c>
      <c r="BR223" s="487" t="str">
        <f t="shared" si="54"/>
        <v/>
      </c>
      <c r="BS223" s="487" t="str">
        <f t="shared" si="54"/>
        <v/>
      </c>
      <c r="BT223" s="487" t="str">
        <f t="shared" si="54"/>
        <v/>
      </c>
      <c r="BU223" s="487" t="str">
        <f t="shared" si="54"/>
        <v/>
      </c>
      <c r="BV223" s="487" t="str">
        <f t="shared" si="54"/>
        <v/>
      </c>
      <c r="BW223" s="487" t="str">
        <f t="shared" si="54"/>
        <v/>
      </c>
      <c r="BX223" s="487" t="str">
        <f t="shared" si="54"/>
        <v/>
      </c>
      <c r="BY223" s="487" t="str">
        <f t="shared" si="54"/>
        <v/>
      </c>
      <c r="BZ223" s="487" t="str">
        <f t="shared" si="54"/>
        <v/>
      </c>
      <c r="CA223" s="489" t="str">
        <f t="shared" si="54"/>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6"/>
        <v>0</v>
      </c>
      <c r="AG224" s="487">
        <f t="shared" si="56"/>
        <v>0</v>
      </c>
      <c r="AH224" s="487">
        <f t="shared" si="56"/>
        <v>0</v>
      </c>
      <c r="AI224" s="487">
        <f t="shared" si="56"/>
        <v>0</v>
      </c>
      <c r="AJ224" s="487">
        <f t="shared" si="56"/>
        <v>-1</v>
      </c>
      <c r="AK224" s="487">
        <f t="shared" si="56"/>
        <v>0</v>
      </c>
      <c r="AL224" s="487">
        <f t="shared" si="56"/>
        <v>0</v>
      </c>
      <c r="AM224" s="487">
        <f t="shared" si="56"/>
        <v>0</v>
      </c>
      <c r="AN224" s="487">
        <f t="shared" si="56"/>
        <v>0</v>
      </c>
      <c r="AO224" s="487">
        <f t="shared" si="56"/>
        <v>0</v>
      </c>
      <c r="AP224" s="487">
        <f t="shared" si="56"/>
        <v>0</v>
      </c>
      <c r="AQ224" s="487">
        <f t="shared" si="56"/>
        <v>0</v>
      </c>
      <c r="AR224" s="487">
        <f t="shared" si="56"/>
        <v>0</v>
      </c>
      <c r="AS224" s="487">
        <f t="shared" si="56"/>
        <v>0</v>
      </c>
      <c r="AT224" s="487">
        <f t="shared" si="56"/>
        <v>0</v>
      </c>
      <c r="AU224" s="493">
        <f t="shared" si="56"/>
        <v>0</v>
      </c>
      <c r="AV224" s="488" t="str">
        <f t="shared" si="53"/>
        <v/>
      </c>
      <c r="AW224" s="487" t="str">
        <f t="shared" si="53"/>
        <v/>
      </c>
      <c r="AX224" s="487" t="str">
        <f t="shared" si="53"/>
        <v/>
      </c>
      <c r="AY224" s="487" t="str">
        <f t="shared" si="53"/>
        <v/>
      </c>
      <c r="AZ224" s="487">
        <f t="shared" si="53"/>
        <v>0</v>
      </c>
      <c r="BA224" s="487" t="str">
        <f t="shared" si="53"/>
        <v/>
      </c>
      <c r="BB224" s="487" t="str">
        <f t="shared" si="53"/>
        <v/>
      </c>
      <c r="BC224" s="487" t="str">
        <f t="shared" si="53"/>
        <v/>
      </c>
      <c r="BD224" s="487" t="str">
        <f t="shared" si="53"/>
        <v/>
      </c>
      <c r="BE224" s="487" t="str">
        <f t="shared" si="53"/>
        <v/>
      </c>
      <c r="BF224" s="487" t="str">
        <f t="shared" si="53"/>
        <v/>
      </c>
      <c r="BG224" s="487" t="str">
        <f t="shared" ref="BG224:BK274" si="57">IF(AQ224,IFERROR(LEFT($V224,SEARCH(" (",$V224)-1),$V224),"")</f>
        <v/>
      </c>
      <c r="BH224" s="487" t="str">
        <f t="shared" si="57"/>
        <v/>
      </c>
      <c r="BI224" s="487" t="str">
        <f t="shared" si="57"/>
        <v/>
      </c>
      <c r="BJ224" s="487" t="str">
        <f t="shared" si="57"/>
        <v/>
      </c>
      <c r="BK224" s="489" t="str">
        <f t="shared" si="57"/>
        <v/>
      </c>
      <c r="BL224" s="495" t="str">
        <f t="shared" si="54"/>
        <v/>
      </c>
      <c r="BM224" s="487" t="str">
        <f t="shared" si="54"/>
        <v/>
      </c>
      <c r="BN224" s="487" t="str">
        <f t="shared" si="54"/>
        <v/>
      </c>
      <c r="BO224" s="487" t="str">
        <f t="shared" si="54"/>
        <v/>
      </c>
      <c r="BP224" s="487">
        <f t="shared" si="54"/>
        <v>0</v>
      </c>
      <c r="BQ224" s="487" t="str">
        <f t="shared" si="54"/>
        <v/>
      </c>
      <c r="BR224" s="487" t="str">
        <f t="shared" si="54"/>
        <v/>
      </c>
      <c r="BS224" s="487" t="str">
        <f t="shared" si="54"/>
        <v/>
      </c>
      <c r="BT224" s="487" t="str">
        <f t="shared" si="54"/>
        <v/>
      </c>
      <c r="BU224" s="487" t="str">
        <f t="shared" si="54"/>
        <v/>
      </c>
      <c r="BV224" s="487" t="str">
        <f t="shared" si="54"/>
        <v/>
      </c>
      <c r="BW224" s="487" t="str">
        <f t="shared" ref="BW224:CA274" si="58">IF(AQ224,IFERROR(LEFT($W224,SEARCH(" (",$W224)-1),$W224),"")</f>
        <v/>
      </c>
      <c r="BX224" s="487" t="str">
        <f t="shared" si="58"/>
        <v/>
      </c>
      <c r="BY224" s="487" t="str">
        <f t="shared" si="58"/>
        <v/>
      </c>
      <c r="BZ224" s="487" t="str">
        <f t="shared" si="58"/>
        <v/>
      </c>
      <c r="CA224" s="489" t="str">
        <f t="shared" si="58"/>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6"/>
        <v>0</v>
      </c>
      <c r="AG225" s="487">
        <f t="shared" si="56"/>
        <v>0</v>
      </c>
      <c r="AH225" s="487">
        <f t="shared" si="56"/>
        <v>0</v>
      </c>
      <c r="AI225" s="487">
        <f t="shared" si="56"/>
        <v>0</v>
      </c>
      <c r="AJ225" s="487">
        <f t="shared" si="56"/>
        <v>-1</v>
      </c>
      <c r="AK225" s="487">
        <f t="shared" si="56"/>
        <v>0</v>
      </c>
      <c r="AL225" s="487">
        <f t="shared" si="56"/>
        <v>0</v>
      </c>
      <c r="AM225" s="487">
        <f t="shared" si="56"/>
        <v>0</v>
      </c>
      <c r="AN225" s="487">
        <f t="shared" si="56"/>
        <v>0</v>
      </c>
      <c r="AO225" s="487">
        <f t="shared" si="56"/>
        <v>0</v>
      </c>
      <c r="AP225" s="487">
        <f t="shared" si="56"/>
        <v>0</v>
      </c>
      <c r="AQ225" s="487">
        <f t="shared" si="56"/>
        <v>0</v>
      </c>
      <c r="AR225" s="487">
        <f t="shared" si="56"/>
        <v>0</v>
      </c>
      <c r="AS225" s="487">
        <f t="shared" si="56"/>
        <v>0</v>
      </c>
      <c r="AT225" s="487">
        <f t="shared" si="56"/>
        <v>0</v>
      </c>
      <c r="AU225" s="493">
        <f t="shared" si="56"/>
        <v>0</v>
      </c>
      <c r="AV225" s="488" t="str">
        <f t="shared" ref="AV225:BF248" si="59">IF(AF225,IFERROR(LEFT($V225,SEARCH(" (",$V225)-1),$V225),"")</f>
        <v/>
      </c>
      <c r="AW225" s="487" t="str">
        <f t="shared" si="59"/>
        <v/>
      </c>
      <c r="AX225" s="487" t="str">
        <f t="shared" si="59"/>
        <v/>
      </c>
      <c r="AY225" s="487" t="str">
        <f t="shared" si="59"/>
        <v/>
      </c>
      <c r="AZ225" s="487">
        <f t="shared" si="59"/>
        <v>0</v>
      </c>
      <c r="BA225" s="487" t="str">
        <f t="shared" si="59"/>
        <v/>
      </c>
      <c r="BB225" s="487" t="str">
        <f t="shared" si="59"/>
        <v/>
      </c>
      <c r="BC225" s="487" t="str">
        <f t="shared" si="59"/>
        <v/>
      </c>
      <c r="BD225" s="487" t="str">
        <f t="shared" si="59"/>
        <v/>
      </c>
      <c r="BE225" s="487" t="str">
        <f t="shared" si="59"/>
        <v/>
      </c>
      <c r="BF225" s="487" t="str">
        <f t="shared" si="59"/>
        <v/>
      </c>
      <c r="BG225" s="487" t="str">
        <f t="shared" si="57"/>
        <v/>
      </c>
      <c r="BH225" s="487" t="str">
        <f t="shared" si="57"/>
        <v/>
      </c>
      <c r="BI225" s="487" t="str">
        <f t="shared" si="57"/>
        <v/>
      </c>
      <c r="BJ225" s="487" t="str">
        <f t="shared" si="57"/>
        <v/>
      </c>
      <c r="BK225" s="489" t="str">
        <f t="shared" si="57"/>
        <v/>
      </c>
      <c r="BL225" s="495" t="str">
        <f t="shared" ref="BL225:BV248" si="60">IF(AF225,IFERROR(LEFT($W225,SEARCH(" (",$W225)-1),$W225),"")</f>
        <v/>
      </c>
      <c r="BM225" s="487" t="str">
        <f t="shared" si="60"/>
        <v/>
      </c>
      <c r="BN225" s="487" t="str">
        <f t="shared" si="60"/>
        <v/>
      </c>
      <c r="BO225" s="487" t="str">
        <f t="shared" si="60"/>
        <v/>
      </c>
      <c r="BP225" s="487">
        <f t="shared" si="60"/>
        <v>0</v>
      </c>
      <c r="BQ225" s="487" t="str">
        <f t="shared" si="60"/>
        <v/>
      </c>
      <c r="BR225" s="487" t="str">
        <f t="shared" si="60"/>
        <v/>
      </c>
      <c r="BS225" s="487" t="str">
        <f t="shared" si="60"/>
        <v/>
      </c>
      <c r="BT225" s="487" t="str">
        <f t="shared" si="60"/>
        <v/>
      </c>
      <c r="BU225" s="487" t="str">
        <f t="shared" si="60"/>
        <v/>
      </c>
      <c r="BV225" s="487" t="str">
        <f t="shared" si="60"/>
        <v/>
      </c>
      <c r="BW225" s="487" t="str">
        <f t="shared" si="58"/>
        <v/>
      </c>
      <c r="BX225" s="487" t="str">
        <f t="shared" si="58"/>
        <v/>
      </c>
      <c r="BY225" s="487" t="str">
        <f t="shared" si="58"/>
        <v/>
      </c>
      <c r="BZ225" s="487" t="str">
        <f t="shared" si="58"/>
        <v/>
      </c>
      <c r="CA225" s="489" t="str">
        <f t="shared" si="58"/>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6"/>
        <v>0</v>
      </c>
      <c r="AG226" s="487">
        <f t="shared" si="56"/>
        <v>0</v>
      </c>
      <c r="AH226" s="487">
        <f t="shared" si="56"/>
        <v>0</v>
      </c>
      <c r="AI226" s="487">
        <f t="shared" si="56"/>
        <v>0</v>
      </c>
      <c r="AJ226" s="487">
        <f t="shared" si="56"/>
        <v>-1</v>
      </c>
      <c r="AK226" s="487">
        <f t="shared" si="56"/>
        <v>0</v>
      </c>
      <c r="AL226" s="487">
        <f t="shared" si="56"/>
        <v>0</v>
      </c>
      <c r="AM226" s="487">
        <f t="shared" si="56"/>
        <v>0</v>
      </c>
      <c r="AN226" s="487">
        <f t="shared" si="56"/>
        <v>0</v>
      </c>
      <c r="AO226" s="487">
        <f t="shared" si="56"/>
        <v>0</v>
      </c>
      <c r="AP226" s="487">
        <f t="shared" si="56"/>
        <v>0</v>
      </c>
      <c r="AQ226" s="487">
        <f t="shared" si="56"/>
        <v>0</v>
      </c>
      <c r="AR226" s="487">
        <f t="shared" si="56"/>
        <v>0</v>
      </c>
      <c r="AS226" s="487">
        <f t="shared" si="56"/>
        <v>0</v>
      </c>
      <c r="AT226" s="487">
        <f t="shared" si="56"/>
        <v>0</v>
      </c>
      <c r="AU226" s="493">
        <f t="shared" si="56"/>
        <v>0</v>
      </c>
      <c r="AV226" s="488" t="str">
        <f t="shared" si="59"/>
        <v/>
      </c>
      <c r="AW226" s="487" t="str">
        <f t="shared" si="59"/>
        <v/>
      </c>
      <c r="AX226" s="487" t="str">
        <f t="shared" si="59"/>
        <v/>
      </c>
      <c r="AY226" s="487" t="str">
        <f t="shared" si="59"/>
        <v/>
      </c>
      <c r="AZ226" s="487">
        <f t="shared" si="59"/>
        <v>0</v>
      </c>
      <c r="BA226" s="487" t="str">
        <f t="shared" si="59"/>
        <v/>
      </c>
      <c r="BB226" s="487" t="str">
        <f t="shared" si="59"/>
        <v/>
      </c>
      <c r="BC226" s="487" t="str">
        <f t="shared" si="59"/>
        <v/>
      </c>
      <c r="BD226" s="487" t="str">
        <f t="shared" si="59"/>
        <v/>
      </c>
      <c r="BE226" s="487" t="str">
        <f t="shared" si="59"/>
        <v/>
      </c>
      <c r="BF226" s="487" t="str">
        <f t="shared" si="59"/>
        <v/>
      </c>
      <c r="BG226" s="487" t="str">
        <f t="shared" si="57"/>
        <v/>
      </c>
      <c r="BH226" s="487" t="str">
        <f t="shared" si="57"/>
        <v/>
      </c>
      <c r="BI226" s="487" t="str">
        <f t="shared" si="57"/>
        <v/>
      </c>
      <c r="BJ226" s="487" t="str">
        <f t="shared" si="57"/>
        <v/>
      </c>
      <c r="BK226" s="489" t="str">
        <f t="shared" si="57"/>
        <v/>
      </c>
      <c r="BL226" s="495" t="str">
        <f t="shared" si="60"/>
        <v/>
      </c>
      <c r="BM226" s="487" t="str">
        <f t="shared" si="60"/>
        <v/>
      </c>
      <c r="BN226" s="487" t="str">
        <f t="shared" si="60"/>
        <v/>
      </c>
      <c r="BO226" s="487" t="str">
        <f t="shared" si="60"/>
        <v/>
      </c>
      <c r="BP226" s="487">
        <f t="shared" si="60"/>
        <v>0</v>
      </c>
      <c r="BQ226" s="487" t="str">
        <f t="shared" si="60"/>
        <v/>
      </c>
      <c r="BR226" s="487" t="str">
        <f t="shared" si="60"/>
        <v/>
      </c>
      <c r="BS226" s="487" t="str">
        <f t="shared" si="60"/>
        <v/>
      </c>
      <c r="BT226" s="487" t="str">
        <f t="shared" si="60"/>
        <v/>
      </c>
      <c r="BU226" s="487" t="str">
        <f t="shared" si="60"/>
        <v/>
      </c>
      <c r="BV226" s="487" t="str">
        <f t="shared" si="60"/>
        <v/>
      </c>
      <c r="BW226" s="487" t="str">
        <f t="shared" si="58"/>
        <v/>
      </c>
      <c r="BX226" s="487" t="str">
        <f t="shared" si="58"/>
        <v/>
      </c>
      <c r="BY226" s="487" t="str">
        <f t="shared" si="58"/>
        <v/>
      </c>
      <c r="BZ226" s="487" t="str">
        <f t="shared" si="58"/>
        <v/>
      </c>
      <c r="CA226" s="489" t="str">
        <f t="shared" si="58"/>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6"/>
        <v>0</v>
      </c>
      <c r="AG227" s="487">
        <f t="shared" si="56"/>
        <v>0</v>
      </c>
      <c r="AH227" s="487">
        <f t="shared" si="56"/>
        <v>0</v>
      </c>
      <c r="AI227" s="487">
        <f t="shared" si="56"/>
        <v>0</v>
      </c>
      <c r="AJ227" s="487">
        <f t="shared" si="56"/>
        <v>-1</v>
      </c>
      <c r="AK227" s="487">
        <f t="shared" si="56"/>
        <v>0</v>
      </c>
      <c r="AL227" s="487">
        <f t="shared" si="56"/>
        <v>0</v>
      </c>
      <c r="AM227" s="487">
        <f t="shared" si="56"/>
        <v>0</v>
      </c>
      <c r="AN227" s="487">
        <f t="shared" si="56"/>
        <v>0</v>
      </c>
      <c r="AO227" s="487">
        <f t="shared" si="56"/>
        <v>0</v>
      </c>
      <c r="AP227" s="487">
        <f t="shared" si="56"/>
        <v>0</v>
      </c>
      <c r="AQ227" s="487">
        <f t="shared" si="56"/>
        <v>0</v>
      </c>
      <c r="AR227" s="487">
        <f t="shared" si="56"/>
        <v>0</v>
      </c>
      <c r="AS227" s="487">
        <f t="shared" si="56"/>
        <v>0</v>
      </c>
      <c r="AT227" s="487">
        <f t="shared" si="56"/>
        <v>0</v>
      </c>
      <c r="AU227" s="493">
        <f t="shared" si="56"/>
        <v>0</v>
      </c>
      <c r="AV227" s="488" t="str">
        <f t="shared" si="59"/>
        <v/>
      </c>
      <c r="AW227" s="487" t="str">
        <f t="shared" si="59"/>
        <v/>
      </c>
      <c r="AX227" s="487" t="str">
        <f t="shared" si="59"/>
        <v/>
      </c>
      <c r="AY227" s="487" t="str">
        <f t="shared" si="59"/>
        <v/>
      </c>
      <c r="AZ227" s="487">
        <f t="shared" si="59"/>
        <v>0</v>
      </c>
      <c r="BA227" s="487" t="str">
        <f t="shared" si="59"/>
        <v/>
      </c>
      <c r="BB227" s="487" t="str">
        <f t="shared" si="59"/>
        <v/>
      </c>
      <c r="BC227" s="487" t="str">
        <f t="shared" si="59"/>
        <v/>
      </c>
      <c r="BD227" s="487" t="str">
        <f t="shared" si="59"/>
        <v/>
      </c>
      <c r="BE227" s="487" t="str">
        <f t="shared" si="59"/>
        <v/>
      </c>
      <c r="BF227" s="487" t="str">
        <f t="shared" si="59"/>
        <v/>
      </c>
      <c r="BG227" s="487" t="str">
        <f t="shared" si="57"/>
        <v/>
      </c>
      <c r="BH227" s="487" t="str">
        <f t="shared" si="57"/>
        <v/>
      </c>
      <c r="BI227" s="487" t="str">
        <f t="shared" si="57"/>
        <v/>
      </c>
      <c r="BJ227" s="487" t="str">
        <f t="shared" si="57"/>
        <v/>
      </c>
      <c r="BK227" s="489" t="str">
        <f t="shared" si="57"/>
        <v/>
      </c>
      <c r="BL227" s="495" t="str">
        <f t="shared" si="60"/>
        <v/>
      </c>
      <c r="BM227" s="487" t="str">
        <f t="shared" si="60"/>
        <v/>
      </c>
      <c r="BN227" s="487" t="str">
        <f t="shared" si="60"/>
        <v/>
      </c>
      <c r="BO227" s="487" t="str">
        <f t="shared" si="60"/>
        <v/>
      </c>
      <c r="BP227" s="487">
        <f t="shared" si="60"/>
        <v>0</v>
      </c>
      <c r="BQ227" s="487" t="str">
        <f t="shared" si="60"/>
        <v/>
      </c>
      <c r="BR227" s="487" t="str">
        <f t="shared" si="60"/>
        <v/>
      </c>
      <c r="BS227" s="487" t="str">
        <f t="shared" si="60"/>
        <v/>
      </c>
      <c r="BT227" s="487" t="str">
        <f t="shared" si="60"/>
        <v/>
      </c>
      <c r="BU227" s="487" t="str">
        <f t="shared" si="60"/>
        <v/>
      </c>
      <c r="BV227" s="487" t="str">
        <f t="shared" si="60"/>
        <v/>
      </c>
      <c r="BW227" s="487" t="str">
        <f t="shared" si="58"/>
        <v/>
      </c>
      <c r="BX227" s="487" t="str">
        <f t="shared" si="58"/>
        <v/>
      </c>
      <c r="BY227" s="487" t="str">
        <f t="shared" si="58"/>
        <v/>
      </c>
      <c r="BZ227" s="487" t="str">
        <f t="shared" si="58"/>
        <v/>
      </c>
      <c r="CA227" s="489" t="str">
        <f t="shared" si="58"/>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6"/>
        <v>0</v>
      </c>
      <c r="AG228" s="487">
        <f t="shared" si="56"/>
        <v>0</v>
      </c>
      <c r="AH228" s="487">
        <f t="shared" si="56"/>
        <v>0</v>
      </c>
      <c r="AI228" s="487">
        <f t="shared" si="56"/>
        <v>0</v>
      </c>
      <c r="AJ228" s="487">
        <f t="shared" si="56"/>
        <v>-1</v>
      </c>
      <c r="AK228" s="487">
        <f t="shared" si="56"/>
        <v>0</v>
      </c>
      <c r="AL228" s="487">
        <f t="shared" si="56"/>
        <v>0</v>
      </c>
      <c r="AM228" s="487">
        <f t="shared" si="56"/>
        <v>0</v>
      </c>
      <c r="AN228" s="487">
        <f t="shared" si="56"/>
        <v>0</v>
      </c>
      <c r="AO228" s="487">
        <f t="shared" si="56"/>
        <v>0</v>
      </c>
      <c r="AP228" s="487">
        <f t="shared" si="56"/>
        <v>0</v>
      </c>
      <c r="AQ228" s="487">
        <f t="shared" si="56"/>
        <v>0</v>
      </c>
      <c r="AR228" s="487">
        <f t="shared" si="56"/>
        <v>0</v>
      </c>
      <c r="AS228" s="487">
        <f t="shared" si="56"/>
        <v>0</v>
      </c>
      <c r="AT228" s="487">
        <f t="shared" si="56"/>
        <v>0</v>
      </c>
      <c r="AU228" s="493">
        <f t="shared" si="56"/>
        <v>0</v>
      </c>
      <c r="AV228" s="488" t="str">
        <f t="shared" si="59"/>
        <v/>
      </c>
      <c r="AW228" s="487" t="str">
        <f t="shared" si="59"/>
        <v/>
      </c>
      <c r="AX228" s="487" t="str">
        <f t="shared" si="59"/>
        <v/>
      </c>
      <c r="AY228" s="487" t="str">
        <f t="shared" si="59"/>
        <v/>
      </c>
      <c r="AZ228" s="487">
        <f t="shared" si="59"/>
        <v>0</v>
      </c>
      <c r="BA228" s="487" t="str">
        <f t="shared" si="59"/>
        <v/>
      </c>
      <c r="BB228" s="487" t="str">
        <f t="shared" si="59"/>
        <v/>
      </c>
      <c r="BC228" s="487" t="str">
        <f t="shared" si="59"/>
        <v/>
      </c>
      <c r="BD228" s="487" t="str">
        <f t="shared" si="59"/>
        <v/>
      </c>
      <c r="BE228" s="487" t="str">
        <f t="shared" si="59"/>
        <v/>
      </c>
      <c r="BF228" s="487" t="str">
        <f t="shared" si="59"/>
        <v/>
      </c>
      <c r="BG228" s="487" t="str">
        <f t="shared" si="57"/>
        <v/>
      </c>
      <c r="BH228" s="487" t="str">
        <f t="shared" si="57"/>
        <v/>
      </c>
      <c r="BI228" s="487" t="str">
        <f t="shared" si="57"/>
        <v/>
      </c>
      <c r="BJ228" s="487" t="str">
        <f t="shared" si="57"/>
        <v/>
      </c>
      <c r="BK228" s="489" t="str">
        <f t="shared" si="57"/>
        <v/>
      </c>
      <c r="BL228" s="495" t="str">
        <f t="shared" si="60"/>
        <v/>
      </c>
      <c r="BM228" s="487" t="str">
        <f t="shared" si="60"/>
        <v/>
      </c>
      <c r="BN228" s="487" t="str">
        <f t="shared" si="60"/>
        <v/>
      </c>
      <c r="BO228" s="487" t="str">
        <f t="shared" si="60"/>
        <v/>
      </c>
      <c r="BP228" s="487">
        <f t="shared" si="60"/>
        <v>0</v>
      </c>
      <c r="BQ228" s="487" t="str">
        <f t="shared" si="60"/>
        <v/>
      </c>
      <c r="BR228" s="487" t="str">
        <f t="shared" si="60"/>
        <v/>
      </c>
      <c r="BS228" s="487" t="str">
        <f t="shared" si="60"/>
        <v/>
      </c>
      <c r="BT228" s="487" t="str">
        <f t="shared" si="60"/>
        <v/>
      </c>
      <c r="BU228" s="487" t="str">
        <f t="shared" si="60"/>
        <v/>
      </c>
      <c r="BV228" s="487" t="str">
        <f t="shared" si="60"/>
        <v/>
      </c>
      <c r="BW228" s="487" t="str">
        <f t="shared" si="58"/>
        <v/>
      </c>
      <c r="BX228" s="487" t="str">
        <f t="shared" si="58"/>
        <v/>
      </c>
      <c r="BY228" s="487" t="str">
        <f t="shared" si="58"/>
        <v/>
      </c>
      <c r="BZ228" s="487" t="str">
        <f t="shared" si="58"/>
        <v/>
      </c>
      <c r="CA228" s="489" t="str">
        <f t="shared" si="58"/>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6"/>
        <v>0</v>
      </c>
      <c r="AG229" s="487">
        <f t="shared" si="56"/>
        <v>0</v>
      </c>
      <c r="AH229" s="487">
        <f t="shared" si="56"/>
        <v>0</v>
      </c>
      <c r="AI229" s="487">
        <f t="shared" si="56"/>
        <v>0</v>
      </c>
      <c r="AJ229" s="487">
        <f t="shared" si="56"/>
        <v>-1</v>
      </c>
      <c r="AK229" s="487">
        <f t="shared" si="56"/>
        <v>0</v>
      </c>
      <c r="AL229" s="487">
        <f t="shared" si="56"/>
        <v>0</v>
      </c>
      <c r="AM229" s="487">
        <f t="shared" si="56"/>
        <v>0</v>
      </c>
      <c r="AN229" s="487">
        <f t="shared" si="56"/>
        <v>0</v>
      </c>
      <c r="AO229" s="487">
        <f t="shared" si="56"/>
        <v>0</v>
      </c>
      <c r="AP229" s="487">
        <f t="shared" si="56"/>
        <v>0</v>
      </c>
      <c r="AQ229" s="487">
        <f t="shared" si="56"/>
        <v>0</v>
      </c>
      <c r="AR229" s="487">
        <f t="shared" si="56"/>
        <v>0</v>
      </c>
      <c r="AS229" s="487">
        <f t="shared" si="56"/>
        <v>0</v>
      </c>
      <c r="AT229" s="487">
        <f t="shared" si="56"/>
        <v>0</v>
      </c>
      <c r="AU229" s="493">
        <f t="shared" si="56"/>
        <v>0</v>
      </c>
      <c r="AV229" s="488" t="str">
        <f t="shared" si="59"/>
        <v/>
      </c>
      <c r="AW229" s="487" t="str">
        <f t="shared" si="59"/>
        <v/>
      </c>
      <c r="AX229" s="487" t="str">
        <f t="shared" si="59"/>
        <v/>
      </c>
      <c r="AY229" s="487" t="str">
        <f t="shared" si="59"/>
        <v/>
      </c>
      <c r="AZ229" s="487">
        <f t="shared" si="59"/>
        <v>0</v>
      </c>
      <c r="BA229" s="487" t="str">
        <f t="shared" si="59"/>
        <v/>
      </c>
      <c r="BB229" s="487" t="str">
        <f t="shared" si="59"/>
        <v/>
      </c>
      <c r="BC229" s="487" t="str">
        <f t="shared" si="59"/>
        <v/>
      </c>
      <c r="BD229" s="487" t="str">
        <f t="shared" si="59"/>
        <v/>
      </c>
      <c r="BE229" s="487" t="str">
        <f t="shared" si="59"/>
        <v/>
      </c>
      <c r="BF229" s="487" t="str">
        <f t="shared" si="59"/>
        <v/>
      </c>
      <c r="BG229" s="487" t="str">
        <f t="shared" si="57"/>
        <v/>
      </c>
      <c r="BH229" s="487" t="str">
        <f t="shared" si="57"/>
        <v/>
      </c>
      <c r="BI229" s="487" t="str">
        <f t="shared" si="57"/>
        <v/>
      </c>
      <c r="BJ229" s="487" t="str">
        <f t="shared" si="57"/>
        <v/>
      </c>
      <c r="BK229" s="489" t="str">
        <f t="shared" si="57"/>
        <v/>
      </c>
      <c r="BL229" s="495" t="str">
        <f t="shared" si="60"/>
        <v/>
      </c>
      <c r="BM229" s="487" t="str">
        <f t="shared" si="60"/>
        <v/>
      </c>
      <c r="BN229" s="487" t="str">
        <f t="shared" si="60"/>
        <v/>
      </c>
      <c r="BO229" s="487" t="str">
        <f t="shared" si="60"/>
        <v/>
      </c>
      <c r="BP229" s="487">
        <f t="shared" si="60"/>
        <v>0</v>
      </c>
      <c r="BQ229" s="487" t="str">
        <f t="shared" si="60"/>
        <v/>
      </c>
      <c r="BR229" s="487" t="str">
        <f t="shared" si="60"/>
        <v/>
      </c>
      <c r="BS229" s="487" t="str">
        <f t="shared" si="60"/>
        <v/>
      </c>
      <c r="BT229" s="487" t="str">
        <f t="shared" si="60"/>
        <v/>
      </c>
      <c r="BU229" s="487" t="str">
        <f t="shared" si="60"/>
        <v/>
      </c>
      <c r="BV229" s="487" t="str">
        <f t="shared" si="60"/>
        <v/>
      </c>
      <c r="BW229" s="487" t="str">
        <f t="shared" si="58"/>
        <v/>
      </c>
      <c r="BX229" s="487" t="str">
        <f t="shared" si="58"/>
        <v/>
      </c>
      <c r="BY229" s="487" t="str">
        <f t="shared" si="58"/>
        <v/>
      </c>
      <c r="BZ229" s="487" t="str">
        <f t="shared" si="58"/>
        <v/>
      </c>
      <c r="CA229" s="489" t="str">
        <f t="shared" si="58"/>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6"/>
        <v>0</v>
      </c>
      <c r="AG230" s="487">
        <f t="shared" si="56"/>
        <v>0</v>
      </c>
      <c r="AH230" s="487">
        <f t="shared" si="56"/>
        <v>0</v>
      </c>
      <c r="AI230" s="487">
        <f t="shared" si="56"/>
        <v>0</v>
      </c>
      <c r="AJ230" s="487">
        <f t="shared" si="56"/>
        <v>-1</v>
      </c>
      <c r="AK230" s="487">
        <f t="shared" si="56"/>
        <v>0</v>
      </c>
      <c r="AL230" s="487">
        <f t="shared" si="56"/>
        <v>0</v>
      </c>
      <c r="AM230" s="487">
        <f t="shared" si="56"/>
        <v>0</v>
      </c>
      <c r="AN230" s="487">
        <f t="shared" si="56"/>
        <v>0</v>
      </c>
      <c r="AO230" s="487">
        <f t="shared" si="56"/>
        <v>0</v>
      </c>
      <c r="AP230" s="487">
        <f t="shared" si="56"/>
        <v>0</v>
      </c>
      <c r="AQ230" s="487">
        <f t="shared" si="56"/>
        <v>0</v>
      </c>
      <c r="AR230" s="487">
        <f t="shared" si="56"/>
        <v>0</v>
      </c>
      <c r="AS230" s="487">
        <f t="shared" si="56"/>
        <v>0</v>
      </c>
      <c r="AT230" s="487">
        <f t="shared" si="56"/>
        <v>0</v>
      </c>
      <c r="AU230" s="493">
        <f t="shared" si="56"/>
        <v>0</v>
      </c>
      <c r="AV230" s="488" t="str">
        <f t="shared" si="59"/>
        <v/>
      </c>
      <c r="AW230" s="487" t="str">
        <f t="shared" si="59"/>
        <v/>
      </c>
      <c r="AX230" s="487" t="str">
        <f t="shared" si="59"/>
        <v/>
      </c>
      <c r="AY230" s="487" t="str">
        <f t="shared" si="59"/>
        <v/>
      </c>
      <c r="AZ230" s="487">
        <f t="shared" si="59"/>
        <v>0</v>
      </c>
      <c r="BA230" s="487" t="str">
        <f t="shared" si="59"/>
        <v/>
      </c>
      <c r="BB230" s="487" t="str">
        <f t="shared" si="59"/>
        <v/>
      </c>
      <c r="BC230" s="487" t="str">
        <f t="shared" si="59"/>
        <v/>
      </c>
      <c r="BD230" s="487" t="str">
        <f t="shared" si="59"/>
        <v/>
      </c>
      <c r="BE230" s="487" t="str">
        <f t="shared" si="59"/>
        <v/>
      </c>
      <c r="BF230" s="487" t="str">
        <f t="shared" si="59"/>
        <v/>
      </c>
      <c r="BG230" s="487" t="str">
        <f t="shared" si="57"/>
        <v/>
      </c>
      <c r="BH230" s="487" t="str">
        <f t="shared" si="57"/>
        <v/>
      </c>
      <c r="BI230" s="487" t="str">
        <f t="shared" si="57"/>
        <v/>
      </c>
      <c r="BJ230" s="487" t="str">
        <f t="shared" si="57"/>
        <v/>
      </c>
      <c r="BK230" s="489" t="str">
        <f t="shared" si="57"/>
        <v/>
      </c>
      <c r="BL230" s="495" t="str">
        <f t="shared" si="60"/>
        <v/>
      </c>
      <c r="BM230" s="487" t="str">
        <f t="shared" si="60"/>
        <v/>
      </c>
      <c r="BN230" s="487" t="str">
        <f t="shared" si="60"/>
        <v/>
      </c>
      <c r="BO230" s="487" t="str">
        <f t="shared" si="60"/>
        <v/>
      </c>
      <c r="BP230" s="487">
        <f t="shared" si="60"/>
        <v>0</v>
      </c>
      <c r="BQ230" s="487" t="str">
        <f t="shared" si="60"/>
        <v/>
      </c>
      <c r="BR230" s="487" t="str">
        <f t="shared" si="60"/>
        <v/>
      </c>
      <c r="BS230" s="487" t="str">
        <f t="shared" si="60"/>
        <v/>
      </c>
      <c r="BT230" s="487" t="str">
        <f t="shared" si="60"/>
        <v/>
      </c>
      <c r="BU230" s="487" t="str">
        <f t="shared" si="60"/>
        <v/>
      </c>
      <c r="BV230" s="487" t="str">
        <f t="shared" si="60"/>
        <v/>
      </c>
      <c r="BW230" s="487" t="str">
        <f t="shared" si="58"/>
        <v/>
      </c>
      <c r="BX230" s="487" t="str">
        <f t="shared" si="58"/>
        <v/>
      </c>
      <c r="BY230" s="487" t="str">
        <f t="shared" si="58"/>
        <v/>
      </c>
      <c r="BZ230" s="487" t="str">
        <f t="shared" si="58"/>
        <v/>
      </c>
      <c r="CA230" s="489" t="str">
        <f t="shared" si="58"/>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6"/>
        <v>0</v>
      </c>
      <c r="AG231" s="487">
        <f t="shared" si="56"/>
        <v>0</v>
      </c>
      <c r="AH231" s="487">
        <f t="shared" si="56"/>
        <v>0</v>
      </c>
      <c r="AI231" s="487">
        <f t="shared" si="56"/>
        <v>0</v>
      </c>
      <c r="AJ231" s="487">
        <f t="shared" si="56"/>
        <v>-1</v>
      </c>
      <c r="AK231" s="487">
        <f t="shared" si="56"/>
        <v>0</v>
      </c>
      <c r="AL231" s="487">
        <f t="shared" si="56"/>
        <v>0</v>
      </c>
      <c r="AM231" s="487">
        <f t="shared" si="56"/>
        <v>0</v>
      </c>
      <c r="AN231" s="487">
        <f t="shared" si="56"/>
        <v>0</v>
      </c>
      <c r="AO231" s="487">
        <f t="shared" si="56"/>
        <v>0</v>
      </c>
      <c r="AP231" s="487">
        <f t="shared" si="56"/>
        <v>0</v>
      </c>
      <c r="AQ231" s="487">
        <f t="shared" si="56"/>
        <v>0</v>
      </c>
      <c r="AR231" s="487">
        <f t="shared" si="56"/>
        <v>0</v>
      </c>
      <c r="AS231" s="487">
        <f t="shared" si="56"/>
        <v>0</v>
      </c>
      <c r="AT231" s="487">
        <f t="shared" si="56"/>
        <v>0</v>
      </c>
      <c r="AU231" s="493">
        <f t="shared" si="56"/>
        <v>0</v>
      </c>
      <c r="AV231" s="488" t="str">
        <f t="shared" si="59"/>
        <v/>
      </c>
      <c r="AW231" s="487" t="str">
        <f t="shared" si="59"/>
        <v/>
      </c>
      <c r="AX231" s="487" t="str">
        <f t="shared" si="59"/>
        <v/>
      </c>
      <c r="AY231" s="487" t="str">
        <f t="shared" si="59"/>
        <v/>
      </c>
      <c r="AZ231" s="487">
        <f t="shared" si="59"/>
        <v>0</v>
      </c>
      <c r="BA231" s="487" t="str">
        <f t="shared" si="59"/>
        <v/>
      </c>
      <c r="BB231" s="487" t="str">
        <f t="shared" si="59"/>
        <v/>
      </c>
      <c r="BC231" s="487" t="str">
        <f t="shared" si="59"/>
        <v/>
      </c>
      <c r="BD231" s="487" t="str">
        <f t="shared" si="59"/>
        <v/>
      </c>
      <c r="BE231" s="487" t="str">
        <f t="shared" si="59"/>
        <v/>
      </c>
      <c r="BF231" s="487" t="str">
        <f t="shared" si="59"/>
        <v/>
      </c>
      <c r="BG231" s="487" t="str">
        <f t="shared" si="57"/>
        <v/>
      </c>
      <c r="BH231" s="487" t="str">
        <f t="shared" si="57"/>
        <v/>
      </c>
      <c r="BI231" s="487" t="str">
        <f t="shared" si="57"/>
        <v/>
      </c>
      <c r="BJ231" s="487" t="str">
        <f t="shared" si="57"/>
        <v/>
      </c>
      <c r="BK231" s="489" t="str">
        <f t="shared" si="57"/>
        <v/>
      </c>
      <c r="BL231" s="495" t="str">
        <f t="shared" si="60"/>
        <v/>
      </c>
      <c r="BM231" s="487" t="str">
        <f t="shared" si="60"/>
        <v/>
      </c>
      <c r="BN231" s="487" t="str">
        <f t="shared" si="60"/>
        <v/>
      </c>
      <c r="BO231" s="487" t="str">
        <f t="shared" si="60"/>
        <v/>
      </c>
      <c r="BP231" s="487">
        <f t="shared" si="60"/>
        <v>0</v>
      </c>
      <c r="BQ231" s="487" t="str">
        <f t="shared" si="60"/>
        <v/>
      </c>
      <c r="BR231" s="487" t="str">
        <f t="shared" si="60"/>
        <v/>
      </c>
      <c r="BS231" s="487" t="str">
        <f t="shared" si="60"/>
        <v/>
      </c>
      <c r="BT231" s="487" t="str">
        <f t="shared" si="60"/>
        <v/>
      </c>
      <c r="BU231" s="487" t="str">
        <f t="shared" si="60"/>
        <v/>
      </c>
      <c r="BV231" s="487" t="str">
        <f t="shared" si="60"/>
        <v/>
      </c>
      <c r="BW231" s="487" t="str">
        <f t="shared" si="58"/>
        <v/>
      </c>
      <c r="BX231" s="487" t="str">
        <f t="shared" si="58"/>
        <v/>
      </c>
      <c r="BY231" s="487" t="str">
        <f t="shared" si="58"/>
        <v/>
      </c>
      <c r="BZ231" s="487" t="str">
        <f t="shared" si="58"/>
        <v/>
      </c>
      <c r="CA231" s="489" t="str">
        <f t="shared" si="58"/>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6"/>
        <v>0</v>
      </c>
      <c r="AG232" s="487">
        <f t="shared" si="56"/>
        <v>0</v>
      </c>
      <c r="AH232" s="487">
        <f t="shared" si="56"/>
        <v>0</v>
      </c>
      <c r="AI232" s="487">
        <f t="shared" si="56"/>
        <v>0</v>
      </c>
      <c r="AJ232" s="487">
        <f t="shared" si="56"/>
        <v>-1</v>
      </c>
      <c r="AK232" s="487">
        <f t="shared" si="56"/>
        <v>0</v>
      </c>
      <c r="AL232" s="487">
        <f t="shared" si="56"/>
        <v>0</v>
      </c>
      <c r="AM232" s="487">
        <f t="shared" si="56"/>
        <v>0</v>
      </c>
      <c r="AN232" s="487">
        <f t="shared" si="56"/>
        <v>0</v>
      </c>
      <c r="AO232" s="487">
        <f t="shared" si="56"/>
        <v>0</v>
      </c>
      <c r="AP232" s="487">
        <f t="shared" si="56"/>
        <v>0</v>
      </c>
      <c r="AQ232" s="487">
        <f t="shared" si="56"/>
        <v>0</v>
      </c>
      <c r="AR232" s="487">
        <f t="shared" si="56"/>
        <v>0</v>
      </c>
      <c r="AS232" s="487">
        <f t="shared" si="56"/>
        <v>0</v>
      </c>
      <c r="AT232" s="487">
        <f t="shared" si="56"/>
        <v>0</v>
      </c>
      <c r="AU232" s="493">
        <f t="shared" si="56"/>
        <v>0</v>
      </c>
      <c r="AV232" s="488" t="str">
        <f t="shared" si="59"/>
        <v/>
      </c>
      <c r="AW232" s="487" t="str">
        <f t="shared" si="59"/>
        <v/>
      </c>
      <c r="AX232" s="487" t="str">
        <f t="shared" si="59"/>
        <v/>
      </c>
      <c r="AY232" s="487" t="str">
        <f t="shared" si="59"/>
        <v/>
      </c>
      <c r="AZ232" s="487">
        <f t="shared" si="59"/>
        <v>0</v>
      </c>
      <c r="BA232" s="487" t="str">
        <f t="shared" si="59"/>
        <v/>
      </c>
      <c r="BB232" s="487" t="str">
        <f t="shared" si="59"/>
        <v/>
      </c>
      <c r="BC232" s="487" t="str">
        <f t="shared" si="59"/>
        <v/>
      </c>
      <c r="BD232" s="487" t="str">
        <f t="shared" si="59"/>
        <v/>
      </c>
      <c r="BE232" s="487" t="str">
        <f t="shared" si="59"/>
        <v/>
      </c>
      <c r="BF232" s="487" t="str">
        <f t="shared" si="59"/>
        <v/>
      </c>
      <c r="BG232" s="487" t="str">
        <f t="shared" si="57"/>
        <v/>
      </c>
      <c r="BH232" s="487" t="str">
        <f t="shared" si="57"/>
        <v/>
      </c>
      <c r="BI232" s="487" t="str">
        <f t="shared" si="57"/>
        <v/>
      </c>
      <c r="BJ232" s="487" t="str">
        <f t="shared" si="57"/>
        <v/>
      </c>
      <c r="BK232" s="489" t="str">
        <f t="shared" si="57"/>
        <v/>
      </c>
      <c r="BL232" s="495" t="str">
        <f t="shared" si="60"/>
        <v/>
      </c>
      <c r="BM232" s="487" t="str">
        <f t="shared" si="60"/>
        <v/>
      </c>
      <c r="BN232" s="487" t="str">
        <f t="shared" si="60"/>
        <v/>
      </c>
      <c r="BO232" s="487" t="str">
        <f t="shared" si="60"/>
        <v/>
      </c>
      <c r="BP232" s="487">
        <f t="shared" si="60"/>
        <v>0</v>
      </c>
      <c r="BQ232" s="487" t="str">
        <f t="shared" si="60"/>
        <v/>
      </c>
      <c r="BR232" s="487" t="str">
        <f t="shared" si="60"/>
        <v/>
      </c>
      <c r="BS232" s="487" t="str">
        <f t="shared" si="60"/>
        <v/>
      </c>
      <c r="BT232" s="487" t="str">
        <f t="shared" si="60"/>
        <v/>
      </c>
      <c r="BU232" s="487" t="str">
        <f t="shared" si="60"/>
        <v/>
      </c>
      <c r="BV232" s="487" t="str">
        <f t="shared" si="60"/>
        <v/>
      </c>
      <c r="BW232" s="487" t="str">
        <f t="shared" si="58"/>
        <v/>
      </c>
      <c r="BX232" s="487" t="str">
        <f t="shared" si="58"/>
        <v/>
      </c>
      <c r="BY232" s="487" t="str">
        <f t="shared" si="58"/>
        <v/>
      </c>
      <c r="BZ232" s="487" t="str">
        <f t="shared" si="58"/>
        <v/>
      </c>
      <c r="CA232" s="489" t="str">
        <f t="shared" si="58"/>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6"/>
        <v>0</v>
      </c>
      <c r="AG233" s="487">
        <f t="shared" si="56"/>
        <v>0</v>
      </c>
      <c r="AH233" s="487">
        <f t="shared" si="56"/>
        <v>0</v>
      </c>
      <c r="AI233" s="487">
        <f t="shared" si="56"/>
        <v>0</v>
      </c>
      <c r="AJ233" s="487">
        <f t="shared" si="56"/>
        <v>-1</v>
      </c>
      <c r="AK233" s="487">
        <f t="shared" si="56"/>
        <v>0</v>
      </c>
      <c r="AL233" s="487">
        <f t="shared" si="56"/>
        <v>0</v>
      </c>
      <c r="AM233" s="487">
        <f t="shared" si="56"/>
        <v>0</v>
      </c>
      <c r="AN233" s="487">
        <f t="shared" si="56"/>
        <v>0</v>
      </c>
      <c r="AO233" s="487">
        <f t="shared" si="56"/>
        <v>0</v>
      </c>
      <c r="AP233" s="487">
        <f t="shared" si="56"/>
        <v>0</v>
      </c>
      <c r="AQ233" s="487">
        <f t="shared" si="56"/>
        <v>0</v>
      </c>
      <c r="AR233" s="487">
        <f t="shared" si="56"/>
        <v>0</v>
      </c>
      <c r="AS233" s="487">
        <f t="shared" si="56"/>
        <v>0</v>
      </c>
      <c r="AT233" s="487">
        <f t="shared" si="56"/>
        <v>0</v>
      </c>
      <c r="AU233" s="493">
        <f t="shared" si="56"/>
        <v>0</v>
      </c>
      <c r="AV233" s="488" t="str">
        <f t="shared" si="59"/>
        <v/>
      </c>
      <c r="AW233" s="487" t="str">
        <f t="shared" si="59"/>
        <v/>
      </c>
      <c r="AX233" s="487" t="str">
        <f t="shared" si="59"/>
        <v/>
      </c>
      <c r="AY233" s="487" t="str">
        <f t="shared" si="59"/>
        <v/>
      </c>
      <c r="AZ233" s="487">
        <f t="shared" si="59"/>
        <v>0</v>
      </c>
      <c r="BA233" s="487" t="str">
        <f t="shared" si="59"/>
        <v/>
      </c>
      <c r="BB233" s="487" t="str">
        <f t="shared" si="59"/>
        <v/>
      </c>
      <c r="BC233" s="487" t="str">
        <f t="shared" si="59"/>
        <v/>
      </c>
      <c r="BD233" s="487" t="str">
        <f t="shared" si="59"/>
        <v/>
      </c>
      <c r="BE233" s="487" t="str">
        <f t="shared" si="59"/>
        <v/>
      </c>
      <c r="BF233" s="487" t="str">
        <f t="shared" si="59"/>
        <v/>
      </c>
      <c r="BG233" s="487" t="str">
        <f t="shared" si="57"/>
        <v/>
      </c>
      <c r="BH233" s="487" t="str">
        <f t="shared" si="57"/>
        <v/>
      </c>
      <c r="BI233" s="487" t="str">
        <f t="shared" si="57"/>
        <v/>
      </c>
      <c r="BJ233" s="487" t="str">
        <f t="shared" si="57"/>
        <v/>
      </c>
      <c r="BK233" s="489" t="str">
        <f t="shared" si="57"/>
        <v/>
      </c>
      <c r="BL233" s="495" t="str">
        <f t="shared" si="60"/>
        <v/>
      </c>
      <c r="BM233" s="487" t="str">
        <f t="shared" si="60"/>
        <v/>
      </c>
      <c r="BN233" s="487" t="str">
        <f t="shared" si="60"/>
        <v/>
      </c>
      <c r="BO233" s="487" t="str">
        <f t="shared" si="60"/>
        <v/>
      </c>
      <c r="BP233" s="487">
        <f t="shared" si="60"/>
        <v>0</v>
      </c>
      <c r="BQ233" s="487" t="str">
        <f t="shared" si="60"/>
        <v/>
      </c>
      <c r="BR233" s="487" t="str">
        <f t="shared" si="60"/>
        <v/>
      </c>
      <c r="BS233" s="487" t="str">
        <f t="shared" si="60"/>
        <v/>
      </c>
      <c r="BT233" s="487" t="str">
        <f t="shared" si="60"/>
        <v/>
      </c>
      <c r="BU233" s="487" t="str">
        <f t="shared" si="60"/>
        <v/>
      </c>
      <c r="BV233" s="487" t="str">
        <f t="shared" si="60"/>
        <v/>
      </c>
      <c r="BW233" s="487" t="str">
        <f t="shared" si="58"/>
        <v/>
      </c>
      <c r="BX233" s="487" t="str">
        <f t="shared" si="58"/>
        <v/>
      </c>
      <c r="BY233" s="487" t="str">
        <f t="shared" si="58"/>
        <v/>
      </c>
      <c r="BZ233" s="487" t="str">
        <f t="shared" si="58"/>
        <v/>
      </c>
      <c r="CA233" s="489" t="str">
        <f t="shared" si="58"/>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6"/>
        <v>0</v>
      </c>
      <c r="AG234" s="487">
        <f t="shared" si="56"/>
        <v>0</v>
      </c>
      <c r="AH234" s="487">
        <f t="shared" si="56"/>
        <v>0</v>
      </c>
      <c r="AI234" s="487">
        <f t="shared" si="56"/>
        <v>0</v>
      </c>
      <c r="AJ234" s="487">
        <f t="shared" si="56"/>
        <v>-1</v>
      </c>
      <c r="AK234" s="487">
        <f t="shared" si="56"/>
        <v>0</v>
      </c>
      <c r="AL234" s="487">
        <f t="shared" si="56"/>
        <v>0</v>
      </c>
      <c r="AM234" s="487">
        <f t="shared" si="56"/>
        <v>0</v>
      </c>
      <c r="AN234" s="487">
        <f t="shared" si="56"/>
        <v>0</v>
      </c>
      <c r="AO234" s="487">
        <f t="shared" si="56"/>
        <v>0</v>
      </c>
      <c r="AP234" s="487">
        <f t="shared" si="56"/>
        <v>0</v>
      </c>
      <c r="AQ234" s="487">
        <f t="shared" si="56"/>
        <v>0</v>
      </c>
      <c r="AR234" s="487">
        <f t="shared" si="56"/>
        <v>0</v>
      </c>
      <c r="AS234" s="487">
        <f t="shared" si="56"/>
        <v>0</v>
      </c>
      <c r="AT234" s="487">
        <f t="shared" si="56"/>
        <v>0</v>
      </c>
      <c r="AU234" s="493">
        <f t="shared" si="56"/>
        <v>0</v>
      </c>
      <c r="AV234" s="488" t="str">
        <f t="shared" si="59"/>
        <v/>
      </c>
      <c r="AW234" s="487" t="str">
        <f t="shared" si="59"/>
        <v/>
      </c>
      <c r="AX234" s="487" t="str">
        <f t="shared" si="59"/>
        <v/>
      </c>
      <c r="AY234" s="487" t="str">
        <f t="shared" si="59"/>
        <v/>
      </c>
      <c r="AZ234" s="487">
        <f t="shared" si="59"/>
        <v>0</v>
      </c>
      <c r="BA234" s="487" t="str">
        <f t="shared" si="59"/>
        <v/>
      </c>
      <c r="BB234" s="487" t="str">
        <f t="shared" si="59"/>
        <v/>
      </c>
      <c r="BC234" s="487" t="str">
        <f t="shared" si="59"/>
        <v/>
      </c>
      <c r="BD234" s="487" t="str">
        <f t="shared" si="59"/>
        <v/>
      </c>
      <c r="BE234" s="487" t="str">
        <f t="shared" si="59"/>
        <v/>
      </c>
      <c r="BF234" s="487" t="str">
        <f t="shared" si="59"/>
        <v/>
      </c>
      <c r="BG234" s="487" t="str">
        <f t="shared" si="57"/>
        <v/>
      </c>
      <c r="BH234" s="487" t="str">
        <f t="shared" si="57"/>
        <v/>
      </c>
      <c r="BI234" s="487" t="str">
        <f t="shared" si="57"/>
        <v/>
      </c>
      <c r="BJ234" s="487" t="str">
        <f t="shared" si="57"/>
        <v/>
      </c>
      <c r="BK234" s="489" t="str">
        <f t="shared" si="57"/>
        <v/>
      </c>
      <c r="BL234" s="495" t="str">
        <f t="shared" si="60"/>
        <v/>
      </c>
      <c r="BM234" s="487" t="str">
        <f t="shared" si="60"/>
        <v/>
      </c>
      <c r="BN234" s="487" t="str">
        <f t="shared" si="60"/>
        <v/>
      </c>
      <c r="BO234" s="487" t="str">
        <f t="shared" si="60"/>
        <v/>
      </c>
      <c r="BP234" s="487">
        <f t="shared" si="60"/>
        <v>0</v>
      </c>
      <c r="BQ234" s="487" t="str">
        <f t="shared" si="60"/>
        <v/>
      </c>
      <c r="BR234" s="487" t="str">
        <f t="shared" si="60"/>
        <v/>
      </c>
      <c r="BS234" s="487" t="str">
        <f t="shared" si="60"/>
        <v/>
      </c>
      <c r="BT234" s="487" t="str">
        <f t="shared" si="60"/>
        <v/>
      </c>
      <c r="BU234" s="487" t="str">
        <f t="shared" si="60"/>
        <v/>
      </c>
      <c r="BV234" s="487" t="str">
        <f t="shared" si="60"/>
        <v/>
      </c>
      <c r="BW234" s="487" t="str">
        <f t="shared" si="58"/>
        <v/>
      </c>
      <c r="BX234" s="487" t="str">
        <f t="shared" si="58"/>
        <v/>
      </c>
      <c r="BY234" s="487" t="str">
        <f t="shared" si="58"/>
        <v/>
      </c>
      <c r="BZ234" s="487" t="str">
        <f t="shared" si="58"/>
        <v/>
      </c>
      <c r="CA234" s="489" t="str">
        <f t="shared" si="58"/>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6"/>
        <v>0</v>
      </c>
      <c r="AG235" s="487">
        <f t="shared" si="56"/>
        <v>0</v>
      </c>
      <c r="AH235" s="487">
        <f t="shared" si="56"/>
        <v>0</v>
      </c>
      <c r="AI235" s="487">
        <f t="shared" si="56"/>
        <v>0</v>
      </c>
      <c r="AJ235" s="487">
        <f t="shared" si="56"/>
        <v>-1</v>
      </c>
      <c r="AK235" s="487">
        <f t="shared" si="56"/>
        <v>0</v>
      </c>
      <c r="AL235" s="487">
        <f t="shared" si="56"/>
        <v>0</v>
      </c>
      <c r="AM235" s="487">
        <f t="shared" si="56"/>
        <v>0</v>
      </c>
      <c r="AN235" s="487">
        <f t="shared" si="56"/>
        <v>0</v>
      </c>
      <c r="AO235" s="487">
        <f t="shared" si="56"/>
        <v>0</v>
      </c>
      <c r="AP235" s="487">
        <f t="shared" si="56"/>
        <v>0</v>
      </c>
      <c r="AQ235" s="487">
        <f t="shared" si="56"/>
        <v>0</v>
      </c>
      <c r="AR235" s="487">
        <f t="shared" si="56"/>
        <v>0</v>
      </c>
      <c r="AS235" s="487">
        <f t="shared" si="56"/>
        <v>0</v>
      </c>
      <c r="AT235" s="487">
        <f t="shared" si="56"/>
        <v>0</v>
      </c>
      <c r="AU235" s="493">
        <f t="shared" si="56"/>
        <v>0</v>
      </c>
      <c r="AV235" s="488" t="str">
        <f t="shared" si="59"/>
        <v/>
      </c>
      <c r="AW235" s="487" t="str">
        <f t="shared" si="59"/>
        <v/>
      </c>
      <c r="AX235" s="487" t="str">
        <f t="shared" si="59"/>
        <v/>
      </c>
      <c r="AY235" s="487" t="str">
        <f t="shared" si="59"/>
        <v/>
      </c>
      <c r="AZ235" s="487">
        <f t="shared" si="59"/>
        <v>0</v>
      </c>
      <c r="BA235" s="487" t="str">
        <f t="shared" si="59"/>
        <v/>
      </c>
      <c r="BB235" s="487" t="str">
        <f t="shared" si="59"/>
        <v/>
      </c>
      <c r="BC235" s="487" t="str">
        <f t="shared" si="59"/>
        <v/>
      </c>
      <c r="BD235" s="487" t="str">
        <f t="shared" si="59"/>
        <v/>
      </c>
      <c r="BE235" s="487" t="str">
        <f t="shared" si="59"/>
        <v/>
      </c>
      <c r="BF235" s="487" t="str">
        <f t="shared" si="59"/>
        <v/>
      </c>
      <c r="BG235" s="487" t="str">
        <f t="shared" si="57"/>
        <v/>
      </c>
      <c r="BH235" s="487" t="str">
        <f t="shared" si="57"/>
        <v/>
      </c>
      <c r="BI235" s="487" t="str">
        <f t="shared" si="57"/>
        <v/>
      </c>
      <c r="BJ235" s="487" t="str">
        <f t="shared" si="57"/>
        <v/>
      </c>
      <c r="BK235" s="489" t="str">
        <f t="shared" si="57"/>
        <v/>
      </c>
      <c r="BL235" s="495" t="str">
        <f t="shared" si="60"/>
        <v/>
      </c>
      <c r="BM235" s="487" t="str">
        <f t="shared" si="60"/>
        <v/>
      </c>
      <c r="BN235" s="487" t="str">
        <f t="shared" si="60"/>
        <v/>
      </c>
      <c r="BO235" s="487" t="str">
        <f t="shared" si="60"/>
        <v/>
      </c>
      <c r="BP235" s="487">
        <f t="shared" si="60"/>
        <v>0</v>
      </c>
      <c r="BQ235" s="487" t="str">
        <f t="shared" si="60"/>
        <v/>
      </c>
      <c r="BR235" s="487" t="str">
        <f t="shared" si="60"/>
        <v/>
      </c>
      <c r="BS235" s="487" t="str">
        <f t="shared" si="60"/>
        <v/>
      </c>
      <c r="BT235" s="487" t="str">
        <f t="shared" si="60"/>
        <v/>
      </c>
      <c r="BU235" s="487" t="str">
        <f t="shared" si="60"/>
        <v/>
      </c>
      <c r="BV235" s="487" t="str">
        <f t="shared" si="60"/>
        <v/>
      </c>
      <c r="BW235" s="487" t="str">
        <f t="shared" si="58"/>
        <v/>
      </c>
      <c r="BX235" s="487" t="str">
        <f t="shared" si="58"/>
        <v/>
      </c>
      <c r="BY235" s="487" t="str">
        <f t="shared" si="58"/>
        <v/>
      </c>
      <c r="BZ235" s="487" t="str">
        <f t="shared" si="58"/>
        <v/>
      </c>
      <c r="CA235" s="489" t="str">
        <f t="shared" si="58"/>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6"/>
        <v>0</v>
      </c>
      <c r="AG236" s="487">
        <f t="shared" si="56"/>
        <v>0</v>
      </c>
      <c r="AH236" s="487">
        <f t="shared" si="56"/>
        <v>0</v>
      </c>
      <c r="AI236" s="487">
        <f t="shared" si="56"/>
        <v>0</v>
      </c>
      <c r="AJ236" s="487">
        <f t="shared" si="56"/>
        <v>-1</v>
      </c>
      <c r="AK236" s="487">
        <f t="shared" si="56"/>
        <v>0</v>
      </c>
      <c r="AL236" s="487">
        <f t="shared" si="56"/>
        <v>0</v>
      </c>
      <c r="AM236" s="487">
        <f t="shared" si="56"/>
        <v>0</v>
      </c>
      <c r="AN236" s="487">
        <f t="shared" si="56"/>
        <v>0</v>
      </c>
      <c r="AO236" s="487">
        <f t="shared" si="56"/>
        <v>0</v>
      </c>
      <c r="AP236" s="487">
        <f t="shared" si="56"/>
        <v>0</v>
      </c>
      <c r="AQ236" s="487">
        <f t="shared" si="56"/>
        <v>0</v>
      </c>
      <c r="AR236" s="487">
        <f t="shared" si="56"/>
        <v>0</v>
      </c>
      <c r="AS236" s="487">
        <f t="shared" si="56"/>
        <v>0</v>
      </c>
      <c r="AT236" s="487">
        <f t="shared" si="56"/>
        <v>0</v>
      </c>
      <c r="AU236" s="493">
        <f t="shared" si="56"/>
        <v>0</v>
      </c>
      <c r="AV236" s="488" t="str">
        <f t="shared" si="59"/>
        <v/>
      </c>
      <c r="AW236" s="487" t="str">
        <f t="shared" si="59"/>
        <v/>
      </c>
      <c r="AX236" s="487" t="str">
        <f t="shared" si="59"/>
        <v/>
      </c>
      <c r="AY236" s="487" t="str">
        <f t="shared" si="59"/>
        <v/>
      </c>
      <c r="AZ236" s="487">
        <f t="shared" si="59"/>
        <v>0</v>
      </c>
      <c r="BA236" s="487" t="str">
        <f t="shared" si="59"/>
        <v/>
      </c>
      <c r="BB236" s="487" t="str">
        <f t="shared" si="59"/>
        <v/>
      </c>
      <c r="BC236" s="487" t="str">
        <f t="shared" si="59"/>
        <v/>
      </c>
      <c r="BD236" s="487" t="str">
        <f t="shared" si="59"/>
        <v/>
      </c>
      <c r="BE236" s="487" t="str">
        <f t="shared" si="59"/>
        <v/>
      </c>
      <c r="BF236" s="487" t="str">
        <f t="shared" si="59"/>
        <v/>
      </c>
      <c r="BG236" s="487" t="str">
        <f t="shared" si="57"/>
        <v/>
      </c>
      <c r="BH236" s="487" t="str">
        <f t="shared" si="57"/>
        <v/>
      </c>
      <c r="BI236" s="487" t="str">
        <f t="shared" si="57"/>
        <v/>
      </c>
      <c r="BJ236" s="487" t="str">
        <f t="shared" si="57"/>
        <v/>
      </c>
      <c r="BK236" s="489" t="str">
        <f t="shared" si="57"/>
        <v/>
      </c>
      <c r="BL236" s="495" t="str">
        <f t="shared" si="60"/>
        <v/>
      </c>
      <c r="BM236" s="487" t="str">
        <f t="shared" si="60"/>
        <v/>
      </c>
      <c r="BN236" s="487" t="str">
        <f t="shared" si="60"/>
        <v/>
      </c>
      <c r="BO236" s="487" t="str">
        <f t="shared" si="60"/>
        <v/>
      </c>
      <c r="BP236" s="487">
        <f t="shared" si="60"/>
        <v>0</v>
      </c>
      <c r="BQ236" s="487" t="str">
        <f t="shared" si="60"/>
        <v/>
      </c>
      <c r="BR236" s="487" t="str">
        <f t="shared" si="60"/>
        <v/>
      </c>
      <c r="BS236" s="487" t="str">
        <f t="shared" si="60"/>
        <v/>
      </c>
      <c r="BT236" s="487" t="str">
        <f t="shared" si="60"/>
        <v/>
      </c>
      <c r="BU236" s="487" t="str">
        <f t="shared" si="60"/>
        <v/>
      </c>
      <c r="BV236" s="487" t="str">
        <f t="shared" si="60"/>
        <v/>
      </c>
      <c r="BW236" s="487" t="str">
        <f t="shared" si="58"/>
        <v/>
      </c>
      <c r="BX236" s="487" t="str">
        <f t="shared" si="58"/>
        <v/>
      </c>
      <c r="BY236" s="487" t="str">
        <f t="shared" si="58"/>
        <v/>
      </c>
      <c r="BZ236" s="487" t="str">
        <f t="shared" si="58"/>
        <v/>
      </c>
      <c r="CA236" s="489" t="str">
        <f t="shared" si="58"/>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6"/>
        <v>0</v>
      </c>
      <c r="AG237" s="487">
        <f t="shared" si="56"/>
        <v>0</v>
      </c>
      <c r="AH237" s="487">
        <f t="shared" si="56"/>
        <v>0</v>
      </c>
      <c r="AI237" s="487">
        <f t="shared" si="56"/>
        <v>0</v>
      </c>
      <c r="AJ237" s="487">
        <f t="shared" si="56"/>
        <v>-1</v>
      </c>
      <c r="AK237" s="487">
        <f t="shared" si="56"/>
        <v>0</v>
      </c>
      <c r="AL237" s="487">
        <f t="shared" si="56"/>
        <v>0</v>
      </c>
      <c r="AM237" s="487">
        <f t="shared" si="56"/>
        <v>0</v>
      </c>
      <c r="AN237" s="487">
        <f t="shared" si="56"/>
        <v>0</v>
      </c>
      <c r="AO237" s="487">
        <f t="shared" si="56"/>
        <v>0</v>
      </c>
      <c r="AP237" s="487">
        <f t="shared" si="56"/>
        <v>0</v>
      </c>
      <c r="AQ237" s="487">
        <f t="shared" si="56"/>
        <v>0</v>
      </c>
      <c r="AR237" s="487">
        <f t="shared" si="56"/>
        <v>0</v>
      </c>
      <c r="AS237" s="487">
        <f t="shared" si="56"/>
        <v>0</v>
      </c>
      <c r="AT237" s="487">
        <f t="shared" si="56"/>
        <v>0</v>
      </c>
      <c r="AU237" s="493">
        <f t="shared" si="56"/>
        <v>0</v>
      </c>
      <c r="AV237" s="488" t="str">
        <f t="shared" si="59"/>
        <v/>
      </c>
      <c r="AW237" s="487" t="str">
        <f t="shared" si="59"/>
        <v/>
      </c>
      <c r="AX237" s="487" t="str">
        <f t="shared" si="59"/>
        <v/>
      </c>
      <c r="AY237" s="487" t="str">
        <f t="shared" si="59"/>
        <v/>
      </c>
      <c r="AZ237" s="487">
        <f t="shared" si="59"/>
        <v>0</v>
      </c>
      <c r="BA237" s="487" t="str">
        <f t="shared" si="59"/>
        <v/>
      </c>
      <c r="BB237" s="487" t="str">
        <f t="shared" si="59"/>
        <v/>
      </c>
      <c r="BC237" s="487" t="str">
        <f t="shared" si="59"/>
        <v/>
      </c>
      <c r="BD237" s="487" t="str">
        <f t="shared" si="59"/>
        <v/>
      </c>
      <c r="BE237" s="487" t="str">
        <f t="shared" si="59"/>
        <v/>
      </c>
      <c r="BF237" s="487" t="str">
        <f t="shared" si="59"/>
        <v/>
      </c>
      <c r="BG237" s="487" t="str">
        <f t="shared" si="57"/>
        <v/>
      </c>
      <c r="BH237" s="487" t="str">
        <f t="shared" si="57"/>
        <v/>
      </c>
      <c r="BI237" s="487" t="str">
        <f t="shared" si="57"/>
        <v/>
      </c>
      <c r="BJ237" s="487" t="str">
        <f t="shared" si="57"/>
        <v/>
      </c>
      <c r="BK237" s="489" t="str">
        <f t="shared" si="57"/>
        <v/>
      </c>
      <c r="BL237" s="495" t="str">
        <f t="shared" si="60"/>
        <v/>
      </c>
      <c r="BM237" s="487" t="str">
        <f t="shared" si="60"/>
        <v/>
      </c>
      <c r="BN237" s="487" t="str">
        <f t="shared" si="60"/>
        <v/>
      </c>
      <c r="BO237" s="487" t="str">
        <f t="shared" si="60"/>
        <v/>
      </c>
      <c r="BP237" s="487">
        <f t="shared" si="60"/>
        <v>0</v>
      </c>
      <c r="BQ237" s="487" t="str">
        <f t="shared" si="60"/>
        <v/>
      </c>
      <c r="BR237" s="487" t="str">
        <f t="shared" si="60"/>
        <v/>
      </c>
      <c r="BS237" s="487" t="str">
        <f t="shared" si="60"/>
        <v/>
      </c>
      <c r="BT237" s="487" t="str">
        <f t="shared" si="60"/>
        <v/>
      </c>
      <c r="BU237" s="487" t="str">
        <f t="shared" si="60"/>
        <v/>
      </c>
      <c r="BV237" s="487" t="str">
        <f t="shared" si="60"/>
        <v/>
      </c>
      <c r="BW237" s="487" t="str">
        <f t="shared" si="58"/>
        <v/>
      </c>
      <c r="BX237" s="487" t="str">
        <f t="shared" si="58"/>
        <v/>
      </c>
      <c r="BY237" s="487" t="str">
        <f t="shared" si="58"/>
        <v/>
      </c>
      <c r="BZ237" s="487" t="str">
        <f t="shared" si="58"/>
        <v/>
      </c>
      <c r="CA237" s="489" t="str">
        <f t="shared" si="58"/>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6"/>
        <v>0</v>
      </c>
      <c r="AG238" s="487">
        <f t="shared" si="56"/>
        <v>0</v>
      </c>
      <c r="AH238" s="487">
        <f t="shared" si="56"/>
        <v>0</v>
      </c>
      <c r="AI238" s="487">
        <f t="shared" si="56"/>
        <v>0</v>
      </c>
      <c r="AJ238" s="487">
        <f t="shared" si="56"/>
        <v>-1</v>
      </c>
      <c r="AK238" s="487">
        <f t="shared" si="56"/>
        <v>0</v>
      </c>
      <c r="AL238" s="487">
        <f t="shared" si="56"/>
        <v>0</v>
      </c>
      <c r="AM238" s="487">
        <f t="shared" si="56"/>
        <v>0</v>
      </c>
      <c r="AN238" s="487">
        <f t="shared" si="56"/>
        <v>0</v>
      </c>
      <c r="AO238" s="487">
        <f t="shared" si="56"/>
        <v>0</v>
      </c>
      <c r="AP238" s="487">
        <f t="shared" si="56"/>
        <v>0</v>
      </c>
      <c r="AQ238" s="487">
        <f t="shared" si="56"/>
        <v>0</v>
      </c>
      <c r="AR238" s="487">
        <f t="shared" si="56"/>
        <v>0</v>
      </c>
      <c r="AS238" s="487">
        <f t="shared" si="56"/>
        <v>0</v>
      </c>
      <c r="AT238" s="487">
        <f t="shared" si="56"/>
        <v>0</v>
      </c>
      <c r="AU238" s="493">
        <f t="shared" ref="AU238" si="61">AU237</f>
        <v>0</v>
      </c>
      <c r="AV238" s="488" t="str">
        <f t="shared" si="59"/>
        <v/>
      </c>
      <c r="AW238" s="487" t="str">
        <f t="shared" si="59"/>
        <v/>
      </c>
      <c r="AX238" s="487" t="str">
        <f t="shared" si="59"/>
        <v/>
      </c>
      <c r="AY238" s="487" t="str">
        <f t="shared" si="59"/>
        <v/>
      </c>
      <c r="AZ238" s="487">
        <f t="shared" si="59"/>
        <v>0</v>
      </c>
      <c r="BA238" s="487" t="str">
        <f t="shared" si="59"/>
        <v/>
      </c>
      <c r="BB238" s="487" t="str">
        <f t="shared" si="59"/>
        <v/>
      </c>
      <c r="BC238" s="487" t="str">
        <f t="shared" si="59"/>
        <v/>
      </c>
      <c r="BD238" s="487" t="str">
        <f t="shared" si="59"/>
        <v/>
      </c>
      <c r="BE238" s="487" t="str">
        <f t="shared" si="59"/>
        <v/>
      </c>
      <c r="BF238" s="487" t="str">
        <f t="shared" si="59"/>
        <v/>
      </c>
      <c r="BG238" s="487" t="str">
        <f t="shared" si="57"/>
        <v/>
      </c>
      <c r="BH238" s="487" t="str">
        <f t="shared" si="57"/>
        <v/>
      </c>
      <c r="BI238" s="487" t="str">
        <f t="shared" si="57"/>
        <v/>
      </c>
      <c r="BJ238" s="487" t="str">
        <f t="shared" si="57"/>
        <v/>
      </c>
      <c r="BK238" s="489" t="str">
        <f t="shared" si="57"/>
        <v/>
      </c>
      <c r="BL238" s="495" t="str">
        <f t="shared" si="60"/>
        <v/>
      </c>
      <c r="BM238" s="487" t="str">
        <f t="shared" si="60"/>
        <v/>
      </c>
      <c r="BN238" s="487" t="str">
        <f t="shared" si="60"/>
        <v/>
      </c>
      <c r="BO238" s="487" t="str">
        <f t="shared" si="60"/>
        <v/>
      </c>
      <c r="BP238" s="487">
        <f t="shared" si="60"/>
        <v>0</v>
      </c>
      <c r="BQ238" s="487" t="str">
        <f t="shared" si="60"/>
        <v/>
      </c>
      <c r="BR238" s="487" t="str">
        <f t="shared" si="60"/>
        <v/>
      </c>
      <c r="BS238" s="487" t="str">
        <f t="shared" si="60"/>
        <v/>
      </c>
      <c r="BT238" s="487" t="str">
        <f t="shared" si="60"/>
        <v/>
      </c>
      <c r="BU238" s="487" t="str">
        <f t="shared" si="60"/>
        <v/>
      </c>
      <c r="BV238" s="487" t="str">
        <f t="shared" si="60"/>
        <v/>
      </c>
      <c r="BW238" s="487" t="str">
        <f t="shared" si="58"/>
        <v/>
      </c>
      <c r="BX238" s="487" t="str">
        <f t="shared" si="58"/>
        <v/>
      </c>
      <c r="BY238" s="487" t="str">
        <f t="shared" si="58"/>
        <v/>
      </c>
      <c r="BZ238" s="487" t="str">
        <f t="shared" si="58"/>
        <v/>
      </c>
      <c r="CA238" s="489" t="str">
        <f t="shared" si="58"/>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2">AF238</f>
        <v>0</v>
      </c>
      <c r="AG239" s="487">
        <f t="shared" si="62"/>
        <v>0</v>
      </c>
      <c r="AH239" s="487">
        <f t="shared" si="62"/>
        <v>0</v>
      </c>
      <c r="AI239" s="487">
        <f t="shared" si="62"/>
        <v>0</v>
      </c>
      <c r="AJ239" s="487">
        <f t="shared" si="62"/>
        <v>-1</v>
      </c>
      <c r="AK239" s="487">
        <f t="shared" si="62"/>
        <v>0</v>
      </c>
      <c r="AL239" s="487">
        <f t="shared" si="62"/>
        <v>0</v>
      </c>
      <c r="AM239" s="487">
        <f t="shared" si="62"/>
        <v>0</v>
      </c>
      <c r="AN239" s="487">
        <f t="shared" si="62"/>
        <v>0</v>
      </c>
      <c r="AO239" s="487">
        <f t="shared" si="62"/>
        <v>0</v>
      </c>
      <c r="AP239" s="487">
        <f t="shared" si="62"/>
        <v>0</v>
      </c>
      <c r="AQ239" s="487">
        <f t="shared" si="62"/>
        <v>0</v>
      </c>
      <c r="AR239" s="487">
        <f t="shared" si="62"/>
        <v>0</v>
      </c>
      <c r="AS239" s="487">
        <f t="shared" si="62"/>
        <v>0</v>
      </c>
      <c r="AT239" s="487">
        <f t="shared" si="62"/>
        <v>0</v>
      </c>
      <c r="AU239" s="493">
        <f t="shared" si="62"/>
        <v>0</v>
      </c>
      <c r="AV239" s="488" t="str">
        <f t="shared" si="59"/>
        <v/>
      </c>
      <c r="AW239" s="487" t="str">
        <f t="shared" si="59"/>
        <v/>
      </c>
      <c r="AX239" s="487" t="str">
        <f t="shared" si="59"/>
        <v/>
      </c>
      <c r="AY239" s="487" t="str">
        <f t="shared" si="59"/>
        <v/>
      </c>
      <c r="AZ239" s="487">
        <f t="shared" si="59"/>
        <v>0</v>
      </c>
      <c r="BA239" s="487" t="str">
        <f t="shared" si="59"/>
        <v/>
      </c>
      <c r="BB239" s="487" t="str">
        <f t="shared" si="59"/>
        <v/>
      </c>
      <c r="BC239" s="487" t="str">
        <f t="shared" si="59"/>
        <v/>
      </c>
      <c r="BD239" s="487" t="str">
        <f t="shared" si="59"/>
        <v/>
      </c>
      <c r="BE239" s="487" t="str">
        <f t="shared" si="59"/>
        <v/>
      </c>
      <c r="BF239" s="487" t="str">
        <f t="shared" si="59"/>
        <v/>
      </c>
      <c r="BG239" s="487" t="str">
        <f t="shared" si="57"/>
        <v/>
      </c>
      <c r="BH239" s="487" t="str">
        <f t="shared" si="57"/>
        <v/>
      </c>
      <c r="BI239" s="487" t="str">
        <f t="shared" si="57"/>
        <v/>
      </c>
      <c r="BJ239" s="487" t="str">
        <f t="shared" si="57"/>
        <v/>
      </c>
      <c r="BK239" s="489" t="str">
        <f t="shared" si="57"/>
        <v/>
      </c>
      <c r="BL239" s="495" t="str">
        <f t="shared" si="60"/>
        <v/>
      </c>
      <c r="BM239" s="487" t="str">
        <f t="shared" si="60"/>
        <v/>
      </c>
      <c r="BN239" s="487" t="str">
        <f t="shared" si="60"/>
        <v/>
      </c>
      <c r="BO239" s="487" t="str">
        <f t="shared" si="60"/>
        <v/>
      </c>
      <c r="BP239" s="487">
        <f t="shared" si="60"/>
        <v>0</v>
      </c>
      <c r="BQ239" s="487" t="str">
        <f t="shared" si="60"/>
        <v/>
      </c>
      <c r="BR239" s="487" t="str">
        <f t="shared" si="60"/>
        <v/>
      </c>
      <c r="BS239" s="487" t="str">
        <f t="shared" si="60"/>
        <v/>
      </c>
      <c r="BT239" s="487" t="str">
        <f t="shared" si="60"/>
        <v/>
      </c>
      <c r="BU239" s="487" t="str">
        <f t="shared" si="60"/>
        <v/>
      </c>
      <c r="BV239" s="487" t="str">
        <f t="shared" si="60"/>
        <v/>
      </c>
      <c r="BW239" s="487" t="str">
        <f t="shared" si="58"/>
        <v/>
      </c>
      <c r="BX239" s="487" t="str">
        <f t="shared" si="58"/>
        <v/>
      </c>
      <c r="BY239" s="487" t="str">
        <f t="shared" si="58"/>
        <v/>
      </c>
      <c r="BZ239" s="487" t="str">
        <f t="shared" si="58"/>
        <v/>
      </c>
      <c r="CA239" s="489" t="str">
        <f t="shared" si="58"/>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2"/>
        <v>0</v>
      </c>
      <c r="AG240" s="487">
        <f t="shared" si="62"/>
        <v>0</v>
      </c>
      <c r="AH240" s="487">
        <f t="shared" si="62"/>
        <v>0</v>
      </c>
      <c r="AI240" s="487">
        <f t="shared" si="62"/>
        <v>0</v>
      </c>
      <c r="AJ240" s="487">
        <f t="shared" si="62"/>
        <v>-1</v>
      </c>
      <c r="AK240" s="487">
        <f t="shared" si="62"/>
        <v>0</v>
      </c>
      <c r="AL240" s="487">
        <f t="shared" si="62"/>
        <v>0</v>
      </c>
      <c r="AM240" s="487">
        <f t="shared" si="62"/>
        <v>0</v>
      </c>
      <c r="AN240" s="487">
        <f t="shared" si="62"/>
        <v>0</v>
      </c>
      <c r="AO240" s="487">
        <f t="shared" si="62"/>
        <v>0</v>
      </c>
      <c r="AP240" s="487">
        <f t="shared" si="62"/>
        <v>0</v>
      </c>
      <c r="AQ240" s="487">
        <f t="shared" si="62"/>
        <v>0</v>
      </c>
      <c r="AR240" s="487">
        <f t="shared" si="62"/>
        <v>0</v>
      </c>
      <c r="AS240" s="487">
        <f t="shared" si="62"/>
        <v>0</v>
      </c>
      <c r="AT240" s="487">
        <f t="shared" si="62"/>
        <v>0</v>
      </c>
      <c r="AU240" s="493">
        <f t="shared" si="62"/>
        <v>0</v>
      </c>
      <c r="AV240" s="488" t="str">
        <f t="shared" si="59"/>
        <v/>
      </c>
      <c r="AW240" s="487" t="str">
        <f t="shared" si="59"/>
        <v/>
      </c>
      <c r="AX240" s="487" t="str">
        <f t="shared" si="59"/>
        <v/>
      </c>
      <c r="AY240" s="487" t="str">
        <f t="shared" si="59"/>
        <v/>
      </c>
      <c r="AZ240" s="487">
        <f t="shared" si="59"/>
        <v>0</v>
      </c>
      <c r="BA240" s="487" t="str">
        <f t="shared" si="59"/>
        <v/>
      </c>
      <c r="BB240" s="487" t="str">
        <f t="shared" si="59"/>
        <v/>
      </c>
      <c r="BC240" s="487" t="str">
        <f t="shared" si="59"/>
        <v/>
      </c>
      <c r="BD240" s="487" t="str">
        <f t="shared" si="59"/>
        <v/>
      </c>
      <c r="BE240" s="487" t="str">
        <f t="shared" si="59"/>
        <v/>
      </c>
      <c r="BF240" s="487" t="str">
        <f t="shared" si="59"/>
        <v/>
      </c>
      <c r="BG240" s="487" t="str">
        <f t="shared" si="57"/>
        <v/>
      </c>
      <c r="BH240" s="487" t="str">
        <f t="shared" si="57"/>
        <v/>
      </c>
      <c r="BI240" s="487" t="str">
        <f t="shared" si="57"/>
        <v/>
      </c>
      <c r="BJ240" s="487" t="str">
        <f t="shared" si="57"/>
        <v/>
      </c>
      <c r="BK240" s="489" t="str">
        <f t="shared" si="57"/>
        <v/>
      </c>
      <c r="BL240" s="495" t="str">
        <f t="shared" si="60"/>
        <v/>
      </c>
      <c r="BM240" s="487" t="str">
        <f t="shared" si="60"/>
        <v/>
      </c>
      <c r="BN240" s="487" t="str">
        <f t="shared" si="60"/>
        <v/>
      </c>
      <c r="BO240" s="487" t="str">
        <f t="shared" si="60"/>
        <v/>
      </c>
      <c r="BP240" s="487">
        <f t="shared" si="60"/>
        <v>0</v>
      </c>
      <c r="BQ240" s="487" t="str">
        <f t="shared" si="60"/>
        <v/>
      </c>
      <c r="BR240" s="487" t="str">
        <f t="shared" si="60"/>
        <v/>
      </c>
      <c r="BS240" s="487" t="str">
        <f t="shared" si="60"/>
        <v/>
      </c>
      <c r="BT240" s="487" t="str">
        <f t="shared" si="60"/>
        <v/>
      </c>
      <c r="BU240" s="487" t="str">
        <f t="shared" si="60"/>
        <v/>
      </c>
      <c r="BV240" s="487" t="str">
        <f t="shared" si="60"/>
        <v/>
      </c>
      <c r="BW240" s="487" t="str">
        <f t="shared" si="58"/>
        <v/>
      </c>
      <c r="BX240" s="487" t="str">
        <f t="shared" si="58"/>
        <v/>
      </c>
      <c r="BY240" s="487" t="str">
        <f t="shared" si="58"/>
        <v/>
      </c>
      <c r="BZ240" s="487" t="str">
        <f t="shared" si="58"/>
        <v/>
      </c>
      <c r="CA240" s="489" t="str">
        <f t="shared" si="58"/>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2"/>
        <v>0</v>
      </c>
      <c r="AG241" s="487">
        <f t="shared" si="62"/>
        <v>0</v>
      </c>
      <c r="AH241" s="487">
        <f t="shared" si="62"/>
        <v>0</v>
      </c>
      <c r="AI241" s="487">
        <f t="shared" si="62"/>
        <v>0</v>
      </c>
      <c r="AJ241" s="487">
        <f t="shared" si="62"/>
        <v>-1</v>
      </c>
      <c r="AK241" s="487">
        <f t="shared" si="62"/>
        <v>0</v>
      </c>
      <c r="AL241" s="487">
        <f t="shared" si="62"/>
        <v>0</v>
      </c>
      <c r="AM241" s="487">
        <f t="shared" si="62"/>
        <v>0</v>
      </c>
      <c r="AN241" s="487">
        <f t="shared" si="62"/>
        <v>0</v>
      </c>
      <c r="AO241" s="487">
        <f t="shared" si="62"/>
        <v>0</v>
      </c>
      <c r="AP241" s="487">
        <f t="shared" si="62"/>
        <v>0</v>
      </c>
      <c r="AQ241" s="487">
        <f t="shared" si="62"/>
        <v>0</v>
      </c>
      <c r="AR241" s="487">
        <f t="shared" si="62"/>
        <v>0</v>
      </c>
      <c r="AS241" s="487">
        <f t="shared" si="62"/>
        <v>0</v>
      </c>
      <c r="AT241" s="487">
        <f t="shared" si="62"/>
        <v>0</v>
      </c>
      <c r="AU241" s="493">
        <f t="shared" si="62"/>
        <v>0</v>
      </c>
      <c r="AV241" s="488" t="str">
        <f t="shared" si="59"/>
        <v/>
      </c>
      <c r="AW241" s="487" t="str">
        <f t="shared" si="59"/>
        <v/>
      </c>
      <c r="AX241" s="487" t="str">
        <f t="shared" si="59"/>
        <v/>
      </c>
      <c r="AY241" s="487" t="str">
        <f t="shared" si="59"/>
        <v/>
      </c>
      <c r="AZ241" s="487">
        <f t="shared" si="59"/>
        <v>0</v>
      </c>
      <c r="BA241" s="487" t="str">
        <f t="shared" si="59"/>
        <v/>
      </c>
      <c r="BB241" s="487" t="str">
        <f t="shared" si="59"/>
        <v/>
      </c>
      <c r="BC241" s="487" t="str">
        <f t="shared" si="59"/>
        <v/>
      </c>
      <c r="BD241" s="487" t="str">
        <f t="shared" si="59"/>
        <v/>
      </c>
      <c r="BE241" s="487" t="str">
        <f t="shared" si="59"/>
        <v/>
      </c>
      <c r="BF241" s="487" t="str">
        <f t="shared" si="59"/>
        <v/>
      </c>
      <c r="BG241" s="487" t="str">
        <f t="shared" si="57"/>
        <v/>
      </c>
      <c r="BH241" s="487" t="str">
        <f t="shared" si="57"/>
        <v/>
      </c>
      <c r="BI241" s="487" t="str">
        <f t="shared" si="57"/>
        <v/>
      </c>
      <c r="BJ241" s="487" t="str">
        <f t="shared" si="57"/>
        <v/>
      </c>
      <c r="BK241" s="489" t="str">
        <f t="shared" si="57"/>
        <v/>
      </c>
      <c r="BL241" s="495" t="str">
        <f t="shared" si="60"/>
        <v/>
      </c>
      <c r="BM241" s="487" t="str">
        <f t="shared" si="60"/>
        <v/>
      </c>
      <c r="BN241" s="487" t="str">
        <f t="shared" si="60"/>
        <v/>
      </c>
      <c r="BO241" s="487" t="str">
        <f t="shared" si="60"/>
        <v/>
      </c>
      <c r="BP241" s="487">
        <f t="shared" si="60"/>
        <v>0</v>
      </c>
      <c r="BQ241" s="487" t="str">
        <f t="shared" si="60"/>
        <v/>
      </c>
      <c r="BR241" s="487" t="str">
        <f t="shared" si="60"/>
        <v/>
      </c>
      <c r="BS241" s="487" t="str">
        <f t="shared" si="60"/>
        <v/>
      </c>
      <c r="BT241" s="487" t="str">
        <f t="shared" si="60"/>
        <v/>
      </c>
      <c r="BU241" s="487" t="str">
        <f t="shared" si="60"/>
        <v/>
      </c>
      <c r="BV241" s="487" t="str">
        <f t="shared" si="60"/>
        <v/>
      </c>
      <c r="BW241" s="487" t="str">
        <f t="shared" si="58"/>
        <v/>
      </c>
      <c r="BX241" s="487" t="str">
        <f t="shared" si="58"/>
        <v/>
      </c>
      <c r="BY241" s="487" t="str">
        <f t="shared" si="58"/>
        <v/>
      </c>
      <c r="BZ241" s="487" t="str">
        <f t="shared" si="58"/>
        <v/>
      </c>
      <c r="CA241" s="489" t="str">
        <f t="shared" si="58"/>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2"/>
        <v>0</v>
      </c>
      <c r="AG242" s="487">
        <f t="shared" si="62"/>
        <v>0</v>
      </c>
      <c r="AH242" s="487">
        <f t="shared" si="62"/>
        <v>0</v>
      </c>
      <c r="AI242" s="487">
        <f t="shared" si="62"/>
        <v>0</v>
      </c>
      <c r="AJ242" s="487">
        <f t="shared" si="62"/>
        <v>-1</v>
      </c>
      <c r="AK242" s="487">
        <f t="shared" si="62"/>
        <v>0</v>
      </c>
      <c r="AL242" s="487">
        <f t="shared" si="62"/>
        <v>0</v>
      </c>
      <c r="AM242" s="487">
        <f t="shared" si="62"/>
        <v>0</v>
      </c>
      <c r="AN242" s="487">
        <f t="shared" si="62"/>
        <v>0</v>
      </c>
      <c r="AO242" s="487">
        <f t="shared" si="62"/>
        <v>0</v>
      </c>
      <c r="AP242" s="487">
        <f t="shared" si="62"/>
        <v>0</v>
      </c>
      <c r="AQ242" s="487">
        <f t="shared" si="62"/>
        <v>0</v>
      </c>
      <c r="AR242" s="487">
        <f t="shared" si="62"/>
        <v>0</v>
      </c>
      <c r="AS242" s="487">
        <f t="shared" si="62"/>
        <v>0</v>
      </c>
      <c r="AT242" s="487">
        <f t="shared" si="62"/>
        <v>0</v>
      </c>
      <c r="AU242" s="493">
        <f t="shared" si="62"/>
        <v>0</v>
      </c>
      <c r="AV242" s="488" t="str">
        <f t="shared" si="59"/>
        <v/>
      </c>
      <c r="AW242" s="487" t="str">
        <f t="shared" si="59"/>
        <v/>
      </c>
      <c r="AX242" s="487" t="str">
        <f t="shared" si="59"/>
        <v/>
      </c>
      <c r="AY242" s="487" t="str">
        <f t="shared" si="59"/>
        <v/>
      </c>
      <c r="AZ242" s="487">
        <f t="shared" si="59"/>
        <v>0</v>
      </c>
      <c r="BA242" s="487" t="str">
        <f t="shared" si="59"/>
        <v/>
      </c>
      <c r="BB242" s="487" t="str">
        <f t="shared" si="59"/>
        <v/>
      </c>
      <c r="BC242" s="487" t="str">
        <f t="shared" si="59"/>
        <v/>
      </c>
      <c r="BD242" s="487" t="str">
        <f t="shared" si="59"/>
        <v/>
      </c>
      <c r="BE242" s="487" t="str">
        <f t="shared" si="59"/>
        <v/>
      </c>
      <c r="BF242" s="487" t="str">
        <f t="shared" si="59"/>
        <v/>
      </c>
      <c r="BG242" s="487" t="str">
        <f t="shared" si="57"/>
        <v/>
      </c>
      <c r="BH242" s="487" t="str">
        <f t="shared" si="57"/>
        <v/>
      </c>
      <c r="BI242" s="487" t="str">
        <f t="shared" si="57"/>
        <v/>
      </c>
      <c r="BJ242" s="487" t="str">
        <f t="shared" si="57"/>
        <v/>
      </c>
      <c r="BK242" s="489" t="str">
        <f t="shared" si="57"/>
        <v/>
      </c>
      <c r="BL242" s="495" t="str">
        <f t="shared" si="60"/>
        <v/>
      </c>
      <c r="BM242" s="487" t="str">
        <f t="shared" si="60"/>
        <v/>
      </c>
      <c r="BN242" s="487" t="str">
        <f t="shared" si="60"/>
        <v/>
      </c>
      <c r="BO242" s="487" t="str">
        <f t="shared" si="60"/>
        <v/>
      </c>
      <c r="BP242" s="487">
        <f t="shared" si="60"/>
        <v>0</v>
      </c>
      <c r="BQ242" s="487" t="str">
        <f t="shared" si="60"/>
        <v/>
      </c>
      <c r="BR242" s="487" t="str">
        <f t="shared" si="60"/>
        <v/>
      </c>
      <c r="BS242" s="487" t="str">
        <f t="shared" si="60"/>
        <v/>
      </c>
      <c r="BT242" s="487" t="str">
        <f t="shared" si="60"/>
        <v/>
      </c>
      <c r="BU242" s="487" t="str">
        <f t="shared" si="60"/>
        <v/>
      </c>
      <c r="BV242" s="487" t="str">
        <f t="shared" si="60"/>
        <v/>
      </c>
      <c r="BW242" s="487" t="str">
        <f t="shared" si="58"/>
        <v/>
      </c>
      <c r="BX242" s="487" t="str">
        <f t="shared" si="58"/>
        <v/>
      </c>
      <c r="BY242" s="487" t="str">
        <f t="shared" si="58"/>
        <v/>
      </c>
      <c r="BZ242" s="487" t="str">
        <f t="shared" si="58"/>
        <v/>
      </c>
      <c r="CA242" s="489" t="str">
        <f t="shared" si="58"/>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2"/>
        <v>0</v>
      </c>
      <c r="AG243" s="487">
        <f t="shared" si="62"/>
        <v>0</v>
      </c>
      <c r="AH243" s="487">
        <f t="shared" si="62"/>
        <v>0</v>
      </c>
      <c r="AI243" s="487">
        <f t="shared" si="62"/>
        <v>0</v>
      </c>
      <c r="AJ243" s="487">
        <f t="shared" si="62"/>
        <v>-1</v>
      </c>
      <c r="AK243" s="487">
        <f t="shared" si="62"/>
        <v>0</v>
      </c>
      <c r="AL243" s="487">
        <f t="shared" si="62"/>
        <v>0</v>
      </c>
      <c r="AM243" s="487">
        <f t="shared" si="62"/>
        <v>0</v>
      </c>
      <c r="AN243" s="487">
        <f t="shared" si="62"/>
        <v>0</v>
      </c>
      <c r="AO243" s="487">
        <f t="shared" si="62"/>
        <v>0</v>
      </c>
      <c r="AP243" s="487">
        <f t="shared" si="62"/>
        <v>0</v>
      </c>
      <c r="AQ243" s="487">
        <f t="shared" si="62"/>
        <v>0</v>
      </c>
      <c r="AR243" s="487">
        <f t="shared" si="62"/>
        <v>0</v>
      </c>
      <c r="AS243" s="487">
        <f t="shared" si="62"/>
        <v>0</v>
      </c>
      <c r="AT243" s="487">
        <f t="shared" si="62"/>
        <v>0</v>
      </c>
      <c r="AU243" s="493">
        <f t="shared" si="62"/>
        <v>0</v>
      </c>
      <c r="AV243" s="488" t="str">
        <f t="shared" si="59"/>
        <v/>
      </c>
      <c r="AW243" s="487" t="str">
        <f t="shared" si="59"/>
        <v/>
      </c>
      <c r="AX243" s="487" t="str">
        <f t="shared" si="59"/>
        <v/>
      </c>
      <c r="AY243" s="487" t="str">
        <f t="shared" si="59"/>
        <v/>
      </c>
      <c r="AZ243" s="487">
        <f t="shared" si="59"/>
        <v>0</v>
      </c>
      <c r="BA243" s="487" t="str">
        <f t="shared" si="59"/>
        <v/>
      </c>
      <c r="BB243" s="487" t="str">
        <f t="shared" si="59"/>
        <v/>
      </c>
      <c r="BC243" s="487" t="str">
        <f t="shared" si="59"/>
        <v/>
      </c>
      <c r="BD243" s="487" t="str">
        <f t="shared" si="59"/>
        <v/>
      </c>
      <c r="BE243" s="487" t="str">
        <f t="shared" si="59"/>
        <v/>
      </c>
      <c r="BF243" s="487" t="str">
        <f t="shared" si="59"/>
        <v/>
      </c>
      <c r="BG243" s="487" t="str">
        <f t="shared" si="57"/>
        <v/>
      </c>
      <c r="BH243" s="487" t="str">
        <f t="shared" si="57"/>
        <v/>
      </c>
      <c r="BI243" s="487" t="str">
        <f t="shared" si="57"/>
        <v/>
      </c>
      <c r="BJ243" s="487" t="str">
        <f t="shared" si="57"/>
        <v/>
      </c>
      <c r="BK243" s="489" t="str">
        <f t="shared" si="57"/>
        <v/>
      </c>
      <c r="BL243" s="495" t="str">
        <f t="shared" si="60"/>
        <v/>
      </c>
      <c r="BM243" s="487" t="str">
        <f t="shared" si="60"/>
        <v/>
      </c>
      <c r="BN243" s="487" t="str">
        <f t="shared" si="60"/>
        <v/>
      </c>
      <c r="BO243" s="487" t="str">
        <f t="shared" si="60"/>
        <v/>
      </c>
      <c r="BP243" s="487">
        <f t="shared" si="60"/>
        <v>0</v>
      </c>
      <c r="BQ243" s="487" t="str">
        <f t="shared" si="60"/>
        <v/>
      </c>
      <c r="BR243" s="487" t="str">
        <f t="shared" si="60"/>
        <v/>
      </c>
      <c r="BS243" s="487" t="str">
        <f t="shared" si="60"/>
        <v/>
      </c>
      <c r="BT243" s="487" t="str">
        <f t="shared" si="60"/>
        <v/>
      </c>
      <c r="BU243" s="487" t="str">
        <f t="shared" si="60"/>
        <v/>
      </c>
      <c r="BV243" s="487" t="str">
        <f t="shared" si="60"/>
        <v/>
      </c>
      <c r="BW243" s="487" t="str">
        <f t="shared" si="58"/>
        <v/>
      </c>
      <c r="BX243" s="487" t="str">
        <f t="shared" si="58"/>
        <v/>
      </c>
      <c r="BY243" s="487" t="str">
        <f t="shared" si="58"/>
        <v/>
      </c>
      <c r="BZ243" s="487" t="str">
        <f t="shared" si="58"/>
        <v/>
      </c>
      <c r="CA243" s="489" t="str">
        <f t="shared" si="58"/>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2"/>
        <v>0</v>
      </c>
      <c r="AG244" s="487">
        <f t="shared" si="62"/>
        <v>0</v>
      </c>
      <c r="AH244" s="487">
        <f t="shared" si="62"/>
        <v>0</v>
      </c>
      <c r="AI244" s="487">
        <f t="shared" si="62"/>
        <v>0</v>
      </c>
      <c r="AJ244" s="487">
        <f t="shared" si="62"/>
        <v>-1</v>
      </c>
      <c r="AK244" s="487">
        <f t="shared" si="62"/>
        <v>0</v>
      </c>
      <c r="AL244" s="487">
        <f t="shared" si="62"/>
        <v>0</v>
      </c>
      <c r="AM244" s="487">
        <f t="shared" si="62"/>
        <v>0</v>
      </c>
      <c r="AN244" s="487">
        <f t="shared" si="62"/>
        <v>0</v>
      </c>
      <c r="AO244" s="487">
        <f t="shared" si="62"/>
        <v>0</v>
      </c>
      <c r="AP244" s="487">
        <f t="shared" si="62"/>
        <v>0</v>
      </c>
      <c r="AQ244" s="487">
        <f t="shared" si="62"/>
        <v>0</v>
      </c>
      <c r="AR244" s="487">
        <f t="shared" si="62"/>
        <v>0</v>
      </c>
      <c r="AS244" s="487">
        <f t="shared" si="62"/>
        <v>0</v>
      </c>
      <c r="AT244" s="487">
        <f t="shared" si="62"/>
        <v>0</v>
      </c>
      <c r="AU244" s="493">
        <f t="shared" si="62"/>
        <v>0</v>
      </c>
      <c r="AV244" s="488" t="str">
        <f t="shared" si="59"/>
        <v/>
      </c>
      <c r="AW244" s="487" t="str">
        <f t="shared" si="59"/>
        <v/>
      </c>
      <c r="AX244" s="487" t="str">
        <f t="shared" si="59"/>
        <v/>
      </c>
      <c r="AY244" s="487" t="str">
        <f t="shared" si="59"/>
        <v/>
      </c>
      <c r="AZ244" s="487">
        <f t="shared" si="59"/>
        <v>0</v>
      </c>
      <c r="BA244" s="487" t="str">
        <f t="shared" si="59"/>
        <v/>
      </c>
      <c r="BB244" s="487" t="str">
        <f t="shared" si="59"/>
        <v/>
      </c>
      <c r="BC244" s="487" t="str">
        <f t="shared" si="59"/>
        <v/>
      </c>
      <c r="BD244" s="487" t="str">
        <f t="shared" si="59"/>
        <v/>
      </c>
      <c r="BE244" s="487" t="str">
        <f t="shared" si="59"/>
        <v/>
      </c>
      <c r="BF244" s="487" t="str">
        <f t="shared" si="59"/>
        <v/>
      </c>
      <c r="BG244" s="487" t="str">
        <f t="shared" si="57"/>
        <v/>
      </c>
      <c r="BH244" s="487" t="str">
        <f t="shared" si="57"/>
        <v/>
      </c>
      <c r="BI244" s="487" t="str">
        <f t="shared" si="57"/>
        <v/>
      </c>
      <c r="BJ244" s="487" t="str">
        <f t="shared" si="57"/>
        <v/>
      </c>
      <c r="BK244" s="489" t="str">
        <f t="shared" si="57"/>
        <v/>
      </c>
      <c r="BL244" s="495" t="str">
        <f t="shared" si="60"/>
        <v/>
      </c>
      <c r="BM244" s="487" t="str">
        <f t="shared" si="60"/>
        <v/>
      </c>
      <c r="BN244" s="487" t="str">
        <f t="shared" si="60"/>
        <v/>
      </c>
      <c r="BO244" s="487" t="str">
        <f t="shared" si="60"/>
        <v/>
      </c>
      <c r="BP244" s="487">
        <f t="shared" si="60"/>
        <v>0</v>
      </c>
      <c r="BQ244" s="487" t="str">
        <f t="shared" si="60"/>
        <v/>
      </c>
      <c r="BR244" s="487" t="str">
        <f t="shared" si="60"/>
        <v/>
      </c>
      <c r="BS244" s="487" t="str">
        <f t="shared" si="60"/>
        <v/>
      </c>
      <c r="BT244" s="487" t="str">
        <f t="shared" si="60"/>
        <v/>
      </c>
      <c r="BU244" s="487" t="str">
        <f t="shared" si="60"/>
        <v/>
      </c>
      <c r="BV244" s="487" t="str">
        <f t="shared" si="60"/>
        <v/>
      </c>
      <c r="BW244" s="487" t="str">
        <f t="shared" si="58"/>
        <v/>
      </c>
      <c r="BX244" s="487" t="str">
        <f t="shared" si="58"/>
        <v/>
      </c>
      <c r="BY244" s="487" t="str">
        <f t="shared" si="58"/>
        <v/>
      </c>
      <c r="BZ244" s="487" t="str">
        <f t="shared" si="58"/>
        <v/>
      </c>
      <c r="CA244" s="489" t="str">
        <f t="shared" si="58"/>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2"/>
        <v>0</v>
      </c>
      <c r="AG245" s="487">
        <f t="shared" si="62"/>
        <v>0</v>
      </c>
      <c r="AH245" s="487">
        <f t="shared" si="62"/>
        <v>0</v>
      </c>
      <c r="AI245" s="487">
        <f t="shared" si="62"/>
        <v>0</v>
      </c>
      <c r="AJ245" s="487">
        <f t="shared" si="62"/>
        <v>-1</v>
      </c>
      <c r="AK245" s="487">
        <f t="shared" si="62"/>
        <v>0</v>
      </c>
      <c r="AL245" s="487">
        <f t="shared" si="62"/>
        <v>0</v>
      </c>
      <c r="AM245" s="487">
        <f t="shared" si="62"/>
        <v>0</v>
      </c>
      <c r="AN245" s="487">
        <f t="shared" si="62"/>
        <v>0</v>
      </c>
      <c r="AO245" s="487">
        <f t="shared" si="62"/>
        <v>0</v>
      </c>
      <c r="AP245" s="487">
        <f t="shared" si="62"/>
        <v>0</v>
      </c>
      <c r="AQ245" s="487">
        <f t="shared" si="62"/>
        <v>0</v>
      </c>
      <c r="AR245" s="487">
        <f t="shared" si="62"/>
        <v>0</v>
      </c>
      <c r="AS245" s="487">
        <f t="shared" si="62"/>
        <v>0</v>
      </c>
      <c r="AT245" s="487">
        <f t="shared" si="62"/>
        <v>0</v>
      </c>
      <c r="AU245" s="493">
        <f t="shared" si="62"/>
        <v>0</v>
      </c>
      <c r="AV245" s="488" t="str">
        <f t="shared" si="59"/>
        <v/>
      </c>
      <c r="AW245" s="487" t="str">
        <f t="shared" si="59"/>
        <v/>
      </c>
      <c r="AX245" s="487" t="str">
        <f t="shared" si="59"/>
        <v/>
      </c>
      <c r="AY245" s="487" t="str">
        <f t="shared" si="59"/>
        <v/>
      </c>
      <c r="AZ245" s="487">
        <f t="shared" si="59"/>
        <v>0</v>
      </c>
      <c r="BA245" s="487" t="str">
        <f t="shared" si="59"/>
        <v/>
      </c>
      <c r="BB245" s="487" t="str">
        <f t="shared" si="59"/>
        <v/>
      </c>
      <c r="BC245" s="487" t="str">
        <f t="shared" si="59"/>
        <v/>
      </c>
      <c r="BD245" s="487" t="str">
        <f t="shared" si="59"/>
        <v/>
      </c>
      <c r="BE245" s="487" t="str">
        <f t="shared" si="59"/>
        <v/>
      </c>
      <c r="BF245" s="487" t="str">
        <f t="shared" si="59"/>
        <v/>
      </c>
      <c r="BG245" s="487" t="str">
        <f t="shared" si="57"/>
        <v/>
      </c>
      <c r="BH245" s="487" t="str">
        <f t="shared" si="57"/>
        <v/>
      </c>
      <c r="BI245" s="487" t="str">
        <f t="shared" si="57"/>
        <v/>
      </c>
      <c r="BJ245" s="487" t="str">
        <f t="shared" si="57"/>
        <v/>
      </c>
      <c r="BK245" s="489" t="str">
        <f t="shared" si="57"/>
        <v/>
      </c>
      <c r="BL245" s="495" t="str">
        <f t="shared" si="60"/>
        <v/>
      </c>
      <c r="BM245" s="487" t="str">
        <f t="shared" si="60"/>
        <v/>
      </c>
      <c r="BN245" s="487" t="str">
        <f t="shared" si="60"/>
        <v/>
      </c>
      <c r="BO245" s="487" t="str">
        <f t="shared" si="60"/>
        <v/>
      </c>
      <c r="BP245" s="487">
        <f t="shared" si="60"/>
        <v>0</v>
      </c>
      <c r="BQ245" s="487" t="str">
        <f t="shared" si="60"/>
        <v/>
      </c>
      <c r="BR245" s="487" t="str">
        <f t="shared" si="60"/>
        <v/>
      </c>
      <c r="BS245" s="487" t="str">
        <f t="shared" si="60"/>
        <v/>
      </c>
      <c r="BT245" s="487" t="str">
        <f t="shared" si="60"/>
        <v/>
      </c>
      <c r="BU245" s="487" t="str">
        <f t="shared" si="60"/>
        <v/>
      </c>
      <c r="BV245" s="487" t="str">
        <f t="shared" si="60"/>
        <v/>
      </c>
      <c r="BW245" s="487" t="str">
        <f t="shared" si="58"/>
        <v/>
      </c>
      <c r="BX245" s="487" t="str">
        <f t="shared" si="58"/>
        <v/>
      </c>
      <c r="BY245" s="487" t="str">
        <f t="shared" si="58"/>
        <v/>
      </c>
      <c r="BZ245" s="487" t="str">
        <f t="shared" si="58"/>
        <v/>
      </c>
      <c r="CA245" s="489" t="str">
        <f t="shared" si="58"/>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2"/>
        <v>0</v>
      </c>
      <c r="AG246" s="487">
        <f t="shared" si="62"/>
        <v>0</v>
      </c>
      <c r="AH246" s="487">
        <f t="shared" si="62"/>
        <v>0</v>
      </c>
      <c r="AI246" s="487">
        <f t="shared" si="62"/>
        <v>0</v>
      </c>
      <c r="AJ246" s="487">
        <f t="shared" si="62"/>
        <v>-1</v>
      </c>
      <c r="AK246" s="487">
        <f t="shared" si="62"/>
        <v>0</v>
      </c>
      <c r="AL246" s="487">
        <f t="shared" si="62"/>
        <v>0</v>
      </c>
      <c r="AM246" s="487">
        <f t="shared" si="62"/>
        <v>0</v>
      </c>
      <c r="AN246" s="487">
        <f t="shared" si="62"/>
        <v>0</v>
      </c>
      <c r="AO246" s="487">
        <f t="shared" si="62"/>
        <v>0</v>
      </c>
      <c r="AP246" s="487">
        <f t="shared" si="62"/>
        <v>0</v>
      </c>
      <c r="AQ246" s="487">
        <f t="shared" si="62"/>
        <v>0</v>
      </c>
      <c r="AR246" s="487">
        <f t="shared" si="62"/>
        <v>0</v>
      </c>
      <c r="AS246" s="487">
        <f t="shared" si="62"/>
        <v>0</v>
      </c>
      <c r="AT246" s="487">
        <f t="shared" si="62"/>
        <v>0</v>
      </c>
      <c r="AU246" s="493">
        <f t="shared" si="62"/>
        <v>0</v>
      </c>
      <c r="AV246" s="488" t="str">
        <f t="shared" si="59"/>
        <v/>
      </c>
      <c r="AW246" s="487" t="str">
        <f t="shared" si="59"/>
        <v/>
      </c>
      <c r="AX246" s="487" t="str">
        <f t="shared" si="59"/>
        <v/>
      </c>
      <c r="AY246" s="487" t="str">
        <f t="shared" si="59"/>
        <v/>
      </c>
      <c r="AZ246" s="487">
        <f t="shared" si="59"/>
        <v>0</v>
      </c>
      <c r="BA246" s="487" t="str">
        <f t="shared" si="59"/>
        <v/>
      </c>
      <c r="BB246" s="487" t="str">
        <f t="shared" si="59"/>
        <v/>
      </c>
      <c r="BC246" s="487" t="str">
        <f t="shared" si="59"/>
        <v/>
      </c>
      <c r="BD246" s="487" t="str">
        <f t="shared" si="59"/>
        <v/>
      </c>
      <c r="BE246" s="487" t="str">
        <f t="shared" si="59"/>
        <v/>
      </c>
      <c r="BF246" s="487" t="str">
        <f t="shared" si="59"/>
        <v/>
      </c>
      <c r="BG246" s="487" t="str">
        <f t="shared" si="57"/>
        <v/>
      </c>
      <c r="BH246" s="487" t="str">
        <f t="shared" si="57"/>
        <v/>
      </c>
      <c r="BI246" s="487" t="str">
        <f t="shared" si="57"/>
        <v/>
      </c>
      <c r="BJ246" s="487" t="str">
        <f t="shared" si="57"/>
        <v/>
      </c>
      <c r="BK246" s="489" t="str">
        <f t="shared" si="57"/>
        <v/>
      </c>
      <c r="BL246" s="495" t="str">
        <f t="shared" si="60"/>
        <v/>
      </c>
      <c r="BM246" s="487" t="str">
        <f t="shared" si="60"/>
        <v/>
      </c>
      <c r="BN246" s="487" t="str">
        <f t="shared" si="60"/>
        <v/>
      </c>
      <c r="BO246" s="487" t="str">
        <f t="shared" si="60"/>
        <v/>
      </c>
      <c r="BP246" s="487">
        <f t="shared" si="60"/>
        <v>0</v>
      </c>
      <c r="BQ246" s="487" t="str">
        <f t="shared" si="60"/>
        <v/>
      </c>
      <c r="BR246" s="487" t="str">
        <f t="shared" si="60"/>
        <v/>
      </c>
      <c r="BS246" s="487" t="str">
        <f t="shared" si="60"/>
        <v/>
      </c>
      <c r="BT246" s="487" t="str">
        <f t="shared" si="60"/>
        <v/>
      </c>
      <c r="BU246" s="487" t="str">
        <f t="shared" si="60"/>
        <v/>
      </c>
      <c r="BV246" s="487" t="str">
        <f t="shared" si="60"/>
        <v/>
      </c>
      <c r="BW246" s="487" t="str">
        <f t="shared" si="58"/>
        <v/>
      </c>
      <c r="BX246" s="487" t="str">
        <f t="shared" si="58"/>
        <v/>
      </c>
      <c r="BY246" s="487" t="str">
        <f t="shared" si="58"/>
        <v/>
      </c>
      <c r="BZ246" s="487" t="str">
        <f t="shared" si="58"/>
        <v/>
      </c>
      <c r="CA246" s="489" t="str">
        <f t="shared" si="58"/>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2"/>
        <v>0</v>
      </c>
      <c r="AG247" s="487">
        <f t="shared" si="62"/>
        <v>0</v>
      </c>
      <c r="AH247" s="487">
        <f t="shared" si="62"/>
        <v>0</v>
      </c>
      <c r="AI247" s="487">
        <f t="shared" si="62"/>
        <v>0</v>
      </c>
      <c r="AJ247" s="487">
        <f t="shared" si="62"/>
        <v>-1</v>
      </c>
      <c r="AK247" s="487">
        <f t="shared" si="62"/>
        <v>0</v>
      </c>
      <c r="AL247" s="487">
        <f t="shared" si="62"/>
        <v>0</v>
      </c>
      <c r="AM247" s="487">
        <f t="shared" si="62"/>
        <v>0</v>
      </c>
      <c r="AN247" s="487">
        <f t="shared" si="62"/>
        <v>0</v>
      </c>
      <c r="AO247" s="487">
        <f t="shared" si="62"/>
        <v>0</v>
      </c>
      <c r="AP247" s="487">
        <f t="shared" si="62"/>
        <v>0</v>
      </c>
      <c r="AQ247" s="487">
        <f t="shared" si="62"/>
        <v>0</v>
      </c>
      <c r="AR247" s="487">
        <f t="shared" si="62"/>
        <v>0</v>
      </c>
      <c r="AS247" s="487">
        <f t="shared" si="62"/>
        <v>0</v>
      </c>
      <c r="AT247" s="487">
        <f t="shared" si="62"/>
        <v>0</v>
      </c>
      <c r="AU247" s="493">
        <f t="shared" si="62"/>
        <v>0</v>
      </c>
      <c r="AV247" s="488" t="str">
        <f t="shared" si="59"/>
        <v/>
      </c>
      <c r="AW247" s="487" t="str">
        <f t="shared" si="59"/>
        <v/>
      </c>
      <c r="AX247" s="487" t="str">
        <f t="shared" si="59"/>
        <v/>
      </c>
      <c r="AY247" s="487" t="str">
        <f t="shared" si="59"/>
        <v/>
      </c>
      <c r="AZ247" s="487">
        <f t="shared" si="59"/>
        <v>0</v>
      </c>
      <c r="BA247" s="487" t="str">
        <f t="shared" si="59"/>
        <v/>
      </c>
      <c r="BB247" s="487" t="str">
        <f t="shared" si="59"/>
        <v/>
      </c>
      <c r="BC247" s="487" t="str">
        <f t="shared" si="59"/>
        <v/>
      </c>
      <c r="BD247" s="487" t="str">
        <f t="shared" si="59"/>
        <v/>
      </c>
      <c r="BE247" s="487" t="str">
        <f t="shared" si="59"/>
        <v/>
      </c>
      <c r="BF247" s="487" t="str">
        <f t="shared" si="59"/>
        <v/>
      </c>
      <c r="BG247" s="487" t="str">
        <f t="shared" si="57"/>
        <v/>
      </c>
      <c r="BH247" s="487" t="str">
        <f t="shared" si="57"/>
        <v/>
      </c>
      <c r="BI247" s="487" t="str">
        <f t="shared" si="57"/>
        <v/>
      </c>
      <c r="BJ247" s="487" t="str">
        <f t="shared" si="57"/>
        <v/>
      </c>
      <c r="BK247" s="489" t="str">
        <f t="shared" si="57"/>
        <v/>
      </c>
      <c r="BL247" s="495" t="str">
        <f t="shared" si="60"/>
        <v/>
      </c>
      <c r="BM247" s="487" t="str">
        <f t="shared" si="60"/>
        <v/>
      </c>
      <c r="BN247" s="487" t="str">
        <f t="shared" si="60"/>
        <v/>
      </c>
      <c r="BO247" s="487" t="str">
        <f t="shared" si="60"/>
        <v/>
      </c>
      <c r="BP247" s="487">
        <f t="shared" si="60"/>
        <v>0</v>
      </c>
      <c r="BQ247" s="487" t="str">
        <f t="shared" si="60"/>
        <v/>
      </c>
      <c r="BR247" s="487" t="str">
        <f t="shared" si="60"/>
        <v/>
      </c>
      <c r="BS247" s="487" t="str">
        <f t="shared" si="60"/>
        <v/>
      </c>
      <c r="BT247" s="487" t="str">
        <f t="shared" si="60"/>
        <v/>
      </c>
      <c r="BU247" s="487" t="str">
        <f t="shared" si="60"/>
        <v/>
      </c>
      <c r="BV247" s="487" t="str">
        <f t="shared" si="60"/>
        <v/>
      </c>
      <c r="BW247" s="487" t="str">
        <f t="shared" si="58"/>
        <v/>
      </c>
      <c r="BX247" s="487" t="str">
        <f t="shared" si="58"/>
        <v/>
      </c>
      <c r="BY247" s="487" t="str">
        <f t="shared" si="58"/>
        <v/>
      </c>
      <c r="BZ247" s="487" t="str">
        <f t="shared" si="58"/>
        <v/>
      </c>
      <c r="CA247" s="489" t="str">
        <f t="shared" si="58"/>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2"/>
        <v>0</v>
      </c>
      <c r="AG248" s="487">
        <f t="shared" si="62"/>
        <v>0</v>
      </c>
      <c r="AH248" s="487">
        <f t="shared" si="62"/>
        <v>0</v>
      </c>
      <c r="AI248" s="487">
        <f t="shared" si="62"/>
        <v>0</v>
      </c>
      <c r="AJ248" s="487">
        <f t="shared" si="62"/>
        <v>-1</v>
      </c>
      <c r="AK248" s="487">
        <f t="shared" si="62"/>
        <v>0</v>
      </c>
      <c r="AL248" s="487">
        <f t="shared" si="62"/>
        <v>0</v>
      </c>
      <c r="AM248" s="487">
        <f t="shared" si="62"/>
        <v>0</v>
      </c>
      <c r="AN248" s="487">
        <f t="shared" si="62"/>
        <v>0</v>
      </c>
      <c r="AO248" s="487">
        <f t="shared" si="62"/>
        <v>0</v>
      </c>
      <c r="AP248" s="487">
        <f t="shared" si="62"/>
        <v>0</v>
      </c>
      <c r="AQ248" s="487">
        <f t="shared" si="62"/>
        <v>0</v>
      </c>
      <c r="AR248" s="487">
        <f t="shared" si="62"/>
        <v>0</v>
      </c>
      <c r="AS248" s="487">
        <f t="shared" si="62"/>
        <v>0</v>
      </c>
      <c r="AT248" s="487">
        <f t="shared" si="62"/>
        <v>0</v>
      </c>
      <c r="AU248" s="493">
        <f t="shared" si="62"/>
        <v>0</v>
      </c>
      <c r="AV248" s="488" t="str">
        <f t="shared" si="59"/>
        <v/>
      </c>
      <c r="AW248" s="487" t="str">
        <f t="shared" si="59"/>
        <v/>
      </c>
      <c r="AX248" s="487" t="str">
        <f t="shared" ref="AX248:BI275" si="63">IF(AH248,IFERROR(LEFT($V248,SEARCH(" (",$V248)-1),$V248),"")</f>
        <v/>
      </c>
      <c r="AY248" s="487" t="str">
        <f t="shared" si="63"/>
        <v/>
      </c>
      <c r="AZ248" s="487">
        <f t="shared" si="63"/>
        <v>0</v>
      </c>
      <c r="BA248" s="487" t="str">
        <f t="shared" si="63"/>
        <v/>
      </c>
      <c r="BB248" s="487" t="str">
        <f t="shared" si="63"/>
        <v/>
      </c>
      <c r="BC248" s="487" t="str">
        <f t="shared" si="63"/>
        <v/>
      </c>
      <c r="BD248" s="487" t="str">
        <f t="shared" si="63"/>
        <v/>
      </c>
      <c r="BE248" s="487" t="str">
        <f t="shared" si="63"/>
        <v/>
      </c>
      <c r="BF248" s="487" t="str">
        <f t="shared" si="63"/>
        <v/>
      </c>
      <c r="BG248" s="487" t="str">
        <f t="shared" si="57"/>
        <v/>
      </c>
      <c r="BH248" s="487" t="str">
        <f t="shared" si="57"/>
        <v/>
      </c>
      <c r="BI248" s="487" t="str">
        <f t="shared" si="57"/>
        <v/>
      </c>
      <c r="BJ248" s="487" t="str">
        <f t="shared" si="57"/>
        <v/>
      </c>
      <c r="BK248" s="489" t="str">
        <f t="shared" si="57"/>
        <v/>
      </c>
      <c r="BL248" s="495" t="str">
        <f t="shared" si="60"/>
        <v/>
      </c>
      <c r="BM248" s="487" t="str">
        <f t="shared" si="60"/>
        <v/>
      </c>
      <c r="BN248" s="487" t="str">
        <f t="shared" ref="BN248:BY275" si="64">IF(AH248,IFERROR(LEFT($W248,SEARCH(" (",$W248)-1),$W248),"")</f>
        <v/>
      </c>
      <c r="BO248" s="487" t="str">
        <f t="shared" si="64"/>
        <v/>
      </c>
      <c r="BP248" s="487">
        <f t="shared" si="64"/>
        <v>0</v>
      </c>
      <c r="BQ248" s="487" t="str">
        <f t="shared" si="64"/>
        <v/>
      </c>
      <c r="BR248" s="487" t="str">
        <f t="shared" si="64"/>
        <v/>
      </c>
      <c r="BS248" s="487" t="str">
        <f t="shared" si="64"/>
        <v/>
      </c>
      <c r="BT248" s="487" t="str">
        <f t="shared" si="64"/>
        <v/>
      </c>
      <c r="BU248" s="487" t="str">
        <f t="shared" si="64"/>
        <v/>
      </c>
      <c r="BV248" s="487" t="str">
        <f t="shared" si="64"/>
        <v/>
      </c>
      <c r="BW248" s="487" t="str">
        <f t="shared" si="58"/>
        <v/>
      </c>
      <c r="BX248" s="487" t="str">
        <f t="shared" si="58"/>
        <v/>
      </c>
      <c r="BY248" s="487" t="str">
        <f t="shared" si="58"/>
        <v/>
      </c>
      <c r="BZ248" s="487" t="str">
        <f t="shared" si="58"/>
        <v/>
      </c>
      <c r="CA248" s="489" t="str">
        <f t="shared" si="58"/>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2"/>
        <v>0</v>
      </c>
      <c r="AG249" s="487">
        <f t="shared" si="62"/>
        <v>0</v>
      </c>
      <c r="AH249" s="487">
        <f t="shared" si="62"/>
        <v>0</v>
      </c>
      <c r="AI249" s="487">
        <f t="shared" si="62"/>
        <v>0</v>
      </c>
      <c r="AJ249" s="487">
        <f t="shared" si="62"/>
        <v>-1</v>
      </c>
      <c r="AK249" s="487">
        <f t="shared" si="62"/>
        <v>0</v>
      </c>
      <c r="AL249" s="487">
        <f t="shared" si="62"/>
        <v>0</v>
      </c>
      <c r="AM249" s="487">
        <f t="shared" si="62"/>
        <v>0</v>
      </c>
      <c r="AN249" s="487">
        <f t="shared" si="62"/>
        <v>0</v>
      </c>
      <c r="AO249" s="487">
        <f t="shared" si="62"/>
        <v>0</v>
      </c>
      <c r="AP249" s="487">
        <f t="shared" si="62"/>
        <v>0</v>
      </c>
      <c r="AQ249" s="487">
        <f t="shared" si="62"/>
        <v>0</v>
      </c>
      <c r="AR249" s="487">
        <f t="shared" si="62"/>
        <v>0</v>
      </c>
      <c r="AS249" s="487">
        <f t="shared" si="62"/>
        <v>0</v>
      </c>
      <c r="AT249" s="487">
        <f t="shared" si="62"/>
        <v>0</v>
      </c>
      <c r="AU249" s="493">
        <f t="shared" si="62"/>
        <v>0</v>
      </c>
      <c r="AV249" s="488" t="str">
        <f t="shared" ref="AV249:BI288" si="65">IF(AF249,IFERROR(LEFT($V249,SEARCH(" (",$V249)-1),$V249),"")</f>
        <v/>
      </c>
      <c r="AW249" s="487" t="str">
        <f t="shared" si="65"/>
        <v/>
      </c>
      <c r="AX249" s="487" t="str">
        <f t="shared" si="63"/>
        <v/>
      </c>
      <c r="AY249" s="487" t="str">
        <f t="shared" si="63"/>
        <v/>
      </c>
      <c r="AZ249" s="487">
        <f t="shared" si="63"/>
        <v>0</v>
      </c>
      <c r="BA249" s="487" t="str">
        <f t="shared" si="63"/>
        <v/>
      </c>
      <c r="BB249" s="487" t="str">
        <f t="shared" si="63"/>
        <v/>
      </c>
      <c r="BC249" s="487" t="str">
        <f t="shared" si="63"/>
        <v/>
      </c>
      <c r="BD249" s="487" t="str">
        <f t="shared" si="63"/>
        <v/>
      </c>
      <c r="BE249" s="487" t="str">
        <f t="shared" si="63"/>
        <v/>
      </c>
      <c r="BF249" s="487" t="str">
        <f t="shared" si="63"/>
        <v/>
      </c>
      <c r="BG249" s="487" t="str">
        <f t="shared" si="57"/>
        <v/>
      </c>
      <c r="BH249" s="487" t="str">
        <f t="shared" si="57"/>
        <v/>
      </c>
      <c r="BI249" s="487" t="str">
        <f t="shared" si="57"/>
        <v/>
      </c>
      <c r="BJ249" s="487" t="str">
        <f t="shared" si="57"/>
        <v/>
      </c>
      <c r="BK249" s="489" t="str">
        <f t="shared" si="57"/>
        <v/>
      </c>
      <c r="BL249" s="495" t="str">
        <f t="shared" ref="BL249:BY288" si="66">IF(AF249,IFERROR(LEFT($W249,SEARCH(" (",$W249)-1),$W249),"")</f>
        <v/>
      </c>
      <c r="BM249" s="487" t="str">
        <f t="shared" si="66"/>
        <v/>
      </c>
      <c r="BN249" s="487" t="str">
        <f t="shared" si="64"/>
        <v/>
      </c>
      <c r="BO249" s="487" t="str">
        <f t="shared" si="64"/>
        <v/>
      </c>
      <c r="BP249" s="487">
        <f t="shared" si="64"/>
        <v>0</v>
      </c>
      <c r="BQ249" s="487" t="str">
        <f t="shared" si="64"/>
        <v/>
      </c>
      <c r="BR249" s="487" t="str">
        <f t="shared" si="64"/>
        <v/>
      </c>
      <c r="BS249" s="487" t="str">
        <f t="shared" si="64"/>
        <v/>
      </c>
      <c r="BT249" s="487" t="str">
        <f t="shared" si="64"/>
        <v/>
      </c>
      <c r="BU249" s="487" t="str">
        <f t="shared" si="64"/>
        <v/>
      </c>
      <c r="BV249" s="487" t="str">
        <f t="shared" si="64"/>
        <v/>
      </c>
      <c r="BW249" s="487" t="str">
        <f t="shared" si="58"/>
        <v/>
      </c>
      <c r="BX249" s="487" t="str">
        <f t="shared" si="58"/>
        <v/>
      </c>
      <c r="BY249" s="487" t="str">
        <f t="shared" si="58"/>
        <v/>
      </c>
      <c r="BZ249" s="487" t="str">
        <f t="shared" si="58"/>
        <v/>
      </c>
      <c r="CA249" s="489" t="str">
        <f t="shared" si="58"/>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2"/>
        <v>0</v>
      </c>
      <c r="AG250" s="487">
        <f t="shared" si="62"/>
        <v>0</v>
      </c>
      <c r="AH250" s="487">
        <f t="shared" si="62"/>
        <v>0</v>
      </c>
      <c r="AI250" s="487">
        <f t="shared" si="62"/>
        <v>0</v>
      </c>
      <c r="AJ250" s="487">
        <f t="shared" si="62"/>
        <v>-1</v>
      </c>
      <c r="AK250" s="487">
        <f t="shared" si="62"/>
        <v>0</v>
      </c>
      <c r="AL250" s="487">
        <f t="shared" si="62"/>
        <v>0</v>
      </c>
      <c r="AM250" s="487">
        <f t="shared" si="62"/>
        <v>0</v>
      </c>
      <c r="AN250" s="487">
        <f t="shared" si="62"/>
        <v>0</v>
      </c>
      <c r="AO250" s="487">
        <f t="shared" si="62"/>
        <v>0</v>
      </c>
      <c r="AP250" s="487">
        <f t="shared" si="62"/>
        <v>0</v>
      </c>
      <c r="AQ250" s="487">
        <f t="shared" si="62"/>
        <v>0</v>
      </c>
      <c r="AR250" s="487">
        <f t="shared" si="62"/>
        <v>0</v>
      </c>
      <c r="AS250" s="487">
        <f t="shared" si="62"/>
        <v>0</v>
      </c>
      <c r="AT250" s="487">
        <f t="shared" si="62"/>
        <v>0</v>
      </c>
      <c r="AU250" s="493">
        <f t="shared" si="62"/>
        <v>0</v>
      </c>
      <c r="AV250" s="488" t="str">
        <f t="shared" si="65"/>
        <v/>
      </c>
      <c r="AW250" s="487" t="str">
        <f t="shared" si="65"/>
        <v/>
      </c>
      <c r="AX250" s="487" t="str">
        <f t="shared" si="63"/>
        <v/>
      </c>
      <c r="AY250" s="487" t="str">
        <f t="shared" si="63"/>
        <v/>
      </c>
      <c r="AZ250" s="487">
        <f t="shared" si="63"/>
        <v>0</v>
      </c>
      <c r="BA250" s="487" t="str">
        <f t="shared" si="63"/>
        <v/>
      </c>
      <c r="BB250" s="487" t="str">
        <f t="shared" si="63"/>
        <v/>
      </c>
      <c r="BC250" s="487" t="str">
        <f t="shared" si="63"/>
        <v/>
      </c>
      <c r="BD250" s="487" t="str">
        <f t="shared" si="63"/>
        <v/>
      </c>
      <c r="BE250" s="487" t="str">
        <f t="shared" si="63"/>
        <v/>
      </c>
      <c r="BF250" s="487" t="str">
        <f t="shared" si="63"/>
        <v/>
      </c>
      <c r="BG250" s="487" t="str">
        <f t="shared" si="57"/>
        <v/>
      </c>
      <c r="BH250" s="487" t="str">
        <f t="shared" si="57"/>
        <v/>
      </c>
      <c r="BI250" s="487" t="str">
        <f t="shared" si="57"/>
        <v/>
      </c>
      <c r="BJ250" s="487" t="str">
        <f t="shared" si="57"/>
        <v/>
      </c>
      <c r="BK250" s="489" t="str">
        <f t="shared" si="57"/>
        <v/>
      </c>
      <c r="BL250" s="495" t="str">
        <f t="shared" si="66"/>
        <v/>
      </c>
      <c r="BM250" s="487" t="str">
        <f t="shared" si="66"/>
        <v/>
      </c>
      <c r="BN250" s="487" t="str">
        <f t="shared" si="64"/>
        <v/>
      </c>
      <c r="BO250" s="487" t="str">
        <f t="shared" si="64"/>
        <v/>
      </c>
      <c r="BP250" s="487">
        <f t="shared" si="64"/>
        <v>0</v>
      </c>
      <c r="BQ250" s="487" t="str">
        <f t="shared" si="64"/>
        <v/>
      </c>
      <c r="BR250" s="487" t="str">
        <f t="shared" si="64"/>
        <v/>
      </c>
      <c r="BS250" s="487" t="str">
        <f t="shared" si="64"/>
        <v/>
      </c>
      <c r="BT250" s="487" t="str">
        <f t="shared" si="64"/>
        <v/>
      </c>
      <c r="BU250" s="487" t="str">
        <f t="shared" si="64"/>
        <v/>
      </c>
      <c r="BV250" s="487" t="str">
        <f t="shared" si="64"/>
        <v/>
      </c>
      <c r="BW250" s="487" t="str">
        <f t="shared" si="58"/>
        <v/>
      </c>
      <c r="BX250" s="487" t="str">
        <f t="shared" si="58"/>
        <v/>
      </c>
      <c r="BY250" s="487" t="str">
        <f t="shared" si="58"/>
        <v/>
      </c>
      <c r="BZ250" s="487" t="str">
        <f t="shared" si="58"/>
        <v/>
      </c>
      <c r="CA250" s="489" t="str">
        <f t="shared" si="58"/>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2"/>
        <v>0</v>
      </c>
      <c r="AG251" s="487">
        <f t="shared" si="62"/>
        <v>0</v>
      </c>
      <c r="AH251" s="487">
        <f t="shared" si="62"/>
        <v>0</v>
      </c>
      <c r="AI251" s="487">
        <f t="shared" si="62"/>
        <v>0</v>
      </c>
      <c r="AJ251" s="487">
        <f t="shared" si="62"/>
        <v>-1</v>
      </c>
      <c r="AK251" s="487">
        <f t="shared" si="62"/>
        <v>0</v>
      </c>
      <c r="AL251" s="487">
        <f t="shared" si="62"/>
        <v>0</v>
      </c>
      <c r="AM251" s="487">
        <f t="shared" si="62"/>
        <v>0</v>
      </c>
      <c r="AN251" s="487">
        <f t="shared" si="62"/>
        <v>0</v>
      </c>
      <c r="AO251" s="487">
        <f t="shared" si="62"/>
        <v>0</v>
      </c>
      <c r="AP251" s="487">
        <f t="shared" si="62"/>
        <v>0</v>
      </c>
      <c r="AQ251" s="487">
        <f t="shared" si="62"/>
        <v>0</v>
      </c>
      <c r="AR251" s="487">
        <f t="shared" si="62"/>
        <v>0</v>
      </c>
      <c r="AS251" s="487">
        <f t="shared" si="62"/>
        <v>0</v>
      </c>
      <c r="AT251" s="487">
        <f t="shared" si="62"/>
        <v>0</v>
      </c>
      <c r="AU251" s="493">
        <f t="shared" si="62"/>
        <v>0</v>
      </c>
      <c r="AV251" s="488" t="str">
        <f t="shared" si="65"/>
        <v/>
      </c>
      <c r="AW251" s="487" t="str">
        <f t="shared" si="65"/>
        <v/>
      </c>
      <c r="AX251" s="487" t="str">
        <f t="shared" si="63"/>
        <v/>
      </c>
      <c r="AY251" s="487" t="str">
        <f t="shared" si="63"/>
        <v/>
      </c>
      <c r="AZ251" s="487">
        <f t="shared" si="63"/>
        <v>0</v>
      </c>
      <c r="BA251" s="487" t="str">
        <f t="shared" si="63"/>
        <v/>
      </c>
      <c r="BB251" s="487" t="str">
        <f t="shared" si="63"/>
        <v/>
      </c>
      <c r="BC251" s="487" t="str">
        <f t="shared" si="63"/>
        <v/>
      </c>
      <c r="BD251" s="487" t="str">
        <f t="shared" si="63"/>
        <v/>
      </c>
      <c r="BE251" s="487" t="str">
        <f t="shared" si="63"/>
        <v/>
      </c>
      <c r="BF251" s="487" t="str">
        <f t="shared" si="63"/>
        <v/>
      </c>
      <c r="BG251" s="487" t="str">
        <f t="shared" si="57"/>
        <v/>
      </c>
      <c r="BH251" s="487" t="str">
        <f t="shared" si="57"/>
        <v/>
      </c>
      <c r="BI251" s="487" t="str">
        <f t="shared" si="57"/>
        <v/>
      </c>
      <c r="BJ251" s="487" t="str">
        <f t="shared" si="57"/>
        <v/>
      </c>
      <c r="BK251" s="489" t="str">
        <f t="shared" si="57"/>
        <v/>
      </c>
      <c r="BL251" s="495" t="str">
        <f t="shared" si="66"/>
        <v/>
      </c>
      <c r="BM251" s="487" t="str">
        <f t="shared" si="66"/>
        <v/>
      </c>
      <c r="BN251" s="487" t="str">
        <f t="shared" si="64"/>
        <v/>
      </c>
      <c r="BO251" s="487" t="str">
        <f t="shared" si="64"/>
        <v/>
      </c>
      <c r="BP251" s="487">
        <f t="shared" si="64"/>
        <v>0</v>
      </c>
      <c r="BQ251" s="487" t="str">
        <f t="shared" si="64"/>
        <v/>
      </c>
      <c r="BR251" s="487" t="str">
        <f t="shared" si="64"/>
        <v/>
      </c>
      <c r="BS251" s="487" t="str">
        <f t="shared" si="64"/>
        <v/>
      </c>
      <c r="BT251" s="487" t="str">
        <f t="shared" si="64"/>
        <v/>
      </c>
      <c r="BU251" s="487" t="str">
        <f t="shared" si="64"/>
        <v/>
      </c>
      <c r="BV251" s="487" t="str">
        <f t="shared" si="64"/>
        <v/>
      </c>
      <c r="BW251" s="487" t="str">
        <f t="shared" si="58"/>
        <v/>
      </c>
      <c r="BX251" s="487" t="str">
        <f t="shared" si="58"/>
        <v/>
      </c>
      <c r="BY251" s="487" t="str">
        <f t="shared" si="58"/>
        <v/>
      </c>
      <c r="BZ251" s="487" t="str">
        <f t="shared" si="58"/>
        <v/>
      </c>
      <c r="CA251" s="489" t="str">
        <f t="shared" si="58"/>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2"/>
        <v>0</v>
      </c>
      <c r="AG252" s="487">
        <f t="shared" si="62"/>
        <v>0</v>
      </c>
      <c r="AH252" s="487">
        <f t="shared" si="62"/>
        <v>0</v>
      </c>
      <c r="AI252" s="487">
        <f t="shared" si="62"/>
        <v>0</v>
      </c>
      <c r="AJ252" s="487">
        <f t="shared" si="62"/>
        <v>-1</v>
      </c>
      <c r="AK252" s="487">
        <f t="shared" si="62"/>
        <v>0</v>
      </c>
      <c r="AL252" s="487">
        <f t="shared" si="62"/>
        <v>0</v>
      </c>
      <c r="AM252" s="487">
        <f t="shared" si="62"/>
        <v>0</v>
      </c>
      <c r="AN252" s="487">
        <f t="shared" si="62"/>
        <v>0</v>
      </c>
      <c r="AO252" s="487">
        <f t="shared" si="62"/>
        <v>0</v>
      </c>
      <c r="AP252" s="487">
        <f t="shared" si="62"/>
        <v>0</v>
      </c>
      <c r="AQ252" s="487">
        <f t="shared" si="62"/>
        <v>0</v>
      </c>
      <c r="AR252" s="487">
        <f t="shared" si="62"/>
        <v>0</v>
      </c>
      <c r="AS252" s="487">
        <f t="shared" si="62"/>
        <v>0</v>
      </c>
      <c r="AT252" s="487">
        <f t="shared" si="62"/>
        <v>0</v>
      </c>
      <c r="AU252" s="493">
        <f t="shared" si="62"/>
        <v>0</v>
      </c>
      <c r="AV252" s="488" t="str">
        <f t="shared" si="65"/>
        <v/>
      </c>
      <c r="AW252" s="487" t="str">
        <f t="shared" si="65"/>
        <v/>
      </c>
      <c r="AX252" s="487" t="str">
        <f t="shared" si="63"/>
        <v/>
      </c>
      <c r="AY252" s="487" t="str">
        <f t="shared" si="63"/>
        <v/>
      </c>
      <c r="AZ252" s="487">
        <f t="shared" si="63"/>
        <v>0</v>
      </c>
      <c r="BA252" s="487" t="str">
        <f t="shared" si="63"/>
        <v/>
      </c>
      <c r="BB252" s="487" t="str">
        <f t="shared" si="63"/>
        <v/>
      </c>
      <c r="BC252" s="487" t="str">
        <f t="shared" si="63"/>
        <v/>
      </c>
      <c r="BD252" s="487" t="str">
        <f t="shared" si="63"/>
        <v/>
      </c>
      <c r="BE252" s="487" t="str">
        <f t="shared" si="63"/>
        <v/>
      </c>
      <c r="BF252" s="487" t="str">
        <f t="shared" si="63"/>
        <v/>
      </c>
      <c r="BG252" s="487" t="str">
        <f t="shared" si="57"/>
        <v/>
      </c>
      <c r="BH252" s="487" t="str">
        <f t="shared" si="57"/>
        <v/>
      </c>
      <c r="BI252" s="487" t="str">
        <f t="shared" si="57"/>
        <v/>
      </c>
      <c r="BJ252" s="487" t="str">
        <f t="shared" si="57"/>
        <v/>
      </c>
      <c r="BK252" s="489" t="str">
        <f t="shared" si="57"/>
        <v/>
      </c>
      <c r="BL252" s="495" t="str">
        <f t="shared" si="66"/>
        <v/>
      </c>
      <c r="BM252" s="487" t="str">
        <f t="shared" si="66"/>
        <v/>
      </c>
      <c r="BN252" s="487" t="str">
        <f t="shared" si="64"/>
        <v/>
      </c>
      <c r="BO252" s="487" t="str">
        <f t="shared" si="64"/>
        <v/>
      </c>
      <c r="BP252" s="487">
        <f t="shared" si="64"/>
        <v>0</v>
      </c>
      <c r="BQ252" s="487" t="str">
        <f t="shared" si="64"/>
        <v/>
      </c>
      <c r="BR252" s="487" t="str">
        <f t="shared" si="64"/>
        <v/>
      </c>
      <c r="BS252" s="487" t="str">
        <f t="shared" si="64"/>
        <v/>
      </c>
      <c r="BT252" s="487" t="str">
        <f t="shared" si="64"/>
        <v/>
      </c>
      <c r="BU252" s="487" t="str">
        <f t="shared" si="64"/>
        <v/>
      </c>
      <c r="BV252" s="487" t="str">
        <f t="shared" si="64"/>
        <v/>
      </c>
      <c r="BW252" s="487" t="str">
        <f t="shared" si="58"/>
        <v/>
      </c>
      <c r="BX252" s="487" t="str">
        <f t="shared" si="58"/>
        <v/>
      </c>
      <c r="BY252" s="487" t="str">
        <f t="shared" si="58"/>
        <v/>
      </c>
      <c r="BZ252" s="487" t="str">
        <f t="shared" si="58"/>
        <v/>
      </c>
      <c r="CA252" s="489" t="str">
        <f t="shared" si="58"/>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2"/>
        <v>0</v>
      </c>
      <c r="AG253" s="487">
        <f t="shared" si="62"/>
        <v>0</v>
      </c>
      <c r="AH253" s="487">
        <f t="shared" si="62"/>
        <v>0</v>
      </c>
      <c r="AI253" s="487">
        <f t="shared" si="62"/>
        <v>0</v>
      </c>
      <c r="AJ253" s="487">
        <f t="shared" si="62"/>
        <v>-1</v>
      </c>
      <c r="AK253" s="487">
        <f t="shared" si="62"/>
        <v>0</v>
      </c>
      <c r="AL253" s="487">
        <f t="shared" si="62"/>
        <v>0</v>
      </c>
      <c r="AM253" s="487">
        <f t="shared" si="62"/>
        <v>0</v>
      </c>
      <c r="AN253" s="487">
        <f t="shared" si="62"/>
        <v>0</v>
      </c>
      <c r="AO253" s="487">
        <f t="shared" si="62"/>
        <v>0</v>
      </c>
      <c r="AP253" s="487">
        <f t="shared" si="62"/>
        <v>0</v>
      </c>
      <c r="AQ253" s="487">
        <f t="shared" si="62"/>
        <v>0</v>
      </c>
      <c r="AR253" s="487">
        <f t="shared" si="62"/>
        <v>0</v>
      </c>
      <c r="AS253" s="487">
        <f t="shared" si="62"/>
        <v>0</v>
      </c>
      <c r="AT253" s="487">
        <f t="shared" si="62"/>
        <v>0</v>
      </c>
      <c r="AU253" s="493">
        <f t="shared" si="62"/>
        <v>0</v>
      </c>
      <c r="AV253" s="488" t="str">
        <f t="shared" si="65"/>
        <v/>
      </c>
      <c r="AW253" s="487" t="str">
        <f t="shared" si="65"/>
        <v/>
      </c>
      <c r="AX253" s="487" t="str">
        <f t="shared" si="63"/>
        <v/>
      </c>
      <c r="AY253" s="487" t="str">
        <f t="shared" si="63"/>
        <v/>
      </c>
      <c r="AZ253" s="487">
        <f t="shared" si="63"/>
        <v>0</v>
      </c>
      <c r="BA253" s="487" t="str">
        <f t="shared" si="63"/>
        <v/>
      </c>
      <c r="BB253" s="487" t="str">
        <f t="shared" si="63"/>
        <v/>
      </c>
      <c r="BC253" s="487" t="str">
        <f t="shared" si="63"/>
        <v/>
      </c>
      <c r="BD253" s="487" t="str">
        <f t="shared" si="63"/>
        <v/>
      </c>
      <c r="BE253" s="487" t="str">
        <f t="shared" si="63"/>
        <v/>
      </c>
      <c r="BF253" s="487" t="str">
        <f t="shared" si="63"/>
        <v/>
      </c>
      <c r="BG253" s="487" t="str">
        <f t="shared" si="57"/>
        <v/>
      </c>
      <c r="BH253" s="487" t="str">
        <f t="shared" si="57"/>
        <v/>
      </c>
      <c r="BI253" s="487" t="str">
        <f t="shared" si="57"/>
        <v/>
      </c>
      <c r="BJ253" s="487" t="str">
        <f t="shared" si="57"/>
        <v/>
      </c>
      <c r="BK253" s="489" t="str">
        <f t="shared" si="57"/>
        <v/>
      </c>
      <c r="BL253" s="495" t="str">
        <f t="shared" si="66"/>
        <v/>
      </c>
      <c r="BM253" s="487" t="str">
        <f t="shared" si="66"/>
        <v/>
      </c>
      <c r="BN253" s="487" t="str">
        <f t="shared" si="64"/>
        <v/>
      </c>
      <c r="BO253" s="487" t="str">
        <f t="shared" si="64"/>
        <v/>
      </c>
      <c r="BP253" s="487">
        <f t="shared" si="64"/>
        <v>0</v>
      </c>
      <c r="BQ253" s="487" t="str">
        <f t="shared" si="64"/>
        <v/>
      </c>
      <c r="BR253" s="487" t="str">
        <f t="shared" si="64"/>
        <v/>
      </c>
      <c r="BS253" s="487" t="str">
        <f t="shared" si="64"/>
        <v/>
      </c>
      <c r="BT253" s="487" t="str">
        <f t="shared" si="64"/>
        <v/>
      </c>
      <c r="BU253" s="487" t="str">
        <f t="shared" si="64"/>
        <v/>
      </c>
      <c r="BV253" s="487" t="str">
        <f t="shared" si="64"/>
        <v/>
      </c>
      <c r="BW253" s="487" t="str">
        <f t="shared" si="58"/>
        <v/>
      </c>
      <c r="BX253" s="487" t="str">
        <f t="shared" si="58"/>
        <v/>
      </c>
      <c r="BY253" s="487" t="str">
        <f t="shared" si="58"/>
        <v/>
      </c>
      <c r="BZ253" s="487" t="str">
        <f t="shared" si="58"/>
        <v/>
      </c>
      <c r="CA253" s="489" t="str">
        <f t="shared" si="58"/>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2"/>
        <v>0</v>
      </c>
      <c r="AG254" s="487">
        <f t="shared" si="62"/>
        <v>0</v>
      </c>
      <c r="AH254" s="487">
        <f t="shared" si="62"/>
        <v>0</v>
      </c>
      <c r="AI254" s="487">
        <f t="shared" si="62"/>
        <v>0</v>
      </c>
      <c r="AJ254" s="487">
        <f t="shared" si="62"/>
        <v>-1</v>
      </c>
      <c r="AK254" s="487">
        <f t="shared" si="62"/>
        <v>0</v>
      </c>
      <c r="AL254" s="487">
        <f t="shared" si="62"/>
        <v>0</v>
      </c>
      <c r="AM254" s="487">
        <f t="shared" si="62"/>
        <v>0</v>
      </c>
      <c r="AN254" s="487">
        <f t="shared" si="62"/>
        <v>0</v>
      </c>
      <c r="AO254" s="487">
        <f t="shared" si="62"/>
        <v>0</v>
      </c>
      <c r="AP254" s="487">
        <f t="shared" si="62"/>
        <v>0</v>
      </c>
      <c r="AQ254" s="487">
        <f t="shared" si="62"/>
        <v>0</v>
      </c>
      <c r="AR254" s="487">
        <f t="shared" si="62"/>
        <v>0</v>
      </c>
      <c r="AS254" s="487">
        <f t="shared" si="62"/>
        <v>0</v>
      </c>
      <c r="AT254" s="487">
        <f t="shared" si="62"/>
        <v>0</v>
      </c>
      <c r="AU254" s="493">
        <f t="shared" ref="AU254" si="67">AU253</f>
        <v>0</v>
      </c>
      <c r="AV254" s="488" t="str">
        <f t="shared" si="65"/>
        <v/>
      </c>
      <c r="AW254" s="487" t="str">
        <f t="shared" si="65"/>
        <v/>
      </c>
      <c r="AX254" s="487" t="str">
        <f t="shared" si="63"/>
        <v/>
      </c>
      <c r="AY254" s="487" t="str">
        <f t="shared" si="63"/>
        <v/>
      </c>
      <c r="AZ254" s="487">
        <f t="shared" si="63"/>
        <v>0</v>
      </c>
      <c r="BA254" s="487" t="str">
        <f t="shared" si="63"/>
        <v/>
      </c>
      <c r="BB254" s="487" t="str">
        <f t="shared" si="63"/>
        <v/>
      </c>
      <c r="BC254" s="487" t="str">
        <f t="shared" si="63"/>
        <v/>
      </c>
      <c r="BD254" s="487" t="str">
        <f t="shared" si="63"/>
        <v/>
      </c>
      <c r="BE254" s="487" t="str">
        <f t="shared" si="63"/>
        <v/>
      </c>
      <c r="BF254" s="487" t="str">
        <f t="shared" si="63"/>
        <v/>
      </c>
      <c r="BG254" s="487" t="str">
        <f t="shared" si="57"/>
        <v/>
      </c>
      <c r="BH254" s="487" t="str">
        <f t="shared" si="57"/>
        <v/>
      </c>
      <c r="BI254" s="487" t="str">
        <f t="shared" si="57"/>
        <v/>
      </c>
      <c r="BJ254" s="487" t="str">
        <f t="shared" si="57"/>
        <v/>
      </c>
      <c r="BK254" s="489" t="str">
        <f t="shared" si="57"/>
        <v/>
      </c>
      <c r="BL254" s="495" t="str">
        <f t="shared" si="66"/>
        <v/>
      </c>
      <c r="BM254" s="487" t="str">
        <f t="shared" si="66"/>
        <v/>
      </c>
      <c r="BN254" s="487" t="str">
        <f t="shared" si="64"/>
        <v/>
      </c>
      <c r="BO254" s="487" t="str">
        <f t="shared" si="64"/>
        <v/>
      </c>
      <c r="BP254" s="487">
        <f t="shared" si="64"/>
        <v>0</v>
      </c>
      <c r="BQ254" s="487" t="str">
        <f t="shared" si="64"/>
        <v/>
      </c>
      <c r="BR254" s="487" t="str">
        <f t="shared" si="64"/>
        <v/>
      </c>
      <c r="BS254" s="487" t="str">
        <f t="shared" si="64"/>
        <v/>
      </c>
      <c r="BT254" s="487" t="str">
        <f t="shared" si="64"/>
        <v/>
      </c>
      <c r="BU254" s="487" t="str">
        <f t="shared" si="64"/>
        <v/>
      </c>
      <c r="BV254" s="487" t="str">
        <f t="shared" si="64"/>
        <v/>
      </c>
      <c r="BW254" s="487" t="str">
        <f t="shared" si="58"/>
        <v/>
      </c>
      <c r="BX254" s="487" t="str">
        <f t="shared" si="58"/>
        <v/>
      </c>
      <c r="BY254" s="487" t="str">
        <f t="shared" si="58"/>
        <v/>
      </c>
      <c r="BZ254" s="487" t="str">
        <f t="shared" si="58"/>
        <v/>
      </c>
      <c r="CA254" s="489" t="str">
        <f t="shared" si="58"/>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8">AF254</f>
        <v>0</v>
      </c>
      <c r="AG255" s="487">
        <f t="shared" si="68"/>
        <v>0</v>
      </c>
      <c r="AH255" s="487">
        <f t="shared" si="68"/>
        <v>0</v>
      </c>
      <c r="AI255" s="487">
        <f t="shared" si="68"/>
        <v>0</v>
      </c>
      <c r="AJ255" s="487">
        <f t="shared" si="68"/>
        <v>-1</v>
      </c>
      <c r="AK255" s="487">
        <f t="shared" si="68"/>
        <v>0</v>
      </c>
      <c r="AL255" s="487">
        <f t="shared" si="68"/>
        <v>0</v>
      </c>
      <c r="AM255" s="487">
        <f t="shared" si="68"/>
        <v>0</v>
      </c>
      <c r="AN255" s="487">
        <f t="shared" si="68"/>
        <v>0</v>
      </c>
      <c r="AO255" s="487">
        <f t="shared" si="68"/>
        <v>0</v>
      </c>
      <c r="AP255" s="487">
        <f t="shared" si="68"/>
        <v>0</v>
      </c>
      <c r="AQ255" s="487">
        <f t="shared" si="68"/>
        <v>0</v>
      </c>
      <c r="AR255" s="487">
        <f t="shared" si="68"/>
        <v>0</v>
      </c>
      <c r="AS255" s="487">
        <f t="shared" si="68"/>
        <v>0</v>
      </c>
      <c r="AT255" s="487">
        <f t="shared" si="68"/>
        <v>0</v>
      </c>
      <c r="AU255" s="493">
        <f t="shared" si="68"/>
        <v>0</v>
      </c>
      <c r="AV255" s="488" t="str">
        <f t="shared" si="65"/>
        <v/>
      </c>
      <c r="AW255" s="487" t="str">
        <f t="shared" si="65"/>
        <v/>
      </c>
      <c r="AX255" s="487" t="str">
        <f t="shared" si="63"/>
        <v/>
      </c>
      <c r="AY255" s="487" t="str">
        <f t="shared" si="63"/>
        <v/>
      </c>
      <c r="AZ255" s="487">
        <f t="shared" si="63"/>
        <v>0</v>
      </c>
      <c r="BA255" s="487" t="str">
        <f t="shared" si="63"/>
        <v/>
      </c>
      <c r="BB255" s="487" t="str">
        <f t="shared" si="63"/>
        <v/>
      </c>
      <c r="BC255" s="487" t="str">
        <f t="shared" si="63"/>
        <v/>
      </c>
      <c r="BD255" s="487" t="str">
        <f t="shared" si="63"/>
        <v/>
      </c>
      <c r="BE255" s="487" t="str">
        <f t="shared" si="63"/>
        <v/>
      </c>
      <c r="BF255" s="487" t="str">
        <f t="shared" si="63"/>
        <v/>
      </c>
      <c r="BG255" s="487" t="str">
        <f t="shared" si="57"/>
        <v/>
      </c>
      <c r="BH255" s="487" t="str">
        <f t="shared" si="57"/>
        <v/>
      </c>
      <c r="BI255" s="487" t="str">
        <f t="shared" si="57"/>
        <v/>
      </c>
      <c r="BJ255" s="487" t="str">
        <f t="shared" si="57"/>
        <v/>
      </c>
      <c r="BK255" s="489" t="str">
        <f t="shared" si="57"/>
        <v/>
      </c>
      <c r="BL255" s="495" t="str">
        <f t="shared" si="66"/>
        <v/>
      </c>
      <c r="BM255" s="487" t="str">
        <f t="shared" si="66"/>
        <v/>
      </c>
      <c r="BN255" s="487" t="str">
        <f t="shared" si="64"/>
        <v/>
      </c>
      <c r="BO255" s="487" t="str">
        <f t="shared" si="64"/>
        <v/>
      </c>
      <c r="BP255" s="487">
        <f t="shared" si="64"/>
        <v>0</v>
      </c>
      <c r="BQ255" s="487" t="str">
        <f t="shared" si="64"/>
        <v/>
      </c>
      <c r="BR255" s="487" t="str">
        <f t="shared" si="64"/>
        <v/>
      </c>
      <c r="BS255" s="487" t="str">
        <f t="shared" si="64"/>
        <v/>
      </c>
      <c r="BT255" s="487" t="str">
        <f t="shared" si="64"/>
        <v/>
      </c>
      <c r="BU255" s="487" t="str">
        <f t="shared" si="64"/>
        <v/>
      </c>
      <c r="BV255" s="487" t="str">
        <f t="shared" si="64"/>
        <v/>
      </c>
      <c r="BW255" s="487" t="str">
        <f t="shared" si="58"/>
        <v/>
      </c>
      <c r="BX255" s="487" t="str">
        <f t="shared" si="58"/>
        <v/>
      </c>
      <c r="BY255" s="487" t="str">
        <f t="shared" si="58"/>
        <v/>
      </c>
      <c r="BZ255" s="487" t="str">
        <f t="shared" si="58"/>
        <v/>
      </c>
      <c r="CA255" s="489" t="str">
        <f t="shared" si="58"/>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8"/>
        <v>0</v>
      </c>
      <c r="AG256" s="487">
        <f t="shared" si="68"/>
        <v>0</v>
      </c>
      <c r="AH256" s="487">
        <f t="shared" si="68"/>
        <v>0</v>
      </c>
      <c r="AI256" s="487">
        <f t="shared" si="68"/>
        <v>0</v>
      </c>
      <c r="AJ256" s="487">
        <f t="shared" si="68"/>
        <v>-1</v>
      </c>
      <c r="AK256" s="487">
        <f t="shared" si="68"/>
        <v>0</v>
      </c>
      <c r="AL256" s="487">
        <f t="shared" si="68"/>
        <v>0</v>
      </c>
      <c r="AM256" s="487">
        <f t="shared" si="68"/>
        <v>0</v>
      </c>
      <c r="AN256" s="487">
        <f t="shared" si="68"/>
        <v>0</v>
      </c>
      <c r="AO256" s="487">
        <f t="shared" si="68"/>
        <v>0</v>
      </c>
      <c r="AP256" s="487">
        <f t="shared" si="68"/>
        <v>0</v>
      </c>
      <c r="AQ256" s="487">
        <f t="shared" si="68"/>
        <v>0</v>
      </c>
      <c r="AR256" s="487">
        <f t="shared" si="68"/>
        <v>0</v>
      </c>
      <c r="AS256" s="487">
        <f t="shared" si="68"/>
        <v>0</v>
      </c>
      <c r="AT256" s="487">
        <f t="shared" si="68"/>
        <v>0</v>
      </c>
      <c r="AU256" s="493">
        <f t="shared" si="68"/>
        <v>0</v>
      </c>
      <c r="AV256" s="488" t="str">
        <f t="shared" si="65"/>
        <v/>
      </c>
      <c r="AW256" s="487" t="str">
        <f t="shared" si="65"/>
        <v/>
      </c>
      <c r="AX256" s="487" t="str">
        <f t="shared" si="63"/>
        <v/>
      </c>
      <c r="AY256" s="487" t="str">
        <f t="shared" si="63"/>
        <v/>
      </c>
      <c r="AZ256" s="487">
        <f t="shared" si="63"/>
        <v>0</v>
      </c>
      <c r="BA256" s="487" t="str">
        <f t="shared" si="63"/>
        <v/>
      </c>
      <c r="BB256" s="487" t="str">
        <f t="shared" si="63"/>
        <v/>
      </c>
      <c r="BC256" s="487" t="str">
        <f t="shared" si="63"/>
        <v/>
      </c>
      <c r="BD256" s="487" t="str">
        <f t="shared" si="63"/>
        <v/>
      </c>
      <c r="BE256" s="487" t="str">
        <f t="shared" si="63"/>
        <v/>
      </c>
      <c r="BF256" s="487" t="str">
        <f t="shared" si="63"/>
        <v/>
      </c>
      <c r="BG256" s="487" t="str">
        <f t="shared" si="57"/>
        <v/>
      </c>
      <c r="BH256" s="487" t="str">
        <f t="shared" si="57"/>
        <v/>
      </c>
      <c r="BI256" s="487" t="str">
        <f t="shared" si="57"/>
        <v/>
      </c>
      <c r="BJ256" s="487" t="str">
        <f t="shared" si="57"/>
        <v/>
      </c>
      <c r="BK256" s="489" t="str">
        <f t="shared" si="57"/>
        <v/>
      </c>
      <c r="BL256" s="495" t="str">
        <f t="shared" si="66"/>
        <v/>
      </c>
      <c r="BM256" s="487" t="str">
        <f t="shared" si="66"/>
        <v/>
      </c>
      <c r="BN256" s="487" t="str">
        <f t="shared" si="64"/>
        <v/>
      </c>
      <c r="BO256" s="487" t="str">
        <f t="shared" si="64"/>
        <v/>
      </c>
      <c r="BP256" s="487">
        <f t="shared" si="64"/>
        <v>0</v>
      </c>
      <c r="BQ256" s="487" t="str">
        <f t="shared" si="64"/>
        <v/>
      </c>
      <c r="BR256" s="487" t="str">
        <f t="shared" si="64"/>
        <v/>
      </c>
      <c r="BS256" s="487" t="str">
        <f t="shared" si="64"/>
        <v/>
      </c>
      <c r="BT256" s="487" t="str">
        <f t="shared" si="64"/>
        <v/>
      </c>
      <c r="BU256" s="487" t="str">
        <f t="shared" si="64"/>
        <v/>
      </c>
      <c r="BV256" s="487" t="str">
        <f t="shared" si="64"/>
        <v/>
      </c>
      <c r="BW256" s="487" t="str">
        <f t="shared" si="58"/>
        <v/>
      </c>
      <c r="BX256" s="487" t="str">
        <f t="shared" si="58"/>
        <v/>
      </c>
      <c r="BY256" s="487" t="str">
        <f t="shared" si="58"/>
        <v/>
      </c>
      <c r="BZ256" s="487" t="str">
        <f t="shared" si="58"/>
        <v/>
      </c>
      <c r="CA256" s="489" t="str">
        <f t="shared" si="58"/>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8"/>
        <v>0</v>
      </c>
      <c r="AG257" s="487">
        <f t="shared" si="68"/>
        <v>0</v>
      </c>
      <c r="AH257" s="487">
        <f t="shared" si="68"/>
        <v>0</v>
      </c>
      <c r="AI257" s="487">
        <f t="shared" si="68"/>
        <v>0</v>
      </c>
      <c r="AJ257" s="487">
        <f t="shared" si="68"/>
        <v>-1</v>
      </c>
      <c r="AK257" s="487">
        <f t="shared" si="68"/>
        <v>0</v>
      </c>
      <c r="AL257" s="487">
        <f t="shared" si="68"/>
        <v>0</v>
      </c>
      <c r="AM257" s="487">
        <f t="shared" si="68"/>
        <v>0</v>
      </c>
      <c r="AN257" s="487">
        <f t="shared" si="68"/>
        <v>0</v>
      </c>
      <c r="AO257" s="487">
        <f t="shared" si="68"/>
        <v>0</v>
      </c>
      <c r="AP257" s="487">
        <f t="shared" si="68"/>
        <v>0</v>
      </c>
      <c r="AQ257" s="487">
        <f t="shared" si="68"/>
        <v>0</v>
      </c>
      <c r="AR257" s="487">
        <f t="shared" si="68"/>
        <v>0</v>
      </c>
      <c r="AS257" s="487">
        <f t="shared" si="68"/>
        <v>0</v>
      </c>
      <c r="AT257" s="487">
        <f t="shared" si="68"/>
        <v>0</v>
      </c>
      <c r="AU257" s="493">
        <f t="shared" si="68"/>
        <v>0</v>
      </c>
      <c r="AV257" s="488" t="str">
        <f t="shared" si="65"/>
        <v/>
      </c>
      <c r="AW257" s="487" t="str">
        <f t="shared" si="65"/>
        <v/>
      </c>
      <c r="AX257" s="487" t="str">
        <f t="shared" si="63"/>
        <v/>
      </c>
      <c r="AY257" s="487" t="str">
        <f t="shared" si="63"/>
        <v/>
      </c>
      <c r="AZ257" s="487">
        <f t="shared" si="63"/>
        <v>0</v>
      </c>
      <c r="BA257" s="487" t="str">
        <f t="shared" si="63"/>
        <v/>
      </c>
      <c r="BB257" s="487" t="str">
        <f t="shared" si="63"/>
        <v/>
      </c>
      <c r="BC257" s="487" t="str">
        <f t="shared" si="63"/>
        <v/>
      </c>
      <c r="BD257" s="487" t="str">
        <f t="shared" si="63"/>
        <v/>
      </c>
      <c r="BE257" s="487" t="str">
        <f t="shared" si="63"/>
        <v/>
      </c>
      <c r="BF257" s="487" t="str">
        <f t="shared" si="63"/>
        <v/>
      </c>
      <c r="BG257" s="487" t="str">
        <f t="shared" si="57"/>
        <v/>
      </c>
      <c r="BH257" s="487" t="str">
        <f t="shared" si="57"/>
        <v/>
      </c>
      <c r="BI257" s="487" t="str">
        <f t="shared" si="57"/>
        <v/>
      </c>
      <c r="BJ257" s="487" t="str">
        <f t="shared" si="57"/>
        <v/>
      </c>
      <c r="BK257" s="489" t="str">
        <f t="shared" si="57"/>
        <v/>
      </c>
      <c r="BL257" s="495" t="str">
        <f t="shared" si="66"/>
        <v/>
      </c>
      <c r="BM257" s="487" t="str">
        <f t="shared" si="66"/>
        <v/>
      </c>
      <c r="BN257" s="487" t="str">
        <f t="shared" si="64"/>
        <v/>
      </c>
      <c r="BO257" s="487" t="str">
        <f t="shared" si="64"/>
        <v/>
      </c>
      <c r="BP257" s="487">
        <f t="shared" si="64"/>
        <v>0</v>
      </c>
      <c r="BQ257" s="487" t="str">
        <f t="shared" si="64"/>
        <v/>
      </c>
      <c r="BR257" s="487" t="str">
        <f t="shared" si="64"/>
        <v/>
      </c>
      <c r="BS257" s="487" t="str">
        <f t="shared" si="64"/>
        <v/>
      </c>
      <c r="BT257" s="487" t="str">
        <f t="shared" si="64"/>
        <v/>
      </c>
      <c r="BU257" s="487" t="str">
        <f t="shared" si="64"/>
        <v/>
      </c>
      <c r="BV257" s="487" t="str">
        <f t="shared" si="64"/>
        <v/>
      </c>
      <c r="BW257" s="487" t="str">
        <f t="shared" si="58"/>
        <v/>
      </c>
      <c r="BX257" s="487" t="str">
        <f t="shared" si="58"/>
        <v/>
      </c>
      <c r="BY257" s="487" t="str">
        <f t="shared" si="58"/>
        <v/>
      </c>
      <c r="BZ257" s="487" t="str">
        <f t="shared" si="58"/>
        <v/>
      </c>
      <c r="CA257" s="489" t="str">
        <f t="shared" si="58"/>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8"/>
        <v>0</v>
      </c>
      <c r="AG258" s="487">
        <f t="shared" si="68"/>
        <v>0</v>
      </c>
      <c r="AH258" s="487">
        <f t="shared" si="68"/>
        <v>0</v>
      </c>
      <c r="AI258" s="487">
        <f t="shared" si="68"/>
        <v>0</v>
      </c>
      <c r="AJ258" s="487">
        <f t="shared" si="68"/>
        <v>-1</v>
      </c>
      <c r="AK258" s="487">
        <f t="shared" si="68"/>
        <v>0</v>
      </c>
      <c r="AL258" s="487">
        <f t="shared" si="68"/>
        <v>0</v>
      </c>
      <c r="AM258" s="487">
        <f t="shared" si="68"/>
        <v>0</v>
      </c>
      <c r="AN258" s="487">
        <f t="shared" si="68"/>
        <v>0</v>
      </c>
      <c r="AO258" s="487">
        <f t="shared" si="68"/>
        <v>0</v>
      </c>
      <c r="AP258" s="487">
        <f t="shared" si="68"/>
        <v>0</v>
      </c>
      <c r="AQ258" s="487">
        <f t="shared" si="68"/>
        <v>0</v>
      </c>
      <c r="AR258" s="487">
        <f t="shared" si="68"/>
        <v>0</v>
      </c>
      <c r="AS258" s="487">
        <f t="shared" si="68"/>
        <v>0</v>
      </c>
      <c r="AT258" s="487">
        <f t="shared" si="68"/>
        <v>0</v>
      </c>
      <c r="AU258" s="493">
        <f t="shared" si="68"/>
        <v>0</v>
      </c>
      <c r="AV258" s="488" t="str">
        <f t="shared" si="65"/>
        <v/>
      </c>
      <c r="AW258" s="487" t="str">
        <f t="shared" si="65"/>
        <v/>
      </c>
      <c r="AX258" s="487" t="str">
        <f t="shared" si="63"/>
        <v/>
      </c>
      <c r="AY258" s="487" t="str">
        <f t="shared" si="63"/>
        <v/>
      </c>
      <c r="AZ258" s="487">
        <f t="shared" si="63"/>
        <v>0</v>
      </c>
      <c r="BA258" s="487" t="str">
        <f t="shared" si="63"/>
        <v/>
      </c>
      <c r="BB258" s="487" t="str">
        <f t="shared" si="63"/>
        <v/>
      </c>
      <c r="BC258" s="487" t="str">
        <f t="shared" si="63"/>
        <v/>
      </c>
      <c r="BD258" s="487" t="str">
        <f t="shared" si="63"/>
        <v/>
      </c>
      <c r="BE258" s="487" t="str">
        <f t="shared" si="63"/>
        <v/>
      </c>
      <c r="BF258" s="487" t="str">
        <f t="shared" si="63"/>
        <v/>
      </c>
      <c r="BG258" s="487" t="str">
        <f t="shared" si="57"/>
        <v/>
      </c>
      <c r="BH258" s="487" t="str">
        <f t="shared" si="57"/>
        <v/>
      </c>
      <c r="BI258" s="487" t="str">
        <f t="shared" si="57"/>
        <v/>
      </c>
      <c r="BJ258" s="487" t="str">
        <f t="shared" si="57"/>
        <v/>
      </c>
      <c r="BK258" s="489" t="str">
        <f t="shared" si="57"/>
        <v/>
      </c>
      <c r="BL258" s="495" t="str">
        <f t="shared" si="66"/>
        <v/>
      </c>
      <c r="BM258" s="487" t="str">
        <f t="shared" si="66"/>
        <v/>
      </c>
      <c r="BN258" s="487" t="str">
        <f t="shared" si="64"/>
        <v/>
      </c>
      <c r="BO258" s="487" t="str">
        <f t="shared" si="64"/>
        <v/>
      </c>
      <c r="BP258" s="487">
        <f t="shared" si="64"/>
        <v>0</v>
      </c>
      <c r="BQ258" s="487" t="str">
        <f t="shared" si="64"/>
        <v/>
      </c>
      <c r="BR258" s="487" t="str">
        <f t="shared" si="64"/>
        <v/>
      </c>
      <c r="BS258" s="487" t="str">
        <f t="shared" si="64"/>
        <v/>
      </c>
      <c r="BT258" s="487" t="str">
        <f t="shared" si="64"/>
        <v/>
      </c>
      <c r="BU258" s="487" t="str">
        <f t="shared" si="64"/>
        <v/>
      </c>
      <c r="BV258" s="487" t="str">
        <f t="shared" si="64"/>
        <v/>
      </c>
      <c r="BW258" s="487" t="str">
        <f t="shared" si="58"/>
        <v/>
      </c>
      <c r="BX258" s="487" t="str">
        <f t="shared" si="58"/>
        <v/>
      </c>
      <c r="BY258" s="487" t="str">
        <f t="shared" si="58"/>
        <v/>
      </c>
      <c r="BZ258" s="487" t="str">
        <f t="shared" si="58"/>
        <v/>
      </c>
      <c r="CA258" s="489" t="str">
        <f t="shared" si="58"/>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8"/>
        <v>0</v>
      </c>
      <c r="AG259" s="487">
        <f t="shared" si="68"/>
        <v>0</v>
      </c>
      <c r="AH259" s="487">
        <f t="shared" si="68"/>
        <v>0</v>
      </c>
      <c r="AI259" s="487">
        <f t="shared" si="68"/>
        <v>0</v>
      </c>
      <c r="AJ259" s="487">
        <f t="shared" si="68"/>
        <v>-1</v>
      </c>
      <c r="AK259" s="487">
        <f t="shared" si="68"/>
        <v>0</v>
      </c>
      <c r="AL259" s="487">
        <f t="shared" si="68"/>
        <v>0</v>
      </c>
      <c r="AM259" s="487">
        <f t="shared" si="68"/>
        <v>0</v>
      </c>
      <c r="AN259" s="487">
        <f t="shared" si="68"/>
        <v>0</v>
      </c>
      <c r="AO259" s="487">
        <f t="shared" si="68"/>
        <v>0</v>
      </c>
      <c r="AP259" s="487">
        <f t="shared" si="68"/>
        <v>0</v>
      </c>
      <c r="AQ259" s="487">
        <f t="shared" si="68"/>
        <v>0</v>
      </c>
      <c r="AR259" s="487">
        <f t="shared" si="68"/>
        <v>0</v>
      </c>
      <c r="AS259" s="487">
        <f t="shared" si="68"/>
        <v>0</v>
      </c>
      <c r="AT259" s="487">
        <f t="shared" si="68"/>
        <v>0</v>
      </c>
      <c r="AU259" s="493">
        <f t="shared" si="68"/>
        <v>0</v>
      </c>
      <c r="AV259" s="488" t="str">
        <f t="shared" si="65"/>
        <v/>
      </c>
      <c r="AW259" s="487" t="str">
        <f t="shared" si="65"/>
        <v/>
      </c>
      <c r="AX259" s="487" t="str">
        <f t="shared" si="63"/>
        <v/>
      </c>
      <c r="AY259" s="487" t="str">
        <f t="shared" si="63"/>
        <v/>
      </c>
      <c r="AZ259" s="487">
        <f t="shared" si="63"/>
        <v>0</v>
      </c>
      <c r="BA259" s="487" t="str">
        <f t="shared" si="63"/>
        <v/>
      </c>
      <c r="BB259" s="487" t="str">
        <f t="shared" si="63"/>
        <v/>
      </c>
      <c r="BC259" s="487" t="str">
        <f t="shared" si="63"/>
        <v/>
      </c>
      <c r="BD259" s="487" t="str">
        <f t="shared" si="63"/>
        <v/>
      </c>
      <c r="BE259" s="487" t="str">
        <f t="shared" si="63"/>
        <v/>
      </c>
      <c r="BF259" s="487" t="str">
        <f t="shared" si="63"/>
        <v/>
      </c>
      <c r="BG259" s="487" t="str">
        <f t="shared" si="57"/>
        <v/>
      </c>
      <c r="BH259" s="487" t="str">
        <f t="shared" si="57"/>
        <v/>
      </c>
      <c r="BI259" s="487" t="str">
        <f t="shared" si="57"/>
        <v/>
      </c>
      <c r="BJ259" s="487" t="str">
        <f t="shared" si="57"/>
        <v/>
      </c>
      <c r="BK259" s="489" t="str">
        <f t="shared" si="57"/>
        <v/>
      </c>
      <c r="BL259" s="495" t="str">
        <f t="shared" si="66"/>
        <v/>
      </c>
      <c r="BM259" s="487" t="str">
        <f t="shared" si="66"/>
        <v/>
      </c>
      <c r="BN259" s="487" t="str">
        <f t="shared" si="64"/>
        <v/>
      </c>
      <c r="BO259" s="487" t="str">
        <f t="shared" si="64"/>
        <v/>
      </c>
      <c r="BP259" s="487">
        <f t="shared" si="64"/>
        <v>0</v>
      </c>
      <c r="BQ259" s="487" t="str">
        <f t="shared" si="64"/>
        <v/>
      </c>
      <c r="BR259" s="487" t="str">
        <f t="shared" si="64"/>
        <v/>
      </c>
      <c r="BS259" s="487" t="str">
        <f t="shared" si="64"/>
        <v/>
      </c>
      <c r="BT259" s="487" t="str">
        <f t="shared" si="64"/>
        <v/>
      </c>
      <c r="BU259" s="487" t="str">
        <f t="shared" si="64"/>
        <v/>
      </c>
      <c r="BV259" s="487" t="str">
        <f t="shared" si="64"/>
        <v/>
      </c>
      <c r="BW259" s="487" t="str">
        <f t="shared" si="58"/>
        <v/>
      </c>
      <c r="BX259" s="487" t="str">
        <f t="shared" si="58"/>
        <v/>
      </c>
      <c r="BY259" s="487" t="str">
        <f t="shared" si="58"/>
        <v/>
      </c>
      <c r="BZ259" s="487" t="str">
        <f t="shared" si="58"/>
        <v/>
      </c>
      <c r="CA259" s="489" t="str">
        <f t="shared" si="58"/>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8"/>
        <v>0</v>
      </c>
      <c r="AG260" s="487">
        <f t="shared" si="68"/>
        <v>0</v>
      </c>
      <c r="AH260" s="487">
        <f t="shared" si="68"/>
        <v>0</v>
      </c>
      <c r="AI260" s="487">
        <f t="shared" si="68"/>
        <v>0</v>
      </c>
      <c r="AJ260" s="487">
        <f t="shared" si="68"/>
        <v>-1</v>
      </c>
      <c r="AK260" s="487">
        <f t="shared" si="68"/>
        <v>0</v>
      </c>
      <c r="AL260" s="487">
        <f t="shared" si="68"/>
        <v>0</v>
      </c>
      <c r="AM260" s="487">
        <f t="shared" si="68"/>
        <v>0</v>
      </c>
      <c r="AN260" s="487">
        <f t="shared" si="68"/>
        <v>0</v>
      </c>
      <c r="AO260" s="487">
        <f t="shared" si="68"/>
        <v>0</v>
      </c>
      <c r="AP260" s="487">
        <f t="shared" si="68"/>
        <v>0</v>
      </c>
      <c r="AQ260" s="487">
        <f t="shared" si="68"/>
        <v>0</v>
      </c>
      <c r="AR260" s="487">
        <f t="shared" si="68"/>
        <v>0</v>
      </c>
      <c r="AS260" s="487">
        <f t="shared" si="68"/>
        <v>0</v>
      </c>
      <c r="AT260" s="487">
        <f t="shared" si="68"/>
        <v>0</v>
      </c>
      <c r="AU260" s="493">
        <f t="shared" si="68"/>
        <v>0</v>
      </c>
      <c r="AV260" s="488" t="str">
        <f t="shared" si="65"/>
        <v/>
      </c>
      <c r="AW260" s="487" t="str">
        <f t="shared" si="65"/>
        <v/>
      </c>
      <c r="AX260" s="487" t="str">
        <f t="shared" si="63"/>
        <v/>
      </c>
      <c r="AY260" s="487" t="str">
        <f t="shared" si="63"/>
        <v/>
      </c>
      <c r="AZ260" s="487">
        <f t="shared" si="63"/>
        <v>0</v>
      </c>
      <c r="BA260" s="487" t="str">
        <f t="shared" si="63"/>
        <v/>
      </c>
      <c r="BB260" s="487" t="str">
        <f t="shared" si="63"/>
        <v/>
      </c>
      <c r="BC260" s="487" t="str">
        <f t="shared" si="63"/>
        <v/>
      </c>
      <c r="BD260" s="487" t="str">
        <f t="shared" si="63"/>
        <v/>
      </c>
      <c r="BE260" s="487" t="str">
        <f t="shared" si="63"/>
        <v/>
      </c>
      <c r="BF260" s="487" t="str">
        <f t="shared" si="63"/>
        <v/>
      </c>
      <c r="BG260" s="487" t="str">
        <f t="shared" si="57"/>
        <v/>
      </c>
      <c r="BH260" s="487" t="str">
        <f t="shared" si="57"/>
        <v/>
      </c>
      <c r="BI260" s="487" t="str">
        <f t="shared" si="57"/>
        <v/>
      </c>
      <c r="BJ260" s="487" t="str">
        <f t="shared" si="57"/>
        <v/>
      </c>
      <c r="BK260" s="489" t="str">
        <f t="shared" si="57"/>
        <v/>
      </c>
      <c r="BL260" s="495" t="str">
        <f t="shared" si="66"/>
        <v/>
      </c>
      <c r="BM260" s="487" t="str">
        <f t="shared" si="66"/>
        <v/>
      </c>
      <c r="BN260" s="487" t="str">
        <f t="shared" si="64"/>
        <v/>
      </c>
      <c r="BO260" s="487" t="str">
        <f t="shared" si="64"/>
        <v/>
      </c>
      <c r="BP260" s="487">
        <f t="shared" si="64"/>
        <v>0</v>
      </c>
      <c r="BQ260" s="487" t="str">
        <f t="shared" si="64"/>
        <v/>
      </c>
      <c r="BR260" s="487" t="str">
        <f t="shared" si="64"/>
        <v/>
      </c>
      <c r="BS260" s="487" t="str">
        <f t="shared" si="64"/>
        <v/>
      </c>
      <c r="BT260" s="487" t="str">
        <f t="shared" si="64"/>
        <v/>
      </c>
      <c r="BU260" s="487" t="str">
        <f t="shared" si="64"/>
        <v/>
      </c>
      <c r="BV260" s="487" t="str">
        <f t="shared" si="64"/>
        <v/>
      </c>
      <c r="BW260" s="487" t="str">
        <f t="shared" si="58"/>
        <v/>
      </c>
      <c r="BX260" s="487" t="str">
        <f t="shared" si="58"/>
        <v/>
      </c>
      <c r="BY260" s="487" t="str">
        <f t="shared" si="58"/>
        <v/>
      </c>
      <c r="BZ260" s="487" t="str">
        <f t="shared" si="58"/>
        <v/>
      </c>
      <c r="CA260" s="489" t="str">
        <f t="shared" si="58"/>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8"/>
        <v>0</v>
      </c>
      <c r="AG261" s="487">
        <f t="shared" si="68"/>
        <v>0</v>
      </c>
      <c r="AH261" s="487">
        <f t="shared" si="68"/>
        <v>0</v>
      </c>
      <c r="AI261" s="487">
        <f t="shared" si="68"/>
        <v>0</v>
      </c>
      <c r="AJ261" s="487">
        <f t="shared" si="68"/>
        <v>-1</v>
      </c>
      <c r="AK261" s="487">
        <f t="shared" si="68"/>
        <v>0</v>
      </c>
      <c r="AL261" s="487">
        <f t="shared" si="68"/>
        <v>0</v>
      </c>
      <c r="AM261" s="487">
        <f t="shared" si="68"/>
        <v>0</v>
      </c>
      <c r="AN261" s="487">
        <f t="shared" si="68"/>
        <v>0</v>
      </c>
      <c r="AO261" s="487">
        <f t="shared" si="68"/>
        <v>0</v>
      </c>
      <c r="AP261" s="487">
        <f t="shared" si="68"/>
        <v>0</v>
      </c>
      <c r="AQ261" s="487">
        <f t="shared" si="68"/>
        <v>0</v>
      </c>
      <c r="AR261" s="487">
        <f t="shared" si="68"/>
        <v>0</v>
      </c>
      <c r="AS261" s="487">
        <f t="shared" si="68"/>
        <v>0</v>
      </c>
      <c r="AT261" s="487">
        <f t="shared" si="68"/>
        <v>0</v>
      </c>
      <c r="AU261" s="493">
        <f t="shared" si="68"/>
        <v>0</v>
      </c>
      <c r="AV261" s="488" t="str">
        <f t="shared" si="65"/>
        <v/>
      </c>
      <c r="AW261" s="487" t="str">
        <f t="shared" si="65"/>
        <v/>
      </c>
      <c r="AX261" s="487" t="str">
        <f t="shared" si="63"/>
        <v/>
      </c>
      <c r="AY261" s="487" t="str">
        <f t="shared" si="63"/>
        <v/>
      </c>
      <c r="AZ261" s="487">
        <f t="shared" si="63"/>
        <v>0</v>
      </c>
      <c r="BA261" s="487" t="str">
        <f t="shared" si="63"/>
        <v/>
      </c>
      <c r="BB261" s="487" t="str">
        <f t="shared" si="63"/>
        <v/>
      </c>
      <c r="BC261" s="487" t="str">
        <f t="shared" si="63"/>
        <v/>
      </c>
      <c r="BD261" s="487" t="str">
        <f t="shared" si="63"/>
        <v/>
      </c>
      <c r="BE261" s="487" t="str">
        <f t="shared" si="63"/>
        <v/>
      </c>
      <c r="BF261" s="487" t="str">
        <f t="shared" si="63"/>
        <v/>
      </c>
      <c r="BG261" s="487" t="str">
        <f t="shared" si="57"/>
        <v/>
      </c>
      <c r="BH261" s="487" t="str">
        <f t="shared" si="57"/>
        <v/>
      </c>
      <c r="BI261" s="487" t="str">
        <f t="shared" si="57"/>
        <v/>
      </c>
      <c r="BJ261" s="487" t="str">
        <f t="shared" si="57"/>
        <v/>
      </c>
      <c r="BK261" s="489" t="str">
        <f t="shared" si="57"/>
        <v/>
      </c>
      <c r="BL261" s="495" t="str">
        <f t="shared" si="66"/>
        <v/>
      </c>
      <c r="BM261" s="487" t="str">
        <f t="shared" si="66"/>
        <v/>
      </c>
      <c r="BN261" s="487" t="str">
        <f t="shared" si="64"/>
        <v/>
      </c>
      <c r="BO261" s="487" t="str">
        <f t="shared" si="64"/>
        <v/>
      </c>
      <c r="BP261" s="487">
        <f t="shared" si="64"/>
        <v>0</v>
      </c>
      <c r="BQ261" s="487" t="str">
        <f t="shared" si="64"/>
        <v/>
      </c>
      <c r="BR261" s="487" t="str">
        <f t="shared" si="64"/>
        <v/>
      </c>
      <c r="BS261" s="487" t="str">
        <f t="shared" si="64"/>
        <v/>
      </c>
      <c r="BT261" s="487" t="str">
        <f t="shared" si="64"/>
        <v/>
      </c>
      <c r="BU261" s="487" t="str">
        <f t="shared" si="64"/>
        <v/>
      </c>
      <c r="BV261" s="487" t="str">
        <f t="shared" si="64"/>
        <v/>
      </c>
      <c r="BW261" s="487" t="str">
        <f t="shared" si="58"/>
        <v/>
      </c>
      <c r="BX261" s="487" t="str">
        <f t="shared" si="58"/>
        <v/>
      </c>
      <c r="BY261" s="487" t="str">
        <f t="shared" si="58"/>
        <v/>
      </c>
      <c r="BZ261" s="487" t="str">
        <f t="shared" si="58"/>
        <v/>
      </c>
      <c r="CA261" s="489" t="str">
        <f t="shared" si="58"/>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8"/>
        <v>0</v>
      </c>
      <c r="AG262" s="487">
        <f t="shared" si="68"/>
        <v>0</v>
      </c>
      <c r="AH262" s="487">
        <f t="shared" si="68"/>
        <v>0</v>
      </c>
      <c r="AI262" s="487">
        <f t="shared" si="68"/>
        <v>0</v>
      </c>
      <c r="AJ262" s="487">
        <f t="shared" si="68"/>
        <v>-1</v>
      </c>
      <c r="AK262" s="487">
        <f t="shared" si="68"/>
        <v>0</v>
      </c>
      <c r="AL262" s="487">
        <f t="shared" si="68"/>
        <v>0</v>
      </c>
      <c r="AM262" s="487">
        <f t="shared" si="68"/>
        <v>0</v>
      </c>
      <c r="AN262" s="487">
        <f t="shared" si="68"/>
        <v>0</v>
      </c>
      <c r="AO262" s="487">
        <f t="shared" si="68"/>
        <v>0</v>
      </c>
      <c r="AP262" s="487">
        <f t="shared" si="68"/>
        <v>0</v>
      </c>
      <c r="AQ262" s="487">
        <f t="shared" si="68"/>
        <v>0</v>
      </c>
      <c r="AR262" s="487">
        <f t="shared" si="68"/>
        <v>0</v>
      </c>
      <c r="AS262" s="487">
        <f t="shared" si="68"/>
        <v>0</v>
      </c>
      <c r="AT262" s="487">
        <f t="shared" si="68"/>
        <v>0</v>
      </c>
      <c r="AU262" s="493">
        <f t="shared" si="68"/>
        <v>0</v>
      </c>
      <c r="AV262" s="488" t="str">
        <f t="shared" si="65"/>
        <v/>
      </c>
      <c r="AW262" s="487" t="str">
        <f t="shared" si="65"/>
        <v/>
      </c>
      <c r="AX262" s="487" t="str">
        <f t="shared" si="63"/>
        <v/>
      </c>
      <c r="AY262" s="487" t="str">
        <f t="shared" si="63"/>
        <v/>
      </c>
      <c r="AZ262" s="487">
        <f t="shared" si="63"/>
        <v>0</v>
      </c>
      <c r="BA262" s="487" t="str">
        <f t="shared" si="63"/>
        <v/>
      </c>
      <c r="BB262" s="487" t="str">
        <f t="shared" si="63"/>
        <v/>
      </c>
      <c r="BC262" s="487" t="str">
        <f t="shared" si="63"/>
        <v/>
      </c>
      <c r="BD262" s="487" t="str">
        <f t="shared" si="63"/>
        <v/>
      </c>
      <c r="BE262" s="487" t="str">
        <f t="shared" si="63"/>
        <v/>
      </c>
      <c r="BF262" s="487" t="str">
        <f t="shared" si="63"/>
        <v/>
      </c>
      <c r="BG262" s="487" t="str">
        <f t="shared" si="57"/>
        <v/>
      </c>
      <c r="BH262" s="487" t="str">
        <f t="shared" si="57"/>
        <v/>
      </c>
      <c r="BI262" s="487" t="str">
        <f t="shared" si="57"/>
        <v/>
      </c>
      <c r="BJ262" s="487" t="str">
        <f t="shared" si="57"/>
        <v/>
      </c>
      <c r="BK262" s="489" t="str">
        <f t="shared" si="57"/>
        <v/>
      </c>
      <c r="BL262" s="495" t="str">
        <f t="shared" si="66"/>
        <v/>
      </c>
      <c r="BM262" s="487" t="str">
        <f t="shared" si="66"/>
        <v/>
      </c>
      <c r="BN262" s="487" t="str">
        <f t="shared" si="64"/>
        <v/>
      </c>
      <c r="BO262" s="487" t="str">
        <f t="shared" si="64"/>
        <v/>
      </c>
      <c r="BP262" s="487">
        <f t="shared" si="64"/>
        <v>0</v>
      </c>
      <c r="BQ262" s="487" t="str">
        <f t="shared" si="64"/>
        <v/>
      </c>
      <c r="BR262" s="487" t="str">
        <f t="shared" si="64"/>
        <v/>
      </c>
      <c r="BS262" s="487" t="str">
        <f t="shared" si="64"/>
        <v/>
      </c>
      <c r="BT262" s="487" t="str">
        <f t="shared" si="64"/>
        <v/>
      </c>
      <c r="BU262" s="487" t="str">
        <f t="shared" si="64"/>
        <v/>
      </c>
      <c r="BV262" s="487" t="str">
        <f t="shared" si="64"/>
        <v/>
      </c>
      <c r="BW262" s="487" t="str">
        <f t="shared" si="58"/>
        <v/>
      </c>
      <c r="BX262" s="487" t="str">
        <f t="shared" si="58"/>
        <v/>
      </c>
      <c r="BY262" s="487" t="str">
        <f t="shared" si="58"/>
        <v/>
      </c>
      <c r="BZ262" s="487" t="str">
        <f t="shared" si="58"/>
        <v/>
      </c>
      <c r="CA262" s="489" t="str">
        <f t="shared" si="58"/>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8"/>
        <v>0</v>
      </c>
      <c r="AG263" s="487">
        <f t="shared" si="68"/>
        <v>0</v>
      </c>
      <c r="AH263" s="487">
        <f t="shared" si="68"/>
        <v>0</v>
      </c>
      <c r="AI263" s="487">
        <f t="shared" si="68"/>
        <v>0</v>
      </c>
      <c r="AJ263" s="487">
        <f t="shared" si="68"/>
        <v>-1</v>
      </c>
      <c r="AK263" s="487">
        <f t="shared" si="68"/>
        <v>0</v>
      </c>
      <c r="AL263" s="487">
        <f t="shared" si="68"/>
        <v>0</v>
      </c>
      <c r="AM263" s="487">
        <f t="shared" si="68"/>
        <v>0</v>
      </c>
      <c r="AN263" s="487">
        <f t="shared" si="68"/>
        <v>0</v>
      </c>
      <c r="AO263" s="487">
        <f t="shared" si="68"/>
        <v>0</v>
      </c>
      <c r="AP263" s="487">
        <f t="shared" si="68"/>
        <v>0</v>
      </c>
      <c r="AQ263" s="487">
        <f t="shared" si="68"/>
        <v>0</v>
      </c>
      <c r="AR263" s="487">
        <f t="shared" si="68"/>
        <v>0</v>
      </c>
      <c r="AS263" s="487">
        <f t="shared" si="68"/>
        <v>0</v>
      </c>
      <c r="AT263" s="487">
        <f t="shared" si="68"/>
        <v>0</v>
      </c>
      <c r="AU263" s="493">
        <f t="shared" si="68"/>
        <v>0</v>
      </c>
      <c r="AV263" s="488" t="str">
        <f t="shared" si="65"/>
        <v/>
      </c>
      <c r="AW263" s="487" t="str">
        <f t="shared" si="65"/>
        <v/>
      </c>
      <c r="AX263" s="487" t="str">
        <f t="shared" si="63"/>
        <v/>
      </c>
      <c r="AY263" s="487" t="str">
        <f t="shared" si="63"/>
        <v/>
      </c>
      <c r="AZ263" s="487">
        <f t="shared" si="63"/>
        <v>0</v>
      </c>
      <c r="BA263" s="487" t="str">
        <f t="shared" si="63"/>
        <v/>
      </c>
      <c r="BB263" s="487" t="str">
        <f t="shared" si="63"/>
        <v/>
      </c>
      <c r="BC263" s="487" t="str">
        <f t="shared" si="63"/>
        <v/>
      </c>
      <c r="BD263" s="487" t="str">
        <f t="shared" si="63"/>
        <v/>
      </c>
      <c r="BE263" s="487" t="str">
        <f t="shared" si="63"/>
        <v/>
      </c>
      <c r="BF263" s="487" t="str">
        <f t="shared" si="63"/>
        <v/>
      </c>
      <c r="BG263" s="487" t="str">
        <f t="shared" si="57"/>
        <v/>
      </c>
      <c r="BH263" s="487" t="str">
        <f t="shared" si="57"/>
        <v/>
      </c>
      <c r="BI263" s="487" t="str">
        <f t="shared" si="57"/>
        <v/>
      </c>
      <c r="BJ263" s="487" t="str">
        <f t="shared" si="57"/>
        <v/>
      </c>
      <c r="BK263" s="489" t="str">
        <f t="shared" si="57"/>
        <v/>
      </c>
      <c r="BL263" s="495" t="str">
        <f t="shared" si="66"/>
        <v/>
      </c>
      <c r="BM263" s="487" t="str">
        <f t="shared" si="66"/>
        <v/>
      </c>
      <c r="BN263" s="487" t="str">
        <f t="shared" si="64"/>
        <v/>
      </c>
      <c r="BO263" s="487" t="str">
        <f t="shared" si="64"/>
        <v/>
      </c>
      <c r="BP263" s="487">
        <f t="shared" si="64"/>
        <v>0</v>
      </c>
      <c r="BQ263" s="487" t="str">
        <f t="shared" si="64"/>
        <v/>
      </c>
      <c r="BR263" s="487" t="str">
        <f t="shared" si="64"/>
        <v/>
      </c>
      <c r="BS263" s="487" t="str">
        <f t="shared" si="64"/>
        <v/>
      </c>
      <c r="BT263" s="487" t="str">
        <f t="shared" si="64"/>
        <v/>
      </c>
      <c r="BU263" s="487" t="str">
        <f t="shared" si="64"/>
        <v/>
      </c>
      <c r="BV263" s="487" t="str">
        <f t="shared" si="64"/>
        <v/>
      </c>
      <c r="BW263" s="487" t="str">
        <f t="shared" si="58"/>
        <v/>
      </c>
      <c r="BX263" s="487" t="str">
        <f t="shared" si="58"/>
        <v/>
      </c>
      <c r="BY263" s="487" t="str">
        <f t="shared" si="58"/>
        <v/>
      </c>
      <c r="BZ263" s="487" t="str">
        <f t="shared" si="58"/>
        <v/>
      </c>
      <c r="CA263" s="489" t="str">
        <f t="shared" si="58"/>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8"/>
        <v>0</v>
      </c>
      <c r="AG264" s="487">
        <f t="shared" si="68"/>
        <v>0</v>
      </c>
      <c r="AH264" s="487">
        <f t="shared" si="68"/>
        <v>0</v>
      </c>
      <c r="AI264" s="487">
        <f t="shared" si="68"/>
        <v>0</v>
      </c>
      <c r="AJ264" s="487">
        <f t="shared" si="68"/>
        <v>-1</v>
      </c>
      <c r="AK264" s="487">
        <f t="shared" si="68"/>
        <v>0</v>
      </c>
      <c r="AL264" s="487">
        <f t="shared" si="68"/>
        <v>0</v>
      </c>
      <c r="AM264" s="487">
        <f t="shared" si="68"/>
        <v>0</v>
      </c>
      <c r="AN264" s="487">
        <f t="shared" si="68"/>
        <v>0</v>
      </c>
      <c r="AO264" s="487">
        <f t="shared" si="68"/>
        <v>0</v>
      </c>
      <c r="AP264" s="487">
        <f t="shared" si="68"/>
        <v>0</v>
      </c>
      <c r="AQ264" s="487">
        <f t="shared" si="68"/>
        <v>0</v>
      </c>
      <c r="AR264" s="487">
        <f t="shared" si="68"/>
        <v>0</v>
      </c>
      <c r="AS264" s="487">
        <f t="shared" si="68"/>
        <v>0</v>
      </c>
      <c r="AT264" s="487">
        <f t="shared" si="68"/>
        <v>0</v>
      </c>
      <c r="AU264" s="493">
        <f t="shared" si="68"/>
        <v>0</v>
      </c>
      <c r="AV264" s="488" t="str">
        <f t="shared" si="65"/>
        <v/>
      </c>
      <c r="AW264" s="487" t="str">
        <f t="shared" si="65"/>
        <v/>
      </c>
      <c r="AX264" s="487" t="str">
        <f t="shared" si="63"/>
        <v/>
      </c>
      <c r="AY264" s="487" t="str">
        <f t="shared" si="63"/>
        <v/>
      </c>
      <c r="AZ264" s="487">
        <f t="shared" si="63"/>
        <v>0</v>
      </c>
      <c r="BA264" s="487" t="str">
        <f t="shared" si="63"/>
        <v/>
      </c>
      <c r="BB264" s="487" t="str">
        <f t="shared" si="63"/>
        <v/>
      </c>
      <c r="BC264" s="487" t="str">
        <f t="shared" si="63"/>
        <v/>
      </c>
      <c r="BD264" s="487" t="str">
        <f t="shared" si="63"/>
        <v/>
      </c>
      <c r="BE264" s="487" t="str">
        <f t="shared" si="63"/>
        <v/>
      </c>
      <c r="BF264" s="487" t="str">
        <f t="shared" si="63"/>
        <v/>
      </c>
      <c r="BG264" s="487" t="str">
        <f t="shared" si="57"/>
        <v/>
      </c>
      <c r="BH264" s="487" t="str">
        <f t="shared" si="57"/>
        <v/>
      </c>
      <c r="BI264" s="487" t="str">
        <f t="shared" si="57"/>
        <v/>
      </c>
      <c r="BJ264" s="487" t="str">
        <f t="shared" si="57"/>
        <v/>
      </c>
      <c r="BK264" s="489" t="str">
        <f t="shared" si="57"/>
        <v/>
      </c>
      <c r="BL264" s="495" t="str">
        <f t="shared" si="66"/>
        <v/>
      </c>
      <c r="BM264" s="487" t="str">
        <f t="shared" si="66"/>
        <v/>
      </c>
      <c r="BN264" s="487" t="str">
        <f t="shared" si="64"/>
        <v/>
      </c>
      <c r="BO264" s="487" t="str">
        <f t="shared" si="64"/>
        <v/>
      </c>
      <c r="BP264" s="487">
        <f t="shared" si="64"/>
        <v>0</v>
      </c>
      <c r="BQ264" s="487" t="str">
        <f t="shared" si="64"/>
        <v/>
      </c>
      <c r="BR264" s="487" t="str">
        <f t="shared" si="64"/>
        <v/>
      </c>
      <c r="BS264" s="487" t="str">
        <f t="shared" si="64"/>
        <v/>
      </c>
      <c r="BT264" s="487" t="str">
        <f t="shared" si="64"/>
        <v/>
      </c>
      <c r="BU264" s="487" t="str">
        <f t="shared" si="64"/>
        <v/>
      </c>
      <c r="BV264" s="487" t="str">
        <f t="shared" si="64"/>
        <v/>
      </c>
      <c r="BW264" s="487" t="str">
        <f t="shared" si="58"/>
        <v/>
      </c>
      <c r="BX264" s="487" t="str">
        <f t="shared" si="58"/>
        <v/>
      </c>
      <c r="BY264" s="487" t="str">
        <f t="shared" si="58"/>
        <v/>
      </c>
      <c r="BZ264" s="487" t="str">
        <f t="shared" si="58"/>
        <v/>
      </c>
      <c r="CA264" s="489" t="str">
        <f t="shared" si="58"/>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8"/>
        <v>0</v>
      </c>
      <c r="AG265" s="487">
        <f t="shared" si="68"/>
        <v>0</v>
      </c>
      <c r="AH265" s="487">
        <f t="shared" si="68"/>
        <v>0</v>
      </c>
      <c r="AI265" s="487">
        <f t="shared" si="68"/>
        <v>0</v>
      </c>
      <c r="AJ265" s="487">
        <f t="shared" si="68"/>
        <v>-1</v>
      </c>
      <c r="AK265" s="487">
        <f t="shared" si="68"/>
        <v>0</v>
      </c>
      <c r="AL265" s="487">
        <f t="shared" si="68"/>
        <v>0</v>
      </c>
      <c r="AM265" s="487">
        <f t="shared" si="68"/>
        <v>0</v>
      </c>
      <c r="AN265" s="487">
        <f t="shared" si="68"/>
        <v>0</v>
      </c>
      <c r="AO265" s="487">
        <f t="shared" si="68"/>
        <v>0</v>
      </c>
      <c r="AP265" s="487">
        <f t="shared" si="68"/>
        <v>0</v>
      </c>
      <c r="AQ265" s="487">
        <f t="shared" si="68"/>
        <v>0</v>
      </c>
      <c r="AR265" s="487">
        <f t="shared" si="68"/>
        <v>0</v>
      </c>
      <c r="AS265" s="487">
        <f t="shared" si="68"/>
        <v>0</v>
      </c>
      <c r="AT265" s="487">
        <f t="shared" si="68"/>
        <v>0</v>
      </c>
      <c r="AU265" s="493">
        <f t="shared" si="68"/>
        <v>0</v>
      </c>
      <c r="AV265" s="488" t="str">
        <f t="shared" si="65"/>
        <v/>
      </c>
      <c r="AW265" s="487" t="str">
        <f t="shared" si="65"/>
        <v/>
      </c>
      <c r="AX265" s="487" t="str">
        <f t="shared" si="63"/>
        <v/>
      </c>
      <c r="AY265" s="487" t="str">
        <f t="shared" si="63"/>
        <v/>
      </c>
      <c r="AZ265" s="487">
        <f t="shared" si="63"/>
        <v>0</v>
      </c>
      <c r="BA265" s="487" t="str">
        <f t="shared" si="63"/>
        <v/>
      </c>
      <c r="BB265" s="487" t="str">
        <f t="shared" si="63"/>
        <v/>
      </c>
      <c r="BC265" s="487" t="str">
        <f t="shared" si="63"/>
        <v/>
      </c>
      <c r="BD265" s="487" t="str">
        <f t="shared" si="63"/>
        <v/>
      </c>
      <c r="BE265" s="487" t="str">
        <f t="shared" si="63"/>
        <v/>
      </c>
      <c r="BF265" s="487" t="str">
        <f t="shared" si="63"/>
        <v/>
      </c>
      <c r="BG265" s="487" t="str">
        <f t="shared" si="57"/>
        <v/>
      </c>
      <c r="BH265" s="487" t="str">
        <f t="shared" si="57"/>
        <v/>
      </c>
      <c r="BI265" s="487" t="str">
        <f t="shared" si="57"/>
        <v/>
      </c>
      <c r="BJ265" s="487" t="str">
        <f t="shared" si="57"/>
        <v/>
      </c>
      <c r="BK265" s="489" t="str">
        <f t="shared" si="57"/>
        <v/>
      </c>
      <c r="BL265" s="495" t="str">
        <f t="shared" si="66"/>
        <v/>
      </c>
      <c r="BM265" s="487" t="str">
        <f t="shared" si="66"/>
        <v/>
      </c>
      <c r="BN265" s="487" t="str">
        <f t="shared" si="64"/>
        <v/>
      </c>
      <c r="BO265" s="487" t="str">
        <f t="shared" si="64"/>
        <v/>
      </c>
      <c r="BP265" s="487">
        <f t="shared" si="64"/>
        <v>0</v>
      </c>
      <c r="BQ265" s="487" t="str">
        <f t="shared" si="64"/>
        <v/>
      </c>
      <c r="BR265" s="487" t="str">
        <f t="shared" si="64"/>
        <v/>
      </c>
      <c r="BS265" s="487" t="str">
        <f t="shared" si="64"/>
        <v/>
      </c>
      <c r="BT265" s="487" t="str">
        <f t="shared" si="64"/>
        <v/>
      </c>
      <c r="BU265" s="487" t="str">
        <f t="shared" si="64"/>
        <v/>
      </c>
      <c r="BV265" s="487" t="str">
        <f t="shared" si="64"/>
        <v/>
      </c>
      <c r="BW265" s="487" t="str">
        <f t="shared" si="58"/>
        <v/>
      </c>
      <c r="BX265" s="487" t="str">
        <f t="shared" si="58"/>
        <v/>
      </c>
      <c r="BY265" s="487" t="str">
        <f t="shared" si="58"/>
        <v/>
      </c>
      <c r="BZ265" s="487" t="str">
        <f t="shared" si="58"/>
        <v/>
      </c>
      <c r="CA265" s="489" t="str">
        <f t="shared" si="58"/>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8"/>
        <v>0</v>
      </c>
      <c r="AG266" s="487">
        <f t="shared" si="68"/>
        <v>0</v>
      </c>
      <c r="AH266" s="487">
        <f t="shared" si="68"/>
        <v>0</v>
      </c>
      <c r="AI266" s="487">
        <f t="shared" si="68"/>
        <v>0</v>
      </c>
      <c r="AJ266" s="487">
        <f t="shared" si="68"/>
        <v>-1</v>
      </c>
      <c r="AK266" s="487">
        <f t="shared" si="68"/>
        <v>0</v>
      </c>
      <c r="AL266" s="487">
        <f t="shared" si="68"/>
        <v>0</v>
      </c>
      <c r="AM266" s="487">
        <f t="shared" si="68"/>
        <v>0</v>
      </c>
      <c r="AN266" s="487">
        <f t="shared" si="68"/>
        <v>0</v>
      </c>
      <c r="AO266" s="487">
        <f t="shared" si="68"/>
        <v>0</v>
      </c>
      <c r="AP266" s="487">
        <f t="shared" si="68"/>
        <v>0</v>
      </c>
      <c r="AQ266" s="487">
        <f t="shared" si="68"/>
        <v>0</v>
      </c>
      <c r="AR266" s="487">
        <f t="shared" si="68"/>
        <v>0</v>
      </c>
      <c r="AS266" s="487">
        <f t="shared" si="68"/>
        <v>0</v>
      </c>
      <c r="AT266" s="487">
        <f t="shared" si="68"/>
        <v>0</v>
      </c>
      <c r="AU266" s="493">
        <f t="shared" si="68"/>
        <v>0</v>
      </c>
      <c r="AV266" s="488" t="str">
        <f t="shared" si="65"/>
        <v/>
      </c>
      <c r="AW266" s="487" t="str">
        <f t="shared" si="65"/>
        <v/>
      </c>
      <c r="AX266" s="487" t="str">
        <f t="shared" si="63"/>
        <v/>
      </c>
      <c r="AY266" s="487" t="str">
        <f t="shared" si="63"/>
        <v/>
      </c>
      <c r="AZ266" s="487">
        <f t="shared" si="63"/>
        <v>0</v>
      </c>
      <c r="BA266" s="487" t="str">
        <f t="shared" si="63"/>
        <v/>
      </c>
      <c r="BB266" s="487" t="str">
        <f t="shared" si="63"/>
        <v/>
      </c>
      <c r="BC266" s="487" t="str">
        <f t="shared" si="63"/>
        <v/>
      </c>
      <c r="BD266" s="487" t="str">
        <f t="shared" si="63"/>
        <v/>
      </c>
      <c r="BE266" s="487" t="str">
        <f t="shared" si="63"/>
        <v/>
      </c>
      <c r="BF266" s="487" t="str">
        <f t="shared" si="63"/>
        <v/>
      </c>
      <c r="BG266" s="487" t="str">
        <f t="shared" si="57"/>
        <v/>
      </c>
      <c r="BH266" s="487" t="str">
        <f t="shared" si="57"/>
        <v/>
      </c>
      <c r="BI266" s="487" t="str">
        <f t="shared" si="57"/>
        <v/>
      </c>
      <c r="BJ266" s="487" t="str">
        <f t="shared" si="57"/>
        <v/>
      </c>
      <c r="BK266" s="489" t="str">
        <f t="shared" si="57"/>
        <v/>
      </c>
      <c r="BL266" s="495" t="str">
        <f t="shared" si="66"/>
        <v/>
      </c>
      <c r="BM266" s="487" t="str">
        <f t="shared" si="66"/>
        <v/>
      </c>
      <c r="BN266" s="487" t="str">
        <f t="shared" si="64"/>
        <v/>
      </c>
      <c r="BO266" s="487" t="str">
        <f t="shared" si="64"/>
        <v/>
      </c>
      <c r="BP266" s="487">
        <f t="shared" si="64"/>
        <v>0</v>
      </c>
      <c r="BQ266" s="487" t="str">
        <f t="shared" si="64"/>
        <v/>
      </c>
      <c r="BR266" s="487" t="str">
        <f t="shared" si="64"/>
        <v/>
      </c>
      <c r="BS266" s="487" t="str">
        <f t="shared" si="64"/>
        <v/>
      </c>
      <c r="BT266" s="487" t="str">
        <f t="shared" si="64"/>
        <v/>
      </c>
      <c r="BU266" s="487" t="str">
        <f t="shared" si="64"/>
        <v/>
      </c>
      <c r="BV266" s="487" t="str">
        <f t="shared" si="64"/>
        <v/>
      </c>
      <c r="BW266" s="487" t="str">
        <f t="shared" si="58"/>
        <v/>
      </c>
      <c r="BX266" s="487" t="str">
        <f t="shared" si="58"/>
        <v/>
      </c>
      <c r="BY266" s="487" t="str">
        <f t="shared" si="58"/>
        <v/>
      </c>
      <c r="BZ266" s="487" t="str">
        <f t="shared" si="58"/>
        <v/>
      </c>
      <c r="CA266" s="489" t="str">
        <f t="shared" si="58"/>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8"/>
        <v>0</v>
      </c>
      <c r="AG267" s="487">
        <f t="shared" si="68"/>
        <v>0</v>
      </c>
      <c r="AH267" s="487">
        <f t="shared" si="68"/>
        <v>0</v>
      </c>
      <c r="AI267" s="487">
        <f t="shared" si="68"/>
        <v>0</v>
      </c>
      <c r="AJ267" s="487">
        <f t="shared" si="68"/>
        <v>-1</v>
      </c>
      <c r="AK267" s="487">
        <f t="shared" si="68"/>
        <v>0</v>
      </c>
      <c r="AL267" s="487">
        <f t="shared" si="68"/>
        <v>0</v>
      </c>
      <c r="AM267" s="487">
        <f t="shared" si="68"/>
        <v>0</v>
      </c>
      <c r="AN267" s="487">
        <f t="shared" si="68"/>
        <v>0</v>
      </c>
      <c r="AO267" s="487">
        <f t="shared" si="68"/>
        <v>0</v>
      </c>
      <c r="AP267" s="487">
        <f t="shared" si="68"/>
        <v>0</v>
      </c>
      <c r="AQ267" s="487">
        <f t="shared" si="68"/>
        <v>0</v>
      </c>
      <c r="AR267" s="487">
        <f t="shared" si="68"/>
        <v>0</v>
      </c>
      <c r="AS267" s="487">
        <f t="shared" si="68"/>
        <v>0</v>
      </c>
      <c r="AT267" s="487">
        <f t="shared" si="68"/>
        <v>0</v>
      </c>
      <c r="AU267" s="493">
        <f t="shared" si="68"/>
        <v>0</v>
      </c>
      <c r="AV267" s="488" t="str">
        <f t="shared" si="65"/>
        <v/>
      </c>
      <c r="AW267" s="487" t="str">
        <f t="shared" si="65"/>
        <v/>
      </c>
      <c r="AX267" s="487" t="str">
        <f t="shared" si="63"/>
        <v/>
      </c>
      <c r="AY267" s="487" t="str">
        <f t="shared" si="63"/>
        <v/>
      </c>
      <c r="AZ267" s="487">
        <f t="shared" si="63"/>
        <v>0</v>
      </c>
      <c r="BA267" s="487" t="str">
        <f t="shared" si="63"/>
        <v/>
      </c>
      <c r="BB267" s="487" t="str">
        <f t="shared" si="63"/>
        <v/>
      </c>
      <c r="BC267" s="487" t="str">
        <f t="shared" si="63"/>
        <v/>
      </c>
      <c r="BD267" s="487" t="str">
        <f t="shared" si="63"/>
        <v/>
      </c>
      <c r="BE267" s="487" t="str">
        <f t="shared" si="63"/>
        <v/>
      </c>
      <c r="BF267" s="487" t="str">
        <f t="shared" si="63"/>
        <v/>
      </c>
      <c r="BG267" s="487" t="str">
        <f t="shared" si="57"/>
        <v/>
      </c>
      <c r="BH267" s="487" t="str">
        <f t="shared" si="57"/>
        <v/>
      </c>
      <c r="BI267" s="487" t="str">
        <f t="shared" si="57"/>
        <v/>
      </c>
      <c r="BJ267" s="487" t="str">
        <f t="shared" si="57"/>
        <v/>
      </c>
      <c r="BK267" s="489" t="str">
        <f t="shared" si="57"/>
        <v/>
      </c>
      <c r="BL267" s="495" t="str">
        <f t="shared" si="66"/>
        <v/>
      </c>
      <c r="BM267" s="487" t="str">
        <f t="shared" si="66"/>
        <v/>
      </c>
      <c r="BN267" s="487" t="str">
        <f t="shared" si="64"/>
        <v/>
      </c>
      <c r="BO267" s="487" t="str">
        <f t="shared" si="64"/>
        <v/>
      </c>
      <c r="BP267" s="487">
        <f t="shared" si="64"/>
        <v>0</v>
      </c>
      <c r="BQ267" s="487" t="str">
        <f t="shared" si="64"/>
        <v/>
      </c>
      <c r="BR267" s="487" t="str">
        <f t="shared" si="64"/>
        <v/>
      </c>
      <c r="BS267" s="487" t="str">
        <f t="shared" si="64"/>
        <v/>
      </c>
      <c r="BT267" s="487" t="str">
        <f t="shared" si="64"/>
        <v/>
      </c>
      <c r="BU267" s="487" t="str">
        <f t="shared" si="64"/>
        <v/>
      </c>
      <c r="BV267" s="487" t="str">
        <f t="shared" si="64"/>
        <v/>
      </c>
      <c r="BW267" s="487" t="str">
        <f t="shared" si="58"/>
        <v/>
      </c>
      <c r="BX267" s="487" t="str">
        <f t="shared" si="58"/>
        <v/>
      </c>
      <c r="BY267" s="487" t="str">
        <f t="shared" si="58"/>
        <v/>
      </c>
      <c r="BZ267" s="487" t="str">
        <f t="shared" si="58"/>
        <v/>
      </c>
      <c r="CA267" s="489" t="str">
        <f t="shared" si="58"/>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8"/>
        <v>0</v>
      </c>
      <c r="AG268" s="487">
        <f t="shared" si="68"/>
        <v>0</v>
      </c>
      <c r="AH268" s="487">
        <f t="shared" si="68"/>
        <v>0</v>
      </c>
      <c r="AI268" s="487">
        <f t="shared" si="68"/>
        <v>0</v>
      </c>
      <c r="AJ268" s="487">
        <f t="shared" si="68"/>
        <v>-1</v>
      </c>
      <c r="AK268" s="487">
        <f t="shared" si="68"/>
        <v>0</v>
      </c>
      <c r="AL268" s="487">
        <f t="shared" si="68"/>
        <v>0</v>
      </c>
      <c r="AM268" s="487">
        <f t="shared" si="68"/>
        <v>0</v>
      </c>
      <c r="AN268" s="487">
        <f t="shared" si="68"/>
        <v>0</v>
      </c>
      <c r="AO268" s="487">
        <f t="shared" si="68"/>
        <v>0</v>
      </c>
      <c r="AP268" s="487">
        <f t="shared" si="68"/>
        <v>0</v>
      </c>
      <c r="AQ268" s="487">
        <f t="shared" si="68"/>
        <v>0</v>
      </c>
      <c r="AR268" s="487">
        <f t="shared" si="68"/>
        <v>0</v>
      </c>
      <c r="AS268" s="487">
        <f t="shared" si="68"/>
        <v>0</v>
      </c>
      <c r="AT268" s="487">
        <f t="shared" si="68"/>
        <v>0</v>
      </c>
      <c r="AU268" s="493">
        <f t="shared" si="68"/>
        <v>0</v>
      </c>
      <c r="AV268" s="488" t="str">
        <f t="shared" si="65"/>
        <v/>
      </c>
      <c r="AW268" s="487" t="str">
        <f t="shared" si="65"/>
        <v/>
      </c>
      <c r="AX268" s="487" t="str">
        <f t="shared" si="63"/>
        <v/>
      </c>
      <c r="AY268" s="487" t="str">
        <f t="shared" si="63"/>
        <v/>
      </c>
      <c r="AZ268" s="487">
        <f t="shared" si="63"/>
        <v>0</v>
      </c>
      <c r="BA268" s="487" t="str">
        <f t="shared" si="63"/>
        <v/>
      </c>
      <c r="BB268" s="487" t="str">
        <f t="shared" si="63"/>
        <v/>
      </c>
      <c r="BC268" s="487" t="str">
        <f t="shared" si="63"/>
        <v/>
      </c>
      <c r="BD268" s="487" t="str">
        <f t="shared" si="63"/>
        <v/>
      </c>
      <c r="BE268" s="487" t="str">
        <f t="shared" si="63"/>
        <v/>
      </c>
      <c r="BF268" s="487" t="str">
        <f t="shared" si="63"/>
        <v/>
      </c>
      <c r="BG268" s="487" t="str">
        <f t="shared" si="57"/>
        <v/>
      </c>
      <c r="BH268" s="487" t="str">
        <f t="shared" si="57"/>
        <v/>
      </c>
      <c r="BI268" s="487" t="str">
        <f t="shared" si="57"/>
        <v/>
      </c>
      <c r="BJ268" s="487" t="str">
        <f t="shared" si="57"/>
        <v/>
      </c>
      <c r="BK268" s="489" t="str">
        <f t="shared" si="57"/>
        <v/>
      </c>
      <c r="BL268" s="495" t="str">
        <f t="shared" si="66"/>
        <v/>
      </c>
      <c r="BM268" s="487" t="str">
        <f t="shared" si="66"/>
        <v/>
      </c>
      <c r="BN268" s="487" t="str">
        <f t="shared" si="64"/>
        <v/>
      </c>
      <c r="BO268" s="487" t="str">
        <f t="shared" si="64"/>
        <v/>
      </c>
      <c r="BP268" s="487">
        <f t="shared" si="64"/>
        <v>0</v>
      </c>
      <c r="BQ268" s="487" t="str">
        <f t="shared" si="64"/>
        <v/>
      </c>
      <c r="BR268" s="487" t="str">
        <f t="shared" si="64"/>
        <v/>
      </c>
      <c r="BS268" s="487" t="str">
        <f t="shared" si="64"/>
        <v/>
      </c>
      <c r="BT268" s="487" t="str">
        <f t="shared" si="64"/>
        <v/>
      </c>
      <c r="BU268" s="487" t="str">
        <f t="shared" si="64"/>
        <v/>
      </c>
      <c r="BV268" s="487" t="str">
        <f t="shared" si="64"/>
        <v/>
      </c>
      <c r="BW268" s="487" t="str">
        <f t="shared" si="58"/>
        <v/>
      </c>
      <c r="BX268" s="487" t="str">
        <f t="shared" si="58"/>
        <v/>
      </c>
      <c r="BY268" s="487" t="str">
        <f t="shared" si="58"/>
        <v/>
      </c>
      <c r="BZ268" s="487" t="str">
        <f t="shared" si="58"/>
        <v/>
      </c>
      <c r="CA268" s="489" t="str">
        <f t="shared" si="58"/>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8"/>
        <v>0</v>
      </c>
      <c r="AG269" s="487">
        <f t="shared" si="68"/>
        <v>0</v>
      </c>
      <c r="AH269" s="487">
        <f t="shared" si="68"/>
        <v>0</v>
      </c>
      <c r="AI269" s="487">
        <f t="shared" si="68"/>
        <v>0</v>
      </c>
      <c r="AJ269" s="487">
        <f t="shared" si="68"/>
        <v>-1</v>
      </c>
      <c r="AK269" s="487">
        <f t="shared" si="68"/>
        <v>0</v>
      </c>
      <c r="AL269" s="487">
        <f t="shared" si="68"/>
        <v>0</v>
      </c>
      <c r="AM269" s="487">
        <f t="shared" si="68"/>
        <v>0</v>
      </c>
      <c r="AN269" s="487">
        <f t="shared" si="68"/>
        <v>0</v>
      </c>
      <c r="AO269" s="487">
        <f t="shared" si="68"/>
        <v>0</v>
      </c>
      <c r="AP269" s="487">
        <f t="shared" si="68"/>
        <v>0</v>
      </c>
      <c r="AQ269" s="487">
        <f t="shared" si="68"/>
        <v>0</v>
      </c>
      <c r="AR269" s="487">
        <f t="shared" si="68"/>
        <v>0</v>
      </c>
      <c r="AS269" s="487">
        <f t="shared" si="68"/>
        <v>0</v>
      </c>
      <c r="AT269" s="487">
        <f t="shared" si="68"/>
        <v>0</v>
      </c>
      <c r="AU269" s="493">
        <f t="shared" si="68"/>
        <v>0</v>
      </c>
      <c r="AV269" s="488" t="str">
        <f t="shared" si="65"/>
        <v/>
      </c>
      <c r="AW269" s="487" t="str">
        <f t="shared" si="65"/>
        <v/>
      </c>
      <c r="AX269" s="487" t="str">
        <f t="shared" si="63"/>
        <v/>
      </c>
      <c r="AY269" s="487" t="str">
        <f t="shared" si="63"/>
        <v/>
      </c>
      <c r="AZ269" s="487">
        <f t="shared" si="63"/>
        <v>0</v>
      </c>
      <c r="BA269" s="487" t="str">
        <f t="shared" si="63"/>
        <v/>
      </c>
      <c r="BB269" s="487" t="str">
        <f t="shared" si="63"/>
        <v/>
      </c>
      <c r="BC269" s="487" t="str">
        <f t="shared" si="63"/>
        <v/>
      </c>
      <c r="BD269" s="487" t="str">
        <f t="shared" si="63"/>
        <v/>
      </c>
      <c r="BE269" s="487" t="str">
        <f t="shared" si="63"/>
        <v/>
      </c>
      <c r="BF269" s="487" t="str">
        <f t="shared" si="63"/>
        <v/>
      </c>
      <c r="BG269" s="487" t="str">
        <f t="shared" si="57"/>
        <v/>
      </c>
      <c r="BH269" s="487" t="str">
        <f t="shared" si="57"/>
        <v/>
      </c>
      <c r="BI269" s="487" t="str">
        <f t="shared" si="57"/>
        <v/>
      </c>
      <c r="BJ269" s="487" t="str">
        <f t="shared" si="57"/>
        <v/>
      </c>
      <c r="BK269" s="489" t="str">
        <f t="shared" si="57"/>
        <v/>
      </c>
      <c r="BL269" s="495" t="str">
        <f t="shared" si="66"/>
        <v/>
      </c>
      <c r="BM269" s="487" t="str">
        <f t="shared" si="66"/>
        <v/>
      </c>
      <c r="BN269" s="487" t="str">
        <f t="shared" si="64"/>
        <v/>
      </c>
      <c r="BO269" s="487" t="str">
        <f t="shared" si="64"/>
        <v/>
      </c>
      <c r="BP269" s="487">
        <f t="shared" si="64"/>
        <v>0</v>
      </c>
      <c r="BQ269" s="487" t="str">
        <f t="shared" si="64"/>
        <v/>
      </c>
      <c r="BR269" s="487" t="str">
        <f t="shared" si="64"/>
        <v/>
      </c>
      <c r="BS269" s="487" t="str">
        <f t="shared" si="64"/>
        <v/>
      </c>
      <c r="BT269" s="487" t="str">
        <f t="shared" si="64"/>
        <v/>
      </c>
      <c r="BU269" s="487" t="str">
        <f t="shared" si="64"/>
        <v/>
      </c>
      <c r="BV269" s="487" t="str">
        <f t="shared" si="64"/>
        <v/>
      </c>
      <c r="BW269" s="487" t="str">
        <f t="shared" si="58"/>
        <v/>
      </c>
      <c r="BX269" s="487" t="str">
        <f t="shared" si="58"/>
        <v/>
      </c>
      <c r="BY269" s="487" t="str">
        <f t="shared" si="58"/>
        <v/>
      </c>
      <c r="BZ269" s="487" t="str">
        <f t="shared" si="58"/>
        <v/>
      </c>
      <c r="CA269" s="489" t="str">
        <f t="shared" si="58"/>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8"/>
        <v>0</v>
      </c>
      <c r="AG270" s="487">
        <f t="shared" si="68"/>
        <v>0</v>
      </c>
      <c r="AH270" s="487">
        <f t="shared" si="68"/>
        <v>0</v>
      </c>
      <c r="AI270" s="487">
        <f t="shared" si="68"/>
        <v>0</v>
      </c>
      <c r="AJ270" s="487">
        <f t="shared" si="68"/>
        <v>-1</v>
      </c>
      <c r="AK270" s="487">
        <f t="shared" si="68"/>
        <v>0</v>
      </c>
      <c r="AL270" s="487">
        <f t="shared" si="68"/>
        <v>0</v>
      </c>
      <c r="AM270" s="487">
        <f t="shared" si="68"/>
        <v>0</v>
      </c>
      <c r="AN270" s="487">
        <f t="shared" si="68"/>
        <v>0</v>
      </c>
      <c r="AO270" s="487">
        <f t="shared" si="68"/>
        <v>0</v>
      </c>
      <c r="AP270" s="487">
        <f t="shared" si="68"/>
        <v>0</v>
      </c>
      <c r="AQ270" s="487">
        <f t="shared" si="68"/>
        <v>0</v>
      </c>
      <c r="AR270" s="487">
        <f t="shared" si="68"/>
        <v>0</v>
      </c>
      <c r="AS270" s="487">
        <f t="shared" si="68"/>
        <v>0</v>
      </c>
      <c r="AT270" s="487">
        <f t="shared" si="68"/>
        <v>0</v>
      </c>
      <c r="AU270" s="493">
        <f t="shared" ref="AU270" si="69">AU269</f>
        <v>0</v>
      </c>
      <c r="AV270" s="488" t="str">
        <f t="shared" si="65"/>
        <v/>
      </c>
      <c r="AW270" s="487" t="str">
        <f t="shared" si="65"/>
        <v/>
      </c>
      <c r="AX270" s="487" t="str">
        <f t="shared" si="63"/>
        <v/>
      </c>
      <c r="AY270" s="487" t="str">
        <f t="shared" si="63"/>
        <v/>
      </c>
      <c r="AZ270" s="487">
        <f t="shared" si="63"/>
        <v>0</v>
      </c>
      <c r="BA270" s="487" t="str">
        <f t="shared" si="63"/>
        <v/>
      </c>
      <c r="BB270" s="487" t="str">
        <f t="shared" si="63"/>
        <v/>
      </c>
      <c r="BC270" s="487" t="str">
        <f t="shared" si="63"/>
        <v/>
      </c>
      <c r="BD270" s="487" t="str">
        <f t="shared" si="63"/>
        <v/>
      </c>
      <c r="BE270" s="487" t="str">
        <f t="shared" si="63"/>
        <v/>
      </c>
      <c r="BF270" s="487" t="str">
        <f t="shared" si="63"/>
        <v/>
      </c>
      <c r="BG270" s="487" t="str">
        <f t="shared" si="57"/>
        <v/>
      </c>
      <c r="BH270" s="487" t="str">
        <f t="shared" si="57"/>
        <v/>
      </c>
      <c r="BI270" s="487" t="str">
        <f t="shared" si="57"/>
        <v/>
      </c>
      <c r="BJ270" s="487" t="str">
        <f t="shared" si="57"/>
        <v/>
      </c>
      <c r="BK270" s="489" t="str">
        <f t="shared" si="57"/>
        <v/>
      </c>
      <c r="BL270" s="495" t="str">
        <f t="shared" si="66"/>
        <v/>
      </c>
      <c r="BM270" s="487" t="str">
        <f t="shared" si="66"/>
        <v/>
      </c>
      <c r="BN270" s="487" t="str">
        <f t="shared" si="64"/>
        <v/>
      </c>
      <c r="BO270" s="487" t="str">
        <f t="shared" si="64"/>
        <v/>
      </c>
      <c r="BP270" s="487">
        <f t="shared" si="64"/>
        <v>0</v>
      </c>
      <c r="BQ270" s="487" t="str">
        <f t="shared" si="64"/>
        <v/>
      </c>
      <c r="BR270" s="487" t="str">
        <f t="shared" si="64"/>
        <v/>
      </c>
      <c r="BS270" s="487" t="str">
        <f t="shared" si="64"/>
        <v/>
      </c>
      <c r="BT270" s="487" t="str">
        <f t="shared" si="64"/>
        <v/>
      </c>
      <c r="BU270" s="487" t="str">
        <f t="shared" si="64"/>
        <v/>
      </c>
      <c r="BV270" s="487" t="str">
        <f t="shared" si="64"/>
        <v/>
      </c>
      <c r="BW270" s="487" t="str">
        <f t="shared" si="58"/>
        <v/>
      </c>
      <c r="BX270" s="487" t="str">
        <f t="shared" si="58"/>
        <v/>
      </c>
      <c r="BY270" s="487" t="str">
        <f t="shared" si="58"/>
        <v/>
      </c>
      <c r="BZ270" s="487" t="str">
        <f t="shared" si="58"/>
        <v/>
      </c>
      <c r="CA270" s="489" t="str">
        <f t="shared" si="58"/>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0">AF270</f>
        <v>0</v>
      </c>
      <c r="AG271" s="487">
        <f t="shared" si="70"/>
        <v>0</v>
      </c>
      <c r="AH271" s="487">
        <f t="shared" si="70"/>
        <v>0</v>
      </c>
      <c r="AI271" s="487">
        <f t="shared" si="70"/>
        <v>0</v>
      </c>
      <c r="AJ271" s="487">
        <f t="shared" si="70"/>
        <v>-1</v>
      </c>
      <c r="AK271" s="487">
        <f t="shared" si="70"/>
        <v>0</v>
      </c>
      <c r="AL271" s="487">
        <f t="shared" si="70"/>
        <v>0</v>
      </c>
      <c r="AM271" s="487">
        <f t="shared" si="70"/>
        <v>0</v>
      </c>
      <c r="AN271" s="487">
        <f t="shared" si="70"/>
        <v>0</v>
      </c>
      <c r="AO271" s="487">
        <f t="shared" si="70"/>
        <v>0</v>
      </c>
      <c r="AP271" s="487">
        <f t="shared" si="70"/>
        <v>0</v>
      </c>
      <c r="AQ271" s="487">
        <f t="shared" si="70"/>
        <v>0</v>
      </c>
      <c r="AR271" s="487">
        <f t="shared" si="70"/>
        <v>0</v>
      </c>
      <c r="AS271" s="487">
        <f t="shared" si="70"/>
        <v>0</v>
      </c>
      <c r="AT271" s="487">
        <f t="shared" si="70"/>
        <v>0</v>
      </c>
      <c r="AU271" s="493">
        <f t="shared" si="70"/>
        <v>0</v>
      </c>
      <c r="AV271" s="488" t="str">
        <f t="shared" si="65"/>
        <v/>
      </c>
      <c r="AW271" s="487" t="str">
        <f t="shared" si="65"/>
        <v/>
      </c>
      <c r="AX271" s="487" t="str">
        <f t="shared" si="63"/>
        <v/>
      </c>
      <c r="AY271" s="487" t="str">
        <f t="shared" si="63"/>
        <v/>
      </c>
      <c r="AZ271" s="487">
        <f t="shared" si="63"/>
        <v>0</v>
      </c>
      <c r="BA271" s="487" t="str">
        <f t="shared" si="63"/>
        <v/>
      </c>
      <c r="BB271" s="487" t="str">
        <f t="shared" si="63"/>
        <v/>
      </c>
      <c r="BC271" s="487" t="str">
        <f t="shared" si="63"/>
        <v/>
      </c>
      <c r="BD271" s="487" t="str">
        <f t="shared" si="63"/>
        <v/>
      </c>
      <c r="BE271" s="487" t="str">
        <f t="shared" si="63"/>
        <v/>
      </c>
      <c r="BF271" s="487" t="str">
        <f t="shared" si="63"/>
        <v/>
      </c>
      <c r="BG271" s="487" t="str">
        <f t="shared" si="57"/>
        <v/>
      </c>
      <c r="BH271" s="487" t="str">
        <f t="shared" si="57"/>
        <v/>
      </c>
      <c r="BI271" s="487" t="str">
        <f t="shared" si="57"/>
        <v/>
      </c>
      <c r="BJ271" s="487" t="str">
        <f t="shared" si="57"/>
        <v/>
      </c>
      <c r="BK271" s="489" t="str">
        <f t="shared" si="57"/>
        <v/>
      </c>
      <c r="BL271" s="495" t="str">
        <f t="shared" si="66"/>
        <v/>
      </c>
      <c r="BM271" s="487" t="str">
        <f t="shared" si="66"/>
        <v/>
      </c>
      <c r="BN271" s="487" t="str">
        <f t="shared" si="64"/>
        <v/>
      </c>
      <c r="BO271" s="487" t="str">
        <f t="shared" si="64"/>
        <v/>
      </c>
      <c r="BP271" s="487">
        <f t="shared" si="64"/>
        <v>0</v>
      </c>
      <c r="BQ271" s="487" t="str">
        <f t="shared" si="64"/>
        <v/>
      </c>
      <c r="BR271" s="487" t="str">
        <f t="shared" si="64"/>
        <v/>
      </c>
      <c r="BS271" s="487" t="str">
        <f t="shared" si="64"/>
        <v/>
      </c>
      <c r="BT271" s="487" t="str">
        <f t="shared" si="64"/>
        <v/>
      </c>
      <c r="BU271" s="487" t="str">
        <f t="shared" si="64"/>
        <v/>
      </c>
      <c r="BV271" s="487" t="str">
        <f t="shared" si="64"/>
        <v/>
      </c>
      <c r="BW271" s="487" t="str">
        <f t="shared" si="58"/>
        <v/>
      </c>
      <c r="BX271" s="487" t="str">
        <f t="shared" si="58"/>
        <v/>
      </c>
      <c r="BY271" s="487" t="str">
        <f t="shared" si="58"/>
        <v/>
      </c>
      <c r="BZ271" s="487" t="str">
        <f t="shared" si="58"/>
        <v/>
      </c>
      <c r="CA271" s="489" t="str">
        <f t="shared" si="58"/>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0"/>
        <v>0</v>
      </c>
      <c r="AG272" s="487">
        <f t="shared" si="70"/>
        <v>0</v>
      </c>
      <c r="AH272" s="487">
        <f t="shared" si="70"/>
        <v>0</v>
      </c>
      <c r="AI272" s="487">
        <f t="shared" si="70"/>
        <v>0</v>
      </c>
      <c r="AJ272" s="487">
        <f t="shared" si="70"/>
        <v>-1</v>
      </c>
      <c r="AK272" s="487">
        <f t="shared" si="70"/>
        <v>0</v>
      </c>
      <c r="AL272" s="487">
        <f t="shared" si="70"/>
        <v>0</v>
      </c>
      <c r="AM272" s="487">
        <f t="shared" si="70"/>
        <v>0</v>
      </c>
      <c r="AN272" s="487">
        <f t="shared" si="70"/>
        <v>0</v>
      </c>
      <c r="AO272" s="487">
        <f t="shared" si="70"/>
        <v>0</v>
      </c>
      <c r="AP272" s="487">
        <f t="shared" si="70"/>
        <v>0</v>
      </c>
      <c r="AQ272" s="487">
        <f t="shared" si="70"/>
        <v>0</v>
      </c>
      <c r="AR272" s="487">
        <f t="shared" si="70"/>
        <v>0</v>
      </c>
      <c r="AS272" s="487">
        <f t="shared" si="70"/>
        <v>0</v>
      </c>
      <c r="AT272" s="487">
        <f t="shared" si="70"/>
        <v>0</v>
      </c>
      <c r="AU272" s="493">
        <f t="shared" si="70"/>
        <v>0</v>
      </c>
      <c r="AV272" s="488" t="str">
        <f t="shared" si="65"/>
        <v/>
      </c>
      <c r="AW272" s="487" t="str">
        <f t="shared" si="65"/>
        <v/>
      </c>
      <c r="AX272" s="487" t="str">
        <f t="shared" si="63"/>
        <v/>
      </c>
      <c r="AY272" s="487" t="str">
        <f t="shared" si="63"/>
        <v/>
      </c>
      <c r="AZ272" s="487">
        <f t="shared" si="63"/>
        <v>0</v>
      </c>
      <c r="BA272" s="487" t="str">
        <f t="shared" si="63"/>
        <v/>
      </c>
      <c r="BB272" s="487" t="str">
        <f t="shared" si="63"/>
        <v/>
      </c>
      <c r="BC272" s="487" t="str">
        <f t="shared" si="63"/>
        <v/>
      </c>
      <c r="BD272" s="487" t="str">
        <f t="shared" si="63"/>
        <v/>
      </c>
      <c r="BE272" s="487" t="str">
        <f t="shared" si="63"/>
        <v/>
      </c>
      <c r="BF272" s="487" t="str">
        <f t="shared" si="63"/>
        <v/>
      </c>
      <c r="BG272" s="487" t="str">
        <f t="shared" si="57"/>
        <v/>
      </c>
      <c r="BH272" s="487" t="str">
        <f t="shared" si="57"/>
        <v/>
      </c>
      <c r="BI272" s="487" t="str">
        <f t="shared" si="57"/>
        <v/>
      </c>
      <c r="BJ272" s="487" t="str">
        <f t="shared" si="57"/>
        <v/>
      </c>
      <c r="BK272" s="489" t="str">
        <f t="shared" si="57"/>
        <v/>
      </c>
      <c r="BL272" s="495" t="str">
        <f t="shared" si="66"/>
        <v/>
      </c>
      <c r="BM272" s="487" t="str">
        <f t="shared" si="66"/>
        <v/>
      </c>
      <c r="BN272" s="487" t="str">
        <f t="shared" si="64"/>
        <v/>
      </c>
      <c r="BO272" s="487" t="str">
        <f t="shared" si="64"/>
        <v/>
      </c>
      <c r="BP272" s="487">
        <f t="shared" si="64"/>
        <v>0</v>
      </c>
      <c r="BQ272" s="487" t="str">
        <f t="shared" si="64"/>
        <v/>
      </c>
      <c r="BR272" s="487" t="str">
        <f t="shared" si="64"/>
        <v/>
      </c>
      <c r="BS272" s="487" t="str">
        <f t="shared" si="64"/>
        <v/>
      </c>
      <c r="BT272" s="487" t="str">
        <f t="shared" si="64"/>
        <v/>
      </c>
      <c r="BU272" s="487" t="str">
        <f t="shared" si="64"/>
        <v/>
      </c>
      <c r="BV272" s="487" t="str">
        <f t="shared" si="64"/>
        <v/>
      </c>
      <c r="BW272" s="487" t="str">
        <f t="shared" si="58"/>
        <v/>
      </c>
      <c r="BX272" s="487" t="str">
        <f t="shared" si="58"/>
        <v/>
      </c>
      <c r="BY272" s="487" t="str">
        <f t="shared" si="58"/>
        <v/>
      </c>
      <c r="BZ272" s="487" t="str">
        <f t="shared" si="58"/>
        <v/>
      </c>
      <c r="CA272" s="489" t="str">
        <f t="shared" si="58"/>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0"/>
        <v>0</v>
      </c>
      <c r="AG273" s="487">
        <f t="shared" si="70"/>
        <v>0</v>
      </c>
      <c r="AH273" s="487">
        <f t="shared" si="70"/>
        <v>0</v>
      </c>
      <c r="AI273" s="487">
        <f t="shared" si="70"/>
        <v>0</v>
      </c>
      <c r="AJ273" s="487">
        <f t="shared" si="70"/>
        <v>-1</v>
      </c>
      <c r="AK273" s="487">
        <f t="shared" si="70"/>
        <v>0</v>
      </c>
      <c r="AL273" s="487">
        <f t="shared" si="70"/>
        <v>0</v>
      </c>
      <c r="AM273" s="487">
        <f t="shared" si="70"/>
        <v>0</v>
      </c>
      <c r="AN273" s="487">
        <f t="shared" si="70"/>
        <v>0</v>
      </c>
      <c r="AO273" s="487">
        <f t="shared" si="70"/>
        <v>0</v>
      </c>
      <c r="AP273" s="487">
        <f t="shared" si="70"/>
        <v>0</v>
      </c>
      <c r="AQ273" s="487">
        <f t="shared" si="70"/>
        <v>0</v>
      </c>
      <c r="AR273" s="487">
        <f t="shared" si="70"/>
        <v>0</v>
      </c>
      <c r="AS273" s="487">
        <f t="shared" si="70"/>
        <v>0</v>
      </c>
      <c r="AT273" s="487">
        <f t="shared" si="70"/>
        <v>0</v>
      </c>
      <c r="AU273" s="493">
        <f t="shared" si="70"/>
        <v>0</v>
      </c>
      <c r="AV273" s="488" t="str">
        <f t="shared" si="65"/>
        <v/>
      </c>
      <c r="AW273" s="487" t="str">
        <f t="shared" si="65"/>
        <v/>
      </c>
      <c r="AX273" s="487" t="str">
        <f t="shared" si="63"/>
        <v/>
      </c>
      <c r="AY273" s="487" t="str">
        <f t="shared" si="63"/>
        <v/>
      </c>
      <c r="AZ273" s="487">
        <f t="shared" si="63"/>
        <v>0</v>
      </c>
      <c r="BA273" s="487" t="str">
        <f t="shared" si="63"/>
        <v/>
      </c>
      <c r="BB273" s="487" t="str">
        <f t="shared" si="63"/>
        <v/>
      </c>
      <c r="BC273" s="487" t="str">
        <f t="shared" si="63"/>
        <v/>
      </c>
      <c r="BD273" s="487" t="str">
        <f t="shared" si="63"/>
        <v/>
      </c>
      <c r="BE273" s="487" t="str">
        <f t="shared" si="63"/>
        <v/>
      </c>
      <c r="BF273" s="487" t="str">
        <f t="shared" si="63"/>
        <v/>
      </c>
      <c r="BG273" s="487" t="str">
        <f t="shared" si="57"/>
        <v/>
      </c>
      <c r="BH273" s="487" t="str">
        <f t="shared" si="57"/>
        <v/>
      </c>
      <c r="BI273" s="487" t="str">
        <f t="shared" si="57"/>
        <v/>
      </c>
      <c r="BJ273" s="487" t="str">
        <f t="shared" si="57"/>
        <v/>
      </c>
      <c r="BK273" s="489" t="str">
        <f t="shared" si="57"/>
        <v/>
      </c>
      <c r="BL273" s="495" t="str">
        <f t="shared" si="66"/>
        <v/>
      </c>
      <c r="BM273" s="487" t="str">
        <f t="shared" si="66"/>
        <v/>
      </c>
      <c r="BN273" s="487" t="str">
        <f t="shared" si="64"/>
        <v/>
      </c>
      <c r="BO273" s="487" t="str">
        <f t="shared" si="64"/>
        <v/>
      </c>
      <c r="BP273" s="487">
        <f t="shared" si="64"/>
        <v>0</v>
      </c>
      <c r="BQ273" s="487" t="str">
        <f t="shared" si="64"/>
        <v/>
      </c>
      <c r="BR273" s="487" t="str">
        <f t="shared" si="64"/>
        <v/>
      </c>
      <c r="BS273" s="487" t="str">
        <f t="shared" si="64"/>
        <v/>
      </c>
      <c r="BT273" s="487" t="str">
        <f t="shared" si="64"/>
        <v/>
      </c>
      <c r="BU273" s="487" t="str">
        <f t="shared" si="64"/>
        <v/>
      </c>
      <c r="BV273" s="487" t="str">
        <f t="shared" si="64"/>
        <v/>
      </c>
      <c r="BW273" s="487" t="str">
        <f t="shared" si="58"/>
        <v/>
      </c>
      <c r="BX273" s="487" t="str">
        <f t="shared" si="58"/>
        <v/>
      </c>
      <c r="BY273" s="487" t="str">
        <f t="shared" si="58"/>
        <v/>
      </c>
      <c r="BZ273" s="487" t="str">
        <f t="shared" si="58"/>
        <v/>
      </c>
      <c r="CA273" s="489" t="str">
        <f t="shared" si="58"/>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0"/>
        <v>0</v>
      </c>
      <c r="AG274" s="487">
        <f t="shared" si="70"/>
        <v>0</v>
      </c>
      <c r="AH274" s="487">
        <f t="shared" si="70"/>
        <v>0</v>
      </c>
      <c r="AI274" s="487">
        <f t="shared" si="70"/>
        <v>0</v>
      </c>
      <c r="AJ274" s="487">
        <f t="shared" si="70"/>
        <v>-1</v>
      </c>
      <c r="AK274" s="487">
        <f t="shared" si="70"/>
        <v>0</v>
      </c>
      <c r="AL274" s="487">
        <f t="shared" si="70"/>
        <v>0</v>
      </c>
      <c r="AM274" s="487">
        <f t="shared" si="70"/>
        <v>0</v>
      </c>
      <c r="AN274" s="487">
        <f t="shared" si="70"/>
        <v>0</v>
      </c>
      <c r="AO274" s="487">
        <f t="shared" si="70"/>
        <v>0</v>
      </c>
      <c r="AP274" s="487">
        <f t="shared" si="70"/>
        <v>0</v>
      </c>
      <c r="AQ274" s="487">
        <f t="shared" si="70"/>
        <v>0</v>
      </c>
      <c r="AR274" s="487">
        <f t="shared" si="70"/>
        <v>0</v>
      </c>
      <c r="AS274" s="487">
        <f t="shared" si="70"/>
        <v>0</v>
      </c>
      <c r="AT274" s="487">
        <f t="shared" si="70"/>
        <v>0</v>
      </c>
      <c r="AU274" s="493">
        <f t="shared" si="70"/>
        <v>0</v>
      </c>
      <c r="AV274" s="488" t="str">
        <f t="shared" si="65"/>
        <v/>
      </c>
      <c r="AW274" s="487" t="str">
        <f t="shared" si="65"/>
        <v/>
      </c>
      <c r="AX274" s="487" t="str">
        <f t="shared" si="63"/>
        <v/>
      </c>
      <c r="AY274" s="487" t="str">
        <f t="shared" si="63"/>
        <v/>
      </c>
      <c r="AZ274" s="487">
        <f t="shared" si="63"/>
        <v>0</v>
      </c>
      <c r="BA274" s="487" t="str">
        <f t="shared" si="63"/>
        <v/>
      </c>
      <c r="BB274" s="487" t="str">
        <f t="shared" si="63"/>
        <v/>
      </c>
      <c r="BC274" s="487" t="str">
        <f t="shared" si="63"/>
        <v/>
      </c>
      <c r="BD274" s="487" t="str">
        <f t="shared" si="63"/>
        <v/>
      </c>
      <c r="BE274" s="487" t="str">
        <f t="shared" si="63"/>
        <v/>
      </c>
      <c r="BF274" s="487" t="str">
        <f t="shared" si="63"/>
        <v/>
      </c>
      <c r="BG274" s="487" t="str">
        <f t="shared" si="57"/>
        <v/>
      </c>
      <c r="BH274" s="487" t="str">
        <f t="shared" si="57"/>
        <v/>
      </c>
      <c r="BI274" s="487" t="str">
        <f t="shared" si="57"/>
        <v/>
      </c>
      <c r="BJ274" s="487" t="str">
        <f t="shared" si="57"/>
        <v/>
      </c>
      <c r="BK274" s="489" t="str">
        <f t="shared" si="57"/>
        <v/>
      </c>
      <c r="BL274" s="495" t="str">
        <f t="shared" si="66"/>
        <v/>
      </c>
      <c r="BM274" s="487" t="str">
        <f t="shared" si="66"/>
        <v/>
      </c>
      <c r="BN274" s="487" t="str">
        <f t="shared" si="64"/>
        <v/>
      </c>
      <c r="BO274" s="487" t="str">
        <f t="shared" si="64"/>
        <v/>
      </c>
      <c r="BP274" s="487">
        <f t="shared" si="64"/>
        <v>0</v>
      </c>
      <c r="BQ274" s="487" t="str">
        <f t="shared" si="64"/>
        <v/>
      </c>
      <c r="BR274" s="487" t="str">
        <f t="shared" si="64"/>
        <v/>
      </c>
      <c r="BS274" s="487" t="str">
        <f t="shared" si="64"/>
        <v/>
      </c>
      <c r="BT274" s="487" t="str">
        <f t="shared" si="64"/>
        <v/>
      </c>
      <c r="BU274" s="487" t="str">
        <f t="shared" si="64"/>
        <v/>
      </c>
      <c r="BV274" s="487" t="str">
        <f t="shared" si="64"/>
        <v/>
      </c>
      <c r="BW274" s="487" t="str">
        <f t="shared" si="58"/>
        <v/>
      </c>
      <c r="BX274" s="487" t="str">
        <f t="shared" si="58"/>
        <v/>
      </c>
      <c r="BY274" s="487" t="str">
        <f t="shared" si="58"/>
        <v/>
      </c>
      <c r="BZ274" s="487" t="str">
        <f t="shared" si="58"/>
        <v/>
      </c>
      <c r="CA274" s="489" t="str">
        <f t="shared" si="58"/>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0"/>
        <v>0</v>
      </c>
      <c r="AG275" s="487">
        <f t="shared" si="70"/>
        <v>0</v>
      </c>
      <c r="AH275" s="487">
        <f t="shared" si="70"/>
        <v>0</v>
      </c>
      <c r="AI275" s="487">
        <f t="shared" si="70"/>
        <v>0</v>
      </c>
      <c r="AJ275" s="487">
        <f t="shared" si="70"/>
        <v>-1</v>
      </c>
      <c r="AK275" s="487">
        <f t="shared" si="70"/>
        <v>0</v>
      </c>
      <c r="AL275" s="487">
        <f t="shared" si="70"/>
        <v>0</v>
      </c>
      <c r="AM275" s="487">
        <f t="shared" si="70"/>
        <v>0</v>
      </c>
      <c r="AN275" s="487">
        <f t="shared" si="70"/>
        <v>0</v>
      </c>
      <c r="AO275" s="487">
        <f t="shared" si="70"/>
        <v>0</v>
      </c>
      <c r="AP275" s="487">
        <f t="shared" si="70"/>
        <v>0</v>
      </c>
      <c r="AQ275" s="487">
        <f t="shared" si="70"/>
        <v>0</v>
      </c>
      <c r="AR275" s="487">
        <f t="shared" si="70"/>
        <v>0</v>
      </c>
      <c r="AS275" s="487">
        <f t="shared" si="70"/>
        <v>0</v>
      </c>
      <c r="AT275" s="487">
        <f t="shared" si="70"/>
        <v>0</v>
      </c>
      <c r="AU275" s="493">
        <f t="shared" si="70"/>
        <v>0</v>
      </c>
      <c r="AV275" s="488" t="str">
        <f t="shared" si="65"/>
        <v/>
      </c>
      <c r="AW275" s="487" t="str">
        <f t="shared" si="65"/>
        <v/>
      </c>
      <c r="AX275" s="487" t="str">
        <f t="shared" si="63"/>
        <v/>
      </c>
      <c r="AY275" s="487" t="str">
        <f t="shared" si="63"/>
        <v/>
      </c>
      <c r="AZ275" s="487">
        <f t="shared" si="63"/>
        <v>0</v>
      </c>
      <c r="BA275" s="487" t="str">
        <f t="shared" si="63"/>
        <v/>
      </c>
      <c r="BB275" s="487" t="str">
        <f t="shared" si="63"/>
        <v/>
      </c>
      <c r="BC275" s="487" t="str">
        <f t="shared" si="63"/>
        <v/>
      </c>
      <c r="BD275" s="487" t="str">
        <f t="shared" si="63"/>
        <v/>
      </c>
      <c r="BE275" s="487" t="str">
        <f t="shared" si="63"/>
        <v/>
      </c>
      <c r="BF275" s="487" t="str">
        <f t="shared" si="63"/>
        <v/>
      </c>
      <c r="BG275" s="487" t="str">
        <f t="shared" si="63"/>
        <v/>
      </c>
      <c r="BH275" s="487" t="str">
        <f t="shared" si="63"/>
        <v/>
      </c>
      <c r="BI275" s="487" t="str">
        <f t="shared" si="63"/>
        <v/>
      </c>
      <c r="BJ275" s="487" t="str">
        <f t="shared" ref="BJ275:BK288" si="71">IF(AT275,IFERROR(LEFT($V275,SEARCH(" (",$V275)-1),$V275),"")</f>
        <v/>
      </c>
      <c r="BK275" s="489" t="str">
        <f t="shared" si="71"/>
        <v/>
      </c>
      <c r="BL275" s="495" t="str">
        <f t="shared" si="66"/>
        <v/>
      </c>
      <c r="BM275" s="487" t="str">
        <f t="shared" si="66"/>
        <v/>
      </c>
      <c r="BN275" s="487" t="str">
        <f t="shared" si="64"/>
        <v/>
      </c>
      <c r="BO275" s="487" t="str">
        <f t="shared" si="64"/>
        <v/>
      </c>
      <c r="BP275" s="487">
        <f t="shared" si="64"/>
        <v>0</v>
      </c>
      <c r="BQ275" s="487" t="str">
        <f t="shared" si="64"/>
        <v/>
      </c>
      <c r="BR275" s="487" t="str">
        <f t="shared" si="64"/>
        <v/>
      </c>
      <c r="BS275" s="487" t="str">
        <f t="shared" si="64"/>
        <v/>
      </c>
      <c r="BT275" s="487" t="str">
        <f t="shared" si="64"/>
        <v/>
      </c>
      <c r="BU275" s="487" t="str">
        <f t="shared" si="64"/>
        <v/>
      </c>
      <c r="BV275" s="487" t="str">
        <f t="shared" si="64"/>
        <v/>
      </c>
      <c r="BW275" s="487" t="str">
        <f t="shared" si="64"/>
        <v/>
      </c>
      <c r="BX275" s="487" t="str">
        <f t="shared" si="64"/>
        <v/>
      </c>
      <c r="BY275" s="487" t="str">
        <f t="shared" si="64"/>
        <v/>
      </c>
      <c r="BZ275" s="487" t="str">
        <f t="shared" ref="BZ275:CA288" si="72">IF(AT275,IFERROR(LEFT($W275,SEARCH(" (",$W275)-1),$W275),"")</f>
        <v/>
      </c>
      <c r="CA275" s="489" t="str">
        <f t="shared" si="72"/>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0"/>
        <v>0</v>
      </c>
      <c r="AG276" s="487">
        <f t="shared" si="70"/>
        <v>0</v>
      </c>
      <c r="AH276" s="487">
        <f t="shared" si="70"/>
        <v>0</v>
      </c>
      <c r="AI276" s="487">
        <f t="shared" si="70"/>
        <v>0</v>
      </c>
      <c r="AJ276" s="487">
        <f t="shared" si="70"/>
        <v>-1</v>
      </c>
      <c r="AK276" s="487">
        <f t="shared" si="70"/>
        <v>0</v>
      </c>
      <c r="AL276" s="487">
        <f t="shared" si="70"/>
        <v>0</v>
      </c>
      <c r="AM276" s="487">
        <f t="shared" si="70"/>
        <v>0</v>
      </c>
      <c r="AN276" s="487">
        <f t="shared" si="70"/>
        <v>0</v>
      </c>
      <c r="AO276" s="487">
        <f t="shared" si="70"/>
        <v>0</v>
      </c>
      <c r="AP276" s="487">
        <f t="shared" si="70"/>
        <v>0</v>
      </c>
      <c r="AQ276" s="487">
        <f t="shared" si="70"/>
        <v>0</v>
      </c>
      <c r="AR276" s="487">
        <f t="shared" si="70"/>
        <v>0</v>
      </c>
      <c r="AS276" s="487">
        <f t="shared" si="70"/>
        <v>0</v>
      </c>
      <c r="AT276" s="487">
        <f t="shared" si="70"/>
        <v>0</v>
      </c>
      <c r="AU276" s="493">
        <f t="shared" si="70"/>
        <v>0</v>
      </c>
      <c r="AV276" s="488" t="str">
        <f t="shared" si="65"/>
        <v/>
      </c>
      <c r="AW276" s="487" t="str">
        <f t="shared" si="65"/>
        <v/>
      </c>
      <c r="AX276" s="487" t="str">
        <f t="shared" si="65"/>
        <v/>
      </c>
      <c r="AY276" s="487" t="str">
        <f t="shared" si="65"/>
        <v/>
      </c>
      <c r="AZ276" s="487">
        <f t="shared" si="65"/>
        <v>0</v>
      </c>
      <c r="BA276" s="487" t="str">
        <f t="shared" si="65"/>
        <v/>
      </c>
      <c r="BB276" s="487" t="str">
        <f t="shared" si="65"/>
        <v/>
      </c>
      <c r="BC276" s="487" t="str">
        <f t="shared" si="65"/>
        <v/>
      </c>
      <c r="BD276" s="487" t="str">
        <f t="shared" si="65"/>
        <v/>
      </c>
      <c r="BE276" s="487" t="str">
        <f t="shared" si="65"/>
        <v/>
      </c>
      <c r="BF276" s="487" t="str">
        <f t="shared" si="65"/>
        <v/>
      </c>
      <c r="BG276" s="487" t="str">
        <f t="shared" si="65"/>
        <v/>
      </c>
      <c r="BH276" s="487" t="str">
        <f t="shared" si="65"/>
        <v/>
      </c>
      <c r="BI276" s="487" t="str">
        <f t="shared" si="65"/>
        <v/>
      </c>
      <c r="BJ276" s="487" t="str">
        <f t="shared" si="71"/>
        <v/>
      </c>
      <c r="BK276" s="489" t="str">
        <f t="shared" si="71"/>
        <v/>
      </c>
      <c r="BL276" s="495" t="str">
        <f t="shared" si="66"/>
        <v/>
      </c>
      <c r="BM276" s="487" t="str">
        <f t="shared" si="66"/>
        <v/>
      </c>
      <c r="BN276" s="487" t="str">
        <f t="shared" si="66"/>
        <v/>
      </c>
      <c r="BO276" s="487" t="str">
        <f t="shared" si="66"/>
        <v/>
      </c>
      <c r="BP276" s="487">
        <f t="shared" si="66"/>
        <v>0</v>
      </c>
      <c r="BQ276" s="487" t="str">
        <f t="shared" si="66"/>
        <v/>
      </c>
      <c r="BR276" s="487" t="str">
        <f t="shared" si="66"/>
        <v/>
      </c>
      <c r="BS276" s="487" t="str">
        <f t="shared" si="66"/>
        <v/>
      </c>
      <c r="BT276" s="487" t="str">
        <f t="shared" si="66"/>
        <v/>
      </c>
      <c r="BU276" s="487" t="str">
        <f t="shared" si="66"/>
        <v/>
      </c>
      <c r="BV276" s="487" t="str">
        <f t="shared" si="66"/>
        <v/>
      </c>
      <c r="BW276" s="487" t="str">
        <f t="shared" si="66"/>
        <v/>
      </c>
      <c r="BX276" s="487" t="str">
        <f t="shared" si="66"/>
        <v/>
      </c>
      <c r="BY276" s="487" t="str">
        <f t="shared" si="66"/>
        <v/>
      </c>
      <c r="BZ276" s="487" t="str">
        <f t="shared" si="72"/>
        <v/>
      </c>
      <c r="CA276" s="489" t="str">
        <f t="shared" si="72"/>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0"/>
        <v>0</v>
      </c>
      <c r="AG277" s="487">
        <f t="shared" si="70"/>
        <v>0</v>
      </c>
      <c r="AH277" s="487">
        <f t="shared" si="70"/>
        <v>0</v>
      </c>
      <c r="AI277" s="487">
        <f t="shared" si="70"/>
        <v>0</v>
      </c>
      <c r="AJ277" s="487">
        <f t="shared" si="70"/>
        <v>-1</v>
      </c>
      <c r="AK277" s="487">
        <f t="shared" si="70"/>
        <v>0</v>
      </c>
      <c r="AL277" s="487">
        <f t="shared" si="70"/>
        <v>0</v>
      </c>
      <c r="AM277" s="487">
        <f t="shared" si="70"/>
        <v>0</v>
      </c>
      <c r="AN277" s="487">
        <f t="shared" si="70"/>
        <v>0</v>
      </c>
      <c r="AO277" s="487">
        <f t="shared" si="70"/>
        <v>0</v>
      </c>
      <c r="AP277" s="487">
        <f t="shared" si="70"/>
        <v>0</v>
      </c>
      <c r="AQ277" s="487">
        <f t="shared" si="70"/>
        <v>0</v>
      </c>
      <c r="AR277" s="487">
        <f t="shared" si="70"/>
        <v>0</v>
      </c>
      <c r="AS277" s="487">
        <f t="shared" si="70"/>
        <v>0</v>
      </c>
      <c r="AT277" s="487">
        <f t="shared" si="70"/>
        <v>0</v>
      </c>
      <c r="AU277" s="493">
        <f t="shared" si="70"/>
        <v>0</v>
      </c>
      <c r="AV277" s="488" t="str">
        <f t="shared" si="65"/>
        <v/>
      </c>
      <c r="AW277" s="487" t="str">
        <f t="shared" si="65"/>
        <v/>
      </c>
      <c r="AX277" s="487" t="str">
        <f t="shared" si="65"/>
        <v/>
      </c>
      <c r="AY277" s="487" t="str">
        <f t="shared" si="65"/>
        <v/>
      </c>
      <c r="AZ277" s="487">
        <f t="shared" si="65"/>
        <v>0</v>
      </c>
      <c r="BA277" s="487" t="str">
        <f t="shared" si="65"/>
        <v/>
      </c>
      <c r="BB277" s="487" t="str">
        <f t="shared" si="65"/>
        <v/>
      </c>
      <c r="BC277" s="487" t="str">
        <f t="shared" si="65"/>
        <v/>
      </c>
      <c r="BD277" s="487" t="str">
        <f t="shared" si="65"/>
        <v/>
      </c>
      <c r="BE277" s="487" t="str">
        <f t="shared" si="65"/>
        <v/>
      </c>
      <c r="BF277" s="487" t="str">
        <f t="shared" si="65"/>
        <v/>
      </c>
      <c r="BG277" s="487" t="str">
        <f t="shared" si="65"/>
        <v/>
      </c>
      <c r="BH277" s="487" t="str">
        <f t="shared" si="65"/>
        <v/>
      </c>
      <c r="BI277" s="487" t="str">
        <f t="shared" si="65"/>
        <v/>
      </c>
      <c r="BJ277" s="487" t="str">
        <f t="shared" si="71"/>
        <v/>
      </c>
      <c r="BK277" s="489" t="str">
        <f t="shared" si="71"/>
        <v/>
      </c>
      <c r="BL277" s="495" t="str">
        <f t="shared" si="66"/>
        <v/>
      </c>
      <c r="BM277" s="487" t="str">
        <f t="shared" si="66"/>
        <v/>
      </c>
      <c r="BN277" s="487" t="str">
        <f t="shared" si="66"/>
        <v/>
      </c>
      <c r="BO277" s="487" t="str">
        <f t="shared" si="66"/>
        <v/>
      </c>
      <c r="BP277" s="487">
        <f t="shared" si="66"/>
        <v>0</v>
      </c>
      <c r="BQ277" s="487" t="str">
        <f t="shared" si="66"/>
        <v/>
      </c>
      <c r="BR277" s="487" t="str">
        <f t="shared" si="66"/>
        <v/>
      </c>
      <c r="BS277" s="487" t="str">
        <f t="shared" si="66"/>
        <v/>
      </c>
      <c r="BT277" s="487" t="str">
        <f t="shared" si="66"/>
        <v/>
      </c>
      <c r="BU277" s="487" t="str">
        <f t="shared" si="66"/>
        <v/>
      </c>
      <c r="BV277" s="487" t="str">
        <f t="shared" si="66"/>
        <v/>
      </c>
      <c r="BW277" s="487" t="str">
        <f t="shared" si="66"/>
        <v/>
      </c>
      <c r="BX277" s="487" t="str">
        <f t="shared" si="66"/>
        <v/>
      </c>
      <c r="BY277" s="487" t="str">
        <f t="shared" si="66"/>
        <v/>
      </c>
      <c r="BZ277" s="487" t="str">
        <f t="shared" si="72"/>
        <v/>
      </c>
      <c r="CA277" s="489" t="str">
        <f t="shared" si="72"/>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0"/>
        <v>0</v>
      </c>
      <c r="AG278" s="487">
        <f t="shared" si="70"/>
        <v>0</v>
      </c>
      <c r="AH278" s="487">
        <f t="shared" si="70"/>
        <v>0</v>
      </c>
      <c r="AI278" s="487">
        <f t="shared" si="70"/>
        <v>0</v>
      </c>
      <c r="AJ278" s="487">
        <f t="shared" si="70"/>
        <v>-1</v>
      </c>
      <c r="AK278" s="487">
        <f t="shared" si="70"/>
        <v>0</v>
      </c>
      <c r="AL278" s="487">
        <f t="shared" si="70"/>
        <v>0</v>
      </c>
      <c r="AM278" s="487">
        <f t="shared" si="70"/>
        <v>0</v>
      </c>
      <c r="AN278" s="487">
        <f t="shared" si="70"/>
        <v>0</v>
      </c>
      <c r="AO278" s="487">
        <f t="shared" si="70"/>
        <v>0</v>
      </c>
      <c r="AP278" s="487">
        <f t="shared" si="70"/>
        <v>0</v>
      </c>
      <c r="AQ278" s="487">
        <f t="shared" si="70"/>
        <v>0</v>
      </c>
      <c r="AR278" s="487">
        <f t="shared" si="70"/>
        <v>0</v>
      </c>
      <c r="AS278" s="487">
        <f t="shared" si="70"/>
        <v>0</v>
      </c>
      <c r="AT278" s="487">
        <f t="shared" si="70"/>
        <v>0</v>
      </c>
      <c r="AU278" s="493">
        <f t="shared" si="70"/>
        <v>0</v>
      </c>
      <c r="AV278" s="488" t="str">
        <f t="shared" si="65"/>
        <v/>
      </c>
      <c r="AW278" s="487" t="str">
        <f t="shared" si="65"/>
        <v/>
      </c>
      <c r="AX278" s="487" t="str">
        <f t="shared" si="65"/>
        <v/>
      </c>
      <c r="AY278" s="487" t="str">
        <f t="shared" si="65"/>
        <v/>
      </c>
      <c r="AZ278" s="487">
        <f t="shared" si="65"/>
        <v>0</v>
      </c>
      <c r="BA278" s="487" t="str">
        <f t="shared" si="65"/>
        <v/>
      </c>
      <c r="BB278" s="487" t="str">
        <f t="shared" si="65"/>
        <v/>
      </c>
      <c r="BC278" s="487" t="str">
        <f t="shared" si="65"/>
        <v/>
      </c>
      <c r="BD278" s="487" t="str">
        <f t="shared" si="65"/>
        <v/>
      </c>
      <c r="BE278" s="487" t="str">
        <f t="shared" si="65"/>
        <v/>
      </c>
      <c r="BF278" s="487" t="str">
        <f t="shared" si="65"/>
        <v/>
      </c>
      <c r="BG278" s="487" t="str">
        <f t="shared" si="65"/>
        <v/>
      </c>
      <c r="BH278" s="487" t="str">
        <f t="shared" si="65"/>
        <v/>
      </c>
      <c r="BI278" s="487" t="str">
        <f t="shared" si="65"/>
        <v/>
      </c>
      <c r="BJ278" s="487" t="str">
        <f t="shared" si="71"/>
        <v/>
      </c>
      <c r="BK278" s="489" t="str">
        <f t="shared" si="71"/>
        <v/>
      </c>
      <c r="BL278" s="495" t="str">
        <f t="shared" si="66"/>
        <v/>
      </c>
      <c r="BM278" s="487" t="str">
        <f t="shared" si="66"/>
        <v/>
      </c>
      <c r="BN278" s="487" t="str">
        <f t="shared" si="66"/>
        <v/>
      </c>
      <c r="BO278" s="487" t="str">
        <f t="shared" si="66"/>
        <v/>
      </c>
      <c r="BP278" s="487">
        <f t="shared" si="66"/>
        <v>0</v>
      </c>
      <c r="BQ278" s="487" t="str">
        <f t="shared" si="66"/>
        <v/>
      </c>
      <c r="BR278" s="487" t="str">
        <f t="shared" si="66"/>
        <v/>
      </c>
      <c r="BS278" s="487" t="str">
        <f t="shared" si="66"/>
        <v/>
      </c>
      <c r="BT278" s="487" t="str">
        <f t="shared" si="66"/>
        <v/>
      </c>
      <c r="BU278" s="487" t="str">
        <f t="shared" si="66"/>
        <v/>
      </c>
      <c r="BV278" s="487" t="str">
        <f t="shared" si="66"/>
        <v/>
      </c>
      <c r="BW278" s="487" t="str">
        <f t="shared" si="66"/>
        <v/>
      </c>
      <c r="BX278" s="487" t="str">
        <f t="shared" si="66"/>
        <v/>
      </c>
      <c r="BY278" s="487" t="str">
        <f t="shared" si="66"/>
        <v/>
      </c>
      <c r="BZ278" s="487" t="str">
        <f t="shared" si="72"/>
        <v/>
      </c>
      <c r="CA278" s="489" t="str">
        <f t="shared" si="72"/>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0"/>
        <v>0</v>
      </c>
      <c r="AG279" s="487">
        <f t="shared" si="70"/>
        <v>0</v>
      </c>
      <c r="AH279" s="487">
        <f t="shared" si="70"/>
        <v>0</v>
      </c>
      <c r="AI279" s="487">
        <f t="shared" si="70"/>
        <v>0</v>
      </c>
      <c r="AJ279" s="487">
        <f t="shared" si="70"/>
        <v>-1</v>
      </c>
      <c r="AK279" s="487">
        <f t="shared" si="70"/>
        <v>0</v>
      </c>
      <c r="AL279" s="487">
        <f t="shared" si="70"/>
        <v>0</v>
      </c>
      <c r="AM279" s="487">
        <f t="shared" si="70"/>
        <v>0</v>
      </c>
      <c r="AN279" s="487">
        <f t="shared" si="70"/>
        <v>0</v>
      </c>
      <c r="AO279" s="487">
        <f t="shared" si="70"/>
        <v>0</v>
      </c>
      <c r="AP279" s="487">
        <f t="shared" si="70"/>
        <v>0</v>
      </c>
      <c r="AQ279" s="487">
        <f t="shared" si="70"/>
        <v>0</v>
      </c>
      <c r="AR279" s="487">
        <f t="shared" si="70"/>
        <v>0</v>
      </c>
      <c r="AS279" s="487">
        <f t="shared" si="70"/>
        <v>0</v>
      </c>
      <c r="AT279" s="487">
        <f t="shared" si="70"/>
        <v>0</v>
      </c>
      <c r="AU279" s="493">
        <f t="shared" si="70"/>
        <v>0</v>
      </c>
      <c r="AV279" s="488" t="str">
        <f t="shared" si="65"/>
        <v/>
      </c>
      <c r="AW279" s="487" t="str">
        <f t="shared" si="65"/>
        <v/>
      </c>
      <c r="AX279" s="487" t="str">
        <f t="shared" si="65"/>
        <v/>
      </c>
      <c r="AY279" s="487" t="str">
        <f t="shared" si="65"/>
        <v/>
      </c>
      <c r="AZ279" s="487">
        <f t="shared" si="65"/>
        <v>0</v>
      </c>
      <c r="BA279" s="487" t="str">
        <f t="shared" si="65"/>
        <v/>
      </c>
      <c r="BB279" s="487" t="str">
        <f t="shared" si="65"/>
        <v/>
      </c>
      <c r="BC279" s="487" t="str">
        <f t="shared" si="65"/>
        <v/>
      </c>
      <c r="BD279" s="487" t="str">
        <f t="shared" si="65"/>
        <v/>
      </c>
      <c r="BE279" s="487" t="str">
        <f t="shared" si="65"/>
        <v/>
      </c>
      <c r="BF279" s="487" t="str">
        <f t="shared" si="65"/>
        <v/>
      </c>
      <c r="BG279" s="487" t="str">
        <f t="shared" si="65"/>
        <v/>
      </c>
      <c r="BH279" s="487" t="str">
        <f t="shared" si="65"/>
        <v/>
      </c>
      <c r="BI279" s="487" t="str">
        <f t="shared" si="65"/>
        <v/>
      </c>
      <c r="BJ279" s="487" t="str">
        <f t="shared" si="71"/>
        <v/>
      </c>
      <c r="BK279" s="489" t="str">
        <f t="shared" si="71"/>
        <v/>
      </c>
      <c r="BL279" s="495" t="str">
        <f t="shared" si="66"/>
        <v/>
      </c>
      <c r="BM279" s="487" t="str">
        <f t="shared" si="66"/>
        <v/>
      </c>
      <c r="BN279" s="487" t="str">
        <f t="shared" si="66"/>
        <v/>
      </c>
      <c r="BO279" s="487" t="str">
        <f t="shared" si="66"/>
        <v/>
      </c>
      <c r="BP279" s="487">
        <f t="shared" si="66"/>
        <v>0</v>
      </c>
      <c r="BQ279" s="487" t="str">
        <f t="shared" si="66"/>
        <v/>
      </c>
      <c r="BR279" s="487" t="str">
        <f t="shared" si="66"/>
        <v/>
      </c>
      <c r="BS279" s="487" t="str">
        <f t="shared" si="66"/>
        <v/>
      </c>
      <c r="BT279" s="487" t="str">
        <f t="shared" si="66"/>
        <v/>
      </c>
      <c r="BU279" s="487" t="str">
        <f t="shared" si="66"/>
        <v/>
      </c>
      <c r="BV279" s="487" t="str">
        <f t="shared" si="66"/>
        <v/>
      </c>
      <c r="BW279" s="487" t="str">
        <f t="shared" si="66"/>
        <v/>
      </c>
      <c r="BX279" s="487" t="str">
        <f t="shared" si="66"/>
        <v/>
      </c>
      <c r="BY279" s="487" t="str">
        <f t="shared" si="66"/>
        <v/>
      </c>
      <c r="BZ279" s="487" t="str">
        <f t="shared" si="72"/>
        <v/>
      </c>
      <c r="CA279" s="489" t="str">
        <f t="shared" si="72"/>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0"/>
        <v>0</v>
      </c>
      <c r="AG280" s="487">
        <f t="shared" si="70"/>
        <v>0</v>
      </c>
      <c r="AH280" s="487">
        <f t="shared" si="70"/>
        <v>0</v>
      </c>
      <c r="AI280" s="487">
        <f t="shared" si="70"/>
        <v>0</v>
      </c>
      <c r="AJ280" s="487">
        <f t="shared" si="70"/>
        <v>-1</v>
      </c>
      <c r="AK280" s="487">
        <f t="shared" si="70"/>
        <v>0</v>
      </c>
      <c r="AL280" s="487">
        <f t="shared" si="70"/>
        <v>0</v>
      </c>
      <c r="AM280" s="487">
        <f t="shared" si="70"/>
        <v>0</v>
      </c>
      <c r="AN280" s="487">
        <f t="shared" si="70"/>
        <v>0</v>
      </c>
      <c r="AO280" s="487">
        <f t="shared" si="70"/>
        <v>0</v>
      </c>
      <c r="AP280" s="487">
        <f t="shared" si="70"/>
        <v>0</v>
      </c>
      <c r="AQ280" s="487">
        <f t="shared" si="70"/>
        <v>0</v>
      </c>
      <c r="AR280" s="487">
        <f t="shared" si="70"/>
        <v>0</v>
      </c>
      <c r="AS280" s="487">
        <f t="shared" si="70"/>
        <v>0</v>
      </c>
      <c r="AT280" s="487">
        <f t="shared" si="70"/>
        <v>0</v>
      </c>
      <c r="AU280" s="493">
        <f t="shared" si="70"/>
        <v>0</v>
      </c>
      <c r="AV280" s="488" t="str">
        <f t="shared" si="65"/>
        <v/>
      </c>
      <c r="AW280" s="487" t="str">
        <f t="shared" si="65"/>
        <v/>
      </c>
      <c r="AX280" s="487" t="str">
        <f t="shared" si="65"/>
        <v/>
      </c>
      <c r="AY280" s="487" t="str">
        <f t="shared" si="65"/>
        <v/>
      </c>
      <c r="AZ280" s="487">
        <f t="shared" si="65"/>
        <v>0</v>
      </c>
      <c r="BA280" s="487" t="str">
        <f t="shared" si="65"/>
        <v/>
      </c>
      <c r="BB280" s="487" t="str">
        <f t="shared" si="65"/>
        <v/>
      </c>
      <c r="BC280" s="487" t="str">
        <f t="shared" si="65"/>
        <v/>
      </c>
      <c r="BD280" s="487" t="str">
        <f t="shared" si="65"/>
        <v/>
      </c>
      <c r="BE280" s="487" t="str">
        <f t="shared" si="65"/>
        <v/>
      </c>
      <c r="BF280" s="487" t="str">
        <f t="shared" si="65"/>
        <v/>
      </c>
      <c r="BG280" s="487" t="str">
        <f t="shared" si="65"/>
        <v/>
      </c>
      <c r="BH280" s="487" t="str">
        <f t="shared" si="65"/>
        <v/>
      </c>
      <c r="BI280" s="487" t="str">
        <f t="shared" si="65"/>
        <v/>
      </c>
      <c r="BJ280" s="487" t="str">
        <f t="shared" si="71"/>
        <v/>
      </c>
      <c r="BK280" s="489" t="str">
        <f t="shared" si="71"/>
        <v/>
      </c>
      <c r="BL280" s="495" t="str">
        <f t="shared" si="66"/>
        <v/>
      </c>
      <c r="BM280" s="487" t="str">
        <f t="shared" si="66"/>
        <v/>
      </c>
      <c r="BN280" s="487" t="str">
        <f t="shared" si="66"/>
        <v/>
      </c>
      <c r="BO280" s="487" t="str">
        <f t="shared" si="66"/>
        <v/>
      </c>
      <c r="BP280" s="487">
        <f t="shared" si="66"/>
        <v>0</v>
      </c>
      <c r="BQ280" s="487" t="str">
        <f t="shared" si="66"/>
        <v/>
      </c>
      <c r="BR280" s="487" t="str">
        <f t="shared" si="66"/>
        <v/>
      </c>
      <c r="BS280" s="487" t="str">
        <f t="shared" si="66"/>
        <v/>
      </c>
      <c r="BT280" s="487" t="str">
        <f t="shared" si="66"/>
        <v/>
      </c>
      <c r="BU280" s="487" t="str">
        <f t="shared" si="66"/>
        <v/>
      </c>
      <c r="BV280" s="487" t="str">
        <f t="shared" si="66"/>
        <v/>
      </c>
      <c r="BW280" s="487" t="str">
        <f t="shared" si="66"/>
        <v/>
      </c>
      <c r="BX280" s="487" t="str">
        <f t="shared" si="66"/>
        <v/>
      </c>
      <c r="BY280" s="487" t="str">
        <f t="shared" si="66"/>
        <v/>
      </c>
      <c r="BZ280" s="487" t="str">
        <f t="shared" si="72"/>
        <v/>
      </c>
      <c r="CA280" s="489" t="str">
        <f t="shared" si="72"/>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0"/>
        <v>0</v>
      </c>
      <c r="AG281" s="487">
        <f t="shared" si="70"/>
        <v>0</v>
      </c>
      <c r="AH281" s="487">
        <f t="shared" si="70"/>
        <v>0</v>
      </c>
      <c r="AI281" s="487">
        <f t="shared" si="70"/>
        <v>0</v>
      </c>
      <c r="AJ281" s="487">
        <f t="shared" si="70"/>
        <v>-1</v>
      </c>
      <c r="AK281" s="487">
        <f t="shared" si="70"/>
        <v>0</v>
      </c>
      <c r="AL281" s="487">
        <f t="shared" si="70"/>
        <v>0</v>
      </c>
      <c r="AM281" s="487">
        <f t="shared" si="70"/>
        <v>0</v>
      </c>
      <c r="AN281" s="487">
        <f t="shared" si="70"/>
        <v>0</v>
      </c>
      <c r="AO281" s="487">
        <f t="shared" si="70"/>
        <v>0</v>
      </c>
      <c r="AP281" s="487">
        <f t="shared" si="70"/>
        <v>0</v>
      </c>
      <c r="AQ281" s="487">
        <f t="shared" si="70"/>
        <v>0</v>
      </c>
      <c r="AR281" s="487">
        <f t="shared" si="70"/>
        <v>0</v>
      </c>
      <c r="AS281" s="487">
        <f t="shared" si="70"/>
        <v>0</v>
      </c>
      <c r="AT281" s="487">
        <f t="shared" si="70"/>
        <v>0</v>
      </c>
      <c r="AU281" s="493">
        <f t="shared" si="70"/>
        <v>0</v>
      </c>
      <c r="AV281" s="488" t="str">
        <f t="shared" si="65"/>
        <v/>
      </c>
      <c r="AW281" s="487" t="str">
        <f t="shared" si="65"/>
        <v/>
      </c>
      <c r="AX281" s="487" t="str">
        <f t="shared" si="65"/>
        <v/>
      </c>
      <c r="AY281" s="487" t="str">
        <f t="shared" si="65"/>
        <v/>
      </c>
      <c r="AZ281" s="487">
        <f t="shared" si="65"/>
        <v>0</v>
      </c>
      <c r="BA281" s="487" t="str">
        <f t="shared" si="65"/>
        <v/>
      </c>
      <c r="BB281" s="487" t="str">
        <f t="shared" si="65"/>
        <v/>
      </c>
      <c r="BC281" s="487" t="str">
        <f t="shared" si="65"/>
        <v/>
      </c>
      <c r="BD281" s="487" t="str">
        <f t="shared" si="65"/>
        <v/>
      </c>
      <c r="BE281" s="487" t="str">
        <f t="shared" si="65"/>
        <v/>
      </c>
      <c r="BF281" s="487" t="str">
        <f t="shared" si="65"/>
        <v/>
      </c>
      <c r="BG281" s="487" t="str">
        <f t="shared" si="65"/>
        <v/>
      </c>
      <c r="BH281" s="487" t="str">
        <f t="shared" si="65"/>
        <v/>
      </c>
      <c r="BI281" s="487" t="str">
        <f t="shared" si="65"/>
        <v/>
      </c>
      <c r="BJ281" s="487" t="str">
        <f t="shared" si="71"/>
        <v/>
      </c>
      <c r="BK281" s="489" t="str">
        <f t="shared" si="71"/>
        <v/>
      </c>
      <c r="BL281" s="495" t="str">
        <f t="shared" si="66"/>
        <v/>
      </c>
      <c r="BM281" s="487" t="str">
        <f t="shared" si="66"/>
        <v/>
      </c>
      <c r="BN281" s="487" t="str">
        <f t="shared" si="66"/>
        <v/>
      </c>
      <c r="BO281" s="487" t="str">
        <f t="shared" si="66"/>
        <v/>
      </c>
      <c r="BP281" s="487">
        <f t="shared" si="66"/>
        <v>0</v>
      </c>
      <c r="BQ281" s="487" t="str">
        <f t="shared" si="66"/>
        <v/>
      </c>
      <c r="BR281" s="487" t="str">
        <f t="shared" si="66"/>
        <v/>
      </c>
      <c r="BS281" s="487" t="str">
        <f t="shared" si="66"/>
        <v/>
      </c>
      <c r="BT281" s="487" t="str">
        <f t="shared" si="66"/>
        <v/>
      </c>
      <c r="BU281" s="487" t="str">
        <f t="shared" si="66"/>
        <v/>
      </c>
      <c r="BV281" s="487" t="str">
        <f t="shared" si="66"/>
        <v/>
      </c>
      <c r="BW281" s="487" t="str">
        <f t="shared" si="66"/>
        <v/>
      </c>
      <c r="BX281" s="487" t="str">
        <f t="shared" si="66"/>
        <v/>
      </c>
      <c r="BY281" s="487" t="str">
        <f t="shared" si="66"/>
        <v/>
      </c>
      <c r="BZ281" s="487" t="str">
        <f t="shared" si="72"/>
        <v/>
      </c>
      <c r="CA281" s="489" t="str">
        <f t="shared" si="72"/>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0"/>
        <v>0</v>
      </c>
      <c r="AG282" s="487">
        <f t="shared" si="70"/>
        <v>0</v>
      </c>
      <c r="AH282" s="487">
        <f t="shared" si="70"/>
        <v>0</v>
      </c>
      <c r="AI282" s="487">
        <f t="shared" si="70"/>
        <v>0</v>
      </c>
      <c r="AJ282" s="487">
        <f t="shared" si="70"/>
        <v>-1</v>
      </c>
      <c r="AK282" s="487">
        <f t="shared" si="70"/>
        <v>0</v>
      </c>
      <c r="AL282" s="487">
        <f t="shared" si="70"/>
        <v>0</v>
      </c>
      <c r="AM282" s="487">
        <f t="shared" si="70"/>
        <v>0</v>
      </c>
      <c r="AN282" s="487">
        <f t="shared" si="70"/>
        <v>0</v>
      </c>
      <c r="AO282" s="487">
        <f t="shared" si="70"/>
        <v>0</v>
      </c>
      <c r="AP282" s="487">
        <f t="shared" si="70"/>
        <v>0</v>
      </c>
      <c r="AQ282" s="487">
        <f t="shared" si="70"/>
        <v>0</v>
      </c>
      <c r="AR282" s="487">
        <f t="shared" si="70"/>
        <v>0</v>
      </c>
      <c r="AS282" s="487">
        <f t="shared" si="70"/>
        <v>0</v>
      </c>
      <c r="AT282" s="487">
        <f t="shared" si="70"/>
        <v>0</v>
      </c>
      <c r="AU282" s="493">
        <f t="shared" si="70"/>
        <v>0</v>
      </c>
      <c r="AV282" s="488" t="str">
        <f t="shared" si="65"/>
        <v/>
      </c>
      <c r="AW282" s="487" t="str">
        <f t="shared" si="65"/>
        <v/>
      </c>
      <c r="AX282" s="487" t="str">
        <f t="shared" si="65"/>
        <v/>
      </c>
      <c r="AY282" s="487" t="str">
        <f t="shared" si="65"/>
        <v/>
      </c>
      <c r="AZ282" s="487">
        <f t="shared" si="65"/>
        <v>0</v>
      </c>
      <c r="BA282" s="487" t="str">
        <f t="shared" si="65"/>
        <v/>
      </c>
      <c r="BB282" s="487" t="str">
        <f t="shared" si="65"/>
        <v/>
      </c>
      <c r="BC282" s="487" t="str">
        <f t="shared" si="65"/>
        <v/>
      </c>
      <c r="BD282" s="487" t="str">
        <f t="shared" si="65"/>
        <v/>
      </c>
      <c r="BE282" s="487" t="str">
        <f t="shared" si="65"/>
        <v/>
      </c>
      <c r="BF282" s="487" t="str">
        <f t="shared" si="65"/>
        <v/>
      </c>
      <c r="BG282" s="487" t="str">
        <f t="shared" si="65"/>
        <v/>
      </c>
      <c r="BH282" s="487" t="str">
        <f t="shared" si="65"/>
        <v/>
      </c>
      <c r="BI282" s="487" t="str">
        <f t="shared" si="65"/>
        <v/>
      </c>
      <c r="BJ282" s="487" t="str">
        <f t="shared" si="71"/>
        <v/>
      </c>
      <c r="BK282" s="489" t="str">
        <f t="shared" si="71"/>
        <v/>
      </c>
      <c r="BL282" s="495" t="str">
        <f t="shared" si="66"/>
        <v/>
      </c>
      <c r="BM282" s="487" t="str">
        <f t="shared" si="66"/>
        <v/>
      </c>
      <c r="BN282" s="487" t="str">
        <f t="shared" si="66"/>
        <v/>
      </c>
      <c r="BO282" s="487" t="str">
        <f t="shared" si="66"/>
        <v/>
      </c>
      <c r="BP282" s="487">
        <f t="shared" si="66"/>
        <v>0</v>
      </c>
      <c r="BQ282" s="487" t="str">
        <f t="shared" si="66"/>
        <v/>
      </c>
      <c r="BR282" s="487" t="str">
        <f t="shared" si="66"/>
        <v/>
      </c>
      <c r="BS282" s="487" t="str">
        <f t="shared" si="66"/>
        <v/>
      </c>
      <c r="BT282" s="487" t="str">
        <f t="shared" si="66"/>
        <v/>
      </c>
      <c r="BU282" s="487" t="str">
        <f t="shared" si="66"/>
        <v/>
      </c>
      <c r="BV282" s="487" t="str">
        <f t="shared" si="66"/>
        <v/>
      </c>
      <c r="BW282" s="487" t="str">
        <f t="shared" si="66"/>
        <v/>
      </c>
      <c r="BX282" s="487" t="str">
        <f t="shared" si="66"/>
        <v/>
      </c>
      <c r="BY282" s="487" t="str">
        <f t="shared" si="66"/>
        <v/>
      </c>
      <c r="BZ282" s="487" t="str">
        <f t="shared" si="72"/>
        <v/>
      </c>
      <c r="CA282" s="489" t="str">
        <f t="shared" si="72"/>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0"/>
        <v>0</v>
      </c>
      <c r="AG283" s="487">
        <f t="shared" si="70"/>
        <v>0</v>
      </c>
      <c r="AH283" s="487">
        <f t="shared" si="70"/>
        <v>0</v>
      </c>
      <c r="AI283" s="487">
        <f t="shared" si="70"/>
        <v>0</v>
      </c>
      <c r="AJ283" s="487">
        <f t="shared" si="70"/>
        <v>-1</v>
      </c>
      <c r="AK283" s="487">
        <f t="shared" si="70"/>
        <v>0</v>
      </c>
      <c r="AL283" s="487">
        <f t="shared" si="70"/>
        <v>0</v>
      </c>
      <c r="AM283" s="487">
        <f t="shared" si="70"/>
        <v>0</v>
      </c>
      <c r="AN283" s="487">
        <f t="shared" si="70"/>
        <v>0</v>
      </c>
      <c r="AO283" s="487">
        <f t="shared" si="70"/>
        <v>0</v>
      </c>
      <c r="AP283" s="487">
        <f t="shared" si="70"/>
        <v>0</v>
      </c>
      <c r="AQ283" s="487">
        <f t="shared" si="70"/>
        <v>0</v>
      </c>
      <c r="AR283" s="487">
        <f t="shared" si="70"/>
        <v>0</v>
      </c>
      <c r="AS283" s="487">
        <f t="shared" si="70"/>
        <v>0</v>
      </c>
      <c r="AT283" s="487">
        <f t="shared" si="70"/>
        <v>0</v>
      </c>
      <c r="AU283" s="493">
        <f t="shared" si="70"/>
        <v>0</v>
      </c>
      <c r="AV283" s="488" t="str">
        <f t="shared" si="65"/>
        <v/>
      </c>
      <c r="AW283" s="487" t="str">
        <f t="shared" si="65"/>
        <v/>
      </c>
      <c r="AX283" s="487" t="str">
        <f t="shared" si="65"/>
        <v/>
      </c>
      <c r="AY283" s="487" t="str">
        <f t="shared" si="65"/>
        <v/>
      </c>
      <c r="AZ283" s="487">
        <f t="shared" si="65"/>
        <v>0</v>
      </c>
      <c r="BA283" s="487" t="str">
        <f t="shared" si="65"/>
        <v/>
      </c>
      <c r="BB283" s="487" t="str">
        <f t="shared" si="65"/>
        <v/>
      </c>
      <c r="BC283" s="487" t="str">
        <f t="shared" si="65"/>
        <v/>
      </c>
      <c r="BD283" s="487" t="str">
        <f t="shared" si="65"/>
        <v/>
      </c>
      <c r="BE283" s="487" t="str">
        <f t="shared" si="65"/>
        <v/>
      </c>
      <c r="BF283" s="487" t="str">
        <f t="shared" si="65"/>
        <v/>
      </c>
      <c r="BG283" s="487" t="str">
        <f t="shared" si="65"/>
        <v/>
      </c>
      <c r="BH283" s="487" t="str">
        <f t="shared" si="65"/>
        <v/>
      </c>
      <c r="BI283" s="487" t="str">
        <f t="shared" si="65"/>
        <v/>
      </c>
      <c r="BJ283" s="487" t="str">
        <f t="shared" si="71"/>
        <v/>
      </c>
      <c r="BK283" s="489" t="str">
        <f t="shared" si="71"/>
        <v/>
      </c>
      <c r="BL283" s="495" t="str">
        <f t="shared" si="66"/>
        <v/>
      </c>
      <c r="BM283" s="487" t="str">
        <f t="shared" si="66"/>
        <v/>
      </c>
      <c r="BN283" s="487" t="str">
        <f t="shared" si="66"/>
        <v/>
      </c>
      <c r="BO283" s="487" t="str">
        <f t="shared" si="66"/>
        <v/>
      </c>
      <c r="BP283" s="487">
        <f t="shared" si="66"/>
        <v>0</v>
      </c>
      <c r="BQ283" s="487" t="str">
        <f t="shared" si="66"/>
        <v/>
      </c>
      <c r="BR283" s="487" t="str">
        <f t="shared" si="66"/>
        <v/>
      </c>
      <c r="BS283" s="487" t="str">
        <f t="shared" si="66"/>
        <v/>
      </c>
      <c r="BT283" s="487" t="str">
        <f t="shared" si="66"/>
        <v/>
      </c>
      <c r="BU283" s="487" t="str">
        <f t="shared" si="66"/>
        <v/>
      </c>
      <c r="BV283" s="487" t="str">
        <f t="shared" si="66"/>
        <v/>
      </c>
      <c r="BW283" s="487" t="str">
        <f t="shared" si="66"/>
        <v/>
      </c>
      <c r="BX283" s="487" t="str">
        <f t="shared" si="66"/>
        <v/>
      </c>
      <c r="BY283" s="487" t="str">
        <f t="shared" si="66"/>
        <v/>
      </c>
      <c r="BZ283" s="487" t="str">
        <f t="shared" si="72"/>
        <v/>
      </c>
      <c r="CA283" s="489" t="str">
        <f t="shared" si="72"/>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0"/>
        <v>0</v>
      </c>
      <c r="AG284" s="487">
        <f t="shared" si="70"/>
        <v>0</v>
      </c>
      <c r="AH284" s="487">
        <f t="shared" si="70"/>
        <v>0</v>
      </c>
      <c r="AI284" s="487">
        <f t="shared" si="70"/>
        <v>0</v>
      </c>
      <c r="AJ284" s="487">
        <f t="shared" si="70"/>
        <v>-1</v>
      </c>
      <c r="AK284" s="487">
        <f t="shared" si="70"/>
        <v>0</v>
      </c>
      <c r="AL284" s="487">
        <f t="shared" si="70"/>
        <v>0</v>
      </c>
      <c r="AM284" s="487">
        <f t="shared" si="70"/>
        <v>0</v>
      </c>
      <c r="AN284" s="487">
        <f t="shared" si="70"/>
        <v>0</v>
      </c>
      <c r="AO284" s="487">
        <f t="shared" si="70"/>
        <v>0</v>
      </c>
      <c r="AP284" s="487">
        <f t="shared" si="70"/>
        <v>0</v>
      </c>
      <c r="AQ284" s="487">
        <f t="shared" si="70"/>
        <v>0</v>
      </c>
      <c r="AR284" s="487">
        <f t="shared" si="70"/>
        <v>0</v>
      </c>
      <c r="AS284" s="487">
        <f t="shared" si="70"/>
        <v>0</v>
      </c>
      <c r="AT284" s="487">
        <f t="shared" si="70"/>
        <v>0</v>
      </c>
      <c r="AU284" s="493">
        <f t="shared" si="70"/>
        <v>0</v>
      </c>
      <c r="AV284" s="488" t="str">
        <f t="shared" si="65"/>
        <v/>
      </c>
      <c r="AW284" s="487" t="str">
        <f t="shared" si="65"/>
        <v/>
      </c>
      <c r="AX284" s="487" t="str">
        <f t="shared" si="65"/>
        <v/>
      </c>
      <c r="AY284" s="487" t="str">
        <f t="shared" si="65"/>
        <v/>
      </c>
      <c r="AZ284" s="487">
        <f t="shared" si="65"/>
        <v>0</v>
      </c>
      <c r="BA284" s="487" t="str">
        <f t="shared" si="65"/>
        <v/>
      </c>
      <c r="BB284" s="487" t="str">
        <f t="shared" si="65"/>
        <v/>
      </c>
      <c r="BC284" s="487" t="str">
        <f t="shared" si="65"/>
        <v/>
      </c>
      <c r="BD284" s="487" t="str">
        <f t="shared" si="65"/>
        <v/>
      </c>
      <c r="BE284" s="487" t="str">
        <f t="shared" si="65"/>
        <v/>
      </c>
      <c r="BF284" s="487" t="str">
        <f t="shared" si="65"/>
        <v/>
      </c>
      <c r="BG284" s="487" t="str">
        <f t="shared" si="65"/>
        <v/>
      </c>
      <c r="BH284" s="487" t="str">
        <f t="shared" si="65"/>
        <v/>
      </c>
      <c r="BI284" s="487" t="str">
        <f t="shared" si="65"/>
        <v/>
      </c>
      <c r="BJ284" s="487" t="str">
        <f t="shared" si="71"/>
        <v/>
      </c>
      <c r="BK284" s="489" t="str">
        <f t="shared" si="71"/>
        <v/>
      </c>
      <c r="BL284" s="495" t="str">
        <f t="shared" si="66"/>
        <v/>
      </c>
      <c r="BM284" s="487" t="str">
        <f t="shared" si="66"/>
        <v/>
      </c>
      <c r="BN284" s="487" t="str">
        <f t="shared" si="66"/>
        <v/>
      </c>
      <c r="BO284" s="487" t="str">
        <f t="shared" si="66"/>
        <v/>
      </c>
      <c r="BP284" s="487">
        <f t="shared" si="66"/>
        <v>0</v>
      </c>
      <c r="BQ284" s="487" t="str">
        <f t="shared" si="66"/>
        <v/>
      </c>
      <c r="BR284" s="487" t="str">
        <f t="shared" si="66"/>
        <v/>
      </c>
      <c r="BS284" s="487" t="str">
        <f t="shared" si="66"/>
        <v/>
      </c>
      <c r="BT284" s="487" t="str">
        <f t="shared" si="66"/>
        <v/>
      </c>
      <c r="BU284" s="487" t="str">
        <f t="shared" si="66"/>
        <v/>
      </c>
      <c r="BV284" s="487" t="str">
        <f t="shared" si="66"/>
        <v/>
      </c>
      <c r="BW284" s="487" t="str">
        <f t="shared" si="66"/>
        <v/>
      </c>
      <c r="BX284" s="487" t="str">
        <f t="shared" si="66"/>
        <v/>
      </c>
      <c r="BY284" s="487" t="str">
        <f t="shared" si="66"/>
        <v/>
      </c>
      <c r="BZ284" s="487" t="str">
        <f t="shared" si="72"/>
        <v/>
      </c>
      <c r="CA284" s="489" t="str">
        <f t="shared" si="72"/>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0"/>
        <v>0</v>
      </c>
      <c r="AG285" s="487">
        <f t="shared" si="70"/>
        <v>0</v>
      </c>
      <c r="AH285" s="487">
        <f t="shared" si="70"/>
        <v>0</v>
      </c>
      <c r="AI285" s="487">
        <f t="shared" si="70"/>
        <v>0</v>
      </c>
      <c r="AJ285" s="487">
        <f t="shared" si="70"/>
        <v>-1</v>
      </c>
      <c r="AK285" s="487">
        <f t="shared" si="70"/>
        <v>0</v>
      </c>
      <c r="AL285" s="487">
        <f t="shared" si="70"/>
        <v>0</v>
      </c>
      <c r="AM285" s="487">
        <f t="shared" si="70"/>
        <v>0</v>
      </c>
      <c r="AN285" s="487">
        <f t="shared" si="70"/>
        <v>0</v>
      </c>
      <c r="AO285" s="487">
        <f t="shared" si="70"/>
        <v>0</v>
      </c>
      <c r="AP285" s="487">
        <f t="shared" si="70"/>
        <v>0</v>
      </c>
      <c r="AQ285" s="487">
        <f t="shared" si="70"/>
        <v>0</v>
      </c>
      <c r="AR285" s="487">
        <f t="shared" si="70"/>
        <v>0</v>
      </c>
      <c r="AS285" s="487">
        <f t="shared" si="70"/>
        <v>0</v>
      </c>
      <c r="AT285" s="487">
        <f t="shared" si="70"/>
        <v>0</v>
      </c>
      <c r="AU285" s="493">
        <f t="shared" si="70"/>
        <v>0</v>
      </c>
      <c r="AV285" s="488" t="str">
        <f t="shared" si="65"/>
        <v/>
      </c>
      <c r="AW285" s="487" t="str">
        <f t="shared" si="65"/>
        <v/>
      </c>
      <c r="AX285" s="487" t="str">
        <f t="shared" si="65"/>
        <v/>
      </c>
      <c r="AY285" s="487" t="str">
        <f t="shared" si="65"/>
        <v/>
      </c>
      <c r="AZ285" s="487">
        <f t="shared" si="65"/>
        <v>0</v>
      </c>
      <c r="BA285" s="487" t="str">
        <f t="shared" si="65"/>
        <v/>
      </c>
      <c r="BB285" s="487" t="str">
        <f t="shared" si="65"/>
        <v/>
      </c>
      <c r="BC285" s="487" t="str">
        <f t="shared" si="65"/>
        <v/>
      </c>
      <c r="BD285" s="487" t="str">
        <f t="shared" si="65"/>
        <v/>
      </c>
      <c r="BE285" s="487" t="str">
        <f t="shared" si="65"/>
        <v/>
      </c>
      <c r="BF285" s="487" t="str">
        <f t="shared" si="65"/>
        <v/>
      </c>
      <c r="BG285" s="487" t="str">
        <f t="shared" si="65"/>
        <v/>
      </c>
      <c r="BH285" s="487" t="str">
        <f t="shared" si="65"/>
        <v/>
      </c>
      <c r="BI285" s="487" t="str">
        <f t="shared" si="65"/>
        <v/>
      </c>
      <c r="BJ285" s="487" t="str">
        <f t="shared" si="71"/>
        <v/>
      </c>
      <c r="BK285" s="489" t="str">
        <f t="shared" si="71"/>
        <v/>
      </c>
      <c r="BL285" s="495" t="str">
        <f t="shared" si="66"/>
        <v/>
      </c>
      <c r="BM285" s="487" t="str">
        <f t="shared" si="66"/>
        <v/>
      </c>
      <c r="BN285" s="487" t="str">
        <f t="shared" si="66"/>
        <v/>
      </c>
      <c r="BO285" s="487" t="str">
        <f t="shared" si="66"/>
        <v/>
      </c>
      <c r="BP285" s="487">
        <f t="shared" si="66"/>
        <v>0</v>
      </c>
      <c r="BQ285" s="487" t="str">
        <f t="shared" si="66"/>
        <v/>
      </c>
      <c r="BR285" s="487" t="str">
        <f t="shared" si="66"/>
        <v/>
      </c>
      <c r="BS285" s="487" t="str">
        <f t="shared" si="66"/>
        <v/>
      </c>
      <c r="BT285" s="487" t="str">
        <f t="shared" si="66"/>
        <v/>
      </c>
      <c r="BU285" s="487" t="str">
        <f t="shared" si="66"/>
        <v/>
      </c>
      <c r="BV285" s="487" t="str">
        <f t="shared" si="66"/>
        <v/>
      </c>
      <c r="BW285" s="487" t="str">
        <f t="shared" si="66"/>
        <v/>
      </c>
      <c r="BX285" s="487" t="str">
        <f t="shared" si="66"/>
        <v/>
      </c>
      <c r="BY285" s="487" t="str">
        <f t="shared" si="66"/>
        <v/>
      </c>
      <c r="BZ285" s="487" t="str">
        <f t="shared" si="72"/>
        <v/>
      </c>
      <c r="CA285" s="489" t="str">
        <f t="shared" si="72"/>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0"/>
        <v>0</v>
      </c>
      <c r="AG286" s="487">
        <f t="shared" si="70"/>
        <v>0</v>
      </c>
      <c r="AH286" s="487">
        <f t="shared" si="70"/>
        <v>0</v>
      </c>
      <c r="AI286" s="487">
        <f t="shared" si="70"/>
        <v>0</v>
      </c>
      <c r="AJ286" s="487">
        <f t="shared" si="70"/>
        <v>-1</v>
      </c>
      <c r="AK286" s="487">
        <f t="shared" si="70"/>
        <v>0</v>
      </c>
      <c r="AL286" s="487">
        <f t="shared" si="70"/>
        <v>0</v>
      </c>
      <c r="AM286" s="487">
        <f t="shared" si="70"/>
        <v>0</v>
      </c>
      <c r="AN286" s="487">
        <f t="shared" si="70"/>
        <v>0</v>
      </c>
      <c r="AO286" s="487">
        <f t="shared" si="70"/>
        <v>0</v>
      </c>
      <c r="AP286" s="487">
        <f t="shared" si="70"/>
        <v>0</v>
      </c>
      <c r="AQ286" s="487">
        <f t="shared" si="70"/>
        <v>0</v>
      </c>
      <c r="AR286" s="487">
        <f t="shared" si="70"/>
        <v>0</v>
      </c>
      <c r="AS286" s="487">
        <f t="shared" si="70"/>
        <v>0</v>
      </c>
      <c r="AT286" s="487">
        <f t="shared" si="70"/>
        <v>0</v>
      </c>
      <c r="AU286" s="493">
        <f t="shared" ref="AU286" si="73">AU285</f>
        <v>0</v>
      </c>
      <c r="AV286" s="488" t="str">
        <f t="shared" si="65"/>
        <v/>
      </c>
      <c r="AW286" s="487" t="str">
        <f t="shared" si="65"/>
        <v/>
      </c>
      <c r="AX286" s="487" t="str">
        <f t="shared" si="65"/>
        <v/>
      </c>
      <c r="AY286" s="487" t="str">
        <f t="shared" si="65"/>
        <v/>
      </c>
      <c r="AZ286" s="487">
        <f t="shared" si="65"/>
        <v>0</v>
      </c>
      <c r="BA286" s="487" t="str">
        <f t="shared" si="65"/>
        <v/>
      </c>
      <c r="BB286" s="487" t="str">
        <f t="shared" si="65"/>
        <v/>
      </c>
      <c r="BC286" s="487" t="str">
        <f t="shared" si="65"/>
        <v/>
      </c>
      <c r="BD286" s="487" t="str">
        <f t="shared" si="65"/>
        <v/>
      </c>
      <c r="BE286" s="487" t="str">
        <f t="shared" si="65"/>
        <v/>
      </c>
      <c r="BF286" s="487" t="str">
        <f t="shared" si="65"/>
        <v/>
      </c>
      <c r="BG286" s="487" t="str">
        <f t="shared" si="65"/>
        <v/>
      </c>
      <c r="BH286" s="487" t="str">
        <f t="shared" si="65"/>
        <v/>
      </c>
      <c r="BI286" s="487" t="str">
        <f t="shared" si="65"/>
        <v/>
      </c>
      <c r="BJ286" s="487" t="str">
        <f t="shared" si="71"/>
        <v/>
      </c>
      <c r="BK286" s="489" t="str">
        <f t="shared" si="71"/>
        <v/>
      </c>
      <c r="BL286" s="495" t="str">
        <f t="shared" si="66"/>
        <v/>
      </c>
      <c r="BM286" s="487" t="str">
        <f t="shared" si="66"/>
        <v/>
      </c>
      <c r="BN286" s="487" t="str">
        <f t="shared" si="66"/>
        <v/>
      </c>
      <c r="BO286" s="487" t="str">
        <f t="shared" si="66"/>
        <v/>
      </c>
      <c r="BP286" s="487">
        <f t="shared" si="66"/>
        <v>0</v>
      </c>
      <c r="BQ286" s="487" t="str">
        <f t="shared" si="66"/>
        <v/>
      </c>
      <c r="BR286" s="487" t="str">
        <f t="shared" si="66"/>
        <v/>
      </c>
      <c r="BS286" s="487" t="str">
        <f t="shared" si="66"/>
        <v/>
      </c>
      <c r="BT286" s="487" t="str">
        <f t="shared" si="66"/>
        <v/>
      </c>
      <c r="BU286" s="487" t="str">
        <f t="shared" si="66"/>
        <v/>
      </c>
      <c r="BV286" s="487" t="str">
        <f t="shared" si="66"/>
        <v/>
      </c>
      <c r="BW286" s="487" t="str">
        <f t="shared" si="66"/>
        <v/>
      </c>
      <c r="BX286" s="487" t="str">
        <f t="shared" si="66"/>
        <v/>
      </c>
      <c r="BY286" s="487" t="str">
        <f t="shared" si="66"/>
        <v/>
      </c>
      <c r="BZ286" s="487" t="str">
        <f t="shared" si="72"/>
        <v/>
      </c>
      <c r="CA286" s="489" t="str">
        <f t="shared" si="72"/>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4">AF286</f>
        <v>0</v>
      </c>
      <c r="AG287" s="487">
        <f t="shared" si="74"/>
        <v>0</v>
      </c>
      <c r="AH287" s="487">
        <f t="shared" si="74"/>
        <v>0</v>
      </c>
      <c r="AI287" s="487">
        <f t="shared" si="74"/>
        <v>0</v>
      </c>
      <c r="AJ287" s="487">
        <f t="shared" si="74"/>
        <v>-1</v>
      </c>
      <c r="AK287" s="487">
        <f t="shared" si="74"/>
        <v>0</v>
      </c>
      <c r="AL287" s="487">
        <f t="shared" si="74"/>
        <v>0</v>
      </c>
      <c r="AM287" s="487">
        <f t="shared" si="74"/>
        <v>0</v>
      </c>
      <c r="AN287" s="487">
        <f t="shared" si="74"/>
        <v>0</v>
      </c>
      <c r="AO287" s="487">
        <f t="shared" si="74"/>
        <v>0</v>
      </c>
      <c r="AP287" s="487">
        <f t="shared" si="74"/>
        <v>0</v>
      </c>
      <c r="AQ287" s="487">
        <f t="shared" si="74"/>
        <v>0</v>
      </c>
      <c r="AR287" s="487">
        <f t="shared" si="74"/>
        <v>0</v>
      </c>
      <c r="AS287" s="487">
        <f t="shared" si="74"/>
        <v>0</v>
      </c>
      <c r="AT287" s="487">
        <f t="shared" si="74"/>
        <v>0</v>
      </c>
      <c r="AU287" s="493">
        <f t="shared" si="74"/>
        <v>0</v>
      </c>
      <c r="AV287" s="488" t="str">
        <f t="shared" si="65"/>
        <v/>
      </c>
      <c r="AW287" s="487" t="str">
        <f t="shared" si="65"/>
        <v/>
      </c>
      <c r="AX287" s="487" t="str">
        <f t="shared" si="65"/>
        <v/>
      </c>
      <c r="AY287" s="487" t="str">
        <f t="shared" si="65"/>
        <v/>
      </c>
      <c r="AZ287" s="487">
        <f t="shared" si="65"/>
        <v>0</v>
      </c>
      <c r="BA287" s="487" t="str">
        <f t="shared" si="65"/>
        <v/>
      </c>
      <c r="BB287" s="487" t="str">
        <f t="shared" si="65"/>
        <v/>
      </c>
      <c r="BC287" s="487" t="str">
        <f t="shared" si="65"/>
        <v/>
      </c>
      <c r="BD287" s="487" t="str">
        <f t="shared" si="65"/>
        <v/>
      </c>
      <c r="BE287" s="487" t="str">
        <f t="shared" si="65"/>
        <v/>
      </c>
      <c r="BF287" s="487" t="str">
        <f t="shared" si="65"/>
        <v/>
      </c>
      <c r="BG287" s="487" t="str">
        <f t="shared" si="65"/>
        <v/>
      </c>
      <c r="BH287" s="487" t="str">
        <f t="shared" si="65"/>
        <v/>
      </c>
      <c r="BI287" s="487" t="str">
        <f t="shared" si="65"/>
        <v/>
      </c>
      <c r="BJ287" s="487" t="str">
        <f t="shared" si="71"/>
        <v/>
      </c>
      <c r="BK287" s="489" t="str">
        <f t="shared" si="71"/>
        <v/>
      </c>
      <c r="BL287" s="495" t="str">
        <f t="shared" si="66"/>
        <v/>
      </c>
      <c r="BM287" s="487" t="str">
        <f t="shared" si="66"/>
        <v/>
      </c>
      <c r="BN287" s="487" t="str">
        <f t="shared" si="66"/>
        <v/>
      </c>
      <c r="BO287" s="487" t="str">
        <f t="shared" si="66"/>
        <v/>
      </c>
      <c r="BP287" s="487">
        <f t="shared" si="66"/>
        <v>0</v>
      </c>
      <c r="BQ287" s="487" t="str">
        <f t="shared" si="66"/>
        <v/>
      </c>
      <c r="BR287" s="487" t="str">
        <f t="shared" si="66"/>
        <v/>
      </c>
      <c r="BS287" s="487" t="str">
        <f t="shared" si="66"/>
        <v/>
      </c>
      <c r="BT287" s="487" t="str">
        <f t="shared" si="66"/>
        <v/>
      </c>
      <c r="BU287" s="487" t="str">
        <f t="shared" si="66"/>
        <v/>
      </c>
      <c r="BV287" s="487" t="str">
        <f t="shared" si="66"/>
        <v/>
      </c>
      <c r="BW287" s="487" t="str">
        <f t="shared" si="66"/>
        <v/>
      </c>
      <c r="BX287" s="487" t="str">
        <f t="shared" si="66"/>
        <v/>
      </c>
      <c r="BY287" s="487" t="str">
        <f t="shared" si="66"/>
        <v/>
      </c>
      <c r="BZ287" s="487" t="str">
        <f t="shared" si="72"/>
        <v/>
      </c>
      <c r="CA287" s="489" t="str">
        <f t="shared" si="72"/>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4"/>
        <v>0</v>
      </c>
      <c r="AG288" s="491">
        <f t="shared" si="74"/>
        <v>0</v>
      </c>
      <c r="AH288" s="491">
        <f t="shared" si="74"/>
        <v>0</v>
      </c>
      <c r="AI288" s="491">
        <f t="shared" si="74"/>
        <v>0</v>
      </c>
      <c r="AJ288" s="491">
        <f t="shared" si="74"/>
        <v>-1</v>
      </c>
      <c r="AK288" s="491">
        <f t="shared" si="74"/>
        <v>0</v>
      </c>
      <c r="AL288" s="491">
        <f t="shared" si="74"/>
        <v>0</v>
      </c>
      <c r="AM288" s="491">
        <f t="shared" si="74"/>
        <v>0</v>
      </c>
      <c r="AN288" s="491">
        <f t="shared" si="74"/>
        <v>0</v>
      </c>
      <c r="AO288" s="491">
        <f t="shared" si="74"/>
        <v>0</v>
      </c>
      <c r="AP288" s="491">
        <f t="shared" si="74"/>
        <v>0</v>
      </c>
      <c r="AQ288" s="491">
        <f t="shared" si="74"/>
        <v>0</v>
      </c>
      <c r="AR288" s="491">
        <f t="shared" si="74"/>
        <v>0</v>
      </c>
      <c r="AS288" s="491">
        <f t="shared" si="74"/>
        <v>0</v>
      </c>
      <c r="AT288" s="491">
        <f t="shared" si="74"/>
        <v>0</v>
      </c>
      <c r="AU288" s="494">
        <f t="shared" si="74"/>
        <v>0</v>
      </c>
      <c r="AV288" s="490" t="str">
        <f t="shared" si="65"/>
        <v/>
      </c>
      <c r="AW288" s="491" t="str">
        <f t="shared" si="65"/>
        <v/>
      </c>
      <c r="AX288" s="491" t="str">
        <f t="shared" si="65"/>
        <v/>
      </c>
      <c r="AY288" s="491" t="str">
        <f t="shared" si="65"/>
        <v/>
      </c>
      <c r="AZ288" s="491">
        <f t="shared" si="65"/>
        <v>0</v>
      </c>
      <c r="BA288" s="491" t="str">
        <f t="shared" si="65"/>
        <v/>
      </c>
      <c r="BB288" s="491" t="str">
        <f t="shared" si="65"/>
        <v/>
      </c>
      <c r="BC288" s="491" t="str">
        <f t="shared" si="65"/>
        <v/>
      </c>
      <c r="BD288" s="491" t="str">
        <f t="shared" si="65"/>
        <v/>
      </c>
      <c r="BE288" s="491" t="str">
        <f t="shared" si="65"/>
        <v/>
      </c>
      <c r="BF288" s="491" t="str">
        <f t="shared" si="65"/>
        <v/>
      </c>
      <c r="BG288" s="491" t="str">
        <f t="shared" si="65"/>
        <v/>
      </c>
      <c r="BH288" s="491" t="str">
        <f t="shared" si="65"/>
        <v/>
      </c>
      <c r="BI288" s="491" t="str">
        <f t="shared" si="65"/>
        <v/>
      </c>
      <c r="BJ288" s="491" t="str">
        <f t="shared" si="71"/>
        <v/>
      </c>
      <c r="BK288" s="492" t="str">
        <f t="shared" si="71"/>
        <v/>
      </c>
      <c r="BL288" s="496" t="str">
        <f t="shared" si="66"/>
        <v/>
      </c>
      <c r="BM288" s="491" t="str">
        <f t="shared" si="66"/>
        <v/>
      </c>
      <c r="BN288" s="491" t="str">
        <f t="shared" si="66"/>
        <v/>
      </c>
      <c r="BO288" s="491" t="str">
        <f t="shared" si="66"/>
        <v/>
      </c>
      <c r="BP288" s="491">
        <f t="shared" si="66"/>
        <v>0</v>
      </c>
      <c r="BQ288" s="491" t="str">
        <f t="shared" si="66"/>
        <v/>
      </c>
      <c r="BR288" s="491" t="str">
        <f t="shared" si="66"/>
        <v/>
      </c>
      <c r="BS288" s="491" t="str">
        <f t="shared" si="66"/>
        <v/>
      </c>
      <c r="BT288" s="491" t="str">
        <f t="shared" si="66"/>
        <v/>
      </c>
      <c r="BU288" s="491" t="str">
        <f t="shared" si="66"/>
        <v/>
      </c>
      <c r="BV288" s="491" t="str">
        <f t="shared" si="66"/>
        <v/>
      </c>
      <c r="BW288" s="491" t="str">
        <f t="shared" si="66"/>
        <v/>
      </c>
      <c r="BX288" s="491" t="str">
        <f t="shared" si="66"/>
        <v/>
      </c>
      <c r="BY288" s="491" t="str">
        <f t="shared" si="66"/>
        <v/>
      </c>
      <c r="BZ288" s="491" t="str">
        <f t="shared" si="72"/>
        <v/>
      </c>
      <c r="CA288" s="492" t="str">
        <f t="shared" si="72"/>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5">COUNTIF(AW7:AW288,"NCC")</f>
        <v>0</v>
      </c>
      <c r="AX289" s="486">
        <f t="shared" si="75"/>
        <v>0</v>
      </c>
      <c r="AY289" s="486">
        <f t="shared" si="75"/>
        <v>0</v>
      </c>
      <c r="AZ289" s="486">
        <f t="shared" si="75"/>
        <v>0</v>
      </c>
      <c r="BA289" s="486">
        <f t="shared" si="75"/>
        <v>0</v>
      </c>
      <c r="BB289" s="486">
        <f t="shared" si="75"/>
        <v>0</v>
      </c>
      <c r="BC289" s="486">
        <f t="shared" si="75"/>
        <v>0</v>
      </c>
      <c r="BD289" s="486">
        <f t="shared" si="75"/>
        <v>0</v>
      </c>
      <c r="BE289" s="486">
        <f t="shared" si="75"/>
        <v>0</v>
      </c>
      <c r="BF289" s="486">
        <f t="shared" si="75"/>
        <v>0</v>
      </c>
      <c r="BG289" s="486">
        <f t="shared" si="75"/>
        <v>0</v>
      </c>
      <c r="BH289" s="486">
        <f t="shared" si="75"/>
        <v>0</v>
      </c>
      <c r="BI289" s="486">
        <f t="shared" si="75"/>
        <v>0</v>
      </c>
      <c r="BJ289" s="486">
        <f t="shared" si="75"/>
        <v>0</v>
      </c>
      <c r="BK289" s="486">
        <f t="shared" si="75"/>
        <v>0</v>
      </c>
      <c r="BL289" s="486">
        <f t="shared" si="75"/>
        <v>0</v>
      </c>
      <c r="BM289" s="486">
        <f t="shared" si="75"/>
        <v>0</v>
      </c>
      <c r="BN289" s="486">
        <f t="shared" si="75"/>
        <v>0</v>
      </c>
      <c r="BO289" s="486">
        <f t="shared" si="75"/>
        <v>0</v>
      </c>
      <c r="BP289" s="486">
        <f t="shared" si="75"/>
        <v>0</v>
      </c>
      <c r="BQ289" s="486">
        <f t="shared" si="75"/>
        <v>0</v>
      </c>
      <c r="BR289" s="486">
        <f t="shared" si="75"/>
        <v>0</v>
      </c>
      <c r="BS289" s="486">
        <f t="shared" si="75"/>
        <v>0</v>
      </c>
      <c r="BT289" s="486">
        <f t="shared" si="75"/>
        <v>0</v>
      </c>
      <c r="BU289" s="486">
        <f t="shared" si="75"/>
        <v>0</v>
      </c>
      <c r="BV289" s="486">
        <f t="shared" si="75"/>
        <v>0</v>
      </c>
      <c r="BW289" s="486">
        <f t="shared" si="75"/>
        <v>0</v>
      </c>
      <c r="BX289" s="486">
        <f t="shared" si="75"/>
        <v>0</v>
      </c>
      <c r="BY289" s="486">
        <f t="shared" si="75"/>
        <v>0</v>
      </c>
      <c r="BZ289" s="486">
        <f t="shared" si="75"/>
        <v>0</v>
      </c>
      <c r="CA289" s="486">
        <f t="shared" si="75"/>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6">COUNTIF(AV7:AV288,"NC+")</f>
        <v>0</v>
      </c>
      <c r="AW290" s="486">
        <f t="shared" si="76"/>
        <v>0</v>
      </c>
      <c r="AX290" s="486">
        <f t="shared" si="76"/>
        <v>0</v>
      </c>
      <c r="AY290" s="486">
        <f t="shared" si="76"/>
        <v>0</v>
      </c>
      <c r="AZ290" s="486">
        <f t="shared" si="76"/>
        <v>0</v>
      </c>
      <c r="BA290" s="486">
        <f t="shared" si="76"/>
        <v>0</v>
      </c>
      <c r="BB290" s="486">
        <f t="shared" si="76"/>
        <v>0</v>
      </c>
      <c r="BC290" s="486">
        <f t="shared" si="76"/>
        <v>0</v>
      </c>
      <c r="BD290" s="486">
        <f t="shared" si="76"/>
        <v>0</v>
      </c>
      <c r="BE290" s="486">
        <f t="shared" si="76"/>
        <v>0</v>
      </c>
      <c r="BF290" s="486">
        <f t="shared" si="76"/>
        <v>0</v>
      </c>
      <c r="BG290" s="486">
        <f t="shared" si="76"/>
        <v>0</v>
      </c>
      <c r="BH290" s="486">
        <f t="shared" si="76"/>
        <v>0</v>
      </c>
      <c r="BI290" s="486">
        <f t="shared" si="76"/>
        <v>0</v>
      </c>
      <c r="BJ290" s="486">
        <f t="shared" si="76"/>
        <v>0</v>
      </c>
      <c r="BK290" s="486">
        <f t="shared" si="76"/>
        <v>0</v>
      </c>
      <c r="BL290" s="486">
        <f t="shared" si="76"/>
        <v>0</v>
      </c>
      <c r="BM290" s="486">
        <f t="shared" si="76"/>
        <v>0</v>
      </c>
      <c r="BN290" s="486">
        <f t="shared" si="76"/>
        <v>0</v>
      </c>
      <c r="BO290" s="486">
        <f t="shared" si="76"/>
        <v>0</v>
      </c>
      <c r="BP290" s="486">
        <f t="shared" si="76"/>
        <v>0</v>
      </c>
      <c r="BQ290" s="486">
        <f t="shared" si="76"/>
        <v>0</v>
      </c>
      <c r="BR290" s="486">
        <f t="shared" si="76"/>
        <v>0</v>
      </c>
      <c r="BS290" s="486">
        <f t="shared" si="76"/>
        <v>0</v>
      </c>
      <c r="BT290" s="486">
        <f t="shared" si="76"/>
        <v>0</v>
      </c>
      <c r="BU290" s="486">
        <f t="shared" si="76"/>
        <v>0</v>
      </c>
      <c r="BV290" s="486">
        <f t="shared" si="76"/>
        <v>0</v>
      </c>
      <c r="BW290" s="486">
        <f t="shared" si="76"/>
        <v>0</v>
      </c>
      <c r="BX290" s="486">
        <f t="shared" si="76"/>
        <v>0</v>
      </c>
      <c r="BY290" s="486">
        <f t="shared" si="76"/>
        <v>0</v>
      </c>
      <c r="BZ290" s="486">
        <f t="shared" si="76"/>
        <v>0</v>
      </c>
      <c r="CA290" s="486">
        <f t="shared" si="76"/>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7">COUNTIF(AV7:AV288,"nc-")</f>
        <v>0</v>
      </c>
      <c r="AW291" s="140">
        <f t="shared" si="77"/>
        <v>0</v>
      </c>
      <c r="AX291" s="140">
        <f t="shared" si="77"/>
        <v>0</v>
      </c>
      <c r="AY291" s="140">
        <f t="shared" si="77"/>
        <v>0</v>
      </c>
      <c r="AZ291" s="140">
        <f t="shared" si="77"/>
        <v>0</v>
      </c>
      <c r="BA291" s="140">
        <f t="shared" si="77"/>
        <v>0</v>
      </c>
      <c r="BB291" s="140">
        <f t="shared" si="77"/>
        <v>0</v>
      </c>
      <c r="BC291" s="140">
        <f t="shared" si="77"/>
        <v>0</v>
      </c>
      <c r="BD291" s="140">
        <f t="shared" si="77"/>
        <v>0</v>
      </c>
      <c r="BE291" s="140">
        <f t="shared" si="77"/>
        <v>0</v>
      </c>
      <c r="BF291" s="140">
        <f t="shared" si="77"/>
        <v>0</v>
      </c>
      <c r="BG291" s="140">
        <f t="shared" si="77"/>
        <v>0</v>
      </c>
      <c r="BH291" s="140">
        <f t="shared" si="77"/>
        <v>0</v>
      </c>
      <c r="BI291" s="140">
        <f t="shared" si="77"/>
        <v>0</v>
      </c>
      <c r="BJ291" s="140">
        <f t="shared" si="77"/>
        <v>0</v>
      </c>
      <c r="BK291" s="140">
        <f t="shared" si="77"/>
        <v>0</v>
      </c>
      <c r="BL291" s="140">
        <f t="shared" si="77"/>
        <v>0</v>
      </c>
      <c r="BM291" s="140">
        <f t="shared" si="77"/>
        <v>0</v>
      </c>
      <c r="BN291" s="140">
        <f t="shared" si="77"/>
        <v>0</v>
      </c>
      <c r="BO291" s="140">
        <f t="shared" si="77"/>
        <v>0</v>
      </c>
      <c r="BP291" s="140">
        <f t="shared" si="77"/>
        <v>0</v>
      </c>
      <c r="BQ291" s="140">
        <f t="shared" si="77"/>
        <v>0</v>
      </c>
      <c r="BR291" s="140">
        <f t="shared" si="77"/>
        <v>0</v>
      </c>
      <c r="BS291" s="140">
        <f t="shared" si="77"/>
        <v>0</v>
      </c>
      <c r="BT291" s="140">
        <f t="shared" si="77"/>
        <v>0</v>
      </c>
      <c r="BU291" s="140">
        <f t="shared" si="77"/>
        <v>0</v>
      </c>
      <c r="BV291" s="140">
        <f t="shared" si="77"/>
        <v>0</v>
      </c>
      <c r="BW291" s="140">
        <f t="shared" si="77"/>
        <v>0</v>
      </c>
      <c r="BX291" s="140">
        <f t="shared" si="77"/>
        <v>0</v>
      </c>
      <c r="BY291" s="140">
        <f t="shared" si="77"/>
        <v>0</v>
      </c>
      <c r="BZ291" s="140">
        <f t="shared" si="77"/>
        <v>0</v>
      </c>
      <c r="CA291" s="140">
        <f t="shared" si="77"/>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8">COUNTIF(AV7:AV288,"RI")</f>
        <v>0</v>
      </c>
      <c r="AW292" s="145">
        <f t="shared" si="78"/>
        <v>0</v>
      </c>
      <c r="AX292" s="145">
        <f t="shared" si="78"/>
        <v>0</v>
      </c>
      <c r="AY292" s="145">
        <f t="shared" si="78"/>
        <v>0</v>
      </c>
      <c r="AZ292" s="145">
        <f t="shared" si="78"/>
        <v>0</v>
      </c>
      <c r="BA292" s="145">
        <f t="shared" si="78"/>
        <v>0</v>
      </c>
      <c r="BB292" s="145">
        <f t="shared" si="78"/>
        <v>0</v>
      </c>
      <c r="BC292" s="145">
        <f t="shared" si="78"/>
        <v>0</v>
      </c>
      <c r="BD292" s="145">
        <f t="shared" si="78"/>
        <v>0</v>
      </c>
      <c r="BE292" s="145">
        <f t="shared" si="78"/>
        <v>0</v>
      </c>
      <c r="BF292" s="145">
        <f t="shared" si="78"/>
        <v>0</v>
      </c>
      <c r="BG292" s="145">
        <f t="shared" si="78"/>
        <v>0</v>
      </c>
      <c r="BH292" s="145">
        <f t="shared" si="78"/>
        <v>0</v>
      </c>
      <c r="BI292" s="145">
        <f t="shared" si="78"/>
        <v>0</v>
      </c>
      <c r="BJ292" s="145">
        <f t="shared" si="78"/>
        <v>0</v>
      </c>
      <c r="BK292" s="145">
        <f t="shared" si="78"/>
        <v>0</v>
      </c>
      <c r="BL292" s="145">
        <f t="shared" si="78"/>
        <v>0</v>
      </c>
      <c r="BM292" s="145">
        <f t="shared" si="78"/>
        <v>0</v>
      </c>
      <c r="BN292" s="145">
        <f t="shared" si="78"/>
        <v>0</v>
      </c>
      <c r="BO292" s="145">
        <f t="shared" si="78"/>
        <v>0</v>
      </c>
      <c r="BP292" s="145">
        <f t="shared" si="78"/>
        <v>0</v>
      </c>
      <c r="BQ292" s="145">
        <f t="shared" si="78"/>
        <v>0</v>
      </c>
      <c r="BR292" s="145">
        <f t="shared" si="78"/>
        <v>0</v>
      </c>
      <c r="BS292" s="145">
        <f t="shared" si="78"/>
        <v>0</v>
      </c>
      <c r="BT292" s="145">
        <f t="shared" si="78"/>
        <v>0</v>
      </c>
      <c r="BU292" s="145">
        <f t="shared" si="78"/>
        <v>0</v>
      </c>
      <c r="BV292" s="145">
        <f t="shared" si="78"/>
        <v>0</v>
      </c>
      <c r="BW292" s="145">
        <f t="shared" si="78"/>
        <v>0</v>
      </c>
      <c r="BX292" s="145">
        <f t="shared" si="78"/>
        <v>0</v>
      </c>
      <c r="BY292" s="145">
        <f t="shared" si="78"/>
        <v>0</v>
      </c>
      <c r="BZ292" s="145">
        <f t="shared" si="78"/>
        <v>0</v>
      </c>
      <c r="CA292" s="145">
        <f t="shared" si="78"/>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79">COUNTIF(AV7:AV288,"Full")</f>
        <v>0</v>
      </c>
      <c r="AW293" s="145">
        <f t="shared" si="79"/>
        <v>0</v>
      </c>
      <c r="AX293" s="145">
        <f t="shared" si="79"/>
        <v>0</v>
      </c>
      <c r="AY293" s="145">
        <f t="shared" si="79"/>
        <v>0</v>
      </c>
      <c r="AZ293" s="145">
        <f t="shared" si="79"/>
        <v>0</v>
      </c>
      <c r="BA293" s="145">
        <f t="shared" si="79"/>
        <v>0</v>
      </c>
      <c r="BB293" s="145">
        <f t="shared" si="79"/>
        <v>0</v>
      </c>
      <c r="BC293" s="145">
        <f t="shared" si="79"/>
        <v>0</v>
      </c>
      <c r="BD293" s="145">
        <f t="shared" si="79"/>
        <v>0</v>
      </c>
      <c r="BE293" s="145">
        <f t="shared" si="79"/>
        <v>0</v>
      </c>
      <c r="BF293" s="145">
        <f t="shared" si="79"/>
        <v>0</v>
      </c>
      <c r="BG293" s="145">
        <f t="shared" si="79"/>
        <v>0</v>
      </c>
      <c r="BH293" s="145">
        <f t="shared" si="79"/>
        <v>0</v>
      </c>
      <c r="BI293" s="145">
        <f t="shared" si="79"/>
        <v>0</v>
      </c>
      <c r="BJ293" s="145">
        <f t="shared" si="79"/>
        <v>0</v>
      </c>
      <c r="BK293" s="145">
        <f t="shared" si="79"/>
        <v>0</v>
      </c>
      <c r="BL293" s="145">
        <f t="shared" si="79"/>
        <v>0</v>
      </c>
      <c r="BM293" s="145">
        <f t="shared" si="79"/>
        <v>0</v>
      </c>
      <c r="BN293" s="145">
        <f t="shared" si="79"/>
        <v>0</v>
      </c>
      <c r="BO293" s="145">
        <f t="shared" si="79"/>
        <v>0</v>
      </c>
      <c r="BP293" s="145">
        <f t="shared" si="79"/>
        <v>0</v>
      </c>
      <c r="BQ293" s="145">
        <f t="shared" si="79"/>
        <v>0</v>
      </c>
      <c r="BR293" s="145">
        <f t="shared" si="79"/>
        <v>0</v>
      </c>
      <c r="BS293" s="145">
        <f t="shared" si="79"/>
        <v>0</v>
      </c>
      <c r="BT293" s="145">
        <f t="shared" si="79"/>
        <v>0</v>
      </c>
      <c r="BU293" s="145">
        <f t="shared" si="79"/>
        <v>0</v>
      </c>
      <c r="BV293" s="145">
        <f t="shared" si="79"/>
        <v>0</v>
      </c>
      <c r="BW293" s="145">
        <f t="shared" si="79"/>
        <v>0</v>
      </c>
      <c r="BX293" s="145">
        <f t="shared" si="79"/>
        <v>0</v>
      </c>
      <c r="BY293" s="145">
        <f t="shared" si="79"/>
        <v>0</v>
      </c>
      <c r="BZ293" s="145">
        <f t="shared" si="79"/>
        <v>0</v>
      </c>
      <c r="CA293" s="145">
        <f t="shared" si="79"/>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0">COUNTIF(AV7:AV288,"tbd")</f>
        <v>67</v>
      </c>
      <c r="AW294" s="145">
        <f t="shared" si="80"/>
        <v>75</v>
      </c>
      <c r="AX294" s="145">
        <f t="shared" si="80"/>
        <v>75</v>
      </c>
      <c r="AY294" s="145">
        <f t="shared" si="80"/>
        <v>78</v>
      </c>
      <c r="AZ294" s="145">
        <f t="shared" si="80"/>
        <v>71</v>
      </c>
      <c r="BA294" s="145">
        <f t="shared" si="80"/>
        <v>67</v>
      </c>
      <c r="BB294" s="145">
        <f t="shared" si="80"/>
        <v>67</v>
      </c>
      <c r="BC294" s="145">
        <f t="shared" si="80"/>
        <v>67</v>
      </c>
      <c r="BD294" s="145">
        <f t="shared" si="80"/>
        <v>85</v>
      </c>
      <c r="BE294" s="145">
        <f t="shared" si="80"/>
        <v>74</v>
      </c>
      <c r="BF294" s="145">
        <f t="shared" si="80"/>
        <v>78</v>
      </c>
      <c r="BG294" s="145">
        <f t="shared" si="80"/>
        <v>84</v>
      </c>
      <c r="BH294" s="145">
        <f t="shared" si="80"/>
        <v>77</v>
      </c>
      <c r="BI294" s="145">
        <f t="shared" si="80"/>
        <v>0</v>
      </c>
      <c r="BJ294" s="145">
        <f t="shared" si="80"/>
        <v>0</v>
      </c>
      <c r="BK294" s="145">
        <f t="shared" si="80"/>
        <v>0</v>
      </c>
      <c r="BL294" s="145">
        <f t="shared" si="80"/>
        <v>3</v>
      </c>
      <c r="BM294" s="145">
        <f t="shared" si="80"/>
        <v>7</v>
      </c>
      <c r="BN294" s="145">
        <f t="shared" si="80"/>
        <v>9</v>
      </c>
      <c r="BO294" s="145">
        <f t="shared" si="80"/>
        <v>10</v>
      </c>
      <c r="BP294" s="145">
        <f t="shared" si="80"/>
        <v>6</v>
      </c>
      <c r="BQ294" s="145">
        <f t="shared" si="80"/>
        <v>3</v>
      </c>
      <c r="BR294" s="145">
        <f t="shared" si="80"/>
        <v>3</v>
      </c>
      <c r="BS294" s="145">
        <f t="shared" si="80"/>
        <v>3</v>
      </c>
      <c r="BT294" s="145">
        <f t="shared" si="80"/>
        <v>16</v>
      </c>
      <c r="BU294" s="145">
        <f t="shared" si="80"/>
        <v>10</v>
      </c>
      <c r="BV294" s="145">
        <f t="shared" si="80"/>
        <v>9</v>
      </c>
      <c r="BW294" s="145">
        <f t="shared" si="80"/>
        <v>15</v>
      </c>
      <c r="BX294" s="145">
        <f t="shared" si="80"/>
        <v>13</v>
      </c>
      <c r="BY294" s="145">
        <f t="shared" si="80"/>
        <v>0</v>
      </c>
      <c r="BZ294" s="145">
        <f t="shared" si="80"/>
        <v>0</v>
      </c>
      <c r="CA294" s="145">
        <f t="shared" si="80"/>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1">V292 &amp; ":"</f>
        <v>nc-:</v>
      </c>
      <c r="V300" s="151">
        <f t="shared" ref="V300:V304" si="82">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1"/>
        <v>RI:</v>
      </c>
      <c r="V301" s="151">
        <f t="shared" si="82"/>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1"/>
        <v>Full:</v>
      </c>
      <c r="V302" s="151">
        <f t="shared" si="82"/>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1"/>
        <v>tbd:</v>
      </c>
      <c r="V303" s="151">
        <f t="shared" si="82"/>
        <v>113</v>
      </c>
      <c r="W303" s="144"/>
      <c r="X303" s="144"/>
      <c r="Y303" s="144"/>
      <c r="Z303" s="144"/>
      <c r="AA303" s="141"/>
      <c r="AB303" s="144"/>
      <c r="AC303" s="144"/>
      <c r="AD303" s="144"/>
      <c r="AE303" s="144"/>
    </row>
    <row r="304" spans="1:79" hidden="1" x14ac:dyDescent="0.3">
      <c r="J304" s="141"/>
      <c r="U304" s="150" t="str">
        <f t="shared" si="81"/>
        <v>n/a:</v>
      </c>
      <c r="V304" s="151">
        <f t="shared" si="82"/>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ea84PgCYemnl+khU0wXzw9cPzMGuuGvumsppA3agRuxoZvhpPyxnXXEGO3QVLvDT6pqM+O8H9z7WSm0audhyVQ==" saltValue="4w6ACfXkdjb80PD9duFYDg==" spinCount="100000" sheet="1" objects="1" scenarios="1" formatCells="0" formatColumns="0" formatRows="0" insertHyperlinks="0" autoFilter="0"/>
  <mergeCells count="366">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23:I123"/>
    <mergeCell ref="A132:I132"/>
    <mergeCell ref="A141:I141"/>
    <mergeCell ref="A147:I147"/>
    <mergeCell ref="AC108:AE108"/>
    <mergeCell ref="A108:C108"/>
    <mergeCell ref="F108:G108"/>
    <mergeCell ref="J108:M108"/>
    <mergeCell ref="N108:U108"/>
    <mergeCell ref="V108:Z108"/>
    <mergeCell ref="AA108:AB108"/>
  </mergeCells>
  <conditionalFormatting sqref="J7:J68 J71:J107 N71:N107 J110:J288 L110:L288 N110:N288">
    <cfRule type="cellIs" dxfId="43" priority="4" stopIfTrue="1" operator="equal">
      <formula>"Not assessed"</formula>
    </cfRule>
    <cfRule type="cellIs" dxfId="42" priority="5" stopIfTrue="1" operator="equal">
      <formula>"NOT CQM certified Subcontractor"</formula>
    </cfRule>
    <cfRule type="cellIs" dxfId="41" priority="6" stopIfTrue="1" operator="equal">
      <formula>"CQM certified Component Vendor"</formula>
    </cfRule>
    <cfRule type="cellIs" dxfId="40" priority="7" stopIfTrue="1" operator="equal">
      <formula>"CQM certified Subcontractor"</formula>
    </cfRule>
    <cfRule type="cellIs" dxfId="39" priority="8" stopIfTrue="1" operator="equal">
      <formula>"NOT CQM certified Component Vendor"</formula>
    </cfRule>
    <cfRule type="cellIs" dxfId="38" priority="19" stopIfTrue="1" operator="equal">
      <formula>"No"</formula>
    </cfRule>
    <cfRule type="cellIs" dxfId="37" priority="20" stopIfTrue="1" operator="equal">
      <formula>"Practice only"</formula>
    </cfRule>
    <cfRule type="cellIs" dxfId="36" priority="21" stopIfTrue="1" operator="equal">
      <formula>"Procedure only"</formula>
    </cfRule>
    <cfRule type="cellIs" dxfId="35" priority="22" stopIfTrue="1" operator="equal">
      <formula>"Yes"</formula>
    </cfRule>
  </conditionalFormatting>
  <conditionalFormatting sqref="J7:J68 V7:V68 J71:J107 N71:N107 V71:V107 J110:J288 L110:L288 N110:N288 V110:W288 AC110:AC288">
    <cfRule type="cellIs" dxfId="34" priority="12" stopIfTrue="1" operator="equal">
      <formula>"tbd"</formula>
    </cfRule>
  </conditionalFormatting>
  <conditionalFormatting sqref="V7:V68 V71:V107 V110:W288">
    <cfRule type="cellIs" dxfId="33" priority="1" stopIfTrue="1" operator="equal">
      <formula>"Not assessed (Subcontractor)"</formula>
    </cfRule>
    <cfRule type="cellIs" dxfId="32" priority="2" stopIfTrue="1" operator="equal">
      <formula>"Not assessed (timing constraints)"</formula>
    </cfRule>
    <cfRule type="cellIs" dxfId="31" priority="3" stopIfTrue="1" operator="equal">
      <formula>"NCC"</formula>
    </cfRule>
    <cfRule type="cellIs" dxfId="30" priority="15" stopIfTrue="1" operator="equal">
      <formula>"Full"</formula>
    </cfRule>
    <cfRule type="cellIs" dxfId="29" priority="16" stopIfTrue="1" operator="equal">
      <formula>"RI"</formula>
    </cfRule>
    <cfRule type="cellIs" dxfId="28" priority="17" stopIfTrue="1" operator="equal">
      <formula>"nc-"</formula>
    </cfRule>
    <cfRule type="cellIs" dxfId="27" priority="18" stopIfTrue="1" operator="equal">
      <formula>"NC+"</formula>
    </cfRule>
  </conditionalFormatting>
  <conditionalFormatting sqref="AC7:AC68 AC71:AC107 AC110:AC288">
    <cfRule type="cellIs" dxfId="26" priority="9" stopIfTrue="1" operator="equal">
      <formula>"Received"</formula>
    </cfRule>
    <cfRule type="cellIs" dxfId="25" priority="10" operator="equal">
      <formula>"Reviewed"</formula>
    </cfRule>
    <cfRule type="cellIs" dxfId="24" priority="14" stopIfTrue="1" operator="equal">
      <formula>"Yes"</formula>
    </cfRule>
  </conditionalFormatting>
  <conditionalFormatting sqref="AC110:AC288 J7:J68 J71:J107 N71:N107 J110:J288 L110:L288 N110:N288 V7:V68 V71:V107 V110:W288">
    <cfRule type="cellIs" dxfId="23" priority="11" stopIfTrue="1" operator="equal">
      <formula>"n/a"</formula>
    </cfRule>
  </conditionalFormatting>
  <conditionalFormatting sqref="AC110:AC288 AC7:AC68 AC71:AC107">
    <cfRule type="cellIs" dxfId="22" priority="13" stopIfTrue="1" operator="equal">
      <formula>"No"</formula>
    </cfRule>
  </conditionalFormatting>
  <dataValidations count="2">
    <dataValidation type="list" allowBlank="1" showInputMessage="1" showErrorMessage="1" sqref="T71:T107" xr:uid="{2B849958-AED5-4A01-8A0C-8A758BCFFBBF}">
      <formula1>$U$290:$U$294</formula1>
    </dataValidation>
    <dataValidation type="list" allowBlank="1" showInputMessage="1" showErrorMessage="1" sqref="N71:N107" xr:uid="{808C8AA7-12DB-43B4-85BD-E1A651921D01}">
      <formula1>$N$290:$N$294</formula1>
    </dataValidation>
  </dataValidations>
  <hyperlinks>
    <hyperlink ref="D1:G4" location="Coverpage!B56" display="Jump to Coverpage" xr:uid="{F7922174-51D2-459C-B3F1-00592F215DA8}"/>
    <hyperlink ref="V6:W6" r:id="rId1" display="https://cqm8.net/xwiki/bin/view/Guidance and Explanations/CQM Observation Classification/" xr:uid="{0E7737F1-78F3-46DA-88D1-3761A2C6B854}"/>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37">
        <x14:dataValidation type="list" allowBlank="1" showInputMessage="1" showErrorMessage="1" xr:uid="{D8701FC5-CE9C-465B-AA89-D0DEED03DA8D}">
          <x14:formula1>
            <xm:f>SelectionLists!$Q$4:$Q$16</xm:f>
          </x14:formula1>
          <xm:sqref>W110 W123 W132 W141 W147 W152:W288</xm:sqref>
        </x14:dataValidation>
        <x14:dataValidation type="list" allowBlank="1" showInputMessage="1" showErrorMessage="1" xr:uid="{25D2AE36-36E8-48A1-8D34-B659BCDEDB24}">
          <x14:formula1>
            <xm:f>SelectionLists!$P$4:$P$16</xm:f>
          </x14:formula1>
          <xm:sqref>V33:V68 W7:W68 W71:W107 V100:V107</xm:sqref>
        </x14:dataValidation>
        <x14:dataValidation type="list" allowBlank="1" showInputMessage="1" showErrorMessage="1" xr:uid="{FE993344-42B1-46A1-97D8-65BFEDA7EBF1}">
          <x14:formula1>
            <xm:f>SelectionLists!$P$4:$P$15</xm:f>
          </x14:formula1>
          <xm:sqref>V110 V123 V132 V141 V147 V152:V288</xm:sqref>
        </x14:dataValidation>
        <x14:dataValidation type="list" allowBlank="1" showInputMessage="1" showErrorMessage="1" xr:uid="{6748D570-9F58-4173-9E90-5A032AFAC0B3}">
          <x14:formula1>
            <xm:f>SelectionLists!$T$4:$T$11</xm:f>
          </x14:formula1>
          <xm:sqref>AC71:AC107 AC110:AC288 AC7:AC68</xm:sqref>
        </x14:dataValidation>
        <x14:dataValidation type="list" allowBlank="1" showInputMessage="1" showErrorMessage="1" xr:uid="{BE88509D-F00D-4D6D-9C61-7C8AE213A416}">
          <x14:formula1>
            <xm:f>SelectionLists!$O$4:$O$13</xm:f>
          </x14:formula1>
          <xm:sqref>T110:T288</xm:sqref>
        </x14:dataValidation>
        <x14:dataValidation type="list" allowBlank="1" showInputMessage="1" showErrorMessage="1" xr:uid="{BA636D57-5698-44A4-BFD2-AEFD67250FCC}">
          <x14:formula1>
            <xm:f>SelectionLists!$N$4:$N$12</xm:f>
          </x14:formula1>
          <xm:sqref>L110:L288 N110:N288</xm:sqref>
        </x14:dataValidation>
        <x14:dataValidation type="list" allowBlank="1" showInputMessage="1" showErrorMessage="1" xr:uid="{323A7942-23AB-4A51-A02F-9C98628AEB03}">
          <x14:formula1>
            <xm:f>SelectionLists!$K$4:$K$13</xm:f>
          </x14:formula1>
          <xm:sqref>J7:J68</xm:sqref>
        </x14:dataValidation>
        <x14:dataValidation type="list" allowBlank="1" showInputMessage="1" showErrorMessage="1" xr:uid="{D6A8AD4B-D126-4314-B3F3-84613D0ECFB3}">
          <x14:formula1>
            <xm:f>SelectionLists!$L$4:$L$15</xm:f>
          </x14:formula1>
          <xm:sqref>J110:J288 J71:J107</xm:sqref>
        </x14:dataValidation>
        <x14:dataValidation type="list" allowBlank="1" showInputMessage="1" showErrorMessage="1" xr:uid="{78A5BADA-1035-4140-92FC-A6E6A2214DE0}">
          <x14:formula1>
            <xm:f>SelectionLists!P4:P16</xm:f>
          </x14:formula1>
          <xm:sqref>V7</xm:sqref>
        </x14:dataValidation>
        <x14:dataValidation type="list" allowBlank="1" showInputMessage="1" showErrorMessage="1" xr:uid="{BD9EB897-3227-4048-B9C7-C2EC7BE4926A}">
          <x14:formula1>
            <xm:f>SelectionLists!P4:P16</xm:f>
          </x14:formula1>
          <xm:sqref>V8</xm:sqref>
        </x14:dataValidation>
        <x14:dataValidation type="list" allowBlank="1" showInputMessage="1" showErrorMessage="1" xr:uid="{009C9962-E7CE-4413-B22A-FF10BFC23A64}">
          <x14:formula1>
            <xm:f>SelectionLists!P4:P16</xm:f>
          </x14:formula1>
          <xm:sqref>V9</xm:sqref>
        </x14:dataValidation>
        <x14:dataValidation type="list" allowBlank="1" showInputMessage="1" showErrorMessage="1" xr:uid="{6EC31389-AD99-44DE-811C-E7F18DA95BD1}">
          <x14:formula1>
            <xm:f>SelectionLists!P4:P16</xm:f>
          </x14:formula1>
          <xm:sqref>V10</xm:sqref>
        </x14:dataValidation>
        <x14:dataValidation type="list" allowBlank="1" showInputMessage="1" showErrorMessage="1" xr:uid="{1F9F4A39-5D17-4B13-9379-3B1BC78167EB}">
          <x14:formula1>
            <xm:f>SelectionLists!P4:P16</xm:f>
          </x14:formula1>
          <xm:sqref>V11</xm:sqref>
        </x14:dataValidation>
        <x14:dataValidation type="list" allowBlank="1" showInputMessage="1" showErrorMessage="1" xr:uid="{DEE03E49-A5C3-41B1-8FED-6F5D7E7F8F4E}">
          <x14:formula1>
            <xm:f>SelectionLists!P4:P16</xm:f>
          </x14:formula1>
          <xm:sqref>V12</xm:sqref>
        </x14:dataValidation>
        <x14:dataValidation type="list" allowBlank="1" showInputMessage="1" showErrorMessage="1" xr:uid="{329AF4D0-AA27-45B9-9D3D-34D615745CC6}">
          <x14:formula1>
            <xm:f>SelectionLists!P4:P16</xm:f>
          </x14:formula1>
          <xm:sqref>V13</xm:sqref>
        </x14:dataValidation>
        <x14:dataValidation type="list" allowBlank="1" showInputMessage="1" showErrorMessage="1" xr:uid="{FEEFA3DC-B50C-4F85-B415-1EB1EE570DA3}">
          <x14:formula1>
            <xm:f>SelectionLists!P4:P16</xm:f>
          </x14:formula1>
          <xm:sqref>V14</xm:sqref>
        </x14:dataValidation>
        <x14:dataValidation type="list" allowBlank="1" showInputMessage="1" showErrorMessage="1" xr:uid="{96161083-A650-426A-B839-9CADA62987E7}">
          <x14:formula1>
            <xm:f>SelectionLists!P4:P16</xm:f>
          </x14:formula1>
          <xm:sqref>V15</xm:sqref>
        </x14:dataValidation>
        <x14:dataValidation type="list" allowBlank="1" showInputMessage="1" showErrorMessage="1" xr:uid="{27AC48FB-AA3B-4DC4-A0A2-9F6ADA2510FB}">
          <x14:formula1>
            <xm:f>SelectionLists!P4:P16</xm:f>
          </x14:formula1>
          <xm:sqref>V16</xm:sqref>
        </x14:dataValidation>
        <x14:dataValidation type="list" allowBlank="1" showInputMessage="1" showErrorMessage="1" xr:uid="{632796C4-BBC3-433F-88AB-D68AAA28799A}">
          <x14:formula1>
            <xm:f>SelectionLists!P4:P16</xm:f>
          </x14:formula1>
          <xm:sqref>V17</xm:sqref>
        </x14:dataValidation>
        <x14:dataValidation type="list" allowBlank="1" showInputMessage="1" showErrorMessage="1" xr:uid="{8BF2E7FA-6C69-4DA5-9785-904B537AE8EC}">
          <x14:formula1>
            <xm:f>SelectionLists!P4:P16</xm:f>
          </x14:formula1>
          <xm:sqref>V18</xm:sqref>
        </x14:dataValidation>
        <x14:dataValidation type="list" allowBlank="1" showInputMessage="1" showErrorMessage="1" xr:uid="{1CDCEBC7-2315-4306-803E-1C79FD2903AA}">
          <x14:formula1>
            <xm:f>SelectionLists!P4:P16</xm:f>
          </x14:formula1>
          <xm:sqref>V19</xm:sqref>
        </x14:dataValidation>
        <x14:dataValidation type="list" allowBlank="1" showInputMessage="1" showErrorMessage="1" xr:uid="{4EDC450B-7F25-484C-888B-05D50DF86A96}">
          <x14:formula1>
            <xm:f>SelectionLists!P4:P16</xm:f>
          </x14:formula1>
          <xm:sqref>V20</xm:sqref>
        </x14:dataValidation>
        <x14:dataValidation type="list" allowBlank="1" showInputMessage="1" showErrorMessage="1" xr:uid="{FB63B5D6-B126-4F74-B3E1-4CF84836F6F7}">
          <x14:formula1>
            <xm:f>SelectionLists!P4:P16</xm:f>
          </x14:formula1>
          <xm:sqref>V21</xm:sqref>
        </x14:dataValidation>
        <x14:dataValidation type="list" allowBlank="1" showInputMessage="1" showErrorMessage="1" xr:uid="{36B737A8-56AB-491E-A396-B91635B7EB7D}">
          <x14:formula1>
            <xm:f>SelectionLists!P4:P16</xm:f>
          </x14:formula1>
          <xm:sqref>V22</xm:sqref>
        </x14:dataValidation>
        <x14:dataValidation type="list" allowBlank="1" showInputMessage="1" showErrorMessage="1" xr:uid="{1357E052-80EF-4F5B-B295-8E54F55E59FC}">
          <x14:formula1>
            <xm:f>SelectionLists!P4:P16</xm:f>
          </x14:formula1>
          <xm:sqref>V23</xm:sqref>
        </x14:dataValidation>
        <x14:dataValidation type="list" allowBlank="1" showInputMessage="1" showErrorMessage="1" xr:uid="{AC30094A-5048-4079-A65C-A6245B864CEB}">
          <x14:formula1>
            <xm:f>SelectionLists!P4:P16</xm:f>
          </x14:formula1>
          <xm:sqref>V24</xm:sqref>
        </x14:dataValidation>
        <x14:dataValidation type="list" allowBlank="1" showInputMessage="1" showErrorMessage="1" xr:uid="{D36F166D-23B7-4B26-AFEE-1647A9069803}">
          <x14:formula1>
            <xm:f>SelectionLists!P4:P16</xm:f>
          </x14:formula1>
          <xm:sqref>V25</xm:sqref>
        </x14:dataValidation>
        <x14:dataValidation type="list" allowBlank="1" showInputMessage="1" showErrorMessage="1" xr:uid="{9292ADB8-7EC6-4667-BE15-6C647AC5E957}">
          <x14:formula1>
            <xm:f>SelectionLists!P4:P16</xm:f>
          </x14:formula1>
          <xm:sqref>V26</xm:sqref>
        </x14:dataValidation>
        <x14:dataValidation type="list" allowBlank="1" showInputMessage="1" showErrorMessage="1" xr:uid="{05AE3E04-9DC5-4DF3-BF32-5C85BFBE29EA}">
          <x14:formula1>
            <xm:f>SelectionLists!P4:P16</xm:f>
          </x14:formula1>
          <xm:sqref>V27</xm:sqref>
        </x14:dataValidation>
        <x14:dataValidation type="list" allowBlank="1" showInputMessage="1" showErrorMessage="1" xr:uid="{FAE1309F-2942-4AD4-8996-D09AF161B971}">
          <x14:formula1>
            <xm:f>SelectionLists!P4:P16</xm:f>
          </x14:formula1>
          <xm:sqref>V28</xm:sqref>
        </x14:dataValidation>
        <x14:dataValidation type="list" allowBlank="1" showInputMessage="1" showErrorMessage="1" xr:uid="{9AA3BDD5-8681-4A7D-8539-5792A48DF7B4}">
          <x14:formula1>
            <xm:f>SelectionLists!P4:P16</xm:f>
          </x14:formula1>
          <xm:sqref>V29</xm:sqref>
        </x14:dataValidation>
        <x14:dataValidation type="list" allowBlank="1" showInputMessage="1" showErrorMessage="1" xr:uid="{BF83DA65-DB1E-4CFD-BEF7-A7CF69972410}">
          <x14:formula1>
            <xm:f>SelectionLists!P4:P16</xm:f>
          </x14:formula1>
          <xm:sqref>V30</xm:sqref>
        </x14:dataValidation>
        <x14:dataValidation type="list" allowBlank="1" showInputMessage="1" showErrorMessage="1" xr:uid="{00FAA39D-9575-44CD-BD56-4F439C2D4954}">
          <x14:formula1>
            <xm:f>SelectionLists!P4:P16</xm:f>
          </x14:formula1>
          <xm:sqref>V31</xm:sqref>
        </x14:dataValidation>
        <x14:dataValidation type="list" allowBlank="1" showInputMessage="1" showErrorMessage="1" xr:uid="{CEDD2C78-6DFA-4F42-AEE2-BA99B7639FEE}">
          <x14:formula1>
            <xm:f>SelectionLists!P4:P16</xm:f>
          </x14:formula1>
          <xm:sqref>V32</xm:sqref>
        </x14:dataValidation>
        <x14:dataValidation type="list" allowBlank="1" showInputMessage="1" showErrorMessage="1" xr:uid="{0134AD05-B677-4A6C-A012-F8B7E57BFCAE}">
          <x14:formula1>
            <xm:f>SelectionLists!P4:P16</xm:f>
          </x14:formula1>
          <xm:sqref>V71</xm:sqref>
        </x14:dataValidation>
        <x14:dataValidation type="list" allowBlank="1" showInputMessage="1" showErrorMessage="1" xr:uid="{552018C7-1D7E-41E8-9236-F6F191429EDE}">
          <x14:formula1>
            <xm:f>SelectionLists!P4:P16</xm:f>
          </x14:formula1>
          <xm:sqref>V72</xm:sqref>
        </x14:dataValidation>
        <x14:dataValidation type="list" allowBlank="1" showInputMessage="1" showErrorMessage="1" xr:uid="{DE642584-6279-4849-961C-ACF57BA9D36F}">
          <x14:formula1>
            <xm:f>SelectionLists!P4:P16</xm:f>
          </x14:formula1>
          <xm:sqref>V73</xm:sqref>
        </x14:dataValidation>
        <x14:dataValidation type="list" allowBlank="1" showInputMessage="1" showErrorMessage="1" xr:uid="{BEDDCF14-7951-4023-9BB0-56BD1151D981}">
          <x14:formula1>
            <xm:f>SelectionLists!P4:P16</xm:f>
          </x14:formula1>
          <xm:sqref>V74</xm:sqref>
        </x14:dataValidation>
        <x14:dataValidation type="list" allowBlank="1" showInputMessage="1" showErrorMessage="1" xr:uid="{9AC750F9-FEA9-4005-A894-98A384BBF6FF}">
          <x14:formula1>
            <xm:f>SelectionLists!P4:P16</xm:f>
          </x14:formula1>
          <xm:sqref>V75</xm:sqref>
        </x14:dataValidation>
        <x14:dataValidation type="list" allowBlank="1" showInputMessage="1" showErrorMessage="1" xr:uid="{47938C6F-2CEA-4789-A12B-41AA15B9F868}">
          <x14:formula1>
            <xm:f>SelectionLists!P4:P16</xm:f>
          </x14:formula1>
          <xm:sqref>V76</xm:sqref>
        </x14:dataValidation>
        <x14:dataValidation type="list" allowBlank="1" showInputMessage="1" showErrorMessage="1" xr:uid="{231B015F-4E9B-42E3-8ACE-537C395092A7}">
          <x14:formula1>
            <xm:f>SelectionLists!P4:P16</xm:f>
          </x14:formula1>
          <xm:sqref>V77</xm:sqref>
        </x14:dataValidation>
        <x14:dataValidation type="list" allowBlank="1" showInputMessage="1" showErrorMessage="1" xr:uid="{AF696C1B-810B-4484-8516-3C19C736C925}">
          <x14:formula1>
            <xm:f>SelectionLists!P4:P16</xm:f>
          </x14:formula1>
          <xm:sqref>V78</xm:sqref>
        </x14:dataValidation>
        <x14:dataValidation type="list" allowBlank="1" showInputMessage="1" showErrorMessage="1" xr:uid="{10CAE9FE-9DCF-45B3-8ABC-81C52EB48B73}">
          <x14:formula1>
            <xm:f>SelectionLists!P4:P16</xm:f>
          </x14:formula1>
          <xm:sqref>V79</xm:sqref>
        </x14:dataValidation>
        <x14:dataValidation type="list" allowBlank="1" showInputMessage="1" showErrorMessage="1" xr:uid="{5F57DB3F-6A73-417A-8664-2019F39C3320}">
          <x14:formula1>
            <xm:f>SelectionLists!P4:P16</xm:f>
          </x14:formula1>
          <xm:sqref>V80</xm:sqref>
        </x14:dataValidation>
        <x14:dataValidation type="list" allowBlank="1" showInputMessage="1" showErrorMessage="1" xr:uid="{615B179E-510D-46E8-82A3-A92125B4F9AB}">
          <x14:formula1>
            <xm:f>SelectionLists!P4:P16</xm:f>
          </x14:formula1>
          <xm:sqref>V81</xm:sqref>
        </x14:dataValidation>
        <x14:dataValidation type="list" allowBlank="1" showInputMessage="1" showErrorMessage="1" xr:uid="{50B88A40-80EA-474E-9608-8C5BF1327207}">
          <x14:formula1>
            <xm:f>SelectionLists!P4:P16</xm:f>
          </x14:formula1>
          <xm:sqref>V82</xm:sqref>
        </x14:dataValidation>
        <x14:dataValidation type="list" allowBlank="1" showInputMessage="1" showErrorMessage="1" xr:uid="{071E5EB4-8241-4EEF-9019-994A40B21164}">
          <x14:formula1>
            <xm:f>SelectionLists!P4:P16</xm:f>
          </x14:formula1>
          <xm:sqref>V83</xm:sqref>
        </x14:dataValidation>
        <x14:dataValidation type="list" allowBlank="1" showInputMessage="1" showErrorMessage="1" xr:uid="{59A72ADF-11C3-4841-BB4D-ECE5AE562DEE}">
          <x14:formula1>
            <xm:f>SelectionLists!P4:P16</xm:f>
          </x14:formula1>
          <xm:sqref>V84</xm:sqref>
        </x14:dataValidation>
        <x14:dataValidation type="list" allowBlank="1" showInputMessage="1" showErrorMessage="1" xr:uid="{523400BC-6143-4EED-90A8-C619A62D6C46}">
          <x14:formula1>
            <xm:f>SelectionLists!P4:P16</xm:f>
          </x14:formula1>
          <xm:sqref>V85</xm:sqref>
        </x14:dataValidation>
        <x14:dataValidation type="list" allowBlank="1" showInputMessage="1" showErrorMessage="1" xr:uid="{25F57764-B58E-4F18-9657-78049D32D724}">
          <x14:formula1>
            <xm:f>SelectionLists!P4:P16</xm:f>
          </x14:formula1>
          <xm:sqref>V86</xm:sqref>
        </x14:dataValidation>
        <x14:dataValidation type="list" allowBlank="1" showInputMessage="1" showErrorMessage="1" xr:uid="{A7CD484F-ED16-465F-B4D3-D6782FBE7491}">
          <x14:formula1>
            <xm:f>SelectionLists!P4:P16</xm:f>
          </x14:formula1>
          <xm:sqref>V87</xm:sqref>
        </x14:dataValidation>
        <x14:dataValidation type="list" allowBlank="1" showInputMessage="1" showErrorMessage="1" xr:uid="{A9E1EB2C-ADE0-48B7-A142-DF03D1B56AF3}">
          <x14:formula1>
            <xm:f>SelectionLists!P4:P16</xm:f>
          </x14:formula1>
          <xm:sqref>V88</xm:sqref>
        </x14:dataValidation>
        <x14:dataValidation type="list" allowBlank="1" showInputMessage="1" showErrorMessage="1" xr:uid="{A0BAEDBD-D90F-48C2-9906-2F2616F50E82}">
          <x14:formula1>
            <xm:f>SelectionLists!P4:P16</xm:f>
          </x14:formula1>
          <xm:sqref>V89</xm:sqref>
        </x14:dataValidation>
        <x14:dataValidation type="list" allowBlank="1" showInputMessage="1" showErrorMessage="1" xr:uid="{4448328B-D668-4F08-987D-176D4E34A8FB}">
          <x14:formula1>
            <xm:f>SelectionLists!P4:P16</xm:f>
          </x14:formula1>
          <xm:sqref>V90</xm:sqref>
        </x14:dataValidation>
        <x14:dataValidation type="list" allowBlank="1" showInputMessage="1" showErrorMessage="1" xr:uid="{F5A664FF-E321-46BA-9321-A1DCD0F9D5DB}">
          <x14:formula1>
            <xm:f>SelectionLists!P4:P16</xm:f>
          </x14:formula1>
          <xm:sqref>V91</xm:sqref>
        </x14:dataValidation>
        <x14:dataValidation type="list" allowBlank="1" showInputMessage="1" showErrorMessage="1" xr:uid="{6E28ECF1-F5E4-4E8D-9572-77216BBB5D2F}">
          <x14:formula1>
            <xm:f>SelectionLists!P4:P16</xm:f>
          </x14:formula1>
          <xm:sqref>V92</xm:sqref>
        </x14:dataValidation>
        <x14:dataValidation type="list" allowBlank="1" showInputMessage="1" showErrorMessage="1" xr:uid="{F3C60923-6712-4F05-9D9E-55D24C2CCCC4}">
          <x14:formula1>
            <xm:f>SelectionLists!P4:P16</xm:f>
          </x14:formula1>
          <xm:sqref>V93</xm:sqref>
        </x14:dataValidation>
        <x14:dataValidation type="list" allowBlank="1" showInputMessage="1" showErrorMessage="1" xr:uid="{2420EFBD-ED52-41B3-A827-3BDA98BA3440}">
          <x14:formula1>
            <xm:f>SelectionLists!P4:P16</xm:f>
          </x14:formula1>
          <xm:sqref>V94</xm:sqref>
        </x14:dataValidation>
        <x14:dataValidation type="list" allowBlank="1" showInputMessage="1" showErrorMessage="1" xr:uid="{F2A0C55D-428B-4049-9B98-1CCF89C99E43}">
          <x14:formula1>
            <xm:f>SelectionLists!P4:P16</xm:f>
          </x14:formula1>
          <xm:sqref>V95</xm:sqref>
        </x14:dataValidation>
        <x14:dataValidation type="list" allowBlank="1" showInputMessage="1" showErrorMessage="1" xr:uid="{C6B36807-AA2F-464F-BED5-408D0AE85C0D}">
          <x14:formula1>
            <xm:f>SelectionLists!P4:P16</xm:f>
          </x14:formula1>
          <xm:sqref>V96</xm:sqref>
        </x14:dataValidation>
        <x14:dataValidation type="list" allowBlank="1" showInputMessage="1" showErrorMessage="1" xr:uid="{CB5C28C8-F45D-4130-A2AD-DB51CAB4B16D}">
          <x14:formula1>
            <xm:f>SelectionLists!P4:P16</xm:f>
          </x14:formula1>
          <xm:sqref>V97</xm:sqref>
        </x14:dataValidation>
        <x14:dataValidation type="list" allowBlank="1" showInputMessage="1" showErrorMessage="1" xr:uid="{CA2B1645-52C7-4EE8-94D6-A07B352C9965}">
          <x14:formula1>
            <xm:f>SelectionLists!P4:P16</xm:f>
          </x14:formula1>
          <xm:sqref>V98</xm:sqref>
        </x14:dataValidation>
        <x14:dataValidation type="list" allowBlank="1" showInputMessage="1" showErrorMessage="1" xr:uid="{FD172DC1-0A05-4EED-8093-A8DB429CC8BE}">
          <x14:formula1>
            <xm:f>SelectionLists!P4:P16</xm:f>
          </x14:formula1>
          <xm:sqref>V99</xm:sqref>
        </x14:dataValidation>
        <x14:dataValidation type="list" allowBlank="1" showInputMessage="1" showErrorMessage="1" xr:uid="{E0298393-D5B8-43F9-B0D2-6B868CEA389B}">
          <x14:formula1>
            <xm:f>SelectionLists!P4:P16</xm:f>
          </x14:formula1>
          <xm:sqref>V111</xm:sqref>
        </x14:dataValidation>
        <x14:dataValidation type="list" allowBlank="1" showInputMessage="1" showErrorMessage="1" xr:uid="{F9F94FE7-C74F-4D26-9A53-CCDAEFF48DDE}">
          <x14:formula1>
            <xm:f>SelectionLists!P4:P16</xm:f>
          </x14:formula1>
          <xm:sqref>W111</xm:sqref>
        </x14:dataValidation>
        <x14:dataValidation type="list" allowBlank="1" showInputMessage="1" showErrorMessage="1" xr:uid="{35C997CF-F601-4CEC-A9DF-0222253F9F8E}">
          <x14:formula1>
            <xm:f>SelectionLists!P4:P16</xm:f>
          </x14:formula1>
          <xm:sqref>V112</xm:sqref>
        </x14:dataValidation>
        <x14:dataValidation type="list" allowBlank="1" showInputMessage="1" showErrorMessage="1" xr:uid="{C59DFE9E-12C8-4DC1-8F01-A2310660A92E}">
          <x14:formula1>
            <xm:f>SelectionLists!P4:P16</xm:f>
          </x14:formula1>
          <xm:sqref>W112</xm:sqref>
        </x14:dataValidation>
        <x14:dataValidation type="list" allowBlank="1" showInputMessage="1" showErrorMessage="1" xr:uid="{01524530-58F3-4EE6-9F02-3CC7E7EBEA81}">
          <x14:formula1>
            <xm:f>SelectionLists!P4:P16</xm:f>
          </x14:formula1>
          <xm:sqref>V113</xm:sqref>
        </x14:dataValidation>
        <x14:dataValidation type="list" allowBlank="1" showInputMessage="1" showErrorMessage="1" xr:uid="{B5F3ABCD-CD3D-48AF-94D9-9894C91EE298}">
          <x14:formula1>
            <xm:f>SelectionLists!P4:P16</xm:f>
          </x14:formula1>
          <xm:sqref>W113</xm:sqref>
        </x14:dataValidation>
        <x14:dataValidation type="list" allowBlank="1" showInputMessage="1" showErrorMessage="1" xr:uid="{ED64D112-2D9B-434A-B24C-A3E465C79592}">
          <x14:formula1>
            <xm:f>SelectionLists!P4:P16</xm:f>
          </x14:formula1>
          <xm:sqref>V114</xm:sqref>
        </x14:dataValidation>
        <x14:dataValidation type="list" allowBlank="1" showInputMessage="1" showErrorMessage="1" xr:uid="{3A238345-21DC-49F1-A831-E01CD6848C8C}">
          <x14:formula1>
            <xm:f>SelectionLists!P4:P16</xm:f>
          </x14:formula1>
          <xm:sqref>W114</xm:sqref>
        </x14:dataValidation>
        <x14:dataValidation type="list" allowBlank="1" showInputMessage="1" showErrorMessage="1" xr:uid="{708B8881-2452-49CA-842C-A3993D89D52E}">
          <x14:formula1>
            <xm:f>SelectionLists!P4:P16</xm:f>
          </x14:formula1>
          <xm:sqref>V115</xm:sqref>
        </x14:dataValidation>
        <x14:dataValidation type="list" allowBlank="1" showInputMessage="1" showErrorMessage="1" xr:uid="{32A302C1-62AB-40D6-8304-8993EE0E7969}">
          <x14:formula1>
            <xm:f>SelectionLists!P4:P16</xm:f>
          </x14:formula1>
          <xm:sqref>W115</xm:sqref>
        </x14:dataValidation>
        <x14:dataValidation type="list" allowBlank="1" showInputMessage="1" showErrorMessage="1" xr:uid="{78BA4936-BBAF-412B-804A-4D9C3898A941}">
          <x14:formula1>
            <xm:f>SelectionLists!P4:P16</xm:f>
          </x14:formula1>
          <xm:sqref>V116</xm:sqref>
        </x14:dataValidation>
        <x14:dataValidation type="list" allowBlank="1" showInputMessage="1" showErrorMessage="1" xr:uid="{27289360-E1FF-4F70-94D1-6FB7D8279603}">
          <x14:formula1>
            <xm:f>SelectionLists!P4:P16</xm:f>
          </x14:formula1>
          <xm:sqref>W116</xm:sqref>
        </x14:dataValidation>
        <x14:dataValidation type="list" allowBlank="1" showInputMessage="1" showErrorMessage="1" xr:uid="{9ACA0894-C77B-441C-A101-10A9F2EB5755}">
          <x14:formula1>
            <xm:f>SelectionLists!P4:P16</xm:f>
          </x14:formula1>
          <xm:sqref>V117</xm:sqref>
        </x14:dataValidation>
        <x14:dataValidation type="list" allowBlank="1" showInputMessage="1" showErrorMessage="1" xr:uid="{3585A496-8A02-4C11-8FC9-BC79B0317051}">
          <x14:formula1>
            <xm:f>SelectionLists!P4:P16</xm:f>
          </x14:formula1>
          <xm:sqref>W117</xm:sqref>
        </x14:dataValidation>
        <x14:dataValidation type="list" allowBlank="1" showInputMessage="1" showErrorMessage="1" xr:uid="{3AC5418D-FD00-4D62-8317-57BF5EECFCED}">
          <x14:formula1>
            <xm:f>SelectionLists!P4:P16</xm:f>
          </x14:formula1>
          <xm:sqref>V118</xm:sqref>
        </x14:dataValidation>
        <x14:dataValidation type="list" allowBlank="1" showInputMessage="1" showErrorMessage="1" xr:uid="{1F8104FF-68AB-478C-9814-E798D3E098A6}">
          <x14:formula1>
            <xm:f>SelectionLists!P4:P16</xm:f>
          </x14:formula1>
          <xm:sqref>W118</xm:sqref>
        </x14:dataValidation>
        <x14:dataValidation type="list" allowBlank="1" showInputMessage="1" showErrorMessage="1" xr:uid="{7B8B417A-552B-4CCB-9F6D-FE09B5BDBDCD}">
          <x14:formula1>
            <xm:f>SelectionLists!R4:R16</xm:f>
          </x14:formula1>
          <xm:sqref>V119</xm:sqref>
        </x14:dataValidation>
        <x14:dataValidation type="list" allowBlank="1" showInputMessage="1" showErrorMessage="1" xr:uid="{A9B4D4E9-86C3-4D36-9645-6D57A2E862A3}">
          <x14:formula1>
            <xm:f>SelectionLists!R4:R16</xm:f>
          </x14:formula1>
          <xm:sqref>W119</xm:sqref>
        </x14:dataValidation>
        <x14:dataValidation type="list" allowBlank="1" showInputMessage="1" showErrorMessage="1" xr:uid="{69AFB168-D3B1-46F2-9528-219A90FC06FE}">
          <x14:formula1>
            <xm:f>SelectionLists!R4:R16</xm:f>
          </x14:formula1>
          <xm:sqref>V120</xm:sqref>
        </x14:dataValidation>
        <x14:dataValidation type="list" allowBlank="1" showInputMessage="1" showErrorMessage="1" xr:uid="{CCE41826-B4A7-4DB7-A657-D75259EAD339}">
          <x14:formula1>
            <xm:f>SelectionLists!R4:R16</xm:f>
          </x14:formula1>
          <xm:sqref>W120</xm:sqref>
        </x14:dataValidation>
        <x14:dataValidation type="list" allowBlank="1" showInputMessage="1" showErrorMessage="1" xr:uid="{5A1CC438-FC34-465D-9EF1-B8243957A1B0}">
          <x14:formula1>
            <xm:f>SelectionLists!P4:P16</xm:f>
          </x14:formula1>
          <xm:sqref>V121</xm:sqref>
        </x14:dataValidation>
        <x14:dataValidation type="list" allowBlank="1" showInputMessage="1" showErrorMessage="1" xr:uid="{6DBDF87B-BC4A-4F2F-B915-A8D0B66A0B11}">
          <x14:formula1>
            <xm:f>SelectionLists!P4:P16</xm:f>
          </x14:formula1>
          <xm:sqref>W121</xm:sqref>
        </x14:dataValidation>
        <x14:dataValidation type="list" allowBlank="1" showInputMessage="1" showErrorMessage="1" xr:uid="{465E63F0-B966-43B3-9501-A6BADC60D956}">
          <x14:formula1>
            <xm:f>SelectionLists!P4:P16</xm:f>
          </x14:formula1>
          <xm:sqref>V122</xm:sqref>
        </x14:dataValidation>
        <x14:dataValidation type="list" allowBlank="1" showInputMessage="1" showErrorMessage="1" xr:uid="{B322D780-5904-4586-AC62-EAA601F74F38}">
          <x14:formula1>
            <xm:f>SelectionLists!P4:P16</xm:f>
          </x14:formula1>
          <xm:sqref>W122</xm:sqref>
        </x14:dataValidation>
        <x14:dataValidation type="list" allowBlank="1" showInputMessage="1" showErrorMessage="1" xr:uid="{8650E408-B587-4AFA-872C-9A07089816CB}">
          <x14:formula1>
            <xm:f>SelectionLists!R4:R16</xm:f>
          </x14:formula1>
          <xm:sqref>V124</xm:sqref>
        </x14:dataValidation>
        <x14:dataValidation type="list" allowBlank="1" showInputMessage="1" showErrorMessage="1" xr:uid="{C60E60E0-2428-4FE1-90C4-216899323768}">
          <x14:formula1>
            <xm:f>SelectionLists!R4:R16</xm:f>
          </x14:formula1>
          <xm:sqref>W124</xm:sqref>
        </x14:dataValidation>
        <x14:dataValidation type="list" allowBlank="1" showInputMessage="1" showErrorMessage="1" xr:uid="{3E1A0AAE-0069-42D0-B485-9AFC36A65778}">
          <x14:formula1>
            <xm:f>SelectionLists!P4:P16</xm:f>
          </x14:formula1>
          <xm:sqref>V125</xm:sqref>
        </x14:dataValidation>
        <x14:dataValidation type="list" allowBlank="1" showInputMessage="1" showErrorMessage="1" xr:uid="{81D9B640-6691-4C27-A7AB-9287242019B4}">
          <x14:formula1>
            <xm:f>SelectionLists!P4:P16</xm:f>
          </x14:formula1>
          <xm:sqref>W125</xm:sqref>
        </x14:dataValidation>
        <x14:dataValidation type="list" allowBlank="1" showInputMessage="1" showErrorMessage="1" xr:uid="{BCC7ECDE-41B6-4B66-816C-5B2D94FB77BB}">
          <x14:formula1>
            <xm:f>SelectionLists!P4:P16</xm:f>
          </x14:formula1>
          <xm:sqref>V126</xm:sqref>
        </x14:dataValidation>
        <x14:dataValidation type="list" allowBlank="1" showInputMessage="1" showErrorMessage="1" xr:uid="{D7E7AF1A-951D-422B-956D-126A0B6567C8}">
          <x14:formula1>
            <xm:f>SelectionLists!P4:P16</xm:f>
          </x14:formula1>
          <xm:sqref>W126</xm:sqref>
        </x14:dataValidation>
        <x14:dataValidation type="list" allowBlank="1" showInputMessage="1" showErrorMessage="1" xr:uid="{55CD2318-4E20-4F0A-A3A2-B98742509333}">
          <x14:formula1>
            <xm:f>SelectionLists!P4:P16</xm:f>
          </x14:formula1>
          <xm:sqref>V127</xm:sqref>
        </x14:dataValidation>
        <x14:dataValidation type="list" allowBlank="1" showInputMessage="1" showErrorMessage="1" xr:uid="{7F1A4AF6-CB76-46DC-8BCC-F92FBD5890B2}">
          <x14:formula1>
            <xm:f>SelectionLists!P4:P16</xm:f>
          </x14:formula1>
          <xm:sqref>W127</xm:sqref>
        </x14:dataValidation>
        <x14:dataValidation type="list" allowBlank="1" showInputMessage="1" showErrorMessage="1" xr:uid="{1CAFD56A-F8C9-4307-97BB-2B93493DBFA1}">
          <x14:formula1>
            <xm:f>SelectionLists!P4:P16</xm:f>
          </x14:formula1>
          <xm:sqref>V128</xm:sqref>
        </x14:dataValidation>
        <x14:dataValidation type="list" allowBlank="1" showInputMessage="1" showErrorMessage="1" xr:uid="{A06FFA3F-3A55-4B59-A285-435FE6D1F035}">
          <x14:formula1>
            <xm:f>SelectionLists!P4:P16</xm:f>
          </x14:formula1>
          <xm:sqref>W128</xm:sqref>
        </x14:dataValidation>
        <x14:dataValidation type="list" allowBlank="1" showInputMessage="1" showErrorMessage="1" xr:uid="{9CB75779-E654-4A5A-BF65-1BED86A79C4E}">
          <x14:formula1>
            <xm:f>SelectionLists!P4:P16</xm:f>
          </x14:formula1>
          <xm:sqref>V129</xm:sqref>
        </x14:dataValidation>
        <x14:dataValidation type="list" allowBlank="1" showInputMessage="1" showErrorMessage="1" xr:uid="{4A3961C5-EA93-4BEB-A5CE-EAA68C50A76F}">
          <x14:formula1>
            <xm:f>SelectionLists!P4:P16</xm:f>
          </x14:formula1>
          <xm:sqref>W129</xm:sqref>
        </x14:dataValidation>
        <x14:dataValidation type="list" allowBlank="1" showInputMessage="1" showErrorMessage="1" xr:uid="{B2980530-7985-49FC-A8DC-5EEDED7D7800}">
          <x14:formula1>
            <xm:f>SelectionLists!P4:P16</xm:f>
          </x14:formula1>
          <xm:sqref>V130</xm:sqref>
        </x14:dataValidation>
        <x14:dataValidation type="list" allowBlank="1" showInputMessage="1" showErrorMessage="1" xr:uid="{1F5E8463-6089-404F-BD47-5C074283477A}">
          <x14:formula1>
            <xm:f>SelectionLists!P4:P16</xm:f>
          </x14:formula1>
          <xm:sqref>W130</xm:sqref>
        </x14:dataValidation>
        <x14:dataValidation type="list" allowBlank="1" showInputMessage="1" showErrorMessage="1" xr:uid="{DA6E654B-83E5-41C2-8043-6C0DE5AEEF91}">
          <x14:formula1>
            <xm:f>SelectionLists!R4:R16</xm:f>
          </x14:formula1>
          <xm:sqref>V131</xm:sqref>
        </x14:dataValidation>
        <x14:dataValidation type="list" allowBlank="1" showInputMessage="1" showErrorMessage="1" xr:uid="{9DC7DF12-9C69-49AD-B5D6-FD68101F2AC7}">
          <x14:formula1>
            <xm:f>SelectionLists!R4:R16</xm:f>
          </x14:formula1>
          <xm:sqref>W131</xm:sqref>
        </x14:dataValidation>
        <x14:dataValidation type="list" allowBlank="1" showInputMessage="1" showErrorMessage="1" xr:uid="{ED2E3795-7B5B-402A-BB5D-EBF53648488F}">
          <x14:formula1>
            <xm:f>SelectionLists!R4:R16</xm:f>
          </x14:formula1>
          <xm:sqref>V133</xm:sqref>
        </x14:dataValidation>
        <x14:dataValidation type="list" allowBlank="1" showInputMessage="1" showErrorMessage="1" xr:uid="{C92590C8-A555-41F5-BE02-9DF31E393A1B}">
          <x14:formula1>
            <xm:f>SelectionLists!R4:R16</xm:f>
          </x14:formula1>
          <xm:sqref>W133</xm:sqref>
        </x14:dataValidation>
        <x14:dataValidation type="list" allowBlank="1" showInputMessage="1" showErrorMessage="1" xr:uid="{76E71814-D67E-4D0E-A9C3-02B6B82B2DF1}">
          <x14:formula1>
            <xm:f>SelectionLists!R4:R16</xm:f>
          </x14:formula1>
          <xm:sqref>V134</xm:sqref>
        </x14:dataValidation>
        <x14:dataValidation type="list" allowBlank="1" showInputMessage="1" showErrorMessage="1" xr:uid="{0B0D001F-F92A-4A7D-8E03-25218F507E1C}">
          <x14:formula1>
            <xm:f>SelectionLists!R4:R16</xm:f>
          </x14:formula1>
          <xm:sqref>W134</xm:sqref>
        </x14:dataValidation>
        <x14:dataValidation type="list" allowBlank="1" showInputMessage="1" showErrorMessage="1" xr:uid="{7DA4E1B8-7EBC-4E39-ABC1-5DE94A753634}">
          <x14:formula1>
            <xm:f>SelectionLists!R4:R16</xm:f>
          </x14:formula1>
          <xm:sqref>V135</xm:sqref>
        </x14:dataValidation>
        <x14:dataValidation type="list" allowBlank="1" showInputMessage="1" showErrorMessage="1" xr:uid="{0A015ACC-BA9F-4BEE-A623-C505D153DDDF}">
          <x14:formula1>
            <xm:f>SelectionLists!R4:R16</xm:f>
          </x14:formula1>
          <xm:sqref>W135</xm:sqref>
        </x14:dataValidation>
        <x14:dataValidation type="list" allowBlank="1" showInputMessage="1" showErrorMessage="1" xr:uid="{D184FE4C-9AD0-4A35-A655-9838F0450114}">
          <x14:formula1>
            <xm:f>SelectionLists!R4:R16</xm:f>
          </x14:formula1>
          <xm:sqref>V136</xm:sqref>
        </x14:dataValidation>
        <x14:dataValidation type="list" allowBlank="1" showInputMessage="1" showErrorMessage="1" xr:uid="{E4124C5F-718F-49DE-AA1B-AA112480D67C}">
          <x14:formula1>
            <xm:f>SelectionLists!R4:R16</xm:f>
          </x14:formula1>
          <xm:sqref>W136</xm:sqref>
        </x14:dataValidation>
        <x14:dataValidation type="list" allowBlank="1" showInputMessage="1" showErrorMessage="1" xr:uid="{D4EEEBCC-D53D-4711-9752-FD642FB595D9}">
          <x14:formula1>
            <xm:f>SelectionLists!P4:P16</xm:f>
          </x14:formula1>
          <xm:sqref>V137</xm:sqref>
        </x14:dataValidation>
        <x14:dataValidation type="list" allowBlank="1" showInputMessage="1" showErrorMessage="1" xr:uid="{EE155533-5C10-4A58-9B69-D205DAECFD20}">
          <x14:formula1>
            <xm:f>SelectionLists!P4:P16</xm:f>
          </x14:formula1>
          <xm:sqref>W137</xm:sqref>
        </x14:dataValidation>
        <x14:dataValidation type="list" allowBlank="1" showInputMessage="1" showErrorMessage="1" xr:uid="{C63CF1B3-352D-4A1A-A4E8-B6F88C2C8AA8}">
          <x14:formula1>
            <xm:f>SelectionLists!P4:P16</xm:f>
          </x14:formula1>
          <xm:sqref>V138</xm:sqref>
        </x14:dataValidation>
        <x14:dataValidation type="list" allowBlank="1" showInputMessage="1" showErrorMessage="1" xr:uid="{AB241C55-BCC3-49EA-BF82-D34522268F80}">
          <x14:formula1>
            <xm:f>SelectionLists!P4:P16</xm:f>
          </x14:formula1>
          <xm:sqref>W138</xm:sqref>
        </x14:dataValidation>
        <x14:dataValidation type="list" allowBlank="1" showInputMessage="1" showErrorMessage="1" xr:uid="{DEE85640-2214-4529-90DE-E3EC619BD033}">
          <x14:formula1>
            <xm:f>SelectionLists!P4:P16</xm:f>
          </x14:formula1>
          <xm:sqref>V139</xm:sqref>
        </x14:dataValidation>
        <x14:dataValidation type="list" allowBlank="1" showInputMessage="1" showErrorMessage="1" xr:uid="{334704DA-CD61-44DB-BABE-D251880C3CCC}">
          <x14:formula1>
            <xm:f>SelectionLists!P4:P16</xm:f>
          </x14:formula1>
          <xm:sqref>W139</xm:sqref>
        </x14:dataValidation>
        <x14:dataValidation type="list" allowBlank="1" showInputMessage="1" showErrorMessage="1" xr:uid="{841C6992-6F3E-4079-9621-5EBDF56A631C}">
          <x14:formula1>
            <xm:f>SelectionLists!P4:P16</xm:f>
          </x14:formula1>
          <xm:sqref>V140</xm:sqref>
        </x14:dataValidation>
        <x14:dataValidation type="list" allowBlank="1" showInputMessage="1" showErrorMessage="1" xr:uid="{C93E2A14-26A6-47C8-ABF4-97FBCFFBB86B}">
          <x14:formula1>
            <xm:f>SelectionLists!P4:P16</xm:f>
          </x14:formula1>
          <xm:sqref>W140</xm:sqref>
        </x14:dataValidation>
        <x14:dataValidation type="list" allowBlank="1" showInputMessage="1" showErrorMessage="1" xr:uid="{2DCC8801-39BF-4791-A65A-3654758DCC3C}">
          <x14:formula1>
            <xm:f>SelectionLists!P4:P16</xm:f>
          </x14:formula1>
          <xm:sqref>V142</xm:sqref>
        </x14:dataValidation>
        <x14:dataValidation type="list" allowBlank="1" showInputMessage="1" showErrorMessage="1" xr:uid="{185AAB58-74CB-4C1F-A73F-FA72C3EEDD73}">
          <x14:formula1>
            <xm:f>SelectionLists!P4:P16</xm:f>
          </x14:formula1>
          <xm:sqref>W142</xm:sqref>
        </x14:dataValidation>
        <x14:dataValidation type="list" allowBlank="1" showInputMessage="1" showErrorMessage="1" xr:uid="{C3D9DD16-0F15-40B4-A322-5458D652B745}">
          <x14:formula1>
            <xm:f>SelectionLists!P4:P16</xm:f>
          </x14:formula1>
          <xm:sqref>V143</xm:sqref>
        </x14:dataValidation>
        <x14:dataValidation type="list" allowBlank="1" showInputMessage="1" showErrorMessage="1" xr:uid="{86108B67-C6B7-4195-B0FE-C62662076EA5}">
          <x14:formula1>
            <xm:f>SelectionLists!P4:P16</xm:f>
          </x14:formula1>
          <xm:sqref>W143</xm:sqref>
        </x14:dataValidation>
        <x14:dataValidation type="list" allowBlank="1" showInputMessage="1" showErrorMessage="1" xr:uid="{9D6911F8-92DD-4111-835E-B71FAA34CA07}">
          <x14:formula1>
            <xm:f>SelectionLists!P4:P16</xm:f>
          </x14:formula1>
          <xm:sqref>V144</xm:sqref>
        </x14:dataValidation>
        <x14:dataValidation type="list" allowBlank="1" showInputMessage="1" showErrorMessage="1" xr:uid="{DAB9AB50-ED97-4865-96E5-AA28F82F03DB}">
          <x14:formula1>
            <xm:f>SelectionLists!P4:P16</xm:f>
          </x14:formula1>
          <xm:sqref>W144</xm:sqref>
        </x14:dataValidation>
        <x14:dataValidation type="list" allowBlank="1" showInputMessage="1" showErrorMessage="1" xr:uid="{18668EBC-BDEF-4882-8A6E-44311D2D4768}">
          <x14:formula1>
            <xm:f>SelectionLists!P4:P16</xm:f>
          </x14:formula1>
          <xm:sqref>V145</xm:sqref>
        </x14:dataValidation>
        <x14:dataValidation type="list" allowBlank="1" showInputMessage="1" showErrorMessage="1" xr:uid="{B20C6934-F6B0-4F73-A764-8CD5F3A59C98}">
          <x14:formula1>
            <xm:f>SelectionLists!P4:P16</xm:f>
          </x14:formula1>
          <xm:sqref>W145</xm:sqref>
        </x14:dataValidation>
        <x14:dataValidation type="list" allowBlank="1" showInputMessage="1" showErrorMessage="1" xr:uid="{1719333E-D347-4ABA-8B4A-2D3A60A50DDF}">
          <x14:formula1>
            <xm:f>SelectionLists!P4:P16</xm:f>
          </x14:formula1>
          <xm:sqref>V146</xm:sqref>
        </x14:dataValidation>
        <x14:dataValidation type="list" allowBlank="1" showInputMessage="1" showErrorMessage="1" xr:uid="{AF17DCD3-8083-4F16-8CBD-E306C6FAB777}">
          <x14:formula1>
            <xm:f>SelectionLists!P4:P16</xm:f>
          </x14:formula1>
          <xm:sqref>W146</xm:sqref>
        </x14:dataValidation>
        <x14:dataValidation type="list" allowBlank="1" showInputMessage="1" showErrorMessage="1" xr:uid="{5FCCE54B-06D1-4F6B-B4CB-1E3D1F8A126C}">
          <x14:formula1>
            <xm:f>SelectionLists!R4:R16</xm:f>
          </x14:formula1>
          <xm:sqref>V148</xm:sqref>
        </x14:dataValidation>
        <x14:dataValidation type="list" allowBlank="1" showInputMessage="1" showErrorMessage="1" xr:uid="{FBB88335-3AB4-4259-AE3C-3437F01F8F00}">
          <x14:formula1>
            <xm:f>SelectionLists!R4:R16</xm:f>
          </x14:formula1>
          <xm:sqref>W148</xm:sqref>
        </x14:dataValidation>
        <x14:dataValidation type="list" allowBlank="1" showInputMessage="1" showErrorMessage="1" xr:uid="{B476EB38-5A50-411D-BC80-5CFFFBA15E74}">
          <x14:formula1>
            <xm:f>SelectionLists!R4:R16</xm:f>
          </x14:formula1>
          <xm:sqref>V149</xm:sqref>
        </x14:dataValidation>
        <x14:dataValidation type="list" allowBlank="1" showInputMessage="1" showErrorMessage="1" xr:uid="{F18BE80D-2F59-4C43-ACC4-D7AB5F2E426E}">
          <x14:formula1>
            <xm:f>SelectionLists!R4:R16</xm:f>
          </x14:formula1>
          <xm:sqref>W149</xm:sqref>
        </x14:dataValidation>
        <x14:dataValidation type="list" allowBlank="1" showInputMessage="1" showErrorMessage="1" xr:uid="{ED44550C-E4E8-41DE-8A60-7CF203F03F4B}">
          <x14:formula1>
            <xm:f>SelectionLists!P4:P16</xm:f>
          </x14:formula1>
          <xm:sqref>V150</xm:sqref>
        </x14:dataValidation>
        <x14:dataValidation type="list" allowBlank="1" showInputMessage="1" showErrorMessage="1" xr:uid="{19A6CAFF-9A59-4C1B-8A60-FB2093CB3B25}">
          <x14:formula1>
            <xm:f>SelectionLists!P4:P16</xm:f>
          </x14:formula1>
          <xm:sqref>W150</xm:sqref>
        </x14:dataValidation>
        <x14:dataValidation type="list" allowBlank="1" showInputMessage="1" showErrorMessage="1" xr:uid="{A2A8CA5C-D0E9-4EE2-8F21-C38753DAABA9}">
          <x14:formula1>
            <xm:f>SelectionLists!P4:P16</xm:f>
          </x14:formula1>
          <xm:sqref>V151</xm:sqref>
        </x14:dataValidation>
        <x14:dataValidation type="list" allowBlank="1" showInputMessage="1" showErrorMessage="1" xr:uid="{9DDE5093-1F0A-4747-9129-AA2EC23AE500}">
          <x14:formula1>
            <xm:f>SelectionLists!P4:P16</xm:f>
          </x14:formula1>
          <xm:sqref>W151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31494-C0DF-4367-AF1C-834F7721AD94}">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141</v>
      </c>
      <c r="AG6" s="779" t="s">
        <v>2377</v>
      </c>
      <c r="AH6" s="779" t="s">
        <v>2379</v>
      </c>
      <c r="AI6" s="779" t="s">
        <v>2381</v>
      </c>
      <c r="AJ6" s="779" t="s">
        <v>2383</v>
      </c>
      <c r="AK6" s="779" t="s">
        <v>2385</v>
      </c>
      <c r="AL6" s="779" t="s">
        <v>2387</v>
      </c>
      <c r="AM6" s="779" t="s">
        <v>2389</v>
      </c>
      <c r="AN6" s="779" t="s">
        <v>2391</v>
      </c>
      <c r="AO6" s="779" t="s">
        <v>2393</v>
      </c>
      <c r="AP6" s="779" t="s">
        <v>2395</v>
      </c>
      <c r="AQ6" s="779" t="s">
        <v>2397</v>
      </c>
      <c r="AR6" s="779" t="s">
        <v>2399</v>
      </c>
      <c r="AS6" s="779" t="s">
        <v>2401</v>
      </c>
      <c r="AT6" s="779" t="s">
        <v>2403</v>
      </c>
      <c r="AU6" s="780" t="s">
        <v>2405</v>
      </c>
      <c r="AV6" s="778" t="str">
        <f t="shared" ref="AV6:BK6" si="0">AF6</f>
        <v>IAC</v>
      </c>
      <c r="AW6" s="779" t="str">
        <f t="shared" si="0"/>
        <v>kIAC</v>
      </c>
      <c r="AX6" s="779" t="str">
        <f t="shared" si="0"/>
        <v>pIAC</v>
      </c>
      <c r="AY6" s="779" t="str">
        <f t="shared" si="0"/>
        <v>mIAC</v>
      </c>
      <c r="AZ6" s="779" t="str">
        <f t="shared" si="0"/>
        <v>ilIAC</v>
      </c>
      <c r="BA6" s="779" t="str">
        <f t="shared" si="0"/>
        <v>icIAC</v>
      </c>
      <c r="BB6" s="779" t="str">
        <f t="shared" si="0"/>
        <v>dIAC</v>
      </c>
      <c r="BC6" s="779" t="str">
        <f t="shared" si="0"/>
        <v>fpIAC</v>
      </c>
      <c r="BD6" s="779" t="str">
        <f t="shared" si="0"/>
        <v>vcIAC</v>
      </c>
      <c r="BE6" s="779" t="str">
        <f t="shared" si="0"/>
        <v>ledIAC</v>
      </c>
      <c r="BF6" s="779" t="str">
        <f t="shared" si="0"/>
        <v>btIAC</v>
      </c>
      <c r="BG6" s="779" t="str">
        <f t="shared" si="0"/>
        <v>venIAC</v>
      </c>
      <c r="BH6" s="779" t="str">
        <f t="shared" si="0"/>
        <v>subIAC</v>
      </c>
      <c r="BI6" s="779" t="str">
        <f t="shared" si="0"/>
        <v>devIAC</v>
      </c>
      <c r="BJ6" s="779" t="str">
        <f t="shared" si="0"/>
        <v>quaIAC</v>
      </c>
      <c r="BK6" s="781" t="str">
        <f t="shared" si="0"/>
        <v>prdIAC</v>
      </c>
      <c r="BL6" s="782" t="str">
        <f t="shared" ref="BL6:CA6" si="1">AF6</f>
        <v>IAC</v>
      </c>
      <c r="BM6" s="779" t="str">
        <f t="shared" si="1"/>
        <v>kIAC</v>
      </c>
      <c r="BN6" s="779" t="str">
        <f t="shared" si="1"/>
        <v>pIAC</v>
      </c>
      <c r="BO6" s="779" t="str">
        <f t="shared" si="1"/>
        <v>mIAC</v>
      </c>
      <c r="BP6" s="779" t="str">
        <f t="shared" si="1"/>
        <v>ilIAC</v>
      </c>
      <c r="BQ6" s="779" t="str">
        <f t="shared" si="1"/>
        <v>icIAC</v>
      </c>
      <c r="BR6" s="779" t="str">
        <f t="shared" si="1"/>
        <v>dIAC</v>
      </c>
      <c r="BS6" s="779" t="str">
        <f t="shared" si="1"/>
        <v>fpIAC</v>
      </c>
      <c r="BT6" s="779" t="str">
        <f t="shared" si="1"/>
        <v>vcIAC</v>
      </c>
      <c r="BU6" s="779" t="str">
        <f t="shared" si="1"/>
        <v>ledIAC</v>
      </c>
      <c r="BV6" s="779" t="str">
        <f t="shared" si="1"/>
        <v>btIAC</v>
      </c>
      <c r="BW6" s="779" t="str">
        <f t="shared" si="1"/>
        <v>venIAC</v>
      </c>
      <c r="BX6" s="779" t="str">
        <f t="shared" si="1"/>
        <v>subIAC</v>
      </c>
      <c r="BY6" s="779" t="str">
        <f t="shared" si="1"/>
        <v>devIAC</v>
      </c>
      <c r="BZ6" s="779" t="str">
        <f t="shared" si="1"/>
        <v>quaIAC</v>
      </c>
      <c r="CA6" s="781" t="str">
        <f t="shared" si="1"/>
        <v>prdIAC</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-1</v>
      </c>
      <c r="AR7" s="765">
        <v>-1</v>
      </c>
      <c r="AS7" s="765">
        <v>-1</v>
      </c>
      <c r="AT7" s="765">
        <v>-1</v>
      </c>
      <c r="AU7" s="766">
        <v>-1</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tbd</v>
      </c>
      <c r="BH7" s="765" t="str">
        <f t="shared" si="2"/>
        <v>tbd</v>
      </c>
      <c r="BI7" s="765" t="str">
        <f t="shared" si="2"/>
        <v>tbd</v>
      </c>
      <c r="BJ7" s="765" t="str">
        <f t="shared" si="2"/>
        <v>tbd</v>
      </c>
      <c r="BK7" s="775" t="str">
        <f t="shared" si="2"/>
        <v>tbd</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f t="shared" si="3"/>
        <v>0</v>
      </c>
      <c r="BX7" s="776">
        <f t="shared" si="3"/>
        <v>0</v>
      </c>
      <c r="BY7" s="776">
        <f t="shared" si="3"/>
        <v>0</v>
      </c>
      <c r="BZ7" s="776">
        <f t="shared" si="3"/>
        <v>0</v>
      </c>
      <c r="CA7" s="777">
        <f t="shared" si="3"/>
        <v>0</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-1</v>
      </c>
      <c r="AR8" s="487">
        <v>-1</v>
      </c>
      <c r="AS8" s="487">
        <v>-1</v>
      </c>
      <c r="AT8" s="487">
        <v>-1</v>
      </c>
      <c r="AU8" s="493">
        <v>-1</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tbd</v>
      </c>
      <c r="BH8" s="487" t="str">
        <f t="shared" si="2"/>
        <v>tbd</v>
      </c>
      <c r="BI8" s="487" t="str">
        <f t="shared" si="2"/>
        <v>tbd</v>
      </c>
      <c r="BJ8" s="487" t="str">
        <f t="shared" si="2"/>
        <v>tbd</v>
      </c>
      <c r="BK8" s="489" t="str">
        <f t="shared" si="2"/>
        <v>tbd</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f t="shared" si="3"/>
        <v>0</v>
      </c>
      <c r="BX8" s="495">
        <f t="shared" si="3"/>
        <v>0</v>
      </c>
      <c r="BY8" s="495">
        <f t="shared" si="3"/>
        <v>0</v>
      </c>
      <c r="BZ8" s="495">
        <f t="shared" si="3"/>
        <v>0</v>
      </c>
      <c r="CA8" s="759">
        <f t="shared" si="3"/>
        <v>0</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-1</v>
      </c>
      <c r="AR9" s="487">
        <v>-1</v>
      </c>
      <c r="AS9" s="487">
        <v>-1</v>
      </c>
      <c r="AT9" s="487">
        <v>-1</v>
      </c>
      <c r="AU9" s="493">
        <v>-1</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tbd</v>
      </c>
      <c r="BH9" s="487" t="str">
        <f t="shared" si="2"/>
        <v>tbd</v>
      </c>
      <c r="BI9" s="487" t="str">
        <f t="shared" si="2"/>
        <v>tbd</v>
      </c>
      <c r="BJ9" s="487" t="str">
        <f t="shared" si="2"/>
        <v>tbd</v>
      </c>
      <c r="BK9" s="489" t="str">
        <f t="shared" si="2"/>
        <v>tbd</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f t="shared" si="3"/>
        <v>0</v>
      </c>
      <c r="BX9" s="495">
        <f t="shared" si="3"/>
        <v>0</v>
      </c>
      <c r="BY9" s="495">
        <f t="shared" si="3"/>
        <v>0</v>
      </c>
      <c r="BZ9" s="495">
        <f t="shared" si="3"/>
        <v>0</v>
      </c>
      <c r="CA9" s="759">
        <f t="shared" si="3"/>
        <v>0</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-1</v>
      </c>
      <c r="AR10" s="487">
        <v>-1</v>
      </c>
      <c r="AS10" s="487">
        <v>-1</v>
      </c>
      <c r="AT10" s="487">
        <v>-1</v>
      </c>
      <c r="AU10" s="493">
        <v>-1</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tbd</v>
      </c>
      <c r="BH10" s="487" t="str">
        <f t="shared" si="2"/>
        <v>tbd</v>
      </c>
      <c r="BI10" s="487" t="str">
        <f t="shared" si="2"/>
        <v>tbd</v>
      </c>
      <c r="BJ10" s="487" t="str">
        <f t="shared" si="2"/>
        <v>tbd</v>
      </c>
      <c r="BK10" s="489" t="str">
        <f t="shared" si="2"/>
        <v>tbd</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f t="shared" si="3"/>
        <v>0</v>
      </c>
      <c r="BX10" s="495">
        <f t="shared" si="3"/>
        <v>0</v>
      </c>
      <c r="BY10" s="495">
        <f t="shared" si="3"/>
        <v>0</v>
      </c>
      <c r="BZ10" s="495">
        <f t="shared" si="3"/>
        <v>0</v>
      </c>
      <c r="CA10" s="759">
        <f t="shared" si="3"/>
        <v>0</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-1</v>
      </c>
      <c r="AR11" s="487">
        <v>-1</v>
      </c>
      <c r="AS11" s="487">
        <v>-1</v>
      </c>
      <c r="AT11" s="487">
        <v>-1</v>
      </c>
      <c r="AU11" s="493">
        <v>-1</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tbd</v>
      </c>
      <c r="BH11" s="487" t="str">
        <f t="shared" si="2"/>
        <v>tbd</v>
      </c>
      <c r="BI11" s="487" t="str">
        <f t="shared" si="2"/>
        <v>tbd</v>
      </c>
      <c r="BJ11" s="487" t="str">
        <f t="shared" si="2"/>
        <v>tbd</v>
      </c>
      <c r="BK11" s="489" t="str">
        <f t="shared" si="2"/>
        <v>tbd</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f t="shared" si="3"/>
        <v>0</v>
      </c>
      <c r="BX11" s="495">
        <f t="shared" si="3"/>
        <v>0</v>
      </c>
      <c r="BY11" s="495">
        <f t="shared" si="3"/>
        <v>0</v>
      </c>
      <c r="BZ11" s="495">
        <f t="shared" si="3"/>
        <v>0</v>
      </c>
      <c r="CA11" s="759">
        <f t="shared" si="3"/>
        <v>0</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-1</v>
      </c>
      <c r="AR12" s="487">
        <v>-1</v>
      </c>
      <c r="AS12" s="487">
        <v>-1</v>
      </c>
      <c r="AT12" s="487">
        <v>-1</v>
      </c>
      <c r="AU12" s="493">
        <v>-1</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tbd</v>
      </c>
      <c r="BH12" s="487" t="str">
        <f t="shared" si="2"/>
        <v>tbd</v>
      </c>
      <c r="BI12" s="487" t="str">
        <f t="shared" si="2"/>
        <v>tbd</v>
      </c>
      <c r="BJ12" s="487" t="str">
        <f t="shared" si="2"/>
        <v>tbd</v>
      </c>
      <c r="BK12" s="489" t="str">
        <f t="shared" si="2"/>
        <v>tbd</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f t="shared" si="3"/>
        <v>0</v>
      </c>
      <c r="BX12" s="495">
        <f t="shared" si="3"/>
        <v>0</v>
      </c>
      <c r="BY12" s="495">
        <f t="shared" si="3"/>
        <v>0</v>
      </c>
      <c r="BZ12" s="495">
        <f t="shared" si="3"/>
        <v>0</v>
      </c>
      <c r="CA12" s="759">
        <f t="shared" si="3"/>
        <v>0</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-1</v>
      </c>
      <c r="AR13" s="487">
        <v>-1</v>
      </c>
      <c r="AS13" s="487">
        <v>-1</v>
      </c>
      <c r="AT13" s="487">
        <v>-1</v>
      </c>
      <c r="AU13" s="493">
        <v>-1</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tbd</v>
      </c>
      <c r="BH13" s="487" t="str">
        <f t="shared" si="2"/>
        <v>tbd</v>
      </c>
      <c r="BI13" s="487" t="str">
        <f t="shared" si="2"/>
        <v>tbd</v>
      </c>
      <c r="BJ13" s="487" t="str">
        <f t="shared" si="2"/>
        <v>tbd</v>
      </c>
      <c r="BK13" s="489" t="str">
        <f t="shared" si="2"/>
        <v>tbd</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f t="shared" si="3"/>
        <v>0</v>
      </c>
      <c r="BX13" s="495">
        <f t="shared" si="3"/>
        <v>0</v>
      </c>
      <c r="BY13" s="495">
        <f t="shared" si="3"/>
        <v>0</v>
      </c>
      <c r="BZ13" s="495">
        <f t="shared" si="3"/>
        <v>0</v>
      </c>
      <c r="CA13" s="759">
        <f t="shared" si="3"/>
        <v>0</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-1</v>
      </c>
      <c r="AR14" s="487">
        <v>-1</v>
      </c>
      <c r="AS14" s="487">
        <v>-1</v>
      </c>
      <c r="AT14" s="487">
        <v>-1</v>
      </c>
      <c r="AU14" s="493">
        <v>-1</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tbd</v>
      </c>
      <c r="BH14" s="487" t="str">
        <f t="shared" si="2"/>
        <v>tbd</v>
      </c>
      <c r="BI14" s="487" t="str">
        <f t="shared" si="2"/>
        <v>tbd</v>
      </c>
      <c r="BJ14" s="487" t="str">
        <f t="shared" si="2"/>
        <v>tbd</v>
      </c>
      <c r="BK14" s="489" t="str">
        <f t="shared" si="2"/>
        <v>tbd</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f t="shared" si="3"/>
        <v>0</v>
      </c>
      <c r="BX14" s="495">
        <f t="shared" si="3"/>
        <v>0</v>
      </c>
      <c r="BY14" s="495">
        <f t="shared" si="3"/>
        <v>0</v>
      </c>
      <c r="BZ14" s="495">
        <f t="shared" si="3"/>
        <v>0</v>
      </c>
      <c r="CA14" s="759">
        <f t="shared" si="3"/>
        <v>0</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-1</v>
      </c>
      <c r="AR15" s="487">
        <v>-1</v>
      </c>
      <c r="AS15" s="487">
        <v>-1</v>
      </c>
      <c r="AT15" s="487">
        <v>-1</v>
      </c>
      <c r="AU15" s="493">
        <v>-1</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tbd</v>
      </c>
      <c r="BH15" s="487" t="str">
        <f t="shared" si="2"/>
        <v>tbd</v>
      </c>
      <c r="BI15" s="487" t="str">
        <f t="shared" si="2"/>
        <v>tbd</v>
      </c>
      <c r="BJ15" s="487" t="str">
        <f t="shared" si="2"/>
        <v>tbd</v>
      </c>
      <c r="BK15" s="489" t="str">
        <f t="shared" si="2"/>
        <v>tbd</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f t="shared" si="3"/>
        <v>0</v>
      </c>
      <c r="BX15" s="495">
        <f t="shared" si="3"/>
        <v>0</v>
      </c>
      <c r="BY15" s="495">
        <f t="shared" si="3"/>
        <v>0</v>
      </c>
      <c r="BZ15" s="495">
        <f t="shared" si="3"/>
        <v>0</v>
      </c>
      <c r="CA15" s="759">
        <f t="shared" si="3"/>
        <v>0</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-1</v>
      </c>
      <c r="AR16" s="487">
        <v>-1</v>
      </c>
      <c r="AS16" s="487">
        <v>-1</v>
      </c>
      <c r="AT16" s="487">
        <v>-1</v>
      </c>
      <c r="AU16" s="493">
        <v>-1</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tbd</v>
      </c>
      <c r="BH16" s="487" t="str">
        <f t="shared" si="2"/>
        <v>tbd</v>
      </c>
      <c r="BI16" s="487" t="str">
        <f t="shared" si="2"/>
        <v>tbd</v>
      </c>
      <c r="BJ16" s="487" t="str">
        <f t="shared" si="2"/>
        <v>tbd</v>
      </c>
      <c r="BK16" s="489" t="str">
        <f t="shared" si="2"/>
        <v>tbd</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f t="shared" si="3"/>
        <v>0</v>
      </c>
      <c r="BX16" s="495">
        <f t="shared" si="3"/>
        <v>0</v>
      </c>
      <c r="BY16" s="495">
        <f t="shared" si="3"/>
        <v>0</v>
      </c>
      <c r="BZ16" s="495">
        <f t="shared" si="3"/>
        <v>0</v>
      </c>
      <c r="CA16" s="759">
        <f t="shared" si="3"/>
        <v>0</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-1</v>
      </c>
      <c r="AR17" s="487">
        <v>-1</v>
      </c>
      <c r="AS17" s="487">
        <v>-1</v>
      </c>
      <c r="AT17" s="487">
        <v>-1</v>
      </c>
      <c r="AU17" s="493">
        <v>-1</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tbd</v>
      </c>
      <c r="BH17" s="487" t="str">
        <f t="shared" si="2"/>
        <v>tbd</v>
      </c>
      <c r="BI17" s="487" t="str">
        <f t="shared" si="2"/>
        <v>tbd</v>
      </c>
      <c r="BJ17" s="487" t="str">
        <f t="shared" si="2"/>
        <v>tbd</v>
      </c>
      <c r="BK17" s="489" t="str">
        <f t="shared" si="2"/>
        <v>tbd</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f t="shared" si="3"/>
        <v>0</v>
      </c>
      <c r="BX17" s="495">
        <f t="shared" si="3"/>
        <v>0</v>
      </c>
      <c r="BY17" s="495">
        <f t="shared" si="3"/>
        <v>0</v>
      </c>
      <c r="BZ17" s="495">
        <f t="shared" si="3"/>
        <v>0</v>
      </c>
      <c r="CA17" s="759">
        <f t="shared" si="3"/>
        <v>0</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-1</v>
      </c>
      <c r="AR18" s="487">
        <v>-1</v>
      </c>
      <c r="AS18" s="487">
        <v>-1</v>
      </c>
      <c r="AT18" s="487">
        <v>-1</v>
      </c>
      <c r="AU18" s="493">
        <v>-1</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tbd</v>
      </c>
      <c r="BH18" s="487" t="str">
        <f t="shared" si="2"/>
        <v>tbd</v>
      </c>
      <c r="BI18" s="487" t="str">
        <f t="shared" si="2"/>
        <v>tbd</v>
      </c>
      <c r="BJ18" s="487" t="str">
        <f t="shared" si="2"/>
        <v>tbd</v>
      </c>
      <c r="BK18" s="489" t="str">
        <f t="shared" si="2"/>
        <v>tbd</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f t="shared" si="3"/>
        <v>0</v>
      </c>
      <c r="BX18" s="495">
        <f t="shared" si="3"/>
        <v>0</v>
      </c>
      <c r="BY18" s="495">
        <f t="shared" si="3"/>
        <v>0</v>
      </c>
      <c r="BZ18" s="495">
        <f t="shared" si="3"/>
        <v>0</v>
      </c>
      <c r="CA18" s="759">
        <f t="shared" si="3"/>
        <v>0</v>
      </c>
    </row>
    <row r="19" spans="1:79" s="121" customFormat="1" ht="19.899999999999999" customHeight="1" x14ac:dyDescent="0.25">
      <c r="A19" s="9" t="s">
        <v>1761</v>
      </c>
      <c r="B19" s="7"/>
      <c r="C19" s="2" t="s">
        <v>1762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-1</v>
      </c>
      <c r="AR19" s="487">
        <v>-1</v>
      </c>
      <c r="AS19" s="487">
        <v>-1</v>
      </c>
      <c r="AT19" s="487">
        <v>-1</v>
      </c>
      <c r="AU19" s="493">
        <v>-1</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tbd</v>
      </c>
      <c r="BG19" s="487" t="str">
        <f t="shared" si="2"/>
        <v>tbd</v>
      </c>
      <c r="BH19" s="487" t="str">
        <f t="shared" si="2"/>
        <v>tbd</v>
      </c>
      <c r="BI19" s="487" t="str">
        <f t="shared" si="2"/>
        <v>tbd</v>
      </c>
      <c r="BJ19" s="487" t="str">
        <f t="shared" si="2"/>
        <v>tbd</v>
      </c>
      <c r="BK19" s="489" t="str">
        <f t="shared" si="2"/>
        <v>tbd</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f t="shared" si="3"/>
        <v>0</v>
      </c>
      <c r="BX19" s="495">
        <f t="shared" si="3"/>
        <v>0</v>
      </c>
      <c r="BY19" s="495">
        <f t="shared" si="3"/>
        <v>0</v>
      </c>
      <c r="BZ19" s="495">
        <f t="shared" si="3"/>
        <v>0</v>
      </c>
      <c r="CA19" s="759">
        <f t="shared" si="3"/>
        <v>0</v>
      </c>
    </row>
    <row r="20" spans="1:79" s="121" customFormat="1" ht="19.899999999999999" customHeight="1" x14ac:dyDescent="0.25">
      <c r="A20" s="9" t="s">
        <v>1763</v>
      </c>
      <c r="B20" s="7"/>
      <c r="C20" s="2" t="s">
        <v>1764</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-1</v>
      </c>
      <c r="AR20" s="487">
        <v>-1</v>
      </c>
      <c r="AS20" s="487">
        <v>-1</v>
      </c>
      <c r="AT20" s="487">
        <v>-1</v>
      </c>
      <c r="AU20" s="493">
        <v>-1</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tbd</v>
      </c>
      <c r="BG20" s="487" t="str">
        <f t="shared" si="2"/>
        <v>tbd</v>
      </c>
      <c r="BH20" s="487" t="str">
        <f t="shared" si="2"/>
        <v>tbd</v>
      </c>
      <c r="BI20" s="487" t="str">
        <f t="shared" si="2"/>
        <v>tbd</v>
      </c>
      <c r="BJ20" s="487" t="str">
        <f t="shared" si="2"/>
        <v>tbd</v>
      </c>
      <c r="BK20" s="489" t="str">
        <f t="shared" si="2"/>
        <v>tbd</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f t="shared" si="3"/>
        <v>0</v>
      </c>
      <c r="BX20" s="495">
        <f t="shared" si="3"/>
        <v>0</v>
      </c>
      <c r="BY20" s="495">
        <f t="shared" si="3"/>
        <v>0</v>
      </c>
      <c r="BZ20" s="495">
        <f t="shared" si="3"/>
        <v>0</v>
      </c>
      <c r="CA20" s="489">
        <f t="shared" si="3"/>
        <v>0</v>
      </c>
    </row>
    <row r="21" spans="1:79" s="121" customFormat="1" ht="19.899999999999999" customHeight="1" x14ac:dyDescent="0.25">
      <c r="A21" s="9" t="s">
        <v>1765</v>
      </c>
      <c r="B21" s="7"/>
      <c r="C21" s="2" t="s">
        <v>1766</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-1</v>
      </c>
      <c r="AR21" s="487">
        <v>-1</v>
      </c>
      <c r="AS21" s="487">
        <v>-1</v>
      </c>
      <c r="AT21" s="487">
        <v>-1</v>
      </c>
      <c r="AU21" s="493">
        <v>-1</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tbd</v>
      </c>
      <c r="BG21" s="487" t="str">
        <f t="shared" si="2"/>
        <v>tbd</v>
      </c>
      <c r="BH21" s="487" t="str">
        <f t="shared" si="2"/>
        <v>tbd</v>
      </c>
      <c r="BI21" s="487" t="str">
        <f t="shared" si="2"/>
        <v>tbd</v>
      </c>
      <c r="BJ21" s="487" t="str">
        <f t="shared" si="2"/>
        <v>tbd</v>
      </c>
      <c r="BK21" s="489" t="str">
        <f t="shared" si="2"/>
        <v>tbd</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f t="shared" si="3"/>
        <v>0</v>
      </c>
      <c r="BX21" s="495">
        <f t="shared" si="3"/>
        <v>0</v>
      </c>
      <c r="BY21" s="495">
        <f t="shared" si="3"/>
        <v>0</v>
      </c>
      <c r="BZ21" s="495">
        <f t="shared" si="3"/>
        <v>0</v>
      </c>
      <c r="CA21" s="489">
        <f t="shared" si="3"/>
        <v>0</v>
      </c>
    </row>
    <row r="22" spans="1:79" s="121" customFormat="1" ht="19.899999999999999" customHeight="1" x14ac:dyDescent="0.25">
      <c r="A22" s="9" t="s">
        <v>1767</v>
      </c>
      <c r="B22" s="7"/>
      <c r="C22" s="2" t="s">
        <v>1768</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-1</v>
      </c>
      <c r="AQ22" s="487">
        <v>-1</v>
      </c>
      <c r="AR22" s="487">
        <v>-1</v>
      </c>
      <c r="AS22" s="487">
        <v>-1</v>
      </c>
      <c r="AT22" s="487">
        <v>-1</v>
      </c>
      <c r="AU22" s="493">
        <v>-1</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tbd</v>
      </c>
      <c r="BF22" s="487" t="str">
        <f t="shared" si="2"/>
        <v>tbd</v>
      </c>
      <c r="BG22" s="487" t="str">
        <f t="shared" si="2"/>
        <v>tbd</v>
      </c>
      <c r="BH22" s="487" t="str">
        <f t="shared" si="2"/>
        <v>tbd</v>
      </c>
      <c r="BI22" s="487" t="str">
        <f t="shared" si="2"/>
        <v>tbd</v>
      </c>
      <c r="BJ22" s="487" t="str">
        <f t="shared" si="2"/>
        <v>tbd</v>
      </c>
      <c r="BK22" s="489" t="str">
        <f t="shared" si="2"/>
        <v>tbd</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f t="shared" si="3"/>
        <v>0</v>
      </c>
      <c r="BX22" s="495">
        <f t="shared" si="3"/>
        <v>0</v>
      </c>
      <c r="BY22" s="495">
        <f t="shared" si="3"/>
        <v>0</v>
      </c>
      <c r="BZ22" s="495">
        <f t="shared" si="3"/>
        <v>0</v>
      </c>
      <c r="CA22" s="489">
        <f t="shared" si="3"/>
        <v>0</v>
      </c>
    </row>
    <row r="23" spans="1:79" s="121" customFormat="1" ht="19.899999999999999" customHeight="1" x14ac:dyDescent="0.25">
      <c r="A23" s="9" t="s">
        <v>1769</v>
      </c>
      <c r="B23" s="7"/>
      <c r="C23" s="2" t="s">
        <v>1770</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-1</v>
      </c>
      <c r="AQ23" s="487">
        <v>-1</v>
      </c>
      <c r="AR23" s="487">
        <v>-1</v>
      </c>
      <c r="AS23" s="487">
        <v>-1</v>
      </c>
      <c r="AT23" s="487">
        <v>-1</v>
      </c>
      <c r="AU23" s="493">
        <v>-1</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tbd</v>
      </c>
      <c r="BF23" s="487" t="str">
        <f t="shared" si="4"/>
        <v>tbd</v>
      </c>
      <c r="BG23" s="487" t="str">
        <f t="shared" si="4"/>
        <v>tbd</v>
      </c>
      <c r="BH23" s="487" t="str">
        <f t="shared" si="4"/>
        <v>tbd</v>
      </c>
      <c r="BI23" s="487" t="str">
        <f t="shared" si="4"/>
        <v>tbd</v>
      </c>
      <c r="BJ23" s="487" t="str">
        <f t="shared" si="4"/>
        <v>tbd</v>
      </c>
      <c r="BK23" s="489" t="str">
        <f t="shared" si="4"/>
        <v>tbd</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f t="shared" si="5"/>
        <v>0</v>
      </c>
      <c r="BV23" s="495">
        <f t="shared" si="5"/>
        <v>0</v>
      </c>
      <c r="BW23" s="495">
        <f t="shared" si="5"/>
        <v>0</v>
      </c>
      <c r="BX23" s="495">
        <f t="shared" si="5"/>
        <v>0</v>
      </c>
      <c r="BY23" s="495">
        <f t="shared" si="5"/>
        <v>0</v>
      </c>
      <c r="BZ23" s="495">
        <f t="shared" si="5"/>
        <v>0</v>
      </c>
      <c r="CA23" s="489">
        <f t="shared" si="5"/>
        <v>0</v>
      </c>
    </row>
    <row r="24" spans="1:79" s="121" customFormat="1" ht="19.899999999999999" customHeight="1" x14ac:dyDescent="0.25">
      <c r="A24" s="9" t="s">
        <v>1771</v>
      </c>
      <c r="B24" s="7"/>
      <c r="C24" s="2" t="s">
        <v>1772</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-1</v>
      </c>
      <c r="AQ24" s="487">
        <v>-1</v>
      </c>
      <c r="AR24" s="487">
        <v>-1</v>
      </c>
      <c r="AS24" s="487">
        <v>-1</v>
      </c>
      <c r="AT24" s="487">
        <v>-1</v>
      </c>
      <c r="AU24" s="493">
        <v>-1</v>
      </c>
      <c r="AV24" s="488" t="str">
        <f t="shared" si="4"/>
        <v>tbd</v>
      </c>
      <c r="AW24" s="487" t="str">
        <f t="shared" si="4"/>
        <v>tbd</v>
      </c>
      <c r="AX24" s="487" t="str">
        <f t="shared" si="4"/>
        <v>tbd</v>
      </c>
      <c r="AY24" s="487" t="str">
        <f t="shared" si="4"/>
        <v>tbd</v>
      </c>
      <c r="AZ24" s="487" t="str">
        <f t="shared" si="4"/>
        <v>tbd</v>
      </c>
      <c r="BA24" s="487" t="str">
        <f t="shared" si="4"/>
        <v>tbd</v>
      </c>
      <c r="BB24" s="487" t="str">
        <f t="shared" si="4"/>
        <v>tbd</v>
      </c>
      <c r="BC24" s="487" t="str">
        <f t="shared" si="4"/>
        <v>tbd</v>
      </c>
      <c r="BD24" s="487" t="str">
        <f t="shared" si="4"/>
        <v>tbd</v>
      </c>
      <c r="BE24" s="487" t="str">
        <f t="shared" si="4"/>
        <v>tbd</v>
      </c>
      <c r="BF24" s="487" t="str">
        <f t="shared" si="4"/>
        <v>tbd</v>
      </c>
      <c r="BG24" s="487" t="str">
        <f t="shared" si="4"/>
        <v>tbd</v>
      </c>
      <c r="BH24" s="487" t="str">
        <f t="shared" si="4"/>
        <v>tbd</v>
      </c>
      <c r="BI24" s="487" t="str">
        <f t="shared" si="4"/>
        <v>tbd</v>
      </c>
      <c r="BJ24" s="487" t="str">
        <f t="shared" si="4"/>
        <v>tbd</v>
      </c>
      <c r="BK24" s="489" t="str">
        <f t="shared" si="4"/>
        <v>tbd</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f t="shared" si="5"/>
        <v>0</v>
      </c>
      <c r="BV24" s="495">
        <f t="shared" si="5"/>
        <v>0</v>
      </c>
      <c r="BW24" s="495">
        <f t="shared" si="5"/>
        <v>0</v>
      </c>
      <c r="BX24" s="495">
        <f t="shared" si="5"/>
        <v>0</v>
      </c>
      <c r="BY24" s="495">
        <f t="shared" si="5"/>
        <v>0</v>
      </c>
      <c r="BZ24" s="495">
        <f t="shared" si="5"/>
        <v>0</v>
      </c>
      <c r="CA24" s="489">
        <f t="shared" si="5"/>
        <v>0</v>
      </c>
    </row>
    <row r="25" spans="1:79" s="121" customFormat="1" ht="19.899999999999999" customHeight="1" x14ac:dyDescent="0.25">
      <c r="A25" s="9" t="s">
        <v>1860</v>
      </c>
      <c r="B25" s="7"/>
      <c r="C25" s="2" t="s">
        <v>1861</v>
      </c>
      <c r="D25" s="19"/>
      <c r="E25" s="18"/>
      <c r="F25" s="19"/>
      <c r="G25" s="19"/>
      <c r="H25" s="4"/>
      <c r="I25" s="15"/>
      <c r="J25" s="47" t="s">
        <v>86</v>
      </c>
      <c r="K25" s="1384"/>
      <c r="L25" s="1386"/>
      <c r="M25" s="1384"/>
      <c r="N25" s="1385"/>
      <c r="O25" s="1386"/>
      <c r="P25" s="1384"/>
      <c r="Q25" s="1385"/>
      <c r="R25" s="1386"/>
      <c r="S25" s="269"/>
      <c r="T25" s="269"/>
      <c r="U25" s="49"/>
      <c r="V25" s="1393" t="s">
        <v>86</v>
      </c>
      <c r="W25" s="1394"/>
      <c r="X25" s="56"/>
      <c r="Y25" s="56"/>
      <c r="Z25" s="57"/>
      <c r="AA25" s="68"/>
      <c r="AB25" s="57"/>
      <c r="AC25" s="58" t="s">
        <v>1376</v>
      </c>
      <c r="AD25" s="56"/>
      <c r="AE25" s="65"/>
      <c r="AF25" s="488">
        <v>-1</v>
      </c>
      <c r="AG25" s="487">
        <v>-1</v>
      </c>
      <c r="AH25" s="487">
        <v>-1</v>
      </c>
      <c r="AI25" s="487">
        <v>-1</v>
      </c>
      <c r="AJ25" s="487">
        <v>-1</v>
      </c>
      <c r="AK25" s="487">
        <v>-1</v>
      </c>
      <c r="AL25" s="487">
        <v>-1</v>
      </c>
      <c r="AM25" s="487">
        <v>-1</v>
      </c>
      <c r="AN25" s="487">
        <v>-1</v>
      </c>
      <c r="AO25" s="487">
        <v>-1</v>
      </c>
      <c r="AP25" s="487">
        <v>-1</v>
      </c>
      <c r="AQ25" s="487">
        <v>-1</v>
      </c>
      <c r="AR25" s="487">
        <v>-1</v>
      </c>
      <c r="AS25" s="487">
        <v>-1</v>
      </c>
      <c r="AT25" s="487">
        <v>-1</v>
      </c>
      <c r="AU25" s="493">
        <v>-1</v>
      </c>
      <c r="AV25" s="488" t="str">
        <f t="shared" si="4"/>
        <v>tbd</v>
      </c>
      <c r="AW25" s="487" t="str">
        <f t="shared" si="4"/>
        <v>tbd</v>
      </c>
      <c r="AX25" s="487" t="str">
        <f t="shared" si="4"/>
        <v>tbd</v>
      </c>
      <c r="AY25" s="487" t="str">
        <f t="shared" si="4"/>
        <v>tbd</v>
      </c>
      <c r="AZ25" s="487" t="str">
        <f t="shared" si="4"/>
        <v>tbd</v>
      </c>
      <c r="BA25" s="487" t="str">
        <f t="shared" si="4"/>
        <v>tbd</v>
      </c>
      <c r="BB25" s="487" t="str">
        <f t="shared" si="4"/>
        <v>tbd</v>
      </c>
      <c r="BC25" s="487" t="str">
        <f t="shared" si="4"/>
        <v>tbd</v>
      </c>
      <c r="BD25" s="487" t="str">
        <f t="shared" si="4"/>
        <v>tbd</v>
      </c>
      <c r="BE25" s="487" t="str">
        <f t="shared" si="4"/>
        <v>tbd</v>
      </c>
      <c r="BF25" s="487" t="str">
        <f t="shared" si="4"/>
        <v>tbd</v>
      </c>
      <c r="BG25" s="487" t="str">
        <f t="shared" si="4"/>
        <v>tbd</v>
      </c>
      <c r="BH25" s="487" t="str">
        <f t="shared" si="4"/>
        <v>tbd</v>
      </c>
      <c r="BI25" s="487" t="str">
        <f t="shared" si="4"/>
        <v>tbd</v>
      </c>
      <c r="BJ25" s="487" t="str">
        <f t="shared" si="4"/>
        <v>tbd</v>
      </c>
      <c r="BK25" s="489" t="str">
        <f t="shared" si="4"/>
        <v>tbd</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f t="shared" si="5"/>
        <v>0</v>
      </c>
      <c r="BV25" s="495">
        <f t="shared" si="5"/>
        <v>0</v>
      </c>
      <c r="BW25" s="495">
        <f t="shared" si="5"/>
        <v>0</v>
      </c>
      <c r="BX25" s="495">
        <f t="shared" si="5"/>
        <v>0</v>
      </c>
      <c r="BY25" s="495">
        <f t="shared" si="5"/>
        <v>0</v>
      </c>
      <c r="BZ25" s="495">
        <f t="shared" si="5"/>
        <v>0</v>
      </c>
      <c r="CA25" s="489">
        <f t="shared" si="5"/>
        <v>0</v>
      </c>
    </row>
    <row r="26" spans="1:79" s="121" customFormat="1" ht="19.899999999999999" customHeight="1" x14ac:dyDescent="0.25">
      <c r="A26" s="9" t="s">
        <v>1862</v>
      </c>
      <c r="B26" s="7"/>
      <c r="C26" s="2" t="s">
        <v>1863</v>
      </c>
      <c r="D26" s="19"/>
      <c r="E26" s="18"/>
      <c r="F26" s="19"/>
      <c r="G26" s="19"/>
      <c r="H26" s="4"/>
      <c r="I26" s="15"/>
      <c r="J26" s="47" t="s">
        <v>86</v>
      </c>
      <c r="K26" s="1384"/>
      <c r="L26" s="1386"/>
      <c r="M26" s="1384"/>
      <c r="N26" s="1385"/>
      <c r="O26" s="1386"/>
      <c r="P26" s="1384"/>
      <c r="Q26" s="1385"/>
      <c r="R26" s="1386"/>
      <c r="S26" s="269"/>
      <c r="T26" s="269"/>
      <c r="U26" s="49"/>
      <c r="V26" s="1393" t="s">
        <v>86</v>
      </c>
      <c r="W26" s="1394"/>
      <c r="X26" s="56"/>
      <c r="Y26" s="56"/>
      <c r="Z26" s="57"/>
      <c r="AA26" s="68"/>
      <c r="AB26" s="57"/>
      <c r="AC26" s="58" t="s">
        <v>1376</v>
      </c>
      <c r="AD26" s="56"/>
      <c r="AE26" s="65"/>
      <c r="AF26" s="488">
        <v>-1</v>
      </c>
      <c r="AG26" s="487">
        <v>-1</v>
      </c>
      <c r="AH26" s="487">
        <v>-1</v>
      </c>
      <c r="AI26" s="487">
        <v>-1</v>
      </c>
      <c r="AJ26" s="487">
        <v>-1</v>
      </c>
      <c r="AK26" s="487">
        <v>-1</v>
      </c>
      <c r="AL26" s="487">
        <v>-1</v>
      </c>
      <c r="AM26" s="487">
        <v>-1</v>
      </c>
      <c r="AN26" s="487">
        <v>-1</v>
      </c>
      <c r="AO26" s="487">
        <v>-1</v>
      </c>
      <c r="AP26" s="487">
        <v>-1</v>
      </c>
      <c r="AQ26" s="487">
        <v>-1</v>
      </c>
      <c r="AR26" s="487">
        <v>-1</v>
      </c>
      <c r="AS26" s="487">
        <v>-1</v>
      </c>
      <c r="AT26" s="487">
        <v>-1</v>
      </c>
      <c r="AU26" s="493">
        <v>-1</v>
      </c>
      <c r="AV26" s="488" t="str">
        <f t="shared" si="4"/>
        <v>tbd</v>
      </c>
      <c r="AW26" s="487" t="str">
        <f t="shared" si="4"/>
        <v>tbd</v>
      </c>
      <c r="AX26" s="487" t="str">
        <f t="shared" si="4"/>
        <v>tbd</v>
      </c>
      <c r="AY26" s="487" t="str">
        <f t="shared" si="4"/>
        <v>tbd</v>
      </c>
      <c r="AZ26" s="487" t="str">
        <f t="shared" si="4"/>
        <v>tbd</v>
      </c>
      <c r="BA26" s="487" t="str">
        <f t="shared" si="4"/>
        <v>tbd</v>
      </c>
      <c r="BB26" s="487" t="str">
        <f t="shared" si="4"/>
        <v>tbd</v>
      </c>
      <c r="BC26" s="487" t="str">
        <f t="shared" si="4"/>
        <v>tbd</v>
      </c>
      <c r="BD26" s="487" t="str">
        <f t="shared" si="4"/>
        <v>tbd</v>
      </c>
      <c r="BE26" s="487" t="str">
        <f t="shared" si="4"/>
        <v>tbd</v>
      </c>
      <c r="BF26" s="487" t="str">
        <f t="shared" si="4"/>
        <v>tbd</v>
      </c>
      <c r="BG26" s="487" t="str">
        <f t="shared" si="4"/>
        <v>tbd</v>
      </c>
      <c r="BH26" s="487" t="str">
        <f t="shared" si="4"/>
        <v>tbd</v>
      </c>
      <c r="BI26" s="487" t="str">
        <f t="shared" si="4"/>
        <v>tbd</v>
      </c>
      <c r="BJ26" s="487" t="str">
        <f t="shared" si="4"/>
        <v>tbd</v>
      </c>
      <c r="BK26" s="489" t="str">
        <f t="shared" si="4"/>
        <v>tbd</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f t="shared" si="5"/>
        <v>0</v>
      </c>
      <c r="BV26" s="495">
        <f t="shared" si="5"/>
        <v>0</v>
      </c>
      <c r="BW26" s="495">
        <f t="shared" si="5"/>
        <v>0</v>
      </c>
      <c r="BX26" s="495">
        <f t="shared" si="5"/>
        <v>0</v>
      </c>
      <c r="BY26" s="495">
        <f t="shared" si="5"/>
        <v>0</v>
      </c>
      <c r="BZ26" s="495">
        <f t="shared" si="5"/>
        <v>0</v>
      </c>
      <c r="CA26" s="489">
        <f t="shared" si="5"/>
        <v>0</v>
      </c>
    </row>
    <row r="27" spans="1:79" s="121" customFormat="1" ht="19.899999999999999" customHeight="1" x14ac:dyDescent="0.25">
      <c r="A27" s="9" t="s">
        <v>1864</v>
      </c>
      <c r="B27" s="7"/>
      <c r="C27" s="2" t="s">
        <v>1865</v>
      </c>
      <c r="D27" s="19"/>
      <c r="E27" s="18"/>
      <c r="F27" s="19"/>
      <c r="G27" s="19"/>
      <c r="H27" s="4"/>
      <c r="I27" s="15"/>
      <c r="J27" s="47" t="s">
        <v>86</v>
      </c>
      <c r="K27" s="1384"/>
      <c r="L27" s="1386"/>
      <c r="M27" s="1384"/>
      <c r="N27" s="1385"/>
      <c r="O27" s="1386"/>
      <c r="P27" s="1384"/>
      <c r="Q27" s="1385"/>
      <c r="R27" s="1386"/>
      <c r="S27" s="269"/>
      <c r="T27" s="269"/>
      <c r="U27" s="49"/>
      <c r="V27" s="1393" t="s">
        <v>86</v>
      </c>
      <c r="W27" s="1394"/>
      <c r="X27" s="56"/>
      <c r="Y27" s="56"/>
      <c r="Z27" s="57"/>
      <c r="AA27" s="68"/>
      <c r="AB27" s="57"/>
      <c r="AC27" s="58" t="s">
        <v>1376</v>
      </c>
      <c r="AD27" s="56"/>
      <c r="AE27" s="65"/>
      <c r="AF27" s="488">
        <v>-1</v>
      </c>
      <c r="AG27" s="487">
        <v>-1</v>
      </c>
      <c r="AH27" s="487">
        <v>-1</v>
      </c>
      <c r="AI27" s="487">
        <v>-1</v>
      </c>
      <c r="AJ27" s="487">
        <v>-1</v>
      </c>
      <c r="AK27" s="487">
        <v>-1</v>
      </c>
      <c r="AL27" s="487">
        <v>-1</v>
      </c>
      <c r="AM27" s="487">
        <v>-1</v>
      </c>
      <c r="AN27" s="487">
        <v>-1</v>
      </c>
      <c r="AO27" s="487">
        <v>-1</v>
      </c>
      <c r="AP27" s="487">
        <v>-1</v>
      </c>
      <c r="AQ27" s="487">
        <v>-1</v>
      </c>
      <c r="AR27" s="487">
        <v>-1</v>
      </c>
      <c r="AS27" s="487">
        <v>-1</v>
      </c>
      <c r="AT27" s="487">
        <v>-1</v>
      </c>
      <c r="AU27" s="493">
        <v>-1</v>
      </c>
      <c r="AV27" s="488" t="str">
        <f t="shared" si="4"/>
        <v>tbd</v>
      </c>
      <c r="AW27" s="487" t="str">
        <f t="shared" si="4"/>
        <v>tbd</v>
      </c>
      <c r="AX27" s="487" t="str">
        <f t="shared" si="4"/>
        <v>tbd</v>
      </c>
      <c r="AY27" s="487" t="str">
        <f t="shared" si="4"/>
        <v>tbd</v>
      </c>
      <c r="AZ27" s="487" t="str">
        <f t="shared" si="4"/>
        <v>tbd</v>
      </c>
      <c r="BA27" s="487" t="str">
        <f t="shared" si="4"/>
        <v>tbd</v>
      </c>
      <c r="BB27" s="487" t="str">
        <f t="shared" si="4"/>
        <v>tbd</v>
      </c>
      <c r="BC27" s="487" t="str">
        <f t="shared" si="4"/>
        <v>tbd</v>
      </c>
      <c r="BD27" s="487" t="str">
        <f t="shared" si="4"/>
        <v>tbd</v>
      </c>
      <c r="BE27" s="487" t="str">
        <f t="shared" si="4"/>
        <v>tbd</v>
      </c>
      <c r="BF27" s="487" t="str">
        <f t="shared" si="4"/>
        <v>tbd</v>
      </c>
      <c r="BG27" s="487" t="str">
        <f t="shared" si="4"/>
        <v>tbd</v>
      </c>
      <c r="BH27" s="487" t="str">
        <f t="shared" si="4"/>
        <v>tbd</v>
      </c>
      <c r="BI27" s="487" t="str">
        <f t="shared" si="4"/>
        <v>tbd</v>
      </c>
      <c r="BJ27" s="487" t="str">
        <f t="shared" si="4"/>
        <v>tbd</v>
      </c>
      <c r="BK27" s="489" t="str">
        <f t="shared" si="4"/>
        <v>tbd</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f t="shared" si="5"/>
        <v>0</v>
      </c>
      <c r="BV27" s="495">
        <f t="shared" si="5"/>
        <v>0</v>
      </c>
      <c r="BW27" s="495">
        <f t="shared" si="5"/>
        <v>0</v>
      </c>
      <c r="BX27" s="495">
        <f t="shared" si="5"/>
        <v>0</v>
      </c>
      <c r="BY27" s="495">
        <f t="shared" si="5"/>
        <v>0</v>
      </c>
      <c r="BZ27" s="495">
        <f t="shared" si="5"/>
        <v>0</v>
      </c>
      <c r="CA27" s="489">
        <f t="shared" si="5"/>
        <v>0</v>
      </c>
    </row>
    <row r="28" spans="1:79" s="121" customFormat="1" ht="19.899999999999999" customHeight="1" x14ac:dyDescent="0.25">
      <c r="A28" s="9" t="s">
        <v>1866</v>
      </c>
      <c r="B28" s="7"/>
      <c r="C28" s="2" t="s">
        <v>1867</v>
      </c>
      <c r="D28" s="19"/>
      <c r="E28" s="18"/>
      <c r="F28" s="19"/>
      <c r="G28" s="19"/>
      <c r="H28" s="4"/>
      <c r="I28" s="15"/>
      <c r="J28" s="47" t="s">
        <v>86</v>
      </c>
      <c r="K28" s="1384"/>
      <c r="L28" s="1386"/>
      <c r="M28" s="1384"/>
      <c r="N28" s="1385"/>
      <c r="O28" s="1386"/>
      <c r="P28" s="1384"/>
      <c r="Q28" s="1385"/>
      <c r="R28" s="1386"/>
      <c r="S28" s="269"/>
      <c r="T28" s="269"/>
      <c r="U28" s="49"/>
      <c r="V28" s="1393" t="s">
        <v>86</v>
      </c>
      <c r="W28" s="1394"/>
      <c r="X28" s="56"/>
      <c r="Y28" s="56"/>
      <c r="Z28" s="57"/>
      <c r="AA28" s="68"/>
      <c r="AB28" s="57"/>
      <c r="AC28" s="58" t="s">
        <v>1376</v>
      </c>
      <c r="AD28" s="56"/>
      <c r="AE28" s="65"/>
      <c r="AF28" s="488">
        <v>-1</v>
      </c>
      <c r="AG28" s="487">
        <v>-1</v>
      </c>
      <c r="AH28" s="487">
        <v>-1</v>
      </c>
      <c r="AI28" s="487">
        <v>-1</v>
      </c>
      <c r="AJ28" s="487">
        <v>-1</v>
      </c>
      <c r="AK28" s="487">
        <v>-1</v>
      </c>
      <c r="AL28" s="487">
        <v>-1</v>
      </c>
      <c r="AM28" s="487">
        <v>-1</v>
      </c>
      <c r="AN28" s="487">
        <v>-1</v>
      </c>
      <c r="AO28" s="487">
        <v>-1</v>
      </c>
      <c r="AP28" s="487">
        <v>-1</v>
      </c>
      <c r="AQ28" s="487">
        <v>-1</v>
      </c>
      <c r="AR28" s="487">
        <v>-1</v>
      </c>
      <c r="AS28" s="487">
        <v>-1</v>
      </c>
      <c r="AT28" s="487">
        <v>-1</v>
      </c>
      <c r="AU28" s="493">
        <v>-1</v>
      </c>
      <c r="AV28" s="488" t="str">
        <f t="shared" si="4"/>
        <v>tbd</v>
      </c>
      <c r="AW28" s="487" t="str">
        <f t="shared" si="4"/>
        <v>tbd</v>
      </c>
      <c r="AX28" s="487" t="str">
        <f t="shared" si="4"/>
        <v>tbd</v>
      </c>
      <c r="AY28" s="487" t="str">
        <f t="shared" si="4"/>
        <v>tbd</v>
      </c>
      <c r="AZ28" s="487" t="str">
        <f t="shared" si="4"/>
        <v>tbd</v>
      </c>
      <c r="BA28" s="487" t="str">
        <f t="shared" si="4"/>
        <v>tbd</v>
      </c>
      <c r="BB28" s="487" t="str">
        <f t="shared" si="4"/>
        <v>tbd</v>
      </c>
      <c r="BC28" s="487" t="str">
        <f t="shared" si="4"/>
        <v>tbd</v>
      </c>
      <c r="BD28" s="487" t="str">
        <f t="shared" si="4"/>
        <v>tbd</v>
      </c>
      <c r="BE28" s="487" t="str">
        <f t="shared" si="4"/>
        <v>tbd</v>
      </c>
      <c r="BF28" s="487" t="str">
        <f t="shared" si="4"/>
        <v>tbd</v>
      </c>
      <c r="BG28" s="487" t="str">
        <f t="shared" si="4"/>
        <v>tbd</v>
      </c>
      <c r="BH28" s="487" t="str">
        <f t="shared" si="4"/>
        <v>tbd</v>
      </c>
      <c r="BI28" s="487" t="str">
        <f t="shared" si="4"/>
        <v>tbd</v>
      </c>
      <c r="BJ28" s="487" t="str">
        <f t="shared" si="4"/>
        <v>tbd</v>
      </c>
      <c r="BK28" s="489" t="str">
        <f t="shared" si="4"/>
        <v>tbd</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f t="shared" si="5"/>
        <v>0</v>
      </c>
      <c r="BV28" s="495">
        <f t="shared" si="5"/>
        <v>0</v>
      </c>
      <c r="BW28" s="495">
        <f t="shared" si="5"/>
        <v>0</v>
      </c>
      <c r="BX28" s="495">
        <f t="shared" si="5"/>
        <v>0</v>
      </c>
      <c r="BY28" s="495">
        <f t="shared" si="5"/>
        <v>0</v>
      </c>
      <c r="BZ28" s="495">
        <f t="shared" si="5"/>
        <v>0</v>
      </c>
      <c r="CA28" s="489">
        <f t="shared" si="5"/>
        <v>0</v>
      </c>
    </row>
    <row r="29" spans="1:79" s="121" customFormat="1" ht="19.899999999999999" customHeight="1" x14ac:dyDescent="0.25">
      <c r="A29" s="9" t="s">
        <v>1868</v>
      </c>
      <c r="B29" s="7"/>
      <c r="C29" s="2" t="s">
        <v>1869</v>
      </c>
      <c r="D29" s="19"/>
      <c r="E29" s="18"/>
      <c r="F29" s="19"/>
      <c r="G29" s="19"/>
      <c r="H29" s="4"/>
      <c r="I29" s="15"/>
      <c r="J29" s="47" t="s">
        <v>86</v>
      </c>
      <c r="K29" s="1384"/>
      <c r="L29" s="1386"/>
      <c r="M29" s="1384"/>
      <c r="N29" s="1385"/>
      <c r="O29" s="1386"/>
      <c r="P29" s="1384"/>
      <c r="Q29" s="1385"/>
      <c r="R29" s="1386"/>
      <c r="S29" s="269"/>
      <c r="T29" s="269"/>
      <c r="U29" s="49"/>
      <c r="V29" s="1393" t="s">
        <v>86</v>
      </c>
      <c r="W29" s="1394"/>
      <c r="X29" s="56"/>
      <c r="Y29" s="56"/>
      <c r="Z29" s="57"/>
      <c r="AA29" s="68"/>
      <c r="AB29" s="57"/>
      <c r="AC29" s="58" t="s">
        <v>1376</v>
      </c>
      <c r="AD29" s="56"/>
      <c r="AE29" s="65"/>
      <c r="AF29" s="488">
        <v>-1</v>
      </c>
      <c r="AG29" s="487">
        <v>-1</v>
      </c>
      <c r="AH29" s="487">
        <v>-1</v>
      </c>
      <c r="AI29" s="487">
        <v>-1</v>
      </c>
      <c r="AJ29" s="487">
        <v>-1</v>
      </c>
      <c r="AK29" s="487">
        <v>-1</v>
      </c>
      <c r="AL29" s="487">
        <v>-1</v>
      </c>
      <c r="AM29" s="487">
        <v>-1</v>
      </c>
      <c r="AN29" s="487">
        <v>-1</v>
      </c>
      <c r="AO29" s="487">
        <v>-1</v>
      </c>
      <c r="AP29" s="487">
        <v>-1</v>
      </c>
      <c r="AQ29" s="487">
        <v>-1</v>
      </c>
      <c r="AR29" s="487">
        <v>-1</v>
      </c>
      <c r="AS29" s="487">
        <v>-1</v>
      </c>
      <c r="AT29" s="487">
        <v>-1</v>
      </c>
      <c r="AU29" s="493">
        <v>-1</v>
      </c>
      <c r="AV29" s="488" t="str">
        <f t="shared" si="4"/>
        <v>tbd</v>
      </c>
      <c r="AW29" s="487" t="str">
        <f t="shared" si="4"/>
        <v>tbd</v>
      </c>
      <c r="AX29" s="487" t="str">
        <f t="shared" si="4"/>
        <v>tbd</v>
      </c>
      <c r="AY29" s="487" t="str">
        <f t="shared" si="4"/>
        <v>tbd</v>
      </c>
      <c r="AZ29" s="487" t="str">
        <f t="shared" si="4"/>
        <v>tbd</v>
      </c>
      <c r="BA29" s="487" t="str">
        <f t="shared" si="4"/>
        <v>tbd</v>
      </c>
      <c r="BB29" s="487" t="str">
        <f t="shared" si="4"/>
        <v>tbd</v>
      </c>
      <c r="BC29" s="487" t="str">
        <f t="shared" si="4"/>
        <v>tbd</v>
      </c>
      <c r="BD29" s="487" t="str">
        <f t="shared" si="4"/>
        <v>tbd</v>
      </c>
      <c r="BE29" s="487" t="str">
        <f t="shared" si="4"/>
        <v>tbd</v>
      </c>
      <c r="BF29" s="487" t="str">
        <f t="shared" si="4"/>
        <v>tbd</v>
      </c>
      <c r="BG29" s="487" t="str">
        <f t="shared" si="4"/>
        <v>tbd</v>
      </c>
      <c r="BH29" s="487" t="str">
        <f t="shared" si="4"/>
        <v>tbd</v>
      </c>
      <c r="BI29" s="487" t="str">
        <f t="shared" si="4"/>
        <v>tbd</v>
      </c>
      <c r="BJ29" s="487" t="str">
        <f t="shared" si="4"/>
        <v>tbd</v>
      </c>
      <c r="BK29" s="489" t="str">
        <f t="shared" si="4"/>
        <v>tbd</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f t="shared" si="5"/>
        <v>0</v>
      </c>
      <c r="BV29" s="495">
        <f t="shared" si="5"/>
        <v>0</v>
      </c>
      <c r="BW29" s="495">
        <f t="shared" si="5"/>
        <v>0</v>
      </c>
      <c r="BX29" s="495">
        <f t="shared" si="5"/>
        <v>0</v>
      </c>
      <c r="BY29" s="495">
        <f t="shared" si="5"/>
        <v>0</v>
      </c>
      <c r="BZ29" s="495">
        <f t="shared" si="5"/>
        <v>0</v>
      </c>
      <c r="CA29" s="489">
        <f t="shared" si="5"/>
        <v>0</v>
      </c>
    </row>
    <row r="30" spans="1:79" s="121" customFormat="1" ht="19.899999999999999" customHeight="1" x14ac:dyDescent="0.25">
      <c r="A30" s="9" t="s">
        <v>1870</v>
      </c>
      <c r="B30" s="7"/>
      <c r="C30" s="2" t="s">
        <v>1871</v>
      </c>
      <c r="D30" s="19"/>
      <c r="E30" s="18"/>
      <c r="F30" s="19"/>
      <c r="G30" s="19"/>
      <c r="H30" s="4"/>
      <c r="I30" s="15"/>
      <c r="J30" s="47" t="s">
        <v>86</v>
      </c>
      <c r="K30" s="1384"/>
      <c r="L30" s="1386"/>
      <c r="M30" s="1384"/>
      <c r="N30" s="1385"/>
      <c r="O30" s="1386"/>
      <c r="P30" s="1384"/>
      <c r="Q30" s="1385"/>
      <c r="R30" s="1386"/>
      <c r="S30" s="269"/>
      <c r="T30" s="269"/>
      <c r="U30" s="49"/>
      <c r="V30" s="1393" t="s">
        <v>86</v>
      </c>
      <c r="W30" s="1394"/>
      <c r="X30" s="56"/>
      <c r="Y30" s="56"/>
      <c r="Z30" s="57"/>
      <c r="AA30" s="68"/>
      <c r="AB30" s="57"/>
      <c r="AC30" s="58" t="s">
        <v>1376</v>
      </c>
      <c r="AD30" s="56"/>
      <c r="AE30" s="65"/>
      <c r="AF30" s="488">
        <v>-1</v>
      </c>
      <c r="AG30" s="487">
        <v>-1</v>
      </c>
      <c r="AH30" s="487">
        <v>-1</v>
      </c>
      <c r="AI30" s="487">
        <v>-1</v>
      </c>
      <c r="AJ30" s="487">
        <v>-1</v>
      </c>
      <c r="AK30" s="487">
        <v>-1</v>
      </c>
      <c r="AL30" s="487">
        <v>-1</v>
      </c>
      <c r="AM30" s="487">
        <v>-1</v>
      </c>
      <c r="AN30" s="487">
        <v>-1</v>
      </c>
      <c r="AO30" s="487">
        <v>-1</v>
      </c>
      <c r="AP30" s="487">
        <v>-1</v>
      </c>
      <c r="AQ30" s="487">
        <v>-1</v>
      </c>
      <c r="AR30" s="487">
        <v>-1</v>
      </c>
      <c r="AS30" s="487">
        <v>-1</v>
      </c>
      <c r="AT30" s="487">
        <v>-1</v>
      </c>
      <c r="AU30" s="493">
        <v>-1</v>
      </c>
      <c r="AV30" s="488" t="str">
        <f t="shared" si="4"/>
        <v>tbd</v>
      </c>
      <c r="AW30" s="487" t="str">
        <f t="shared" si="4"/>
        <v>tbd</v>
      </c>
      <c r="AX30" s="487" t="str">
        <f t="shared" si="4"/>
        <v>tbd</v>
      </c>
      <c r="AY30" s="487" t="str">
        <f t="shared" si="4"/>
        <v>tbd</v>
      </c>
      <c r="AZ30" s="487" t="str">
        <f t="shared" si="4"/>
        <v>tbd</v>
      </c>
      <c r="BA30" s="487" t="str">
        <f t="shared" si="4"/>
        <v>tbd</v>
      </c>
      <c r="BB30" s="487" t="str">
        <f t="shared" si="4"/>
        <v>tbd</v>
      </c>
      <c r="BC30" s="487" t="str">
        <f t="shared" si="4"/>
        <v>tbd</v>
      </c>
      <c r="BD30" s="487" t="str">
        <f t="shared" si="4"/>
        <v>tbd</v>
      </c>
      <c r="BE30" s="487" t="str">
        <f t="shared" si="4"/>
        <v>tbd</v>
      </c>
      <c r="BF30" s="487" t="str">
        <f t="shared" si="4"/>
        <v>tbd</v>
      </c>
      <c r="BG30" s="487" t="str">
        <f t="shared" si="4"/>
        <v>tbd</v>
      </c>
      <c r="BH30" s="487" t="str">
        <f t="shared" si="4"/>
        <v>tbd</v>
      </c>
      <c r="BI30" s="487" t="str">
        <f t="shared" si="4"/>
        <v>tbd</v>
      </c>
      <c r="BJ30" s="487" t="str">
        <f t="shared" si="4"/>
        <v>tbd</v>
      </c>
      <c r="BK30" s="489" t="str">
        <f t="shared" si="4"/>
        <v>tbd</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f t="shared" si="5"/>
        <v>0</v>
      </c>
      <c r="BV30" s="495">
        <f t="shared" si="5"/>
        <v>0</v>
      </c>
      <c r="BW30" s="495">
        <f t="shared" si="5"/>
        <v>0</v>
      </c>
      <c r="BX30" s="495">
        <f t="shared" si="5"/>
        <v>0</v>
      </c>
      <c r="BY30" s="495">
        <f t="shared" si="5"/>
        <v>0</v>
      </c>
      <c r="BZ30" s="495">
        <f t="shared" si="5"/>
        <v>0</v>
      </c>
      <c r="CA30" s="489">
        <f t="shared" si="5"/>
        <v>0</v>
      </c>
    </row>
    <row r="31" spans="1:79" s="121" customFormat="1" ht="19.899999999999999" customHeight="1" x14ac:dyDescent="0.25">
      <c r="A31" s="9" t="s">
        <v>1872</v>
      </c>
      <c r="B31" s="7"/>
      <c r="C31" s="2" t="s">
        <v>1873</v>
      </c>
      <c r="D31" s="19"/>
      <c r="E31" s="18"/>
      <c r="F31" s="19"/>
      <c r="G31" s="19"/>
      <c r="H31" s="4"/>
      <c r="I31" s="15"/>
      <c r="J31" s="47" t="s">
        <v>86</v>
      </c>
      <c r="K31" s="1384"/>
      <c r="L31" s="1386"/>
      <c r="M31" s="1384"/>
      <c r="N31" s="1385"/>
      <c r="O31" s="1386"/>
      <c r="P31" s="1384"/>
      <c r="Q31" s="1385"/>
      <c r="R31" s="1386"/>
      <c r="S31" s="269"/>
      <c r="T31" s="269"/>
      <c r="U31" s="49"/>
      <c r="V31" s="1393" t="s">
        <v>86</v>
      </c>
      <c r="W31" s="1394"/>
      <c r="X31" s="56"/>
      <c r="Y31" s="56"/>
      <c r="Z31" s="57"/>
      <c r="AA31" s="68"/>
      <c r="AB31" s="57"/>
      <c r="AC31" s="58" t="s">
        <v>1376</v>
      </c>
      <c r="AD31" s="56"/>
      <c r="AE31" s="65"/>
      <c r="AF31" s="488">
        <v>-1</v>
      </c>
      <c r="AG31" s="487">
        <v>-1</v>
      </c>
      <c r="AH31" s="487">
        <v>-1</v>
      </c>
      <c r="AI31" s="487">
        <v>-1</v>
      </c>
      <c r="AJ31" s="487">
        <v>-1</v>
      </c>
      <c r="AK31" s="487">
        <v>-1</v>
      </c>
      <c r="AL31" s="487">
        <v>-1</v>
      </c>
      <c r="AM31" s="487">
        <v>-1</v>
      </c>
      <c r="AN31" s="487">
        <v>-1</v>
      </c>
      <c r="AO31" s="487">
        <v>-1</v>
      </c>
      <c r="AP31" s="487">
        <v>-1</v>
      </c>
      <c r="AQ31" s="487">
        <v>-1</v>
      </c>
      <c r="AR31" s="487">
        <v>-1</v>
      </c>
      <c r="AS31" s="487">
        <v>-1</v>
      </c>
      <c r="AT31" s="487">
        <v>-1</v>
      </c>
      <c r="AU31" s="493">
        <v>-1</v>
      </c>
      <c r="AV31" s="488" t="str">
        <f t="shared" si="4"/>
        <v>tbd</v>
      </c>
      <c r="AW31" s="487" t="str">
        <f t="shared" si="4"/>
        <v>tbd</v>
      </c>
      <c r="AX31" s="487" t="str">
        <f t="shared" si="4"/>
        <v>tbd</v>
      </c>
      <c r="AY31" s="487" t="str">
        <f t="shared" si="4"/>
        <v>tbd</v>
      </c>
      <c r="AZ31" s="487" t="str">
        <f t="shared" si="4"/>
        <v>tbd</v>
      </c>
      <c r="BA31" s="487" t="str">
        <f t="shared" si="4"/>
        <v>tbd</v>
      </c>
      <c r="BB31" s="487" t="str">
        <f t="shared" si="4"/>
        <v>tbd</v>
      </c>
      <c r="BC31" s="487" t="str">
        <f t="shared" si="4"/>
        <v>tbd</v>
      </c>
      <c r="BD31" s="487" t="str">
        <f t="shared" si="4"/>
        <v>tbd</v>
      </c>
      <c r="BE31" s="487" t="str">
        <f t="shared" si="4"/>
        <v>tbd</v>
      </c>
      <c r="BF31" s="487" t="str">
        <f t="shared" si="4"/>
        <v>tbd</v>
      </c>
      <c r="BG31" s="487" t="str">
        <f t="shared" si="4"/>
        <v>tbd</v>
      </c>
      <c r="BH31" s="487" t="str">
        <f t="shared" si="4"/>
        <v>tbd</v>
      </c>
      <c r="BI31" s="487" t="str">
        <f t="shared" si="4"/>
        <v>tbd</v>
      </c>
      <c r="BJ31" s="487" t="str">
        <f t="shared" si="4"/>
        <v>tbd</v>
      </c>
      <c r="BK31" s="489" t="str">
        <f t="shared" si="4"/>
        <v>tbd</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f t="shared" si="5"/>
        <v>0</v>
      </c>
      <c r="BV31" s="495">
        <f t="shared" si="5"/>
        <v>0</v>
      </c>
      <c r="BW31" s="495">
        <f t="shared" si="5"/>
        <v>0</v>
      </c>
      <c r="BX31" s="495">
        <f t="shared" si="5"/>
        <v>0</v>
      </c>
      <c r="BY31" s="495">
        <f t="shared" si="5"/>
        <v>0</v>
      </c>
      <c r="BZ31" s="495">
        <f t="shared" si="5"/>
        <v>0</v>
      </c>
      <c r="CA31" s="489">
        <f t="shared" si="5"/>
        <v>0</v>
      </c>
    </row>
    <row r="32" spans="1:79" s="121" customFormat="1" ht="19.899999999999999" customHeight="1" x14ac:dyDescent="0.25">
      <c r="A32" s="9" t="s">
        <v>2076</v>
      </c>
      <c r="B32" s="7"/>
      <c r="C32" s="2" t="s">
        <v>2077</v>
      </c>
      <c r="D32" s="19"/>
      <c r="E32" s="18"/>
      <c r="F32" s="19"/>
      <c r="G32" s="19"/>
      <c r="H32" s="4"/>
      <c r="I32" s="15"/>
      <c r="J32" s="47" t="s">
        <v>86</v>
      </c>
      <c r="K32" s="1384"/>
      <c r="L32" s="1386"/>
      <c r="M32" s="1384"/>
      <c r="N32" s="1385"/>
      <c r="O32" s="1386"/>
      <c r="P32" s="1384"/>
      <c r="Q32" s="1385"/>
      <c r="R32" s="1386"/>
      <c r="S32" s="269"/>
      <c r="T32" s="269"/>
      <c r="U32" s="49"/>
      <c r="V32" s="1393" t="s">
        <v>86</v>
      </c>
      <c r="W32" s="1394"/>
      <c r="X32" s="56"/>
      <c r="Y32" s="56"/>
      <c r="Z32" s="57"/>
      <c r="AA32" s="68"/>
      <c r="AB32" s="57"/>
      <c r="AC32" s="58" t="s">
        <v>1376</v>
      </c>
      <c r="AD32" s="56"/>
      <c r="AE32" s="65"/>
      <c r="AF32" s="488">
        <v>-1</v>
      </c>
      <c r="AG32" s="487">
        <v>-1</v>
      </c>
      <c r="AH32" s="487">
        <v>-1</v>
      </c>
      <c r="AI32" s="487">
        <v>-1</v>
      </c>
      <c r="AJ32" s="487">
        <v>-1</v>
      </c>
      <c r="AK32" s="487">
        <v>-1</v>
      </c>
      <c r="AL32" s="487">
        <v>-1</v>
      </c>
      <c r="AM32" s="487">
        <v>-1</v>
      </c>
      <c r="AN32" s="487">
        <v>-1</v>
      </c>
      <c r="AO32" s="487">
        <v>-1</v>
      </c>
      <c r="AP32" s="487">
        <v>-1</v>
      </c>
      <c r="AQ32" s="487">
        <v>-1</v>
      </c>
      <c r="AR32" s="487">
        <v>-1</v>
      </c>
      <c r="AS32" s="487">
        <v>-1</v>
      </c>
      <c r="AT32" s="487">
        <v>-1</v>
      </c>
      <c r="AU32" s="493">
        <v>-1</v>
      </c>
      <c r="AV32" s="488" t="str">
        <f t="shared" si="4"/>
        <v>tbd</v>
      </c>
      <c r="AW32" s="487" t="str">
        <f t="shared" si="4"/>
        <v>tbd</v>
      </c>
      <c r="AX32" s="487" t="str">
        <f t="shared" si="4"/>
        <v>tbd</v>
      </c>
      <c r="AY32" s="487" t="str">
        <f t="shared" si="4"/>
        <v>tbd</v>
      </c>
      <c r="AZ32" s="487" t="str">
        <f t="shared" si="4"/>
        <v>tbd</v>
      </c>
      <c r="BA32" s="487" t="str">
        <f t="shared" si="4"/>
        <v>tbd</v>
      </c>
      <c r="BB32" s="487" t="str">
        <f t="shared" si="4"/>
        <v>tbd</v>
      </c>
      <c r="BC32" s="487" t="str">
        <f t="shared" si="4"/>
        <v>tbd</v>
      </c>
      <c r="BD32" s="487" t="str">
        <f t="shared" si="4"/>
        <v>tbd</v>
      </c>
      <c r="BE32" s="487" t="str">
        <f t="shared" si="4"/>
        <v>tbd</v>
      </c>
      <c r="BF32" s="487" t="str">
        <f t="shared" si="4"/>
        <v>tbd</v>
      </c>
      <c r="BG32" s="487" t="str">
        <f t="shared" si="4"/>
        <v>tbd</v>
      </c>
      <c r="BH32" s="487" t="str">
        <f t="shared" si="4"/>
        <v>tbd</v>
      </c>
      <c r="BI32" s="487" t="str">
        <f t="shared" si="4"/>
        <v>tbd</v>
      </c>
      <c r="BJ32" s="487" t="str">
        <f t="shared" si="4"/>
        <v>tbd</v>
      </c>
      <c r="BK32" s="489" t="str">
        <f t="shared" si="4"/>
        <v>tbd</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f t="shared" si="5"/>
        <v>0</v>
      </c>
      <c r="BV32" s="495">
        <f t="shared" si="5"/>
        <v>0</v>
      </c>
      <c r="BW32" s="495">
        <f t="shared" si="5"/>
        <v>0</v>
      </c>
      <c r="BX32" s="495">
        <f t="shared" si="5"/>
        <v>0</v>
      </c>
      <c r="BY32" s="495">
        <f t="shared" si="5"/>
        <v>0</v>
      </c>
      <c r="BZ32" s="495">
        <f t="shared" si="5"/>
        <v>0</v>
      </c>
      <c r="CA32" s="489">
        <f t="shared" si="5"/>
        <v>0</v>
      </c>
    </row>
    <row r="33" spans="1:79" s="121" customFormat="1" ht="19.899999999999999" customHeight="1" x14ac:dyDescent="0.25">
      <c r="A33" s="9" t="s">
        <v>2078</v>
      </c>
      <c r="B33" s="7"/>
      <c r="C33" s="2" t="s">
        <v>2079</v>
      </c>
      <c r="D33" s="19"/>
      <c r="E33" s="18"/>
      <c r="F33" s="19"/>
      <c r="G33" s="19"/>
      <c r="H33" s="4"/>
      <c r="I33" s="15"/>
      <c r="J33" s="47" t="s">
        <v>86</v>
      </c>
      <c r="K33" s="1384"/>
      <c r="L33" s="1386"/>
      <c r="M33" s="1384"/>
      <c r="N33" s="1385"/>
      <c r="O33" s="1386"/>
      <c r="P33" s="1384"/>
      <c r="Q33" s="1385"/>
      <c r="R33" s="1386"/>
      <c r="S33" s="269"/>
      <c r="T33" s="269"/>
      <c r="U33" s="49"/>
      <c r="V33" s="1393" t="s">
        <v>86</v>
      </c>
      <c r="W33" s="1394"/>
      <c r="X33" s="56"/>
      <c r="Y33" s="56"/>
      <c r="Z33" s="57"/>
      <c r="AA33" s="68"/>
      <c r="AB33" s="57"/>
      <c r="AC33" s="58" t="s">
        <v>1376</v>
      </c>
      <c r="AD33" s="56"/>
      <c r="AE33" s="65"/>
      <c r="AF33" s="488">
        <v>-1</v>
      </c>
      <c r="AG33" s="487">
        <v>-1</v>
      </c>
      <c r="AH33" s="487">
        <v>-1</v>
      </c>
      <c r="AI33" s="487">
        <v>-1</v>
      </c>
      <c r="AJ33" s="487">
        <v>-1</v>
      </c>
      <c r="AK33" s="487">
        <v>-1</v>
      </c>
      <c r="AL33" s="487">
        <v>-1</v>
      </c>
      <c r="AM33" s="487">
        <v>-1</v>
      </c>
      <c r="AN33" s="487">
        <v>-1</v>
      </c>
      <c r="AO33" s="487">
        <v>-1</v>
      </c>
      <c r="AP33" s="487">
        <v>-1</v>
      </c>
      <c r="AQ33" s="487">
        <v>-1</v>
      </c>
      <c r="AR33" s="487">
        <v>-1</v>
      </c>
      <c r="AS33" s="487">
        <v>-1</v>
      </c>
      <c r="AT33" s="487">
        <v>-1</v>
      </c>
      <c r="AU33" s="493">
        <v>-1</v>
      </c>
      <c r="AV33" s="488" t="str">
        <f t="shared" si="4"/>
        <v>tbd</v>
      </c>
      <c r="AW33" s="487" t="str">
        <f t="shared" si="4"/>
        <v>tbd</v>
      </c>
      <c r="AX33" s="487" t="str">
        <f t="shared" si="4"/>
        <v>tbd</v>
      </c>
      <c r="AY33" s="487" t="str">
        <f t="shared" si="4"/>
        <v>tbd</v>
      </c>
      <c r="AZ33" s="487" t="str">
        <f t="shared" si="4"/>
        <v>tbd</v>
      </c>
      <c r="BA33" s="487" t="str">
        <f t="shared" si="4"/>
        <v>tbd</v>
      </c>
      <c r="BB33" s="487" t="str">
        <f t="shared" si="4"/>
        <v>tbd</v>
      </c>
      <c r="BC33" s="487" t="str">
        <f t="shared" si="4"/>
        <v>tbd</v>
      </c>
      <c r="BD33" s="487" t="str">
        <f t="shared" si="4"/>
        <v>tbd</v>
      </c>
      <c r="BE33" s="487" t="str">
        <f t="shared" si="4"/>
        <v>tbd</v>
      </c>
      <c r="BF33" s="487" t="str">
        <f t="shared" si="4"/>
        <v>tbd</v>
      </c>
      <c r="BG33" s="487" t="str">
        <f t="shared" si="4"/>
        <v>tbd</v>
      </c>
      <c r="BH33" s="487" t="str">
        <f t="shared" si="4"/>
        <v>tbd</v>
      </c>
      <c r="BI33" s="487" t="str">
        <f t="shared" si="4"/>
        <v>tbd</v>
      </c>
      <c r="BJ33" s="487" t="str">
        <f t="shared" si="4"/>
        <v>tbd</v>
      </c>
      <c r="BK33" s="489" t="str">
        <f t="shared" si="4"/>
        <v>tbd</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f t="shared" si="5"/>
        <v>0</v>
      </c>
      <c r="BV33" s="495">
        <f t="shared" si="5"/>
        <v>0</v>
      </c>
      <c r="BW33" s="495">
        <f t="shared" si="5"/>
        <v>0</v>
      </c>
      <c r="BX33" s="495">
        <f t="shared" si="5"/>
        <v>0</v>
      </c>
      <c r="BY33" s="495">
        <f t="shared" si="5"/>
        <v>0</v>
      </c>
      <c r="BZ33" s="495">
        <f t="shared" si="5"/>
        <v>0</v>
      </c>
      <c r="CA33" s="489">
        <f t="shared" si="5"/>
        <v>0</v>
      </c>
    </row>
    <row r="34" spans="1:79" s="121" customFormat="1" ht="19.899999999999999" customHeight="1" x14ac:dyDescent="0.25">
      <c r="A34" s="9" t="s">
        <v>2080</v>
      </c>
      <c r="B34" s="7"/>
      <c r="C34" s="2" t="s">
        <v>2081</v>
      </c>
      <c r="D34" s="19"/>
      <c r="E34" s="18"/>
      <c r="F34" s="19"/>
      <c r="G34" s="19"/>
      <c r="H34" s="4"/>
      <c r="I34" s="15"/>
      <c r="J34" s="47" t="s">
        <v>86</v>
      </c>
      <c r="K34" s="1384"/>
      <c r="L34" s="1386"/>
      <c r="M34" s="1384"/>
      <c r="N34" s="1385"/>
      <c r="O34" s="1386"/>
      <c r="P34" s="1384"/>
      <c r="Q34" s="1385"/>
      <c r="R34" s="1386"/>
      <c r="S34" s="269"/>
      <c r="T34" s="269"/>
      <c r="U34" s="49"/>
      <c r="V34" s="1393" t="s">
        <v>86</v>
      </c>
      <c r="W34" s="1394"/>
      <c r="X34" s="56"/>
      <c r="Y34" s="56"/>
      <c r="Z34" s="57"/>
      <c r="AA34" s="68"/>
      <c r="AB34" s="57"/>
      <c r="AC34" s="58" t="s">
        <v>1376</v>
      </c>
      <c r="AD34" s="56"/>
      <c r="AE34" s="65"/>
      <c r="AF34" s="488">
        <v>-1</v>
      </c>
      <c r="AG34" s="487">
        <v>-1</v>
      </c>
      <c r="AH34" s="487">
        <v>-1</v>
      </c>
      <c r="AI34" s="487">
        <v>-1</v>
      </c>
      <c r="AJ34" s="487">
        <v>-1</v>
      </c>
      <c r="AK34" s="487">
        <v>-1</v>
      </c>
      <c r="AL34" s="487">
        <v>-1</v>
      </c>
      <c r="AM34" s="487">
        <v>-1</v>
      </c>
      <c r="AN34" s="487">
        <v>-1</v>
      </c>
      <c r="AO34" s="487">
        <v>-1</v>
      </c>
      <c r="AP34" s="487">
        <v>-1</v>
      </c>
      <c r="AQ34" s="487">
        <v>-1</v>
      </c>
      <c r="AR34" s="487">
        <v>-1</v>
      </c>
      <c r="AS34" s="487">
        <v>-1</v>
      </c>
      <c r="AT34" s="487">
        <v>-1</v>
      </c>
      <c r="AU34" s="493">
        <v>-1</v>
      </c>
      <c r="AV34" s="488" t="str">
        <f t="shared" si="4"/>
        <v>tbd</v>
      </c>
      <c r="AW34" s="487" t="str">
        <f t="shared" si="4"/>
        <v>tbd</v>
      </c>
      <c r="AX34" s="487" t="str">
        <f t="shared" si="4"/>
        <v>tbd</v>
      </c>
      <c r="AY34" s="487" t="str">
        <f t="shared" si="4"/>
        <v>tbd</v>
      </c>
      <c r="AZ34" s="487" t="str">
        <f t="shared" si="4"/>
        <v>tbd</v>
      </c>
      <c r="BA34" s="487" t="str">
        <f t="shared" si="4"/>
        <v>tbd</v>
      </c>
      <c r="BB34" s="487" t="str">
        <f t="shared" si="4"/>
        <v>tbd</v>
      </c>
      <c r="BC34" s="487" t="str">
        <f t="shared" si="4"/>
        <v>tbd</v>
      </c>
      <c r="BD34" s="487" t="str">
        <f t="shared" si="4"/>
        <v>tbd</v>
      </c>
      <c r="BE34" s="487" t="str">
        <f t="shared" si="4"/>
        <v>tbd</v>
      </c>
      <c r="BF34" s="487" t="str">
        <f t="shared" si="4"/>
        <v>tbd</v>
      </c>
      <c r="BG34" s="487" t="str">
        <f t="shared" si="4"/>
        <v>tbd</v>
      </c>
      <c r="BH34" s="487" t="str">
        <f t="shared" si="4"/>
        <v>tbd</v>
      </c>
      <c r="BI34" s="487" t="str">
        <f t="shared" si="4"/>
        <v>tbd</v>
      </c>
      <c r="BJ34" s="487" t="str">
        <f t="shared" si="4"/>
        <v>tbd</v>
      </c>
      <c r="BK34" s="489" t="str">
        <f t="shared" si="4"/>
        <v>tbd</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f t="shared" si="5"/>
        <v>0</v>
      </c>
      <c r="BV34" s="495">
        <f t="shared" si="5"/>
        <v>0</v>
      </c>
      <c r="BW34" s="495">
        <f t="shared" si="5"/>
        <v>0</v>
      </c>
      <c r="BX34" s="495">
        <f t="shared" si="5"/>
        <v>0</v>
      </c>
      <c r="BY34" s="495">
        <f t="shared" si="5"/>
        <v>0</v>
      </c>
      <c r="BZ34" s="495">
        <f t="shared" si="5"/>
        <v>0</v>
      </c>
      <c r="CA34" s="489">
        <f t="shared" si="5"/>
        <v>0</v>
      </c>
    </row>
    <row r="35" spans="1:79" s="121" customFormat="1" ht="19.899999999999999" customHeight="1" x14ac:dyDescent="0.25">
      <c r="A35" s="9" t="s">
        <v>2082</v>
      </c>
      <c r="B35" s="7"/>
      <c r="C35" s="2" t="s">
        <v>2083</v>
      </c>
      <c r="D35" s="19"/>
      <c r="E35" s="18"/>
      <c r="F35" s="19"/>
      <c r="G35" s="19"/>
      <c r="H35" s="4"/>
      <c r="I35" s="15"/>
      <c r="J35" s="47" t="s">
        <v>86</v>
      </c>
      <c r="K35" s="1384"/>
      <c r="L35" s="1386"/>
      <c r="M35" s="1384"/>
      <c r="N35" s="1385"/>
      <c r="O35" s="1386"/>
      <c r="P35" s="1384"/>
      <c r="Q35" s="1385"/>
      <c r="R35" s="1386"/>
      <c r="S35" s="269"/>
      <c r="T35" s="269"/>
      <c r="U35" s="49"/>
      <c r="V35" s="1393" t="s">
        <v>86</v>
      </c>
      <c r="W35" s="1394"/>
      <c r="X35" s="56"/>
      <c r="Y35" s="56"/>
      <c r="Z35" s="57"/>
      <c r="AA35" s="68"/>
      <c r="AB35" s="57"/>
      <c r="AC35" s="58" t="s">
        <v>1376</v>
      </c>
      <c r="AD35" s="56"/>
      <c r="AE35" s="65"/>
      <c r="AF35" s="488">
        <v>-1</v>
      </c>
      <c r="AG35" s="487">
        <v>-1</v>
      </c>
      <c r="AH35" s="487">
        <v>-1</v>
      </c>
      <c r="AI35" s="487">
        <v>-1</v>
      </c>
      <c r="AJ35" s="487">
        <v>-1</v>
      </c>
      <c r="AK35" s="487">
        <v>-1</v>
      </c>
      <c r="AL35" s="487">
        <v>-1</v>
      </c>
      <c r="AM35" s="487">
        <v>-1</v>
      </c>
      <c r="AN35" s="487">
        <v>-1</v>
      </c>
      <c r="AO35" s="487">
        <v>-1</v>
      </c>
      <c r="AP35" s="487">
        <v>-1</v>
      </c>
      <c r="AQ35" s="487">
        <v>-1</v>
      </c>
      <c r="AR35" s="487">
        <v>-1</v>
      </c>
      <c r="AS35" s="487">
        <v>-1</v>
      </c>
      <c r="AT35" s="487">
        <v>-1</v>
      </c>
      <c r="AU35" s="493">
        <v>-1</v>
      </c>
      <c r="AV35" s="488" t="str">
        <f t="shared" si="4"/>
        <v>tbd</v>
      </c>
      <c r="AW35" s="487" t="str">
        <f t="shared" si="4"/>
        <v>tbd</v>
      </c>
      <c r="AX35" s="487" t="str">
        <f t="shared" si="4"/>
        <v>tbd</v>
      </c>
      <c r="AY35" s="487" t="str">
        <f t="shared" si="4"/>
        <v>tbd</v>
      </c>
      <c r="AZ35" s="487" t="str">
        <f t="shared" si="4"/>
        <v>tbd</v>
      </c>
      <c r="BA35" s="487" t="str">
        <f t="shared" si="4"/>
        <v>tbd</v>
      </c>
      <c r="BB35" s="487" t="str">
        <f t="shared" si="4"/>
        <v>tbd</v>
      </c>
      <c r="BC35" s="487" t="str">
        <f t="shared" si="4"/>
        <v>tbd</v>
      </c>
      <c r="BD35" s="487" t="str">
        <f t="shared" si="4"/>
        <v>tbd</v>
      </c>
      <c r="BE35" s="487" t="str">
        <f t="shared" si="4"/>
        <v>tbd</v>
      </c>
      <c r="BF35" s="487" t="str">
        <f t="shared" si="4"/>
        <v>tbd</v>
      </c>
      <c r="BG35" s="487" t="str">
        <f t="shared" si="4"/>
        <v>tbd</v>
      </c>
      <c r="BH35" s="487" t="str">
        <f t="shared" si="4"/>
        <v>tbd</v>
      </c>
      <c r="BI35" s="487" t="str">
        <f t="shared" si="4"/>
        <v>tbd</v>
      </c>
      <c r="BJ35" s="487" t="str">
        <f t="shared" si="4"/>
        <v>tbd</v>
      </c>
      <c r="BK35" s="489" t="str">
        <f t="shared" si="4"/>
        <v>tbd</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f t="shared" si="5"/>
        <v>0</v>
      </c>
      <c r="BV35" s="495">
        <f t="shared" si="5"/>
        <v>0</v>
      </c>
      <c r="BW35" s="495">
        <f t="shared" si="5"/>
        <v>0</v>
      </c>
      <c r="BX35" s="495">
        <f t="shared" si="5"/>
        <v>0</v>
      </c>
      <c r="BY35" s="495">
        <f t="shared" si="5"/>
        <v>0</v>
      </c>
      <c r="BZ35" s="495">
        <f t="shared" si="5"/>
        <v>0</v>
      </c>
      <c r="CA35" s="489">
        <f t="shared" si="5"/>
        <v>0</v>
      </c>
    </row>
    <row r="36" spans="1:79" s="121" customFormat="1" ht="19.899999999999999" customHeight="1" x14ac:dyDescent="0.25">
      <c r="A36" s="9" t="s">
        <v>2084</v>
      </c>
      <c r="B36" s="7"/>
      <c r="C36" s="2" t="s">
        <v>2085</v>
      </c>
      <c r="D36" s="19"/>
      <c r="E36" s="18"/>
      <c r="F36" s="19"/>
      <c r="G36" s="19"/>
      <c r="H36" s="4"/>
      <c r="I36" s="15"/>
      <c r="J36" s="47" t="s">
        <v>86</v>
      </c>
      <c r="K36" s="1384"/>
      <c r="L36" s="1386"/>
      <c r="M36" s="1384"/>
      <c r="N36" s="1385"/>
      <c r="O36" s="1386"/>
      <c r="P36" s="1384"/>
      <c r="Q36" s="1385"/>
      <c r="R36" s="1386"/>
      <c r="S36" s="269"/>
      <c r="T36" s="269"/>
      <c r="U36" s="49"/>
      <c r="V36" s="1393" t="s">
        <v>86</v>
      </c>
      <c r="W36" s="1394"/>
      <c r="X36" s="56"/>
      <c r="Y36" s="56"/>
      <c r="Z36" s="57"/>
      <c r="AA36" s="68"/>
      <c r="AB36" s="57"/>
      <c r="AC36" s="58" t="s">
        <v>1376</v>
      </c>
      <c r="AD36" s="56"/>
      <c r="AE36" s="65"/>
      <c r="AF36" s="488">
        <v>-1</v>
      </c>
      <c r="AG36" s="487">
        <v>-1</v>
      </c>
      <c r="AH36" s="487">
        <v>-1</v>
      </c>
      <c r="AI36" s="487">
        <v>-1</v>
      </c>
      <c r="AJ36" s="487">
        <v>-1</v>
      </c>
      <c r="AK36" s="487">
        <v>-1</v>
      </c>
      <c r="AL36" s="487">
        <v>-1</v>
      </c>
      <c r="AM36" s="487">
        <v>-1</v>
      </c>
      <c r="AN36" s="487">
        <v>-1</v>
      </c>
      <c r="AO36" s="487">
        <v>-1</v>
      </c>
      <c r="AP36" s="487">
        <v>-1</v>
      </c>
      <c r="AQ36" s="487">
        <v>-1</v>
      </c>
      <c r="AR36" s="487">
        <v>-1</v>
      </c>
      <c r="AS36" s="487">
        <v>-1</v>
      </c>
      <c r="AT36" s="487">
        <v>-1</v>
      </c>
      <c r="AU36" s="493">
        <v>-1</v>
      </c>
      <c r="AV36" s="488" t="str">
        <f t="shared" si="4"/>
        <v>tbd</v>
      </c>
      <c r="AW36" s="487" t="str">
        <f t="shared" si="4"/>
        <v>tbd</v>
      </c>
      <c r="AX36" s="487" t="str">
        <f t="shared" si="4"/>
        <v>tbd</v>
      </c>
      <c r="AY36" s="487" t="str">
        <f t="shared" si="4"/>
        <v>tbd</v>
      </c>
      <c r="AZ36" s="487" t="str">
        <f t="shared" si="4"/>
        <v>tbd</v>
      </c>
      <c r="BA36" s="487" t="str">
        <f t="shared" si="4"/>
        <v>tbd</v>
      </c>
      <c r="BB36" s="487" t="str">
        <f t="shared" si="4"/>
        <v>tbd</v>
      </c>
      <c r="BC36" s="487" t="str">
        <f t="shared" si="4"/>
        <v>tbd</v>
      </c>
      <c r="BD36" s="487" t="str">
        <f t="shared" si="4"/>
        <v>tbd</v>
      </c>
      <c r="BE36" s="487" t="str">
        <f t="shared" si="4"/>
        <v>tbd</v>
      </c>
      <c r="BF36" s="487" t="str">
        <f t="shared" si="4"/>
        <v>tbd</v>
      </c>
      <c r="BG36" s="487" t="str">
        <f t="shared" si="4"/>
        <v>tbd</v>
      </c>
      <c r="BH36" s="487" t="str">
        <f t="shared" si="4"/>
        <v>tbd</v>
      </c>
      <c r="BI36" s="487" t="str">
        <f t="shared" si="4"/>
        <v>tbd</v>
      </c>
      <c r="BJ36" s="487" t="str">
        <f t="shared" si="4"/>
        <v>tbd</v>
      </c>
      <c r="BK36" s="489" t="str">
        <f t="shared" si="4"/>
        <v>tbd</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f t="shared" si="5"/>
        <v>0</v>
      </c>
      <c r="BV36" s="495">
        <f t="shared" si="5"/>
        <v>0</v>
      </c>
      <c r="BW36" s="495">
        <f t="shared" si="5"/>
        <v>0</v>
      </c>
      <c r="BX36" s="495">
        <f t="shared" si="5"/>
        <v>0</v>
      </c>
      <c r="BY36" s="495">
        <f t="shared" si="5"/>
        <v>0</v>
      </c>
      <c r="BZ36" s="495">
        <f t="shared" si="5"/>
        <v>0</v>
      </c>
      <c r="CA36" s="489">
        <f t="shared" si="5"/>
        <v>0</v>
      </c>
    </row>
    <row r="37" spans="1:79" s="121" customFormat="1" ht="19.899999999999999" customHeight="1" x14ac:dyDescent="0.25">
      <c r="A37" s="9" t="s">
        <v>2406</v>
      </c>
      <c r="B37" s="7"/>
      <c r="C37" s="2" t="s">
        <v>2407</v>
      </c>
      <c r="D37" s="19"/>
      <c r="E37" s="18"/>
      <c r="F37" s="19"/>
      <c r="G37" s="19"/>
      <c r="H37" s="4"/>
      <c r="I37" s="15"/>
      <c r="J37" s="47" t="s">
        <v>86</v>
      </c>
      <c r="K37" s="1384"/>
      <c r="L37" s="1386"/>
      <c r="M37" s="1384"/>
      <c r="N37" s="1385"/>
      <c r="O37" s="1386"/>
      <c r="P37" s="1384"/>
      <c r="Q37" s="1385"/>
      <c r="R37" s="1386"/>
      <c r="S37" s="269"/>
      <c r="T37" s="269"/>
      <c r="U37" s="49"/>
      <c r="V37" s="1393" t="s">
        <v>86</v>
      </c>
      <c r="W37" s="1394"/>
      <c r="X37" s="56"/>
      <c r="Y37" s="56"/>
      <c r="Z37" s="57"/>
      <c r="AA37" s="68"/>
      <c r="AB37" s="57"/>
      <c r="AC37" s="58" t="s">
        <v>1376</v>
      </c>
      <c r="AD37" s="56"/>
      <c r="AE37" s="65"/>
      <c r="AF37" s="488">
        <v>-1</v>
      </c>
      <c r="AG37" s="487">
        <v>-1</v>
      </c>
      <c r="AH37" s="487">
        <v>-1</v>
      </c>
      <c r="AI37" s="487">
        <v>-1</v>
      </c>
      <c r="AJ37" s="487">
        <v>-1</v>
      </c>
      <c r="AK37" s="487">
        <v>-1</v>
      </c>
      <c r="AL37" s="487">
        <v>-1</v>
      </c>
      <c r="AM37" s="487">
        <v>-1</v>
      </c>
      <c r="AN37" s="487">
        <v>-1</v>
      </c>
      <c r="AO37" s="487">
        <v>-1</v>
      </c>
      <c r="AP37" s="487">
        <v>-1</v>
      </c>
      <c r="AQ37" s="487">
        <v>-1</v>
      </c>
      <c r="AR37" s="487">
        <v>-1</v>
      </c>
      <c r="AS37" s="487">
        <v>-1</v>
      </c>
      <c r="AT37" s="487">
        <v>-1</v>
      </c>
      <c r="AU37" s="493">
        <v>-1</v>
      </c>
      <c r="AV37" s="488" t="str">
        <f t="shared" si="4"/>
        <v>tbd</v>
      </c>
      <c r="AW37" s="487" t="str">
        <f t="shared" si="4"/>
        <v>tbd</v>
      </c>
      <c r="AX37" s="487" t="str">
        <f t="shared" si="4"/>
        <v>tbd</v>
      </c>
      <c r="AY37" s="487" t="str">
        <f t="shared" si="4"/>
        <v>tbd</v>
      </c>
      <c r="AZ37" s="487" t="str">
        <f t="shared" si="4"/>
        <v>tbd</v>
      </c>
      <c r="BA37" s="487" t="str">
        <f t="shared" si="4"/>
        <v>tbd</v>
      </c>
      <c r="BB37" s="487" t="str">
        <f t="shared" si="4"/>
        <v>tbd</v>
      </c>
      <c r="BC37" s="487" t="str">
        <f t="shared" si="4"/>
        <v>tbd</v>
      </c>
      <c r="BD37" s="487" t="str">
        <f t="shared" si="4"/>
        <v>tbd</v>
      </c>
      <c r="BE37" s="487" t="str">
        <f t="shared" si="4"/>
        <v>tbd</v>
      </c>
      <c r="BF37" s="487" t="str">
        <f t="shared" si="4"/>
        <v>tbd</v>
      </c>
      <c r="BG37" s="487" t="str">
        <f t="shared" si="4"/>
        <v>tbd</v>
      </c>
      <c r="BH37" s="487" t="str">
        <f t="shared" si="4"/>
        <v>tbd</v>
      </c>
      <c r="BI37" s="487" t="str">
        <f t="shared" si="4"/>
        <v>tbd</v>
      </c>
      <c r="BJ37" s="487" t="str">
        <f t="shared" si="4"/>
        <v>tbd</v>
      </c>
      <c r="BK37" s="489" t="str">
        <f t="shared" si="4"/>
        <v>tbd</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f t="shared" si="5"/>
        <v>0</v>
      </c>
      <c r="BV37" s="495">
        <f t="shared" si="5"/>
        <v>0</v>
      </c>
      <c r="BW37" s="495">
        <f t="shared" si="5"/>
        <v>0</v>
      </c>
      <c r="BX37" s="495">
        <f t="shared" si="5"/>
        <v>0</v>
      </c>
      <c r="BY37" s="495">
        <f t="shared" si="5"/>
        <v>0</v>
      </c>
      <c r="BZ37" s="495">
        <f t="shared" si="5"/>
        <v>0</v>
      </c>
      <c r="CA37" s="489">
        <f t="shared" si="5"/>
        <v>0</v>
      </c>
    </row>
    <row r="38" spans="1:79" s="121" customFormat="1" ht="19.899999999999999" customHeight="1" x14ac:dyDescent="0.25">
      <c r="A38" s="9" t="s">
        <v>2408</v>
      </c>
      <c r="B38" s="7"/>
      <c r="C38" s="2" t="s">
        <v>2409</v>
      </c>
      <c r="D38" s="19"/>
      <c r="E38" s="18"/>
      <c r="F38" s="19"/>
      <c r="G38" s="19"/>
      <c r="H38" s="4"/>
      <c r="I38" s="15"/>
      <c r="J38" s="47" t="s">
        <v>86</v>
      </c>
      <c r="K38" s="1384"/>
      <c r="L38" s="1386"/>
      <c r="M38" s="1384"/>
      <c r="N38" s="1385"/>
      <c r="O38" s="1386"/>
      <c r="P38" s="1384"/>
      <c r="Q38" s="1385"/>
      <c r="R38" s="1386"/>
      <c r="S38" s="269"/>
      <c r="T38" s="269"/>
      <c r="U38" s="49"/>
      <c r="V38" s="1393" t="s">
        <v>86</v>
      </c>
      <c r="W38" s="1394"/>
      <c r="X38" s="56"/>
      <c r="Y38" s="56"/>
      <c r="Z38" s="57"/>
      <c r="AA38" s="68"/>
      <c r="AB38" s="57"/>
      <c r="AC38" s="58" t="s">
        <v>1376</v>
      </c>
      <c r="AD38" s="56"/>
      <c r="AE38" s="65"/>
      <c r="AF38" s="488">
        <v>-1</v>
      </c>
      <c r="AG38" s="487">
        <v>-1</v>
      </c>
      <c r="AH38" s="487">
        <v>-1</v>
      </c>
      <c r="AI38" s="487">
        <v>-1</v>
      </c>
      <c r="AJ38" s="487">
        <v>-1</v>
      </c>
      <c r="AK38" s="487">
        <v>-1</v>
      </c>
      <c r="AL38" s="487">
        <v>-1</v>
      </c>
      <c r="AM38" s="487">
        <v>-1</v>
      </c>
      <c r="AN38" s="487">
        <v>-1</v>
      </c>
      <c r="AO38" s="487">
        <v>-1</v>
      </c>
      <c r="AP38" s="487">
        <v>-1</v>
      </c>
      <c r="AQ38" s="487">
        <v>-1</v>
      </c>
      <c r="AR38" s="487">
        <v>-1</v>
      </c>
      <c r="AS38" s="487">
        <v>-1</v>
      </c>
      <c r="AT38" s="487">
        <v>-1</v>
      </c>
      <c r="AU38" s="493">
        <v>-1</v>
      </c>
      <c r="AV38" s="488" t="str">
        <f t="shared" ref="AV38:BK53" si="6">IF(AF38,IFERROR(LEFT($V38,SEARCH(" (",$V38)-1),$V38),"")</f>
        <v>tbd</v>
      </c>
      <c r="AW38" s="487" t="str">
        <f t="shared" si="6"/>
        <v>tbd</v>
      </c>
      <c r="AX38" s="487" t="str">
        <f t="shared" si="6"/>
        <v>tbd</v>
      </c>
      <c r="AY38" s="487" t="str">
        <f t="shared" si="6"/>
        <v>tbd</v>
      </c>
      <c r="AZ38" s="487" t="str">
        <f t="shared" si="6"/>
        <v>tbd</v>
      </c>
      <c r="BA38" s="487" t="str">
        <f t="shared" si="6"/>
        <v>tbd</v>
      </c>
      <c r="BB38" s="487" t="str">
        <f t="shared" si="6"/>
        <v>tbd</v>
      </c>
      <c r="BC38" s="487" t="str">
        <f t="shared" si="6"/>
        <v>tbd</v>
      </c>
      <c r="BD38" s="487" t="str">
        <f t="shared" si="6"/>
        <v>tbd</v>
      </c>
      <c r="BE38" s="487" t="str">
        <f t="shared" si="6"/>
        <v>tbd</v>
      </c>
      <c r="BF38" s="487" t="str">
        <f t="shared" si="6"/>
        <v>tbd</v>
      </c>
      <c r="BG38" s="487" t="str">
        <f t="shared" si="6"/>
        <v>tbd</v>
      </c>
      <c r="BH38" s="487" t="str">
        <f t="shared" si="6"/>
        <v>tbd</v>
      </c>
      <c r="BI38" s="487" t="str">
        <f t="shared" si="6"/>
        <v>tbd</v>
      </c>
      <c r="BJ38" s="487" t="str">
        <f t="shared" si="6"/>
        <v>tbd</v>
      </c>
      <c r="BK38" s="489" t="str">
        <f t="shared" si="6"/>
        <v>tbd</v>
      </c>
      <c r="BL38" s="488">
        <f t="shared" ref="BL38:CA53" si="7">IF(AF38,IFERROR(LEFT($W38,SEARCH(" (",$W38)-1),$W38),"")</f>
        <v>0</v>
      </c>
      <c r="BM38" s="495">
        <f t="shared" si="7"/>
        <v>0</v>
      </c>
      <c r="BN38" s="495">
        <f t="shared" si="7"/>
        <v>0</v>
      </c>
      <c r="BO38" s="495">
        <f t="shared" si="7"/>
        <v>0</v>
      </c>
      <c r="BP38" s="495">
        <f t="shared" si="7"/>
        <v>0</v>
      </c>
      <c r="BQ38" s="495">
        <f t="shared" si="7"/>
        <v>0</v>
      </c>
      <c r="BR38" s="495">
        <f t="shared" si="7"/>
        <v>0</v>
      </c>
      <c r="BS38" s="495">
        <f t="shared" si="7"/>
        <v>0</v>
      </c>
      <c r="BT38" s="495">
        <f t="shared" si="7"/>
        <v>0</v>
      </c>
      <c r="BU38" s="495">
        <f t="shared" si="7"/>
        <v>0</v>
      </c>
      <c r="BV38" s="495">
        <f t="shared" si="7"/>
        <v>0</v>
      </c>
      <c r="BW38" s="495">
        <f t="shared" si="7"/>
        <v>0</v>
      </c>
      <c r="BX38" s="495">
        <f t="shared" si="7"/>
        <v>0</v>
      </c>
      <c r="BY38" s="495">
        <f t="shared" si="7"/>
        <v>0</v>
      </c>
      <c r="BZ38" s="495">
        <f t="shared" si="7"/>
        <v>0</v>
      </c>
      <c r="CA38" s="489">
        <f t="shared" si="7"/>
        <v>0</v>
      </c>
    </row>
    <row r="39" spans="1:79" s="121" customFormat="1" ht="19.899999999999999" customHeight="1" x14ac:dyDescent="0.25">
      <c r="A39" s="9" t="s">
        <v>2410</v>
      </c>
      <c r="B39" s="7"/>
      <c r="C39" s="2" t="s">
        <v>2411</v>
      </c>
      <c r="D39" s="19"/>
      <c r="E39" s="18"/>
      <c r="F39" s="19"/>
      <c r="G39" s="19"/>
      <c r="H39" s="4"/>
      <c r="I39" s="15"/>
      <c r="J39" s="47" t="s">
        <v>86</v>
      </c>
      <c r="K39" s="1384"/>
      <c r="L39" s="1386"/>
      <c r="M39" s="1384"/>
      <c r="N39" s="1385"/>
      <c r="O39" s="1386"/>
      <c r="P39" s="1384"/>
      <c r="Q39" s="1385"/>
      <c r="R39" s="1386"/>
      <c r="S39" s="269"/>
      <c r="T39" s="269"/>
      <c r="U39" s="49"/>
      <c r="V39" s="1393" t="s">
        <v>86</v>
      </c>
      <c r="W39" s="1394"/>
      <c r="X39" s="56"/>
      <c r="Y39" s="56"/>
      <c r="Z39" s="57"/>
      <c r="AA39" s="68"/>
      <c r="AB39" s="57"/>
      <c r="AC39" s="58" t="s">
        <v>1376</v>
      </c>
      <c r="AD39" s="56"/>
      <c r="AE39" s="65"/>
      <c r="AF39" s="488">
        <v>-1</v>
      </c>
      <c r="AG39" s="487">
        <v>-1</v>
      </c>
      <c r="AH39" s="487">
        <v>-1</v>
      </c>
      <c r="AI39" s="487">
        <v>-1</v>
      </c>
      <c r="AJ39" s="487">
        <v>-1</v>
      </c>
      <c r="AK39" s="487">
        <v>-1</v>
      </c>
      <c r="AL39" s="487">
        <v>-1</v>
      </c>
      <c r="AM39" s="487">
        <v>-1</v>
      </c>
      <c r="AN39" s="487">
        <v>-1</v>
      </c>
      <c r="AO39" s="487">
        <v>-1</v>
      </c>
      <c r="AP39" s="487">
        <v>-1</v>
      </c>
      <c r="AQ39" s="487">
        <v>-1</v>
      </c>
      <c r="AR39" s="487">
        <v>-1</v>
      </c>
      <c r="AS39" s="487">
        <v>-1</v>
      </c>
      <c r="AT39" s="487">
        <v>-1</v>
      </c>
      <c r="AU39" s="493">
        <v>-1</v>
      </c>
      <c r="AV39" s="488" t="str">
        <f t="shared" si="6"/>
        <v>tbd</v>
      </c>
      <c r="AW39" s="487" t="str">
        <f t="shared" si="6"/>
        <v>tbd</v>
      </c>
      <c r="AX39" s="487" t="str">
        <f t="shared" si="6"/>
        <v>tbd</v>
      </c>
      <c r="AY39" s="487" t="str">
        <f t="shared" si="6"/>
        <v>tbd</v>
      </c>
      <c r="AZ39" s="487" t="str">
        <f t="shared" si="6"/>
        <v>tbd</v>
      </c>
      <c r="BA39" s="487" t="str">
        <f t="shared" si="6"/>
        <v>tbd</v>
      </c>
      <c r="BB39" s="487" t="str">
        <f t="shared" si="6"/>
        <v>tbd</v>
      </c>
      <c r="BC39" s="487" t="str">
        <f t="shared" si="6"/>
        <v>tbd</v>
      </c>
      <c r="BD39" s="487" t="str">
        <f t="shared" si="6"/>
        <v>tbd</v>
      </c>
      <c r="BE39" s="487" t="str">
        <f t="shared" si="6"/>
        <v>tbd</v>
      </c>
      <c r="BF39" s="487" t="str">
        <f t="shared" si="6"/>
        <v>tbd</v>
      </c>
      <c r="BG39" s="487" t="str">
        <f t="shared" si="6"/>
        <v>tbd</v>
      </c>
      <c r="BH39" s="487" t="str">
        <f t="shared" si="6"/>
        <v>tbd</v>
      </c>
      <c r="BI39" s="487" t="str">
        <f t="shared" si="6"/>
        <v>tbd</v>
      </c>
      <c r="BJ39" s="487" t="str">
        <f t="shared" si="6"/>
        <v>tbd</v>
      </c>
      <c r="BK39" s="489" t="str">
        <f t="shared" si="6"/>
        <v>tbd</v>
      </c>
      <c r="BL39" s="488">
        <f t="shared" si="7"/>
        <v>0</v>
      </c>
      <c r="BM39" s="495">
        <f t="shared" si="7"/>
        <v>0</v>
      </c>
      <c r="BN39" s="495">
        <f t="shared" si="7"/>
        <v>0</v>
      </c>
      <c r="BO39" s="495">
        <f t="shared" si="7"/>
        <v>0</v>
      </c>
      <c r="BP39" s="495">
        <f t="shared" si="7"/>
        <v>0</v>
      </c>
      <c r="BQ39" s="495">
        <f t="shared" si="7"/>
        <v>0</v>
      </c>
      <c r="BR39" s="495">
        <f t="shared" si="7"/>
        <v>0</v>
      </c>
      <c r="BS39" s="495">
        <f t="shared" si="7"/>
        <v>0</v>
      </c>
      <c r="BT39" s="495">
        <f t="shared" si="7"/>
        <v>0</v>
      </c>
      <c r="BU39" s="495">
        <f t="shared" si="7"/>
        <v>0</v>
      </c>
      <c r="BV39" s="495">
        <f t="shared" si="7"/>
        <v>0</v>
      </c>
      <c r="BW39" s="495">
        <f t="shared" si="7"/>
        <v>0</v>
      </c>
      <c r="BX39" s="495">
        <f t="shared" si="7"/>
        <v>0</v>
      </c>
      <c r="BY39" s="495">
        <f t="shared" si="7"/>
        <v>0</v>
      </c>
      <c r="BZ39" s="495">
        <f t="shared" si="7"/>
        <v>0</v>
      </c>
      <c r="CA39" s="489">
        <f t="shared" si="7"/>
        <v>0</v>
      </c>
    </row>
    <row r="40" spans="1:79" s="121" customFormat="1" ht="19.899999999999999" customHeight="1" x14ac:dyDescent="0.25">
      <c r="A40" s="9" t="s">
        <v>2412</v>
      </c>
      <c r="B40" s="7"/>
      <c r="C40" s="2" t="s">
        <v>2413</v>
      </c>
      <c r="D40" s="19"/>
      <c r="E40" s="18"/>
      <c r="F40" s="19"/>
      <c r="G40" s="19"/>
      <c r="H40" s="4"/>
      <c r="I40" s="15"/>
      <c r="J40" s="47" t="s">
        <v>86</v>
      </c>
      <c r="K40" s="1384"/>
      <c r="L40" s="1386"/>
      <c r="M40" s="1384"/>
      <c r="N40" s="1385"/>
      <c r="O40" s="1386"/>
      <c r="P40" s="1384"/>
      <c r="Q40" s="1385"/>
      <c r="R40" s="1386"/>
      <c r="S40" s="269"/>
      <c r="T40" s="269"/>
      <c r="U40" s="49"/>
      <c r="V40" s="1393" t="s">
        <v>86</v>
      </c>
      <c r="W40" s="1394"/>
      <c r="X40" s="56"/>
      <c r="Y40" s="56"/>
      <c r="Z40" s="57"/>
      <c r="AA40" s="68"/>
      <c r="AB40" s="57"/>
      <c r="AC40" s="58" t="s">
        <v>1376</v>
      </c>
      <c r="AD40" s="56"/>
      <c r="AE40" s="65"/>
      <c r="AF40" s="488">
        <v>-1</v>
      </c>
      <c r="AG40" s="487">
        <v>-1</v>
      </c>
      <c r="AH40" s="487">
        <v>-1</v>
      </c>
      <c r="AI40" s="487">
        <v>-1</v>
      </c>
      <c r="AJ40" s="487">
        <v>-1</v>
      </c>
      <c r="AK40" s="487">
        <v>-1</v>
      </c>
      <c r="AL40" s="487">
        <v>-1</v>
      </c>
      <c r="AM40" s="487">
        <v>-1</v>
      </c>
      <c r="AN40" s="487">
        <v>-1</v>
      </c>
      <c r="AO40" s="487">
        <v>-1</v>
      </c>
      <c r="AP40" s="487">
        <v>-1</v>
      </c>
      <c r="AQ40" s="487">
        <v>-1</v>
      </c>
      <c r="AR40" s="487">
        <v>-1</v>
      </c>
      <c r="AS40" s="487">
        <v>-1</v>
      </c>
      <c r="AT40" s="487">
        <v>-1</v>
      </c>
      <c r="AU40" s="493">
        <v>-1</v>
      </c>
      <c r="AV40" s="488" t="str">
        <f t="shared" si="6"/>
        <v>tbd</v>
      </c>
      <c r="AW40" s="487" t="str">
        <f t="shared" si="6"/>
        <v>tbd</v>
      </c>
      <c r="AX40" s="487" t="str">
        <f t="shared" si="6"/>
        <v>tbd</v>
      </c>
      <c r="AY40" s="487" t="str">
        <f t="shared" si="6"/>
        <v>tbd</v>
      </c>
      <c r="AZ40" s="487" t="str">
        <f t="shared" si="6"/>
        <v>tbd</v>
      </c>
      <c r="BA40" s="487" t="str">
        <f t="shared" si="6"/>
        <v>tbd</v>
      </c>
      <c r="BB40" s="487" t="str">
        <f t="shared" si="6"/>
        <v>tbd</v>
      </c>
      <c r="BC40" s="487" t="str">
        <f t="shared" si="6"/>
        <v>tbd</v>
      </c>
      <c r="BD40" s="487" t="str">
        <f t="shared" si="6"/>
        <v>tbd</v>
      </c>
      <c r="BE40" s="487" t="str">
        <f t="shared" si="6"/>
        <v>tbd</v>
      </c>
      <c r="BF40" s="487" t="str">
        <f t="shared" si="6"/>
        <v>tbd</v>
      </c>
      <c r="BG40" s="487" t="str">
        <f t="shared" si="6"/>
        <v>tbd</v>
      </c>
      <c r="BH40" s="487" t="str">
        <f t="shared" si="6"/>
        <v>tbd</v>
      </c>
      <c r="BI40" s="487" t="str">
        <f t="shared" si="6"/>
        <v>tbd</v>
      </c>
      <c r="BJ40" s="487" t="str">
        <f t="shared" si="6"/>
        <v>tbd</v>
      </c>
      <c r="BK40" s="489" t="str">
        <f t="shared" si="6"/>
        <v>tbd</v>
      </c>
      <c r="BL40" s="488">
        <f t="shared" si="7"/>
        <v>0</v>
      </c>
      <c r="BM40" s="495">
        <f t="shared" si="7"/>
        <v>0</v>
      </c>
      <c r="BN40" s="495">
        <f t="shared" si="7"/>
        <v>0</v>
      </c>
      <c r="BO40" s="495">
        <f t="shared" si="7"/>
        <v>0</v>
      </c>
      <c r="BP40" s="495">
        <f t="shared" si="7"/>
        <v>0</v>
      </c>
      <c r="BQ40" s="495">
        <f t="shared" si="7"/>
        <v>0</v>
      </c>
      <c r="BR40" s="495">
        <f t="shared" si="7"/>
        <v>0</v>
      </c>
      <c r="BS40" s="495">
        <f t="shared" si="7"/>
        <v>0</v>
      </c>
      <c r="BT40" s="495">
        <f t="shared" si="7"/>
        <v>0</v>
      </c>
      <c r="BU40" s="495">
        <f t="shared" si="7"/>
        <v>0</v>
      </c>
      <c r="BV40" s="495">
        <f t="shared" si="7"/>
        <v>0</v>
      </c>
      <c r="BW40" s="495">
        <f t="shared" si="7"/>
        <v>0</v>
      </c>
      <c r="BX40" s="495">
        <f t="shared" si="7"/>
        <v>0</v>
      </c>
      <c r="BY40" s="495">
        <f t="shared" si="7"/>
        <v>0</v>
      </c>
      <c r="BZ40" s="495">
        <f t="shared" si="7"/>
        <v>0</v>
      </c>
      <c r="CA40" s="489">
        <f t="shared" si="7"/>
        <v>0</v>
      </c>
    </row>
    <row r="41" spans="1:79" s="121" customFormat="1" ht="19.899999999999999" customHeight="1" x14ac:dyDescent="0.25">
      <c r="A41" s="9" t="s">
        <v>2414</v>
      </c>
      <c r="B41" s="7"/>
      <c r="C41" s="2" t="s">
        <v>2415</v>
      </c>
      <c r="D41" s="19"/>
      <c r="E41" s="18"/>
      <c r="F41" s="19"/>
      <c r="G41" s="19"/>
      <c r="H41" s="4"/>
      <c r="I41" s="15"/>
      <c r="J41" s="47" t="s">
        <v>86</v>
      </c>
      <c r="K41" s="1384"/>
      <c r="L41" s="1386"/>
      <c r="M41" s="1384"/>
      <c r="N41" s="1385"/>
      <c r="O41" s="1386"/>
      <c r="P41" s="1384"/>
      <c r="Q41" s="1385"/>
      <c r="R41" s="1386"/>
      <c r="S41" s="269"/>
      <c r="T41" s="269"/>
      <c r="U41" s="49"/>
      <c r="V41" s="1393" t="s">
        <v>86</v>
      </c>
      <c r="W41" s="1394"/>
      <c r="X41" s="56"/>
      <c r="Y41" s="56"/>
      <c r="Z41" s="57"/>
      <c r="AA41" s="68"/>
      <c r="AB41" s="57"/>
      <c r="AC41" s="58" t="s">
        <v>1376</v>
      </c>
      <c r="AD41" s="56"/>
      <c r="AE41" s="65"/>
      <c r="AF41" s="488">
        <v>-1</v>
      </c>
      <c r="AG41" s="487">
        <v>-1</v>
      </c>
      <c r="AH41" s="487">
        <v>-1</v>
      </c>
      <c r="AI41" s="487">
        <v>-1</v>
      </c>
      <c r="AJ41" s="487">
        <v>-1</v>
      </c>
      <c r="AK41" s="487">
        <v>-1</v>
      </c>
      <c r="AL41" s="487">
        <v>-1</v>
      </c>
      <c r="AM41" s="487">
        <v>-1</v>
      </c>
      <c r="AN41" s="487">
        <v>-1</v>
      </c>
      <c r="AO41" s="487">
        <v>-1</v>
      </c>
      <c r="AP41" s="487">
        <v>-1</v>
      </c>
      <c r="AQ41" s="487">
        <v>-1</v>
      </c>
      <c r="AR41" s="487">
        <v>-1</v>
      </c>
      <c r="AS41" s="487">
        <v>-1</v>
      </c>
      <c r="AT41" s="487">
        <v>-1</v>
      </c>
      <c r="AU41" s="493">
        <v>-1</v>
      </c>
      <c r="AV41" s="488" t="str">
        <f t="shared" si="6"/>
        <v>tbd</v>
      </c>
      <c r="AW41" s="487" t="str">
        <f t="shared" si="6"/>
        <v>tbd</v>
      </c>
      <c r="AX41" s="487" t="str">
        <f t="shared" si="6"/>
        <v>tbd</v>
      </c>
      <c r="AY41" s="487" t="str">
        <f t="shared" si="6"/>
        <v>tbd</v>
      </c>
      <c r="AZ41" s="487" t="str">
        <f t="shared" si="6"/>
        <v>tbd</v>
      </c>
      <c r="BA41" s="487" t="str">
        <f t="shared" si="6"/>
        <v>tbd</v>
      </c>
      <c r="BB41" s="487" t="str">
        <f t="shared" si="6"/>
        <v>tbd</v>
      </c>
      <c r="BC41" s="487" t="str">
        <f t="shared" si="6"/>
        <v>tbd</v>
      </c>
      <c r="BD41" s="487" t="str">
        <f t="shared" si="6"/>
        <v>tbd</v>
      </c>
      <c r="BE41" s="487" t="str">
        <f t="shared" si="6"/>
        <v>tbd</v>
      </c>
      <c r="BF41" s="487" t="str">
        <f t="shared" si="6"/>
        <v>tbd</v>
      </c>
      <c r="BG41" s="487" t="str">
        <f t="shared" si="6"/>
        <v>tbd</v>
      </c>
      <c r="BH41" s="487" t="str">
        <f t="shared" si="6"/>
        <v>tbd</v>
      </c>
      <c r="BI41" s="487" t="str">
        <f t="shared" si="6"/>
        <v>tbd</v>
      </c>
      <c r="BJ41" s="487" t="str">
        <f t="shared" si="6"/>
        <v>tbd</v>
      </c>
      <c r="BK41" s="489" t="str">
        <f t="shared" si="6"/>
        <v>tbd</v>
      </c>
      <c r="BL41" s="488">
        <f t="shared" si="7"/>
        <v>0</v>
      </c>
      <c r="BM41" s="495">
        <f t="shared" si="7"/>
        <v>0</v>
      </c>
      <c r="BN41" s="495">
        <f t="shared" si="7"/>
        <v>0</v>
      </c>
      <c r="BO41" s="495">
        <f t="shared" si="7"/>
        <v>0</v>
      </c>
      <c r="BP41" s="495">
        <f t="shared" si="7"/>
        <v>0</v>
      </c>
      <c r="BQ41" s="495">
        <f t="shared" si="7"/>
        <v>0</v>
      </c>
      <c r="BR41" s="495">
        <f t="shared" si="7"/>
        <v>0</v>
      </c>
      <c r="BS41" s="495">
        <f t="shared" si="7"/>
        <v>0</v>
      </c>
      <c r="BT41" s="495">
        <f t="shared" si="7"/>
        <v>0</v>
      </c>
      <c r="BU41" s="495">
        <f t="shared" si="7"/>
        <v>0</v>
      </c>
      <c r="BV41" s="495">
        <f t="shared" si="7"/>
        <v>0</v>
      </c>
      <c r="BW41" s="495">
        <f t="shared" si="7"/>
        <v>0</v>
      </c>
      <c r="BX41" s="495">
        <f t="shared" si="7"/>
        <v>0</v>
      </c>
      <c r="BY41" s="495">
        <f t="shared" si="7"/>
        <v>0</v>
      </c>
      <c r="BZ41" s="495">
        <f t="shared" si="7"/>
        <v>0</v>
      </c>
      <c r="CA41" s="489">
        <f t="shared" si="7"/>
        <v>0</v>
      </c>
    </row>
    <row r="42" spans="1:79" s="121" customFormat="1" ht="19.899999999999999" customHeight="1" x14ac:dyDescent="0.25">
      <c r="A42" s="9" t="s">
        <v>1411</v>
      </c>
      <c r="B42" s="7"/>
      <c r="C42" s="2" t="s">
        <v>1412</v>
      </c>
      <c r="D42" s="19"/>
      <c r="E42" s="18"/>
      <c r="F42" s="19"/>
      <c r="G42" s="19"/>
      <c r="H42" s="4"/>
      <c r="I42" s="15"/>
      <c r="J42" s="47" t="s">
        <v>86</v>
      </c>
      <c r="K42" s="1384"/>
      <c r="L42" s="1386"/>
      <c r="M42" s="1384"/>
      <c r="N42" s="1385"/>
      <c r="O42" s="1386"/>
      <c r="P42" s="1384"/>
      <c r="Q42" s="1385"/>
      <c r="R42" s="1386"/>
      <c r="S42" s="269"/>
      <c r="T42" s="269"/>
      <c r="U42" s="49"/>
      <c r="V42" s="1393" t="s">
        <v>86</v>
      </c>
      <c r="W42" s="1394"/>
      <c r="X42" s="56"/>
      <c r="Y42" s="56"/>
      <c r="Z42" s="57"/>
      <c r="AA42" s="68"/>
      <c r="AB42" s="57"/>
      <c r="AC42" s="58" t="s">
        <v>1376</v>
      </c>
      <c r="AD42" s="56"/>
      <c r="AE42" s="65"/>
      <c r="AF42" s="488">
        <v>-1</v>
      </c>
      <c r="AG42" s="487">
        <v>-1</v>
      </c>
      <c r="AH42" s="487">
        <v>-1</v>
      </c>
      <c r="AI42" s="487">
        <v>-1</v>
      </c>
      <c r="AJ42" s="487">
        <v>-1</v>
      </c>
      <c r="AK42" s="487">
        <v>-1</v>
      </c>
      <c r="AL42" s="487">
        <v>-1</v>
      </c>
      <c r="AM42" s="487">
        <v>-1</v>
      </c>
      <c r="AN42" s="487">
        <v>-1</v>
      </c>
      <c r="AO42" s="487">
        <v>-1</v>
      </c>
      <c r="AP42" s="487">
        <v>-1</v>
      </c>
      <c r="AQ42" s="487">
        <v>-1</v>
      </c>
      <c r="AR42" s="487">
        <v>-1</v>
      </c>
      <c r="AS42" s="487">
        <v>-1</v>
      </c>
      <c r="AT42" s="487">
        <v>-1</v>
      </c>
      <c r="AU42" s="493">
        <v>-1</v>
      </c>
      <c r="AV42" s="488" t="str">
        <f t="shared" si="6"/>
        <v>tbd</v>
      </c>
      <c r="AW42" s="487" t="str">
        <f t="shared" si="6"/>
        <v>tbd</v>
      </c>
      <c r="AX42" s="487" t="str">
        <f t="shared" si="6"/>
        <v>tbd</v>
      </c>
      <c r="AY42" s="487" t="str">
        <f t="shared" si="6"/>
        <v>tbd</v>
      </c>
      <c r="AZ42" s="487" t="str">
        <f t="shared" si="6"/>
        <v>tbd</v>
      </c>
      <c r="BA42" s="487" t="str">
        <f t="shared" si="6"/>
        <v>tbd</v>
      </c>
      <c r="BB42" s="487" t="str">
        <f t="shared" si="6"/>
        <v>tbd</v>
      </c>
      <c r="BC42" s="487" t="str">
        <f t="shared" si="6"/>
        <v>tbd</v>
      </c>
      <c r="BD42" s="487" t="str">
        <f t="shared" si="6"/>
        <v>tbd</v>
      </c>
      <c r="BE42" s="487" t="str">
        <f t="shared" si="6"/>
        <v>tbd</v>
      </c>
      <c r="BF42" s="487" t="str">
        <f t="shared" si="6"/>
        <v>tbd</v>
      </c>
      <c r="BG42" s="487" t="str">
        <f t="shared" si="6"/>
        <v>tbd</v>
      </c>
      <c r="BH42" s="487" t="str">
        <f t="shared" si="6"/>
        <v>tbd</v>
      </c>
      <c r="BI42" s="487" t="str">
        <f t="shared" si="6"/>
        <v>tbd</v>
      </c>
      <c r="BJ42" s="487" t="str">
        <f t="shared" si="6"/>
        <v>tbd</v>
      </c>
      <c r="BK42" s="489" t="str">
        <f t="shared" si="6"/>
        <v>tbd</v>
      </c>
      <c r="BL42" s="488">
        <f t="shared" si="7"/>
        <v>0</v>
      </c>
      <c r="BM42" s="495">
        <f t="shared" si="7"/>
        <v>0</v>
      </c>
      <c r="BN42" s="495">
        <f t="shared" si="7"/>
        <v>0</v>
      </c>
      <c r="BO42" s="495">
        <f t="shared" si="7"/>
        <v>0</v>
      </c>
      <c r="BP42" s="495">
        <f t="shared" si="7"/>
        <v>0</v>
      </c>
      <c r="BQ42" s="495">
        <f t="shared" si="7"/>
        <v>0</v>
      </c>
      <c r="BR42" s="495">
        <f t="shared" si="7"/>
        <v>0</v>
      </c>
      <c r="BS42" s="495">
        <f t="shared" si="7"/>
        <v>0</v>
      </c>
      <c r="BT42" s="495">
        <f t="shared" si="7"/>
        <v>0</v>
      </c>
      <c r="BU42" s="495">
        <f t="shared" si="7"/>
        <v>0</v>
      </c>
      <c r="BV42" s="495">
        <f t="shared" si="7"/>
        <v>0</v>
      </c>
      <c r="BW42" s="495">
        <f t="shared" si="7"/>
        <v>0</v>
      </c>
      <c r="BX42" s="495">
        <f t="shared" si="7"/>
        <v>0</v>
      </c>
      <c r="BY42" s="495">
        <f t="shared" si="7"/>
        <v>0</v>
      </c>
      <c r="BZ42" s="495">
        <f t="shared" si="7"/>
        <v>0</v>
      </c>
      <c r="CA42" s="489">
        <f t="shared" si="7"/>
        <v>0</v>
      </c>
    </row>
    <row r="43" spans="1:79" s="121" customFormat="1" ht="19.899999999999999" customHeight="1" x14ac:dyDescent="0.25">
      <c r="A43" s="9" t="s">
        <v>1413</v>
      </c>
      <c r="B43" s="7"/>
      <c r="C43" s="2" t="s">
        <v>1414</v>
      </c>
      <c r="D43" s="19"/>
      <c r="E43" s="18"/>
      <c r="F43" s="19"/>
      <c r="G43" s="19"/>
      <c r="H43" s="4"/>
      <c r="I43" s="15"/>
      <c r="J43" s="47" t="s">
        <v>86</v>
      </c>
      <c r="K43" s="1384"/>
      <c r="L43" s="1386"/>
      <c r="M43" s="1384"/>
      <c r="N43" s="1385"/>
      <c r="O43" s="1386"/>
      <c r="P43" s="1384"/>
      <c r="Q43" s="1385"/>
      <c r="R43" s="1386"/>
      <c r="S43" s="269"/>
      <c r="T43" s="269"/>
      <c r="U43" s="49"/>
      <c r="V43" s="1393" t="s">
        <v>86</v>
      </c>
      <c r="W43" s="1394"/>
      <c r="X43" s="56"/>
      <c r="Y43" s="56"/>
      <c r="Z43" s="57"/>
      <c r="AA43" s="68"/>
      <c r="AB43" s="57"/>
      <c r="AC43" s="58" t="s">
        <v>1376</v>
      </c>
      <c r="AD43" s="56"/>
      <c r="AE43" s="65"/>
      <c r="AF43" s="488">
        <v>-1</v>
      </c>
      <c r="AG43" s="487">
        <v>-1</v>
      </c>
      <c r="AH43" s="487">
        <v>-1</v>
      </c>
      <c r="AI43" s="487">
        <v>-1</v>
      </c>
      <c r="AJ43" s="487">
        <v>-1</v>
      </c>
      <c r="AK43" s="487">
        <v>-1</v>
      </c>
      <c r="AL43" s="487">
        <v>-1</v>
      </c>
      <c r="AM43" s="487">
        <v>-1</v>
      </c>
      <c r="AN43" s="487">
        <v>-1</v>
      </c>
      <c r="AO43" s="487">
        <v>-1</v>
      </c>
      <c r="AP43" s="487">
        <v>-1</v>
      </c>
      <c r="AQ43" s="487">
        <v>-1</v>
      </c>
      <c r="AR43" s="487">
        <v>-1</v>
      </c>
      <c r="AS43" s="487">
        <v>-1</v>
      </c>
      <c r="AT43" s="487">
        <v>-1</v>
      </c>
      <c r="AU43" s="493">
        <v>-1</v>
      </c>
      <c r="AV43" s="488" t="str">
        <f t="shared" si="6"/>
        <v>tbd</v>
      </c>
      <c r="AW43" s="487" t="str">
        <f t="shared" si="6"/>
        <v>tbd</v>
      </c>
      <c r="AX43" s="487" t="str">
        <f t="shared" si="6"/>
        <v>tbd</v>
      </c>
      <c r="AY43" s="487" t="str">
        <f t="shared" si="6"/>
        <v>tbd</v>
      </c>
      <c r="AZ43" s="487" t="str">
        <f t="shared" si="6"/>
        <v>tbd</v>
      </c>
      <c r="BA43" s="487" t="str">
        <f t="shared" si="6"/>
        <v>tbd</v>
      </c>
      <c r="BB43" s="487" t="str">
        <f t="shared" si="6"/>
        <v>tbd</v>
      </c>
      <c r="BC43" s="487" t="str">
        <f t="shared" si="6"/>
        <v>tbd</v>
      </c>
      <c r="BD43" s="487" t="str">
        <f t="shared" si="6"/>
        <v>tbd</v>
      </c>
      <c r="BE43" s="487" t="str">
        <f t="shared" si="6"/>
        <v>tbd</v>
      </c>
      <c r="BF43" s="487" t="str">
        <f t="shared" si="6"/>
        <v>tbd</v>
      </c>
      <c r="BG43" s="487" t="str">
        <f t="shared" si="6"/>
        <v>tbd</v>
      </c>
      <c r="BH43" s="487" t="str">
        <f t="shared" si="6"/>
        <v>tbd</v>
      </c>
      <c r="BI43" s="487" t="str">
        <f t="shared" si="6"/>
        <v>tbd</v>
      </c>
      <c r="BJ43" s="487" t="str">
        <f t="shared" si="6"/>
        <v>tbd</v>
      </c>
      <c r="BK43" s="489" t="str">
        <f t="shared" si="6"/>
        <v>tbd</v>
      </c>
      <c r="BL43" s="488">
        <f t="shared" si="7"/>
        <v>0</v>
      </c>
      <c r="BM43" s="495">
        <f t="shared" si="7"/>
        <v>0</v>
      </c>
      <c r="BN43" s="495">
        <f t="shared" si="7"/>
        <v>0</v>
      </c>
      <c r="BO43" s="495">
        <f t="shared" si="7"/>
        <v>0</v>
      </c>
      <c r="BP43" s="495">
        <f t="shared" si="7"/>
        <v>0</v>
      </c>
      <c r="BQ43" s="495">
        <f t="shared" si="7"/>
        <v>0</v>
      </c>
      <c r="BR43" s="495">
        <f t="shared" si="7"/>
        <v>0</v>
      </c>
      <c r="BS43" s="495">
        <f t="shared" si="7"/>
        <v>0</v>
      </c>
      <c r="BT43" s="495">
        <f t="shared" si="7"/>
        <v>0</v>
      </c>
      <c r="BU43" s="495">
        <f t="shared" si="7"/>
        <v>0</v>
      </c>
      <c r="BV43" s="495">
        <f t="shared" si="7"/>
        <v>0</v>
      </c>
      <c r="BW43" s="495">
        <f t="shared" si="7"/>
        <v>0</v>
      </c>
      <c r="BX43" s="495">
        <f t="shared" si="7"/>
        <v>0</v>
      </c>
      <c r="BY43" s="495">
        <f t="shared" si="7"/>
        <v>0</v>
      </c>
      <c r="BZ43" s="495">
        <f t="shared" si="7"/>
        <v>0</v>
      </c>
      <c r="CA43" s="489">
        <f t="shared" si="7"/>
        <v>0</v>
      </c>
    </row>
    <row r="44" spans="1:79" s="121" customFormat="1" ht="19.899999999999999" customHeight="1" x14ac:dyDescent="0.25">
      <c r="A44" s="9" t="s">
        <v>2086</v>
      </c>
      <c r="B44" s="7"/>
      <c r="C44" s="2" t="s">
        <v>2087</v>
      </c>
      <c r="D44" s="19"/>
      <c r="E44" s="18"/>
      <c r="F44" s="19"/>
      <c r="G44" s="19"/>
      <c r="H44" s="4"/>
      <c r="I44" s="15"/>
      <c r="J44" s="47" t="s">
        <v>86</v>
      </c>
      <c r="K44" s="1384"/>
      <c r="L44" s="1386"/>
      <c r="M44" s="1384"/>
      <c r="N44" s="1385"/>
      <c r="O44" s="1386"/>
      <c r="P44" s="1384"/>
      <c r="Q44" s="1385"/>
      <c r="R44" s="1386"/>
      <c r="S44" s="269"/>
      <c r="T44" s="269"/>
      <c r="U44" s="49"/>
      <c r="V44" s="1393" t="s">
        <v>86</v>
      </c>
      <c r="W44" s="1394"/>
      <c r="X44" s="56"/>
      <c r="Y44" s="56"/>
      <c r="Z44" s="57"/>
      <c r="AA44" s="68"/>
      <c r="AB44" s="57"/>
      <c r="AC44" s="58" t="s">
        <v>1376</v>
      </c>
      <c r="AD44" s="56"/>
      <c r="AE44" s="65"/>
      <c r="AF44" s="488">
        <v>-1</v>
      </c>
      <c r="AG44" s="487">
        <v>-1</v>
      </c>
      <c r="AH44" s="487">
        <v>-1</v>
      </c>
      <c r="AI44" s="487">
        <v>-1</v>
      </c>
      <c r="AJ44" s="487">
        <v>-1</v>
      </c>
      <c r="AK44" s="487">
        <v>-1</v>
      </c>
      <c r="AL44" s="487">
        <v>-1</v>
      </c>
      <c r="AM44" s="487">
        <v>-1</v>
      </c>
      <c r="AN44" s="487">
        <v>-1</v>
      </c>
      <c r="AO44" s="487">
        <v>-1</v>
      </c>
      <c r="AP44" s="487">
        <v>-1</v>
      </c>
      <c r="AQ44" s="487">
        <v>-1</v>
      </c>
      <c r="AR44" s="487">
        <v>-1</v>
      </c>
      <c r="AS44" s="487">
        <v>-1</v>
      </c>
      <c r="AT44" s="487">
        <v>-1</v>
      </c>
      <c r="AU44" s="493">
        <v>-1</v>
      </c>
      <c r="AV44" s="488" t="str">
        <f t="shared" si="6"/>
        <v>tbd</v>
      </c>
      <c r="AW44" s="487" t="str">
        <f t="shared" si="6"/>
        <v>tbd</v>
      </c>
      <c r="AX44" s="487" t="str">
        <f t="shared" si="6"/>
        <v>tbd</v>
      </c>
      <c r="AY44" s="487" t="str">
        <f t="shared" si="6"/>
        <v>tbd</v>
      </c>
      <c r="AZ44" s="487" t="str">
        <f t="shared" si="6"/>
        <v>tbd</v>
      </c>
      <c r="BA44" s="487" t="str">
        <f t="shared" si="6"/>
        <v>tbd</v>
      </c>
      <c r="BB44" s="487" t="str">
        <f t="shared" si="6"/>
        <v>tbd</v>
      </c>
      <c r="BC44" s="487" t="str">
        <f t="shared" si="6"/>
        <v>tbd</v>
      </c>
      <c r="BD44" s="487" t="str">
        <f t="shared" si="6"/>
        <v>tbd</v>
      </c>
      <c r="BE44" s="487" t="str">
        <f t="shared" si="6"/>
        <v>tbd</v>
      </c>
      <c r="BF44" s="487" t="str">
        <f t="shared" si="6"/>
        <v>tbd</v>
      </c>
      <c r="BG44" s="487" t="str">
        <f t="shared" si="6"/>
        <v>tbd</v>
      </c>
      <c r="BH44" s="487" t="str">
        <f t="shared" si="6"/>
        <v>tbd</v>
      </c>
      <c r="BI44" s="487" t="str">
        <f t="shared" si="6"/>
        <v>tbd</v>
      </c>
      <c r="BJ44" s="487" t="str">
        <f t="shared" si="6"/>
        <v>tbd</v>
      </c>
      <c r="BK44" s="489" t="str">
        <f t="shared" si="6"/>
        <v>tbd</v>
      </c>
      <c r="BL44" s="488">
        <f t="shared" si="7"/>
        <v>0</v>
      </c>
      <c r="BM44" s="495">
        <f t="shared" si="7"/>
        <v>0</v>
      </c>
      <c r="BN44" s="495">
        <f t="shared" si="7"/>
        <v>0</v>
      </c>
      <c r="BO44" s="495">
        <f t="shared" si="7"/>
        <v>0</v>
      </c>
      <c r="BP44" s="495">
        <f t="shared" si="7"/>
        <v>0</v>
      </c>
      <c r="BQ44" s="495">
        <f t="shared" si="7"/>
        <v>0</v>
      </c>
      <c r="BR44" s="495">
        <f t="shared" si="7"/>
        <v>0</v>
      </c>
      <c r="BS44" s="495">
        <f t="shared" si="7"/>
        <v>0</v>
      </c>
      <c r="BT44" s="495">
        <f t="shared" si="7"/>
        <v>0</v>
      </c>
      <c r="BU44" s="495">
        <f t="shared" si="7"/>
        <v>0</v>
      </c>
      <c r="BV44" s="495">
        <f t="shared" si="7"/>
        <v>0</v>
      </c>
      <c r="BW44" s="495">
        <f t="shared" si="7"/>
        <v>0</v>
      </c>
      <c r="BX44" s="495">
        <f t="shared" si="7"/>
        <v>0</v>
      </c>
      <c r="BY44" s="495">
        <f t="shared" si="7"/>
        <v>0</v>
      </c>
      <c r="BZ44" s="495">
        <f t="shared" si="7"/>
        <v>0</v>
      </c>
      <c r="CA44" s="489">
        <f t="shared" si="7"/>
        <v>0</v>
      </c>
    </row>
    <row r="45" spans="1:79" s="121" customFormat="1" ht="19.899999999999999" customHeight="1" x14ac:dyDescent="0.25">
      <c r="A45" s="9" t="s">
        <v>1415</v>
      </c>
      <c r="B45" s="7"/>
      <c r="C45" s="2" t="s">
        <v>1416</v>
      </c>
      <c r="D45" s="19"/>
      <c r="E45" s="18"/>
      <c r="F45" s="19"/>
      <c r="G45" s="19"/>
      <c r="H45" s="4"/>
      <c r="I45" s="15"/>
      <c r="J45" s="47" t="s">
        <v>86</v>
      </c>
      <c r="K45" s="1384"/>
      <c r="L45" s="1386"/>
      <c r="M45" s="1384"/>
      <c r="N45" s="1385"/>
      <c r="O45" s="1386"/>
      <c r="P45" s="1384"/>
      <c r="Q45" s="1385"/>
      <c r="R45" s="1386"/>
      <c r="S45" s="269"/>
      <c r="T45" s="269"/>
      <c r="U45" s="49"/>
      <c r="V45" s="1393" t="s">
        <v>86</v>
      </c>
      <c r="W45" s="1394"/>
      <c r="X45" s="56"/>
      <c r="Y45" s="56"/>
      <c r="Z45" s="57"/>
      <c r="AA45" s="68"/>
      <c r="AB45" s="57"/>
      <c r="AC45" s="58" t="s">
        <v>1376</v>
      </c>
      <c r="AD45" s="56"/>
      <c r="AE45" s="65"/>
      <c r="AF45" s="488">
        <v>-1</v>
      </c>
      <c r="AG45" s="487">
        <v>-1</v>
      </c>
      <c r="AH45" s="487">
        <v>-1</v>
      </c>
      <c r="AI45" s="487">
        <v>-1</v>
      </c>
      <c r="AJ45" s="487">
        <v>-1</v>
      </c>
      <c r="AK45" s="487">
        <v>-1</v>
      </c>
      <c r="AL45" s="487">
        <v>-1</v>
      </c>
      <c r="AM45" s="487">
        <v>-1</v>
      </c>
      <c r="AN45" s="487">
        <v>-1</v>
      </c>
      <c r="AO45" s="487">
        <v>-1</v>
      </c>
      <c r="AP45" s="487">
        <v>-1</v>
      </c>
      <c r="AQ45" s="487">
        <v>-1</v>
      </c>
      <c r="AR45" s="487">
        <v>-1</v>
      </c>
      <c r="AS45" s="487">
        <v>-1</v>
      </c>
      <c r="AT45" s="487">
        <v>-1</v>
      </c>
      <c r="AU45" s="493">
        <v>-1</v>
      </c>
      <c r="AV45" s="488" t="str">
        <f t="shared" si="6"/>
        <v>tbd</v>
      </c>
      <c r="AW45" s="487" t="str">
        <f t="shared" si="6"/>
        <v>tbd</v>
      </c>
      <c r="AX45" s="487" t="str">
        <f t="shared" si="6"/>
        <v>tbd</v>
      </c>
      <c r="AY45" s="487" t="str">
        <f t="shared" si="6"/>
        <v>tbd</v>
      </c>
      <c r="AZ45" s="487" t="str">
        <f t="shared" si="6"/>
        <v>tbd</v>
      </c>
      <c r="BA45" s="487" t="str">
        <f t="shared" si="6"/>
        <v>tbd</v>
      </c>
      <c r="BB45" s="487" t="str">
        <f t="shared" si="6"/>
        <v>tbd</v>
      </c>
      <c r="BC45" s="487" t="str">
        <f t="shared" si="6"/>
        <v>tbd</v>
      </c>
      <c r="BD45" s="487" t="str">
        <f t="shared" si="6"/>
        <v>tbd</v>
      </c>
      <c r="BE45" s="487" t="str">
        <f t="shared" si="6"/>
        <v>tbd</v>
      </c>
      <c r="BF45" s="487" t="str">
        <f t="shared" si="6"/>
        <v>tbd</v>
      </c>
      <c r="BG45" s="487" t="str">
        <f t="shared" si="6"/>
        <v>tbd</v>
      </c>
      <c r="BH45" s="487" t="str">
        <f t="shared" si="6"/>
        <v>tbd</v>
      </c>
      <c r="BI45" s="487" t="str">
        <f t="shared" si="6"/>
        <v>tbd</v>
      </c>
      <c r="BJ45" s="487" t="str">
        <f t="shared" si="6"/>
        <v>tbd</v>
      </c>
      <c r="BK45" s="489" t="str">
        <f t="shared" si="6"/>
        <v>tbd</v>
      </c>
      <c r="BL45" s="488">
        <f t="shared" si="7"/>
        <v>0</v>
      </c>
      <c r="BM45" s="495">
        <f t="shared" si="7"/>
        <v>0</v>
      </c>
      <c r="BN45" s="495">
        <f t="shared" si="7"/>
        <v>0</v>
      </c>
      <c r="BO45" s="495">
        <f t="shared" si="7"/>
        <v>0</v>
      </c>
      <c r="BP45" s="495">
        <f t="shared" si="7"/>
        <v>0</v>
      </c>
      <c r="BQ45" s="495">
        <f t="shared" si="7"/>
        <v>0</v>
      </c>
      <c r="BR45" s="495">
        <f t="shared" si="7"/>
        <v>0</v>
      </c>
      <c r="BS45" s="495">
        <f t="shared" si="7"/>
        <v>0</v>
      </c>
      <c r="BT45" s="495">
        <f t="shared" si="7"/>
        <v>0</v>
      </c>
      <c r="BU45" s="495">
        <f t="shared" si="7"/>
        <v>0</v>
      </c>
      <c r="BV45" s="495">
        <f t="shared" si="7"/>
        <v>0</v>
      </c>
      <c r="BW45" s="495">
        <f t="shared" si="7"/>
        <v>0</v>
      </c>
      <c r="BX45" s="495">
        <f t="shared" si="7"/>
        <v>0</v>
      </c>
      <c r="BY45" s="495">
        <f t="shared" si="7"/>
        <v>0</v>
      </c>
      <c r="BZ45" s="495">
        <f t="shared" si="7"/>
        <v>0</v>
      </c>
      <c r="CA45" s="489">
        <f t="shared" si="7"/>
        <v>0</v>
      </c>
    </row>
    <row r="46" spans="1:79" s="121" customFormat="1" ht="19.899999999999999" customHeight="1" x14ac:dyDescent="0.25">
      <c r="A46" s="9" t="s">
        <v>1417</v>
      </c>
      <c r="B46" s="7"/>
      <c r="C46" s="2" t="s">
        <v>1418</v>
      </c>
      <c r="D46" s="19"/>
      <c r="E46" s="18"/>
      <c r="F46" s="19"/>
      <c r="G46" s="19"/>
      <c r="H46" s="4"/>
      <c r="I46" s="15"/>
      <c r="J46" s="47" t="s">
        <v>86</v>
      </c>
      <c r="K46" s="1384"/>
      <c r="L46" s="1386"/>
      <c r="M46" s="1384"/>
      <c r="N46" s="1385"/>
      <c r="O46" s="1386"/>
      <c r="P46" s="1384"/>
      <c r="Q46" s="1385"/>
      <c r="R46" s="1386"/>
      <c r="S46" s="269"/>
      <c r="T46" s="269"/>
      <c r="U46" s="49"/>
      <c r="V46" s="1393" t="s">
        <v>86</v>
      </c>
      <c r="W46" s="1394"/>
      <c r="X46" s="56"/>
      <c r="Y46" s="56"/>
      <c r="Z46" s="57"/>
      <c r="AA46" s="68"/>
      <c r="AB46" s="57"/>
      <c r="AC46" s="58" t="s">
        <v>1376</v>
      </c>
      <c r="AD46" s="56"/>
      <c r="AE46" s="65"/>
      <c r="AF46" s="488">
        <v>-1</v>
      </c>
      <c r="AG46" s="487">
        <v>-1</v>
      </c>
      <c r="AH46" s="487">
        <v>-1</v>
      </c>
      <c r="AI46" s="487">
        <v>-1</v>
      </c>
      <c r="AJ46" s="487">
        <v>-1</v>
      </c>
      <c r="AK46" s="487">
        <v>-1</v>
      </c>
      <c r="AL46" s="487">
        <v>-1</v>
      </c>
      <c r="AM46" s="487">
        <v>-1</v>
      </c>
      <c r="AN46" s="487">
        <v>-1</v>
      </c>
      <c r="AO46" s="487">
        <v>-1</v>
      </c>
      <c r="AP46" s="487">
        <v>-1</v>
      </c>
      <c r="AQ46" s="487">
        <v>-1</v>
      </c>
      <c r="AR46" s="487">
        <v>-1</v>
      </c>
      <c r="AS46" s="487">
        <v>-1</v>
      </c>
      <c r="AT46" s="487">
        <v>-1</v>
      </c>
      <c r="AU46" s="493">
        <v>-1</v>
      </c>
      <c r="AV46" s="488" t="str">
        <f t="shared" si="6"/>
        <v>tbd</v>
      </c>
      <c r="AW46" s="487" t="str">
        <f t="shared" si="6"/>
        <v>tbd</v>
      </c>
      <c r="AX46" s="487" t="str">
        <f t="shared" si="6"/>
        <v>tbd</v>
      </c>
      <c r="AY46" s="487" t="str">
        <f t="shared" si="6"/>
        <v>tbd</v>
      </c>
      <c r="AZ46" s="487" t="str">
        <f t="shared" si="6"/>
        <v>tbd</v>
      </c>
      <c r="BA46" s="487" t="str">
        <f t="shared" si="6"/>
        <v>tbd</v>
      </c>
      <c r="BB46" s="487" t="str">
        <f t="shared" si="6"/>
        <v>tbd</v>
      </c>
      <c r="BC46" s="487" t="str">
        <f t="shared" si="6"/>
        <v>tbd</v>
      </c>
      <c r="BD46" s="487" t="str">
        <f t="shared" si="6"/>
        <v>tbd</v>
      </c>
      <c r="BE46" s="487" t="str">
        <f t="shared" si="6"/>
        <v>tbd</v>
      </c>
      <c r="BF46" s="487" t="str">
        <f t="shared" si="6"/>
        <v>tbd</v>
      </c>
      <c r="BG46" s="487" t="str">
        <f t="shared" si="6"/>
        <v>tbd</v>
      </c>
      <c r="BH46" s="487" t="str">
        <f t="shared" si="6"/>
        <v>tbd</v>
      </c>
      <c r="BI46" s="487" t="str">
        <f t="shared" si="6"/>
        <v>tbd</v>
      </c>
      <c r="BJ46" s="487" t="str">
        <f t="shared" si="6"/>
        <v>tbd</v>
      </c>
      <c r="BK46" s="489" t="str">
        <f t="shared" si="6"/>
        <v>tbd</v>
      </c>
      <c r="BL46" s="488">
        <f t="shared" si="7"/>
        <v>0</v>
      </c>
      <c r="BM46" s="495">
        <f t="shared" si="7"/>
        <v>0</v>
      </c>
      <c r="BN46" s="495">
        <f t="shared" si="7"/>
        <v>0</v>
      </c>
      <c r="BO46" s="495">
        <f t="shared" si="7"/>
        <v>0</v>
      </c>
      <c r="BP46" s="495">
        <f t="shared" si="7"/>
        <v>0</v>
      </c>
      <c r="BQ46" s="495">
        <f t="shared" si="7"/>
        <v>0</v>
      </c>
      <c r="BR46" s="495">
        <f t="shared" si="7"/>
        <v>0</v>
      </c>
      <c r="BS46" s="495">
        <f t="shared" si="7"/>
        <v>0</v>
      </c>
      <c r="BT46" s="495">
        <f t="shared" si="7"/>
        <v>0</v>
      </c>
      <c r="BU46" s="495">
        <f t="shared" si="7"/>
        <v>0</v>
      </c>
      <c r="BV46" s="495">
        <f t="shared" si="7"/>
        <v>0</v>
      </c>
      <c r="BW46" s="495">
        <f t="shared" si="7"/>
        <v>0</v>
      </c>
      <c r="BX46" s="495">
        <f t="shared" si="7"/>
        <v>0</v>
      </c>
      <c r="BY46" s="495">
        <f t="shared" si="7"/>
        <v>0</v>
      </c>
      <c r="BZ46" s="495">
        <f t="shared" si="7"/>
        <v>0</v>
      </c>
      <c r="CA46" s="489">
        <f t="shared" si="7"/>
        <v>0</v>
      </c>
    </row>
    <row r="47" spans="1:79" s="121" customFormat="1" ht="19.899999999999999" customHeight="1" thickBot="1" x14ac:dyDescent="0.3">
      <c r="A47" s="9" t="s">
        <v>1419</v>
      </c>
      <c r="B47" s="7"/>
      <c r="C47" s="2" t="s">
        <v>1420</v>
      </c>
      <c r="D47" s="19"/>
      <c r="E47" s="18"/>
      <c r="F47" s="19"/>
      <c r="G47" s="19"/>
      <c r="H47" s="4"/>
      <c r="I47" s="15"/>
      <c r="J47" s="47" t="s">
        <v>86</v>
      </c>
      <c r="K47" s="1384"/>
      <c r="L47" s="1386"/>
      <c r="M47" s="1384"/>
      <c r="N47" s="1385"/>
      <c r="O47" s="1386"/>
      <c r="P47" s="1384"/>
      <c r="Q47" s="1385"/>
      <c r="R47" s="1386"/>
      <c r="S47" s="269"/>
      <c r="T47" s="269"/>
      <c r="U47" s="49"/>
      <c r="V47" s="1393" t="s">
        <v>86</v>
      </c>
      <c r="W47" s="1394"/>
      <c r="X47" s="56"/>
      <c r="Y47" s="56"/>
      <c r="Z47" s="57"/>
      <c r="AA47" s="68"/>
      <c r="AB47" s="57"/>
      <c r="AC47" s="58" t="s">
        <v>1376</v>
      </c>
      <c r="AD47" s="56"/>
      <c r="AE47" s="65"/>
      <c r="AF47" s="488">
        <v>-1</v>
      </c>
      <c r="AG47" s="487">
        <v>-1</v>
      </c>
      <c r="AH47" s="487">
        <v>-1</v>
      </c>
      <c r="AI47" s="487">
        <v>-1</v>
      </c>
      <c r="AJ47" s="487">
        <v>-1</v>
      </c>
      <c r="AK47" s="487">
        <v>-1</v>
      </c>
      <c r="AL47" s="487">
        <v>-1</v>
      </c>
      <c r="AM47" s="487">
        <v>-1</v>
      </c>
      <c r="AN47" s="487">
        <v>-1</v>
      </c>
      <c r="AO47" s="487">
        <v>-1</v>
      </c>
      <c r="AP47" s="487">
        <v>-1</v>
      </c>
      <c r="AQ47" s="487">
        <v>-1</v>
      </c>
      <c r="AR47" s="487">
        <v>-1</v>
      </c>
      <c r="AS47" s="487">
        <v>-1</v>
      </c>
      <c r="AT47" s="487">
        <v>-1</v>
      </c>
      <c r="AU47" s="493">
        <v>-1</v>
      </c>
      <c r="AV47" s="488" t="str">
        <f t="shared" si="6"/>
        <v>tbd</v>
      </c>
      <c r="AW47" s="487" t="str">
        <f t="shared" si="6"/>
        <v>tbd</v>
      </c>
      <c r="AX47" s="487" t="str">
        <f t="shared" si="6"/>
        <v>tbd</v>
      </c>
      <c r="AY47" s="487" t="str">
        <f t="shared" si="6"/>
        <v>tbd</v>
      </c>
      <c r="AZ47" s="487" t="str">
        <f t="shared" si="6"/>
        <v>tbd</v>
      </c>
      <c r="BA47" s="487" t="str">
        <f t="shared" si="6"/>
        <v>tbd</v>
      </c>
      <c r="BB47" s="487" t="str">
        <f t="shared" si="6"/>
        <v>tbd</v>
      </c>
      <c r="BC47" s="487" t="str">
        <f t="shared" si="6"/>
        <v>tbd</v>
      </c>
      <c r="BD47" s="487" t="str">
        <f t="shared" si="6"/>
        <v>tbd</v>
      </c>
      <c r="BE47" s="487" t="str">
        <f t="shared" si="6"/>
        <v>tbd</v>
      </c>
      <c r="BF47" s="487" t="str">
        <f t="shared" si="6"/>
        <v>tbd</v>
      </c>
      <c r="BG47" s="487" t="str">
        <f t="shared" si="6"/>
        <v>tbd</v>
      </c>
      <c r="BH47" s="487" t="str">
        <f t="shared" si="6"/>
        <v>tbd</v>
      </c>
      <c r="BI47" s="487" t="str">
        <f t="shared" si="6"/>
        <v>tbd</v>
      </c>
      <c r="BJ47" s="487" t="str">
        <f t="shared" si="6"/>
        <v>tbd</v>
      </c>
      <c r="BK47" s="489" t="str">
        <f t="shared" si="6"/>
        <v>tbd</v>
      </c>
      <c r="BL47" s="488">
        <f t="shared" si="7"/>
        <v>0</v>
      </c>
      <c r="BM47" s="495">
        <f t="shared" si="7"/>
        <v>0</v>
      </c>
      <c r="BN47" s="495">
        <f t="shared" si="7"/>
        <v>0</v>
      </c>
      <c r="BO47" s="495">
        <f t="shared" si="7"/>
        <v>0</v>
      </c>
      <c r="BP47" s="495">
        <f t="shared" si="7"/>
        <v>0</v>
      </c>
      <c r="BQ47" s="495">
        <f t="shared" si="7"/>
        <v>0</v>
      </c>
      <c r="BR47" s="495">
        <f t="shared" si="7"/>
        <v>0</v>
      </c>
      <c r="BS47" s="495">
        <f t="shared" si="7"/>
        <v>0</v>
      </c>
      <c r="BT47" s="495">
        <f t="shared" si="7"/>
        <v>0</v>
      </c>
      <c r="BU47" s="495">
        <f t="shared" si="7"/>
        <v>0</v>
      </c>
      <c r="BV47" s="495">
        <f t="shared" si="7"/>
        <v>0</v>
      </c>
      <c r="BW47" s="495">
        <f t="shared" si="7"/>
        <v>0</v>
      </c>
      <c r="BX47" s="495">
        <f t="shared" si="7"/>
        <v>0</v>
      </c>
      <c r="BY47" s="495">
        <f t="shared" si="7"/>
        <v>0</v>
      </c>
      <c r="BZ47" s="495">
        <f t="shared" si="7"/>
        <v>0</v>
      </c>
      <c r="CA47" s="489">
        <f t="shared" si="7"/>
        <v>0</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ref="AF48:AU56" si="8">AF47</f>
        <v>-1</v>
      </c>
      <c r="AG48" s="487">
        <f t="shared" si="8"/>
        <v>-1</v>
      </c>
      <c r="AH48" s="487">
        <f t="shared" si="8"/>
        <v>-1</v>
      </c>
      <c r="AI48" s="487">
        <f t="shared" si="8"/>
        <v>-1</v>
      </c>
      <c r="AJ48" s="487">
        <f t="shared" si="8"/>
        <v>-1</v>
      </c>
      <c r="AK48" s="487">
        <f t="shared" si="8"/>
        <v>-1</v>
      </c>
      <c r="AL48" s="487">
        <f t="shared" si="8"/>
        <v>-1</v>
      </c>
      <c r="AM48" s="487">
        <f t="shared" si="8"/>
        <v>-1</v>
      </c>
      <c r="AN48" s="487">
        <f t="shared" si="8"/>
        <v>-1</v>
      </c>
      <c r="AO48" s="487">
        <f t="shared" si="8"/>
        <v>-1</v>
      </c>
      <c r="AP48" s="487">
        <f t="shared" si="8"/>
        <v>-1</v>
      </c>
      <c r="AQ48" s="487">
        <f t="shared" si="8"/>
        <v>-1</v>
      </c>
      <c r="AR48" s="487">
        <f t="shared" si="8"/>
        <v>-1</v>
      </c>
      <c r="AS48" s="487">
        <f t="shared" si="8"/>
        <v>-1</v>
      </c>
      <c r="AT48" s="487">
        <f t="shared" si="8"/>
        <v>-1</v>
      </c>
      <c r="AU48" s="493">
        <f t="shared" si="8"/>
        <v>-1</v>
      </c>
      <c r="AV48" s="488">
        <f t="shared" si="6"/>
        <v>0</v>
      </c>
      <c r="AW48" s="487">
        <f t="shared" si="6"/>
        <v>0</v>
      </c>
      <c r="AX48" s="487">
        <f t="shared" si="6"/>
        <v>0</v>
      </c>
      <c r="AY48" s="487">
        <f t="shared" si="6"/>
        <v>0</v>
      </c>
      <c r="AZ48" s="487">
        <f t="shared" si="6"/>
        <v>0</v>
      </c>
      <c r="BA48" s="487">
        <f t="shared" si="6"/>
        <v>0</v>
      </c>
      <c r="BB48" s="487">
        <f t="shared" si="6"/>
        <v>0</v>
      </c>
      <c r="BC48" s="487">
        <f t="shared" si="6"/>
        <v>0</v>
      </c>
      <c r="BD48" s="487">
        <f t="shared" si="6"/>
        <v>0</v>
      </c>
      <c r="BE48" s="487">
        <f t="shared" si="6"/>
        <v>0</v>
      </c>
      <c r="BF48" s="487">
        <f t="shared" si="6"/>
        <v>0</v>
      </c>
      <c r="BG48" s="487">
        <f t="shared" si="6"/>
        <v>0</v>
      </c>
      <c r="BH48" s="487">
        <f t="shared" si="6"/>
        <v>0</v>
      </c>
      <c r="BI48" s="487">
        <f t="shared" si="6"/>
        <v>0</v>
      </c>
      <c r="BJ48" s="487">
        <f t="shared" si="6"/>
        <v>0</v>
      </c>
      <c r="BK48" s="489">
        <f t="shared" si="6"/>
        <v>0</v>
      </c>
      <c r="BL48" s="488">
        <f t="shared" si="7"/>
        <v>0</v>
      </c>
      <c r="BM48" s="495">
        <f t="shared" si="7"/>
        <v>0</v>
      </c>
      <c r="BN48" s="495">
        <f t="shared" si="7"/>
        <v>0</v>
      </c>
      <c r="BO48" s="495">
        <f t="shared" si="7"/>
        <v>0</v>
      </c>
      <c r="BP48" s="495">
        <f t="shared" si="7"/>
        <v>0</v>
      </c>
      <c r="BQ48" s="495">
        <f t="shared" si="7"/>
        <v>0</v>
      </c>
      <c r="BR48" s="495">
        <f t="shared" si="7"/>
        <v>0</v>
      </c>
      <c r="BS48" s="495">
        <f t="shared" si="7"/>
        <v>0</v>
      </c>
      <c r="BT48" s="495">
        <f t="shared" si="7"/>
        <v>0</v>
      </c>
      <c r="BU48" s="495">
        <f t="shared" si="7"/>
        <v>0</v>
      </c>
      <c r="BV48" s="495">
        <f t="shared" si="7"/>
        <v>0</v>
      </c>
      <c r="BW48" s="495">
        <f t="shared" si="7"/>
        <v>0</v>
      </c>
      <c r="BX48" s="495">
        <f t="shared" si="7"/>
        <v>0</v>
      </c>
      <c r="BY48" s="495">
        <f t="shared" si="7"/>
        <v>0</v>
      </c>
      <c r="BZ48" s="495">
        <f t="shared" si="7"/>
        <v>0</v>
      </c>
      <c r="CA48" s="489">
        <f t="shared" si="7"/>
        <v>0</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8"/>
        <v>-1</v>
      </c>
      <c r="AG49" s="487">
        <f t="shared" si="8"/>
        <v>-1</v>
      </c>
      <c r="AH49" s="487">
        <f t="shared" si="8"/>
        <v>-1</v>
      </c>
      <c r="AI49" s="487">
        <f t="shared" si="8"/>
        <v>-1</v>
      </c>
      <c r="AJ49" s="487">
        <f t="shared" si="8"/>
        <v>-1</v>
      </c>
      <c r="AK49" s="487">
        <f t="shared" si="8"/>
        <v>-1</v>
      </c>
      <c r="AL49" s="487">
        <f t="shared" si="8"/>
        <v>-1</v>
      </c>
      <c r="AM49" s="487">
        <f t="shared" si="8"/>
        <v>-1</v>
      </c>
      <c r="AN49" s="487">
        <f t="shared" si="8"/>
        <v>-1</v>
      </c>
      <c r="AO49" s="487">
        <f t="shared" si="8"/>
        <v>-1</v>
      </c>
      <c r="AP49" s="487">
        <f t="shared" si="8"/>
        <v>-1</v>
      </c>
      <c r="AQ49" s="487">
        <f t="shared" si="8"/>
        <v>-1</v>
      </c>
      <c r="AR49" s="487">
        <f t="shared" si="8"/>
        <v>-1</v>
      </c>
      <c r="AS49" s="487">
        <f t="shared" si="8"/>
        <v>-1</v>
      </c>
      <c r="AT49" s="487">
        <f t="shared" si="8"/>
        <v>-1</v>
      </c>
      <c r="AU49" s="493">
        <f t="shared" si="8"/>
        <v>-1</v>
      </c>
      <c r="AV49" s="488">
        <f t="shared" si="6"/>
        <v>0</v>
      </c>
      <c r="AW49" s="487">
        <f t="shared" si="6"/>
        <v>0</v>
      </c>
      <c r="AX49" s="487">
        <f t="shared" si="6"/>
        <v>0</v>
      </c>
      <c r="AY49" s="487">
        <f t="shared" si="6"/>
        <v>0</v>
      </c>
      <c r="AZ49" s="487">
        <f t="shared" si="6"/>
        <v>0</v>
      </c>
      <c r="BA49" s="487">
        <f t="shared" si="6"/>
        <v>0</v>
      </c>
      <c r="BB49" s="487">
        <f t="shared" si="6"/>
        <v>0</v>
      </c>
      <c r="BC49" s="487">
        <f t="shared" si="6"/>
        <v>0</v>
      </c>
      <c r="BD49" s="487">
        <f t="shared" si="6"/>
        <v>0</v>
      </c>
      <c r="BE49" s="487">
        <f t="shared" si="6"/>
        <v>0</v>
      </c>
      <c r="BF49" s="487">
        <f t="shared" si="6"/>
        <v>0</v>
      </c>
      <c r="BG49" s="487">
        <f t="shared" si="6"/>
        <v>0</v>
      </c>
      <c r="BH49" s="487">
        <f t="shared" si="6"/>
        <v>0</v>
      </c>
      <c r="BI49" s="487">
        <f t="shared" si="6"/>
        <v>0</v>
      </c>
      <c r="BJ49" s="487">
        <f t="shared" si="6"/>
        <v>0</v>
      </c>
      <c r="BK49" s="489">
        <f t="shared" si="6"/>
        <v>0</v>
      </c>
      <c r="BL49" s="488">
        <f t="shared" si="7"/>
        <v>0</v>
      </c>
      <c r="BM49" s="495">
        <f t="shared" si="7"/>
        <v>0</v>
      </c>
      <c r="BN49" s="495">
        <f t="shared" si="7"/>
        <v>0</v>
      </c>
      <c r="BO49" s="495">
        <f t="shared" si="7"/>
        <v>0</v>
      </c>
      <c r="BP49" s="495">
        <f t="shared" si="7"/>
        <v>0</v>
      </c>
      <c r="BQ49" s="495">
        <f t="shared" si="7"/>
        <v>0</v>
      </c>
      <c r="BR49" s="495">
        <f t="shared" si="7"/>
        <v>0</v>
      </c>
      <c r="BS49" s="495">
        <f t="shared" si="7"/>
        <v>0</v>
      </c>
      <c r="BT49" s="495">
        <f t="shared" si="7"/>
        <v>0</v>
      </c>
      <c r="BU49" s="495">
        <f t="shared" si="7"/>
        <v>0</v>
      </c>
      <c r="BV49" s="495">
        <f t="shared" si="7"/>
        <v>0</v>
      </c>
      <c r="BW49" s="495">
        <f t="shared" si="7"/>
        <v>0</v>
      </c>
      <c r="BX49" s="495">
        <f t="shared" si="7"/>
        <v>0</v>
      </c>
      <c r="BY49" s="495">
        <f t="shared" si="7"/>
        <v>0</v>
      </c>
      <c r="BZ49" s="495">
        <f t="shared" si="7"/>
        <v>0</v>
      </c>
      <c r="CA49" s="489">
        <f t="shared" si="7"/>
        <v>0</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8"/>
        <v>-1</v>
      </c>
      <c r="AG50" s="487">
        <f t="shared" si="8"/>
        <v>-1</v>
      </c>
      <c r="AH50" s="487">
        <f t="shared" si="8"/>
        <v>-1</v>
      </c>
      <c r="AI50" s="487">
        <f t="shared" si="8"/>
        <v>-1</v>
      </c>
      <c r="AJ50" s="487">
        <f t="shared" si="8"/>
        <v>-1</v>
      </c>
      <c r="AK50" s="487">
        <f t="shared" si="8"/>
        <v>-1</v>
      </c>
      <c r="AL50" s="487">
        <f t="shared" si="8"/>
        <v>-1</v>
      </c>
      <c r="AM50" s="487">
        <f t="shared" si="8"/>
        <v>-1</v>
      </c>
      <c r="AN50" s="487">
        <f t="shared" si="8"/>
        <v>-1</v>
      </c>
      <c r="AO50" s="487">
        <f t="shared" si="8"/>
        <v>-1</v>
      </c>
      <c r="AP50" s="487">
        <f t="shared" si="8"/>
        <v>-1</v>
      </c>
      <c r="AQ50" s="487">
        <f t="shared" si="8"/>
        <v>-1</v>
      </c>
      <c r="AR50" s="487">
        <f t="shared" si="8"/>
        <v>-1</v>
      </c>
      <c r="AS50" s="487">
        <f t="shared" si="8"/>
        <v>-1</v>
      </c>
      <c r="AT50" s="487">
        <f t="shared" si="8"/>
        <v>-1</v>
      </c>
      <c r="AU50" s="493">
        <f t="shared" si="8"/>
        <v>-1</v>
      </c>
      <c r="AV50" s="488">
        <f t="shared" si="6"/>
        <v>0</v>
      </c>
      <c r="AW50" s="487">
        <f t="shared" si="6"/>
        <v>0</v>
      </c>
      <c r="AX50" s="487">
        <f t="shared" si="6"/>
        <v>0</v>
      </c>
      <c r="AY50" s="487">
        <f t="shared" si="6"/>
        <v>0</v>
      </c>
      <c r="AZ50" s="487">
        <f t="shared" si="6"/>
        <v>0</v>
      </c>
      <c r="BA50" s="487">
        <f t="shared" si="6"/>
        <v>0</v>
      </c>
      <c r="BB50" s="487">
        <f t="shared" si="6"/>
        <v>0</v>
      </c>
      <c r="BC50" s="487">
        <f t="shared" si="6"/>
        <v>0</v>
      </c>
      <c r="BD50" s="487">
        <f t="shared" si="6"/>
        <v>0</v>
      </c>
      <c r="BE50" s="487">
        <f t="shared" si="6"/>
        <v>0</v>
      </c>
      <c r="BF50" s="487">
        <f t="shared" si="6"/>
        <v>0</v>
      </c>
      <c r="BG50" s="487">
        <f t="shared" si="6"/>
        <v>0</v>
      </c>
      <c r="BH50" s="487">
        <f t="shared" si="6"/>
        <v>0</v>
      </c>
      <c r="BI50" s="487">
        <f t="shared" si="6"/>
        <v>0</v>
      </c>
      <c r="BJ50" s="487">
        <f t="shared" si="6"/>
        <v>0</v>
      </c>
      <c r="BK50" s="489">
        <f t="shared" si="6"/>
        <v>0</v>
      </c>
      <c r="BL50" s="488">
        <f t="shared" si="7"/>
        <v>0</v>
      </c>
      <c r="BM50" s="495">
        <f t="shared" si="7"/>
        <v>0</v>
      </c>
      <c r="BN50" s="495">
        <f t="shared" si="7"/>
        <v>0</v>
      </c>
      <c r="BO50" s="495">
        <f t="shared" si="7"/>
        <v>0</v>
      </c>
      <c r="BP50" s="495">
        <f t="shared" si="7"/>
        <v>0</v>
      </c>
      <c r="BQ50" s="495">
        <f t="shared" si="7"/>
        <v>0</v>
      </c>
      <c r="BR50" s="495">
        <f t="shared" si="7"/>
        <v>0</v>
      </c>
      <c r="BS50" s="495">
        <f t="shared" si="7"/>
        <v>0</v>
      </c>
      <c r="BT50" s="495">
        <f t="shared" si="7"/>
        <v>0</v>
      </c>
      <c r="BU50" s="495">
        <f t="shared" si="7"/>
        <v>0</v>
      </c>
      <c r="BV50" s="495">
        <f t="shared" si="7"/>
        <v>0</v>
      </c>
      <c r="BW50" s="495">
        <f t="shared" si="7"/>
        <v>0</v>
      </c>
      <c r="BX50" s="495">
        <f t="shared" si="7"/>
        <v>0</v>
      </c>
      <c r="BY50" s="495">
        <f t="shared" si="7"/>
        <v>0</v>
      </c>
      <c r="BZ50" s="495">
        <f t="shared" si="7"/>
        <v>0</v>
      </c>
      <c r="CA50" s="489">
        <f t="shared" si="7"/>
        <v>0</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8"/>
        <v>-1</v>
      </c>
      <c r="AG51" s="487">
        <f t="shared" si="8"/>
        <v>-1</v>
      </c>
      <c r="AH51" s="487">
        <f t="shared" si="8"/>
        <v>-1</v>
      </c>
      <c r="AI51" s="487">
        <f t="shared" si="8"/>
        <v>-1</v>
      </c>
      <c r="AJ51" s="487">
        <f t="shared" si="8"/>
        <v>-1</v>
      </c>
      <c r="AK51" s="487">
        <f t="shared" si="8"/>
        <v>-1</v>
      </c>
      <c r="AL51" s="487">
        <f t="shared" si="8"/>
        <v>-1</v>
      </c>
      <c r="AM51" s="487">
        <f t="shared" si="8"/>
        <v>-1</v>
      </c>
      <c r="AN51" s="487">
        <f t="shared" si="8"/>
        <v>-1</v>
      </c>
      <c r="AO51" s="487">
        <f t="shared" si="8"/>
        <v>-1</v>
      </c>
      <c r="AP51" s="487">
        <f t="shared" si="8"/>
        <v>-1</v>
      </c>
      <c r="AQ51" s="487">
        <f t="shared" si="8"/>
        <v>-1</v>
      </c>
      <c r="AR51" s="487">
        <f t="shared" si="8"/>
        <v>-1</v>
      </c>
      <c r="AS51" s="487">
        <f t="shared" si="8"/>
        <v>-1</v>
      </c>
      <c r="AT51" s="487">
        <f t="shared" si="8"/>
        <v>-1</v>
      </c>
      <c r="AU51" s="493">
        <f t="shared" si="8"/>
        <v>-1</v>
      </c>
      <c r="AV51" s="488">
        <f t="shared" si="6"/>
        <v>0</v>
      </c>
      <c r="AW51" s="487">
        <f t="shared" si="6"/>
        <v>0</v>
      </c>
      <c r="AX51" s="487">
        <f t="shared" si="6"/>
        <v>0</v>
      </c>
      <c r="AY51" s="487">
        <f t="shared" si="6"/>
        <v>0</v>
      </c>
      <c r="AZ51" s="487">
        <f t="shared" si="6"/>
        <v>0</v>
      </c>
      <c r="BA51" s="487">
        <f t="shared" si="6"/>
        <v>0</v>
      </c>
      <c r="BB51" s="487">
        <f t="shared" si="6"/>
        <v>0</v>
      </c>
      <c r="BC51" s="487">
        <f t="shared" si="6"/>
        <v>0</v>
      </c>
      <c r="BD51" s="487">
        <f t="shared" si="6"/>
        <v>0</v>
      </c>
      <c r="BE51" s="487">
        <f t="shared" si="6"/>
        <v>0</v>
      </c>
      <c r="BF51" s="487">
        <f t="shared" si="6"/>
        <v>0</v>
      </c>
      <c r="BG51" s="487">
        <f t="shared" si="6"/>
        <v>0</v>
      </c>
      <c r="BH51" s="487">
        <f t="shared" si="6"/>
        <v>0</v>
      </c>
      <c r="BI51" s="487">
        <f t="shared" si="6"/>
        <v>0</v>
      </c>
      <c r="BJ51" s="487">
        <f t="shared" si="6"/>
        <v>0</v>
      </c>
      <c r="BK51" s="489">
        <f t="shared" si="6"/>
        <v>0</v>
      </c>
      <c r="BL51" s="488">
        <f t="shared" si="7"/>
        <v>0</v>
      </c>
      <c r="BM51" s="495">
        <f t="shared" si="7"/>
        <v>0</v>
      </c>
      <c r="BN51" s="495">
        <f t="shared" si="7"/>
        <v>0</v>
      </c>
      <c r="BO51" s="495">
        <f t="shared" si="7"/>
        <v>0</v>
      </c>
      <c r="BP51" s="495">
        <f t="shared" si="7"/>
        <v>0</v>
      </c>
      <c r="BQ51" s="495">
        <f t="shared" si="7"/>
        <v>0</v>
      </c>
      <c r="BR51" s="495">
        <f t="shared" si="7"/>
        <v>0</v>
      </c>
      <c r="BS51" s="495">
        <f t="shared" si="7"/>
        <v>0</v>
      </c>
      <c r="BT51" s="495">
        <f t="shared" si="7"/>
        <v>0</v>
      </c>
      <c r="BU51" s="495">
        <f t="shared" si="7"/>
        <v>0</v>
      </c>
      <c r="BV51" s="495">
        <f t="shared" si="7"/>
        <v>0</v>
      </c>
      <c r="BW51" s="495">
        <f t="shared" si="7"/>
        <v>0</v>
      </c>
      <c r="BX51" s="495">
        <f t="shared" si="7"/>
        <v>0</v>
      </c>
      <c r="BY51" s="495">
        <f t="shared" si="7"/>
        <v>0</v>
      </c>
      <c r="BZ51" s="495">
        <f t="shared" si="7"/>
        <v>0</v>
      </c>
      <c r="CA51" s="489">
        <f t="shared" si="7"/>
        <v>0</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8"/>
        <v>-1</v>
      </c>
      <c r="AG52" s="487">
        <f t="shared" si="8"/>
        <v>-1</v>
      </c>
      <c r="AH52" s="487">
        <f t="shared" si="8"/>
        <v>-1</v>
      </c>
      <c r="AI52" s="487">
        <f t="shared" si="8"/>
        <v>-1</v>
      </c>
      <c r="AJ52" s="487">
        <f t="shared" si="8"/>
        <v>-1</v>
      </c>
      <c r="AK52" s="487">
        <f t="shared" si="8"/>
        <v>-1</v>
      </c>
      <c r="AL52" s="487">
        <f t="shared" si="8"/>
        <v>-1</v>
      </c>
      <c r="AM52" s="487">
        <f t="shared" si="8"/>
        <v>-1</v>
      </c>
      <c r="AN52" s="487">
        <f t="shared" si="8"/>
        <v>-1</v>
      </c>
      <c r="AO52" s="487">
        <f t="shared" si="8"/>
        <v>-1</v>
      </c>
      <c r="AP52" s="487">
        <f t="shared" si="8"/>
        <v>-1</v>
      </c>
      <c r="AQ52" s="487">
        <f t="shared" si="8"/>
        <v>-1</v>
      </c>
      <c r="AR52" s="487">
        <f t="shared" si="8"/>
        <v>-1</v>
      </c>
      <c r="AS52" s="487">
        <f t="shared" si="8"/>
        <v>-1</v>
      </c>
      <c r="AT52" s="487">
        <f t="shared" si="8"/>
        <v>-1</v>
      </c>
      <c r="AU52" s="493">
        <f t="shared" si="8"/>
        <v>-1</v>
      </c>
      <c r="AV52" s="488">
        <f t="shared" si="6"/>
        <v>0</v>
      </c>
      <c r="AW52" s="487">
        <f t="shared" si="6"/>
        <v>0</v>
      </c>
      <c r="AX52" s="487">
        <f t="shared" si="6"/>
        <v>0</v>
      </c>
      <c r="AY52" s="487">
        <f t="shared" si="6"/>
        <v>0</v>
      </c>
      <c r="AZ52" s="487">
        <f t="shared" si="6"/>
        <v>0</v>
      </c>
      <c r="BA52" s="487">
        <f t="shared" si="6"/>
        <v>0</v>
      </c>
      <c r="BB52" s="487">
        <f t="shared" si="6"/>
        <v>0</v>
      </c>
      <c r="BC52" s="487">
        <f t="shared" si="6"/>
        <v>0</v>
      </c>
      <c r="BD52" s="487">
        <f t="shared" si="6"/>
        <v>0</v>
      </c>
      <c r="BE52" s="487">
        <f t="shared" si="6"/>
        <v>0</v>
      </c>
      <c r="BF52" s="487">
        <f t="shared" si="6"/>
        <v>0</v>
      </c>
      <c r="BG52" s="487">
        <f t="shared" si="6"/>
        <v>0</v>
      </c>
      <c r="BH52" s="487">
        <f t="shared" si="6"/>
        <v>0</v>
      </c>
      <c r="BI52" s="487">
        <f t="shared" si="6"/>
        <v>0</v>
      </c>
      <c r="BJ52" s="487">
        <f t="shared" si="6"/>
        <v>0</v>
      </c>
      <c r="BK52" s="489">
        <f t="shared" si="6"/>
        <v>0</v>
      </c>
      <c r="BL52" s="488">
        <f t="shared" si="7"/>
        <v>0</v>
      </c>
      <c r="BM52" s="495">
        <f t="shared" si="7"/>
        <v>0</v>
      </c>
      <c r="BN52" s="495">
        <f t="shared" si="7"/>
        <v>0</v>
      </c>
      <c r="BO52" s="495">
        <f t="shared" si="7"/>
        <v>0</v>
      </c>
      <c r="BP52" s="495">
        <f t="shared" si="7"/>
        <v>0</v>
      </c>
      <c r="BQ52" s="495">
        <f t="shared" si="7"/>
        <v>0</v>
      </c>
      <c r="BR52" s="495">
        <f t="shared" si="7"/>
        <v>0</v>
      </c>
      <c r="BS52" s="495">
        <f t="shared" si="7"/>
        <v>0</v>
      </c>
      <c r="BT52" s="495">
        <f t="shared" si="7"/>
        <v>0</v>
      </c>
      <c r="BU52" s="495">
        <f t="shared" si="7"/>
        <v>0</v>
      </c>
      <c r="BV52" s="495">
        <f t="shared" si="7"/>
        <v>0</v>
      </c>
      <c r="BW52" s="495">
        <f t="shared" si="7"/>
        <v>0</v>
      </c>
      <c r="BX52" s="495">
        <f t="shared" si="7"/>
        <v>0</v>
      </c>
      <c r="BY52" s="495">
        <f t="shared" si="7"/>
        <v>0</v>
      </c>
      <c r="BZ52" s="495">
        <f t="shared" si="7"/>
        <v>0</v>
      </c>
      <c r="CA52" s="489">
        <f t="shared" si="7"/>
        <v>0</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8"/>
        <v>-1</v>
      </c>
      <c r="AG53" s="487">
        <f t="shared" si="8"/>
        <v>-1</v>
      </c>
      <c r="AH53" s="487">
        <f t="shared" si="8"/>
        <v>-1</v>
      </c>
      <c r="AI53" s="487">
        <f t="shared" si="8"/>
        <v>-1</v>
      </c>
      <c r="AJ53" s="487">
        <f t="shared" si="8"/>
        <v>-1</v>
      </c>
      <c r="AK53" s="487">
        <f t="shared" si="8"/>
        <v>-1</v>
      </c>
      <c r="AL53" s="487">
        <f t="shared" si="8"/>
        <v>-1</v>
      </c>
      <c r="AM53" s="487">
        <f t="shared" si="8"/>
        <v>-1</v>
      </c>
      <c r="AN53" s="487">
        <f t="shared" si="8"/>
        <v>-1</v>
      </c>
      <c r="AO53" s="487">
        <f t="shared" si="8"/>
        <v>-1</v>
      </c>
      <c r="AP53" s="487">
        <f t="shared" si="8"/>
        <v>-1</v>
      </c>
      <c r="AQ53" s="487">
        <f t="shared" si="8"/>
        <v>-1</v>
      </c>
      <c r="AR53" s="487">
        <f t="shared" si="8"/>
        <v>-1</v>
      </c>
      <c r="AS53" s="487">
        <f t="shared" si="8"/>
        <v>-1</v>
      </c>
      <c r="AT53" s="487">
        <f t="shared" si="8"/>
        <v>-1</v>
      </c>
      <c r="AU53" s="493">
        <f t="shared" si="8"/>
        <v>-1</v>
      </c>
      <c r="AV53" s="488">
        <f t="shared" si="6"/>
        <v>0</v>
      </c>
      <c r="AW53" s="487">
        <f t="shared" si="6"/>
        <v>0</v>
      </c>
      <c r="AX53" s="487">
        <f t="shared" si="6"/>
        <v>0</v>
      </c>
      <c r="AY53" s="487">
        <f t="shared" si="6"/>
        <v>0</v>
      </c>
      <c r="AZ53" s="487">
        <f t="shared" si="6"/>
        <v>0</v>
      </c>
      <c r="BA53" s="487">
        <f t="shared" si="6"/>
        <v>0</v>
      </c>
      <c r="BB53" s="487">
        <f t="shared" si="6"/>
        <v>0</v>
      </c>
      <c r="BC53" s="487">
        <f t="shared" si="6"/>
        <v>0</v>
      </c>
      <c r="BD53" s="487">
        <f t="shared" si="6"/>
        <v>0</v>
      </c>
      <c r="BE53" s="487">
        <f t="shared" si="6"/>
        <v>0</v>
      </c>
      <c r="BF53" s="487">
        <f t="shared" si="6"/>
        <v>0</v>
      </c>
      <c r="BG53" s="487">
        <f t="shared" si="6"/>
        <v>0</v>
      </c>
      <c r="BH53" s="487">
        <f t="shared" si="6"/>
        <v>0</v>
      </c>
      <c r="BI53" s="487">
        <f t="shared" si="6"/>
        <v>0</v>
      </c>
      <c r="BJ53" s="487">
        <f t="shared" si="6"/>
        <v>0</v>
      </c>
      <c r="BK53" s="489">
        <f t="shared" ref="BK53:BK68" si="9">IF(AU53,IFERROR(LEFT($V53,SEARCH(" (",$V53)-1),$V53),"")</f>
        <v>0</v>
      </c>
      <c r="BL53" s="488">
        <f t="shared" si="7"/>
        <v>0</v>
      </c>
      <c r="BM53" s="495">
        <f t="shared" si="7"/>
        <v>0</v>
      </c>
      <c r="BN53" s="495">
        <f t="shared" si="7"/>
        <v>0</v>
      </c>
      <c r="BO53" s="495">
        <f t="shared" si="7"/>
        <v>0</v>
      </c>
      <c r="BP53" s="495">
        <f t="shared" si="7"/>
        <v>0</v>
      </c>
      <c r="BQ53" s="495">
        <f t="shared" si="7"/>
        <v>0</v>
      </c>
      <c r="BR53" s="495">
        <f t="shared" si="7"/>
        <v>0</v>
      </c>
      <c r="BS53" s="495">
        <f t="shared" si="7"/>
        <v>0</v>
      </c>
      <c r="BT53" s="495">
        <f t="shared" si="7"/>
        <v>0</v>
      </c>
      <c r="BU53" s="495">
        <f t="shared" si="7"/>
        <v>0</v>
      </c>
      <c r="BV53" s="495">
        <f t="shared" si="7"/>
        <v>0</v>
      </c>
      <c r="BW53" s="495">
        <f t="shared" si="7"/>
        <v>0</v>
      </c>
      <c r="BX53" s="495">
        <f t="shared" si="7"/>
        <v>0</v>
      </c>
      <c r="BY53" s="495">
        <f t="shared" si="7"/>
        <v>0</v>
      </c>
      <c r="BZ53" s="495">
        <f t="shared" si="7"/>
        <v>0</v>
      </c>
      <c r="CA53" s="489">
        <f t="shared" ref="CA53:CA68" si="10">IF(AU53,IFERROR(LEFT($W53,SEARCH(" (",$W53)-1),$W53),"")</f>
        <v>0</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8"/>
        <v>-1</v>
      </c>
      <c r="AG54" s="487">
        <f t="shared" si="8"/>
        <v>-1</v>
      </c>
      <c r="AH54" s="487">
        <f t="shared" si="8"/>
        <v>-1</v>
      </c>
      <c r="AI54" s="487">
        <f t="shared" si="8"/>
        <v>-1</v>
      </c>
      <c r="AJ54" s="487">
        <f t="shared" si="8"/>
        <v>-1</v>
      </c>
      <c r="AK54" s="487">
        <f t="shared" si="8"/>
        <v>-1</v>
      </c>
      <c r="AL54" s="487">
        <f t="shared" si="8"/>
        <v>-1</v>
      </c>
      <c r="AM54" s="487">
        <f t="shared" si="8"/>
        <v>-1</v>
      </c>
      <c r="AN54" s="487">
        <f t="shared" si="8"/>
        <v>-1</v>
      </c>
      <c r="AO54" s="487">
        <f t="shared" si="8"/>
        <v>-1</v>
      </c>
      <c r="AP54" s="487">
        <f t="shared" si="8"/>
        <v>-1</v>
      </c>
      <c r="AQ54" s="487">
        <f t="shared" si="8"/>
        <v>-1</v>
      </c>
      <c r="AR54" s="487">
        <f t="shared" si="8"/>
        <v>-1</v>
      </c>
      <c r="AS54" s="487">
        <f t="shared" si="8"/>
        <v>-1</v>
      </c>
      <c r="AT54" s="487">
        <f t="shared" si="8"/>
        <v>-1</v>
      </c>
      <c r="AU54" s="493">
        <f t="shared" si="8"/>
        <v>-1</v>
      </c>
      <c r="AV54" s="488">
        <f t="shared" ref="AV54:BJ68" si="11">IF(AF54,IFERROR(LEFT($V54,SEARCH(" (",$V54)-1),$V54),"")</f>
        <v>0</v>
      </c>
      <c r="AW54" s="487">
        <f t="shared" si="11"/>
        <v>0</v>
      </c>
      <c r="AX54" s="487">
        <f t="shared" si="11"/>
        <v>0</v>
      </c>
      <c r="AY54" s="487">
        <f t="shared" si="11"/>
        <v>0</v>
      </c>
      <c r="AZ54" s="487">
        <f t="shared" si="11"/>
        <v>0</v>
      </c>
      <c r="BA54" s="487">
        <f t="shared" si="11"/>
        <v>0</v>
      </c>
      <c r="BB54" s="487">
        <f t="shared" si="11"/>
        <v>0</v>
      </c>
      <c r="BC54" s="487">
        <f t="shared" si="11"/>
        <v>0</v>
      </c>
      <c r="BD54" s="487">
        <f t="shared" si="11"/>
        <v>0</v>
      </c>
      <c r="BE54" s="487">
        <f t="shared" si="11"/>
        <v>0</v>
      </c>
      <c r="BF54" s="487">
        <f t="shared" si="11"/>
        <v>0</v>
      </c>
      <c r="BG54" s="487">
        <f t="shared" si="11"/>
        <v>0</v>
      </c>
      <c r="BH54" s="487">
        <f t="shared" si="11"/>
        <v>0</v>
      </c>
      <c r="BI54" s="487">
        <f t="shared" si="11"/>
        <v>0</v>
      </c>
      <c r="BJ54" s="487">
        <f t="shared" si="11"/>
        <v>0</v>
      </c>
      <c r="BK54" s="489">
        <f t="shared" si="9"/>
        <v>0</v>
      </c>
      <c r="BL54" s="488">
        <f t="shared" ref="BL54:BZ68" si="12">IF(AF54,IFERROR(LEFT($W54,SEARCH(" (",$W54)-1),$W54),"")</f>
        <v>0</v>
      </c>
      <c r="BM54" s="495">
        <f t="shared" si="12"/>
        <v>0</v>
      </c>
      <c r="BN54" s="495">
        <f t="shared" si="12"/>
        <v>0</v>
      </c>
      <c r="BO54" s="495">
        <f t="shared" si="12"/>
        <v>0</v>
      </c>
      <c r="BP54" s="495">
        <f t="shared" si="12"/>
        <v>0</v>
      </c>
      <c r="BQ54" s="495">
        <f t="shared" si="12"/>
        <v>0</v>
      </c>
      <c r="BR54" s="495">
        <f t="shared" si="12"/>
        <v>0</v>
      </c>
      <c r="BS54" s="495">
        <f t="shared" si="12"/>
        <v>0</v>
      </c>
      <c r="BT54" s="495">
        <f t="shared" si="12"/>
        <v>0</v>
      </c>
      <c r="BU54" s="495">
        <f t="shared" si="12"/>
        <v>0</v>
      </c>
      <c r="BV54" s="495">
        <f t="shared" si="12"/>
        <v>0</v>
      </c>
      <c r="BW54" s="495">
        <f t="shared" si="12"/>
        <v>0</v>
      </c>
      <c r="BX54" s="495">
        <f t="shared" si="12"/>
        <v>0</v>
      </c>
      <c r="BY54" s="495">
        <f t="shared" si="12"/>
        <v>0</v>
      </c>
      <c r="BZ54" s="495">
        <f t="shared" si="12"/>
        <v>0</v>
      </c>
      <c r="CA54" s="489">
        <f t="shared" si="10"/>
        <v>0</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8"/>
        <v>-1</v>
      </c>
      <c r="AG55" s="487">
        <f t="shared" si="8"/>
        <v>-1</v>
      </c>
      <c r="AH55" s="487">
        <f t="shared" si="8"/>
        <v>-1</v>
      </c>
      <c r="AI55" s="487">
        <f t="shared" si="8"/>
        <v>-1</v>
      </c>
      <c r="AJ55" s="487">
        <f t="shared" si="8"/>
        <v>-1</v>
      </c>
      <c r="AK55" s="487">
        <f t="shared" si="8"/>
        <v>-1</v>
      </c>
      <c r="AL55" s="487">
        <f t="shared" si="8"/>
        <v>-1</v>
      </c>
      <c r="AM55" s="487">
        <f t="shared" si="8"/>
        <v>-1</v>
      </c>
      <c r="AN55" s="487">
        <f t="shared" si="8"/>
        <v>-1</v>
      </c>
      <c r="AO55" s="487">
        <f t="shared" si="8"/>
        <v>-1</v>
      </c>
      <c r="AP55" s="487">
        <f t="shared" si="8"/>
        <v>-1</v>
      </c>
      <c r="AQ55" s="487">
        <f t="shared" si="8"/>
        <v>-1</v>
      </c>
      <c r="AR55" s="487">
        <f t="shared" si="8"/>
        <v>-1</v>
      </c>
      <c r="AS55" s="487">
        <f t="shared" si="8"/>
        <v>-1</v>
      </c>
      <c r="AT55" s="487">
        <f t="shared" si="8"/>
        <v>-1</v>
      </c>
      <c r="AU55" s="493">
        <f t="shared" si="8"/>
        <v>-1</v>
      </c>
      <c r="AV55" s="488">
        <f t="shared" si="11"/>
        <v>0</v>
      </c>
      <c r="AW55" s="487">
        <f t="shared" si="11"/>
        <v>0</v>
      </c>
      <c r="AX55" s="487">
        <f t="shared" si="11"/>
        <v>0</v>
      </c>
      <c r="AY55" s="487">
        <f t="shared" si="11"/>
        <v>0</v>
      </c>
      <c r="AZ55" s="487">
        <f t="shared" si="11"/>
        <v>0</v>
      </c>
      <c r="BA55" s="487">
        <f t="shared" si="11"/>
        <v>0</v>
      </c>
      <c r="BB55" s="487">
        <f t="shared" si="11"/>
        <v>0</v>
      </c>
      <c r="BC55" s="487">
        <f t="shared" si="11"/>
        <v>0</v>
      </c>
      <c r="BD55" s="487">
        <f t="shared" si="11"/>
        <v>0</v>
      </c>
      <c r="BE55" s="487">
        <f t="shared" si="11"/>
        <v>0</v>
      </c>
      <c r="BF55" s="487">
        <f t="shared" si="11"/>
        <v>0</v>
      </c>
      <c r="BG55" s="487">
        <f t="shared" si="11"/>
        <v>0</v>
      </c>
      <c r="BH55" s="487">
        <f t="shared" si="11"/>
        <v>0</v>
      </c>
      <c r="BI55" s="487">
        <f t="shared" si="11"/>
        <v>0</v>
      </c>
      <c r="BJ55" s="487">
        <f t="shared" si="11"/>
        <v>0</v>
      </c>
      <c r="BK55" s="489">
        <f t="shared" si="9"/>
        <v>0</v>
      </c>
      <c r="BL55" s="488">
        <f t="shared" si="12"/>
        <v>0</v>
      </c>
      <c r="BM55" s="495">
        <f t="shared" si="12"/>
        <v>0</v>
      </c>
      <c r="BN55" s="495">
        <f t="shared" si="12"/>
        <v>0</v>
      </c>
      <c r="BO55" s="495">
        <f t="shared" si="12"/>
        <v>0</v>
      </c>
      <c r="BP55" s="495">
        <f t="shared" si="12"/>
        <v>0</v>
      </c>
      <c r="BQ55" s="495">
        <f t="shared" si="12"/>
        <v>0</v>
      </c>
      <c r="BR55" s="495">
        <f t="shared" si="12"/>
        <v>0</v>
      </c>
      <c r="BS55" s="495">
        <f t="shared" si="12"/>
        <v>0</v>
      </c>
      <c r="BT55" s="495">
        <f t="shared" si="12"/>
        <v>0</v>
      </c>
      <c r="BU55" s="495">
        <f t="shared" si="12"/>
        <v>0</v>
      </c>
      <c r="BV55" s="495">
        <f t="shared" si="12"/>
        <v>0</v>
      </c>
      <c r="BW55" s="495">
        <f t="shared" si="12"/>
        <v>0</v>
      </c>
      <c r="BX55" s="495">
        <f t="shared" si="12"/>
        <v>0</v>
      </c>
      <c r="BY55" s="495">
        <f t="shared" si="12"/>
        <v>0</v>
      </c>
      <c r="BZ55" s="495">
        <f t="shared" si="12"/>
        <v>0</v>
      </c>
      <c r="CA55" s="489">
        <f t="shared" si="10"/>
        <v>0</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8"/>
        <v>-1</v>
      </c>
      <c r="AG56" s="487">
        <f t="shared" si="8"/>
        <v>-1</v>
      </c>
      <c r="AH56" s="487">
        <f t="shared" si="8"/>
        <v>-1</v>
      </c>
      <c r="AI56" s="487">
        <f t="shared" si="8"/>
        <v>-1</v>
      </c>
      <c r="AJ56" s="487">
        <f t="shared" si="8"/>
        <v>-1</v>
      </c>
      <c r="AK56" s="487">
        <f t="shared" si="8"/>
        <v>-1</v>
      </c>
      <c r="AL56" s="487">
        <f t="shared" si="8"/>
        <v>-1</v>
      </c>
      <c r="AM56" s="487">
        <f t="shared" si="8"/>
        <v>-1</v>
      </c>
      <c r="AN56" s="487">
        <f t="shared" si="8"/>
        <v>-1</v>
      </c>
      <c r="AO56" s="487">
        <f t="shared" si="8"/>
        <v>-1</v>
      </c>
      <c r="AP56" s="487">
        <f t="shared" si="8"/>
        <v>-1</v>
      </c>
      <c r="AQ56" s="487">
        <f t="shared" si="8"/>
        <v>-1</v>
      </c>
      <c r="AR56" s="487">
        <f t="shared" si="8"/>
        <v>-1</v>
      </c>
      <c r="AS56" s="487">
        <f t="shared" si="8"/>
        <v>-1</v>
      </c>
      <c r="AT56" s="487">
        <f t="shared" si="8"/>
        <v>-1</v>
      </c>
      <c r="AU56" s="493">
        <f t="shared" ref="AU56" si="13">AU55</f>
        <v>-1</v>
      </c>
      <c r="AV56" s="488">
        <f t="shared" si="11"/>
        <v>0</v>
      </c>
      <c r="AW56" s="487">
        <f t="shared" si="11"/>
        <v>0</v>
      </c>
      <c r="AX56" s="487">
        <f t="shared" si="11"/>
        <v>0</v>
      </c>
      <c r="AY56" s="487">
        <f t="shared" si="11"/>
        <v>0</v>
      </c>
      <c r="AZ56" s="487">
        <f t="shared" si="11"/>
        <v>0</v>
      </c>
      <c r="BA56" s="487">
        <f t="shared" si="11"/>
        <v>0</v>
      </c>
      <c r="BB56" s="487">
        <f t="shared" si="11"/>
        <v>0</v>
      </c>
      <c r="BC56" s="487">
        <f t="shared" si="11"/>
        <v>0</v>
      </c>
      <c r="BD56" s="487">
        <f t="shared" si="11"/>
        <v>0</v>
      </c>
      <c r="BE56" s="487">
        <f t="shared" si="11"/>
        <v>0</v>
      </c>
      <c r="BF56" s="487">
        <f t="shared" si="11"/>
        <v>0</v>
      </c>
      <c r="BG56" s="487">
        <f t="shared" si="11"/>
        <v>0</v>
      </c>
      <c r="BH56" s="487">
        <f t="shared" si="11"/>
        <v>0</v>
      </c>
      <c r="BI56" s="487">
        <f t="shared" si="11"/>
        <v>0</v>
      </c>
      <c r="BJ56" s="487">
        <f t="shared" si="11"/>
        <v>0</v>
      </c>
      <c r="BK56" s="489">
        <f t="shared" si="9"/>
        <v>0</v>
      </c>
      <c r="BL56" s="488">
        <f t="shared" si="12"/>
        <v>0</v>
      </c>
      <c r="BM56" s="495">
        <f t="shared" si="12"/>
        <v>0</v>
      </c>
      <c r="BN56" s="495">
        <f t="shared" si="12"/>
        <v>0</v>
      </c>
      <c r="BO56" s="495">
        <f t="shared" si="12"/>
        <v>0</v>
      </c>
      <c r="BP56" s="495">
        <f t="shared" si="12"/>
        <v>0</v>
      </c>
      <c r="BQ56" s="495">
        <f t="shared" si="12"/>
        <v>0</v>
      </c>
      <c r="BR56" s="495">
        <f t="shared" si="12"/>
        <v>0</v>
      </c>
      <c r="BS56" s="495">
        <f t="shared" si="12"/>
        <v>0</v>
      </c>
      <c r="BT56" s="495">
        <f t="shared" si="12"/>
        <v>0</v>
      </c>
      <c r="BU56" s="495">
        <f t="shared" si="12"/>
        <v>0</v>
      </c>
      <c r="BV56" s="495">
        <f t="shared" si="12"/>
        <v>0</v>
      </c>
      <c r="BW56" s="495">
        <f t="shared" si="12"/>
        <v>0</v>
      </c>
      <c r="BX56" s="495">
        <f t="shared" si="12"/>
        <v>0</v>
      </c>
      <c r="BY56" s="495">
        <f t="shared" si="12"/>
        <v>0</v>
      </c>
      <c r="BZ56" s="495">
        <f t="shared" si="12"/>
        <v>0</v>
      </c>
      <c r="CA56" s="489">
        <f t="shared" si="10"/>
        <v>0</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4">AF56</f>
        <v>-1</v>
      </c>
      <c r="AG57" s="487">
        <f t="shared" si="14"/>
        <v>-1</v>
      </c>
      <c r="AH57" s="487">
        <f t="shared" si="14"/>
        <v>-1</v>
      </c>
      <c r="AI57" s="487">
        <f t="shared" si="14"/>
        <v>-1</v>
      </c>
      <c r="AJ57" s="487">
        <f t="shared" si="14"/>
        <v>-1</v>
      </c>
      <c r="AK57" s="487">
        <f t="shared" si="14"/>
        <v>-1</v>
      </c>
      <c r="AL57" s="487">
        <f t="shared" si="14"/>
        <v>-1</v>
      </c>
      <c r="AM57" s="487">
        <f t="shared" si="14"/>
        <v>-1</v>
      </c>
      <c r="AN57" s="487">
        <f t="shared" si="14"/>
        <v>-1</v>
      </c>
      <c r="AO57" s="487">
        <f t="shared" si="14"/>
        <v>-1</v>
      </c>
      <c r="AP57" s="487">
        <f t="shared" si="14"/>
        <v>-1</v>
      </c>
      <c r="AQ57" s="487">
        <f t="shared" si="14"/>
        <v>-1</v>
      </c>
      <c r="AR57" s="487">
        <f t="shared" si="14"/>
        <v>-1</v>
      </c>
      <c r="AS57" s="487">
        <f t="shared" si="14"/>
        <v>-1</v>
      </c>
      <c r="AT57" s="487">
        <f t="shared" si="14"/>
        <v>-1</v>
      </c>
      <c r="AU57" s="493">
        <f t="shared" si="14"/>
        <v>-1</v>
      </c>
      <c r="AV57" s="488">
        <f t="shared" si="11"/>
        <v>0</v>
      </c>
      <c r="AW57" s="487">
        <f t="shared" si="11"/>
        <v>0</v>
      </c>
      <c r="AX57" s="487">
        <f t="shared" si="11"/>
        <v>0</v>
      </c>
      <c r="AY57" s="487">
        <f t="shared" si="11"/>
        <v>0</v>
      </c>
      <c r="AZ57" s="487">
        <f t="shared" si="11"/>
        <v>0</v>
      </c>
      <c r="BA57" s="487">
        <f t="shared" si="11"/>
        <v>0</v>
      </c>
      <c r="BB57" s="487">
        <f t="shared" si="11"/>
        <v>0</v>
      </c>
      <c r="BC57" s="487">
        <f t="shared" si="11"/>
        <v>0</v>
      </c>
      <c r="BD57" s="487">
        <f t="shared" si="11"/>
        <v>0</v>
      </c>
      <c r="BE57" s="487">
        <f t="shared" si="11"/>
        <v>0</v>
      </c>
      <c r="BF57" s="487">
        <f t="shared" si="11"/>
        <v>0</v>
      </c>
      <c r="BG57" s="487">
        <f t="shared" si="11"/>
        <v>0</v>
      </c>
      <c r="BH57" s="487">
        <f t="shared" si="11"/>
        <v>0</v>
      </c>
      <c r="BI57" s="487">
        <f t="shared" si="11"/>
        <v>0</v>
      </c>
      <c r="BJ57" s="487">
        <f t="shared" si="11"/>
        <v>0</v>
      </c>
      <c r="BK57" s="489">
        <f t="shared" si="9"/>
        <v>0</v>
      </c>
      <c r="BL57" s="488">
        <f t="shared" si="12"/>
        <v>0</v>
      </c>
      <c r="BM57" s="495">
        <f t="shared" si="12"/>
        <v>0</v>
      </c>
      <c r="BN57" s="495">
        <f t="shared" si="12"/>
        <v>0</v>
      </c>
      <c r="BO57" s="495">
        <f t="shared" si="12"/>
        <v>0</v>
      </c>
      <c r="BP57" s="495">
        <f t="shared" si="12"/>
        <v>0</v>
      </c>
      <c r="BQ57" s="495">
        <f t="shared" si="12"/>
        <v>0</v>
      </c>
      <c r="BR57" s="495">
        <f t="shared" si="12"/>
        <v>0</v>
      </c>
      <c r="BS57" s="495">
        <f t="shared" si="12"/>
        <v>0</v>
      </c>
      <c r="BT57" s="495">
        <f t="shared" si="12"/>
        <v>0</v>
      </c>
      <c r="BU57" s="495">
        <f t="shared" si="12"/>
        <v>0</v>
      </c>
      <c r="BV57" s="495">
        <f t="shared" si="12"/>
        <v>0</v>
      </c>
      <c r="BW57" s="495">
        <f t="shared" si="12"/>
        <v>0</v>
      </c>
      <c r="BX57" s="495">
        <f t="shared" si="12"/>
        <v>0</v>
      </c>
      <c r="BY57" s="495">
        <f t="shared" si="12"/>
        <v>0</v>
      </c>
      <c r="BZ57" s="495">
        <f t="shared" si="12"/>
        <v>0</v>
      </c>
      <c r="CA57" s="489">
        <f t="shared" si="10"/>
        <v>0</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4"/>
        <v>-1</v>
      </c>
      <c r="AG58" s="487">
        <f t="shared" si="14"/>
        <v>-1</v>
      </c>
      <c r="AH58" s="487">
        <f t="shared" si="14"/>
        <v>-1</v>
      </c>
      <c r="AI58" s="487">
        <f t="shared" si="14"/>
        <v>-1</v>
      </c>
      <c r="AJ58" s="487">
        <f t="shared" si="14"/>
        <v>-1</v>
      </c>
      <c r="AK58" s="487">
        <f t="shared" si="14"/>
        <v>-1</v>
      </c>
      <c r="AL58" s="487">
        <f t="shared" si="14"/>
        <v>-1</v>
      </c>
      <c r="AM58" s="487">
        <f t="shared" si="14"/>
        <v>-1</v>
      </c>
      <c r="AN58" s="487">
        <f t="shared" si="14"/>
        <v>-1</v>
      </c>
      <c r="AO58" s="487">
        <f t="shared" si="14"/>
        <v>-1</v>
      </c>
      <c r="AP58" s="487">
        <f t="shared" si="14"/>
        <v>-1</v>
      </c>
      <c r="AQ58" s="487">
        <f t="shared" si="14"/>
        <v>-1</v>
      </c>
      <c r="AR58" s="487">
        <f t="shared" si="14"/>
        <v>-1</v>
      </c>
      <c r="AS58" s="487">
        <f t="shared" si="14"/>
        <v>-1</v>
      </c>
      <c r="AT58" s="487">
        <f t="shared" si="14"/>
        <v>-1</v>
      </c>
      <c r="AU58" s="493">
        <f t="shared" si="14"/>
        <v>-1</v>
      </c>
      <c r="AV58" s="488">
        <f t="shared" si="11"/>
        <v>0</v>
      </c>
      <c r="AW58" s="487">
        <f t="shared" si="11"/>
        <v>0</v>
      </c>
      <c r="AX58" s="487">
        <f t="shared" si="11"/>
        <v>0</v>
      </c>
      <c r="AY58" s="487">
        <f t="shared" si="11"/>
        <v>0</v>
      </c>
      <c r="AZ58" s="487">
        <f t="shared" si="11"/>
        <v>0</v>
      </c>
      <c r="BA58" s="487">
        <f t="shared" si="11"/>
        <v>0</v>
      </c>
      <c r="BB58" s="487">
        <f t="shared" si="11"/>
        <v>0</v>
      </c>
      <c r="BC58" s="487">
        <f t="shared" si="11"/>
        <v>0</v>
      </c>
      <c r="BD58" s="487">
        <f t="shared" si="11"/>
        <v>0</v>
      </c>
      <c r="BE58" s="487">
        <f t="shared" si="11"/>
        <v>0</v>
      </c>
      <c r="BF58" s="487">
        <f t="shared" si="11"/>
        <v>0</v>
      </c>
      <c r="BG58" s="487">
        <f t="shared" si="11"/>
        <v>0</v>
      </c>
      <c r="BH58" s="487">
        <f t="shared" si="11"/>
        <v>0</v>
      </c>
      <c r="BI58" s="487">
        <f t="shared" si="11"/>
        <v>0</v>
      </c>
      <c r="BJ58" s="487">
        <f t="shared" si="11"/>
        <v>0</v>
      </c>
      <c r="BK58" s="489">
        <f t="shared" si="9"/>
        <v>0</v>
      </c>
      <c r="BL58" s="488">
        <f t="shared" si="12"/>
        <v>0</v>
      </c>
      <c r="BM58" s="495">
        <f t="shared" si="12"/>
        <v>0</v>
      </c>
      <c r="BN58" s="495">
        <f t="shared" si="12"/>
        <v>0</v>
      </c>
      <c r="BO58" s="495">
        <f t="shared" si="12"/>
        <v>0</v>
      </c>
      <c r="BP58" s="495">
        <f t="shared" si="12"/>
        <v>0</v>
      </c>
      <c r="BQ58" s="495">
        <f t="shared" si="12"/>
        <v>0</v>
      </c>
      <c r="BR58" s="495">
        <f t="shared" si="12"/>
        <v>0</v>
      </c>
      <c r="BS58" s="495">
        <f t="shared" si="12"/>
        <v>0</v>
      </c>
      <c r="BT58" s="495">
        <f t="shared" si="12"/>
        <v>0</v>
      </c>
      <c r="BU58" s="495">
        <f t="shared" si="12"/>
        <v>0</v>
      </c>
      <c r="BV58" s="495">
        <f t="shared" si="12"/>
        <v>0</v>
      </c>
      <c r="BW58" s="495">
        <f t="shared" si="12"/>
        <v>0</v>
      </c>
      <c r="BX58" s="495">
        <f t="shared" si="12"/>
        <v>0</v>
      </c>
      <c r="BY58" s="495">
        <f t="shared" si="12"/>
        <v>0</v>
      </c>
      <c r="BZ58" s="495">
        <f t="shared" si="12"/>
        <v>0</v>
      </c>
      <c r="CA58" s="489">
        <f t="shared" si="10"/>
        <v>0</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4"/>
        <v>-1</v>
      </c>
      <c r="AG59" s="487">
        <f t="shared" si="14"/>
        <v>-1</v>
      </c>
      <c r="AH59" s="487">
        <f t="shared" si="14"/>
        <v>-1</v>
      </c>
      <c r="AI59" s="487">
        <f t="shared" si="14"/>
        <v>-1</v>
      </c>
      <c r="AJ59" s="487">
        <f t="shared" si="14"/>
        <v>-1</v>
      </c>
      <c r="AK59" s="487">
        <f t="shared" si="14"/>
        <v>-1</v>
      </c>
      <c r="AL59" s="487">
        <f t="shared" si="14"/>
        <v>-1</v>
      </c>
      <c r="AM59" s="487">
        <f t="shared" si="14"/>
        <v>-1</v>
      </c>
      <c r="AN59" s="487">
        <f t="shared" si="14"/>
        <v>-1</v>
      </c>
      <c r="AO59" s="487">
        <f t="shared" si="14"/>
        <v>-1</v>
      </c>
      <c r="AP59" s="487">
        <f t="shared" si="14"/>
        <v>-1</v>
      </c>
      <c r="AQ59" s="487">
        <f t="shared" si="14"/>
        <v>-1</v>
      </c>
      <c r="AR59" s="487">
        <f t="shared" si="14"/>
        <v>-1</v>
      </c>
      <c r="AS59" s="487">
        <f t="shared" si="14"/>
        <v>-1</v>
      </c>
      <c r="AT59" s="487">
        <f t="shared" si="14"/>
        <v>-1</v>
      </c>
      <c r="AU59" s="493">
        <f t="shared" si="14"/>
        <v>-1</v>
      </c>
      <c r="AV59" s="488">
        <f t="shared" si="11"/>
        <v>0</v>
      </c>
      <c r="AW59" s="487">
        <f t="shared" si="11"/>
        <v>0</v>
      </c>
      <c r="AX59" s="487">
        <f t="shared" si="11"/>
        <v>0</v>
      </c>
      <c r="AY59" s="487">
        <f t="shared" si="11"/>
        <v>0</v>
      </c>
      <c r="AZ59" s="487">
        <f t="shared" si="11"/>
        <v>0</v>
      </c>
      <c r="BA59" s="487">
        <f t="shared" si="11"/>
        <v>0</v>
      </c>
      <c r="BB59" s="487">
        <f t="shared" si="11"/>
        <v>0</v>
      </c>
      <c r="BC59" s="487">
        <f t="shared" si="11"/>
        <v>0</v>
      </c>
      <c r="BD59" s="487">
        <f t="shared" si="11"/>
        <v>0</v>
      </c>
      <c r="BE59" s="487">
        <f t="shared" si="11"/>
        <v>0</v>
      </c>
      <c r="BF59" s="487">
        <f t="shared" si="11"/>
        <v>0</v>
      </c>
      <c r="BG59" s="487">
        <f t="shared" si="11"/>
        <v>0</v>
      </c>
      <c r="BH59" s="487">
        <f t="shared" si="11"/>
        <v>0</v>
      </c>
      <c r="BI59" s="487">
        <f t="shared" si="11"/>
        <v>0</v>
      </c>
      <c r="BJ59" s="487">
        <f t="shared" si="11"/>
        <v>0</v>
      </c>
      <c r="BK59" s="489">
        <f t="shared" si="9"/>
        <v>0</v>
      </c>
      <c r="BL59" s="488">
        <f t="shared" si="12"/>
        <v>0</v>
      </c>
      <c r="BM59" s="495">
        <f t="shared" si="12"/>
        <v>0</v>
      </c>
      <c r="BN59" s="495">
        <f t="shared" si="12"/>
        <v>0</v>
      </c>
      <c r="BO59" s="495">
        <f t="shared" si="12"/>
        <v>0</v>
      </c>
      <c r="BP59" s="495">
        <f t="shared" si="12"/>
        <v>0</v>
      </c>
      <c r="BQ59" s="495">
        <f t="shared" si="12"/>
        <v>0</v>
      </c>
      <c r="BR59" s="495">
        <f t="shared" si="12"/>
        <v>0</v>
      </c>
      <c r="BS59" s="495">
        <f t="shared" si="12"/>
        <v>0</v>
      </c>
      <c r="BT59" s="495">
        <f t="shared" si="12"/>
        <v>0</v>
      </c>
      <c r="BU59" s="495">
        <f t="shared" si="12"/>
        <v>0</v>
      </c>
      <c r="BV59" s="495">
        <f t="shared" si="12"/>
        <v>0</v>
      </c>
      <c r="BW59" s="495">
        <f t="shared" si="12"/>
        <v>0</v>
      </c>
      <c r="BX59" s="495">
        <f t="shared" si="12"/>
        <v>0</v>
      </c>
      <c r="BY59" s="495">
        <f t="shared" si="12"/>
        <v>0</v>
      </c>
      <c r="BZ59" s="495">
        <f t="shared" si="12"/>
        <v>0</v>
      </c>
      <c r="CA59" s="489">
        <f t="shared" si="10"/>
        <v>0</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4"/>
        <v>-1</v>
      </c>
      <c r="AG60" s="487">
        <f t="shared" si="14"/>
        <v>-1</v>
      </c>
      <c r="AH60" s="487">
        <f t="shared" si="14"/>
        <v>-1</v>
      </c>
      <c r="AI60" s="487">
        <f t="shared" si="14"/>
        <v>-1</v>
      </c>
      <c r="AJ60" s="487">
        <f t="shared" si="14"/>
        <v>-1</v>
      </c>
      <c r="AK60" s="487">
        <f t="shared" si="14"/>
        <v>-1</v>
      </c>
      <c r="AL60" s="487">
        <f t="shared" si="14"/>
        <v>-1</v>
      </c>
      <c r="AM60" s="487">
        <f t="shared" si="14"/>
        <v>-1</v>
      </c>
      <c r="AN60" s="487">
        <f t="shared" si="14"/>
        <v>-1</v>
      </c>
      <c r="AO60" s="487">
        <f t="shared" si="14"/>
        <v>-1</v>
      </c>
      <c r="AP60" s="487">
        <f t="shared" si="14"/>
        <v>-1</v>
      </c>
      <c r="AQ60" s="487">
        <f t="shared" si="14"/>
        <v>-1</v>
      </c>
      <c r="AR60" s="487">
        <f t="shared" si="14"/>
        <v>-1</v>
      </c>
      <c r="AS60" s="487">
        <f t="shared" si="14"/>
        <v>-1</v>
      </c>
      <c r="AT60" s="487">
        <f t="shared" si="14"/>
        <v>-1</v>
      </c>
      <c r="AU60" s="493">
        <f t="shared" si="14"/>
        <v>-1</v>
      </c>
      <c r="AV60" s="488">
        <f t="shared" si="11"/>
        <v>0</v>
      </c>
      <c r="AW60" s="487">
        <f t="shared" si="11"/>
        <v>0</v>
      </c>
      <c r="AX60" s="487">
        <f t="shared" si="11"/>
        <v>0</v>
      </c>
      <c r="AY60" s="487">
        <f t="shared" si="11"/>
        <v>0</v>
      </c>
      <c r="AZ60" s="487">
        <f t="shared" si="11"/>
        <v>0</v>
      </c>
      <c r="BA60" s="487">
        <f t="shared" si="11"/>
        <v>0</v>
      </c>
      <c r="BB60" s="487">
        <f t="shared" si="11"/>
        <v>0</v>
      </c>
      <c r="BC60" s="487">
        <f t="shared" si="11"/>
        <v>0</v>
      </c>
      <c r="BD60" s="487">
        <f t="shared" si="11"/>
        <v>0</v>
      </c>
      <c r="BE60" s="487">
        <f t="shared" si="11"/>
        <v>0</v>
      </c>
      <c r="BF60" s="487">
        <f t="shared" si="11"/>
        <v>0</v>
      </c>
      <c r="BG60" s="487">
        <f t="shared" si="11"/>
        <v>0</v>
      </c>
      <c r="BH60" s="487">
        <f t="shared" si="11"/>
        <v>0</v>
      </c>
      <c r="BI60" s="487">
        <f t="shared" si="11"/>
        <v>0</v>
      </c>
      <c r="BJ60" s="487">
        <f t="shared" si="11"/>
        <v>0</v>
      </c>
      <c r="BK60" s="489">
        <f t="shared" si="9"/>
        <v>0</v>
      </c>
      <c r="BL60" s="488">
        <f t="shared" si="12"/>
        <v>0</v>
      </c>
      <c r="BM60" s="495">
        <f t="shared" si="12"/>
        <v>0</v>
      </c>
      <c r="BN60" s="495">
        <f t="shared" si="12"/>
        <v>0</v>
      </c>
      <c r="BO60" s="495">
        <f t="shared" si="12"/>
        <v>0</v>
      </c>
      <c r="BP60" s="495">
        <f t="shared" si="12"/>
        <v>0</v>
      </c>
      <c r="BQ60" s="495">
        <f t="shared" si="12"/>
        <v>0</v>
      </c>
      <c r="BR60" s="495">
        <f t="shared" si="12"/>
        <v>0</v>
      </c>
      <c r="BS60" s="495">
        <f t="shared" si="12"/>
        <v>0</v>
      </c>
      <c r="BT60" s="495">
        <f t="shared" si="12"/>
        <v>0</v>
      </c>
      <c r="BU60" s="495">
        <f t="shared" si="12"/>
        <v>0</v>
      </c>
      <c r="BV60" s="495">
        <f t="shared" si="12"/>
        <v>0</v>
      </c>
      <c r="BW60" s="495">
        <f t="shared" si="12"/>
        <v>0</v>
      </c>
      <c r="BX60" s="495">
        <f t="shared" si="12"/>
        <v>0</v>
      </c>
      <c r="BY60" s="495">
        <f t="shared" si="12"/>
        <v>0</v>
      </c>
      <c r="BZ60" s="495">
        <f t="shared" si="12"/>
        <v>0</v>
      </c>
      <c r="CA60" s="489">
        <f t="shared" si="10"/>
        <v>0</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4"/>
        <v>-1</v>
      </c>
      <c r="AG61" s="487">
        <f t="shared" si="14"/>
        <v>-1</v>
      </c>
      <c r="AH61" s="487">
        <f t="shared" si="14"/>
        <v>-1</v>
      </c>
      <c r="AI61" s="487">
        <f t="shared" si="14"/>
        <v>-1</v>
      </c>
      <c r="AJ61" s="487">
        <f t="shared" si="14"/>
        <v>-1</v>
      </c>
      <c r="AK61" s="487">
        <f t="shared" si="14"/>
        <v>-1</v>
      </c>
      <c r="AL61" s="487">
        <f t="shared" si="14"/>
        <v>-1</v>
      </c>
      <c r="AM61" s="487">
        <f t="shared" si="14"/>
        <v>-1</v>
      </c>
      <c r="AN61" s="487">
        <f t="shared" si="14"/>
        <v>-1</v>
      </c>
      <c r="AO61" s="487">
        <f t="shared" si="14"/>
        <v>-1</v>
      </c>
      <c r="AP61" s="487">
        <f t="shared" si="14"/>
        <v>-1</v>
      </c>
      <c r="AQ61" s="487">
        <f t="shared" si="14"/>
        <v>-1</v>
      </c>
      <c r="AR61" s="487">
        <f t="shared" si="14"/>
        <v>-1</v>
      </c>
      <c r="AS61" s="487">
        <f t="shared" si="14"/>
        <v>-1</v>
      </c>
      <c r="AT61" s="487">
        <f t="shared" si="14"/>
        <v>-1</v>
      </c>
      <c r="AU61" s="493">
        <f t="shared" si="14"/>
        <v>-1</v>
      </c>
      <c r="AV61" s="488">
        <f t="shared" si="11"/>
        <v>0</v>
      </c>
      <c r="AW61" s="487">
        <f t="shared" si="11"/>
        <v>0</v>
      </c>
      <c r="AX61" s="487">
        <f t="shared" si="11"/>
        <v>0</v>
      </c>
      <c r="AY61" s="487">
        <f t="shared" si="11"/>
        <v>0</v>
      </c>
      <c r="AZ61" s="487">
        <f t="shared" si="11"/>
        <v>0</v>
      </c>
      <c r="BA61" s="487">
        <f t="shared" si="11"/>
        <v>0</v>
      </c>
      <c r="BB61" s="487">
        <f t="shared" si="11"/>
        <v>0</v>
      </c>
      <c r="BC61" s="487">
        <f t="shared" si="11"/>
        <v>0</v>
      </c>
      <c r="BD61" s="487">
        <f t="shared" si="11"/>
        <v>0</v>
      </c>
      <c r="BE61" s="487">
        <f t="shared" si="11"/>
        <v>0</v>
      </c>
      <c r="BF61" s="487">
        <f t="shared" si="11"/>
        <v>0</v>
      </c>
      <c r="BG61" s="487">
        <f t="shared" si="11"/>
        <v>0</v>
      </c>
      <c r="BH61" s="487">
        <f t="shared" si="11"/>
        <v>0</v>
      </c>
      <c r="BI61" s="487">
        <f t="shared" si="11"/>
        <v>0</v>
      </c>
      <c r="BJ61" s="487">
        <f t="shared" si="11"/>
        <v>0</v>
      </c>
      <c r="BK61" s="489">
        <f t="shared" si="9"/>
        <v>0</v>
      </c>
      <c r="BL61" s="488">
        <f t="shared" si="12"/>
        <v>0</v>
      </c>
      <c r="BM61" s="495">
        <f t="shared" si="12"/>
        <v>0</v>
      </c>
      <c r="BN61" s="495">
        <f t="shared" si="12"/>
        <v>0</v>
      </c>
      <c r="BO61" s="495">
        <f t="shared" si="12"/>
        <v>0</v>
      </c>
      <c r="BP61" s="495">
        <f t="shared" si="12"/>
        <v>0</v>
      </c>
      <c r="BQ61" s="495">
        <f t="shared" si="12"/>
        <v>0</v>
      </c>
      <c r="BR61" s="495">
        <f t="shared" si="12"/>
        <v>0</v>
      </c>
      <c r="BS61" s="495">
        <f t="shared" si="12"/>
        <v>0</v>
      </c>
      <c r="BT61" s="495">
        <f t="shared" si="12"/>
        <v>0</v>
      </c>
      <c r="BU61" s="495">
        <f t="shared" si="12"/>
        <v>0</v>
      </c>
      <c r="BV61" s="495">
        <f t="shared" si="12"/>
        <v>0</v>
      </c>
      <c r="BW61" s="495">
        <f t="shared" si="12"/>
        <v>0</v>
      </c>
      <c r="BX61" s="495">
        <f t="shared" si="12"/>
        <v>0</v>
      </c>
      <c r="BY61" s="495">
        <f t="shared" si="12"/>
        <v>0</v>
      </c>
      <c r="BZ61" s="495">
        <f t="shared" si="12"/>
        <v>0</v>
      </c>
      <c r="CA61" s="489">
        <f t="shared" si="10"/>
        <v>0</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4"/>
        <v>-1</v>
      </c>
      <c r="AG62" s="487">
        <f t="shared" si="14"/>
        <v>-1</v>
      </c>
      <c r="AH62" s="487">
        <f t="shared" si="14"/>
        <v>-1</v>
      </c>
      <c r="AI62" s="487">
        <f t="shared" si="14"/>
        <v>-1</v>
      </c>
      <c r="AJ62" s="487">
        <f t="shared" si="14"/>
        <v>-1</v>
      </c>
      <c r="AK62" s="487">
        <f t="shared" si="14"/>
        <v>-1</v>
      </c>
      <c r="AL62" s="487">
        <f t="shared" si="14"/>
        <v>-1</v>
      </c>
      <c r="AM62" s="487">
        <f t="shared" si="14"/>
        <v>-1</v>
      </c>
      <c r="AN62" s="487">
        <f t="shared" si="14"/>
        <v>-1</v>
      </c>
      <c r="AO62" s="487">
        <f t="shared" si="14"/>
        <v>-1</v>
      </c>
      <c r="AP62" s="487">
        <f t="shared" si="14"/>
        <v>-1</v>
      </c>
      <c r="AQ62" s="487">
        <f t="shared" si="14"/>
        <v>-1</v>
      </c>
      <c r="AR62" s="487">
        <f t="shared" si="14"/>
        <v>-1</v>
      </c>
      <c r="AS62" s="487">
        <f t="shared" si="14"/>
        <v>-1</v>
      </c>
      <c r="AT62" s="487">
        <f t="shared" si="14"/>
        <v>-1</v>
      </c>
      <c r="AU62" s="493">
        <f t="shared" si="14"/>
        <v>-1</v>
      </c>
      <c r="AV62" s="488">
        <f t="shared" si="11"/>
        <v>0</v>
      </c>
      <c r="AW62" s="487">
        <f t="shared" si="11"/>
        <v>0</v>
      </c>
      <c r="AX62" s="487">
        <f t="shared" si="11"/>
        <v>0</v>
      </c>
      <c r="AY62" s="487">
        <f t="shared" si="11"/>
        <v>0</v>
      </c>
      <c r="AZ62" s="487">
        <f t="shared" si="11"/>
        <v>0</v>
      </c>
      <c r="BA62" s="487">
        <f t="shared" si="11"/>
        <v>0</v>
      </c>
      <c r="BB62" s="487">
        <f t="shared" si="11"/>
        <v>0</v>
      </c>
      <c r="BC62" s="487">
        <f t="shared" si="11"/>
        <v>0</v>
      </c>
      <c r="BD62" s="487">
        <f t="shared" si="11"/>
        <v>0</v>
      </c>
      <c r="BE62" s="487">
        <f t="shared" si="11"/>
        <v>0</v>
      </c>
      <c r="BF62" s="487">
        <f t="shared" si="11"/>
        <v>0</v>
      </c>
      <c r="BG62" s="487">
        <f t="shared" si="11"/>
        <v>0</v>
      </c>
      <c r="BH62" s="487">
        <f t="shared" si="11"/>
        <v>0</v>
      </c>
      <c r="BI62" s="487">
        <f t="shared" si="11"/>
        <v>0</v>
      </c>
      <c r="BJ62" s="487">
        <f t="shared" si="11"/>
        <v>0</v>
      </c>
      <c r="BK62" s="489">
        <f t="shared" si="9"/>
        <v>0</v>
      </c>
      <c r="BL62" s="488">
        <f t="shared" si="12"/>
        <v>0</v>
      </c>
      <c r="BM62" s="495">
        <f t="shared" si="12"/>
        <v>0</v>
      </c>
      <c r="BN62" s="495">
        <f t="shared" si="12"/>
        <v>0</v>
      </c>
      <c r="BO62" s="495">
        <f t="shared" si="12"/>
        <v>0</v>
      </c>
      <c r="BP62" s="495">
        <f t="shared" si="12"/>
        <v>0</v>
      </c>
      <c r="BQ62" s="495">
        <f t="shared" si="12"/>
        <v>0</v>
      </c>
      <c r="BR62" s="495">
        <f t="shared" si="12"/>
        <v>0</v>
      </c>
      <c r="BS62" s="495">
        <f t="shared" si="12"/>
        <v>0</v>
      </c>
      <c r="BT62" s="495">
        <f t="shared" si="12"/>
        <v>0</v>
      </c>
      <c r="BU62" s="495">
        <f t="shared" si="12"/>
        <v>0</v>
      </c>
      <c r="BV62" s="495">
        <f t="shared" si="12"/>
        <v>0</v>
      </c>
      <c r="BW62" s="495">
        <f t="shared" si="12"/>
        <v>0</v>
      </c>
      <c r="BX62" s="495">
        <f t="shared" si="12"/>
        <v>0</v>
      </c>
      <c r="BY62" s="495">
        <f t="shared" si="12"/>
        <v>0</v>
      </c>
      <c r="BZ62" s="495">
        <f t="shared" si="12"/>
        <v>0</v>
      </c>
      <c r="CA62" s="489">
        <f t="shared" si="10"/>
        <v>0</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4"/>
        <v>-1</v>
      </c>
      <c r="AG63" s="487">
        <f t="shared" si="14"/>
        <v>-1</v>
      </c>
      <c r="AH63" s="487">
        <f t="shared" si="14"/>
        <v>-1</v>
      </c>
      <c r="AI63" s="487">
        <f t="shared" si="14"/>
        <v>-1</v>
      </c>
      <c r="AJ63" s="487">
        <f t="shared" si="14"/>
        <v>-1</v>
      </c>
      <c r="AK63" s="487">
        <f t="shared" si="14"/>
        <v>-1</v>
      </c>
      <c r="AL63" s="487">
        <f t="shared" si="14"/>
        <v>-1</v>
      </c>
      <c r="AM63" s="487">
        <f t="shared" si="14"/>
        <v>-1</v>
      </c>
      <c r="AN63" s="487">
        <f t="shared" si="14"/>
        <v>-1</v>
      </c>
      <c r="AO63" s="487">
        <f t="shared" si="14"/>
        <v>-1</v>
      </c>
      <c r="AP63" s="487">
        <f t="shared" si="14"/>
        <v>-1</v>
      </c>
      <c r="AQ63" s="487">
        <f t="shared" si="14"/>
        <v>-1</v>
      </c>
      <c r="AR63" s="487">
        <f t="shared" si="14"/>
        <v>-1</v>
      </c>
      <c r="AS63" s="487">
        <f t="shared" si="14"/>
        <v>-1</v>
      </c>
      <c r="AT63" s="487">
        <f t="shared" si="14"/>
        <v>-1</v>
      </c>
      <c r="AU63" s="493">
        <f t="shared" si="14"/>
        <v>-1</v>
      </c>
      <c r="AV63" s="488">
        <f t="shared" si="11"/>
        <v>0</v>
      </c>
      <c r="AW63" s="487">
        <f t="shared" si="11"/>
        <v>0</v>
      </c>
      <c r="AX63" s="487">
        <f t="shared" si="11"/>
        <v>0</v>
      </c>
      <c r="AY63" s="487">
        <f t="shared" si="11"/>
        <v>0</v>
      </c>
      <c r="AZ63" s="487">
        <f t="shared" si="11"/>
        <v>0</v>
      </c>
      <c r="BA63" s="487">
        <f t="shared" si="11"/>
        <v>0</v>
      </c>
      <c r="BB63" s="487">
        <f t="shared" si="11"/>
        <v>0</v>
      </c>
      <c r="BC63" s="487">
        <f t="shared" si="11"/>
        <v>0</v>
      </c>
      <c r="BD63" s="487">
        <f t="shared" si="11"/>
        <v>0</v>
      </c>
      <c r="BE63" s="487">
        <f t="shared" si="11"/>
        <v>0</v>
      </c>
      <c r="BF63" s="487">
        <f t="shared" si="11"/>
        <v>0</v>
      </c>
      <c r="BG63" s="487">
        <f t="shared" si="11"/>
        <v>0</v>
      </c>
      <c r="BH63" s="487">
        <f t="shared" si="11"/>
        <v>0</v>
      </c>
      <c r="BI63" s="487">
        <f t="shared" si="11"/>
        <v>0</v>
      </c>
      <c r="BJ63" s="487">
        <f t="shared" si="11"/>
        <v>0</v>
      </c>
      <c r="BK63" s="489">
        <f t="shared" si="9"/>
        <v>0</v>
      </c>
      <c r="BL63" s="488">
        <f t="shared" si="12"/>
        <v>0</v>
      </c>
      <c r="BM63" s="495">
        <f t="shared" si="12"/>
        <v>0</v>
      </c>
      <c r="BN63" s="495">
        <f t="shared" si="12"/>
        <v>0</v>
      </c>
      <c r="BO63" s="495">
        <f t="shared" si="12"/>
        <v>0</v>
      </c>
      <c r="BP63" s="495">
        <f t="shared" si="12"/>
        <v>0</v>
      </c>
      <c r="BQ63" s="495">
        <f t="shared" si="12"/>
        <v>0</v>
      </c>
      <c r="BR63" s="495">
        <f t="shared" si="12"/>
        <v>0</v>
      </c>
      <c r="BS63" s="495">
        <f t="shared" si="12"/>
        <v>0</v>
      </c>
      <c r="BT63" s="495">
        <f t="shared" si="12"/>
        <v>0</v>
      </c>
      <c r="BU63" s="495">
        <f t="shared" si="12"/>
        <v>0</v>
      </c>
      <c r="BV63" s="495">
        <f t="shared" si="12"/>
        <v>0</v>
      </c>
      <c r="BW63" s="495">
        <f t="shared" si="12"/>
        <v>0</v>
      </c>
      <c r="BX63" s="495">
        <f t="shared" si="12"/>
        <v>0</v>
      </c>
      <c r="BY63" s="495">
        <f t="shared" si="12"/>
        <v>0</v>
      </c>
      <c r="BZ63" s="495">
        <f t="shared" si="12"/>
        <v>0</v>
      </c>
      <c r="CA63" s="489">
        <f t="shared" si="10"/>
        <v>0</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4"/>
        <v>-1</v>
      </c>
      <c r="AG64" s="487">
        <f t="shared" si="14"/>
        <v>-1</v>
      </c>
      <c r="AH64" s="487">
        <f t="shared" si="14"/>
        <v>-1</v>
      </c>
      <c r="AI64" s="487">
        <f t="shared" si="14"/>
        <v>-1</v>
      </c>
      <c r="AJ64" s="487">
        <f t="shared" si="14"/>
        <v>-1</v>
      </c>
      <c r="AK64" s="487">
        <f t="shared" si="14"/>
        <v>-1</v>
      </c>
      <c r="AL64" s="487">
        <f t="shared" si="14"/>
        <v>-1</v>
      </c>
      <c r="AM64" s="487">
        <f t="shared" si="14"/>
        <v>-1</v>
      </c>
      <c r="AN64" s="487">
        <f t="shared" si="14"/>
        <v>-1</v>
      </c>
      <c r="AO64" s="487">
        <f t="shared" si="14"/>
        <v>-1</v>
      </c>
      <c r="AP64" s="487">
        <f t="shared" si="14"/>
        <v>-1</v>
      </c>
      <c r="AQ64" s="487">
        <f t="shared" si="14"/>
        <v>-1</v>
      </c>
      <c r="AR64" s="487">
        <f t="shared" si="14"/>
        <v>-1</v>
      </c>
      <c r="AS64" s="487">
        <f t="shared" si="14"/>
        <v>-1</v>
      </c>
      <c r="AT64" s="487">
        <f t="shared" si="14"/>
        <v>-1</v>
      </c>
      <c r="AU64" s="493">
        <f t="shared" si="14"/>
        <v>-1</v>
      </c>
      <c r="AV64" s="488">
        <f t="shared" si="11"/>
        <v>0</v>
      </c>
      <c r="AW64" s="487">
        <f t="shared" si="11"/>
        <v>0</v>
      </c>
      <c r="AX64" s="487">
        <f t="shared" si="11"/>
        <v>0</v>
      </c>
      <c r="AY64" s="487">
        <f t="shared" si="11"/>
        <v>0</v>
      </c>
      <c r="AZ64" s="487">
        <f t="shared" si="11"/>
        <v>0</v>
      </c>
      <c r="BA64" s="487">
        <f t="shared" si="11"/>
        <v>0</v>
      </c>
      <c r="BB64" s="487">
        <f t="shared" si="11"/>
        <v>0</v>
      </c>
      <c r="BC64" s="487">
        <f t="shared" si="11"/>
        <v>0</v>
      </c>
      <c r="BD64" s="487">
        <f t="shared" si="11"/>
        <v>0</v>
      </c>
      <c r="BE64" s="487">
        <f t="shared" si="11"/>
        <v>0</v>
      </c>
      <c r="BF64" s="487">
        <f t="shared" si="11"/>
        <v>0</v>
      </c>
      <c r="BG64" s="487">
        <f t="shared" si="11"/>
        <v>0</v>
      </c>
      <c r="BH64" s="487">
        <f t="shared" si="11"/>
        <v>0</v>
      </c>
      <c r="BI64" s="487">
        <f t="shared" si="11"/>
        <v>0</v>
      </c>
      <c r="BJ64" s="487">
        <f t="shared" si="11"/>
        <v>0</v>
      </c>
      <c r="BK64" s="489">
        <f t="shared" si="9"/>
        <v>0</v>
      </c>
      <c r="BL64" s="488">
        <f t="shared" si="12"/>
        <v>0</v>
      </c>
      <c r="BM64" s="495">
        <f t="shared" si="12"/>
        <v>0</v>
      </c>
      <c r="BN64" s="495">
        <f t="shared" si="12"/>
        <v>0</v>
      </c>
      <c r="BO64" s="495">
        <f t="shared" si="12"/>
        <v>0</v>
      </c>
      <c r="BP64" s="495">
        <f t="shared" si="12"/>
        <v>0</v>
      </c>
      <c r="BQ64" s="495">
        <f t="shared" si="12"/>
        <v>0</v>
      </c>
      <c r="BR64" s="495">
        <f t="shared" si="12"/>
        <v>0</v>
      </c>
      <c r="BS64" s="495">
        <f t="shared" si="12"/>
        <v>0</v>
      </c>
      <c r="BT64" s="495">
        <f t="shared" si="12"/>
        <v>0</v>
      </c>
      <c r="BU64" s="495">
        <f t="shared" si="12"/>
        <v>0</v>
      </c>
      <c r="BV64" s="495">
        <f t="shared" si="12"/>
        <v>0</v>
      </c>
      <c r="BW64" s="495">
        <f t="shared" si="12"/>
        <v>0</v>
      </c>
      <c r="BX64" s="495">
        <f t="shared" si="12"/>
        <v>0</v>
      </c>
      <c r="BY64" s="495">
        <f t="shared" si="12"/>
        <v>0</v>
      </c>
      <c r="BZ64" s="495">
        <f t="shared" si="12"/>
        <v>0</v>
      </c>
      <c r="CA64" s="489">
        <f t="shared" si="10"/>
        <v>0</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4"/>
        <v>-1</v>
      </c>
      <c r="AG65" s="487">
        <f t="shared" si="14"/>
        <v>-1</v>
      </c>
      <c r="AH65" s="487">
        <f t="shared" si="14"/>
        <v>-1</v>
      </c>
      <c r="AI65" s="487">
        <f t="shared" si="14"/>
        <v>-1</v>
      </c>
      <c r="AJ65" s="487">
        <f t="shared" si="14"/>
        <v>-1</v>
      </c>
      <c r="AK65" s="487">
        <f t="shared" si="14"/>
        <v>-1</v>
      </c>
      <c r="AL65" s="487">
        <f t="shared" si="14"/>
        <v>-1</v>
      </c>
      <c r="AM65" s="487">
        <f t="shared" si="14"/>
        <v>-1</v>
      </c>
      <c r="AN65" s="487">
        <f t="shared" si="14"/>
        <v>-1</v>
      </c>
      <c r="AO65" s="487">
        <f t="shared" si="14"/>
        <v>-1</v>
      </c>
      <c r="AP65" s="487">
        <f t="shared" si="14"/>
        <v>-1</v>
      </c>
      <c r="AQ65" s="487">
        <f t="shared" si="14"/>
        <v>-1</v>
      </c>
      <c r="AR65" s="487">
        <f t="shared" si="14"/>
        <v>-1</v>
      </c>
      <c r="AS65" s="487">
        <f t="shared" si="14"/>
        <v>-1</v>
      </c>
      <c r="AT65" s="487">
        <f t="shared" si="14"/>
        <v>-1</v>
      </c>
      <c r="AU65" s="493">
        <f t="shared" si="14"/>
        <v>-1</v>
      </c>
      <c r="AV65" s="488">
        <f t="shared" si="11"/>
        <v>0</v>
      </c>
      <c r="AW65" s="487">
        <f t="shared" si="11"/>
        <v>0</v>
      </c>
      <c r="AX65" s="487">
        <f t="shared" si="11"/>
        <v>0</v>
      </c>
      <c r="AY65" s="487">
        <f t="shared" si="11"/>
        <v>0</v>
      </c>
      <c r="AZ65" s="487">
        <f t="shared" si="11"/>
        <v>0</v>
      </c>
      <c r="BA65" s="487">
        <f t="shared" si="11"/>
        <v>0</v>
      </c>
      <c r="BB65" s="487">
        <f t="shared" si="11"/>
        <v>0</v>
      </c>
      <c r="BC65" s="487">
        <f t="shared" si="11"/>
        <v>0</v>
      </c>
      <c r="BD65" s="487">
        <f t="shared" si="11"/>
        <v>0</v>
      </c>
      <c r="BE65" s="487">
        <f t="shared" si="11"/>
        <v>0</v>
      </c>
      <c r="BF65" s="487">
        <f t="shared" si="11"/>
        <v>0</v>
      </c>
      <c r="BG65" s="487">
        <f t="shared" si="11"/>
        <v>0</v>
      </c>
      <c r="BH65" s="487">
        <f t="shared" si="11"/>
        <v>0</v>
      </c>
      <c r="BI65" s="487">
        <f t="shared" si="11"/>
        <v>0</v>
      </c>
      <c r="BJ65" s="487">
        <f t="shared" si="11"/>
        <v>0</v>
      </c>
      <c r="BK65" s="489">
        <f t="shared" si="9"/>
        <v>0</v>
      </c>
      <c r="BL65" s="488">
        <f t="shared" si="12"/>
        <v>0</v>
      </c>
      <c r="BM65" s="495">
        <f t="shared" si="12"/>
        <v>0</v>
      </c>
      <c r="BN65" s="495">
        <f t="shared" si="12"/>
        <v>0</v>
      </c>
      <c r="BO65" s="495">
        <f t="shared" si="12"/>
        <v>0</v>
      </c>
      <c r="BP65" s="495">
        <f t="shared" si="12"/>
        <v>0</v>
      </c>
      <c r="BQ65" s="495">
        <f t="shared" si="12"/>
        <v>0</v>
      </c>
      <c r="BR65" s="495">
        <f t="shared" si="12"/>
        <v>0</v>
      </c>
      <c r="BS65" s="495">
        <f t="shared" si="12"/>
        <v>0</v>
      </c>
      <c r="BT65" s="495">
        <f t="shared" si="12"/>
        <v>0</v>
      </c>
      <c r="BU65" s="495">
        <f t="shared" si="12"/>
        <v>0</v>
      </c>
      <c r="BV65" s="495">
        <f t="shared" si="12"/>
        <v>0</v>
      </c>
      <c r="BW65" s="495">
        <f t="shared" si="12"/>
        <v>0</v>
      </c>
      <c r="BX65" s="495">
        <f t="shared" si="12"/>
        <v>0</v>
      </c>
      <c r="BY65" s="495">
        <f t="shared" si="12"/>
        <v>0</v>
      </c>
      <c r="BZ65" s="495">
        <f t="shared" si="12"/>
        <v>0</v>
      </c>
      <c r="CA65" s="489">
        <f t="shared" si="10"/>
        <v>0</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4"/>
        <v>-1</v>
      </c>
      <c r="AG66" s="487">
        <f t="shared" si="14"/>
        <v>-1</v>
      </c>
      <c r="AH66" s="487">
        <f t="shared" si="14"/>
        <v>-1</v>
      </c>
      <c r="AI66" s="487">
        <f t="shared" si="14"/>
        <v>-1</v>
      </c>
      <c r="AJ66" s="487">
        <f t="shared" si="14"/>
        <v>-1</v>
      </c>
      <c r="AK66" s="487">
        <f t="shared" si="14"/>
        <v>-1</v>
      </c>
      <c r="AL66" s="487">
        <f t="shared" si="14"/>
        <v>-1</v>
      </c>
      <c r="AM66" s="487">
        <f t="shared" si="14"/>
        <v>-1</v>
      </c>
      <c r="AN66" s="487">
        <f t="shared" si="14"/>
        <v>-1</v>
      </c>
      <c r="AO66" s="487">
        <f t="shared" si="14"/>
        <v>-1</v>
      </c>
      <c r="AP66" s="487">
        <f t="shared" si="14"/>
        <v>-1</v>
      </c>
      <c r="AQ66" s="487">
        <f t="shared" si="14"/>
        <v>-1</v>
      </c>
      <c r="AR66" s="487">
        <f t="shared" si="14"/>
        <v>-1</v>
      </c>
      <c r="AS66" s="487">
        <f t="shared" si="14"/>
        <v>-1</v>
      </c>
      <c r="AT66" s="487">
        <f t="shared" si="14"/>
        <v>-1</v>
      </c>
      <c r="AU66" s="493">
        <f t="shared" si="14"/>
        <v>-1</v>
      </c>
      <c r="AV66" s="488">
        <f t="shared" si="11"/>
        <v>0</v>
      </c>
      <c r="AW66" s="487">
        <f t="shared" si="11"/>
        <v>0</v>
      </c>
      <c r="AX66" s="487">
        <f t="shared" si="11"/>
        <v>0</v>
      </c>
      <c r="AY66" s="487">
        <f t="shared" si="11"/>
        <v>0</v>
      </c>
      <c r="AZ66" s="487">
        <f t="shared" si="11"/>
        <v>0</v>
      </c>
      <c r="BA66" s="487">
        <f t="shared" si="11"/>
        <v>0</v>
      </c>
      <c r="BB66" s="487">
        <f t="shared" si="11"/>
        <v>0</v>
      </c>
      <c r="BC66" s="487">
        <f t="shared" si="11"/>
        <v>0</v>
      </c>
      <c r="BD66" s="487">
        <f t="shared" si="11"/>
        <v>0</v>
      </c>
      <c r="BE66" s="487">
        <f t="shared" si="11"/>
        <v>0</v>
      </c>
      <c r="BF66" s="487">
        <f t="shared" si="11"/>
        <v>0</v>
      </c>
      <c r="BG66" s="487">
        <f t="shared" si="11"/>
        <v>0</v>
      </c>
      <c r="BH66" s="487">
        <f t="shared" si="11"/>
        <v>0</v>
      </c>
      <c r="BI66" s="487">
        <f t="shared" si="11"/>
        <v>0</v>
      </c>
      <c r="BJ66" s="487">
        <f t="shared" si="11"/>
        <v>0</v>
      </c>
      <c r="BK66" s="489">
        <f t="shared" si="9"/>
        <v>0</v>
      </c>
      <c r="BL66" s="488">
        <f t="shared" si="12"/>
        <v>0</v>
      </c>
      <c r="BM66" s="495">
        <f t="shared" si="12"/>
        <v>0</v>
      </c>
      <c r="BN66" s="495">
        <f t="shared" si="12"/>
        <v>0</v>
      </c>
      <c r="BO66" s="495">
        <f t="shared" si="12"/>
        <v>0</v>
      </c>
      <c r="BP66" s="495">
        <f t="shared" si="12"/>
        <v>0</v>
      </c>
      <c r="BQ66" s="495">
        <f t="shared" si="12"/>
        <v>0</v>
      </c>
      <c r="BR66" s="495">
        <f t="shared" si="12"/>
        <v>0</v>
      </c>
      <c r="BS66" s="495">
        <f t="shared" si="12"/>
        <v>0</v>
      </c>
      <c r="BT66" s="495">
        <f t="shared" si="12"/>
        <v>0</v>
      </c>
      <c r="BU66" s="495">
        <f t="shared" si="12"/>
        <v>0</v>
      </c>
      <c r="BV66" s="495">
        <f t="shared" si="12"/>
        <v>0</v>
      </c>
      <c r="BW66" s="495">
        <f t="shared" si="12"/>
        <v>0</v>
      </c>
      <c r="BX66" s="495">
        <f t="shared" si="12"/>
        <v>0</v>
      </c>
      <c r="BY66" s="495">
        <f t="shared" si="12"/>
        <v>0</v>
      </c>
      <c r="BZ66" s="495">
        <f t="shared" si="12"/>
        <v>0</v>
      </c>
      <c r="CA66" s="489">
        <f t="shared" si="10"/>
        <v>0</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4"/>
        <v>-1</v>
      </c>
      <c r="AG67" s="487">
        <f t="shared" si="14"/>
        <v>-1</v>
      </c>
      <c r="AH67" s="487">
        <f t="shared" si="14"/>
        <v>-1</v>
      </c>
      <c r="AI67" s="487">
        <f t="shared" si="14"/>
        <v>-1</v>
      </c>
      <c r="AJ67" s="487">
        <f t="shared" si="14"/>
        <v>-1</v>
      </c>
      <c r="AK67" s="487">
        <f t="shared" si="14"/>
        <v>-1</v>
      </c>
      <c r="AL67" s="487">
        <f t="shared" si="14"/>
        <v>-1</v>
      </c>
      <c r="AM67" s="487">
        <f t="shared" si="14"/>
        <v>-1</v>
      </c>
      <c r="AN67" s="487">
        <f t="shared" si="14"/>
        <v>-1</v>
      </c>
      <c r="AO67" s="487">
        <f t="shared" si="14"/>
        <v>-1</v>
      </c>
      <c r="AP67" s="487">
        <f t="shared" si="14"/>
        <v>-1</v>
      </c>
      <c r="AQ67" s="487">
        <f t="shared" si="14"/>
        <v>-1</v>
      </c>
      <c r="AR67" s="487">
        <f t="shared" si="14"/>
        <v>-1</v>
      </c>
      <c r="AS67" s="487">
        <f t="shared" si="14"/>
        <v>-1</v>
      </c>
      <c r="AT67" s="487">
        <f t="shared" si="14"/>
        <v>-1</v>
      </c>
      <c r="AU67" s="493">
        <f t="shared" si="14"/>
        <v>-1</v>
      </c>
      <c r="AV67" s="488">
        <f t="shared" si="11"/>
        <v>0</v>
      </c>
      <c r="AW67" s="487">
        <f t="shared" si="11"/>
        <v>0</v>
      </c>
      <c r="AX67" s="487">
        <f t="shared" si="11"/>
        <v>0</v>
      </c>
      <c r="AY67" s="487">
        <f t="shared" si="11"/>
        <v>0</v>
      </c>
      <c r="AZ67" s="487">
        <f t="shared" si="11"/>
        <v>0</v>
      </c>
      <c r="BA67" s="487">
        <f t="shared" si="11"/>
        <v>0</v>
      </c>
      <c r="BB67" s="487">
        <f t="shared" si="11"/>
        <v>0</v>
      </c>
      <c r="BC67" s="487">
        <f t="shared" si="11"/>
        <v>0</v>
      </c>
      <c r="BD67" s="487">
        <f t="shared" si="11"/>
        <v>0</v>
      </c>
      <c r="BE67" s="487">
        <f t="shared" si="11"/>
        <v>0</v>
      </c>
      <c r="BF67" s="487">
        <f t="shared" si="11"/>
        <v>0</v>
      </c>
      <c r="BG67" s="487">
        <f t="shared" si="11"/>
        <v>0</v>
      </c>
      <c r="BH67" s="487">
        <f t="shared" si="11"/>
        <v>0</v>
      </c>
      <c r="BI67" s="487">
        <f t="shared" si="11"/>
        <v>0</v>
      </c>
      <c r="BJ67" s="487">
        <f t="shared" si="11"/>
        <v>0</v>
      </c>
      <c r="BK67" s="489">
        <f t="shared" si="9"/>
        <v>0</v>
      </c>
      <c r="BL67" s="488">
        <f t="shared" si="12"/>
        <v>0</v>
      </c>
      <c r="BM67" s="495">
        <f t="shared" si="12"/>
        <v>0</v>
      </c>
      <c r="BN67" s="495">
        <f t="shared" si="12"/>
        <v>0</v>
      </c>
      <c r="BO67" s="495">
        <f t="shared" si="12"/>
        <v>0</v>
      </c>
      <c r="BP67" s="495">
        <f t="shared" si="12"/>
        <v>0</v>
      </c>
      <c r="BQ67" s="495">
        <f t="shared" si="12"/>
        <v>0</v>
      </c>
      <c r="BR67" s="495">
        <f t="shared" si="12"/>
        <v>0</v>
      </c>
      <c r="BS67" s="495">
        <f t="shared" si="12"/>
        <v>0</v>
      </c>
      <c r="BT67" s="495">
        <f t="shared" si="12"/>
        <v>0</v>
      </c>
      <c r="BU67" s="495">
        <f t="shared" si="12"/>
        <v>0</v>
      </c>
      <c r="BV67" s="495">
        <f t="shared" si="12"/>
        <v>0</v>
      </c>
      <c r="BW67" s="495">
        <f t="shared" si="12"/>
        <v>0</v>
      </c>
      <c r="BX67" s="495">
        <f t="shared" si="12"/>
        <v>0</v>
      </c>
      <c r="BY67" s="495">
        <f t="shared" si="12"/>
        <v>0</v>
      </c>
      <c r="BZ67" s="495">
        <f t="shared" si="12"/>
        <v>0</v>
      </c>
      <c r="CA67" s="489">
        <f t="shared" si="10"/>
        <v>0</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4"/>
        <v>-1</v>
      </c>
      <c r="AG68" s="762">
        <f t="shared" si="14"/>
        <v>-1</v>
      </c>
      <c r="AH68" s="762">
        <f t="shared" si="14"/>
        <v>-1</v>
      </c>
      <c r="AI68" s="762">
        <f t="shared" si="14"/>
        <v>-1</v>
      </c>
      <c r="AJ68" s="762">
        <f t="shared" si="14"/>
        <v>-1</v>
      </c>
      <c r="AK68" s="762">
        <f t="shared" si="14"/>
        <v>-1</v>
      </c>
      <c r="AL68" s="762">
        <f t="shared" si="14"/>
        <v>-1</v>
      </c>
      <c r="AM68" s="762">
        <f t="shared" si="14"/>
        <v>-1</v>
      </c>
      <c r="AN68" s="762">
        <f t="shared" si="14"/>
        <v>-1</v>
      </c>
      <c r="AO68" s="762">
        <f t="shared" si="14"/>
        <v>-1</v>
      </c>
      <c r="AP68" s="762">
        <f t="shared" si="14"/>
        <v>-1</v>
      </c>
      <c r="AQ68" s="762">
        <f t="shared" si="14"/>
        <v>-1</v>
      </c>
      <c r="AR68" s="762">
        <f t="shared" si="14"/>
        <v>-1</v>
      </c>
      <c r="AS68" s="762">
        <f t="shared" si="14"/>
        <v>-1</v>
      </c>
      <c r="AT68" s="762">
        <f t="shared" si="14"/>
        <v>-1</v>
      </c>
      <c r="AU68" s="763">
        <f t="shared" si="14"/>
        <v>-1</v>
      </c>
      <c r="AV68" s="490">
        <f t="shared" si="11"/>
        <v>0</v>
      </c>
      <c r="AW68" s="491">
        <f t="shared" si="11"/>
        <v>0</v>
      </c>
      <c r="AX68" s="491">
        <f t="shared" si="11"/>
        <v>0</v>
      </c>
      <c r="AY68" s="491">
        <f t="shared" si="11"/>
        <v>0</v>
      </c>
      <c r="AZ68" s="491">
        <f t="shared" si="11"/>
        <v>0</v>
      </c>
      <c r="BA68" s="491">
        <f t="shared" si="11"/>
        <v>0</v>
      </c>
      <c r="BB68" s="491">
        <f t="shared" si="11"/>
        <v>0</v>
      </c>
      <c r="BC68" s="491">
        <f t="shared" si="11"/>
        <v>0</v>
      </c>
      <c r="BD68" s="491">
        <f t="shared" si="11"/>
        <v>0</v>
      </c>
      <c r="BE68" s="491">
        <f t="shared" si="11"/>
        <v>0</v>
      </c>
      <c r="BF68" s="491">
        <f t="shared" si="11"/>
        <v>0</v>
      </c>
      <c r="BG68" s="491">
        <f t="shared" si="11"/>
        <v>0</v>
      </c>
      <c r="BH68" s="491">
        <f t="shared" si="11"/>
        <v>0</v>
      </c>
      <c r="BI68" s="491">
        <f t="shared" si="11"/>
        <v>0</v>
      </c>
      <c r="BJ68" s="491">
        <f t="shared" si="11"/>
        <v>0</v>
      </c>
      <c r="BK68" s="492">
        <f t="shared" si="9"/>
        <v>0</v>
      </c>
      <c r="BL68" s="490">
        <f t="shared" si="12"/>
        <v>0</v>
      </c>
      <c r="BM68" s="496">
        <f t="shared" si="12"/>
        <v>0</v>
      </c>
      <c r="BN68" s="496">
        <f t="shared" si="12"/>
        <v>0</v>
      </c>
      <c r="BO68" s="496">
        <f t="shared" si="12"/>
        <v>0</v>
      </c>
      <c r="BP68" s="496">
        <f t="shared" si="12"/>
        <v>0</v>
      </c>
      <c r="BQ68" s="496">
        <f t="shared" si="12"/>
        <v>0</v>
      </c>
      <c r="BR68" s="496">
        <f t="shared" si="12"/>
        <v>0</v>
      </c>
      <c r="BS68" s="496">
        <f t="shared" si="12"/>
        <v>0</v>
      </c>
      <c r="BT68" s="496">
        <f t="shared" si="12"/>
        <v>0</v>
      </c>
      <c r="BU68" s="496">
        <f t="shared" si="12"/>
        <v>0</v>
      </c>
      <c r="BV68" s="496">
        <f t="shared" si="12"/>
        <v>0</v>
      </c>
      <c r="BW68" s="496">
        <f t="shared" si="12"/>
        <v>0</v>
      </c>
      <c r="BX68" s="496">
        <f t="shared" si="12"/>
        <v>0</v>
      </c>
      <c r="BY68" s="496">
        <f t="shared" si="12"/>
        <v>0</v>
      </c>
      <c r="BZ68" s="496">
        <f t="shared" si="12"/>
        <v>0</v>
      </c>
      <c r="CA68" s="492">
        <f t="shared" si="10"/>
        <v>0</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IAC</v>
      </c>
      <c r="AG70" s="768" t="str">
        <f t="shared" ref="AG70:CA70" si="15">AG6</f>
        <v>kIAC</v>
      </c>
      <c r="AH70" s="768" t="str">
        <f t="shared" si="15"/>
        <v>pIAC</v>
      </c>
      <c r="AI70" s="768" t="str">
        <f t="shared" si="15"/>
        <v>mIAC</v>
      </c>
      <c r="AJ70" s="768" t="str">
        <f t="shared" si="15"/>
        <v>ilIAC</v>
      </c>
      <c r="AK70" s="768" t="str">
        <f t="shared" si="15"/>
        <v>icIAC</v>
      </c>
      <c r="AL70" s="768" t="str">
        <f t="shared" si="15"/>
        <v>dIAC</v>
      </c>
      <c r="AM70" s="768" t="str">
        <f t="shared" si="15"/>
        <v>fpIAC</v>
      </c>
      <c r="AN70" s="768" t="str">
        <f t="shared" si="15"/>
        <v>vcIAC</v>
      </c>
      <c r="AO70" s="768" t="str">
        <f t="shared" si="15"/>
        <v>ledIAC</v>
      </c>
      <c r="AP70" s="768" t="str">
        <f t="shared" si="15"/>
        <v>btIAC</v>
      </c>
      <c r="AQ70" s="768" t="str">
        <f t="shared" si="15"/>
        <v>venIAC</v>
      </c>
      <c r="AR70" s="768" t="str">
        <f t="shared" si="15"/>
        <v>subIAC</v>
      </c>
      <c r="AS70" s="768" t="str">
        <f t="shared" si="15"/>
        <v>devIAC</v>
      </c>
      <c r="AT70" s="768" t="str">
        <f t="shared" si="15"/>
        <v>quaIAC</v>
      </c>
      <c r="AU70" s="769" t="str">
        <f t="shared" si="15"/>
        <v>prdIAC</v>
      </c>
      <c r="AV70" s="746" t="str">
        <f t="shared" si="15"/>
        <v>IAC</v>
      </c>
      <c r="AW70" s="747" t="str">
        <f t="shared" si="15"/>
        <v>kIAC</v>
      </c>
      <c r="AX70" s="747" t="str">
        <f t="shared" si="15"/>
        <v>pIAC</v>
      </c>
      <c r="AY70" s="747" t="str">
        <f t="shared" si="15"/>
        <v>mIAC</v>
      </c>
      <c r="AZ70" s="747" t="str">
        <f t="shared" si="15"/>
        <v>ilIAC</v>
      </c>
      <c r="BA70" s="747" t="str">
        <f t="shared" si="15"/>
        <v>icIAC</v>
      </c>
      <c r="BB70" s="747" t="str">
        <f t="shared" si="15"/>
        <v>dIAC</v>
      </c>
      <c r="BC70" s="747" t="str">
        <f t="shared" si="15"/>
        <v>fpIAC</v>
      </c>
      <c r="BD70" s="747" t="str">
        <f t="shared" si="15"/>
        <v>vcIAC</v>
      </c>
      <c r="BE70" s="747" t="str">
        <f t="shared" si="15"/>
        <v>ledIAC</v>
      </c>
      <c r="BF70" s="747" t="str">
        <f t="shared" si="15"/>
        <v>btIAC</v>
      </c>
      <c r="BG70" s="747" t="str">
        <f t="shared" si="15"/>
        <v>venIAC</v>
      </c>
      <c r="BH70" s="747" t="str">
        <f t="shared" si="15"/>
        <v>subIAC</v>
      </c>
      <c r="BI70" s="747" t="str">
        <f t="shared" si="15"/>
        <v>devIAC</v>
      </c>
      <c r="BJ70" s="747" t="str">
        <f t="shared" si="15"/>
        <v>quaIAC</v>
      </c>
      <c r="BK70" s="748" t="str">
        <f t="shared" si="15"/>
        <v>prdIAC</v>
      </c>
      <c r="BL70" s="755" t="str">
        <f t="shared" si="15"/>
        <v>IAC</v>
      </c>
      <c r="BM70" s="747" t="str">
        <f t="shared" si="15"/>
        <v>kIAC</v>
      </c>
      <c r="BN70" s="747" t="str">
        <f t="shared" si="15"/>
        <v>pIAC</v>
      </c>
      <c r="BO70" s="747" t="str">
        <f t="shared" si="15"/>
        <v>mIAC</v>
      </c>
      <c r="BP70" s="747" t="str">
        <f t="shared" si="15"/>
        <v>ilIAC</v>
      </c>
      <c r="BQ70" s="747" t="str">
        <f t="shared" si="15"/>
        <v>icIAC</v>
      </c>
      <c r="BR70" s="747" t="str">
        <f t="shared" si="15"/>
        <v>dIAC</v>
      </c>
      <c r="BS70" s="747" t="str">
        <f t="shared" si="15"/>
        <v>fpIAC</v>
      </c>
      <c r="BT70" s="747" t="str">
        <f t="shared" si="15"/>
        <v>vcIAC</v>
      </c>
      <c r="BU70" s="747" t="str">
        <f t="shared" si="15"/>
        <v>ledIAC</v>
      </c>
      <c r="BV70" s="747" t="str">
        <f t="shared" si="15"/>
        <v>btIAC</v>
      </c>
      <c r="BW70" s="747" t="str">
        <f t="shared" si="15"/>
        <v>venIAC</v>
      </c>
      <c r="BX70" s="747" t="str">
        <f t="shared" si="15"/>
        <v>subIAC</v>
      </c>
      <c r="BY70" s="747" t="str">
        <f t="shared" si="15"/>
        <v>devIAC</v>
      </c>
      <c r="BZ70" s="747" t="str">
        <f t="shared" si="15"/>
        <v>quaIAC</v>
      </c>
      <c r="CA70" s="748" t="str">
        <f t="shared" si="15"/>
        <v>prdIAC</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-1</v>
      </c>
      <c r="AR71" s="765">
        <v>-1</v>
      </c>
      <c r="AS71" s="765">
        <v>-1</v>
      </c>
      <c r="AT71" s="765">
        <v>-1</v>
      </c>
      <c r="AU71" s="766">
        <v>-1</v>
      </c>
      <c r="AV71" s="752" t="str">
        <f>IF(AF71,IFERROR(LEFT($V71,SEARCH(" (",$V71)-1),$V71),"")</f>
        <v>tbd</v>
      </c>
      <c r="AW71" s="753" t="str">
        <f t="shared" ref="AW71:BK86" si="16">IF(AG71,IFERROR(LEFT($V71,SEARCH(" (",$V71)-1),$V71),"")</f>
        <v>tbd</v>
      </c>
      <c r="AX71" s="753" t="str">
        <f t="shared" si="16"/>
        <v>tbd</v>
      </c>
      <c r="AY71" s="753" t="str">
        <f t="shared" si="16"/>
        <v>tbd</v>
      </c>
      <c r="AZ71" s="753" t="str">
        <f t="shared" si="16"/>
        <v>tbd</v>
      </c>
      <c r="BA71" s="753" t="str">
        <f t="shared" si="16"/>
        <v>tbd</v>
      </c>
      <c r="BB71" s="753" t="str">
        <f t="shared" si="16"/>
        <v>tbd</v>
      </c>
      <c r="BC71" s="753" t="str">
        <f t="shared" si="16"/>
        <v>tbd</v>
      </c>
      <c r="BD71" s="753" t="str">
        <f t="shared" si="16"/>
        <v>tbd</v>
      </c>
      <c r="BE71" s="753" t="str">
        <f t="shared" si="16"/>
        <v>tbd</v>
      </c>
      <c r="BF71" s="753" t="str">
        <f t="shared" si="16"/>
        <v>tbd</v>
      </c>
      <c r="BG71" s="753" t="str">
        <f t="shared" si="16"/>
        <v>tbd</v>
      </c>
      <c r="BH71" s="753" t="str">
        <f t="shared" si="16"/>
        <v>tbd</v>
      </c>
      <c r="BI71" s="753" t="str">
        <f t="shared" si="16"/>
        <v>tbd</v>
      </c>
      <c r="BJ71" s="753" t="str">
        <f t="shared" si="16"/>
        <v>tbd</v>
      </c>
      <c r="BK71" s="754" t="str">
        <f t="shared" si="16"/>
        <v>tbd</v>
      </c>
      <c r="BL71" s="752">
        <f>IF(AF71,IFERROR(LEFT($W71,SEARCH(" (",$W71)-1),$W71),"")</f>
        <v>0</v>
      </c>
      <c r="BM71" s="757">
        <f t="shared" ref="BM71:CA86" si="17">IF(AG71,IFERROR(LEFT($W71,SEARCH(" (",$W71)-1),$W71),"")</f>
        <v>0</v>
      </c>
      <c r="BN71" s="757">
        <f t="shared" si="17"/>
        <v>0</v>
      </c>
      <c r="BO71" s="757">
        <f t="shared" si="17"/>
        <v>0</v>
      </c>
      <c r="BP71" s="757">
        <f t="shared" si="17"/>
        <v>0</v>
      </c>
      <c r="BQ71" s="757">
        <f t="shared" si="17"/>
        <v>0</v>
      </c>
      <c r="BR71" s="757">
        <f t="shared" si="17"/>
        <v>0</v>
      </c>
      <c r="BS71" s="757">
        <f t="shared" si="17"/>
        <v>0</v>
      </c>
      <c r="BT71" s="757">
        <f t="shared" si="17"/>
        <v>0</v>
      </c>
      <c r="BU71" s="757">
        <f t="shared" si="17"/>
        <v>0</v>
      </c>
      <c r="BV71" s="757">
        <f t="shared" si="17"/>
        <v>0</v>
      </c>
      <c r="BW71" s="757">
        <f t="shared" si="17"/>
        <v>0</v>
      </c>
      <c r="BX71" s="757">
        <f t="shared" si="17"/>
        <v>0</v>
      </c>
      <c r="BY71" s="757">
        <f t="shared" si="17"/>
        <v>0</v>
      </c>
      <c r="BZ71" s="757">
        <f t="shared" si="17"/>
        <v>0</v>
      </c>
      <c r="CA71" s="758">
        <f t="shared" si="17"/>
        <v>0</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-1</v>
      </c>
      <c r="AR72" s="487">
        <v>-1</v>
      </c>
      <c r="AS72" s="487">
        <v>-1</v>
      </c>
      <c r="AT72" s="487">
        <v>-1</v>
      </c>
      <c r="AU72" s="493">
        <v>-1</v>
      </c>
      <c r="AV72" s="488" t="str">
        <f t="shared" ref="AV72:BK101" si="18">IF(AF72,IFERROR(LEFT($V72,SEARCH(" (",$V72)-1),$V72),"")</f>
        <v>tbd</v>
      </c>
      <c r="AW72" s="487" t="str">
        <f t="shared" si="16"/>
        <v>tbd</v>
      </c>
      <c r="AX72" s="487" t="str">
        <f t="shared" si="16"/>
        <v>tbd</v>
      </c>
      <c r="AY72" s="487" t="str">
        <f t="shared" si="16"/>
        <v>tbd</v>
      </c>
      <c r="AZ72" s="487" t="str">
        <f t="shared" si="16"/>
        <v>tbd</v>
      </c>
      <c r="BA72" s="487" t="str">
        <f t="shared" si="16"/>
        <v>tbd</v>
      </c>
      <c r="BB72" s="487" t="str">
        <f t="shared" si="16"/>
        <v>tbd</v>
      </c>
      <c r="BC72" s="487" t="str">
        <f t="shared" si="16"/>
        <v>tbd</v>
      </c>
      <c r="BD72" s="487" t="str">
        <f t="shared" si="16"/>
        <v>tbd</v>
      </c>
      <c r="BE72" s="487" t="str">
        <f t="shared" si="16"/>
        <v>tbd</v>
      </c>
      <c r="BF72" s="487" t="str">
        <f t="shared" si="16"/>
        <v>tbd</v>
      </c>
      <c r="BG72" s="487" t="str">
        <f t="shared" si="16"/>
        <v>tbd</v>
      </c>
      <c r="BH72" s="487" t="str">
        <f t="shared" si="16"/>
        <v>tbd</v>
      </c>
      <c r="BI72" s="487" t="str">
        <f t="shared" si="16"/>
        <v>tbd</v>
      </c>
      <c r="BJ72" s="487" t="str">
        <f t="shared" si="16"/>
        <v>tbd</v>
      </c>
      <c r="BK72" s="489" t="str">
        <f t="shared" si="16"/>
        <v>tbd</v>
      </c>
      <c r="BL72" s="488">
        <f t="shared" ref="BL72:CA101" si="19">IF(AF72,IFERROR(LEFT($W72,SEARCH(" (",$W72)-1),$W72),"")</f>
        <v>0</v>
      </c>
      <c r="BM72" s="495">
        <f t="shared" si="17"/>
        <v>0</v>
      </c>
      <c r="BN72" s="495">
        <f t="shared" si="17"/>
        <v>0</v>
      </c>
      <c r="BO72" s="495">
        <f t="shared" si="17"/>
        <v>0</v>
      </c>
      <c r="BP72" s="495">
        <f t="shared" si="17"/>
        <v>0</v>
      </c>
      <c r="BQ72" s="495">
        <f t="shared" si="17"/>
        <v>0</v>
      </c>
      <c r="BR72" s="495">
        <f t="shared" si="17"/>
        <v>0</v>
      </c>
      <c r="BS72" s="495">
        <f t="shared" si="17"/>
        <v>0</v>
      </c>
      <c r="BT72" s="495">
        <f t="shared" si="17"/>
        <v>0</v>
      </c>
      <c r="BU72" s="495">
        <f t="shared" si="17"/>
        <v>0</v>
      </c>
      <c r="BV72" s="495">
        <f t="shared" si="17"/>
        <v>0</v>
      </c>
      <c r="BW72" s="495">
        <f t="shared" si="17"/>
        <v>0</v>
      </c>
      <c r="BX72" s="495">
        <f t="shared" si="17"/>
        <v>0</v>
      </c>
      <c r="BY72" s="495">
        <f t="shared" si="17"/>
        <v>0</v>
      </c>
      <c r="BZ72" s="495">
        <f t="shared" si="17"/>
        <v>0</v>
      </c>
      <c r="CA72" s="759">
        <f t="shared" si="17"/>
        <v>0</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-1</v>
      </c>
      <c r="AR73" s="487">
        <v>-1</v>
      </c>
      <c r="AS73" s="487">
        <v>-1</v>
      </c>
      <c r="AT73" s="487">
        <v>-1</v>
      </c>
      <c r="AU73" s="493">
        <v>-1</v>
      </c>
      <c r="AV73" s="488" t="str">
        <f t="shared" si="18"/>
        <v>tbd</v>
      </c>
      <c r="AW73" s="487" t="str">
        <f t="shared" si="16"/>
        <v>tbd</v>
      </c>
      <c r="AX73" s="487" t="str">
        <f t="shared" si="16"/>
        <v>tbd</v>
      </c>
      <c r="AY73" s="487" t="str">
        <f t="shared" si="16"/>
        <v>tbd</v>
      </c>
      <c r="AZ73" s="487" t="str">
        <f t="shared" si="16"/>
        <v>tbd</v>
      </c>
      <c r="BA73" s="487" t="str">
        <f t="shared" si="16"/>
        <v>tbd</v>
      </c>
      <c r="BB73" s="487" t="str">
        <f t="shared" si="16"/>
        <v>tbd</v>
      </c>
      <c r="BC73" s="487" t="str">
        <f t="shared" si="16"/>
        <v>tbd</v>
      </c>
      <c r="BD73" s="487" t="str">
        <f t="shared" si="16"/>
        <v>tbd</v>
      </c>
      <c r="BE73" s="487" t="str">
        <f t="shared" si="16"/>
        <v>tbd</v>
      </c>
      <c r="BF73" s="487" t="str">
        <f t="shared" si="16"/>
        <v>tbd</v>
      </c>
      <c r="BG73" s="487" t="str">
        <f t="shared" si="16"/>
        <v>tbd</v>
      </c>
      <c r="BH73" s="487" t="str">
        <f t="shared" si="16"/>
        <v>tbd</v>
      </c>
      <c r="BI73" s="487" t="str">
        <f t="shared" si="16"/>
        <v>tbd</v>
      </c>
      <c r="BJ73" s="487" t="str">
        <f t="shared" si="16"/>
        <v>tbd</v>
      </c>
      <c r="BK73" s="489" t="str">
        <f t="shared" si="16"/>
        <v>tbd</v>
      </c>
      <c r="BL73" s="488">
        <f t="shared" si="19"/>
        <v>0</v>
      </c>
      <c r="BM73" s="495">
        <f t="shared" si="17"/>
        <v>0</v>
      </c>
      <c r="BN73" s="495">
        <f t="shared" si="17"/>
        <v>0</v>
      </c>
      <c r="BO73" s="495">
        <f t="shared" si="17"/>
        <v>0</v>
      </c>
      <c r="BP73" s="495">
        <f t="shared" si="17"/>
        <v>0</v>
      </c>
      <c r="BQ73" s="495">
        <f t="shared" si="17"/>
        <v>0</v>
      </c>
      <c r="BR73" s="495">
        <f t="shared" si="17"/>
        <v>0</v>
      </c>
      <c r="BS73" s="495">
        <f t="shared" si="17"/>
        <v>0</v>
      </c>
      <c r="BT73" s="495">
        <f t="shared" si="17"/>
        <v>0</v>
      </c>
      <c r="BU73" s="495">
        <f t="shared" si="17"/>
        <v>0</v>
      </c>
      <c r="BV73" s="495">
        <f t="shared" si="17"/>
        <v>0</v>
      </c>
      <c r="BW73" s="495">
        <f t="shared" si="17"/>
        <v>0</v>
      </c>
      <c r="BX73" s="495">
        <f t="shared" si="17"/>
        <v>0</v>
      </c>
      <c r="BY73" s="495">
        <f t="shared" si="17"/>
        <v>0</v>
      </c>
      <c r="BZ73" s="495">
        <f t="shared" si="17"/>
        <v>0</v>
      </c>
      <c r="CA73" s="759">
        <f t="shared" si="17"/>
        <v>0</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-1</v>
      </c>
      <c r="AR74" s="487">
        <v>-1</v>
      </c>
      <c r="AS74" s="487">
        <v>-1</v>
      </c>
      <c r="AT74" s="487">
        <v>-1</v>
      </c>
      <c r="AU74" s="493">
        <v>-1</v>
      </c>
      <c r="AV74" s="488" t="str">
        <f t="shared" si="18"/>
        <v>tbd</v>
      </c>
      <c r="AW74" s="487" t="str">
        <f t="shared" si="16"/>
        <v>tbd</v>
      </c>
      <c r="AX74" s="487" t="str">
        <f t="shared" si="16"/>
        <v>tbd</v>
      </c>
      <c r="AY74" s="487" t="str">
        <f t="shared" si="16"/>
        <v>tbd</v>
      </c>
      <c r="AZ74" s="487" t="str">
        <f t="shared" si="16"/>
        <v>tbd</v>
      </c>
      <c r="BA74" s="487" t="str">
        <f t="shared" si="16"/>
        <v>tbd</v>
      </c>
      <c r="BB74" s="487" t="str">
        <f t="shared" si="16"/>
        <v>tbd</v>
      </c>
      <c r="BC74" s="487" t="str">
        <f t="shared" si="16"/>
        <v>tbd</v>
      </c>
      <c r="BD74" s="487" t="str">
        <f t="shared" si="16"/>
        <v>tbd</v>
      </c>
      <c r="BE74" s="487" t="str">
        <f t="shared" si="16"/>
        <v>tbd</v>
      </c>
      <c r="BF74" s="487" t="str">
        <f t="shared" si="16"/>
        <v>tbd</v>
      </c>
      <c r="BG74" s="487" t="str">
        <f t="shared" si="16"/>
        <v>tbd</v>
      </c>
      <c r="BH74" s="487" t="str">
        <f t="shared" si="16"/>
        <v>tbd</v>
      </c>
      <c r="BI74" s="487" t="str">
        <f t="shared" si="16"/>
        <v>tbd</v>
      </c>
      <c r="BJ74" s="487" t="str">
        <f t="shared" si="16"/>
        <v>tbd</v>
      </c>
      <c r="BK74" s="489" t="str">
        <f t="shared" si="16"/>
        <v>tbd</v>
      </c>
      <c r="BL74" s="488">
        <f t="shared" si="19"/>
        <v>0</v>
      </c>
      <c r="BM74" s="495">
        <f t="shared" si="17"/>
        <v>0</v>
      </c>
      <c r="BN74" s="495">
        <f t="shared" si="17"/>
        <v>0</v>
      </c>
      <c r="BO74" s="495">
        <f t="shared" si="17"/>
        <v>0</v>
      </c>
      <c r="BP74" s="495">
        <f t="shared" si="17"/>
        <v>0</v>
      </c>
      <c r="BQ74" s="495">
        <f t="shared" si="17"/>
        <v>0</v>
      </c>
      <c r="BR74" s="495">
        <f t="shared" si="17"/>
        <v>0</v>
      </c>
      <c r="BS74" s="495">
        <f t="shared" si="17"/>
        <v>0</v>
      </c>
      <c r="BT74" s="495">
        <f t="shared" si="17"/>
        <v>0</v>
      </c>
      <c r="BU74" s="495">
        <f t="shared" si="17"/>
        <v>0</v>
      </c>
      <c r="BV74" s="495">
        <f t="shared" si="17"/>
        <v>0</v>
      </c>
      <c r="BW74" s="495">
        <f t="shared" si="17"/>
        <v>0</v>
      </c>
      <c r="BX74" s="495">
        <f t="shared" si="17"/>
        <v>0</v>
      </c>
      <c r="BY74" s="495">
        <f t="shared" si="17"/>
        <v>0</v>
      </c>
      <c r="BZ74" s="495">
        <f t="shared" si="17"/>
        <v>0</v>
      </c>
      <c r="CA74" s="759">
        <f t="shared" si="17"/>
        <v>0</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-1</v>
      </c>
      <c r="AR75" s="487">
        <v>-1</v>
      </c>
      <c r="AS75" s="487">
        <v>-1</v>
      </c>
      <c r="AT75" s="487">
        <v>-1</v>
      </c>
      <c r="AU75" s="493">
        <v>-1</v>
      </c>
      <c r="AV75" s="488" t="str">
        <f t="shared" si="18"/>
        <v>tbd</v>
      </c>
      <c r="AW75" s="487" t="str">
        <f t="shared" si="16"/>
        <v>tbd</v>
      </c>
      <c r="AX75" s="487" t="str">
        <f t="shared" si="16"/>
        <v>tbd</v>
      </c>
      <c r="AY75" s="487" t="str">
        <f t="shared" si="16"/>
        <v>tbd</v>
      </c>
      <c r="AZ75" s="487" t="str">
        <f t="shared" si="16"/>
        <v>tbd</v>
      </c>
      <c r="BA75" s="487" t="str">
        <f t="shared" si="16"/>
        <v>tbd</v>
      </c>
      <c r="BB75" s="487" t="str">
        <f t="shared" si="16"/>
        <v>tbd</v>
      </c>
      <c r="BC75" s="487" t="str">
        <f t="shared" si="16"/>
        <v>tbd</v>
      </c>
      <c r="BD75" s="487" t="str">
        <f t="shared" si="16"/>
        <v>tbd</v>
      </c>
      <c r="BE75" s="487" t="str">
        <f t="shared" si="16"/>
        <v>tbd</v>
      </c>
      <c r="BF75" s="487" t="str">
        <f t="shared" si="16"/>
        <v>tbd</v>
      </c>
      <c r="BG75" s="487" t="str">
        <f t="shared" si="16"/>
        <v>tbd</v>
      </c>
      <c r="BH75" s="487" t="str">
        <f t="shared" si="16"/>
        <v>tbd</v>
      </c>
      <c r="BI75" s="487" t="str">
        <f t="shared" si="16"/>
        <v>tbd</v>
      </c>
      <c r="BJ75" s="487" t="str">
        <f t="shared" si="16"/>
        <v>tbd</v>
      </c>
      <c r="BK75" s="489" t="str">
        <f t="shared" si="16"/>
        <v>tbd</v>
      </c>
      <c r="BL75" s="488">
        <f t="shared" si="19"/>
        <v>0</v>
      </c>
      <c r="BM75" s="495">
        <f t="shared" si="17"/>
        <v>0</v>
      </c>
      <c r="BN75" s="495">
        <f t="shared" si="17"/>
        <v>0</v>
      </c>
      <c r="BO75" s="495">
        <f t="shared" si="17"/>
        <v>0</v>
      </c>
      <c r="BP75" s="495">
        <f t="shared" si="17"/>
        <v>0</v>
      </c>
      <c r="BQ75" s="495">
        <f t="shared" si="17"/>
        <v>0</v>
      </c>
      <c r="BR75" s="495">
        <f t="shared" si="17"/>
        <v>0</v>
      </c>
      <c r="BS75" s="495">
        <f t="shared" si="17"/>
        <v>0</v>
      </c>
      <c r="BT75" s="495">
        <f t="shared" si="17"/>
        <v>0</v>
      </c>
      <c r="BU75" s="495">
        <f t="shared" si="17"/>
        <v>0</v>
      </c>
      <c r="BV75" s="495">
        <f t="shared" si="17"/>
        <v>0</v>
      </c>
      <c r="BW75" s="495">
        <f t="shared" si="17"/>
        <v>0</v>
      </c>
      <c r="BX75" s="495">
        <f t="shared" si="17"/>
        <v>0</v>
      </c>
      <c r="BY75" s="495">
        <f t="shared" si="17"/>
        <v>0</v>
      </c>
      <c r="BZ75" s="495">
        <f t="shared" si="17"/>
        <v>0</v>
      </c>
      <c r="CA75" s="759">
        <f t="shared" si="17"/>
        <v>0</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-1</v>
      </c>
      <c r="AR76" s="487">
        <v>-1</v>
      </c>
      <c r="AS76" s="487">
        <v>-1</v>
      </c>
      <c r="AT76" s="487">
        <v>-1</v>
      </c>
      <c r="AU76" s="493">
        <v>-1</v>
      </c>
      <c r="AV76" s="488" t="str">
        <f t="shared" si="18"/>
        <v>tbd</v>
      </c>
      <c r="AW76" s="487" t="str">
        <f t="shared" si="16"/>
        <v>tbd</v>
      </c>
      <c r="AX76" s="487" t="str">
        <f t="shared" si="16"/>
        <v>tbd</v>
      </c>
      <c r="AY76" s="487" t="str">
        <f t="shared" si="16"/>
        <v>tbd</v>
      </c>
      <c r="AZ76" s="487" t="str">
        <f t="shared" si="16"/>
        <v>tbd</v>
      </c>
      <c r="BA76" s="487" t="str">
        <f t="shared" si="16"/>
        <v>tbd</v>
      </c>
      <c r="BB76" s="487" t="str">
        <f t="shared" si="16"/>
        <v>tbd</v>
      </c>
      <c r="BC76" s="487" t="str">
        <f t="shared" si="16"/>
        <v>tbd</v>
      </c>
      <c r="BD76" s="487" t="str">
        <f t="shared" si="16"/>
        <v>tbd</v>
      </c>
      <c r="BE76" s="487" t="str">
        <f t="shared" si="16"/>
        <v>tbd</v>
      </c>
      <c r="BF76" s="487" t="str">
        <f t="shared" si="16"/>
        <v>tbd</v>
      </c>
      <c r="BG76" s="487" t="str">
        <f t="shared" si="16"/>
        <v>tbd</v>
      </c>
      <c r="BH76" s="487" t="str">
        <f t="shared" si="16"/>
        <v>tbd</v>
      </c>
      <c r="BI76" s="487" t="str">
        <f t="shared" si="16"/>
        <v>tbd</v>
      </c>
      <c r="BJ76" s="487" t="str">
        <f t="shared" si="16"/>
        <v>tbd</v>
      </c>
      <c r="BK76" s="489" t="str">
        <f t="shared" si="16"/>
        <v>tbd</v>
      </c>
      <c r="BL76" s="488">
        <f t="shared" si="19"/>
        <v>0</v>
      </c>
      <c r="BM76" s="495">
        <f t="shared" si="17"/>
        <v>0</v>
      </c>
      <c r="BN76" s="495">
        <f t="shared" si="17"/>
        <v>0</v>
      </c>
      <c r="BO76" s="495">
        <f t="shared" si="17"/>
        <v>0</v>
      </c>
      <c r="BP76" s="495">
        <f t="shared" si="17"/>
        <v>0</v>
      </c>
      <c r="BQ76" s="495">
        <f t="shared" si="17"/>
        <v>0</v>
      </c>
      <c r="BR76" s="495">
        <f t="shared" si="17"/>
        <v>0</v>
      </c>
      <c r="BS76" s="495">
        <f t="shared" si="17"/>
        <v>0</v>
      </c>
      <c r="BT76" s="495">
        <f t="shared" si="17"/>
        <v>0</v>
      </c>
      <c r="BU76" s="495">
        <f t="shared" si="17"/>
        <v>0</v>
      </c>
      <c r="BV76" s="495">
        <f t="shared" si="17"/>
        <v>0</v>
      </c>
      <c r="BW76" s="495">
        <f t="shared" si="17"/>
        <v>0</v>
      </c>
      <c r="BX76" s="495">
        <f t="shared" si="17"/>
        <v>0</v>
      </c>
      <c r="BY76" s="495">
        <f t="shared" si="17"/>
        <v>0</v>
      </c>
      <c r="BZ76" s="495">
        <f t="shared" si="17"/>
        <v>0</v>
      </c>
      <c r="CA76" s="759">
        <f t="shared" si="17"/>
        <v>0</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-1</v>
      </c>
      <c r="AR77" s="487">
        <v>-1</v>
      </c>
      <c r="AS77" s="487">
        <v>-1</v>
      </c>
      <c r="AT77" s="487">
        <v>-1</v>
      </c>
      <c r="AU77" s="493">
        <v>-1</v>
      </c>
      <c r="AV77" s="488" t="str">
        <f t="shared" si="18"/>
        <v>tbd</v>
      </c>
      <c r="AW77" s="487" t="str">
        <f t="shared" si="16"/>
        <v>tbd</v>
      </c>
      <c r="AX77" s="487" t="str">
        <f t="shared" si="16"/>
        <v>tbd</v>
      </c>
      <c r="AY77" s="487" t="str">
        <f t="shared" si="16"/>
        <v>tbd</v>
      </c>
      <c r="AZ77" s="487" t="str">
        <f t="shared" si="16"/>
        <v>tbd</v>
      </c>
      <c r="BA77" s="487" t="str">
        <f t="shared" si="16"/>
        <v>tbd</v>
      </c>
      <c r="BB77" s="487" t="str">
        <f t="shared" si="16"/>
        <v>tbd</v>
      </c>
      <c r="BC77" s="487" t="str">
        <f t="shared" si="16"/>
        <v>tbd</v>
      </c>
      <c r="BD77" s="487" t="str">
        <f t="shared" si="16"/>
        <v>tbd</v>
      </c>
      <c r="BE77" s="487" t="str">
        <f t="shared" si="16"/>
        <v>tbd</v>
      </c>
      <c r="BF77" s="487" t="str">
        <f t="shared" si="16"/>
        <v>tbd</v>
      </c>
      <c r="BG77" s="487" t="str">
        <f t="shared" si="16"/>
        <v>tbd</v>
      </c>
      <c r="BH77" s="487" t="str">
        <f t="shared" si="16"/>
        <v>tbd</v>
      </c>
      <c r="BI77" s="487" t="str">
        <f t="shared" si="16"/>
        <v>tbd</v>
      </c>
      <c r="BJ77" s="487" t="str">
        <f t="shared" si="16"/>
        <v>tbd</v>
      </c>
      <c r="BK77" s="489" t="str">
        <f t="shared" si="16"/>
        <v>tbd</v>
      </c>
      <c r="BL77" s="488">
        <f t="shared" si="19"/>
        <v>0</v>
      </c>
      <c r="BM77" s="495">
        <f t="shared" si="17"/>
        <v>0</v>
      </c>
      <c r="BN77" s="495">
        <f t="shared" si="17"/>
        <v>0</v>
      </c>
      <c r="BO77" s="495">
        <f t="shared" si="17"/>
        <v>0</v>
      </c>
      <c r="BP77" s="495">
        <f t="shared" si="17"/>
        <v>0</v>
      </c>
      <c r="BQ77" s="495">
        <f t="shared" si="17"/>
        <v>0</v>
      </c>
      <c r="BR77" s="495">
        <f t="shared" si="17"/>
        <v>0</v>
      </c>
      <c r="BS77" s="495">
        <f t="shared" si="17"/>
        <v>0</v>
      </c>
      <c r="BT77" s="495">
        <f t="shared" si="17"/>
        <v>0</v>
      </c>
      <c r="BU77" s="495">
        <f t="shared" si="17"/>
        <v>0</v>
      </c>
      <c r="BV77" s="495">
        <f t="shared" si="17"/>
        <v>0</v>
      </c>
      <c r="BW77" s="495">
        <f t="shared" si="17"/>
        <v>0</v>
      </c>
      <c r="BX77" s="495">
        <f t="shared" si="17"/>
        <v>0</v>
      </c>
      <c r="BY77" s="495">
        <f t="shared" si="17"/>
        <v>0</v>
      </c>
      <c r="BZ77" s="495">
        <f t="shared" si="17"/>
        <v>0</v>
      </c>
      <c r="CA77" s="759">
        <f t="shared" si="17"/>
        <v>0</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-1</v>
      </c>
      <c r="AR78" s="487">
        <v>-1</v>
      </c>
      <c r="AS78" s="487">
        <v>-1</v>
      </c>
      <c r="AT78" s="487">
        <v>-1</v>
      </c>
      <c r="AU78" s="493">
        <v>-1</v>
      </c>
      <c r="AV78" s="488" t="str">
        <f t="shared" si="18"/>
        <v>tbd</v>
      </c>
      <c r="AW78" s="487" t="str">
        <f t="shared" si="16"/>
        <v>tbd</v>
      </c>
      <c r="AX78" s="487" t="str">
        <f t="shared" si="16"/>
        <v>tbd</v>
      </c>
      <c r="AY78" s="487" t="str">
        <f t="shared" si="16"/>
        <v>tbd</v>
      </c>
      <c r="AZ78" s="487" t="str">
        <f t="shared" si="16"/>
        <v>tbd</v>
      </c>
      <c r="BA78" s="487" t="str">
        <f t="shared" si="16"/>
        <v>tbd</v>
      </c>
      <c r="BB78" s="487" t="str">
        <f t="shared" si="16"/>
        <v>tbd</v>
      </c>
      <c r="BC78" s="487" t="str">
        <f t="shared" si="16"/>
        <v>tbd</v>
      </c>
      <c r="BD78" s="487" t="str">
        <f t="shared" si="16"/>
        <v>tbd</v>
      </c>
      <c r="BE78" s="487" t="str">
        <f t="shared" si="16"/>
        <v>tbd</v>
      </c>
      <c r="BF78" s="487" t="str">
        <f t="shared" si="16"/>
        <v>tbd</v>
      </c>
      <c r="BG78" s="487" t="str">
        <f t="shared" si="16"/>
        <v>tbd</v>
      </c>
      <c r="BH78" s="487" t="str">
        <f t="shared" si="16"/>
        <v>tbd</v>
      </c>
      <c r="BI78" s="487" t="str">
        <f t="shared" si="16"/>
        <v>tbd</v>
      </c>
      <c r="BJ78" s="487" t="str">
        <f t="shared" si="16"/>
        <v>tbd</v>
      </c>
      <c r="BK78" s="489" t="str">
        <f t="shared" si="16"/>
        <v>tbd</v>
      </c>
      <c r="BL78" s="488">
        <f t="shared" si="19"/>
        <v>0</v>
      </c>
      <c r="BM78" s="495">
        <f t="shared" si="17"/>
        <v>0</v>
      </c>
      <c r="BN78" s="495">
        <f t="shared" si="17"/>
        <v>0</v>
      </c>
      <c r="BO78" s="495">
        <f t="shared" si="17"/>
        <v>0</v>
      </c>
      <c r="BP78" s="495">
        <f t="shared" si="17"/>
        <v>0</v>
      </c>
      <c r="BQ78" s="495">
        <f t="shared" si="17"/>
        <v>0</v>
      </c>
      <c r="BR78" s="495">
        <f t="shared" si="17"/>
        <v>0</v>
      </c>
      <c r="BS78" s="495">
        <f t="shared" si="17"/>
        <v>0</v>
      </c>
      <c r="BT78" s="495">
        <f t="shared" si="17"/>
        <v>0</v>
      </c>
      <c r="BU78" s="495">
        <f t="shared" si="17"/>
        <v>0</v>
      </c>
      <c r="BV78" s="495">
        <f t="shared" si="17"/>
        <v>0</v>
      </c>
      <c r="BW78" s="495">
        <f t="shared" si="17"/>
        <v>0</v>
      </c>
      <c r="BX78" s="495">
        <f t="shared" si="17"/>
        <v>0</v>
      </c>
      <c r="BY78" s="495">
        <f t="shared" si="17"/>
        <v>0</v>
      </c>
      <c r="BZ78" s="495">
        <f t="shared" si="17"/>
        <v>0</v>
      </c>
      <c r="CA78" s="759">
        <f t="shared" si="17"/>
        <v>0</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-1</v>
      </c>
      <c r="AR79" s="487">
        <v>-1</v>
      </c>
      <c r="AS79" s="487">
        <v>-1</v>
      </c>
      <c r="AT79" s="487">
        <v>-1</v>
      </c>
      <c r="AU79" s="493">
        <v>-1</v>
      </c>
      <c r="AV79" s="488" t="str">
        <f t="shared" si="18"/>
        <v>tbd</v>
      </c>
      <c r="AW79" s="487" t="str">
        <f t="shared" si="16"/>
        <v>tbd</v>
      </c>
      <c r="AX79" s="487" t="str">
        <f t="shared" si="16"/>
        <v>tbd</v>
      </c>
      <c r="AY79" s="487" t="str">
        <f t="shared" si="16"/>
        <v>tbd</v>
      </c>
      <c r="AZ79" s="487" t="str">
        <f t="shared" si="16"/>
        <v>tbd</v>
      </c>
      <c r="BA79" s="487" t="str">
        <f t="shared" si="16"/>
        <v>tbd</v>
      </c>
      <c r="BB79" s="487" t="str">
        <f t="shared" si="16"/>
        <v>tbd</v>
      </c>
      <c r="BC79" s="487" t="str">
        <f t="shared" si="16"/>
        <v>tbd</v>
      </c>
      <c r="BD79" s="487" t="str">
        <f t="shared" si="16"/>
        <v>tbd</v>
      </c>
      <c r="BE79" s="487" t="str">
        <f t="shared" si="16"/>
        <v>tbd</v>
      </c>
      <c r="BF79" s="487" t="str">
        <f t="shared" si="16"/>
        <v>tbd</v>
      </c>
      <c r="BG79" s="487" t="str">
        <f t="shared" si="16"/>
        <v>tbd</v>
      </c>
      <c r="BH79" s="487" t="str">
        <f t="shared" si="16"/>
        <v>tbd</v>
      </c>
      <c r="BI79" s="487" t="str">
        <f t="shared" si="16"/>
        <v>tbd</v>
      </c>
      <c r="BJ79" s="487" t="str">
        <f t="shared" si="16"/>
        <v>tbd</v>
      </c>
      <c r="BK79" s="489" t="str">
        <f t="shared" si="16"/>
        <v>tbd</v>
      </c>
      <c r="BL79" s="488">
        <f t="shared" si="19"/>
        <v>0</v>
      </c>
      <c r="BM79" s="495">
        <f t="shared" si="17"/>
        <v>0</v>
      </c>
      <c r="BN79" s="495">
        <f t="shared" si="17"/>
        <v>0</v>
      </c>
      <c r="BO79" s="495">
        <f t="shared" si="17"/>
        <v>0</v>
      </c>
      <c r="BP79" s="495">
        <f t="shared" si="17"/>
        <v>0</v>
      </c>
      <c r="BQ79" s="495">
        <f t="shared" si="17"/>
        <v>0</v>
      </c>
      <c r="BR79" s="495">
        <f t="shared" si="17"/>
        <v>0</v>
      </c>
      <c r="BS79" s="495">
        <f t="shared" si="17"/>
        <v>0</v>
      </c>
      <c r="BT79" s="495">
        <f t="shared" si="17"/>
        <v>0</v>
      </c>
      <c r="BU79" s="495">
        <f t="shared" si="17"/>
        <v>0</v>
      </c>
      <c r="BV79" s="495">
        <f t="shared" si="17"/>
        <v>0</v>
      </c>
      <c r="BW79" s="495">
        <f t="shared" si="17"/>
        <v>0</v>
      </c>
      <c r="BX79" s="495">
        <f t="shared" si="17"/>
        <v>0</v>
      </c>
      <c r="BY79" s="495">
        <f t="shared" si="17"/>
        <v>0</v>
      </c>
      <c r="BZ79" s="495">
        <f t="shared" si="17"/>
        <v>0</v>
      </c>
      <c r="CA79" s="759">
        <f t="shared" si="17"/>
        <v>0</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-1</v>
      </c>
      <c r="AR80" s="487">
        <v>-1</v>
      </c>
      <c r="AS80" s="487">
        <v>-1</v>
      </c>
      <c r="AT80" s="487">
        <v>-1</v>
      </c>
      <c r="AU80" s="493">
        <v>-1</v>
      </c>
      <c r="AV80" s="488" t="str">
        <f t="shared" si="18"/>
        <v>tbd</v>
      </c>
      <c r="AW80" s="487" t="str">
        <f t="shared" si="16"/>
        <v>tbd</v>
      </c>
      <c r="AX80" s="487" t="str">
        <f t="shared" si="16"/>
        <v>tbd</v>
      </c>
      <c r="AY80" s="487" t="str">
        <f t="shared" si="16"/>
        <v>tbd</v>
      </c>
      <c r="AZ80" s="487" t="str">
        <f t="shared" si="16"/>
        <v>tbd</v>
      </c>
      <c r="BA80" s="487" t="str">
        <f t="shared" si="16"/>
        <v>tbd</v>
      </c>
      <c r="BB80" s="487" t="str">
        <f t="shared" si="16"/>
        <v>tbd</v>
      </c>
      <c r="BC80" s="487" t="str">
        <f t="shared" si="16"/>
        <v>tbd</v>
      </c>
      <c r="BD80" s="487" t="str">
        <f t="shared" si="16"/>
        <v>tbd</v>
      </c>
      <c r="BE80" s="487" t="str">
        <f t="shared" si="16"/>
        <v>tbd</v>
      </c>
      <c r="BF80" s="487" t="str">
        <f t="shared" si="16"/>
        <v>tbd</v>
      </c>
      <c r="BG80" s="487" t="str">
        <f t="shared" si="16"/>
        <v>tbd</v>
      </c>
      <c r="BH80" s="487" t="str">
        <f t="shared" si="16"/>
        <v>tbd</v>
      </c>
      <c r="BI80" s="487" t="str">
        <f t="shared" si="16"/>
        <v>tbd</v>
      </c>
      <c r="BJ80" s="487" t="str">
        <f t="shared" si="16"/>
        <v>tbd</v>
      </c>
      <c r="BK80" s="489" t="str">
        <f t="shared" si="16"/>
        <v>tbd</v>
      </c>
      <c r="BL80" s="488">
        <f t="shared" si="19"/>
        <v>0</v>
      </c>
      <c r="BM80" s="495">
        <f t="shared" si="17"/>
        <v>0</v>
      </c>
      <c r="BN80" s="495">
        <f t="shared" si="17"/>
        <v>0</v>
      </c>
      <c r="BO80" s="495">
        <f t="shared" si="17"/>
        <v>0</v>
      </c>
      <c r="BP80" s="495">
        <f t="shared" si="17"/>
        <v>0</v>
      </c>
      <c r="BQ80" s="495">
        <f t="shared" si="17"/>
        <v>0</v>
      </c>
      <c r="BR80" s="495">
        <f t="shared" si="17"/>
        <v>0</v>
      </c>
      <c r="BS80" s="495">
        <f t="shared" si="17"/>
        <v>0</v>
      </c>
      <c r="BT80" s="495">
        <f t="shared" si="17"/>
        <v>0</v>
      </c>
      <c r="BU80" s="495">
        <f t="shared" si="17"/>
        <v>0</v>
      </c>
      <c r="BV80" s="495">
        <f t="shared" si="17"/>
        <v>0</v>
      </c>
      <c r="BW80" s="495">
        <f t="shared" si="17"/>
        <v>0</v>
      </c>
      <c r="BX80" s="495">
        <f t="shared" si="17"/>
        <v>0</v>
      </c>
      <c r="BY80" s="495">
        <f t="shared" si="17"/>
        <v>0</v>
      </c>
      <c r="BZ80" s="495">
        <f t="shared" si="17"/>
        <v>0</v>
      </c>
      <c r="CA80" s="759">
        <f t="shared" si="17"/>
        <v>0</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-1</v>
      </c>
      <c r="AR81" s="487">
        <v>-1</v>
      </c>
      <c r="AS81" s="487">
        <v>-1</v>
      </c>
      <c r="AT81" s="487">
        <v>-1</v>
      </c>
      <c r="AU81" s="493">
        <v>-1</v>
      </c>
      <c r="AV81" s="488" t="str">
        <f t="shared" si="18"/>
        <v>tbd</v>
      </c>
      <c r="AW81" s="487" t="str">
        <f t="shared" si="16"/>
        <v>tbd</v>
      </c>
      <c r="AX81" s="487" t="str">
        <f t="shared" si="16"/>
        <v>tbd</v>
      </c>
      <c r="AY81" s="487" t="str">
        <f t="shared" si="16"/>
        <v>tbd</v>
      </c>
      <c r="AZ81" s="487" t="str">
        <f t="shared" si="16"/>
        <v>tbd</v>
      </c>
      <c r="BA81" s="487" t="str">
        <f t="shared" si="16"/>
        <v>tbd</v>
      </c>
      <c r="BB81" s="487" t="str">
        <f t="shared" si="16"/>
        <v>tbd</v>
      </c>
      <c r="BC81" s="487" t="str">
        <f t="shared" si="16"/>
        <v>tbd</v>
      </c>
      <c r="BD81" s="487" t="str">
        <f t="shared" si="16"/>
        <v>tbd</v>
      </c>
      <c r="BE81" s="487" t="str">
        <f t="shared" si="16"/>
        <v>tbd</v>
      </c>
      <c r="BF81" s="487" t="str">
        <f t="shared" si="16"/>
        <v>tbd</v>
      </c>
      <c r="BG81" s="487" t="str">
        <f t="shared" si="16"/>
        <v>tbd</v>
      </c>
      <c r="BH81" s="487" t="str">
        <f t="shared" si="16"/>
        <v>tbd</v>
      </c>
      <c r="BI81" s="487" t="str">
        <f t="shared" si="16"/>
        <v>tbd</v>
      </c>
      <c r="BJ81" s="487" t="str">
        <f t="shared" si="16"/>
        <v>tbd</v>
      </c>
      <c r="BK81" s="489" t="str">
        <f t="shared" si="16"/>
        <v>tbd</v>
      </c>
      <c r="BL81" s="488">
        <f t="shared" si="19"/>
        <v>0</v>
      </c>
      <c r="BM81" s="495">
        <f t="shared" si="17"/>
        <v>0</v>
      </c>
      <c r="BN81" s="495">
        <f t="shared" si="17"/>
        <v>0</v>
      </c>
      <c r="BO81" s="495">
        <f t="shared" si="17"/>
        <v>0</v>
      </c>
      <c r="BP81" s="495">
        <f t="shared" si="17"/>
        <v>0</v>
      </c>
      <c r="BQ81" s="495">
        <f t="shared" si="17"/>
        <v>0</v>
      </c>
      <c r="BR81" s="495">
        <f t="shared" si="17"/>
        <v>0</v>
      </c>
      <c r="BS81" s="495">
        <f t="shared" si="17"/>
        <v>0</v>
      </c>
      <c r="BT81" s="495">
        <f t="shared" si="17"/>
        <v>0</v>
      </c>
      <c r="BU81" s="495">
        <f t="shared" si="17"/>
        <v>0</v>
      </c>
      <c r="BV81" s="495">
        <f t="shared" si="17"/>
        <v>0</v>
      </c>
      <c r="BW81" s="495">
        <f t="shared" si="17"/>
        <v>0</v>
      </c>
      <c r="BX81" s="495">
        <f t="shared" si="17"/>
        <v>0</v>
      </c>
      <c r="BY81" s="495">
        <f t="shared" si="17"/>
        <v>0</v>
      </c>
      <c r="BZ81" s="495">
        <f t="shared" si="17"/>
        <v>0</v>
      </c>
      <c r="CA81" s="759">
        <f t="shared" si="17"/>
        <v>0</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-1</v>
      </c>
      <c r="AR82" s="487">
        <v>-1</v>
      </c>
      <c r="AS82" s="487">
        <v>-1</v>
      </c>
      <c r="AT82" s="487">
        <v>-1</v>
      </c>
      <c r="AU82" s="493">
        <v>-1</v>
      </c>
      <c r="AV82" s="488" t="str">
        <f t="shared" si="18"/>
        <v>tbd</v>
      </c>
      <c r="AW82" s="487" t="str">
        <f t="shared" si="16"/>
        <v>tbd</v>
      </c>
      <c r="AX82" s="487" t="str">
        <f t="shared" si="16"/>
        <v>tbd</v>
      </c>
      <c r="AY82" s="487" t="str">
        <f t="shared" si="16"/>
        <v>tbd</v>
      </c>
      <c r="AZ82" s="487" t="str">
        <f t="shared" si="16"/>
        <v>tbd</v>
      </c>
      <c r="BA82" s="487" t="str">
        <f t="shared" si="16"/>
        <v>tbd</v>
      </c>
      <c r="BB82" s="487" t="str">
        <f t="shared" si="16"/>
        <v>tbd</v>
      </c>
      <c r="BC82" s="487" t="str">
        <f t="shared" si="16"/>
        <v>tbd</v>
      </c>
      <c r="BD82" s="487" t="str">
        <f t="shared" si="16"/>
        <v>tbd</v>
      </c>
      <c r="BE82" s="487" t="str">
        <f t="shared" si="16"/>
        <v>tbd</v>
      </c>
      <c r="BF82" s="487" t="str">
        <f t="shared" si="16"/>
        <v>tbd</v>
      </c>
      <c r="BG82" s="487" t="str">
        <f t="shared" si="16"/>
        <v>tbd</v>
      </c>
      <c r="BH82" s="487" t="str">
        <f t="shared" si="16"/>
        <v>tbd</v>
      </c>
      <c r="BI82" s="487" t="str">
        <f t="shared" si="16"/>
        <v>tbd</v>
      </c>
      <c r="BJ82" s="487" t="str">
        <f t="shared" si="16"/>
        <v>tbd</v>
      </c>
      <c r="BK82" s="489" t="str">
        <f t="shared" si="16"/>
        <v>tbd</v>
      </c>
      <c r="BL82" s="488">
        <f t="shared" si="19"/>
        <v>0</v>
      </c>
      <c r="BM82" s="495">
        <f t="shared" si="17"/>
        <v>0</v>
      </c>
      <c r="BN82" s="495">
        <f t="shared" si="17"/>
        <v>0</v>
      </c>
      <c r="BO82" s="495">
        <f t="shared" si="17"/>
        <v>0</v>
      </c>
      <c r="BP82" s="495">
        <f t="shared" si="17"/>
        <v>0</v>
      </c>
      <c r="BQ82" s="495">
        <f t="shared" si="17"/>
        <v>0</v>
      </c>
      <c r="BR82" s="495">
        <f t="shared" si="17"/>
        <v>0</v>
      </c>
      <c r="BS82" s="495">
        <f t="shared" si="17"/>
        <v>0</v>
      </c>
      <c r="BT82" s="495">
        <f t="shared" si="17"/>
        <v>0</v>
      </c>
      <c r="BU82" s="495">
        <f t="shared" si="17"/>
        <v>0</v>
      </c>
      <c r="BV82" s="495">
        <f t="shared" si="17"/>
        <v>0</v>
      </c>
      <c r="BW82" s="495">
        <f t="shared" si="17"/>
        <v>0</v>
      </c>
      <c r="BX82" s="495">
        <f t="shared" si="17"/>
        <v>0</v>
      </c>
      <c r="BY82" s="495">
        <f t="shared" si="17"/>
        <v>0</v>
      </c>
      <c r="BZ82" s="495">
        <f t="shared" si="17"/>
        <v>0</v>
      </c>
      <c r="CA82" s="759">
        <f t="shared" si="17"/>
        <v>0</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-1</v>
      </c>
      <c r="AR83" s="487">
        <v>-1</v>
      </c>
      <c r="AS83" s="487">
        <v>-1</v>
      </c>
      <c r="AT83" s="487">
        <v>-1</v>
      </c>
      <c r="AU83" s="493">
        <v>-1</v>
      </c>
      <c r="AV83" s="488" t="str">
        <f t="shared" si="18"/>
        <v>tbd</v>
      </c>
      <c r="AW83" s="487" t="str">
        <f t="shared" si="16"/>
        <v>tbd</v>
      </c>
      <c r="AX83" s="487" t="str">
        <f t="shared" si="16"/>
        <v>tbd</v>
      </c>
      <c r="AY83" s="487" t="str">
        <f t="shared" si="16"/>
        <v>tbd</v>
      </c>
      <c r="AZ83" s="487" t="str">
        <f t="shared" si="16"/>
        <v>tbd</v>
      </c>
      <c r="BA83" s="487" t="str">
        <f t="shared" si="16"/>
        <v>tbd</v>
      </c>
      <c r="BB83" s="487" t="str">
        <f t="shared" si="16"/>
        <v>tbd</v>
      </c>
      <c r="BC83" s="487" t="str">
        <f t="shared" si="16"/>
        <v>tbd</v>
      </c>
      <c r="BD83" s="487" t="str">
        <f t="shared" si="16"/>
        <v>tbd</v>
      </c>
      <c r="BE83" s="487" t="str">
        <f t="shared" si="16"/>
        <v>tbd</v>
      </c>
      <c r="BF83" s="487" t="str">
        <f t="shared" si="16"/>
        <v>tbd</v>
      </c>
      <c r="BG83" s="487" t="str">
        <f t="shared" si="16"/>
        <v>tbd</v>
      </c>
      <c r="BH83" s="487" t="str">
        <f t="shared" si="16"/>
        <v>tbd</v>
      </c>
      <c r="BI83" s="487" t="str">
        <f t="shared" si="16"/>
        <v>tbd</v>
      </c>
      <c r="BJ83" s="487" t="str">
        <f t="shared" si="16"/>
        <v>tbd</v>
      </c>
      <c r="BK83" s="489" t="str">
        <f t="shared" si="16"/>
        <v>tbd</v>
      </c>
      <c r="BL83" s="488">
        <f t="shared" si="19"/>
        <v>0</v>
      </c>
      <c r="BM83" s="495">
        <f t="shared" si="17"/>
        <v>0</v>
      </c>
      <c r="BN83" s="495">
        <f t="shared" si="17"/>
        <v>0</v>
      </c>
      <c r="BO83" s="495">
        <f t="shared" si="17"/>
        <v>0</v>
      </c>
      <c r="BP83" s="495">
        <f t="shared" si="17"/>
        <v>0</v>
      </c>
      <c r="BQ83" s="495">
        <f t="shared" si="17"/>
        <v>0</v>
      </c>
      <c r="BR83" s="495">
        <f t="shared" si="17"/>
        <v>0</v>
      </c>
      <c r="BS83" s="495">
        <f t="shared" si="17"/>
        <v>0</v>
      </c>
      <c r="BT83" s="495">
        <f t="shared" si="17"/>
        <v>0</v>
      </c>
      <c r="BU83" s="495">
        <f t="shared" si="17"/>
        <v>0</v>
      </c>
      <c r="BV83" s="495">
        <f t="shared" si="17"/>
        <v>0</v>
      </c>
      <c r="BW83" s="495">
        <f t="shared" si="17"/>
        <v>0</v>
      </c>
      <c r="BX83" s="495">
        <f t="shared" si="17"/>
        <v>0</v>
      </c>
      <c r="BY83" s="495">
        <f t="shared" si="17"/>
        <v>0</v>
      </c>
      <c r="BZ83" s="495">
        <f t="shared" si="17"/>
        <v>0</v>
      </c>
      <c r="CA83" s="759">
        <f t="shared" si="17"/>
        <v>0</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-1</v>
      </c>
      <c r="AR84" s="487">
        <v>-1</v>
      </c>
      <c r="AS84" s="487">
        <v>-1</v>
      </c>
      <c r="AT84" s="487">
        <v>-1</v>
      </c>
      <c r="AU84" s="493">
        <v>-1</v>
      </c>
      <c r="AV84" s="488" t="str">
        <f t="shared" si="18"/>
        <v>tbd</v>
      </c>
      <c r="AW84" s="487" t="str">
        <f t="shared" si="16"/>
        <v>tbd</v>
      </c>
      <c r="AX84" s="487" t="str">
        <f t="shared" si="16"/>
        <v>tbd</v>
      </c>
      <c r="AY84" s="487" t="str">
        <f t="shared" si="16"/>
        <v>tbd</v>
      </c>
      <c r="AZ84" s="487" t="str">
        <f t="shared" si="16"/>
        <v>tbd</v>
      </c>
      <c r="BA84" s="487" t="str">
        <f t="shared" si="16"/>
        <v>tbd</v>
      </c>
      <c r="BB84" s="487" t="str">
        <f t="shared" si="16"/>
        <v>tbd</v>
      </c>
      <c r="BC84" s="487" t="str">
        <f t="shared" si="16"/>
        <v>tbd</v>
      </c>
      <c r="BD84" s="487" t="str">
        <f t="shared" si="16"/>
        <v>tbd</v>
      </c>
      <c r="BE84" s="487" t="str">
        <f t="shared" si="16"/>
        <v>tbd</v>
      </c>
      <c r="BF84" s="487" t="str">
        <f t="shared" si="16"/>
        <v>tbd</v>
      </c>
      <c r="BG84" s="487" t="str">
        <f t="shared" si="16"/>
        <v>tbd</v>
      </c>
      <c r="BH84" s="487" t="str">
        <f t="shared" si="16"/>
        <v>tbd</v>
      </c>
      <c r="BI84" s="487" t="str">
        <f t="shared" si="16"/>
        <v>tbd</v>
      </c>
      <c r="BJ84" s="487" t="str">
        <f t="shared" si="16"/>
        <v>tbd</v>
      </c>
      <c r="BK84" s="489" t="str">
        <f t="shared" si="16"/>
        <v>tbd</v>
      </c>
      <c r="BL84" s="488">
        <f t="shared" si="19"/>
        <v>0</v>
      </c>
      <c r="BM84" s="495">
        <f t="shared" si="17"/>
        <v>0</v>
      </c>
      <c r="BN84" s="495">
        <f t="shared" si="17"/>
        <v>0</v>
      </c>
      <c r="BO84" s="495">
        <f t="shared" si="17"/>
        <v>0</v>
      </c>
      <c r="BP84" s="495">
        <f t="shared" si="17"/>
        <v>0</v>
      </c>
      <c r="BQ84" s="495">
        <f t="shared" si="17"/>
        <v>0</v>
      </c>
      <c r="BR84" s="495">
        <f t="shared" si="17"/>
        <v>0</v>
      </c>
      <c r="BS84" s="495">
        <f t="shared" si="17"/>
        <v>0</v>
      </c>
      <c r="BT84" s="495">
        <f t="shared" si="17"/>
        <v>0</v>
      </c>
      <c r="BU84" s="495">
        <f t="shared" si="17"/>
        <v>0</v>
      </c>
      <c r="BV84" s="495">
        <f t="shared" si="17"/>
        <v>0</v>
      </c>
      <c r="BW84" s="495">
        <f t="shared" si="17"/>
        <v>0</v>
      </c>
      <c r="BX84" s="495">
        <f t="shared" si="17"/>
        <v>0</v>
      </c>
      <c r="BY84" s="495">
        <f t="shared" si="17"/>
        <v>0</v>
      </c>
      <c r="BZ84" s="495">
        <f t="shared" si="17"/>
        <v>0</v>
      </c>
      <c r="CA84" s="759">
        <f t="shared" si="17"/>
        <v>0</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-1</v>
      </c>
      <c r="AR85" s="487">
        <v>-1</v>
      </c>
      <c r="AS85" s="487">
        <v>-1</v>
      </c>
      <c r="AT85" s="487">
        <v>-1</v>
      </c>
      <c r="AU85" s="493">
        <v>-1</v>
      </c>
      <c r="AV85" s="488" t="str">
        <f t="shared" si="18"/>
        <v>tbd</v>
      </c>
      <c r="AW85" s="487" t="str">
        <f t="shared" si="16"/>
        <v>tbd</v>
      </c>
      <c r="AX85" s="487" t="str">
        <f t="shared" si="16"/>
        <v>tbd</v>
      </c>
      <c r="AY85" s="487" t="str">
        <f t="shared" si="16"/>
        <v>tbd</v>
      </c>
      <c r="AZ85" s="487" t="str">
        <f t="shared" si="16"/>
        <v>tbd</v>
      </c>
      <c r="BA85" s="487" t="str">
        <f t="shared" si="16"/>
        <v>tbd</v>
      </c>
      <c r="BB85" s="487" t="str">
        <f t="shared" si="16"/>
        <v>tbd</v>
      </c>
      <c r="BC85" s="487" t="str">
        <f t="shared" si="16"/>
        <v>tbd</v>
      </c>
      <c r="BD85" s="487" t="str">
        <f t="shared" si="16"/>
        <v>tbd</v>
      </c>
      <c r="BE85" s="487" t="str">
        <f t="shared" si="16"/>
        <v>tbd</v>
      </c>
      <c r="BF85" s="487" t="str">
        <f t="shared" si="16"/>
        <v>tbd</v>
      </c>
      <c r="BG85" s="487" t="str">
        <f t="shared" si="16"/>
        <v>tbd</v>
      </c>
      <c r="BH85" s="487" t="str">
        <f t="shared" si="16"/>
        <v>tbd</v>
      </c>
      <c r="BI85" s="487" t="str">
        <f t="shared" si="16"/>
        <v>tbd</v>
      </c>
      <c r="BJ85" s="487" t="str">
        <f t="shared" si="16"/>
        <v>tbd</v>
      </c>
      <c r="BK85" s="489" t="str">
        <f t="shared" si="16"/>
        <v>tbd</v>
      </c>
      <c r="BL85" s="488">
        <f t="shared" si="19"/>
        <v>0</v>
      </c>
      <c r="BM85" s="495">
        <f t="shared" si="17"/>
        <v>0</v>
      </c>
      <c r="BN85" s="495">
        <f t="shared" si="17"/>
        <v>0</v>
      </c>
      <c r="BO85" s="495">
        <f t="shared" si="17"/>
        <v>0</v>
      </c>
      <c r="BP85" s="495">
        <f t="shared" si="17"/>
        <v>0</v>
      </c>
      <c r="BQ85" s="495">
        <f t="shared" si="17"/>
        <v>0</v>
      </c>
      <c r="BR85" s="495">
        <f t="shared" si="17"/>
        <v>0</v>
      </c>
      <c r="BS85" s="495">
        <f t="shared" si="17"/>
        <v>0</v>
      </c>
      <c r="BT85" s="495">
        <f t="shared" si="17"/>
        <v>0</v>
      </c>
      <c r="BU85" s="495">
        <f t="shared" si="17"/>
        <v>0</v>
      </c>
      <c r="BV85" s="495">
        <f t="shared" si="17"/>
        <v>0</v>
      </c>
      <c r="BW85" s="495">
        <f t="shared" si="17"/>
        <v>0</v>
      </c>
      <c r="BX85" s="495">
        <f t="shared" si="17"/>
        <v>0</v>
      </c>
      <c r="BY85" s="495">
        <f t="shared" si="17"/>
        <v>0</v>
      </c>
      <c r="BZ85" s="495">
        <f t="shared" si="17"/>
        <v>0</v>
      </c>
      <c r="CA85" s="759">
        <f t="shared" si="17"/>
        <v>0</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-1</v>
      </c>
      <c r="AR86" s="487">
        <v>-1</v>
      </c>
      <c r="AS86" s="487">
        <v>-1</v>
      </c>
      <c r="AT86" s="487">
        <v>-1</v>
      </c>
      <c r="AU86" s="493">
        <v>-1</v>
      </c>
      <c r="AV86" s="488" t="str">
        <f t="shared" si="18"/>
        <v>tbd</v>
      </c>
      <c r="AW86" s="487" t="str">
        <f t="shared" si="16"/>
        <v>tbd</v>
      </c>
      <c r="AX86" s="487" t="str">
        <f t="shared" si="16"/>
        <v>tbd</v>
      </c>
      <c r="AY86" s="487" t="str">
        <f t="shared" si="16"/>
        <v>tbd</v>
      </c>
      <c r="AZ86" s="487" t="str">
        <f t="shared" si="16"/>
        <v>tbd</v>
      </c>
      <c r="BA86" s="487" t="str">
        <f t="shared" si="16"/>
        <v>tbd</v>
      </c>
      <c r="BB86" s="487" t="str">
        <f t="shared" si="16"/>
        <v>tbd</v>
      </c>
      <c r="BC86" s="487" t="str">
        <f t="shared" si="16"/>
        <v>tbd</v>
      </c>
      <c r="BD86" s="487" t="str">
        <f t="shared" si="16"/>
        <v>tbd</v>
      </c>
      <c r="BE86" s="487" t="str">
        <f t="shared" si="16"/>
        <v>tbd</v>
      </c>
      <c r="BF86" s="487" t="str">
        <f t="shared" si="16"/>
        <v>tbd</v>
      </c>
      <c r="BG86" s="487" t="str">
        <f t="shared" si="16"/>
        <v>tbd</v>
      </c>
      <c r="BH86" s="487" t="str">
        <f t="shared" si="16"/>
        <v>tbd</v>
      </c>
      <c r="BI86" s="487" t="str">
        <f t="shared" si="16"/>
        <v>tbd</v>
      </c>
      <c r="BJ86" s="487" t="str">
        <f t="shared" si="16"/>
        <v>tbd</v>
      </c>
      <c r="BK86" s="489" t="str">
        <f t="shared" si="16"/>
        <v>tbd</v>
      </c>
      <c r="BL86" s="488">
        <f t="shared" si="19"/>
        <v>0</v>
      </c>
      <c r="BM86" s="495">
        <f t="shared" si="17"/>
        <v>0</v>
      </c>
      <c r="BN86" s="495">
        <f t="shared" si="17"/>
        <v>0</v>
      </c>
      <c r="BO86" s="495">
        <f t="shared" si="17"/>
        <v>0</v>
      </c>
      <c r="BP86" s="495">
        <f t="shared" si="17"/>
        <v>0</v>
      </c>
      <c r="BQ86" s="495">
        <f t="shared" si="17"/>
        <v>0</v>
      </c>
      <c r="BR86" s="495">
        <f t="shared" si="17"/>
        <v>0</v>
      </c>
      <c r="BS86" s="495">
        <f t="shared" si="17"/>
        <v>0</v>
      </c>
      <c r="BT86" s="495">
        <f t="shared" si="17"/>
        <v>0</v>
      </c>
      <c r="BU86" s="495">
        <f t="shared" si="17"/>
        <v>0</v>
      </c>
      <c r="BV86" s="495">
        <f t="shared" si="17"/>
        <v>0</v>
      </c>
      <c r="BW86" s="495">
        <f t="shared" si="17"/>
        <v>0</v>
      </c>
      <c r="BX86" s="495">
        <f t="shared" si="17"/>
        <v>0</v>
      </c>
      <c r="BY86" s="495">
        <f t="shared" si="17"/>
        <v>0</v>
      </c>
      <c r="BZ86" s="495">
        <f t="shared" si="17"/>
        <v>0</v>
      </c>
      <c r="CA86" s="759">
        <f t="shared" si="17"/>
        <v>0</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-1</v>
      </c>
      <c r="AR87" s="487">
        <v>-1</v>
      </c>
      <c r="AS87" s="487">
        <v>-1</v>
      </c>
      <c r="AT87" s="487">
        <v>-1</v>
      </c>
      <c r="AU87" s="493">
        <v>-1</v>
      </c>
      <c r="AV87" s="488" t="str">
        <f t="shared" si="18"/>
        <v>tbd</v>
      </c>
      <c r="AW87" s="487" t="str">
        <f t="shared" si="18"/>
        <v>tbd</v>
      </c>
      <c r="AX87" s="487" t="str">
        <f t="shared" si="18"/>
        <v>tbd</v>
      </c>
      <c r="AY87" s="487" t="str">
        <f t="shared" si="18"/>
        <v>tbd</v>
      </c>
      <c r="AZ87" s="487" t="str">
        <f t="shared" si="18"/>
        <v>tbd</v>
      </c>
      <c r="BA87" s="487" t="str">
        <f t="shared" si="18"/>
        <v>tbd</v>
      </c>
      <c r="BB87" s="487" t="str">
        <f t="shared" si="18"/>
        <v>tbd</v>
      </c>
      <c r="BC87" s="487" t="str">
        <f t="shared" si="18"/>
        <v>tbd</v>
      </c>
      <c r="BD87" s="487" t="str">
        <f t="shared" si="18"/>
        <v>tbd</v>
      </c>
      <c r="BE87" s="487" t="str">
        <f t="shared" si="18"/>
        <v>tbd</v>
      </c>
      <c r="BF87" s="487" t="str">
        <f t="shared" si="18"/>
        <v>tbd</v>
      </c>
      <c r="BG87" s="487" t="str">
        <f t="shared" si="18"/>
        <v>tbd</v>
      </c>
      <c r="BH87" s="487" t="str">
        <f t="shared" si="18"/>
        <v>tbd</v>
      </c>
      <c r="BI87" s="487" t="str">
        <f t="shared" si="18"/>
        <v>tbd</v>
      </c>
      <c r="BJ87" s="487" t="str">
        <f t="shared" si="18"/>
        <v>tbd</v>
      </c>
      <c r="BK87" s="489" t="str">
        <f t="shared" si="18"/>
        <v>tbd</v>
      </c>
      <c r="BL87" s="488">
        <f t="shared" si="19"/>
        <v>0</v>
      </c>
      <c r="BM87" s="495">
        <f t="shared" si="19"/>
        <v>0</v>
      </c>
      <c r="BN87" s="495">
        <f t="shared" si="19"/>
        <v>0</v>
      </c>
      <c r="BO87" s="495">
        <f t="shared" si="19"/>
        <v>0</v>
      </c>
      <c r="BP87" s="495">
        <f t="shared" si="19"/>
        <v>0</v>
      </c>
      <c r="BQ87" s="495">
        <f t="shared" si="19"/>
        <v>0</v>
      </c>
      <c r="BR87" s="495">
        <f t="shared" si="19"/>
        <v>0</v>
      </c>
      <c r="BS87" s="495">
        <f t="shared" si="19"/>
        <v>0</v>
      </c>
      <c r="BT87" s="495">
        <f t="shared" si="19"/>
        <v>0</v>
      </c>
      <c r="BU87" s="495">
        <f t="shared" si="19"/>
        <v>0</v>
      </c>
      <c r="BV87" s="495">
        <f t="shared" si="19"/>
        <v>0</v>
      </c>
      <c r="BW87" s="495">
        <f t="shared" si="19"/>
        <v>0</v>
      </c>
      <c r="BX87" s="495">
        <f t="shared" si="19"/>
        <v>0</v>
      </c>
      <c r="BY87" s="495">
        <f t="shared" si="19"/>
        <v>0</v>
      </c>
      <c r="BZ87" s="495">
        <f t="shared" si="19"/>
        <v>0</v>
      </c>
      <c r="CA87" s="759">
        <f t="shared" si="19"/>
        <v>0</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-1</v>
      </c>
      <c r="AR88" s="487">
        <v>-1</v>
      </c>
      <c r="AS88" s="487">
        <v>-1</v>
      </c>
      <c r="AT88" s="487">
        <v>-1</v>
      </c>
      <c r="AU88" s="493">
        <v>-1</v>
      </c>
      <c r="AV88" s="488" t="str">
        <f t="shared" si="18"/>
        <v>tbd</v>
      </c>
      <c r="AW88" s="487" t="str">
        <f t="shared" si="18"/>
        <v>tbd</v>
      </c>
      <c r="AX88" s="487" t="str">
        <f t="shared" si="18"/>
        <v>tbd</v>
      </c>
      <c r="AY88" s="487" t="str">
        <f t="shared" si="18"/>
        <v>tbd</v>
      </c>
      <c r="AZ88" s="487" t="str">
        <f t="shared" si="18"/>
        <v>tbd</v>
      </c>
      <c r="BA88" s="487" t="str">
        <f t="shared" si="18"/>
        <v>tbd</v>
      </c>
      <c r="BB88" s="487" t="str">
        <f t="shared" si="18"/>
        <v>tbd</v>
      </c>
      <c r="BC88" s="487" t="str">
        <f t="shared" si="18"/>
        <v>tbd</v>
      </c>
      <c r="BD88" s="487" t="str">
        <f t="shared" si="18"/>
        <v>tbd</v>
      </c>
      <c r="BE88" s="487" t="str">
        <f t="shared" si="18"/>
        <v>tbd</v>
      </c>
      <c r="BF88" s="487" t="str">
        <f t="shared" si="18"/>
        <v>tbd</v>
      </c>
      <c r="BG88" s="487" t="str">
        <f t="shared" si="18"/>
        <v>tbd</v>
      </c>
      <c r="BH88" s="487" t="str">
        <f t="shared" si="18"/>
        <v>tbd</v>
      </c>
      <c r="BI88" s="487" t="str">
        <f t="shared" si="18"/>
        <v>tbd</v>
      </c>
      <c r="BJ88" s="487" t="str">
        <f t="shared" si="18"/>
        <v>tbd</v>
      </c>
      <c r="BK88" s="489" t="str">
        <f t="shared" si="18"/>
        <v>tbd</v>
      </c>
      <c r="BL88" s="488">
        <f t="shared" si="19"/>
        <v>0</v>
      </c>
      <c r="BM88" s="495">
        <f t="shared" si="19"/>
        <v>0</v>
      </c>
      <c r="BN88" s="495">
        <f t="shared" si="19"/>
        <v>0</v>
      </c>
      <c r="BO88" s="495">
        <f t="shared" si="19"/>
        <v>0</v>
      </c>
      <c r="BP88" s="495">
        <f t="shared" si="19"/>
        <v>0</v>
      </c>
      <c r="BQ88" s="495">
        <f t="shared" si="19"/>
        <v>0</v>
      </c>
      <c r="BR88" s="495">
        <f t="shared" si="19"/>
        <v>0</v>
      </c>
      <c r="BS88" s="495">
        <f t="shared" si="19"/>
        <v>0</v>
      </c>
      <c r="BT88" s="495">
        <f t="shared" si="19"/>
        <v>0</v>
      </c>
      <c r="BU88" s="495">
        <f t="shared" si="19"/>
        <v>0</v>
      </c>
      <c r="BV88" s="495">
        <f t="shared" si="19"/>
        <v>0</v>
      </c>
      <c r="BW88" s="495">
        <f t="shared" si="19"/>
        <v>0</v>
      </c>
      <c r="BX88" s="495">
        <f t="shared" si="19"/>
        <v>0</v>
      </c>
      <c r="BY88" s="495">
        <f t="shared" si="19"/>
        <v>0</v>
      </c>
      <c r="BZ88" s="495">
        <f t="shared" si="19"/>
        <v>0</v>
      </c>
      <c r="CA88" s="759">
        <f t="shared" si="19"/>
        <v>0</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-1</v>
      </c>
      <c r="AR89" s="487">
        <v>-1</v>
      </c>
      <c r="AS89" s="487">
        <v>-1</v>
      </c>
      <c r="AT89" s="487">
        <v>-1</v>
      </c>
      <c r="AU89" s="493">
        <v>-1</v>
      </c>
      <c r="AV89" s="488" t="str">
        <f t="shared" si="18"/>
        <v>tbd</v>
      </c>
      <c r="AW89" s="487" t="str">
        <f t="shared" si="18"/>
        <v>tbd</v>
      </c>
      <c r="AX89" s="487" t="str">
        <f t="shared" si="18"/>
        <v>tbd</v>
      </c>
      <c r="AY89" s="487" t="str">
        <f t="shared" si="18"/>
        <v>tbd</v>
      </c>
      <c r="AZ89" s="487" t="str">
        <f t="shared" si="18"/>
        <v>tbd</v>
      </c>
      <c r="BA89" s="487" t="str">
        <f t="shared" si="18"/>
        <v>tbd</v>
      </c>
      <c r="BB89" s="487" t="str">
        <f t="shared" si="18"/>
        <v>tbd</v>
      </c>
      <c r="BC89" s="487" t="str">
        <f t="shared" si="18"/>
        <v>tbd</v>
      </c>
      <c r="BD89" s="487" t="str">
        <f t="shared" si="18"/>
        <v>tbd</v>
      </c>
      <c r="BE89" s="487" t="str">
        <f t="shared" si="18"/>
        <v>tbd</v>
      </c>
      <c r="BF89" s="487" t="str">
        <f t="shared" si="18"/>
        <v>tbd</v>
      </c>
      <c r="BG89" s="487" t="str">
        <f t="shared" si="18"/>
        <v>tbd</v>
      </c>
      <c r="BH89" s="487" t="str">
        <f t="shared" si="18"/>
        <v>tbd</v>
      </c>
      <c r="BI89" s="487" t="str">
        <f t="shared" si="18"/>
        <v>tbd</v>
      </c>
      <c r="BJ89" s="487" t="str">
        <f t="shared" si="18"/>
        <v>tbd</v>
      </c>
      <c r="BK89" s="489" t="str">
        <f t="shared" si="18"/>
        <v>tbd</v>
      </c>
      <c r="BL89" s="488">
        <f t="shared" si="19"/>
        <v>0</v>
      </c>
      <c r="BM89" s="495">
        <f t="shared" si="19"/>
        <v>0</v>
      </c>
      <c r="BN89" s="495">
        <f t="shared" si="19"/>
        <v>0</v>
      </c>
      <c r="BO89" s="495">
        <f t="shared" si="19"/>
        <v>0</v>
      </c>
      <c r="BP89" s="495">
        <f t="shared" si="19"/>
        <v>0</v>
      </c>
      <c r="BQ89" s="495">
        <f t="shared" si="19"/>
        <v>0</v>
      </c>
      <c r="BR89" s="495">
        <f t="shared" si="19"/>
        <v>0</v>
      </c>
      <c r="BS89" s="495">
        <f t="shared" si="19"/>
        <v>0</v>
      </c>
      <c r="BT89" s="495">
        <f t="shared" si="19"/>
        <v>0</v>
      </c>
      <c r="BU89" s="495">
        <f t="shared" si="19"/>
        <v>0</v>
      </c>
      <c r="BV89" s="495">
        <f t="shared" si="19"/>
        <v>0</v>
      </c>
      <c r="BW89" s="495">
        <f t="shared" si="19"/>
        <v>0</v>
      </c>
      <c r="BX89" s="495">
        <f t="shared" si="19"/>
        <v>0</v>
      </c>
      <c r="BY89" s="495">
        <f t="shared" si="19"/>
        <v>0</v>
      </c>
      <c r="BZ89" s="495">
        <f t="shared" si="19"/>
        <v>0</v>
      </c>
      <c r="CA89" s="759">
        <f t="shared" si="19"/>
        <v>0</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-1</v>
      </c>
      <c r="AR90" s="487">
        <v>-1</v>
      </c>
      <c r="AS90" s="487">
        <v>-1</v>
      </c>
      <c r="AT90" s="487">
        <v>-1</v>
      </c>
      <c r="AU90" s="493">
        <v>-1</v>
      </c>
      <c r="AV90" s="488" t="str">
        <f t="shared" si="18"/>
        <v>tbd</v>
      </c>
      <c r="AW90" s="487" t="str">
        <f t="shared" si="18"/>
        <v>tbd</v>
      </c>
      <c r="AX90" s="487" t="str">
        <f t="shared" si="18"/>
        <v>tbd</v>
      </c>
      <c r="AY90" s="487" t="str">
        <f t="shared" si="18"/>
        <v>tbd</v>
      </c>
      <c r="AZ90" s="487" t="str">
        <f t="shared" si="18"/>
        <v>tbd</v>
      </c>
      <c r="BA90" s="487" t="str">
        <f t="shared" si="18"/>
        <v>tbd</v>
      </c>
      <c r="BB90" s="487" t="str">
        <f t="shared" si="18"/>
        <v>tbd</v>
      </c>
      <c r="BC90" s="487" t="str">
        <f t="shared" si="18"/>
        <v>tbd</v>
      </c>
      <c r="BD90" s="487" t="str">
        <f t="shared" si="18"/>
        <v>tbd</v>
      </c>
      <c r="BE90" s="487" t="str">
        <f t="shared" si="18"/>
        <v>tbd</v>
      </c>
      <c r="BF90" s="487" t="str">
        <f t="shared" si="18"/>
        <v>tbd</v>
      </c>
      <c r="BG90" s="487" t="str">
        <f t="shared" si="18"/>
        <v>tbd</v>
      </c>
      <c r="BH90" s="487" t="str">
        <f t="shared" si="18"/>
        <v>tbd</v>
      </c>
      <c r="BI90" s="487" t="str">
        <f t="shared" si="18"/>
        <v>tbd</v>
      </c>
      <c r="BJ90" s="487" t="str">
        <f t="shared" si="18"/>
        <v>tbd</v>
      </c>
      <c r="BK90" s="489" t="str">
        <f t="shared" si="18"/>
        <v>tbd</v>
      </c>
      <c r="BL90" s="488">
        <f t="shared" si="19"/>
        <v>0</v>
      </c>
      <c r="BM90" s="495">
        <f t="shared" si="19"/>
        <v>0</v>
      </c>
      <c r="BN90" s="495">
        <f t="shared" si="19"/>
        <v>0</v>
      </c>
      <c r="BO90" s="495">
        <f t="shared" si="19"/>
        <v>0</v>
      </c>
      <c r="BP90" s="495">
        <f t="shared" si="19"/>
        <v>0</v>
      </c>
      <c r="BQ90" s="495">
        <f t="shared" si="19"/>
        <v>0</v>
      </c>
      <c r="BR90" s="495">
        <f t="shared" si="19"/>
        <v>0</v>
      </c>
      <c r="BS90" s="495">
        <f t="shared" si="19"/>
        <v>0</v>
      </c>
      <c r="BT90" s="495">
        <f t="shared" si="19"/>
        <v>0</v>
      </c>
      <c r="BU90" s="495">
        <f t="shared" si="19"/>
        <v>0</v>
      </c>
      <c r="BV90" s="495">
        <f t="shared" si="19"/>
        <v>0</v>
      </c>
      <c r="BW90" s="495">
        <f t="shared" si="19"/>
        <v>0</v>
      </c>
      <c r="BX90" s="495">
        <f t="shared" si="19"/>
        <v>0</v>
      </c>
      <c r="BY90" s="495">
        <f t="shared" si="19"/>
        <v>0</v>
      </c>
      <c r="BZ90" s="495">
        <f t="shared" si="19"/>
        <v>0</v>
      </c>
      <c r="CA90" s="759">
        <f t="shared" si="19"/>
        <v>0</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-1</v>
      </c>
      <c r="AR91" s="487">
        <v>-1</v>
      </c>
      <c r="AS91" s="487">
        <v>-1</v>
      </c>
      <c r="AT91" s="487">
        <v>-1</v>
      </c>
      <c r="AU91" s="493">
        <v>-1</v>
      </c>
      <c r="AV91" s="488" t="str">
        <f t="shared" si="18"/>
        <v>tbd</v>
      </c>
      <c r="AW91" s="487" t="str">
        <f t="shared" si="18"/>
        <v>tbd</v>
      </c>
      <c r="AX91" s="487" t="str">
        <f t="shared" si="18"/>
        <v>tbd</v>
      </c>
      <c r="AY91" s="487" t="str">
        <f t="shared" si="18"/>
        <v>tbd</v>
      </c>
      <c r="AZ91" s="487" t="str">
        <f t="shared" si="18"/>
        <v>tbd</v>
      </c>
      <c r="BA91" s="487" t="str">
        <f t="shared" si="18"/>
        <v>tbd</v>
      </c>
      <c r="BB91" s="487" t="str">
        <f t="shared" si="18"/>
        <v>tbd</v>
      </c>
      <c r="BC91" s="487" t="str">
        <f t="shared" si="18"/>
        <v>tbd</v>
      </c>
      <c r="BD91" s="487" t="str">
        <f t="shared" si="18"/>
        <v>tbd</v>
      </c>
      <c r="BE91" s="487" t="str">
        <f t="shared" si="18"/>
        <v>tbd</v>
      </c>
      <c r="BF91" s="487" t="str">
        <f t="shared" si="18"/>
        <v>tbd</v>
      </c>
      <c r="BG91" s="487" t="str">
        <f t="shared" si="18"/>
        <v>tbd</v>
      </c>
      <c r="BH91" s="487" t="str">
        <f t="shared" si="18"/>
        <v>tbd</v>
      </c>
      <c r="BI91" s="487" t="str">
        <f t="shared" si="18"/>
        <v>tbd</v>
      </c>
      <c r="BJ91" s="487" t="str">
        <f t="shared" si="18"/>
        <v>tbd</v>
      </c>
      <c r="BK91" s="489" t="str">
        <f t="shared" si="18"/>
        <v>tbd</v>
      </c>
      <c r="BL91" s="488">
        <f t="shared" si="19"/>
        <v>0</v>
      </c>
      <c r="BM91" s="495">
        <f t="shared" si="19"/>
        <v>0</v>
      </c>
      <c r="BN91" s="495">
        <f t="shared" si="19"/>
        <v>0</v>
      </c>
      <c r="BO91" s="495">
        <f t="shared" si="19"/>
        <v>0</v>
      </c>
      <c r="BP91" s="495">
        <f t="shared" si="19"/>
        <v>0</v>
      </c>
      <c r="BQ91" s="495">
        <f t="shared" si="19"/>
        <v>0</v>
      </c>
      <c r="BR91" s="495">
        <f t="shared" si="19"/>
        <v>0</v>
      </c>
      <c r="BS91" s="495">
        <f t="shared" si="19"/>
        <v>0</v>
      </c>
      <c r="BT91" s="495">
        <f t="shared" si="19"/>
        <v>0</v>
      </c>
      <c r="BU91" s="495">
        <f t="shared" si="19"/>
        <v>0</v>
      </c>
      <c r="BV91" s="495">
        <f t="shared" si="19"/>
        <v>0</v>
      </c>
      <c r="BW91" s="495">
        <f t="shared" si="19"/>
        <v>0</v>
      </c>
      <c r="BX91" s="495">
        <f t="shared" si="19"/>
        <v>0</v>
      </c>
      <c r="BY91" s="495">
        <f t="shared" si="19"/>
        <v>0</v>
      </c>
      <c r="BZ91" s="495">
        <f t="shared" si="19"/>
        <v>0</v>
      </c>
      <c r="CA91" s="759">
        <f t="shared" si="19"/>
        <v>0</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-1</v>
      </c>
      <c r="AR92" s="487">
        <v>-1</v>
      </c>
      <c r="AS92" s="487">
        <v>-1</v>
      </c>
      <c r="AT92" s="487">
        <v>-1</v>
      </c>
      <c r="AU92" s="493">
        <v>-1</v>
      </c>
      <c r="AV92" s="488" t="str">
        <f t="shared" si="18"/>
        <v>tbd</v>
      </c>
      <c r="AW92" s="487" t="str">
        <f t="shared" si="18"/>
        <v>tbd</v>
      </c>
      <c r="AX92" s="487" t="str">
        <f t="shared" si="18"/>
        <v>tbd</v>
      </c>
      <c r="AY92" s="487" t="str">
        <f t="shared" si="18"/>
        <v>tbd</v>
      </c>
      <c r="AZ92" s="487" t="str">
        <f t="shared" si="18"/>
        <v>tbd</v>
      </c>
      <c r="BA92" s="487" t="str">
        <f t="shared" si="18"/>
        <v>tbd</v>
      </c>
      <c r="BB92" s="487" t="str">
        <f t="shared" si="18"/>
        <v>tbd</v>
      </c>
      <c r="BC92" s="487" t="str">
        <f t="shared" si="18"/>
        <v>tbd</v>
      </c>
      <c r="BD92" s="487" t="str">
        <f t="shared" si="18"/>
        <v>tbd</v>
      </c>
      <c r="BE92" s="487" t="str">
        <f t="shared" si="18"/>
        <v>tbd</v>
      </c>
      <c r="BF92" s="487" t="str">
        <f t="shared" si="18"/>
        <v>tbd</v>
      </c>
      <c r="BG92" s="487" t="str">
        <f t="shared" si="18"/>
        <v>tbd</v>
      </c>
      <c r="BH92" s="487" t="str">
        <f t="shared" si="18"/>
        <v>tbd</v>
      </c>
      <c r="BI92" s="487" t="str">
        <f t="shared" si="18"/>
        <v>tbd</v>
      </c>
      <c r="BJ92" s="487" t="str">
        <f t="shared" si="18"/>
        <v>tbd</v>
      </c>
      <c r="BK92" s="489" t="str">
        <f t="shared" si="18"/>
        <v>tbd</v>
      </c>
      <c r="BL92" s="488">
        <f t="shared" si="19"/>
        <v>0</v>
      </c>
      <c r="BM92" s="495">
        <f t="shared" si="19"/>
        <v>0</v>
      </c>
      <c r="BN92" s="495">
        <f t="shared" si="19"/>
        <v>0</v>
      </c>
      <c r="BO92" s="495">
        <f t="shared" si="19"/>
        <v>0</v>
      </c>
      <c r="BP92" s="495">
        <f t="shared" si="19"/>
        <v>0</v>
      </c>
      <c r="BQ92" s="495">
        <f t="shared" si="19"/>
        <v>0</v>
      </c>
      <c r="BR92" s="495">
        <f t="shared" si="19"/>
        <v>0</v>
      </c>
      <c r="BS92" s="495">
        <f t="shared" si="19"/>
        <v>0</v>
      </c>
      <c r="BT92" s="495">
        <f t="shared" si="19"/>
        <v>0</v>
      </c>
      <c r="BU92" s="495">
        <f t="shared" si="19"/>
        <v>0</v>
      </c>
      <c r="BV92" s="495">
        <f t="shared" si="19"/>
        <v>0</v>
      </c>
      <c r="BW92" s="495">
        <f t="shared" si="19"/>
        <v>0</v>
      </c>
      <c r="BX92" s="495">
        <f t="shared" si="19"/>
        <v>0</v>
      </c>
      <c r="BY92" s="495">
        <f t="shared" si="19"/>
        <v>0</v>
      </c>
      <c r="BZ92" s="495">
        <f t="shared" si="19"/>
        <v>0</v>
      </c>
      <c r="CA92" s="759">
        <f t="shared" si="19"/>
        <v>0</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-1</v>
      </c>
      <c r="AR93" s="487">
        <v>-1</v>
      </c>
      <c r="AS93" s="487">
        <v>-1</v>
      </c>
      <c r="AT93" s="487">
        <v>-1</v>
      </c>
      <c r="AU93" s="493">
        <v>-1</v>
      </c>
      <c r="AV93" s="488" t="str">
        <f t="shared" si="18"/>
        <v>tbd</v>
      </c>
      <c r="AW93" s="487" t="str">
        <f t="shared" si="18"/>
        <v>tbd</v>
      </c>
      <c r="AX93" s="487" t="str">
        <f t="shared" si="18"/>
        <v>tbd</v>
      </c>
      <c r="AY93" s="487" t="str">
        <f t="shared" si="18"/>
        <v>tbd</v>
      </c>
      <c r="AZ93" s="487" t="str">
        <f t="shared" si="18"/>
        <v>tbd</v>
      </c>
      <c r="BA93" s="487" t="str">
        <f t="shared" si="18"/>
        <v>tbd</v>
      </c>
      <c r="BB93" s="487" t="str">
        <f t="shared" si="18"/>
        <v>tbd</v>
      </c>
      <c r="BC93" s="487" t="str">
        <f t="shared" si="18"/>
        <v>tbd</v>
      </c>
      <c r="BD93" s="487" t="str">
        <f t="shared" si="18"/>
        <v>tbd</v>
      </c>
      <c r="BE93" s="487" t="str">
        <f t="shared" si="18"/>
        <v>tbd</v>
      </c>
      <c r="BF93" s="487" t="str">
        <f t="shared" si="18"/>
        <v>tbd</v>
      </c>
      <c r="BG93" s="487" t="str">
        <f t="shared" si="18"/>
        <v>tbd</v>
      </c>
      <c r="BH93" s="487" t="str">
        <f t="shared" si="18"/>
        <v>tbd</v>
      </c>
      <c r="BI93" s="487" t="str">
        <f t="shared" si="18"/>
        <v>tbd</v>
      </c>
      <c r="BJ93" s="487" t="str">
        <f t="shared" si="18"/>
        <v>tbd</v>
      </c>
      <c r="BK93" s="489" t="str">
        <f t="shared" si="18"/>
        <v>tbd</v>
      </c>
      <c r="BL93" s="488">
        <f t="shared" si="19"/>
        <v>0</v>
      </c>
      <c r="BM93" s="495">
        <f t="shared" si="19"/>
        <v>0</v>
      </c>
      <c r="BN93" s="495">
        <f t="shared" si="19"/>
        <v>0</v>
      </c>
      <c r="BO93" s="495">
        <f t="shared" si="19"/>
        <v>0</v>
      </c>
      <c r="BP93" s="495">
        <f t="shared" si="19"/>
        <v>0</v>
      </c>
      <c r="BQ93" s="495">
        <f t="shared" si="19"/>
        <v>0</v>
      </c>
      <c r="BR93" s="495">
        <f t="shared" si="19"/>
        <v>0</v>
      </c>
      <c r="BS93" s="495">
        <f t="shared" si="19"/>
        <v>0</v>
      </c>
      <c r="BT93" s="495">
        <f t="shared" si="19"/>
        <v>0</v>
      </c>
      <c r="BU93" s="495">
        <f t="shared" si="19"/>
        <v>0</v>
      </c>
      <c r="BV93" s="495">
        <f t="shared" si="19"/>
        <v>0</v>
      </c>
      <c r="BW93" s="495">
        <f t="shared" si="19"/>
        <v>0</v>
      </c>
      <c r="BX93" s="495">
        <f t="shared" si="19"/>
        <v>0</v>
      </c>
      <c r="BY93" s="495">
        <f t="shared" si="19"/>
        <v>0</v>
      </c>
      <c r="BZ93" s="495">
        <f t="shared" si="19"/>
        <v>0</v>
      </c>
      <c r="CA93" s="759">
        <f t="shared" si="19"/>
        <v>0</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-1</v>
      </c>
      <c r="AR94" s="487">
        <v>-1</v>
      </c>
      <c r="AS94" s="487">
        <v>-1</v>
      </c>
      <c r="AT94" s="487">
        <v>-1</v>
      </c>
      <c r="AU94" s="493">
        <v>-1</v>
      </c>
      <c r="AV94" s="488" t="str">
        <f t="shared" si="18"/>
        <v>tbd</v>
      </c>
      <c r="AW94" s="487" t="str">
        <f t="shared" si="18"/>
        <v>tbd</v>
      </c>
      <c r="AX94" s="487" t="str">
        <f t="shared" si="18"/>
        <v>tbd</v>
      </c>
      <c r="AY94" s="487" t="str">
        <f t="shared" si="18"/>
        <v>tbd</v>
      </c>
      <c r="AZ94" s="487" t="str">
        <f t="shared" si="18"/>
        <v>tbd</v>
      </c>
      <c r="BA94" s="487" t="str">
        <f t="shared" si="18"/>
        <v>tbd</v>
      </c>
      <c r="BB94" s="487" t="str">
        <f t="shared" si="18"/>
        <v>tbd</v>
      </c>
      <c r="BC94" s="487" t="str">
        <f t="shared" si="18"/>
        <v>tbd</v>
      </c>
      <c r="BD94" s="487" t="str">
        <f t="shared" si="18"/>
        <v>tbd</v>
      </c>
      <c r="BE94" s="487" t="str">
        <f t="shared" si="18"/>
        <v>tbd</v>
      </c>
      <c r="BF94" s="487" t="str">
        <f t="shared" si="18"/>
        <v>tbd</v>
      </c>
      <c r="BG94" s="487" t="str">
        <f t="shared" si="18"/>
        <v>tbd</v>
      </c>
      <c r="BH94" s="487" t="str">
        <f t="shared" si="18"/>
        <v>tbd</v>
      </c>
      <c r="BI94" s="487" t="str">
        <f t="shared" si="18"/>
        <v>tbd</v>
      </c>
      <c r="BJ94" s="487" t="str">
        <f t="shared" si="18"/>
        <v>tbd</v>
      </c>
      <c r="BK94" s="489" t="str">
        <f t="shared" si="18"/>
        <v>tbd</v>
      </c>
      <c r="BL94" s="488">
        <f t="shared" si="19"/>
        <v>0</v>
      </c>
      <c r="BM94" s="495">
        <f t="shared" si="19"/>
        <v>0</v>
      </c>
      <c r="BN94" s="495">
        <f t="shared" si="19"/>
        <v>0</v>
      </c>
      <c r="BO94" s="495">
        <f t="shared" si="19"/>
        <v>0</v>
      </c>
      <c r="BP94" s="495">
        <f t="shared" si="19"/>
        <v>0</v>
      </c>
      <c r="BQ94" s="495">
        <f t="shared" si="19"/>
        <v>0</v>
      </c>
      <c r="BR94" s="495">
        <f t="shared" si="19"/>
        <v>0</v>
      </c>
      <c r="BS94" s="495">
        <f t="shared" si="19"/>
        <v>0</v>
      </c>
      <c r="BT94" s="495">
        <f t="shared" si="19"/>
        <v>0</v>
      </c>
      <c r="BU94" s="495">
        <f t="shared" si="19"/>
        <v>0</v>
      </c>
      <c r="BV94" s="495">
        <f t="shared" si="19"/>
        <v>0</v>
      </c>
      <c r="BW94" s="495">
        <f t="shared" si="19"/>
        <v>0</v>
      </c>
      <c r="BX94" s="495">
        <f t="shared" si="19"/>
        <v>0</v>
      </c>
      <c r="BY94" s="495">
        <f t="shared" si="19"/>
        <v>0</v>
      </c>
      <c r="BZ94" s="495">
        <f t="shared" si="19"/>
        <v>0</v>
      </c>
      <c r="CA94" s="759">
        <f t="shared" si="19"/>
        <v>0</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-1</v>
      </c>
      <c r="AR95" s="487">
        <v>-1</v>
      </c>
      <c r="AS95" s="487">
        <v>-1</v>
      </c>
      <c r="AT95" s="487">
        <v>-1</v>
      </c>
      <c r="AU95" s="493">
        <v>-1</v>
      </c>
      <c r="AV95" s="488" t="str">
        <f t="shared" si="18"/>
        <v>tbd</v>
      </c>
      <c r="AW95" s="487" t="str">
        <f t="shared" si="18"/>
        <v>tbd</v>
      </c>
      <c r="AX95" s="487" t="str">
        <f t="shared" si="18"/>
        <v>tbd</v>
      </c>
      <c r="AY95" s="487" t="str">
        <f t="shared" si="18"/>
        <v>tbd</v>
      </c>
      <c r="AZ95" s="487" t="str">
        <f t="shared" si="18"/>
        <v>tbd</v>
      </c>
      <c r="BA95" s="487" t="str">
        <f t="shared" si="18"/>
        <v>tbd</v>
      </c>
      <c r="BB95" s="487" t="str">
        <f t="shared" si="18"/>
        <v>tbd</v>
      </c>
      <c r="BC95" s="487" t="str">
        <f t="shared" si="18"/>
        <v>tbd</v>
      </c>
      <c r="BD95" s="487" t="str">
        <f t="shared" si="18"/>
        <v>tbd</v>
      </c>
      <c r="BE95" s="487" t="str">
        <f t="shared" si="18"/>
        <v>tbd</v>
      </c>
      <c r="BF95" s="487" t="str">
        <f t="shared" si="18"/>
        <v>tbd</v>
      </c>
      <c r="BG95" s="487" t="str">
        <f t="shared" si="18"/>
        <v>tbd</v>
      </c>
      <c r="BH95" s="487" t="str">
        <f t="shared" si="18"/>
        <v>tbd</v>
      </c>
      <c r="BI95" s="487" t="str">
        <f t="shared" si="18"/>
        <v>tbd</v>
      </c>
      <c r="BJ95" s="487" t="str">
        <f t="shared" si="18"/>
        <v>tbd</v>
      </c>
      <c r="BK95" s="489" t="str">
        <f t="shared" si="18"/>
        <v>tbd</v>
      </c>
      <c r="BL95" s="488">
        <f t="shared" si="19"/>
        <v>0</v>
      </c>
      <c r="BM95" s="495">
        <f t="shared" si="19"/>
        <v>0</v>
      </c>
      <c r="BN95" s="495">
        <f t="shared" si="19"/>
        <v>0</v>
      </c>
      <c r="BO95" s="495">
        <f t="shared" si="19"/>
        <v>0</v>
      </c>
      <c r="BP95" s="495">
        <f t="shared" si="19"/>
        <v>0</v>
      </c>
      <c r="BQ95" s="495">
        <f t="shared" si="19"/>
        <v>0</v>
      </c>
      <c r="BR95" s="495">
        <f t="shared" si="19"/>
        <v>0</v>
      </c>
      <c r="BS95" s="495">
        <f t="shared" si="19"/>
        <v>0</v>
      </c>
      <c r="BT95" s="495">
        <f t="shared" si="19"/>
        <v>0</v>
      </c>
      <c r="BU95" s="495">
        <f t="shared" si="19"/>
        <v>0</v>
      </c>
      <c r="BV95" s="495">
        <f t="shared" si="19"/>
        <v>0</v>
      </c>
      <c r="BW95" s="495">
        <f t="shared" si="19"/>
        <v>0</v>
      </c>
      <c r="BX95" s="495">
        <f t="shared" si="19"/>
        <v>0</v>
      </c>
      <c r="BY95" s="495">
        <f t="shared" si="19"/>
        <v>0</v>
      </c>
      <c r="BZ95" s="495">
        <f t="shared" si="19"/>
        <v>0</v>
      </c>
      <c r="CA95" s="759">
        <f t="shared" si="19"/>
        <v>0</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-1</v>
      </c>
      <c r="AR96" s="487">
        <v>-1</v>
      </c>
      <c r="AS96" s="487">
        <v>-1</v>
      </c>
      <c r="AT96" s="487">
        <v>-1</v>
      </c>
      <c r="AU96" s="493">
        <v>-1</v>
      </c>
      <c r="AV96" s="488" t="str">
        <f t="shared" si="18"/>
        <v>tbd</v>
      </c>
      <c r="AW96" s="487" t="str">
        <f t="shared" si="18"/>
        <v>tbd</v>
      </c>
      <c r="AX96" s="487" t="str">
        <f t="shared" si="18"/>
        <v>tbd</v>
      </c>
      <c r="AY96" s="487" t="str">
        <f t="shared" si="18"/>
        <v>tbd</v>
      </c>
      <c r="AZ96" s="487" t="str">
        <f t="shared" si="18"/>
        <v>tbd</v>
      </c>
      <c r="BA96" s="487" t="str">
        <f t="shared" si="18"/>
        <v>tbd</v>
      </c>
      <c r="BB96" s="487" t="str">
        <f t="shared" si="18"/>
        <v>tbd</v>
      </c>
      <c r="BC96" s="487" t="str">
        <f t="shared" si="18"/>
        <v>tbd</v>
      </c>
      <c r="BD96" s="487" t="str">
        <f t="shared" si="18"/>
        <v>tbd</v>
      </c>
      <c r="BE96" s="487" t="str">
        <f t="shared" si="18"/>
        <v>tbd</v>
      </c>
      <c r="BF96" s="487" t="str">
        <f t="shared" si="18"/>
        <v>tbd</v>
      </c>
      <c r="BG96" s="487" t="str">
        <f t="shared" si="18"/>
        <v>tbd</v>
      </c>
      <c r="BH96" s="487" t="str">
        <f t="shared" si="18"/>
        <v>tbd</v>
      </c>
      <c r="BI96" s="487" t="str">
        <f t="shared" si="18"/>
        <v>tbd</v>
      </c>
      <c r="BJ96" s="487" t="str">
        <f t="shared" si="18"/>
        <v>tbd</v>
      </c>
      <c r="BK96" s="489" t="str">
        <f t="shared" si="18"/>
        <v>tbd</v>
      </c>
      <c r="BL96" s="488">
        <f t="shared" si="19"/>
        <v>0</v>
      </c>
      <c r="BM96" s="495">
        <f t="shared" si="19"/>
        <v>0</v>
      </c>
      <c r="BN96" s="495">
        <f t="shared" si="19"/>
        <v>0</v>
      </c>
      <c r="BO96" s="495">
        <f t="shared" si="19"/>
        <v>0</v>
      </c>
      <c r="BP96" s="495">
        <f t="shared" si="19"/>
        <v>0</v>
      </c>
      <c r="BQ96" s="495">
        <f t="shared" si="19"/>
        <v>0</v>
      </c>
      <c r="BR96" s="495">
        <f t="shared" si="19"/>
        <v>0</v>
      </c>
      <c r="BS96" s="495">
        <f t="shared" si="19"/>
        <v>0</v>
      </c>
      <c r="BT96" s="495">
        <f t="shared" si="19"/>
        <v>0</v>
      </c>
      <c r="BU96" s="495">
        <f t="shared" si="19"/>
        <v>0</v>
      </c>
      <c r="BV96" s="495">
        <f t="shared" si="19"/>
        <v>0</v>
      </c>
      <c r="BW96" s="495">
        <f t="shared" si="19"/>
        <v>0</v>
      </c>
      <c r="BX96" s="495">
        <f t="shared" si="19"/>
        <v>0</v>
      </c>
      <c r="BY96" s="495">
        <f t="shared" si="19"/>
        <v>0</v>
      </c>
      <c r="BZ96" s="495">
        <f t="shared" si="19"/>
        <v>0</v>
      </c>
      <c r="CA96" s="759">
        <f t="shared" si="19"/>
        <v>0</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-1</v>
      </c>
      <c r="AR97" s="487">
        <v>-1</v>
      </c>
      <c r="AS97" s="487">
        <v>-1</v>
      </c>
      <c r="AT97" s="487">
        <v>-1</v>
      </c>
      <c r="AU97" s="493">
        <v>-1</v>
      </c>
      <c r="AV97" s="488" t="str">
        <f t="shared" si="18"/>
        <v>tbd</v>
      </c>
      <c r="AW97" s="487" t="str">
        <f t="shared" si="18"/>
        <v>tbd</v>
      </c>
      <c r="AX97" s="487" t="str">
        <f t="shared" si="18"/>
        <v>tbd</v>
      </c>
      <c r="AY97" s="487" t="str">
        <f t="shared" si="18"/>
        <v>tbd</v>
      </c>
      <c r="AZ97" s="487" t="str">
        <f t="shared" si="18"/>
        <v>tbd</v>
      </c>
      <c r="BA97" s="487" t="str">
        <f t="shared" si="18"/>
        <v>tbd</v>
      </c>
      <c r="BB97" s="487" t="str">
        <f t="shared" si="18"/>
        <v>tbd</v>
      </c>
      <c r="BC97" s="487" t="str">
        <f t="shared" si="18"/>
        <v>tbd</v>
      </c>
      <c r="BD97" s="487" t="str">
        <f t="shared" si="18"/>
        <v>tbd</v>
      </c>
      <c r="BE97" s="487" t="str">
        <f t="shared" si="18"/>
        <v>tbd</v>
      </c>
      <c r="BF97" s="487" t="str">
        <f t="shared" si="18"/>
        <v>tbd</v>
      </c>
      <c r="BG97" s="487" t="str">
        <f t="shared" si="18"/>
        <v>tbd</v>
      </c>
      <c r="BH97" s="487" t="str">
        <f t="shared" si="18"/>
        <v>tbd</v>
      </c>
      <c r="BI97" s="487" t="str">
        <f t="shared" si="18"/>
        <v>tbd</v>
      </c>
      <c r="BJ97" s="487" t="str">
        <f t="shared" si="18"/>
        <v>tbd</v>
      </c>
      <c r="BK97" s="489" t="str">
        <f t="shared" si="18"/>
        <v>tbd</v>
      </c>
      <c r="BL97" s="488">
        <f t="shared" si="19"/>
        <v>0</v>
      </c>
      <c r="BM97" s="495">
        <f t="shared" si="19"/>
        <v>0</v>
      </c>
      <c r="BN97" s="495">
        <f t="shared" si="19"/>
        <v>0</v>
      </c>
      <c r="BO97" s="495">
        <f t="shared" si="19"/>
        <v>0</v>
      </c>
      <c r="BP97" s="495">
        <f t="shared" si="19"/>
        <v>0</v>
      </c>
      <c r="BQ97" s="495">
        <f t="shared" si="19"/>
        <v>0</v>
      </c>
      <c r="BR97" s="495">
        <f t="shared" si="19"/>
        <v>0</v>
      </c>
      <c r="BS97" s="495">
        <f t="shared" si="19"/>
        <v>0</v>
      </c>
      <c r="BT97" s="495">
        <f t="shared" si="19"/>
        <v>0</v>
      </c>
      <c r="BU97" s="495">
        <f t="shared" si="19"/>
        <v>0</v>
      </c>
      <c r="BV97" s="495">
        <f t="shared" si="19"/>
        <v>0</v>
      </c>
      <c r="BW97" s="495">
        <f t="shared" si="19"/>
        <v>0</v>
      </c>
      <c r="BX97" s="495">
        <f t="shared" si="19"/>
        <v>0</v>
      </c>
      <c r="BY97" s="495">
        <f t="shared" si="19"/>
        <v>0</v>
      </c>
      <c r="BZ97" s="495">
        <f t="shared" si="19"/>
        <v>0</v>
      </c>
      <c r="CA97" s="759">
        <f t="shared" si="19"/>
        <v>0</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-1</v>
      </c>
      <c r="AP98" s="487">
        <v>-1</v>
      </c>
      <c r="AQ98" s="487">
        <v>-1</v>
      </c>
      <c r="AR98" s="487">
        <v>-1</v>
      </c>
      <c r="AS98" s="487">
        <v>-1</v>
      </c>
      <c r="AT98" s="487">
        <v>-1</v>
      </c>
      <c r="AU98" s="493">
        <v>-1</v>
      </c>
      <c r="AV98" s="488" t="str">
        <f t="shared" si="18"/>
        <v>tbd</v>
      </c>
      <c r="AW98" s="487" t="str">
        <f t="shared" si="18"/>
        <v>tbd</v>
      </c>
      <c r="AX98" s="487" t="str">
        <f t="shared" si="18"/>
        <v>tbd</v>
      </c>
      <c r="AY98" s="487" t="str">
        <f t="shared" si="18"/>
        <v>tbd</v>
      </c>
      <c r="AZ98" s="487" t="str">
        <f t="shared" si="18"/>
        <v>tbd</v>
      </c>
      <c r="BA98" s="487" t="str">
        <f t="shared" si="18"/>
        <v>tbd</v>
      </c>
      <c r="BB98" s="487" t="str">
        <f t="shared" si="18"/>
        <v>tbd</v>
      </c>
      <c r="BC98" s="487" t="str">
        <f t="shared" si="18"/>
        <v>tbd</v>
      </c>
      <c r="BD98" s="487" t="str">
        <f t="shared" si="18"/>
        <v>tbd</v>
      </c>
      <c r="BE98" s="487" t="str">
        <f t="shared" si="18"/>
        <v>tbd</v>
      </c>
      <c r="BF98" s="487" t="str">
        <f t="shared" si="18"/>
        <v>tbd</v>
      </c>
      <c r="BG98" s="487" t="str">
        <f t="shared" si="18"/>
        <v>tbd</v>
      </c>
      <c r="BH98" s="487" t="str">
        <f t="shared" si="18"/>
        <v>tbd</v>
      </c>
      <c r="BI98" s="487" t="str">
        <f t="shared" si="18"/>
        <v>tbd</v>
      </c>
      <c r="BJ98" s="487" t="str">
        <f t="shared" si="18"/>
        <v>tbd</v>
      </c>
      <c r="BK98" s="489" t="str">
        <f t="shared" si="18"/>
        <v>tbd</v>
      </c>
      <c r="BL98" s="488">
        <f t="shared" si="19"/>
        <v>0</v>
      </c>
      <c r="BM98" s="495">
        <f t="shared" si="19"/>
        <v>0</v>
      </c>
      <c r="BN98" s="495">
        <f t="shared" si="19"/>
        <v>0</v>
      </c>
      <c r="BO98" s="495">
        <f t="shared" si="19"/>
        <v>0</v>
      </c>
      <c r="BP98" s="495">
        <f t="shared" si="19"/>
        <v>0</v>
      </c>
      <c r="BQ98" s="495">
        <f t="shared" si="19"/>
        <v>0</v>
      </c>
      <c r="BR98" s="495">
        <f t="shared" si="19"/>
        <v>0</v>
      </c>
      <c r="BS98" s="495">
        <f t="shared" si="19"/>
        <v>0</v>
      </c>
      <c r="BT98" s="495">
        <f t="shared" si="19"/>
        <v>0</v>
      </c>
      <c r="BU98" s="495">
        <f t="shared" si="19"/>
        <v>0</v>
      </c>
      <c r="BV98" s="495">
        <f t="shared" si="19"/>
        <v>0</v>
      </c>
      <c r="BW98" s="495">
        <f t="shared" si="19"/>
        <v>0</v>
      </c>
      <c r="BX98" s="495">
        <f t="shared" si="19"/>
        <v>0</v>
      </c>
      <c r="BY98" s="495">
        <f t="shared" si="19"/>
        <v>0</v>
      </c>
      <c r="BZ98" s="495">
        <f t="shared" si="19"/>
        <v>0</v>
      </c>
      <c r="CA98" s="759">
        <f t="shared" si="19"/>
        <v>0</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-1</v>
      </c>
      <c r="AP99" s="487">
        <v>-1</v>
      </c>
      <c r="AQ99" s="487">
        <v>-1</v>
      </c>
      <c r="AR99" s="487">
        <v>-1</v>
      </c>
      <c r="AS99" s="487">
        <v>-1</v>
      </c>
      <c r="AT99" s="487">
        <v>-1</v>
      </c>
      <c r="AU99" s="493">
        <v>-1</v>
      </c>
      <c r="AV99" s="488" t="str">
        <f t="shared" si="18"/>
        <v>tbd</v>
      </c>
      <c r="AW99" s="487" t="str">
        <f t="shared" si="18"/>
        <v>tbd</v>
      </c>
      <c r="AX99" s="487" t="str">
        <f t="shared" si="18"/>
        <v>tbd</v>
      </c>
      <c r="AY99" s="487" t="str">
        <f t="shared" si="18"/>
        <v>tbd</v>
      </c>
      <c r="AZ99" s="487" t="str">
        <f t="shared" si="18"/>
        <v>tbd</v>
      </c>
      <c r="BA99" s="487" t="str">
        <f t="shared" si="18"/>
        <v>tbd</v>
      </c>
      <c r="BB99" s="487" t="str">
        <f t="shared" si="18"/>
        <v>tbd</v>
      </c>
      <c r="BC99" s="487" t="str">
        <f t="shared" si="18"/>
        <v>tbd</v>
      </c>
      <c r="BD99" s="487" t="str">
        <f t="shared" si="18"/>
        <v>tbd</v>
      </c>
      <c r="BE99" s="487" t="str">
        <f t="shared" si="18"/>
        <v>tbd</v>
      </c>
      <c r="BF99" s="487" t="str">
        <f t="shared" si="18"/>
        <v>tbd</v>
      </c>
      <c r="BG99" s="487" t="str">
        <f t="shared" si="18"/>
        <v>tbd</v>
      </c>
      <c r="BH99" s="487" t="str">
        <f t="shared" si="18"/>
        <v>tbd</v>
      </c>
      <c r="BI99" s="487" t="str">
        <f t="shared" si="18"/>
        <v>tbd</v>
      </c>
      <c r="BJ99" s="487" t="str">
        <f t="shared" si="18"/>
        <v>tbd</v>
      </c>
      <c r="BK99" s="489" t="str">
        <f t="shared" si="18"/>
        <v>tbd</v>
      </c>
      <c r="BL99" s="488">
        <f t="shared" si="19"/>
        <v>0</v>
      </c>
      <c r="BM99" s="495">
        <f t="shared" si="19"/>
        <v>0</v>
      </c>
      <c r="BN99" s="495">
        <f t="shared" si="19"/>
        <v>0</v>
      </c>
      <c r="BO99" s="495">
        <f t="shared" si="19"/>
        <v>0</v>
      </c>
      <c r="BP99" s="495">
        <f t="shared" si="19"/>
        <v>0</v>
      </c>
      <c r="BQ99" s="495">
        <f t="shared" si="19"/>
        <v>0</v>
      </c>
      <c r="BR99" s="495">
        <f t="shared" si="19"/>
        <v>0</v>
      </c>
      <c r="BS99" s="495">
        <f t="shared" si="19"/>
        <v>0</v>
      </c>
      <c r="BT99" s="495">
        <f t="shared" si="19"/>
        <v>0</v>
      </c>
      <c r="BU99" s="495">
        <f t="shared" si="19"/>
        <v>0</v>
      </c>
      <c r="BV99" s="495">
        <f t="shared" si="19"/>
        <v>0</v>
      </c>
      <c r="BW99" s="495">
        <f t="shared" si="19"/>
        <v>0</v>
      </c>
      <c r="BX99" s="495">
        <f t="shared" si="19"/>
        <v>0</v>
      </c>
      <c r="BY99" s="495">
        <f t="shared" si="19"/>
        <v>0</v>
      </c>
      <c r="BZ99" s="495">
        <f t="shared" si="19"/>
        <v>0</v>
      </c>
      <c r="CA99" s="759">
        <f t="shared" si="19"/>
        <v>0</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0">AF99</f>
        <v>-1</v>
      </c>
      <c r="AG100" s="487">
        <f t="shared" si="20"/>
        <v>-1</v>
      </c>
      <c r="AH100" s="487">
        <f t="shared" si="20"/>
        <v>-1</v>
      </c>
      <c r="AI100" s="487">
        <f t="shared" si="20"/>
        <v>-1</v>
      </c>
      <c r="AJ100" s="487">
        <f t="shared" si="20"/>
        <v>-1</v>
      </c>
      <c r="AK100" s="487">
        <f t="shared" si="20"/>
        <v>-1</v>
      </c>
      <c r="AL100" s="487">
        <f t="shared" si="20"/>
        <v>-1</v>
      </c>
      <c r="AM100" s="487">
        <f t="shared" si="20"/>
        <v>-1</v>
      </c>
      <c r="AN100" s="487">
        <f t="shared" ref="AN100:AU102" si="21">AN99</f>
        <v>-1</v>
      </c>
      <c r="AO100" s="487">
        <f t="shared" si="21"/>
        <v>-1</v>
      </c>
      <c r="AP100" s="487">
        <f t="shared" si="21"/>
        <v>-1</v>
      </c>
      <c r="AQ100" s="487">
        <f t="shared" si="21"/>
        <v>-1</v>
      </c>
      <c r="AR100" s="487">
        <f t="shared" si="21"/>
        <v>-1</v>
      </c>
      <c r="AS100" s="487">
        <f t="shared" si="21"/>
        <v>-1</v>
      </c>
      <c r="AT100" s="487">
        <f t="shared" si="21"/>
        <v>-1</v>
      </c>
      <c r="AU100" s="493">
        <f t="shared" si="21"/>
        <v>-1</v>
      </c>
      <c r="AV100" s="488">
        <f t="shared" si="18"/>
        <v>0</v>
      </c>
      <c r="AW100" s="487">
        <f t="shared" si="18"/>
        <v>0</v>
      </c>
      <c r="AX100" s="487">
        <f t="shared" si="18"/>
        <v>0</v>
      </c>
      <c r="AY100" s="487">
        <f t="shared" si="18"/>
        <v>0</v>
      </c>
      <c r="AZ100" s="487">
        <f t="shared" si="18"/>
        <v>0</v>
      </c>
      <c r="BA100" s="487">
        <f t="shared" si="18"/>
        <v>0</v>
      </c>
      <c r="BB100" s="487">
        <f t="shared" si="18"/>
        <v>0</v>
      </c>
      <c r="BC100" s="487">
        <f t="shared" si="18"/>
        <v>0</v>
      </c>
      <c r="BD100" s="487">
        <f t="shared" si="18"/>
        <v>0</v>
      </c>
      <c r="BE100" s="487">
        <f t="shared" si="18"/>
        <v>0</v>
      </c>
      <c r="BF100" s="487">
        <f t="shared" si="18"/>
        <v>0</v>
      </c>
      <c r="BG100" s="487">
        <f t="shared" si="18"/>
        <v>0</v>
      </c>
      <c r="BH100" s="487">
        <f t="shared" si="18"/>
        <v>0</v>
      </c>
      <c r="BI100" s="487">
        <f t="shared" si="18"/>
        <v>0</v>
      </c>
      <c r="BJ100" s="487">
        <f t="shared" si="18"/>
        <v>0</v>
      </c>
      <c r="BK100" s="489">
        <f t="shared" si="18"/>
        <v>0</v>
      </c>
      <c r="BL100" s="488">
        <f t="shared" si="19"/>
        <v>0</v>
      </c>
      <c r="BM100" s="495">
        <f t="shared" si="19"/>
        <v>0</v>
      </c>
      <c r="BN100" s="495">
        <f t="shared" si="19"/>
        <v>0</v>
      </c>
      <c r="BO100" s="495">
        <f t="shared" si="19"/>
        <v>0</v>
      </c>
      <c r="BP100" s="495">
        <f t="shared" si="19"/>
        <v>0</v>
      </c>
      <c r="BQ100" s="495">
        <f t="shared" si="19"/>
        <v>0</v>
      </c>
      <c r="BR100" s="495">
        <f t="shared" si="19"/>
        <v>0</v>
      </c>
      <c r="BS100" s="495">
        <f t="shared" si="19"/>
        <v>0</v>
      </c>
      <c r="BT100" s="495">
        <f t="shared" si="19"/>
        <v>0</v>
      </c>
      <c r="BU100" s="495">
        <f t="shared" si="19"/>
        <v>0</v>
      </c>
      <c r="BV100" s="495">
        <f t="shared" si="19"/>
        <v>0</v>
      </c>
      <c r="BW100" s="495">
        <f t="shared" si="19"/>
        <v>0</v>
      </c>
      <c r="BX100" s="495">
        <f t="shared" si="19"/>
        <v>0</v>
      </c>
      <c r="BY100" s="495">
        <f t="shared" si="19"/>
        <v>0</v>
      </c>
      <c r="BZ100" s="495">
        <f t="shared" si="19"/>
        <v>0</v>
      </c>
      <c r="CA100" s="759">
        <f t="shared" si="19"/>
        <v>0</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0"/>
        <v>-1</v>
      </c>
      <c r="AG101" s="487">
        <f t="shared" si="20"/>
        <v>-1</v>
      </c>
      <c r="AH101" s="487">
        <f t="shared" si="20"/>
        <v>-1</v>
      </c>
      <c r="AI101" s="487">
        <f t="shared" si="20"/>
        <v>-1</v>
      </c>
      <c r="AJ101" s="487">
        <f t="shared" si="20"/>
        <v>-1</v>
      </c>
      <c r="AK101" s="487">
        <f t="shared" si="20"/>
        <v>-1</v>
      </c>
      <c r="AL101" s="487">
        <f t="shared" si="20"/>
        <v>-1</v>
      </c>
      <c r="AM101" s="487">
        <f t="shared" si="20"/>
        <v>-1</v>
      </c>
      <c r="AN101" s="487">
        <f t="shared" si="21"/>
        <v>-1</v>
      </c>
      <c r="AO101" s="487">
        <f t="shared" si="21"/>
        <v>-1</v>
      </c>
      <c r="AP101" s="487">
        <f t="shared" si="21"/>
        <v>-1</v>
      </c>
      <c r="AQ101" s="487">
        <f t="shared" si="21"/>
        <v>-1</v>
      </c>
      <c r="AR101" s="487">
        <f t="shared" si="21"/>
        <v>-1</v>
      </c>
      <c r="AS101" s="487">
        <f t="shared" si="21"/>
        <v>-1</v>
      </c>
      <c r="AT101" s="487">
        <f t="shared" si="21"/>
        <v>-1</v>
      </c>
      <c r="AU101" s="493">
        <f t="shared" si="21"/>
        <v>-1</v>
      </c>
      <c r="AV101" s="488">
        <f t="shared" si="18"/>
        <v>0</v>
      </c>
      <c r="AW101" s="487">
        <f t="shared" si="18"/>
        <v>0</v>
      </c>
      <c r="AX101" s="487">
        <f t="shared" si="18"/>
        <v>0</v>
      </c>
      <c r="AY101" s="487">
        <f t="shared" si="18"/>
        <v>0</v>
      </c>
      <c r="AZ101" s="487">
        <f t="shared" si="18"/>
        <v>0</v>
      </c>
      <c r="BA101" s="487">
        <f t="shared" si="18"/>
        <v>0</v>
      </c>
      <c r="BB101" s="487">
        <f t="shared" si="18"/>
        <v>0</v>
      </c>
      <c r="BC101" s="487">
        <f t="shared" si="18"/>
        <v>0</v>
      </c>
      <c r="BD101" s="487">
        <f t="shared" si="18"/>
        <v>0</v>
      </c>
      <c r="BE101" s="487">
        <f t="shared" si="18"/>
        <v>0</v>
      </c>
      <c r="BF101" s="487">
        <f t="shared" si="18"/>
        <v>0</v>
      </c>
      <c r="BG101" s="487">
        <f t="shared" si="18"/>
        <v>0</v>
      </c>
      <c r="BH101" s="487">
        <f t="shared" si="18"/>
        <v>0</v>
      </c>
      <c r="BI101" s="487">
        <f t="shared" si="18"/>
        <v>0</v>
      </c>
      <c r="BJ101" s="487">
        <f t="shared" si="18"/>
        <v>0</v>
      </c>
      <c r="BK101" s="489">
        <f t="shared" si="18"/>
        <v>0</v>
      </c>
      <c r="BL101" s="488">
        <f t="shared" si="19"/>
        <v>0</v>
      </c>
      <c r="BM101" s="495">
        <f t="shared" si="19"/>
        <v>0</v>
      </c>
      <c r="BN101" s="495">
        <f t="shared" si="19"/>
        <v>0</v>
      </c>
      <c r="BO101" s="495">
        <f t="shared" si="19"/>
        <v>0</v>
      </c>
      <c r="BP101" s="495">
        <f t="shared" si="19"/>
        <v>0</v>
      </c>
      <c r="BQ101" s="495">
        <f t="shared" si="19"/>
        <v>0</v>
      </c>
      <c r="BR101" s="495">
        <f t="shared" si="19"/>
        <v>0</v>
      </c>
      <c r="BS101" s="495">
        <f t="shared" si="19"/>
        <v>0</v>
      </c>
      <c r="BT101" s="495">
        <f t="shared" si="19"/>
        <v>0</v>
      </c>
      <c r="BU101" s="495">
        <f t="shared" si="19"/>
        <v>0</v>
      </c>
      <c r="BV101" s="495">
        <f t="shared" si="19"/>
        <v>0</v>
      </c>
      <c r="BW101" s="495">
        <f t="shared" si="19"/>
        <v>0</v>
      </c>
      <c r="BX101" s="495">
        <f t="shared" si="19"/>
        <v>0</v>
      </c>
      <c r="BY101" s="495">
        <f t="shared" si="19"/>
        <v>0</v>
      </c>
      <c r="BZ101" s="495">
        <f t="shared" si="19"/>
        <v>0</v>
      </c>
      <c r="CA101" s="759">
        <f t="shared" si="19"/>
        <v>0</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0"/>
        <v>-1</v>
      </c>
      <c r="AG102" s="487">
        <f t="shared" si="20"/>
        <v>-1</v>
      </c>
      <c r="AH102" s="487">
        <f t="shared" si="20"/>
        <v>-1</v>
      </c>
      <c r="AI102" s="487">
        <f t="shared" si="20"/>
        <v>-1</v>
      </c>
      <c r="AJ102" s="487">
        <f t="shared" si="20"/>
        <v>-1</v>
      </c>
      <c r="AK102" s="487">
        <f t="shared" si="20"/>
        <v>-1</v>
      </c>
      <c r="AL102" s="487">
        <f t="shared" si="20"/>
        <v>-1</v>
      </c>
      <c r="AM102" s="487">
        <f t="shared" si="20"/>
        <v>-1</v>
      </c>
      <c r="AN102" s="487">
        <f t="shared" si="21"/>
        <v>-1</v>
      </c>
      <c r="AO102" s="487">
        <f t="shared" si="21"/>
        <v>-1</v>
      </c>
      <c r="AP102" s="487">
        <f t="shared" si="21"/>
        <v>-1</v>
      </c>
      <c r="AQ102" s="487">
        <f t="shared" si="21"/>
        <v>-1</v>
      </c>
      <c r="AR102" s="487">
        <f t="shared" si="21"/>
        <v>-1</v>
      </c>
      <c r="AS102" s="487">
        <f t="shared" si="21"/>
        <v>-1</v>
      </c>
      <c r="AT102" s="487">
        <f t="shared" si="21"/>
        <v>-1</v>
      </c>
      <c r="AU102" s="493">
        <f t="shared" si="21"/>
        <v>-1</v>
      </c>
      <c r="AV102" s="488">
        <f t="shared" ref="AV102:BK107" si="22">IF(AF102,IFERROR(LEFT($V102,SEARCH(" (",$V102)-1),$V102),"")</f>
        <v>0</v>
      </c>
      <c r="AW102" s="487">
        <f t="shared" si="22"/>
        <v>0</v>
      </c>
      <c r="AX102" s="487">
        <f t="shared" si="22"/>
        <v>0</v>
      </c>
      <c r="AY102" s="487">
        <f t="shared" si="22"/>
        <v>0</v>
      </c>
      <c r="AZ102" s="487">
        <f t="shared" si="22"/>
        <v>0</v>
      </c>
      <c r="BA102" s="487">
        <f t="shared" si="22"/>
        <v>0</v>
      </c>
      <c r="BB102" s="487">
        <f t="shared" si="22"/>
        <v>0</v>
      </c>
      <c r="BC102" s="487">
        <f t="shared" si="22"/>
        <v>0</v>
      </c>
      <c r="BD102" s="487">
        <f t="shared" si="22"/>
        <v>0</v>
      </c>
      <c r="BE102" s="487">
        <f t="shared" si="22"/>
        <v>0</v>
      </c>
      <c r="BF102" s="487">
        <f t="shared" si="22"/>
        <v>0</v>
      </c>
      <c r="BG102" s="487">
        <f t="shared" si="22"/>
        <v>0</v>
      </c>
      <c r="BH102" s="487">
        <f t="shared" si="22"/>
        <v>0</v>
      </c>
      <c r="BI102" s="487">
        <f t="shared" si="22"/>
        <v>0</v>
      </c>
      <c r="BJ102" s="487">
        <f t="shared" si="22"/>
        <v>0</v>
      </c>
      <c r="BK102" s="489">
        <f t="shared" si="22"/>
        <v>0</v>
      </c>
      <c r="BL102" s="488">
        <f t="shared" ref="BL102:CA107" si="23">IF(AF102,IFERROR(LEFT($W102,SEARCH(" (",$W102)-1),$W102),"")</f>
        <v>0</v>
      </c>
      <c r="BM102" s="495">
        <f t="shared" si="23"/>
        <v>0</v>
      </c>
      <c r="BN102" s="495">
        <f t="shared" si="23"/>
        <v>0</v>
      </c>
      <c r="BO102" s="495">
        <f t="shared" si="23"/>
        <v>0</v>
      </c>
      <c r="BP102" s="495">
        <f t="shared" si="23"/>
        <v>0</v>
      </c>
      <c r="BQ102" s="495">
        <f t="shared" si="23"/>
        <v>0</v>
      </c>
      <c r="BR102" s="495">
        <f t="shared" si="23"/>
        <v>0</v>
      </c>
      <c r="BS102" s="495">
        <f t="shared" si="23"/>
        <v>0</v>
      </c>
      <c r="BT102" s="495">
        <f t="shared" si="23"/>
        <v>0</v>
      </c>
      <c r="BU102" s="495">
        <f t="shared" si="23"/>
        <v>0</v>
      </c>
      <c r="BV102" s="495">
        <f t="shared" si="23"/>
        <v>0</v>
      </c>
      <c r="BW102" s="495">
        <f t="shared" si="23"/>
        <v>0</v>
      </c>
      <c r="BX102" s="495">
        <f t="shared" si="23"/>
        <v>0</v>
      </c>
      <c r="BY102" s="495">
        <f t="shared" si="23"/>
        <v>0</v>
      </c>
      <c r="BZ102" s="495">
        <f t="shared" si="23"/>
        <v>0</v>
      </c>
      <c r="CA102" s="759">
        <f t="shared" si="23"/>
        <v>0</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0"/>
        <v>-1</v>
      </c>
      <c r="AG103" s="487">
        <f t="shared" si="20"/>
        <v>-1</v>
      </c>
      <c r="AH103" s="487">
        <f t="shared" si="20"/>
        <v>-1</v>
      </c>
      <c r="AI103" s="487">
        <f t="shared" si="20"/>
        <v>-1</v>
      </c>
      <c r="AJ103" s="487">
        <f t="shared" si="20"/>
        <v>-1</v>
      </c>
      <c r="AK103" s="487">
        <f t="shared" si="20"/>
        <v>-1</v>
      </c>
      <c r="AL103" s="487">
        <f t="shared" si="20"/>
        <v>-1</v>
      </c>
      <c r="AM103" s="487">
        <f t="shared" si="20"/>
        <v>-1</v>
      </c>
      <c r="AN103" s="487">
        <f t="shared" si="20"/>
        <v>-1</v>
      </c>
      <c r="AO103" s="487">
        <f t="shared" si="20"/>
        <v>-1</v>
      </c>
      <c r="AP103" s="487">
        <f t="shared" si="20"/>
        <v>-1</v>
      </c>
      <c r="AQ103" s="487">
        <f t="shared" si="20"/>
        <v>-1</v>
      </c>
      <c r="AR103" s="487">
        <f t="shared" si="20"/>
        <v>-1</v>
      </c>
      <c r="AS103" s="487">
        <f t="shared" si="20"/>
        <v>-1</v>
      </c>
      <c r="AT103" s="487">
        <f t="shared" si="20"/>
        <v>-1</v>
      </c>
      <c r="AU103" s="493">
        <f t="shared" si="20"/>
        <v>-1</v>
      </c>
      <c r="AV103" s="488">
        <f t="shared" si="22"/>
        <v>0</v>
      </c>
      <c r="AW103" s="487">
        <f t="shared" si="22"/>
        <v>0</v>
      </c>
      <c r="AX103" s="487">
        <f t="shared" si="22"/>
        <v>0</v>
      </c>
      <c r="AY103" s="487">
        <f t="shared" si="22"/>
        <v>0</v>
      </c>
      <c r="AZ103" s="487">
        <f t="shared" si="22"/>
        <v>0</v>
      </c>
      <c r="BA103" s="487">
        <f t="shared" si="22"/>
        <v>0</v>
      </c>
      <c r="BB103" s="487">
        <f t="shared" si="22"/>
        <v>0</v>
      </c>
      <c r="BC103" s="487">
        <f t="shared" si="22"/>
        <v>0</v>
      </c>
      <c r="BD103" s="487">
        <f t="shared" si="22"/>
        <v>0</v>
      </c>
      <c r="BE103" s="487">
        <f t="shared" si="22"/>
        <v>0</v>
      </c>
      <c r="BF103" s="487">
        <f t="shared" si="22"/>
        <v>0</v>
      </c>
      <c r="BG103" s="487">
        <f t="shared" si="22"/>
        <v>0</v>
      </c>
      <c r="BH103" s="487">
        <f t="shared" si="22"/>
        <v>0</v>
      </c>
      <c r="BI103" s="487">
        <f t="shared" si="22"/>
        <v>0</v>
      </c>
      <c r="BJ103" s="487">
        <f t="shared" si="22"/>
        <v>0</v>
      </c>
      <c r="BK103" s="489">
        <f t="shared" si="22"/>
        <v>0</v>
      </c>
      <c r="BL103" s="488">
        <f t="shared" si="23"/>
        <v>0</v>
      </c>
      <c r="BM103" s="495">
        <f t="shared" si="23"/>
        <v>0</v>
      </c>
      <c r="BN103" s="495">
        <f t="shared" si="23"/>
        <v>0</v>
      </c>
      <c r="BO103" s="495">
        <f t="shared" si="23"/>
        <v>0</v>
      </c>
      <c r="BP103" s="495">
        <f t="shared" si="23"/>
        <v>0</v>
      </c>
      <c r="BQ103" s="495">
        <f t="shared" si="23"/>
        <v>0</v>
      </c>
      <c r="BR103" s="495">
        <f t="shared" si="23"/>
        <v>0</v>
      </c>
      <c r="BS103" s="495">
        <f t="shared" si="23"/>
        <v>0</v>
      </c>
      <c r="BT103" s="495">
        <f t="shared" si="23"/>
        <v>0</v>
      </c>
      <c r="BU103" s="495">
        <f t="shared" si="23"/>
        <v>0</v>
      </c>
      <c r="BV103" s="495">
        <f t="shared" si="23"/>
        <v>0</v>
      </c>
      <c r="BW103" s="495">
        <f t="shared" si="23"/>
        <v>0</v>
      </c>
      <c r="BX103" s="495">
        <f t="shared" si="23"/>
        <v>0</v>
      </c>
      <c r="BY103" s="495">
        <f t="shared" si="23"/>
        <v>0</v>
      </c>
      <c r="BZ103" s="495">
        <f t="shared" si="23"/>
        <v>0</v>
      </c>
      <c r="CA103" s="759">
        <f t="shared" si="23"/>
        <v>0</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4">AF103</f>
        <v>-1</v>
      </c>
      <c r="AG104" s="487">
        <f t="shared" si="24"/>
        <v>-1</v>
      </c>
      <c r="AH104" s="487">
        <f t="shared" si="24"/>
        <v>-1</v>
      </c>
      <c r="AI104" s="487">
        <f t="shared" si="24"/>
        <v>-1</v>
      </c>
      <c r="AJ104" s="487">
        <f t="shared" si="24"/>
        <v>-1</v>
      </c>
      <c r="AK104" s="487">
        <f t="shared" si="24"/>
        <v>-1</v>
      </c>
      <c r="AL104" s="487">
        <f t="shared" si="24"/>
        <v>-1</v>
      </c>
      <c r="AM104" s="487">
        <f t="shared" si="24"/>
        <v>-1</v>
      </c>
      <c r="AN104" s="487">
        <f t="shared" si="24"/>
        <v>-1</v>
      </c>
      <c r="AO104" s="487">
        <f t="shared" si="24"/>
        <v>-1</v>
      </c>
      <c r="AP104" s="487">
        <f t="shared" si="24"/>
        <v>-1</v>
      </c>
      <c r="AQ104" s="487">
        <f t="shared" si="24"/>
        <v>-1</v>
      </c>
      <c r="AR104" s="487">
        <f t="shared" si="24"/>
        <v>-1</v>
      </c>
      <c r="AS104" s="487">
        <f t="shared" si="24"/>
        <v>-1</v>
      </c>
      <c r="AT104" s="487">
        <f t="shared" si="24"/>
        <v>-1</v>
      </c>
      <c r="AU104" s="493">
        <f t="shared" si="24"/>
        <v>-1</v>
      </c>
      <c r="AV104" s="488">
        <f t="shared" si="22"/>
        <v>0</v>
      </c>
      <c r="AW104" s="487">
        <f t="shared" si="22"/>
        <v>0</v>
      </c>
      <c r="AX104" s="487">
        <f t="shared" si="22"/>
        <v>0</v>
      </c>
      <c r="AY104" s="487">
        <f t="shared" si="22"/>
        <v>0</v>
      </c>
      <c r="AZ104" s="487">
        <f t="shared" si="22"/>
        <v>0</v>
      </c>
      <c r="BA104" s="487">
        <f t="shared" si="22"/>
        <v>0</v>
      </c>
      <c r="BB104" s="487">
        <f t="shared" si="22"/>
        <v>0</v>
      </c>
      <c r="BC104" s="487">
        <f t="shared" si="22"/>
        <v>0</v>
      </c>
      <c r="BD104" s="487">
        <f t="shared" si="22"/>
        <v>0</v>
      </c>
      <c r="BE104" s="487">
        <f t="shared" si="22"/>
        <v>0</v>
      </c>
      <c r="BF104" s="487">
        <f t="shared" si="22"/>
        <v>0</v>
      </c>
      <c r="BG104" s="487">
        <f t="shared" si="22"/>
        <v>0</v>
      </c>
      <c r="BH104" s="487">
        <f t="shared" si="22"/>
        <v>0</v>
      </c>
      <c r="BI104" s="487">
        <f t="shared" si="22"/>
        <v>0</v>
      </c>
      <c r="BJ104" s="487">
        <f t="shared" si="22"/>
        <v>0</v>
      </c>
      <c r="BK104" s="489">
        <f t="shared" si="22"/>
        <v>0</v>
      </c>
      <c r="BL104" s="488">
        <f t="shared" si="23"/>
        <v>0</v>
      </c>
      <c r="BM104" s="495">
        <f t="shared" si="23"/>
        <v>0</v>
      </c>
      <c r="BN104" s="495">
        <f t="shared" si="23"/>
        <v>0</v>
      </c>
      <c r="BO104" s="495">
        <f t="shared" si="23"/>
        <v>0</v>
      </c>
      <c r="BP104" s="495">
        <f t="shared" si="23"/>
        <v>0</v>
      </c>
      <c r="BQ104" s="495">
        <f t="shared" si="23"/>
        <v>0</v>
      </c>
      <c r="BR104" s="495">
        <f t="shared" si="23"/>
        <v>0</v>
      </c>
      <c r="BS104" s="495">
        <f t="shared" si="23"/>
        <v>0</v>
      </c>
      <c r="BT104" s="495">
        <f t="shared" si="23"/>
        <v>0</v>
      </c>
      <c r="BU104" s="495">
        <f t="shared" si="23"/>
        <v>0</v>
      </c>
      <c r="BV104" s="495">
        <f t="shared" si="23"/>
        <v>0</v>
      </c>
      <c r="BW104" s="495">
        <f t="shared" si="23"/>
        <v>0</v>
      </c>
      <c r="BX104" s="495">
        <f t="shared" si="23"/>
        <v>0</v>
      </c>
      <c r="BY104" s="495">
        <f t="shared" si="23"/>
        <v>0</v>
      </c>
      <c r="BZ104" s="495">
        <f t="shared" si="23"/>
        <v>0</v>
      </c>
      <c r="CA104" s="759">
        <f t="shared" si="23"/>
        <v>0</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4"/>
        <v>-1</v>
      </c>
      <c r="AG105" s="487">
        <f t="shared" si="24"/>
        <v>-1</v>
      </c>
      <c r="AH105" s="487">
        <f t="shared" si="24"/>
        <v>-1</v>
      </c>
      <c r="AI105" s="487">
        <f t="shared" si="24"/>
        <v>-1</v>
      </c>
      <c r="AJ105" s="487">
        <f t="shared" si="24"/>
        <v>-1</v>
      </c>
      <c r="AK105" s="487">
        <f t="shared" si="24"/>
        <v>-1</v>
      </c>
      <c r="AL105" s="487">
        <f t="shared" si="24"/>
        <v>-1</v>
      </c>
      <c r="AM105" s="487">
        <f t="shared" si="24"/>
        <v>-1</v>
      </c>
      <c r="AN105" s="487">
        <f t="shared" si="24"/>
        <v>-1</v>
      </c>
      <c r="AO105" s="487">
        <f t="shared" si="24"/>
        <v>-1</v>
      </c>
      <c r="AP105" s="487">
        <f t="shared" si="24"/>
        <v>-1</v>
      </c>
      <c r="AQ105" s="487">
        <f t="shared" si="24"/>
        <v>-1</v>
      </c>
      <c r="AR105" s="487">
        <f t="shared" si="24"/>
        <v>-1</v>
      </c>
      <c r="AS105" s="487">
        <f t="shared" si="24"/>
        <v>-1</v>
      </c>
      <c r="AT105" s="487">
        <f t="shared" si="24"/>
        <v>-1</v>
      </c>
      <c r="AU105" s="493">
        <f t="shared" si="24"/>
        <v>-1</v>
      </c>
      <c r="AV105" s="488">
        <f t="shared" si="22"/>
        <v>0</v>
      </c>
      <c r="AW105" s="487">
        <f t="shared" si="22"/>
        <v>0</v>
      </c>
      <c r="AX105" s="487">
        <f t="shared" si="22"/>
        <v>0</v>
      </c>
      <c r="AY105" s="487">
        <f t="shared" si="22"/>
        <v>0</v>
      </c>
      <c r="AZ105" s="487">
        <f t="shared" si="22"/>
        <v>0</v>
      </c>
      <c r="BA105" s="487">
        <f t="shared" si="22"/>
        <v>0</v>
      </c>
      <c r="BB105" s="487">
        <f t="shared" si="22"/>
        <v>0</v>
      </c>
      <c r="BC105" s="487">
        <f t="shared" si="22"/>
        <v>0</v>
      </c>
      <c r="BD105" s="487">
        <f t="shared" si="22"/>
        <v>0</v>
      </c>
      <c r="BE105" s="487">
        <f t="shared" si="22"/>
        <v>0</v>
      </c>
      <c r="BF105" s="487">
        <f t="shared" si="22"/>
        <v>0</v>
      </c>
      <c r="BG105" s="487">
        <f t="shared" si="22"/>
        <v>0</v>
      </c>
      <c r="BH105" s="487">
        <f t="shared" si="22"/>
        <v>0</v>
      </c>
      <c r="BI105" s="487">
        <f t="shared" si="22"/>
        <v>0</v>
      </c>
      <c r="BJ105" s="487">
        <f t="shared" si="22"/>
        <v>0</v>
      </c>
      <c r="BK105" s="489">
        <f t="shared" si="22"/>
        <v>0</v>
      </c>
      <c r="BL105" s="488">
        <f t="shared" si="23"/>
        <v>0</v>
      </c>
      <c r="BM105" s="495">
        <f t="shared" si="23"/>
        <v>0</v>
      </c>
      <c r="BN105" s="495">
        <f t="shared" si="23"/>
        <v>0</v>
      </c>
      <c r="BO105" s="495">
        <f t="shared" si="23"/>
        <v>0</v>
      </c>
      <c r="BP105" s="495">
        <f t="shared" si="23"/>
        <v>0</v>
      </c>
      <c r="BQ105" s="495">
        <f t="shared" si="23"/>
        <v>0</v>
      </c>
      <c r="BR105" s="495">
        <f t="shared" si="23"/>
        <v>0</v>
      </c>
      <c r="BS105" s="495">
        <f t="shared" si="23"/>
        <v>0</v>
      </c>
      <c r="BT105" s="495">
        <f t="shared" si="23"/>
        <v>0</v>
      </c>
      <c r="BU105" s="495">
        <f t="shared" si="23"/>
        <v>0</v>
      </c>
      <c r="BV105" s="495">
        <f t="shared" si="23"/>
        <v>0</v>
      </c>
      <c r="BW105" s="495">
        <f t="shared" si="23"/>
        <v>0</v>
      </c>
      <c r="BX105" s="495">
        <f t="shared" si="23"/>
        <v>0</v>
      </c>
      <c r="BY105" s="495">
        <f t="shared" si="23"/>
        <v>0</v>
      </c>
      <c r="BZ105" s="495">
        <f t="shared" si="23"/>
        <v>0</v>
      </c>
      <c r="CA105" s="759">
        <f t="shared" si="23"/>
        <v>0</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4"/>
        <v>-1</v>
      </c>
      <c r="AG106" s="487">
        <f t="shared" si="24"/>
        <v>-1</v>
      </c>
      <c r="AH106" s="487">
        <f t="shared" si="24"/>
        <v>-1</v>
      </c>
      <c r="AI106" s="487">
        <f t="shared" si="24"/>
        <v>-1</v>
      </c>
      <c r="AJ106" s="487">
        <f t="shared" si="24"/>
        <v>-1</v>
      </c>
      <c r="AK106" s="487">
        <f t="shared" si="24"/>
        <v>-1</v>
      </c>
      <c r="AL106" s="487">
        <f t="shared" si="24"/>
        <v>-1</v>
      </c>
      <c r="AM106" s="487">
        <f t="shared" si="24"/>
        <v>-1</v>
      </c>
      <c r="AN106" s="487">
        <f t="shared" si="24"/>
        <v>-1</v>
      </c>
      <c r="AO106" s="487">
        <f t="shared" si="24"/>
        <v>-1</v>
      </c>
      <c r="AP106" s="487">
        <f t="shared" si="24"/>
        <v>-1</v>
      </c>
      <c r="AQ106" s="487">
        <f t="shared" si="24"/>
        <v>-1</v>
      </c>
      <c r="AR106" s="487">
        <f t="shared" si="24"/>
        <v>-1</v>
      </c>
      <c r="AS106" s="487">
        <f t="shared" si="24"/>
        <v>-1</v>
      </c>
      <c r="AT106" s="487">
        <f t="shared" si="24"/>
        <v>-1</v>
      </c>
      <c r="AU106" s="493">
        <f t="shared" si="24"/>
        <v>-1</v>
      </c>
      <c r="AV106" s="488">
        <f t="shared" si="22"/>
        <v>0</v>
      </c>
      <c r="AW106" s="487">
        <f t="shared" si="22"/>
        <v>0</v>
      </c>
      <c r="AX106" s="487">
        <f t="shared" si="22"/>
        <v>0</v>
      </c>
      <c r="AY106" s="487">
        <f t="shared" si="22"/>
        <v>0</v>
      </c>
      <c r="AZ106" s="487">
        <f t="shared" si="22"/>
        <v>0</v>
      </c>
      <c r="BA106" s="487">
        <f t="shared" si="22"/>
        <v>0</v>
      </c>
      <c r="BB106" s="487">
        <f t="shared" si="22"/>
        <v>0</v>
      </c>
      <c r="BC106" s="487">
        <f t="shared" si="22"/>
        <v>0</v>
      </c>
      <c r="BD106" s="487">
        <f t="shared" si="22"/>
        <v>0</v>
      </c>
      <c r="BE106" s="487">
        <f t="shared" si="22"/>
        <v>0</v>
      </c>
      <c r="BF106" s="487">
        <f t="shared" si="22"/>
        <v>0</v>
      </c>
      <c r="BG106" s="487">
        <f t="shared" si="22"/>
        <v>0</v>
      </c>
      <c r="BH106" s="487">
        <f t="shared" si="22"/>
        <v>0</v>
      </c>
      <c r="BI106" s="487">
        <f t="shared" si="22"/>
        <v>0</v>
      </c>
      <c r="BJ106" s="487">
        <f t="shared" si="22"/>
        <v>0</v>
      </c>
      <c r="BK106" s="489">
        <f t="shared" si="22"/>
        <v>0</v>
      </c>
      <c r="BL106" s="488">
        <f t="shared" si="23"/>
        <v>0</v>
      </c>
      <c r="BM106" s="495">
        <f t="shared" si="23"/>
        <v>0</v>
      </c>
      <c r="BN106" s="495">
        <f t="shared" si="23"/>
        <v>0</v>
      </c>
      <c r="BO106" s="495">
        <f t="shared" si="23"/>
        <v>0</v>
      </c>
      <c r="BP106" s="495">
        <f t="shared" si="23"/>
        <v>0</v>
      </c>
      <c r="BQ106" s="495">
        <f t="shared" si="23"/>
        <v>0</v>
      </c>
      <c r="BR106" s="495">
        <f t="shared" si="23"/>
        <v>0</v>
      </c>
      <c r="BS106" s="495">
        <f t="shared" si="23"/>
        <v>0</v>
      </c>
      <c r="BT106" s="495">
        <f t="shared" si="23"/>
        <v>0</v>
      </c>
      <c r="BU106" s="495">
        <f t="shared" si="23"/>
        <v>0</v>
      </c>
      <c r="BV106" s="495">
        <f t="shared" si="23"/>
        <v>0</v>
      </c>
      <c r="BW106" s="495">
        <f t="shared" si="23"/>
        <v>0</v>
      </c>
      <c r="BX106" s="495">
        <f t="shared" si="23"/>
        <v>0</v>
      </c>
      <c r="BY106" s="495">
        <f t="shared" si="23"/>
        <v>0</v>
      </c>
      <c r="BZ106" s="495">
        <f t="shared" si="23"/>
        <v>0</v>
      </c>
      <c r="CA106" s="759">
        <f t="shared" si="23"/>
        <v>0</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4"/>
        <v>-1</v>
      </c>
      <c r="AG107" s="762">
        <f t="shared" si="24"/>
        <v>-1</v>
      </c>
      <c r="AH107" s="762">
        <f t="shared" si="24"/>
        <v>-1</v>
      </c>
      <c r="AI107" s="762">
        <f t="shared" si="24"/>
        <v>-1</v>
      </c>
      <c r="AJ107" s="762">
        <f t="shared" si="24"/>
        <v>-1</v>
      </c>
      <c r="AK107" s="762">
        <f t="shared" si="24"/>
        <v>-1</v>
      </c>
      <c r="AL107" s="762">
        <f t="shared" si="24"/>
        <v>-1</v>
      </c>
      <c r="AM107" s="762">
        <f t="shared" si="24"/>
        <v>-1</v>
      </c>
      <c r="AN107" s="762">
        <f t="shared" si="24"/>
        <v>-1</v>
      </c>
      <c r="AO107" s="762">
        <f t="shared" si="24"/>
        <v>-1</v>
      </c>
      <c r="AP107" s="762">
        <f t="shared" si="24"/>
        <v>-1</v>
      </c>
      <c r="AQ107" s="762">
        <f t="shared" si="24"/>
        <v>-1</v>
      </c>
      <c r="AR107" s="762">
        <f t="shared" si="24"/>
        <v>-1</v>
      </c>
      <c r="AS107" s="762">
        <f t="shared" si="24"/>
        <v>-1</v>
      </c>
      <c r="AT107" s="762">
        <f t="shared" si="24"/>
        <v>-1</v>
      </c>
      <c r="AU107" s="763">
        <f t="shared" si="24"/>
        <v>-1</v>
      </c>
      <c r="AV107" s="490">
        <f t="shared" si="22"/>
        <v>0</v>
      </c>
      <c r="AW107" s="491">
        <f t="shared" si="22"/>
        <v>0</v>
      </c>
      <c r="AX107" s="491">
        <f t="shared" si="22"/>
        <v>0</v>
      </c>
      <c r="AY107" s="491">
        <f t="shared" si="22"/>
        <v>0</v>
      </c>
      <c r="AZ107" s="491">
        <f t="shared" si="22"/>
        <v>0</v>
      </c>
      <c r="BA107" s="491">
        <f t="shared" si="22"/>
        <v>0</v>
      </c>
      <c r="BB107" s="491">
        <f t="shared" si="22"/>
        <v>0</v>
      </c>
      <c r="BC107" s="491">
        <f t="shared" si="22"/>
        <v>0</v>
      </c>
      <c r="BD107" s="491">
        <f t="shared" si="22"/>
        <v>0</v>
      </c>
      <c r="BE107" s="491">
        <f t="shared" si="22"/>
        <v>0</v>
      </c>
      <c r="BF107" s="491">
        <f t="shared" si="22"/>
        <v>0</v>
      </c>
      <c r="BG107" s="491">
        <f t="shared" si="22"/>
        <v>0</v>
      </c>
      <c r="BH107" s="491">
        <f t="shared" si="22"/>
        <v>0</v>
      </c>
      <c r="BI107" s="491">
        <f t="shared" si="22"/>
        <v>0</v>
      </c>
      <c r="BJ107" s="491">
        <f t="shared" si="22"/>
        <v>0</v>
      </c>
      <c r="BK107" s="492">
        <f t="shared" si="22"/>
        <v>0</v>
      </c>
      <c r="BL107" s="490">
        <f t="shared" si="23"/>
        <v>0</v>
      </c>
      <c r="BM107" s="496">
        <f t="shared" si="23"/>
        <v>0</v>
      </c>
      <c r="BN107" s="496">
        <f t="shared" si="23"/>
        <v>0</v>
      </c>
      <c r="BO107" s="496">
        <f t="shared" si="23"/>
        <v>0</v>
      </c>
      <c r="BP107" s="496">
        <f t="shared" si="23"/>
        <v>0</v>
      </c>
      <c r="BQ107" s="496">
        <f t="shared" si="23"/>
        <v>0</v>
      </c>
      <c r="BR107" s="496">
        <f t="shared" si="23"/>
        <v>0</v>
      </c>
      <c r="BS107" s="496">
        <f t="shared" si="23"/>
        <v>0</v>
      </c>
      <c r="BT107" s="496">
        <f t="shared" si="23"/>
        <v>0</v>
      </c>
      <c r="BU107" s="496">
        <f t="shared" si="23"/>
        <v>0</v>
      </c>
      <c r="BV107" s="496">
        <f t="shared" si="23"/>
        <v>0</v>
      </c>
      <c r="BW107" s="496">
        <f t="shared" si="23"/>
        <v>0</v>
      </c>
      <c r="BX107" s="496">
        <f t="shared" si="23"/>
        <v>0</v>
      </c>
      <c r="BY107" s="496">
        <f t="shared" si="23"/>
        <v>0</v>
      </c>
      <c r="BZ107" s="496">
        <f t="shared" si="23"/>
        <v>0</v>
      </c>
      <c r="CA107" s="760">
        <f t="shared" si="23"/>
        <v>0</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IAC</v>
      </c>
      <c r="AG109" s="768" t="str">
        <f t="shared" ref="AG109:CA109" si="25">AG6</f>
        <v>kIAC</v>
      </c>
      <c r="AH109" s="768" t="str">
        <f t="shared" si="25"/>
        <v>pIAC</v>
      </c>
      <c r="AI109" s="768" t="str">
        <f t="shared" si="25"/>
        <v>mIAC</v>
      </c>
      <c r="AJ109" s="768" t="str">
        <f t="shared" si="25"/>
        <v>ilIAC</v>
      </c>
      <c r="AK109" s="768" t="str">
        <f t="shared" si="25"/>
        <v>icIAC</v>
      </c>
      <c r="AL109" s="768" t="str">
        <f t="shared" si="25"/>
        <v>dIAC</v>
      </c>
      <c r="AM109" s="768" t="str">
        <f t="shared" si="25"/>
        <v>fpIAC</v>
      </c>
      <c r="AN109" s="768" t="str">
        <f t="shared" si="25"/>
        <v>vcIAC</v>
      </c>
      <c r="AO109" s="768" t="str">
        <f t="shared" si="25"/>
        <v>ledIAC</v>
      </c>
      <c r="AP109" s="768" t="str">
        <f t="shared" si="25"/>
        <v>btIAC</v>
      </c>
      <c r="AQ109" s="768" t="str">
        <f t="shared" si="25"/>
        <v>venIAC</v>
      </c>
      <c r="AR109" s="768" t="str">
        <f t="shared" si="25"/>
        <v>subIAC</v>
      </c>
      <c r="AS109" s="768" t="str">
        <f t="shared" si="25"/>
        <v>devIAC</v>
      </c>
      <c r="AT109" s="768" t="str">
        <f t="shared" si="25"/>
        <v>quaIAC</v>
      </c>
      <c r="AU109" s="769" t="str">
        <f t="shared" si="25"/>
        <v>prdIAC</v>
      </c>
      <c r="AV109" s="746" t="str">
        <f t="shared" si="25"/>
        <v>IAC</v>
      </c>
      <c r="AW109" s="747" t="str">
        <f t="shared" si="25"/>
        <v>kIAC</v>
      </c>
      <c r="AX109" s="747" t="str">
        <f t="shared" si="25"/>
        <v>pIAC</v>
      </c>
      <c r="AY109" s="747" t="str">
        <f t="shared" si="25"/>
        <v>mIAC</v>
      </c>
      <c r="AZ109" s="747" t="str">
        <f t="shared" si="25"/>
        <v>ilIAC</v>
      </c>
      <c r="BA109" s="747" t="str">
        <f t="shared" si="25"/>
        <v>icIAC</v>
      </c>
      <c r="BB109" s="747" t="str">
        <f t="shared" si="25"/>
        <v>dIAC</v>
      </c>
      <c r="BC109" s="747" t="str">
        <f t="shared" si="25"/>
        <v>fpIAC</v>
      </c>
      <c r="BD109" s="747" t="str">
        <f t="shared" si="25"/>
        <v>vcIAC</v>
      </c>
      <c r="BE109" s="747" t="str">
        <f t="shared" si="25"/>
        <v>ledIAC</v>
      </c>
      <c r="BF109" s="747" t="str">
        <f t="shared" si="25"/>
        <v>btIAC</v>
      </c>
      <c r="BG109" s="747" t="str">
        <f t="shared" si="25"/>
        <v>venIAC</v>
      </c>
      <c r="BH109" s="747" t="str">
        <f t="shared" si="25"/>
        <v>subIAC</v>
      </c>
      <c r="BI109" s="747" t="str">
        <f t="shared" si="25"/>
        <v>devIAC</v>
      </c>
      <c r="BJ109" s="747" t="str">
        <f t="shared" si="25"/>
        <v>quaIAC</v>
      </c>
      <c r="BK109" s="748" t="str">
        <f t="shared" si="25"/>
        <v>prdIAC</v>
      </c>
      <c r="BL109" s="755" t="str">
        <f t="shared" si="25"/>
        <v>IAC</v>
      </c>
      <c r="BM109" s="747" t="str">
        <f t="shared" si="25"/>
        <v>kIAC</v>
      </c>
      <c r="BN109" s="747" t="str">
        <f t="shared" si="25"/>
        <v>pIAC</v>
      </c>
      <c r="BO109" s="747" t="str">
        <f t="shared" si="25"/>
        <v>mIAC</v>
      </c>
      <c r="BP109" s="747" t="str">
        <f t="shared" si="25"/>
        <v>ilIAC</v>
      </c>
      <c r="BQ109" s="747" t="str">
        <f t="shared" si="25"/>
        <v>icIAC</v>
      </c>
      <c r="BR109" s="747" t="str">
        <f t="shared" si="25"/>
        <v>dIAC</v>
      </c>
      <c r="BS109" s="747" t="str">
        <f t="shared" si="25"/>
        <v>fpIAC</v>
      </c>
      <c r="BT109" s="747" t="str">
        <f t="shared" si="25"/>
        <v>vcIAC</v>
      </c>
      <c r="BU109" s="747" t="str">
        <f t="shared" si="25"/>
        <v>ledIAC</v>
      </c>
      <c r="BV109" s="747" t="str">
        <f t="shared" si="25"/>
        <v>btIAC</v>
      </c>
      <c r="BW109" s="747" t="str">
        <f t="shared" si="25"/>
        <v>venIAC</v>
      </c>
      <c r="BX109" s="747" t="str">
        <f t="shared" si="25"/>
        <v>subIAC</v>
      </c>
      <c r="BY109" s="747" t="str">
        <f>BY6</f>
        <v>devIAC</v>
      </c>
      <c r="BZ109" s="747" t="str">
        <f t="shared" si="25"/>
        <v>quaIAC</v>
      </c>
      <c r="CA109" s="748" t="str">
        <f t="shared" si="25"/>
        <v>prdIAC</v>
      </c>
    </row>
    <row r="110" spans="1:79" s="121" customFormat="1" ht="19.899999999999999" customHeight="1" x14ac:dyDescent="0.25">
      <c r="A110" s="1378" t="s">
        <v>2416</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t="b">
        <v>0</v>
      </c>
      <c r="AR110" s="765" t="b">
        <v>0</v>
      </c>
      <c r="AS110" s="765" t="b">
        <v>0</v>
      </c>
      <c r="AT110" s="765" t="b">
        <v>0</v>
      </c>
      <c r="AU110" s="766" t="b">
        <v>0</v>
      </c>
      <c r="AV110" s="752" t="str">
        <f>IF(AF110,IFERROR(LEFT($V110,SEARCH(" (",$V110)-1),$V110),"")</f>
        <v/>
      </c>
      <c r="AW110" s="753" t="str">
        <f t="shared" ref="AW110:BK125" si="26">IF(AG110,IFERROR(LEFT($V110,SEARCH(" (",$V110)-1),$V110),"")</f>
        <v/>
      </c>
      <c r="AX110" s="753" t="str">
        <f t="shared" si="26"/>
        <v/>
      </c>
      <c r="AY110" s="753" t="str">
        <f t="shared" si="26"/>
        <v/>
      </c>
      <c r="AZ110" s="753" t="str">
        <f t="shared" si="26"/>
        <v/>
      </c>
      <c r="BA110" s="753" t="str">
        <f t="shared" si="26"/>
        <v/>
      </c>
      <c r="BB110" s="753" t="str">
        <f t="shared" si="26"/>
        <v/>
      </c>
      <c r="BC110" s="753" t="str">
        <f t="shared" si="26"/>
        <v/>
      </c>
      <c r="BD110" s="753" t="str">
        <f t="shared" si="26"/>
        <v/>
      </c>
      <c r="BE110" s="753" t="str">
        <f t="shared" si="26"/>
        <v/>
      </c>
      <c r="BF110" s="753" t="str">
        <f t="shared" si="26"/>
        <v/>
      </c>
      <c r="BG110" s="753" t="str">
        <f t="shared" si="26"/>
        <v/>
      </c>
      <c r="BH110" s="753" t="str">
        <f t="shared" si="26"/>
        <v/>
      </c>
      <c r="BI110" s="753" t="str">
        <f t="shared" si="26"/>
        <v/>
      </c>
      <c r="BJ110" s="753" t="str">
        <f t="shared" si="26"/>
        <v/>
      </c>
      <c r="BK110" s="754" t="str">
        <f t="shared" si="26"/>
        <v/>
      </c>
      <c r="BL110" s="757" t="str">
        <f>IF(AF110,IFERROR(LEFT($W110,SEARCH(" (",$W110)-1),$W110),"")</f>
        <v/>
      </c>
      <c r="BM110" s="753" t="str">
        <f t="shared" ref="BM110:CA125" si="27">IF(AG110,IFERROR(LEFT($W110,SEARCH(" (",$W110)-1),$W110),"")</f>
        <v/>
      </c>
      <c r="BN110" s="753" t="str">
        <f t="shared" si="27"/>
        <v/>
      </c>
      <c r="BO110" s="753" t="str">
        <f t="shared" si="27"/>
        <v/>
      </c>
      <c r="BP110" s="753" t="str">
        <f t="shared" si="27"/>
        <v/>
      </c>
      <c r="BQ110" s="753" t="str">
        <f t="shared" si="27"/>
        <v/>
      </c>
      <c r="BR110" s="753" t="str">
        <f t="shared" si="27"/>
        <v/>
      </c>
      <c r="BS110" s="753" t="str">
        <f t="shared" si="27"/>
        <v/>
      </c>
      <c r="BT110" s="753" t="str">
        <f t="shared" si="27"/>
        <v/>
      </c>
      <c r="BU110" s="753" t="str">
        <f t="shared" si="27"/>
        <v/>
      </c>
      <c r="BV110" s="753" t="str">
        <f t="shared" si="27"/>
        <v/>
      </c>
      <c r="BW110" s="753" t="str">
        <f t="shared" si="27"/>
        <v/>
      </c>
      <c r="BX110" s="753" t="str">
        <f t="shared" si="27"/>
        <v/>
      </c>
      <c r="BY110" s="753" t="str">
        <f t="shared" si="27"/>
        <v/>
      </c>
      <c r="BZ110" s="753" t="str">
        <f t="shared" si="27"/>
        <v/>
      </c>
      <c r="CA110" s="754" t="str">
        <f t="shared" si="27"/>
        <v/>
      </c>
    </row>
    <row r="111" spans="1:79" s="121" customFormat="1" ht="19.899999999999999" customHeight="1" x14ac:dyDescent="0.25">
      <c r="A111" s="7" t="s">
        <v>1543</v>
      </c>
      <c r="B111" s="7" t="s">
        <v>1544</v>
      </c>
      <c r="C111" s="2" t="s">
        <v>1545</v>
      </c>
      <c r="D111" s="4" t="s">
        <v>1537</v>
      </c>
      <c r="E111" s="4">
        <v>1</v>
      </c>
      <c r="F111" s="4" t="s">
        <v>1546</v>
      </c>
      <c r="G111" s="862" t="s">
        <v>1516</v>
      </c>
      <c r="H111" s="4"/>
      <c r="I111" s="15"/>
      <c r="J111" s="47" t="s">
        <v>86</v>
      </c>
      <c r="K111" s="48"/>
      <c r="L111" s="48"/>
      <c r="M111" s="49"/>
      <c r="N111" s="47" t="s">
        <v>86</v>
      </c>
      <c r="O111" s="48"/>
      <c r="P111" s="48"/>
      <c r="Q111" s="48"/>
      <c r="R111" s="48"/>
      <c r="S111" s="48"/>
      <c r="T111" s="65"/>
      <c r="U111" s="49"/>
      <c r="V111" s="58" t="s">
        <v>86</v>
      </c>
      <c r="W111" s="82" t="s">
        <v>86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-1</v>
      </c>
      <c r="AR111" s="487">
        <v>-1</v>
      </c>
      <c r="AS111" s="487">
        <v>-1</v>
      </c>
      <c r="AT111" s="487">
        <v>-1</v>
      </c>
      <c r="AU111" s="493">
        <v>-1</v>
      </c>
      <c r="AV111" s="488">
        <v>-1</v>
      </c>
      <c r="AW111" s="487" t="str">
        <f t="shared" si="26"/>
        <v>tbd</v>
      </c>
      <c r="AX111" s="487" t="str">
        <f t="shared" si="26"/>
        <v>tbd</v>
      </c>
      <c r="AY111" s="487" t="str">
        <f t="shared" si="26"/>
        <v>tbd</v>
      </c>
      <c r="AZ111" s="487" t="str">
        <f t="shared" si="26"/>
        <v>tbd</v>
      </c>
      <c r="BA111" s="487" t="str">
        <f t="shared" si="26"/>
        <v>tbd</v>
      </c>
      <c r="BB111" s="487" t="str">
        <f t="shared" si="26"/>
        <v>tbd</v>
      </c>
      <c r="BC111" s="487" t="str">
        <f t="shared" si="26"/>
        <v>tbd</v>
      </c>
      <c r="BD111" s="487" t="str">
        <f t="shared" si="26"/>
        <v>tbd</v>
      </c>
      <c r="BE111" s="487" t="str">
        <f t="shared" si="26"/>
        <v>tbd</v>
      </c>
      <c r="BF111" s="487" t="str">
        <f t="shared" si="26"/>
        <v>tbd</v>
      </c>
      <c r="BG111" s="487" t="str">
        <f t="shared" si="26"/>
        <v>tbd</v>
      </c>
      <c r="BH111" s="487" t="str">
        <f t="shared" si="26"/>
        <v>tbd</v>
      </c>
      <c r="BI111" s="487" t="str">
        <f t="shared" si="26"/>
        <v>tbd</v>
      </c>
      <c r="BJ111" s="487" t="str">
        <f t="shared" si="26"/>
        <v>tbd</v>
      </c>
      <c r="BK111" s="489" t="str">
        <f t="shared" si="26"/>
        <v>tbd</v>
      </c>
      <c r="BL111" s="495" t="str">
        <f t="shared" ref="BL111:CA140" si="28">IF(AF111,IFERROR(LEFT($W111,SEARCH(" (",$W111)-1),$W111),"")</f>
        <v>tbd</v>
      </c>
      <c r="BM111" s="487" t="str">
        <f t="shared" si="27"/>
        <v>tbd</v>
      </c>
      <c r="BN111" s="487" t="str">
        <f t="shared" si="27"/>
        <v>tbd</v>
      </c>
      <c r="BO111" s="487" t="str">
        <f t="shared" si="27"/>
        <v>tbd</v>
      </c>
      <c r="BP111" s="487" t="str">
        <f t="shared" si="27"/>
        <v>tbd</v>
      </c>
      <c r="BQ111" s="487" t="str">
        <f t="shared" si="27"/>
        <v>tbd</v>
      </c>
      <c r="BR111" s="487" t="str">
        <f t="shared" si="27"/>
        <v>tbd</v>
      </c>
      <c r="BS111" s="487" t="str">
        <f t="shared" si="27"/>
        <v>tbd</v>
      </c>
      <c r="BT111" s="487" t="str">
        <f t="shared" si="27"/>
        <v>tbd</v>
      </c>
      <c r="BU111" s="487" t="str">
        <f t="shared" si="27"/>
        <v>tbd</v>
      </c>
      <c r="BV111" s="487" t="str">
        <f t="shared" si="27"/>
        <v>tbd</v>
      </c>
      <c r="BW111" s="487" t="str">
        <f t="shared" si="27"/>
        <v>tbd</v>
      </c>
      <c r="BX111" s="487" t="str">
        <f t="shared" si="27"/>
        <v>tbd</v>
      </c>
      <c r="BY111" s="487" t="str">
        <f t="shared" si="27"/>
        <v>tbd</v>
      </c>
      <c r="BZ111" s="487" t="str">
        <f t="shared" si="27"/>
        <v>tbd</v>
      </c>
      <c r="CA111" s="489" t="str">
        <f t="shared" si="27"/>
        <v>tbd</v>
      </c>
    </row>
    <row r="112" spans="1:79" s="121" customFormat="1" ht="19.899999999999999" customHeight="1" x14ac:dyDescent="0.25">
      <c r="A112" s="9" t="s">
        <v>1875</v>
      </c>
      <c r="B112" s="7" t="s">
        <v>1876</v>
      </c>
      <c r="C112" s="2" t="s">
        <v>1877</v>
      </c>
      <c r="D112" s="4" t="s">
        <v>1542</v>
      </c>
      <c r="E112" s="4" t="s">
        <v>1515</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-1</v>
      </c>
      <c r="AR112" s="487">
        <v>-1</v>
      </c>
      <c r="AS112" s="487">
        <v>-1</v>
      </c>
      <c r="AT112" s="487">
        <v>-1</v>
      </c>
      <c r="AU112" s="493">
        <v>-1</v>
      </c>
      <c r="AV112" s="488">
        <v>-1</v>
      </c>
      <c r="AW112" s="487" t="str">
        <f t="shared" si="26"/>
        <v>tbd</v>
      </c>
      <c r="AX112" s="487" t="str">
        <f t="shared" si="26"/>
        <v>tbd</v>
      </c>
      <c r="AY112" s="487" t="str">
        <f t="shared" si="26"/>
        <v>tbd</v>
      </c>
      <c r="AZ112" s="487" t="str">
        <f t="shared" si="26"/>
        <v>tbd</v>
      </c>
      <c r="BA112" s="487" t="str">
        <f t="shared" si="26"/>
        <v>tbd</v>
      </c>
      <c r="BB112" s="487" t="str">
        <f t="shared" si="26"/>
        <v>tbd</v>
      </c>
      <c r="BC112" s="487" t="str">
        <f t="shared" si="26"/>
        <v>tbd</v>
      </c>
      <c r="BD112" s="487" t="str">
        <f t="shared" si="26"/>
        <v>tbd</v>
      </c>
      <c r="BE112" s="487" t="str">
        <f t="shared" si="26"/>
        <v>tbd</v>
      </c>
      <c r="BF112" s="487" t="str">
        <f t="shared" si="26"/>
        <v>tbd</v>
      </c>
      <c r="BG112" s="487" t="str">
        <f t="shared" si="26"/>
        <v>tbd</v>
      </c>
      <c r="BH112" s="487" t="str">
        <f t="shared" si="26"/>
        <v>tbd</v>
      </c>
      <c r="BI112" s="487" t="str">
        <f t="shared" si="26"/>
        <v>tbd</v>
      </c>
      <c r="BJ112" s="487" t="str">
        <f t="shared" si="26"/>
        <v>tbd</v>
      </c>
      <c r="BK112" s="489" t="str">
        <f t="shared" si="26"/>
        <v>tbd</v>
      </c>
      <c r="BL112" s="495" t="str">
        <f t="shared" si="28"/>
        <v>not req'ed</v>
      </c>
      <c r="BM112" s="487" t="str">
        <f t="shared" si="27"/>
        <v>not req'ed</v>
      </c>
      <c r="BN112" s="487" t="str">
        <f t="shared" si="27"/>
        <v>not req'ed</v>
      </c>
      <c r="BO112" s="487" t="str">
        <f t="shared" si="27"/>
        <v>not req'ed</v>
      </c>
      <c r="BP112" s="487" t="str">
        <f t="shared" si="27"/>
        <v>not req'ed</v>
      </c>
      <c r="BQ112" s="487" t="str">
        <f t="shared" si="27"/>
        <v>not req'ed</v>
      </c>
      <c r="BR112" s="487" t="str">
        <f t="shared" si="27"/>
        <v>not req'ed</v>
      </c>
      <c r="BS112" s="487" t="str">
        <f t="shared" si="27"/>
        <v>not req'ed</v>
      </c>
      <c r="BT112" s="487" t="str">
        <f t="shared" si="27"/>
        <v>not req'ed</v>
      </c>
      <c r="BU112" s="487" t="str">
        <f t="shared" si="27"/>
        <v>not req'ed</v>
      </c>
      <c r="BV112" s="487" t="str">
        <f t="shared" si="27"/>
        <v>not req'ed</v>
      </c>
      <c r="BW112" s="487" t="str">
        <f t="shared" si="27"/>
        <v>not req'ed</v>
      </c>
      <c r="BX112" s="487" t="str">
        <f t="shared" si="27"/>
        <v>not req'ed</v>
      </c>
      <c r="BY112" s="487" t="str">
        <f t="shared" si="27"/>
        <v>not req'ed</v>
      </c>
      <c r="BZ112" s="487" t="str">
        <f t="shared" si="27"/>
        <v>not req'ed</v>
      </c>
      <c r="CA112" s="489" t="str">
        <f t="shared" si="27"/>
        <v>not req'ed</v>
      </c>
    </row>
    <row r="113" spans="1:79" s="121" customFormat="1" ht="19.899999999999999" customHeight="1" x14ac:dyDescent="0.25">
      <c r="A113" s="9" t="s">
        <v>1878</v>
      </c>
      <c r="B113" s="7" t="s">
        <v>1879</v>
      </c>
      <c r="C113" s="2" t="s">
        <v>1880</v>
      </c>
      <c r="D113" s="4" t="s">
        <v>1881</v>
      </c>
      <c r="E113" s="4">
        <v>8</v>
      </c>
      <c r="F113" s="4" t="s">
        <v>1882</v>
      </c>
      <c r="G113" s="862" t="s">
        <v>1516</v>
      </c>
      <c r="H113" s="4"/>
      <c r="I113" s="15"/>
      <c r="J113" s="47" t="s">
        <v>86</v>
      </c>
      <c r="K113" s="48"/>
      <c r="L113" s="48"/>
      <c r="M113" s="49"/>
      <c r="N113" s="47" t="s">
        <v>86</v>
      </c>
      <c r="O113" s="48"/>
      <c r="P113" s="48"/>
      <c r="Q113" s="48"/>
      <c r="R113" s="48"/>
      <c r="S113" s="48"/>
      <c r="T113" s="65"/>
      <c r="U113" s="49"/>
      <c r="V113" s="58" t="s">
        <v>86</v>
      </c>
      <c r="W113" s="82" t="s">
        <v>86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-1</v>
      </c>
      <c r="AR113" s="487">
        <v>-1</v>
      </c>
      <c r="AS113" s="487">
        <v>-1</v>
      </c>
      <c r="AT113" s="487">
        <v>-1</v>
      </c>
      <c r="AU113" s="493">
        <v>-1</v>
      </c>
      <c r="AV113" s="488">
        <v>-1</v>
      </c>
      <c r="AW113" s="487" t="str">
        <f t="shared" si="26"/>
        <v>tbd</v>
      </c>
      <c r="AX113" s="487" t="str">
        <f t="shared" si="26"/>
        <v>tbd</v>
      </c>
      <c r="AY113" s="487" t="str">
        <f t="shared" si="26"/>
        <v>tbd</v>
      </c>
      <c r="AZ113" s="487" t="str">
        <f t="shared" si="26"/>
        <v>tbd</v>
      </c>
      <c r="BA113" s="487" t="str">
        <f t="shared" si="26"/>
        <v>tbd</v>
      </c>
      <c r="BB113" s="487" t="str">
        <f t="shared" si="26"/>
        <v>tbd</v>
      </c>
      <c r="BC113" s="487" t="str">
        <f t="shared" si="26"/>
        <v>tbd</v>
      </c>
      <c r="BD113" s="487" t="str">
        <f t="shared" si="26"/>
        <v>tbd</v>
      </c>
      <c r="BE113" s="487" t="str">
        <f t="shared" si="26"/>
        <v>tbd</v>
      </c>
      <c r="BF113" s="487" t="str">
        <f t="shared" si="26"/>
        <v>tbd</v>
      </c>
      <c r="BG113" s="487" t="str">
        <f t="shared" si="26"/>
        <v>tbd</v>
      </c>
      <c r="BH113" s="487" t="str">
        <f t="shared" si="26"/>
        <v>tbd</v>
      </c>
      <c r="BI113" s="487" t="str">
        <f t="shared" si="26"/>
        <v>tbd</v>
      </c>
      <c r="BJ113" s="487" t="str">
        <f t="shared" si="26"/>
        <v>tbd</v>
      </c>
      <c r="BK113" s="489" t="str">
        <f t="shared" si="26"/>
        <v>tbd</v>
      </c>
      <c r="BL113" s="495" t="str">
        <f t="shared" si="28"/>
        <v>tbd</v>
      </c>
      <c r="BM113" s="487" t="str">
        <f t="shared" si="27"/>
        <v>tbd</v>
      </c>
      <c r="BN113" s="487" t="str">
        <f t="shared" si="27"/>
        <v>tbd</v>
      </c>
      <c r="BO113" s="487" t="str">
        <f t="shared" si="27"/>
        <v>tbd</v>
      </c>
      <c r="BP113" s="487" t="str">
        <f t="shared" si="27"/>
        <v>tbd</v>
      </c>
      <c r="BQ113" s="487" t="str">
        <f t="shared" si="27"/>
        <v>tbd</v>
      </c>
      <c r="BR113" s="487" t="str">
        <f t="shared" si="27"/>
        <v>tbd</v>
      </c>
      <c r="BS113" s="487" t="str">
        <f t="shared" si="27"/>
        <v>tbd</v>
      </c>
      <c r="BT113" s="487" t="str">
        <f t="shared" si="27"/>
        <v>tbd</v>
      </c>
      <c r="BU113" s="487" t="str">
        <f t="shared" si="27"/>
        <v>tbd</v>
      </c>
      <c r="BV113" s="487" t="str">
        <f t="shared" si="27"/>
        <v>tbd</v>
      </c>
      <c r="BW113" s="487" t="str">
        <f t="shared" si="27"/>
        <v>tbd</v>
      </c>
      <c r="BX113" s="487" t="str">
        <f t="shared" si="27"/>
        <v>tbd</v>
      </c>
      <c r="BY113" s="487" t="str">
        <f t="shared" si="27"/>
        <v>tbd</v>
      </c>
      <c r="BZ113" s="487" t="str">
        <f t="shared" si="27"/>
        <v>tbd</v>
      </c>
      <c r="CA113" s="489" t="str">
        <f t="shared" si="27"/>
        <v>tbd</v>
      </c>
    </row>
    <row r="114" spans="1:79" s="121" customFormat="1" ht="19.899999999999999" customHeight="1" x14ac:dyDescent="0.25">
      <c r="A114" s="9" t="s">
        <v>1883</v>
      </c>
      <c r="B114" s="7" t="s">
        <v>1884</v>
      </c>
      <c r="C114" s="2" t="s">
        <v>1885</v>
      </c>
      <c r="D114" s="4" t="s">
        <v>1886</v>
      </c>
      <c r="E114" s="7">
        <v>8</v>
      </c>
      <c r="F114" s="4" t="s">
        <v>1546</v>
      </c>
      <c r="G114" s="862" t="s">
        <v>1516</v>
      </c>
      <c r="H114" s="4"/>
      <c r="I114" s="15"/>
      <c r="J114" s="47" t="s">
        <v>86</v>
      </c>
      <c r="K114" s="48"/>
      <c r="L114" s="48"/>
      <c r="M114" s="49"/>
      <c r="N114" s="47" t="s">
        <v>86</v>
      </c>
      <c r="O114" s="48"/>
      <c r="P114" s="48"/>
      <c r="Q114" s="48"/>
      <c r="R114" s="48"/>
      <c r="S114" s="48"/>
      <c r="T114" s="65"/>
      <c r="U114" s="49"/>
      <c r="V114" s="58" t="s">
        <v>86</v>
      </c>
      <c r="W114" s="82" t="s">
        <v>86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-1</v>
      </c>
      <c r="AR114" s="487">
        <v>-1</v>
      </c>
      <c r="AS114" s="487">
        <v>-1</v>
      </c>
      <c r="AT114" s="487">
        <v>-1</v>
      </c>
      <c r="AU114" s="493">
        <v>-1</v>
      </c>
      <c r="AV114" s="488">
        <v>-1</v>
      </c>
      <c r="AW114" s="487" t="str">
        <f t="shared" si="26"/>
        <v>tbd</v>
      </c>
      <c r="AX114" s="487" t="str">
        <f t="shared" si="26"/>
        <v>tbd</v>
      </c>
      <c r="AY114" s="487" t="str">
        <f t="shared" si="26"/>
        <v>tbd</v>
      </c>
      <c r="AZ114" s="487" t="str">
        <f t="shared" si="26"/>
        <v>tbd</v>
      </c>
      <c r="BA114" s="487" t="str">
        <f t="shared" si="26"/>
        <v>tbd</v>
      </c>
      <c r="BB114" s="487" t="str">
        <f t="shared" si="26"/>
        <v>tbd</v>
      </c>
      <c r="BC114" s="487" t="str">
        <f t="shared" si="26"/>
        <v>tbd</v>
      </c>
      <c r="BD114" s="487" t="str">
        <f t="shared" si="26"/>
        <v>tbd</v>
      </c>
      <c r="BE114" s="487" t="str">
        <f t="shared" si="26"/>
        <v>tbd</v>
      </c>
      <c r="BF114" s="487" t="str">
        <f t="shared" si="26"/>
        <v>tbd</v>
      </c>
      <c r="BG114" s="487" t="str">
        <f t="shared" si="26"/>
        <v>tbd</v>
      </c>
      <c r="BH114" s="487" t="str">
        <f t="shared" si="26"/>
        <v>tbd</v>
      </c>
      <c r="BI114" s="487" t="str">
        <f t="shared" si="26"/>
        <v>tbd</v>
      </c>
      <c r="BJ114" s="487" t="str">
        <f t="shared" si="26"/>
        <v>tbd</v>
      </c>
      <c r="BK114" s="489" t="str">
        <f t="shared" si="26"/>
        <v>tbd</v>
      </c>
      <c r="BL114" s="495" t="str">
        <f t="shared" si="28"/>
        <v>tbd</v>
      </c>
      <c r="BM114" s="487" t="str">
        <f t="shared" si="27"/>
        <v>tbd</v>
      </c>
      <c r="BN114" s="487" t="str">
        <f t="shared" si="27"/>
        <v>tbd</v>
      </c>
      <c r="BO114" s="487" t="str">
        <f t="shared" si="27"/>
        <v>tbd</v>
      </c>
      <c r="BP114" s="487" t="str">
        <f t="shared" si="27"/>
        <v>tbd</v>
      </c>
      <c r="BQ114" s="487" t="str">
        <f t="shared" si="27"/>
        <v>tbd</v>
      </c>
      <c r="BR114" s="487" t="str">
        <f t="shared" si="27"/>
        <v>tbd</v>
      </c>
      <c r="BS114" s="487" t="str">
        <f t="shared" si="27"/>
        <v>tbd</v>
      </c>
      <c r="BT114" s="487" t="str">
        <f t="shared" si="27"/>
        <v>tbd</v>
      </c>
      <c r="BU114" s="487" t="str">
        <f t="shared" si="27"/>
        <v>tbd</v>
      </c>
      <c r="BV114" s="487" t="str">
        <f t="shared" si="27"/>
        <v>tbd</v>
      </c>
      <c r="BW114" s="487" t="str">
        <f t="shared" si="27"/>
        <v>tbd</v>
      </c>
      <c r="BX114" s="487" t="str">
        <f t="shared" si="27"/>
        <v>tbd</v>
      </c>
      <c r="BY114" s="487" t="str">
        <f t="shared" si="27"/>
        <v>tbd</v>
      </c>
      <c r="BZ114" s="487" t="str">
        <f t="shared" si="27"/>
        <v>tbd</v>
      </c>
      <c r="CA114" s="489" t="str">
        <f t="shared" si="27"/>
        <v>tbd</v>
      </c>
    </row>
    <row r="115" spans="1:79" s="121" customFormat="1" ht="19.899999999999999" customHeight="1" x14ac:dyDescent="0.25">
      <c r="A115" s="9" t="s">
        <v>1887</v>
      </c>
      <c r="B115" s="7" t="s">
        <v>1888</v>
      </c>
      <c r="C115" s="2" t="s">
        <v>1889</v>
      </c>
      <c r="D115" s="4" t="s">
        <v>1890</v>
      </c>
      <c r="E115" s="7">
        <v>8</v>
      </c>
      <c r="F115" s="4" t="s">
        <v>1525</v>
      </c>
      <c r="G115" s="862" t="s">
        <v>1516</v>
      </c>
      <c r="H115" s="4"/>
      <c r="I115" s="15"/>
      <c r="J115" s="47" t="s">
        <v>86</v>
      </c>
      <c r="K115" s="48"/>
      <c r="L115" s="48"/>
      <c r="M115" s="49"/>
      <c r="N115" s="47" t="s">
        <v>86</v>
      </c>
      <c r="O115" s="48"/>
      <c r="P115" s="48"/>
      <c r="Q115" s="48"/>
      <c r="R115" s="48"/>
      <c r="S115" s="48"/>
      <c r="T115" s="65"/>
      <c r="U115" s="49"/>
      <c r="V115" s="58" t="s">
        <v>86</v>
      </c>
      <c r="W115" s="82" t="s">
        <v>86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-1</v>
      </c>
      <c r="AR115" s="487">
        <v>-1</v>
      </c>
      <c r="AS115" s="487">
        <v>-1</v>
      </c>
      <c r="AT115" s="487">
        <v>-1</v>
      </c>
      <c r="AU115" s="493">
        <v>-1</v>
      </c>
      <c r="AV115" s="488">
        <v>-1</v>
      </c>
      <c r="AW115" s="487" t="str">
        <f t="shared" si="26"/>
        <v>tbd</v>
      </c>
      <c r="AX115" s="487" t="str">
        <f t="shared" si="26"/>
        <v>tbd</v>
      </c>
      <c r="AY115" s="487" t="str">
        <f t="shared" si="26"/>
        <v>tbd</v>
      </c>
      <c r="AZ115" s="487" t="str">
        <f t="shared" si="26"/>
        <v>tbd</v>
      </c>
      <c r="BA115" s="487" t="str">
        <f t="shared" si="26"/>
        <v>tbd</v>
      </c>
      <c r="BB115" s="487" t="str">
        <f t="shared" si="26"/>
        <v>tbd</v>
      </c>
      <c r="BC115" s="487" t="str">
        <f t="shared" si="26"/>
        <v>tbd</v>
      </c>
      <c r="BD115" s="487" t="str">
        <f t="shared" si="26"/>
        <v>tbd</v>
      </c>
      <c r="BE115" s="487" t="str">
        <f t="shared" si="26"/>
        <v>tbd</v>
      </c>
      <c r="BF115" s="487" t="str">
        <f t="shared" si="26"/>
        <v>tbd</v>
      </c>
      <c r="BG115" s="487" t="str">
        <f t="shared" si="26"/>
        <v>tbd</v>
      </c>
      <c r="BH115" s="487" t="str">
        <f t="shared" si="26"/>
        <v>tbd</v>
      </c>
      <c r="BI115" s="487" t="str">
        <f t="shared" si="26"/>
        <v>tbd</v>
      </c>
      <c r="BJ115" s="487" t="str">
        <f t="shared" si="26"/>
        <v>tbd</v>
      </c>
      <c r="BK115" s="489" t="str">
        <f t="shared" si="26"/>
        <v>tbd</v>
      </c>
      <c r="BL115" s="495" t="str">
        <f t="shared" si="28"/>
        <v>tbd</v>
      </c>
      <c r="BM115" s="487" t="str">
        <f t="shared" si="27"/>
        <v>tbd</v>
      </c>
      <c r="BN115" s="487" t="str">
        <f t="shared" si="27"/>
        <v>tbd</v>
      </c>
      <c r="BO115" s="487" t="str">
        <f t="shared" si="27"/>
        <v>tbd</v>
      </c>
      <c r="BP115" s="487" t="str">
        <f t="shared" si="27"/>
        <v>tbd</v>
      </c>
      <c r="BQ115" s="487" t="str">
        <f t="shared" si="27"/>
        <v>tbd</v>
      </c>
      <c r="BR115" s="487" t="str">
        <f t="shared" si="27"/>
        <v>tbd</v>
      </c>
      <c r="BS115" s="487" t="str">
        <f t="shared" si="27"/>
        <v>tbd</v>
      </c>
      <c r="BT115" s="487" t="str">
        <f t="shared" si="27"/>
        <v>tbd</v>
      </c>
      <c r="BU115" s="487" t="str">
        <f t="shared" si="27"/>
        <v>tbd</v>
      </c>
      <c r="BV115" s="487" t="str">
        <f t="shared" si="27"/>
        <v>tbd</v>
      </c>
      <c r="BW115" s="487" t="str">
        <f t="shared" si="27"/>
        <v>tbd</v>
      </c>
      <c r="BX115" s="487" t="str">
        <f t="shared" si="27"/>
        <v>tbd</v>
      </c>
      <c r="BY115" s="487" t="str">
        <f t="shared" si="27"/>
        <v>tbd</v>
      </c>
      <c r="BZ115" s="487" t="str">
        <f t="shared" si="27"/>
        <v>tbd</v>
      </c>
      <c r="CA115" s="489" t="str">
        <f t="shared" si="27"/>
        <v>tbd</v>
      </c>
    </row>
    <row r="116" spans="1:79" s="121" customFormat="1" ht="19.899999999999999" customHeight="1" x14ac:dyDescent="0.25">
      <c r="A116" s="9" t="s">
        <v>1891</v>
      </c>
      <c r="B116" s="7" t="s">
        <v>1892</v>
      </c>
      <c r="C116" s="2" t="s">
        <v>1893</v>
      </c>
      <c r="D116" s="4" t="s">
        <v>1894</v>
      </c>
      <c r="E116" s="4">
        <v>8</v>
      </c>
      <c r="F116" s="4" t="s">
        <v>1895</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-1</v>
      </c>
      <c r="AR116" s="487">
        <v>-1</v>
      </c>
      <c r="AS116" s="487">
        <v>-1</v>
      </c>
      <c r="AT116" s="487">
        <v>-1</v>
      </c>
      <c r="AU116" s="493">
        <v>-1</v>
      </c>
      <c r="AV116" s="488">
        <v>-1</v>
      </c>
      <c r="AW116" s="487" t="str">
        <f t="shared" si="26"/>
        <v>tbd</v>
      </c>
      <c r="AX116" s="487" t="str">
        <f t="shared" si="26"/>
        <v>tbd</v>
      </c>
      <c r="AY116" s="487" t="str">
        <f t="shared" si="26"/>
        <v>tbd</v>
      </c>
      <c r="AZ116" s="487" t="str">
        <f t="shared" si="26"/>
        <v>tbd</v>
      </c>
      <c r="BA116" s="487" t="str">
        <f t="shared" si="26"/>
        <v>tbd</v>
      </c>
      <c r="BB116" s="487" t="str">
        <f t="shared" si="26"/>
        <v>tbd</v>
      </c>
      <c r="BC116" s="487" t="str">
        <f t="shared" si="26"/>
        <v>tbd</v>
      </c>
      <c r="BD116" s="487" t="str">
        <f t="shared" si="26"/>
        <v>tbd</v>
      </c>
      <c r="BE116" s="487" t="str">
        <f t="shared" si="26"/>
        <v>tbd</v>
      </c>
      <c r="BF116" s="487" t="str">
        <f t="shared" si="26"/>
        <v>tbd</v>
      </c>
      <c r="BG116" s="487" t="str">
        <f t="shared" si="26"/>
        <v>tbd</v>
      </c>
      <c r="BH116" s="487" t="str">
        <f t="shared" si="26"/>
        <v>tbd</v>
      </c>
      <c r="BI116" s="487" t="str">
        <f t="shared" si="26"/>
        <v>tbd</v>
      </c>
      <c r="BJ116" s="487" t="str">
        <f t="shared" si="26"/>
        <v>tbd</v>
      </c>
      <c r="BK116" s="489" t="str">
        <f t="shared" si="26"/>
        <v>tbd</v>
      </c>
      <c r="BL116" s="495" t="str">
        <f t="shared" si="28"/>
        <v>tbd</v>
      </c>
      <c r="BM116" s="487" t="str">
        <f t="shared" si="27"/>
        <v>tbd</v>
      </c>
      <c r="BN116" s="487" t="str">
        <f t="shared" si="27"/>
        <v>tbd</v>
      </c>
      <c r="BO116" s="487" t="str">
        <f t="shared" si="27"/>
        <v>tbd</v>
      </c>
      <c r="BP116" s="487" t="str">
        <f t="shared" si="27"/>
        <v>tbd</v>
      </c>
      <c r="BQ116" s="487" t="str">
        <f t="shared" si="27"/>
        <v>tbd</v>
      </c>
      <c r="BR116" s="487" t="str">
        <f t="shared" si="27"/>
        <v>tbd</v>
      </c>
      <c r="BS116" s="487" t="str">
        <f t="shared" si="27"/>
        <v>tbd</v>
      </c>
      <c r="BT116" s="487" t="str">
        <f t="shared" si="27"/>
        <v>tbd</v>
      </c>
      <c r="BU116" s="487" t="str">
        <f t="shared" si="27"/>
        <v>tbd</v>
      </c>
      <c r="BV116" s="487" t="str">
        <f t="shared" si="27"/>
        <v>tbd</v>
      </c>
      <c r="BW116" s="487" t="str">
        <f t="shared" si="27"/>
        <v>tbd</v>
      </c>
      <c r="BX116" s="487" t="str">
        <f t="shared" si="27"/>
        <v>tbd</v>
      </c>
      <c r="BY116" s="487" t="str">
        <f t="shared" si="27"/>
        <v>tbd</v>
      </c>
      <c r="BZ116" s="487" t="str">
        <f t="shared" si="27"/>
        <v>tbd</v>
      </c>
      <c r="CA116" s="489" t="str">
        <f t="shared" si="27"/>
        <v>tbd</v>
      </c>
    </row>
    <row r="117" spans="1:79" s="121" customFormat="1" ht="19.899999999999999" customHeight="1" x14ac:dyDescent="0.25">
      <c r="A117" s="9" t="s">
        <v>1896</v>
      </c>
      <c r="B117" s="7" t="s">
        <v>1897</v>
      </c>
      <c r="C117" s="2" t="s">
        <v>1898</v>
      </c>
      <c r="D117" s="4" t="s">
        <v>1899</v>
      </c>
      <c r="E117" s="4">
        <v>20</v>
      </c>
      <c r="F117" s="4" t="s">
        <v>1882</v>
      </c>
      <c r="G117" s="4">
        <v>10000</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-1</v>
      </c>
      <c r="AR117" s="487">
        <v>-1</v>
      </c>
      <c r="AS117" s="487">
        <v>-1</v>
      </c>
      <c r="AT117" s="487">
        <v>-1</v>
      </c>
      <c r="AU117" s="493">
        <v>-1</v>
      </c>
      <c r="AV117" s="488">
        <v>-1</v>
      </c>
      <c r="AW117" s="487" t="str">
        <f t="shared" si="26"/>
        <v>tbd</v>
      </c>
      <c r="AX117" s="487" t="str">
        <f t="shared" si="26"/>
        <v>tbd</v>
      </c>
      <c r="AY117" s="487" t="str">
        <f t="shared" si="26"/>
        <v>tbd</v>
      </c>
      <c r="AZ117" s="487" t="str">
        <f t="shared" si="26"/>
        <v>tbd</v>
      </c>
      <c r="BA117" s="487" t="str">
        <f t="shared" si="26"/>
        <v>tbd</v>
      </c>
      <c r="BB117" s="487" t="str">
        <f t="shared" si="26"/>
        <v>tbd</v>
      </c>
      <c r="BC117" s="487" t="str">
        <f t="shared" si="26"/>
        <v>tbd</v>
      </c>
      <c r="BD117" s="487" t="str">
        <f t="shared" si="26"/>
        <v>tbd</v>
      </c>
      <c r="BE117" s="487" t="str">
        <f t="shared" si="26"/>
        <v>tbd</v>
      </c>
      <c r="BF117" s="487" t="str">
        <f t="shared" si="26"/>
        <v>tbd</v>
      </c>
      <c r="BG117" s="487" t="str">
        <f t="shared" si="26"/>
        <v>tbd</v>
      </c>
      <c r="BH117" s="487" t="str">
        <f t="shared" si="26"/>
        <v>tbd</v>
      </c>
      <c r="BI117" s="487" t="str">
        <f t="shared" si="26"/>
        <v>tbd</v>
      </c>
      <c r="BJ117" s="487" t="str">
        <f t="shared" si="26"/>
        <v>tbd</v>
      </c>
      <c r="BK117" s="489" t="str">
        <f t="shared" si="26"/>
        <v>tbd</v>
      </c>
      <c r="BL117" s="495" t="str">
        <f t="shared" si="28"/>
        <v>tbd</v>
      </c>
      <c r="BM117" s="487" t="str">
        <f t="shared" si="27"/>
        <v>tbd</v>
      </c>
      <c r="BN117" s="487" t="str">
        <f t="shared" si="27"/>
        <v>tbd</v>
      </c>
      <c r="BO117" s="487" t="str">
        <f t="shared" si="27"/>
        <v>tbd</v>
      </c>
      <c r="BP117" s="487" t="str">
        <f t="shared" si="27"/>
        <v>tbd</v>
      </c>
      <c r="BQ117" s="487" t="str">
        <f t="shared" si="27"/>
        <v>tbd</v>
      </c>
      <c r="BR117" s="487" t="str">
        <f t="shared" si="27"/>
        <v>tbd</v>
      </c>
      <c r="BS117" s="487" t="str">
        <f t="shared" si="27"/>
        <v>tbd</v>
      </c>
      <c r="BT117" s="487" t="str">
        <f t="shared" si="27"/>
        <v>tbd</v>
      </c>
      <c r="BU117" s="487" t="str">
        <f t="shared" si="27"/>
        <v>tbd</v>
      </c>
      <c r="BV117" s="487" t="str">
        <f t="shared" si="27"/>
        <v>tbd</v>
      </c>
      <c r="BW117" s="487" t="str">
        <f t="shared" si="27"/>
        <v>tbd</v>
      </c>
      <c r="BX117" s="487" t="str">
        <f t="shared" si="27"/>
        <v>tbd</v>
      </c>
      <c r="BY117" s="487" t="str">
        <f t="shared" si="27"/>
        <v>tbd</v>
      </c>
      <c r="BZ117" s="487" t="str">
        <f t="shared" si="27"/>
        <v>tbd</v>
      </c>
      <c r="CA117" s="489" t="str">
        <f t="shared" si="27"/>
        <v>tbd</v>
      </c>
    </row>
    <row r="118" spans="1:79" s="121" customFormat="1" ht="19.899999999999999" customHeight="1" x14ac:dyDescent="0.25">
      <c r="A118" s="9" t="s">
        <v>1900</v>
      </c>
      <c r="B118" s="7" t="s">
        <v>1901</v>
      </c>
      <c r="C118" s="2" t="s">
        <v>1902</v>
      </c>
      <c r="D118" s="5" t="s">
        <v>1903</v>
      </c>
      <c r="E118" s="4">
        <v>8</v>
      </c>
      <c r="F118" s="4" t="s">
        <v>1819</v>
      </c>
      <c r="G118" s="862" t="s">
        <v>1516</v>
      </c>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-1</v>
      </c>
      <c r="AR118" s="487">
        <v>-1</v>
      </c>
      <c r="AS118" s="487">
        <v>-1</v>
      </c>
      <c r="AT118" s="487">
        <v>-1</v>
      </c>
      <c r="AU118" s="493">
        <v>-1</v>
      </c>
      <c r="AV118" s="488">
        <v>-1</v>
      </c>
      <c r="AW118" s="487" t="str">
        <f t="shared" si="26"/>
        <v>tbd</v>
      </c>
      <c r="AX118" s="487" t="str">
        <f t="shared" si="26"/>
        <v>tbd</v>
      </c>
      <c r="AY118" s="487" t="str">
        <f t="shared" si="26"/>
        <v>tbd</v>
      </c>
      <c r="AZ118" s="487" t="str">
        <f t="shared" si="26"/>
        <v>tbd</v>
      </c>
      <c r="BA118" s="487" t="str">
        <f t="shared" si="26"/>
        <v>tbd</v>
      </c>
      <c r="BB118" s="487" t="str">
        <f t="shared" si="26"/>
        <v>tbd</v>
      </c>
      <c r="BC118" s="487" t="str">
        <f t="shared" si="26"/>
        <v>tbd</v>
      </c>
      <c r="BD118" s="487" t="str">
        <f t="shared" si="26"/>
        <v>tbd</v>
      </c>
      <c r="BE118" s="487" t="str">
        <f t="shared" si="26"/>
        <v>tbd</v>
      </c>
      <c r="BF118" s="487" t="str">
        <f t="shared" si="26"/>
        <v>tbd</v>
      </c>
      <c r="BG118" s="487" t="str">
        <f t="shared" si="26"/>
        <v>tbd</v>
      </c>
      <c r="BH118" s="487" t="str">
        <f t="shared" si="26"/>
        <v>tbd</v>
      </c>
      <c r="BI118" s="487" t="str">
        <f t="shared" si="26"/>
        <v>tbd</v>
      </c>
      <c r="BJ118" s="487" t="str">
        <f t="shared" si="26"/>
        <v>tbd</v>
      </c>
      <c r="BK118" s="489" t="str">
        <f t="shared" si="26"/>
        <v>tbd</v>
      </c>
      <c r="BL118" s="495" t="str">
        <f t="shared" si="28"/>
        <v>tbd</v>
      </c>
      <c r="BM118" s="487" t="str">
        <f t="shared" si="27"/>
        <v>tbd</v>
      </c>
      <c r="BN118" s="487" t="str">
        <f t="shared" si="27"/>
        <v>tbd</v>
      </c>
      <c r="BO118" s="487" t="str">
        <f t="shared" si="27"/>
        <v>tbd</v>
      </c>
      <c r="BP118" s="487" t="str">
        <f t="shared" si="27"/>
        <v>tbd</v>
      </c>
      <c r="BQ118" s="487" t="str">
        <f t="shared" si="27"/>
        <v>tbd</v>
      </c>
      <c r="BR118" s="487" t="str">
        <f t="shared" si="27"/>
        <v>tbd</v>
      </c>
      <c r="BS118" s="487" t="str">
        <f t="shared" si="27"/>
        <v>tbd</v>
      </c>
      <c r="BT118" s="487" t="str">
        <f t="shared" si="27"/>
        <v>tbd</v>
      </c>
      <c r="BU118" s="487" t="str">
        <f t="shared" si="27"/>
        <v>tbd</v>
      </c>
      <c r="BV118" s="487" t="str">
        <f t="shared" si="27"/>
        <v>tbd</v>
      </c>
      <c r="BW118" s="487" t="str">
        <f t="shared" si="27"/>
        <v>tbd</v>
      </c>
      <c r="BX118" s="487" t="str">
        <f t="shared" si="27"/>
        <v>tbd</v>
      </c>
      <c r="BY118" s="487" t="str">
        <f t="shared" si="27"/>
        <v>tbd</v>
      </c>
      <c r="BZ118" s="487" t="str">
        <f t="shared" si="27"/>
        <v>tbd</v>
      </c>
      <c r="CA118" s="489" t="str">
        <f t="shared" si="27"/>
        <v>tbd</v>
      </c>
    </row>
    <row r="119" spans="1:79" s="121" customFormat="1" ht="19.899999999999999" customHeight="1" x14ac:dyDescent="0.25">
      <c r="A119" s="9" t="s">
        <v>1904</v>
      </c>
      <c r="B119" s="7" t="s">
        <v>1905</v>
      </c>
      <c r="C119" s="2" t="s">
        <v>1906</v>
      </c>
      <c r="D119" s="5" t="s">
        <v>1907</v>
      </c>
      <c r="E119" s="4">
        <v>1</v>
      </c>
      <c r="F119" s="862" t="s">
        <v>1516</v>
      </c>
      <c r="G119" s="862" t="s">
        <v>1516</v>
      </c>
      <c r="H119" s="5"/>
      <c r="I119" s="16"/>
      <c r="J119" s="47" t="s">
        <v>86</v>
      </c>
      <c r="K119" s="48"/>
      <c r="L119" s="48"/>
      <c r="M119" s="49"/>
      <c r="N119" s="863" t="s">
        <v>1516</v>
      </c>
      <c r="O119" s="864" t="s">
        <v>1516</v>
      </c>
      <c r="P119" s="864" t="s">
        <v>1516</v>
      </c>
      <c r="Q119" s="864" t="s">
        <v>1516</v>
      </c>
      <c r="R119" s="864" t="s">
        <v>1516</v>
      </c>
      <c r="S119" s="864" t="s">
        <v>1516</v>
      </c>
      <c r="T119" s="865" t="s">
        <v>1516</v>
      </c>
      <c r="U119" s="49"/>
      <c r="V119" s="58" t="s">
        <v>86</v>
      </c>
      <c r="W119" s="866" t="s">
        <v>1516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-1</v>
      </c>
      <c r="AQ119" s="487">
        <v>-1</v>
      </c>
      <c r="AR119" s="487">
        <v>-1</v>
      </c>
      <c r="AS119" s="487">
        <v>-1</v>
      </c>
      <c r="AT119" s="487">
        <v>-1</v>
      </c>
      <c r="AU119" s="493">
        <v>-1</v>
      </c>
      <c r="AV119" s="488">
        <v>-1</v>
      </c>
      <c r="AW119" s="487" t="str">
        <f t="shared" si="26"/>
        <v>tbd</v>
      </c>
      <c r="AX119" s="487" t="str">
        <f t="shared" si="26"/>
        <v>tbd</v>
      </c>
      <c r="AY119" s="487" t="str">
        <f t="shared" si="26"/>
        <v>tbd</v>
      </c>
      <c r="AZ119" s="487" t="str">
        <f t="shared" si="26"/>
        <v>tbd</v>
      </c>
      <c r="BA119" s="487" t="str">
        <f t="shared" si="26"/>
        <v>tbd</v>
      </c>
      <c r="BB119" s="487" t="str">
        <f t="shared" si="26"/>
        <v>tbd</v>
      </c>
      <c r="BC119" s="487" t="str">
        <f t="shared" si="26"/>
        <v>tbd</v>
      </c>
      <c r="BD119" s="487" t="str">
        <f t="shared" si="26"/>
        <v>tbd</v>
      </c>
      <c r="BE119" s="487" t="str">
        <f t="shared" si="26"/>
        <v>tbd</v>
      </c>
      <c r="BF119" s="487" t="str">
        <f t="shared" si="26"/>
        <v>tbd</v>
      </c>
      <c r="BG119" s="487" t="str">
        <f t="shared" si="26"/>
        <v>tbd</v>
      </c>
      <c r="BH119" s="487" t="str">
        <f t="shared" si="26"/>
        <v>tbd</v>
      </c>
      <c r="BI119" s="487" t="str">
        <f t="shared" si="26"/>
        <v>tbd</v>
      </c>
      <c r="BJ119" s="487" t="str">
        <f t="shared" si="26"/>
        <v>tbd</v>
      </c>
      <c r="BK119" s="489" t="str">
        <f t="shared" si="26"/>
        <v>tbd</v>
      </c>
      <c r="BL119" s="495" t="str">
        <f t="shared" si="28"/>
        <v>not req'ed</v>
      </c>
      <c r="BM119" s="487" t="str">
        <f t="shared" si="27"/>
        <v>not req'ed</v>
      </c>
      <c r="BN119" s="487" t="str">
        <f t="shared" si="27"/>
        <v>not req'ed</v>
      </c>
      <c r="BO119" s="487" t="str">
        <f t="shared" si="27"/>
        <v>not req'ed</v>
      </c>
      <c r="BP119" s="487" t="str">
        <f t="shared" si="27"/>
        <v>not req'ed</v>
      </c>
      <c r="BQ119" s="487" t="str">
        <f t="shared" si="27"/>
        <v>not req'ed</v>
      </c>
      <c r="BR119" s="487" t="str">
        <f t="shared" si="27"/>
        <v>not req'ed</v>
      </c>
      <c r="BS119" s="487" t="str">
        <f t="shared" si="27"/>
        <v>not req'ed</v>
      </c>
      <c r="BT119" s="487" t="str">
        <f t="shared" si="27"/>
        <v>not req'ed</v>
      </c>
      <c r="BU119" s="487" t="str">
        <f t="shared" si="27"/>
        <v>not req'ed</v>
      </c>
      <c r="BV119" s="487" t="str">
        <f t="shared" si="27"/>
        <v>not req'ed</v>
      </c>
      <c r="BW119" s="487" t="str">
        <f t="shared" si="27"/>
        <v>not req'ed</v>
      </c>
      <c r="BX119" s="487" t="str">
        <f t="shared" si="27"/>
        <v>not req'ed</v>
      </c>
      <c r="BY119" s="487" t="str">
        <f t="shared" si="27"/>
        <v>not req'ed</v>
      </c>
      <c r="BZ119" s="487" t="str">
        <f t="shared" si="27"/>
        <v>not req'ed</v>
      </c>
      <c r="CA119" s="489" t="str">
        <f t="shared" si="27"/>
        <v>not req'ed</v>
      </c>
    </row>
    <row r="120" spans="1:79" s="121" customFormat="1" ht="19.899999999999999" customHeight="1" x14ac:dyDescent="0.25">
      <c r="A120" s="9" t="s">
        <v>1908</v>
      </c>
      <c r="B120" s="7" t="s">
        <v>1909</v>
      </c>
      <c r="C120" s="2" t="s">
        <v>1910</v>
      </c>
      <c r="D120" s="5" t="s">
        <v>1907</v>
      </c>
      <c r="E120" s="7">
        <v>1</v>
      </c>
      <c r="F120" s="4" t="s">
        <v>1546</v>
      </c>
      <c r="G120" s="862" t="s">
        <v>1516</v>
      </c>
      <c r="H120" s="5"/>
      <c r="I120" s="16"/>
      <c r="J120" s="47" t="s">
        <v>86</v>
      </c>
      <c r="K120" s="48"/>
      <c r="L120" s="48"/>
      <c r="M120" s="49"/>
      <c r="N120" s="47" t="s">
        <v>86</v>
      </c>
      <c r="O120" s="48"/>
      <c r="P120" s="48"/>
      <c r="Q120" s="48"/>
      <c r="R120" s="48"/>
      <c r="S120" s="48"/>
      <c r="T120" s="65"/>
      <c r="U120" s="49"/>
      <c r="V120" s="58" t="s">
        <v>86</v>
      </c>
      <c r="W120" s="82" t="s">
        <v>86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-1</v>
      </c>
      <c r="AQ120" s="487">
        <v>-1</v>
      </c>
      <c r="AR120" s="487">
        <v>-1</v>
      </c>
      <c r="AS120" s="487">
        <v>-1</v>
      </c>
      <c r="AT120" s="487">
        <v>-1</v>
      </c>
      <c r="AU120" s="493">
        <v>-1</v>
      </c>
      <c r="AV120" s="488">
        <v>-1</v>
      </c>
      <c r="AW120" s="487" t="str">
        <f t="shared" si="26"/>
        <v>tbd</v>
      </c>
      <c r="AX120" s="487" t="str">
        <f t="shared" si="26"/>
        <v>tbd</v>
      </c>
      <c r="AY120" s="487" t="str">
        <f t="shared" si="26"/>
        <v>tbd</v>
      </c>
      <c r="AZ120" s="487" t="str">
        <f t="shared" si="26"/>
        <v>tbd</v>
      </c>
      <c r="BA120" s="487" t="str">
        <f t="shared" si="26"/>
        <v>tbd</v>
      </c>
      <c r="BB120" s="487" t="str">
        <f t="shared" si="26"/>
        <v>tbd</v>
      </c>
      <c r="BC120" s="487" t="str">
        <f t="shared" si="26"/>
        <v>tbd</v>
      </c>
      <c r="BD120" s="487" t="str">
        <f t="shared" si="26"/>
        <v>tbd</v>
      </c>
      <c r="BE120" s="487" t="str">
        <f t="shared" si="26"/>
        <v>tbd</v>
      </c>
      <c r="BF120" s="487" t="str">
        <f t="shared" si="26"/>
        <v>tbd</v>
      </c>
      <c r="BG120" s="487" t="str">
        <f t="shared" si="26"/>
        <v>tbd</v>
      </c>
      <c r="BH120" s="487" t="str">
        <f t="shared" si="26"/>
        <v>tbd</v>
      </c>
      <c r="BI120" s="487" t="str">
        <f t="shared" si="26"/>
        <v>tbd</v>
      </c>
      <c r="BJ120" s="487" t="str">
        <f t="shared" si="26"/>
        <v>tbd</v>
      </c>
      <c r="BK120" s="489" t="str">
        <f t="shared" si="26"/>
        <v>tbd</v>
      </c>
      <c r="BL120" s="495" t="str">
        <f t="shared" si="28"/>
        <v>tbd</v>
      </c>
      <c r="BM120" s="487" t="str">
        <f t="shared" si="27"/>
        <v>tbd</v>
      </c>
      <c r="BN120" s="487" t="str">
        <f t="shared" si="27"/>
        <v>tbd</v>
      </c>
      <c r="BO120" s="487" t="str">
        <f t="shared" si="27"/>
        <v>tbd</v>
      </c>
      <c r="BP120" s="487" t="str">
        <f t="shared" si="27"/>
        <v>tbd</v>
      </c>
      <c r="BQ120" s="487" t="str">
        <f t="shared" si="27"/>
        <v>tbd</v>
      </c>
      <c r="BR120" s="487" t="str">
        <f t="shared" si="27"/>
        <v>tbd</v>
      </c>
      <c r="BS120" s="487" t="str">
        <f t="shared" si="27"/>
        <v>tbd</v>
      </c>
      <c r="BT120" s="487" t="str">
        <f t="shared" si="27"/>
        <v>tbd</v>
      </c>
      <c r="BU120" s="487" t="str">
        <f t="shared" si="27"/>
        <v>tbd</v>
      </c>
      <c r="BV120" s="487" t="str">
        <f t="shared" si="27"/>
        <v>tbd</v>
      </c>
      <c r="BW120" s="487" t="str">
        <f t="shared" si="27"/>
        <v>tbd</v>
      </c>
      <c r="BX120" s="487" t="str">
        <f t="shared" si="27"/>
        <v>tbd</v>
      </c>
      <c r="BY120" s="487" t="str">
        <f t="shared" si="27"/>
        <v>tbd</v>
      </c>
      <c r="BZ120" s="487" t="str">
        <f t="shared" si="27"/>
        <v>tbd</v>
      </c>
      <c r="CA120" s="489" t="str">
        <f t="shared" si="27"/>
        <v>tbd</v>
      </c>
    </row>
    <row r="121" spans="1:79" s="121" customFormat="1" ht="19.899999999999999" customHeight="1" x14ac:dyDescent="0.25">
      <c r="A121" s="9" t="s">
        <v>1911</v>
      </c>
      <c r="B121" s="7" t="s">
        <v>1912</v>
      </c>
      <c r="C121" s="2" t="s">
        <v>1913</v>
      </c>
      <c r="D121" s="5" t="s">
        <v>1542</v>
      </c>
      <c r="E121" s="7" t="s">
        <v>1515</v>
      </c>
      <c r="F121" s="862" t="s">
        <v>1516</v>
      </c>
      <c r="G121" s="862" t="s">
        <v>1516</v>
      </c>
      <c r="H121" s="5"/>
      <c r="I121" s="16"/>
      <c r="J121" s="47" t="s">
        <v>86</v>
      </c>
      <c r="K121" s="48"/>
      <c r="L121" s="48"/>
      <c r="M121" s="49"/>
      <c r="N121" s="863" t="s">
        <v>1516</v>
      </c>
      <c r="O121" s="864" t="s">
        <v>1516</v>
      </c>
      <c r="P121" s="864" t="s">
        <v>1516</v>
      </c>
      <c r="Q121" s="864" t="s">
        <v>1516</v>
      </c>
      <c r="R121" s="864" t="s">
        <v>1516</v>
      </c>
      <c r="S121" s="864" t="s">
        <v>1516</v>
      </c>
      <c r="T121" s="865" t="s">
        <v>1516</v>
      </c>
      <c r="U121" s="49"/>
      <c r="V121" s="58" t="s">
        <v>86</v>
      </c>
      <c r="W121" s="866" t="s">
        <v>1516</v>
      </c>
      <c r="X121" s="56"/>
      <c r="Y121" s="69"/>
      <c r="Z121" s="69"/>
      <c r="AA121" s="68"/>
      <c r="AB121" s="57"/>
      <c r="AC121" s="58" t="s">
        <v>1376</v>
      </c>
      <c r="AD121" s="56"/>
      <c r="AE121" s="65"/>
      <c r="AF121" s="488">
        <v>-1</v>
      </c>
      <c r="AG121" s="487">
        <v>-1</v>
      </c>
      <c r="AH121" s="487">
        <v>-1</v>
      </c>
      <c r="AI121" s="487">
        <v>-1</v>
      </c>
      <c r="AJ121" s="487">
        <v>-1</v>
      </c>
      <c r="AK121" s="487">
        <v>-1</v>
      </c>
      <c r="AL121" s="487">
        <v>-1</v>
      </c>
      <c r="AM121" s="487">
        <v>-1</v>
      </c>
      <c r="AN121" s="487">
        <v>-1</v>
      </c>
      <c r="AO121" s="487">
        <v>-1</v>
      </c>
      <c r="AP121" s="487">
        <v>-1</v>
      </c>
      <c r="AQ121" s="487">
        <v>-1</v>
      </c>
      <c r="AR121" s="487">
        <v>-1</v>
      </c>
      <c r="AS121" s="487">
        <v>-1</v>
      </c>
      <c r="AT121" s="487">
        <v>-1</v>
      </c>
      <c r="AU121" s="493">
        <v>-1</v>
      </c>
      <c r="AV121" s="488">
        <v>-1</v>
      </c>
      <c r="AW121" s="487" t="str">
        <f t="shared" si="26"/>
        <v>tbd</v>
      </c>
      <c r="AX121" s="487" t="str">
        <f t="shared" si="26"/>
        <v>tbd</v>
      </c>
      <c r="AY121" s="487" t="str">
        <f t="shared" si="26"/>
        <v>tbd</v>
      </c>
      <c r="AZ121" s="487" t="str">
        <f t="shared" si="26"/>
        <v>tbd</v>
      </c>
      <c r="BA121" s="487" t="str">
        <f t="shared" si="26"/>
        <v>tbd</v>
      </c>
      <c r="BB121" s="487" t="str">
        <f t="shared" si="26"/>
        <v>tbd</v>
      </c>
      <c r="BC121" s="487" t="str">
        <f t="shared" si="26"/>
        <v>tbd</v>
      </c>
      <c r="BD121" s="487" t="str">
        <f t="shared" si="26"/>
        <v>tbd</v>
      </c>
      <c r="BE121" s="487" t="str">
        <f t="shared" si="26"/>
        <v>tbd</v>
      </c>
      <c r="BF121" s="487" t="str">
        <f t="shared" si="26"/>
        <v>tbd</v>
      </c>
      <c r="BG121" s="487" t="str">
        <f t="shared" si="26"/>
        <v>tbd</v>
      </c>
      <c r="BH121" s="487" t="str">
        <f t="shared" si="26"/>
        <v>tbd</v>
      </c>
      <c r="BI121" s="487" t="str">
        <f t="shared" si="26"/>
        <v>tbd</v>
      </c>
      <c r="BJ121" s="487" t="str">
        <f t="shared" si="26"/>
        <v>tbd</v>
      </c>
      <c r="BK121" s="489" t="str">
        <f t="shared" si="26"/>
        <v>tbd</v>
      </c>
      <c r="BL121" s="495" t="str">
        <f t="shared" si="28"/>
        <v>not req'ed</v>
      </c>
      <c r="BM121" s="487" t="str">
        <f t="shared" si="27"/>
        <v>not req'ed</v>
      </c>
      <c r="BN121" s="487" t="str">
        <f t="shared" si="27"/>
        <v>not req'ed</v>
      </c>
      <c r="BO121" s="487" t="str">
        <f t="shared" si="27"/>
        <v>not req'ed</v>
      </c>
      <c r="BP121" s="487" t="str">
        <f t="shared" si="27"/>
        <v>not req'ed</v>
      </c>
      <c r="BQ121" s="487" t="str">
        <f t="shared" si="27"/>
        <v>not req'ed</v>
      </c>
      <c r="BR121" s="487" t="str">
        <f t="shared" si="27"/>
        <v>not req'ed</v>
      </c>
      <c r="BS121" s="487" t="str">
        <f t="shared" si="27"/>
        <v>not req'ed</v>
      </c>
      <c r="BT121" s="487" t="str">
        <f t="shared" si="27"/>
        <v>not req'ed</v>
      </c>
      <c r="BU121" s="487" t="str">
        <f t="shared" si="27"/>
        <v>not req'ed</v>
      </c>
      <c r="BV121" s="487" t="str">
        <f t="shared" si="27"/>
        <v>not req'ed</v>
      </c>
      <c r="BW121" s="487" t="str">
        <f t="shared" si="27"/>
        <v>not req'ed</v>
      </c>
      <c r="BX121" s="487" t="str">
        <f t="shared" si="27"/>
        <v>not req'ed</v>
      </c>
      <c r="BY121" s="487" t="str">
        <f t="shared" si="27"/>
        <v>not req'ed</v>
      </c>
      <c r="BZ121" s="487" t="str">
        <f t="shared" si="27"/>
        <v>not req'ed</v>
      </c>
      <c r="CA121" s="489" t="str">
        <f t="shared" si="27"/>
        <v>not req'ed</v>
      </c>
    </row>
    <row r="122" spans="1:79" s="121" customFormat="1" ht="19.899999999999999" customHeight="1" x14ac:dyDescent="0.25">
      <c r="A122" s="9" t="s">
        <v>1914</v>
      </c>
      <c r="B122" s="7" t="s">
        <v>1915</v>
      </c>
      <c r="C122" s="2" t="s">
        <v>1916</v>
      </c>
      <c r="D122" s="5" t="s">
        <v>1537</v>
      </c>
      <c r="E122" s="7">
        <v>50</v>
      </c>
      <c r="F122" s="4" t="s">
        <v>1917</v>
      </c>
      <c r="G122" s="862" t="s">
        <v>1516</v>
      </c>
      <c r="H122" s="5"/>
      <c r="I122" s="16"/>
      <c r="J122" s="47" t="s">
        <v>86</v>
      </c>
      <c r="K122" s="48"/>
      <c r="L122" s="48"/>
      <c r="M122" s="49"/>
      <c r="N122" s="47" t="s">
        <v>86</v>
      </c>
      <c r="O122" s="48"/>
      <c r="P122" s="48"/>
      <c r="Q122" s="48"/>
      <c r="R122" s="48"/>
      <c r="S122" s="48"/>
      <c r="T122" s="65"/>
      <c r="U122" s="49"/>
      <c r="V122" s="58" t="s">
        <v>86</v>
      </c>
      <c r="W122" s="82" t="s">
        <v>86</v>
      </c>
      <c r="X122" s="56"/>
      <c r="Y122" s="69"/>
      <c r="Z122" s="69"/>
      <c r="AA122" s="68"/>
      <c r="AB122" s="57"/>
      <c r="AC122" s="58" t="s">
        <v>1376</v>
      </c>
      <c r="AD122" s="56"/>
      <c r="AE122" s="65"/>
      <c r="AF122" s="488">
        <v>-1</v>
      </c>
      <c r="AG122" s="487">
        <v>-1</v>
      </c>
      <c r="AH122" s="487">
        <v>-1</v>
      </c>
      <c r="AI122" s="487">
        <v>-1</v>
      </c>
      <c r="AJ122" s="487">
        <v>-1</v>
      </c>
      <c r="AK122" s="487">
        <v>-1</v>
      </c>
      <c r="AL122" s="487">
        <v>-1</v>
      </c>
      <c r="AM122" s="487">
        <v>-1</v>
      </c>
      <c r="AN122" s="487">
        <v>-1</v>
      </c>
      <c r="AO122" s="487">
        <v>-1</v>
      </c>
      <c r="AP122" s="487">
        <v>-1</v>
      </c>
      <c r="AQ122" s="487">
        <v>-1</v>
      </c>
      <c r="AR122" s="487">
        <v>-1</v>
      </c>
      <c r="AS122" s="487">
        <v>-1</v>
      </c>
      <c r="AT122" s="487">
        <v>-1</v>
      </c>
      <c r="AU122" s="493">
        <v>-1</v>
      </c>
      <c r="AV122" s="488">
        <v>-1</v>
      </c>
      <c r="AW122" s="487" t="str">
        <f t="shared" si="26"/>
        <v>tbd</v>
      </c>
      <c r="AX122" s="487" t="str">
        <f t="shared" si="26"/>
        <v>tbd</v>
      </c>
      <c r="AY122" s="487" t="str">
        <f t="shared" si="26"/>
        <v>tbd</v>
      </c>
      <c r="AZ122" s="487" t="str">
        <f t="shared" si="26"/>
        <v>tbd</v>
      </c>
      <c r="BA122" s="487" t="str">
        <f t="shared" si="26"/>
        <v>tbd</v>
      </c>
      <c r="BB122" s="487" t="str">
        <f t="shared" si="26"/>
        <v>tbd</v>
      </c>
      <c r="BC122" s="487" t="str">
        <f t="shared" si="26"/>
        <v>tbd</v>
      </c>
      <c r="BD122" s="487" t="str">
        <f t="shared" si="26"/>
        <v>tbd</v>
      </c>
      <c r="BE122" s="487" t="str">
        <f t="shared" si="26"/>
        <v>tbd</v>
      </c>
      <c r="BF122" s="487" t="str">
        <f t="shared" si="26"/>
        <v>tbd</v>
      </c>
      <c r="BG122" s="487" t="str">
        <f t="shared" si="26"/>
        <v>tbd</v>
      </c>
      <c r="BH122" s="487" t="str">
        <f t="shared" si="26"/>
        <v>tbd</v>
      </c>
      <c r="BI122" s="487" t="str">
        <f t="shared" si="26"/>
        <v>tbd</v>
      </c>
      <c r="BJ122" s="487" t="str">
        <f t="shared" si="26"/>
        <v>tbd</v>
      </c>
      <c r="BK122" s="489" t="str">
        <f t="shared" si="26"/>
        <v>tbd</v>
      </c>
      <c r="BL122" s="495" t="str">
        <f t="shared" si="28"/>
        <v>tbd</v>
      </c>
      <c r="BM122" s="487" t="str">
        <f t="shared" si="27"/>
        <v>tbd</v>
      </c>
      <c r="BN122" s="487" t="str">
        <f t="shared" si="27"/>
        <v>tbd</v>
      </c>
      <c r="BO122" s="487" t="str">
        <f t="shared" si="27"/>
        <v>tbd</v>
      </c>
      <c r="BP122" s="487" t="str">
        <f t="shared" si="27"/>
        <v>tbd</v>
      </c>
      <c r="BQ122" s="487" t="str">
        <f t="shared" si="27"/>
        <v>tbd</v>
      </c>
      <c r="BR122" s="487" t="str">
        <f t="shared" si="27"/>
        <v>tbd</v>
      </c>
      <c r="BS122" s="487" t="str">
        <f t="shared" si="27"/>
        <v>tbd</v>
      </c>
      <c r="BT122" s="487" t="str">
        <f t="shared" si="27"/>
        <v>tbd</v>
      </c>
      <c r="BU122" s="487" t="str">
        <f t="shared" si="27"/>
        <v>tbd</v>
      </c>
      <c r="BV122" s="487" t="str">
        <f t="shared" si="27"/>
        <v>tbd</v>
      </c>
      <c r="BW122" s="487" t="str">
        <f t="shared" si="27"/>
        <v>tbd</v>
      </c>
      <c r="BX122" s="487" t="str">
        <f t="shared" si="27"/>
        <v>tbd</v>
      </c>
      <c r="BY122" s="487" t="str">
        <f t="shared" si="27"/>
        <v>tbd</v>
      </c>
      <c r="BZ122" s="487" t="str">
        <f t="shared" si="27"/>
        <v>tbd</v>
      </c>
      <c r="CA122" s="489" t="str">
        <f t="shared" si="27"/>
        <v>tbd</v>
      </c>
    </row>
    <row r="123" spans="1:79" s="121" customFormat="1" ht="19.899999999999999" customHeight="1" x14ac:dyDescent="0.25">
      <c r="A123" s="9" t="s">
        <v>1918</v>
      </c>
      <c r="B123" s="7" t="s">
        <v>1919</v>
      </c>
      <c r="C123" s="2" t="s">
        <v>1920</v>
      </c>
      <c r="D123" s="5" t="s">
        <v>1921</v>
      </c>
      <c r="E123" s="7">
        <v>1</v>
      </c>
      <c r="F123" s="862" t="s">
        <v>1516</v>
      </c>
      <c r="G123" s="862" t="s">
        <v>1516</v>
      </c>
      <c r="H123" s="5"/>
      <c r="I123" s="16"/>
      <c r="J123" s="47" t="s">
        <v>86</v>
      </c>
      <c r="K123" s="48"/>
      <c r="L123" s="48"/>
      <c r="M123" s="49"/>
      <c r="N123" s="863" t="s">
        <v>1516</v>
      </c>
      <c r="O123" s="864" t="s">
        <v>1516</v>
      </c>
      <c r="P123" s="864" t="s">
        <v>1516</v>
      </c>
      <c r="Q123" s="864" t="s">
        <v>1516</v>
      </c>
      <c r="R123" s="864" t="s">
        <v>1516</v>
      </c>
      <c r="S123" s="864" t="s">
        <v>1516</v>
      </c>
      <c r="T123" s="865" t="s">
        <v>1516</v>
      </c>
      <c r="U123" s="49"/>
      <c r="V123" s="58" t="s">
        <v>86</v>
      </c>
      <c r="W123" s="866" t="s">
        <v>1516</v>
      </c>
      <c r="X123" s="56"/>
      <c r="Y123" s="69"/>
      <c r="Z123" s="69"/>
      <c r="AA123" s="68"/>
      <c r="AB123" s="57"/>
      <c r="AC123" s="58" t="s">
        <v>1376</v>
      </c>
      <c r="AD123" s="56"/>
      <c r="AE123" s="65"/>
      <c r="AF123" s="488">
        <v>-1</v>
      </c>
      <c r="AG123" s="487">
        <v>-1</v>
      </c>
      <c r="AH123" s="487">
        <v>-1</v>
      </c>
      <c r="AI123" s="487">
        <v>-1</v>
      </c>
      <c r="AJ123" s="487">
        <v>-1</v>
      </c>
      <c r="AK123" s="487">
        <v>-1</v>
      </c>
      <c r="AL123" s="487">
        <v>-1</v>
      </c>
      <c r="AM123" s="487">
        <v>-1</v>
      </c>
      <c r="AN123" s="487">
        <v>-1</v>
      </c>
      <c r="AO123" s="487">
        <v>-1</v>
      </c>
      <c r="AP123" s="487">
        <v>-1</v>
      </c>
      <c r="AQ123" s="487">
        <v>-1</v>
      </c>
      <c r="AR123" s="487">
        <v>-1</v>
      </c>
      <c r="AS123" s="487">
        <v>-1</v>
      </c>
      <c r="AT123" s="487">
        <v>-1</v>
      </c>
      <c r="AU123" s="493">
        <v>-1</v>
      </c>
      <c r="AV123" s="488">
        <v>-1</v>
      </c>
      <c r="AW123" s="487" t="str">
        <f t="shared" si="26"/>
        <v>tbd</v>
      </c>
      <c r="AX123" s="487" t="str">
        <f t="shared" si="26"/>
        <v>tbd</v>
      </c>
      <c r="AY123" s="487" t="str">
        <f t="shared" si="26"/>
        <v>tbd</v>
      </c>
      <c r="AZ123" s="487" t="str">
        <f t="shared" si="26"/>
        <v>tbd</v>
      </c>
      <c r="BA123" s="487" t="str">
        <f t="shared" si="26"/>
        <v>tbd</v>
      </c>
      <c r="BB123" s="487" t="str">
        <f t="shared" si="26"/>
        <v>tbd</v>
      </c>
      <c r="BC123" s="487" t="str">
        <f t="shared" si="26"/>
        <v>tbd</v>
      </c>
      <c r="BD123" s="487" t="str">
        <f t="shared" si="26"/>
        <v>tbd</v>
      </c>
      <c r="BE123" s="487" t="str">
        <f t="shared" si="26"/>
        <v>tbd</v>
      </c>
      <c r="BF123" s="487" t="str">
        <f t="shared" si="26"/>
        <v>tbd</v>
      </c>
      <c r="BG123" s="487" t="str">
        <f t="shared" si="26"/>
        <v>tbd</v>
      </c>
      <c r="BH123" s="487" t="str">
        <f t="shared" si="26"/>
        <v>tbd</v>
      </c>
      <c r="BI123" s="487" t="str">
        <f t="shared" si="26"/>
        <v>tbd</v>
      </c>
      <c r="BJ123" s="487" t="str">
        <f t="shared" si="26"/>
        <v>tbd</v>
      </c>
      <c r="BK123" s="489" t="str">
        <f t="shared" si="26"/>
        <v>tbd</v>
      </c>
      <c r="BL123" s="495" t="str">
        <f t="shared" si="28"/>
        <v>not req'ed</v>
      </c>
      <c r="BM123" s="487" t="str">
        <f t="shared" si="27"/>
        <v>not req'ed</v>
      </c>
      <c r="BN123" s="487" t="str">
        <f t="shared" si="27"/>
        <v>not req'ed</v>
      </c>
      <c r="BO123" s="487" t="str">
        <f t="shared" si="27"/>
        <v>not req'ed</v>
      </c>
      <c r="BP123" s="487" t="str">
        <f t="shared" si="27"/>
        <v>not req'ed</v>
      </c>
      <c r="BQ123" s="487" t="str">
        <f t="shared" si="27"/>
        <v>not req'ed</v>
      </c>
      <c r="BR123" s="487" t="str">
        <f t="shared" si="27"/>
        <v>not req'ed</v>
      </c>
      <c r="BS123" s="487" t="str">
        <f t="shared" si="27"/>
        <v>not req'ed</v>
      </c>
      <c r="BT123" s="487" t="str">
        <f t="shared" si="27"/>
        <v>not req'ed</v>
      </c>
      <c r="BU123" s="487" t="str">
        <f t="shared" si="27"/>
        <v>not req'ed</v>
      </c>
      <c r="BV123" s="487" t="str">
        <f t="shared" si="27"/>
        <v>not req'ed</v>
      </c>
      <c r="BW123" s="487" t="str">
        <f t="shared" si="27"/>
        <v>not req'ed</v>
      </c>
      <c r="BX123" s="487" t="str">
        <f t="shared" si="27"/>
        <v>not req'ed</v>
      </c>
      <c r="BY123" s="487" t="str">
        <f t="shared" si="27"/>
        <v>not req'ed</v>
      </c>
      <c r="BZ123" s="487" t="str">
        <f t="shared" si="27"/>
        <v>not req'ed</v>
      </c>
      <c r="CA123" s="489" t="str">
        <f t="shared" si="27"/>
        <v>not req'ed</v>
      </c>
    </row>
    <row r="124" spans="1:79" s="121" customFormat="1" ht="19.899999999999999" customHeight="1" x14ac:dyDescent="0.25">
      <c r="A124" s="9" t="s">
        <v>1922</v>
      </c>
      <c r="B124" s="7" t="s">
        <v>1923</v>
      </c>
      <c r="C124" s="2" t="s">
        <v>1924</v>
      </c>
      <c r="D124" s="5" t="s">
        <v>1537</v>
      </c>
      <c r="E124" s="7">
        <v>8</v>
      </c>
      <c r="F124" s="4" t="s">
        <v>1917</v>
      </c>
      <c r="G124" s="862" t="s">
        <v>1516</v>
      </c>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-1</v>
      </c>
      <c r="AG124" s="487">
        <v>-1</v>
      </c>
      <c r="AH124" s="487">
        <v>-1</v>
      </c>
      <c r="AI124" s="487">
        <v>-1</v>
      </c>
      <c r="AJ124" s="487">
        <v>-1</v>
      </c>
      <c r="AK124" s="487">
        <v>-1</v>
      </c>
      <c r="AL124" s="487">
        <v>-1</v>
      </c>
      <c r="AM124" s="487">
        <v>-1</v>
      </c>
      <c r="AN124" s="487">
        <v>-1</v>
      </c>
      <c r="AO124" s="487">
        <v>-1</v>
      </c>
      <c r="AP124" s="487">
        <v>-1</v>
      </c>
      <c r="AQ124" s="487">
        <v>-1</v>
      </c>
      <c r="AR124" s="487">
        <v>-1</v>
      </c>
      <c r="AS124" s="487">
        <v>-1</v>
      </c>
      <c r="AT124" s="487">
        <v>-1</v>
      </c>
      <c r="AU124" s="493">
        <v>-1</v>
      </c>
      <c r="AV124" s="488">
        <v>-1</v>
      </c>
      <c r="AW124" s="487" t="str">
        <f t="shared" si="26"/>
        <v>tbd</v>
      </c>
      <c r="AX124" s="487" t="str">
        <f t="shared" si="26"/>
        <v>tbd</v>
      </c>
      <c r="AY124" s="487" t="str">
        <f t="shared" si="26"/>
        <v>tbd</v>
      </c>
      <c r="AZ124" s="487" t="str">
        <f t="shared" si="26"/>
        <v>tbd</v>
      </c>
      <c r="BA124" s="487" t="str">
        <f t="shared" si="26"/>
        <v>tbd</v>
      </c>
      <c r="BB124" s="487" t="str">
        <f t="shared" si="26"/>
        <v>tbd</v>
      </c>
      <c r="BC124" s="487" t="str">
        <f t="shared" si="26"/>
        <v>tbd</v>
      </c>
      <c r="BD124" s="487" t="str">
        <f t="shared" si="26"/>
        <v>tbd</v>
      </c>
      <c r="BE124" s="487" t="str">
        <f t="shared" si="26"/>
        <v>tbd</v>
      </c>
      <c r="BF124" s="487" t="str">
        <f t="shared" si="26"/>
        <v>tbd</v>
      </c>
      <c r="BG124" s="487" t="str">
        <f t="shared" si="26"/>
        <v>tbd</v>
      </c>
      <c r="BH124" s="487" t="str">
        <f t="shared" si="26"/>
        <v>tbd</v>
      </c>
      <c r="BI124" s="487" t="str">
        <f t="shared" si="26"/>
        <v>tbd</v>
      </c>
      <c r="BJ124" s="487" t="str">
        <f t="shared" si="26"/>
        <v>tbd</v>
      </c>
      <c r="BK124" s="489" t="str">
        <f t="shared" si="26"/>
        <v>tbd</v>
      </c>
      <c r="BL124" s="495" t="str">
        <f t="shared" si="28"/>
        <v>tbd</v>
      </c>
      <c r="BM124" s="487" t="str">
        <f t="shared" si="27"/>
        <v>tbd</v>
      </c>
      <c r="BN124" s="487" t="str">
        <f t="shared" si="27"/>
        <v>tbd</v>
      </c>
      <c r="BO124" s="487" t="str">
        <f t="shared" si="27"/>
        <v>tbd</v>
      </c>
      <c r="BP124" s="487" t="str">
        <f t="shared" si="27"/>
        <v>tbd</v>
      </c>
      <c r="BQ124" s="487" t="str">
        <f t="shared" si="27"/>
        <v>tbd</v>
      </c>
      <c r="BR124" s="487" t="str">
        <f t="shared" si="27"/>
        <v>tbd</v>
      </c>
      <c r="BS124" s="487" t="str">
        <f t="shared" si="27"/>
        <v>tbd</v>
      </c>
      <c r="BT124" s="487" t="str">
        <f t="shared" si="27"/>
        <v>tbd</v>
      </c>
      <c r="BU124" s="487" t="str">
        <f t="shared" si="27"/>
        <v>tbd</v>
      </c>
      <c r="BV124" s="487" t="str">
        <f t="shared" si="27"/>
        <v>tbd</v>
      </c>
      <c r="BW124" s="487" t="str">
        <f t="shared" si="27"/>
        <v>tbd</v>
      </c>
      <c r="BX124" s="487" t="str">
        <f t="shared" si="27"/>
        <v>tbd</v>
      </c>
      <c r="BY124" s="487" t="str">
        <f t="shared" si="27"/>
        <v>tbd</v>
      </c>
      <c r="BZ124" s="487" t="str">
        <f t="shared" si="27"/>
        <v>tbd</v>
      </c>
      <c r="CA124" s="489" t="str">
        <f t="shared" si="27"/>
        <v>tbd</v>
      </c>
    </row>
    <row r="125" spans="1:79" s="121" customFormat="1" ht="19.899999999999999" customHeight="1" x14ac:dyDescent="0.25">
      <c r="A125" s="9" t="s">
        <v>1925</v>
      </c>
      <c r="B125" s="7" t="s">
        <v>1926</v>
      </c>
      <c r="C125" s="2" t="s">
        <v>1927</v>
      </c>
      <c r="D125" s="5" t="s">
        <v>1921</v>
      </c>
      <c r="E125" s="7">
        <v>1</v>
      </c>
      <c r="F125" s="862" t="s">
        <v>1516</v>
      </c>
      <c r="G125" s="862" t="s">
        <v>1516</v>
      </c>
      <c r="H125" s="5"/>
      <c r="I125" s="16"/>
      <c r="J125" s="47" t="s">
        <v>86</v>
      </c>
      <c r="K125" s="48"/>
      <c r="L125" s="48"/>
      <c r="M125" s="49"/>
      <c r="N125" s="863" t="s">
        <v>1516</v>
      </c>
      <c r="O125" s="864" t="s">
        <v>1516</v>
      </c>
      <c r="P125" s="864" t="s">
        <v>1516</v>
      </c>
      <c r="Q125" s="864" t="s">
        <v>1516</v>
      </c>
      <c r="R125" s="864" t="s">
        <v>1516</v>
      </c>
      <c r="S125" s="864" t="s">
        <v>1516</v>
      </c>
      <c r="T125" s="865" t="s">
        <v>1516</v>
      </c>
      <c r="U125" s="49"/>
      <c r="V125" s="58" t="s">
        <v>86</v>
      </c>
      <c r="W125" s="866" t="s">
        <v>1516</v>
      </c>
      <c r="X125" s="56"/>
      <c r="Y125" s="69"/>
      <c r="Z125" s="69"/>
      <c r="AA125" s="68"/>
      <c r="AB125" s="57"/>
      <c r="AC125" s="58" t="s">
        <v>1376</v>
      </c>
      <c r="AD125" s="56"/>
      <c r="AE125" s="65"/>
      <c r="AF125" s="488">
        <v>-1</v>
      </c>
      <c r="AG125" s="487">
        <v>-1</v>
      </c>
      <c r="AH125" s="487">
        <v>-1</v>
      </c>
      <c r="AI125" s="487">
        <v>-1</v>
      </c>
      <c r="AJ125" s="487">
        <v>-1</v>
      </c>
      <c r="AK125" s="487">
        <v>-1</v>
      </c>
      <c r="AL125" s="487">
        <v>-1</v>
      </c>
      <c r="AM125" s="487">
        <v>-1</v>
      </c>
      <c r="AN125" s="487">
        <v>-1</v>
      </c>
      <c r="AO125" s="487">
        <v>-1</v>
      </c>
      <c r="AP125" s="487">
        <v>-1</v>
      </c>
      <c r="AQ125" s="487">
        <v>-1</v>
      </c>
      <c r="AR125" s="487">
        <v>-1</v>
      </c>
      <c r="AS125" s="487">
        <v>-1</v>
      </c>
      <c r="AT125" s="487">
        <v>-1</v>
      </c>
      <c r="AU125" s="493">
        <v>-1</v>
      </c>
      <c r="AV125" s="488">
        <v>-1</v>
      </c>
      <c r="AW125" s="487" t="str">
        <f t="shared" si="26"/>
        <v>tbd</v>
      </c>
      <c r="AX125" s="487" t="str">
        <f t="shared" si="26"/>
        <v>tbd</v>
      </c>
      <c r="AY125" s="487" t="str">
        <f t="shared" si="26"/>
        <v>tbd</v>
      </c>
      <c r="AZ125" s="487" t="str">
        <f t="shared" si="26"/>
        <v>tbd</v>
      </c>
      <c r="BA125" s="487" t="str">
        <f t="shared" si="26"/>
        <v>tbd</v>
      </c>
      <c r="BB125" s="487" t="str">
        <f t="shared" si="26"/>
        <v>tbd</v>
      </c>
      <c r="BC125" s="487" t="str">
        <f t="shared" si="26"/>
        <v>tbd</v>
      </c>
      <c r="BD125" s="487" t="str">
        <f t="shared" si="26"/>
        <v>tbd</v>
      </c>
      <c r="BE125" s="487" t="str">
        <f t="shared" si="26"/>
        <v>tbd</v>
      </c>
      <c r="BF125" s="487" t="str">
        <f t="shared" si="26"/>
        <v>tbd</v>
      </c>
      <c r="BG125" s="487" t="str">
        <f t="shared" si="26"/>
        <v>tbd</v>
      </c>
      <c r="BH125" s="487" t="str">
        <f t="shared" si="26"/>
        <v>tbd</v>
      </c>
      <c r="BI125" s="487" t="str">
        <f t="shared" si="26"/>
        <v>tbd</v>
      </c>
      <c r="BJ125" s="487" t="str">
        <f t="shared" si="26"/>
        <v>tbd</v>
      </c>
      <c r="BK125" s="489" t="str">
        <f t="shared" si="26"/>
        <v>tbd</v>
      </c>
      <c r="BL125" s="495" t="str">
        <f t="shared" si="28"/>
        <v>not req'ed</v>
      </c>
      <c r="BM125" s="487" t="str">
        <f t="shared" si="27"/>
        <v>not req'ed</v>
      </c>
      <c r="BN125" s="487" t="str">
        <f t="shared" si="27"/>
        <v>not req'ed</v>
      </c>
      <c r="BO125" s="487" t="str">
        <f t="shared" si="27"/>
        <v>not req'ed</v>
      </c>
      <c r="BP125" s="487" t="str">
        <f t="shared" si="27"/>
        <v>not req'ed</v>
      </c>
      <c r="BQ125" s="487" t="str">
        <f t="shared" si="27"/>
        <v>not req'ed</v>
      </c>
      <c r="BR125" s="487" t="str">
        <f t="shared" si="27"/>
        <v>not req'ed</v>
      </c>
      <c r="BS125" s="487" t="str">
        <f t="shared" si="27"/>
        <v>not req'ed</v>
      </c>
      <c r="BT125" s="487" t="str">
        <f t="shared" si="27"/>
        <v>not req'ed</v>
      </c>
      <c r="BU125" s="487" t="str">
        <f t="shared" si="27"/>
        <v>not req'ed</v>
      </c>
      <c r="BV125" s="487" t="str">
        <f t="shared" si="27"/>
        <v>not req'ed</v>
      </c>
      <c r="BW125" s="487" t="str">
        <f t="shared" si="27"/>
        <v>not req'ed</v>
      </c>
      <c r="BX125" s="487" t="str">
        <f t="shared" si="27"/>
        <v>not req'ed</v>
      </c>
      <c r="BY125" s="487" t="str">
        <f t="shared" si="27"/>
        <v>not req'ed</v>
      </c>
      <c r="BZ125" s="487" t="str">
        <f t="shared" si="27"/>
        <v>not req'ed</v>
      </c>
      <c r="CA125" s="489" t="str">
        <f t="shared" si="27"/>
        <v>not req'ed</v>
      </c>
    </row>
    <row r="126" spans="1:79" s="121" customFormat="1" ht="19.899999999999999" customHeight="1" x14ac:dyDescent="0.25">
      <c r="A126" s="9" t="s">
        <v>2417</v>
      </c>
      <c r="B126" s="7" t="s">
        <v>2418</v>
      </c>
      <c r="C126" s="2" t="s">
        <v>2419</v>
      </c>
      <c r="D126" s="5" t="s">
        <v>1921</v>
      </c>
      <c r="E126" s="7">
        <v>5</v>
      </c>
      <c r="F126" s="4" t="s">
        <v>2420</v>
      </c>
      <c r="G126" s="862" t="s">
        <v>1516</v>
      </c>
      <c r="H126" s="5"/>
      <c r="I126" s="16"/>
      <c r="J126" s="47" t="s">
        <v>86</v>
      </c>
      <c r="K126" s="48"/>
      <c r="L126" s="48"/>
      <c r="M126" s="49"/>
      <c r="N126" s="47" t="s">
        <v>86</v>
      </c>
      <c r="O126" s="48"/>
      <c r="P126" s="48"/>
      <c r="Q126" s="48"/>
      <c r="R126" s="48"/>
      <c r="S126" s="48"/>
      <c r="T126" s="65"/>
      <c r="U126" s="49"/>
      <c r="V126" s="58" t="s">
        <v>86</v>
      </c>
      <c r="W126" s="82" t="s">
        <v>86</v>
      </c>
      <c r="X126" s="56"/>
      <c r="Y126" s="69"/>
      <c r="Z126" s="69"/>
      <c r="AA126" s="68"/>
      <c r="AB126" s="57"/>
      <c r="AC126" s="58" t="s">
        <v>1376</v>
      </c>
      <c r="AD126" s="56"/>
      <c r="AE126" s="65"/>
      <c r="AF126" s="488">
        <v>-1</v>
      </c>
      <c r="AG126" s="487">
        <v>-1</v>
      </c>
      <c r="AH126" s="487">
        <v>-1</v>
      </c>
      <c r="AI126" s="487">
        <v>-1</v>
      </c>
      <c r="AJ126" s="487">
        <v>-1</v>
      </c>
      <c r="AK126" s="487">
        <v>-1</v>
      </c>
      <c r="AL126" s="487">
        <v>-1</v>
      </c>
      <c r="AM126" s="487">
        <v>-1</v>
      </c>
      <c r="AN126" s="487">
        <v>-1</v>
      </c>
      <c r="AO126" s="487">
        <v>-1</v>
      </c>
      <c r="AP126" s="487">
        <v>-1</v>
      </c>
      <c r="AQ126" s="487">
        <v>-1</v>
      </c>
      <c r="AR126" s="487">
        <v>-1</v>
      </c>
      <c r="AS126" s="487">
        <v>-1</v>
      </c>
      <c r="AT126" s="487">
        <v>-1</v>
      </c>
      <c r="AU126" s="493">
        <v>-1</v>
      </c>
      <c r="AV126" s="488">
        <v>-1</v>
      </c>
      <c r="AW126" s="487" t="str">
        <f t="shared" ref="AW126:BK140" si="29">IF(AG126,IFERROR(LEFT($V126,SEARCH(" (",$V126)-1),$V126),"")</f>
        <v>tbd</v>
      </c>
      <c r="AX126" s="487" t="str">
        <f t="shared" si="29"/>
        <v>tbd</v>
      </c>
      <c r="AY126" s="487" t="str">
        <f t="shared" si="29"/>
        <v>tbd</v>
      </c>
      <c r="AZ126" s="487" t="str">
        <f t="shared" si="29"/>
        <v>tbd</v>
      </c>
      <c r="BA126" s="487" t="str">
        <f t="shared" si="29"/>
        <v>tbd</v>
      </c>
      <c r="BB126" s="487" t="str">
        <f t="shared" si="29"/>
        <v>tbd</v>
      </c>
      <c r="BC126" s="487" t="str">
        <f t="shared" si="29"/>
        <v>tbd</v>
      </c>
      <c r="BD126" s="487" t="str">
        <f t="shared" si="29"/>
        <v>tbd</v>
      </c>
      <c r="BE126" s="487" t="str">
        <f t="shared" si="29"/>
        <v>tbd</v>
      </c>
      <c r="BF126" s="487" t="str">
        <f t="shared" si="29"/>
        <v>tbd</v>
      </c>
      <c r="BG126" s="487" t="str">
        <f t="shared" si="29"/>
        <v>tbd</v>
      </c>
      <c r="BH126" s="487" t="str">
        <f t="shared" si="29"/>
        <v>tbd</v>
      </c>
      <c r="BI126" s="487" t="str">
        <f t="shared" si="29"/>
        <v>tbd</v>
      </c>
      <c r="BJ126" s="487" t="str">
        <f t="shared" si="29"/>
        <v>tbd</v>
      </c>
      <c r="BK126" s="489" t="str">
        <f t="shared" si="29"/>
        <v>tbd</v>
      </c>
      <c r="BL126" s="495" t="str">
        <f t="shared" si="28"/>
        <v>tbd</v>
      </c>
      <c r="BM126" s="487" t="str">
        <f t="shared" si="28"/>
        <v>tbd</v>
      </c>
      <c r="BN126" s="487" t="str">
        <f t="shared" si="28"/>
        <v>tbd</v>
      </c>
      <c r="BO126" s="487" t="str">
        <f t="shared" si="28"/>
        <v>tbd</v>
      </c>
      <c r="BP126" s="487" t="str">
        <f t="shared" si="28"/>
        <v>tbd</v>
      </c>
      <c r="BQ126" s="487" t="str">
        <f t="shared" si="28"/>
        <v>tbd</v>
      </c>
      <c r="BR126" s="487" t="str">
        <f t="shared" si="28"/>
        <v>tbd</v>
      </c>
      <c r="BS126" s="487" t="str">
        <f t="shared" si="28"/>
        <v>tbd</v>
      </c>
      <c r="BT126" s="487" t="str">
        <f t="shared" si="28"/>
        <v>tbd</v>
      </c>
      <c r="BU126" s="487" t="str">
        <f t="shared" si="28"/>
        <v>tbd</v>
      </c>
      <c r="BV126" s="487" t="str">
        <f t="shared" si="28"/>
        <v>tbd</v>
      </c>
      <c r="BW126" s="487" t="str">
        <f t="shared" si="28"/>
        <v>tbd</v>
      </c>
      <c r="BX126" s="487" t="str">
        <f t="shared" si="28"/>
        <v>tbd</v>
      </c>
      <c r="BY126" s="487" t="str">
        <f t="shared" si="28"/>
        <v>tbd</v>
      </c>
      <c r="BZ126" s="487" t="str">
        <f t="shared" si="28"/>
        <v>tbd</v>
      </c>
      <c r="CA126" s="489" t="str">
        <f t="shared" si="28"/>
        <v>tbd</v>
      </c>
    </row>
    <row r="127" spans="1:79" s="121" customFormat="1" ht="19.899999999999999" customHeight="1" x14ac:dyDescent="0.25">
      <c r="A127" s="9" t="s">
        <v>1928</v>
      </c>
      <c r="B127" s="7" t="s">
        <v>1929</v>
      </c>
      <c r="C127" s="2" t="s">
        <v>1930</v>
      </c>
      <c r="D127" s="5" t="s">
        <v>1921</v>
      </c>
      <c r="E127" s="4">
        <v>8</v>
      </c>
      <c r="F127" s="4" t="s">
        <v>1525</v>
      </c>
      <c r="G127" s="862" t="s">
        <v>1516</v>
      </c>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-1</v>
      </c>
      <c r="AG127" s="487">
        <v>-1</v>
      </c>
      <c r="AH127" s="487">
        <v>-1</v>
      </c>
      <c r="AI127" s="487">
        <v>-1</v>
      </c>
      <c r="AJ127" s="487">
        <v>-1</v>
      </c>
      <c r="AK127" s="487">
        <v>-1</v>
      </c>
      <c r="AL127" s="487">
        <v>-1</v>
      </c>
      <c r="AM127" s="487">
        <v>-1</v>
      </c>
      <c r="AN127" s="487">
        <v>-1</v>
      </c>
      <c r="AO127" s="487">
        <v>-1</v>
      </c>
      <c r="AP127" s="487">
        <v>-1</v>
      </c>
      <c r="AQ127" s="487">
        <v>-1</v>
      </c>
      <c r="AR127" s="487">
        <v>-1</v>
      </c>
      <c r="AS127" s="487">
        <v>-1</v>
      </c>
      <c r="AT127" s="487">
        <v>-1</v>
      </c>
      <c r="AU127" s="493">
        <v>-1</v>
      </c>
      <c r="AV127" s="488">
        <v>-1</v>
      </c>
      <c r="AW127" s="487" t="str">
        <f t="shared" si="29"/>
        <v>tbd</v>
      </c>
      <c r="AX127" s="487" t="str">
        <f t="shared" si="29"/>
        <v>tbd</v>
      </c>
      <c r="AY127" s="487" t="str">
        <f t="shared" si="29"/>
        <v>tbd</v>
      </c>
      <c r="AZ127" s="487" t="str">
        <f t="shared" si="29"/>
        <v>tbd</v>
      </c>
      <c r="BA127" s="487" t="str">
        <f t="shared" si="29"/>
        <v>tbd</v>
      </c>
      <c r="BB127" s="487" t="str">
        <f t="shared" si="29"/>
        <v>tbd</v>
      </c>
      <c r="BC127" s="487" t="str">
        <f t="shared" si="29"/>
        <v>tbd</v>
      </c>
      <c r="BD127" s="487" t="str">
        <f t="shared" si="29"/>
        <v>tbd</v>
      </c>
      <c r="BE127" s="487" t="str">
        <f t="shared" si="29"/>
        <v>tbd</v>
      </c>
      <c r="BF127" s="487" t="str">
        <f t="shared" si="29"/>
        <v>tbd</v>
      </c>
      <c r="BG127" s="487" t="str">
        <f t="shared" si="29"/>
        <v>tbd</v>
      </c>
      <c r="BH127" s="487" t="str">
        <f t="shared" si="29"/>
        <v>tbd</v>
      </c>
      <c r="BI127" s="487" t="str">
        <f t="shared" si="29"/>
        <v>tbd</v>
      </c>
      <c r="BJ127" s="487" t="str">
        <f t="shared" si="29"/>
        <v>tbd</v>
      </c>
      <c r="BK127" s="489" t="str">
        <f t="shared" si="29"/>
        <v>tbd</v>
      </c>
      <c r="BL127" s="495" t="str">
        <f t="shared" si="28"/>
        <v>tbd</v>
      </c>
      <c r="BM127" s="487" t="str">
        <f t="shared" si="28"/>
        <v>tbd</v>
      </c>
      <c r="BN127" s="487" t="str">
        <f t="shared" si="28"/>
        <v>tbd</v>
      </c>
      <c r="BO127" s="487" t="str">
        <f t="shared" si="28"/>
        <v>tbd</v>
      </c>
      <c r="BP127" s="487" t="str">
        <f t="shared" si="28"/>
        <v>tbd</v>
      </c>
      <c r="BQ127" s="487" t="str">
        <f t="shared" si="28"/>
        <v>tbd</v>
      </c>
      <c r="BR127" s="487" t="str">
        <f t="shared" si="28"/>
        <v>tbd</v>
      </c>
      <c r="BS127" s="487" t="str">
        <f t="shared" si="28"/>
        <v>tbd</v>
      </c>
      <c r="BT127" s="487" t="str">
        <f t="shared" si="28"/>
        <v>tbd</v>
      </c>
      <c r="BU127" s="487" t="str">
        <f t="shared" si="28"/>
        <v>tbd</v>
      </c>
      <c r="BV127" s="487" t="str">
        <f t="shared" si="28"/>
        <v>tbd</v>
      </c>
      <c r="BW127" s="487" t="str">
        <f t="shared" si="28"/>
        <v>tbd</v>
      </c>
      <c r="BX127" s="487" t="str">
        <f t="shared" si="28"/>
        <v>tbd</v>
      </c>
      <c r="BY127" s="487" t="str">
        <f t="shared" si="28"/>
        <v>tbd</v>
      </c>
      <c r="BZ127" s="487" t="str">
        <f t="shared" si="28"/>
        <v>tbd</v>
      </c>
      <c r="CA127" s="489" t="str">
        <f t="shared" si="28"/>
        <v>tbd</v>
      </c>
    </row>
    <row r="128" spans="1:79" s="121" customFormat="1" ht="19.899999999999999" customHeight="1" x14ac:dyDescent="0.25">
      <c r="A128" s="9" t="s">
        <v>1931</v>
      </c>
      <c r="B128" s="7" t="s">
        <v>1932</v>
      </c>
      <c r="C128" s="2" t="s">
        <v>1933</v>
      </c>
      <c r="D128" s="5" t="s">
        <v>1921</v>
      </c>
      <c r="E128" s="4">
        <v>1</v>
      </c>
      <c r="F128" s="862" t="s">
        <v>1516</v>
      </c>
      <c r="G128" s="862" t="s">
        <v>1516</v>
      </c>
      <c r="H128" s="5"/>
      <c r="I128" s="16"/>
      <c r="J128" s="47" t="s">
        <v>86</v>
      </c>
      <c r="K128" s="48"/>
      <c r="L128" s="48"/>
      <c r="M128" s="49"/>
      <c r="N128" s="863" t="s">
        <v>1516</v>
      </c>
      <c r="O128" s="864" t="s">
        <v>1516</v>
      </c>
      <c r="P128" s="864" t="s">
        <v>1516</v>
      </c>
      <c r="Q128" s="864" t="s">
        <v>1516</v>
      </c>
      <c r="R128" s="864" t="s">
        <v>1516</v>
      </c>
      <c r="S128" s="864" t="s">
        <v>1516</v>
      </c>
      <c r="T128" s="865" t="s">
        <v>1516</v>
      </c>
      <c r="U128" s="49"/>
      <c r="V128" s="58" t="s">
        <v>86</v>
      </c>
      <c r="W128" s="866" t="s">
        <v>1516</v>
      </c>
      <c r="X128" s="56"/>
      <c r="Y128" s="69"/>
      <c r="Z128" s="69"/>
      <c r="AA128" s="68"/>
      <c r="AB128" s="57"/>
      <c r="AC128" s="58" t="s">
        <v>1376</v>
      </c>
      <c r="AD128" s="56"/>
      <c r="AE128" s="65"/>
      <c r="AF128" s="488">
        <v>-1</v>
      </c>
      <c r="AG128" s="487">
        <v>-1</v>
      </c>
      <c r="AH128" s="487">
        <v>-1</v>
      </c>
      <c r="AI128" s="487">
        <v>-1</v>
      </c>
      <c r="AJ128" s="487">
        <v>-1</v>
      </c>
      <c r="AK128" s="487">
        <v>-1</v>
      </c>
      <c r="AL128" s="487">
        <v>-1</v>
      </c>
      <c r="AM128" s="487">
        <v>-1</v>
      </c>
      <c r="AN128" s="487">
        <v>-1</v>
      </c>
      <c r="AO128" s="487">
        <v>-1</v>
      </c>
      <c r="AP128" s="487">
        <v>-1</v>
      </c>
      <c r="AQ128" s="487">
        <v>-1</v>
      </c>
      <c r="AR128" s="487">
        <v>-1</v>
      </c>
      <c r="AS128" s="487">
        <v>-1</v>
      </c>
      <c r="AT128" s="487">
        <v>-1</v>
      </c>
      <c r="AU128" s="493">
        <v>-1</v>
      </c>
      <c r="AV128" s="488">
        <v>-1</v>
      </c>
      <c r="AW128" s="487" t="str">
        <f t="shared" si="29"/>
        <v>tbd</v>
      </c>
      <c r="AX128" s="487" t="str">
        <f t="shared" si="29"/>
        <v>tbd</v>
      </c>
      <c r="AY128" s="487" t="str">
        <f t="shared" si="29"/>
        <v>tbd</v>
      </c>
      <c r="AZ128" s="487" t="str">
        <f t="shared" si="29"/>
        <v>tbd</v>
      </c>
      <c r="BA128" s="487" t="str">
        <f t="shared" si="29"/>
        <v>tbd</v>
      </c>
      <c r="BB128" s="487" t="str">
        <f t="shared" si="29"/>
        <v>tbd</v>
      </c>
      <c r="BC128" s="487" t="str">
        <f t="shared" si="29"/>
        <v>tbd</v>
      </c>
      <c r="BD128" s="487" t="str">
        <f t="shared" si="29"/>
        <v>tbd</v>
      </c>
      <c r="BE128" s="487" t="str">
        <f t="shared" si="29"/>
        <v>tbd</v>
      </c>
      <c r="BF128" s="487" t="str">
        <f t="shared" si="29"/>
        <v>tbd</v>
      </c>
      <c r="BG128" s="487" t="str">
        <f t="shared" si="29"/>
        <v>tbd</v>
      </c>
      <c r="BH128" s="487" t="str">
        <f t="shared" si="29"/>
        <v>tbd</v>
      </c>
      <c r="BI128" s="487" t="str">
        <f t="shared" si="29"/>
        <v>tbd</v>
      </c>
      <c r="BJ128" s="487" t="str">
        <f t="shared" si="29"/>
        <v>tbd</v>
      </c>
      <c r="BK128" s="489" t="str">
        <f t="shared" si="29"/>
        <v>tbd</v>
      </c>
      <c r="BL128" s="495" t="str">
        <f t="shared" si="28"/>
        <v>not req'ed</v>
      </c>
      <c r="BM128" s="487" t="str">
        <f t="shared" si="28"/>
        <v>not req'ed</v>
      </c>
      <c r="BN128" s="487" t="str">
        <f t="shared" si="28"/>
        <v>not req'ed</v>
      </c>
      <c r="BO128" s="487" t="str">
        <f t="shared" si="28"/>
        <v>not req'ed</v>
      </c>
      <c r="BP128" s="487" t="str">
        <f t="shared" si="28"/>
        <v>not req'ed</v>
      </c>
      <c r="BQ128" s="487" t="str">
        <f t="shared" si="28"/>
        <v>not req'ed</v>
      </c>
      <c r="BR128" s="487" t="str">
        <f t="shared" si="28"/>
        <v>not req'ed</v>
      </c>
      <c r="BS128" s="487" t="str">
        <f t="shared" si="28"/>
        <v>not req'ed</v>
      </c>
      <c r="BT128" s="487" t="str">
        <f t="shared" si="28"/>
        <v>not req'ed</v>
      </c>
      <c r="BU128" s="487" t="str">
        <f t="shared" si="28"/>
        <v>not req'ed</v>
      </c>
      <c r="BV128" s="487" t="str">
        <f t="shared" si="28"/>
        <v>not req'ed</v>
      </c>
      <c r="BW128" s="487" t="str">
        <f t="shared" si="28"/>
        <v>not req'ed</v>
      </c>
      <c r="BX128" s="487" t="str">
        <f t="shared" si="28"/>
        <v>not req'ed</v>
      </c>
      <c r="BY128" s="487" t="str">
        <f t="shared" si="28"/>
        <v>not req'ed</v>
      </c>
      <c r="BZ128" s="487" t="str">
        <f t="shared" si="28"/>
        <v>not req'ed</v>
      </c>
      <c r="CA128" s="489" t="str">
        <f t="shared" si="28"/>
        <v>not req'ed</v>
      </c>
    </row>
    <row r="129" spans="1:79" s="121" customFormat="1" ht="19.899999999999999" customHeight="1" x14ac:dyDescent="0.25">
      <c r="A129" s="9" t="s">
        <v>1934</v>
      </c>
      <c r="B129" s="7" t="s">
        <v>1935</v>
      </c>
      <c r="C129" s="2" t="s">
        <v>1936</v>
      </c>
      <c r="D129" s="5" t="s">
        <v>1921</v>
      </c>
      <c r="E129" s="7">
        <v>3</v>
      </c>
      <c r="F129" s="4" t="s">
        <v>1937</v>
      </c>
      <c r="G129" s="862" t="s">
        <v>1516</v>
      </c>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-1</v>
      </c>
      <c r="AG129" s="487">
        <v>-1</v>
      </c>
      <c r="AH129" s="487">
        <v>-1</v>
      </c>
      <c r="AI129" s="487">
        <v>-1</v>
      </c>
      <c r="AJ129" s="487">
        <v>-1</v>
      </c>
      <c r="AK129" s="487">
        <v>-1</v>
      </c>
      <c r="AL129" s="487">
        <v>-1</v>
      </c>
      <c r="AM129" s="487">
        <v>-1</v>
      </c>
      <c r="AN129" s="487">
        <v>-1</v>
      </c>
      <c r="AO129" s="487">
        <v>-1</v>
      </c>
      <c r="AP129" s="487">
        <v>-1</v>
      </c>
      <c r="AQ129" s="487">
        <v>-1</v>
      </c>
      <c r="AR129" s="487">
        <v>-1</v>
      </c>
      <c r="AS129" s="487">
        <v>-1</v>
      </c>
      <c r="AT129" s="487">
        <v>-1</v>
      </c>
      <c r="AU129" s="493">
        <v>-1</v>
      </c>
      <c r="AV129" s="488">
        <v>-1</v>
      </c>
      <c r="AW129" s="487" t="str">
        <f t="shared" si="29"/>
        <v>tbd</v>
      </c>
      <c r="AX129" s="487" t="str">
        <f t="shared" si="29"/>
        <v>tbd</v>
      </c>
      <c r="AY129" s="487" t="str">
        <f t="shared" si="29"/>
        <v>tbd</v>
      </c>
      <c r="AZ129" s="487" t="str">
        <f t="shared" si="29"/>
        <v>tbd</v>
      </c>
      <c r="BA129" s="487" t="str">
        <f t="shared" si="29"/>
        <v>tbd</v>
      </c>
      <c r="BB129" s="487" t="str">
        <f t="shared" si="29"/>
        <v>tbd</v>
      </c>
      <c r="BC129" s="487" t="str">
        <f t="shared" si="29"/>
        <v>tbd</v>
      </c>
      <c r="BD129" s="487" t="str">
        <f t="shared" si="29"/>
        <v>tbd</v>
      </c>
      <c r="BE129" s="487" t="str">
        <f t="shared" si="29"/>
        <v>tbd</v>
      </c>
      <c r="BF129" s="487" t="str">
        <f t="shared" si="29"/>
        <v>tbd</v>
      </c>
      <c r="BG129" s="487" t="str">
        <f t="shared" si="29"/>
        <v>tbd</v>
      </c>
      <c r="BH129" s="487" t="str">
        <f t="shared" si="29"/>
        <v>tbd</v>
      </c>
      <c r="BI129" s="487" t="str">
        <f t="shared" si="29"/>
        <v>tbd</v>
      </c>
      <c r="BJ129" s="487" t="str">
        <f t="shared" si="29"/>
        <v>tbd</v>
      </c>
      <c r="BK129" s="489" t="str">
        <f t="shared" si="29"/>
        <v>tbd</v>
      </c>
      <c r="BL129" s="495" t="str">
        <f t="shared" si="28"/>
        <v>tbd</v>
      </c>
      <c r="BM129" s="487" t="str">
        <f t="shared" si="28"/>
        <v>tbd</v>
      </c>
      <c r="BN129" s="487" t="str">
        <f t="shared" si="28"/>
        <v>tbd</v>
      </c>
      <c r="BO129" s="487" t="str">
        <f t="shared" si="28"/>
        <v>tbd</v>
      </c>
      <c r="BP129" s="487" t="str">
        <f t="shared" si="28"/>
        <v>tbd</v>
      </c>
      <c r="BQ129" s="487" t="str">
        <f t="shared" si="28"/>
        <v>tbd</v>
      </c>
      <c r="BR129" s="487" t="str">
        <f t="shared" si="28"/>
        <v>tbd</v>
      </c>
      <c r="BS129" s="487" t="str">
        <f t="shared" si="28"/>
        <v>tbd</v>
      </c>
      <c r="BT129" s="487" t="str">
        <f t="shared" si="28"/>
        <v>tbd</v>
      </c>
      <c r="BU129" s="487" t="str">
        <f t="shared" si="28"/>
        <v>tbd</v>
      </c>
      <c r="BV129" s="487" t="str">
        <f t="shared" si="28"/>
        <v>tbd</v>
      </c>
      <c r="BW129" s="487" t="str">
        <f t="shared" si="28"/>
        <v>tbd</v>
      </c>
      <c r="BX129" s="487" t="str">
        <f t="shared" si="28"/>
        <v>tbd</v>
      </c>
      <c r="BY129" s="487" t="str">
        <f t="shared" si="28"/>
        <v>tbd</v>
      </c>
      <c r="BZ129" s="487" t="str">
        <f t="shared" si="28"/>
        <v>tbd</v>
      </c>
      <c r="CA129" s="489" t="str">
        <f t="shared" si="28"/>
        <v>tbd</v>
      </c>
    </row>
    <row r="130" spans="1:79" s="121" customFormat="1" ht="19.899999999999999" customHeight="1" x14ac:dyDescent="0.25">
      <c r="A130" s="9" t="s">
        <v>1938</v>
      </c>
      <c r="B130" s="7" t="s">
        <v>1939</v>
      </c>
      <c r="C130" s="2" t="s">
        <v>1940</v>
      </c>
      <c r="D130" s="5" t="s">
        <v>1941</v>
      </c>
      <c r="E130" s="4">
        <v>1</v>
      </c>
      <c r="F130" s="4" t="s">
        <v>1546</v>
      </c>
      <c r="G130" s="862" t="s">
        <v>1516</v>
      </c>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-1</v>
      </c>
      <c r="AG130" s="487">
        <v>-1</v>
      </c>
      <c r="AH130" s="487">
        <v>-1</v>
      </c>
      <c r="AI130" s="487">
        <v>-1</v>
      </c>
      <c r="AJ130" s="487">
        <v>-1</v>
      </c>
      <c r="AK130" s="487">
        <v>-1</v>
      </c>
      <c r="AL130" s="487">
        <v>-1</v>
      </c>
      <c r="AM130" s="487">
        <v>-1</v>
      </c>
      <c r="AN130" s="487">
        <v>-1</v>
      </c>
      <c r="AO130" s="487">
        <v>-1</v>
      </c>
      <c r="AP130" s="487">
        <v>-1</v>
      </c>
      <c r="AQ130" s="487">
        <v>-1</v>
      </c>
      <c r="AR130" s="487">
        <v>-1</v>
      </c>
      <c r="AS130" s="487">
        <v>-1</v>
      </c>
      <c r="AT130" s="487">
        <v>-1</v>
      </c>
      <c r="AU130" s="493">
        <v>-1</v>
      </c>
      <c r="AV130" s="488">
        <v>-1</v>
      </c>
      <c r="AW130" s="487" t="str">
        <f t="shared" si="29"/>
        <v>tbd</v>
      </c>
      <c r="AX130" s="487" t="str">
        <f t="shared" si="29"/>
        <v>tbd</v>
      </c>
      <c r="AY130" s="487" t="str">
        <f t="shared" si="29"/>
        <v>tbd</v>
      </c>
      <c r="AZ130" s="487" t="str">
        <f t="shared" si="29"/>
        <v>tbd</v>
      </c>
      <c r="BA130" s="487" t="str">
        <f t="shared" si="29"/>
        <v>tbd</v>
      </c>
      <c r="BB130" s="487" t="str">
        <f t="shared" si="29"/>
        <v>tbd</v>
      </c>
      <c r="BC130" s="487" t="str">
        <f t="shared" si="29"/>
        <v>tbd</v>
      </c>
      <c r="BD130" s="487" t="str">
        <f t="shared" si="29"/>
        <v>tbd</v>
      </c>
      <c r="BE130" s="487" t="str">
        <f t="shared" si="29"/>
        <v>tbd</v>
      </c>
      <c r="BF130" s="487" t="str">
        <f t="shared" si="29"/>
        <v>tbd</v>
      </c>
      <c r="BG130" s="487" t="str">
        <f t="shared" si="29"/>
        <v>tbd</v>
      </c>
      <c r="BH130" s="487" t="str">
        <f t="shared" si="29"/>
        <v>tbd</v>
      </c>
      <c r="BI130" s="487" t="str">
        <f t="shared" si="29"/>
        <v>tbd</v>
      </c>
      <c r="BJ130" s="487" t="str">
        <f t="shared" si="29"/>
        <v>tbd</v>
      </c>
      <c r="BK130" s="489" t="str">
        <f t="shared" si="29"/>
        <v>tbd</v>
      </c>
      <c r="BL130" s="495" t="str">
        <f t="shared" si="28"/>
        <v>tbd</v>
      </c>
      <c r="BM130" s="487" t="str">
        <f t="shared" si="28"/>
        <v>tbd</v>
      </c>
      <c r="BN130" s="487" t="str">
        <f t="shared" si="28"/>
        <v>tbd</v>
      </c>
      <c r="BO130" s="487" t="str">
        <f t="shared" si="28"/>
        <v>tbd</v>
      </c>
      <c r="BP130" s="487" t="str">
        <f t="shared" si="28"/>
        <v>tbd</v>
      </c>
      <c r="BQ130" s="487" t="str">
        <f t="shared" si="28"/>
        <v>tbd</v>
      </c>
      <c r="BR130" s="487" t="str">
        <f t="shared" si="28"/>
        <v>tbd</v>
      </c>
      <c r="BS130" s="487" t="str">
        <f t="shared" si="28"/>
        <v>tbd</v>
      </c>
      <c r="BT130" s="487" t="str">
        <f t="shared" si="28"/>
        <v>tbd</v>
      </c>
      <c r="BU130" s="487" t="str">
        <f t="shared" si="28"/>
        <v>tbd</v>
      </c>
      <c r="BV130" s="487" t="str">
        <f t="shared" si="28"/>
        <v>tbd</v>
      </c>
      <c r="BW130" s="487" t="str">
        <f t="shared" si="28"/>
        <v>tbd</v>
      </c>
      <c r="BX130" s="487" t="str">
        <f t="shared" si="28"/>
        <v>tbd</v>
      </c>
      <c r="BY130" s="487" t="str">
        <f t="shared" si="28"/>
        <v>tbd</v>
      </c>
      <c r="BZ130" s="487" t="str">
        <f t="shared" si="28"/>
        <v>tbd</v>
      </c>
      <c r="CA130" s="489" t="str">
        <f t="shared" si="28"/>
        <v>tbd</v>
      </c>
    </row>
    <row r="131" spans="1:79" s="121" customFormat="1" ht="19.899999999999999" customHeight="1" x14ac:dyDescent="0.25">
      <c r="A131" s="9" t="s">
        <v>1942</v>
      </c>
      <c r="B131" s="7" t="s">
        <v>1943</v>
      </c>
      <c r="C131" s="2" t="s">
        <v>1944</v>
      </c>
      <c r="D131" s="5" t="s">
        <v>1941</v>
      </c>
      <c r="E131" s="7">
        <v>1</v>
      </c>
      <c r="F131" s="4" t="s">
        <v>1945</v>
      </c>
      <c r="G131" s="862" t="s">
        <v>1516</v>
      </c>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-1</v>
      </c>
      <c r="AG131" s="487">
        <v>-1</v>
      </c>
      <c r="AH131" s="487">
        <v>-1</v>
      </c>
      <c r="AI131" s="487">
        <v>-1</v>
      </c>
      <c r="AJ131" s="487">
        <v>-1</v>
      </c>
      <c r="AK131" s="487">
        <v>-1</v>
      </c>
      <c r="AL131" s="487">
        <v>-1</v>
      </c>
      <c r="AM131" s="487">
        <v>-1</v>
      </c>
      <c r="AN131" s="487">
        <v>-1</v>
      </c>
      <c r="AO131" s="487">
        <v>-1</v>
      </c>
      <c r="AP131" s="487">
        <v>-1</v>
      </c>
      <c r="AQ131" s="487">
        <v>-1</v>
      </c>
      <c r="AR131" s="487">
        <v>-1</v>
      </c>
      <c r="AS131" s="487">
        <v>-1</v>
      </c>
      <c r="AT131" s="487">
        <v>-1</v>
      </c>
      <c r="AU131" s="493">
        <v>-1</v>
      </c>
      <c r="AV131" s="488">
        <v>-1</v>
      </c>
      <c r="AW131" s="487" t="str">
        <f t="shared" si="29"/>
        <v>tbd</v>
      </c>
      <c r="AX131" s="487" t="str">
        <f t="shared" si="29"/>
        <v>tbd</v>
      </c>
      <c r="AY131" s="487" t="str">
        <f t="shared" si="29"/>
        <v>tbd</v>
      </c>
      <c r="AZ131" s="487" t="str">
        <f t="shared" si="29"/>
        <v>tbd</v>
      </c>
      <c r="BA131" s="487" t="str">
        <f t="shared" si="29"/>
        <v>tbd</v>
      </c>
      <c r="BB131" s="487" t="str">
        <f t="shared" si="29"/>
        <v>tbd</v>
      </c>
      <c r="BC131" s="487" t="str">
        <f t="shared" si="29"/>
        <v>tbd</v>
      </c>
      <c r="BD131" s="487" t="str">
        <f t="shared" si="29"/>
        <v>tbd</v>
      </c>
      <c r="BE131" s="487" t="str">
        <f t="shared" si="29"/>
        <v>tbd</v>
      </c>
      <c r="BF131" s="487" t="str">
        <f t="shared" si="29"/>
        <v>tbd</v>
      </c>
      <c r="BG131" s="487" t="str">
        <f t="shared" si="29"/>
        <v>tbd</v>
      </c>
      <c r="BH131" s="487" t="str">
        <f t="shared" si="29"/>
        <v>tbd</v>
      </c>
      <c r="BI131" s="487" t="str">
        <f t="shared" si="29"/>
        <v>tbd</v>
      </c>
      <c r="BJ131" s="487" t="str">
        <f t="shared" si="29"/>
        <v>tbd</v>
      </c>
      <c r="BK131" s="489" t="str">
        <f t="shared" si="29"/>
        <v>tbd</v>
      </c>
      <c r="BL131" s="495" t="str">
        <f t="shared" si="28"/>
        <v>tbd</v>
      </c>
      <c r="BM131" s="487" t="str">
        <f t="shared" si="28"/>
        <v>tbd</v>
      </c>
      <c r="BN131" s="487" t="str">
        <f t="shared" si="28"/>
        <v>tbd</v>
      </c>
      <c r="BO131" s="487" t="str">
        <f t="shared" si="28"/>
        <v>tbd</v>
      </c>
      <c r="BP131" s="487" t="str">
        <f t="shared" si="28"/>
        <v>tbd</v>
      </c>
      <c r="BQ131" s="487" t="str">
        <f t="shared" si="28"/>
        <v>tbd</v>
      </c>
      <c r="BR131" s="487" t="str">
        <f t="shared" si="28"/>
        <v>tbd</v>
      </c>
      <c r="BS131" s="487" t="str">
        <f t="shared" si="28"/>
        <v>tbd</v>
      </c>
      <c r="BT131" s="487" t="str">
        <f t="shared" si="28"/>
        <v>tbd</v>
      </c>
      <c r="BU131" s="487" t="str">
        <f t="shared" si="28"/>
        <v>tbd</v>
      </c>
      <c r="BV131" s="487" t="str">
        <f t="shared" si="28"/>
        <v>tbd</v>
      </c>
      <c r="BW131" s="487" t="str">
        <f t="shared" si="28"/>
        <v>tbd</v>
      </c>
      <c r="BX131" s="487" t="str">
        <f t="shared" si="28"/>
        <v>tbd</v>
      </c>
      <c r="BY131" s="487" t="str">
        <f t="shared" si="28"/>
        <v>tbd</v>
      </c>
      <c r="BZ131" s="487" t="str">
        <f t="shared" si="28"/>
        <v>tbd</v>
      </c>
      <c r="CA131" s="489" t="str">
        <f t="shared" si="28"/>
        <v>tbd</v>
      </c>
    </row>
    <row r="132" spans="1:79" s="121" customFormat="1" ht="19.899999999999999" customHeight="1" x14ac:dyDescent="0.25">
      <c r="A132" s="9" t="s">
        <v>1946</v>
      </c>
      <c r="B132" s="7" t="s">
        <v>1947</v>
      </c>
      <c r="C132" s="2" t="s">
        <v>1948</v>
      </c>
      <c r="D132" s="5" t="s">
        <v>1949</v>
      </c>
      <c r="E132" s="7">
        <v>1</v>
      </c>
      <c r="F132" s="4" t="s">
        <v>1945</v>
      </c>
      <c r="G132" s="862" t="s">
        <v>1516</v>
      </c>
      <c r="H132" s="5"/>
      <c r="I132" s="16"/>
      <c r="J132" s="47" t="s">
        <v>86</v>
      </c>
      <c r="K132" s="48"/>
      <c r="L132" s="48"/>
      <c r="M132" s="49"/>
      <c r="N132" s="47" t="s">
        <v>86</v>
      </c>
      <c r="O132" s="48"/>
      <c r="P132" s="48"/>
      <c r="Q132" s="48"/>
      <c r="R132" s="48"/>
      <c r="S132" s="48"/>
      <c r="T132" s="65"/>
      <c r="U132" s="49"/>
      <c r="V132" s="58" t="s">
        <v>86</v>
      </c>
      <c r="W132" s="82" t="s">
        <v>86</v>
      </c>
      <c r="X132" s="56"/>
      <c r="Y132" s="69"/>
      <c r="Z132" s="69"/>
      <c r="AA132" s="68"/>
      <c r="AB132" s="57"/>
      <c r="AC132" s="58" t="s">
        <v>1376</v>
      </c>
      <c r="AD132" s="56"/>
      <c r="AE132" s="65"/>
      <c r="AF132" s="488">
        <v>-1</v>
      </c>
      <c r="AG132" s="487">
        <v>-1</v>
      </c>
      <c r="AH132" s="487">
        <v>-1</v>
      </c>
      <c r="AI132" s="487">
        <v>-1</v>
      </c>
      <c r="AJ132" s="487">
        <v>-1</v>
      </c>
      <c r="AK132" s="487">
        <v>-1</v>
      </c>
      <c r="AL132" s="487">
        <v>-1</v>
      </c>
      <c r="AM132" s="487">
        <v>-1</v>
      </c>
      <c r="AN132" s="487">
        <v>-1</v>
      </c>
      <c r="AO132" s="487">
        <v>-1</v>
      </c>
      <c r="AP132" s="487">
        <v>-1</v>
      </c>
      <c r="AQ132" s="487">
        <v>-1</v>
      </c>
      <c r="AR132" s="487">
        <v>-1</v>
      </c>
      <c r="AS132" s="487">
        <v>-1</v>
      </c>
      <c r="AT132" s="487">
        <v>-1</v>
      </c>
      <c r="AU132" s="493">
        <v>-1</v>
      </c>
      <c r="AV132" s="488">
        <v>-1</v>
      </c>
      <c r="AW132" s="487" t="str">
        <f t="shared" si="29"/>
        <v>tbd</v>
      </c>
      <c r="AX132" s="487" t="str">
        <f t="shared" si="29"/>
        <v>tbd</v>
      </c>
      <c r="AY132" s="487" t="str">
        <f t="shared" si="29"/>
        <v>tbd</v>
      </c>
      <c r="AZ132" s="487" t="str">
        <f t="shared" si="29"/>
        <v>tbd</v>
      </c>
      <c r="BA132" s="487" t="str">
        <f t="shared" si="29"/>
        <v>tbd</v>
      </c>
      <c r="BB132" s="487" t="str">
        <f t="shared" si="29"/>
        <v>tbd</v>
      </c>
      <c r="BC132" s="487" t="str">
        <f t="shared" si="29"/>
        <v>tbd</v>
      </c>
      <c r="BD132" s="487" t="str">
        <f t="shared" si="29"/>
        <v>tbd</v>
      </c>
      <c r="BE132" s="487" t="str">
        <f t="shared" si="29"/>
        <v>tbd</v>
      </c>
      <c r="BF132" s="487" t="str">
        <f t="shared" si="29"/>
        <v>tbd</v>
      </c>
      <c r="BG132" s="487" t="str">
        <f t="shared" si="29"/>
        <v>tbd</v>
      </c>
      <c r="BH132" s="487" t="str">
        <f t="shared" si="29"/>
        <v>tbd</v>
      </c>
      <c r="BI132" s="487" t="str">
        <f t="shared" si="29"/>
        <v>tbd</v>
      </c>
      <c r="BJ132" s="487" t="str">
        <f t="shared" si="29"/>
        <v>tbd</v>
      </c>
      <c r="BK132" s="489" t="str">
        <f t="shared" si="29"/>
        <v>tbd</v>
      </c>
      <c r="BL132" s="495" t="str">
        <f t="shared" si="28"/>
        <v>tbd</v>
      </c>
      <c r="BM132" s="487" t="str">
        <f t="shared" si="28"/>
        <v>tbd</v>
      </c>
      <c r="BN132" s="487" t="str">
        <f t="shared" si="28"/>
        <v>tbd</v>
      </c>
      <c r="BO132" s="487" t="str">
        <f t="shared" si="28"/>
        <v>tbd</v>
      </c>
      <c r="BP132" s="487" t="str">
        <f t="shared" si="28"/>
        <v>tbd</v>
      </c>
      <c r="BQ132" s="487" t="str">
        <f t="shared" si="28"/>
        <v>tbd</v>
      </c>
      <c r="BR132" s="487" t="str">
        <f t="shared" si="28"/>
        <v>tbd</v>
      </c>
      <c r="BS132" s="487" t="str">
        <f t="shared" si="28"/>
        <v>tbd</v>
      </c>
      <c r="BT132" s="487" t="str">
        <f t="shared" si="28"/>
        <v>tbd</v>
      </c>
      <c r="BU132" s="487" t="str">
        <f t="shared" si="28"/>
        <v>tbd</v>
      </c>
      <c r="BV132" s="487" t="str">
        <f t="shared" si="28"/>
        <v>tbd</v>
      </c>
      <c r="BW132" s="487" t="str">
        <f t="shared" si="28"/>
        <v>tbd</v>
      </c>
      <c r="BX132" s="487" t="str">
        <f t="shared" si="28"/>
        <v>tbd</v>
      </c>
      <c r="BY132" s="487" t="str">
        <f t="shared" si="28"/>
        <v>tbd</v>
      </c>
      <c r="BZ132" s="487" t="str">
        <f t="shared" si="28"/>
        <v>tbd</v>
      </c>
      <c r="CA132" s="489" t="str">
        <f t="shared" si="28"/>
        <v>tbd</v>
      </c>
    </row>
    <row r="133" spans="1:79" s="121" customFormat="1" ht="19.899999999999999" customHeight="1" x14ac:dyDescent="0.25">
      <c r="A133" s="9" t="s">
        <v>2039</v>
      </c>
      <c r="B133" s="7" t="s">
        <v>2040</v>
      </c>
      <c r="C133" s="2" t="s">
        <v>2041</v>
      </c>
      <c r="D133" s="5" t="s">
        <v>2042</v>
      </c>
      <c r="E133" s="7">
        <v>8</v>
      </c>
      <c r="F133" s="4" t="s">
        <v>1804</v>
      </c>
      <c r="G133" s="862" t="s">
        <v>1516</v>
      </c>
      <c r="H133" s="5"/>
      <c r="I133" s="16"/>
      <c r="J133" s="47" t="s">
        <v>86</v>
      </c>
      <c r="K133" s="48"/>
      <c r="L133" s="48"/>
      <c r="M133" s="49"/>
      <c r="N133" s="47" t="s">
        <v>86</v>
      </c>
      <c r="O133" s="48"/>
      <c r="P133" s="48"/>
      <c r="Q133" s="48"/>
      <c r="R133" s="48"/>
      <c r="S133" s="48"/>
      <c r="T133" s="65"/>
      <c r="U133" s="49"/>
      <c r="V133" s="58" t="s">
        <v>86</v>
      </c>
      <c r="W133" s="82" t="s">
        <v>86</v>
      </c>
      <c r="X133" s="56"/>
      <c r="Y133" s="69"/>
      <c r="Z133" s="69"/>
      <c r="AA133" s="68"/>
      <c r="AB133" s="57"/>
      <c r="AC133" s="58" t="s">
        <v>1376</v>
      </c>
      <c r="AD133" s="56"/>
      <c r="AE133" s="65"/>
      <c r="AF133" s="488">
        <v>-1</v>
      </c>
      <c r="AG133" s="487">
        <v>-1</v>
      </c>
      <c r="AH133" s="487">
        <v>-1</v>
      </c>
      <c r="AI133" s="487">
        <v>-1</v>
      </c>
      <c r="AJ133" s="487">
        <v>-1</v>
      </c>
      <c r="AK133" s="487">
        <v>-1</v>
      </c>
      <c r="AL133" s="487">
        <v>-1</v>
      </c>
      <c r="AM133" s="487">
        <v>-1</v>
      </c>
      <c r="AN133" s="487">
        <v>-1</v>
      </c>
      <c r="AO133" s="487">
        <v>-1</v>
      </c>
      <c r="AP133" s="487">
        <v>-1</v>
      </c>
      <c r="AQ133" s="487">
        <v>-1</v>
      </c>
      <c r="AR133" s="487">
        <v>-1</v>
      </c>
      <c r="AS133" s="487">
        <v>-1</v>
      </c>
      <c r="AT133" s="487">
        <v>-1</v>
      </c>
      <c r="AU133" s="493">
        <v>-1</v>
      </c>
      <c r="AV133" s="488">
        <v>-1</v>
      </c>
      <c r="AW133" s="487" t="str">
        <f t="shared" si="29"/>
        <v>tbd</v>
      </c>
      <c r="AX133" s="487" t="str">
        <f t="shared" si="29"/>
        <v>tbd</v>
      </c>
      <c r="AY133" s="487" t="str">
        <f t="shared" si="29"/>
        <v>tbd</v>
      </c>
      <c r="AZ133" s="487" t="str">
        <f t="shared" si="29"/>
        <v>tbd</v>
      </c>
      <c r="BA133" s="487" t="str">
        <f t="shared" si="29"/>
        <v>tbd</v>
      </c>
      <c r="BB133" s="487" t="str">
        <f t="shared" si="29"/>
        <v>tbd</v>
      </c>
      <c r="BC133" s="487" t="str">
        <f t="shared" si="29"/>
        <v>tbd</v>
      </c>
      <c r="BD133" s="487" t="str">
        <f t="shared" si="29"/>
        <v>tbd</v>
      </c>
      <c r="BE133" s="487" t="str">
        <f t="shared" si="29"/>
        <v>tbd</v>
      </c>
      <c r="BF133" s="487" t="str">
        <f t="shared" si="29"/>
        <v>tbd</v>
      </c>
      <c r="BG133" s="487" t="str">
        <f t="shared" si="29"/>
        <v>tbd</v>
      </c>
      <c r="BH133" s="487" t="str">
        <f t="shared" si="29"/>
        <v>tbd</v>
      </c>
      <c r="BI133" s="487" t="str">
        <f t="shared" si="29"/>
        <v>tbd</v>
      </c>
      <c r="BJ133" s="487" t="str">
        <f t="shared" si="29"/>
        <v>tbd</v>
      </c>
      <c r="BK133" s="489" t="str">
        <f t="shared" si="29"/>
        <v>tbd</v>
      </c>
      <c r="BL133" s="495" t="str">
        <f t="shared" si="28"/>
        <v>tbd</v>
      </c>
      <c r="BM133" s="487" t="str">
        <f t="shared" si="28"/>
        <v>tbd</v>
      </c>
      <c r="BN133" s="487" t="str">
        <f t="shared" si="28"/>
        <v>tbd</v>
      </c>
      <c r="BO133" s="487" t="str">
        <f t="shared" si="28"/>
        <v>tbd</v>
      </c>
      <c r="BP133" s="487" t="str">
        <f t="shared" si="28"/>
        <v>tbd</v>
      </c>
      <c r="BQ133" s="487" t="str">
        <f t="shared" si="28"/>
        <v>tbd</v>
      </c>
      <c r="BR133" s="487" t="str">
        <f t="shared" si="28"/>
        <v>tbd</v>
      </c>
      <c r="BS133" s="487" t="str">
        <f t="shared" si="28"/>
        <v>tbd</v>
      </c>
      <c r="BT133" s="487" t="str">
        <f t="shared" si="28"/>
        <v>tbd</v>
      </c>
      <c r="BU133" s="487" t="str">
        <f t="shared" si="28"/>
        <v>tbd</v>
      </c>
      <c r="BV133" s="487" t="str">
        <f t="shared" si="28"/>
        <v>tbd</v>
      </c>
      <c r="BW133" s="487" t="str">
        <f t="shared" si="28"/>
        <v>tbd</v>
      </c>
      <c r="BX133" s="487" t="str">
        <f t="shared" si="28"/>
        <v>tbd</v>
      </c>
      <c r="BY133" s="487" t="str">
        <f t="shared" si="28"/>
        <v>tbd</v>
      </c>
      <c r="BZ133" s="487" t="str">
        <f t="shared" si="28"/>
        <v>tbd</v>
      </c>
      <c r="CA133" s="489" t="str">
        <f t="shared" si="28"/>
        <v>tbd</v>
      </c>
    </row>
    <row r="134" spans="1:79" s="121" customFormat="1" ht="19.899999999999999" customHeight="1" x14ac:dyDescent="0.25">
      <c r="A134" s="9" t="s">
        <v>1954</v>
      </c>
      <c r="B134" s="7" t="s">
        <v>1955</v>
      </c>
      <c r="C134" s="2" t="s">
        <v>1956</v>
      </c>
      <c r="D134" s="5" t="s">
        <v>1957</v>
      </c>
      <c r="E134" s="7">
        <v>8</v>
      </c>
      <c r="F134" s="4" t="s">
        <v>1945</v>
      </c>
      <c r="G134" s="862" t="s">
        <v>1516</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-1</v>
      </c>
      <c r="AG134" s="487">
        <v>-1</v>
      </c>
      <c r="AH134" s="487">
        <v>-1</v>
      </c>
      <c r="AI134" s="487">
        <v>-1</v>
      </c>
      <c r="AJ134" s="487">
        <v>-1</v>
      </c>
      <c r="AK134" s="487">
        <v>-1</v>
      </c>
      <c r="AL134" s="487">
        <v>-1</v>
      </c>
      <c r="AM134" s="487">
        <v>-1</v>
      </c>
      <c r="AN134" s="487">
        <v>-1</v>
      </c>
      <c r="AO134" s="487">
        <v>-1</v>
      </c>
      <c r="AP134" s="487">
        <v>-1</v>
      </c>
      <c r="AQ134" s="487">
        <v>-1</v>
      </c>
      <c r="AR134" s="487">
        <v>-1</v>
      </c>
      <c r="AS134" s="487">
        <v>-1</v>
      </c>
      <c r="AT134" s="487">
        <v>-1</v>
      </c>
      <c r="AU134" s="493">
        <v>-1</v>
      </c>
      <c r="AV134" s="488">
        <v>-1</v>
      </c>
      <c r="AW134" s="487" t="str">
        <f t="shared" si="29"/>
        <v>tbd</v>
      </c>
      <c r="AX134" s="487" t="str">
        <f t="shared" si="29"/>
        <v>tbd</v>
      </c>
      <c r="AY134" s="487" t="str">
        <f t="shared" si="29"/>
        <v>tbd</v>
      </c>
      <c r="AZ134" s="487" t="str">
        <f t="shared" si="29"/>
        <v>tbd</v>
      </c>
      <c r="BA134" s="487" t="str">
        <f t="shared" si="29"/>
        <v>tbd</v>
      </c>
      <c r="BB134" s="487" t="str">
        <f t="shared" si="29"/>
        <v>tbd</v>
      </c>
      <c r="BC134" s="487" t="str">
        <f t="shared" si="29"/>
        <v>tbd</v>
      </c>
      <c r="BD134" s="487" t="str">
        <f t="shared" si="29"/>
        <v>tbd</v>
      </c>
      <c r="BE134" s="487" t="str">
        <f t="shared" si="29"/>
        <v>tbd</v>
      </c>
      <c r="BF134" s="487" t="str">
        <f t="shared" si="29"/>
        <v>tbd</v>
      </c>
      <c r="BG134" s="487" t="str">
        <f t="shared" si="29"/>
        <v>tbd</v>
      </c>
      <c r="BH134" s="487" t="str">
        <f t="shared" si="29"/>
        <v>tbd</v>
      </c>
      <c r="BI134" s="487" t="str">
        <f t="shared" si="29"/>
        <v>tbd</v>
      </c>
      <c r="BJ134" s="487" t="str">
        <f t="shared" si="29"/>
        <v>tbd</v>
      </c>
      <c r="BK134" s="489" t="str">
        <f t="shared" si="29"/>
        <v>tbd</v>
      </c>
      <c r="BL134" s="495" t="str">
        <f t="shared" si="28"/>
        <v>tbd</v>
      </c>
      <c r="BM134" s="487" t="str">
        <f t="shared" si="28"/>
        <v>tbd</v>
      </c>
      <c r="BN134" s="487" t="str">
        <f t="shared" si="28"/>
        <v>tbd</v>
      </c>
      <c r="BO134" s="487" t="str">
        <f t="shared" si="28"/>
        <v>tbd</v>
      </c>
      <c r="BP134" s="487" t="str">
        <f t="shared" si="28"/>
        <v>tbd</v>
      </c>
      <c r="BQ134" s="487" t="str">
        <f t="shared" si="28"/>
        <v>tbd</v>
      </c>
      <c r="BR134" s="487" t="str">
        <f t="shared" si="28"/>
        <v>tbd</v>
      </c>
      <c r="BS134" s="487" t="str">
        <f t="shared" si="28"/>
        <v>tbd</v>
      </c>
      <c r="BT134" s="487" t="str">
        <f t="shared" si="28"/>
        <v>tbd</v>
      </c>
      <c r="BU134" s="487" t="str">
        <f t="shared" si="28"/>
        <v>tbd</v>
      </c>
      <c r="BV134" s="487" t="str">
        <f t="shared" si="28"/>
        <v>tbd</v>
      </c>
      <c r="BW134" s="487" t="str">
        <f t="shared" si="28"/>
        <v>tbd</v>
      </c>
      <c r="BX134" s="487" t="str">
        <f t="shared" si="28"/>
        <v>tbd</v>
      </c>
      <c r="BY134" s="487" t="str">
        <f t="shared" si="28"/>
        <v>tbd</v>
      </c>
      <c r="BZ134" s="487" t="str">
        <f t="shared" si="28"/>
        <v>tbd</v>
      </c>
      <c r="CA134" s="489" t="str">
        <f t="shared" si="28"/>
        <v>tbd</v>
      </c>
    </row>
    <row r="135" spans="1:79" s="121" customFormat="1" ht="19.899999999999999" customHeight="1" x14ac:dyDescent="0.25">
      <c r="A135" s="9" t="s">
        <v>1958</v>
      </c>
      <c r="B135" s="7" t="s">
        <v>1959</v>
      </c>
      <c r="C135" s="2" t="s">
        <v>1960</v>
      </c>
      <c r="D135" s="5" t="s">
        <v>1961</v>
      </c>
      <c r="E135" s="7">
        <v>5</v>
      </c>
      <c r="F135" s="862" t="s">
        <v>1516</v>
      </c>
      <c r="G135" s="862" t="s">
        <v>1516</v>
      </c>
      <c r="H135" s="5"/>
      <c r="I135" s="16"/>
      <c r="J135" s="47" t="s">
        <v>86</v>
      </c>
      <c r="K135" s="48"/>
      <c r="L135" s="48"/>
      <c r="M135" s="49"/>
      <c r="N135" s="863" t="s">
        <v>1516</v>
      </c>
      <c r="O135" s="864" t="s">
        <v>1516</v>
      </c>
      <c r="P135" s="864" t="s">
        <v>1516</v>
      </c>
      <c r="Q135" s="864" t="s">
        <v>1516</v>
      </c>
      <c r="R135" s="864" t="s">
        <v>1516</v>
      </c>
      <c r="S135" s="864" t="s">
        <v>1516</v>
      </c>
      <c r="T135" s="865" t="s">
        <v>1516</v>
      </c>
      <c r="U135" s="49"/>
      <c r="V135" s="58" t="s">
        <v>86</v>
      </c>
      <c r="W135" s="866" t="s">
        <v>1516</v>
      </c>
      <c r="X135" s="56"/>
      <c r="Y135" s="69"/>
      <c r="Z135" s="69"/>
      <c r="AA135" s="68"/>
      <c r="AB135" s="57"/>
      <c r="AC135" s="58" t="s">
        <v>1376</v>
      </c>
      <c r="AD135" s="56"/>
      <c r="AE135" s="65"/>
      <c r="AF135" s="488">
        <v>-1</v>
      </c>
      <c r="AG135" s="487">
        <v>-1</v>
      </c>
      <c r="AH135" s="487">
        <v>-1</v>
      </c>
      <c r="AI135" s="487">
        <v>-1</v>
      </c>
      <c r="AJ135" s="487">
        <v>-1</v>
      </c>
      <c r="AK135" s="487">
        <v>-1</v>
      </c>
      <c r="AL135" s="487">
        <v>-1</v>
      </c>
      <c r="AM135" s="487">
        <v>-1</v>
      </c>
      <c r="AN135" s="487">
        <v>-1</v>
      </c>
      <c r="AO135" s="487">
        <v>-1</v>
      </c>
      <c r="AP135" s="487">
        <v>-1</v>
      </c>
      <c r="AQ135" s="487">
        <v>-1</v>
      </c>
      <c r="AR135" s="487">
        <v>-1</v>
      </c>
      <c r="AS135" s="487">
        <v>-1</v>
      </c>
      <c r="AT135" s="487">
        <v>-1</v>
      </c>
      <c r="AU135" s="493">
        <v>-1</v>
      </c>
      <c r="AV135" s="488">
        <v>-1</v>
      </c>
      <c r="AW135" s="487" t="str">
        <f t="shared" si="29"/>
        <v>tbd</v>
      </c>
      <c r="AX135" s="487" t="str">
        <f t="shared" si="29"/>
        <v>tbd</v>
      </c>
      <c r="AY135" s="487" t="str">
        <f t="shared" si="29"/>
        <v>tbd</v>
      </c>
      <c r="AZ135" s="487" t="str">
        <f t="shared" si="29"/>
        <v>tbd</v>
      </c>
      <c r="BA135" s="487" t="str">
        <f t="shared" si="29"/>
        <v>tbd</v>
      </c>
      <c r="BB135" s="487" t="str">
        <f t="shared" si="29"/>
        <v>tbd</v>
      </c>
      <c r="BC135" s="487" t="str">
        <f t="shared" si="29"/>
        <v>tbd</v>
      </c>
      <c r="BD135" s="487" t="str">
        <f t="shared" si="29"/>
        <v>tbd</v>
      </c>
      <c r="BE135" s="487" t="str">
        <f t="shared" si="29"/>
        <v>tbd</v>
      </c>
      <c r="BF135" s="487" t="str">
        <f t="shared" si="29"/>
        <v>tbd</v>
      </c>
      <c r="BG135" s="487" t="str">
        <f t="shared" si="29"/>
        <v>tbd</v>
      </c>
      <c r="BH135" s="487" t="str">
        <f t="shared" si="29"/>
        <v>tbd</v>
      </c>
      <c r="BI135" s="487" t="str">
        <f t="shared" si="29"/>
        <v>tbd</v>
      </c>
      <c r="BJ135" s="487" t="str">
        <f t="shared" si="29"/>
        <v>tbd</v>
      </c>
      <c r="BK135" s="489" t="str">
        <f t="shared" si="29"/>
        <v>tbd</v>
      </c>
      <c r="BL135" s="495" t="str">
        <f t="shared" si="28"/>
        <v>not req'ed</v>
      </c>
      <c r="BM135" s="487" t="str">
        <f t="shared" si="28"/>
        <v>not req'ed</v>
      </c>
      <c r="BN135" s="487" t="str">
        <f t="shared" si="28"/>
        <v>not req'ed</v>
      </c>
      <c r="BO135" s="487" t="str">
        <f t="shared" si="28"/>
        <v>not req'ed</v>
      </c>
      <c r="BP135" s="487" t="str">
        <f t="shared" si="28"/>
        <v>not req'ed</v>
      </c>
      <c r="BQ135" s="487" t="str">
        <f t="shared" si="28"/>
        <v>not req'ed</v>
      </c>
      <c r="BR135" s="487" t="str">
        <f t="shared" si="28"/>
        <v>not req'ed</v>
      </c>
      <c r="BS135" s="487" t="str">
        <f t="shared" si="28"/>
        <v>not req'ed</v>
      </c>
      <c r="BT135" s="487" t="str">
        <f t="shared" si="28"/>
        <v>not req'ed</v>
      </c>
      <c r="BU135" s="487" t="str">
        <f t="shared" si="28"/>
        <v>not req'ed</v>
      </c>
      <c r="BV135" s="487" t="str">
        <f t="shared" si="28"/>
        <v>not req'ed</v>
      </c>
      <c r="BW135" s="487" t="str">
        <f t="shared" si="28"/>
        <v>not req'ed</v>
      </c>
      <c r="BX135" s="487" t="str">
        <f t="shared" si="28"/>
        <v>not req'ed</v>
      </c>
      <c r="BY135" s="487" t="str">
        <f t="shared" si="28"/>
        <v>not req'ed</v>
      </c>
      <c r="BZ135" s="487" t="str">
        <f t="shared" si="28"/>
        <v>not req'ed</v>
      </c>
      <c r="CA135" s="489" t="str">
        <f t="shared" si="28"/>
        <v>not req'ed</v>
      </c>
    </row>
    <row r="136" spans="1:79" s="121" customFormat="1" ht="19.899999999999999" customHeight="1" x14ac:dyDescent="0.25">
      <c r="A136" s="9" t="s">
        <v>1962</v>
      </c>
      <c r="B136" s="7" t="s">
        <v>1963</v>
      </c>
      <c r="C136" s="2" t="s">
        <v>1964</v>
      </c>
      <c r="D136" s="5" t="s">
        <v>1537</v>
      </c>
      <c r="E136" s="7">
        <v>1</v>
      </c>
      <c r="F136" s="4" t="s">
        <v>1546</v>
      </c>
      <c r="G136" s="862" t="s">
        <v>1516</v>
      </c>
      <c r="H136" s="5"/>
      <c r="I136" s="16"/>
      <c r="J136" s="47" t="s">
        <v>86</v>
      </c>
      <c r="K136" s="48"/>
      <c r="L136" s="48"/>
      <c r="M136" s="49"/>
      <c r="N136" s="47" t="s">
        <v>86</v>
      </c>
      <c r="O136" s="48"/>
      <c r="P136" s="48"/>
      <c r="Q136" s="48"/>
      <c r="R136" s="48"/>
      <c r="S136" s="48"/>
      <c r="T136" s="65"/>
      <c r="U136" s="49"/>
      <c r="V136" s="58" t="s">
        <v>86</v>
      </c>
      <c r="W136" s="82" t="s">
        <v>86</v>
      </c>
      <c r="X136" s="56"/>
      <c r="Y136" s="69"/>
      <c r="Z136" s="69"/>
      <c r="AA136" s="68"/>
      <c r="AB136" s="57"/>
      <c r="AC136" s="58" t="s">
        <v>1376</v>
      </c>
      <c r="AD136" s="56"/>
      <c r="AE136" s="65"/>
      <c r="AF136" s="488">
        <v>-1</v>
      </c>
      <c r="AG136" s="487">
        <v>-1</v>
      </c>
      <c r="AH136" s="487">
        <v>-1</v>
      </c>
      <c r="AI136" s="487">
        <v>-1</v>
      </c>
      <c r="AJ136" s="487">
        <v>-1</v>
      </c>
      <c r="AK136" s="487">
        <v>-1</v>
      </c>
      <c r="AL136" s="487">
        <v>-1</v>
      </c>
      <c r="AM136" s="487">
        <v>-1</v>
      </c>
      <c r="AN136" s="487">
        <v>-1</v>
      </c>
      <c r="AO136" s="487">
        <v>-1</v>
      </c>
      <c r="AP136" s="487">
        <v>-1</v>
      </c>
      <c r="AQ136" s="487">
        <v>-1</v>
      </c>
      <c r="AR136" s="487">
        <v>-1</v>
      </c>
      <c r="AS136" s="487">
        <v>-1</v>
      </c>
      <c r="AT136" s="487">
        <v>-1</v>
      </c>
      <c r="AU136" s="493">
        <v>-1</v>
      </c>
      <c r="AV136" s="488">
        <v>-1</v>
      </c>
      <c r="AW136" s="487" t="str">
        <f t="shared" si="29"/>
        <v>tbd</v>
      </c>
      <c r="AX136" s="487" t="str">
        <f t="shared" si="29"/>
        <v>tbd</v>
      </c>
      <c r="AY136" s="487" t="str">
        <f t="shared" si="29"/>
        <v>tbd</v>
      </c>
      <c r="AZ136" s="487" t="str">
        <f t="shared" si="29"/>
        <v>tbd</v>
      </c>
      <c r="BA136" s="487" t="str">
        <f t="shared" si="29"/>
        <v>tbd</v>
      </c>
      <c r="BB136" s="487" t="str">
        <f t="shared" si="29"/>
        <v>tbd</v>
      </c>
      <c r="BC136" s="487" t="str">
        <f t="shared" si="29"/>
        <v>tbd</v>
      </c>
      <c r="BD136" s="487" t="str">
        <f t="shared" si="29"/>
        <v>tbd</v>
      </c>
      <c r="BE136" s="487" t="str">
        <f t="shared" si="29"/>
        <v>tbd</v>
      </c>
      <c r="BF136" s="487" t="str">
        <f t="shared" si="29"/>
        <v>tbd</v>
      </c>
      <c r="BG136" s="487" t="str">
        <f t="shared" si="29"/>
        <v>tbd</v>
      </c>
      <c r="BH136" s="487" t="str">
        <f t="shared" si="29"/>
        <v>tbd</v>
      </c>
      <c r="BI136" s="487" t="str">
        <f t="shared" si="29"/>
        <v>tbd</v>
      </c>
      <c r="BJ136" s="487" t="str">
        <f t="shared" si="29"/>
        <v>tbd</v>
      </c>
      <c r="BK136" s="489" t="str">
        <f t="shared" si="29"/>
        <v>tbd</v>
      </c>
      <c r="BL136" s="495" t="str">
        <f t="shared" si="28"/>
        <v>tbd</v>
      </c>
      <c r="BM136" s="487" t="str">
        <f t="shared" si="28"/>
        <v>tbd</v>
      </c>
      <c r="BN136" s="487" t="str">
        <f t="shared" si="28"/>
        <v>tbd</v>
      </c>
      <c r="BO136" s="487" t="str">
        <f t="shared" si="28"/>
        <v>tbd</v>
      </c>
      <c r="BP136" s="487" t="str">
        <f t="shared" si="28"/>
        <v>tbd</v>
      </c>
      <c r="BQ136" s="487" t="str">
        <f t="shared" si="28"/>
        <v>tbd</v>
      </c>
      <c r="BR136" s="487" t="str">
        <f t="shared" si="28"/>
        <v>tbd</v>
      </c>
      <c r="BS136" s="487" t="str">
        <f t="shared" si="28"/>
        <v>tbd</v>
      </c>
      <c r="BT136" s="487" t="str">
        <f t="shared" si="28"/>
        <v>tbd</v>
      </c>
      <c r="BU136" s="487" t="str">
        <f t="shared" si="28"/>
        <v>tbd</v>
      </c>
      <c r="BV136" s="487" t="str">
        <f t="shared" si="28"/>
        <v>tbd</v>
      </c>
      <c r="BW136" s="487" t="str">
        <f t="shared" si="28"/>
        <v>tbd</v>
      </c>
      <c r="BX136" s="487" t="str">
        <f t="shared" si="28"/>
        <v>tbd</v>
      </c>
      <c r="BY136" s="487" t="str">
        <f t="shared" si="28"/>
        <v>tbd</v>
      </c>
      <c r="BZ136" s="487" t="str">
        <f t="shared" si="28"/>
        <v>tbd</v>
      </c>
      <c r="CA136" s="489" t="str">
        <f t="shared" si="28"/>
        <v>tbd</v>
      </c>
    </row>
    <row r="137" spans="1:79" s="121" customFormat="1" ht="19.899999999999999" customHeight="1" x14ac:dyDescent="0.25">
      <c r="A137" s="9" t="s">
        <v>1965</v>
      </c>
      <c r="B137" s="7" t="s">
        <v>1966</v>
      </c>
      <c r="C137" s="2" t="s">
        <v>1967</v>
      </c>
      <c r="D137" s="5" t="s">
        <v>1968</v>
      </c>
      <c r="E137" s="7">
        <v>1</v>
      </c>
      <c r="F137" s="4" t="s">
        <v>1546</v>
      </c>
      <c r="G137" s="862" t="s">
        <v>1516</v>
      </c>
      <c r="H137" s="5"/>
      <c r="I137" s="16"/>
      <c r="J137" s="47" t="s">
        <v>86</v>
      </c>
      <c r="K137" s="48"/>
      <c r="L137" s="48"/>
      <c r="M137" s="49"/>
      <c r="N137" s="47" t="s">
        <v>86</v>
      </c>
      <c r="O137" s="48"/>
      <c r="P137" s="48"/>
      <c r="Q137" s="48"/>
      <c r="R137" s="48"/>
      <c r="S137" s="48"/>
      <c r="T137" s="65"/>
      <c r="U137" s="49"/>
      <c r="V137" s="58" t="s">
        <v>86</v>
      </c>
      <c r="W137" s="82" t="s">
        <v>86</v>
      </c>
      <c r="X137" s="56"/>
      <c r="Y137" s="69"/>
      <c r="Z137" s="69"/>
      <c r="AA137" s="68"/>
      <c r="AB137" s="57"/>
      <c r="AC137" s="58" t="s">
        <v>1376</v>
      </c>
      <c r="AD137" s="56"/>
      <c r="AE137" s="65"/>
      <c r="AF137" s="488">
        <v>-1</v>
      </c>
      <c r="AG137" s="487">
        <v>-1</v>
      </c>
      <c r="AH137" s="487">
        <v>-1</v>
      </c>
      <c r="AI137" s="487">
        <v>-1</v>
      </c>
      <c r="AJ137" s="487">
        <v>-1</v>
      </c>
      <c r="AK137" s="487">
        <v>-1</v>
      </c>
      <c r="AL137" s="487">
        <v>-1</v>
      </c>
      <c r="AM137" s="487">
        <v>-1</v>
      </c>
      <c r="AN137" s="487">
        <v>-1</v>
      </c>
      <c r="AO137" s="487">
        <v>-1</v>
      </c>
      <c r="AP137" s="487">
        <v>-1</v>
      </c>
      <c r="AQ137" s="487">
        <v>-1</v>
      </c>
      <c r="AR137" s="487">
        <v>-1</v>
      </c>
      <c r="AS137" s="487">
        <v>-1</v>
      </c>
      <c r="AT137" s="487">
        <v>-1</v>
      </c>
      <c r="AU137" s="493">
        <v>-1</v>
      </c>
      <c r="AV137" s="488">
        <v>-1</v>
      </c>
      <c r="AW137" s="487" t="str">
        <f t="shared" si="29"/>
        <v>tbd</v>
      </c>
      <c r="AX137" s="487" t="str">
        <f t="shared" si="29"/>
        <v>tbd</v>
      </c>
      <c r="AY137" s="487" t="str">
        <f t="shared" si="29"/>
        <v>tbd</v>
      </c>
      <c r="AZ137" s="487" t="str">
        <f t="shared" si="29"/>
        <v>tbd</v>
      </c>
      <c r="BA137" s="487" t="str">
        <f t="shared" si="29"/>
        <v>tbd</v>
      </c>
      <c r="BB137" s="487" t="str">
        <f t="shared" si="29"/>
        <v>tbd</v>
      </c>
      <c r="BC137" s="487" t="str">
        <f t="shared" si="29"/>
        <v>tbd</v>
      </c>
      <c r="BD137" s="487" t="str">
        <f t="shared" si="29"/>
        <v>tbd</v>
      </c>
      <c r="BE137" s="487" t="str">
        <f t="shared" si="29"/>
        <v>tbd</v>
      </c>
      <c r="BF137" s="487" t="str">
        <f t="shared" si="29"/>
        <v>tbd</v>
      </c>
      <c r="BG137" s="487" t="str">
        <f t="shared" si="29"/>
        <v>tbd</v>
      </c>
      <c r="BH137" s="487" t="str">
        <f t="shared" si="29"/>
        <v>tbd</v>
      </c>
      <c r="BI137" s="487" t="str">
        <f t="shared" si="29"/>
        <v>tbd</v>
      </c>
      <c r="BJ137" s="487" t="str">
        <f t="shared" si="29"/>
        <v>tbd</v>
      </c>
      <c r="BK137" s="489" t="str">
        <f t="shared" si="29"/>
        <v>tbd</v>
      </c>
      <c r="BL137" s="495" t="str">
        <f t="shared" si="28"/>
        <v>tbd</v>
      </c>
      <c r="BM137" s="487" t="str">
        <f t="shared" si="28"/>
        <v>tbd</v>
      </c>
      <c r="BN137" s="487" t="str">
        <f t="shared" si="28"/>
        <v>tbd</v>
      </c>
      <c r="BO137" s="487" t="str">
        <f t="shared" si="28"/>
        <v>tbd</v>
      </c>
      <c r="BP137" s="487" t="str">
        <f t="shared" si="28"/>
        <v>tbd</v>
      </c>
      <c r="BQ137" s="487" t="str">
        <f t="shared" si="28"/>
        <v>tbd</v>
      </c>
      <c r="BR137" s="487" t="str">
        <f t="shared" si="28"/>
        <v>tbd</v>
      </c>
      <c r="BS137" s="487" t="str">
        <f t="shared" si="28"/>
        <v>tbd</v>
      </c>
      <c r="BT137" s="487" t="str">
        <f t="shared" si="28"/>
        <v>tbd</v>
      </c>
      <c r="BU137" s="487" t="str">
        <f t="shared" si="28"/>
        <v>tbd</v>
      </c>
      <c r="BV137" s="487" t="str">
        <f t="shared" si="28"/>
        <v>tbd</v>
      </c>
      <c r="BW137" s="487" t="str">
        <f t="shared" si="28"/>
        <v>tbd</v>
      </c>
      <c r="BX137" s="487" t="str">
        <f t="shared" si="28"/>
        <v>tbd</v>
      </c>
      <c r="BY137" s="487" t="str">
        <f t="shared" si="28"/>
        <v>tbd</v>
      </c>
      <c r="BZ137" s="487" t="str">
        <f t="shared" si="28"/>
        <v>tbd</v>
      </c>
      <c r="CA137" s="489" t="str">
        <f t="shared" si="28"/>
        <v>tbd</v>
      </c>
    </row>
    <row r="138" spans="1:79" s="121" customFormat="1" ht="19.899999999999999" customHeight="1" x14ac:dyDescent="0.25">
      <c r="A138" s="9" t="s">
        <v>1969</v>
      </c>
      <c r="B138" s="7" t="s">
        <v>1970</v>
      </c>
      <c r="C138" s="2" t="s">
        <v>1971</v>
      </c>
      <c r="D138" s="5" t="s">
        <v>1972</v>
      </c>
      <c r="E138" s="4">
        <v>1</v>
      </c>
      <c r="F138" s="4" t="s">
        <v>1546</v>
      </c>
      <c r="G138" s="862" t="s">
        <v>1516</v>
      </c>
      <c r="H138" s="5"/>
      <c r="I138" s="16"/>
      <c r="J138" s="47" t="s">
        <v>86</v>
      </c>
      <c r="K138" s="48"/>
      <c r="L138" s="48"/>
      <c r="M138" s="49"/>
      <c r="N138" s="47" t="s">
        <v>86</v>
      </c>
      <c r="O138" s="48"/>
      <c r="P138" s="48"/>
      <c r="Q138" s="48"/>
      <c r="R138" s="48"/>
      <c r="S138" s="48"/>
      <c r="T138" s="65"/>
      <c r="U138" s="49"/>
      <c r="V138" s="58" t="s">
        <v>86</v>
      </c>
      <c r="W138" s="82" t="s">
        <v>86</v>
      </c>
      <c r="X138" s="56"/>
      <c r="Y138" s="69"/>
      <c r="Z138" s="69"/>
      <c r="AA138" s="68"/>
      <c r="AB138" s="57"/>
      <c r="AC138" s="58" t="s">
        <v>1376</v>
      </c>
      <c r="AD138" s="56"/>
      <c r="AE138" s="65"/>
      <c r="AF138" s="488">
        <v>-1</v>
      </c>
      <c r="AG138" s="487">
        <v>-1</v>
      </c>
      <c r="AH138" s="487">
        <v>-1</v>
      </c>
      <c r="AI138" s="487">
        <v>-1</v>
      </c>
      <c r="AJ138" s="487">
        <v>-1</v>
      </c>
      <c r="AK138" s="487">
        <v>-1</v>
      </c>
      <c r="AL138" s="487">
        <v>-1</v>
      </c>
      <c r="AM138" s="487">
        <v>-1</v>
      </c>
      <c r="AN138" s="487">
        <v>-1</v>
      </c>
      <c r="AO138" s="487">
        <v>-1</v>
      </c>
      <c r="AP138" s="487">
        <v>-1</v>
      </c>
      <c r="AQ138" s="487">
        <v>-1</v>
      </c>
      <c r="AR138" s="487">
        <v>-1</v>
      </c>
      <c r="AS138" s="487">
        <v>-1</v>
      </c>
      <c r="AT138" s="487">
        <v>-1</v>
      </c>
      <c r="AU138" s="493">
        <v>-1</v>
      </c>
      <c r="AV138" s="488">
        <v>-1</v>
      </c>
      <c r="AW138" s="487" t="str">
        <f t="shared" si="29"/>
        <v>tbd</v>
      </c>
      <c r="AX138" s="487" t="str">
        <f t="shared" si="29"/>
        <v>tbd</v>
      </c>
      <c r="AY138" s="487" t="str">
        <f t="shared" si="29"/>
        <v>tbd</v>
      </c>
      <c r="AZ138" s="487" t="str">
        <f t="shared" si="29"/>
        <v>tbd</v>
      </c>
      <c r="BA138" s="487" t="str">
        <f t="shared" si="29"/>
        <v>tbd</v>
      </c>
      <c r="BB138" s="487" t="str">
        <f t="shared" si="29"/>
        <v>tbd</v>
      </c>
      <c r="BC138" s="487" t="str">
        <f t="shared" si="29"/>
        <v>tbd</v>
      </c>
      <c r="BD138" s="487" t="str">
        <f t="shared" si="29"/>
        <v>tbd</v>
      </c>
      <c r="BE138" s="487" t="str">
        <f t="shared" si="29"/>
        <v>tbd</v>
      </c>
      <c r="BF138" s="487" t="str">
        <f t="shared" si="29"/>
        <v>tbd</v>
      </c>
      <c r="BG138" s="487" t="str">
        <f t="shared" si="29"/>
        <v>tbd</v>
      </c>
      <c r="BH138" s="487" t="str">
        <f t="shared" si="29"/>
        <v>tbd</v>
      </c>
      <c r="BI138" s="487" t="str">
        <f t="shared" si="29"/>
        <v>tbd</v>
      </c>
      <c r="BJ138" s="487" t="str">
        <f t="shared" si="29"/>
        <v>tbd</v>
      </c>
      <c r="BK138" s="489" t="str">
        <f t="shared" si="29"/>
        <v>tbd</v>
      </c>
      <c r="BL138" s="495" t="str">
        <f t="shared" si="28"/>
        <v>tbd</v>
      </c>
      <c r="BM138" s="487" t="str">
        <f t="shared" si="28"/>
        <v>tbd</v>
      </c>
      <c r="BN138" s="487" t="str">
        <f t="shared" si="28"/>
        <v>tbd</v>
      </c>
      <c r="BO138" s="487" t="str">
        <f t="shared" si="28"/>
        <v>tbd</v>
      </c>
      <c r="BP138" s="487" t="str">
        <f t="shared" si="28"/>
        <v>tbd</v>
      </c>
      <c r="BQ138" s="487" t="str">
        <f t="shared" si="28"/>
        <v>tbd</v>
      </c>
      <c r="BR138" s="487" t="str">
        <f t="shared" si="28"/>
        <v>tbd</v>
      </c>
      <c r="BS138" s="487" t="str">
        <f t="shared" si="28"/>
        <v>tbd</v>
      </c>
      <c r="BT138" s="487" t="str">
        <f t="shared" si="28"/>
        <v>tbd</v>
      </c>
      <c r="BU138" s="487" t="str">
        <f t="shared" si="28"/>
        <v>tbd</v>
      </c>
      <c r="BV138" s="487" t="str">
        <f t="shared" si="28"/>
        <v>tbd</v>
      </c>
      <c r="BW138" s="487" t="str">
        <f t="shared" si="28"/>
        <v>tbd</v>
      </c>
      <c r="BX138" s="487" t="str">
        <f t="shared" si="28"/>
        <v>tbd</v>
      </c>
      <c r="BY138" s="487" t="str">
        <f t="shared" si="28"/>
        <v>tbd</v>
      </c>
      <c r="BZ138" s="487" t="str">
        <f t="shared" si="28"/>
        <v>tbd</v>
      </c>
      <c r="CA138" s="489" t="str">
        <f t="shared" si="28"/>
        <v>tbd</v>
      </c>
    </row>
    <row r="139" spans="1:79" s="121" customFormat="1" ht="19.899999999999999" customHeight="1" x14ac:dyDescent="0.25">
      <c r="A139" s="9" t="s">
        <v>1973</v>
      </c>
      <c r="B139" s="7" t="s">
        <v>1974</v>
      </c>
      <c r="C139" s="2" t="s">
        <v>1975</v>
      </c>
      <c r="D139" s="5" t="s">
        <v>1976</v>
      </c>
      <c r="E139" s="4">
        <v>8</v>
      </c>
      <c r="F139" s="4" t="s">
        <v>1546</v>
      </c>
      <c r="G139" s="4">
        <v>100</v>
      </c>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-1</v>
      </c>
      <c r="AG139" s="487">
        <v>-1</v>
      </c>
      <c r="AH139" s="487">
        <v>-1</v>
      </c>
      <c r="AI139" s="487">
        <v>-1</v>
      </c>
      <c r="AJ139" s="487">
        <v>-1</v>
      </c>
      <c r="AK139" s="487">
        <v>-1</v>
      </c>
      <c r="AL139" s="487">
        <v>-1</v>
      </c>
      <c r="AM139" s="487">
        <v>-1</v>
      </c>
      <c r="AN139" s="487">
        <v>-1</v>
      </c>
      <c r="AO139" s="487">
        <v>-1</v>
      </c>
      <c r="AP139" s="487">
        <v>-1</v>
      </c>
      <c r="AQ139" s="487">
        <v>-1</v>
      </c>
      <c r="AR139" s="487">
        <v>-1</v>
      </c>
      <c r="AS139" s="487">
        <v>-1</v>
      </c>
      <c r="AT139" s="487">
        <v>-1</v>
      </c>
      <c r="AU139" s="493">
        <v>-1</v>
      </c>
      <c r="AV139" s="488">
        <v>-1</v>
      </c>
      <c r="AW139" s="487" t="str">
        <f t="shared" si="29"/>
        <v>tbd</v>
      </c>
      <c r="AX139" s="487" t="str">
        <f t="shared" si="29"/>
        <v>tbd</v>
      </c>
      <c r="AY139" s="487" t="str">
        <f t="shared" si="29"/>
        <v>tbd</v>
      </c>
      <c r="AZ139" s="487" t="str">
        <f t="shared" si="29"/>
        <v>tbd</v>
      </c>
      <c r="BA139" s="487" t="str">
        <f t="shared" si="29"/>
        <v>tbd</v>
      </c>
      <c r="BB139" s="487" t="str">
        <f t="shared" si="29"/>
        <v>tbd</v>
      </c>
      <c r="BC139" s="487" t="str">
        <f t="shared" si="29"/>
        <v>tbd</v>
      </c>
      <c r="BD139" s="487" t="str">
        <f t="shared" si="29"/>
        <v>tbd</v>
      </c>
      <c r="BE139" s="487" t="str">
        <f t="shared" si="29"/>
        <v>tbd</v>
      </c>
      <c r="BF139" s="487" t="str">
        <f t="shared" si="29"/>
        <v>tbd</v>
      </c>
      <c r="BG139" s="487" t="str">
        <f t="shared" si="29"/>
        <v>tbd</v>
      </c>
      <c r="BH139" s="487" t="str">
        <f t="shared" si="29"/>
        <v>tbd</v>
      </c>
      <c r="BI139" s="487" t="str">
        <f t="shared" si="29"/>
        <v>tbd</v>
      </c>
      <c r="BJ139" s="487" t="str">
        <f t="shared" si="29"/>
        <v>tbd</v>
      </c>
      <c r="BK139" s="489" t="str">
        <f t="shared" si="29"/>
        <v>tbd</v>
      </c>
      <c r="BL139" s="495" t="str">
        <f t="shared" si="28"/>
        <v>tbd</v>
      </c>
      <c r="BM139" s="487" t="str">
        <f t="shared" si="28"/>
        <v>tbd</v>
      </c>
      <c r="BN139" s="487" t="str">
        <f t="shared" si="28"/>
        <v>tbd</v>
      </c>
      <c r="BO139" s="487" t="str">
        <f t="shared" si="28"/>
        <v>tbd</v>
      </c>
      <c r="BP139" s="487" t="str">
        <f t="shared" si="28"/>
        <v>tbd</v>
      </c>
      <c r="BQ139" s="487" t="str">
        <f t="shared" si="28"/>
        <v>tbd</v>
      </c>
      <c r="BR139" s="487" t="str">
        <f t="shared" si="28"/>
        <v>tbd</v>
      </c>
      <c r="BS139" s="487" t="str">
        <f t="shared" si="28"/>
        <v>tbd</v>
      </c>
      <c r="BT139" s="487" t="str">
        <f t="shared" si="28"/>
        <v>tbd</v>
      </c>
      <c r="BU139" s="487" t="str">
        <f t="shared" si="28"/>
        <v>tbd</v>
      </c>
      <c r="BV139" s="487" t="str">
        <f t="shared" si="28"/>
        <v>tbd</v>
      </c>
      <c r="BW139" s="487" t="str">
        <f t="shared" si="28"/>
        <v>tbd</v>
      </c>
      <c r="BX139" s="487" t="str">
        <f t="shared" si="28"/>
        <v>tbd</v>
      </c>
      <c r="BY139" s="487" t="str">
        <f t="shared" si="28"/>
        <v>tbd</v>
      </c>
      <c r="BZ139" s="487" t="str">
        <f t="shared" si="28"/>
        <v>tbd</v>
      </c>
      <c r="CA139" s="489" t="str">
        <f t="shared" si="28"/>
        <v>tbd</v>
      </c>
    </row>
    <row r="140" spans="1:79" s="121" customFormat="1" ht="19.899999999999999" customHeight="1" x14ac:dyDescent="0.25">
      <c r="A140" s="9" t="s">
        <v>1977</v>
      </c>
      <c r="B140" s="7" t="s">
        <v>1978</v>
      </c>
      <c r="C140" s="2" t="s">
        <v>1979</v>
      </c>
      <c r="D140" s="5" t="s">
        <v>1980</v>
      </c>
      <c r="E140" s="4">
        <v>8</v>
      </c>
      <c r="F140" s="4" t="s">
        <v>1546</v>
      </c>
      <c r="G140" s="4">
        <v>1000</v>
      </c>
      <c r="H140" s="5"/>
      <c r="I140" s="16"/>
      <c r="J140" s="47" t="s">
        <v>86</v>
      </c>
      <c r="K140" s="48"/>
      <c r="L140" s="48"/>
      <c r="M140" s="49"/>
      <c r="N140" s="47" t="s">
        <v>86</v>
      </c>
      <c r="O140" s="48"/>
      <c r="P140" s="48"/>
      <c r="Q140" s="48"/>
      <c r="R140" s="48"/>
      <c r="S140" s="48"/>
      <c r="T140" s="65"/>
      <c r="U140" s="49"/>
      <c r="V140" s="58" t="s">
        <v>86</v>
      </c>
      <c r="W140" s="82" t="s">
        <v>86</v>
      </c>
      <c r="X140" s="56"/>
      <c r="Y140" s="69"/>
      <c r="Z140" s="69"/>
      <c r="AA140" s="68"/>
      <c r="AB140" s="57"/>
      <c r="AC140" s="58" t="s">
        <v>1376</v>
      </c>
      <c r="AD140" s="56"/>
      <c r="AE140" s="65"/>
      <c r="AF140" s="488">
        <v>-1</v>
      </c>
      <c r="AG140" s="487">
        <v>-1</v>
      </c>
      <c r="AH140" s="487">
        <v>-1</v>
      </c>
      <c r="AI140" s="487">
        <v>-1</v>
      </c>
      <c r="AJ140" s="487">
        <v>-1</v>
      </c>
      <c r="AK140" s="487">
        <v>-1</v>
      </c>
      <c r="AL140" s="487">
        <v>-1</v>
      </c>
      <c r="AM140" s="487">
        <v>-1</v>
      </c>
      <c r="AN140" s="487">
        <v>-1</v>
      </c>
      <c r="AO140" s="487">
        <v>-1</v>
      </c>
      <c r="AP140" s="487">
        <v>-1</v>
      </c>
      <c r="AQ140" s="487">
        <v>-1</v>
      </c>
      <c r="AR140" s="487">
        <v>-1</v>
      </c>
      <c r="AS140" s="487">
        <v>-1</v>
      </c>
      <c r="AT140" s="487">
        <v>-1</v>
      </c>
      <c r="AU140" s="493">
        <v>-1</v>
      </c>
      <c r="AV140" s="488">
        <v>-1</v>
      </c>
      <c r="AW140" s="487" t="str">
        <f t="shared" si="29"/>
        <v>tbd</v>
      </c>
      <c r="AX140" s="487" t="str">
        <f t="shared" si="29"/>
        <v>tbd</v>
      </c>
      <c r="AY140" s="487" t="str">
        <f t="shared" si="29"/>
        <v>tbd</v>
      </c>
      <c r="AZ140" s="487" t="str">
        <f t="shared" si="29"/>
        <v>tbd</v>
      </c>
      <c r="BA140" s="487" t="str">
        <f t="shared" si="29"/>
        <v>tbd</v>
      </c>
      <c r="BB140" s="487" t="str">
        <f t="shared" si="29"/>
        <v>tbd</v>
      </c>
      <c r="BC140" s="487" t="str">
        <f t="shared" si="29"/>
        <v>tbd</v>
      </c>
      <c r="BD140" s="487" t="str">
        <f t="shared" si="29"/>
        <v>tbd</v>
      </c>
      <c r="BE140" s="487" t="str">
        <f t="shared" si="29"/>
        <v>tbd</v>
      </c>
      <c r="BF140" s="487" t="str">
        <f t="shared" si="29"/>
        <v>tbd</v>
      </c>
      <c r="BG140" s="487" t="str">
        <f t="shared" si="29"/>
        <v>tbd</v>
      </c>
      <c r="BH140" s="487" t="str">
        <f t="shared" si="29"/>
        <v>tbd</v>
      </c>
      <c r="BI140" s="487" t="str">
        <f t="shared" si="29"/>
        <v>tbd</v>
      </c>
      <c r="BJ140" s="487" t="str">
        <f t="shared" si="29"/>
        <v>tbd</v>
      </c>
      <c r="BK140" s="489" t="str">
        <f t="shared" si="29"/>
        <v>tbd</v>
      </c>
      <c r="BL140" s="495" t="str">
        <f t="shared" si="28"/>
        <v>tbd</v>
      </c>
      <c r="BM140" s="487" t="str">
        <f t="shared" si="28"/>
        <v>tbd</v>
      </c>
      <c r="BN140" s="487" t="str">
        <f t="shared" si="28"/>
        <v>tbd</v>
      </c>
      <c r="BO140" s="487" t="str">
        <f t="shared" si="28"/>
        <v>tbd</v>
      </c>
      <c r="BP140" s="487" t="str">
        <f t="shared" si="28"/>
        <v>tbd</v>
      </c>
      <c r="BQ140" s="487" t="str">
        <f t="shared" si="28"/>
        <v>tbd</v>
      </c>
      <c r="BR140" s="487" t="str">
        <f t="shared" si="28"/>
        <v>tbd</v>
      </c>
      <c r="BS140" s="487" t="str">
        <f t="shared" si="28"/>
        <v>tbd</v>
      </c>
      <c r="BT140" s="487" t="str">
        <f t="shared" si="28"/>
        <v>tbd</v>
      </c>
      <c r="BU140" s="487" t="str">
        <f t="shared" si="28"/>
        <v>tbd</v>
      </c>
      <c r="BV140" s="487" t="str">
        <f t="shared" si="28"/>
        <v>tbd</v>
      </c>
      <c r="BW140" s="487" t="str">
        <f t="shared" si="28"/>
        <v>tbd</v>
      </c>
      <c r="BX140" s="487" t="str">
        <f t="shared" si="28"/>
        <v>tbd</v>
      </c>
      <c r="BY140" s="487" t="str">
        <f t="shared" si="28"/>
        <v>tbd</v>
      </c>
      <c r="BZ140" s="487" t="str">
        <f t="shared" si="28"/>
        <v>tbd</v>
      </c>
      <c r="CA140" s="489" t="str">
        <f t="shared" si="28"/>
        <v>tbd</v>
      </c>
    </row>
    <row r="141" spans="1:79" s="121" customFormat="1" ht="19.899999999999999" customHeight="1" x14ac:dyDescent="0.25">
      <c r="A141" s="9" t="s">
        <v>1981</v>
      </c>
      <c r="B141" s="7" t="s">
        <v>1982</v>
      </c>
      <c r="C141" s="2" t="s">
        <v>1983</v>
      </c>
      <c r="D141" s="5" t="s">
        <v>1984</v>
      </c>
      <c r="E141" s="7">
        <v>8</v>
      </c>
      <c r="F141" s="4" t="s">
        <v>1546</v>
      </c>
      <c r="G141" s="4">
        <v>10000</v>
      </c>
      <c r="H141" s="5"/>
      <c r="I141" s="16"/>
      <c r="J141" s="47" t="s">
        <v>86</v>
      </c>
      <c r="K141" s="48"/>
      <c r="L141" s="48"/>
      <c r="M141" s="49"/>
      <c r="N141" s="47" t="s">
        <v>86</v>
      </c>
      <c r="O141" s="48"/>
      <c r="P141" s="48"/>
      <c r="Q141" s="48"/>
      <c r="R141" s="48"/>
      <c r="S141" s="48"/>
      <c r="T141" s="65"/>
      <c r="U141" s="49"/>
      <c r="V141" s="58" t="s">
        <v>86</v>
      </c>
      <c r="W141" s="82" t="s">
        <v>86</v>
      </c>
      <c r="X141" s="56"/>
      <c r="Y141" s="69"/>
      <c r="Z141" s="69"/>
      <c r="AA141" s="68"/>
      <c r="AB141" s="57"/>
      <c r="AC141" s="58" t="s">
        <v>1376</v>
      </c>
      <c r="AD141" s="56"/>
      <c r="AE141" s="65"/>
      <c r="AF141" s="488">
        <v>-1</v>
      </c>
      <c r="AG141" s="487">
        <v>-1</v>
      </c>
      <c r="AH141" s="487">
        <v>-1</v>
      </c>
      <c r="AI141" s="487">
        <v>-1</v>
      </c>
      <c r="AJ141" s="487">
        <v>-1</v>
      </c>
      <c r="AK141" s="487">
        <v>-1</v>
      </c>
      <c r="AL141" s="487">
        <v>-1</v>
      </c>
      <c r="AM141" s="487">
        <v>-1</v>
      </c>
      <c r="AN141" s="487">
        <v>-1</v>
      </c>
      <c r="AO141" s="487">
        <v>-1</v>
      </c>
      <c r="AP141" s="487">
        <v>-1</v>
      </c>
      <c r="AQ141" s="487">
        <v>-1</v>
      </c>
      <c r="AR141" s="487">
        <v>-1</v>
      </c>
      <c r="AS141" s="487">
        <v>-1</v>
      </c>
      <c r="AT141" s="487">
        <v>-1</v>
      </c>
      <c r="AU141" s="493">
        <v>-1</v>
      </c>
      <c r="AV141" s="488">
        <v>-1</v>
      </c>
      <c r="AW141" s="487" t="str">
        <f t="shared" ref="AW141:BK156" si="30">IF(AG141,IFERROR(LEFT($V141,SEARCH(" (",$V141)-1),$V141),"")</f>
        <v>tbd</v>
      </c>
      <c r="AX141" s="487" t="str">
        <f t="shared" si="30"/>
        <v>tbd</v>
      </c>
      <c r="AY141" s="487" t="str">
        <f t="shared" si="30"/>
        <v>tbd</v>
      </c>
      <c r="AZ141" s="487" t="str">
        <f t="shared" si="30"/>
        <v>tbd</v>
      </c>
      <c r="BA141" s="487" t="str">
        <f t="shared" si="30"/>
        <v>tbd</v>
      </c>
      <c r="BB141" s="487" t="str">
        <f t="shared" si="30"/>
        <v>tbd</v>
      </c>
      <c r="BC141" s="487" t="str">
        <f t="shared" si="30"/>
        <v>tbd</v>
      </c>
      <c r="BD141" s="487" t="str">
        <f t="shared" si="30"/>
        <v>tbd</v>
      </c>
      <c r="BE141" s="487" t="str">
        <f t="shared" si="30"/>
        <v>tbd</v>
      </c>
      <c r="BF141" s="487" t="str">
        <f t="shared" si="30"/>
        <v>tbd</v>
      </c>
      <c r="BG141" s="487" t="str">
        <f t="shared" si="30"/>
        <v>tbd</v>
      </c>
      <c r="BH141" s="487" t="str">
        <f t="shared" si="30"/>
        <v>tbd</v>
      </c>
      <c r="BI141" s="487" t="str">
        <f t="shared" si="30"/>
        <v>tbd</v>
      </c>
      <c r="BJ141" s="487" t="str">
        <f t="shared" si="30"/>
        <v>tbd</v>
      </c>
      <c r="BK141" s="489" t="str">
        <f t="shared" si="30"/>
        <v>tbd</v>
      </c>
      <c r="BL141" s="495" t="str">
        <f t="shared" ref="BL141:CA156" si="31">IF(AF141,IFERROR(LEFT($W141,SEARCH(" (",$W141)-1),$W141),"")</f>
        <v>tbd</v>
      </c>
      <c r="BM141" s="487" t="str">
        <f t="shared" si="31"/>
        <v>tbd</v>
      </c>
      <c r="BN141" s="487" t="str">
        <f t="shared" si="31"/>
        <v>tbd</v>
      </c>
      <c r="BO141" s="487" t="str">
        <f t="shared" si="31"/>
        <v>tbd</v>
      </c>
      <c r="BP141" s="487" t="str">
        <f t="shared" si="31"/>
        <v>tbd</v>
      </c>
      <c r="BQ141" s="487" t="str">
        <f t="shared" si="31"/>
        <v>tbd</v>
      </c>
      <c r="BR141" s="487" t="str">
        <f t="shared" si="31"/>
        <v>tbd</v>
      </c>
      <c r="BS141" s="487" t="str">
        <f t="shared" si="31"/>
        <v>tbd</v>
      </c>
      <c r="BT141" s="487" t="str">
        <f t="shared" si="31"/>
        <v>tbd</v>
      </c>
      <c r="BU141" s="487" t="str">
        <f t="shared" si="31"/>
        <v>tbd</v>
      </c>
      <c r="BV141" s="487" t="str">
        <f t="shared" si="31"/>
        <v>tbd</v>
      </c>
      <c r="BW141" s="487" t="str">
        <f t="shared" si="31"/>
        <v>tbd</v>
      </c>
      <c r="BX141" s="487" t="str">
        <f t="shared" si="31"/>
        <v>tbd</v>
      </c>
      <c r="BY141" s="487" t="str">
        <f t="shared" si="31"/>
        <v>tbd</v>
      </c>
      <c r="BZ141" s="487" t="str">
        <f t="shared" si="31"/>
        <v>tbd</v>
      </c>
      <c r="CA141" s="489" t="str">
        <f t="shared" si="31"/>
        <v>tbd</v>
      </c>
    </row>
    <row r="142" spans="1:79" s="121" customFormat="1" ht="19.899999999999999" customHeight="1" x14ac:dyDescent="0.25">
      <c r="A142" s="9" t="s">
        <v>1985</v>
      </c>
      <c r="B142" s="7" t="s">
        <v>1986</v>
      </c>
      <c r="C142" s="2" t="s">
        <v>1987</v>
      </c>
      <c r="D142" s="5" t="s">
        <v>1988</v>
      </c>
      <c r="E142" s="4" t="s">
        <v>1515</v>
      </c>
      <c r="F142" s="862" t="s">
        <v>1516</v>
      </c>
      <c r="G142" s="862" t="s">
        <v>1516</v>
      </c>
      <c r="H142" s="5"/>
      <c r="I142" s="16"/>
      <c r="J142" s="47" t="s">
        <v>86</v>
      </c>
      <c r="K142" s="48"/>
      <c r="L142" s="48"/>
      <c r="M142" s="49"/>
      <c r="N142" s="863" t="s">
        <v>1516</v>
      </c>
      <c r="O142" s="864" t="s">
        <v>1516</v>
      </c>
      <c r="P142" s="864" t="s">
        <v>1516</v>
      </c>
      <c r="Q142" s="864" t="s">
        <v>1516</v>
      </c>
      <c r="R142" s="864" t="s">
        <v>1516</v>
      </c>
      <c r="S142" s="864" t="s">
        <v>1516</v>
      </c>
      <c r="T142" s="865" t="s">
        <v>1516</v>
      </c>
      <c r="U142" s="49"/>
      <c r="V142" s="58" t="s">
        <v>86</v>
      </c>
      <c r="W142" s="866" t="s">
        <v>1516</v>
      </c>
      <c r="X142" s="56"/>
      <c r="Y142" s="69"/>
      <c r="Z142" s="69"/>
      <c r="AA142" s="68"/>
      <c r="AB142" s="57"/>
      <c r="AC142" s="58" t="s">
        <v>1376</v>
      </c>
      <c r="AD142" s="56"/>
      <c r="AE142" s="65"/>
      <c r="AF142" s="488">
        <v>-1</v>
      </c>
      <c r="AG142" s="487">
        <v>-1</v>
      </c>
      <c r="AH142" s="487">
        <v>-1</v>
      </c>
      <c r="AI142" s="487">
        <v>-1</v>
      </c>
      <c r="AJ142" s="487">
        <v>-1</v>
      </c>
      <c r="AK142" s="487">
        <v>-1</v>
      </c>
      <c r="AL142" s="487">
        <v>-1</v>
      </c>
      <c r="AM142" s="487">
        <v>-1</v>
      </c>
      <c r="AN142" s="487">
        <v>-1</v>
      </c>
      <c r="AO142" s="487">
        <v>-1</v>
      </c>
      <c r="AP142" s="487">
        <v>-1</v>
      </c>
      <c r="AQ142" s="487">
        <v>-1</v>
      </c>
      <c r="AR142" s="487">
        <v>-1</v>
      </c>
      <c r="AS142" s="487">
        <v>-1</v>
      </c>
      <c r="AT142" s="487">
        <v>-1</v>
      </c>
      <c r="AU142" s="493">
        <v>-1</v>
      </c>
      <c r="AV142" s="488">
        <v>-1</v>
      </c>
      <c r="AW142" s="487" t="str">
        <f t="shared" si="30"/>
        <v>tbd</v>
      </c>
      <c r="AX142" s="487" t="str">
        <f t="shared" si="30"/>
        <v>tbd</v>
      </c>
      <c r="AY142" s="487" t="str">
        <f t="shared" si="30"/>
        <v>tbd</v>
      </c>
      <c r="AZ142" s="487" t="str">
        <f t="shared" si="30"/>
        <v>tbd</v>
      </c>
      <c r="BA142" s="487" t="str">
        <f t="shared" si="30"/>
        <v>tbd</v>
      </c>
      <c r="BB142" s="487" t="str">
        <f t="shared" si="30"/>
        <v>tbd</v>
      </c>
      <c r="BC142" s="487" t="str">
        <f t="shared" si="30"/>
        <v>tbd</v>
      </c>
      <c r="BD142" s="487" t="str">
        <f t="shared" si="30"/>
        <v>tbd</v>
      </c>
      <c r="BE142" s="487" t="str">
        <f t="shared" si="30"/>
        <v>tbd</v>
      </c>
      <c r="BF142" s="487" t="str">
        <f t="shared" si="30"/>
        <v>tbd</v>
      </c>
      <c r="BG142" s="487" t="str">
        <f t="shared" si="30"/>
        <v>tbd</v>
      </c>
      <c r="BH142" s="487" t="str">
        <f t="shared" si="30"/>
        <v>tbd</v>
      </c>
      <c r="BI142" s="487" t="str">
        <f t="shared" si="30"/>
        <v>tbd</v>
      </c>
      <c r="BJ142" s="487" t="str">
        <f t="shared" si="30"/>
        <v>tbd</v>
      </c>
      <c r="BK142" s="489" t="str">
        <f t="shared" si="30"/>
        <v>tbd</v>
      </c>
      <c r="BL142" s="495" t="str">
        <f t="shared" si="31"/>
        <v>not req'ed</v>
      </c>
      <c r="BM142" s="487" t="str">
        <f t="shared" si="31"/>
        <v>not req'ed</v>
      </c>
      <c r="BN142" s="487" t="str">
        <f t="shared" si="31"/>
        <v>not req'ed</v>
      </c>
      <c r="BO142" s="487" t="str">
        <f t="shared" si="31"/>
        <v>not req'ed</v>
      </c>
      <c r="BP142" s="487" t="str">
        <f t="shared" si="31"/>
        <v>not req'ed</v>
      </c>
      <c r="BQ142" s="487" t="str">
        <f t="shared" si="31"/>
        <v>not req'ed</v>
      </c>
      <c r="BR142" s="487" t="str">
        <f t="shared" si="31"/>
        <v>not req'ed</v>
      </c>
      <c r="BS142" s="487" t="str">
        <f t="shared" si="31"/>
        <v>not req'ed</v>
      </c>
      <c r="BT142" s="487" t="str">
        <f t="shared" si="31"/>
        <v>not req'ed</v>
      </c>
      <c r="BU142" s="487" t="str">
        <f t="shared" si="31"/>
        <v>not req'ed</v>
      </c>
      <c r="BV142" s="487" t="str">
        <f t="shared" si="31"/>
        <v>not req'ed</v>
      </c>
      <c r="BW142" s="487" t="str">
        <f t="shared" si="31"/>
        <v>not req'ed</v>
      </c>
      <c r="BX142" s="487" t="str">
        <f t="shared" si="31"/>
        <v>not req'ed</v>
      </c>
      <c r="BY142" s="487" t="str">
        <f t="shared" si="31"/>
        <v>not req'ed</v>
      </c>
      <c r="BZ142" s="487" t="str">
        <f t="shared" si="31"/>
        <v>not req'ed</v>
      </c>
      <c r="CA142" s="489" t="str">
        <f t="shared" si="31"/>
        <v>not req'ed</v>
      </c>
    </row>
    <row r="143" spans="1:79" s="121" customFormat="1" ht="19.899999999999999" customHeight="1" x14ac:dyDescent="0.25">
      <c r="A143" s="9" t="s">
        <v>1989</v>
      </c>
      <c r="B143" s="7" t="s">
        <v>1990</v>
      </c>
      <c r="C143" s="2" t="s">
        <v>1991</v>
      </c>
      <c r="D143" s="5" t="s">
        <v>1992</v>
      </c>
      <c r="E143" s="4">
        <v>8</v>
      </c>
      <c r="F143" s="4" t="s">
        <v>1525</v>
      </c>
      <c r="G143" s="4">
        <v>1000</v>
      </c>
      <c r="H143" s="5"/>
      <c r="I143" s="16"/>
      <c r="J143" s="47" t="s">
        <v>86</v>
      </c>
      <c r="K143" s="48"/>
      <c r="L143" s="48"/>
      <c r="M143" s="49"/>
      <c r="N143" s="47" t="s">
        <v>86</v>
      </c>
      <c r="O143" s="48"/>
      <c r="P143" s="48"/>
      <c r="Q143" s="48"/>
      <c r="R143" s="48"/>
      <c r="S143" s="48"/>
      <c r="T143" s="65"/>
      <c r="U143" s="49"/>
      <c r="V143" s="58" t="s">
        <v>86</v>
      </c>
      <c r="W143" s="82" t="s">
        <v>86</v>
      </c>
      <c r="X143" s="56"/>
      <c r="Y143" s="69"/>
      <c r="Z143" s="69"/>
      <c r="AA143" s="68"/>
      <c r="AB143" s="57"/>
      <c r="AC143" s="58" t="s">
        <v>1376</v>
      </c>
      <c r="AD143" s="56"/>
      <c r="AE143" s="65"/>
      <c r="AF143" s="488">
        <v>-1</v>
      </c>
      <c r="AG143" s="487">
        <v>-1</v>
      </c>
      <c r="AH143" s="487">
        <v>-1</v>
      </c>
      <c r="AI143" s="487">
        <v>-1</v>
      </c>
      <c r="AJ143" s="487">
        <v>-1</v>
      </c>
      <c r="AK143" s="487">
        <v>-1</v>
      </c>
      <c r="AL143" s="487">
        <v>-1</v>
      </c>
      <c r="AM143" s="487">
        <v>-1</v>
      </c>
      <c r="AN143" s="487">
        <v>-1</v>
      </c>
      <c r="AO143" s="487">
        <v>-1</v>
      </c>
      <c r="AP143" s="487">
        <v>-1</v>
      </c>
      <c r="AQ143" s="487">
        <v>-1</v>
      </c>
      <c r="AR143" s="487">
        <v>-1</v>
      </c>
      <c r="AS143" s="487">
        <v>-1</v>
      </c>
      <c r="AT143" s="487">
        <v>-1</v>
      </c>
      <c r="AU143" s="493">
        <v>-1</v>
      </c>
      <c r="AV143" s="488">
        <v>-1</v>
      </c>
      <c r="AW143" s="487" t="str">
        <f t="shared" si="30"/>
        <v>tbd</v>
      </c>
      <c r="AX143" s="487" t="str">
        <f t="shared" si="30"/>
        <v>tbd</v>
      </c>
      <c r="AY143" s="487" t="str">
        <f t="shared" si="30"/>
        <v>tbd</v>
      </c>
      <c r="AZ143" s="487" t="str">
        <f t="shared" si="30"/>
        <v>tbd</v>
      </c>
      <c r="BA143" s="487" t="str">
        <f t="shared" si="30"/>
        <v>tbd</v>
      </c>
      <c r="BB143" s="487" t="str">
        <f t="shared" si="30"/>
        <v>tbd</v>
      </c>
      <c r="BC143" s="487" t="str">
        <f t="shared" si="30"/>
        <v>tbd</v>
      </c>
      <c r="BD143" s="487" t="str">
        <f t="shared" si="30"/>
        <v>tbd</v>
      </c>
      <c r="BE143" s="487" t="str">
        <f t="shared" si="30"/>
        <v>tbd</v>
      </c>
      <c r="BF143" s="487" t="str">
        <f t="shared" si="30"/>
        <v>tbd</v>
      </c>
      <c r="BG143" s="487" t="str">
        <f t="shared" si="30"/>
        <v>tbd</v>
      </c>
      <c r="BH143" s="487" t="str">
        <f t="shared" si="30"/>
        <v>tbd</v>
      </c>
      <c r="BI143" s="487" t="str">
        <f t="shared" si="30"/>
        <v>tbd</v>
      </c>
      <c r="BJ143" s="487" t="str">
        <f t="shared" si="30"/>
        <v>tbd</v>
      </c>
      <c r="BK143" s="489" t="str">
        <f t="shared" si="30"/>
        <v>tbd</v>
      </c>
      <c r="BL143" s="495" t="str">
        <f t="shared" si="31"/>
        <v>tbd</v>
      </c>
      <c r="BM143" s="487" t="str">
        <f t="shared" si="31"/>
        <v>tbd</v>
      </c>
      <c r="BN143" s="487" t="str">
        <f t="shared" si="31"/>
        <v>tbd</v>
      </c>
      <c r="BO143" s="487" t="str">
        <f t="shared" si="31"/>
        <v>tbd</v>
      </c>
      <c r="BP143" s="487" t="str">
        <f t="shared" si="31"/>
        <v>tbd</v>
      </c>
      <c r="BQ143" s="487" t="str">
        <f t="shared" si="31"/>
        <v>tbd</v>
      </c>
      <c r="BR143" s="487" t="str">
        <f t="shared" si="31"/>
        <v>tbd</v>
      </c>
      <c r="BS143" s="487" t="str">
        <f t="shared" si="31"/>
        <v>tbd</v>
      </c>
      <c r="BT143" s="487" t="str">
        <f t="shared" si="31"/>
        <v>tbd</v>
      </c>
      <c r="BU143" s="487" t="str">
        <f t="shared" si="31"/>
        <v>tbd</v>
      </c>
      <c r="BV143" s="487" t="str">
        <f t="shared" si="31"/>
        <v>tbd</v>
      </c>
      <c r="BW143" s="487" t="str">
        <f t="shared" si="31"/>
        <v>tbd</v>
      </c>
      <c r="BX143" s="487" t="str">
        <f t="shared" si="31"/>
        <v>tbd</v>
      </c>
      <c r="BY143" s="487" t="str">
        <f t="shared" si="31"/>
        <v>tbd</v>
      </c>
      <c r="BZ143" s="487" t="str">
        <f t="shared" si="31"/>
        <v>tbd</v>
      </c>
      <c r="CA143" s="489" t="str">
        <f t="shared" si="31"/>
        <v>tbd</v>
      </c>
    </row>
    <row r="144" spans="1:79" s="121" customFormat="1" ht="19.899999999999999" customHeight="1" x14ac:dyDescent="0.25">
      <c r="A144" s="9" t="s">
        <v>1993</v>
      </c>
      <c r="B144" s="7" t="s">
        <v>1994</v>
      </c>
      <c r="C144" s="2" t="s">
        <v>1995</v>
      </c>
      <c r="D144" s="5" t="s">
        <v>1992</v>
      </c>
      <c r="E144" s="7">
        <v>1</v>
      </c>
      <c r="F144" s="4" t="s">
        <v>1525</v>
      </c>
      <c r="G144" s="4">
        <v>1000</v>
      </c>
      <c r="H144" s="5"/>
      <c r="I144" s="16"/>
      <c r="J144" s="47" t="s">
        <v>86</v>
      </c>
      <c r="K144" s="48"/>
      <c r="L144" s="48"/>
      <c r="M144" s="49"/>
      <c r="N144" s="47" t="s">
        <v>86</v>
      </c>
      <c r="O144" s="48"/>
      <c r="P144" s="48"/>
      <c r="Q144" s="48"/>
      <c r="R144" s="48"/>
      <c r="S144" s="48"/>
      <c r="T144" s="65"/>
      <c r="U144" s="49"/>
      <c r="V144" s="58" t="s">
        <v>86</v>
      </c>
      <c r="W144" s="82" t="s">
        <v>86</v>
      </c>
      <c r="X144" s="56"/>
      <c r="Y144" s="69"/>
      <c r="Z144" s="69"/>
      <c r="AA144" s="68"/>
      <c r="AB144" s="57"/>
      <c r="AC144" s="58" t="s">
        <v>1376</v>
      </c>
      <c r="AD144" s="56"/>
      <c r="AE144" s="65"/>
      <c r="AF144" s="488">
        <v>-1</v>
      </c>
      <c r="AG144" s="487">
        <v>-1</v>
      </c>
      <c r="AH144" s="487">
        <v>-1</v>
      </c>
      <c r="AI144" s="487">
        <v>-1</v>
      </c>
      <c r="AJ144" s="487">
        <v>-1</v>
      </c>
      <c r="AK144" s="487">
        <v>-1</v>
      </c>
      <c r="AL144" s="487">
        <v>-1</v>
      </c>
      <c r="AM144" s="487">
        <v>-1</v>
      </c>
      <c r="AN144" s="487">
        <v>-1</v>
      </c>
      <c r="AO144" s="487">
        <v>-1</v>
      </c>
      <c r="AP144" s="487">
        <v>-1</v>
      </c>
      <c r="AQ144" s="487">
        <v>-1</v>
      </c>
      <c r="AR144" s="487">
        <v>-1</v>
      </c>
      <c r="AS144" s="487">
        <v>-1</v>
      </c>
      <c r="AT144" s="487">
        <v>-1</v>
      </c>
      <c r="AU144" s="493">
        <v>-1</v>
      </c>
      <c r="AV144" s="488">
        <v>-1</v>
      </c>
      <c r="AW144" s="487" t="str">
        <f t="shared" si="30"/>
        <v>tbd</v>
      </c>
      <c r="AX144" s="487" t="str">
        <f t="shared" si="30"/>
        <v>tbd</v>
      </c>
      <c r="AY144" s="487" t="str">
        <f t="shared" si="30"/>
        <v>tbd</v>
      </c>
      <c r="AZ144" s="487" t="str">
        <f t="shared" si="30"/>
        <v>tbd</v>
      </c>
      <c r="BA144" s="487" t="str">
        <f t="shared" si="30"/>
        <v>tbd</v>
      </c>
      <c r="BB144" s="487" t="str">
        <f t="shared" si="30"/>
        <v>tbd</v>
      </c>
      <c r="BC144" s="487" t="str">
        <f t="shared" si="30"/>
        <v>tbd</v>
      </c>
      <c r="BD144" s="487" t="str">
        <f t="shared" si="30"/>
        <v>tbd</v>
      </c>
      <c r="BE144" s="487" t="str">
        <f t="shared" si="30"/>
        <v>tbd</v>
      </c>
      <c r="BF144" s="487" t="str">
        <f t="shared" si="30"/>
        <v>tbd</v>
      </c>
      <c r="BG144" s="487" t="str">
        <f t="shared" si="30"/>
        <v>tbd</v>
      </c>
      <c r="BH144" s="487" t="str">
        <f t="shared" si="30"/>
        <v>tbd</v>
      </c>
      <c r="BI144" s="487" t="str">
        <f t="shared" si="30"/>
        <v>tbd</v>
      </c>
      <c r="BJ144" s="487" t="str">
        <f t="shared" si="30"/>
        <v>tbd</v>
      </c>
      <c r="BK144" s="489" t="str">
        <f t="shared" si="30"/>
        <v>tbd</v>
      </c>
      <c r="BL144" s="495" t="str">
        <f t="shared" si="31"/>
        <v>tbd</v>
      </c>
      <c r="BM144" s="487" t="str">
        <f t="shared" si="31"/>
        <v>tbd</v>
      </c>
      <c r="BN144" s="487" t="str">
        <f t="shared" si="31"/>
        <v>tbd</v>
      </c>
      <c r="BO144" s="487" t="str">
        <f t="shared" si="31"/>
        <v>tbd</v>
      </c>
      <c r="BP144" s="487" t="str">
        <f t="shared" si="31"/>
        <v>tbd</v>
      </c>
      <c r="BQ144" s="487" t="str">
        <f t="shared" si="31"/>
        <v>tbd</v>
      </c>
      <c r="BR144" s="487" t="str">
        <f t="shared" si="31"/>
        <v>tbd</v>
      </c>
      <c r="BS144" s="487" t="str">
        <f t="shared" si="31"/>
        <v>tbd</v>
      </c>
      <c r="BT144" s="487" t="str">
        <f t="shared" si="31"/>
        <v>tbd</v>
      </c>
      <c r="BU144" s="487" t="str">
        <f t="shared" si="31"/>
        <v>tbd</v>
      </c>
      <c r="BV144" s="487" t="str">
        <f t="shared" si="31"/>
        <v>tbd</v>
      </c>
      <c r="BW144" s="487" t="str">
        <f t="shared" si="31"/>
        <v>tbd</v>
      </c>
      <c r="BX144" s="487" t="str">
        <f t="shared" si="31"/>
        <v>tbd</v>
      </c>
      <c r="BY144" s="487" t="str">
        <f t="shared" si="31"/>
        <v>tbd</v>
      </c>
      <c r="BZ144" s="487" t="str">
        <f t="shared" si="31"/>
        <v>tbd</v>
      </c>
      <c r="CA144" s="489" t="str">
        <f t="shared" si="31"/>
        <v>tbd</v>
      </c>
    </row>
    <row r="145" spans="1:79" s="121" customFormat="1" ht="19.899999999999999" customHeight="1" x14ac:dyDescent="0.25">
      <c r="A145" s="9" t="s">
        <v>2043</v>
      </c>
      <c r="B145" s="7" t="s">
        <v>2044</v>
      </c>
      <c r="C145" s="2" t="s">
        <v>2045</v>
      </c>
      <c r="D145" s="5" t="s">
        <v>1537</v>
      </c>
      <c r="E145" s="4">
        <v>1</v>
      </c>
      <c r="F145" s="4" t="s">
        <v>1546</v>
      </c>
      <c r="G145" s="4">
        <v>1000</v>
      </c>
      <c r="H145" s="5"/>
      <c r="I145" s="16"/>
      <c r="J145" s="47" t="s">
        <v>86</v>
      </c>
      <c r="K145" s="48"/>
      <c r="L145" s="48"/>
      <c r="M145" s="49"/>
      <c r="N145" s="47" t="s">
        <v>86</v>
      </c>
      <c r="O145" s="48"/>
      <c r="P145" s="48"/>
      <c r="Q145" s="48"/>
      <c r="R145" s="48"/>
      <c r="S145" s="48"/>
      <c r="T145" s="65"/>
      <c r="U145" s="49"/>
      <c r="V145" s="58" t="s">
        <v>86</v>
      </c>
      <c r="W145" s="82" t="s">
        <v>86</v>
      </c>
      <c r="X145" s="56"/>
      <c r="Y145" s="69"/>
      <c r="Z145" s="69"/>
      <c r="AA145" s="68"/>
      <c r="AB145" s="57"/>
      <c r="AC145" s="58" t="s">
        <v>1376</v>
      </c>
      <c r="AD145" s="56"/>
      <c r="AE145" s="65"/>
      <c r="AF145" s="488">
        <v>-1</v>
      </c>
      <c r="AG145" s="487">
        <v>-1</v>
      </c>
      <c r="AH145" s="487">
        <v>-1</v>
      </c>
      <c r="AI145" s="487">
        <v>-1</v>
      </c>
      <c r="AJ145" s="487">
        <v>-1</v>
      </c>
      <c r="AK145" s="487">
        <v>-1</v>
      </c>
      <c r="AL145" s="487">
        <v>-1</v>
      </c>
      <c r="AM145" s="487">
        <v>-1</v>
      </c>
      <c r="AN145" s="487">
        <v>-1</v>
      </c>
      <c r="AO145" s="487">
        <v>-1</v>
      </c>
      <c r="AP145" s="487">
        <v>-1</v>
      </c>
      <c r="AQ145" s="487">
        <v>-1</v>
      </c>
      <c r="AR145" s="487">
        <v>-1</v>
      </c>
      <c r="AS145" s="487">
        <v>-1</v>
      </c>
      <c r="AT145" s="487">
        <v>-1</v>
      </c>
      <c r="AU145" s="493">
        <v>-1</v>
      </c>
      <c r="AV145" s="488">
        <v>-1</v>
      </c>
      <c r="AW145" s="487" t="str">
        <f t="shared" si="30"/>
        <v>tbd</v>
      </c>
      <c r="AX145" s="487" t="str">
        <f t="shared" si="30"/>
        <v>tbd</v>
      </c>
      <c r="AY145" s="487" t="str">
        <f t="shared" si="30"/>
        <v>tbd</v>
      </c>
      <c r="AZ145" s="487" t="str">
        <f t="shared" si="30"/>
        <v>tbd</v>
      </c>
      <c r="BA145" s="487" t="str">
        <f t="shared" si="30"/>
        <v>tbd</v>
      </c>
      <c r="BB145" s="487" t="str">
        <f t="shared" si="30"/>
        <v>tbd</v>
      </c>
      <c r="BC145" s="487" t="str">
        <f t="shared" si="30"/>
        <v>tbd</v>
      </c>
      <c r="BD145" s="487" t="str">
        <f t="shared" si="30"/>
        <v>tbd</v>
      </c>
      <c r="BE145" s="487" t="str">
        <f t="shared" si="30"/>
        <v>tbd</v>
      </c>
      <c r="BF145" s="487" t="str">
        <f t="shared" si="30"/>
        <v>tbd</v>
      </c>
      <c r="BG145" s="487" t="str">
        <f t="shared" si="30"/>
        <v>tbd</v>
      </c>
      <c r="BH145" s="487" t="str">
        <f t="shared" si="30"/>
        <v>tbd</v>
      </c>
      <c r="BI145" s="487" t="str">
        <f t="shared" si="30"/>
        <v>tbd</v>
      </c>
      <c r="BJ145" s="487" t="str">
        <f t="shared" si="30"/>
        <v>tbd</v>
      </c>
      <c r="BK145" s="489" t="str">
        <f t="shared" si="30"/>
        <v>tbd</v>
      </c>
      <c r="BL145" s="495" t="str">
        <f t="shared" si="31"/>
        <v>tbd</v>
      </c>
      <c r="BM145" s="487" t="str">
        <f t="shared" si="31"/>
        <v>tbd</v>
      </c>
      <c r="BN145" s="487" t="str">
        <f t="shared" si="31"/>
        <v>tbd</v>
      </c>
      <c r="BO145" s="487" t="str">
        <f t="shared" si="31"/>
        <v>tbd</v>
      </c>
      <c r="BP145" s="487" t="str">
        <f t="shared" si="31"/>
        <v>tbd</v>
      </c>
      <c r="BQ145" s="487" t="str">
        <f t="shared" si="31"/>
        <v>tbd</v>
      </c>
      <c r="BR145" s="487" t="str">
        <f t="shared" si="31"/>
        <v>tbd</v>
      </c>
      <c r="BS145" s="487" t="str">
        <f t="shared" si="31"/>
        <v>tbd</v>
      </c>
      <c r="BT145" s="487" t="str">
        <f t="shared" si="31"/>
        <v>tbd</v>
      </c>
      <c r="BU145" s="487" t="str">
        <f t="shared" si="31"/>
        <v>tbd</v>
      </c>
      <c r="BV145" s="487" t="str">
        <f t="shared" si="31"/>
        <v>tbd</v>
      </c>
      <c r="BW145" s="487" t="str">
        <f t="shared" si="31"/>
        <v>tbd</v>
      </c>
      <c r="BX145" s="487" t="str">
        <f t="shared" si="31"/>
        <v>tbd</v>
      </c>
      <c r="BY145" s="487" t="str">
        <f t="shared" si="31"/>
        <v>tbd</v>
      </c>
      <c r="BZ145" s="487" t="str">
        <f t="shared" si="31"/>
        <v>tbd</v>
      </c>
      <c r="CA145" s="489" t="str">
        <f t="shared" si="31"/>
        <v>tbd</v>
      </c>
    </row>
    <row r="146" spans="1:79" s="121" customFormat="1" ht="19.899999999999999" customHeight="1" x14ac:dyDescent="0.25">
      <c r="A146" s="9" t="s">
        <v>1780</v>
      </c>
      <c r="B146" s="7" t="s">
        <v>1781</v>
      </c>
      <c r="C146" s="2" t="s">
        <v>1782</v>
      </c>
      <c r="D146" s="5" t="s">
        <v>1537</v>
      </c>
      <c r="E146" s="4">
        <v>1</v>
      </c>
      <c r="F146" s="862" t="s">
        <v>1516</v>
      </c>
      <c r="G146" s="862" t="s">
        <v>1516</v>
      </c>
      <c r="H146" s="5"/>
      <c r="I146" s="16"/>
      <c r="J146" s="47" t="s">
        <v>86</v>
      </c>
      <c r="K146" s="48"/>
      <c r="L146" s="48"/>
      <c r="M146" s="49"/>
      <c r="N146" s="863" t="s">
        <v>1516</v>
      </c>
      <c r="O146" s="864" t="s">
        <v>1516</v>
      </c>
      <c r="P146" s="864" t="s">
        <v>1516</v>
      </c>
      <c r="Q146" s="864" t="s">
        <v>1516</v>
      </c>
      <c r="R146" s="864" t="s">
        <v>1516</v>
      </c>
      <c r="S146" s="864" t="s">
        <v>1516</v>
      </c>
      <c r="T146" s="865" t="s">
        <v>1516</v>
      </c>
      <c r="U146" s="49"/>
      <c r="V146" s="58" t="s">
        <v>86</v>
      </c>
      <c r="W146" s="866" t="s">
        <v>1516</v>
      </c>
      <c r="X146" s="56"/>
      <c r="Y146" s="69"/>
      <c r="Z146" s="69"/>
      <c r="AA146" s="68"/>
      <c r="AB146" s="57"/>
      <c r="AC146" s="58" t="s">
        <v>1376</v>
      </c>
      <c r="AD146" s="56"/>
      <c r="AE146" s="65"/>
      <c r="AF146" s="488">
        <v>-1</v>
      </c>
      <c r="AG146" s="487">
        <v>-1</v>
      </c>
      <c r="AH146" s="487">
        <v>-1</v>
      </c>
      <c r="AI146" s="487">
        <v>-1</v>
      </c>
      <c r="AJ146" s="487">
        <v>-1</v>
      </c>
      <c r="AK146" s="487">
        <v>-1</v>
      </c>
      <c r="AL146" s="487">
        <v>-1</v>
      </c>
      <c r="AM146" s="487">
        <v>-1</v>
      </c>
      <c r="AN146" s="487">
        <v>-1</v>
      </c>
      <c r="AO146" s="487">
        <v>-1</v>
      </c>
      <c r="AP146" s="487">
        <v>-1</v>
      </c>
      <c r="AQ146" s="487">
        <v>-1</v>
      </c>
      <c r="AR146" s="487">
        <v>-1</v>
      </c>
      <c r="AS146" s="487">
        <v>-1</v>
      </c>
      <c r="AT146" s="487">
        <v>-1</v>
      </c>
      <c r="AU146" s="493">
        <v>-1</v>
      </c>
      <c r="AV146" s="488">
        <v>-1</v>
      </c>
      <c r="AW146" s="487" t="str">
        <f t="shared" si="30"/>
        <v>tbd</v>
      </c>
      <c r="AX146" s="487" t="str">
        <f t="shared" si="30"/>
        <v>tbd</v>
      </c>
      <c r="AY146" s="487" t="str">
        <f t="shared" si="30"/>
        <v>tbd</v>
      </c>
      <c r="AZ146" s="487" t="str">
        <f t="shared" si="30"/>
        <v>tbd</v>
      </c>
      <c r="BA146" s="487" t="str">
        <f t="shared" si="30"/>
        <v>tbd</v>
      </c>
      <c r="BB146" s="487" t="str">
        <f t="shared" si="30"/>
        <v>tbd</v>
      </c>
      <c r="BC146" s="487" t="str">
        <f t="shared" si="30"/>
        <v>tbd</v>
      </c>
      <c r="BD146" s="487" t="str">
        <f t="shared" si="30"/>
        <v>tbd</v>
      </c>
      <c r="BE146" s="487" t="str">
        <f t="shared" si="30"/>
        <v>tbd</v>
      </c>
      <c r="BF146" s="487" t="str">
        <f t="shared" si="30"/>
        <v>tbd</v>
      </c>
      <c r="BG146" s="487" t="str">
        <f t="shared" si="30"/>
        <v>tbd</v>
      </c>
      <c r="BH146" s="487" t="str">
        <f t="shared" si="30"/>
        <v>tbd</v>
      </c>
      <c r="BI146" s="487" t="str">
        <f t="shared" si="30"/>
        <v>tbd</v>
      </c>
      <c r="BJ146" s="487" t="str">
        <f t="shared" si="30"/>
        <v>tbd</v>
      </c>
      <c r="BK146" s="489" t="str">
        <f t="shared" si="30"/>
        <v>tbd</v>
      </c>
      <c r="BL146" s="495" t="str">
        <f t="shared" si="31"/>
        <v>not req'ed</v>
      </c>
      <c r="BM146" s="487" t="str">
        <f t="shared" si="31"/>
        <v>not req'ed</v>
      </c>
      <c r="BN146" s="487" t="str">
        <f t="shared" si="31"/>
        <v>not req'ed</v>
      </c>
      <c r="BO146" s="487" t="str">
        <f t="shared" si="31"/>
        <v>not req'ed</v>
      </c>
      <c r="BP146" s="487" t="str">
        <f t="shared" si="31"/>
        <v>not req'ed</v>
      </c>
      <c r="BQ146" s="487" t="str">
        <f t="shared" si="31"/>
        <v>not req'ed</v>
      </c>
      <c r="BR146" s="487" t="str">
        <f t="shared" si="31"/>
        <v>not req'ed</v>
      </c>
      <c r="BS146" s="487" t="str">
        <f t="shared" si="31"/>
        <v>not req'ed</v>
      </c>
      <c r="BT146" s="487" t="str">
        <f t="shared" si="31"/>
        <v>not req'ed</v>
      </c>
      <c r="BU146" s="487" t="str">
        <f t="shared" si="31"/>
        <v>not req'ed</v>
      </c>
      <c r="BV146" s="487" t="str">
        <f t="shared" si="31"/>
        <v>not req'ed</v>
      </c>
      <c r="BW146" s="487" t="str">
        <f t="shared" si="31"/>
        <v>not req'ed</v>
      </c>
      <c r="BX146" s="487" t="str">
        <f t="shared" si="31"/>
        <v>not req'ed</v>
      </c>
      <c r="BY146" s="487" t="str">
        <f t="shared" si="31"/>
        <v>not req'ed</v>
      </c>
      <c r="BZ146" s="487" t="str">
        <f t="shared" si="31"/>
        <v>not req'ed</v>
      </c>
      <c r="CA146" s="489" t="str">
        <f t="shared" si="31"/>
        <v>not req'ed</v>
      </c>
    </row>
    <row r="147" spans="1:79" s="121" customFormat="1" ht="19.899999999999999" customHeight="1" x14ac:dyDescent="0.25">
      <c r="A147" s="9" t="s">
        <v>1999</v>
      </c>
      <c r="B147" s="7" t="s">
        <v>2000</v>
      </c>
      <c r="C147" s="2" t="s">
        <v>2001</v>
      </c>
      <c r="D147" s="5" t="s">
        <v>2002</v>
      </c>
      <c r="E147" s="4">
        <v>8</v>
      </c>
      <c r="F147" s="862" t="s">
        <v>1516</v>
      </c>
      <c r="G147" s="862" t="s">
        <v>1516</v>
      </c>
      <c r="H147" s="5"/>
      <c r="I147" s="16"/>
      <c r="J147" s="47" t="s">
        <v>86</v>
      </c>
      <c r="K147" s="48"/>
      <c r="L147" s="48"/>
      <c r="M147" s="49"/>
      <c r="N147" s="863" t="s">
        <v>1516</v>
      </c>
      <c r="O147" s="864" t="s">
        <v>1516</v>
      </c>
      <c r="P147" s="864" t="s">
        <v>1516</v>
      </c>
      <c r="Q147" s="864" t="s">
        <v>1516</v>
      </c>
      <c r="R147" s="864" t="s">
        <v>1516</v>
      </c>
      <c r="S147" s="864" t="s">
        <v>1516</v>
      </c>
      <c r="T147" s="865" t="s">
        <v>1516</v>
      </c>
      <c r="U147" s="49"/>
      <c r="V147" s="58" t="s">
        <v>86</v>
      </c>
      <c r="W147" s="866" t="s">
        <v>1516</v>
      </c>
      <c r="X147" s="56"/>
      <c r="Y147" s="69"/>
      <c r="Z147" s="69"/>
      <c r="AA147" s="68"/>
      <c r="AB147" s="57"/>
      <c r="AC147" s="58" t="s">
        <v>1376</v>
      </c>
      <c r="AD147" s="56"/>
      <c r="AE147" s="65"/>
      <c r="AF147" s="488">
        <v>-1</v>
      </c>
      <c r="AG147" s="487">
        <v>-1</v>
      </c>
      <c r="AH147" s="487">
        <v>-1</v>
      </c>
      <c r="AI147" s="487">
        <v>-1</v>
      </c>
      <c r="AJ147" s="487">
        <v>-1</v>
      </c>
      <c r="AK147" s="487">
        <v>-1</v>
      </c>
      <c r="AL147" s="487">
        <v>-1</v>
      </c>
      <c r="AM147" s="487">
        <v>-1</v>
      </c>
      <c r="AN147" s="487">
        <v>-1</v>
      </c>
      <c r="AO147" s="487">
        <v>-1</v>
      </c>
      <c r="AP147" s="487">
        <v>-1</v>
      </c>
      <c r="AQ147" s="487">
        <v>-1</v>
      </c>
      <c r="AR147" s="487">
        <v>-1</v>
      </c>
      <c r="AS147" s="487">
        <v>-1</v>
      </c>
      <c r="AT147" s="487">
        <v>-1</v>
      </c>
      <c r="AU147" s="493">
        <v>-1</v>
      </c>
      <c r="AV147" s="488">
        <v>-1</v>
      </c>
      <c r="AW147" s="487" t="str">
        <f t="shared" si="30"/>
        <v>tbd</v>
      </c>
      <c r="AX147" s="487" t="str">
        <f t="shared" si="30"/>
        <v>tbd</v>
      </c>
      <c r="AY147" s="487" t="str">
        <f t="shared" si="30"/>
        <v>tbd</v>
      </c>
      <c r="AZ147" s="487" t="str">
        <f t="shared" si="30"/>
        <v>tbd</v>
      </c>
      <c r="BA147" s="487" t="str">
        <f t="shared" si="30"/>
        <v>tbd</v>
      </c>
      <c r="BB147" s="487" t="str">
        <f t="shared" si="30"/>
        <v>tbd</v>
      </c>
      <c r="BC147" s="487" t="str">
        <f t="shared" si="30"/>
        <v>tbd</v>
      </c>
      <c r="BD147" s="487" t="str">
        <f t="shared" si="30"/>
        <v>tbd</v>
      </c>
      <c r="BE147" s="487" t="str">
        <f t="shared" si="30"/>
        <v>tbd</v>
      </c>
      <c r="BF147" s="487" t="str">
        <f t="shared" si="30"/>
        <v>tbd</v>
      </c>
      <c r="BG147" s="487" t="str">
        <f t="shared" si="30"/>
        <v>tbd</v>
      </c>
      <c r="BH147" s="487" t="str">
        <f t="shared" si="30"/>
        <v>tbd</v>
      </c>
      <c r="BI147" s="487" t="str">
        <f t="shared" si="30"/>
        <v>tbd</v>
      </c>
      <c r="BJ147" s="487" t="str">
        <f t="shared" si="30"/>
        <v>tbd</v>
      </c>
      <c r="BK147" s="489" t="str">
        <f t="shared" si="30"/>
        <v>tbd</v>
      </c>
      <c r="BL147" s="495" t="str">
        <f t="shared" si="31"/>
        <v>not req'ed</v>
      </c>
      <c r="BM147" s="487" t="str">
        <f t="shared" si="31"/>
        <v>not req'ed</v>
      </c>
      <c r="BN147" s="487" t="str">
        <f t="shared" si="31"/>
        <v>not req'ed</v>
      </c>
      <c r="BO147" s="487" t="str">
        <f t="shared" si="31"/>
        <v>not req'ed</v>
      </c>
      <c r="BP147" s="487" t="str">
        <f t="shared" si="31"/>
        <v>not req'ed</v>
      </c>
      <c r="BQ147" s="487" t="str">
        <f t="shared" si="31"/>
        <v>not req'ed</v>
      </c>
      <c r="BR147" s="487" t="str">
        <f t="shared" si="31"/>
        <v>not req'ed</v>
      </c>
      <c r="BS147" s="487" t="str">
        <f t="shared" si="31"/>
        <v>not req'ed</v>
      </c>
      <c r="BT147" s="487" t="str">
        <f t="shared" si="31"/>
        <v>not req'ed</v>
      </c>
      <c r="BU147" s="487" t="str">
        <f t="shared" si="31"/>
        <v>not req'ed</v>
      </c>
      <c r="BV147" s="487" t="str">
        <f t="shared" si="31"/>
        <v>not req'ed</v>
      </c>
      <c r="BW147" s="487" t="str">
        <f t="shared" si="31"/>
        <v>not req'ed</v>
      </c>
      <c r="BX147" s="487" t="str">
        <f t="shared" si="31"/>
        <v>not req'ed</v>
      </c>
      <c r="BY147" s="487" t="str">
        <f t="shared" si="31"/>
        <v>not req'ed</v>
      </c>
      <c r="BZ147" s="487" t="str">
        <f t="shared" si="31"/>
        <v>not req'ed</v>
      </c>
      <c r="CA147" s="489" t="str">
        <f t="shared" si="31"/>
        <v>not req'ed</v>
      </c>
    </row>
    <row r="148" spans="1:79" s="121" customFormat="1" ht="19.899999999999999" customHeight="1" x14ac:dyDescent="0.25">
      <c r="A148" s="9" t="s">
        <v>2003</v>
      </c>
      <c r="B148" s="7" t="s">
        <v>2004</v>
      </c>
      <c r="C148" s="2" t="s">
        <v>2005</v>
      </c>
      <c r="D148" s="5" t="s">
        <v>2006</v>
      </c>
      <c r="E148" s="4">
        <v>8</v>
      </c>
      <c r="F148" s="4" t="s">
        <v>2007</v>
      </c>
      <c r="G148" s="862" t="s">
        <v>1516</v>
      </c>
      <c r="H148" s="5"/>
      <c r="I148" s="16"/>
      <c r="J148" s="47" t="s">
        <v>86</v>
      </c>
      <c r="K148" s="48"/>
      <c r="L148" s="48"/>
      <c r="M148" s="49"/>
      <c r="N148" s="47" t="s">
        <v>86</v>
      </c>
      <c r="O148" s="48"/>
      <c r="P148" s="48"/>
      <c r="Q148" s="48"/>
      <c r="R148" s="48"/>
      <c r="S148" s="48"/>
      <c r="T148" s="65"/>
      <c r="U148" s="49"/>
      <c r="V148" s="58" t="s">
        <v>86</v>
      </c>
      <c r="W148" s="82" t="s">
        <v>86</v>
      </c>
      <c r="X148" s="56"/>
      <c r="Y148" s="69"/>
      <c r="Z148" s="69"/>
      <c r="AA148" s="68"/>
      <c r="AB148" s="57"/>
      <c r="AC148" s="58" t="s">
        <v>1376</v>
      </c>
      <c r="AD148" s="56"/>
      <c r="AE148" s="65"/>
      <c r="AF148" s="488">
        <v>-1</v>
      </c>
      <c r="AG148" s="487">
        <v>-1</v>
      </c>
      <c r="AH148" s="487">
        <v>-1</v>
      </c>
      <c r="AI148" s="487">
        <v>-1</v>
      </c>
      <c r="AJ148" s="487">
        <v>-1</v>
      </c>
      <c r="AK148" s="487">
        <v>-1</v>
      </c>
      <c r="AL148" s="487">
        <v>-1</v>
      </c>
      <c r="AM148" s="487">
        <v>-1</v>
      </c>
      <c r="AN148" s="487">
        <v>-1</v>
      </c>
      <c r="AO148" s="487">
        <v>-1</v>
      </c>
      <c r="AP148" s="487">
        <v>-1</v>
      </c>
      <c r="AQ148" s="487">
        <v>-1</v>
      </c>
      <c r="AR148" s="487">
        <v>-1</v>
      </c>
      <c r="AS148" s="487">
        <v>-1</v>
      </c>
      <c r="AT148" s="487">
        <v>-1</v>
      </c>
      <c r="AU148" s="493">
        <v>-1</v>
      </c>
      <c r="AV148" s="488">
        <v>-1</v>
      </c>
      <c r="AW148" s="487" t="str">
        <f t="shared" si="30"/>
        <v>tbd</v>
      </c>
      <c r="AX148" s="487" t="str">
        <f t="shared" si="30"/>
        <v>tbd</v>
      </c>
      <c r="AY148" s="487" t="str">
        <f t="shared" si="30"/>
        <v>tbd</v>
      </c>
      <c r="AZ148" s="487" t="str">
        <f t="shared" si="30"/>
        <v>tbd</v>
      </c>
      <c r="BA148" s="487" t="str">
        <f t="shared" si="30"/>
        <v>tbd</v>
      </c>
      <c r="BB148" s="487" t="str">
        <f t="shared" si="30"/>
        <v>tbd</v>
      </c>
      <c r="BC148" s="487" t="str">
        <f t="shared" si="30"/>
        <v>tbd</v>
      </c>
      <c r="BD148" s="487" t="str">
        <f t="shared" si="30"/>
        <v>tbd</v>
      </c>
      <c r="BE148" s="487" t="str">
        <f t="shared" si="30"/>
        <v>tbd</v>
      </c>
      <c r="BF148" s="487" t="str">
        <f t="shared" si="30"/>
        <v>tbd</v>
      </c>
      <c r="BG148" s="487" t="str">
        <f t="shared" si="30"/>
        <v>tbd</v>
      </c>
      <c r="BH148" s="487" t="str">
        <f t="shared" si="30"/>
        <v>tbd</v>
      </c>
      <c r="BI148" s="487" t="str">
        <f t="shared" si="30"/>
        <v>tbd</v>
      </c>
      <c r="BJ148" s="487" t="str">
        <f t="shared" si="30"/>
        <v>tbd</v>
      </c>
      <c r="BK148" s="489" t="str">
        <f t="shared" si="30"/>
        <v>tbd</v>
      </c>
      <c r="BL148" s="495" t="str">
        <f t="shared" si="31"/>
        <v>tbd</v>
      </c>
      <c r="BM148" s="487" t="str">
        <f t="shared" si="31"/>
        <v>tbd</v>
      </c>
      <c r="BN148" s="487" t="str">
        <f t="shared" si="31"/>
        <v>tbd</v>
      </c>
      <c r="BO148" s="487" t="str">
        <f t="shared" si="31"/>
        <v>tbd</v>
      </c>
      <c r="BP148" s="487" t="str">
        <f t="shared" si="31"/>
        <v>tbd</v>
      </c>
      <c r="BQ148" s="487" t="str">
        <f t="shared" si="31"/>
        <v>tbd</v>
      </c>
      <c r="BR148" s="487" t="str">
        <f t="shared" si="31"/>
        <v>tbd</v>
      </c>
      <c r="BS148" s="487" t="str">
        <f t="shared" si="31"/>
        <v>tbd</v>
      </c>
      <c r="BT148" s="487" t="str">
        <f t="shared" si="31"/>
        <v>tbd</v>
      </c>
      <c r="BU148" s="487" t="str">
        <f t="shared" si="31"/>
        <v>tbd</v>
      </c>
      <c r="BV148" s="487" t="str">
        <f t="shared" si="31"/>
        <v>tbd</v>
      </c>
      <c r="BW148" s="487" t="str">
        <f t="shared" si="31"/>
        <v>tbd</v>
      </c>
      <c r="BX148" s="487" t="str">
        <f t="shared" si="31"/>
        <v>tbd</v>
      </c>
      <c r="BY148" s="487" t="str">
        <f t="shared" si="31"/>
        <v>tbd</v>
      </c>
      <c r="BZ148" s="487" t="str">
        <f t="shared" si="31"/>
        <v>tbd</v>
      </c>
      <c r="CA148" s="489" t="str">
        <f t="shared" si="31"/>
        <v>tbd</v>
      </c>
    </row>
    <row r="149" spans="1:79" s="121" customFormat="1" ht="19.899999999999999" customHeight="1" x14ac:dyDescent="0.25">
      <c r="A149" s="9" t="s">
        <v>2008</v>
      </c>
      <c r="B149" s="7" t="s">
        <v>2009</v>
      </c>
      <c r="C149" s="2" t="s">
        <v>2010</v>
      </c>
      <c r="D149" s="5" t="s">
        <v>2011</v>
      </c>
      <c r="E149" s="4">
        <v>8</v>
      </c>
      <c r="F149" s="4" t="s">
        <v>2012</v>
      </c>
      <c r="G149" s="862" t="s">
        <v>1516</v>
      </c>
      <c r="H149" s="5"/>
      <c r="I149" s="16"/>
      <c r="J149" s="47" t="s">
        <v>86</v>
      </c>
      <c r="K149" s="48"/>
      <c r="L149" s="48"/>
      <c r="M149" s="49"/>
      <c r="N149" s="47" t="s">
        <v>86</v>
      </c>
      <c r="O149" s="48"/>
      <c r="P149" s="48"/>
      <c r="Q149" s="48"/>
      <c r="R149" s="48"/>
      <c r="S149" s="48"/>
      <c r="T149" s="65"/>
      <c r="U149" s="49"/>
      <c r="V149" s="58" t="s">
        <v>86</v>
      </c>
      <c r="W149" s="82" t="s">
        <v>86</v>
      </c>
      <c r="X149" s="56"/>
      <c r="Y149" s="69"/>
      <c r="Z149" s="69"/>
      <c r="AA149" s="68"/>
      <c r="AB149" s="57"/>
      <c r="AC149" s="58" t="s">
        <v>1376</v>
      </c>
      <c r="AD149" s="56"/>
      <c r="AE149" s="65"/>
      <c r="AF149" s="488">
        <v>-1</v>
      </c>
      <c r="AG149" s="487">
        <v>-1</v>
      </c>
      <c r="AH149" s="487">
        <v>-1</v>
      </c>
      <c r="AI149" s="487">
        <v>-1</v>
      </c>
      <c r="AJ149" s="487">
        <v>-1</v>
      </c>
      <c r="AK149" s="487">
        <v>-1</v>
      </c>
      <c r="AL149" s="487">
        <v>-1</v>
      </c>
      <c r="AM149" s="487">
        <v>-1</v>
      </c>
      <c r="AN149" s="487">
        <v>-1</v>
      </c>
      <c r="AO149" s="487">
        <v>-1</v>
      </c>
      <c r="AP149" s="487">
        <v>-1</v>
      </c>
      <c r="AQ149" s="487">
        <v>-1</v>
      </c>
      <c r="AR149" s="487">
        <v>-1</v>
      </c>
      <c r="AS149" s="487">
        <v>-1</v>
      </c>
      <c r="AT149" s="487">
        <v>-1</v>
      </c>
      <c r="AU149" s="493">
        <v>-1</v>
      </c>
      <c r="AV149" s="488">
        <v>-1</v>
      </c>
      <c r="AW149" s="487" t="str">
        <f t="shared" si="30"/>
        <v>tbd</v>
      </c>
      <c r="AX149" s="487" t="str">
        <f t="shared" si="30"/>
        <v>tbd</v>
      </c>
      <c r="AY149" s="487" t="str">
        <f t="shared" si="30"/>
        <v>tbd</v>
      </c>
      <c r="AZ149" s="487" t="str">
        <f t="shared" si="30"/>
        <v>tbd</v>
      </c>
      <c r="BA149" s="487" t="str">
        <f t="shared" si="30"/>
        <v>tbd</v>
      </c>
      <c r="BB149" s="487" t="str">
        <f t="shared" si="30"/>
        <v>tbd</v>
      </c>
      <c r="BC149" s="487" t="str">
        <f t="shared" si="30"/>
        <v>tbd</v>
      </c>
      <c r="BD149" s="487" t="str">
        <f t="shared" si="30"/>
        <v>tbd</v>
      </c>
      <c r="BE149" s="487" t="str">
        <f t="shared" si="30"/>
        <v>tbd</v>
      </c>
      <c r="BF149" s="487" t="str">
        <f t="shared" si="30"/>
        <v>tbd</v>
      </c>
      <c r="BG149" s="487" t="str">
        <f t="shared" si="30"/>
        <v>tbd</v>
      </c>
      <c r="BH149" s="487" t="str">
        <f t="shared" si="30"/>
        <v>tbd</v>
      </c>
      <c r="BI149" s="487" t="str">
        <f t="shared" si="30"/>
        <v>tbd</v>
      </c>
      <c r="BJ149" s="487" t="str">
        <f t="shared" si="30"/>
        <v>tbd</v>
      </c>
      <c r="BK149" s="489" t="str">
        <f t="shared" si="30"/>
        <v>tbd</v>
      </c>
      <c r="BL149" s="495" t="str">
        <f t="shared" si="31"/>
        <v>tbd</v>
      </c>
      <c r="BM149" s="487" t="str">
        <f t="shared" si="31"/>
        <v>tbd</v>
      </c>
      <c r="BN149" s="487" t="str">
        <f t="shared" si="31"/>
        <v>tbd</v>
      </c>
      <c r="BO149" s="487" t="str">
        <f t="shared" si="31"/>
        <v>tbd</v>
      </c>
      <c r="BP149" s="487" t="str">
        <f t="shared" si="31"/>
        <v>tbd</v>
      </c>
      <c r="BQ149" s="487" t="str">
        <f t="shared" si="31"/>
        <v>tbd</v>
      </c>
      <c r="BR149" s="487" t="str">
        <f t="shared" si="31"/>
        <v>tbd</v>
      </c>
      <c r="BS149" s="487" t="str">
        <f t="shared" si="31"/>
        <v>tbd</v>
      </c>
      <c r="BT149" s="487" t="str">
        <f t="shared" si="31"/>
        <v>tbd</v>
      </c>
      <c r="BU149" s="487" t="str">
        <f t="shared" si="31"/>
        <v>tbd</v>
      </c>
      <c r="BV149" s="487" t="str">
        <f t="shared" si="31"/>
        <v>tbd</v>
      </c>
      <c r="BW149" s="487" t="str">
        <f t="shared" si="31"/>
        <v>tbd</v>
      </c>
      <c r="BX149" s="487" t="str">
        <f t="shared" si="31"/>
        <v>tbd</v>
      </c>
      <c r="BY149" s="487" t="str">
        <f t="shared" si="31"/>
        <v>tbd</v>
      </c>
      <c r="BZ149" s="487" t="str">
        <f t="shared" si="31"/>
        <v>tbd</v>
      </c>
      <c r="CA149" s="489" t="str">
        <f t="shared" si="31"/>
        <v>tbd</v>
      </c>
    </row>
    <row r="150" spans="1:79" s="121" customFormat="1" ht="19.899999999999999" customHeight="1" x14ac:dyDescent="0.25">
      <c r="A150" s="9" t="s">
        <v>2421</v>
      </c>
      <c r="B150" s="7" t="s">
        <v>2422</v>
      </c>
      <c r="C150" s="2" t="s">
        <v>2423</v>
      </c>
      <c r="D150" s="5" t="s">
        <v>2011</v>
      </c>
      <c r="E150" s="4">
        <v>8</v>
      </c>
      <c r="F150" s="4" t="s">
        <v>2012</v>
      </c>
      <c r="G150" s="862" t="s">
        <v>1516</v>
      </c>
      <c r="H150" s="5"/>
      <c r="I150" s="16" t="s">
        <v>1427</v>
      </c>
      <c r="J150" s="47" t="s">
        <v>86</v>
      </c>
      <c r="K150" s="48"/>
      <c r="L150" s="48"/>
      <c r="M150" s="49"/>
      <c r="N150" s="47" t="s">
        <v>86</v>
      </c>
      <c r="O150" s="48"/>
      <c r="P150" s="48"/>
      <c r="Q150" s="48"/>
      <c r="R150" s="48"/>
      <c r="S150" s="48"/>
      <c r="T150" s="65"/>
      <c r="U150" s="49"/>
      <c r="V150" s="58" t="s">
        <v>86</v>
      </c>
      <c r="W150" s="82" t="s">
        <v>86</v>
      </c>
      <c r="X150" s="56"/>
      <c r="Y150" s="69"/>
      <c r="Z150" s="69"/>
      <c r="AA150" s="68"/>
      <c r="AB150" s="57"/>
      <c r="AC150" s="58" t="s">
        <v>1376</v>
      </c>
      <c r="AD150" s="56"/>
      <c r="AE150" s="65"/>
      <c r="AF150" s="488">
        <v>-1</v>
      </c>
      <c r="AG150" s="487">
        <v>-1</v>
      </c>
      <c r="AH150" s="487">
        <v>-1</v>
      </c>
      <c r="AI150" s="487">
        <v>-1</v>
      </c>
      <c r="AJ150" s="487">
        <v>-1</v>
      </c>
      <c r="AK150" s="487">
        <v>-1</v>
      </c>
      <c r="AL150" s="487">
        <v>-1</v>
      </c>
      <c r="AM150" s="487">
        <v>-1</v>
      </c>
      <c r="AN150" s="487">
        <v>-1</v>
      </c>
      <c r="AO150" s="487">
        <v>-1</v>
      </c>
      <c r="AP150" s="487">
        <v>-1</v>
      </c>
      <c r="AQ150" s="487">
        <v>-1</v>
      </c>
      <c r="AR150" s="487">
        <v>-1</v>
      </c>
      <c r="AS150" s="487">
        <v>-1</v>
      </c>
      <c r="AT150" s="487">
        <v>-1</v>
      </c>
      <c r="AU150" s="493">
        <v>-1</v>
      </c>
      <c r="AV150" s="488">
        <v>-1</v>
      </c>
      <c r="AW150" s="487" t="str">
        <f t="shared" si="30"/>
        <v>tbd</v>
      </c>
      <c r="AX150" s="487" t="str">
        <f t="shared" si="30"/>
        <v>tbd</v>
      </c>
      <c r="AY150" s="487" t="str">
        <f t="shared" si="30"/>
        <v>tbd</v>
      </c>
      <c r="AZ150" s="487" t="str">
        <f t="shared" si="30"/>
        <v>tbd</v>
      </c>
      <c r="BA150" s="487" t="str">
        <f t="shared" si="30"/>
        <v>tbd</v>
      </c>
      <c r="BB150" s="487" t="str">
        <f t="shared" si="30"/>
        <v>tbd</v>
      </c>
      <c r="BC150" s="487" t="str">
        <f t="shared" si="30"/>
        <v>tbd</v>
      </c>
      <c r="BD150" s="487" t="str">
        <f t="shared" si="30"/>
        <v>tbd</v>
      </c>
      <c r="BE150" s="487" t="str">
        <f t="shared" si="30"/>
        <v>tbd</v>
      </c>
      <c r="BF150" s="487" t="str">
        <f t="shared" si="30"/>
        <v>tbd</v>
      </c>
      <c r="BG150" s="487" t="str">
        <f t="shared" si="30"/>
        <v>tbd</v>
      </c>
      <c r="BH150" s="487" t="str">
        <f t="shared" si="30"/>
        <v>tbd</v>
      </c>
      <c r="BI150" s="487" t="str">
        <f t="shared" si="30"/>
        <v>tbd</v>
      </c>
      <c r="BJ150" s="487" t="str">
        <f t="shared" si="30"/>
        <v>tbd</v>
      </c>
      <c r="BK150" s="489" t="str">
        <f t="shared" si="30"/>
        <v>tbd</v>
      </c>
      <c r="BL150" s="495" t="str">
        <f t="shared" si="31"/>
        <v>tbd</v>
      </c>
      <c r="BM150" s="487" t="str">
        <f t="shared" si="31"/>
        <v>tbd</v>
      </c>
      <c r="BN150" s="487" t="str">
        <f t="shared" si="31"/>
        <v>tbd</v>
      </c>
      <c r="BO150" s="487" t="str">
        <f t="shared" si="31"/>
        <v>tbd</v>
      </c>
      <c r="BP150" s="487" t="str">
        <f t="shared" si="31"/>
        <v>tbd</v>
      </c>
      <c r="BQ150" s="487" t="str">
        <f t="shared" si="31"/>
        <v>tbd</v>
      </c>
      <c r="BR150" s="487" t="str">
        <f t="shared" si="31"/>
        <v>tbd</v>
      </c>
      <c r="BS150" s="487" t="str">
        <f t="shared" si="31"/>
        <v>tbd</v>
      </c>
      <c r="BT150" s="487" t="str">
        <f t="shared" si="31"/>
        <v>tbd</v>
      </c>
      <c r="BU150" s="487" t="str">
        <f t="shared" si="31"/>
        <v>tbd</v>
      </c>
      <c r="BV150" s="487" t="str">
        <f t="shared" si="31"/>
        <v>tbd</v>
      </c>
      <c r="BW150" s="487" t="str">
        <f t="shared" si="31"/>
        <v>tbd</v>
      </c>
      <c r="BX150" s="487" t="str">
        <f t="shared" si="31"/>
        <v>tbd</v>
      </c>
      <c r="BY150" s="487" t="str">
        <f t="shared" si="31"/>
        <v>tbd</v>
      </c>
      <c r="BZ150" s="487" t="str">
        <f t="shared" si="31"/>
        <v>tbd</v>
      </c>
      <c r="CA150" s="489" t="str">
        <f t="shared" si="31"/>
        <v>tbd</v>
      </c>
    </row>
    <row r="151" spans="1:79" s="121" customFormat="1" ht="19.899999999999999" customHeight="1" x14ac:dyDescent="0.25">
      <c r="A151" s="9" t="s">
        <v>2013</v>
      </c>
      <c r="B151" s="7" t="s">
        <v>2014</v>
      </c>
      <c r="C151" s="2" t="s">
        <v>2015</v>
      </c>
      <c r="D151" s="5" t="s">
        <v>2016</v>
      </c>
      <c r="E151" s="4">
        <v>3</v>
      </c>
      <c r="F151" s="862" t="s">
        <v>1516</v>
      </c>
      <c r="G151" s="862" t="s">
        <v>1516</v>
      </c>
      <c r="H151" s="5"/>
      <c r="I151" s="16"/>
      <c r="J151" s="47" t="s">
        <v>86</v>
      </c>
      <c r="K151" s="48"/>
      <c r="L151" s="48"/>
      <c r="M151" s="49"/>
      <c r="N151" s="863" t="s">
        <v>1516</v>
      </c>
      <c r="O151" s="864" t="s">
        <v>1516</v>
      </c>
      <c r="P151" s="864" t="s">
        <v>1516</v>
      </c>
      <c r="Q151" s="864" t="s">
        <v>1516</v>
      </c>
      <c r="R151" s="864" t="s">
        <v>1516</v>
      </c>
      <c r="S151" s="864" t="s">
        <v>1516</v>
      </c>
      <c r="T151" s="865" t="s">
        <v>1516</v>
      </c>
      <c r="U151" s="49"/>
      <c r="V151" s="58" t="s">
        <v>86</v>
      </c>
      <c r="W151" s="866" t="s">
        <v>1516</v>
      </c>
      <c r="X151" s="56"/>
      <c r="Y151" s="69"/>
      <c r="Z151" s="69"/>
      <c r="AA151" s="68"/>
      <c r="AB151" s="57"/>
      <c r="AC151" s="58" t="s">
        <v>1376</v>
      </c>
      <c r="AD151" s="56"/>
      <c r="AE151" s="65"/>
      <c r="AF151" s="488">
        <v>-1</v>
      </c>
      <c r="AG151" s="487">
        <v>-1</v>
      </c>
      <c r="AH151" s="487">
        <v>-1</v>
      </c>
      <c r="AI151" s="487">
        <v>-1</v>
      </c>
      <c r="AJ151" s="487">
        <v>-1</v>
      </c>
      <c r="AK151" s="487">
        <v>-1</v>
      </c>
      <c r="AL151" s="487">
        <v>-1</v>
      </c>
      <c r="AM151" s="487">
        <v>-1</v>
      </c>
      <c r="AN151" s="487">
        <v>-1</v>
      </c>
      <c r="AO151" s="487">
        <v>-1</v>
      </c>
      <c r="AP151" s="487">
        <v>-1</v>
      </c>
      <c r="AQ151" s="487">
        <v>-1</v>
      </c>
      <c r="AR151" s="487">
        <v>-1</v>
      </c>
      <c r="AS151" s="487">
        <v>-1</v>
      </c>
      <c r="AT151" s="487">
        <v>-1</v>
      </c>
      <c r="AU151" s="493">
        <v>-1</v>
      </c>
      <c r="AV151" s="488">
        <v>-1</v>
      </c>
      <c r="AW151" s="487" t="str">
        <f t="shared" si="30"/>
        <v>tbd</v>
      </c>
      <c r="AX151" s="487" t="str">
        <f t="shared" si="30"/>
        <v>tbd</v>
      </c>
      <c r="AY151" s="487" t="str">
        <f t="shared" si="30"/>
        <v>tbd</v>
      </c>
      <c r="AZ151" s="487" t="str">
        <f t="shared" si="30"/>
        <v>tbd</v>
      </c>
      <c r="BA151" s="487" t="str">
        <f t="shared" si="30"/>
        <v>tbd</v>
      </c>
      <c r="BB151" s="487" t="str">
        <f t="shared" si="30"/>
        <v>tbd</v>
      </c>
      <c r="BC151" s="487" t="str">
        <f t="shared" si="30"/>
        <v>tbd</v>
      </c>
      <c r="BD151" s="487" t="str">
        <f t="shared" si="30"/>
        <v>tbd</v>
      </c>
      <c r="BE151" s="487" t="str">
        <f t="shared" si="30"/>
        <v>tbd</v>
      </c>
      <c r="BF151" s="487" t="str">
        <f t="shared" si="30"/>
        <v>tbd</v>
      </c>
      <c r="BG151" s="487" t="str">
        <f t="shared" si="30"/>
        <v>tbd</v>
      </c>
      <c r="BH151" s="487" t="str">
        <f t="shared" si="30"/>
        <v>tbd</v>
      </c>
      <c r="BI151" s="487" t="str">
        <f t="shared" si="30"/>
        <v>tbd</v>
      </c>
      <c r="BJ151" s="487" t="str">
        <f t="shared" si="30"/>
        <v>tbd</v>
      </c>
      <c r="BK151" s="489" t="str">
        <f t="shared" si="30"/>
        <v>tbd</v>
      </c>
      <c r="BL151" s="495" t="str">
        <f t="shared" si="31"/>
        <v>not req'ed</v>
      </c>
      <c r="BM151" s="487" t="str">
        <f t="shared" si="31"/>
        <v>not req'ed</v>
      </c>
      <c r="BN151" s="487" t="str">
        <f t="shared" si="31"/>
        <v>not req'ed</v>
      </c>
      <c r="BO151" s="487" t="str">
        <f t="shared" si="31"/>
        <v>not req'ed</v>
      </c>
      <c r="BP151" s="487" t="str">
        <f t="shared" si="31"/>
        <v>not req'ed</v>
      </c>
      <c r="BQ151" s="487" t="str">
        <f t="shared" si="31"/>
        <v>not req'ed</v>
      </c>
      <c r="BR151" s="487" t="str">
        <f t="shared" si="31"/>
        <v>not req'ed</v>
      </c>
      <c r="BS151" s="487" t="str">
        <f t="shared" si="31"/>
        <v>not req'ed</v>
      </c>
      <c r="BT151" s="487" t="str">
        <f t="shared" si="31"/>
        <v>not req'ed</v>
      </c>
      <c r="BU151" s="487" t="str">
        <f t="shared" si="31"/>
        <v>not req'ed</v>
      </c>
      <c r="BV151" s="487" t="str">
        <f t="shared" si="31"/>
        <v>not req'ed</v>
      </c>
      <c r="BW151" s="487" t="str">
        <f t="shared" si="31"/>
        <v>not req'ed</v>
      </c>
      <c r="BX151" s="487" t="str">
        <f t="shared" si="31"/>
        <v>not req'ed</v>
      </c>
      <c r="BY151" s="487" t="str">
        <f t="shared" si="31"/>
        <v>not req'ed</v>
      </c>
      <c r="BZ151" s="487" t="str">
        <f t="shared" si="31"/>
        <v>not req'ed</v>
      </c>
      <c r="CA151" s="489" t="str">
        <f t="shared" si="31"/>
        <v>not req'ed</v>
      </c>
    </row>
    <row r="152" spans="1:79" s="121" customFormat="1" ht="19.899999999999999" customHeight="1" x14ac:dyDescent="0.25">
      <c r="A152" s="9" t="s">
        <v>2017</v>
      </c>
      <c r="B152" s="7" t="s">
        <v>2018</v>
      </c>
      <c r="C152" s="2" t="s">
        <v>2019</v>
      </c>
      <c r="D152" s="5" t="s">
        <v>2020</v>
      </c>
      <c r="E152" s="4">
        <v>3</v>
      </c>
      <c r="F152" s="862" t="s">
        <v>1516</v>
      </c>
      <c r="G152" s="862" t="s">
        <v>1516</v>
      </c>
      <c r="H152" s="5"/>
      <c r="I152" s="16"/>
      <c r="J152" s="47" t="s">
        <v>86</v>
      </c>
      <c r="K152" s="48"/>
      <c r="L152" s="48"/>
      <c r="M152" s="49"/>
      <c r="N152" s="863" t="s">
        <v>1516</v>
      </c>
      <c r="O152" s="864" t="s">
        <v>1516</v>
      </c>
      <c r="P152" s="864" t="s">
        <v>1516</v>
      </c>
      <c r="Q152" s="864" t="s">
        <v>1516</v>
      </c>
      <c r="R152" s="864" t="s">
        <v>1516</v>
      </c>
      <c r="S152" s="864" t="s">
        <v>1516</v>
      </c>
      <c r="T152" s="865" t="s">
        <v>1516</v>
      </c>
      <c r="U152" s="49"/>
      <c r="V152" s="58" t="s">
        <v>86</v>
      </c>
      <c r="W152" s="866" t="s">
        <v>1516</v>
      </c>
      <c r="X152" s="56"/>
      <c r="Y152" s="69"/>
      <c r="Z152" s="69"/>
      <c r="AA152" s="68"/>
      <c r="AB152" s="57"/>
      <c r="AC152" s="58" t="s">
        <v>1376</v>
      </c>
      <c r="AD152" s="56"/>
      <c r="AE152" s="65"/>
      <c r="AF152" s="488">
        <v>-1</v>
      </c>
      <c r="AG152" s="487">
        <v>-1</v>
      </c>
      <c r="AH152" s="487">
        <v>-1</v>
      </c>
      <c r="AI152" s="487">
        <v>-1</v>
      </c>
      <c r="AJ152" s="487">
        <v>-1</v>
      </c>
      <c r="AK152" s="487">
        <v>-1</v>
      </c>
      <c r="AL152" s="487">
        <v>-1</v>
      </c>
      <c r="AM152" s="487">
        <v>-1</v>
      </c>
      <c r="AN152" s="487">
        <v>-1</v>
      </c>
      <c r="AO152" s="487">
        <v>-1</v>
      </c>
      <c r="AP152" s="487">
        <v>-1</v>
      </c>
      <c r="AQ152" s="487">
        <v>-1</v>
      </c>
      <c r="AR152" s="487">
        <v>-1</v>
      </c>
      <c r="AS152" s="487">
        <v>-1</v>
      </c>
      <c r="AT152" s="487">
        <v>-1</v>
      </c>
      <c r="AU152" s="493">
        <v>-1</v>
      </c>
      <c r="AV152" s="488">
        <v>-1</v>
      </c>
      <c r="AW152" s="487" t="str">
        <f t="shared" si="30"/>
        <v>tbd</v>
      </c>
      <c r="AX152" s="487" t="str">
        <f t="shared" si="30"/>
        <v>tbd</v>
      </c>
      <c r="AY152" s="487" t="str">
        <f t="shared" si="30"/>
        <v>tbd</v>
      </c>
      <c r="AZ152" s="487" t="str">
        <f t="shared" si="30"/>
        <v>tbd</v>
      </c>
      <c r="BA152" s="487" t="str">
        <f t="shared" si="30"/>
        <v>tbd</v>
      </c>
      <c r="BB152" s="487" t="str">
        <f t="shared" si="30"/>
        <v>tbd</v>
      </c>
      <c r="BC152" s="487" t="str">
        <f t="shared" si="30"/>
        <v>tbd</v>
      </c>
      <c r="BD152" s="487" t="str">
        <f t="shared" si="30"/>
        <v>tbd</v>
      </c>
      <c r="BE152" s="487" t="str">
        <f t="shared" si="30"/>
        <v>tbd</v>
      </c>
      <c r="BF152" s="487" t="str">
        <f t="shared" si="30"/>
        <v>tbd</v>
      </c>
      <c r="BG152" s="487" t="str">
        <f t="shared" si="30"/>
        <v>tbd</v>
      </c>
      <c r="BH152" s="487" t="str">
        <f t="shared" si="30"/>
        <v>tbd</v>
      </c>
      <c r="BI152" s="487" t="str">
        <f t="shared" si="30"/>
        <v>tbd</v>
      </c>
      <c r="BJ152" s="487" t="str">
        <f t="shared" si="30"/>
        <v>tbd</v>
      </c>
      <c r="BK152" s="489" t="str">
        <f t="shared" si="30"/>
        <v>tbd</v>
      </c>
      <c r="BL152" s="495" t="str">
        <f t="shared" si="31"/>
        <v>not req'ed</v>
      </c>
      <c r="BM152" s="487" t="str">
        <f t="shared" si="31"/>
        <v>not req'ed</v>
      </c>
      <c r="BN152" s="487" t="str">
        <f t="shared" si="31"/>
        <v>not req'ed</v>
      </c>
      <c r="BO152" s="487" t="str">
        <f t="shared" si="31"/>
        <v>not req'ed</v>
      </c>
      <c r="BP152" s="487" t="str">
        <f t="shared" si="31"/>
        <v>not req'ed</v>
      </c>
      <c r="BQ152" s="487" t="str">
        <f t="shared" si="31"/>
        <v>not req'ed</v>
      </c>
      <c r="BR152" s="487" t="str">
        <f t="shared" si="31"/>
        <v>not req'ed</v>
      </c>
      <c r="BS152" s="487" t="str">
        <f t="shared" si="31"/>
        <v>not req'ed</v>
      </c>
      <c r="BT152" s="487" t="str">
        <f t="shared" si="31"/>
        <v>not req'ed</v>
      </c>
      <c r="BU152" s="487" t="str">
        <f t="shared" si="31"/>
        <v>not req'ed</v>
      </c>
      <c r="BV152" s="487" t="str">
        <f t="shared" si="31"/>
        <v>not req'ed</v>
      </c>
      <c r="BW152" s="487" t="str">
        <f t="shared" si="31"/>
        <v>not req'ed</v>
      </c>
      <c r="BX152" s="487" t="str">
        <f t="shared" si="31"/>
        <v>not req'ed</v>
      </c>
      <c r="BY152" s="487" t="str">
        <f t="shared" si="31"/>
        <v>not req'ed</v>
      </c>
      <c r="BZ152" s="487" t="str">
        <f t="shared" si="31"/>
        <v>not req'ed</v>
      </c>
      <c r="CA152" s="489" t="str">
        <f t="shared" si="31"/>
        <v>not req'ed</v>
      </c>
    </row>
    <row r="153" spans="1:79" s="121" customFormat="1" ht="19.899999999999999" customHeight="1" x14ac:dyDescent="0.25">
      <c r="A153" s="9" t="s">
        <v>2021</v>
      </c>
      <c r="B153" s="7" t="s">
        <v>2022</v>
      </c>
      <c r="C153" s="2" t="s">
        <v>2023</v>
      </c>
      <c r="D153" s="5" t="s">
        <v>2024</v>
      </c>
      <c r="E153" s="4">
        <v>1</v>
      </c>
      <c r="F153" s="862" t="s">
        <v>1516</v>
      </c>
      <c r="G153" s="862" t="s">
        <v>1516</v>
      </c>
      <c r="H153" s="5"/>
      <c r="I153" s="16"/>
      <c r="J153" s="47" t="s">
        <v>86</v>
      </c>
      <c r="K153" s="48"/>
      <c r="L153" s="48"/>
      <c r="M153" s="49"/>
      <c r="N153" s="863" t="s">
        <v>1516</v>
      </c>
      <c r="O153" s="864" t="s">
        <v>1516</v>
      </c>
      <c r="P153" s="864" t="s">
        <v>1516</v>
      </c>
      <c r="Q153" s="864" t="s">
        <v>1516</v>
      </c>
      <c r="R153" s="864" t="s">
        <v>1516</v>
      </c>
      <c r="S153" s="864" t="s">
        <v>1516</v>
      </c>
      <c r="T153" s="865" t="s">
        <v>1516</v>
      </c>
      <c r="U153" s="49"/>
      <c r="V153" s="58" t="s">
        <v>86</v>
      </c>
      <c r="W153" s="866" t="s">
        <v>1516</v>
      </c>
      <c r="X153" s="56"/>
      <c r="Y153" s="69"/>
      <c r="Z153" s="69"/>
      <c r="AA153" s="68"/>
      <c r="AB153" s="57"/>
      <c r="AC153" s="58" t="s">
        <v>1376</v>
      </c>
      <c r="AD153" s="56"/>
      <c r="AE153" s="65"/>
      <c r="AF153" s="488">
        <v>-1</v>
      </c>
      <c r="AG153" s="487">
        <v>-1</v>
      </c>
      <c r="AH153" s="487">
        <v>-1</v>
      </c>
      <c r="AI153" s="487">
        <v>-1</v>
      </c>
      <c r="AJ153" s="487">
        <v>-1</v>
      </c>
      <c r="AK153" s="487">
        <v>-1</v>
      </c>
      <c r="AL153" s="487">
        <v>-1</v>
      </c>
      <c r="AM153" s="487">
        <v>-1</v>
      </c>
      <c r="AN153" s="487">
        <v>-1</v>
      </c>
      <c r="AO153" s="487">
        <v>-1</v>
      </c>
      <c r="AP153" s="487">
        <v>-1</v>
      </c>
      <c r="AQ153" s="487">
        <v>-1</v>
      </c>
      <c r="AR153" s="487">
        <v>-1</v>
      </c>
      <c r="AS153" s="487">
        <v>-1</v>
      </c>
      <c r="AT153" s="487">
        <v>-1</v>
      </c>
      <c r="AU153" s="493">
        <v>-1</v>
      </c>
      <c r="AV153" s="488">
        <v>-1</v>
      </c>
      <c r="AW153" s="487" t="str">
        <f t="shared" si="30"/>
        <v>tbd</v>
      </c>
      <c r="AX153" s="487" t="str">
        <f t="shared" si="30"/>
        <v>tbd</v>
      </c>
      <c r="AY153" s="487" t="str">
        <f t="shared" si="30"/>
        <v>tbd</v>
      </c>
      <c r="AZ153" s="487" t="str">
        <f t="shared" si="30"/>
        <v>tbd</v>
      </c>
      <c r="BA153" s="487" t="str">
        <f t="shared" si="30"/>
        <v>tbd</v>
      </c>
      <c r="BB153" s="487" t="str">
        <f t="shared" si="30"/>
        <v>tbd</v>
      </c>
      <c r="BC153" s="487" t="str">
        <f t="shared" si="30"/>
        <v>tbd</v>
      </c>
      <c r="BD153" s="487" t="str">
        <f t="shared" si="30"/>
        <v>tbd</v>
      </c>
      <c r="BE153" s="487" t="str">
        <f t="shared" si="30"/>
        <v>tbd</v>
      </c>
      <c r="BF153" s="487" t="str">
        <f t="shared" si="30"/>
        <v>tbd</v>
      </c>
      <c r="BG153" s="487" t="str">
        <f t="shared" si="30"/>
        <v>tbd</v>
      </c>
      <c r="BH153" s="487" t="str">
        <f t="shared" si="30"/>
        <v>tbd</v>
      </c>
      <c r="BI153" s="487" t="str">
        <f t="shared" si="30"/>
        <v>tbd</v>
      </c>
      <c r="BJ153" s="487" t="str">
        <f t="shared" si="30"/>
        <v>tbd</v>
      </c>
      <c r="BK153" s="489" t="str">
        <f t="shared" si="30"/>
        <v>tbd</v>
      </c>
      <c r="BL153" s="495" t="str">
        <f t="shared" si="31"/>
        <v>not req'ed</v>
      </c>
      <c r="BM153" s="487" t="str">
        <f t="shared" si="31"/>
        <v>not req'ed</v>
      </c>
      <c r="BN153" s="487" t="str">
        <f t="shared" si="31"/>
        <v>not req'ed</v>
      </c>
      <c r="BO153" s="487" t="str">
        <f t="shared" si="31"/>
        <v>not req'ed</v>
      </c>
      <c r="BP153" s="487" t="str">
        <f t="shared" si="31"/>
        <v>not req'ed</v>
      </c>
      <c r="BQ153" s="487" t="str">
        <f t="shared" si="31"/>
        <v>not req'ed</v>
      </c>
      <c r="BR153" s="487" t="str">
        <f t="shared" si="31"/>
        <v>not req'ed</v>
      </c>
      <c r="BS153" s="487" t="str">
        <f t="shared" si="31"/>
        <v>not req'ed</v>
      </c>
      <c r="BT153" s="487" t="str">
        <f t="shared" si="31"/>
        <v>not req'ed</v>
      </c>
      <c r="BU153" s="487" t="str">
        <f t="shared" si="31"/>
        <v>not req'ed</v>
      </c>
      <c r="BV153" s="487" t="str">
        <f t="shared" si="31"/>
        <v>not req'ed</v>
      </c>
      <c r="BW153" s="487" t="str">
        <f t="shared" si="31"/>
        <v>not req'ed</v>
      </c>
      <c r="BX153" s="487" t="str">
        <f t="shared" si="31"/>
        <v>not req'ed</v>
      </c>
      <c r="BY153" s="487" t="str">
        <f t="shared" si="31"/>
        <v>not req'ed</v>
      </c>
      <c r="BZ153" s="487" t="str">
        <f t="shared" si="31"/>
        <v>not req'ed</v>
      </c>
      <c r="CA153" s="489" t="str">
        <f t="shared" si="31"/>
        <v>not req'ed</v>
      </c>
    </row>
    <row r="154" spans="1:79" s="121" customFormat="1" ht="19.899999999999999" customHeight="1" x14ac:dyDescent="0.25">
      <c r="A154" s="9" t="s">
        <v>2424</v>
      </c>
      <c r="B154" s="7" t="s">
        <v>2425</v>
      </c>
      <c r="C154" s="2" t="s">
        <v>2426</v>
      </c>
      <c r="D154" s="5" t="s">
        <v>2024</v>
      </c>
      <c r="E154" s="4">
        <v>8</v>
      </c>
      <c r="F154" s="862" t="s">
        <v>1516</v>
      </c>
      <c r="G154" s="862" t="s">
        <v>1516</v>
      </c>
      <c r="H154" s="5"/>
      <c r="I154" s="16"/>
      <c r="J154" s="47" t="s">
        <v>86</v>
      </c>
      <c r="K154" s="48"/>
      <c r="L154" s="48"/>
      <c r="M154" s="49"/>
      <c r="N154" s="863" t="s">
        <v>1516</v>
      </c>
      <c r="O154" s="864" t="s">
        <v>1516</v>
      </c>
      <c r="P154" s="864" t="s">
        <v>1516</v>
      </c>
      <c r="Q154" s="864" t="s">
        <v>1516</v>
      </c>
      <c r="R154" s="864" t="s">
        <v>1516</v>
      </c>
      <c r="S154" s="864" t="s">
        <v>1516</v>
      </c>
      <c r="T154" s="865" t="s">
        <v>1516</v>
      </c>
      <c r="U154" s="49"/>
      <c r="V154" s="58" t="s">
        <v>86</v>
      </c>
      <c r="W154" s="866" t="s">
        <v>1516</v>
      </c>
      <c r="X154" s="56"/>
      <c r="Y154" s="69"/>
      <c r="Z154" s="69"/>
      <c r="AA154" s="68"/>
      <c r="AB154" s="57"/>
      <c r="AC154" s="58" t="s">
        <v>1376</v>
      </c>
      <c r="AD154" s="56"/>
      <c r="AE154" s="65"/>
      <c r="AF154" s="488">
        <v>-1</v>
      </c>
      <c r="AG154" s="487">
        <v>-1</v>
      </c>
      <c r="AH154" s="487">
        <v>-1</v>
      </c>
      <c r="AI154" s="487">
        <v>-1</v>
      </c>
      <c r="AJ154" s="487">
        <v>-1</v>
      </c>
      <c r="AK154" s="487">
        <v>-1</v>
      </c>
      <c r="AL154" s="487">
        <v>-1</v>
      </c>
      <c r="AM154" s="487">
        <v>-1</v>
      </c>
      <c r="AN154" s="487">
        <v>-1</v>
      </c>
      <c r="AO154" s="487">
        <v>-1</v>
      </c>
      <c r="AP154" s="487">
        <v>-1</v>
      </c>
      <c r="AQ154" s="487">
        <v>-1</v>
      </c>
      <c r="AR154" s="487">
        <v>-1</v>
      </c>
      <c r="AS154" s="487">
        <v>-1</v>
      </c>
      <c r="AT154" s="487">
        <v>-1</v>
      </c>
      <c r="AU154" s="493">
        <v>-1</v>
      </c>
      <c r="AV154" s="488">
        <v>-1</v>
      </c>
      <c r="AW154" s="487" t="str">
        <f t="shared" si="30"/>
        <v>tbd</v>
      </c>
      <c r="AX154" s="487" t="str">
        <f t="shared" si="30"/>
        <v>tbd</v>
      </c>
      <c r="AY154" s="487" t="str">
        <f t="shared" si="30"/>
        <v>tbd</v>
      </c>
      <c r="AZ154" s="487" t="str">
        <f t="shared" si="30"/>
        <v>tbd</v>
      </c>
      <c r="BA154" s="487" t="str">
        <f t="shared" si="30"/>
        <v>tbd</v>
      </c>
      <c r="BB154" s="487" t="str">
        <f t="shared" si="30"/>
        <v>tbd</v>
      </c>
      <c r="BC154" s="487" t="str">
        <f t="shared" si="30"/>
        <v>tbd</v>
      </c>
      <c r="BD154" s="487" t="str">
        <f t="shared" si="30"/>
        <v>tbd</v>
      </c>
      <c r="BE154" s="487" t="str">
        <f t="shared" si="30"/>
        <v>tbd</v>
      </c>
      <c r="BF154" s="487" t="str">
        <f t="shared" si="30"/>
        <v>tbd</v>
      </c>
      <c r="BG154" s="487" t="str">
        <f t="shared" si="30"/>
        <v>tbd</v>
      </c>
      <c r="BH154" s="487" t="str">
        <f t="shared" si="30"/>
        <v>tbd</v>
      </c>
      <c r="BI154" s="487" t="str">
        <f t="shared" si="30"/>
        <v>tbd</v>
      </c>
      <c r="BJ154" s="487" t="str">
        <f t="shared" si="30"/>
        <v>tbd</v>
      </c>
      <c r="BK154" s="489" t="str">
        <f t="shared" si="30"/>
        <v>tbd</v>
      </c>
      <c r="BL154" s="495" t="str">
        <f t="shared" si="31"/>
        <v>not req'ed</v>
      </c>
      <c r="BM154" s="487" t="str">
        <f t="shared" si="31"/>
        <v>not req'ed</v>
      </c>
      <c r="BN154" s="487" t="str">
        <f t="shared" si="31"/>
        <v>not req'ed</v>
      </c>
      <c r="BO154" s="487" t="str">
        <f t="shared" si="31"/>
        <v>not req'ed</v>
      </c>
      <c r="BP154" s="487" t="str">
        <f t="shared" si="31"/>
        <v>not req'ed</v>
      </c>
      <c r="BQ154" s="487" t="str">
        <f t="shared" si="31"/>
        <v>not req'ed</v>
      </c>
      <c r="BR154" s="487" t="str">
        <f t="shared" si="31"/>
        <v>not req'ed</v>
      </c>
      <c r="BS154" s="487" t="str">
        <f t="shared" si="31"/>
        <v>not req'ed</v>
      </c>
      <c r="BT154" s="487" t="str">
        <f t="shared" si="31"/>
        <v>not req'ed</v>
      </c>
      <c r="BU154" s="487" t="str">
        <f t="shared" si="31"/>
        <v>not req'ed</v>
      </c>
      <c r="BV154" s="487" t="str">
        <f t="shared" si="31"/>
        <v>not req'ed</v>
      </c>
      <c r="BW154" s="487" t="str">
        <f t="shared" si="31"/>
        <v>not req'ed</v>
      </c>
      <c r="BX154" s="487" t="str">
        <f t="shared" si="31"/>
        <v>not req'ed</v>
      </c>
      <c r="BY154" s="487" t="str">
        <f t="shared" si="31"/>
        <v>not req'ed</v>
      </c>
      <c r="BZ154" s="487" t="str">
        <f t="shared" si="31"/>
        <v>not req'ed</v>
      </c>
      <c r="CA154" s="489" t="str">
        <f t="shared" si="31"/>
        <v>not req'ed</v>
      </c>
    </row>
    <row r="155" spans="1:79" s="121" customFormat="1" ht="19.899999999999999" customHeight="1" x14ac:dyDescent="0.25">
      <c r="A155" s="9" t="s">
        <v>2025</v>
      </c>
      <c r="B155" s="7" t="s">
        <v>2026</v>
      </c>
      <c r="C155" s="2" t="s">
        <v>2027</v>
      </c>
      <c r="D155" s="5" t="s">
        <v>1542</v>
      </c>
      <c r="E155" s="4" t="s">
        <v>1515</v>
      </c>
      <c r="F155" s="862" t="s">
        <v>1516</v>
      </c>
      <c r="G155" s="862" t="s">
        <v>1516</v>
      </c>
      <c r="H155" s="5"/>
      <c r="I155" s="16"/>
      <c r="J155" s="47" t="s">
        <v>86</v>
      </c>
      <c r="K155" s="48"/>
      <c r="L155" s="48"/>
      <c r="M155" s="49"/>
      <c r="N155" s="863" t="s">
        <v>1516</v>
      </c>
      <c r="O155" s="864" t="s">
        <v>1516</v>
      </c>
      <c r="P155" s="864" t="s">
        <v>1516</v>
      </c>
      <c r="Q155" s="864" t="s">
        <v>1516</v>
      </c>
      <c r="R155" s="864" t="s">
        <v>1516</v>
      </c>
      <c r="S155" s="864" t="s">
        <v>1516</v>
      </c>
      <c r="T155" s="865" t="s">
        <v>1516</v>
      </c>
      <c r="U155" s="49"/>
      <c r="V155" s="58" t="s">
        <v>86</v>
      </c>
      <c r="W155" s="866" t="s">
        <v>1516</v>
      </c>
      <c r="X155" s="56"/>
      <c r="Y155" s="69"/>
      <c r="Z155" s="69"/>
      <c r="AA155" s="68"/>
      <c r="AB155" s="57"/>
      <c r="AC155" s="58" t="s">
        <v>1376</v>
      </c>
      <c r="AD155" s="56"/>
      <c r="AE155" s="65"/>
      <c r="AF155" s="488">
        <v>-1</v>
      </c>
      <c r="AG155" s="487">
        <v>-1</v>
      </c>
      <c r="AH155" s="487">
        <v>-1</v>
      </c>
      <c r="AI155" s="487">
        <v>-1</v>
      </c>
      <c r="AJ155" s="487">
        <v>-1</v>
      </c>
      <c r="AK155" s="487">
        <v>-1</v>
      </c>
      <c r="AL155" s="487">
        <v>-1</v>
      </c>
      <c r="AM155" s="487">
        <v>-1</v>
      </c>
      <c r="AN155" s="487">
        <v>-1</v>
      </c>
      <c r="AO155" s="487">
        <v>-1</v>
      </c>
      <c r="AP155" s="487">
        <v>-1</v>
      </c>
      <c r="AQ155" s="487">
        <v>-1</v>
      </c>
      <c r="AR155" s="487">
        <v>-1</v>
      </c>
      <c r="AS155" s="487">
        <v>-1</v>
      </c>
      <c r="AT155" s="487">
        <v>-1</v>
      </c>
      <c r="AU155" s="493">
        <v>-1</v>
      </c>
      <c r="AV155" s="488">
        <v>-1</v>
      </c>
      <c r="AW155" s="487" t="str">
        <f t="shared" si="30"/>
        <v>tbd</v>
      </c>
      <c r="AX155" s="487" t="str">
        <f t="shared" si="30"/>
        <v>tbd</v>
      </c>
      <c r="AY155" s="487" t="str">
        <f t="shared" si="30"/>
        <v>tbd</v>
      </c>
      <c r="AZ155" s="487" t="str">
        <f t="shared" si="30"/>
        <v>tbd</v>
      </c>
      <c r="BA155" s="487" t="str">
        <f t="shared" si="30"/>
        <v>tbd</v>
      </c>
      <c r="BB155" s="487" t="str">
        <f t="shared" si="30"/>
        <v>tbd</v>
      </c>
      <c r="BC155" s="487" t="str">
        <f t="shared" si="30"/>
        <v>tbd</v>
      </c>
      <c r="BD155" s="487" t="str">
        <f t="shared" si="30"/>
        <v>tbd</v>
      </c>
      <c r="BE155" s="487" t="str">
        <f t="shared" si="30"/>
        <v>tbd</v>
      </c>
      <c r="BF155" s="487" t="str">
        <f t="shared" si="30"/>
        <v>tbd</v>
      </c>
      <c r="BG155" s="487" t="str">
        <f t="shared" si="30"/>
        <v>tbd</v>
      </c>
      <c r="BH155" s="487" t="str">
        <f t="shared" si="30"/>
        <v>tbd</v>
      </c>
      <c r="BI155" s="487" t="str">
        <f t="shared" si="30"/>
        <v>tbd</v>
      </c>
      <c r="BJ155" s="487" t="str">
        <f t="shared" si="30"/>
        <v>tbd</v>
      </c>
      <c r="BK155" s="489" t="str">
        <f t="shared" si="30"/>
        <v>tbd</v>
      </c>
      <c r="BL155" s="495" t="str">
        <f t="shared" si="31"/>
        <v>not req'ed</v>
      </c>
      <c r="BM155" s="487" t="str">
        <f t="shared" si="31"/>
        <v>not req'ed</v>
      </c>
      <c r="BN155" s="487" t="str">
        <f t="shared" si="31"/>
        <v>not req'ed</v>
      </c>
      <c r="BO155" s="487" t="str">
        <f t="shared" si="31"/>
        <v>not req'ed</v>
      </c>
      <c r="BP155" s="487" t="str">
        <f t="shared" si="31"/>
        <v>not req'ed</v>
      </c>
      <c r="BQ155" s="487" t="str">
        <f t="shared" si="31"/>
        <v>not req'ed</v>
      </c>
      <c r="BR155" s="487" t="str">
        <f t="shared" si="31"/>
        <v>not req'ed</v>
      </c>
      <c r="BS155" s="487" t="str">
        <f t="shared" si="31"/>
        <v>not req'ed</v>
      </c>
      <c r="BT155" s="487" t="str">
        <f t="shared" si="31"/>
        <v>not req'ed</v>
      </c>
      <c r="BU155" s="487" t="str">
        <f t="shared" si="31"/>
        <v>not req'ed</v>
      </c>
      <c r="BV155" s="487" t="str">
        <f t="shared" si="31"/>
        <v>not req'ed</v>
      </c>
      <c r="BW155" s="487" t="str">
        <f t="shared" si="31"/>
        <v>not req'ed</v>
      </c>
      <c r="BX155" s="487" t="str">
        <f t="shared" si="31"/>
        <v>not req'ed</v>
      </c>
      <c r="BY155" s="487" t="str">
        <f t="shared" si="31"/>
        <v>not req'ed</v>
      </c>
      <c r="BZ155" s="487" t="str">
        <f t="shared" si="31"/>
        <v>not req'ed</v>
      </c>
      <c r="CA155" s="489" t="str">
        <f t="shared" si="31"/>
        <v>not req'ed</v>
      </c>
    </row>
    <row r="156" spans="1:79" s="121" customFormat="1" ht="19.899999999999999" customHeight="1" x14ac:dyDescent="0.25">
      <c r="A156" s="9" t="s">
        <v>1547</v>
      </c>
      <c r="B156" s="7" t="s">
        <v>1548</v>
      </c>
      <c r="C156" s="2" t="s">
        <v>1549</v>
      </c>
      <c r="D156" s="5" t="s">
        <v>1542</v>
      </c>
      <c r="E156" s="4" t="s">
        <v>1515</v>
      </c>
      <c r="F156" s="862" t="s">
        <v>1516</v>
      </c>
      <c r="G156" s="862" t="s">
        <v>1516</v>
      </c>
      <c r="H156" s="5"/>
      <c r="I156" s="16"/>
      <c r="J156" s="47" t="s">
        <v>86</v>
      </c>
      <c r="K156" s="48"/>
      <c r="L156" s="48"/>
      <c r="M156" s="49"/>
      <c r="N156" s="863" t="s">
        <v>1516</v>
      </c>
      <c r="O156" s="864" t="s">
        <v>1516</v>
      </c>
      <c r="P156" s="864" t="s">
        <v>1516</v>
      </c>
      <c r="Q156" s="864" t="s">
        <v>1516</v>
      </c>
      <c r="R156" s="864" t="s">
        <v>1516</v>
      </c>
      <c r="S156" s="864" t="s">
        <v>1516</v>
      </c>
      <c r="T156" s="865" t="s">
        <v>1516</v>
      </c>
      <c r="U156" s="49"/>
      <c r="V156" s="58" t="s">
        <v>86</v>
      </c>
      <c r="W156" s="866" t="s">
        <v>1516</v>
      </c>
      <c r="X156" s="56"/>
      <c r="Y156" s="69"/>
      <c r="Z156" s="69"/>
      <c r="AA156" s="68"/>
      <c r="AB156" s="57"/>
      <c r="AC156" s="58" t="s">
        <v>1376</v>
      </c>
      <c r="AD156" s="56"/>
      <c r="AE156" s="65"/>
      <c r="AF156" s="488">
        <v>-1</v>
      </c>
      <c r="AG156" s="487">
        <v>-1</v>
      </c>
      <c r="AH156" s="487">
        <v>-1</v>
      </c>
      <c r="AI156" s="487">
        <v>-1</v>
      </c>
      <c r="AJ156" s="487">
        <v>-1</v>
      </c>
      <c r="AK156" s="487">
        <v>-1</v>
      </c>
      <c r="AL156" s="487">
        <v>-1</v>
      </c>
      <c r="AM156" s="487">
        <v>-1</v>
      </c>
      <c r="AN156" s="487">
        <v>-1</v>
      </c>
      <c r="AO156" s="487">
        <v>-1</v>
      </c>
      <c r="AP156" s="487">
        <v>-1</v>
      </c>
      <c r="AQ156" s="487">
        <v>-1</v>
      </c>
      <c r="AR156" s="487">
        <v>-1</v>
      </c>
      <c r="AS156" s="487">
        <v>-1</v>
      </c>
      <c r="AT156" s="487">
        <v>-1</v>
      </c>
      <c r="AU156" s="493">
        <v>-1</v>
      </c>
      <c r="AV156" s="488">
        <v>-1</v>
      </c>
      <c r="AW156" s="487" t="str">
        <f t="shared" si="30"/>
        <v>tbd</v>
      </c>
      <c r="AX156" s="487" t="str">
        <f t="shared" si="30"/>
        <v>tbd</v>
      </c>
      <c r="AY156" s="487" t="str">
        <f t="shared" si="30"/>
        <v>tbd</v>
      </c>
      <c r="AZ156" s="487" t="str">
        <f t="shared" si="30"/>
        <v>tbd</v>
      </c>
      <c r="BA156" s="487" t="str">
        <f t="shared" si="30"/>
        <v>tbd</v>
      </c>
      <c r="BB156" s="487" t="str">
        <f t="shared" si="30"/>
        <v>tbd</v>
      </c>
      <c r="BC156" s="487" t="str">
        <f t="shared" si="30"/>
        <v>tbd</v>
      </c>
      <c r="BD156" s="487" t="str">
        <f t="shared" si="30"/>
        <v>tbd</v>
      </c>
      <c r="BE156" s="487" t="str">
        <f t="shared" si="30"/>
        <v>tbd</v>
      </c>
      <c r="BF156" s="487" t="str">
        <f t="shared" si="30"/>
        <v>tbd</v>
      </c>
      <c r="BG156" s="487" t="str">
        <f t="shared" si="30"/>
        <v>tbd</v>
      </c>
      <c r="BH156" s="487" t="str">
        <f t="shared" si="30"/>
        <v>tbd</v>
      </c>
      <c r="BI156" s="487" t="str">
        <f t="shared" si="30"/>
        <v>tbd</v>
      </c>
      <c r="BJ156" s="487" t="str">
        <f t="shared" si="30"/>
        <v>tbd</v>
      </c>
      <c r="BK156" s="489" t="str">
        <f t="shared" ref="BK156:BK219" si="32">IF(AU156,IFERROR(LEFT($V156,SEARCH(" (",$V156)-1),$V156),"")</f>
        <v>tbd</v>
      </c>
      <c r="BL156" s="495" t="str">
        <f t="shared" si="31"/>
        <v>not req'ed</v>
      </c>
      <c r="BM156" s="487" t="str">
        <f t="shared" si="31"/>
        <v>not req'ed</v>
      </c>
      <c r="BN156" s="487" t="str">
        <f t="shared" si="31"/>
        <v>not req'ed</v>
      </c>
      <c r="BO156" s="487" t="str">
        <f t="shared" si="31"/>
        <v>not req'ed</v>
      </c>
      <c r="BP156" s="487" t="str">
        <f t="shared" si="31"/>
        <v>not req'ed</v>
      </c>
      <c r="BQ156" s="487" t="str">
        <f t="shared" si="31"/>
        <v>not req'ed</v>
      </c>
      <c r="BR156" s="487" t="str">
        <f t="shared" si="31"/>
        <v>not req'ed</v>
      </c>
      <c r="BS156" s="487" t="str">
        <f t="shared" si="31"/>
        <v>not req'ed</v>
      </c>
      <c r="BT156" s="487" t="str">
        <f t="shared" si="31"/>
        <v>not req'ed</v>
      </c>
      <c r="BU156" s="487" t="str">
        <f t="shared" si="31"/>
        <v>not req'ed</v>
      </c>
      <c r="BV156" s="487" t="str">
        <f t="shared" si="31"/>
        <v>not req'ed</v>
      </c>
      <c r="BW156" s="487" t="str">
        <f t="shared" si="31"/>
        <v>not req'ed</v>
      </c>
      <c r="BX156" s="487" t="str">
        <f t="shared" si="31"/>
        <v>not req'ed</v>
      </c>
      <c r="BY156" s="487" t="str">
        <f t="shared" si="31"/>
        <v>not req'ed</v>
      </c>
      <c r="BZ156" s="487" t="str">
        <f t="shared" si="31"/>
        <v>not req'ed</v>
      </c>
      <c r="CA156" s="489" t="str">
        <f t="shared" ref="CA156:CA219" si="33">IF(AU156,IFERROR(LEFT($W156,SEARCH(" (",$W156)-1),$W156),"")</f>
        <v>not req'ed</v>
      </c>
    </row>
    <row r="157" spans="1:79" s="121" customFormat="1" ht="19.899999999999999" customHeight="1" x14ac:dyDescent="0.25">
      <c r="A157" s="9" t="s">
        <v>2028</v>
      </c>
      <c r="B157" s="7" t="s">
        <v>2029</v>
      </c>
      <c r="C157" s="2" t="s">
        <v>2030</v>
      </c>
      <c r="D157" s="5" t="s">
        <v>2031</v>
      </c>
      <c r="E157" s="4">
        <v>5</v>
      </c>
      <c r="F157" s="862" t="s">
        <v>1516</v>
      </c>
      <c r="G157" s="862" t="s">
        <v>1516</v>
      </c>
      <c r="H157" s="5"/>
      <c r="I157" s="16"/>
      <c r="J157" s="47" t="s">
        <v>86</v>
      </c>
      <c r="K157" s="48"/>
      <c r="L157" s="48"/>
      <c r="M157" s="49"/>
      <c r="N157" s="863" t="s">
        <v>1516</v>
      </c>
      <c r="O157" s="864" t="s">
        <v>1516</v>
      </c>
      <c r="P157" s="864" t="s">
        <v>1516</v>
      </c>
      <c r="Q157" s="864" t="s">
        <v>1516</v>
      </c>
      <c r="R157" s="864" t="s">
        <v>1516</v>
      </c>
      <c r="S157" s="864" t="s">
        <v>1516</v>
      </c>
      <c r="T157" s="865" t="s">
        <v>1516</v>
      </c>
      <c r="U157" s="49"/>
      <c r="V157" s="58" t="s">
        <v>86</v>
      </c>
      <c r="W157" s="866" t="s">
        <v>1516</v>
      </c>
      <c r="X157" s="56"/>
      <c r="Y157" s="69"/>
      <c r="Z157" s="69"/>
      <c r="AA157" s="68"/>
      <c r="AB157" s="57"/>
      <c r="AC157" s="58" t="s">
        <v>1376</v>
      </c>
      <c r="AD157" s="56"/>
      <c r="AE157" s="65"/>
      <c r="AF157" s="488">
        <v>-1</v>
      </c>
      <c r="AG157" s="487">
        <v>-1</v>
      </c>
      <c r="AH157" s="487">
        <v>-1</v>
      </c>
      <c r="AI157" s="487">
        <v>-1</v>
      </c>
      <c r="AJ157" s="487">
        <v>-1</v>
      </c>
      <c r="AK157" s="487">
        <v>-1</v>
      </c>
      <c r="AL157" s="487">
        <v>-1</v>
      </c>
      <c r="AM157" s="487">
        <v>-1</v>
      </c>
      <c r="AN157" s="487">
        <v>-1</v>
      </c>
      <c r="AO157" s="487">
        <v>-1</v>
      </c>
      <c r="AP157" s="487">
        <v>-1</v>
      </c>
      <c r="AQ157" s="487">
        <v>-1</v>
      </c>
      <c r="AR157" s="487">
        <v>-1</v>
      </c>
      <c r="AS157" s="487">
        <v>-1</v>
      </c>
      <c r="AT157" s="487">
        <v>-1</v>
      </c>
      <c r="AU157" s="493">
        <v>-1</v>
      </c>
      <c r="AV157" s="488">
        <v>-1</v>
      </c>
      <c r="AW157" s="487" t="str">
        <f t="shared" ref="AV157:BJ173" si="34">IF(AG157,IFERROR(LEFT($V157,SEARCH(" (",$V157)-1),$V157),"")</f>
        <v>tbd</v>
      </c>
      <c r="AX157" s="487" t="str">
        <f t="shared" si="34"/>
        <v>tbd</v>
      </c>
      <c r="AY157" s="487" t="str">
        <f t="shared" si="34"/>
        <v>tbd</v>
      </c>
      <c r="AZ157" s="487" t="str">
        <f t="shared" si="34"/>
        <v>tbd</v>
      </c>
      <c r="BA157" s="487" t="str">
        <f t="shared" si="34"/>
        <v>tbd</v>
      </c>
      <c r="BB157" s="487" t="str">
        <f t="shared" si="34"/>
        <v>tbd</v>
      </c>
      <c r="BC157" s="487" t="str">
        <f t="shared" si="34"/>
        <v>tbd</v>
      </c>
      <c r="BD157" s="487" t="str">
        <f t="shared" si="34"/>
        <v>tbd</v>
      </c>
      <c r="BE157" s="487" t="str">
        <f t="shared" si="34"/>
        <v>tbd</v>
      </c>
      <c r="BF157" s="487" t="str">
        <f t="shared" si="34"/>
        <v>tbd</v>
      </c>
      <c r="BG157" s="487" t="str">
        <f t="shared" si="34"/>
        <v>tbd</v>
      </c>
      <c r="BH157" s="487" t="str">
        <f t="shared" si="34"/>
        <v>tbd</v>
      </c>
      <c r="BI157" s="487" t="str">
        <f t="shared" si="34"/>
        <v>tbd</v>
      </c>
      <c r="BJ157" s="487" t="str">
        <f t="shared" si="34"/>
        <v>tbd</v>
      </c>
      <c r="BK157" s="489" t="str">
        <f t="shared" si="32"/>
        <v>tbd</v>
      </c>
      <c r="BL157" s="495" t="str">
        <f t="shared" ref="BL157:BZ173" si="35">IF(AF157,IFERROR(LEFT($W157,SEARCH(" (",$W157)-1),$W157),"")</f>
        <v>not req'ed</v>
      </c>
      <c r="BM157" s="487" t="str">
        <f t="shared" si="35"/>
        <v>not req'ed</v>
      </c>
      <c r="BN157" s="487" t="str">
        <f t="shared" si="35"/>
        <v>not req'ed</v>
      </c>
      <c r="BO157" s="487" t="str">
        <f t="shared" si="35"/>
        <v>not req'ed</v>
      </c>
      <c r="BP157" s="487" t="str">
        <f t="shared" si="35"/>
        <v>not req'ed</v>
      </c>
      <c r="BQ157" s="487" t="str">
        <f t="shared" si="35"/>
        <v>not req'ed</v>
      </c>
      <c r="BR157" s="487" t="str">
        <f t="shared" si="35"/>
        <v>not req'ed</v>
      </c>
      <c r="BS157" s="487" t="str">
        <f t="shared" si="35"/>
        <v>not req'ed</v>
      </c>
      <c r="BT157" s="487" t="str">
        <f t="shared" si="35"/>
        <v>not req'ed</v>
      </c>
      <c r="BU157" s="487" t="str">
        <f t="shared" si="35"/>
        <v>not req'ed</v>
      </c>
      <c r="BV157" s="487" t="str">
        <f t="shared" si="35"/>
        <v>not req'ed</v>
      </c>
      <c r="BW157" s="487" t="str">
        <f t="shared" si="35"/>
        <v>not req'ed</v>
      </c>
      <c r="BX157" s="487" t="str">
        <f t="shared" si="35"/>
        <v>not req'ed</v>
      </c>
      <c r="BY157" s="487" t="str">
        <f t="shared" si="35"/>
        <v>not req'ed</v>
      </c>
      <c r="BZ157" s="487" t="str">
        <f t="shared" si="35"/>
        <v>not req'ed</v>
      </c>
      <c r="CA157" s="489" t="str">
        <f t="shared" si="33"/>
        <v>not req'ed</v>
      </c>
    </row>
    <row r="158" spans="1:79" s="121" customFormat="1" ht="19.899999999999999" customHeight="1" x14ac:dyDescent="0.25">
      <c r="A158" s="9" t="s">
        <v>1783</v>
      </c>
      <c r="B158" s="7" t="s">
        <v>1784</v>
      </c>
      <c r="C158" s="2" t="s">
        <v>1785</v>
      </c>
      <c r="D158" s="5" t="s">
        <v>1542</v>
      </c>
      <c r="E158" s="4" t="s">
        <v>1515</v>
      </c>
      <c r="F158" s="862" t="s">
        <v>1516</v>
      </c>
      <c r="G158" s="862" t="s">
        <v>1516</v>
      </c>
      <c r="H158" s="5" t="s">
        <v>1503</v>
      </c>
      <c r="I158" s="16"/>
      <c r="J158" s="47" t="s">
        <v>86</v>
      </c>
      <c r="K158" s="48"/>
      <c r="L158" s="48"/>
      <c r="M158" s="49"/>
      <c r="N158" s="863" t="s">
        <v>1516</v>
      </c>
      <c r="O158" s="864" t="s">
        <v>1516</v>
      </c>
      <c r="P158" s="864" t="s">
        <v>1516</v>
      </c>
      <c r="Q158" s="864" t="s">
        <v>1516</v>
      </c>
      <c r="R158" s="864" t="s">
        <v>1516</v>
      </c>
      <c r="S158" s="864" t="s">
        <v>1516</v>
      </c>
      <c r="T158" s="865" t="s">
        <v>1516</v>
      </c>
      <c r="U158" s="49"/>
      <c r="V158" s="58" t="s">
        <v>86</v>
      </c>
      <c r="W158" s="866" t="s">
        <v>1516</v>
      </c>
      <c r="X158" s="56"/>
      <c r="Y158" s="69"/>
      <c r="Z158" s="69"/>
      <c r="AA158" s="68"/>
      <c r="AB158" s="57"/>
      <c r="AC158" s="58" t="s">
        <v>1376</v>
      </c>
      <c r="AD158" s="56"/>
      <c r="AE158" s="65"/>
      <c r="AF158" s="488">
        <v>-1</v>
      </c>
      <c r="AG158" s="487">
        <v>-1</v>
      </c>
      <c r="AH158" s="487">
        <v>-1</v>
      </c>
      <c r="AI158" s="487">
        <v>-1</v>
      </c>
      <c r="AJ158" s="487">
        <v>-1</v>
      </c>
      <c r="AK158" s="487">
        <v>-1</v>
      </c>
      <c r="AL158" s="487">
        <v>-1</v>
      </c>
      <c r="AM158" s="487">
        <v>-1</v>
      </c>
      <c r="AN158" s="487">
        <v>-1</v>
      </c>
      <c r="AO158" s="487">
        <v>-1</v>
      </c>
      <c r="AP158" s="487">
        <v>-1</v>
      </c>
      <c r="AQ158" s="487">
        <v>-1</v>
      </c>
      <c r="AR158" s="487">
        <v>-1</v>
      </c>
      <c r="AS158" s="487">
        <v>-1</v>
      </c>
      <c r="AT158" s="487">
        <v>-1</v>
      </c>
      <c r="AU158" s="493">
        <v>-1</v>
      </c>
      <c r="AV158" s="488">
        <v>-1</v>
      </c>
      <c r="AW158" s="487" t="str">
        <f t="shared" si="34"/>
        <v>tbd</v>
      </c>
      <c r="AX158" s="487" t="str">
        <f t="shared" si="34"/>
        <v>tbd</v>
      </c>
      <c r="AY158" s="487" t="str">
        <f t="shared" si="34"/>
        <v>tbd</v>
      </c>
      <c r="AZ158" s="487" t="str">
        <f t="shared" si="34"/>
        <v>tbd</v>
      </c>
      <c r="BA158" s="487" t="str">
        <f t="shared" si="34"/>
        <v>tbd</v>
      </c>
      <c r="BB158" s="487" t="str">
        <f t="shared" si="34"/>
        <v>tbd</v>
      </c>
      <c r="BC158" s="487" t="str">
        <f t="shared" si="34"/>
        <v>tbd</v>
      </c>
      <c r="BD158" s="487" t="str">
        <f t="shared" si="34"/>
        <v>tbd</v>
      </c>
      <c r="BE158" s="487" t="str">
        <f t="shared" si="34"/>
        <v>tbd</v>
      </c>
      <c r="BF158" s="487" t="str">
        <f t="shared" si="34"/>
        <v>tbd</v>
      </c>
      <c r="BG158" s="487" t="str">
        <f t="shared" si="34"/>
        <v>tbd</v>
      </c>
      <c r="BH158" s="487" t="str">
        <f t="shared" si="34"/>
        <v>tbd</v>
      </c>
      <c r="BI158" s="487" t="str">
        <f t="shared" si="34"/>
        <v>tbd</v>
      </c>
      <c r="BJ158" s="487" t="str">
        <f t="shared" si="34"/>
        <v>tbd</v>
      </c>
      <c r="BK158" s="489" t="str">
        <f t="shared" si="32"/>
        <v>tbd</v>
      </c>
      <c r="BL158" s="495" t="str">
        <f t="shared" si="35"/>
        <v>not req'ed</v>
      </c>
      <c r="BM158" s="487" t="str">
        <f t="shared" si="35"/>
        <v>not req'ed</v>
      </c>
      <c r="BN158" s="487" t="str">
        <f t="shared" si="35"/>
        <v>not req'ed</v>
      </c>
      <c r="BO158" s="487" t="str">
        <f t="shared" si="35"/>
        <v>not req'ed</v>
      </c>
      <c r="BP158" s="487" t="str">
        <f t="shared" si="35"/>
        <v>not req'ed</v>
      </c>
      <c r="BQ158" s="487" t="str">
        <f t="shared" si="35"/>
        <v>not req'ed</v>
      </c>
      <c r="BR158" s="487" t="str">
        <f t="shared" si="35"/>
        <v>not req'ed</v>
      </c>
      <c r="BS158" s="487" t="str">
        <f t="shared" si="35"/>
        <v>not req'ed</v>
      </c>
      <c r="BT158" s="487" t="str">
        <f t="shared" si="35"/>
        <v>not req'ed</v>
      </c>
      <c r="BU158" s="487" t="str">
        <f t="shared" si="35"/>
        <v>not req'ed</v>
      </c>
      <c r="BV158" s="487" t="str">
        <f t="shared" si="35"/>
        <v>not req'ed</v>
      </c>
      <c r="BW158" s="487" t="str">
        <f t="shared" si="35"/>
        <v>not req'ed</v>
      </c>
      <c r="BX158" s="487" t="str">
        <f t="shared" si="35"/>
        <v>not req'ed</v>
      </c>
      <c r="BY158" s="487" t="str">
        <f t="shared" si="35"/>
        <v>not req'ed</v>
      </c>
      <c r="BZ158" s="487" t="str">
        <f t="shared" si="35"/>
        <v>not req'ed</v>
      </c>
      <c r="CA158" s="489" t="str">
        <f t="shared" si="33"/>
        <v>not req'ed</v>
      </c>
    </row>
    <row r="159" spans="1:79" s="121" customFormat="1" ht="19.899999999999999" customHeight="1" x14ac:dyDescent="0.25">
      <c r="A159" s="9" t="s">
        <v>2309</v>
      </c>
      <c r="B159" s="7" t="s">
        <v>2310</v>
      </c>
      <c r="C159" s="2" t="s">
        <v>2311</v>
      </c>
      <c r="D159" s="5" t="s">
        <v>1542</v>
      </c>
      <c r="E159" s="4" t="s">
        <v>1515</v>
      </c>
      <c r="F159" s="862" t="s">
        <v>1516</v>
      </c>
      <c r="G159" s="862" t="s">
        <v>1516</v>
      </c>
      <c r="H159" s="5"/>
      <c r="I159" s="16"/>
      <c r="J159" s="47" t="s">
        <v>86</v>
      </c>
      <c r="K159" s="48"/>
      <c r="L159" s="48"/>
      <c r="M159" s="49"/>
      <c r="N159" s="863" t="s">
        <v>1516</v>
      </c>
      <c r="O159" s="864" t="s">
        <v>1516</v>
      </c>
      <c r="P159" s="864" t="s">
        <v>1516</v>
      </c>
      <c r="Q159" s="864" t="s">
        <v>1516</v>
      </c>
      <c r="R159" s="864" t="s">
        <v>1516</v>
      </c>
      <c r="S159" s="864" t="s">
        <v>1516</v>
      </c>
      <c r="T159" s="865" t="s">
        <v>1516</v>
      </c>
      <c r="U159" s="49"/>
      <c r="V159" s="58" t="s">
        <v>86</v>
      </c>
      <c r="W159" s="866" t="s">
        <v>1516</v>
      </c>
      <c r="X159" s="56"/>
      <c r="Y159" s="69"/>
      <c r="Z159" s="69"/>
      <c r="AA159" s="68"/>
      <c r="AB159" s="57"/>
      <c r="AC159" s="58" t="s">
        <v>1376</v>
      </c>
      <c r="AD159" s="56"/>
      <c r="AE159" s="65"/>
      <c r="AF159" s="488">
        <v>-1</v>
      </c>
      <c r="AG159" s="487">
        <v>-1</v>
      </c>
      <c r="AH159" s="487">
        <v>-1</v>
      </c>
      <c r="AI159" s="487">
        <v>-1</v>
      </c>
      <c r="AJ159" s="487">
        <v>-1</v>
      </c>
      <c r="AK159" s="487">
        <v>-1</v>
      </c>
      <c r="AL159" s="487">
        <v>-1</v>
      </c>
      <c r="AM159" s="487">
        <v>-1</v>
      </c>
      <c r="AN159" s="487">
        <v>-1</v>
      </c>
      <c r="AO159" s="487">
        <v>-1</v>
      </c>
      <c r="AP159" s="487">
        <v>-1</v>
      </c>
      <c r="AQ159" s="487">
        <v>-1</v>
      </c>
      <c r="AR159" s="487">
        <v>-1</v>
      </c>
      <c r="AS159" s="487">
        <v>-1</v>
      </c>
      <c r="AT159" s="487">
        <v>-1</v>
      </c>
      <c r="AU159" s="493">
        <v>-1</v>
      </c>
      <c r="AV159" s="488">
        <v>-1</v>
      </c>
      <c r="AW159" s="487" t="str">
        <f t="shared" si="34"/>
        <v>tbd</v>
      </c>
      <c r="AX159" s="487" t="str">
        <f t="shared" si="34"/>
        <v>tbd</v>
      </c>
      <c r="AY159" s="487" t="str">
        <f t="shared" si="34"/>
        <v>tbd</v>
      </c>
      <c r="AZ159" s="487" t="str">
        <f t="shared" si="34"/>
        <v>tbd</v>
      </c>
      <c r="BA159" s="487" t="str">
        <f t="shared" si="34"/>
        <v>tbd</v>
      </c>
      <c r="BB159" s="487" t="str">
        <f t="shared" si="34"/>
        <v>tbd</v>
      </c>
      <c r="BC159" s="487" t="str">
        <f t="shared" si="34"/>
        <v>tbd</v>
      </c>
      <c r="BD159" s="487" t="str">
        <f t="shared" si="34"/>
        <v>tbd</v>
      </c>
      <c r="BE159" s="487" t="str">
        <f t="shared" si="34"/>
        <v>tbd</v>
      </c>
      <c r="BF159" s="487" t="str">
        <f t="shared" si="34"/>
        <v>tbd</v>
      </c>
      <c r="BG159" s="487" t="str">
        <f t="shared" si="34"/>
        <v>tbd</v>
      </c>
      <c r="BH159" s="487" t="str">
        <f t="shared" si="34"/>
        <v>tbd</v>
      </c>
      <c r="BI159" s="487" t="str">
        <f t="shared" si="34"/>
        <v>tbd</v>
      </c>
      <c r="BJ159" s="487" t="str">
        <f t="shared" si="34"/>
        <v>tbd</v>
      </c>
      <c r="BK159" s="489" t="str">
        <f t="shared" si="32"/>
        <v>tbd</v>
      </c>
      <c r="BL159" s="495" t="str">
        <f t="shared" si="35"/>
        <v>not req'ed</v>
      </c>
      <c r="BM159" s="487" t="str">
        <f t="shared" si="35"/>
        <v>not req'ed</v>
      </c>
      <c r="BN159" s="487" t="str">
        <f t="shared" si="35"/>
        <v>not req'ed</v>
      </c>
      <c r="BO159" s="487" t="str">
        <f t="shared" si="35"/>
        <v>not req'ed</v>
      </c>
      <c r="BP159" s="487" t="str">
        <f t="shared" si="35"/>
        <v>not req'ed</v>
      </c>
      <c r="BQ159" s="487" t="str">
        <f t="shared" si="35"/>
        <v>not req'ed</v>
      </c>
      <c r="BR159" s="487" t="str">
        <f t="shared" si="35"/>
        <v>not req'ed</v>
      </c>
      <c r="BS159" s="487" t="str">
        <f t="shared" si="35"/>
        <v>not req'ed</v>
      </c>
      <c r="BT159" s="487" t="str">
        <f t="shared" si="35"/>
        <v>not req'ed</v>
      </c>
      <c r="BU159" s="487" t="str">
        <f t="shared" si="35"/>
        <v>not req'ed</v>
      </c>
      <c r="BV159" s="487" t="str">
        <f t="shared" si="35"/>
        <v>not req'ed</v>
      </c>
      <c r="BW159" s="487" t="str">
        <f t="shared" si="35"/>
        <v>not req'ed</v>
      </c>
      <c r="BX159" s="487" t="str">
        <f t="shared" si="35"/>
        <v>not req'ed</v>
      </c>
      <c r="BY159" s="487" t="str">
        <f t="shared" si="35"/>
        <v>not req'ed</v>
      </c>
      <c r="BZ159" s="487" t="str">
        <f t="shared" si="35"/>
        <v>not req'ed</v>
      </c>
      <c r="CA159" s="489" t="str">
        <f t="shared" si="33"/>
        <v>not req'ed</v>
      </c>
    </row>
    <row r="160" spans="1:79" s="121" customFormat="1" ht="19.899999999999999" customHeight="1" x14ac:dyDescent="0.25">
      <c r="A160" s="9" t="s">
        <v>1786</v>
      </c>
      <c r="B160" s="7" t="s">
        <v>1787</v>
      </c>
      <c r="C160" s="2" t="s">
        <v>1788</v>
      </c>
      <c r="D160" s="5" t="s">
        <v>1542</v>
      </c>
      <c r="E160" s="4" t="s">
        <v>1515</v>
      </c>
      <c r="F160" s="862" t="s">
        <v>1516</v>
      </c>
      <c r="G160" s="862" t="s">
        <v>1516</v>
      </c>
      <c r="H160" s="5" t="s">
        <v>1553</v>
      </c>
      <c r="I160" s="16"/>
      <c r="J160" s="47" t="s">
        <v>86</v>
      </c>
      <c r="K160" s="48"/>
      <c r="L160" s="48"/>
      <c r="M160" s="49"/>
      <c r="N160" s="863" t="s">
        <v>1516</v>
      </c>
      <c r="O160" s="864" t="s">
        <v>1516</v>
      </c>
      <c r="P160" s="864" t="s">
        <v>1516</v>
      </c>
      <c r="Q160" s="864" t="s">
        <v>1516</v>
      </c>
      <c r="R160" s="864" t="s">
        <v>1516</v>
      </c>
      <c r="S160" s="864" t="s">
        <v>1516</v>
      </c>
      <c r="T160" s="865" t="s">
        <v>1516</v>
      </c>
      <c r="U160" s="49"/>
      <c r="V160" s="58" t="s">
        <v>86</v>
      </c>
      <c r="W160" s="866" t="s">
        <v>1516</v>
      </c>
      <c r="X160" s="56"/>
      <c r="Y160" s="69"/>
      <c r="Z160" s="69"/>
      <c r="AA160" s="68"/>
      <c r="AB160" s="57"/>
      <c r="AC160" s="58" t="s">
        <v>1376</v>
      </c>
      <c r="AD160" s="56"/>
      <c r="AE160" s="65"/>
      <c r="AF160" s="488">
        <v>-1</v>
      </c>
      <c r="AG160" s="487">
        <v>-1</v>
      </c>
      <c r="AH160" s="487">
        <v>-1</v>
      </c>
      <c r="AI160" s="487">
        <v>-1</v>
      </c>
      <c r="AJ160" s="487">
        <v>-1</v>
      </c>
      <c r="AK160" s="487">
        <v>-1</v>
      </c>
      <c r="AL160" s="487">
        <v>-1</v>
      </c>
      <c r="AM160" s="487">
        <v>-1</v>
      </c>
      <c r="AN160" s="487">
        <v>-1</v>
      </c>
      <c r="AO160" s="487">
        <v>-1</v>
      </c>
      <c r="AP160" s="487">
        <v>-1</v>
      </c>
      <c r="AQ160" s="487">
        <v>-1</v>
      </c>
      <c r="AR160" s="487">
        <v>-1</v>
      </c>
      <c r="AS160" s="487">
        <v>-1</v>
      </c>
      <c r="AT160" s="487">
        <v>-1</v>
      </c>
      <c r="AU160" s="493">
        <v>-1</v>
      </c>
      <c r="AV160" s="488">
        <v>-1</v>
      </c>
      <c r="AW160" s="487" t="str">
        <f t="shared" si="34"/>
        <v>tbd</v>
      </c>
      <c r="AX160" s="487" t="str">
        <f t="shared" si="34"/>
        <v>tbd</v>
      </c>
      <c r="AY160" s="487" t="str">
        <f t="shared" si="34"/>
        <v>tbd</v>
      </c>
      <c r="AZ160" s="487" t="str">
        <f t="shared" si="34"/>
        <v>tbd</v>
      </c>
      <c r="BA160" s="487" t="str">
        <f t="shared" si="34"/>
        <v>tbd</v>
      </c>
      <c r="BB160" s="487" t="str">
        <f t="shared" si="34"/>
        <v>tbd</v>
      </c>
      <c r="BC160" s="487" t="str">
        <f t="shared" si="34"/>
        <v>tbd</v>
      </c>
      <c r="BD160" s="487" t="str">
        <f t="shared" si="34"/>
        <v>tbd</v>
      </c>
      <c r="BE160" s="487" t="str">
        <f t="shared" si="34"/>
        <v>tbd</v>
      </c>
      <c r="BF160" s="487" t="str">
        <f t="shared" si="34"/>
        <v>tbd</v>
      </c>
      <c r="BG160" s="487" t="str">
        <f t="shared" si="34"/>
        <v>tbd</v>
      </c>
      <c r="BH160" s="487" t="str">
        <f t="shared" si="34"/>
        <v>tbd</v>
      </c>
      <c r="BI160" s="487" t="str">
        <f t="shared" si="34"/>
        <v>tbd</v>
      </c>
      <c r="BJ160" s="487" t="str">
        <f t="shared" si="34"/>
        <v>tbd</v>
      </c>
      <c r="BK160" s="489" t="str">
        <f t="shared" si="32"/>
        <v>tbd</v>
      </c>
      <c r="BL160" s="495" t="str">
        <f t="shared" si="35"/>
        <v>not req'ed</v>
      </c>
      <c r="BM160" s="487" t="str">
        <f t="shared" si="35"/>
        <v>not req'ed</v>
      </c>
      <c r="BN160" s="487" t="str">
        <f t="shared" si="35"/>
        <v>not req'ed</v>
      </c>
      <c r="BO160" s="487" t="str">
        <f t="shared" si="35"/>
        <v>not req'ed</v>
      </c>
      <c r="BP160" s="487" t="str">
        <f t="shared" si="35"/>
        <v>not req'ed</v>
      </c>
      <c r="BQ160" s="487" t="str">
        <f t="shared" si="35"/>
        <v>not req'ed</v>
      </c>
      <c r="BR160" s="487" t="str">
        <f t="shared" si="35"/>
        <v>not req'ed</v>
      </c>
      <c r="BS160" s="487" t="str">
        <f t="shared" si="35"/>
        <v>not req'ed</v>
      </c>
      <c r="BT160" s="487" t="str">
        <f t="shared" si="35"/>
        <v>not req'ed</v>
      </c>
      <c r="BU160" s="487" t="str">
        <f t="shared" si="35"/>
        <v>not req'ed</v>
      </c>
      <c r="BV160" s="487" t="str">
        <f t="shared" si="35"/>
        <v>not req'ed</v>
      </c>
      <c r="BW160" s="487" t="str">
        <f t="shared" si="35"/>
        <v>not req'ed</v>
      </c>
      <c r="BX160" s="487" t="str">
        <f t="shared" si="35"/>
        <v>not req'ed</v>
      </c>
      <c r="BY160" s="487" t="str">
        <f t="shared" si="35"/>
        <v>not req'ed</v>
      </c>
      <c r="BZ160" s="487" t="str">
        <f t="shared" si="35"/>
        <v>not req'ed</v>
      </c>
      <c r="CA160" s="489" t="str">
        <f t="shared" si="33"/>
        <v>not req'ed</v>
      </c>
    </row>
    <row r="161" spans="1:79" s="121" customFormat="1" ht="19.899999999999999" customHeight="1" x14ac:dyDescent="0.25">
      <c r="A161" s="9" t="s">
        <v>1550</v>
      </c>
      <c r="B161" s="7" t="s">
        <v>1551</v>
      </c>
      <c r="C161" s="2" t="s">
        <v>1552</v>
      </c>
      <c r="D161" s="5" t="s">
        <v>1542</v>
      </c>
      <c r="E161" s="4" t="s">
        <v>1515</v>
      </c>
      <c r="F161" s="862" t="s">
        <v>1516</v>
      </c>
      <c r="G161" s="862" t="s">
        <v>1516</v>
      </c>
      <c r="H161" s="5" t="s">
        <v>1553</v>
      </c>
      <c r="I161" s="16"/>
      <c r="J161" s="47" t="s">
        <v>86</v>
      </c>
      <c r="K161" s="48"/>
      <c r="L161" s="48"/>
      <c r="M161" s="49"/>
      <c r="N161" s="863" t="s">
        <v>1516</v>
      </c>
      <c r="O161" s="864" t="s">
        <v>1516</v>
      </c>
      <c r="P161" s="864" t="s">
        <v>1516</v>
      </c>
      <c r="Q161" s="864" t="s">
        <v>1516</v>
      </c>
      <c r="R161" s="864" t="s">
        <v>1516</v>
      </c>
      <c r="S161" s="864" t="s">
        <v>1516</v>
      </c>
      <c r="T161" s="865" t="s">
        <v>1516</v>
      </c>
      <c r="U161" s="49"/>
      <c r="V161" s="58" t="s">
        <v>86</v>
      </c>
      <c r="W161" s="866" t="s">
        <v>1516</v>
      </c>
      <c r="X161" s="56"/>
      <c r="Y161" s="69"/>
      <c r="Z161" s="69"/>
      <c r="AA161" s="68"/>
      <c r="AB161" s="57"/>
      <c r="AC161" s="58" t="s">
        <v>1376</v>
      </c>
      <c r="AD161" s="56"/>
      <c r="AE161" s="65"/>
      <c r="AF161" s="488">
        <v>-1</v>
      </c>
      <c r="AG161" s="487">
        <v>-1</v>
      </c>
      <c r="AH161" s="487">
        <v>-1</v>
      </c>
      <c r="AI161" s="487">
        <v>-1</v>
      </c>
      <c r="AJ161" s="487">
        <v>-1</v>
      </c>
      <c r="AK161" s="487">
        <v>-1</v>
      </c>
      <c r="AL161" s="487">
        <v>-1</v>
      </c>
      <c r="AM161" s="487">
        <v>-1</v>
      </c>
      <c r="AN161" s="487">
        <v>-1</v>
      </c>
      <c r="AO161" s="487">
        <v>-1</v>
      </c>
      <c r="AP161" s="487">
        <v>-1</v>
      </c>
      <c r="AQ161" s="487">
        <v>-1</v>
      </c>
      <c r="AR161" s="487">
        <v>-1</v>
      </c>
      <c r="AS161" s="487">
        <v>-1</v>
      </c>
      <c r="AT161" s="487">
        <v>-1</v>
      </c>
      <c r="AU161" s="493">
        <v>-1</v>
      </c>
      <c r="AV161" s="488">
        <v>-1</v>
      </c>
      <c r="AW161" s="487" t="str">
        <f t="shared" si="34"/>
        <v>tbd</v>
      </c>
      <c r="AX161" s="487" t="str">
        <f t="shared" si="34"/>
        <v>tbd</v>
      </c>
      <c r="AY161" s="487" t="str">
        <f t="shared" si="34"/>
        <v>tbd</v>
      </c>
      <c r="AZ161" s="487" t="str">
        <f t="shared" si="34"/>
        <v>tbd</v>
      </c>
      <c r="BA161" s="487" t="str">
        <f t="shared" si="34"/>
        <v>tbd</v>
      </c>
      <c r="BB161" s="487" t="str">
        <f t="shared" si="34"/>
        <v>tbd</v>
      </c>
      <c r="BC161" s="487" t="str">
        <f t="shared" si="34"/>
        <v>tbd</v>
      </c>
      <c r="BD161" s="487" t="str">
        <f t="shared" si="34"/>
        <v>tbd</v>
      </c>
      <c r="BE161" s="487" t="str">
        <f t="shared" si="34"/>
        <v>tbd</v>
      </c>
      <c r="BF161" s="487" t="str">
        <f t="shared" si="34"/>
        <v>tbd</v>
      </c>
      <c r="BG161" s="487" t="str">
        <f t="shared" si="34"/>
        <v>tbd</v>
      </c>
      <c r="BH161" s="487" t="str">
        <f t="shared" si="34"/>
        <v>tbd</v>
      </c>
      <c r="BI161" s="487" t="str">
        <f t="shared" si="34"/>
        <v>tbd</v>
      </c>
      <c r="BJ161" s="487" t="str">
        <f t="shared" si="34"/>
        <v>tbd</v>
      </c>
      <c r="BK161" s="489" t="str">
        <f t="shared" si="32"/>
        <v>tbd</v>
      </c>
      <c r="BL161" s="495" t="str">
        <f t="shared" si="35"/>
        <v>not req'ed</v>
      </c>
      <c r="BM161" s="487" t="str">
        <f t="shared" si="35"/>
        <v>not req'ed</v>
      </c>
      <c r="BN161" s="487" t="str">
        <f t="shared" si="35"/>
        <v>not req'ed</v>
      </c>
      <c r="BO161" s="487" t="str">
        <f t="shared" si="35"/>
        <v>not req'ed</v>
      </c>
      <c r="BP161" s="487" t="str">
        <f t="shared" si="35"/>
        <v>not req'ed</v>
      </c>
      <c r="BQ161" s="487" t="str">
        <f t="shared" si="35"/>
        <v>not req'ed</v>
      </c>
      <c r="BR161" s="487" t="str">
        <f t="shared" si="35"/>
        <v>not req'ed</v>
      </c>
      <c r="BS161" s="487" t="str">
        <f t="shared" si="35"/>
        <v>not req'ed</v>
      </c>
      <c r="BT161" s="487" t="str">
        <f t="shared" si="35"/>
        <v>not req'ed</v>
      </c>
      <c r="BU161" s="487" t="str">
        <f t="shared" si="35"/>
        <v>not req'ed</v>
      </c>
      <c r="BV161" s="487" t="str">
        <f t="shared" si="35"/>
        <v>not req'ed</v>
      </c>
      <c r="BW161" s="487" t="str">
        <f t="shared" si="35"/>
        <v>not req'ed</v>
      </c>
      <c r="BX161" s="487" t="str">
        <f t="shared" si="35"/>
        <v>not req'ed</v>
      </c>
      <c r="BY161" s="487" t="str">
        <f t="shared" si="35"/>
        <v>not req'ed</v>
      </c>
      <c r="BZ161" s="487" t="str">
        <f t="shared" si="35"/>
        <v>not req'ed</v>
      </c>
      <c r="CA161" s="489" t="str">
        <f t="shared" si="33"/>
        <v>not req'ed</v>
      </c>
    </row>
    <row r="162" spans="1:79" s="121" customFormat="1" ht="19.899999999999999" customHeight="1" x14ac:dyDescent="0.25">
      <c r="A162" s="9" t="s">
        <v>2089</v>
      </c>
      <c r="B162" s="7" t="s">
        <v>2090</v>
      </c>
      <c r="C162" s="2" t="s">
        <v>2091</v>
      </c>
      <c r="D162" s="5" t="s">
        <v>1542</v>
      </c>
      <c r="E162" s="4" t="s">
        <v>1515</v>
      </c>
      <c r="F162" s="862" t="s">
        <v>1516</v>
      </c>
      <c r="G162" s="862" t="s">
        <v>1516</v>
      </c>
      <c r="H162" s="5"/>
      <c r="I162" s="16"/>
      <c r="J162" s="47" t="s">
        <v>86</v>
      </c>
      <c r="K162" s="48"/>
      <c r="L162" s="48"/>
      <c r="M162" s="49"/>
      <c r="N162" s="863" t="s">
        <v>1516</v>
      </c>
      <c r="O162" s="864" t="s">
        <v>1516</v>
      </c>
      <c r="P162" s="864" t="s">
        <v>1516</v>
      </c>
      <c r="Q162" s="864" t="s">
        <v>1516</v>
      </c>
      <c r="R162" s="864" t="s">
        <v>1516</v>
      </c>
      <c r="S162" s="864" t="s">
        <v>1516</v>
      </c>
      <c r="T162" s="865" t="s">
        <v>1516</v>
      </c>
      <c r="U162" s="49"/>
      <c r="V162" s="58" t="s">
        <v>86</v>
      </c>
      <c r="W162" s="866" t="s">
        <v>1516</v>
      </c>
      <c r="X162" s="56"/>
      <c r="Y162" s="69"/>
      <c r="Z162" s="69"/>
      <c r="AA162" s="68"/>
      <c r="AB162" s="57"/>
      <c r="AC162" s="58" t="s">
        <v>1376</v>
      </c>
      <c r="AD162" s="56"/>
      <c r="AE162" s="65"/>
      <c r="AF162" s="488">
        <v>-1</v>
      </c>
      <c r="AG162" s="487">
        <v>-1</v>
      </c>
      <c r="AH162" s="487">
        <v>-1</v>
      </c>
      <c r="AI162" s="487">
        <v>-1</v>
      </c>
      <c r="AJ162" s="487">
        <v>-1</v>
      </c>
      <c r="AK162" s="487">
        <v>-1</v>
      </c>
      <c r="AL162" s="487">
        <v>-1</v>
      </c>
      <c r="AM162" s="487">
        <v>-1</v>
      </c>
      <c r="AN162" s="487">
        <v>-1</v>
      </c>
      <c r="AO162" s="487">
        <v>-1</v>
      </c>
      <c r="AP162" s="487">
        <v>-1</v>
      </c>
      <c r="AQ162" s="487">
        <v>-1</v>
      </c>
      <c r="AR162" s="487">
        <v>-1</v>
      </c>
      <c r="AS162" s="487">
        <v>-1</v>
      </c>
      <c r="AT162" s="487">
        <v>-1</v>
      </c>
      <c r="AU162" s="493">
        <v>-1</v>
      </c>
      <c r="AV162" s="488">
        <v>-1</v>
      </c>
      <c r="AW162" s="487" t="str">
        <f t="shared" si="34"/>
        <v>tbd</v>
      </c>
      <c r="AX162" s="487" t="str">
        <f t="shared" si="34"/>
        <v>tbd</v>
      </c>
      <c r="AY162" s="487" t="str">
        <f t="shared" si="34"/>
        <v>tbd</v>
      </c>
      <c r="AZ162" s="487" t="str">
        <f t="shared" si="34"/>
        <v>tbd</v>
      </c>
      <c r="BA162" s="487" t="str">
        <f t="shared" si="34"/>
        <v>tbd</v>
      </c>
      <c r="BB162" s="487" t="str">
        <f t="shared" si="34"/>
        <v>tbd</v>
      </c>
      <c r="BC162" s="487" t="str">
        <f t="shared" si="34"/>
        <v>tbd</v>
      </c>
      <c r="BD162" s="487" t="str">
        <f t="shared" si="34"/>
        <v>tbd</v>
      </c>
      <c r="BE162" s="487" t="str">
        <f t="shared" si="34"/>
        <v>tbd</v>
      </c>
      <c r="BF162" s="487" t="str">
        <f t="shared" si="34"/>
        <v>tbd</v>
      </c>
      <c r="BG162" s="487" t="str">
        <f t="shared" si="34"/>
        <v>tbd</v>
      </c>
      <c r="BH162" s="487" t="str">
        <f t="shared" si="34"/>
        <v>tbd</v>
      </c>
      <c r="BI162" s="487" t="str">
        <f t="shared" si="34"/>
        <v>tbd</v>
      </c>
      <c r="BJ162" s="487" t="str">
        <f t="shared" si="34"/>
        <v>tbd</v>
      </c>
      <c r="BK162" s="489" t="str">
        <f t="shared" si="32"/>
        <v>tbd</v>
      </c>
      <c r="BL162" s="495" t="str">
        <f t="shared" si="35"/>
        <v>not req'ed</v>
      </c>
      <c r="BM162" s="487" t="str">
        <f t="shared" si="35"/>
        <v>not req'ed</v>
      </c>
      <c r="BN162" s="487" t="str">
        <f t="shared" si="35"/>
        <v>not req'ed</v>
      </c>
      <c r="BO162" s="487" t="str">
        <f t="shared" si="35"/>
        <v>not req'ed</v>
      </c>
      <c r="BP162" s="487" t="str">
        <f t="shared" si="35"/>
        <v>not req'ed</v>
      </c>
      <c r="BQ162" s="487" t="str">
        <f t="shared" si="35"/>
        <v>not req'ed</v>
      </c>
      <c r="BR162" s="487" t="str">
        <f t="shared" si="35"/>
        <v>not req'ed</v>
      </c>
      <c r="BS162" s="487" t="str">
        <f t="shared" si="35"/>
        <v>not req'ed</v>
      </c>
      <c r="BT162" s="487" t="str">
        <f t="shared" si="35"/>
        <v>not req'ed</v>
      </c>
      <c r="BU162" s="487" t="str">
        <f t="shared" si="35"/>
        <v>not req'ed</v>
      </c>
      <c r="BV162" s="487" t="str">
        <f t="shared" si="35"/>
        <v>not req'ed</v>
      </c>
      <c r="BW162" s="487" t="str">
        <f t="shared" si="35"/>
        <v>not req'ed</v>
      </c>
      <c r="BX162" s="487" t="str">
        <f t="shared" si="35"/>
        <v>not req'ed</v>
      </c>
      <c r="BY162" s="487" t="str">
        <f t="shared" si="35"/>
        <v>not req'ed</v>
      </c>
      <c r="BZ162" s="487" t="str">
        <f t="shared" si="35"/>
        <v>not req'ed</v>
      </c>
      <c r="CA162" s="489" t="str">
        <f t="shared" si="33"/>
        <v>not req'ed</v>
      </c>
    </row>
    <row r="163" spans="1:79" s="121" customFormat="1" ht="19.899999999999999" customHeight="1" x14ac:dyDescent="0.25">
      <c r="A163" s="9" t="s">
        <v>2092</v>
      </c>
      <c r="B163" s="7" t="s">
        <v>2093</v>
      </c>
      <c r="C163" s="2" t="s">
        <v>2094</v>
      </c>
      <c r="D163" s="5" t="s">
        <v>1542</v>
      </c>
      <c r="E163" s="4" t="s">
        <v>1515</v>
      </c>
      <c r="F163" s="862" t="s">
        <v>1516</v>
      </c>
      <c r="G163" s="862" t="s">
        <v>1516</v>
      </c>
      <c r="H163" s="5"/>
      <c r="I163" s="16"/>
      <c r="J163" s="47" t="s">
        <v>86</v>
      </c>
      <c r="K163" s="48"/>
      <c r="L163" s="48"/>
      <c r="M163" s="49"/>
      <c r="N163" s="863" t="s">
        <v>1516</v>
      </c>
      <c r="O163" s="864" t="s">
        <v>1516</v>
      </c>
      <c r="P163" s="864" t="s">
        <v>1516</v>
      </c>
      <c r="Q163" s="864" t="s">
        <v>1516</v>
      </c>
      <c r="R163" s="864" t="s">
        <v>1516</v>
      </c>
      <c r="S163" s="864" t="s">
        <v>1516</v>
      </c>
      <c r="T163" s="865" t="s">
        <v>1516</v>
      </c>
      <c r="U163" s="49"/>
      <c r="V163" s="58" t="s">
        <v>86</v>
      </c>
      <c r="W163" s="866" t="s">
        <v>1516</v>
      </c>
      <c r="X163" s="56"/>
      <c r="Y163" s="69"/>
      <c r="Z163" s="69"/>
      <c r="AA163" s="68"/>
      <c r="AB163" s="57"/>
      <c r="AC163" s="58" t="s">
        <v>1376</v>
      </c>
      <c r="AD163" s="56"/>
      <c r="AE163" s="65"/>
      <c r="AF163" s="488">
        <v>-1</v>
      </c>
      <c r="AG163" s="487">
        <v>-1</v>
      </c>
      <c r="AH163" s="487">
        <v>-1</v>
      </c>
      <c r="AI163" s="487">
        <v>-1</v>
      </c>
      <c r="AJ163" s="487">
        <v>-1</v>
      </c>
      <c r="AK163" s="487">
        <v>-1</v>
      </c>
      <c r="AL163" s="487">
        <v>-1</v>
      </c>
      <c r="AM163" s="487">
        <v>-1</v>
      </c>
      <c r="AN163" s="487">
        <v>-1</v>
      </c>
      <c r="AO163" s="487">
        <v>-1</v>
      </c>
      <c r="AP163" s="487">
        <v>-1</v>
      </c>
      <c r="AQ163" s="487">
        <v>-1</v>
      </c>
      <c r="AR163" s="487">
        <v>-1</v>
      </c>
      <c r="AS163" s="487">
        <v>-1</v>
      </c>
      <c r="AT163" s="487">
        <v>-1</v>
      </c>
      <c r="AU163" s="493">
        <v>-1</v>
      </c>
      <c r="AV163" s="488">
        <v>-1</v>
      </c>
      <c r="AW163" s="487" t="str">
        <f t="shared" si="34"/>
        <v>tbd</v>
      </c>
      <c r="AX163" s="487" t="str">
        <f t="shared" si="34"/>
        <v>tbd</v>
      </c>
      <c r="AY163" s="487" t="str">
        <f t="shared" si="34"/>
        <v>tbd</v>
      </c>
      <c r="AZ163" s="487" t="str">
        <f t="shared" si="34"/>
        <v>tbd</v>
      </c>
      <c r="BA163" s="487" t="str">
        <f t="shared" si="34"/>
        <v>tbd</v>
      </c>
      <c r="BB163" s="487" t="str">
        <f t="shared" si="34"/>
        <v>tbd</v>
      </c>
      <c r="BC163" s="487" t="str">
        <f t="shared" si="34"/>
        <v>tbd</v>
      </c>
      <c r="BD163" s="487" t="str">
        <f t="shared" si="34"/>
        <v>tbd</v>
      </c>
      <c r="BE163" s="487" t="str">
        <f t="shared" si="34"/>
        <v>tbd</v>
      </c>
      <c r="BF163" s="487" t="str">
        <f t="shared" si="34"/>
        <v>tbd</v>
      </c>
      <c r="BG163" s="487" t="str">
        <f t="shared" si="34"/>
        <v>tbd</v>
      </c>
      <c r="BH163" s="487" t="str">
        <f t="shared" si="34"/>
        <v>tbd</v>
      </c>
      <c r="BI163" s="487" t="str">
        <f t="shared" si="34"/>
        <v>tbd</v>
      </c>
      <c r="BJ163" s="487" t="str">
        <f t="shared" si="34"/>
        <v>tbd</v>
      </c>
      <c r="BK163" s="489" t="str">
        <f t="shared" si="32"/>
        <v>tbd</v>
      </c>
      <c r="BL163" s="495" t="str">
        <f t="shared" si="35"/>
        <v>not req'ed</v>
      </c>
      <c r="BM163" s="487" t="str">
        <f t="shared" si="35"/>
        <v>not req'ed</v>
      </c>
      <c r="BN163" s="487" t="str">
        <f t="shared" si="35"/>
        <v>not req'ed</v>
      </c>
      <c r="BO163" s="487" t="str">
        <f t="shared" si="35"/>
        <v>not req'ed</v>
      </c>
      <c r="BP163" s="487" t="str">
        <f t="shared" si="35"/>
        <v>not req'ed</v>
      </c>
      <c r="BQ163" s="487" t="str">
        <f t="shared" si="35"/>
        <v>not req'ed</v>
      </c>
      <c r="BR163" s="487" t="str">
        <f t="shared" si="35"/>
        <v>not req'ed</v>
      </c>
      <c r="BS163" s="487" t="str">
        <f t="shared" si="35"/>
        <v>not req'ed</v>
      </c>
      <c r="BT163" s="487" t="str">
        <f t="shared" si="35"/>
        <v>not req'ed</v>
      </c>
      <c r="BU163" s="487" t="str">
        <f t="shared" si="35"/>
        <v>not req'ed</v>
      </c>
      <c r="BV163" s="487" t="str">
        <f t="shared" si="35"/>
        <v>not req'ed</v>
      </c>
      <c r="BW163" s="487" t="str">
        <f t="shared" si="35"/>
        <v>not req'ed</v>
      </c>
      <c r="BX163" s="487" t="str">
        <f t="shared" si="35"/>
        <v>not req'ed</v>
      </c>
      <c r="BY163" s="487" t="str">
        <f t="shared" si="35"/>
        <v>not req'ed</v>
      </c>
      <c r="BZ163" s="487" t="str">
        <f t="shared" si="35"/>
        <v>not req'ed</v>
      </c>
      <c r="CA163" s="489" t="str">
        <f t="shared" si="33"/>
        <v>not req'ed</v>
      </c>
    </row>
    <row r="164" spans="1:79" s="121" customFormat="1" ht="19.899999999999999" customHeight="1" x14ac:dyDescent="0.25">
      <c r="A164" s="9" t="s">
        <v>2333</v>
      </c>
      <c r="B164" s="7" t="s">
        <v>2334</v>
      </c>
      <c r="C164" s="2" t="s">
        <v>2335</v>
      </c>
      <c r="D164" s="5" t="s">
        <v>2336</v>
      </c>
      <c r="E164" s="4">
        <v>8</v>
      </c>
      <c r="F164" s="4" t="s">
        <v>2113</v>
      </c>
      <c r="G164" s="862" t="s">
        <v>1516</v>
      </c>
      <c r="H164" s="5"/>
      <c r="I164" s="16"/>
      <c r="J164" s="47" t="s">
        <v>86</v>
      </c>
      <c r="K164" s="48"/>
      <c r="L164" s="48"/>
      <c r="M164" s="49"/>
      <c r="N164" s="47" t="s">
        <v>86</v>
      </c>
      <c r="O164" s="48"/>
      <c r="P164" s="48"/>
      <c r="Q164" s="48"/>
      <c r="R164" s="48"/>
      <c r="S164" s="48"/>
      <c r="T164" s="65"/>
      <c r="U164" s="49"/>
      <c r="V164" s="58" t="s">
        <v>86</v>
      </c>
      <c r="W164" s="82" t="s">
        <v>86</v>
      </c>
      <c r="X164" s="56"/>
      <c r="Y164" s="69"/>
      <c r="Z164" s="69"/>
      <c r="AA164" s="68"/>
      <c r="AB164" s="57"/>
      <c r="AC164" s="58" t="s">
        <v>1376</v>
      </c>
      <c r="AD164" s="56"/>
      <c r="AE164" s="65"/>
      <c r="AF164" s="488">
        <v>-1</v>
      </c>
      <c r="AG164" s="487">
        <v>-1</v>
      </c>
      <c r="AH164" s="487">
        <v>-1</v>
      </c>
      <c r="AI164" s="487">
        <v>-1</v>
      </c>
      <c r="AJ164" s="487">
        <v>-1</v>
      </c>
      <c r="AK164" s="487">
        <v>-1</v>
      </c>
      <c r="AL164" s="487">
        <v>-1</v>
      </c>
      <c r="AM164" s="487">
        <v>-1</v>
      </c>
      <c r="AN164" s="487">
        <v>-1</v>
      </c>
      <c r="AO164" s="487">
        <v>-1</v>
      </c>
      <c r="AP164" s="487">
        <v>-1</v>
      </c>
      <c r="AQ164" s="487">
        <v>-1</v>
      </c>
      <c r="AR164" s="487">
        <v>-1</v>
      </c>
      <c r="AS164" s="487">
        <v>-1</v>
      </c>
      <c r="AT164" s="487">
        <v>-1</v>
      </c>
      <c r="AU164" s="493">
        <v>-1</v>
      </c>
      <c r="AV164" s="488">
        <v>-1</v>
      </c>
      <c r="AW164" s="487" t="str">
        <f t="shared" si="34"/>
        <v>tbd</v>
      </c>
      <c r="AX164" s="487" t="str">
        <f t="shared" si="34"/>
        <v>tbd</v>
      </c>
      <c r="AY164" s="487" t="str">
        <f t="shared" si="34"/>
        <v>tbd</v>
      </c>
      <c r="AZ164" s="487" t="str">
        <f t="shared" si="34"/>
        <v>tbd</v>
      </c>
      <c r="BA164" s="487" t="str">
        <f t="shared" si="34"/>
        <v>tbd</v>
      </c>
      <c r="BB164" s="487" t="str">
        <f t="shared" si="34"/>
        <v>tbd</v>
      </c>
      <c r="BC164" s="487" t="str">
        <f t="shared" si="34"/>
        <v>tbd</v>
      </c>
      <c r="BD164" s="487" t="str">
        <f t="shared" si="34"/>
        <v>tbd</v>
      </c>
      <c r="BE164" s="487" t="str">
        <f t="shared" si="34"/>
        <v>tbd</v>
      </c>
      <c r="BF164" s="487" t="str">
        <f t="shared" si="34"/>
        <v>tbd</v>
      </c>
      <c r="BG164" s="487" t="str">
        <f t="shared" si="34"/>
        <v>tbd</v>
      </c>
      <c r="BH164" s="487" t="str">
        <f t="shared" si="34"/>
        <v>tbd</v>
      </c>
      <c r="BI164" s="487" t="str">
        <f t="shared" si="34"/>
        <v>tbd</v>
      </c>
      <c r="BJ164" s="487" t="str">
        <f t="shared" si="34"/>
        <v>tbd</v>
      </c>
      <c r="BK164" s="489" t="str">
        <f t="shared" si="32"/>
        <v>tbd</v>
      </c>
      <c r="BL164" s="495" t="str">
        <f t="shared" si="35"/>
        <v>tbd</v>
      </c>
      <c r="BM164" s="487" t="str">
        <f t="shared" si="35"/>
        <v>tbd</v>
      </c>
      <c r="BN164" s="487" t="str">
        <f t="shared" si="35"/>
        <v>tbd</v>
      </c>
      <c r="BO164" s="487" t="str">
        <f t="shared" si="35"/>
        <v>tbd</v>
      </c>
      <c r="BP164" s="487" t="str">
        <f t="shared" si="35"/>
        <v>tbd</v>
      </c>
      <c r="BQ164" s="487" t="str">
        <f t="shared" si="35"/>
        <v>tbd</v>
      </c>
      <c r="BR164" s="487" t="str">
        <f t="shared" si="35"/>
        <v>tbd</v>
      </c>
      <c r="BS164" s="487" t="str">
        <f t="shared" si="35"/>
        <v>tbd</v>
      </c>
      <c r="BT164" s="487" t="str">
        <f t="shared" si="35"/>
        <v>tbd</v>
      </c>
      <c r="BU164" s="487" t="str">
        <f t="shared" si="35"/>
        <v>tbd</v>
      </c>
      <c r="BV164" s="487" t="str">
        <f t="shared" si="35"/>
        <v>tbd</v>
      </c>
      <c r="BW164" s="487" t="str">
        <f t="shared" si="35"/>
        <v>tbd</v>
      </c>
      <c r="BX164" s="487" t="str">
        <f t="shared" si="35"/>
        <v>tbd</v>
      </c>
      <c r="BY164" s="487" t="str">
        <f t="shared" si="35"/>
        <v>tbd</v>
      </c>
      <c r="BZ164" s="487" t="str">
        <f t="shared" si="35"/>
        <v>tbd</v>
      </c>
      <c r="CA164" s="489" t="str">
        <f t="shared" si="33"/>
        <v>tbd</v>
      </c>
    </row>
    <row r="165" spans="1:79" s="121" customFormat="1" ht="19.899999999999999" customHeight="1" x14ac:dyDescent="0.25">
      <c r="A165" s="9" t="s">
        <v>2427</v>
      </c>
      <c r="B165" s="7" t="s">
        <v>2428</v>
      </c>
      <c r="C165" s="2" t="s">
        <v>2429</v>
      </c>
      <c r="D165" s="5" t="s">
        <v>2430</v>
      </c>
      <c r="E165" s="4">
        <v>8</v>
      </c>
      <c r="F165" s="4" t="s">
        <v>2113</v>
      </c>
      <c r="G165" s="862" t="s">
        <v>1516</v>
      </c>
      <c r="H165" s="5" t="s">
        <v>1503</v>
      </c>
      <c r="I165" s="16"/>
      <c r="J165" s="47" t="s">
        <v>86</v>
      </c>
      <c r="K165" s="48"/>
      <c r="L165" s="48"/>
      <c r="M165" s="49"/>
      <c r="N165" s="47" t="s">
        <v>86</v>
      </c>
      <c r="O165" s="48"/>
      <c r="P165" s="48"/>
      <c r="Q165" s="48"/>
      <c r="R165" s="48"/>
      <c r="S165" s="48"/>
      <c r="T165" s="65"/>
      <c r="U165" s="49"/>
      <c r="V165" s="58" t="s">
        <v>86</v>
      </c>
      <c r="W165" s="82" t="s">
        <v>86</v>
      </c>
      <c r="X165" s="56"/>
      <c r="Y165" s="69"/>
      <c r="Z165" s="69"/>
      <c r="AA165" s="68"/>
      <c r="AB165" s="57"/>
      <c r="AC165" s="58" t="s">
        <v>1376</v>
      </c>
      <c r="AD165" s="56"/>
      <c r="AE165" s="65"/>
      <c r="AF165" s="488">
        <v>-1</v>
      </c>
      <c r="AG165" s="487">
        <v>-1</v>
      </c>
      <c r="AH165" s="487">
        <v>-1</v>
      </c>
      <c r="AI165" s="487">
        <v>-1</v>
      </c>
      <c r="AJ165" s="487">
        <v>-1</v>
      </c>
      <c r="AK165" s="487">
        <v>-1</v>
      </c>
      <c r="AL165" s="487">
        <v>-1</v>
      </c>
      <c r="AM165" s="487">
        <v>-1</v>
      </c>
      <c r="AN165" s="487">
        <v>-1</v>
      </c>
      <c r="AO165" s="487">
        <v>-1</v>
      </c>
      <c r="AP165" s="487">
        <v>-1</v>
      </c>
      <c r="AQ165" s="487">
        <v>-1</v>
      </c>
      <c r="AR165" s="487">
        <v>-1</v>
      </c>
      <c r="AS165" s="487">
        <v>-1</v>
      </c>
      <c r="AT165" s="487">
        <v>-1</v>
      </c>
      <c r="AU165" s="493">
        <v>-1</v>
      </c>
      <c r="AV165" s="488">
        <v>-1</v>
      </c>
      <c r="AW165" s="487" t="str">
        <f t="shared" si="34"/>
        <v>tbd</v>
      </c>
      <c r="AX165" s="487" t="str">
        <f t="shared" si="34"/>
        <v>tbd</v>
      </c>
      <c r="AY165" s="487" t="str">
        <f t="shared" si="34"/>
        <v>tbd</v>
      </c>
      <c r="AZ165" s="487" t="str">
        <f t="shared" si="34"/>
        <v>tbd</v>
      </c>
      <c r="BA165" s="487" t="str">
        <f t="shared" si="34"/>
        <v>tbd</v>
      </c>
      <c r="BB165" s="487" t="str">
        <f t="shared" si="34"/>
        <v>tbd</v>
      </c>
      <c r="BC165" s="487" t="str">
        <f t="shared" si="34"/>
        <v>tbd</v>
      </c>
      <c r="BD165" s="487" t="str">
        <f t="shared" si="34"/>
        <v>tbd</v>
      </c>
      <c r="BE165" s="487" t="str">
        <f t="shared" si="34"/>
        <v>tbd</v>
      </c>
      <c r="BF165" s="487" t="str">
        <f t="shared" si="34"/>
        <v>tbd</v>
      </c>
      <c r="BG165" s="487" t="str">
        <f t="shared" si="34"/>
        <v>tbd</v>
      </c>
      <c r="BH165" s="487" t="str">
        <f t="shared" si="34"/>
        <v>tbd</v>
      </c>
      <c r="BI165" s="487" t="str">
        <f t="shared" si="34"/>
        <v>tbd</v>
      </c>
      <c r="BJ165" s="487" t="str">
        <f t="shared" si="34"/>
        <v>tbd</v>
      </c>
      <c r="BK165" s="489" t="str">
        <f t="shared" si="32"/>
        <v>tbd</v>
      </c>
      <c r="BL165" s="495" t="str">
        <f t="shared" si="35"/>
        <v>tbd</v>
      </c>
      <c r="BM165" s="487" t="str">
        <f t="shared" si="35"/>
        <v>tbd</v>
      </c>
      <c r="BN165" s="487" t="str">
        <f t="shared" si="35"/>
        <v>tbd</v>
      </c>
      <c r="BO165" s="487" t="str">
        <f t="shared" si="35"/>
        <v>tbd</v>
      </c>
      <c r="BP165" s="487" t="str">
        <f t="shared" si="35"/>
        <v>tbd</v>
      </c>
      <c r="BQ165" s="487" t="str">
        <f t="shared" si="35"/>
        <v>tbd</v>
      </c>
      <c r="BR165" s="487" t="str">
        <f t="shared" si="35"/>
        <v>tbd</v>
      </c>
      <c r="BS165" s="487" t="str">
        <f t="shared" si="35"/>
        <v>tbd</v>
      </c>
      <c r="BT165" s="487" t="str">
        <f t="shared" si="35"/>
        <v>tbd</v>
      </c>
      <c r="BU165" s="487" t="str">
        <f t="shared" si="35"/>
        <v>tbd</v>
      </c>
      <c r="BV165" s="487" t="str">
        <f t="shared" si="35"/>
        <v>tbd</v>
      </c>
      <c r="BW165" s="487" t="str">
        <f t="shared" si="35"/>
        <v>tbd</v>
      </c>
      <c r="BX165" s="487" t="str">
        <f t="shared" si="35"/>
        <v>tbd</v>
      </c>
      <c r="BY165" s="487" t="str">
        <f t="shared" si="35"/>
        <v>tbd</v>
      </c>
      <c r="BZ165" s="487" t="str">
        <f t="shared" si="35"/>
        <v>tbd</v>
      </c>
      <c r="CA165" s="489" t="str">
        <f t="shared" si="33"/>
        <v>tbd</v>
      </c>
    </row>
    <row r="166" spans="1:79" s="121" customFormat="1" ht="19.899999999999999" customHeight="1" x14ac:dyDescent="0.25">
      <c r="A166" s="9" t="s">
        <v>2171</v>
      </c>
      <c r="B166" s="7" t="s">
        <v>2172</v>
      </c>
      <c r="C166" s="2" t="s">
        <v>2173</v>
      </c>
      <c r="D166" s="5" t="s">
        <v>1537</v>
      </c>
      <c r="E166" s="4">
        <v>70</v>
      </c>
      <c r="F166" s="873">
        <v>1</v>
      </c>
      <c r="G166" s="862"/>
      <c r="H166" s="5"/>
      <c r="I166" s="16"/>
      <c r="J166" s="47" t="s">
        <v>86</v>
      </c>
      <c r="K166" s="48"/>
      <c r="L166" s="48"/>
      <c r="M166" s="49"/>
      <c r="N166" s="47" t="s">
        <v>86</v>
      </c>
      <c r="O166" s="48"/>
      <c r="P166" s="48"/>
      <c r="Q166" s="48"/>
      <c r="R166" s="48"/>
      <c r="S166" s="48"/>
      <c r="T166" s="65"/>
      <c r="U166" s="49"/>
      <c r="V166" s="58" t="s">
        <v>86</v>
      </c>
      <c r="W166" s="82" t="s">
        <v>86</v>
      </c>
      <c r="X166" s="56"/>
      <c r="Y166" s="69"/>
      <c r="Z166" s="69"/>
      <c r="AA166" s="68"/>
      <c r="AB166" s="57"/>
      <c r="AC166" s="58" t="s">
        <v>1376</v>
      </c>
      <c r="AD166" s="56"/>
      <c r="AE166" s="65"/>
      <c r="AF166" s="488">
        <v>-1</v>
      </c>
      <c r="AG166" s="487">
        <v>-1</v>
      </c>
      <c r="AH166" s="487">
        <v>-1</v>
      </c>
      <c r="AI166" s="487">
        <v>-1</v>
      </c>
      <c r="AJ166" s="487">
        <v>-1</v>
      </c>
      <c r="AK166" s="487">
        <v>-1</v>
      </c>
      <c r="AL166" s="487">
        <v>-1</v>
      </c>
      <c r="AM166" s="487">
        <v>-1</v>
      </c>
      <c r="AN166" s="487">
        <v>-1</v>
      </c>
      <c r="AO166" s="487">
        <v>-1</v>
      </c>
      <c r="AP166" s="487">
        <v>-1</v>
      </c>
      <c r="AQ166" s="487">
        <v>-1</v>
      </c>
      <c r="AR166" s="487">
        <v>-1</v>
      </c>
      <c r="AS166" s="487">
        <v>-1</v>
      </c>
      <c r="AT166" s="487">
        <v>-1</v>
      </c>
      <c r="AU166" s="493">
        <v>-1</v>
      </c>
      <c r="AV166" s="488">
        <v>-1</v>
      </c>
      <c r="AW166" s="487" t="str">
        <f t="shared" si="34"/>
        <v>tbd</v>
      </c>
      <c r="AX166" s="487" t="str">
        <f t="shared" si="34"/>
        <v>tbd</v>
      </c>
      <c r="AY166" s="487" t="str">
        <f t="shared" si="34"/>
        <v>tbd</v>
      </c>
      <c r="AZ166" s="487" t="str">
        <f t="shared" si="34"/>
        <v>tbd</v>
      </c>
      <c r="BA166" s="487" t="str">
        <f t="shared" si="34"/>
        <v>tbd</v>
      </c>
      <c r="BB166" s="487" t="str">
        <f t="shared" si="34"/>
        <v>tbd</v>
      </c>
      <c r="BC166" s="487" t="str">
        <f t="shared" si="34"/>
        <v>tbd</v>
      </c>
      <c r="BD166" s="487" t="str">
        <f t="shared" si="34"/>
        <v>tbd</v>
      </c>
      <c r="BE166" s="487" t="str">
        <f t="shared" si="34"/>
        <v>tbd</v>
      </c>
      <c r="BF166" s="487" t="str">
        <f t="shared" si="34"/>
        <v>tbd</v>
      </c>
      <c r="BG166" s="487" t="str">
        <f t="shared" si="34"/>
        <v>tbd</v>
      </c>
      <c r="BH166" s="487" t="str">
        <f t="shared" si="34"/>
        <v>tbd</v>
      </c>
      <c r="BI166" s="487" t="str">
        <f t="shared" si="34"/>
        <v>tbd</v>
      </c>
      <c r="BJ166" s="487" t="str">
        <f t="shared" si="34"/>
        <v>tbd</v>
      </c>
      <c r="BK166" s="489" t="str">
        <f t="shared" si="32"/>
        <v>tbd</v>
      </c>
      <c r="BL166" s="495" t="str">
        <f t="shared" si="35"/>
        <v>tbd</v>
      </c>
      <c r="BM166" s="487" t="str">
        <f t="shared" si="35"/>
        <v>tbd</v>
      </c>
      <c r="BN166" s="487" t="str">
        <f t="shared" si="35"/>
        <v>tbd</v>
      </c>
      <c r="BO166" s="487" t="str">
        <f t="shared" si="35"/>
        <v>tbd</v>
      </c>
      <c r="BP166" s="487" t="str">
        <f t="shared" si="35"/>
        <v>tbd</v>
      </c>
      <c r="BQ166" s="487" t="str">
        <f t="shared" si="35"/>
        <v>tbd</v>
      </c>
      <c r="BR166" s="487" t="str">
        <f t="shared" si="35"/>
        <v>tbd</v>
      </c>
      <c r="BS166" s="487" t="str">
        <f t="shared" si="35"/>
        <v>tbd</v>
      </c>
      <c r="BT166" s="487" t="str">
        <f t="shared" si="35"/>
        <v>tbd</v>
      </c>
      <c r="BU166" s="487" t="str">
        <f t="shared" si="35"/>
        <v>tbd</v>
      </c>
      <c r="BV166" s="487" t="str">
        <f t="shared" si="35"/>
        <v>tbd</v>
      </c>
      <c r="BW166" s="487" t="str">
        <f t="shared" si="35"/>
        <v>tbd</v>
      </c>
      <c r="BX166" s="487" t="str">
        <f t="shared" si="35"/>
        <v>tbd</v>
      </c>
      <c r="BY166" s="487" t="str">
        <f t="shared" si="35"/>
        <v>tbd</v>
      </c>
      <c r="BZ166" s="487" t="str">
        <f t="shared" si="35"/>
        <v>tbd</v>
      </c>
      <c r="CA166" s="489" t="str">
        <f t="shared" si="33"/>
        <v>tbd</v>
      </c>
    </row>
    <row r="167" spans="1:79" s="121" customFormat="1" ht="19.899999999999999" customHeight="1" x14ac:dyDescent="0.25">
      <c r="A167" s="9" t="s">
        <v>2174</v>
      </c>
      <c r="B167" s="7" t="s">
        <v>2175</v>
      </c>
      <c r="C167" s="2" t="s">
        <v>2176</v>
      </c>
      <c r="D167" s="5" t="s">
        <v>1537</v>
      </c>
      <c r="E167" s="4">
        <v>70</v>
      </c>
      <c r="F167" s="873">
        <v>1</v>
      </c>
      <c r="G167" s="862"/>
      <c r="H167" s="5"/>
      <c r="I167" s="16"/>
      <c r="J167" s="47" t="s">
        <v>86</v>
      </c>
      <c r="K167" s="48"/>
      <c r="L167" s="48"/>
      <c r="M167" s="49"/>
      <c r="N167" s="47" t="s">
        <v>86</v>
      </c>
      <c r="O167" s="48"/>
      <c r="P167" s="48"/>
      <c r="Q167" s="48"/>
      <c r="R167" s="48"/>
      <c r="S167" s="48"/>
      <c r="T167" s="65"/>
      <c r="U167" s="49"/>
      <c r="V167" s="58" t="s">
        <v>86</v>
      </c>
      <c r="W167" s="82" t="s">
        <v>86</v>
      </c>
      <c r="X167" s="56"/>
      <c r="Y167" s="69"/>
      <c r="Z167" s="69"/>
      <c r="AA167" s="68"/>
      <c r="AB167" s="57"/>
      <c r="AC167" s="58" t="s">
        <v>1376</v>
      </c>
      <c r="AD167" s="56"/>
      <c r="AE167" s="65"/>
      <c r="AF167" s="488">
        <v>-1</v>
      </c>
      <c r="AG167" s="487">
        <v>-1</v>
      </c>
      <c r="AH167" s="487">
        <v>-1</v>
      </c>
      <c r="AI167" s="487">
        <v>-1</v>
      </c>
      <c r="AJ167" s="487">
        <v>-1</v>
      </c>
      <c r="AK167" s="487">
        <v>-1</v>
      </c>
      <c r="AL167" s="487">
        <v>-1</v>
      </c>
      <c r="AM167" s="487">
        <v>-1</v>
      </c>
      <c r="AN167" s="487">
        <v>-1</v>
      </c>
      <c r="AO167" s="487">
        <v>-1</v>
      </c>
      <c r="AP167" s="487">
        <v>-1</v>
      </c>
      <c r="AQ167" s="487">
        <v>-1</v>
      </c>
      <c r="AR167" s="487">
        <v>-1</v>
      </c>
      <c r="AS167" s="487">
        <v>-1</v>
      </c>
      <c r="AT167" s="487">
        <v>-1</v>
      </c>
      <c r="AU167" s="493">
        <v>-1</v>
      </c>
      <c r="AV167" s="488">
        <v>-1</v>
      </c>
      <c r="AW167" s="487" t="str">
        <f t="shared" si="34"/>
        <v>tbd</v>
      </c>
      <c r="AX167" s="487" t="str">
        <f t="shared" si="34"/>
        <v>tbd</v>
      </c>
      <c r="AY167" s="487" t="str">
        <f t="shared" si="34"/>
        <v>tbd</v>
      </c>
      <c r="AZ167" s="487" t="str">
        <f t="shared" si="34"/>
        <v>tbd</v>
      </c>
      <c r="BA167" s="487" t="str">
        <f t="shared" si="34"/>
        <v>tbd</v>
      </c>
      <c r="BB167" s="487" t="str">
        <f t="shared" si="34"/>
        <v>tbd</v>
      </c>
      <c r="BC167" s="487" t="str">
        <f t="shared" si="34"/>
        <v>tbd</v>
      </c>
      <c r="BD167" s="487" t="str">
        <f t="shared" si="34"/>
        <v>tbd</v>
      </c>
      <c r="BE167" s="487" t="str">
        <f t="shared" si="34"/>
        <v>tbd</v>
      </c>
      <c r="BF167" s="487" t="str">
        <f t="shared" si="34"/>
        <v>tbd</v>
      </c>
      <c r="BG167" s="487" t="str">
        <f t="shared" si="34"/>
        <v>tbd</v>
      </c>
      <c r="BH167" s="487" t="str">
        <f t="shared" si="34"/>
        <v>tbd</v>
      </c>
      <c r="BI167" s="487" t="str">
        <f t="shared" si="34"/>
        <v>tbd</v>
      </c>
      <c r="BJ167" s="487" t="str">
        <f t="shared" si="34"/>
        <v>tbd</v>
      </c>
      <c r="BK167" s="489" t="str">
        <f t="shared" si="32"/>
        <v>tbd</v>
      </c>
      <c r="BL167" s="495" t="str">
        <f t="shared" si="35"/>
        <v>tbd</v>
      </c>
      <c r="BM167" s="487" t="str">
        <f t="shared" si="35"/>
        <v>tbd</v>
      </c>
      <c r="BN167" s="487" t="str">
        <f t="shared" si="35"/>
        <v>tbd</v>
      </c>
      <c r="BO167" s="487" t="str">
        <f t="shared" si="35"/>
        <v>tbd</v>
      </c>
      <c r="BP167" s="487" t="str">
        <f t="shared" si="35"/>
        <v>tbd</v>
      </c>
      <c r="BQ167" s="487" t="str">
        <f t="shared" si="35"/>
        <v>tbd</v>
      </c>
      <c r="BR167" s="487" t="str">
        <f t="shared" si="35"/>
        <v>tbd</v>
      </c>
      <c r="BS167" s="487" t="str">
        <f t="shared" si="35"/>
        <v>tbd</v>
      </c>
      <c r="BT167" s="487" t="str">
        <f t="shared" si="35"/>
        <v>tbd</v>
      </c>
      <c r="BU167" s="487" t="str">
        <f t="shared" si="35"/>
        <v>tbd</v>
      </c>
      <c r="BV167" s="487" t="str">
        <f t="shared" si="35"/>
        <v>tbd</v>
      </c>
      <c r="BW167" s="487" t="str">
        <f t="shared" si="35"/>
        <v>tbd</v>
      </c>
      <c r="BX167" s="487" t="str">
        <f t="shared" si="35"/>
        <v>tbd</v>
      </c>
      <c r="BY167" s="487" t="str">
        <f t="shared" si="35"/>
        <v>tbd</v>
      </c>
      <c r="BZ167" s="487" t="str">
        <f t="shared" si="35"/>
        <v>tbd</v>
      </c>
      <c r="CA167" s="489" t="str">
        <f t="shared" si="33"/>
        <v>tbd</v>
      </c>
    </row>
    <row r="168" spans="1:79" s="121" customFormat="1" ht="19.899999999999999" customHeight="1" x14ac:dyDescent="0.25">
      <c r="A168" s="9" t="s">
        <v>1834</v>
      </c>
      <c r="B168" s="7" t="s">
        <v>1835</v>
      </c>
      <c r="C168" s="2" t="s">
        <v>1836</v>
      </c>
      <c r="D168" s="5" t="s">
        <v>1542</v>
      </c>
      <c r="E168" s="4" t="s">
        <v>1515</v>
      </c>
      <c r="F168" s="862" t="s">
        <v>1516</v>
      </c>
      <c r="G168" s="862" t="s">
        <v>1516</v>
      </c>
      <c r="H168" s="5"/>
      <c r="I168" s="16"/>
      <c r="J168" s="47" t="s">
        <v>86</v>
      </c>
      <c r="K168" s="48"/>
      <c r="L168" s="48"/>
      <c r="M168" s="49"/>
      <c r="N168" s="863" t="s">
        <v>1516</v>
      </c>
      <c r="O168" s="864" t="s">
        <v>1516</v>
      </c>
      <c r="P168" s="864" t="s">
        <v>1516</v>
      </c>
      <c r="Q168" s="864" t="s">
        <v>1516</v>
      </c>
      <c r="R168" s="864" t="s">
        <v>1516</v>
      </c>
      <c r="S168" s="864" t="s">
        <v>1516</v>
      </c>
      <c r="T168" s="865" t="s">
        <v>1516</v>
      </c>
      <c r="U168" s="49"/>
      <c r="V168" s="58" t="s">
        <v>86</v>
      </c>
      <c r="W168" s="866" t="s">
        <v>1516</v>
      </c>
      <c r="X168" s="56"/>
      <c r="Y168" s="69"/>
      <c r="Z168" s="69"/>
      <c r="AA168" s="68"/>
      <c r="AB168" s="57"/>
      <c r="AC168" s="58" t="s">
        <v>1376</v>
      </c>
      <c r="AD168" s="56"/>
      <c r="AE168" s="65"/>
      <c r="AF168" s="488">
        <v>-1</v>
      </c>
      <c r="AG168" s="487">
        <v>-1</v>
      </c>
      <c r="AH168" s="487">
        <v>-1</v>
      </c>
      <c r="AI168" s="487">
        <v>-1</v>
      </c>
      <c r="AJ168" s="487">
        <v>-1</v>
      </c>
      <c r="AK168" s="487">
        <v>-1</v>
      </c>
      <c r="AL168" s="487">
        <v>-1</v>
      </c>
      <c r="AM168" s="487">
        <v>-1</v>
      </c>
      <c r="AN168" s="487">
        <v>-1</v>
      </c>
      <c r="AO168" s="487">
        <v>-1</v>
      </c>
      <c r="AP168" s="487">
        <v>-1</v>
      </c>
      <c r="AQ168" s="487">
        <v>-1</v>
      </c>
      <c r="AR168" s="487">
        <v>-1</v>
      </c>
      <c r="AS168" s="487">
        <v>-1</v>
      </c>
      <c r="AT168" s="487">
        <v>-1</v>
      </c>
      <c r="AU168" s="493">
        <v>-1</v>
      </c>
      <c r="AV168" s="488">
        <v>-1</v>
      </c>
      <c r="AW168" s="487" t="str">
        <f t="shared" si="34"/>
        <v>tbd</v>
      </c>
      <c r="AX168" s="487" t="str">
        <f t="shared" si="34"/>
        <v>tbd</v>
      </c>
      <c r="AY168" s="487" t="str">
        <f t="shared" si="34"/>
        <v>tbd</v>
      </c>
      <c r="AZ168" s="487" t="str">
        <f t="shared" si="34"/>
        <v>tbd</v>
      </c>
      <c r="BA168" s="487" t="str">
        <f t="shared" si="34"/>
        <v>tbd</v>
      </c>
      <c r="BB168" s="487" t="str">
        <f t="shared" si="34"/>
        <v>tbd</v>
      </c>
      <c r="BC168" s="487" t="str">
        <f t="shared" si="34"/>
        <v>tbd</v>
      </c>
      <c r="BD168" s="487" t="str">
        <f t="shared" si="34"/>
        <v>tbd</v>
      </c>
      <c r="BE168" s="487" t="str">
        <f t="shared" si="34"/>
        <v>tbd</v>
      </c>
      <c r="BF168" s="487" t="str">
        <f t="shared" si="34"/>
        <v>tbd</v>
      </c>
      <c r="BG168" s="487" t="str">
        <f t="shared" si="34"/>
        <v>tbd</v>
      </c>
      <c r="BH168" s="487" t="str">
        <f t="shared" si="34"/>
        <v>tbd</v>
      </c>
      <c r="BI168" s="487" t="str">
        <f t="shared" si="34"/>
        <v>tbd</v>
      </c>
      <c r="BJ168" s="487" t="str">
        <f t="shared" si="34"/>
        <v>tbd</v>
      </c>
      <c r="BK168" s="489" t="str">
        <f t="shared" si="32"/>
        <v>tbd</v>
      </c>
      <c r="BL168" s="495" t="str">
        <f t="shared" si="35"/>
        <v>not req'ed</v>
      </c>
      <c r="BM168" s="487" t="str">
        <f t="shared" si="35"/>
        <v>not req'ed</v>
      </c>
      <c r="BN168" s="487" t="str">
        <f t="shared" si="35"/>
        <v>not req'ed</v>
      </c>
      <c r="BO168" s="487" t="str">
        <f t="shared" si="35"/>
        <v>not req'ed</v>
      </c>
      <c r="BP168" s="487" t="str">
        <f t="shared" si="35"/>
        <v>not req'ed</v>
      </c>
      <c r="BQ168" s="487" t="str">
        <f t="shared" si="35"/>
        <v>not req'ed</v>
      </c>
      <c r="BR168" s="487" t="str">
        <f t="shared" si="35"/>
        <v>not req'ed</v>
      </c>
      <c r="BS168" s="487" t="str">
        <f t="shared" si="35"/>
        <v>not req'ed</v>
      </c>
      <c r="BT168" s="487" t="str">
        <f t="shared" si="35"/>
        <v>not req'ed</v>
      </c>
      <c r="BU168" s="487" t="str">
        <f t="shared" si="35"/>
        <v>not req'ed</v>
      </c>
      <c r="BV168" s="487" t="str">
        <f t="shared" si="35"/>
        <v>not req'ed</v>
      </c>
      <c r="BW168" s="487" t="str">
        <f t="shared" si="35"/>
        <v>not req'ed</v>
      </c>
      <c r="BX168" s="487" t="str">
        <f t="shared" si="35"/>
        <v>not req'ed</v>
      </c>
      <c r="BY168" s="487" t="str">
        <f t="shared" si="35"/>
        <v>not req'ed</v>
      </c>
      <c r="BZ168" s="487" t="str">
        <f t="shared" si="35"/>
        <v>not req'ed</v>
      </c>
      <c r="CA168" s="489" t="str">
        <f t="shared" si="33"/>
        <v>not req'ed</v>
      </c>
    </row>
    <row r="169" spans="1:79" s="121" customFormat="1" ht="19.899999999999999" customHeight="1" x14ac:dyDescent="0.25">
      <c r="A169" s="9" t="s">
        <v>1792</v>
      </c>
      <c r="B169" s="7" t="s">
        <v>1793</v>
      </c>
      <c r="C169" s="2" t="s">
        <v>1794</v>
      </c>
      <c r="D169" s="5" t="s">
        <v>1542</v>
      </c>
      <c r="E169" s="4" t="s">
        <v>1515</v>
      </c>
      <c r="F169" s="862" t="s">
        <v>1516</v>
      </c>
      <c r="G169" s="862" t="s">
        <v>1516</v>
      </c>
      <c r="H169" s="5"/>
      <c r="I169" s="16"/>
      <c r="J169" s="47" t="s">
        <v>86</v>
      </c>
      <c r="K169" s="48"/>
      <c r="L169" s="48"/>
      <c r="M169" s="49"/>
      <c r="N169" s="863" t="s">
        <v>1516</v>
      </c>
      <c r="O169" s="864" t="s">
        <v>1516</v>
      </c>
      <c r="P169" s="864" t="s">
        <v>1516</v>
      </c>
      <c r="Q169" s="864" t="s">
        <v>1516</v>
      </c>
      <c r="R169" s="864" t="s">
        <v>1516</v>
      </c>
      <c r="S169" s="864" t="s">
        <v>1516</v>
      </c>
      <c r="T169" s="865" t="s">
        <v>1516</v>
      </c>
      <c r="U169" s="49"/>
      <c r="V169" s="58" t="s">
        <v>86</v>
      </c>
      <c r="W169" s="866" t="s">
        <v>1516</v>
      </c>
      <c r="X169" s="56"/>
      <c r="Y169" s="69"/>
      <c r="Z169" s="69"/>
      <c r="AA169" s="68"/>
      <c r="AB169" s="57"/>
      <c r="AC169" s="58" t="s">
        <v>1376</v>
      </c>
      <c r="AD169" s="56"/>
      <c r="AE169" s="65"/>
      <c r="AF169" s="488">
        <v>-1</v>
      </c>
      <c r="AG169" s="487">
        <v>-1</v>
      </c>
      <c r="AH169" s="487">
        <v>-1</v>
      </c>
      <c r="AI169" s="487">
        <v>-1</v>
      </c>
      <c r="AJ169" s="487">
        <v>-1</v>
      </c>
      <c r="AK169" s="487">
        <v>-1</v>
      </c>
      <c r="AL169" s="487">
        <v>-1</v>
      </c>
      <c r="AM169" s="487">
        <v>-1</v>
      </c>
      <c r="AN169" s="487">
        <v>-1</v>
      </c>
      <c r="AO169" s="487">
        <v>-1</v>
      </c>
      <c r="AP169" s="487">
        <v>-1</v>
      </c>
      <c r="AQ169" s="487">
        <v>-1</v>
      </c>
      <c r="AR169" s="487">
        <v>-1</v>
      </c>
      <c r="AS169" s="487">
        <v>-1</v>
      </c>
      <c r="AT169" s="487">
        <v>-1</v>
      </c>
      <c r="AU169" s="493">
        <v>-1</v>
      </c>
      <c r="AV169" s="488">
        <v>-1</v>
      </c>
      <c r="AW169" s="487" t="str">
        <f t="shared" si="34"/>
        <v>tbd</v>
      </c>
      <c r="AX169" s="487" t="str">
        <f t="shared" si="34"/>
        <v>tbd</v>
      </c>
      <c r="AY169" s="487" t="str">
        <f t="shared" si="34"/>
        <v>tbd</v>
      </c>
      <c r="AZ169" s="487" t="str">
        <f t="shared" si="34"/>
        <v>tbd</v>
      </c>
      <c r="BA169" s="487" t="str">
        <f t="shared" si="34"/>
        <v>tbd</v>
      </c>
      <c r="BB169" s="487" t="str">
        <f t="shared" si="34"/>
        <v>tbd</v>
      </c>
      <c r="BC169" s="487" t="str">
        <f t="shared" si="34"/>
        <v>tbd</v>
      </c>
      <c r="BD169" s="487" t="str">
        <f t="shared" si="34"/>
        <v>tbd</v>
      </c>
      <c r="BE169" s="487" t="str">
        <f t="shared" si="34"/>
        <v>tbd</v>
      </c>
      <c r="BF169" s="487" t="str">
        <f t="shared" si="34"/>
        <v>tbd</v>
      </c>
      <c r="BG169" s="487" t="str">
        <f t="shared" si="34"/>
        <v>tbd</v>
      </c>
      <c r="BH169" s="487" t="str">
        <f t="shared" si="34"/>
        <v>tbd</v>
      </c>
      <c r="BI169" s="487" t="str">
        <f t="shared" si="34"/>
        <v>tbd</v>
      </c>
      <c r="BJ169" s="487" t="str">
        <f t="shared" si="34"/>
        <v>tbd</v>
      </c>
      <c r="BK169" s="489" t="str">
        <f t="shared" si="32"/>
        <v>tbd</v>
      </c>
      <c r="BL169" s="495" t="str">
        <f t="shared" si="35"/>
        <v>not req'ed</v>
      </c>
      <c r="BM169" s="487" t="str">
        <f t="shared" si="35"/>
        <v>not req'ed</v>
      </c>
      <c r="BN169" s="487" t="str">
        <f t="shared" si="35"/>
        <v>not req'ed</v>
      </c>
      <c r="BO169" s="487" t="str">
        <f t="shared" si="35"/>
        <v>not req'ed</v>
      </c>
      <c r="BP169" s="487" t="str">
        <f t="shared" si="35"/>
        <v>not req'ed</v>
      </c>
      <c r="BQ169" s="487" t="str">
        <f t="shared" si="35"/>
        <v>not req'ed</v>
      </c>
      <c r="BR169" s="487" t="str">
        <f t="shared" si="35"/>
        <v>not req'ed</v>
      </c>
      <c r="BS169" s="487" t="str">
        <f t="shared" si="35"/>
        <v>not req'ed</v>
      </c>
      <c r="BT169" s="487" t="str">
        <f t="shared" si="35"/>
        <v>not req'ed</v>
      </c>
      <c r="BU169" s="487" t="str">
        <f t="shared" si="35"/>
        <v>not req'ed</v>
      </c>
      <c r="BV169" s="487" t="str">
        <f t="shared" si="35"/>
        <v>not req'ed</v>
      </c>
      <c r="BW169" s="487" t="str">
        <f t="shared" si="35"/>
        <v>not req'ed</v>
      </c>
      <c r="BX169" s="487" t="str">
        <f t="shared" si="35"/>
        <v>not req'ed</v>
      </c>
      <c r="BY169" s="487" t="str">
        <f t="shared" si="35"/>
        <v>not req'ed</v>
      </c>
      <c r="BZ169" s="487" t="str">
        <f t="shared" si="35"/>
        <v>not req'ed</v>
      </c>
      <c r="CA169" s="489" t="str">
        <f t="shared" si="33"/>
        <v>not req'ed</v>
      </c>
    </row>
    <row r="170" spans="1:79" s="121" customFormat="1" ht="19.899999999999999" customHeight="1" x14ac:dyDescent="0.25">
      <c r="A170" s="1381" t="s">
        <v>2431</v>
      </c>
      <c r="B170" s="1382"/>
      <c r="C170" s="1382"/>
      <c r="D170" s="1382"/>
      <c r="E170" s="1382"/>
      <c r="F170" s="1382"/>
      <c r="G170" s="1382"/>
      <c r="H170" s="1382"/>
      <c r="I170" s="1383"/>
      <c r="J170" s="867"/>
      <c r="K170" s="868"/>
      <c r="L170" s="868"/>
      <c r="M170" s="869"/>
      <c r="N170" s="867"/>
      <c r="O170" s="868"/>
      <c r="P170" s="868"/>
      <c r="Q170" s="868"/>
      <c r="R170" s="868"/>
      <c r="S170" s="868"/>
      <c r="T170" s="870"/>
      <c r="U170" s="869"/>
      <c r="V170" s="867"/>
      <c r="W170" s="871"/>
      <c r="X170" s="868"/>
      <c r="Y170" s="870"/>
      <c r="Z170" s="870"/>
      <c r="AA170" s="872"/>
      <c r="AB170" s="869"/>
      <c r="AC170" s="867"/>
      <c r="AD170" s="868"/>
      <c r="AE170" s="870"/>
      <c r="AF170" s="488">
        <f t="shared" ref="AF170:AU170" si="36">AF169</f>
        <v>-1</v>
      </c>
      <c r="AG170" s="487">
        <f t="shared" si="36"/>
        <v>-1</v>
      </c>
      <c r="AH170" s="487">
        <f t="shared" si="36"/>
        <v>-1</v>
      </c>
      <c r="AI170" s="487">
        <f t="shared" si="36"/>
        <v>-1</v>
      </c>
      <c r="AJ170" s="487">
        <f t="shared" si="36"/>
        <v>-1</v>
      </c>
      <c r="AK170" s="487">
        <f t="shared" si="36"/>
        <v>-1</v>
      </c>
      <c r="AL170" s="487">
        <f t="shared" si="36"/>
        <v>-1</v>
      </c>
      <c r="AM170" s="487">
        <f t="shared" si="36"/>
        <v>-1</v>
      </c>
      <c r="AN170" s="487">
        <f t="shared" si="36"/>
        <v>-1</v>
      </c>
      <c r="AO170" s="487">
        <f t="shared" si="36"/>
        <v>-1</v>
      </c>
      <c r="AP170" s="487">
        <f t="shared" si="36"/>
        <v>-1</v>
      </c>
      <c r="AQ170" s="487">
        <f t="shared" si="36"/>
        <v>-1</v>
      </c>
      <c r="AR170" s="487">
        <f t="shared" si="36"/>
        <v>-1</v>
      </c>
      <c r="AS170" s="487">
        <f t="shared" si="36"/>
        <v>-1</v>
      </c>
      <c r="AT170" s="487">
        <f t="shared" si="36"/>
        <v>-1</v>
      </c>
      <c r="AU170" s="493">
        <f t="shared" si="36"/>
        <v>-1</v>
      </c>
      <c r="AV170" s="488">
        <f t="shared" si="34"/>
        <v>0</v>
      </c>
      <c r="AW170" s="487">
        <f t="shared" si="34"/>
        <v>0</v>
      </c>
      <c r="AX170" s="487">
        <f t="shared" si="34"/>
        <v>0</v>
      </c>
      <c r="AY170" s="487">
        <f t="shared" si="34"/>
        <v>0</v>
      </c>
      <c r="AZ170" s="487">
        <f t="shared" si="34"/>
        <v>0</v>
      </c>
      <c r="BA170" s="487">
        <f t="shared" si="34"/>
        <v>0</v>
      </c>
      <c r="BB170" s="487">
        <f t="shared" si="34"/>
        <v>0</v>
      </c>
      <c r="BC170" s="487">
        <f t="shared" si="34"/>
        <v>0</v>
      </c>
      <c r="BD170" s="487">
        <f t="shared" si="34"/>
        <v>0</v>
      </c>
      <c r="BE170" s="487">
        <f t="shared" si="34"/>
        <v>0</v>
      </c>
      <c r="BF170" s="487">
        <f t="shared" si="34"/>
        <v>0</v>
      </c>
      <c r="BG170" s="487">
        <f t="shared" si="34"/>
        <v>0</v>
      </c>
      <c r="BH170" s="487">
        <f t="shared" si="34"/>
        <v>0</v>
      </c>
      <c r="BI170" s="487">
        <f t="shared" si="34"/>
        <v>0</v>
      </c>
      <c r="BJ170" s="487">
        <f t="shared" si="34"/>
        <v>0</v>
      </c>
      <c r="BK170" s="489">
        <f t="shared" si="32"/>
        <v>0</v>
      </c>
      <c r="BL170" s="495">
        <f t="shared" si="35"/>
        <v>0</v>
      </c>
      <c r="BM170" s="487">
        <f t="shared" si="35"/>
        <v>0</v>
      </c>
      <c r="BN170" s="487">
        <f t="shared" si="35"/>
        <v>0</v>
      </c>
      <c r="BO170" s="487">
        <f t="shared" si="35"/>
        <v>0</v>
      </c>
      <c r="BP170" s="487">
        <f t="shared" si="35"/>
        <v>0</v>
      </c>
      <c r="BQ170" s="487">
        <f t="shared" si="35"/>
        <v>0</v>
      </c>
      <c r="BR170" s="487">
        <f t="shared" si="35"/>
        <v>0</v>
      </c>
      <c r="BS170" s="487">
        <f t="shared" si="35"/>
        <v>0</v>
      </c>
      <c r="BT170" s="487">
        <f t="shared" si="35"/>
        <v>0</v>
      </c>
      <c r="BU170" s="487">
        <f t="shared" si="35"/>
        <v>0</v>
      </c>
      <c r="BV170" s="487">
        <f t="shared" si="35"/>
        <v>0</v>
      </c>
      <c r="BW170" s="487">
        <f t="shared" si="35"/>
        <v>0</v>
      </c>
      <c r="BX170" s="487">
        <f t="shared" si="35"/>
        <v>0</v>
      </c>
      <c r="BY170" s="487">
        <f t="shared" si="35"/>
        <v>0</v>
      </c>
      <c r="BZ170" s="487">
        <f t="shared" si="35"/>
        <v>0</v>
      </c>
      <c r="CA170" s="489">
        <f t="shared" si="33"/>
        <v>0</v>
      </c>
    </row>
    <row r="171" spans="1:79" s="121" customFormat="1" ht="19.899999999999999" customHeight="1" x14ac:dyDescent="0.25">
      <c r="A171" s="9" t="s">
        <v>1589</v>
      </c>
      <c r="B171" s="7" t="s">
        <v>1590</v>
      </c>
      <c r="C171" s="2" t="s">
        <v>1591</v>
      </c>
      <c r="D171" s="5" t="s">
        <v>1537</v>
      </c>
      <c r="E171" s="4">
        <v>70</v>
      </c>
      <c r="F171" s="873">
        <v>1</v>
      </c>
      <c r="G171" s="862"/>
      <c r="H171" s="5"/>
      <c r="I171" s="16"/>
      <c r="J171" s="47" t="s">
        <v>86</v>
      </c>
      <c r="K171" s="48"/>
      <c r="L171" s="48"/>
      <c r="M171" s="49"/>
      <c r="N171" s="47" t="s">
        <v>86</v>
      </c>
      <c r="O171" s="48"/>
      <c r="P171" s="48"/>
      <c r="Q171" s="48"/>
      <c r="R171" s="48"/>
      <c r="S171" s="48"/>
      <c r="T171" s="65"/>
      <c r="U171" s="49"/>
      <c r="V171" s="58" t="s">
        <v>86</v>
      </c>
      <c r="W171" s="82" t="s">
        <v>86</v>
      </c>
      <c r="X171" s="56"/>
      <c r="Y171" s="69"/>
      <c r="Z171" s="69"/>
      <c r="AA171" s="68"/>
      <c r="AB171" s="57"/>
      <c r="AC171" s="58" t="s">
        <v>1376</v>
      </c>
      <c r="AD171" s="56"/>
      <c r="AE171" s="65"/>
      <c r="AF171" s="488">
        <v>0</v>
      </c>
      <c r="AG171" s="487">
        <v>-1</v>
      </c>
      <c r="AH171" s="487">
        <v>0</v>
      </c>
      <c r="AI171" s="487">
        <v>0</v>
      </c>
      <c r="AJ171" s="487">
        <v>0</v>
      </c>
      <c r="AK171" s="487">
        <v>0</v>
      </c>
      <c r="AL171" s="487">
        <v>0</v>
      </c>
      <c r="AM171" s="487">
        <v>0</v>
      </c>
      <c r="AN171" s="487">
        <v>0</v>
      </c>
      <c r="AO171" s="487">
        <v>0</v>
      </c>
      <c r="AP171" s="487">
        <v>0</v>
      </c>
      <c r="AQ171" s="487">
        <v>0</v>
      </c>
      <c r="AR171" s="487">
        <v>0</v>
      </c>
      <c r="AS171" s="487">
        <v>0</v>
      </c>
      <c r="AT171" s="487">
        <v>0</v>
      </c>
      <c r="AU171" s="493">
        <v>0</v>
      </c>
      <c r="AV171" s="488" t="str">
        <f t="shared" si="34"/>
        <v/>
      </c>
      <c r="AW171" s="487" t="str">
        <f t="shared" si="34"/>
        <v>tbd</v>
      </c>
      <c r="AX171" s="487" t="str">
        <f t="shared" si="34"/>
        <v/>
      </c>
      <c r="AY171" s="487" t="str">
        <f t="shared" si="34"/>
        <v/>
      </c>
      <c r="AZ171" s="487" t="str">
        <f t="shared" si="34"/>
        <v/>
      </c>
      <c r="BA171" s="487" t="str">
        <f t="shared" si="34"/>
        <v/>
      </c>
      <c r="BB171" s="487" t="str">
        <f t="shared" si="34"/>
        <v/>
      </c>
      <c r="BC171" s="487" t="str">
        <f t="shared" si="34"/>
        <v/>
      </c>
      <c r="BD171" s="487" t="str">
        <f t="shared" si="34"/>
        <v/>
      </c>
      <c r="BE171" s="487" t="str">
        <f t="shared" si="34"/>
        <v/>
      </c>
      <c r="BF171" s="487" t="str">
        <f t="shared" si="34"/>
        <v/>
      </c>
      <c r="BG171" s="487" t="str">
        <f t="shared" si="34"/>
        <v/>
      </c>
      <c r="BH171" s="487" t="str">
        <f t="shared" si="34"/>
        <v/>
      </c>
      <c r="BI171" s="487" t="str">
        <f t="shared" si="34"/>
        <v/>
      </c>
      <c r="BJ171" s="487" t="str">
        <f t="shared" si="34"/>
        <v/>
      </c>
      <c r="BK171" s="489" t="str">
        <f t="shared" si="32"/>
        <v/>
      </c>
      <c r="BL171" s="495" t="str">
        <f t="shared" si="35"/>
        <v/>
      </c>
      <c r="BM171" s="487" t="str">
        <f t="shared" si="35"/>
        <v>tbd</v>
      </c>
      <c r="BN171" s="487" t="str">
        <f t="shared" si="35"/>
        <v/>
      </c>
      <c r="BO171" s="487" t="str">
        <f t="shared" si="35"/>
        <v/>
      </c>
      <c r="BP171" s="487" t="str">
        <f t="shared" si="35"/>
        <v/>
      </c>
      <c r="BQ171" s="487" t="str">
        <f t="shared" si="35"/>
        <v/>
      </c>
      <c r="BR171" s="487" t="str">
        <f t="shared" si="35"/>
        <v/>
      </c>
      <c r="BS171" s="487" t="str">
        <f t="shared" si="35"/>
        <v/>
      </c>
      <c r="BT171" s="487" t="str">
        <f t="shared" si="35"/>
        <v/>
      </c>
      <c r="BU171" s="487" t="str">
        <f t="shared" si="35"/>
        <v/>
      </c>
      <c r="BV171" s="487" t="str">
        <f t="shared" si="35"/>
        <v/>
      </c>
      <c r="BW171" s="487" t="str">
        <f t="shared" si="35"/>
        <v/>
      </c>
      <c r="BX171" s="487" t="str">
        <f t="shared" si="35"/>
        <v/>
      </c>
      <c r="BY171" s="487" t="str">
        <f t="shared" si="35"/>
        <v/>
      </c>
      <c r="BZ171" s="487" t="str">
        <f t="shared" si="35"/>
        <v/>
      </c>
      <c r="CA171" s="489" t="str">
        <f t="shared" si="33"/>
        <v/>
      </c>
    </row>
    <row r="172" spans="1:79" s="121" customFormat="1" ht="19.899999999999999" customHeight="1" x14ac:dyDescent="0.25">
      <c r="A172" s="9" t="s">
        <v>1721</v>
      </c>
      <c r="B172" s="7" t="s">
        <v>1722</v>
      </c>
      <c r="C172" s="2" t="s">
        <v>1723</v>
      </c>
      <c r="D172" s="5" t="s">
        <v>1724</v>
      </c>
      <c r="E172" s="4">
        <v>8</v>
      </c>
      <c r="F172" s="4" t="s">
        <v>1538</v>
      </c>
      <c r="G172" s="862" t="s">
        <v>1516</v>
      </c>
      <c r="H172" s="5"/>
      <c r="I172" s="16"/>
      <c r="J172" s="47" t="s">
        <v>86</v>
      </c>
      <c r="K172" s="48"/>
      <c r="L172" s="48"/>
      <c r="M172" s="49"/>
      <c r="N172" s="47" t="s">
        <v>86</v>
      </c>
      <c r="O172" s="48"/>
      <c r="P172" s="48"/>
      <c r="Q172" s="48"/>
      <c r="R172" s="48"/>
      <c r="S172" s="48"/>
      <c r="T172" s="65"/>
      <c r="U172" s="49"/>
      <c r="V172" s="58" t="s">
        <v>86</v>
      </c>
      <c r="W172" s="82" t="s">
        <v>86</v>
      </c>
      <c r="X172" s="56"/>
      <c r="Y172" s="69"/>
      <c r="Z172" s="69"/>
      <c r="AA172" s="68"/>
      <c r="AB172" s="57"/>
      <c r="AC172" s="58" t="s">
        <v>1376</v>
      </c>
      <c r="AD172" s="56"/>
      <c r="AE172" s="65"/>
      <c r="AF172" s="488">
        <v>0</v>
      </c>
      <c r="AG172" s="487">
        <v>-1</v>
      </c>
      <c r="AH172" s="487">
        <v>0</v>
      </c>
      <c r="AI172" s="487">
        <v>0</v>
      </c>
      <c r="AJ172" s="487">
        <v>0</v>
      </c>
      <c r="AK172" s="487">
        <v>0</v>
      </c>
      <c r="AL172" s="487">
        <v>0</v>
      </c>
      <c r="AM172" s="487">
        <v>0</v>
      </c>
      <c r="AN172" s="487">
        <v>0</v>
      </c>
      <c r="AO172" s="487">
        <v>0</v>
      </c>
      <c r="AP172" s="487">
        <v>0</v>
      </c>
      <c r="AQ172" s="487">
        <v>0</v>
      </c>
      <c r="AR172" s="487">
        <v>0</v>
      </c>
      <c r="AS172" s="487">
        <v>0</v>
      </c>
      <c r="AT172" s="487">
        <v>0</v>
      </c>
      <c r="AU172" s="493">
        <v>0</v>
      </c>
      <c r="AV172" s="488" t="str">
        <f t="shared" si="34"/>
        <v/>
      </c>
      <c r="AW172" s="487" t="str">
        <f t="shared" si="34"/>
        <v>tbd</v>
      </c>
      <c r="AX172" s="487" t="str">
        <f t="shared" si="34"/>
        <v/>
      </c>
      <c r="AY172" s="487" t="str">
        <f t="shared" si="34"/>
        <v/>
      </c>
      <c r="AZ172" s="487" t="str">
        <f t="shared" si="34"/>
        <v/>
      </c>
      <c r="BA172" s="487" t="str">
        <f t="shared" si="34"/>
        <v/>
      </c>
      <c r="BB172" s="487" t="str">
        <f t="shared" si="34"/>
        <v/>
      </c>
      <c r="BC172" s="487" t="str">
        <f t="shared" si="34"/>
        <v/>
      </c>
      <c r="BD172" s="487" t="str">
        <f t="shared" si="34"/>
        <v/>
      </c>
      <c r="BE172" s="487" t="str">
        <f t="shared" si="34"/>
        <v/>
      </c>
      <c r="BF172" s="487" t="str">
        <f t="shared" si="34"/>
        <v/>
      </c>
      <c r="BG172" s="487" t="str">
        <f t="shared" si="34"/>
        <v/>
      </c>
      <c r="BH172" s="487" t="str">
        <f t="shared" si="34"/>
        <v/>
      </c>
      <c r="BI172" s="487" t="str">
        <f t="shared" si="34"/>
        <v/>
      </c>
      <c r="BJ172" s="487" t="str">
        <f t="shared" si="34"/>
        <v/>
      </c>
      <c r="BK172" s="489" t="str">
        <f t="shared" si="32"/>
        <v/>
      </c>
      <c r="BL172" s="495" t="str">
        <f t="shared" si="35"/>
        <v/>
      </c>
      <c r="BM172" s="487" t="str">
        <f t="shared" si="35"/>
        <v>tbd</v>
      </c>
      <c r="BN172" s="487" t="str">
        <f t="shared" si="35"/>
        <v/>
      </c>
      <c r="BO172" s="487" t="str">
        <f t="shared" si="35"/>
        <v/>
      </c>
      <c r="BP172" s="487" t="str">
        <f t="shared" si="35"/>
        <v/>
      </c>
      <c r="BQ172" s="487" t="str">
        <f t="shared" si="35"/>
        <v/>
      </c>
      <c r="BR172" s="487" t="str">
        <f t="shared" si="35"/>
        <v/>
      </c>
      <c r="BS172" s="487" t="str">
        <f t="shared" si="35"/>
        <v/>
      </c>
      <c r="BT172" s="487" t="str">
        <f t="shared" si="35"/>
        <v/>
      </c>
      <c r="BU172" s="487" t="str">
        <f t="shared" si="35"/>
        <v/>
      </c>
      <c r="BV172" s="487" t="str">
        <f t="shared" si="35"/>
        <v/>
      </c>
      <c r="BW172" s="487" t="str">
        <f t="shared" si="35"/>
        <v/>
      </c>
      <c r="BX172" s="487" t="str">
        <f t="shared" si="35"/>
        <v/>
      </c>
      <c r="BY172" s="487" t="str">
        <f t="shared" si="35"/>
        <v/>
      </c>
      <c r="BZ172" s="487" t="str">
        <f t="shared" si="35"/>
        <v/>
      </c>
      <c r="CA172" s="489" t="str">
        <f t="shared" si="33"/>
        <v/>
      </c>
    </row>
    <row r="173" spans="1:79" s="121" customFormat="1" ht="19.899999999999999" customHeight="1" x14ac:dyDescent="0.25">
      <c r="A173" s="9" t="s">
        <v>1725</v>
      </c>
      <c r="B173" s="7" t="s">
        <v>1726</v>
      </c>
      <c r="C173" s="2" t="s">
        <v>1727</v>
      </c>
      <c r="D173" s="5" t="s">
        <v>1728</v>
      </c>
      <c r="E173" s="4">
        <v>8</v>
      </c>
      <c r="F173" s="4" t="s">
        <v>1538</v>
      </c>
      <c r="G173" s="862" t="s">
        <v>1516</v>
      </c>
      <c r="H173" s="5"/>
      <c r="I173" s="16"/>
      <c r="J173" s="47" t="s">
        <v>86</v>
      </c>
      <c r="K173" s="48"/>
      <c r="L173" s="48"/>
      <c r="M173" s="49"/>
      <c r="N173" s="47" t="s">
        <v>86</v>
      </c>
      <c r="O173" s="48"/>
      <c r="P173" s="48"/>
      <c r="Q173" s="48"/>
      <c r="R173" s="48"/>
      <c r="S173" s="48"/>
      <c r="T173" s="65"/>
      <c r="U173" s="49"/>
      <c r="V173" s="58" t="s">
        <v>86</v>
      </c>
      <c r="W173" s="82" t="s">
        <v>86</v>
      </c>
      <c r="X173" s="56"/>
      <c r="Y173" s="69"/>
      <c r="Z173" s="69"/>
      <c r="AA173" s="68"/>
      <c r="AB173" s="57"/>
      <c r="AC173" s="58" t="s">
        <v>1376</v>
      </c>
      <c r="AD173" s="56"/>
      <c r="AE173" s="65"/>
      <c r="AF173" s="488">
        <v>0</v>
      </c>
      <c r="AG173" s="487">
        <v>-1</v>
      </c>
      <c r="AH173" s="487">
        <v>0</v>
      </c>
      <c r="AI173" s="487">
        <v>0</v>
      </c>
      <c r="AJ173" s="487">
        <v>0</v>
      </c>
      <c r="AK173" s="487">
        <v>0</v>
      </c>
      <c r="AL173" s="487">
        <v>0</v>
      </c>
      <c r="AM173" s="487">
        <v>0</v>
      </c>
      <c r="AN173" s="487">
        <v>0</v>
      </c>
      <c r="AO173" s="487">
        <v>0</v>
      </c>
      <c r="AP173" s="487">
        <v>0</v>
      </c>
      <c r="AQ173" s="487">
        <v>-1</v>
      </c>
      <c r="AR173" s="487">
        <v>0</v>
      </c>
      <c r="AS173" s="487">
        <v>-1</v>
      </c>
      <c r="AT173" s="487">
        <v>-1</v>
      </c>
      <c r="AU173" s="493">
        <v>0</v>
      </c>
      <c r="AV173" s="488" t="str">
        <f t="shared" si="34"/>
        <v/>
      </c>
      <c r="AW173" s="487" t="str">
        <f t="shared" si="34"/>
        <v>tbd</v>
      </c>
      <c r="AX173" s="487" t="str">
        <f t="shared" si="34"/>
        <v/>
      </c>
      <c r="AY173" s="487" t="str">
        <f t="shared" si="34"/>
        <v/>
      </c>
      <c r="AZ173" s="487" t="str">
        <f t="shared" si="34"/>
        <v/>
      </c>
      <c r="BA173" s="487" t="str">
        <f t="shared" si="34"/>
        <v/>
      </c>
      <c r="BB173" s="487" t="str">
        <f t="shared" si="34"/>
        <v/>
      </c>
      <c r="BC173" s="487" t="str">
        <f t="shared" si="34"/>
        <v/>
      </c>
      <c r="BD173" s="487" t="str">
        <f t="shared" si="34"/>
        <v/>
      </c>
      <c r="BE173" s="487" t="str">
        <f t="shared" si="34"/>
        <v/>
      </c>
      <c r="BF173" s="487" t="str">
        <f t="shared" si="34"/>
        <v/>
      </c>
      <c r="BG173" s="487" t="str">
        <f t="shared" si="34"/>
        <v>tbd</v>
      </c>
      <c r="BH173" s="487" t="str">
        <f t="shared" si="34"/>
        <v/>
      </c>
      <c r="BI173" s="487" t="str">
        <f t="shared" si="34"/>
        <v>tbd</v>
      </c>
      <c r="BJ173" s="487" t="str">
        <f t="shared" si="34"/>
        <v>tbd</v>
      </c>
      <c r="BK173" s="489" t="str">
        <f t="shared" si="32"/>
        <v/>
      </c>
      <c r="BL173" s="495" t="str">
        <f t="shared" si="35"/>
        <v/>
      </c>
      <c r="BM173" s="487" t="str">
        <f t="shared" si="35"/>
        <v>tbd</v>
      </c>
      <c r="BN173" s="487" t="str">
        <f t="shared" si="35"/>
        <v/>
      </c>
      <c r="BO173" s="487" t="str">
        <f t="shared" si="35"/>
        <v/>
      </c>
      <c r="BP173" s="487" t="str">
        <f t="shared" si="35"/>
        <v/>
      </c>
      <c r="BQ173" s="487" t="str">
        <f t="shared" si="35"/>
        <v/>
      </c>
      <c r="BR173" s="487" t="str">
        <f t="shared" si="35"/>
        <v/>
      </c>
      <c r="BS173" s="487" t="str">
        <f t="shared" si="35"/>
        <v/>
      </c>
      <c r="BT173" s="487" t="str">
        <f t="shared" si="35"/>
        <v/>
      </c>
      <c r="BU173" s="487" t="str">
        <f t="shared" si="35"/>
        <v/>
      </c>
      <c r="BV173" s="487" t="str">
        <f t="shared" si="35"/>
        <v/>
      </c>
      <c r="BW173" s="487" t="str">
        <f t="shared" si="35"/>
        <v>tbd</v>
      </c>
      <c r="BX173" s="487" t="str">
        <f t="shared" si="35"/>
        <v/>
      </c>
      <c r="BY173" s="487" t="str">
        <f t="shared" si="35"/>
        <v>tbd</v>
      </c>
      <c r="BZ173" s="487" t="str">
        <f t="shared" si="35"/>
        <v>tbd</v>
      </c>
      <c r="CA173" s="489" t="str">
        <f t="shared" si="33"/>
        <v/>
      </c>
    </row>
    <row r="174" spans="1:79" s="121" customFormat="1" ht="19.899999999999999" customHeight="1" x14ac:dyDescent="0.25">
      <c r="A174" s="9" t="s">
        <v>1729</v>
      </c>
      <c r="B174" s="7" t="s">
        <v>1730</v>
      </c>
      <c r="C174" s="2" t="s">
        <v>1731</v>
      </c>
      <c r="D174" s="5" t="s">
        <v>1724</v>
      </c>
      <c r="E174" s="4">
        <v>8</v>
      </c>
      <c r="F174" s="4" t="s">
        <v>1538</v>
      </c>
      <c r="G174" s="862" t="s">
        <v>1516</v>
      </c>
      <c r="H174" s="5"/>
      <c r="I174" s="16"/>
      <c r="J174" s="47" t="s">
        <v>86</v>
      </c>
      <c r="K174" s="48"/>
      <c r="L174" s="48"/>
      <c r="M174" s="49"/>
      <c r="N174" s="47" t="s">
        <v>86</v>
      </c>
      <c r="O174" s="48"/>
      <c r="P174" s="48"/>
      <c r="Q174" s="48"/>
      <c r="R174" s="48"/>
      <c r="S174" s="48"/>
      <c r="T174" s="65"/>
      <c r="U174" s="49"/>
      <c r="V174" s="58" t="s">
        <v>86</v>
      </c>
      <c r="W174" s="82" t="s">
        <v>86</v>
      </c>
      <c r="X174" s="56"/>
      <c r="Y174" s="69"/>
      <c r="Z174" s="69"/>
      <c r="AA174" s="68"/>
      <c r="AB174" s="57"/>
      <c r="AC174" s="58" t="s">
        <v>1376</v>
      </c>
      <c r="AD174" s="56"/>
      <c r="AE174" s="65"/>
      <c r="AF174" s="488">
        <v>0</v>
      </c>
      <c r="AG174" s="487">
        <v>-1</v>
      </c>
      <c r="AH174" s="487">
        <v>0</v>
      </c>
      <c r="AI174" s="487">
        <v>0</v>
      </c>
      <c r="AJ174" s="487">
        <v>0</v>
      </c>
      <c r="AK174" s="487">
        <v>0</v>
      </c>
      <c r="AL174" s="487">
        <v>0</v>
      </c>
      <c r="AM174" s="487">
        <v>0</v>
      </c>
      <c r="AN174" s="487">
        <v>0</v>
      </c>
      <c r="AO174" s="487">
        <v>0</v>
      </c>
      <c r="AP174" s="487">
        <v>0</v>
      </c>
      <c r="AQ174" s="487">
        <v>-1</v>
      </c>
      <c r="AR174" s="487">
        <v>0</v>
      </c>
      <c r="AS174" s="487">
        <v>-1</v>
      </c>
      <c r="AT174" s="487">
        <v>-1</v>
      </c>
      <c r="AU174" s="493">
        <v>0</v>
      </c>
      <c r="AV174" s="488" t="str">
        <f t="shared" ref="AV174:BJ190" si="37">IF(AF174,IFERROR(LEFT($V174,SEARCH(" (",$V174)-1),$V174),"")</f>
        <v/>
      </c>
      <c r="AW174" s="487" t="str">
        <f t="shared" si="37"/>
        <v>tbd</v>
      </c>
      <c r="AX174" s="487" t="str">
        <f t="shared" si="37"/>
        <v/>
      </c>
      <c r="AY174" s="487" t="str">
        <f t="shared" si="37"/>
        <v/>
      </c>
      <c r="AZ174" s="487" t="str">
        <f t="shared" si="37"/>
        <v/>
      </c>
      <c r="BA174" s="487" t="str">
        <f t="shared" si="37"/>
        <v/>
      </c>
      <c r="BB174" s="487" t="str">
        <f t="shared" si="37"/>
        <v/>
      </c>
      <c r="BC174" s="487" t="str">
        <f t="shared" si="37"/>
        <v/>
      </c>
      <c r="BD174" s="487" t="str">
        <f t="shared" si="37"/>
        <v/>
      </c>
      <c r="BE174" s="487" t="str">
        <f t="shared" si="37"/>
        <v/>
      </c>
      <c r="BF174" s="487" t="str">
        <f t="shared" si="37"/>
        <v/>
      </c>
      <c r="BG174" s="487" t="str">
        <f t="shared" si="37"/>
        <v>tbd</v>
      </c>
      <c r="BH174" s="487" t="str">
        <f t="shared" si="37"/>
        <v/>
      </c>
      <c r="BI174" s="487" t="str">
        <f t="shared" si="37"/>
        <v>tbd</v>
      </c>
      <c r="BJ174" s="487" t="str">
        <f t="shared" si="37"/>
        <v>tbd</v>
      </c>
      <c r="BK174" s="489" t="str">
        <f t="shared" si="32"/>
        <v/>
      </c>
      <c r="BL174" s="495" t="str">
        <f t="shared" ref="BL174:BZ190" si="38">IF(AF174,IFERROR(LEFT($W174,SEARCH(" (",$W174)-1),$W174),"")</f>
        <v/>
      </c>
      <c r="BM174" s="487" t="str">
        <f t="shared" si="38"/>
        <v>tbd</v>
      </c>
      <c r="BN174" s="487" t="str">
        <f t="shared" si="38"/>
        <v/>
      </c>
      <c r="BO174" s="487" t="str">
        <f t="shared" si="38"/>
        <v/>
      </c>
      <c r="BP174" s="487" t="str">
        <f t="shared" si="38"/>
        <v/>
      </c>
      <c r="BQ174" s="487" t="str">
        <f t="shared" si="38"/>
        <v/>
      </c>
      <c r="BR174" s="487" t="str">
        <f t="shared" si="38"/>
        <v/>
      </c>
      <c r="BS174" s="487" t="str">
        <f t="shared" si="38"/>
        <v/>
      </c>
      <c r="BT174" s="487" t="str">
        <f t="shared" si="38"/>
        <v/>
      </c>
      <c r="BU174" s="487" t="str">
        <f t="shared" si="38"/>
        <v/>
      </c>
      <c r="BV174" s="487" t="str">
        <f t="shared" si="38"/>
        <v/>
      </c>
      <c r="BW174" s="487" t="str">
        <f t="shared" si="38"/>
        <v>tbd</v>
      </c>
      <c r="BX174" s="487" t="str">
        <f t="shared" si="38"/>
        <v/>
      </c>
      <c r="BY174" s="487" t="str">
        <f t="shared" si="38"/>
        <v>tbd</v>
      </c>
      <c r="BZ174" s="487" t="str">
        <f t="shared" si="38"/>
        <v>tbd</v>
      </c>
      <c r="CA174" s="489" t="str">
        <f t="shared" si="33"/>
        <v/>
      </c>
    </row>
    <row r="175" spans="1:79" s="121" customFormat="1" ht="19.899999999999999" customHeight="1" x14ac:dyDescent="0.25">
      <c r="A175" s="9" t="s">
        <v>1732</v>
      </c>
      <c r="B175" s="7" t="s">
        <v>1733</v>
      </c>
      <c r="C175" s="2" t="s">
        <v>1734</v>
      </c>
      <c r="D175" s="5" t="s">
        <v>1537</v>
      </c>
      <c r="E175" s="4">
        <v>1</v>
      </c>
      <c r="F175" s="862" t="s">
        <v>1516</v>
      </c>
      <c r="G175" s="862" t="s">
        <v>1516</v>
      </c>
      <c r="H175" s="5"/>
      <c r="I175" s="16"/>
      <c r="J175" s="47" t="s">
        <v>86</v>
      </c>
      <c r="K175" s="48"/>
      <c r="L175" s="48"/>
      <c r="M175" s="49"/>
      <c r="N175" s="863" t="s">
        <v>1516</v>
      </c>
      <c r="O175" s="864" t="s">
        <v>1516</v>
      </c>
      <c r="P175" s="864" t="s">
        <v>1516</v>
      </c>
      <c r="Q175" s="864" t="s">
        <v>1516</v>
      </c>
      <c r="R175" s="864" t="s">
        <v>1516</v>
      </c>
      <c r="S175" s="864" t="s">
        <v>1516</v>
      </c>
      <c r="T175" s="865" t="s">
        <v>1516</v>
      </c>
      <c r="U175" s="49"/>
      <c r="V175" s="58" t="s">
        <v>86</v>
      </c>
      <c r="W175" s="866" t="s">
        <v>1516</v>
      </c>
      <c r="X175" s="56"/>
      <c r="Y175" s="69"/>
      <c r="Z175" s="69"/>
      <c r="AA175" s="68"/>
      <c r="AB175" s="57"/>
      <c r="AC175" s="58" t="s">
        <v>1376</v>
      </c>
      <c r="AD175" s="56"/>
      <c r="AE175" s="65"/>
      <c r="AF175" s="488">
        <v>0</v>
      </c>
      <c r="AG175" s="487">
        <v>-1</v>
      </c>
      <c r="AH175" s="487">
        <v>0</v>
      </c>
      <c r="AI175" s="487">
        <v>0</v>
      </c>
      <c r="AJ175" s="487">
        <v>0</v>
      </c>
      <c r="AK175" s="487">
        <v>0</v>
      </c>
      <c r="AL175" s="487">
        <v>0</v>
      </c>
      <c r="AM175" s="487">
        <v>0</v>
      </c>
      <c r="AN175" s="487">
        <v>0</v>
      </c>
      <c r="AO175" s="487">
        <v>0</v>
      </c>
      <c r="AP175" s="487">
        <v>0</v>
      </c>
      <c r="AQ175" s="487">
        <v>0</v>
      </c>
      <c r="AR175" s="487">
        <v>0</v>
      </c>
      <c r="AS175" s="487">
        <v>0</v>
      </c>
      <c r="AT175" s="487">
        <v>0</v>
      </c>
      <c r="AU175" s="493">
        <v>0</v>
      </c>
      <c r="AV175" s="488" t="str">
        <f t="shared" si="37"/>
        <v/>
      </c>
      <c r="AW175" s="487" t="str">
        <f t="shared" si="37"/>
        <v>tbd</v>
      </c>
      <c r="AX175" s="487" t="str">
        <f t="shared" si="37"/>
        <v/>
      </c>
      <c r="AY175" s="487" t="str">
        <f t="shared" si="37"/>
        <v/>
      </c>
      <c r="AZ175" s="487" t="str">
        <f t="shared" si="37"/>
        <v/>
      </c>
      <c r="BA175" s="487" t="str">
        <f t="shared" si="37"/>
        <v/>
      </c>
      <c r="BB175" s="487" t="str">
        <f t="shared" si="37"/>
        <v/>
      </c>
      <c r="BC175" s="487" t="str">
        <f t="shared" si="37"/>
        <v/>
      </c>
      <c r="BD175" s="487" t="str">
        <f t="shared" si="37"/>
        <v/>
      </c>
      <c r="BE175" s="487" t="str">
        <f t="shared" si="37"/>
        <v/>
      </c>
      <c r="BF175" s="487" t="str">
        <f t="shared" si="37"/>
        <v/>
      </c>
      <c r="BG175" s="487" t="str">
        <f t="shared" si="37"/>
        <v/>
      </c>
      <c r="BH175" s="487" t="str">
        <f t="shared" si="37"/>
        <v/>
      </c>
      <c r="BI175" s="487" t="str">
        <f t="shared" si="37"/>
        <v/>
      </c>
      <c r="BJ175" s="487" t="str">
        <f t="shared" si="37"/>
        <v/>
      </c>
      <c r="BK175" s="489" t="str">
        <f t="shared" si="32"/>
        <v/>
      </c>
      <c r="BL175" s="495" t="str">
        <f t="shared" si="38"/>
        <v/>
      </c>
      <c r="BM175" s="487" t="str">
        <f t="shared" si="38"/>
        <v>not req'ed</v>
      </c>
      <c r="BN175" s="487" t="str">
        <f t="shared" si="38"/>
        <v/>
      </c>
      <c r="BO175" s="487" t="str">
        <f t="shared" si="38"/>
        <v/>
      </c>
      <c r="BP175" s="487" t="str">
        <f t="shared" si="38"/>
        <v/>
      </c>
      <c r="BQ175" s="487" t="str">
        <f t="shared" si="38"/>
        <v/>
      </c>
      <c r="BR175" s="487" t="str">
        <f t="shared" si="38"/>
        <v/>
      </c>
      <c r="BS175" s="487" t="str">
        <f t="shared" si="38"/>
        <v/>
      </c>
      <c r="BT175" s="487" t="str">
        <f t="shared" si="38"/>
        <v/>
      </c>
      <c r="BU175" s="487" t="str">
        <f t="shared" si="38"/>
        <v/>
      </c>
      <c r="BV175" s="487" t="str">
        <f t="shared" si="38"/>
        <v/>
      </c>
      <c r="BW175" s="487" t="str">
        <f t="shared" si="38"/>
        <v/>
      </c>
      <c r="BX175" s="487" t="str">
        <f t="shared" si="38"/>
        <v/>
      </c>
      <c r="BY175" s="487" t="str">
        <f t="shared" si="38"/>
        <v/>
      </c>
      <c r="BZ175" s="487" t="str">
        <f t="shared" si="38"/>
        <v/>
      </c>
      <c r="CA175" s="489" t="str">
        <f t="shared" si="33"/>
        <v/>
      </c>
    </row>
    <row r="176" spans="1:79" s="121" customFormat="1" ht="19.899999999999999" customHeight="1" x14ac:dyDescent="0.25">
      <c r="A176" s="9" t="s">
        <v>1735</v>
      </c>
      <c r="B176" s="7" t="s">
        <v>1736</v>
      </c>
      <c r="C176" s="2" t="s">
        <v>1737</v>
      </c>
      <c r="D176" s="5" t="s">
        <v>1537</v>
      </c>
      <c r="E176" s="4">
        <v>1</v>
      </c>
      <c r="F176" s="862" t="s">
        <v>1516</v>
      </c>
      <c r="G176" s="862" t="s">
        <v>1516</v>
      </c>
      <c r="H176" s="5"/>
      <c r="I176" s="16"/>
      <c r="J176" s="47" t="s">
        <v>86</v>
      </c>
      <c r="K176" s="48"/>
      <c r="L176" s="48"/>
      <c r="M176" s="49"/>
      <c r="N176" s="863" t="s">
        <v>1516</v>
      </c>
      <c r="O176" s="864" t="s">
        <v>1516</v>
      </c>
      <c r="P176" s="864" t="s">
        <v>1516</v>
      </c>
      <c r="Q176" s="864" t="s">
        <v>1516</v>
      </c>
      <c r="R176" s="864" t="s">
        <v>1516</v>
      </c>
      <c r="S176" s="864" t="s">
        <v>1516</v>
      </c>
      <c r="T176" s="865" t="s">
        <v>1516</v>
      </c>
      <c r="U176" s="49"/>
      <c r="V176" s="58" t="s">
        <v>86</v>
      </c>
      <c r="W176" s="866" t="s">
        <v>1516</v>
      </c>
      <c r="X176" s="56"/>
      <c r="Y176" s="69"/>
      <c r="Z176" s="69"/>
      <c r="AA176" s="68"/>
      <c r="AB176" s="57"/>
      <c r="AC176" s="58" t="s">
        <v>1376</v>
      </c>
      <c r="AD176" s="56"/>
      <c r="AE176" s="65"/>
      <c r="AF176" s="488">
        <v>0</v>
      </c>
      <c r="AG176" s="487">
        <v>-1</v>
      </c>
      <c r="AH176" s="487">
        <v>0</v>
      </c>
      <c r="AI176" s="487">
        <v>0</v>
      </c>
      <c r="AJ176" s="487">
        <v>0</v>
      </c>
      <c r="AK176" s="487">
        <v>0</v>
      </c>
      <c r="AL176" s="487">
        <v>0</v>
      </c>
      <c r="AM176" s="487">
        <v>0</v>
      </c>
      <c r="AN176" s="487">
        <v>0</v>
      </c>
      <c r="AO176" s="487">
        <v>0</v>
      </c>
      <c r="AP176" s="487">
        <v>0</v>
      </c>
      <c r="AQ176" s="487">
        <v>-1</v>
      </c>
      <c r="AR176" s="487">
        <v>0</v>
      </c>
      <c r="AS176" s="487">
        <v>-1</v>
      </c>
      <c r="AT176" s="487">
        <v>-1</v>
      </c>
      <c r="AU176" s="493">
        <v>0</v>
      </c>
      <c r="AV176" s="488" t="str">
        <f t="shared" si="37"/>
        <v/>
      </c>
      <c r="AW176" s="487" t="str">
        <f t="shared" si="37"/>
        <v>tbd</v>
      </c>
      <c r="AX176" s="487" t="str">
        <f t="shared" si="37"/>
        <v/>
      </c>
      <c r="AY176" s="487" t="str">
        <f t="shared" si="37"/>
        <v/>
      </c>
      <c r="AZ176" s="487" t="str">
        <f t="shared" si="37"/>
        <v/>
      </c>
      <c r="BA176" s="487" t="str">
        <f t="shared" si="37"/>
        <v/>
      </c>
      <c r="BB176" s="487" t="str">
        <f t="shared" si="37"/>
        <v/>
      </c>
      <c r="BC176" s="487" t="str">
        <f t="shared" si="37"/>
        <v/>
      </c>
      <c r="BD176" s="487" t="str">
        <f t="shared" si="37"/>
        <v/>
      </c>
      <c r="BE176" s="487" t="str">
        <f t="shared" si="37"/>
        <v/>
      </c>
      <c r="BF176" s="487" t="str">
        <f t="shared" si="37"/>
        <v/>
      </c>
      <c r="BG176" s="487" t="str">
        <f t="shared" si="37"/>
        <v>tbd</v>
      </c>
      <c r="BH176" s="487" t="str">
        <f t="shared" si="37"/>
        <v/>
      </c>
      <c r="BI176" s="487" t="str">
        <f t="shared" si="37"/>
        <v>tbd</v>
      </c>
      <c r="BJ176" s="487" t="str">
        <f t="shared" si="37"/>
        <v>tbd</v>
      </c>
      <c r="BK176" s="489" t="str">
        <f t="shared" si="32"/>
        <v/>
      </c>
      <c r="BL176" s="495" t="str">
        <f t="shared" si="38"/>
        <v/>
      </c>
      <c r="BM176" s="487" t="str">
        <f t="shared" si="38"/>
        <v>not req'ed</v>
      </c>
      <c r="BN176" s="487" t="str">
        <f t="shared" si="38"/>
        <v/>
      </c>
      <c r="BO176" s="487" t="str">
        <f t="shared" si="38"/>
        <v/>
      </c>
      <c r="BP176" s="487" t="str">
        <f t="shared" si="38"/>
        <v/>
      </c>
      <c r="BQ176" s="487" t="str">
        <f t="shared" si="38"/>
        <v/>
      </c>
      <c r="BR176" s="487" t="str">
        <f t="shared" si="38"/>
        <v/>
      </c>
      <c r="BS176" s="487" t="str">
        <f t="shared" si="38"/>
        <v/>
      </c>
      <c r="BT176" s="487" t="str">
        <f t="shared" si="38"/>
        <v/>
      </c>
      <c r="BU176" s="487" t="str">
        <f t="shared" si="38"/>
        <v/>
      </c>
      <c r="BV176" s="487" t="str">
        <f t="shared" si="38"/>
        <v/>
      </c>
      <c r="BW176" s="487" t="str">
        <f t="shared" si="38"/>
        <v>not req'ed</v>
      </c>
      <c r="BX176" s="487" t="str">
        <f t="shared" si="38"/>
        <v/>
      </c>
      <c r="BY176" s="487" t="str">
        <f t="shared" si="38"/>
        <v>not req'ed</v>
      </c>
      <c r="BZ176" s="487" t="str">
        <f t="shared" si="38"/>
        <v>not req'ed</v>
      </c>
      <c r="CA176" s="489" t="str">
        <f t="shared" si="33"/>
        <v/>
      </c>
    </row>
    <row r="177" spans="1:79" s="121" customFormat="1" ht="19.899999999999999" customHeight="1" x14ac:dyDescent="0.25">
      <c r="A177" s="9" t="s">
        <v>1717</v>
      </c>
      <c r="B177" s="7" t="s">
        <v>1718</v>
      </c>
      <c r="C177" s="2" t="s">
        <v>1719</v>
      </c>
      <c r="D177" s="5" t="s">
        <v>1537</v>
      </c>
      <c r="E177" s="4">
        <v>200</v>
      </c>
      <c r="F177" s="873">
        <v>1</v>
      </c>
      <c r="G177" s="862"/>
      <c r="H177" s="5"/>
      <c r="I177" s="16"/>
      <c r="J177" s="47" t="s">
        <v>86</v>
      </c>
      <c r="K177" s="48"/>
      <c r="L177" s="48"/>
      <c r="M177" s="49"/>
      <c r="N177" s="47" t="s">
        <v>86</v>
      </c>
      <c r="O177" s="48"/>
      <c r="P177" s="48"/>
      <c r="Q177" s="48"/>
      <c r="R177" s="48"/>
      <c r="S177" s="48"/>
      <c r="T177" s="65"/>
      <c r="U177" s="49"/>
      <c r="V177" s="58" t="s">
        <v>86</v>
      </c>
      <c r="W177" s="82" t="s">
        <v>86</v>
      </c>
      <c r="X177" s="56"/>
      <c r="Y177" s="69"/>
      <c r="Z177" s="69"/>
      <c r="AA177" s="68"/>
      <c r="AB177" s="57"/>
      <c r="AC177" s="58" t="s">
        <v>1376</v>
      </c>
      <c r="AD177" s="56"/>
      <c r="AE177" s="65"/>
      <c r="AF177" s="488">
        <v>0</v>
      </c>
      <c r="AG177" s="487">
        <v>-1</v>
      </c>
      <c r="AH177" s="487">
        <v>0</v>
      </c>
      <c r="AI177" s="487">
        <v>0</v>
      </c>
      <c r="AJ177" s="487">
        <v>0</v>
      </c>
      <c r="AK177" s="487">
        <v>0</v>
      </c>
      <c r="AL177" s="487">
        <v>0</v>
      </c>
      <c r="AM177" s="487">
        <v>0</v>
      </c>
      <c r="AN177" s="487">
        <v>0</v>
      </c>
      <c r="AO177" s="487">
        <v>0</v>
      </c>
      <c r="AP177" s="487">
        <v>0</v>
      </c>
      <c r="AQ177" s="487">
        <v>0</v>
      </c>
      <c r="AR177" s="487">
        <v>0</v>
      </c>
      <c r="AS177" s="487">
        <v>0</v>
      </c>
      <c r="AT177" s="487">
        <v>0</v>
      </c>
      <c r="AU177" s="493">
        <v>0</v>
      </c>
      <c r="AV177" s="488" t="str">
        <f t="shared" si="37"/>
        <v/>
      </c>
      <c r="AW177" s="487" t="str">
        <f t="shared" si="37"/>
        <v>tbd</v>
      </c>
      <c r="AX177" s="487" t="str">
        <f t="shared" si="37"/>
        <v/>
      </c>
      <c r="AY177" s="487" t="str">
        <f t="shared" si="37"/>
        <v/>
      </c>
      <c r="AZ177" s="487" t="str">
        <f t="shared" si="37"/>
        <v/>
      </c>
      <c r="BA177" s="487" t="str">
        <f t="shared" si="37"/>
        <v/>
      </c>
      <c r="BB177" s="487" t="str">
        <f t="shared" si="37"/>
        <v/>
      </c>
      <c r="BC177" s="487" t="str">
        <f t="shared" si="37"/>
        <v/>
      </c>
      <c r="BD177" s="487" t="str">
        <f t="shared" si="37"/>
        <v/>
      </c>
      <c r="BE177" s="487" t="str">
        <f t="shared" si="37"/>
        <v/>
      </c>
      <c r="BF177" s="487" t="str">
        <f t="shared" si="37"/>
        <v/>
      </c>
      <c r="BG177" s="487" t="str">
        <f t="shared" si="37"/>
        <v/>
      </c>
      <c r="BH177" s="487" t="str">
        <f t="shared" si="37"/>
        <v/>
      </c>
      <c r="BI177" s="487" t="str">
        <f t="shared" si="37"/>
        <v/>
      </c>
      <c r="BJ177" s="487" t="str">
        <f t="shared" si="37"/>
        <v/>
      </c>
      <c r="BK177" s="489" t="str">
        <f t="shared" si="32"/>
        <v/>
      </c>
      <c r="BL177" s="495" t="str">
        <f t="shared" si="38"/>
        <v/>
      </c>
      <c r="BM177" s="487" t="str">
        <f t="shared" si="38"/>
        <v>tbd</v>
      </c>
      <c r="BN177" s="487" t="str">
        <f t="shared" si="38"/>
        <v/>
      </c>
      <c r="BO177" s="487" t="str">
        <f t="shared" si="38"/>
        <v/>
      </c>
      <c r="BP177" s="487" t="str">
        <f t="shared" si="38"/>
        <v/>
      </c>
      <c r="BQ177" s="487" t="str">
        <f t="shared" si="38"/>
        <v/>
      </c>
      <c r="BR177" s="487" t="str">
        <f t="shared" si="38"/>
        <v/>
      </c>
      <c r="BS177" s="487" t="str">
        <f t="shared" si="38"/>
        <v/>
      </c>
      <c r="BT177" s="487" t="str">
        <f t="shared" si="38"/>
        <v/>
      </c>
      <c r="BU177" s="487" t="str">
        <f t="shared" si="38"/>
        <v/>
      </c>
      <c r="BV177" s="487" t="str">
        <f t="shared" si="38"/>
        <v/>
      </c>
      <c r="BW177" s="487" t="str">
        <f t="shared" si="38"/>
        <v/>
      </c>
      <c r="BX177" s="487" t="str">
        <f t="shared" si="38"/>
        <v/>
      </c>
      <c r="BY177" s="487" t="str">
        <f t="shared" si="38"/>
        <v/>
      </c>
      <c r="BZ177" s="487" t="str">
        <f t="shared" si="38"/>
        <v/>
      </c>
      <c r="CA177" s="489" t="str">
        <f t="shared" si="33"/>
        <v/>
      </c>
    </row>
    <row r="178" spans="1:79" s="121" customFormat="1" ht="19.899999999999999" customHeight="1" x14ac:dyDescent="0.25">
      <c r="A178" s="9" t="s">
        <v>2099</v>
      </c>
      <c r="B178" s="7" t="s">
        <v>2100</v>
      </c>
      <c r="C178" s="2" t="s">
        <v>2101</v>
      </c>
      <c r="D178" s="5" t="s">
        <v>2102</v>
      </c>
      <c r="E178" s="4">
        <v>8</v>
      </c>
      <c r="F178" s="4" t="s">
        <v>1525</v>
      </c>
      <c r="G178" s="4">
        <v>1000</v>
      </c>
      <c r="H178" s="5"/>
      <c r="I178" s="16"/>
      <c r="J178" s="47" t="s">
        <v>86</v>
      </c>
      <c r="K178" s="48"/>
      <c r="L178" s="48"/>
      <c r="M178" s="49"/>
      <c r="N178" s="47" t="s">
        <v>86</v>
      </c>
      <c r="O178" s="48"/>
      <c r="P178" s="48"/>
      <c r="Q178" s="48"/>
      <c r="R178" s="48"/>
      <c r="S178" s="48"/>
      <c r="T178" s="65"/>
      <c r="U178" s="49"/>
      <c r="V178" s="58" t="s">
        <v>86</v>
      </c>
      <c r="W178" s="82" t="s">
        <v>86</v>
      </c>
      <c r="X178" s="56"/>
      <c r="Y178" s="69"/>
      <c r="Z178" s="69"/>
      <c r="AA178" s="68"/>
      <c r="AB178" s="57"/>
      <c r="AC178" s="58" t="s">
        <v>1376</v>
      </c>
      <c r="AD178" s="56"/>
      <c r="AE178" s="65"/>
      <c r="AF178" s="488">
        <v>0</v>
      </c>
      <c r="AG178" s="487">
        <v>-1</v>
      </c>
      <c r="AH178" s="487">
        <v>0</v>
      </c>
      <c r="AI178" s="487">
        <v>0</v>
      </c>
      <c r="AJ178" s="487">
        <v>0</v>
      </c>
      <c r="AK178" s="487">
        <v>0</v>
      </c>
      <c r="AL178" s="487">
        <v>0</v>
      </c>
      <c r="AM178" s="487">
        <v>0</v>
      </c>
      <c r="AN178" s="487">
        <v>0</v>
      </c>
      <c r="AO178" s="487">
        <v>0</v>
      </c>
      <c r="AP178" s="487">
        <v>0</v>
      </c>
      <c r="AQ178" s="487">
        <v>0</v>
      </c>
      <c r="AR178" s="487">
        <v>0</v>
      </c>
      <c r="AS178" s="487">
        <v>0</v>
      </c>
      <c r="AT178" s="487">
        <v>0</v>
      </c>
      <c r="AU178" s="493">
        <v>0</v>
      </c>
      <c r="AV178" s="488" t="str">
        <f t="shared" si="37"/>
        <v/>
      </c>
      <c r="AW178" s="487" t="str">
        <f t="shared" si="37"/>
        <v>tbd</v>
      </c>
      <c r="AX178" s="487" t="str">
        <f t="shared" si="37"/>
        <v/>
      </c>
      <c r="AY178" s="487" t="str">
        <f t="shared" si="37"/>
        <v/>
      </c>
      <c r="AZ178" s="487" t="str">
        <f t="shared" si="37"/>
        <v/>
      </c>
      <c r="BA178" s="487" t="str">
        <f t="shared" si="37"/>
        <v/>
      </c>
      <c r="BB178" s="487" t="str">
        <f t="shared" si="37"/>
        <v/>
      </c>
      <c r="BC178" s="487" t="str">
        <f t="shared" si="37"/>
        <v/>
      </c>
      <c r="BD178" s="487" t="str">
        <f t="shared" si="37"/>
        <v/>
      </c>
      <c r="BE178" s="487" t="str">
        <f t="shared" si="37"/>
        <v/>
      </c>
      <c r="BF178" s="487" t="str">
        <f t="shared" si="37"/>
        <v/>
      </c>
      <c r="BG178" s="487" t="str">
        <f t="shared" si="37"/>
        <v/>
      </c>
      <c r="BH178" s="487" t="str">
        <f t="shared" si="37"/>
        <v/>
      </c>
      <c r="BI178" s="487" t="str">
        <f t="shared" si="37"/>
        <v/>
      </c>
      <c r="BJ178" s="487" t="str">
        <f t="shared" si="37"/>
        <v/>
      </c>
      <c r="BK178" s="489" t="str">
        <f t="shared" si="32"/>
        <v/>
      </c>
      <c r="BL178" s="495" t="str">
        <f t="shared" si="38"/>
        <v/>
      </c>
      <c r="BM178" s="487" t="str">
        <f t="shared" si="38"/>
        <v>tbd</v>
      </c>
      <c r="BN178" s="487" t="str">
        <f t="shared" si="38"/>
        <v/>
      </c>
      <c r="BO178" s="487" t="str">
        <f t="shared" si="38"/>
        <v/>
      </c>
      <c r="BP178" s="487" t="str">
        <f t="shared" si="38"/>
        <v/>
      </c>
      <c r="BQ178" s="487" t="str">
        <f t="shared" si="38"/>
        <v/>
      </c>
      <c r="BR178" s="487" t="str">
        <f t="shared" si="38"/>
        <v/>
      </c>
      <c r="BS178" s="487" t="str">
        <f t="shared" si="38"/>
        <v/>
      </c>
      <c r="BT178" s="487" t="str">
        <f t="shared" si="38"/>
        <v/>
      </c>
      <c r="BU178" s="487" t="str">
        <f t="shared" si="38"/>
        <v/>
      </c>
      <c r="BV178" s="487" t="str">
        <f t="shared" si="38"/>
        <v/>
      </c>
      <c r="BW178" s="487" t="str">
        <f t="shared" si="38"/>
        <v/>
      </c>
      <c r="BX178" s="487" t="str">
        <f t="shared" si="38"/>
        <v/>
      </c>
      <c r="BY178" s="487" t="str">
        <f t="shared" si="38"/>
        <v/>
      </c>
      <c r="BZ178" s="487" t="str">
        <f t="shared" si="38"/>
        <v/>
      </c>
      <c r="CA178" s="489" t="str">
        <f t="shared" si="33"/>
        <v/>
      </c>
    </row>
    <row r="179" spans="1:79" s="121" customFormat="1" ht="19.899999999999999" customHeight="1" x14ac:dyDescent="0.25">
      <c r="A179" s="9" t="s">
        <v>2103</v>
      </c>
      <c r="B179" s="7" t="s">
        <v>2104</v>
      </c>
      <c r="C179" s="2" t="s">
        <v>2105</v>
      </c>
      <c r="D179" s="5" t="s">
        <v>2106</v>
      </c>
      <c r="E179" s="4">
        <v>50</v>
      </c>
      <c r="F179" s="4" t="s">
        <v>1525</v>
      </c>
      <c r="G179" s="4">
        <v>1000</v>
      </c>
      <c r="H179" s="5"/>
      <c r="I179" s="16"/>
      <c r="J179" s="47" t="s">
        <v>86</v>
      </c>
      <c r="K179" s="48"/>
      <c r="L179" s="48"/>
      <c r="M179" s="49"/>
      <c r="N179" s="47" t="s">
        <v>86</v>
      </c>
      <c r="O179" s="48"/>
      <c r="P179" s="48"/>
      <c r="Q179" s="48"/>
      <c r="R179" s="48"/>
      <c r="S179" s="48"/>
      <c r="T179" s="65"/>
      <c r="U179" s="49"/>
      <c r="V179" s="58" t="s">
        <v>86</v>
      </c>
      <c r="W179" s="82" t="s">
        <v>86</v>
      </c>
      <c r="X179" s="56"/>
      <c r="Y179" s="69"/>
      <c r="Z179" s="69"/>
      <c r="AA179" s="68"/>
      <c r="AB179" s="57"/>
      <c r="AC179" s="58" t="s">
        <v>1376</v>
      </c>
      <c r="AD179" s="56"/>
      <c r="AE179" s="65"/>
      <c r="AF179" s="488">
        <v>0</v>
      </c>
      <c r="AG179" s="487">
        <v>-1</v>
      </c>
      <c r="AH179" s="487">
        <v>0</v>
      </c>
      <c r="AI179" s="487">
        <v>0</v>
      </c>
      <c r="AJ179" s="487">
        <v>0</v>
      </c>
      <c r="AK179" s="487">
        <v>0</v>
      </c>
      <c r="AL179" s="487">
        <v>0</v>
      </c>
      <c r="AM179" s="487">
        <v>0</v>
      </c>
      <c r="AN179" s="487">
        <v>0</v>
      </c>
      <c r="AO179" s="487">
        <v>0</v>
      </c>
      <c r="AP179" s="487">
        <v>0</v>
      </c>
      <c r="AQ179" s="487">
        <v>-1</v>
      </c>
      <c r="AR179" s="487">
        <v>-1</v>
      </c>
      <c r="AS179" s="487">
        <v>-1</v>
      </c>
      <c r="AT179" s="487">
        <v>-1</v>
      </c>
      <c r="AU179" s="493">
        <v>-1</v>
      </c>
      <c r="AV179" s="488" t="str">
        <f t="shared" si="37"/>
        <v/>
      </c>
      <c r="AW179" s="487" t="str">
        <f t="shared" si="37"/>
        <v>tbd</v>
      </c>
      <c r="AX179" s="487" t="str">
        <f t="shared" si="37"/>
        <v/>
      </c>
      <c r="AY179" s="487" t="str">
        <f t="shared" si="37"/>
        <v/>
      </c>
      <c r="AZ179" s="487" t="str">
        <f t="shared" si="37"/>
        <v/>
      </c>
      <c r="BA179" s="487" t="str">
        <f t="shared" si="37"/>
        <v/>
      </c>
      <c r="BB179" s="487" t="str">
        <f t="shared" si="37"/>
        <v/>
      </c>
      <c r="BC179" s="487" t="str">
        <f t="shared" si="37"/>
        <v/>
      </c>
      <c r="BD179" s="487" t="str">
        <f t="shared" si="37"/>
        <v/>
      </c>
      <c r="BE179" s="487" t="str">
        <f t="shared" si="37"/>
        <v/>
      </c>
      <c r="BF179" s="487" t="str">
        <f t="shared" si="37"/>
        <v/>
      </c>
      <c r="BG179" s="487" t="str">
        <f t="shared" si="37"/>
        <v>tbd</v>
      </c>
      <c r="BH179" s="487" t="str">
        <f t="shared" si="37"/>
        <v>tbd</v>
      </c>
      <c r="BI179" s="487" t="str">
        <f t="shared" si="37"/>
        <v>tbd</v>
      </c>
      <c r="BJ179" s="487" t="str">
        <f t="shared" si="37"/>
        <v>tbd</v>
      </c>
      <c r="BK179" s="489" t="str">
        <f t="shared" si="32"/>
        <v>tbd</v>
      </c>
      <c r="BL179" s="495" t="str">
        <f t="shared" si="38"/>
        <v/>
      </c>
      <c r="BM179" s="487" t="str">
        <f t="shared" si="38"/>
        <v>tbd</v>
      </c>
      <c r="BN179" s="487" t="str">
        <f t="shared" si="38"/>
        <v/>
      </c>
      <c r="BO179" s="487" t="str">
        <f t="shared" si="38"/>
        <v/>
      </c>
      <c r="BP179" s="487" t="str">
        <f t="shared" si="38"/>
        <v/>
      </c>
      <c r="BQ179" s="487" t="str">
        <f t="shared" si="38"/>
        <v/>
      </c>
      <c r="BR179" s="487" t="str">
        <f t="shared" si="38"/>
        <v/>
      </c>
      <c r="BS179" s="487" t="str">
        <f t="shared" si="38"/>
        <v/>
      </c>
      <c r="BT179" s="487" t="str">
        <f t="shared" si="38"/>
        <v/>
      </c>
      <c r="BU179" s="487" t="str">
        <f t="shared" si="38"/>
        <v/>
      </c>
      <c r="BV179" s="487" t="str">
        <f t="shared" si="38"/>
        <v/>
      </c>
      <c r="BW179" s="487" t="str">
        <f t="shared" si="38"/>
        <v>tbd</v>
      </c>
      <c r="BX179" s="487" t="str">
        <f t="shared" si="38"/>
        <v>tbd</v>
      </c>
      <c r="BY179" s="487" t="str">
        <f t="shared" si="38"/>
        <v>tbd</v>
      </c>
      <c r="BZ179" s="487" t="str">
        <f t="shared" si="38"/>
        <v>tbd</v>
      </c>
      <c r="CA179" s="489" t="str">
        <f t="shared" si="33"/>
        <v>tbd</v>
      </c>
    </row>
    <row r="180" spans="1:79" s="121" customFormat="1" ht="19.899999999999999" customHeight="1" x14ac:dyDescent="0.25">
      <c r="A180" s="1381" t="s">
        <v>2432</v>
      </c>
      <c r="B180" s="1382"/>
      <c r="C180" s="1382"/>
      <c r="D180" s="1382"/>
      <c r="E180" s="1382"/>
      <c r="F180" s="1382"/>
      <c r="G180" s="1382"/>
      <c r="H180" s="1382"/>
      <c r="I180" s="1383"/>
      <c r="J180" s="867"/>
      <c r="K180" s="868"/>
      <c r="L180" s="868"/>
      <c r="M180" s="869"/>
      <c r="N180" s="867"/>
      <c r="O180" s="868"/>
      <c r="P180" s="868"/>
      <c r="Q180" s="868"/>
      <c r="R180" s="868"/>
      <c r="S180" s="868"/>
      <c r="T180" s="870"/>
      <c r="U180" s="869"/>
      <c r="V180" s="867"/>
      <c r="W180" s="871"/>
      <c r="X180" s="868"/>
      <c r="Y180" s="870"/>
      <c r="Z180" s="870"/>
      <c r="AA180" s="872"/>
      <c r="AB180" s="869"/>
      <c r="AC180" s="867"/>
      <c r="AD180" s="868"/>
      <c r="AE180" s="870"/>
      <c r="AF180" s="488">
        <f t="shared" ref="AF180:AU180" si="39">AF179</f>
        <v>0</v>
      </c>
      <c r="AG180" s="487">
        <f t="shared" si="39"/>
        <v>-1</v>
      </c>
      <c r="AH180" s="487">
        <f t="shared" si="39"/>
        <v>0</v>
      </c>
      <c r="AI180" s="487">
        <f t="shared" si="39"/>
        <v>0</v>
      </c>
      <c r="AJ180" s="487">
        <f t="shared" si="39"/>
        <v>0</v>
      </c>
      <c r="AK180" s="487">
        <f t="shared" si="39"/>
        <v>0</v>
      </c>
      <c r="AL180" s="487">
        <f t="shared" si="39"/>
        <v>0</v>
      </c>
      <c r="AM180" s="487">
        <f t="shared" si="39"/>
        <v>0</v>
      </c>
      <c r="AN180" s="487">
        <f t="shared" si="39"/>
        <v>0</v>
      </c>
      <c r="AO180" s="487">
        <f t="shared" si="39"/>
        <v>0</v>
      </c>
      <c r="AP180" s="487">
        <f t="shared" si="39"/>
        <v>0</v>
      </c>
      <c r="AQ180" s="487">
        <f t="shared" si="39"/>
        <v>-1</v>
      </c>
      <c r="AR180" s="487">
        <f t="shared" si="39"/>
        <v>-1</v>
      </c>
      <c r="AS180" s="487">
        <f t="shared" si="39"/>
        <v>-1</v>
      </c>
      <c r="AT180" s="487">
        <f t="shared" si="39"/>
        <v>-1</v>
      </c>
      <c r="AU180" s="493">
        <f t="shared" si="39"/>
        <v>-1</v>
      </c>
      <c r="AV180" s="488" t="str">
        <f t="shared" si="37"/>
        <v/>
      </c>
      <c r="AW180" s="487">
        <f t="shared" si="37"/>
        <v>0</v>
      </c>
      <c r="AX180" s="487" t="str">
        <f t="shared" si="37"/>
        <v/>
      </c>
      <c r="AY180" s="487" t="str">
        <f t="shared" si="37"/>
        <v/>
      </c>
      <c r="AZ180" s="487" t="str">
        <f t="shared" si="37"/>
        <v/>
      </c>
      <c r="BA180" s="487" t="str">
        <f t="shared" si="37"/>
        <v/>
      </c>
      <c r="BB180" s="487" t="str">
        <f t="shared" si="37"/>
        <v/>
      </c>
      <c r="BC180" s="487" t="str">
        <f t="shared" si="37"/>
        <v/>
      </c>
      <c r="BD180" s="487" t="str">
        <f t="shared" si="37"/>
        <v/>
      </c>
      <c r="BE180" s="487" t="str">
        <f t="shared" si="37"/>
        <v/>
      </c>
      <c r="BF180" s="487" t="str">
        <f t="shared" si="37"/>
        <v/>
      </c>
      <c r="BG180" s="487">
        <f t="shared" si="37"/>
        <v>0</v>
      </c>
      <c r="BH180" s="487">
        <f t="shared" si="37"/>
        <v>0</v>
      </c>
      <c r="BI180" s="487">
        <f t="shared" si="37"/>
        <v>0</v>
      </c>
      <c r="BJ180" s="487">
        <f t="shared" si="37"/>
        <v>0</v>
      </c>
      <c r="BK180" s="489">
        <f t="shared" si="32"/>
        <v>0</v>
      </c>
      <c r="BL180" s="495" t="str">
        <f t="shared" si="38"/>
        <v/>
      </c>
      <c r="BM180" s="487">
        <f t="shared" si="38"/>
        <v>0</v>
      </c>
      <c r="BN180" s="487" t="str">
        <f t="shared" si="38"/>
        <v/>
      </c>
      <c r="BO180" s="487" t="str">
        <f t="shared" si="38"/>
        <v/>
      </c>
      <c r="BP180" s="487" t="str">
        <f t="shared" si="38"/>
        <v/>
      </c>
      <c r="BQ180" s="487" t="str">
        <f t="shared" si="38"/>
        <v/>
      </c>
      <c r="BR180" s="487" t="str">
        <f t="shared" si="38"/>
        <v/>
      </c>
      <c r="BS180" s="487" t="str">
        <f t="shared" si="38"/>
        <v/>
      </c>
      <c r="BT180" s="487" t="str">
        <f t="shared" si="38"/>
        <v/>
      </c>
      <c r="BU180" s="487" t="str">
        <f t="shared" si="38"/>
        <v/>
      </c>
      <c r="BV180" s="487" t="str">
        <f t="shared" si="38"/>
        <v/>
      </c>
      <c r="BW180" s="487">
        <f t="shared" si="38"/>
        <v>0</v>
      </c>
      <c r="BX180" s="487">
        <f t="shared" si="38"/>
        <v>0</v>
      </c>
      <c r="BY180" s="487">
        <f t="shared" si="38"/>
        <v>0</v>
      </c>
      <c r="BZ180" s="487">
        <f t="shared" si="38"/>
        <v>0</v>
      </c>
      <c r="CA180" s="489">
        <f t="shared" si="33"/>
        <v>0</v>
      </c>
    </row>
    <row r="181" spans="1:79" s="121" customFormat="1" ht="19.899999999999999" customHeight="1" x14ac:dyDescent="0.25">
      <c r="A181" s="9" t="s">
        <v>1996</v>
      </c>
      <c r="B181" s="7" t="s">
        <v>1997</v>
      </c>
      <c r="C181" s="2" t="s">
        <v>1998</v>
      </c>
      <c r="D181" s="5" t="s">
        <v>1537</v>
      </c>
      <c r="E181" s="4">
        <v>1</v>
      </c>
      <c r="F181" s="862" t="s">
        <v>1516</v>
      </c>
      <c r="G181" s="862" t="s">
        <v>1516</v>
      </c>
      <c r="H181" s="5"/>
      <c r="I181" s="16"/>
      <c r="J181" s="47" t="s">
        <v>86</v>
      </c>
      <c r="K181" s="48"/>
      <c r="L181" s="48"/>
      <c r="M181" s="49"/>
      <c r="N181" s="863" t="s">
        <v>1516</v>
      </c>
      <c r="O181" s="864" t="s">
        <v>1516</v>
      </c>
      <c r="P181" s="864" t="s">
        <v>1516</v>
      </c>
      <c r="Q181" s="864" t="s">
        <v>1516</v>
      </c>
      <c r="R181" s="864" t="s">
        <v>1516</v>
      </c>
      <c r="S181" s="864" t="s">
        <v>1516</v>
      </c>
      <c r="T181" s="865" t="s">
        <v>1516</v>
      </c>
      <c r="U181" s="49"/>
      <c r="V181" s="58" t="s">
        <v>86</v>
      </c>
      <c r="W181" s="866" t="s">
        <v>1516</v>
      </c>
      <c r="X181" s="56"/>
      <c r="Y181" s="69"/>
      <c r="Z181" s="69"/>
      <c r="AA181" s="68"/>
      <c r="AB181" s="57"/>
      <c r="AC181" s="58" t="s">
        <v>1376</v>
      </c>
      <c r="AD181" s="56"/>
      <c r="AE181" s="65"/>
      <c r="AF181" s="488">
        <v>0</v>
      </c>
      <c r="AG181" s="487">
        <v>0</v>
      </c>
      <c r="AH181" s="487">
        <v>-1</v>
      </c>
      <c r="AI181" s="487">
        <v>0</v>
      </c>
      <c r="AJ181" s="487">
        <v>0</v>
      </c>
      <c r="AK181" s="487">
        <v>0</v>
      </c>
      <c r="AL181" s="487">
        <v>0</v>
      </c>
      <c r="AM181" s="487">
        <v>0</v>
      </c>
      <c r="AN181" s="487">
        <v>0</v>
      </c>
      <c r="AO181" s="487">
        <v>0</v>
      </c>
      <c r="AP181" s="487">
        <v>0</v>
      </c>
      <c r="AQ181" s="487">
        <v>-1</v>
      </c>
      <c r="AR181" s="487">
        <v>0</v>
      </c>
      <c r="AS181" s="487">
        <v>0</v>
      </c>
      <c r="AT181" s="487">
        <v>-1</v>
      </c>
      <c r="AU181" s="493">
        <v>0</v>
      </c>
      <c r="AV181" s="488" t="str">
        <f t="shared" si="37"/>
        <v/>
      </c>
      <c r="AW181" s="487" t="str">
        <f t="shared" si="37"/>
        <v/>
      </c>
      <c r="AX181" s="487" t="str">
        <f t="shared" si="37"/>
        <v>tbd</v>
      </c>
      <c r="AY181" s="487" t="str">
        <f t="shared" si="37"/>
        <v/>
      </c>
      <c r="AZ181" s="487" t="str">
        <f t="shared" si="37"/>
        <v/>
      </c>
      <c r="BA181" s="487" t="str">
        <f t="shared" si="37"/>
        <v/>
      </c>
      <c r="BB181" s="487" t="str">
        <f t="shared" si="37"/>
        <v/>
      </c>
      <c r="BC181" s="487" t="str">
        <f t="shared" si="37"/>
        <v/>
      </c>
      <c r="BD181" s="487" t="str">
        <f t="shared" si="37"/>
        <v/>
      </c>
      <c r="BE181" s="487" t="str">
        <f t="shared" si="37"/>
        <v/>
      </c>
      <c r="BF181" s="487" t="str">
        <f t="shared" si="37"/>
        <v/>
      </c>
      <c r="BG181" s="487" t="str">
        <f t="shared" si="37"/>
        <v>tbd</v>
      </c>
      <c r="BH181" s="487" t="str">
        <f t="shared" si="37"/>
        <v/>
      </c>
      <c r="BI181" s="487" t="str">
        <f t="shared" si="37"/>
        <v/>
      </c>
      <c r="BJ181" s="487" t="str">
        <f t="shared" si="37"/>
        <v>tbd</v>
      </c>
      <c r="BK181" s="489" t="str">
        <f t="shared" si="32"/>
        <v/>
      </c>
      <c r="BL181" s="495" t="str">
        <f t="shared" si="38"/>
        <v/>
      </c>
      <c r="BM181" s="487" t="str">
        <f t="shared" si="38"/>
        <v/>
      </c>
      <c r="BN181" s="487" t="str">
        <f t="shared" si="38"/>
        <v>not req'ed</v>
      </c>
      <c r="BO181" s="487" t="str">
        <f t="shared" si="38"/>
        <v/>
      </c>
      <c r="BP181" s="487" t="str">
        <f t="shared" si="38"/>
        <v/>
      </c>
      <c r="BQ181" s="487" t="str">
        <f t="shared" si="38"/>
        <v/>
      </c>
      <c r="BR181" s="487" t="str">
        <f t="shared" si="38"/>
        <v/>
      </c>
      <c r="BS181" s="487" t="str">
        <f t="shared" si="38"/>
        <v/>
      </c>
      <c r="BT181" s="487" t="str">
        <f t="shared" si="38"/>
        <v/>
      </c>
      <c r="BU181" s="487" t="str">
        <f t="shared" si="38"/>
        <v/>
      </c>
      <c r="BV181" s="487" t="str">
        <f t="shared" si="38"/>
        <v/>
      </c>
      <c r="BW181" s="487" t="str">
        <f t="shared" si="38"/>
        <v>not req'ed</v>
      </c>
      <c r="BX181" s="487" t="str">
        <f t="shared" si="38"/>
        <v/>
      </c>
      <c r="BY181" s="487" t="str">
        <f t="shared" si="38"/>
        <v/>
      </c>
      <c r="BZ181" s="487" t="str">
        <f t="shared" si="38"/>
        <v>not req'ed</v>
      </c>
      <c r="CA181" s="489" t="str">
        <f t="shared" si="33"/>
        <v/>
      </c>
    </row>
    <row r="182" spans="1:79" s="121" customFormat="1" ht="19.899999999999999" customHeight="1" x14ac:dyDescent="0.25">
      <c r="A182" s="9" t="s">
        <v>2035</v>
      </c>
      <c r="B182" s="7" t="s">
        <v>2036</v>
      </c>
      <c r="C182" s="2" t="s">
        <v>2037</v>
      </c>
      <c r="D182" s="5" t="s">
        <v>1537</v>
      </c>
      <c r="E182" s="4">
        <v>1</v>
      </c>
      <c r="F182" s="862" t="s">
        <v>1516</v>
      </c>
      <c r="G182" s="862" t="s">
        <v>1516</v>
      </c>
      <c r="H182" s="5"/>
      <c r="I182" s="16"/>
      <c r="J182" s="47" t="s">
        <v>86</v>
      </c>
      <c r="K182" s="48"/>
      <c r="L182" s="48"/>
      <c r="M182" s="49"/>
      <c r="N182" s="863" t="s">
        <v>1516</v>
      </c>
      <c r="O182" s="864" t="s">
        <v>1516</v>
      </c>
      <c r="P182" s="864" t="s">
        <v>1516</v>
      </c>
      <c r="Q182" s="864" t="s">
        <v>1516</v>
      </c>
      <c r="R182" s="864" t="s">
        <v>1516</v>
      </c>
      <c r="S182" s="864" t="s">
        <v>1516</v>
      </c>
      <c r="T182" s="865" t="s">
        <v>1516</v>
      </c>
      <c r="U182" s="49"/>
      <c r="V182" s="58" t="s">
        <v>86</v>
      </c>
      <c r="W182" s="866" t="s">
        <v>1516</v>
      </c>
      <c r="X182" s="56"/>
      <c r="Y182" s="69"/>
      <c r="Z182" s="69"/>
      <c r="AA182" s="68"/>
      <c r="AB182" s="57"/>
      <c r="AC182" s="58" t="s">
        <v>1376</v>
      </c>
      <c r="AD182" s="56"/>
      <c r="AE182" s="65"/>
      <c r="AF182" s="488">
        <v>0</v>
      </c>
      <c r="AG182" s="487">
        <v>0</v>
      </c>
      <c r="AH182" s="487">
        <v>-1</v>
      </c>
      <c r="AI182" s="487">
        <v>0</v>
      </c>
      <c r="AJ182" s="487">
        <v>0</v>
      </c>
      <c r="AK182" s="487">
        <v>0</v>
      </c>
      <c r="AL182" s="487">
        <v>0</v>
      </c>
      <c r="AM182" s="487">
        <v>0</v>
      </c>
      <c r="AN182" s="487">
        <v>0</v>
      </c>
      <c r="AO182" s="487">
        <v>0</v>
      </c>
      <c r="AP182" s="487">
        <v>0</v>
      </c>
      <c r="AQ182" s="487">
        <v>-1</v>
      </c>
      <c r="AR182" s="487">
        <v>0</v>
      </c>
      <c r="AS182" s="487">
        <v>-1</v>
      </c>
      <c r="AT182" s="487">
        <v>-1</v>
      </c>
      <c r="AU182" s="493">
        <v>0</v>
      </c>
      <c r="AV182" s="488" t="str">
        <f t="shared" si="37"/>
        <v/>
      </c>
      <c r="AW182" s="487" t="str">
        <f t="shared" si="37"/>
        <v/>
      </c>
      <c r="AX182" s="487" t="str">
        <f t="shared" si="37"/>
        <v>tbd</v>
      </c>
      <c r="AY182" s="487" t="str">
        <f t="shared" si="37"/>
        <v/>
      </c>
      <c r="AZ182" s="487" t="str">
        <f t="shared" si="37"/>
        <v/>
      </c>
      <c r="BA182" s="487" t="str">
        <f t="shared" si="37"/>
        <v/>
      </c>
      <c r="BB182" s="487" t="str">
        <f t="shared" si="37"/>
        <v/>
      </c>
      <c r="BC182" s="487" t="str">
        <f t="shared" si="37"/>
        <v/>
      </c>
      <c r="BD182" s="487" t="str">
        <f t="shared" si="37"/>
        <v/>
      </c>
      <c r="BE182" s="487" t="str">
        <f t="shared" si="37"/>
        <v/>
      </c>
      <c r="BF182" s="487" t="str">
        <f t="shared" si="37"/>
        <v/>
      </c>
      <c r="BG182" s="487" t="str">
        <f t="shared" si="37"/>
        <v>tbd</v>
      </c>
      <c r="BH182" s="487" t="str">
        <f t="shared" si="37"/>
        <v/>
      </c>
      <c r="BI182" s="487" t="str">
        <f t="shared" si="37"/>
        <v>tbd</v>
      </c>
      <c r="BJ182" s="487" t="str">
        <f t="shared" si="37"/>
        <v>tbd</v>
      </c>
      <c r="BK182" s="489" t="str">
        <f t="shared" si="32"/>
        <v/>
      </c>
      <c r="BL182" s="495" t="str">
        <f t="shared" si="38"/>
        <v/>
      </c>
      <c r="BM182" s="487" t="str">
        <f t="shared" si="38"/>
        <v/>
      </c>
      <c r="BN182" s="487" t="str">
        <f t="shared" si="38"/>
        <v>not req'ed</v>
      </c>
      <c r="BO182" s="487" t="str">
        <f t="shared" si="38"/>
        <v/>
      </c>
      <c r="BP182" s="487" t="str">
        <f t="shared" si="38"/>
        <v/>
      </c>
      <c r="BQ182" s="487" t="str">
        <f t="shared" si="38"/>
        <v/>
      </c>
      <c r="BR182" s="487" t="str">
        <f t="shared" si="38"/>
        <v/>
      </c>
      <c r="BS182" s="487" t="str">
        <f t="shared" si="38"/>
        <v/>
      </c>
      <c r="BT182" s="487" t="str">
        <f t="shared" si="38"/>
        <v/>
      </c>
      <c r="BU182" s="487" t="str">
        <f t="shared" si="38"/>
        <v/>
      </c>
      <c r="BV182" s="487" t="str">
        <f t="shared" si="38"/>
        <v/>
      </c>
      <c r="BW182" s="487" t="str">
        <f t="shared" si="38"/>
        <v>not req'ed</v>
      </c>
      <c r="BX182" s="487" t="str">
        <f t="shared" si="38"/>
        <v/>
      </c>
      <c r="BY182" s="487" t="str">
        <f t="shared" si="38"/>
        <v>not req'ed</v>
      </c>
      <c r="BZ182" s="487" t="str">
        <f t="shared" si="38"/>
        <v>not req'ed</v>
      </c>
      <c r="CA182" s="489" t="str">
        <f t="shared" si="33"/>
        <v/>
      </c>
    </row>
    <row r="183" spans="1:79" s="121" customFormat="1" ht="19.899999999999999" customHeight="1" x14ac:dyDescent="0.25">
      <c r="A183" s="9" t="s">
        <v>1797</v>
      </c>
      <c r="B183" s="7" t="s">
        <v>1798</v>
      </c>
      <c r="C183" s="2" t="s">
        <v>1799</v>
      </c>
      <c r="D183" s="5" t="s">
        <v>1537</v>
      </c>
      <c r="E183" s="4">
        <v>70</v>
      </c>
      <c r="F183" s="873">
        <v>1</v>
      </c>
      <c r="G183" s="862"/>
      <c r="H183" s="5"/>
      <c r="I183" s="16"/>
      <c r="J183" s="47" t="s">
        <v>86</v>
      </c>
      <c r="K183" s="48"/>
      <c r="L183" s="48"/>
      <c r="M183" s="49"/>
      <c r="N183" s="47" t="s">
        <v>86</v>
      </c>
      <c r="O183" s="48"/>
      <c r="P183" s="48"/>
      <c r="Q183" s="48"/>
      <c r="R183" s="48"/>
      <c r="S183" s="48"/>
      <c r="T183" s="65"/>
      <c r="U183" s="49"/>
      <c r="V183" s="58" t="s">
        <v>86</v>
      </c>
      <c r="W183" s="82" t="s">
        <v>86</v>
      </c>
      <c r="X183" s="56"/>
      <c r="Y183" s="69"/>
      <c r="Z183" s="69"/>
      <c r="AA183" s="68"/>
      <c r="AB183" s="57"/>
      <c r="AC183" s="58" t="s">
        <v>1376</v>
      </c>
      <c r="AD183" s="56"/>
      <c r="AE183" s="65"/>
      <c r="AF183" s="488">
        <v>0</v>
      </c>
      <c r="AG183" s="487">
        <v>0</v>
      </c>
      <c r="AH183" s="487">
        <v>-1</v>
      </c>
      <c r="AI183" s="487">
        <v>0</v>
      </c>
      <c r="AJ183" s="487">
        <v>0</v>
      </c>
      <c r="AK183" s="487">
        <v>0</v>
      </c>
      <c r="AL183" s="487">
        <v>0</v>
      </c>
      <c r="AM183" s="487">
        <v>0</v>
      </c>
      <c r="AN183" s="487">
        <v>0</v>
      </c>
      <c r="AO183" s="487">
        <v>0</v>
      </c>
      <c r="AP183" s="487">
        <v>0</v>
      </c>
      <c r="AQ183" s="487">
        <v>-1</v>
      </c>
      <c r="AR183" s="487">
        <v>-1</v>
      </c>
      <c r="AS183" s="487">
        <v>0</v>
      </c>
      <c r="AT183" s="487">
        <v>-1</v>
      </c>
      <c r="AU183" s="493">
        <v>-1</v>
      </c>
      <c r="AV183" s="488" t="str">
        <f t="shared" si="37"/>
        <v/>
      </c>
      <c r="AW183" s="487" t="str">
        <f t="shared" si="37"/>
        <v/>
      </c>
      <c r="AX183" s="487" t="str">
        <f t="shared" si="37"/>
        <v>tbd</v>
      </c>
      <c r="AY183" s="487" t="str">
        <f t="shared" si="37"/>
        <v/>
      </c>
      <c r="AZ183" s="487" t="str">
        <f t="shared" si="37"/>
        <v/>
      </c>
      <c r="BA183" s="487" t="str">
        <f t="shared" si="37"/>
        <v/>
      </c>
      <c r="BB183" s="487" t="str">
        <f t="shared" si="37"/>
        <v/>
      </c>
      <c r="BC183" s="487" t="str">
        <f t="shared" si="37"/>
        <v/>
      </c>
      <c r="BD183" s="487" t="str">
        <f t="shared" si="37"/>
        <v/>
      </c>
      <c r="BE183" s="487" t="str">
        <f t="shared" si="37"/>
        <v/>
      </c>
      <c r="BF183" s="487" t="str">
        <f t="shared" si="37"/>
        <v/>
      </c>
      <c r="BG183" s="487" t="str">
        <f t="shared" si="37"/>
        <v>tbd</v>
      </c>
      <c r="BH183" s="487" t="str">
        <f t="shared" si="37"/>
        <v>tbd</v>
      </c>
      <c r="BI183" s="487" t="str">
        <f t="shared" si="37"/>
        <v/>
      </c>
      <c r="BJ183" s="487" t="str">
        <f t="shared" si="37"/>
        <v>tbd</v>
      </c>
      <c r="BK183" s="489" t="str">
        <f t="shared" si="32"/>
        <v>tbd</v>
      </c>
      <c r="BL183" s="495" t="str">
        <f t="shared" si="38"/>
        <v/>
      </c>
      <c r="BM183" s="487" t="str">
        <f t="shared" si="38"/>
        <v/>
      </c>
      <c r="BN183" s="487" t="str">
        <f t="shared" si="38"/>
        <v>tbd</v>
      </c>
      <c r="BO183" s="487" t="str">
        <f t="shared" si="38"/>
        <v/>
      </c>
      <c r="BP183" s="487" t="str">
        <f t="shared" si="38"/>
        <v/>
      </c>
      <c r="BQ183" s="487" t="str">
        <f t="shared" si="38"/>
        <v/>
      </c>
      <c r="BR183" s="487" t="str">
        <f t="shared" si="38"/>
        <v/>
      </c>
      <c r="BS183" s="487" t="str">
        <f t="shared" si="38"/>
        <v/>
      </c>
      <c r="BT183" s="487" t="str">
        <f t="shared" si="38"/>
        <v/>
      </c>
      <c r="BU183" s="487" t="str">
        <f t="shared" si="38"/>
        <v/>
      </c>
      <c r="BV183" s="487" t="str">
        <f t="shared" si="38"/>
        <v/>
      </c>
      <c r="BW183" s="487" t="str">
        <f t="shared" si="38"/>
        <v>tbd</v>
      </c>
      <c r="BX183" s="487" t="str">
        <f t="shared" si="38"/>
        <v>tbd</v>
      </c>
      <c r="BY183" s="487" t="str">
        <f t="shared" si="38"/>
        <v/>
      </c>
      <c r="BZ183" s="487" t="str">
        <f t="shared" si="38"/>
        <v>tbd</v>
      </c>
      <c r="CA183" s="489" t="str">
        <f t="shared" si="33"/>
        <v>tbd</v>
      </c>
    </row>
    <row r="184" spans="1:79" s="121" customFormat="1" ht="19.899999999999999" customHeight="1" x14ac:dyDescent="0.25">
      <c r="A184" s="9" t="s">
        <v>1800</v>
      </c>
      <c r="B184" s="7" t="s">
        <v>1801</v>
      </c>
      <c r="C184" s="2" t="s">
        <v>1802</v>
      </c>
      <c r="D184" s="5" t="s">
        <v>1803</v>
      </c>
      <c r="E184" s="4">
        <v>70</v>
      </c>
      <c r="F184" s="4" t="s">
        <v>1804</v>
      </c>
      <c r="G184" s="862" t="s">
        <v>1516</v>
      </c>
      <c r="H184" s="5"/>
      <c r="I184" s="16"/>
      <c r="J184" s="47" t="s">
        <v>86</v>
      </c>
      <c r="K184" s="48"/>
      <c r="L184" s="48"/>
      <c r="M184" s="49"/>
      <c r="N184" s="47" t="s">
        <v>86</v>
      </c>
      <c r="O184" s="48"/>
      <c r="P184" s="48"/>
      <c r="Q184" s="48"/>
      <c r="R184" s="48"/>
      <c r="S184" s="48"/>
      <c r="T184" s="65"/>
      <c r="U184" s="49"/>
      <c r="V184" s="58" t="s">
        <v>86</v>
      </c>
      <c r="W184" s="82" t="s">
        <v>86</v>
      </c>
      <c r="X184" s="56"/>
      <c r="Y184" s="69"/>
      <c r="Z184" s="69"/>
      <c r="AA184" s="68"/>
      <c r="AB184" s="57"/>
      <c r="AC184" s="58" t="s">
        <v>1376</v>
      </c>
      <c r="AD184" s="56"/>
      <c r="AE184" s="65"/>
      <c r="AF184" s="488">
        <v>0</v>
      </c>
      <c r="AG184" s="487">
        <v>0</v>
      </c>
      <c r="AH184" s="487">
        <v>-1</v>
      </c>
      <c r="AI184" s="487">
        <v>0</v>
      </c>
      <c r="AJ184" s="487">
        <v>0</v>
      </c>
      <c r="AK184" s="487">
        <v>0</v>
      </c>
      <c r="AL184" s="487">
        <v>0</v>
      </c>
      <c r="AM184" s="487">
        <v>0</v>
      </c>
      <c r="AN184" s="487">
        <v>0</v>
      </c>
      <c r="AO184" s="487">
        <v>0</v>
      </c>
      <c r="AP184" s="487">
        <v>0</v>
      </c>
      <c r="AQ184" s="487">
        <v>-1</v>
      </c>
      <c r="AR184" s="487">
        <v>-1</v>
      </c>
      <c r="AS184" s="487">
        <v>-1</v>
      </c>
      <c r="AT184" s="487">
        <v>-1</v>
      </c>
      <c r="AU184" s="493">
        <v>-1</v>
      </c>
      <c r="AV184" s="488" t="str">
        <f t="shared" si="37"/>
        <v/>
      </c>
      <c r="AW184" s="487" t="str">
        <f t="shared" si="37"/>
        <v/>
      </c>
      <c r="AX184" s="487" t="str">
        <f t="shared" si="37"/>
        <v>tbd</v>
      </c>
      <c r="AY184" s="487" t="str">
        <f t="shared" si="37"/>
        <v/>
      </c>
      <c r="AZ184" s="487" t="str">
        <f t="shared" si="37"/>
        <v/>
      </c>
      <c r="BA184" s="487" t="str">
        <f t="shared" si="37"/>
        <v/>
      </c>
      <c r="BB184" s="487" t="str">
        <f t="shared" si="37"/>
        <v/>
      </c>
      <c r="BC184" s="487" t="str">
        <f t="shared" si="37"/>
        <v/>
      </c>
      <c r="BD184" s="487" t="str">
        <f t="shared" si="37"/>
        <v/>
      </c>
      <c r="BE184" s="487" t="str">
        <f t="shared" si="37"/>
        <v/>
      </c>
      <c r="BF184" s="487" t="str">
        <f t="shared" si="37"/>
        <v/>
      </c>
      <c r="BG184" s="487" t="str">
        <f t="shared" si="37"/>
        <v>tbd</v>
      </c>
      <c r="BH184" s="487" t="str">
        <f t="shared" si="37"/>
        <v>tbd</v>
      </c>
      <c r="BI184" s="487" t="str">
        <f t="shared" si="37"/>
        <v>tbd</v>
      </c>
      <c r="BJ184" s="487" t="str">
        <f t="shared" si="37"/>
        <v>tbd</v>
      </c>
      <c r="BK184" s="489" t="str">
        <f t="shared" si="32"/>
        <v>tbd</v>
      </c>
      <c r="BL184" s="495" t="str">
        <f t="shared" si="38"/>
        <v/>
      </c>
      <c r="BM184" s="487" t="str">
        <f t="shared" si="38"/>
        <v/>
      </c>
      <c r="BN184" s="487" t="str">
        <f t="shared" si="38"/>
        <v>tbd</v>
      </c>
      <c r="BO184" s="487" t="str">
        <f t="shared" si="38"/>
        <v/>
      </c>
      <c r="BP184" s="487" t="str">
        <f t="shared" si="38"/>
        <v/>
      </c>
      <c r="BQ184" s="487" t="str">
        <f t="shared" si="38"/>
        <v/>
      </c>
      <c r="BR184" s="487" t="str">
        <f t="shared" si="38"/>
        <v/>
      </c>
      <c r="BS184" s="487" t="str">
        <f t="shared" si="38"/>
        <v/>
      </c>
      <c r="BT184" s="487" t="str">
        <f t="shared" si="38"/>
        <v/>
      </c>
      <c r="BU184" s="487" t="str">
        <f t="shared" si="38"/>
        <v/>
      </c>
      <c r="BV184" s="487" t="str">
        <f t="shared" si="38"/>
        <v/>
      </c>
      <c r="BW184" s="487" t="str">
        <f t="shared" si="38"/>
        <v>tbd</v>
      </c>
      <c r="BX184" s="487" t="str">
        <f t="shared" si="38"/>
        <v>tbd</v>
      </c>
      <c r="BY184" s="487" t="str">
        <f t="shared" si="38"/>
        <v>tbd</v>
      </c>
      <c r="BZ184" s="487" t="str">
        <f t="shared" si="38"/>
        <v>tbd</v>
      </c>
      <c r="CA184" s="489" t="str">
        <f t="shared" si="33"/>
        <v>tbd</v>
      </c>
    </row>
    <row r="185" spans="1:79" s="121" customFormat="1" ht="19.899999999999999" customHeight="1" x14ac:dyDescent="0.25">
      <c r="A185" s="9" t="s">
        <v>1805</v>
      </c>
      <c r="B185" s="7" t="s">
        <v>1806</v>
      </c>
      <c r="C185" s="2" t="s">
        <v>1807</v>
      </c>
      <c r="D185" s="5" t="s">
        <v>1537</v>
      </c>
      <c r="E185" s="4">
        <v>70</v>
      </c>
      <c r="F185" s="4" t="s">
        <v>1804</v>
      </c>
      <c r="G185" s="862" t="s">
        <v>1516</v>
      </c>
      <c r="H185" s="5"/>
      <c r="I185" s="16"/>
      <c r="J185" s="47" t="s">
        <v>86</v>
      </c>
      <c r="K185" s="48"/>
      <c r="L185" s="48"/>
      <c r="M185" s="49"/>
      <c r="N185" s="47" t="s">
        <v>86</v>
      </c>
      <c r="O185" s="48"/>
      <c r="P185" s="48"/>
      <c r="Q185" s="48"/>
      <c r="R185" s="48"/>
      <c r="S185" s="48"/>
      <c r="T185" s="65"/>
      <c r="U185" s="49"/>
      <c r="V185" s="58" t="s">
        <v>86</v>
      </c>
      <c r="W185" s="82" t="s">
        <v>86</v>
      </c>
      <c r="X185" s="56"/>
      <c r="Y185" s="69"/>
      <c r="Z185" s="69"/>
      <c r="AA185" s="68"/>
      <c r="AB185" s="57"/>
      <c r="AC185" s="58" t="s">
        <v>1376</v>
      </c>
      <c r="AD185" s="56"/>
      <c r="AE185" s="65"/>
      <c r="AF185" s="488">
        <v>0</v>
      </c>
      <c r="AG185" s="487">
        <v>0</v>
      </c>
      <c r="AH185" s="487">
        <v>-1</v>
      </c>
      <c r="AI185" s="487">
        <v>0</v>
      </c>
      <c r="AJ185" s="487">
        <v>0</v>
      </c>
      <c r="AK185" s="487">
        <v>0</v>
      </c>
      <c r="AL185" s="487">
        <v>0</v>
      </c>
      <c r="AM185" s="487">
        <v>0</v>
      </c>
      <c r="AN185" s="487">
        <v>0</v>
      </c>
      <c r="AO185" s="487">
        <v>0</v>
      </c>
      <c r="AP185" s="487">
        <v>0</v>
      </c>
      <c r="AQ185" s="487">
        <v>-1</v>
      </c>
      <c r="AR185" s="487">
        <v>-1</v>
      </c>
      <c r="AS185" s="487">
        <v>-1</v>
      </c>
      <c r="AT185" s="487">
        <v>-1</v>
      </c>
      <c r="AU185" s="493">
        <v>-1</v>
      </c>
      <c r="AV185" s="488" t="str">
        <f t="shared" si="37"/>
        <v/>
      </c>
      <c r="AW185" s="487" t="str">
        <f t="shared" si="37"/>
        <v/>
      </c>
      <c r="AX185" s="487" t="str">
        <f t="shared" si="37"/>
        <v>tbd</v>
      </c>
      <c r="AY185" s="487" t="str">
        <f t="shared" si="37"/>
        <v/>
      </c>
      <c r="AZ185" s="487" t="str">
        <f t="shared" si="37"/>
        <v/>
      </c>
      <c r="BA185" s="487" t="str">
        <f t="shared" si="37"/>
        <v/>
      </c>
      <c r="BB185" s="487" t="str">
        <f t="shared" si="37"/>
        <v/>
      </c>
      <c r="BC185" s="487" t="str">
        <f t="shared" si="37"/>
        <v/>
      </c>
      <c r="BD185" s="487" t="str">
        <f t="shared" si="37"/>
        <v/>
      </c>
      <c r="BE185" s="487" t="str">
        <f t="shared" si="37"/>
        <v/>
      </c>
      <c r="BF185" s="487" t="str">
        <f t="shared" si="37"/>
        <v/>
      </c>
      <c r="BG185" s="487" t="str">
        <f t="shared" si="37"/>
        <v>tbd</v>
      </c>
      <c r="BH185" s="487" t="str">
        <f t="shared" si="37"/>
        <v>tbd</v>
      </c>
      <c r="BI185" s="487" t="str">
        <f t="shared" si="37"/>
        <v>tbd</v>
      </c>
      <c r="BJ185" s="487" t="str">
        <f t="shared" si="37"/>
        <v>tbd</v>
      </c>
      <c r="BK185" s="489" t="str">
        <f t="shared" si="32"/>
        <v>tbd</v>
      </c>
      <c r="BL185" s="495" t="str">
        <f t="shared" si="38"/>
        <v/>
      </c>
      <c r="BM185" s="487" t="str">
        <f t="shared" si="38"/>
        <v/>
      </c>
      <c r="BN185" s="487" t="str">
        <f t="shared" si="38"/>
        <v>tbd</v>
      </c>
      <c r="BO185" s="487" t="str">
        <f t="shared" si="38"/>
        <v/>
      </c>
      <c r="BP185" s="487" t="str">
        <f t="shared" si="38"/>
        <v/>
      </c>
      <c r="BQ185" s="487" t="str">
        <f t="shared" si="38"/>
        <v/>
      </c>
      <c r="BR185" s="487" t="str">
        <f t="shared" si="38"/>
        <v/>
      </c>
      <c r="BS185" s="487" t="str">
        <f t="shared" si="38"/>
        <v/>
      </c>
      <c r="BT185" s="487" t="str">
        <f t="shared" si="38"/>
        <v/>
      </c>
      <c r="BU185" s="487" t="str">
        <f t="shared" si="38"/>
        <v/>
      </c>
      <c r="BV185" s="487" t="str">
        <f t="shared" si="38"/>
        <v/>
      </c>
      <c r="BW185" s="487" t="str">
        <f t="shared" si="38"/>
        <v>tbd</v>
      </c>
      <c r="BX185" s="487" t="str">
        <f t="shared" si="38"/>
        <v>tbd</v>
      </c>
      <c r="BY185" s="487" t="str">
        <f t="shared" si="38"/>
        <v>tbd</v>
      </c>
      <c r="BZ185" s="487" t="str">
        <f t="shared" si="38"/>
        <v>tbd</v>
      </c>
      <c r="CA185" s="489" t="str">
        <f t="shared" si="33"/>
        <v>tbd</v>
      </c>
    </row>
    <row r="186" spans="1:79" s="121" customFormat="1" ht="19.899999999999999" customHeight="1" x14ac:dyDescent="0.25">
      <c r="A186" s="9" t="s">
        <v>1808</v>
      </c>
      <c r="B186" s="7" t="s">
        <v>1809</v>
      </c>
      <c r="C186" s="2" t="s">
        <v>1810</v>
      </c>
      <c r="D186" s="5" t="s">
        <v>1537</v>
      </c>
      <c r="E186" s="4">
        <v>70</v>
      </c>
      <c r="F186" s="4" t="s">
        <v>1811</v>
      </c>
      <c r="G186" s="862" t="s">
        <v>1516</v>
      </c>
      <c r="H186" s="5"/>
      <c r="I186" s="16"/>
      <c r="J186" s="47" t="s">
        <v>86</v>
      </c>
      <c r="K186" s="48"/>
      <c r="L186" s="48"/>
      <c r="M186" s="49"/>
      <c r="N186" s="47" t="s">
        <v>86</v>
      </c>
      <c r="O186" s="48"/>
      <c r="P186" s="48"/>
      <c r="Q186" s="48"/>
      <c r="R186" s="48"/>
      <c r="S186" s="48"/>
      <c r="T186" s="65"/>
      <c r="U186" s="49"/>
      <c r="V186" s="58" t="s">
        <v>86</v>
      </c>
      <c r="W186" s="82" t="s">
        <v>86</v>
      </c>
      <c r="X186" s="56"/>
      <c r="Y186" s="69"/>
      <c r="Z186" s="69"/>
      <c r="AA186" s="68"/>
      <c r="AB186" s="57"/>
      <c r="AC186" s="58" t="s">
        <v>1376</v>
      </c>
      <c r="AD186" s="56"/>
      <c r="AE186" s="65"/>
      <c r="AF186" s="488">
        <v>0</v>
      </c>
      <c r="AG186" s="487">
        <v>0</v>
      </c>
      <c r="AH186" s="487">
        <v>-1</v>
      </c>
      <c r="AI186" s="487">
        <v>0</v>
      </c>
      <c r="AJ186" s="487">
        <v>0</v>
      </c>
      <c r="AK186" s="487">
        <v>0</v>
      </c>
      <c r="AL186" s="487">
        <v>0</v>
      </c>
      <c r="AM186" s="487">
        <v>0</v>
      </c>
      <c r="AN186" s="487">
        <v>0</v>
      </c>
      <c r="AO186" s="487">
        <v>0</v>
      </c>
      <c r="AP186" s="487">
        <v>0</v>
      </c>
      <c r="AQ186" s="487">
        <v>-1</v>
      </c>
      <c r="AR186" s="487">
        <v>-1</v>
      </c>
      <c r="AS186" s="487">
        <v>-1</v>
      </c>
      <c r="AT186" s="487">
        <v>-1</v>
      </c>
      <c r="AU186" s="493">
        <v>-1</v>
      </c>
      <c r="AV186" s="488" t="str">
        <f t="shared" si="37"/>
        <v/>
      </c>
      <c r="AW186" s="487" t="str">
        <f t="shared" si="37"/>
        <v/>
      </c>
      <c r="AX186" s="487" t="str">
        <f t="shared" si="37"/>
        <v>tbd</v>
      </c>
      <c r="AY186" s="487" t="str">
        <f t="shared" si="37"/>
        <v/>
      </c>
      <c r="AZ186" s="487" t="str">
        <f t="shared" si="37"/>
        <v/>
      </c>
      <c r="BA186" s="487" t="str">
        <f t="shared" si="37"/>
        <v/>
      </c>
      <c r="BB186" s="487" t="str">
        <f t="shared" si="37"/>
        <v/>
      </c>
      <c r="BC186" s="487" t="str">
        <f t="shared" si="37"/>
        <v/>
      </c>
      <c r="BD186" s="487" t="str">
        <f t="shared" si="37"/>
        <v/>
      </c>
      <c r="BE186" s="487" t="str">
        <f t="shared" si="37"/>
        <v/>
      </c>
      <c r="BF186" s="487" t="str">
        <f t="shared" si="37"/>
        <v/>
      </c>
      <c r="BG186" s="487" t="str">
        <f t="shared" si="37"/>
        <v>tbd</v>
      </c>
      <c r="BH186" s="487" t="str">
        <f t="shared" si="37"/>
        <v>tbd</v>
      </c>
      <c r="BI186" s="487" t="str">
        <f t="shared" si="37"/>
        <v>tbd</v>
      </c>
      <c r="BJ186" s="487" t="str">
        <f t="shared" si="37"/>
        <v>tbd</v>
      </c>
      <c r="BK186" s="489" t="str">
        <f t="shared" si="32"/>
        <v>tbd</v>
      </c>
      <c r="BL186" s="495" t="str">
        <f t="shared" si="38"/>
        <v/>
      </c>
      <c r="BM186" s="487" t="str">
        <f t="shared" si="38"/>
        <v/>
      </c>
      <c r="BN186" s="487" t="str">
        <f t="shared" si="38"/>
        <v>tbd</v>
      </c>
      <c r="BO186" s="487" t="str">
        <f t="shared" si="38"/>
        <v/>
      </c>
      <c r="BP186" s="487" t="str">
        <f t="shared" si="38"/>
        <v/>
      </c>
      <c r="BQ186" s="487" t="str">
        <f t="shared" si="38"/>
        <v/>
      </c>
      <c r="BR186" s="487" t="str">
        <f t="shared" si="38"/>
        <v/>
      </c>
      <c r="BS186" s="487" t="str">
        <f t="shared" si="38"/>
        <v/>
      </c>
      <c r="BT186" s="487" t="str">
        <f t="shared" si="38"/>
        <v/>
      </c>
      <c r="BU186" s="487" t="str">
        <f t="shared" si="38"/>
        <v/>
      </c>
      <c r="BV186" s="487" t="str">
        <f t="shared" si="38"/>
        <v/>
      </c>
      <c r="BW186" s="487" t="str">
        <f t="shared" si="38"/>
        <v>tbd</v>
      </c>
      <c r="BX186" s="487" t="str">
        <f t="shared" si="38"/>
        <v>tbd</v>
      </c>
      <c r="BY186" s="487" t="str">
        <f t="shared" si="38"/>
        <v>tbd</v>
      </c>
      <c r="BZ186" s="487" t="str">
        <f t="shared" si="38"/>
        <v>tbd</v>
      </c>
      <c r="CA186" s="489" t="str">
        <f t="shared" si="33"/>
        <v>tbd</v>
      </c>
    </row>
    <row r="187" spans="1:79" s="121" customFormat="1" ht="19.899999999999999" customHeight="1" x14ac:dyDescent="0.25">
      <c r="A187" s="9" t="s">
        <v>1789</v>
      </c>
      <c r="B187" s="7" t="s">
        <v>1790</v>
      </c>
      <c r="C187" s="2" t="s">
        <v>1791</v>
      </c>
      <c r="D187" s="5" t="s">
        <v>1542</v>
      </c>
      <c r="E187" s="4" t="s">
        <v>1515</v>
      </c>
      <c r="F187" s="862" t="s">
        <v>1516</v>
      </c>
      <c r="G187" s="862" t="s">
        <v>1516</v>
      </c>
      <c r="H187" s="5"/>
      <c r="I187" s="16"/>
      <c r="J187" s="47" t="s">
        <v>86</v>
      </c>
      <c r="K187" s="48"/>
      <c r="L187" s="48"/>
      <c r="M187" s="49"/>
      <c r="N187" s="863" t="s">
        <v>1516</v>
      </c>
      <c r="O187" s="864" t="s">
        <v>1516</v>
      </c>
      <c r="P187" s="864" t="s">
        <v>1516</v>
      </c>
      <c r="Q187" s="864" t="s">
        <v>1516</v>
      </c>
      <c r="R187" s="864" t="s">
        <v>1516</v>
      </c>
      <c r="S187" s="864" t="s">
        <v>1516</v>
      </c>
      <c r="T187" s="865" t="s">
        <v>1516</v>
      </c>
      <c r="U187" s="49"/>
      <c r="V187" s="58" t="s">
        <v>86</v>
      </c>
      <c r="W187" s="866" t="s">
        <v>1516</v>
      </c>
      <c r="X187" s="56"/>
      <c r="Y187" s="69"/>
      <c r="Z187" s="69"/>
      <c r="AA187" s="68"/>
      <c r="AB187" s="57"/>
      <c r="AC187" s="58" t="s">
        <v>1376</v>
      </c>
      <c r="AD187" s="56"/>
      <c r="AE187" s="65"/>
      <c r="AF187" s="488">
        <v>0</v>
      </c>
      <c r="AG187" s="487">
        <v>0</v>
      </c>
      <c r="AH187" s="487">
        <v>-1</v>
      </c>
      <c r="AI187" s="487">
        <v>0</v>
      </c>
      <c r="AJ187" s="487">
        <v>0</v>
      </c>
      <c r="AK187" s="487">
        <v>0</v>
      </c>
      <c r="AL187" s="487">
        <v>0</v>
      </c>
      <c r="AM187" s="487">
        <v>0</v>
      </c>
      <c r="AN187" s="487">
        <v>0</v>
      </c>
      <c r="AO187" s="487">
        <v>0</v>
      </c>
      <c r="AP187" s="487">
        <v>0</v>
      </c>
      <c r="AQ187" s="487">
        <v>-1</v>
      </c>
      <c r="AR187" s="487">
        <v>0</v>
      </c>
      <c r="AS187" s="487">
        <v>-1</v>
      </c>
      <c r="AT187" s="487">
        <v>-1</v>
      </c>
      <c r="AU187" s="493">
        <v>0</v>
      </c>
      <c r="AV187" s="488" t="str">
        <f t="shared" si="37"/>
        <v/>
      </c>
      <c r="AW187" s="487" t="str">
        <f t="shared" si="37"/>
        <v/>
      </c>
      <c r="AX187" s="487" t="str">
        <f t="shared" si="37"/>
        <v>tbd</v>
      </c>
      <c r="AY187" s="487" t="str">
        <f t="shared" si="37"/>
        <v/>
      </c>
      <c r="AZ187" s="487" t="str">
        <f t="shared" si="37"/>
        <v/>
      </c>
      <c r="BA187" s="487" t="str">
        <f t="shared" si="37"/>
        <v/>
      </c>
      <c r="BB187" s="487" t="str">
        <f t="shared" si="37"/>
        <v/>
      </c>
      <c r="BC187" s="487" t="str">
        <f t="shared" si="37"/>
        <v/>
      </c>
      <c r="BD187" s="487" t="str">
        <f t="shared" si="37"/>
        <v/>
      </c>
      <c r="BE187" s="487" t="str">
        <f t="shared" si="37"/>
        <v/>
      </c>
      <c r="BF187" s="487" t="str">
        <f t="shared" si="37"/>
        <v/>
      </c>
      <c r="BG187" s="487" t="str">
        <f t="shared" si="37"/>
        <v>tbd</v>
      </c>
      <c r="BH187" s="487" t="str">
        <f t="shared" si="37"/>
        <v/>
      </c>
      <c r="BI187" s="487" t="str">
        <f t="shared" si="37"/>
        <v>tbd</v>
      </c>
      <c r="BJ187" s="487" t="str">
        <f t="shared" si="37"/>
        <v>tbd</v>
      </c>
      <c r="BK187" s="489" t="str">
        <f t="shared" si="32"/>
        <v/>
      </c>
      <c r="BL187" s="495" t="str">
        <f t="shared" si="38"/>
        <v/>
      </c>
      <c r="BM187" s="487" t="str">
        <f t="shared" si="38"/>
        <v/>
      </c>
      <c r="BN187" s="487" t="str">
        <f t="shared" si="38"/>
        <v>not req'ed</v>
      </c>
      <c r="BO187" s="487" t="str">
        <f t="shared" si="38"/>
        <v/>
      </c>
      <c r="BP187" s="487" t="str">
        <f t="shared" si="38"/>
        <v/>
      </c>
      <c r="BQ187" s="487" t="str">
        <f t="shared" si="38"/>
        <v/>
      </c>
      <c r="BR187" s="487" t="str">
        <f t="shared" si="38"/>
        <v/>
      </c>
      <c r="BS187" s="487" t="str">
        <f t="shared" si="38"/>
        <v/>
      </c>
      <c r="BT187" s="487" t="str">
        <f t="shared" si="38"/>
        <v/>
      </c>
      <c r="BU187" s="487" t="str">
        <f t="shared" si="38"/>
        <v/>
      </c>
      <c r="BV187" s="487" t="str">
        <f t="shared" si="38"/>
        <v/>
      </c>
      <c r="BW187" s="487" t="str">
        <f t="shared" si="38"/>
        <v>not req'ed</v>
      </c>
      <c r="BX187" s="487" t="str">
        <f t="shared" si="38"/>
        <v/>
      </c>
      <c r="BY187" s="487" t="str">
        <f t="shared" si="38"/>
        <v>not req'ed</v>
      </c>
      <c r="BZ187" s="487" t="str">
        <f t="shared" si="38"/>
        <v>not req'ed</v>
      </c>
      <c r="CA187" s="489" t="str">
        <f t="shared" si="33"/>
        <v/>
      </c>
    </row>
    <row r="188" spans="1:79" s="121" customFormat="1" ht="19.899999999999999" customHeight="1" x14ac:dyDescent="0.25">
      <c r="A188" s="9" t="s">
        <v>1813</v>
      </c>
      <c r="B188" s="7" t="s">
        <v>1814</v>
      </c>
      <c r="C188" s="2" t="s">
        <v>1815</v>
      </c>
      <c r="D188" s="5" t="s">
        <v>1542</v>
      </c>
      <c r="E188" s="4">
        <v>70</v>
      </c>
      <c r="F188" s="4" t="s">
        <v>1811</v>
      </c>
      <c r="G188" s="862" t="s">
        <v>1516</v>
      </c>
      <c r="H188" s="5"/>
      <c r="I188" s="16"/>
      <c r="J188" s="47" t="s">
        <v>86</v>
      </c>
      <c r="K188" s="48"/>
      <c r="L188" s="48"/>
      <c r="M188" s="49"/>
      <c r="N188" s="47" t="s">
        <v>86</v>
      </c>
      <c r="O188" s="48"/>
      <c r="P188" s="48"/>
      <c r="Q188" s="48"/>
      <c r="R188" s="48"/>
      <c r="S188" s="48"/>
      <c r="T188" s="65"/>
      <c r="U188" s="49"/>
      <c r="V188" s="58" t="s">
        <v>86</v>
      </c>
      <c r="W188" s="82" t="s">
        <v>86</v>
      </c>
      <c r="X188" s="56"/>
      <c r="Y188" s="69"/>
      <c r="Z188" s="69"/>
      <c r="AA188" s="68"/>
      <c r="AB188" s="57"/>
      <c r="AC188" s="58" t="s">
        <v>1376</v>
      </c>
      <c r="AD188" s="56"/>
      <c r="AE188" s="65"/>
      <c r="AF188" s="488">
        <v>0</v>
      </c>
      <c r="AG188" s="487">
        <v>0</v>
      </c>
      <c r="AH188" s="487">
        <v>-1</v>
      </c>
      <c r="AI188" s="487">
        <v>0</v>
      </c>
      <c r="AJ188" s="487">
        <v>0</v>
      </c>
      <c r="AK188" s="487">
        <v>0</v>
      </c>
      <c r="AL188" s="487">
        <v>0</v>
      </c>
      <c r="AM188" s="487">
        <v>0</v>
      </c>
      <c r="AN188" s="487">
        <v>0</v>
      </c>
      <c r="AO188" s="487">
        <v>0</v>
      </c>
      <c r="AP188" s="487">
        <v>0</v>
      </c>
      <c r="AQ188" s="487">
        <v>0</v>
      </c>
      <c r="AR188" s="487">
        <v>0</v>
      </c>
      <c r="AS188" s="487">
        <v>0</v>
      </c>
      <c r="AT188" s="487">
        <v>0</v>
      </c>
      <c r="AU188" s="493">
        <v>0</v>
      </c>
      <c r="AV188" s="488" t="str">
        <f t="shared" si="37"/>
        <v/>
      </c>
      <c r="AW188" s="487" t="str">
        <f t="shared" si="37"/>
        <v/>
      </c>
      <c r="AX188" s="487" t="str">
        <f t="shared" si="37"/>
        <v>tbd</v>
      </c>
      <c r="AY188" s="487" t="str">
        <f t="shared" si="37"/>
        <v/>
      </c>
      <c r="AZ188" s="487" t="str">
        <f t="shared" si="37"/>
        <v/>
      </c>
      <c r="BA188" s="487" t="str">
        <f t="shared" si="37"/>
        <v/>
      </c>
      <c r="BB188" s="487" t="str">
        <f t="shared" si="37"/>
        <v/>
      </c>
      <c r="BC188" s="487" t="str">
        <f t="shared" si="37"/>
        <v/>
      </c>
      <c r="BD188" s="487" t="str">
        <f t="shared" si="37"/>
        <v/>
      </c>
      <c r="BE188" s="487" t="str">
        <f t="shared" si="37"/>
        <v/>
      </c>
      <c r="BF188" s="487" t="str">
        <f t="shared" si="37"/>
        <v/>
      </c>
      <c r="BG188" s="487" t="str">
        <f t="shared" si="37"/>
        <v/>
      </c>
      <c r="BH188" s="487" t="str">
        <f t="shared" si="37"/>
        <v/>
      </c>
      <c r="BI188" s="487" t="str">
        <f t="shared" si="37"/>
        <v/>
      </c>
      <c r="BJ188" s="487" t="str">
        <f t="shared" si="37"/>
        <v/>
      </c>
      <c r="BK188" s="489" t="str">
        <f t="shared" si="32"/>
        <v/>
      </c>
      <c r="BL188" s="495" t="str">
        <f t="shared" si="38"/>
        <v/>
      </c>
      <c r="BM188" s="487" t="str">
        <f t="shared" si="38"/>
        <v/>
      </c>
      <c r="BN188" s="487" t="str">
        <f t="shared" si="38"/>
        <v>tbd</v>
      </c>
      <c r="BO188" s="487" t="str">
        <f t="shared" si="38"/>
        <v/>
      </c>
      <c r="BP188" s="487" t="str">
        <f t="shared" si="38"/>
        <v/>
      </c>
      <c r="BQ188" s="487" t="str">
        <f t="shared" si="38"/>
        <v/>
      </c>
      <c r="BR188" s="487" t="str">
        <f t="shared" si="38"/>
        <v/>
      </c>
      <c r="BS188" s="487" t="str">
        <f t="shared" si="38"/>
        <v/>
      </c>
      <c r="BT188" s="487" t="str">
        <f t="shared" si="38"/>
        <v/>
      </c>
      <c r="BU188" s="487" t="str">
        <f t="shared" si="38"/>
        <v/>
      </c>
      <c r="BV188" s="487" t="str">
        <f t="shared" si="38"/>
        <v/>
      </c>
      <c r="BW188" s="487" t="str">
        <f t="shared" si="38"/>
        <v/>
      </c>
      <c r="BX188" s="487" t="str">
        <f t="shared" si="38"/>
        <v/>
      </c>
      <c r="BY188" s="487" t="str">
        <f t="shared" si="38"/>
        <v/>
      </c>
      <c r="BZ188" s="487" t="str">
        <f t="shared" si="38"/>
        <v/>
      </c>
      <c r="CA188" s="489" t="str">
        <f t="shared" si="33"/>
        <v/>
      </c>
    </row>
    <row r="189" spans="1:79" s="121" customFormat="1" ht="17.25" customHeight="1" x14ac:dyDescent="0.25">
      <c r="A189" s="9" t="s">
        <v>1820</v>
      </c>
      <c r="B189" s="7" t="s">
        <v>1821</v>
      </c>
      <c r="C189" s="2" t="s">
        <v>1822</v>
      </c>
      <c r="D189" s="5" t="s">
        <v>1542</v>
      </c>
      <c r="E189" s="4" t="s">
        <v>1515</v>
      </c>
      <c r="F189" s="862" t="s">
        <v>1516</v>
      </c>
      <c r="G189" s="862" t="s">
        <v>1516</v>
      </c>
      <c r="H189" s="5"/>
      <c r="I189" s="16"/>
      <c r="J189" s="47" t="s">
        <v>86</v>
      </c>
      <c r="K189" s="48"/>
      <c r="L189" s="48"/>
      <c r="M189" s="49"/>
      <c r="N189" s="863" t="s">
        <v>1516</v>
      </c>
      <c r="O189" s="864" t="s">
        <v>1516</v>
      </c>
      <c r="P189" s="864" t="s">
        <v>1516</v>
      </c>
      <c r="Q189" s="864" t="s">
        <v>1516</v>
      </c>
      <c r="R189" s="864" t="s">
        <v>1516</v>
      </c>
      <c r="S189" s="864" t="s">
        <v>1516</v>
      </c>
      <c r="T189" s="865" t="s">
        <v>1516</v>
      </c>
      <c r="U189" s="49"/>
      <c r="V189" s="58" t="s">
        <v>86</v>
      </c>
      <c r="W189" s="866" t="s">
        <v>1516</v>
      </c>
      <c r="X189" s="56"/>
      <c r="Y189" s="69"/>
      <c r="Z189" s="69"/>
      <c r="AA189" s="68"/>
      <c r="AB189" s="57"/>
      <c r="AC189" s="58" t="s">
        <v>1376</v>
      </c>
      <c r="AD189" s="56"/>
      <c r="AE189" s="65"/>
      <c r="AF189" s="488">
        <v>0</v>
      </c>
      <c r="AG189" s="487">
        <v>0</v>
      </c>
      <c r="AH189" s="487">
        <v>-1</v>
      </c>
      <c r="AI189" s="487">
        <v>0</v>
      </c>
      <c r="AJ189" s="487">
        <v>0</v>
      </c>
      <c r="AK189" s="487">
        <v>0</v>
      </c>
      <c r="AL189" s="487">
        <v>0</v>
      </c>
      <c r="AM189" s="487">
        <v>0</v>
      </c>
      <c r="AN189" s="487">
        <v>0</v>
      </c>
      <c r="AO189" s="487">
        <v>0</v>
      </c>
      <c r="AP189" s="487">
        <v>0</v>
      </c>
      <c r="AQ189" s="487">
        <v>-1</v>
      </c>
      <c r="AR189" s="487">
        <v>0</v>
      </c>
      <c r="AS189" s="487">
        <v>-1</v>
      </c>
      <c r="AT189" s="487">
        <v>-1</v>
      </c>
      <c r="AU189" s="493">
        <v>0</v>
      </c>
      <c r="AV189" s="488" t="str">
        <f t="shared" si="37"/>
        <v/>
      </c>
      <c r="AW189" s="487" t="str">
        <f t="shared" si="37"/>
        <v/>
      </c>
      <c r="AX189" s="487" t="str">
        <f t="shared" si="37"/>
        <v>tbd</v>
      </c>
      <c r="AY189" s="487" t="str">
        <f t="shared" si="37"/>
        <v/>
      </c>
      <c r="AZ189" s="487" t="str">
        <f t="shared" si="37"/>
        <v/>
      </c>
      <c r="BA189" s="487" t="str">
        <f t="shared" si="37"/>
        <v/>
      </c>
      <c r="BB189" s="487" t="str">
        <f t="shared" si="37"/>
        <v/>
      </c>
      <c r="BC189" s="487" t="str">
        <f t="shared" si="37"/>
        <v/>
      </c>
      <c r="BD189" s="487" t="str">
        <f t="shared" si="37"/>
        <v/>
      </c>
      <c r="BE189" s="487" t="str">
        <f t="shared" si="37"/>
        <v/>
      </c>
      <c r="BF189" s="487" t="str">
        <f t="shared" si="37"/>
        <v/>
      </c>
      <c r="BG189" s="487" t="str">
        <f t="shared" si="37"/>
        <v>tbd</v>
      </c>
      <c r="BH189" s="487" t="str">
        <f t="shared" si="37"/>
        <v/>
      </c>
      <c r="BI189" s="487" t="str">
        <f t="shared" si="37"/>
        <v>tbd</v>
      </c>
      <c r="BJ189" s="487" t="str">
        <f t="shared" si="37"/>
        <v>tbd</v>
      </c>
      <c r="BK189" s="489" t="str">
        <f t="shared" si="32"/>
        <v/>
      </c>
      <c r="BL189" s="495" t="str">
        <f t="shared" si="38"/>
        <v/>
      </c>
      <c r="BM189" s="487" t="str">
        <f t="shared" si="38"/>
        <v/>
      </c>
      <c r="BN189" s="487" t="str">
        <f t="shared" si="38"/>
        <v>not req'ed</v>
      </c>
      <c r="BO189" s="487" t="str">
        <f t="shared" si="38"/>
        <v/>
      </c>
      <c r="BP189" s="487" t="str">
        <f t="shared" si="38"/>
        <v/>
      </c>
      <c r="BQ189" s="487" t="str">
        <f t="shared" si="38"/>
        <v/>
      </c>
      <c r="BR189" s="487" t="str">
        <f t="shared" si="38"/>
        <v/>
      </c>
      <c r="BS189" s="487" t="str">
        <f t="shared" si="38"/>
        <v/>
      </c>
      <c r="BT189" s="487" t="str">
        <f t="shared" si="38"/>
        <v/>
      </c>
      <c r="BU189" s="487" t="str">
        <f t="shared" si="38"/>
        <v/>
      </c>
      <c r="BV189" s="487" t="str">
        <f t="shared" si="38"/>
        <v/>
      </c>
      <c r="BW189" s="487" t="str">
        <f t="shared" si="38"/>
        <v>not req'ed</v>
      </c>
      <c r="BX189" s="487" t="str">
        <f t="shared" si="38"/>
        <v/>
      </c>
      <c r="BY189" s="487" t="str">
        <f t="shared" si="38"/>
        <v>not req'ed</v>
      </c>
      <c r="BZ189" s="487" t="str">
        <f t="shared" si="38"/>
        <v>not req'ed</v>
      </c>
      <c r="CA189" s="489" t="str">
        <f t="shared" si="33"/>
        <v/>
      </c>
    </row>
    <row r="190" spans="1:79" s="121" customFormat="1" ht="17.25" customHeight="1" x14ac:dyDescent="0.25">
      <c r="A190" s="9" t="s">
        <v>1823</v>
      </c>
      <c r="B190" s="7" t="s">
        <v>1824</v>
      </c>
      <c r="C190" s="2" t="s">
        <v>1825</v>
      </c>
      <c r="D190" s="5" t="s">
        <v>1542</v>
      </c>
      <c r="E190" s="4" t="s">
        <v>1515</v>
      </c>
      <c r="F190" s="862" t="s">
        <v>1516</v>
      </c>
      <c r="G190" s="862" t="s">
        <v>1516</v>
      </c>
      <c r="H190" s="5" t="s">
        <v>1503</v>
      </c>
      <c r="I190" s="16"/>
      <c r="J190" s="47" t="s">
        <v>86</v>
      </c>
      <c r="K190" s="48"/>
      <c r="L190" s="48"/>
      <c r="M190" s="49"/>
      <c r="N190" s="863" t="s">
        <v>1516</v>
      </c>
      <c r="O190" s="864" t="s">
        <v>1516</v>
      </c>
      <c r="P190" s="864" t="s">
        <v>1516</v>
      </c>
      <c r="Q190" s="864" t="s">
        <v>1516</v>
      </c>
      <c r="R190" s="864" t="s">
        <v>1516</v>
      </c>
      <c r="S190" s="864" t="s">
        <v>1516</v>
      </c>
      <c r="T190" s="865" t="s">
        <v>1516</v>
      </c>
      <c r="U190" s="49"/>
      <c r="V190" s="58" t="s">
        <v>86</v>
      </c>
      <c r="W190" s="866" t="s">
        <v>1516</v>
      </c>
      <c r="X190" s="56"/>
      <c r="Y190" s="69"/>
      <c r="Z190" s="69"/>
      <c r="AA190" s="68"/>
      <c r="AB190" s="57"/>
      <c r="AC190" s="58" t="s">
        <v>1376</v>
      </c>
      <c r="AD190" s="56"/>
      <c r="AE190" s="65"/>
      <c r="AF190" s="488">
        <v>0</v>
      </c>
      <c r="AG190" s="487">
        <v>0</v>
      </c>
      <c r="AH190" s="487">
        <v>-1</v>
      </c>
      <c r="AI190" s="487">
        <v>0</v>
      </c>
      <c r="AJ190" s="487">
        <v>0</v>
      </c>
      <c r="AK190" s="487">
        <v>0</v>
      </c>
      <c r="AL190" s="487">
        <v>0</v>
      </c>
      <c r="AM190" s="487">
        <v>0</v>
      </c>
      <c r="AN190" s="487">
        <v>0</v>
      </c>
      <c r="AO190" s="487">
        <v>0</v>
      </c>
      <c r="AP190" s="487">
        <v>0</v>
      </c>
      <c r="AQ190" s="487">
        <v>-1</v>
      </c>
      <c r="AR190" s="487">
        <v>0</v>
      </c>
      <c r="AS190" s="487">
        <v>-1</v>
      </c>
      <c r="AT190" s="487">
        <v>-1</v>
      </c>
      <c r="AU190" s="493">
        <v>0</v>
      </c>
      <c r="AV190" s="488" t="str">
        <f t="shared" si="37"/>
        <v/>
      </c>
      <c r="AW190" s="487" t="str">
        <f t="shared" si="37"/>
        <v/>
      </c>
      <c r="AX190" s="487" t="str">
        <f t="shared" si="37"/>
        <v>tbd</v>
      </c>
      <c r="AY190" s="487" t="str">
        <f t="shared" si="37"/>
        <v/>
      </c>
      <c r="AZ190" s="487" t="str">
        <f t="shared" si="37"/>
        <v/>
      </c>
      <c r="BA190" s="487" t="str">
        <f t="shared" si="37"/>
        <v/>
      </c>
      <c r="BB190" s="487" t="str">
        <f t="shared" si="37"/>
        <v/>
      </c>
      <c r="BC190" s="487" t="str">
        <f t="shared" si="37"/>
        <v/>
      </c>
      <c r="BD190" s="487" t="str">
        <f t="shared" si="37"/>
        <v/>
      </c>
      <c r="BE190" s="487" t="str">
        <f t="shared" si="37"/>
        <v/>
      </c>
      <c r="BF190" s="487" t="str">
        <f t="shared" si="37"/>
        <v/>
      </c>
      <c r="BG190" s="487" t="str">
        <f t="shared" si="37"/>
        <v>tbd</v>
      </c>
      <c r="BH190" s="487" t="str">
        <f t="shared" si="37"/>
        <v/>
      </c>
      <c r="BI190" s="487" t="str">
        <f t="shared" si="37"/>
        <v>tbd</v>
      </c>
      <c r="BJ190" s="487" t="str">
        <f t="shared" si="37"/>
        <v>tbd</v>
      </c>
      <c r="BK190" s="489" t="str">
        <f t="shared" si="32"/>
        <v/>
      </c>
      <c r="BL190" s="495" t="str">
        <f t="shared" si="38"/>
        <v/>
      </c>
      <c r="BM190" s="487" t="str">
        <f t="shared" si="38"/>
        <v/>
      </c>
      <c r="BN190" s="487" t="str">
        <f t="shared" si="38"/>
        <v>not req'ed</v>
      </c>
      <c r="BO190" s="487" t="str">
        <f t="shared" si="38"/>
        <v/>
      </c>
      <c r="BP190" s="487" t="str">
        <f t="shared" si="38"/>
        <v/>
      </c>
      <c r="BQ190" s="487" t="str">
        <f t="shared" si="38"/>
        <v/>
      </c>
      <c r="BR190" s="487" t="str">
        <f t="shared" si="38"/>
        <v/>
      </c>
      <c r="BS190" s="487" t="str">
        <f t="shared" si="38"/>
        <v/>
      </c>
      <c r="BT190" s="487" t="str">
        <f t="shared" si="38"/>
        <v/>
      </c>
      <c r="BU190" s="487" t="str">
        <f t="shared" si="38"/>
        <v/>
      </c>
      <c r="BV190" s="487" t="str">
        <f t="shared" si="38"/>
        <v/>
      </c>
      <c r="BW190" s="487" t="str">
        <f t="shared" si="38"/>
        <v>not req'ed</v>
      </c>
      <c r="BX190" s="487" t="str">
        <f t="shared" si="38"/>
        <v/>
      </c>
      <c r="BY190" s="487" t="str">
        <f t="shared" si="38"/>
        <v>not req'ed</v>
      </c>
      <c r="BZ190" s="487" t="str">
        <f t="shared" si="38"/>
        <v>not req'ed</v>
      </c>
      <c r="CA190" s="489" t="str">
        <f t="shared" si="33"/>
        <v/>
      </c>
    </row>
    <row r="191" spans="1:79" s="121" customFormat="1" ht="17.25" customHeight="1" x14ac:dyDescent="0.25">
      <c r="A191" s="9" t="s">
        <v>1830</v>
      </c>
      <c r="B191" s="7" t="s">
        <v>1831</v>
      </c>
      <c r="C191" s="2" t="s">
        <v>1832</v>
      </c>
      <c r="D191" s="5" t="s">
        <v>1537</v>
      </c>
      <c r="E191" s="4">
        <v>1250</v>
      </c>
      <c r="F191" s="4" t="s">
        <v>1705</v>
      </c>
      <c r="G191" s="862" t="s">
        <v>1516</v>
      </c>
      <c r="H191" s="5"/>
      <c r="I191" s="16"/>
      <c r="J191" s="47" t="s">
        <v>86</v>
      </c>
      <c r="K191" s="48"/>
      <c r="L191" s="48"/>
      <c r="M191" s="49"/>
      <c r="N191" s="47" t="s">
        <v>86</v>
      </c>
      <c r="O191" s="48"/>
      <c r="P191" s="48"/>
      <c r="Q191" s="48"/>
      <c r="R191" s="48"/>
      <c r="S191" s="48"/>
      <c r="T191" s="65"/>
      <c r="U191" s="49"/>
      <c r="V191" s="58" t="s">
        <v>86</v>
      </c>
      <c r="W191" s="82" t="s">
        <v>86</v>
      </c>
      <c r="X191" s="56"/>
      <c r="Y191" s="69"/>
      <c r="Z191" s="69"/>
      <c r="AA191" s="68"/>
      <c r="AB191" s="57"/>
      <c r="AC191" s="58" t="s">
        <v>1376</v>
      </c>
      <c r="AD191" s="56"/>
      <c r="AE191" s="65"/>
      <c r="AF191" s="488">
        <v>0</v>
      </c>
      <c r="AG191" s="487">
        <v>0</v>
      </c>
      <c r="AH191" s="487">
        <v>-1</v>
      </c>
      <c r="AI191" s="487">
        <v>0</v>
      </c>
      <c r="AJ191" s="487">
        <v>0</v>
      </c>
      <c r="AK191" s="487">
        <v>0</v>
      </c>
      <c r="AL191" s="487">
        <v>0</v>
      </c>
      <c r="AM191" s="487">
        <v>0</v>
      </c>
      <c r="AN191" s="487">
        <v>0</v>
      </c>
      <c r="AO191" s="487">
        <v>0</v>
      </c>
      <c r="AP191" s="487">
        <v>0</v>
      </c>
      <c r="AQ191" s="487">
        <v>0</v>
      </c>
      <c r="AR191" s="487">
        <v>0</v>
      </c>
      <c r="AS191" s="487">
        <v>0</v>
      </c>
      <c r="AT191" s="487">
        <v>0</v>
      </c>
      <c r="AU191" s="493">
        <v>0</v>
      </c>
      <c r="AV191" s="488" t="str">
        <f t="shared" ref="AV191:BJ207" si="40">IF(AF191,IFERROR(LEFT($V191,SEARCH(" (",$V191)-1),$V191),"")</f>
        <v/>
      </c>
      <c r="AW191" s="487" t="str">
        <f t="shared" si="40"/>
        <v/>
      </c>
      <c r="AX191" s="487" t="str">
        <f t="shared" si="40"/>
        <v>tbd</v>
      </c>
      <c r="AY191" s="487" t="str">
        <f t="shared" si="40"/>
        <v/>
      </c>
      <c r="AZ191" s="487" t="str">
        <f t="shared" si="40"/>
        <v/>
      </c>
      <c r="BA191" s="487" t="str">
        <f t="shared" si="40"/>
        <v/>
      </c>
      <c r="BB191" s="487" t="str">
        <f t="shared" si="40"/>
        <v/>
      </c>
      <c r="BC191" s="487" t="str">
        <f t="shared" si="40"/>
        <v/>
      </c>
      <c r="BD191" s="487" t="str">
        <f t="shared" si="40"/>
        <v/>
      </c>
      <c r="BE191" s="487" t="str">
        <f t="shared" si="40"/>
        <v/>
      </c>
      <c r="BF191" s="487" t="str">
        <f t="shared" si="40"/>
        <v/>
      </c>
      <c r="BG191" s="487" t="str">
        <f t="shared" si="40"/>
        <v/>
      </c>
      <c r="BH191" s="487" t="str">
        <f t="shared" si="40"/>
        <v/>
      </c>
      <c r="BI191" s="487" t="str">
        <f t="shared" si="40"/>
        <v/>
      </c>
      <c r="BJ191" s="487" t="str">
        <f t="shared" si="40"/>
        <v/>
      </c>
      <c r="BK191" s="489" t="str">
        <f t="shared" si="32"/>
        <v/>
      </c>
      <c r="BL191" s="495" t="str">
        <f t="shared" ref="BL191:BZ207" si="41">IF(AF191,IFERROR(LEFT($W191,SEARCH(" (",$W191)-1),$W191),"")</f>
        <v/>
      </c>
      <c r="BM191" s="487" t="str">
        <f t="shared" si="41"/>
        <v/>
      </c>
      <c r="BN191" s="487" t="str">
        <f t="shared" si="41"/>
        <v>tbd</v>
      </c>
      <c r="BO191" s="487" t="str">
        <f t="shared" si="41"/>
        <v/>
      </c>
      <c r="BP191" s="487" t="str">
        <f t="shared" si="41"/>
        <v/>
      </c>
      <c r="BQ191" s="487" t="str">
        <f t="shared" si="41"/>
        <v/>
      </c>
      <c r="BR191" s="487" t="str">
        <f t="shared" si="41"/>
        <v/>
      </c>
      <c r="BS191" s="487" t="str">
        <f t="shared" si="41"/>
        <v/>
      </c>
      <c r="BT191" s="487" t="str">
        <f t="shared" si="41"/>
        <v/>
      </c>
      <c r="BU191" s="487" t="str">
        <f t="shared" si="41"/>
        <v/>
      </c>
      <c r="BV191" s="487" t="str">
        <f t="shared" si="41"/>
        <v/>
      </c>
      <c r="BW191" s="487" t="str">
        <f t="shared" si="41"/>
        <v/>
      </c>
      <c r="BX191" s="487" t="str">
        <f t="shared" si="41"/>
        <v/>
      </c>
      <c r="BY191" s="487" t="str">
        <f t="shared" si="41"/>
        <v/>
      </c>
      <c r="BZ191" s="487" t="str">
        <f t="shared" si="41"/>
        <v/>
      </c>
      <c r="CA191" s="489" t="str">
        <f t="shared" si="33"/>
        <v/>
      </c>
    </row>
    <row r="192" spans="1:79" s="121" customFormat="1" ht="17.25" customHeight="1" x14ac:dyDescent="0.25">
      <c r="A192" s="1381" t="s">
        <v>2433</v>
      </c>
      <c r="B192" s="1382"/>
      <c r="C192" s="1382"/>
      <c r="D192" s="1382"/>
      <c r="E192" s="1382"/>
      <c r="F192" s="1382"/>
      <c r="G192" s="1382"/>
      <c r="H192" s="1382"/>
      <c r="I192" s="1383"/>
      <c r="J192" s="867"/>
      <c r="K192" s="868"/>
      <c r="L192" s="868"/>
      <c r="M192" s="869"/>
      <c r="N192" s="867"/>
      <c r="O192" s="868"/>
      <c r="P192" s="868"/>
      <c r="Q192" s="868"/>
      <c r="R192" s="868"/>
      <c r="S192" s="868"/>
      <c r="T192" s="870"/>
      <c r="U192" s="869"/>
      <c r="V192" s="867"/>
      <c r="W192" s="871"/>
      <c r="X192" s="868"/>
      <c r="Y192" s="870"/>
      <c r="Z192" s="870"/>
      <c r="AA192" s="872"/>
      <c r="AB192" s="869"/>
      <c r="AC192" s="867"/>
      <c r="AD192" s="868"/>
      <c r="AE192" s="870"/>
      <c r="AF192" s="488">
        <f t="shared" ref="AF192:AU203" si="42">AF191</f>
        <v>0</v>
      </c>
      <c r="AG192" s="487">
        <f t="shared" si="42"/>
        <v>0</v>
      </c>
      <c r="AH192" s="487">
        <f t="shared" si="42"/>
        <v>-1</v>
      </c>
      <c r="AI192" s="487">
        <f t="shared" si="42"/>
        <v>0</v>
      </c>
      <c r="AJ192" s="487">
        <f t="shared" si="42"/>
        <v>0</v>
      </c>
      <c r="AK192" s="487">
        <f t="shared" si="42"/>
        <v>0</v>
      </c>
      <c r="AL192" s="487">
        <f t="shared" si="42"/>
        <v>0</v>
      </c>
      <c r="AM192" s="487">
        <f t="shared" si="42"/>
        <v>0</v>
      </c>
      <c r="AN192" s="487">
        <f t="shared" si="42"/>
        <v>0</v>
      </c>
      <c r="AO192" s="487">
        <f t="shared" si="42"/>
        <v>0</v>
      </c>
      <c r="AP192" s="487">
        <f t="shared" si="42"/>
        <v>0</v>
      </c>
      <c r="AQ192" s="487">
        <f t="shared" si="42"/>
        <v>0</v>
      </c>
      <c r="AR192" s="487">
        <f t="shared" si="42"/>
        <v>0</v>
      </c>
      <c r="AS192" s="487">
        <f t="shared" si="42"/>
        <v>0</v>
      </c>
      <c r="AT192" s="487">
        <f t="shared" si="42"/>
        <v>0</v>
      </c>
      <c r="AU192" s="493">
        <f t="shared" si="42"/>
        <v>0</v>
      </c>
      <c r="AV192" s="488" t="str">
        <f t="shared" si="40"/>
        <v/>
      </c>
      <c r="AW192" s="487" t="str">
        <f t="shared" si="40"/>
        <v/>
      </c>
      <c r="AX192" s="487">
        <f t="shared" si="40"/>
        <v>0</v>
      </c>
      <c r="AY192" s="487" t="str">
        <f t="shared" si="40"/>
        <v/>
      </c>
      <c r="AZ192" s="487" t="str">
        <f t="shared" si="40"/>
        <v/>
      </c>
      <c r="BA192" s="487" t="str">
        <f t="shared" si="40"/>
        <v/>
      </c>
      <c r="BB192" s="487" t="str">
        <f t="shared" si="40"/>
        <v/>
      </c>
      <c r="BC192" s="487" t="str">
        <f t="shared" si="40"/>
        <v/>
      </c>
      <c r="BD192" s="487" t="str">
        <f t="shared" si="40"/>
        <v/>
      </c>
      <c r="BE192" s="487" t="str">
        <f t="shared" si="40"/>
        <v/>
      </c>
      <c r="BF192" s="487" t="str">
        <f t="shared" si="40"/>
        <v/>
      </c>
      <c r="BG192" s="487" t="str">
        <f t="shared" si="40"/>
        <v/>
      </c>
      <c r="BH192" s="487" t="str">
        <f t="shared" si="40"/>
        <v/>
      </c>
      <c r="BI192" s="487" t="str">
        <f t="shared" si="40"/>
        <v/>
      </c>
      <c r="BJ192" s="487" t="str">
        <f t="shared" si="40"/>
        <v/>
      </c>
      <c r="BK192" s="489" t="str">
        <f t="shared" si="32"/>
        <v/>
      </c>
      <c r="BL192" s="495" t="str">
        <f t="shared" si="41"/>
        <v/>
      </c>
      <c r="BM192" s="487" t="str">
        <f t="shared" si="41"/>
        <v/>
      </c>
      <c r="BN192" s="487">
        <f t="shared" si="41"/>
        <v>0</v>
      </c>
      <c r="BO192" s="487" t="str">
        <f t="shared" si="41"/>
        <v/>
      </c>
      <c r="BP192" s="487" t="str">
        <f t="shared" si="41"/>
        <v/>
      </c>
      <c r="BQ192" s="487" t="str">
        <f t="shared" si="41"/>
        <v/>
      </c>
      <c r="BR192" s="487" t="str">
        <f t="shared" si="41"/>
        <v/>
      </c>
      <c r="BS192" s="487" t="str">
        <f t="shared" si="41"/>
        <v/>
      </c>
      <c r="BT192" s="487" t="str">
        <f t="shared" si="41"/>
        <v/>
      </c>
      <c r="BU192" s="487" t="str">
        <f t="shared" si="41"/>
        <v/>
      </c>
      <c r="BV192" s="487" t="str">
        <f t="shared" si="41"/>
        <v/>
      </c>
      <c r="BW192" s="487" t="str">
        <f t="shared" si="41"/>
        <v/>
      </c>
      <c r="BX192" s="487" t="str">
        <f t="shared" si="41"/>
        <v/>
      </c>
      <c r="BY192" s="487" t="str">
        <f t="shared" si="41"/>
        <v/>
      </c>
      <c r="BZ192" s="487" t="str">
        <f t="shared" si="41"/>
        <v/>
      </c>
      <c r="CA192" s="489" t="str">
        <f t="shared" si="33"/>
        <v/>
      </c>
    </row>
    <row r="193" spans="1:79" s="121" customFormat="1" ht="17.25" customHeight="1" x14ac:dyDescent="0.25">
      <c r="A193" s="9" t="s">
        <v>2434</v>
      </c>
      <c r="B193" s="7" t="s">
        <v>2435</v>
      </c>
      <c r="C193" s="2" t="s">
        <v>2436</v>
      </c>
      <c r="D193" s="5" t="s">
        <v>2437</v>
      </c>
      <c r="E193" s="4">
        <v>8</v>
      </c>
      <c r="F193" s="4" t="s">
        <v>2113</v>
      </c>
      <c r="G193" s="862" t="s">
        <v>1516</v>
      </c>
      <c r="H193" s="5"/>
      <c r="I193" s="16"/>
      <c r="J193" s="47" t="s">
        <v>86</v>
      </c>
      <c r="K193" s="48"/>
      <c r="L193" s="48"/>
      <c r="M193" s="49"/>
      <c r="N193" s="47" t="s">
        <v>86</v>
      </c>
      <c r="O193" s="48"/>
      <c r="P193" s="48"/>
      <c r="Q193" s="48"/>
      <c r="R193" s="48"/>
      <c r="S193" s="48"/>
      <c r="T193" s="65"/>
      <c r="U193" s="49"/>
      <c r="V193" s="58" t="s">
        <v>86</v>
      </c>
      <c r="W193" s="82" t="s">
        <v>86</v>
      </c>
      <c r="X193" s="56"/>
      <c r="Y193" s="69"/>
      <c r="Z193" s="69"/>
      <c r="AA193" s="68"/>
      <c r="AB193" s="57"/>
      <c r="AC193" s="58" t="s">
        <v>1376</v>
      </c>
      <c r="AD193" s="56"/>
      <c r="AE193" s="65"/>
      <c r="AF193" s="488">
        <v>0</v>
      </c>
      <c r="AG193" s="487">
        <v>0</v>
      </c>
      <c r="AH193" s="487">
        <v>0</v>
      </c>
      <c r="AI193" s="487">
        <v>0</v>
      </c>
      <c r="AJ193" s="487">
        <v>0</v>
      </c>
      <c r="AK193" s="487">
        <v>0</v>
      </c>
      <c r="AL193" s="487">
        <v>-1</v>
      </c>
      <c r="AM193" s="487">
        <v>0</v>
      </c>
      <c r="AN193" s="487">
        <v>0</v>
      </c>
      <c r="AO193" s="487">
        <v>0</v>
      </c>
      <c r="AP193" s="487">
        <v>0</v>
      </c>
      <c r="AQ193" s="487">
        <v>-1</v>
      </c>
      <c r="AR193" s="487">
        <v>0</v>
      </c>
      <c r="AS193" s="487">
        <v>-1</v>
      </c>
      <c r="AT193" s="487">
        <v>-1</v>
      </c>
      <c r="AU193" s="493">
        <v>0</v>
      </c>
      <c r="AV193" s="488" t="str">
        <f t="shared" si="40"/>
        <v/>
      </c>
      <c r="AW193" s="487" t="str">
        <f t="shared" si="40"/>
        <v/>
      </c>
      <c r="AX193" s="487" t="str">
        <f t="shared" si="40"/>
        <v/>
      </c>
      <c r="AY193" s="487" t="str">
        <f t="shared" si="40"/>
        <v/>
      </c>
      <c r="AZ193" s="487" t="str">
        <f t="shared" si="40"/>
        <v/>
      </c>
      <c r="BA193" s="487" t="str">
        <f t="shared" si="40"/>
        <v/>
      </c>
      <c r="BB193" s="487" t="str">
        <f t="shared" si="40"/>
        <v>tbd</v>
      </c>
      <c r="BC193" s="487" t="str">
        <f t="shared" si="40"/>
        <v/>
      </c>
      <c r="BD193" s="487" t="str">
        <f t="shared" si="40"/>
        <v/>
      </c>
      <c r="BE193" s="487" t="str">
        <f t="shared" si="40"/>
        <v/>
      </c>
      <c r="BF193" s="487" t="str">
        <f t="shared" si="40"/>
        <v/>
      </c>
      <c r="BG193" s="487" t="str">
        <f t="shared" si="40"/>
        <v>tbd</v>
      </c>
      <c r="BH193" s="487" t="str">
        <f t="shared" si="40"/>
        <v/>
      </c>
      <c r="BI193" s="487" t="str">
        <f t="shared" si="40"/>
        <v>tbd</v>
      </c>
      <c r="BJ193" s="487" t="str">
        <f t="shared" si="40"/>
        <v>tbd</v>
      </c>
      <c r="BK193" s="489" t="str">
        <f t="shared" si="32"/>
        <v/>
      </c>
      <c r="BL193" s="495" t="str">
        <f t="shared" si="41"/>
        <v/>
      </c>
      <c r="BM193" s="487" t="str">
        <f t="shared" si="41"/>
        <v/>
      </c>
      <c r="BN193" s="487" t="str">
        <f t="shared" si="41"/>
        <v/>
      </c>
      <c r="BO193" s="487" t="str">
        <f t="shared" si="41"/>
        <v/>
      </c>
      <c r="BP193" s="487" t="str">
        <f t="shared" si="41"/>
        <v/>
      </c>
      <c r="BQ193" s="487" t="str">
        <f t="shared" si="41"/>
        <v/>
      </c>
      <c r="BR193" s="487" t="str">
        <f t="shared" si="41"/>
        <v>tbd</v>
      </c>
      <c r="BS193" s="487" t="str">
        <f t="shared" si="41"/>
        <v/>
      </c>
      <c r="BT193" s="487" t="str">
        <f t="shared" si="41"/>
        <v/>
      </c>
      <c r="BU193" s="487" t="str">
        <f t="shared" si="41"/>
        <v/>
      </c>
      <c r="BV193" s="487" t="str">
        <f t="shared" si="41"/>
        <v/>
      </c>
      <c r="BW193" s="487" t="str">
        <f t="shared" si="41"/>
        <v>tbd</v>
      </c>
      <c r="BX193" s="487" t="str">
        <f t="shared" si="41"/>
        <v/>
      </c>
      <c r="BY193" s="487" t="str">
        <f t="shared" si="41"/>
        <v>tbd</v>
      </c>
      <c r="BZ193" s="487" t="str">
        <f t="shared" si="41"/>
        <v>tbd</v>
      </c>
      <c r="CA193" s="489" t="str">
        <f t="shared" si="33"/>
        <v/>
      </c>
    </row>
    <row r="194" spans="1:79" s="121" customFormat="1" ht="17.25" customHeight="1" x14ac:dyDescent="0.25">
      <c r="A194" s="1381" t="s">
        <v>2438</v>
      </c>
      <c r="B194" s="1382"/>
      <c r="C194" s="1382"/>
      <c r="D194" s="1382"/>
      <c r="E194" s="1382"/>
      <c r="F194" s="1382"/>
      <c r="G194" s="1382"/>
      <c r="H194" s="1382"/>
      <c r="I194" s="1383"/>
      <c r="J194" s="867"/>
      <c r="K194" s="868"/>
      <c r="L194" s="868"/>
      <c r="M194" s="869"/>
      <c r="N194" s="867"/>
      <c r="O194" s="868"/>
      <c r="P194" s="868"/>
      <c r="Q194" s="868"/>
      <c r="R194" s="868"/>
      <c r="S194" s="868"/>
      <c r="T194" s="870"/>
      <c r="U194" s="869"/>
      <c r="V194" s="867"/>
      <c r="W194" s="871"/>
      <c r="X194" s="868"/>
      <c r="Y194" s="870"/>
      <c r="Z194" s="870"/>
      <c r="AA194" s="872"/>
      <c r="AB194" s="869"/>
      <c r="AC194" s="867"/>
      <c r="AD194" s="868"/>
      <c r="AE194" s="870"/>
      <c r="AF194" s="488">
        <f t="shared" si="42"/>
        <v>0</v>
      </c>
      <c r="AG194" s="487">
        <f t="shared" si="42"/>
        <v>0</v>
      </c>
      <c r="AH194" s="487">
        <f t="shared" si="42"/>
        <v>0</v>
      </c>
      <c r="AI194" s="487">
        <f t="shared" si="42"/>
        <v>0</v>
      </c>
      <c r="AJ194" s="487">
        <f t="shared" si="42"/>
        <v>0</v>
      </c>
      <c r="AK194" s="487">
        <f t="shared" si="42"/>
        <v>0</v>
      </c>
      <c r="AL194" s="487">
        <f t="shared" si="42"/>
        <v>-1</v>
      </c>
      <c r="AM194" s="487">
        <f t="shared" si="42"/>
        <v>0</v>
      </c>
      <c r="AN194" s="487">
        <f t="shared" si="42"/>
        <v>0</v>
      </c>
      <c r="AO194" s="487">
        <f t="shared" si="42"/>
        <v>0</v>
      </c>
      <c r="AP194" s="487">
        <f t="shared" si="42"/>
        <v>0</v>
      </c>
      <c r="AQ194" s="487">
        <f t="shared" si="42"/>
        <v>-1</v>
      </c>
      <c r="AR194" s="487">
        <f t="shared" si="42"/>
        <v>0</v>
      </c>
      <c r="AS194" s="487">
        <f t="shared" si="42"/>
        <v>-1</v>
      </c>
      <c r="AT194" s="487">
        <f t="shared" si="42"/>
        <v>-1</v>
      </c>
      <c r="AU194" s="493">
        <f t="shared" si="42"/>
        <v>0</v>
      </c>
      <c r="AV194" s="488" t="str">
        <f t="shared" si="40"/>
        <v/>
      </c>
      <c r="AW194" s="487" t="str">
        <f t="shared" si="40"/>
        <v/>
      </c>
      <c r="AX194" s="487" t="str">
        <f t="shared" si="40"/>
        <v/>
      </c>
      <c r="AY194" s="487" t="str">
        <f t="shared" si="40"/>
        <v/>
      </c>
      <c r="AZ194" s="487" t="str">
        <f t="shared" si="40"/>
        <v/>
      </c>
      <c r="BA194" s="487" t="str">
        <f t="shared" si="40"/>
        <v/>
      </c>
      <c r="BB194" s="487">
        <f t="shared" si="40"/>
        <v>0</v>
      </c>
      <c r="BC194" s="487" t="str">
        <f t="shared" si="40"/>
        <v/>
      </c>
      <c r="BD194" s="487" t="str">
        <f t="shared" si="40"/>
        <v/>
      </c>
      <c r="BE194" s="487" t="str">
        <f t="shared" si="40"/>
        <v/>
      </c>
      <c r="BF194" s="487" t="str">
        <f t="shared" si="40"/>
        <v/>
      </c>
      <c r="BG194" s="487">
        <f t="shared" si="40"/>
        <v>0</v>
      </c>
      <c r="BH194" s="487" t="str">
        <f t="shared" si="40"/>
        <v/>
      </c>
      <c r="BI194" s="487">
        <f t="shared" si="40"/>
        <v>0</v>
      </c>
      <c r="BJ194" s="487">
        <f t="shared" si="40"/>
        <v>0</v>
      </c>
      <c r="BK194" s="489" t="str">
        <f t="shared" si="32"/>
        <v/>
      </c>
      <c r="BL194" s="495" t="str">
        <f t="shared" si="41"/>
        <v/>
      </c>
      <c r="BM194" s="487" t="str">
        <f t="shared" si="41"/>
        <v/>
      </c>
      <c r="BN194" s="487" t="str">
        <f t="shared" si="41"/>
        <v/>
      </c>
      <c r="BO194" s="487" t="str">
        <f t="shared" si="41"/>
        <v/>
      </c>
      <c r="BP194" s="487" t="str">
        <f t="shared" si="41"/>
        <v/>
      </c>
      <c r="BQ194" s="487" t="str">
        <f t="shared" si="41"/>
        <v/>
      </c>
      <c r="BR194" s="487">
        <f t="shared" si="41"/>
        <v>0</v>
      </c>
      <c r="BS194" s="487" t="str">
        <f t="shared" si="41"/>
        <v/>
      </c>
      <c r="BT194" s="487" t="str">
        <f t="shared" si="41"/>
        <v/>
      </c>
      <c r="BU194" s="487" t="str">
        <f t="shared" si="41"/>
        <v/>
      </c>
      <c r="BV194" s="487" t="str">
        <f t="shared" si="41"/>
        <v/>
      </c>
      <c r="BW194" s="487">
        <f t="shared" si="41"/>
        <v>0</v>
      </c>
      <c r="BX194" s="487" t="str">
        <f t="shared" si="41"/>
        <v/>
      </c>
      <c r="BY194" s="487">
        <f t="shared" si="41"/>
        <v>0</v>
      </c>
      <c r="BZ194" s="487">
        <f t="shared" si="41"/>
        <v>0</v>
      </c>
      <c r="CA194" s="489" t="str">
        <f t="shared" si="33"/>
        <v/>
      </c>
    </row>
    <row r="195" spans="1:79" s="121" customFormat="1" ht="17.25" customHeight="1" x14ac:dyDescent="0.25">
      <c r="A195" s="9" t="s">
        <v>2439</v>
      </c>
      <c r="B195" s="7" t="s">
        <v>2440</v>
      </c>
      <c r="C195" s="2" t="s">
        <v>2441</v>
      </c>
      <c r="D195" s="5" t="s">
        <v>1537</v>
      </c>
      <c r="E195" s="4">
        <v>10</v>
      </c>
      <c r="F195" s="4" t="s">
        <v>2012</v>
      </c>
      <c r="G195" s="862" t="s">
        <v>1516</v>
      </c>
      <c r="H195" s="5" t="s">
        <v>1427</v>
      </c>
      <c r="I195" s="16"/>
      <c r="J195" s="47" t="s">
        <v>86</v>
      </c>
      <c r="K195" s="48"/>
      <c r="L195" s="48"/>
      <c r="M195" s="49"/>
      <c r="N195" s="47" t="s">
        <v>86</v>
      </c>
      <c r="O195" s="48"/>
      <c r="P195" s="48"/>
      <c r="Q195" s="48"/>
      <c r="R195" s="48"/>
      <c r="S195" s="48"/>
      <c r="T195" s="65"/>
      <c r="U195" s="49"/>
      <c r="V195" s="58" t="s">
        <v>86</v>
      </c>
      <c r="W195" s="82" t="s">
        <v>86</v>
      </c>
      <c r="X195" s="56"/>
      <c r="Y195" s="69"/>
      <c r="Z195" s="69"/>
      <c r="AA195" s="68"/>
      <c r="AB195" s="57"/>
      <c r="AC195" s="58" t="s">
        <v>1376</v>
      </c>
      <c r="AD195" s="56"/>
      <c r="AE195" s="65"/>
      <c r="AF195" s="488">
        <v>0</v>
      </c>
      <c r="AG195" s="487">
        <v>0</v>
      </c>
      <c r="AH195" s="487">
        <v>0</v>
      </c>
      <c r="AI195" s="487">
        <v>0</v>
      </c>
      <c r="AJ195" s="487">
        <v>0</v>
      </c>
      <c r="AK195" s="487">
        <v>0</v>
      </c>
      <c r="AL195" s="487">
        <v>0</v>
      </c>
      <c r="AM195" s="487">
        <v>-1</v>
      </c>
      <c r="AN195" s="487">
        <v>0</v>
      </c>
      <c r="AO195" s="487">
        <v>0</v>
      </c>
      <c r="AP195" s="487">
        <v>0</v>
      </c>
      <c r="AQ195" s="487">
        <v>-1</v>
      </c>
      <c r="AR195" s="487">
        <v>0</v>
      </c>
      <c r="AS195" s="487">
        <v>0</v>
      </c>
      <c r="AT195" s="487">
        <v>-1</v>
      </c>
      <c r="AU195" s="493">
        <v>-1</v>
      </c>
      <c r="AV195" s="488" t="str">
        <f t="shared" si="40"/>
        <v/>
      </c>
      <c r="AW195" s="487" t="str">
        <f t="shared" si="40"/>
        <v/>
      </c>
      <c r="AX195" s="487" t="str">
        <f t="shared" si="40"/>
        <v/>
      </c>
      <c r="AY195" s="487" t="str">
        <f t="shared" si="40"/>
        <v/>
      </c>
      <c r="AZ195" s="487" t="str">
        <f t="shared" si="40"/>
        <v/>
      </c>
      <c r="BA195" s="487" t="str">
        <f t="shared" si="40"/>
        <v/>
      </c>
      <c r="BB195" s="487" t="str">
        <f t="shared" si="40"/>
        <v/>
      </c>
      <c r="BC195" s="487" t="str">
        <f t="shared" si="40"/>
        <v>tbd</v>
      </c>
      <c r="BD195" s="487" t="str">
        <f t="shared" si="40"/>
        <v/>
      </c>
      <c r="BE195" s="487" t="str">
        <f t="shared" si="40"/>
        <v/>
      </c>
      <c r="BF195" s="487" t="str">
        <f t="shared" si="40"/>
        <v/>
      </c>
      <c r="BG195" s="487" t="str">
        <f t="shared" si="40"/>
        <v>tbd</v>
      </c>
      <c r="BH195" s="487" t="str">
        <f t="shared" si="40"/>
        <v/>
      </c>
      <c r="BI195" s="487" t="str">
        <f t="shared" si="40"/>
        <v/>
      </c>
      <c r="BJ195" s="487" t="str">
        <f t="shared" si="40"/>
        <v>tbd</v>
      </c>
      <c r="BK195" s="489" t="str">
        <f t="shared" si="32"/>
        <v>tbd</v>
      </c>
      <c r="BL195" s="495" t="str">
        <f t="shared" si="41"/>
        <v/>
      </c>
      <c r="BM195" s="487" t="str">
        <f t="shared" si="41"/>
        <v/>
      </c>
      <c r="BN195" s="487" t="str">
        <f t="shared" si="41"/>
        <v/>
      </c>
      <c r="BO195" s="487" t="str">
        <f t="shared" si="41"/>
        <v/>
      </c>
      <c r="BP195" s="487" t="str">
        <f t="shared" si="41"/>
        <v/>
      </c>
      <c r="BQ195" s="487" t="str">
        <f t="shared" si="41"/>
        <v/>
      </c>
      <c r="BR195" s="487" t="str">
        <f t="shared" si="41"/>
        <v/>
      </c>
      <c r="BS195" s="487" t="str">
        <f t="shared" si="41"/>
        <v>tbd</v>
      </c>
      <c r="BT195" s="487" t="str">
        <f t="shared" si="41"/>
        <v/>
      </c>
      <c r="BU195" s="487" t="str">
        <f t="shared" si="41"/>
        <v/>
      </c>
      <c r="BV195" s="487" t="str">
        <f t="shared" si="41"/>
        <v/>
      </c>
      <c r="BW195" s="487" t="str">
        <f t="shared" si="41"/>
        <v>tbd</v>
      </c>
      <c r="BX195" s="487" t="str">
        <f t="shared" si="41"/>
        <v/>
      </c>
      <c r="BY195" s="487" t="str">
        <f t="shared" si="41"/>
        <v/>
      </c>
      <c r="BZ195" s="487" t="str">
        <f t="shared" si="41"/>
        <v>tbd</v>
      </c>
      <c r="CA195" s="489" t="str">
        <f t="shared" si="33"/>
        <v>tbd</v>
      </c>
    </row>
    <row r="196" spans="1:79" s="121" customFormat="1" ht="17.25" customHeight="1" x14ac:dyDescent="0.25">
      <c r="A196" s="9" t="s">
        <v>2442</v>
      </c>
      <c r="B196" s="7" t="s">
        <v>2443</v>
      </c>
      <c r="C196" s="2" t="s">
        <v>2444</v>
      </c>
      <c r="D196" s="5" t="s">
        <v>2445</v>
      </c>
      <c r="E196" s="4">
        <v>8</v>
      </c>
      <c r="F196" s="4" t="s">
        <v>1538</v>
      </c>
      <c r="G196" s="862" t="s">
        <v>1516</v>
      </c>
      <c r="H196" s="5"/>
      <c r="I196" s="16"/>
      <c r="J196" s="47" t="s">
        <v>86</v>
      </c>
      <c r="K196" s="48"/>
      <c r="L196" s="48"/>
      <c r="M196" s="49"/>
      <c r="N196" s="47" t="s">
        <v>86</v>
      </c>
      <c r="O196" s="48"/>
      <c r="P196" s="48"/>
      <c r="Q196" s="48"/>
      <c r="R196" s="48"/>
      <c r="S196" s="48"/>
      <c r="T196" s="65"/>
      <c r="U196" s="49"/>
      <c r="V196" s="58" t="s">
        <v>86</v>
      </c>
      <c r="W196" s="82" t="s">
        <v>86</v>
      </c>
      <c r="X196" s="56"/>
      <c r="Y196" s="69"/>
      <c r="Z196" s="69"/>
      <c r="AA196" s="68"/>
      <c r="AB196" s="57"/>
      <c r="AC196" s="58" t="s">
        <v>1376</v>
      </c>
      <c r="AD196" s="56"/>
      <c r="AE196" s="65"/>
      <c r="AF196" s="488">
        <v>0</v>
      </c>
      <c r="AG196" s="487">
        <v>0</v>
      </c>
      <c r="AH196" s="487">
        <v>0</v>
      </c>
      <c r="AI196" s="487">
        <v>0</v>
      </c>
      <c r="AJ196" s="487">
        <v>0</v>
      </c>
      <c r="AK196" s="487">
        <v>0</v>
      </c>
      <c r="AL196" s="487">
        <v>0</v>
      </c>
      <c r="AM196" s="487">
        <v>-1</v>
      </c>
      <c r="AN196" s="487">
        <v>0</v>
      </c>
      <c r="AO196" s="487">
        <v>0</v>
      </c>
      <c r="AP196" s="487">
        <v>0</v>
      </c>
      <c r="AQ196" s="487">
        <v>-1</v>
      </c>
      <c r="AR196" s="487">
        <v>0</v>
      </c>
      <c r="AS196" s="487">
        <v>0</v>
      </c>
      <c r="AT196" s="487">
        <v>-1</v>
      </c>
      <c r="AU196" s="493">
        <v>-1</v>
      </c>
      <c r="AV196" s="488" t="str">
        <f t="shared" si="40"/>
        <v/>
      </c>
      <c r="AW196" s="487" t="str">
        <f t="shared" si="40"/>
        <v/>
      </c>
      <c r="AX196" s="487" t="str">
        <f t="shared" si="40"/>
        <v/>
      </c>
      <c r="AY196" s="487" t="str">
        <f t="shared" si="40"/>
        <v/>
      </c>
      <c r="AZ196" s="487" t="str">
        <f t="shared" si="40"/>
        <v/>
      </c>
      <c r="BA196" s="487" t="str">
        <f t="shared" si="40"/>
        <v/>
      </c>
      <c r="BB196" s="487" t="str">
        <f t="shared" si="40"/>
        <v/>
      </c>
      <c r="BC196" s="487" t="str">
        <f t="shared" si="40"/>
        <v>tbd</v>
      </c>
      <c r="BD196" s="487" t="str">
        <f t="shared" si="40"/>
        <v/>
      </c>
      <c r="BE196" s="487" t="str">
        <f t="shared" si="40"/>
        <v/>
      </c>
      <c r="BF196" s="487" t="str">
        <f t="shared" si="40"/>
        <v/>
      </c>
      <c r="BG196" s="487" t="str">
        <f t="shared" si="40"/>
        <v>tbd</v>
      </c>
      <c r="BH196" s="487" t="str">
        <f t="shared" si="40"/>
        <v/>
      </c>
      <c r="BI196" s="487" t="str">
        <f t="shared" si="40"/>
        <v/>
      </c>
      <c r="BJ196" s="487" t="str">
        <f t="shared" si="40"/>
        <v>tbd</v>
      </c>
      <c r="BK196" s="489" t="str">
        <f t="shared" si="32"/>
        <v>tbd</v>
      </c>
      <c r="BL196" s="495" t="str">
        <f t="shared" si="41"/>
        <v/>
      </c>
      <c r="BM196" s="487" t="str">
        <f t="shared" si="41"/>
        <v/>
      </c>
      <c r="BN196" s="487" t="str">
        <f t="shared" si="41"/>
        <v/>
      </c>
      <c r="BO196" s="487" t="str">
        <f t="shared" si="41"/>
        <v/>
      </c>
      <c r="BP196" s="487" t="str">
        <f t="shared" si="41"/>
        <v/>
      </c>
      <c r="BQ196" s="487" t="str">
        <f t="shared" si="41"/>
        <v/>
      </c>
      <c r="BR196" s="487" t="str">
        <f t="shared" si="41"/>
        <v/>
      </c>
      <c r="BS196" s="487" t="str">
        <f t="shared" si="41"/>
        <v>tbd</v>
      </c>
      <c r="BT196" s="487" t="str">
        <f t="shared" si="41"/>
        <v/>
      </c>
      <c r="BU196" s="487" t="str">
        <f t="shared" si="41"/>
        <v/>
      </c>
      <c r="BV196" s="487" t="str">
        <f t="shared" si="41"/>
        <v/>
      </c>
      <c r="BW196" s="487" t="str">
        <f t="shared" si="41"/>
        <v>tbd</v>
      </c>
      <c r="BX196" s="487" t="str">
        <f t="shared" si="41"/>
        <v/>
      </c>
      <c r="BY196" s="487" t="str">
        <f t="shared" si="41"/>
        <v/>
      </c>
      <c r="BZ196" s="487" t="str">
        <f t="shared" si="41"/>
        <v>tbd</v>
      </c>
      <c r="CA196" s="489" t="str">
        <f t="shared" si="33"/>
        <v>tbd</v>
      </c>
    </row>
    <row r="197" spans="1:79" s="121" customFormat="1" ht="17.25" customHeight="1" x14ac:dyDescent="0.25">
      <c r="A197" s="9" t="s">
        <v>2446</v>
      </c>
      <c r="B197" s="7" t="s">
        <v>2447</v>
      </c>
      <c r="C197" s="2" t="s">
        <v>2448</v>
      </c>
      <c r="D197" s="5" t="s">
        <v>2449</v>
      </c>
      <c r="E197" s="4">
        <v>8</v>
      </c>
      <c r="F197" s="4" t="s">
        <v>1538</v>
      </c>
      <c r="G197" s="862" t="s">
        <v>1516</v>
      </c>
      <c r="H197" s="5" t="s">
        <v>1503</v>
      </c>
      <c r="I197" s="16"/>
      <c r="J197" s="47" t="s">
        <v>86</v>
      </c>
      <c r="K197" s="48"/>
      <c r="L197" s="48"/>
      <c r="M197" s="49"/>
      <c r="N197" s="47" t="s">
        <v>86</v>
      </c>
      <c r="O197" s="48"/>
      <c r="P197" s="48"/>
      <c r="Q197" s="48"/>
      <c r="R197" s="48"/>
      <c r="S197" s="48"/>
      <c r="T197" s="65"/>
      <c r="U197" s="49"/>
      <c r="V197" s="58" t="s">
        <v>86</v>
      </c>
      <c r="W197" s="82" t="s">
        <v>86</v>
      </c>
      <c r="X197" s="56"/>
      <c r="Y197" s="69"/>
      <c r="Z197" s="69"/>
      <c r="AA197" s="68"/>
      <c r="AB197" s="57"/>
      <c r="AC197" s="58" t="s">
        <v>1376</v>
      </c>
      <c r="AD197" s="56"/>
      <c r="AE197" s="65"/>
      <c r="AF197" s="488">
        <v>0</v>
      </c>
      <c r="AG197" s="487">
        <v>0</v>
      </c>
      <c r="AH197" s="487">
        <v>0</v>
      </c>
      <c r="AI197" s="487">
        <v>0</v>
      </c>
      <c r="AJ197" s="487">
        <v>0</v>
      </c>
      <c r="AK197" s="487">
        <v>0</v>
      </c>
      <c r="AL197" s="487">
        <v>0</v>
      </c>
      <c r="AM197" s="487">
        <v>-1</v>
      </c>
      <c r="AN197" s="487">
        <v>0</v>
      </c>
      <c r="AO197" s="487">
        <v>0</v>
      </c>
      <c r="AP197" s="487">
        <v>0</v>
      </c>
      <c r="AQ197" s="487">
        <v>-1</v>
      </c>
      <c r="AR197" s="487">
        <v>0</v>
      </c>
      <c r="AS197" s="487">
        <v>-1</v>
      </c>
      <c r="AT197" s="487">
        <v>-1</v>
      </c>
      <c r="AU197" s="493">
        <v>-1</v>
      </c>
      <c r="AV197" s="488" t="str">
        <f t="shared" si="40"/>
        <v/>
      </c>
      <c r="AW197" s="487" t="str">
        <f t="shared" si="40"/>
        <v/>
      </c>
      <c r="AX197" s="487" t="str">
        <f t="shared" si="40"/>
        <v/>
      </c>
      <c r="AY197" s="487" t="str">
        <f t="shared" si="40"/>
        <v/>
      </c>
      <c r="AZ197" s="487" t="str">
        <f t="shared" si="40"/>
        <v/>
      </c>
      <c r="BA197" s="487" t="str">
        <f t="shared" si="40"/>
        <v/>
      </c>
      <c r="BB197" s="487" t="str">
        <f t="shared" si="40"/>
        <v/>
      </c>
      <c r="BC197" s="487" t="str">
        <f t="shared" si="40"/>
        <v>tbd</v>
      </c>
      <c r="BD197" s="487" t="str">
        <f t="shared" si="40"/>
        <v/>
      </c>
      <c r="BE197" s="487" t="str">
        <f t="shared" si="40"/>
        <v/>
      </c>
      <c r="BF197" s="487" t="str">
        <f t="shared" si="40"/>
        <v/>
      </c>
      <c r="BG197" s="487" t="str">
        <f t="shared" si="40"/>
        <v>tbd</v>
      </c>
      <c r="BH197" s="487" t="str">
        <f t="shared" si="40"/>
        <v/>
      </c>
      <c r="BI197" s="487" t="str">
        <f t="shared" si="40"/>
        <v>tbd</v>
      </c>
      <c r="BJ197" s="487" t="str">
        <f t="shared" si="40"/>
        <v>tbd</v>
      </c>
      <c r="BK197" s="489" t="str">
        <f t="shared" si="32"/>
        <v>tbd</v>
      </c>
      <c r="BL197" s="495" t="str">
        <f t="shared" si="41"/>
        <v/>
      </c>
      <c r="BM197" s="487" t="str">
        <f t="shared" si="41"/>
        <v/>
      </c>
      <c r="BN197" s="487" t="str">
        <f t="shared" si="41"/>
        <v/>
      </c>
      <c r="BO197" s="487" t="str">
        <f t="shared" si="41"/>
        <v/>
      </c>
      <c r="BP197" s="487" t="str">
        <f t="shared" si="41"/>
        <v/>
      </c>
      <c r="BQ197" s="487" t="str">
        <f t="shared" si="41"/>
        <v/>
      </c>
      <c r="BR197" s="487" t="str">
        <f t="shared" si="41"/>
        <v/>
      </c>
      <c r="BS197" s="487" t="str">
        <f t="shared" si="41"/>
        <v>tbd</v>
      </c>
      <c r="BT197" s="487" t="str">
        <f t="shared" si="41"/>
        <v/>
      </c>
      <c r="BU197" s="487" t="str">
        <f t="shared" si="41"/>
        <v/>
      </c>
      <c r="BV197" s="487" t="str">
        <f t="shared" si="41"/>
        <v/>
      </c>
      <c r="BW197" s="487" t="str">
        <f t="shared" si="41"/>
        <v>tbd</v>
      </c>
      <c r="BX197" s="487" t="str">
        <f t="shared" si="41"/>
        <v/>
      </c>
      <c r="BY197" s="487" t="str">
        <f t="shared" si="41"/>
        <v>tbd</v>
      </c>
      <c r="BZ197" s="487" t="str">
        <f t="shared" si="41"/>
        <v>tbd</v>
      </c>
      <c r="CA197" s="489" t="str">
        <f t="shared" si="33"/>
        <v>tbd</v>
      </c>
    </row>
    <row r="198" spans="1:79" s="121" customFormat="1" ht="17.25" customHeight="1" x14ac:dyDescent="0.25">
      <c r="A198" s="9" t="s">
        <v>2338</v>
      </c>
      <c r="B198" s="7" t="s">
        <v>2339</v>
      </c>
      <c r="C198" s="2" t="s">
        <v>2340</v>
      </c>
      <c r="D198" s="5" t="s">
        <v>2341</v>
      </c>
      <c r="E198" s="4">
        <v>6</v>
      </c>
      <c r="F198" s="862" t="s">
        <v>1516</v>
      </c>
      <c r="G198" s="862" t="s">
        <v>1516</v>
      </c>
      <c r="H198" s="5"/>
      <c r="I198" s="16"/>
      <c r="J198" s="47" t="s">
        <v>86</v>
      </c>
      <c r="K198" s="48"/>
      <c r="L198" s="48"/>
      <c r="M198" s="49"/>
      <c r="N198" s="863" t="s">
        <v>1516</v>
      </c>
      <c r="O198" s="864" t="s">
        <v>1516</v>
      </c>
      <c r="P198" s="864" t="s">
        <v>1516</v>
      </c>
      <c r="Q198" s="864" t="s">
        <v>1516</v>
      </c>
      <c r="R198" s="864" t="s">
        <v>1516</v>
      </c>
      <c r="S198" s="864" t="s">
        <v>1516</v>
      </c>
      <c r="T198" s="865" t="s">
        <v>1516</v>
      </c>
      <c r="U198" s="49"/>
      <c r="V198" s="58" t="s">
        <v>86</v>
      </c>
      <c r="W198" s="866" t="s">
        <v>1516</v>
      </c>
      <c r="X198" s="56"/>
      <c r="Y198" s="69"/>
      <c r="Z198" s="69"/>
      <c r="AA198" s="68"/>
      <c r="AB198" s="57"/>
      <c r="AC198" s="58" t="s">
        <v>1376</v>
      </c>
      <c r="AD198" s="56"/>
      <c r="AE198" s="65"/>
      <c r="AF198" s="488">
        <v>0</v>
      </c>
      <c r="AG198" s="487">
        <v>0</v>
      </c>
      <c r="AH198" s="487">
        <v>0</v>
      </c>
      <c r="AI198" s="487">
        <v>0</v>
      </c>
      <c r="AJ198" s="487">
        <v>0</v>
      </c>
      <c r="AK198" s="487">
        <v>0</v>
      </c>
      <c r="AL198" s="487">
        <v>0</v>
      </c>
      <c r="AM198" s="487">
        <v>-1</v>
      </c>
      <c r="AN198" s="487">
        <v>0</v>
      </c>
      <c r="AO198" s="487">
        <v>0</v>
      </c>
      <c r="AP198" s="487">
        <v>0</v>
      </c>
      <c r="AQ198" s="487">
        <v>-1</v>
      </c>
      <c r="AR198" s="487">
        <v>0</v>
      </c>
      <c r="AS198" s="487">
        <v>-1</v>
      </c>
      <c r="AT198" s="487">
        <v>-1</v>
      </c>
      <c r="AU198" s="493">
        <v>0</v>
      </c>
      <c r="AV198" s="488" t="str">
        <f t="shared" si="40"/>
        <v/>
      </c>
      <c r="AW198" s="487" t="str">
        <f t="shared" si="40"/>
        <v/>
      </c>
      <c r="AX198" s="487" t="str">
        <f t="shared" si="40"/>
        <v/>
      </c>
      <c r="AY198" s="487" t="str">
        <f t="shared" si="40"/>
        <v/>
      </c>
      <c r="AZ198" s="487" t="str">
        <f t="shared" si="40"/>
        <v/>
      </c>
      <c r="BA198" s="487" t="str">
        <f t="shared" si="40"/>
        <v/>
      </c>
      <c r="BB198" s="487" t="str">
        <f t="shared" si="40"/>
        <v/>
      </c>
      <c r="BC198" s="487" t="str">
        <f t="shared" si="40"/>
        <v>tbd</v>
      </c>
      <c r="BD198" s="487" t="str">
        <f t="shared" si="40"/>
        <v/>
      </c>
      <c r="BE198" s="487" t="str">
        <f t="shared" si="40"/>
        <v/>
      </c>
      <c r="BF198" s="487" t="str">
        <f t="shared" si="40"/>
        <v/>
      </c>
      <c r="BG198" s="487" t="str">
        <f t="shared" si="40"/>
        <v>tbd</v>
      </c>
      <c r="BH198" s="487" t="str">
        <f t="shared" si="40"/>
        <v/>
      </c>
      <c r="BI198" s="487" t="str">
        <f t="shared" si="40"/>
        <v>tbd</v>
      </c>
      <c r="BJ198" s="487" t="str">
        <f t="shared" si="40"/>
        <v>tbd</v>
      </c>
      <c r="BK198" s="489" t="str">
        <f t="shared" si="32"/>
        <v/>
      </c>
      <c r="BL198" s="495" t="str">
        <f t="shared" si="41"/>
        <v/>
      </c>
      <c r="BM198" s="487" t="str">
        <f t="shared" si="41"/>
        <v/>
      </c>
      <c r="BN198" s="487" t="str">
        <f t="shared" si="41"/>
        <v/>
      </c>
      <c r="BO198" s="487" t="str">
        <f t="shared" si="41"/>
        <v/>
      </c>
      <c r="BP198" s="487" t="str">
        <f t="shared" si="41"/>
        <v/>
      </c>
      <c r="BQ198" s="487" t="str">
        <f t="shared" si="41"/>
        <v/>
      </c>
      <c r="BR198" s="487" t="str">
        <f t="shared" si="41"/>
        <v/>
      </c>
      <c r="BS198" s="487" t="str">
        <f t="shared" si="41"/>
        <v>not req'ed</v>
      </c>
      <c r="BT198" s="487" t="str">
        <f t="shared" si="41"/>
        <v/>
      </c>
      <c r="BU198" s="487" t="str">
        <f t="shared" si="41"/>
        <v/>
      </c>
      <c r="BV198" s="487" t="str">
        <f t="shared" si="41"/>
        <v/>
      </c>
      <c r="BW198" s="487" t="str">
        <f t="shared" si="41"/>
        <v>not req'ed</v>
      </c>
      <c r="BX198" s="487" t="str">
        <f t="shared" si="41"/>
        <v/>
      </c>
      <c r="BY198" s="487" t="str">
        <f t="shared" si="41"/>
        <v>not req'ed</v>
      </c>
      <c r="BZ198" s="487" t="str">
        <f t="shared" si="41"/>
        <v>not req'ed</v>
      </c>
      <c r="CA198" s="489" t="str">
        <f t="shared" si="33"/>
        <v/>
      </c>
    </row>
    <row r="199" spans="1:79" s="121" customFormat="1" ht="17.25" customHeight="1" x14ac:dyDescent="0.25">
      <c r="A199" s="1381" t="s">
        <v>2450</v>
      </c>
      <c r="B199" s="1382"/>
      <c r="C199" s="1382"/>
      <c r="D199" s="1382"/>
      <c r="E199" s="1382"/>
      <c r="F199" s="1382"/>
      <c r="G199" s="1382"/>
      <c r="H199" s="1382"/>
      <c r="I199" s="1383"/>
      <c r="J199" s="867"/>
      <c r="K199" s="868"/>
      <c r="L199" s="868"/>
      <c r="M199" s="869"/>
      <c r="N199" s="867"/>
      <c r="O199" s="868"/>
      <c r="P199" s="868"/>
      <c r="Q199" s="868"/>
      <c r="R199" s="868"/>
      <c r="S199" s="868"/>
      <c r="T199" s="870"/>
      <c r="U199" s="869"/>
      <c r="V199" s="867"/>
      <c r="W199" s="871"/>
      <c r="X199" s="868"/>
      <c r="Y199" s="870"/>
      <c r="Z199" s="870"/>
      <c r="AA199" s="872"/>
      <c r="AB199" s="869"/>
      <c r="AC199" s="867"/>
      <c r="AD199" s="868"/>
      <c r="AE199" s="870"/>
      <c r="AF199" s="488">
        <f t="shared" si="42"/>
        <v>0</v>
      </c>
      <c r="AG199" s="487">
        <f t="shared" si="42"/>
        <v>0</v>
      </c>
      <c r="AH199" s="487">
        <f t="shared" si="42"/>
        <v>0</v>
      </c>
      <c r="AI199" s="487">
        <f t="shared" si="42"/>
        <v>0</v>
      </c>
      <c r="AJ199" s="487">
        <f t="shared" si="42"/>
        <v>0</v>
      </c>
      <c r="AK199" s="487">
        <f t="shared" si="42"/>
        <v>0</v>
      </c>
      <c r="AL199" s="487">
        <f t="shared" si="42"/>
        <v>0</v>
      </c>
      <c r="AM199" s="487">
        <f t="shared" si="42"/>
        <v>-1</v>
      </c>
      <c r="AN199" s="487">
        <f t="shared" si="42"/>
        <v>0</v>
      </c>
      <c r="AO199" s="487">
        <f t="shared" si="42"/>
        <v>0</v>
      </c>
      <c r="AP199" s="487">
        <f t="shared" si="42"/>
        <v>0</v>
      </c>
      <c r="AQ199" s="487">
        <f t="shared" si="42"/>
        <v>-1</v>
      </c>
      <c r="AR199" s="487">
        <f t="shared" si="42"/>
        <v>0</v>
      </c>
      <c r="AS199" s="487">
        <f t="shared" si="42"/>
        <v>-1</v>
      </c>
      <c r="AT199" s="487">
        <f t="shared" si="42"/>
        <v>-1</v>
      </c>
      <c r="AU199" s="493">
        <f t="shared" si="42"/>
        <v>0</v>
      </c>
      <c r="AV199" s="488" t="str">
        <f t="shared" si="40"/>
        <v/>
      </c>
      <c r="AW199" s="487" t="str">
        <f t="shared" si="40"/>
        <v/>
      </c>
      <c r="AX199" s="487" t="str">
        <f t="shared" si="40"/>
        <v/>
      </c>
      <c r="AY199" s="487" t="str">
        <f t="shared" si="40"/>
        <v/>
      </c>
      <c r="AZ199" s="487" t="str">
        <f t="shared" si="40"/>
        <v/>
      </c>
      <c r="BA199" s="487" t="str">
        <f t="shared" si="40"/>
        <v/>
      </c>
      <c r="BB199" s="487" t="str">
        <f t="shared" si="40"/>
        <v/>
      </c>
      <c r="BC199" s="487">
        <f t="shared" si="40"/>
        <v>0</v>
      </c>
      <c r="BD199" s="487" t="str">
        <f t="shared" si="40"/>
        <v/>
      </c>
      <c r="BE199" s="487" t="str">
        <f t="shared" si="40"/>
        <v/>
      </c>
      <c r="BF199" s="487" t="str">
        <f t="shared" si="40"/>
        <v/>
      </c>
      <c r="BG199" s="487">
        <f t="shared" si="40"/>
        <v>0</v>
      </c>
      <c r="BH199" s="487" t="str">
        <f t="shared" si="40"/>
        <v/>
      </c>
      <c r="BI199" s="487">
        <f t="shared" si="40"/>
        <v>0</v>
      </c>
      <c r="BJ199" s="487">
        <f t="shared" si="40"/>
        <v>0</v>
      </c>
      <c r="BK199" s="489" t="str">
        <f t="shared" si="32"/>
        <v/>
      </c>
      <c r="BL199" s="495" t="str">
        <f t="shared" si="41"/>
        <v/>
      </c>
      <c r="BM199" s="487" t="str">
        <f t="shared" si="41"/>
        <v/>
      </c>
      <c r="BN199" s="487" t="str">
        <f t="shared" si="41"/>
        <v/>
      </c>
      <c r="BO199" s="487" t="str">
        <f t="shared" si="41"/>
        <v/>
      </c>
      <c r="BP199" s="487" t="str">
        <f t="shared" si="41"/>
        <v/>
      </c>
      <c r="BQ199" s="487" t="str">
        <f t="shared" si="41"/>
        <v/>
      </c>
      <c r="BR199" s="487" t="str">
        <f t="shared" si="41"/>
        <v/>
      </c>
      <c r="BS199" s="487">
        <f t="shared" si="41"/>
        <v>0</v>
      </c>
      <c r="BT199" s="487" t="str">
        <f t="shared" si="41"/>
        <v/>
      </c>
      <c r="BU199" s="487" t="str">
        <f t="shared" si="41"/>
        <v/>
      </c>
      <c r="BV199" s="487" t="str">
        <f t="shared" si="41"/>
        <v/>
      </c>
      <c r="BW199" s="487">
        <f t="shared" si="41"/>
        <v>0</v>
      </c>
      <c r="BX199" s="487" t="str">
        <f t="shared" si="41"/>
        <v/>
      </c>
      <c r="BY199" s="487">
        <f t="shared" si="41"/>
        <v>0</v>
      </c>
      <c r="BZ199" s="487">
        <f t="shared" si="41"/>
        <v>0</v>
      </c>
      <c r="CA199" s="489" t="str">
        <f t="shared" si="33"/>
        <v/>
      </c>
    </row>
    <row r="200" spans="1:79" s="121" customFormat="1" ht="17.25" customHeight="1" x14ac:dyDescent="0.25">
      <c r="A200" s="9" t="s">
        <v>2109</v>
      </c>
      <c r="B200" s="7" t="s">
        <v>2110</v>
      </c>
      <c r="C200" s="2" t="s">
        <v>2111</v>
      </c>
      <c r="D200" s="5" t="s">
        <v>2112</v>
      </c>
      <c r="E200" s="4">
        <v>8</v>
      </c>
      <c r="F200" s="4" t="s">
        <v>2113</v>
      </c>
      <c r="G200" s="862" t="s">
        <v>1516</v>
      </c>
      <c r="H200" s="5"/>
      <c r="I200" s="16"/>
      <c r="J200" s="47" t="s">
        <v>86</v>
      </c>
      <c r="K200" s="48"/>
      <c r="L200" s="48"/>
      <c r="M200" s="49"/>
      <c r="N200" s="47" t="s">
        <v>86</v>
      </c>
      <c r="O200" s="48"/>
      <c r="P200" s="48"/>
      <c r="Q200" s="48"/>
      <c r="R200" s="48"/>
      <c r="S200" s="48"/>
      <c r="T200" s="65"/>
      <c r="U200" s="49"/>
      <c r="V200" s="58" t="s">
        <v>86</v>
      </c>
      <c r="W200" s="82" t="s">
        <v>86</v>
      </c>
      <c r="X200" s="56"/>
      <c r="Y200" s="69"/>
      <c r="Z200" s="69"/>
      <c r="AA200" s="68"/>
      <c r="AB200" s="57"/>
      <c r="AC200" s="58" t="s">
        <v>1376</v>
      </c>
      <c r="AD200" s="56"/>
      <c r="AE200" s="65"/>
      <c r="AF200" s="488">
        <v>0</v>
      </c>
      <c r="AG200" s="487">
        <v>0</v>
      </c>
      <c r="AH200" s="487">
        <v>0</v>
      </c>
      <c r="AI200" s="487">
        <v>-1</v>
      </c>
      <c r="AJ200" s="487">
        <v>0</v>
      </c>
      <c r="AK200" s="487">
        <v>0</v>
      </c>
      <c r="AL200" s="487">
        <v>0</v>
      </c>
      <c r="AM200" s="487">
        <v>0</v>
      </c>
      <c r="AN200" s="487">
        <v>0</v>
      </c>
      <c r="AO200" s="487">
        <v>0</v>
      </c>
      <c r="AP200" s="487">
        <v>0</v>
      </c>
      <c r="AQ200" s="487">
        <v>-1</v>
      </c>
      <c r="AR200" s="487">
        <v>0</v>
      </c>
      <c r="AS200" s="487">
        <v>0</v>
      </c>
      <c r="AT200" s="487">
        <v>-1</v>
      </c>
      <c r="AU200" s="493">
        <v>-1</v>
      </c>
      <c r="AV200" s="488" t="str">
        <f t="shared" si="40"/>
        <v/>
      </c>
      <c r="AW200" s="487" t="str">
        <f t="shared" si="40"/>
        <v/>
      </c>
      <c r="AX200" s="487" t="str">
        <f t="shared" si="40"/>
        <v/>
      </c>
      <c r="AY200" s="487" t="str">
        <f t="shared" si="40"/>
        <v>tbd</v>
      </c>
      <c r="AZ200" s="487" t="str">
        <f t="shared" si="40"/>
        <v/>
      </c>
      <c r="BA200" s="487" t="str">
        <f t="shared" si="40"/>
        <v/>
      </c>
      <c r="BB200" s="487" t="str">
        <f t="shared" si="40"/>
        <v/>
      </c>
      <c r="BC200" s="487" t="str">
        <f t="shared" si="40"/>
        <v/>
      </c>
      <c r="BD200" s="487" t="str">
        <f t="shared" si="40"/>
        <v/>
      </c>
      <c r="BE200" s="487" t="str">
        <f t="shared" si="40"/>
        <v/>
      </c>
      <c r="BF200" s="487" t="str">
        <f t="shared" si="40"/>
        <v/>
      </c>
      <c r="BG200" s="487" t="str">
        <f t="shared" si="40"/>
        <v>tbd</v>
      </c>
      <c r="BH200" s="487" t="str">
        <f t="shared" si="40"/>
        <v/>
      </c>
      <c r="BI200" s="487" t="str">
        <f t="shared" si="40"/>
        <v/>
      </c>
      <c r="BJ200" s="487" t="str">
        <f t="shared" si="40"/>
        <v>tbd</v>
      </c>
      <c r="BK200" s="489" t="str">
        <f t="shared" si="32"/>
        <v>tbd</v>
      </c>
      <c r="BL200" s="495" t="str">
        <f t="shared" si="41"/>
        <v/>
      </c>
      <c r="BM200" s="487" t="str">
        <f t="shared" si="41"/>
        <v/>
      </c>
      <c r="BN200" s="487" t="str">
        <f t="shared" si="41"/>
        <v/>
      </c>
      <c r="BO200" s="487" t="str">
        <f t="shared" si="41"/>
        <v>tbd</v>
      </c>
      <c r="BP200" s="487" t="str">
        <f t="shared" si="41"/>
        <v/>
      </c>
      <c r="BQ200" s="487" t="str">
        <f t="shared" si="41"/>
        <v/>
      </c>
      <c r="BR200" s="487" t="str">
        <f t="shared" si="41"/>
        <v/>
      </c>
      <c r="BS200" s="487" t="str">
        <f t="shared" si="41"/>
        <v/>
      </c>
      <c r="BT200" s="487" t="str">
        <f t="shared" si="41"/>
        <v/>
      </c>
      <c r="BU200" s="487" t="str">
        <f t="shared" si="41"/>
        <v/>
      </c>
      <c r="BV200" s="487" t="str">
        <f t="shared" si="41"/>
        <v/>
      </c>
      <c r="BW200" s="487" t="str">
        <f t="shared" si="41"/>
        <v>tbd</v>
      </c>
      <c r="BX200" s="487" t="str">
        <f t="shared" si="41"/>
        <v/>
      </c>
      <c r="BY200" s="487" t="str">
        <f t="shared" si="41"/>
        <v/>
      </c>
      <c r="BZ200" s="487" t="str">
        <f t="shared" si="41"/>
        <v>tbd</v>
      </c>
      <c r="CA200" s="489" t="str">
        <f t="shared" si="33"/>
        <v>tbd</v>
      </c>
    </row>
    <row r="201" spans="1:79" s="121" customFormat="1" ht="17.25" customHeight="1" x14ac:dyDescent="0.25">
      <c r="A201" s="9" t="s">
        <v>2114</v>
      </c>
      <c r="B201" s="7" t="s">
        <v>2115</v>
      </c>
      <c r="C201" s="2" t="s">
        <v>2116</v>
      </c>
      <c r="D201" s="5" t="s">
        <v>2117</v>
      </c>
      <c r="E201" s="4">
        <v>8</v>
      </c>
      <c r="F201" s="4" t="s">
        <v>2118</v>
      </c>
      <c r="G201" s="862" t="s">
        <v>1516</v>
      </c>
      <c r="H201" s="5"/>
      <c r="I201" s="16"/>
      <c r="J201" s="47" t="s">
        <v>86</v>
      </c>
      <c r="K201" s="48"/>
      <c r="L201" s="48"/>
      <c r="M201" s="49"/>
      <c r="N201" s="47" t="s">
        <v>86</v>
      </c>
      <c r="O201" s="48"/>
      <c r="P201" s="48"/>
      <c r="Q201" s="48"/>
      <c r="R201" s="48"/>
      <c r="S201" s="48"/>
      <c r="T201" s="65"/>
      <c r="U201" s="49"/>
      <c r="V201" s="58" t="s">
        <v>86</v>
      </c>
      <c r="W201" s="82" t="s">
        <v>86</v>
      </c>
      <c r="X201" s="56"/>
      <c r="Y201" s="69"/>
      <c r="Z201" s="69"/>
      <c r="AA201" s="68"/>
      <c r="AB201" s="57"/>
      <c r="AC201" s="58" t="s">
        <v>1376</v>
      </c>
      <c r="AD201" s="56"/>
      <c r="AE201" s="65"/>
      <c r="AF201" s="488">
        <v>0</v>
      </c>
      <c r="AG201" s="487">
        <v>0</v>
      </c>
      <c r="AH201" s="487">
        <v>0</v>
      </c>
      <c r="AI201" s="487">
        <v>-1</v>
      </c>
      <c r="AJ201" s="487">
        <v>0</v>
      </c>
      <c r="AK201" s="487">
        <v>0</v>
      </c>
      <c r="AL201" s="487">
        <v>0</v>
      </c>
      <c r="AM201" s="487">
        <v>0</v>
      </c>
      <c r="AN201" s="487">
        <v>0</v>
      </c>
      <c r="AO201" s="487">
        <v>0</v>
      </c>
      <c r="AP201" s="487">
        <v>0</v>
      </c>
      <c r="AQ201" s="487">
        <v>-1</v>
      </c>
      <c r="AR201" s="487">
        <v>0</v>
      </c>
      <c r="AS201" s="487">
        <v>0</v>
      </c>
      <c r="AT201" s="487">
        <v>-1</v>
      </c>
      <c r="AU201" s="493">
        <v>-1</v>
      </c>
      <c r="AV201" s="488" t="str">
        <f t="shared" si="40"/>
        <v/>
      </c>
      <c r="AW201" s="487" t="str">
        <f t="shared" si="40"/>
        <v/>
      </c>
      <c r="AX201" s="487" t="str">
        <f t="shared" si="40"/>
        <v/>
      </c>
      <c r="AY201" s="487" t="str">
        <f t="shared" si="40"/>
        <v>tbd</v>
      </c>
      <c r="AZ201" s="487" t="str">
        <f t="shared" si="40"/>
        <v/>
      </c>
      <c r="BA201" s="487" t="str">
        <f t="shared" si="40"/>
        <v/>
      </c>
      <c r="BB201" s="487" t="str">
        <f t="shared" si="40"/>
        <v/>
      </c>
      <c r="BC201" s="487" t="str">
        <f t="shared" si="40"/>
        <v/>
      </c>
      <c r="BD201" s="487" t="str">
        <f t="shared" si="40"/>
        <v/>
      </c>
      <c r="BE201" s="487" t="str">
        <f t="shared" si="40"/>
        <v/>
      </c>
      <c r="BF201" s="487" t="str">
        <f t="shared" si="40"/>
        <v/>
      </c>
      <c r="BG201" s="487" t="str">
        <f t="shared" si="40"/>
        <v>tbd</v>
      </c>
      <c r="BH201" s="487" t="str">
        <f t="shared" si="40"/>
        <v/>
      </c>
      <c r="BI201" s="487" t="str">
        <f t="shared" si="40"/>
        <v/>
      </c>
      <c r="BJ201" s="487" t="str">
        <f t="shared" si="40"/>
        <v>tbd</v>
      </c>
      <c r="BK201" s="489" t="str">
        <f t="shared" si="32"/>
        <v>tbd</v>
      </c>
      <c r="BL201" s="495" t="str">
        <f t="shared" si="41"/>
        <v/>
      </c>
      <c r="BM201" s="487" t="str">
        <f t="shared" si="41"/>
        <v/>
      </c>
      <c r="BN201" s="487" t="str">
        <f t="shared" si="41"/>
        <v/>
      </c>
      <c r="BO201" s="487" t="str">
        <f t="shared" si="41"/>
        <v>tbd</v>
      </c>
      <c r="BP201" s="487" t="str">
        <f t="shared" si="41"/>
        <v/>
      </c>
      <c r="BQ201" s="487" t="str">
        <f t="shared" si="41"/>
        <v/>
      </c>
      <c r="BR201" s="487" t="str">
        <f t="shared" si="41"/>
        <v/>
      </c>
      <c r="BS201" s="487" t="str">
        <f t="shared" si="41"/>
        <v/>
      </c>
      <c r="BT201" s="487" t="str">
        <f t="shared" si="41"/>
        <v/>
      </c>
      <c r="BU201" s="487" t="str">
        <f t="shared" si="41"/>
        <v/>
      </c>
      <c r="BV201" s="487" t="str">
        <f t="shared" si="41"/>
        <v/>
      </c>
      <c r="BW201" s="487" t="str">
        <f t="shared" si="41"/>
        <v>tbd</v>
      </c>
      <c r="BX201" s="487" t="str">
        <f t="shared" si="41"/>
        <v/>
      </c>
      <c r="BY201" s="487" t="str">
        <f t="shared" si="41"/>
        <v/>
      </c>
      <c r="BZ201" s="487" t="str">
        <f t="shared" si="41"/>
        <v>tbd</v>
      </c>
      <c r="CA201" s="489" t="str">
        <f t="shared" si="33"/>
        <v>tbd</v>
      </c>
    </row>
    <row r="202" spans="1:79" s="121" customFormat="1" ht="17.25" customHeight="1" x14ac:dyDescent="0.25">
      <c r="A202" s="9" t="s">
        <v>2119</v>
      </c>
      <c r="B202" s="7" t="s">
        <v>2120</v>
      </c>
      <c r="C202" s="2" t="s">
        <v>2121</v>
      </c>
      <c r="D202" s="5" t="s">
        <v>2122</v>
      </c>
      <c r="E202" s="4">
        <v>8</v>
      </c>
      <c r="F202" s="4" t="s">
        <v>1525</v>
      </c>
      <c r="G202" s="862" t="s">
        <v>1516</v>
      </c>
      <c r="H202" s="5"/>
      <c r="I202" s="16"/>
      <c r="J202" s="47" t="s">
        <v>86</v>
      </c>
      <c r="K202" s="48"/>
      <c r="L202" s="48"/>
      <c r="M202" s="49"/>
      <c r="N202" s="47" t="s">
        <v>86</v>
      </c>
      <c r="O202" s="48"/>
      <c r="P202" s="48"/>
      <c r="Q202" s="48"/>
      <c r="R202" s="48"/>
      <c r="S202" s="48"/>
      <c r="T202" s="65"/>
      <c r="U202" s="49"/>
      <c r="V202" s="58" t="s">
        <v>86</v>
      </c>
      <c r="W202" s="82" t="s">
        <v>86</v>
      </c>
      <c r="X202" s="56"/>
      <c r="Y202" s="69"/>
      <c r="Z202" s="69"/>
      <c r="AA202" s="68"/>
      <c r="AB202" s="57"/>
      <c r="AC202" s="58" t="s">
        <v>1376</v>
      </c>
      <c r="AD202" s="56"/>
      <c r="AE202" s="65"/>
      <c r="AF202" s="488">
        <v>0</v>
      </c>
      <c r="AG202" s="487">
        <v>0</v>
      </c>
      <c r="AH202" s="487">
        <v>0</v>
      </c>
      <c r="AI202" s="487">
        <v>-1</v>
      </c>
      <c r="AJ202" s="487">
        <v>0</v>
      </c>
      <c r="AK202" s="487">
        <v>0</v>
      </c>
      <c r="AL202" s="487">
        <v>0</v>
      </c>
      <c r="AM202" s="487">
        <v>0</v>
      </c>
      <c r="AN202" s="487">
        <v>0</v>
      </c>
      <c r="AO202" s="487">
        <v>0</v>
      </c>
      <c r="AP202" s="487">
        <v>0</v>
      </c>
      <c r="AQ202" s="487">
        <v>0</v>
      </c>
      <c r="AR202" s="487">
        <v>0</v>
      </c>
      <c r="AS202" s="487">
        <v>0</v>
      </c>
      <c r="AT202" s="487">
        <v>0</v>
      </c>
      <c r="AU202" s="493">
        <v>0</v>
      </c>
      <c r="AV202" s="488" t="str">
        <f t="shared" si="40"/>
        <v/>
      </c>
      <c r="AW202" s="487" t="str">
        <f t="shared" si="40"/>
        <v/>
      </c>
      <c r="AX202" s="487" t="str">
        <f t="shared" si="40"/>
        <v/>
      </c>
      <c r="AY202" s="487" t="str">
        <f t="shared" si="40"/>
        <v>tbd</v>
      </c>
      <c r="AZ202" s="487" t="str">
        <f t="shared" si="40"/>
        <v/>
      </c>
      <c r="BA202" s="487" t="str">
        <f t="shared" si="40"/>
        <v/>
      </c>
      <c r="BB202" s="487" t="str">
        <f t="shared" si="40"/>
        <v/>
      </c>
      <c r="BC202" s="487" t="str">
        <f t="shared" si="40"/>
        <v/>
      </c>
      <c r="BD202" s="487" t="str">
        <f t="shared" si="40"/>
        <v/>
      </c>
      <c r="BE202" s="487" t="str">
        <f t="shared" si="40"/>
        <v/>
      </c>
      <c r="BF202" s="487" t="str">
        <f t="shared" si="40"/>
        <v/>
      </c>
      <c r="BG202" s="487" t="str">
        <f t="shared" si="40"/>
        <v/>
      </c>
      <c r="BH202" s="487" t="str">
        <f t="shared" si="40"/>
        <v/>
      </c>
      <c r="BI202" s="487" t="str">
        <f t="shared" si="40"/>
        <v/>
      </c>
      <c r="BJ202" s="487" t="str">
        <f t="shared" si="40"/>
        <v/>
      </c>
      <c r="BK202" s="489" t="str">
        <f t="shared" si="32"/>
        <v/>
      </c>
      <c r="BL202" s="495" t="str">
        <f t="shared" si="41"/>
        <v/>
      </c>
      <c r="BM202" s="487" t="str">
        <f t="shared" si="41"/>
        <v/>
      </c>
      <c r="BN202" s="487" t="str">
        <f t="shared" si="41"/>
        <v/>
      </c>
      <c r="BO202" s="487" t="str">
        <f t="shared" si="41"/>
        <v>tbd</v>
      </c>
      <c r="BP202" s="487" t="str">
        <f t="shared" si="41"/>
        <v/>
      </c>
      <c r="BQ202" s="487" t="str">
        <f t="shared" si="41"/>
        <v/>
      </c>
      <c r="BR202" s="487" t="str">
        <f t="shared" si="41"/>
        <v/>
      </c>
      <c r="BS202" s="487" t="str">
        <f t="shared" si="41"/>
        <v/>
      </c>
      <c r="BT202" s="487" t="str">
        <f t="shared" si="41"/>
        <v/>
      </c>
      <c r="BU202" s="487" t="str">
        <f t="shared" si="41"/>
        <v/>
      </c>
      <c r="BV202" s="487" t="str">
        <f t="shared" si="41"/>
        <v/>
      </c>
      <c r="BW202" s="487" t="str">
        <f t="shared" si="41"/>
        <v/>
      </c>
      <c r="BX202" s="487" t="str">
        <f t="shared" si="41"/>
        <v/>
      </c>
      <c r="BY202" s="487" t="str">
        <f t="shared" si="41"/>
        <v/>
      </c>
      <c r="BZ202" s="487" t="str">
        <f t="shared" si="41"/>
        <v/>
      </c>
      <c r="CA202" s="489" t="str">
        <f t="shared" si="33"/>
        <v/>
      </c>
    </row>
    <row r="203" spans="1:79" s="121" customFormat="1" ht="17.25" customHeight="1" x14ac:dyDescent="0.25">
      <c r="A203" s="1381" t="s">
        <v>2451</v>
      </c>
      <c r="B203" s="1382"/>
      <c r="C203" s="1382"/>
      <c r="D203" s="1382"/>
      <c r="E203" s="1382"/>
      <c r="F203" s="1382"/>
      <c r="G203" s="1382"/>
      <c r="H203" s="1382"/>
      <c r="I203" s="1383"/>
      <c r="J203" s="867"/>
      <c r="K203" s="868"/>
      <c r="L203" s="868"/>
      <c r="M203" s="869"/>
      <c r="N203" s="867"/>
      <c r="O203" s="868"/>
      <c r="P203" s="868"/>
      <c r="Q203" s="868"/>
      <c r="R203" s="868"/>
      <c r="S203" s="868"/>
      <c r="T203" s="870"/>
      <c r="U203" s="869"/>
      <c r="V203" s="867"/>
      <c r="W203" s="871"/>
      <c r="X203" s="868"/>
      <c r="Y203" s="870"/>
      <c r="Z203" s="870"/>
      <c r="AA203" s="872"/>
      <c r="AB203" s="869"/>
      <c r="AC203" s="867"/>
      <c r="AD203" s="868"/>
      <c r="AE203" s="870"/>
      <c r="AF203" s="488">
        <f t="shared" si="42"/>
        <v>0</v>
      </c>
      <c r="AG203" s="487">
        <f t="shared" si="42"/>
        <v>0</v>
      </c>
      <c r="AH203" s="487">
        <f t="shared" si="42"/>
        <v>0</v>
      </c>
      <c r="AI203" s="487">
        <f t="shared" si="42"/>
        <v>-1</v>
      </c>
      <c r="AJ203" s="487">
        <f t="shared" si="42"/>
        <v>0</v>
      </c>
      <c r="AK203" s="487">
        <f t="shared" si="42"/>
        <v>0</v>
      </c>
      <c r="AL203" s="487">
        <f t="shared" si="42"/>
        <v>0</v>
      </c>
      <c r="AM203" s="487">
        <f t="shared" si="42"/>
        <v>0</v>
      </c>
      <c r="AN203" s="487">
        <f t="shared" si="42"/>
        <v>0</v>
      </c>
      <c r="AO203" s="487">
        <f t="shared" si="42"/>
        <v>0</v>
      </c>
      <c r="AP203" s="487">
        <f t="shared" si="42"/>
        <v>0</v>
      </c>
      <c r="AQ203" s="487">
        <f t="shared" si="42"/>
        <v>0</v>
      </c>
      <c r="AR203" s="487">
        <f t="shared" si="42"/>
        <v>0</v>
      </c>
      <c r="AS203" s="487">
        <f t="shared" si="42"/>
        <v>0</v>
      </c>
      <c r="AT203" s="487">
        <f t="shared" si="42"/>
        <v>0</v>
      </c>
      <c r="AU203" s="493">
        <f t="shared" si="42"/>
        <v>0</v>
      </c>
      <c r="AV203" s="488" t="str">
        <f t="shared" si="40"/>
        <v/>
      </c>
      <c r="AW203" s="487" t="str">
        <f t="shared" si="40"/>
        <v/>
      </c>
      <c r="AX203" s="487" t="str">
        <f t="shared" si="40"/>
        <v/>
      </c>
      <c r="AY203" s="487">
        <f t="shared" si="40"/>
        <v>0</v>
      </c>
      <c r="AZ203" s="487" t="str">
        <f t="shared" si="40"/>
        <v/>
      </c>
      <c r="BA203" s="487" t="str">
        <f t="shared" si="40"/>
        <v/>
      </c>
      <c r="BB203" s="487" t="str">
        <f t="shared" si="40"/>
        <v/>
      </c>
      <c r="BC203" s="487" t="str">
        <f t="shared" si="40"/>
        <v/>
      </c>
      <c r="BD203" s="487" t="str">
        <f t="shared" si="40"/>
        <v/>
      </c>
      <c r="BE203" s="487" t="str">
        <f t="shared" si="40"/>
        <v/>
      </c>
      <c r="BF203" s="487" t="str">
        <f t="shared" si="40"/>
        <v/>
      </c>
      <c r="BG203" s="487" t="str">
        <f t="shared" si="40"/>
        <v/>
      </c>
      <c r="BH203" s="487" t="str">
        <f t="shared" si="40"/>
        <v/>
      </c>
      <c r="BI203" s="487" t="str">
        <f t="shared" si="40"/>
        <v/>
      </c>
      <c r="BJ203" s="487" t="str">
        <f t="shared" si="40"/>
        <v/>
      </c>
      <c r="BK203" s="489" t="str">
        <f t="shared" si="32"/>
        <v/>
      </c>
      <c r="BL203" s="495" t="str">
        <f t="shared" si="41"/>
        <v/>
      </c>
      <c r="BM203" s="487" t="str">
        <f t="shared" si="41"/>
        <v/>
      </c>
      <c r="BN203" s="487" t="str">
        <f t="shared" si="41"/>
        <v/>
      </c>
      <c r="BO203" s="487">
        <f t="shared" si="41"/>
        <v>0</v>
      </c>
      <c r="BP203" s="487" t="str">
        <f t="shared" si="41"/>
        <v/>
      </c>
      <c r="BQ203" s="487" t="str">
        <f t="shared" si="41"/>
        <v/>
      </c>
      <c r="BR203" s="487" t="str">
        <f t="shared" si="41"/>
        <v/>
      </c>
      <c r="BS203" s="487" t="str">
        <f t="shared" si="41"/>
        <v/>
      </c>
      <c r="BT203" s="487" t="str">
        <f t="shared" si="41"/>
        <v/>
      </c>
      <c r="BU203" s="487" t="str">
        <f t="shared" si="41"/>
        <v/>
      </c>
      <c r="BV203" s="487" t="str">
        <f t="shared" si="41"/>
        <v/>
      </c>
      <c r="BW203" s="487" t="str">
        <f t="shared" si="41"/>
        <v/>
      </c>
      <c r="BX203" s="487" t="str">
        <f t="shared" si="41"/>
        <v/>
      </c>
      <c r="BY203" s="487" t="str">
        <f t="shared" si="41"/>
        <v/>
      </c>
      <c r="BZ203" s="487" t="str">
        <f t="shared" si="41"/>
        <v/>
      </c>
      <c r="CA203" s="489" t="str">
        <f t="shared" si="33"/>
        <v/>
      </c>
    </row>
    <row r="204" spans="1:79" s="121" customFormat="1" ht="17.25" customHeight="1" x14ac:dyDescent="0.25">
      <c r="A204" s="9" t="s">
        <v>1521</v>
      </c>
      <c r="B204" s="7" t="s">
        <v>1522</v>
      </c>
      <c r="C204" s="2" t="s">
        <v>1523</v>
      </c>
      <c r="D204" s="5" t="s">
        <v>1524</v>
      </c>
      <c r="E204" s="4">
        <v>1</v>
      </c>
      <c r="F204" s="4" t="s">
        <v>1525</v>
      </c>
      <c r="G204" s="862" t="s">
        <v>1516</v>
      </c>
      <c r="H204" s="5"/>
      <c r="I204" s="16"/>
      <c r="J204" s="47" t="s">
        <v>86</v>
      </c>
      <c r="K204" s="48"/>
      <c r="L204" s="48"/>
      <c r="M204" s="49"/>
      <c r="N204" s="47" t="s">
        <v>86</v>
      </c>
      <c r="O204" s="48"/>
      <c r="P204" s="48"/>
      <c r="Q204" s="48"/>
      <c r="R204" s="48"/>
      <c r="S204" s="48"/>
      <c r="T204" s="65"/>
      <c r="U204" s="49"/>
      <c r="V204" s="58" t="s">
        <v>86</v>
      </c>
      <c r="W204" s="82" t="s">
        <v>86</v>
      </c>
      <c r="X204" s="56"/>
      <c r="Y204" s="69"/>
      <c r="Z204" s="69"/>
      <c r="AA204" s="68"/>
      <c r="AB204" s="57"/>
      <c r="AC204" s="58" t="s">
        <v>1376</v>
      </c>
      <c r="AD204" s="56"/>
      <c r="AE204" s="65"/>
      <c r="AF204" s="488">
        <v>0</v>
      </c>
      <c r="AG204" s="487">
        <v>0</v>
      </c>
      <c r="AH204" s="487">
        <v>0</v>
      </c>
      <c r="AI204" s="487">
        <v>0</v>
      </c>
      <c r="AJ204" s="487">
        <v>0</v>
      </c>
      <c r="AK204" s="487">
        <v>-1</v>
      </c>
      <c r="AL204" s="487">
        <v>0</v>
      </c>
      <c r="AM204" s="487">
        <v>0</v>
      </c>
      <c r="AN204" s="487">
        <v>0</v>
      </c>
      <c r="AO204" s="487">
        <v>0</v>
      </c>
      <c r="AP204" s="487">
        <v>0</v>
      </c>
      <c r="AQ204" s="487">
        <v>-1</v>
      </c>
      <c r="AR204" s="487">
        <v>0</v>
      </c>
      <c r="AS204" s="487">
        <v>-1</v>
      </c>
      <c r="AT204" s="487">
        <v>0</v>
      </c>
      <c r="AU204" s="493">
        <v>0</v>
      </c>
      <c r="AV204" s="488" t="str">
        <f t="shared" si="40"/>
        <v/>
      </c>
      <c r="AW204" s="487" t="str">
        <f t="shared" si="40"/>
        <v/>
      </c>
      <c r="AX204" s="487" t="str">
        <f t="shared" si="40"/>
        <v/>
      </c>
      <c r="AY204" s="487" t="str">
        <f t="shared" si="40"/>
        <v/>
      </c>
      <c r="AZ204" s="487" t="str">
        <f t="shared" si="40"/>
        <v/>
      </c>
      <c r="BA204" s="487" t="str">
        <f t="shared" si="40"/>
        <v>tbd</v>
      </c>
      <c r="BB204" s="487" t="str">
        <f t="shared" si="40"/>
        <v/>
      </c>
      <c r="BC204" s="487" t="str">
        <f t="shared" si="40"/>
        <v/>
      </c>
      <c r="BD204" s="487" t="str">
        <f t="shared" si="40"/>
        <v/>
      </c>
      <c r="BE204" s="487" t="str">
        <f t="shared" si="40"/>
        <v/>
      </c>
      <c r="BF204" s="487" t="str">
        <f t="shared" si="40"/>
        <v/>
      </c>
      <c r="BG204" s="487" t="str">
        <f t="shared" si="40"/>
        <v>tbd</v>
      </c>
      <c r="BH204" s="487" t="str">
        <f t="shared" si="40"/>
        <v/>
      </c>
      <c r="BI204" s="487" t="str">
        <f t="shared" si="40"/>
        <v>tbd</v>
      </c>
      <c r="BJ204" s="487" t="str">
        <f t="shared" si="40"/>
        <v/>
      </c>
      <c r="BK204" s="489" t="str">
        <f t="shared" si="32"/>
        <v/>
      </c>
      <c r="BL204" s="495" t="str">
        <f t="shared" si="41"/>
        <v/>
      </c>
      <c r="BM204" s="487" t="str">
        <f t="shared" si="41"/>
        <v/>
      </c>
      <c r="BN204" s="487" t="str">
        <f t="shared" si="41"/>
        <v/>
      </c>
      <c r="BO204" s="487" t="str">
        <f t="shared" si="41"/>
        <v/>
      </c>
      <c r="BP204" s="487" t="str">
        <f t="shared" si="41"/>
        <v/>
      </c>
      <c r="BQ204" s="487" t="str">
        <f t="shared" si="41"/>
        <v>tbd</v>
      </c>
      <c r="BR204" s="487" t="str">
        <f t="shared" si="41"/>
        <v/>
      </c>
      <c r="BS204" s="487" t="str">
        <f t="shared" si="41"/>
        <v/>
      </c>
      <c r="BT204" s="487" t="str">
        <f t="shared" si="41"/>
        <v/>
      </c>
      <c r="BU204" s="487" t="str">
        <f t="shared" si="41"/>
        <v/>
      </c>
      <c r="BV204" s="487" t="str">
        <f t="shared" si="41"/>
        <v/>
      </c>
      <c r="BW204" s="487" t="str">
        <f t="shared" si="41"/>
        <v>tbd</v>
      </c>
      <c r="BX204" s="487" t="str">
        <f t="shared" si="41"/>
        <v/>
      </c>
      <c r="BY204" s="487" t="str">
        <f t="shared" si="41"/>
        <v>tbd</v>
      </c>
      <c r="BZ204" s="487" t="str">
        <f t="shared" si="41"/>
        <v/>
      </c>
      <c r="CA204" s="489" t="str">
        <f t="shared" si="33"/>
        <v/>
      </c>
    </row>
    <row r="205" spans="1:79" s="121" customFormat="1" ht="17.25" customHeight="1" x14ac:dyDescent="0.25">
      <c r="A205" s="9" t="s">
        <v>1654</v>
      </c>
      <c r="B205" s="7" t="s">
        <v>1655</v>
      </c>
      <c r="C205" s="2" t="s">
        <v>1656</v>
      </c>
      <c r="D205" s="5" t="s">
        <v>1657</v>
      </c>
      <c r="E205" s="4">
        <v>8</v>
      </c>
      <c r="F205" s="4" t="s">
        <v>1658</v>
      </c>
      <c r="G205" s="862" t="s">
        <v>1516</v>
      </c>
      <c r="H205" s="5"/>
      <c r="I205" s="16"/>
      <c r="J205" s="47" t="s">
        <v>86</v>
      </c>
      <c r="K205" s="48"/>
      <c r="L205" s="48"/>
      <c r="M205" s="49"/>
      <c r="N205" s="47" t="s">
        <v>86</v>
      </c>
      <c r="O205" s="48"/>
      <c r="P205" s="48"/>
      <c r="Q205" s="48"/>
      <c r="R205" s="48"/>
      <c r="S205" s="48"/>
      <c r="T205" s="65"/>
      <c r="U205" s="49"/>
      <c r="V205" s="58" t="s">
        <v>86</v>
      </c>
      <c r="W205" s="82" t="s">
        <v>86</v>
      </c>
      <c r="X205" s="56"/>
      <c r="Y205" s="69"/>
      <c r="Z205" s="69"/>
      <c r="AA205" s="68"/>
      <c r="AB205" s="57"/>
      <c r="AC205" s="58" t="s">
        <v>1376</v>
      </c>
      <c r="AD205" s="56"/>
      <c r="AE205" s="65"/>
      <c r="AF205" s="488">
        <v>0</v>
      </c>
      <c r="AG205" s="487">
        <v>0</v>
      </c>
      <c r="AH205" s="487">
        <v>0</v>
      </c>
      <c r="AI205" s="487">
        <v>0</v>
      </c>
      <c r="AJ205" s="487">
        <v>0</v>
      </c>
      <c r="AK205" s="487">
        <v>-1</v>
      </c>
      <c r="AL205" s="487">
        <v>0</v>
      </c>
      <c r="AM205" s="487">
        <v>0</v>
      </c>
      <c r="AN205" s="487">
        <v>0</v>
      </c>
      <c r="AO205" s="487">
        <v>0</v>
      </c>
      <c r="AP205" s="487">
        <v>0</v>
      </c>
      <c r="AQ205" s="487">
        <v>-1</v>
      </c>
      <c r="AR205" s="487">
        <v>0</v>
      </c>
      <c r="AS205" s="487">
        <v>0</v>
      </c>
      <c r="AT205" s="487">
        <v>-1</v>
      </c>
      <c r="AU205" s="493">
        <v>-1</v>
      </c>
      <c r="AV205" s="488" t="str">
        <f t="shared" si="40"/>
        <v/>
      </c>
      <c r="AW205" s="487" t="str">
        <f t="shared" si="40"/>
        <v/>
      </c>
      <c r="AX205" s="487" t="str">
        <f t="shared" si="40"/>
        <v/>
      </c>
      <c r="AY205" s="487" t="str">
        <f t="shared" si="40"/>
        <v/>
      </c>
      <c r="AZ205" s="487" t="str">
        <f t="shared" si="40"/>
        <v/>
      </c>
      <c r="BA205" s="487" t="str">
        <f t="shared" si="40"/>
        <v>tbd</v>
      </c>
      <c r="BB205" s="487" t="str">
        <f t="shared" si="40"/>
        <v/>
      </c>
      <c r="BC205" s="487" t="str">
        <f t="shared" si="40"/>
        <v/>
      </c>
      <c r="BD205" s="487" t="str">
        <f t="shared" si="40"/>
        <v/>
      </c>
      <c r="BE205" s="487" t="str">
        <f t="shared" si="40"/>
        <v/>
      </c>
      <c r="BF205" s="487" t="str">
        <f t="shared" si="40"/>
        <v/>
      </c>
      <c r="BG205" s="487" t="str">
        <f t="shared" si="40"/>
        <v>tbd</v>
      </c>
      <c r="BH205" s="487" t="str">
        <f t="shared" si="40"/>
        <v/>
      </c>
      <c r="BI205" s="487" t="str">
        <f t="shared" si="40"/>
        <v/>
      </c>
      <c r="BJ205" s="487" t="str">
        <f t="shared" si="40"/>
        <v>tbd</v>
      </c>
      <c r="BK205" s="489" t="str">
        <f t="shared" si="32"/>
        <v>tbd</v>
      </c>
      <c r="BL205" s="495" t="str">
        <f t="shared" si="41"/>
        <v/>
      </c>
      <c r="BM205" s="487" t="str">
        <f t="shared" si="41"/>
        <v/>
      </c>
      <c r="BN205" s="487" t="str">
        <f t="shared" si="41"/>
        <v/>
      </c>
      <c r="BO205" s="487" t="str">
        <f t="shared" si="41"/>
        <v/>
      </c>
      <c r="BP205" s="487" t="str">
        <f t="shared" si="41"/>
        <v/>
      </c>
      <c r="BQ205" s="487" t="str">
        <f t="shared" si="41"/>
        <v>tbd</v>
      </c>
      <c r="BR205" s="487" t="str">
        <f t="shared" si="41"/>
        <v/>
      </c>
      <c r="BS205" s="487" t="str">
        <f t="shared" si="41"/>
        <v/>
      </c>
      <c r="BT205" s="487" t="str">
        <f t="shared" si="41"/>
        <v/>
      </c>
      <c r="BU205" s="487" t="str">
        <f t="shared" si="41"/>
        <v/>
      </c>
      <c r="BV205" s="487" t="str">
        <f t="shared" si="41"/>
        <v/>
      </c>
      <c r="BW205" s="487" t="str">
        <f t="shared" si="41"/>
        <v>tbd</v>
      </c>
      <c r="BX205" s="487" t="str">
        <f t="shared" si="41"/>
        <v/>
      </c>
      <c r="BY205" s="487" t="str">
        <f t="shared" si="41"/>
        <v/>
      </c>
      <c r="BZ205" s="487" t="str">
        <f t="shared" si="41"/>
        <v>tbd</v>
      </c>
      <c r="CA205" s="489" t="str">
        <f t="shared" si="33"/>
        <v>tbd</v>
      </c>
    </row>
    <row r="206" spans="1:79" s="121" customFormat="1" ht="17.25" customHeight="1" x14ac:dyDescent="0.25">
      <c r="A206" s="9" t="s">
        <v>1659</v>
      </c>
      <c r="B206" s="7" t="s">
        <v>1660</v>
      </c>
      <c r="C206" s="2" t="s">
        <v>1661</v>
      </c>
      <c r="D206" s="5" t="s">
        <v>1662</v>
      </c>
      <c r="E206" s="4">
        <v>1</v>
      </c>
      <c r="F206" s="862" t="s">
        <v>1516</v>
      </c>
      <c r="G206" s="862" t="s">
        <v>1516</v>
      </c>
      <c r="H206" s="5"/>
      <c r="I206" s="16" t="s">
        <v>1503</v>
      </c>
      <c r="J206" s="47" t="s">
        <v>86</v>
      </c>
      <c r="K206" s="48"/>
      <c r="L206" s="48"/>
      <c r="M206" s="49"/>
      <c r="N206" s="863" t="s">
        <v>1516</v>
      </c>
      <c r="O206" s="864" t="s">
        <v>1516</v>
      </c>
      <c r="P206" s="864" t="s">
        <v>1516</v>
      </c>
      <c r="Q206" s="864" t="s">
        <v>1516</v>
      </c>
      <c r="R206" s="864" t="s">
        <v>1516</v>
      </c>
      <c r="S206" s="864" t="s">
        <v>1516</v>
      </c>
      <c r="T206" s="865" t="s">
        <v>1516</v>
      </c>
      <c r="U206" s="49"/>
      <c r="V206" s="58" t="s">
        <v>86</v>
      </c>
      <c r="W206" s="866" t="s">
        <v>1516</v>
      </c>
      <c r="X206" s="56"/>
      <c r="Y206" s="69"/>
      <c r="Z206" s="69"/>
      <c r="AA206" s="68"/>
      <c r="AB206" s="57"/>
      <c r="AC206" s="58" t="s">
        <v>1376</v>
      </c>
      <c r="AD206" s="56"/>
      <c r="AE206" s="65"/>
      <c r="AF206" s="488">
        <v>0</v>
      </c>
      <c r="AG206" s="487">
        <v>0</v>
      </c>
      <c r="AH206" s="487">
        <v>0</v>
      </c>
      <c r="AI206" s="487">
        <v>0</v>
      </c>
      <c r="AJ206" s="487">
        <v>0</v>
      </c>
      <c r="AK206" s="487">
        <v>-1</v>
      </c>
      <c r="AL206" s="487">
        <v>0</v>
      </c>
      <c r="AM206" s="487">
        <v>0</v>
      </c>
      <c r="AN206" s="487">
        <v>0</v>
      </c>
      <c r="AO206" s="487">
        <v>0</v>
      </c>
      <c r="AP206" s="487">
        <v>0</v>
      </c>
      <c r="AQ206" s="487">
        <v>0</v>
      </c>
      <c r="AR206" s="487">
        <v>0</v>
      </c>
      <c r="AS206" s="487">
        <v>0</v>
      </c>
      <c r="AT206" s="487">
        <v>0</v>
      </c>
      <c r="AU206" s="493">
        <v>0</v>
      </c>
      <c r="AV206" s="488" t="str">
        <f t="shared" si="40"/>
        <v/>
      </c>
      <c r="AW206" s="487" t="str">
        <f t="shared" si="40"/>
        <v/>
      </c>
      <c r="AX206" s="487" t="str">
        <f t="shared" si="40"/>
        <v/>
      </c>
      <c r="AY206" s="487" t="str">
        <f t="shared" si="40"/>
        <v/>
      </c>
      <c r="AZ206" s="487" t="str">
        <f t="shared" si="40"/>
        <v/>
      </c>
      <c r="BA206" s="487" t="str">
        <f t="shared" si="40"/>
        <v>tbd</v>
      </c>
      <c r="BB206" s="487" t="str">
        <f t="shared" si="40"/>
        <v/>
      </c>
      <c r="BC206" s="487" t="str">
        <f t="shared" si="40"/>
        <v/>
      </c>
      <c r="BD206" s="487" t="str">
        <f t="shared" si="40"/>
        <v/>
      </c>
      <c r="BE206" s="487" t="str">
        <f t="shared" si="40"/>
        <v/>
      </c>
      <c r="BF206" s="487" t="str">
        <f t="shared" si="40"/>
        <v/>
      </c>
      <c r="BG206" s="487" t="str">
        <f t="shared" si="40"/>
        <v/>
      </c>
      <c r="BH206" s="487" t="str">
        <f t="shared" si="40"/>
        <v/>
      </c>
      <c r="BI206" s="487" t="str">
        <f t="shared" si="40"/>
        <v/>
      </c>
      <c r="BJ206" s="487" t="str">
        <f t="shared" si="40"/>
        <v/>
      </c>
      <c r="BK206" s="489" t="str">
        <f t="shared" si="32"/>
        <v/>
      </c>
      <c r="BL206" s="495" t="str">
        <f t="shared" si="41"/>
        <v/>
      </c>
      <c r="BM206" s="487" t="str">
        <f t="shared" si="41"/>
        <v/>
      </c>
      <c r="BN206" s="487" t="str">
        <f t="shared" si="41"/>
        <v/>
      </c>
      <c r="BO206" s="487" t="str">
        <f t="shared" si="41"/>
        <v/>
      </c>
      <c r="BP206" s="487" t="str">
        <f t="shared" si="41"/>
        <v/>
      </c>
      <c r="BQ206" s="487" t="str">
        <f t="shared" si="41"/>
        <v>not req'ed</v>
      </c>
      <c r="BR206" s="487" t="str">
        <f t="shared" si="41"/>
        <v/>
      </c>
      <c r="BS206" s="487" t="str">
        <f t="shared" si="41"/>
        <v/>
      </c>
      <c r="BT206" s="487" t="str">
        <f t="shared" si="41"/>
        <v/>
      </c>
      <c r="BU206" s="487" t="str">
        <f t="shared" si="41"/>
        <v/>
      </c>
      <c r="BV206" s="487" t="str">
        <f t="shared" si="41"/>
        <v/>
      </c>
      <c r="BW206" s="487" t="str">
        <f t="shared" si="41"/>
        <v/>
      </c>
      <c r="BX206" s="487" t="str">
        <f t="shared" si="41"/>
        <v/>
      </c>
      <c r="BY206" s="487" t="str">
        <f t="shared" si="41"/>
        <v/>
      </c>
      <c r="BZ206" s="487" t="str">
        <f t="shared" si="41"/>
        <v/>
      </c>
      <c r="CA206" s="489" t="str">
        <f t="shared" si="33"/>
        <v/>
      </c>
    </row>
    <row r="207" spans="1:79" s="121" customFormat="1" ht="17.25" customHeight="1" x14ac:dyDescent="0.25">
      <c r="A207" s="9" t="s">
        <v>1714</v>
      </c>
      <c r="B207" s="7" t="s">
        <v>1715</v>
      </c>
      <c r="C207" s="2" t="s">
        <v>1716</v>
      </c>
      <c r="D207" s="5" t="s">
        <v>1537</v>
      </c>
      <c r="E207" s="4">
        <v>20</v>
      </c>
      <c r="F207" s="4" t="s">
        <v>1525</v>
      </c>
      <c r="G207" s="862" t="s">
        <v>1516</v>
      </c>
      <c r="H207" s="5"/>
      <c r="I207" s="16"/>
      <c r="J207" s="47" t="s">
        <v>86</v>
      </c>
      <c r="K207" s="48"/>
      <c r="L207" s="48"/>
      <c r="M207" s="49"/>
      <c r="N207" s="47" t="s">
        <v>86</v>
      </c>
      <c r="O207" s="48"/>
      <c r="P207" s="48"/>
      <c r="Q207" s="48"/>
      <c r="R207" s="48"/>
      <c r="S207" s="48"/>
      <c r="T207" s="65"/>
      <c r="U207" s="49"/>
      <c r="V207" s="58" t="s">
        <v>86</v>
      </c>
      <c r="W207" s="82" t="s">
        <v>86</v>
      </c>
      <c r="X207" s="56"/>
      <c r="Y207" s="69"/>
      <c r="Z207" s="69"/>
      <c r="AA207" s="68"/>
      <c r="AB207" s="57"/>
      <c r="AC207" s="58" t="s">
        <v>1376</v>
      </c>
      <c r="AD207" s="56"/>
      <c r="AE207" s="65"/>
      <c r="AF207" s="488">
        <v>0</v>
      </c>
      <c r="AG207" s="487">
        <v>0</v>
      </c>
      <c r="AH207" s="487">
        <v>0</v>
      </c>
      <c r="AI207" s="487">
        <v>0</v>
      </c>
      <c r="AJ207" s="487">
        <v>0</v>
      </c>
      <c r="AK207" s="487">
        <v>-1</v>
      </c>
      <c r="AL207" s="487">
        <v>0</v>
      </c>
      <c r="AM207" s="487">
        <v>0</v>
      </c>
      <c r="AN207" s="487">
        <v>0</v>
      </c>
      <c r="AO207" s="487">
        <v>0</v>
      </c>
      <c r="AP207" s="487">
        <v>0</v>
      </c>
      <c r="AQ207" s="487">
        <v>0</v>
      </c>
      <c r="AR207" s="487">
        <v>0</v>
      </c>
      <c r="AS207" s="487">
        <v>0</v>
      </c>
      <c r="AT207" s="487">
        <v>0</v>
      </c>
      <c r="AU207" s="493">
        <v>0</v>
      </c>
      <c r="AV207" s="488" t="str">
        <f t="shared" si="40"/>
        <v/>
      </c>
      <c r="AW207" s="487" t="str">
        <f t="shared" si="40"/>
        <v/>
      </c>
      <c r="AX207" s="487" t="str">
        <f t="shared" si="40"/>
        <v/>
      </c>
      <c r="AY207" s="487" t="str">
        <f t="shared" si="40"/>
        <v/>
      </c>
      <c r="AZ207" s="487" t="str">
        <f t="shared" si="40"/>
        <v/>
      </c>
      <c r="BA207" s="487" t="str">
        <f t="shared" si="40"/>
        <v>tbd</v>
      </c>
      <c r="BB207" s="487" t="str">
        <f t="shared" si="40"/>
        <v/>
      </c>
      <c r="BC207" s="487" t="str">
        <f t="shared" si="40"/>
        <v/>
      </c>
      <c r="BD207" s="487" t="str">
        <f t="shared" si="40"/>
        <v/>
      </c>
      <c r="BE207" s="487" t="str">
        <f t="shared" si="40"/>
        <v/>
      </c>
      <c r="BF207" s="487" t="str">
        <f t="shared" si="40"/>
        <v/>
      </c>
      <c r="BG207" s="487" t="str">
        <f t="shared" si="40"/>
        <v/>
      </c>
      <c r="BH207" s="487" t="str">
        <f t="shared" si="40"/>
        <v/>
      </c>
      <c r="BI207" s="487" t="str">
        <f t="shared" si="40"/>
        <v/>
      </c>
      <c r="BJ207" s="487" t="str">
        <f t="shared" si="40"/>
        <v/>
      </c>
      <c r="BK207" s="489" t="str">
        <f t="shared" si="32"/>
        <v/>
      </c>
      <c r="BL207" s="495" t="str">
        <f t="shared" si="41"/>
        <v/>
      </c>
      <c r="BM207" s="487" t="str">
        <f t="shared" si="41"/>
        <v/>
      </c>
      <c r="BN207" s="487" t="str">
        <f t="shared" si="41"/>
        <v/>
      </c>
      <c r="BO207" s="487" t="str">
        <f t="shared" si="41"/>
        <v/>
      </c>
      <c r="BP207" s="487" t="str">
        <f t="shared" si="41"/>
        <v/>
      </c>
      <c r="BQ207" s="487" t="str">
        <f t="shared" si="41"/>
        <v>tbd</v>
      </c>
      <c r="BR207" s="487" t="str">
        <f t="shared" si="41"/>
        <v/>
      </c>
      <c r="BS207" s="487" t="str">
        <f t="shared" si="41"/>
        <v/>
      </c>
      <c r="BT207" s="487" t="str">
        <f t="shared" si="41"/>
        <v/>
      </c>
      <c r="BU207" s="487" t="str">
        <f t="shared" si="41"/>
        <v/>
      </c>
      <c r="BV207" s="487" t="str">
        <f t="shared" si="41"/>
        <v/>
      </c>
      <c r="BW207" s="487" t="str">
        <f t="shared" si="41"/>
        <v/>
      </c>
      <c r="BX207" s="487" t="str">
        <f t="shared" si="41"/>
        <v/>
      </c>
      <c r="BY207" s="487" t="str">
        <f t="shared" si="41"/>
        <v/>
      </c>
      <c r="BZ207" s="487" t="str">
        <f t="shared" si="41"/>
        <v/>
      </c>
      <c r="CA207" s="489" t="str">
        <f t="shared" si="33"/>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ref="AF208:AU222" si="43">AF207</f>
        <v>0</v>
      </c>
      <c r="AG208" s="487">
        <f t="shared" si="43"/>
        <v>0</v>
      </c>
      <c r="AH208" s="487">
        <f t="shared" si="43"/>
        <v>0</v>
      </c>
      <c r="AI208" s="487">
        <f t="shared" si="43"/>
        <v>0</v>
      </c>
      <c r="AJ208" s="487">
        <f t="shared" si="43"/>
        <v>0</v>
      </c>
      <c r="AK208" s="487">
        <f t="shared" si="43"/>
        <v>-1</v>
      </c>
      <c r="AL208" s="487">
        <f t="shared" si="43"/>
        <v>0</v>
      </c>
      <c r="AM208" s="487">
        <f t="shared" si="43"/>
        <v>0</v>
      </c>
      <c r="AN208" s="487">
        <f t="shared" si="43"/>
        <v>0</v>
      </c>
      <c r="AO208" s="487">
        <f t="shared" si="43"/>
        <v>0</v>
      </c>
      <c r="AP208" s="487">
        <f t="shared" si="43"/>
        <v>0</v>
      </c>
      <c r="AQ208" s="487">
        <f t="shared" si="43"/>
        <v>0</v>
      </c>
      <c r="AR208" s="487">
        <f t="shared" si="43"/>
        <v>0</v>
      </c>
      <c r="AS208" s="487">
        <f t="shared" si="43"/>
        <v>0</v>
      </c>
      <c r="AT208" s="487">
        <f t="shared" si="43"/>
        <v>0</v>
      </c>
      <c r="AU208" s="493">
        <f t="shared" si="43"/>
        <v>0</v>
      </c>
      <c r="AV208" s="488" t="str">
        <f t="shared" ref="AV208:BK224" si="44">IF(AF208,IFERROR(LEFT($V208,SEARCH(" (",$V208)-1),$V208),"")</f>
        <v/>
      </c>
      <c r="AW208" s="487" t="str">
        <f t="shared" si="44"/>
        <v/>
      </c>
      <c r="AX208" s="487" t="str">
        <f t="shared" si="44"/>
        <v/>
      </c>
      <c r="AY208" s="487" t="str">
        <f t="shared" si="44"/>
        <v/>
      </c>
      <c r="AZ208" s="487" t="str">
        <f t="shared" si="44"/>
        <v/>
      </c>
      <c r="BA208" s="487">
        <f t="shared" si="44"/>
        <v>0</v>
      </c>
      <c r="BB208" s="487" t="str">
        <f t="shared" si="44"/>
        <v/>
      </c>
      <c r="BC208" s="487" t="str">
        <f t="shared" si="44"/>
        <v/>
      </c>
      <c r="BD208" s="487" t="str">
        <f t="shared" si="44"/>
        <v/>
      </c>
      <c r="BE208" s="487" t="str">
        <f t="shared" si="44"/>
        <v/>
      </c>
      <c r="BF208" s="487" t="str">
        <f t="shared" si="44"/>
        <v/>
      </c>
      <c r="BG208" s="487" t="str">
        <f t="shared" si="44"/>
        <v/>
      </c>
      <c r="BH208" s="487" t="str">
        <f t="shared" si="44"/>
        <v/>
      </c>
      <c r="BI208" s="487" t="str">
        <f t="shared" si="44"/>
        <v/>
      </c>
      <c r="BJ208" s="487" t="str">
        <f t="shared" si="44"/>
        <v/>
      </c>
      <c r="BK208" s="489" t="str">
        <f t="shared" si="32"/>
        <v/>
      </c>
      <c r="BL208" s="495" t="str">
        <f t="shared" ref="BL208:CA224" si="45">IF(AF208,IFERROR(LEFT($W208,SEARCH(" (",$W208)-1),$W208),"")</f>
        <v/>
      </c>
      <c r="BM208" s="487" t="str">
        <f t="shared" si="45"/>
        <v/>
      </c>
      <c r="BN208" s="487" t="str">
        <f t="shared" si="45"/>
        <v/>
      </c>
      <c r="BO208" s="487" t="str">
        <f t="shared" si="45"/>
        <v/>
      </c>
      <c r="BP208" s="487" t="str">
        <f t="shared" si="45"/>
        <v/>
      </c>
      <c r="BQ208" s="487">
        <f t="shared" si="45"/>
        <v>0</v>
      </c>
      <c r="BR208" s="487" t="str">
        <f t="shared" si="45"/>
        <v/>
      </c>
      <c r="BS208" s="487" t="str">
        <f t="shared" si="45"/>
        <v/>
      </c>
      <c r="BT208" s="487" t="str">
        <f t="shared" si="45"/>
        <v/>
      </c>
      <c r="BU208" s="487" t="str">
        <f t="shared" si="45"/>
        <v/>
      </c>
      <c r="BV208" s="487" t="str">
        <f t="shared" si="45"/>
        <v/>
      </c>
      <c r="BW208" s="487" t="str">
        <f t="shared" si="45"/>
        <v/>
      </c>
      <c r="BX208" s="487" t="str">
        <f t="shared" si="45"/>
        <v/>
      </c>
      <c r="BY208" s="487" t="str">
        <f t="shared" si="45"/>
        <v/>
      </c>
      <c r="BZ208" s="487" t="str">
        <f t="shared" si="45"/>
        <v/>
      </c>
      <c r="CA208" s="489" t="str">
        <f t="shared" si="33"/>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43"/>
        <v>0</v>
      </c>
      <c r="AG209" s="487">
        <f t="shared" si="43"/>
        <v>0</v>
      </c>
      <c r="AH209" s="487">
        <f t="shared" si="43"/>
        <v>0</v>
      </c>
      <c r="AI209" s="487">
        <f t="shared" si="43"/>
        <v>0</v>
      </c>
      <c r="AJ209" s="487">
        <f t="shared" si="43"/>
        <v>0</v>
      </c>
      <c r="AK209" s="487">
        <f t="shared" si="43"/>
        <v>-1</v>
      </c>
      <c r="AL209" s="487">
        <f t="shared" si="43"/>
        <v>0</v>
      </c>
      <c r="AM209" s="487">
        <f t="shared" si="43"/>
        <v>0</v>
      </c>
      <c r="AN209" s="487">
        <f t="shared" si="43"/>
        <v>0</v>
      </c>
      <c r="AO209" s="487">
        <f t="shared" si="43"/>
        <v>0</v>
      </c>
      <c r="AP209" s="487">
        <f t="shared" si="43"/>
        <v>0</v>
      </c>
      <c r="AQ209" s="487">
        <f t="shared" si="43"/>
        <v>0</v>
      </c>
      <c r="AR209" s="487">
        <f t="shared" si="43"/>
        <v>0</v>
      </c>
      <c r="AS209" s="487">
        <f t="shared" si="43"/>
        <v>0</v>
      </c>
      <c r="AT209" s="487">
        <f t="shared" si="43"/>
        <v>0</v>
      </c>
      <c r="AU209" s="493">
        <f t="shared" si="43"/>
        <v>0</v>
      </c>
      <c r="AV209" s="488" t="str">
        <f t="shared" si="44"/>
        <v/>
      </c>
      <c r="AW209" s="487" t="str">
        <f t="shared" si="44"/>
        <v/>
      </c>
      <c r="AX209" s="487" t="str">
        <f t="shared" si="44"/>
        <v/>
      </c>
      <c r="AY209" s="487" t="str">
        <f t="shared" si="44"/>
        <v/>
      </c>
      <c r="AZ209" s="487" t="str">
        <f t="shared" si="44"/>
        <v/>
      </c>
      <c r="BA209" s="487">
        <f t="shared" si="44"/>
        <v>0</v>
      </c>
      <c r="BB209" s="487" t="str">
        <f t="shared" si="44"/>
        <v/>
      </c>
      <c r="BC209" s="487" t="str">
        <f t="shared" si="44"/>
        <v/>
      </c>
      <c r="BD209" s="487" t="str">
        <f t="shared" si="44"/>
        <v/>
      </c>
      <c r="BE209" s="487" t="str">
        <f t="shared" si="44"/>
        <v/>
      </c>
      <c r="BF209" s="487" t="str">
        <f t="shared" si="44"/>
        <v/>
      </c>
      <c r="BG209" s="487" t="str">
        <f t="shared" si="44"/>
        <v/>
      </c>
      <c r="BH209" s="487" t="str">
        <f t="shared" si="44"/>
        <v/>
      </c>
      <c r="BI209" s="487" t="str">
        <f t="shared" si="44"/>
        <v/>
      </c>
      <c r="BJ209" s="487" t="str">
        <f t="shared" si="44"/>
        <v/>
      </c>
      <c r="BK209" s="489" t="str">
        <f t="shared" si="32"/>
        <v/>
      </c>
      <c r="BL209" s="495" t="str">
        <f t="shared" si="45"/>
        <v/>
      </c>
      <c r="BM209" s="487" t="str">
        <f t="shared" si="45"/>
        <v/>
      </c>
      <c r="BN209" s="487" t="str">
        <f t="shared" si="45"/>
        <v/>
      </c>
      <c r="BO209" s="487" t="str">
        <f t="shared" si="45"/>
        <v/>
      </c>
      <c r="BP209" s="487" t="str">
        <f t="shared" si="45"/>
        <v/>
      </c>
      <c r="BQ209" s="487">
        <f t="shared" si="45"/>
        <v>0</v>
      </c>
      <c r="BR209" s="487" t="str">
        <f t="shared" si="45"/>
        <v/>
      </c>
      <c r="BS209" s="487" t="str">
        <f t="shared" si="45"/>
        <v/>
      </c>
      <c r="BT209" s="487" t="str">
        <f t="shared" si="45"/>
        <v/>
      </c>
      <c r="BU209" s="487" t="str">
        <f t="shared" si="45"/>
        <v/>
      </c>
      <c r="BV209" s="487" t="str">
        <f t="shared" si="45"/>
        <v/>
      </c>
      <c r="BW209" s="487" t="str">
        <f t="shared" si="45"/>
        <v/>
      </c>
      <c r="BX209" s="487" t="str">
        <f t="shared" si="45"/>
        <v/>
      </c>
      <c r="BY209" s="487" t="str">
        <f t="shared" si="45"/>
        <v/>
      </c>
      <c r="BZ209" s="487" t="str">
        <f t="shared" si="45"/>
        <v/>
      </c>
      <c r="CA209" s="489" t="str">
        <f t="shared" si="33"/>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43"/>
        <v>0</v>
      </c>
      <c r="AG210" s="487">
        <f t="shared" si="43"/>
        <v>0</v>
      </c>
      <c r="AH210" s="487">
        <f t="shared" si="43"/>
        <v>0</v>
      </c>
      <c r="AI210" s="487">
        <f t="shared" si="43"/>
        <v>0</v>
      </c>
      <c r="AJ210" s="487">
        <f t="shared" si="43"/>
        <v>0</v>
      </c>
      <c r="AK210" s="487">
        <f t="shared" si="43"/>
        <v>-1</v>
      </c>
      <c r="AL210" s="487">
        <f t="shared" si="43"/>
        <v>0</v>
      </c>
      <c r="AM210" s="487">
        <f t="shared" si="43"/>
        <v>0</v>
      </c>
      <c r="AN210" s="487">
        <f t="shared" si="43"/>
        <v>0</v>
      </c>
      <c r="AO210" s="487">
        <f t="shared" si="43"/>
        <v>0</v>
      </c>
      <c r="AP210" s="487">
        <f t="shared" si="43"/>
        <v>0</v>
      </c>
      <c r="AQ210" s="487">
        <f t="shared" si="43"/>
        <v>0</v>
      </c>
      <c r="AR210" s="487">
        <f t="shared" si="43"/>
        <v>0</v>
      </c>
      <c r="AS210" s="487">
        <f t="shared" si="43"/>
        <v>0</v>
      </c>
      <c r="AT210" s="487">
        <f t="shared" si="43"/>
        <v>0</v>
      </c>
      <c r="AU210" s="493">
        <f t="shared" si="43"/>
        <v>0</v>
      </c>
      <c r="AV210" s="488" t="str">
        <f t="shared" si="44"/>
        <v/>
      </c>
      <c r="AW210" s="487" t="str">
        <f t="shared" si="44"/>
        <v/>
      </c>
      <c r="AX210" s="487" t="str">
        <f t="shared" si="44"/>
        <v/>
      </c>
      <c r="AY210" s="487" t="str">
        <f t="shared" si="44"/>
        <v/>
      </c>
      <c r="AZ210" s="487" t="str">
        <f t="shared" si="44"/>
        <v/>
      </c>
      <c r="BA210" s="487">
        <f t="shared" si="44"/>
        <v>0</v>
      </c>
      <c r="BB210" s="487" t="str">
        <f t="shared" si="44"/>
        <v/>
      </c>
      <c r="BC210" s="487" t="str">
        <f t="shared" si="44"/>
        <v/>
      </c>
      <c r="BD210" s="487" t="str">
        <f t="shared" si="44"/>
        <v/>
      </c>
      <c r="BE210" s="487" t="str">
        <f t="shared" si="44"/>
        <v/>
      </c>
      <c r="BF210" s="487" t="str">
        <f t="shared" si="44"/>
        <v/>
      </c>
      <c r="BG210" s="487" t="str">
        <f t="shared" si="44"/>
        <v/>
      </c>
      <c r="BH210" s="487" t="str">
        <f t="shared" si="44"/>
        <v/>
      </c>
      <c r="BI210" s="487" t="str">
        <f t="shared" si="44"/>
        <v/>
      </c>
      <c r="BJ210" s="487" t="str">
        <f t="shared" si="44"/>
        <v/>
      </c>
      <c r="BK210" s="489" t="str">
        <f t="shared" si="32"/>
        <v/>
      </c>
      <c r="BL210" s="495" t="str">
        <f t="shared" si="45"/>
        <v/>
      </c>
      <c r="BM210" s="487" t="str">
        <f t="shared" si="45"/>
        <v/>
      </c>
      <c r="BN210" s="487" t="str">
        <f t="shared" si="45"/>
        <v/>
      </c>
      <c r="BO210" s="487" t="str">
        <f t="shared" si="45"/>
        <v/>
      </c>
      <c r="BP210" s="487" t="str">
        <f t="shared" si="45"/>
        <v/>
      </c>
      <c r="BQ210" s="487">
        <f t="shared" si="45"/>
        <v>0</v>
      </c>
      <c r="BR210" s="487" t="str">
        <f t="shared" si="45"/>
        <v/>
      </c>
      <c r="BS210" s="487" t="str">
        <f t="shared" si="45"/>
        <v/>
      </c>
      <c r="BT210" s="487" t="str">
        <f t="shared" si="45"/>
        <v/>
      </c>
      <c r="BU210" s="487" t="str">
        <f t="shared" si="45"/>
        <v/>
      </c>
      <c r="BV210" s="487" t="str">
        <f t="shared" si="45"/>
        <v/>
      </c>
      <c r="BW210" s="487" t="str">
        <f t="shared" si="45"/>
        <v/>
      </c>
      <c r="BX210" s="487" t="str">
        <f t="shared" si="45"/>
        <v/>
      </c>
      <c r="BY210" s="487" t="str">
        <f t="shared" si="45"/>
        <v/>
      </c>
      <c r="BZ210" s="487" t="str">
        <f t="shared" si="45"/>
        <v/>
      </c>
      <c r="CA210" s="489" t="str">
        <f t="shared" si="33"/>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43"/>
        <v>0</v>
      </c>
      <c r="AG211" s="487">
        <f t="shared" si="43"/>
        <v>0</v>
      </c>
      <c r="AH211" s="487">
        <f t="shared" si="43"/>
        <v>0</v>
      </c>
      <c r="AI211" s="487">
        <f t="shared" si="43"/>
        <v>0</v>
      </c>
      <c r="AJ211" s="487">
        <f t="shared" si="43"/>
        <v>0</v>
      </c>
      <c r="AK211" s="487">
        <f t="shared" si="43"/>
        <v>-1</v>
      </c>
      <c r="AL211" s="487">
        <f t="shared" si="43"/>
        <v>0</v>
      </c>
      <c r="AM211" s="487">
        <f t="shared" si="43"/>
        <v>0</v>
      </c>
      <c r="AN211" s="487">
        <f t="shared" si="43"/>
        <v>0</v>
      </c>
      <c r="AO211" s="487">
        <f t="shared" si="43"/>
        <v>0</v>
      </c>
      <c r="AP211" s="487">
        <f t="shared" si="43"/>
        <v>0</v>
      </c>
      <c r="AQ211" s="487">
        <f t="shared" si="43"/>
        <v>0</v>
      </c>
      <c r="AR211" s="487">
        <f t="shared" si="43"/>
        <v>0</v>
      </c>
      <c r="AS211" s="487">
        <f t="shared" si="43"/>
        <v>0</v>
      </c>
      <c r="AT211" s="487">
        <f t="shared" si="43"/>
        <v>0</v>
      </c>
      <c r="AU211" s="493">
        <f t="shared" si="43"/>
        <v>0</v>
      </c>
      <c r="AV211" s="488" t="str">
        <f t="shared" si="44"/>
        <v/>
      </c>
      <c r="AW211" s="487" t="str">
        <f t="shared" si="44"/>
        <v/>
      </c>
      <c r="AX211" s="487" t="str">
        <f t="shared" si="44"/>
        <v/>
      </c>
      <c r="AY211" s="487" t="str">
        <f t="shared" si="44"/>
        <v/>
      </c>
      <c r="AZ211" s="487" t="str">
        <f t="shared" si="44"/>
        <v/>
      </c>
      <c r="BA211" s="487">
        <f t="shared" si="44"/>
        <v>0</v>
      </c>
      <c r="BB211" s="487" t="str">
        <f t="shared" si="44"/>
        <v/>
      </c>
      <c r="BC211" s="487" t="str">
        <f t="shared" si="44"/>
        <v/>
      </c>
      <c r="BD211" s="487" t="str">
        <f t="shared" si="44"/>
        <v/>
      </c>
      <c r="BE211" s="487" t="str">
        <f t="shared" si="44"/>
        <v/>
      </c>
      <c r="BF211" s="487" t="str">
        <f t="shared" si="44"/>
        <v/>
      </c>
      <c r="BG211" s="487" t="str">
        <f t="shared" si="44"/>
        <v/>
      </c>
      <c r="BH211" s="487" t="str">
        <f t="shared" si="44"/>
        <v/>
      </c>
      <c r="BI211" s="487" t="str">
        <f t="shared" si="44"/>
        <v/>
      </c>
      <c r="BJ211" s="487" t="str">
        <f t="shared" si="44"/>
        <v/>
      </c>
      <c r="BK211" s="489" t="str">
        <f t="shared" si="32"/>
        <v/>
      </c>
      <c r="BL211" s="495" t="str">
        <f t="shared" si="45"/>
        <v/>
      </c>
      <c r="BM211" s="487" t="str">
        <f t="shared" si="45"/>
        <v/>
      </c>
      <c r="BN211" s="487" t="str">
        <f t="shared" si="45"/>
        <v/>
      </c>
      <c r="BO211" s="487" t="str">
        <f t="shared" si="45"/>
        <v/>
      </c>
      <c r="BP211" s="487" t="str">
        <f t="shared" si="45"/>
        <v/>
      </c>
      <c r="BQ211" s="487">
        <f t="shared" si="45"/>
        <v>0</v>
      </c>
      <c r="BR211" s="487" t="str">
        <f t="shared" si="45"/>
        <v/>
      </c>
      <c r="BS211" s="487" t="str">
        <f t="shared" si="45"/>
        <v/>
      </c>
      <c r="BT211" s="487" t="str">
        <f t="shared" si="45"/>
        <v/>
      </c>
      <c r="BU211" s="487" t="str">
        <f t="shared" si="45"/>
        <v/>
      </c>
      <c r="BV211" s="487" t="str">
        <f t="shared" si="45"/>
        <v/>
      </c>
      <c r="BW211" s="487" t="str">
        <f t="shared" si="45"/>
        <v/>
      </c>
      <c r="BX211" s="487" t="str">
        <f t="shared" si="45"/>
        <v/>
      </c>
      <c r="BY211" s="487" t="str">
        <f t="shared" si="45"/>
        <v/>
      </c>
      <c r="BZ211" s="487" t="str">
        <f t="shared" si="45"/>
        <v/>
      </c>
      <c r="CA211" s="489" t="str">
        <f t="shared" si="33"/>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43"/>
        <v>0</v>
      </c>
      <c r="AG212" s="487">
        <f t="shared" si="43"/>
        <v>0</v>
      </c>
      <c r="AH212" s="487">
        <f t="shared" si="43"/>
        <v>0</v>
      </c>
      <c r="AI212" s="487">
        <f t="shared" si="43"/>
        <v>0</v>
      </c>
      <c r="AJ212" s="487">
        <f t="shared" si="43"/>
        <v>0</v>
      </c>
      <c r="AK212" s="487">
        <f t="shared" si="43"/>
        <v>-1</v>
      </c>
      <c r="AL212" s="487">
        <f t="shared" si="43"/>
        <v>0</v>
      </c>
      <c r="AM212" s="487">
        <f t="shared" si="43"/>
        <v>0</v>
      </c>
      <c r="AN212" s="487">
        <f t="shared" si="43"/>
        <v>0</v>
      </c>
      <c r="AO212" s="487">
        <f t="shared" si="43"/>
        <v>0</v>
      </c>
      <c r="AP212" s="487">
        <f t="shared" si="43"/>
        <v>0</v>
      </c>
      <c r="AQ212" s="487">
        <f t="shared" si="43"/>
        <v>0</v>
      </c>
      <c r="AR212" s="487">
        <f t="shared" si="43"/>
        <v>0</v>
      </c>
      <c r="AS212" s="487">
        <f t="shared" si="43"/>
        <v>0</v>
      </c>
      <c r="AT212" s="487">
        <f t="shared" si="43"/>
        <v>0</v>
      </c>
      <c r="AU212" s="493">
        <f t="shared" si="43"/>
        <v>0</v>
      </c>
      <c r="AV212" s="488" t="str">
        <f t="shared" si="44"/>
        <v/>
      </c>
      <c r="AW212" s="487" t="str">
        <f t="shared" si="44"/>
        <v/>
      </c>
      <c r="AX212" s="487" t="str">
        <f t="shared" si="44"/>
        <v/>
      </c>
      <c r="AY212" s="487" t="str">
        <f t="shared" si="44"/>
        <v/>
      </c>
      <c r="AZ212" s="487" t="str">
        <f t="shared" si="44"/>
        <v/>
      </c>
      <c r="BA212" s="487">
        <f t="shared" si="44"/>
        <v>0</v>
      </c>
      <c r="BB212" s="487" t="str">
        <f t="shared" si="44"/>
        <v/>
      </c>
      <c r="BC212" s="487" t="str">
        <f t="shared" si="44"/>
        <v/>
      </c>
      <c r="BD212" s="487" t="str">
        <f t="shared" si="44"/>
        <v/>
      </c>
      <c r="BE212" s="487" t="str">
        <f t="shared" si="44"/>
        <v/>
      </c>
      <c r="BF212" s="487" t="str">
        <f t="shared" si="44"/>
        <v/>
      </c>
      <c r="BG212" s="487" t="str">
        <f t="shared" si="44"/>
        <v/>
      </c>
      <c r="BH212" s="487" t="str">
        <f t="shared" si="44"/>
        <v/>
      </c>
      <c r="BI212" s="487" t="str">
        <f t="shared" si="44"/>
        <v/>
      </c>
      <c r="BJ212" s="487" t="str">
        <f t="shared" si="44"/>
        <v/>
      </c>
      <c r="BK212" s="489" t="str">
        <f t="shared" si="32"/>
        <v/>
      </c>
      <c r="BL212" s="495" t="str">
        <f t="shared" si="45"/>
        <v/>
      </c>
      <c r="BM212" s="487" t="str">
        <f t="shared" si="45"/>
        <v/>
      </c>
      <c r="BN212" s="487" t="str">
        <f t="shared" si="45"/>
        <v/>
      </c>
      <c r="BO212" s="487" t="str">
        <f t="shared" si="45"/>
        <v/>
      </c>
      <c r="BP212" s="487" t="str">
        <f t="shared" si="45"/>
        <v/>
      </c>
      <c r="BQ212" s="487">
        <f t="shared" si="45"/>
        <v>0</v>
      </c>
      <c r="BR212" s="487" t="str">
        <f t="shared" si="45"/>
        <v/>
      </c>
      <c r="BS212" s="487" t="str">
        <f t="shared" si="45"/>
        <v/>
      </c>
      <c r="BT212" s="487" t="str">
        <f t="shared" si="45"/>
        <v/>
      </c>
      <c r="BU212" s="487" t="str">
        <f t="shared" si="45"/>
        <v/>
      </c>
      <c r="BV212" s="487" t="str">
        <f t="shared" si="45"/>
        <v/>
      </c>
      <c r="BW212" s="487" t="str">
        <f t="shared" si="45"/>
        <v/>
      </c>
      <c r="BX212" s="487" t="str">
        <f t="shared" si="45"/>
        <v/>
      </c>
      <c r="BY212" s="487" t="str">
        <f t="shared" si="45"/>
        <v/>
      </c>
      <c r="BZ212" s="487" t="str">
        <f t="shared" si="45"/>
        <v/>
      </c>
      <c r="CA212" s="489" t="str">
        <f t="shared" si="33"/>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43"/>
        <v>0</v>
      </c>
      <c r="AG213" s="487">
        <f t="shared" si="43"/>
        <v>0</v>
      </c>
      <c r="AH213" s="487">
        <f t="shared" si="43"/>
        <v>0</v>
      </c>
      <c r="AI213" s="487">
        <f t="shared" si="43"/>
        <v>0</v>
      </c>
      <c r="AJ213" s="487">
        <f t="shared" si="43"/>
        <v>0</v>
      </c>
      <c r="AK213" s="487">
        <f t="shared" si="43"/>
        <v>-1</v>
      </c>
      <c r="AL213" s="487">
        <f t="shared" si="43"/>
        <v>0</v>
      </c>
      <c r="AM213" s="487">
        <f t="shared" si="43"/>
        <v>0</v>
      </c>
      <c r="AN213" s="487">
        <f t="shared" si="43"/>
        <v>0</v>
      </c>
      <c r="AO213" s="487">
        <f t="shared" si="43"/>
        <v>0</v>
      </c>
      <c r="AP213" s="487">
        <f t="shared" si="43"/>
        <v>0</v>
      </c>
      <c r="AQ213" s="487">
        <f t="shared" si="43"/>
        <v>0</v>
      </c>
      <c r="AR213" s="487">
        <f t="shared" si="43"/>
        <v>0</v>
      </c>
      <c r="AS213" s="487">
        <f t="shared" si="43"/>
        <v>0</v>
      </c>
      <c r="AT213" s="487">
        <f t="shared" si="43"/>
        <v>0</v>
      </c>
      <c r="AU213" s="493">
        <f t="shared" si="43"/>
        <v>0</v>
      </c>
      <c r="AV213" s="488" t="str">
        <f t="shared" si="44"/>
        <v/>
      </c>
      <c r="AW213" s="487" t="str">
        <f t="shared" si="44"/>
        <v/>
      </c>
      <c r="AX213" s="487" t="str">
        <f t="shared" si="44"/>
        <v/>
      </c>
      <c r="AY213" s="487" t="str">
        <f t="shared" si="44"/>
        <v/>
      </c>
      <c r="AZ213" s="487" t="str">
        <f t="shared" si="44"/>
        <v/>
      </c>
      <c r="BA213" s="487">
        <f t="shared" si="44"/>
        <v>0</v>
      </c>
      <c r="BB213" s="487" t="str">
        <f t="shared" si="44"/>
        <v/>
      </c>
      <c r="BC213" s="487" t="str">
        <f t="shared" si="44"/>
        <v/>
      </c>
      <c r="BD213" s="487" t="str">
        <f t="shared" si="44"/>
        <v/>
      </c>
      <c r="BE213" s="487" t="str">
        <f t="shared" si="44"/>
        <v/>
      </c>
      <c r="BF213" s="487" t="str">
        <f t="shared" si="44"/>
        <v/>
      </c>
      <c r="BG213" s="487" t="str">
        <f t="shared" si="44"/>
        <v/>
      </c>
      <c r="BH213" s="487" t="str">
        <f t="shared" si="44"/>
        <v/>
      </c>
      <c r="BI213" s="487" t="str">
        <f t="shared" si="44"/>
        <v/>
      </c>
      <c r="BJ213" s="487" t="str">
        <f t="shared" si="44"/>
        <v/>
      </c>
      <c r="BK213" s="489" t="str">
        <f t="shared" si="32"/>
        <v/>
      </c>
      <c r="BL213" s="495" t="str">
        <f t="shared" si="45"/>
        <v/>
      </c>
      <c r="BM213" s="487" t="str">
        <f t="shared" si="45"/>
        <v/>
      </c>
      <c r="BN213" s="487" t="str">
        <f t="shared" si="45"/>
        <v/>
      </c>
      <c r="BO213" s="487" t="str">
        <f t="shared" si="45"/>
        <v/>
      </c>
      <c r="BP213" s="487" t="str">
        <f t="shared" si="45"/>
        <v/>
      </c>
      <c r="BQ213" s="487">
        <f t="shared" si="45"/>
        <v>0</v>
      </c>
      <c r="BR213" s="487" t="str">
        <f t="shared" si="45"/>
        <v/>
      </c>
      <c r="BS213" s="487" t="str">
        <f t="shared" si="45"/>
        <v/>
      </c>
      <c r="BT213" s="487" t="str">
        <f t="shared" si="45"/>
        <v/>
      </c>
      <c r="BU213" s="487" t="str">
        <f t="shared" si="45"/>
        <v/>
      </c>
      <c r="BV213" s="487" t="str">
        <f t="shared" si="45"/>
        <v/>
      </c>
      <c r="BW213" s="487" t="str">
        <f t="shared" si="45"/>
        <v/>
      </c>
      <c r="BX213" s="487" t="str">
        <f t="shared" si="45"/>
        <v/>
      </c>
      <c r="BY213" s="487" t="str">
        <f t="shared" si="45"/>
        <v/>
      </c>
      <c r="BZ213" s="487" t="str">
        <f t="shared" si="45"/>
        <v/>
      </c>
      <c r="CA213" s="489" t="str">
        <f t="shared" si="33"/>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43"/>
        <v>0</v>
      </c>
      <c r="AG214" s="487">
        <f t="shared" si="43"/>
        <v>0</v>
      </c>
      <c r="AH214" s="487">
        <f t="shared" si="43"/>
        <v>0</v>
      </c>
      <c r="AI214" s="487">
        <f t="shared" si="43"/>
        <v>0</v>
      </c>
      <c r="AJ214" s="487">
        <f t="shared" si="43"/>
        <v>0</v>
      </c>
      <c r="AK214" s="487">
        <f t="shared" si="43"/>
        <v>-1</v>
      </c>
      <c r="AL214" s="487">
        <f t="shared" si="43"/>
        <v>0</v>
      </c>
      <c r="AM214" s="487">
        <f t="shared" si="43"/>
        <v>0</v>
      </c>
      <c r="AN214" s="487">
        <f t="shared" si="43"/>
        <v>0</v>
      </c>
      <c r="AO214" s="487">
        <f t="shared" si="43"/>
        <v>0</v>
      </c>
      <c r="AP214" s="487">
        <f t="shared" si="43"/>
        <v>0</v>
      </c>
      <c r="AQ214" s="487">
        <f t="shared" si="43"/>
        <v>0</v>
      </c>
      <c r="AR214" s="487">
        <f t="shared" si="43"/>
        <v>0</v>
      </c>
      <c r="AS214" s="487">
        <f t="shared" si="43"/>
        <v>0</v>
      </c>
      <c r="AT214" s="487">
        <f t="shared" si="43"/>
        <v>0</v>
      </c>
      <c r="AU214" s="493">
        <f t="shared" si="43"/>
        <v>0</v>
      </c>
      <c r="AV214" s="488" t="str">
        <f t="shared" si="44"/>
        <v/>
      </c>
      <c r="AW214" s="487" t="str">
        <f t="shared" si="44"/>
        <v/>
      </c>
      <c r="AX214" s="487" t="str">
        <f t="shared" si="44"/>
        <v/>
      </c>
      <c r="AY214" s="487" t="str">
        <f t="shared" si="44"/>
        <v/>
      </c>
      <c r="AZ214" s="487" t="str">
        <f t="shared" si="44"/>
        <v/>
      </c>
      <c r="BA214" s="487">
        <f t="shared" si="44"/>
        <v>0</v>
      </c>
      <c r="BB214" s="487" t="str">
        <f t="shared" si="44"/>
        <v/>
      </c>
      <c r="BC214" s="487" t="str">
        <f t="shared" si="44"/>
        <v/>
      </c>
      <c r="BD214" s="487" t="str">
        <f t="shared" si="44"/>
        <v/>
      </c>
      <c r="BE214" s="487" t="str">
        <f t="shared" si="44"/>
        <v/>
      </c>
      <c r="BF214" s="487" t="str">
        <f t="shared" si="44"/>
        <v/>
      </c>
      <c r="BG214" s="487" t="str">
        <f t="shared" si="44"/>
        <v/>
      </c>
      <c r="BH214" s="487" t="str">
        <f t="shared" si="44"/>
        <v/>
      </c>
      <c r="BI214" s="487" t="str">
        <f t="shared" si="44"/>
        <v/>
      </c>
      <c r="BJ214" s="487" t="str">
        <f t="shared" si="44"/>
        <v/>
      </c>
      <c r="BK214" s="489" t="str">
        <f t="shared" si="32"/>
        <v/>
      </c>
      <c r="BL214" s="495" t="str">
        <f t="shared" si="45"/>
        <v/>
      </c>
      <c r="BM214" s="487" t="str">
        <f t="shared" si="45"/>
        <v/>
      </c>
      <c r="BN214" s="487" t="str">
        <f t="shared" si="45"/>
        <v/>
      </c>
      <c r="BO214" s="487" t="str">
        <f t="shared" si="45"/>
        <v/>
      </c>
      <c r="BP214" s="487" t="str">
        <f t="shared" si="45"/>
        <v/>
      </c>
      <c r="BQ214" s="487">
        <f t="shared" si="45"/>
        <v>0</v>
      </c>
      <c r="BR214" s="487" t="str">
        <f t="shared" si="45"/>
        <v/>
      </c>
      <c r="BS214" s="487" t="str">
        <f t="shared" si="45"/>
        <v/>
      </c>
      <c r="BT214" s="487" t="str">
        <f t="shared" si="45"/>
        <v/>
      </c>
      <c r="BU214" s="487" t="str">
        <f t="shared" si="45"/>
        <v/>
      </c>
      <c r="BV214" s="487" t="str">
        <f t="shared" si="45"/>
        <v/>
      </c>
      <c r="BW214" s="487" t="str">
        <f t="shared" si="45"/>
        <v/>
      </c>
      <c r="BX214" s="487" t="str">
        <f t="shared" si="45"/>
        <v/>
      </c>
      <c r="BY214" s="487" t="str">
        <f t="shared" si="45"/>
        <v/>
      </c>
      <c r="BZ214" s="487" t="str">
        <f t="shared" si="45"/>
        <v/>
      </c>
      <c r="CA214" s="489" t="str">
        <f t="shared" si="33"/>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43"/>
        <v>0</v>
      </c>
      <c r="AG215" s="487">
        <f t="shared" si="43"/>
        <v>0</v>
      </c>
      <c r="AH215" s="487">
        <f t="shared" si="43"/>
        <v>0</v>
      </c>
      <c r="AI215" s="487">
        <f t="shared" si="43"/>
        <v>0</v>
      </c>
      <c r="AJ215" s="487">
        <f t="shared" si="43"/>
        <v>0</v>
      </c>
      <c r="AK215" s="487">
        <f t="shared" si="43"/>
        <v>-1</v>
      </c>
      <c r="AL215" s="487">
        <f t="shared" si="43"/>
        <v>0</v>
      </c>
      <c r="AM215" s="487">
        <f t="shared" si="43"/>
        <v>0</v>
      </c>
      <c r="AN215" s="487">
        <f t="shared" si="43"/>
        <v>0</v>
      </c>
      <c r="AO215" s="487">
        <f t="shared" si="43"/>
        <v>0</v>
      </c>
      <c r="AP215" s="487">
        <f t="shared" si="43"/>
        <v>0</v>
      </c>
      <c r="AQ215" s="487">
        <f t="shared" si="43"/>
        <v>0</v>
      </c>
      <c r="AR215" s="487">
        <f t="shared" si="43"/>
        <v>0</v>
      </c>
      <c r="AS215" s="487">
        <f t="shared" si="43"/>
        <v>0</v>
      </c>
      <c r="AT215" s="487">
        <f t="shared" si="43"/>
        <v>0</v>
      </c>
      <c r="AU215" s="493">
        <f t="shared" si="43"/>
        <v>0</v>
      </c>
      <c r="AV215" s="488" t="str">
        <f t="shared" si="44"/>
        <v/>
      </c>
      <c r="AW215" s="487" t="str">
        <f t="shared" si="44"/>
        <v/>
      </c>
      <c r="AX215" s="487" t="str">
        <f t="shared" si="44"/>
        <v/>
      </c>
      <c r="AY215" s="487" t="str">
        <f t="shared" si="44"/>
        <v/>
      </c>
      <c r="AZ215" s="487" t="str">
        <f t="shared" si="44"/>
        <v/>
      </c>
      <c r="BA215" s="487">
        <f t="shared" si="44"/>
        <v>0</v>
      </c>
      <c r="BB215" s="487" t="str">
        <f t="shared" si="44"/>
        <v/>
      </c>
      <c r="BC215" s="487" t="str">
        <f t="shared" si="44"/>
        <v/>
      </c>
      <c r="BD215" s="487" t="str">
        <f t="shared" si="44"/>
        <v/>
      </c>
      <c r="BE215" s="487" t="str">
        <f t="shared" si="44"/>
        <v/>
      </c>
      <c r="BF215" s="487" t="str">
        <f t="shared" si="44"/>
        <v/>
      </c>
      <c r="BG215" s="487" t="str">
        <f t="shared" si="44"/>
        <v/>
      </c>
      <c r="BH215" s="487" t="str">
        <f t="shared" si="44"/>
        <v/>
      </c>
      <c r="BI215" s="487" t="str">
        <f t="shared" si="44"/>
        <v/>
      </c>
      <c r="BJ215" s="487" t="str">
        <f t="shared" si="44"/>
        <v/>
      </c>
      <c r="BK215" s="489" t="str">
        <f t="shared" si="32"/>
        <v/>
      </c>
      <c r="BL215" s="495" t="str">
        <f t="shared" si="45"/>
        <v/>
      </c>
      <c r="BM215" s="487" t="str">
        <f t="shared" si="45"/>
        <v/>
      </c>
      <c r="BN215" s="487" t="str">
        <f t="shared" si="45"/>
        <v/>
      </c>
      <c r="BO215" s="487" t="str">
        <f t="shared" si="45"/>
        <v/>
      </c>
      <c r="BP215" s="487" t="str">
        <f t="shared" si="45"/>
        <v/>
      </c>
      <c r="BQ215" s="487">
        <f t="shared" si="45"/>
        <v>0</v>
      </c>
      <c r="BR215" s="487" t="str">
        <f t="shared" si="45"/>
        <v/>
      </c>
      <c r="BS215" s="487" t="str">
        <f t="shared" si="45"/>
        <v/>
      </c>
      <c r="BT215" s="487" t="str">
        <f t="shared" si="45"/>
        <v/>
      </c>
      <c r="BU215" s="487" t="str">
        <f t="shared" si="45"/>
        <v/>
      </c>
      <c r="BV215" s="487" t="str">
        <f t="shared" si="45"/>
        <v/>
      </c>
      <c r="BW215" s="487" t="str">
        <f t="shared" si="45"/>
        <v/>
      </c>
      <c r="BX215" s="487" t="str">
        <f t="shared" si="45"/>
        <v/>
      </c>
      <c r="BY215" s="487" t="str">
        <f t="shared" si="45"/>
        <v/>
      </c>
      <c r="BZ215" s="487" t="str">
        <f t="shared" si="45"/>
        <v/>
      </c>
      <c r="CA215" s="489" t="str">
        <f t="shared" si="33"/>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43"/>
        <v>0</v>
      </c>
      <c r="AG216" s="487">
        <f t="shared" si="43"/>
        <v>0</v>
      </c>
      <c r="AH216" s="487">
        <f t="shared" si="43"/>
        <v>0</v>
      </c>
      <c r="AI216" s="487">
        <f t="shared" si="43"/>
        <v>0</v>
      </c>
      <c r="AJ216" s="487">
        <f t="shared" si="43"/>
        <v>0</v>
      </c>
      <c r="AK216" s="487">
        <f t="shared" si="43"/>
        <v>-1</v>
      </c>
      <c r="AL216" s="487">
        <f t="shared" si="43"/>
        <v>0</v>
      </c>
      <c r="AM216" s="487">
        <f t="shared" si="43"/>
        <v>0</v>
      </c>
      <c r="AN216" s="487">
        <f t="shared" si="43"/>
        <v>0</v>
      </c>
      <c r="AO216" s="487">
        <f t="shared" si="43"/>
        <v>0</v>
      </c>
      <c r="AP216" s="487">
        <f t="shared" si="43"/>
        <v>0</v>
      </c>
      <c r="AQ216" s="487">
        <f t="shared" si="43"/>
        <v>0</v>
      </c>
      <c r="AR216" s="487">
        <f t="shared" si="43"/>
        <v>0</v>
      </c>
      <c r="AS216" s="487">
        <f t="shared" si="43"/>
        <v>0</v>
      </c>
      <c r="AT216" s="487">
        <f t="shared" si="43"/>
        <v>0</v>
      </c>
      <c r="AU216" s="493">
        <f t="shared" si="43"/>
        <v>0</v>
      </c>
      <c r="AV216" s="488" t="str">
        <f t="shared" si="44"/>
        <v/>
      </c>
      <c r="AW216" s="487" t="str">
        <f t="shared" si="44"/>
        <v/>
      </c>
      <c r="AX216" s="487" t="str">
        <f t="shared" si="44"/>
        <v/>
      </c>
      <c r="AY216" s="487" t="str">
        <f t="shared" si="44"/>
        <v/>
      </c>
      <c r="AZ216" s="487" t="str">
        <f t="shared" si="44"/>
        <v/>
      </c>
      <c r="BA216" s="487">
        <f t="shared" si="44"/>
        <v>0</v>
      </c>
      <c r="BB216" s="487" t="str">
        <f t="shared" si="44"/>
        <v/>
      </c>
      <c r="BC216" s="487" t="str">
        <f t="shared" si="44"/>
        <v/>
      </c>
      <c r="BD216" s="487" t="str">
        <f t="shared" si="44"/>
        <v/>
      </c>
      <c r="BE216" s="487" t="str">
        <f t="shared" si="44"/>
        <v/>
      </c>
      <c r="BF216" s="487" t="str">
        <f t="shared" si="44"/>
        <v/>
      </c>
      <c r="BG216" s="487" t="str">
        <f t="shared" si="44"/>
        <v/>
      </c>
      <c r="BH216" s="487" t="str">
        <f t="shared" si="44"/>
        <v/>
      </c>
      <c r="BI216" s="487" t="str">
        <f t="shared" si="44"/>
        <v/>
      </c>
      <c r="BJ216" s="487" t="str">
        <f t="shared" si="44"/>
        <v/>
      </c>
      <c r="BK216" s="489" t="str">
        <f t="shared" si="32"/>
        <v/>
      </c>
      <c r="BL216" s="495" t="str">
        <f t="shared" si="45"/>
        <v/>
      </c>
      <c r="BM216" s="487" t="str">
        <f t="shared" si="45"/>
        <v/>
      </c>
      <c r="BN216" s="487" t="str">
        <f t="shared" si="45"/>
        <v/>
      </c>
      <c r="BO216" s="487" t="str">
        <f t="shared" si="45"/>
        <v/>
      </c>
      <c r="BP216" s="487" t="str">
        <f t="shared" si="45"/>
        <v/>
      </c>
      <c r="BQ216" s="487">
        <f t="shared" si="45"/>
        <v>0</v>
      </c>
      <c r="BR216" s="487" t="str">
        <f t="shared" si="45"/>
        <v/>
      </c>
      <c r="BS216" s="487" t="str">
        <f t="shared" si="45"/>
        <v/>
      </c>
      <c r="BT216" s="487" t="str">
        <f t="shared" si="45"/>
        <v/>
      </c>
      <c r="BU216" s="487" t="str">
        <f t="shared" si="45"/>
        <v/>
      </c>
      <c r="BV216" s="487" t="str">
        <f t="shared" si="45"/>
        <v/>
      </c>
      <c r="BW216" s="487" t="str">
        <f t="shared" si="45"/>
        <v/>
      </c>
      <c r="BX216" s="487" t="str">
        <f t="shared" si="45"/>
        <v/>
      </c>
      <c r="BY216" s="487" t="str">
        <f t="shared" si="45"/>
        <v/>
      </c>
      <c r="BZ216" s="487" t="str">
        <f t="shared" si="45"/>
        <v/>
      </c>
      <c r="CA216" s="489" t="str">
        <f t="shared" si="33"/>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43"/>
        <v>0</v>
      </c>
      <c r="AG217" s="487">
        <f t="shared" si="43"/>
        <v>0</v>
      </c>
      <c r="AH217" s="487">
        <f t="shared" si="43"/>
        <v>0</v>
      </c>
      <c r="AI217" s="487">
        <f t="shared" si="43"/>
        <v>0</v>
      </c>
      <c r="AJ217" s="487">
        <f t="shared" si="43"/>
        <v>0</v>
      </c>
      <c r="AK217" s="487">
        <f t="shared" si="43"/>
        <v>-1</v>
      </c>
      <c r="AL217" s="487">
        <f t="shared" si="43"/>
        <v>0</v>
      </c>
      <c r="AM217" s="487">
        <f t="shared" si="43"/>
        <v>0</v>
      </c>
      <c r="AN217" s="487">
        <f t="shared" si="43"/>
        <v>0</v>
      </c>
      <c r="AO217" s="487">
        <f t="shared" si="43"/>
        <v>0</v>
      </c>
      <c r="AP217" s="487">
        <f t="shared" si="43"/>
        <v>0</v>
      </c>
      <c r="AQ217" s="487">
        <f t="shared" si="43"/>
        <v>0</v>
      </c>
      <c r="AR217" s="487">
        <f t="shared" si="43"/>
        <v>0</v>
      </c>
      <c r="AS217" s="487">
        <f t="shared" si="43"/>
        <v>0</v>
      </c>
      <c r="AT217" s="487">
        <f t="shared" si="43"/>
        <v>0</v>
      </c>
      <c r="AU217" s="493">
        <f t="shared" si="43"/>
        <v>0</v>
      </c>
      <c r="AV217" s="488" t="str">
        <f t="shared" si="44"/>
        <v/>
      </c>
      <c r="AW217" s="487" t="str">
        <f t="shared" si="44"/>
        <v/>
      </c>
      <c r="AX217" s="487" t="str">
        <f t="shared" si="44"/>
        <v/>
      </c>
      <c r="AY217" s="487" t="str">
        <f t="shared" si="44"/>
        <v/>
      </c>
      <c r="AZ217" s="487" t="str">
        <f t="shared" si="44"/>
        <v/>
      </c>
      <c r="BA217" s="487">
        <f t="shared" si="44"/>
        <v>0</v>
      </c>
      <c r="BB217" s="487" t="str">
        <f t="shared" si="44"/>
        <v/>
      </c>
      <c r="BC217" s="487" t="str">
        <f t="shared" si="44"/>
        <v/>
      </c>
      <c r="BD217" s="487" t="str">
        <f t="shared" si="44"/>
        <v/>
      </c>
      <c r="BE217" s="487" t="str">
        <f t="shared" si="44"/>
        <v/>
      </c>
      <c r="BF217" s="487" t="str">
        <f t="shared" si="44"/>
        <v/>
      </c>
      <c r="BG217" s="487" t="str">
        <f t="shared" si="44"/>
        <v/>
      </c>
      <c r="BH217" s="487" t="str">
        <f t="shared" si="44"/>
        <v/>
      </c>
      <c r="BI217" s="487" t="str">
        <f t="shared" si="44"/>
        <v/>
      </c>
      <c r="BJ217" s="487" t="str">
        <f t="shared" si="44"/>
        <v/>
      </c>
      <c r="BK217" s="489" t="str">
        <f t="shared" si="32"/>
        <v/>
      </c>
      <c r="BL217" s="495" t="str">
        <f t="shared" si="45"/>
        <v/>
      </c>
      <c r="BM217" s="487" t="str">
        <f t="shared" si="45"/>
        <v/>
      </c>
      <c r="BN217" s="487" t="str">
        <f t="shared" si="45"/>
        <v/>
      </c>
      <c r="BO217" s="487" t="str">
        <f t="shared" si="45"/>
        <v/>
      </c>
      <c r="BP217" s="487" t="str">
        <f t="shared" si="45"/>
        <v/>
      </c>
      <c r="BQ217" s="487">
        <f t="shared" si="45"/>
        <v>0</v>
      </c>
      <c r="BR217" s="487" t="str">
        <f t="shared" si="45"/>
        <v/>
      </c>
      <c r="BS217" s="487" t="str">
        <f t="shared" si="45"/>
        <v/>
      </c>
      <c r="BT217" s="487" t="str">
        <f t="shared" si="45"/>
        <v/>
      </c>
      <c r="BU217" s="487" t="str">
        <f t="shared" si="45"/>
        <v/>
      </c>
      <c r="BV217" s="487" t="str">
        <f t="shared" si="45"/>
        <v/>
      </c>
      <c r="BW217" s="487" t="str">
        <f t="shared" si="45"/>
        <v/>
      </c>
      <c r="BX217" s="487" t="str">
        <f t="shared" si="45"/>
        <v/>
      </c>
      <c r="BY217" s="487" t="str">
        <f t="shared" si="45"/>
        <v/>
      </c>
      <c r="BZ217" s="487" t="str">
        <f t="shared" si="45"/>
        <v/>
      </c>
      <c r="CA217" s="489" t="str">
        <f t="shared" si="33"/>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43"/>
        <v>0</v>
      </c>
      <c r="AG218" s="487">
        <f t="shared" si="43"/>
        <v>0</v>
      </c>
      <c r="AH218" s="487">
        <f t="shared" si="43"/>
        <v>0</v>
      </c>
      <c r="AI218" s="487">
        <f t="shared" si="43"/>
        <v>0</v>
      </c>
      <c r="AJ218" s="487">
        <f t="shared" si="43"/>
        <v>0</v>
      </c>
      <c r="AK218" s="487">
        <f t="shared" si="43"/>
        <v>-1</v>
      </c>
      <c r="AL218" s="487">
        <f t="shared" si="43"/>
        <v>0</v>
      </c>
      <c r="AM218" s="487">
        <f t="shared" si="43"/>
        <v>0</v>
      </c>
      <c r="AN218" s="487">
        <f t="shared" si="43"/>
        <v>0</v>
      </c>
      <c r="AO218" s="487">
        <f t="shared" si="43"/>
        <v>0</v>
      </c>
      <c r="AP218" s="487">
        <f t="shared" si="43"/>
        <v>0</v>
      </c>
      <c r="AQ218" s="487">
        <f t="shared" si="43"/>
        <v>0</v>
      </c>
      <c r="AR218" s="487">
        <f t="shared" si="43"/>
        <v>0</v>
      </c>
      <c r="AS218" s="487">
        <f t="shared" si="43"/>
        <v>0</v>
      </c>
      <c r="AT218" s="487">
        <f t="shared" si="43"/>
        <v>0</v>
      </c>
      <c r="AU218" s="493">
        <f t="shared" si="43"/>
        <v>0</v>
      </c>
      <c r="AV218" s="488" t="str">
        <f t="shared" si="44"/>
        <v/>
      </c>
      <c r="AW218" s="487" t="str">
        <f t="shared" si="44"/>
        <v/>
      </c>
      <c r="AX218" s="487" t="str">
        <f t="shared" si="44"/>
        <v/>
      </c>
      <c r="AY218" s="487" t="str">
        <f t="shared" si="44"/>
        <v/>
      </c>
      <c r="AZ218" s="487" t="str">
        <f t="shared" si="44"/>
        <v/>
      </c>
      <c r="BA218" s="487">
        <f t="shared" si="44"/>
        <v>0</v>
      </c>
      <c r="BB218" s="487" t="str">
        <f t="shared" si="44"/>
        <v/>
      </c>
      <c r="BC218" s="487" t="str">
        <f t="shared" si="44"/>
        <v/>
      </c>
      <c r="BD218" s="487" t="str">
        <f t="shared" si="44"/>
        <v/>
      </c>
      <c r="BE218" s="487" t="str">
        <f t="shared" si="44"/>
        <v/>
      </c>
      <c r="BF218" s="487" t="str">
        <f t="shared" si="44"/>
        <v/>
      </c>
      <c r="BG218" s="487" t="str">
        <f t="shared" si="44"/>
        <v/>
      </c>
      <c r="BH218" s="487" t="str">
        <f t="shared" si="44"/>
        <v/>
      </c>
      <c r="BI218" s="487" t="str">
        <f t="shared" si="44"/>
        <v/>
      </c>
      <c r="BJ218" s="487" t="str">
        <f t="shared" si="44"/>
        <v/>
      </c>
      <c r="BK218" s="489" t="str">
        <f t="shared" si="32"/>
        <v/>
      </c>
      <c r="BL218" s="495" t="str">
        <f t="shared" si="45"/>
        <v/>
      </c>
      <c r="BM218" s="487" t="str">
        <f t="shared" si="45"/>
        <v/>
      </c>
      <c r="BN218" s="487" t="str">
        <f t="shared" si="45"/>
        <v/>
      </c>
      <c r="BO218" s="487" t="str">
        <f t="shared" si="45"/>
        <v/>
      </c>
      <c r="BP218" s="487" t="str">
        <f t="shared" si="45"/>
        <v/>
      </c>
      <c r="BQ218" s="487">
        <f t="shared" si="45"/>
        <v>0</v>
      </c>
      <c r="BR218" s="487" t="str">
        <f t="shared" si="45"/>
        <v/>
      </c>
      <c r="BS218" s="487" t="str">
        <f t="shared" si="45"/>
        <v/>
      </c>
      <c r="BT218" s="487" t="str">
        <f t="shared" si="45"/>
        <v/>
      </c>
      <c r="BU218" s="487" t="str">
        <f t="shared" si="45"/>
        <v/>
      </c>
      <c r="BV218" s="487" t="str">
        <f t="shared" si="45"/>
        <v/>
      </c>
      <c r="BW218" s="487" t="str">
        <f t="shared" si="45"/>
        <v/>
      </c>
      <c r="BX218" s="487" t="str">
        <f t="shared" si="45"/>
        <v/>
      </c>
      <c r="BY218" s="487" t="str">
        <f t="shared" si="45"/>
        <v/>
      </c>
      <c r="BZ218" s="487" t="str">
        <f t="shared" si="45"/>
        <v/>
      </c>
      <c r="CA218" s="489" t="str">
        <f t="shared" si="33"/>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43"/>
        <v>0</v>
      </c>
      <c r="AG219" s="487">
        <f t="shared" si="43"/>
        <v>0</v>
      </c>
      <c r="AH219" s="487">
        <f t="shared" si="43"/>
        <v>0</v>
      </c>
      <c r="AI219" s="487">
        <f t="shared" si="43"/>
        <v>0</v>
      </c>
      <c r="AJ219" s="487">
        <f t="shared" si="43"/>
        <v>0</v>
      </c>
      <c r="AK219" s="487">
        <f t="shared" si="43"/>
        <v>-1</v>
      </c>
      <c r="AL219" s="487">
        <f t="shared" si="43"/>
        <v>0</v>
      </c>
      <c r="AM219" s="487">
        <f t="shared" si="43"/>
        <v>0</v>
      </c>
      <c r="AN219" s="487">
        <f t="shared" si="43"/>
        <v>0</v>
      </c>
      <c r="AO219" s="487">
        <f t="shared" si="43"/>
        <v>0</v>
      </c>
      <c r="AP219" s="487">
        <f t="shared" si="43"/>
        <v>0</v>
      </c>
      <c r="AQ219" s="487">
        <f t="shared" si="43"/>
        <v>0</v>
      </c>
      <c r="AR219" s="487">
        <f t="shared" si="43"/>
        <v>0</v>
      </c>
      <c r="AS219" s="487">
        <f t="shared" si="43"/>
        <v>0</v>
      </c>
      <c r="AT219" s="487">
        <f t="shared" si="43"/>
        <v>0</v>
      </c>
      <c r="AU219" s="493">
        <f t="shared" si="43"/>
        <v>0</v>
      </c>
      <c r="AV219" s="488" t="str">
        <f t="shared" si="44"/>
        <v/>
      </c>
      <c r="AW219" s="487" t="str">
        <f t="shared" si="44"/>
        <v/>
      </c>
      <c r="AX219" s="487" t="str">
        <f t="shared" si="44"/>
        <v/>
      </c>
      <c r="AY219" s="487" t="str">
        <f t="shared" si="44"/>
        <v/>
      </c>
      <c r="AZ219" s="487" t="str">
        <f t="shared" si="44"/>
        <v/>
      </c>
      <c r="BA219" s="487">
        <f t="shared" si="44"/>
        <v>0</v>
      </c>
      <c r="BB219" s="487" t="str">
        <f t="shared" si="44"/>
        <v/>
      </c>
      <c r="BC219" s="487" t="str">
        <f t="shared" si="44"/>
        <v/>
      </c>
      <c r="BD219" s="487" t="str">
        <f t="shared" si="44"/>
        <v/>
      </c>
      <c r="BE219" s="487" t="str">
        <f t="shared" si="44"/>
        <v/>
      </c>
      <c r="BF219" s="487" t="str">
        <f t="shared" si="44"/>
        <v/>
      </c>
      <c r="BG219" s="487" t="str">
        <f t="shared" si="44"/>
        <v/>
      </c>
      <c r="BH219" s="487" t="str">
        <f t="shared" si="44"/>
        <v/>
      </c>
      <c r="BI219" s="487" t="str">
        <f t="shared" si="44"/>
        <v/>
      </c>
      <c r="BJ219" s="487" t="str">
        <f t="shared" si="44"/>
        <v/>
      </c>
      <c r="BK219" s="489" t="str">
        <f t="shared" si="32"/>
        <v/>
      </c>
      <c r="BL219" s="495" t="str">
        <f t="shared" si="45"/>
        <v/>
      </c>
      <c r="BM219" s="487" t="str">
        <f t="shared" si="45"/>
        <v/>
      </c>
      <c r="BN219" s="487" t="str">
        <f t="shared" si="45"/>
        <v/>
      </c>
      <c r="BO219" s="487" t="str">
        <f t="shared" si="45"/>
        <v/>
      </c>
      <c r="BP219" s="487" t="str">
        <f t="shared" si="45"/>
        <v/>
      </c>
      <c r="BQ219" s="487">
        <f t="shared" si="45"/>
        <v>0</v>
      </c>
      <c r="BR219" s="487" t="str">
        <f t="shared" si="45"/>
        <v/>
      </c>
      <c r="BS219" s="487" t="str">
        <f t="shared" si="45"/>
        <v/>
      </c>
      <c r="BT219" s="487" t="str">
        <f t="shared" si="45"/>
        <v/>
      </c>
      <c r="BU219" s="487" t="str">
        <f t="shared" si="45"/>
        <v/>
      </c>
      <c r="BV219" s="487" t="str">
        <f t="shared" si="45"/>
        <v/>
      </c>
      <c r="BW219" s="487" t="str">
        <f t="shared" si="45"/>
        <v/>
      </c>
      <c r="BX219" s="487" t="str">
        <f t="shared" si="45"/>
        <v/>
      </c>
      <c r="BY219" s="487" t="str">
        <f t="shared" si="45"/>
        <v/>
      </c>
      <c r="BZ219" s="487" t="str">
        <f t="shared" si="45"/>
        <v/>
      </c>
      <c r="CA219" s="489" t="str">
        <f t="shared" si="33"/>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43"/>
        <v>0</v>
      </c>
      <c r="AG220" s="487">
        <f t="shared" si="43"/>
        <v>0</v>
      </c>
      <c r="AH220" s="487">
        <f t="shared" si="43"/>
        <v>0</v>
      </c>
      <c r="AI220" s="487">
        <f t="shared" si="43"/>
        <v>0</v>
      </c>
      <c r="AJ220" s="487">
        <f t="shared" si="43"/>
        <v>0</v>
      </c>
      <c r="AK220" s="487">
        <f t="shared" si="43"/>
        <v>-1</v>
      </c>
      <c r="AL220" s="487">
        <f t="shared" si="43"/>
        <v>0</v>
      </c>
      <c r="AM220" s="487">
        <f t="shared" si="43"/>
        <v>0</v>
      </c>
      <c r="AN220" s="487">
        <f t="shared" si="43"/>
        <v>0</v>
      </c>
      <c r="AO220" s="487">
        <f t="shared" si="43"/>
        <v>0</v>
      </c>
      <c r="AP220" s="487">
        <f t="shared" si="43"/>
        <v>0</v>
      </c>
      <c r="AQ220" s="487">
        <f t="shared" si="43"/>
        <v>0</v>
      </c>
      <c r="AR220" s="487">
        <f t="shared" si="43"/>
        <v>0</v>
      </c>
      <c r="AS220" s="487">
        <f t="shared" si="43"/>
        <v>0</v>
      </c>
      <c r="AT220" s="487">
        <f t="shared" si="43"/>
        <v>0</v>
      </c>
      <c r="AU220" s="493">
        <f t="shared" si="43"/>
        <v>0</v>
      </c>
      <c r="AV220" s="488" t="str">
        <f t="shared" si="44"/>
        <v/>
      </c>
      <c r="AW220" s="487" t="str">
        <f t="shared" si="44"/>
        <v/>
      </c>
      <c r="AX220" s="487" t="str">
        <f t="shared" si="44"/>
        <v/>
      </c>
      <c r="AY220" s="487" t="str">
        <f t="shared" si="44"/>
        <v/>
      </c>
      <c r="AZ220" s="487" t="str">
        <f t="shared" si="44"/>
        <v/>
      </c>
      <c r="BA220" s="487">
        <f t="shared" si="44"/>
        <v>0</v>
      </c>
      <c r="BB220" s="487" t="str">
        <f t="shared" si="44"/>
        <v/>
      </c>
      <c r="BC220" s="487" t="str">
        <f t="shared" si="44"/>
        <v/>
      </c>
      <c r="BD220" s="487" t="str">
        <f t="shared" si="44"/>
        <v/>
      </c>
      <c r="BE220" s="487" t="str">
        <f t="shared" si="44"/>
        <v/>
      </c>
      <c r="BF220" s="487" t="str">
        <f t="shared" si="44"/>
        <v/>
      </c>
      <c r="BG220" s="487" t="str">
        <f t="shared" si="44"/>
        <v/>
      </c>
      <c r="BH220" s="487" t="str">
        <f t="shared" si="44"/>
        <v/>
      </c>
      <c r="BI220" s="487" t="str">
        <f t="shared" si="44"/>
        <v/>
      </c>
      <c r="BJ220" s="487" t="str">
        <f t="shared" si="44"/>
        <v/>
      </c>
      <c r="BK220" s="489" t="str">
        <f t="shared" si="44"/>
        <v/>
      </c>
      <c r="BL220" s="495" t="str">
        <f t="shared" si="45"/>
        <v/>
      </c>
      <c r="BM220" s="487" t="str">
        <f t="shared" si="45"/>
        <v/>
      </c>
      <c r="BN220" s="487" t="str">
        <f t="shared" si="45"/>
        <v/>
      </c>
      <c r="BO220" s="487" t="str">
        <f t="shared" si="45"/>
        <v/>
      </c>
      <c r="BP220" s="487" t="str">
        <f t="shared" si="45"/>
        <v/>
      </c>
      <c r="BQ220" s="487">
        <f t="shared" si="45"/>
        <v>0</v>
      </c>
      <c r="BR220" s="487" t="str">
        <f t="shared" si="45"/>
        <v/>
      </c>
      <c r="BS220" s="487" t="str">
        <f t="shared" si="45"/>
        <v/>
      </c>
      <c r="BT220" s="487" t="str">
        <f t="shared" si="45"/>
        <v/>
      </c>
      <c r="BU220" s="487" t="str">
        <f t="shared" si="45"/>
        <v/>
      </c>
      <c r="BV220" s="487" t="str">
        <f t="shared" si="45"/>
        <v/>
      </c>
      <c r="BW220" s="487" t="str">
        <f t="shared" si="45"/>
        <v/>
      </c>
      <c r="BX220" s="487" t="str">
        <f t="shared" si="45"/>
        <v/>
      </c>
      <c r="BY220" s="487" t="str">
        <f t="shared" si="45"/>
        <v/>
      </c>
      <c r="BZ220" s="487" t="str">
        <f t="shared" si="45"/>
        <v/>
      </c>
      <c r="CA220" s="489" t="str">
        <f t="shared" si="45"/>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43"/>
        <v>0</v>
      </c>
      <c r="AG221" s="487">
        <f t="shared" si="43"/>
        <v>0</v>
      </c>
      <c r="AH221" s="487">
        <f t="shared" si="43"/>
        <v>0</v>
      </c>
      <c r="AI221" s="487">
        <f t="shared" si="43"/>
        <v>0</v>
      </c>
      <c r="AJ221" s="487">
        <f t="shared" si="43"/>
        <v>0</v>
      </c>
      <c r="AK221" s="487">
        <f t="shared" si="43"/>
        <v>-1</v>
      </c>
      <c r="AL221" s="487">
        <f t="shared" si="43"/>
        <v>0</v>
      </c>
      <c r="AM221" s="487">
        <f t="shared" si="43"/>
        <v>0</v>
      </c>
      <c r="AN221" s="487">
        <f t="shared" si="43"/>
        <v>0</v>
      </c>
      <c r="AO221" s="487">
        <f t="shared" si="43"/>
        <v>0</v>
      </c>
      <c r="AP221" s="487">
        <f t="shared" si="43"/>
        <v>0</v>
      </c>
      <c r="AQ221" s="487">
        <f t="shared" si="43"/>
        <v>0</v>
      </c>
      <c r="AR221" s="487">
        <f t="shared" si="43"/>
        <v>0</v>
      </c>
      <c r="AS221" s="487">
        <f t="shared" si="43"/>
        <v>0</v>
      </c>
      <c r="AT221" s="487">
        <f t="shared" si="43"/>
        <v>0</v>
      </c>
      <c r="AU221" s="493">
        <f t="shared" si="43"/>
        <v>0</v>
      </c>
      <c r="AV221" s="488" t="str">
        <f t="shared" si="44"/>
        <v/>
      </c>
      <c r="AW221" s="487" t="str">
        <f t="shared" si="44"/>
        <v/>
      </c>
      <c r="AX221" s="487" t="str">
        <f t="shared" si="44"/>
        <v/>
      </c>
      <c r="AY221" s="487" t="str">
        <f t="shared" si="44"/>
        <v/>
      </c>
      <c r="AZ221" s="487" t="str">
        <f t="shared" si="44"/>
        <v/>
      </c>
      <c r="BA221" s="487">
        <f t="shared" si="44"/>
        <v>0</v>
      </c>
      <c r="BB221" s="487" t="str">
        <f t="shared" si="44"/>
        <v/>
      </c>
      <c r="BC221" s="487" t="str">
        <f t="shared" si="44"/>
        <v/>
      </c>
      <c r="BD221" s="487" t="str">
        <f t="shared" si="44"/>
        <v/>
      </c>
      <c r="BE221" s="487" t="str">
        <f t="shared" si="44"/>
        <v/>
      </c>
      <c r="BF221" s="487" t="str">
        <f t="shared" si="44"/>
        <v/>
      </c>
      <c r="BG221" s="487" t="str">
        <f t="shared" si="44"/>
        <v/>
      </c>
      <c r="BH221" s="487" t="str">
        <f t="shared" si="44"/>
        <v/>
      </c>
      <c r="BI221" s="487" t="str">
        <f t="shared" si="44"/>
        <v/>
      </c>
      <c r="BJ221" s="487" t="str">
        <f t="shared" si="44"/>
        <v/>
      </c>
      <c r="BK221" s="489" t="str">
        <f t="shared" si="44"/>
        <v/>
      </c>
      <c r="BL221" s="495" t="str">
        <f t="shared" si="45"/>
        <v/>
      </c>
      <c r="BM221" s="487" t="str">
        <f t="shared" si="45"/>
        <v/>
      </c>
      <c r="BN221" s="487" t="str">
        <f t="shared" si="45"/>
        <v/>
      </c>
      <c r="BO221" s="487" t="str">
        <f t="shared" si="45"/>
        <v/>
      </c>
      <c r="BP221" s="487" t="str">
        <f t="shared" si="45"/>
        <v/>
      </c>
      <c r="BQ221" s="487">
        <f t="shared" si="45"/>
        <v>0</v>
      </c>
      <c r="BR221" s="487" t="str">
        <f t="shared" si="45"/>
        <v/>
      </c>
      <c r="BS221" s="487" t="str">
        <f t="shared" si="45"/>
        <v/>
      </c>
      <c r="BT221" s="487" t="str">
        <f t="shared" si="45"/>
        <v/>
      </c>
      <c r="BU221" s="487" t="str">
        <f t="shared" si="45"/>
        <v/>
      </c>
      <c r="BV221" s="487" t="str">
        <f t="shared" si="45"/>
        <v/>
      </c>
      <c r="BW221" s="487" t="str">
        <f t="shared" si="45"/>
        <v/>
      </c>
      <c r="BX221" s="487" t="str">
        <f t="shared" si="45"/>
        <v/>
      </c>
      <c r="BY221" s="487" t="str">
        <f t="shared" si="45"/>
        <v/>
      </c>
      <c r="BZ221" s="487" t="str">
        <f t="shared" si="45"/>
        <v/>
      </c>
      <c r="CA221" s="489" t="str">
        <f t="shared" si="45"/>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43"/>
        <v>0</v>
      </c>
      <c r="AG222" s="487">
        <f t="shared" si="43"/>
        <v>0</v>
      </c>
      <c r="AH222" s="487">
        <f t="shared" si="43"/>
        <v>0</v>
      </c>
      <c r="AI222" s="487">
        <f t="shared" si="43"/>
        <v>0</v>
      </c>
      <c r="AJ222" s="487">
        <f t="shared" si="43"/>
        <v>0</v>
      </c>
      <c r="AK222" s="487">
        <f t="shared" si="43"/>
        <v>-1</v>
      </c>
      <c r="AL222" s="487">
        <f t="shared" si="43"/>
        <v>0</v>
      </c>
      <c r="AM222" s="487">
        <f t="shared" si="43"/>
        <v>0</v>
      </c>
      <c r="AN222" s="487">
        <f t="shared" si="43"/>
        <v>0</v>
      </c>
      <c r="AO222" s="487">
        <f t="shared" si="43"/>
        <v>0</v>
      </c>
      <c r="AP222" s="487">
        <f t="shared" si="43"/>
        <v>0</v>
      </c>
      <c r="AQ222" s="487">
        <f t="shared" si="43"/>
        <v>0</v>
      </c>
      <c r="AR222" s="487">
        <f t="shared" si="43"/>
        <v>0</v>
      </c>
      <c r="AS222" s="487">
        <f t="shared" si="43"/>
        <v>0</v>
      </c>
      <c r="AT222" s="487">
        <f t="shared" si="43"/>
        <v>0</v>
      </c>
      <c r="AU222" s="493">
        <f t="shared" ref="AU222" si="46">AU221</f>
        <v>0</v>
      </c>
      <c r="AV222" s="488" t="str">
        <f t="shared" si="44"/>
        <v/>
      </c>
      <c r="AW222" s="487" t="str">
        <f t="shared" si="44"/>
        <v/>
      </c>
      <c r="AX222" s="487" t="str">
        <f t="shared" si="44"/>
        <v/>
      </c>
      <c r="AY222" s="487" t="str">
        <f t="shared" si="44"/>
        <v/>
      </c>
      <c r="AZ222" s="487" t="str">
        <f t="shared" si="44"/>
        <v/>
      </c>
      <c r="BA222" s="487">
        <f t="shared" si="44"/>
        <v>0</v>
      </c>
      <c r="BB222" s="487" t="str">
        <f t="shared" si="44"/>
        <v/>
      </c>
      <c r="BC222" s="487" t="str">
        <f t="shared" si="44"/>
        <v/>
      </c>
      <c r="BD222" s="487" t="str">
        <f t="shared" si="44"/>
        <v/>
      </c>
      <c r="BE222" s="487" t="str">
        <f t="shared" si="44"/>
        <v/>
      </c>
      <c r="BF222" s="487" t="str">
        <f t="shared" si="44"/>
        <v/>
      </c>
      <c r="BG222" s="487" t="str">
        <f t="shared" si="44"/>
        <v/>
      </c>
      <c r="BH222" s="487" t="str">
        <f t="shared" si="44"/>
        <v/>
      </c>
      <c r="BI222" s="487" t="str">
        <f t="shared" si="44"/>
        <v/>
      </c>
      <c r="BJ222" s="487" t="str">
        <f t="shared" si="44"/>
        <v/>
      </c>
      <c r="BK222" s="489" t="str">
        <f t="shared" si="44"/>
        <v/>
      </c>
      <c r="BL222" s="495" t="str">
        <f t="shared" si="45"/>
        <v/>
      </c>
      <c r="BM222" s="487" t="str">
        <f t="shared" si="45"/>
        <v/>
      </c>
      <c r="BN222" s="487" t="str">
        <f t="shared" si="45"/>
        <v/>
      </c>
      <c r="BO222" s="487" t="str">
        <f t="shared" si="45"/>
        <v/>
      </c>
      <c r="BP222" s="487" t="str">
        <f t="shared" si="45"/>
        <v/>
      </c>
      <c r="BQ222" s="487">
        <f t="shared" si="45"/>
        <v>0</v>
      </c>
      <c r="BR222" s="487" t="str">
        <f t="shared" si="45"/>
        <v/>
      </c>
      <c r="BS222" s="487" t="str">
        <f t="shared" si="45"/>
        <v/>
      </c>
      <c r="BT222" s="487" t="str">
        <f t="shared" si="45"/>
        <v/>
      </c>
      <c r="BU222" s="487" t="str">
        <f t="shared" si="45"/>
        <v/>
      </c>
      <c r="BV222" s="487" t="str">
        <f t="shared" si="45"/>
        <v/>
      </c>
      <c r="BW222" s="487" t="str">
        <f t="shared" si="45"/>
        <v/>
      </c>
      <c r="BX222" s="487" t="str">
        <f t="shared" si="45"/>
        <v/>
      </c>
      <c r="BY222" s="487" t="str">
        <f t="shared" si="45"/>
        <v/>
      </c>
      <c r="BZ222" s="487" t="str">
        <f t="shared" si="45"/>
        <v/>
      </c>
      <c r="CA222" s="489" t="str">
        <f t="shared" si="45"/>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47">AF222</f>
        <v>0</v>
      </c>
      <c r="AG223" s="487">
        <f t="shared" si="47"/>
        <v>0</v>
      </c>
      <c r="AH223" s="487">
        <f t="shared" si="47"/>
        <v>0</v>
      </c>
      <c r="AI223" s="487">
        <f t="shared" si="47"/>
        <v>0</v>
      </c>
      <c r="AJ223" s="487">
        <f t="shared" si="47"/>
        <v>0</v>
      </c>
      <c r="AK223" s="487">
        <f t="shared" si="47"/>
        <v>-1</v>
      </c>
      <c r="AL223" s="487">
        <f t="shared" si="47"/>
        <v>0</v>
      </c>
      <c r="AM223" s="487">
        <f t="shared" si="47"/>
        <v>0</v>
      </c>
      <c r="AN223" s="487">
        <f t="shared" si="47"/>
        <v>0</v>
      </c>
      <c r="AO223" s="487">
        <f t="shared" si="47"/>
        <v>0</v>
      </c>
      <c r="AP223" s="487">
        <f t="shared" si="47"/>
        <v>0</v>
      </c>
      <c r="AQ223" s="487">
        <f t="shared" si="47"/>
        <v>0</v>
      </c>
      <c r="AR223" s="487">
        <f t="shared" si="47"/>
        <v>0</v>
      </c>
      <c r="AS223" s="487">
        <f t="shared" si="47"/>
        <v>0</v>
      </c>
      <c r="AT223" s="487">
        <f t="shared" si="47"/>
        <v>0</v>
      </c>
      <c r="AU223" s="493">
        <f t="shared" si="47"/>
        <v>0</v>
      </c>
      <c r="AV223" s="488" t="str">
        <f t="shared" si="44"/>
        <v/>
      </c>
      <c r="AW223" s="487" t="str">
        <f t="shared" si="44"/>
        <v/>
      </c>
      <c r="AX223" s="487" t="str">
        <f t="shared" si="44"/>
        <v/>
      </c>
      <c r="AY223" s="487" t="str">
        <f t="shared" si="44"/>
        <v/>
      </c>
      <c r="AZ223" s="487" t="str">
        <f t="shared" si="44"/>
        <v/>
      </c>
      <c r="BA223" s="487">
        <f t="shared" si="44"/>
        <v>0</v>
      </c>
      <c r="BB223" s="487" t="str">
        <f t="shared" si="44"/>
        <v/>
      </c>
      <c r="BC223" s="487" t="str">
        <f t="shared" si="44"/>
        <v/>
      </c>
      <c r="BD223" s="487" t="str">
        <f t="shared" si="44"/>
        <v/>
      </c>
      <c r="BE223" s="487" t="str">
        <f t="shared" si="44"/>
        <v/>
      </c>
      <c r="BF223" s="487" t="str">
        <f t="shared" si="44"/>
        <v/>
      </c>
      <c r="BG223" s="487" t="str">
        <f t="shared" si="44"/>
        <v/>
      </c>
      <c r="BH223" s="487" t="str">
        <f t="shared" si="44"/>
        <v/>
      </c>
      <c r="BI223" s="487" t="str">
        <f t="shared" si="44"/>
        <v/>
      </c>
      <c r="BJ223" s="487" t="str">
        <f t="shared" si="44"/>
        <v/>
      </c>
      <c r="BK223" s="489" t="str">
        <f t="shared" si="44"/>
        <v/>
      </c>
      <c r="BL223" s="495" t="str">
        <f t="shared" si="45"/>
        <v/>
      </c>
      <c r="BM223" s="487" t="str">
        <f t="shared" si="45"/>
        <v/>
      </c>
      <c r="BN223" s="487" t="str">
        <f t="shared" si="45"/>
        <v/>
      </c>
      <c r="BO223" s="487" t="str">
        <f t="shared" si="45"/>
        <v/>
      </c>
      <c r="BP223" s="487" t="str">
        <f t="shared" si="45"/>
        <v/>
      </c>
      <c r="BQ223" s="487">
        <f t="shared" si="45"/>
        <v>0</v>
      </c>
      <c r="BR223" s="487" t="str">
        <f t="shared" si="45"/>
        <v/>
      </c>
      <c r="BS223" s="487" t="str">
        <f t="shared" si="45"/>
        <v/>
      </c>
      <c r="BT223" s="487" t="str">
        <f t="shared" si="45"/>
        <v/>
      </c>
      <c r="BU223" s="487" t="str">
        <f t="shared" si="45"/>
        <v/>
      </c>
      <c r="BV223" s="487" t="str">
        <f t="shared" si="45"/>
        <v/>
      </c>
      <c r="BW223" s="487" t="str">
        <f t="shared" si="45"/>
        <v/>
      </c>
      <c r="BX223" s="487" t="str">
        <f t="shared" si="45"/>
        <v/>
      </c>
      <c r="BY223" s="487" t="str">
        <f t="shared" si="45"/>
        <v/>
      </c>
      <c r="BZ223" s="487" t="str">
        <f t="shared" si="45"/>
        <v/>
      </c>
      <c r="CA223" s="489" t="str">
        <f t="shared" si="45"/>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47"/>
        <v>0</v>
      </c>
      <c r="AG224" s="487">
        <f t="shared" si="47"/>
        <v>0</v>
      </c>
      <c r="AH224" s="487">
        <f t="shared" si="47"/>
        <v>0</v>
      </c>
      <c r="AI224" s="487">
        <f t="shared" si="47"/>
        <v>0</v>
      </c>
      <c r="AJ224" s="487">
        <f t="shared" si="47"/>
        <v>0</v>
      </c>
      <c r="AK224" s="487">
        <f t="shared" si="47"/>
        <v>-1</v>
      </c>
      <c r="AL224" s="487">
        <f t="shared" si="47"/>
        <v>0</v>
      </c>
      <c r="AM224" s="487">
        <f t="shared" si="47"/>
        <v>0</v>
      </c>
      <c r="AN224" s="487">
        <f t="shared" si="47"/>
        <v>0</v>
      </c>
      <c r="AO224" s="487">
        <f t="shared" si="47"/>
        <v>0</v>
      </c>
      <c r="AP224" s="487">
        <f t="shared" si="47"/>
        <v>0</v>
      </c>
      <c r="AQ224" s="487">
        <f t="shared" si="47"/>
        <v>0</v>
      </c>
      <c r="AR224" s="487">
        <f t="shared" si="47"/>
        <v>0</v>
      </c>
      <c r="AS224" s="487">
        <f t="shared" si="47"/>
        <v>0</v>
      </c>
      <c r="AT224" s="487">
        <f t="shared" si="47"/>
        <v>0</v>
      </c>
      <c r="AU224" s="493">
        <f t="shared" si="47"/>
        <v>0</v>
      </c>
      <c r="AV224" s="488" t="str">
        <f t="shared" si="44"/>
        <v/>
      </c>
      <c r="AW224" s="487" t="str">
        <f t="shared" si="44"/>
        <v/>
      </c>
      <c r="AX224" s="487" t="str">
        <f t="shared" si="44"/>
        <v/>
      </c>
      <c r="AY224" s="487" t="str">
        <f t="shared" si="44"/>
        <v/>
      </c>
      <c r="AZ224" s="487" t="str">
        <f t="shared" si="44"/>
        <v/>
      </c>
      <c r="BA224" s="487">
        <f t="shared" si="44"/>
        <v>0</v>
      </c>
      <c r="BB224" s="487" t="str">
        <f t="shared" si="44"/>
        <v/>
      </c>
      <c r="BC224" s="487" t="str">
        <f t="shared" si="44"/>
        <v/>
      </c>
      <c r="BD224" s="487" t="str">
        <f t="shared" si="44"/>
        <v/>
      </c>
      <c r="BE224" s="487" t="str">
        <f t="shared" si="44"/>
        <v/>
      </c>
      <c r="BF224" s="487" t="str">
        <f t="shared" si="44"/>
        <v/>
      </c>
      <c r="BG224" s="487" t="str">
        <f t="shared" ref="BG224:BK274" si="48">IF(AQ224,IFERROR(LEFT($V224,SEARCH(" (",$V224)-1),$V224),"")</f>
        <v/>
      </c>
      <c r="BH224" s="487" t="str">
        <f t="shared" si="48"/>
        <v/>
      </c>
      <c r="BI224" s="487" t="str">
        <f t="shared" si="48"/>
        <v/>
      </c>
      <c r="BJ224" s="487" t="str">
        <f t="shared" si="48"/>
        <v/>
      </c>
      <c r="BK224" s="489" t="str">
        <f t="shared" si="48"/>
        <v/>
      </c>
      <c r="BL224" s="495" t="str">
        <f t="shared" si="45"/>
        <v/>
      </c>
      <c r="BM224" s="487" t="str">
        <f t="shared" si="45"/>
        <v/>
      </c>
      <c r="BN224" s="487" t="str">
        <f t="shared" si="45"/>
        <v/>
      </c>
      <c r="BO224" s="487" t="str">
        <f t="shared" si="45"/>
        <v/>
      </c>
      <c r="BP224" s="487" t="str">
        <f t="shared" si="45"/>
        <v/>
      </c>
      <c r="BQ224" s="487">
        <f t="shared" si="45"/>
        <v>0</v>
      </c>
      <c r="BR224" s="487" t="str">
        <f t="shared" si="45"/>
        <v/>
      </c>
      <c r="BS224" s="487" t="str">
        <f t="shared" si="45"/>
        <v/>
      </c>
      <c r="BT224" s="487" t="str">
        <f t="shared" si="45"/>
        <v/>
      </c>
      <c r="BU224" s="487" t="str">
        <f t="shared" si="45"/>
        <v/>
      </c>
      <c r="BV224" s="487" t="str">
        <f t="shared" si="45"/>
        <v/>
      </c>
      <c r="BW224" s="487" t="str">
        <f t="shared" ref="BW224:CA274" si="49">IF(AQ224,IFERROR(LEFT($W224,SEARCH(" (",$W224)-1),$W224),"")</f>
        <v/>
      </c>
      <c r="BX224" s="487" t="str">
        <f t="shared" si="49"/>
        <v/>
      </c>
      <c r="BY224" s="487" t="str">
        <f t="shared" si="49"/>
        <v/>
      </c>
      <c r="BZ224" s="487" t="str">
        <f t="shared" si="49"/>
        <v/>
      </c>
      <c r="CA224" s="489" t="str">
        <f t="shared" si="49"/>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47"/>
        <v>0</v>
      </c>
      <c r="AG225" s="487">
        <f t="shared" si="47"/>
        <v>0</v>
      </c>
      <c r="AH225" s="487">
        <f t="shared" si="47"/>
        <v>0</v>
      </c>
      <c r="AI225" s="487">
        <f t="shared" si="47"/>
        <v>0</v>
      </c>
      <c r="AJ225" s="487">
        <f t="shared" si="47"/>
        <v>0</v>
      </c>
      <c r="AK225" s="487">
        <f t="shared" si="47"/>
        <v>-1</v>
      </c>
      <c r="AL225" s="487">
        <f t="shared" si="47"/>
        <v>0</v>
      </c>
      <c r="AM225" s="487">
        <f t="shared" si="47"/>
        <v>0</v>
      </c>
      <c r="AN225" s="487">
        <f t="shared" si="47"/>
        <v>0</v>
      </c>
      <c r="AO225" s="487">
        <f t="shared" si="47"/>
        <v>0</v>
      </c>
      <c r="AP225" s="487">
        <f t="shared" si="47"/>
        <v>0</v>
      </c>
      <c r="AQ225" s="487">
        <f t="shared" si="47"/>
        <v>0</v>
      </c>
      <c r="AR225" s="487">
        <f t="shared" si="47"/>
        <v>0</v>
      </c>
      <c r="AS225" s="487">
        <f t="shared" si="47"/>
        <v>0</v>
      </c>
      <c r="AT225" s="487">
        <f t="shared" si="47"/>
        <v>0</v>
      </c>
      <c r="AU225" s="493">
        <f t="shared" si="47"/>
        <v>0</v>
      </c>
      <c r="AV225" s="488" t="str">
        <f t="shared" ref="AV225:BF248" si="50">IF(AF225,IFERROR(LEFT($V225,SEARCH(" (",$V225)-1),$V225),"")</f>
        <v/>
      </c>
      <c r="AW225" s="487" t="str">
        <f t="shared" si="50"/>
        <v/>
      </c>
      <c r="AX225" s="487" t="str">
        <f t="shared" si="50"/>
        <v/>
      </c>
      <c r="AY225" s="487" t="str">
        <f t="shared" si="50"/>
        <v/>
      </c>
      <c r="AZ225" s="487" t="str">
        <f t="shared" si="50"/>
        <v/>
      </c>
      <c r="BA225" s="487">
        <f t="shared" si="50"/>
        <v>0</v>
      </c>
      <c r="BB225" s="487" t="str">
        <f t="shared" si="50"/>
        <v/>
      </c>
      <c r="BC225" s="487" t="str">
        <f t="shared" si="50"/>
        <v/>
      </c>
      <c r="BD225" s="487" t="str">
        <f t="shared" si="50"/>
        <v/>
      </c>
      <c r="BE225" s="487" t="str">
        <f t="shared" si="50"/>
        <v/>
      </c>
      <c r="BF225" s="487" t="str">
        <f t="shared" si="50"/>
        <v/>
      </c>
      <c r="BG225" s="487" t="str">
        <f t="shared" si="48"/>
        <v/>
      </c>
      <c r="BH225" s="487" t="str">
        <f t="shared" si="48"/>
        <v/>
      </c>
      <c r="BI225" s="487" t="str">
        <f t="shared" si="48"/>
        <v/>
      </c>
      <c r="BJ225" s="487" t="str">
        <f t="shared" si="48"/>
        <v/>
      </c>
      <c r="BK225" s="489" t="str">
        <f t="shared" si="48"/>
        <v/>
      </c>
      <c r="BL225" s="495" t="str">
        <f t="shared" ref="BL225:BV248" si="51">IF(AF225,IFERROR(LEFT($W225,SEARCH(" (",$W225)-1),$W225),"")</f>
        <v/>
      </c>
      <c r="BM225" s="487" t="str">
        <f t="shared" si="51"/>
        <v/>
      </c>
      <c r="BN225" s="487" t="str">
        <f t="shared" si="51"/>
        <v/>
      </c>
      <c r="BO225" s="487" t="str">
        <f t="shared" si="51"/>
        <v/>
      </c>
      <c r="BP225" s="487" t="str">
        <f t="shared" si="51"/>
        <v/>
      </c>
      <c r="BQ225" s="487">
        <f t="shared" si="51"/>
        <v>0</v>
      </c>
      <c r="BR225" s="487" t="str">
        <f t="shared" si="51"/>
        <v/>
      </c>
      <c r="BS225" s="487" t="str">
        <f t="shared" si="51"/>
        <v/>
      </c>
      <c r="BT225" s="487" t="str">
        <f t="shared" si="51"/>
        <v/>
      </c>
      <c r="BU225" s="487" t="str">
        <f t="shared" si="51"/>
        <v/>
      </c>
      <c r="BV225" s="487" t="str">
        <f t="shared" si="51"/>
        <v/>
      </c>
      <c r="BW225" s="487" t="str">
        <f t="shared" si="49"/>
        <v/>
      </c>
      <c r="BX225" s="487" t="str">
        <f t="shared" si="49"/>
        <v/>
      </c>
      <c r="BY225" s="487" t="str">
        <f t="shared" si="49"/>
        <v/>
      </c>
      <c r="BZ225" s="487" t="str">
        <f t="shared" si="49"/>
        <v/>
      </c>
      <c r="CA225" s="489" t="str">
        <f t="shared" si="49"/>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47"/>
        <v>0</v>
      </c>
      <c r="AG226" s="487">
        <f t="shared" si="47"/>
        <v>0</v>
      </c>
      <c r="AH226" s="487">
        <f t="shared" si="47"/>
        <v>0</v>
      </c>
      <c r="AI226" s="487">
        <f t="shared" si="47"/>
        <v>0</v>
      </c>
      <c r="AJ226" s="487">
        <f t="shared" si="47"/>
        <v>0</v>
      </c>
      <c r="AK226" s="487">
        <f t="shared" si="47"/>
        <v>-1</v>
      </c>
      <c r="AL226" s="487">
        <f t="shared" si="47"/>
        <v>0</v>
      </c>
      <c r="AM226" s="487">
        <f t="shared" si="47"/>
        <v>0</v>
      </c>
      <c r="AN226" s="487">
        <f t="shared" si="47"/>
        <v>0</v>
      </c>
      <c r="AO226" s="487">
        <f t="shared" si="47"/>
        <v>0</v>
      </c>
      <c r="AP226" s="487">
        <f t="shared" si="47"/>
        <v>0</v>
      </c>
      <c r="AQ226" s="487">
        <f t="shared" si="47"/>
        <v>0</v>
      </c>
      <c r="AR226" s="487">
        <f t="shared" si="47"/>
        <v>0</v>
      </c>
      <c r="AS226" s="487">
        <f t="shared" si="47"/>
        <v>0</v>
      </c>
      <c r="AT226" s="487">
        <f t="shared" si="47"/>
        <v>0</v>
      </c>
      <c r="AU226" s="493">
        <f t="shared" si="47"/>
        <v>0</v>
      </c>
      <c r="AV226" s="488" t="str">
        <f t="shared" si="50"/>
        <v/>
      </c>
      <c r="AW226" s="487" t="str">
        <f t="shared" si="50"/>
        <v/>
      </c>
      <c r="AX226" s="487" t="str">
        <f t="shared" si="50"/>
        <v/>
      </c>
      <c r="AY226" s="487" t="str">
        <f t="shared" si="50"/>
        <v/>
      </c>
      <c r="AZ226" s="487" t="str">
        <f t="shared" si="50"/>
        <v/>
      </c>
      <c r="BA226" s="487">
        <f t="shared" si="50"/>
        <v>0</v>
      </c>
      <c r="BB226" s="487" t="str">
        <f t="shared" si="50"/>
        <v/>
      </c>
      <c r="BC226" s="487" t="str">
        <f t="shared" si="50"/>
        <v/>
      </c>
      <c r="BD226" s="487" t="str">
        <f t="shared" si="50"/>
        <v/>
      </c>
      <c r="BE226" s="487" t="str">
        <f t="shared" si="50"/>
        <v/>
      </c>
      <c r="BF226" s="487" t="str">
        <f t="shared" si="50"/>
        <v/>
      </c>
      <c r="BG226" s="487" t="str">
        <f t="shared" si="48"/>
        <v/>
      </c>
      <c r="BH226" s="487" t="str">
        <f t="shared" si="48"/>
        <v/>
      </c>
      <c r="BI226" s="487" t="str">
        <f t="shared" si="48"/>
        <v/>
      </c>
      <c r="BJ226" s="487" t="str">
        <f t="shared" si="48"/>
        <v/>
      </c>
      <c r="BK226" s="489" t="str">
        <f t="shared" si="48"/>
        <v/>
      </c>
      <c r="BL226" s="495" t="str">
        <f t="shared" si="51"/>
        <v/>
      </c>
      <c r="BM226" s="487" t="str">
        <f t="shared" si="51"/>
        <v/>
      </c>
      <c r="BN226" s="487" t="str">
        <f t="shared" si="51"/>
        <v/>
      </c>
      <c r="BO226" s="487" t="str">
        <f t="shared" si="51"/>
        <v/>
      </c>
      <c r="BP226" s="487" t="str">
        <f t="shared" si="51"/>
        <v/>
      </c>
      <c r="BQ226" s="487">
        <f t="shared" si="51"/>
        <v>0</v>
      </c>
      <c r="BR226" s="487" t="str">
        <f t="shared" si="51"/>
        <v/>
      </c>
      <c r="BS226" s="487" t="str">
        <f t="shared" si="51"/>
        <v/>
      </c>
      <c r="BT226" s="487" t="str">
        <f t="shared" si="51"/>
        <v/>
      </c>
      <c r="BU226" s="487" t="str">
        <f t="shared" si="51"/>
        <v/>
      </c>
      <c r="BV226" s="487" t="str">
        <f t="shared" si="51"/>
        <v/>
      </c>
      <c r="BW226" s="487" t="str">
        <f t="shared" si="49"/>
        <v/>
      </c>
      <c r="BX226" s="487" t="str">
        <f t="shared" si="49"/>
        <v/>
      </c>
      <c r="BY226" s="487" t="str">
        <f t="shared" si="49"/>
        <v/>
      </c>
      <c r="BZ226" s="487" t="str">
        <f t="shared" si="49"/>
        <v/>
      </c>
      <c r="CA226" s="489" t="str">
        <f t="shared" si="49"/>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47"/>
        <v>0</v>
      </c>
      <c r="AG227" s="487">
        <f t="shared" si="47"/>
        <v>0</v>
      </c>
      <c r="AH227" s="487">
        <f t="shared" si="47"/>
        <v>0</v>
      </c>
      <c r="AI227" s="487">
        <f t="shared" si="47"/>
        <v>0</v>
      </c>
      <c r="AJ227" s="487">
        <f t="shared" si="47"/>
        <v>0</v>
      </c>
      <c r="AK227" s="487">
        <f t="shared" si="47"/>
        <v>-1</v>
      </c>
      <c r="AL227" s="487">
        <f t="shared" si="47"/>
        <v>0</v>
      </c>
      <c r="AM227" s="487">
        <f t="shared" si="47"/>
        <v>0</v>
      </c>
      <c r="AN227" s="487">
        <f t="shared" si="47"/>
        <v>0</v>
      </c>
      <c r="AO227" s="487">
        <f t="shared" si="47"/>
        <v>0</v>
      </c>
      <c r="AP227" s="487">
        <f t="shared" si="47"/>
        <v>0</v>
      </c>
      <c r="AQ227" s="487">
        <f t="shared" si="47"/>
        <v>0</v>
      </c>
      <c r="AR227" s="487">
        <f t="shared" si="47"/>
        <v>0</v>
      </c>
      <c r="AS227" s="487">
        <f t="shared" si="47"/>
        <v>0</v>
      </c>
      <c r="AT227" s="487">
        <f t="shared" si="47"/>
        <v>0</v>
      </c>
      <c r="AU227" s="493">
        <f t="shared" si="47"/>
        <v>0</v>
      </c>
      <c r="AV227" s="488" t="str">
        <f t="shared" si="50"/>
        <v/>
      </c>
      <c r="AW227" s="487" t="str">
        <f t="shared" si="50"/>
        <v/>
      </c>
      <c r="AX227" s="487" t="str">
        <f t="shared" si="50"/>
        <v/>
      </c>
      <c r="AY227" s="487" t="str">
        <f t="shared" si="50"/>
        <v/>
      </c>
      <c r="AZ227" s="487" t="str">
        <f t="shared" si="50"/>
        <v/>
      </c>
      <c r="BA227" s="487">
        <f t="shared" si="50"/>
        <v>0</v>
      </c>
      <c r="BB227" s="487" t="str">
        <f t="shared" si="50"/>
        <v/>
      </c>
      <c r="BC227" s="487" t="str">
        <f t="shared" si="50"/>
        <v/>
      </c>
      <c r="BD227" s="487" t="str">
        <f t="shared" si="50"/>
        <v/>
      </c>
      <c r="BE227" s="487" t="str">
        <f t="shared" si="50"/>
        <v/>
      </c>
      <c r="BF227" s="487" t="str">
        <f t="shared" si="50"/>
        <v/>
      </c>
      <c r="BG227" s="487" t="str">
        <f t="shared" si="48"/>
        <v/>
      </c>
      <c r="BH227" s="487" t="str">
        <f t="shared" si="48"/>
        <v/>
      </c>
      <c r="BI227" s="487" t="str">
        <f t="shared" si="48"/>
        <v/>
      </c>
      <c r="BJ227" s="487" t="str">
        <f t="shared" si="48"/>
        <v/>
      </c>
      <c r="BK227" s="489" t="str">
        <f t="shared" si="48"/>
        <v/>
      </c>
      <c r="BL227" s="495" t="str">
        <f t="shared" si="51"/>
        <v/>
      </c>
      <c r="BM227" s="487" t="str">
        <f t="shared" si="51"/>
        <v/>
      </c>
      <c r="BN227" s="487" t="str">
        <f t="shared" si="51"/>
        <v/>
      </c>
      <c r="BO227" s="487" t="str">
        <f t="shared" si="51"/>
        <v/>
      </c>
      <c r="BP227" s="487" t="str">
        <f t="shared" si="51"/>
        <v/>
      </c>
      <c r="BQ227" s="487">
        <f t="shared" si="51"/>
        <v>0</v>
      </c>
      <c r="BR227" s="487" t="str">
        <f t="shared" si="51"/>
        <v/>
      </c>
      <c r="BS227" s="487" t="str">
        <f t="shared" si="51"/>
        <v/>
      </c>
      <c r="BT227" s="487" t="str">
        <f t="shared" si="51"/>
        <v/>
      </c>
      <c r="BU227" s="487" t="str">
        <f t="shared" si="51"/>
        <v/>
      </c>
      <c r="BV227" s="487" t="str">
        <f t="shared" si="51"/>
        <v/>
      </c>
      <c r="BW227" s="487" t="str">
        <f t="shared" si="49"/>
        <v/>
      </c>
      <c r="BX227" s="487" t="str">
        <f t="shared" si="49"/>
        <v/>
      </c>
      <c r="BY227" s="487" t="str">
        <f t="shared" si="49"/>
        <v/>
      </c>
      <c r="BZ227" s="487" t="str">
        <f t="shared" si="49"/>
        <v/>
      </c>
      <c r="CA227" s="489" t="str">
        <f t="shared" si="49"/>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47"/>
        <v>0</v>
      </c>
      <c r="AG228" s="487">
        <f t="shared" si="47"/>
        <v>0</v>
      </c>
      <c r="AH228" s="487">
        <f t="shared" si="47"/>
        <v>0</v>
      </c>
      <c r="AI228" s="487">
        <f t="shared" si="47"/>
        <v>0</v>
      </c>
      <c r="AJ228" s="487">
        <f t="shared" si="47"/>
        <v>0</v>
      </c>
      <c r="AK228" s="487">
        <f t="shared" si="47"/>
        <v>-1</v>
      </c>
      <c r="AL228" s="487">
        <f t="shared" si="47"/>
        <v>0</v>
      </c>
      <c r="AM228" s="487">
        <f t="shared" si="47"/>
        <v>0</v>
      </c>
      <c r="AN228" s="487">
        <f t="shared" si="47"/>
        <v>0</v>
      </c>
      <c r="AO228" s="487">
        <f t="shared" si="47"/>
        <v>0</v>
      </c>
      <c r="AP228" s="487">
        <f t="shared" si="47"/>
        <v>0</v>
      </c>
      <c r="AQ228" s="487">
        <f t="shared" si="47"/>
        <v>0</v>
      </c>
      <c r="AR228" s="487">
        <f t="shared" si="47"/>
        <v>0</v>
      </c>
      <c r="AS228" s="487">
        <f t="shared" si="47"/>
        <v>0</v>
      </c>
      <c r="AT228" s="487">
        <f t="shared" si="47"/>
        <v>0</v>
      </c>
      <c r="AU228" s="493">
        <f t="shared" si="47"/>
        <v>0</v>
      </c>
      <c r="AV228" s="488" t="str">
        <f t="shared" si="50"/>
        <v/>
      </c>
      <c r="AW228" s="487" t="str">
        <f t="shared" si="50"/>
        <v/>
      </c>
      <c r="AX228" s="487" t="str">
        <f t="shared" si="50"/>
        <v/>
      </c>
      <c r="AY228" s="487" t="str">
        <f t="shared" si="50"/>
        <v/>
      </c>
      <c r="AZ228" s="487" t="str">
        <f t="shared" si="50"/>
        <v/>
      </c>
      <c r="BA228" s="487">
        <f t="shared" si="50"/>
        <v>0</v>
      </c>
      <c r="BB228" s="487" t="str">
        <f t="shared" si="50"/>
        <v/>
      </c>
      <c r="BC228" s="487" t="str">
        <f t="shared" si="50"/>
        <v/>
      </c>
      <c r="BD228" s="487" t="str">
        <f t="shared" si="50"/>
        <v/>
      </c>
      <c r="BE228" s="487" t="str">
        <f t="shared" si="50"/>
        <v/>
      </c>
      <c r="BF228" s="487" t="str">
        <f t="shared" si="50"/>
        <v/>
      </c>
      <c r="BG228" s="487" t="str">
        <f t="shared" si="48"/>
        <v/>
      </c>
      <c r="BH228" s="487" t="str">
        <f t="shared" si="48"/>
        <v/>
      </c>
      <c r="BI228" s="487" t="str">
        <f t="shared" si="48"/>
        <v/>
      </c>
      <c r="BJ228" s="487" t="str">
        <f t="shared" si="48"/>
        <v/>
      </c>
      <c r="BK228" s="489" t="str">
        <f t="shared" si="48"/>
        <v/>
      </c>
      <c r="BL228" s="495" t="str">
        <f t="shared" si="51"/>
        <v/>
      </c>
      <c r="BM228" s="487" t="str">
        <f t="shared" si="51"/>
        <v/>
      </c>
      <c r="BN228" s="487" t="str">
        <f t="shared" si="51"/>
        <v/>
      </c>
      <c r="BO228" s="487" t="str">
        <f t="shared" si="51"/>
        <v/>
      </c>
      <c r="BP228" s="487" t="str">
        <f t="shared" si="51"/>
        <v/>
      </c>
      <c r="BQ228" s="487">
        <f t="shared" si="51"/>
        <v>0</v>
      </c>
      <c r="BR228" s="487" t="str">
        <f t="shared" si="51"/>
        <v/>
      </c>
      <c r="BS228" s="487" t="str">
        <f t="shared" si="51"/>
        <v/>
      </c>
      <c r="BT228" s="487" t="str">
        <f t="shared" si="51"/>
        <v/>
      </c>
      <c r="BU228" s="487" t="str">
        <f t="shared" si="51"/>
        <v/>
      </c>
      <c r="BV228" s="487" t="str">
        <f t="shared" si="51"/>
        <v/>
      </c>
      <c r="BW228" s="487" t="str">
        <f t="shared" si="49"/>
        <v/>
      </c>
      <c r="BX228" s="487" t="str">
        <f t="shared" si="49"/>
        <v/>
      </c>
      <c r="BY228" s="487" t="str">
        <f t="shared" si="49"/>
        <v/>
      </c>
      <c r="BZ228" s="487" t="str">
        <f t="shared" si="49"/>
        <v/>
      </c>
      <c r="CA228" s="489" t="str">
        <f t="shared" si="49"/>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47"/>
        <v>0</v>
      </c>
      <c r="AG229" s="487">
        <f t="shared" si="47"/>
        <v>0</v>
      </c>
      <c r="AH229" s="487">
        <f t="shared" si="47"/>
        <v>0</v>
      </c>
      <c r="AI229" s="487">
        <f t="shared" si="47"/>
        <v>0</v>
      </c>
      <c r="AJ229" s="487">
        <f t="shared" si="47"/>
        <v>0</v>
      </c>
      <c r="AK229" s="487">
        <f t="shared" si="47"/>
        <v>-1</v>
      </c>
      <c r="AL229" s="487">
        <f t="shared" si="47"/>
        <v>0</v>
      </c>
      <c r="AM229" s="487">
        <f t="shared" si="47"/>
        <v>0</v>
      </c>
      <c r="AN229" s="487">
        <f t="shared" si="47"/>
        <v>0</v>
      </c>
      <c r="AO229" s="487">
        <f t="shared" si="47"/>
        <v>0</v>
      </c>
      <c r="AP229" s="487">
        <f t="shared" si="47"/>
        <v>0</v>
      </c>
      <c r="AQ229" s="487">
        <f t="shared" si="47"/>
        <v>0</v>
      </c>
      <c r="AR229" s="487">
        <f t="shared" si="47"/>
        <v>0</v>
      </c>
      <c r="AS229" s="487">
        <f t="shared" si="47"/>
        <v>0</v>
      </c>
      <c r="AT229" s="487">
        <f t="shared" si="47"/>
        <v>0</v>
      </c>
      <c r="AU229" s="493">
        <f t="shared" si="47"/>
        <v>0</v>
      </c>
      <c r="AV229" s="488" t="str">
        <f t="shared" si="50"/>
        <v/>
      </c>
      <c r="AW229" s="487" t="str">
        <f t="shared" si="50"/>
        <v/>
      </c>
      <c r="AX229" s="487" t="str">
        <f t="shared" si="50"/>
        <v/>
      </c>
      <c r="AY229" s="487" t="str">
        <f t="shared" si="50"/>
        <v/>
      </c>
      <c r="AZ229" s="487" t="str">
        <f t="shared" si="50"/>
        <v/>
      </c>
      <c r="BA229" s="487">
        <f t="shared" si="50"/>
        <v>0</v>
      </c>
      <c r="BB229" s="487" t="str">
        <f t="shared" si="50"/>
        <v/>
      </c>
      <c r="BC229" s="487" t="str">
        <f t="shared" si="50"/>
        <v/>
      </c>
      <c r="BD229" s="487" t="str">
        <f t="shared" si="50"/>
        <v/>
      </c>
      <c r="BE229" s="487" t="str">
        <f t="shared" si="50"/>
        <v/>
      </c>
      <c r="BF229" s="487" t="str">
        <f t="shared" si="50"/>
        <v/>
      </c>
      <c r="BG229" s="487" t="str">
        <f t="shared" si="48"/>
        <v/>
      </c>
      <c r="BH229" s="487" t="str">
        <f t="shared" si="48"/>
        <v/>
      </c>
      <c r="BI229" s="487" t="str">
        <f t="shared" si="48"/>
        <v/>
      </c>
      <c r="BJ229" s="487" t="str">
        <f t="shared" si="48"/>
        <v/>
      </c>
      <c r="BK229" s="489" t="str">
        <f t="shared" si="48"/>
        <v/>
      </c>
      <c r="BL229" s="495" t="str">
        <f t="shared" si="51"/>
        <v/>
      </c>
      <c r="BM229" s="487" t="str">
        <f t="shared" si="51"/>
        <v/>
      </c>
      <c r="BN229" s="487" t="str">
        <f t="shared" si="51"/>
        <v/>
      </c>
      <c r="BO229" s="487" t="str">
        <f t="shared" si="51"/>
        <v/>
      </c>
      <c r="BP229" s="487" t="str">
        <f t="shared" si="51"/>
        <v/>
      </c>
      <c r="BQ229" s="487">
        <f t="shared" si="51"/>
        <v>0</v>
      </c>
      <c r="BR229" s="487" t="str">
        <f t="shared" si="51"/>
        <v/>
      </c>
      <c r="BS229" s="487" t="str">
        <f t="shared" si="51"/>
        <v/>
      </c>
      <c r="BT229" s="487" t="str">
        <f t="shared" si="51"/>
        <v/>
      </c>
      <c r="BU229" s="487" t="str">
        <f t="shared" si="51"/>
        <v/>
      </c>
      <c r="BV229" s="487" t="str">
        <f t="shared" si="51"/>
        <v/>
      </c>
      <c r="BW229" s="487" t="str">
        <f t="shared" si="49"/>
        <v/>
      </c>
      <c r="BX229" s="487" t="str">
        <f t="shared" si="49"/>
        <v/>
      </c>
      <c r="BY229" s="487" t="str">
        <f t="shared" si="49"/>
        <v/>
      </c>
      <c r="BZ229" s="487" t="str">
        <f t="shared" si="49"/>
        <v/>
      </c>
      <c r="CA229" s="489" t="str">
        <f t="shared" si="49"/>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47"/>
        <v>0</v>
      </c>
      <c r="AG230" s="487">
        <f t="shared" si="47"/>
        <v>0</v>
      </c>
      <c r="AH230" s="487">
        <f t="shared" si="47"/>
        <v>0</v>
      </c>
      <c r="AI230" s="487">
        <f t="shared" si="47"/>
        <v>0</v>
      </c>
      <c r="AJ230" s="487">
        <f t="shared" si="47"/>
        <v>0</v>
      </c>
      <c r="AK230" s="487">
        <f t="shared" si="47"/>
        <v>-1</v>
      </c>
      <c r="AL230" s="487">
        <f t="shared" si="47"/>
        <v>0</v>
      </c>
      <c r="AM230" s="487">
        <f t="shared" si="47"/>
        <v>0</v>
      </c>
      <c r="AN230" s="487">
        <f t="shared" si="47"/>
        <v>0</v>
      </c>
      <c r="AO230" s="487">
        <f t="shared" si="47"/>
        <v>0</v>
      </c>
      <c r="AP230" s="487">
        <f t="shared" si="47"/>
        <v>0</v>
      </c>
      <c r="AQ230" s="487">
        <f t="shared" si="47"/>
        <v>0</v>
      </c>
      <c r="AR230" s="487">
        <f t="shared" si="47"/>
        <v>0</v>
      </c>
      <c r="AS230" s="487">
        <f t="shared" si="47"/>
        <v>0</v>
      </c>
      <c r="AT230" s="487">
        <f t="shared" si="47"/>
        <v>0</v>
      </c>
      <c r="AU230" s="493">
        <f t="shared" si="47"/>
        <v>0</v>
      </c>
      <c r="AV230" s="488" t="str">
        <f t="shared" si="50"/>
        <v/>
      </c>
      <c r="AW230" s="487" t="str">
        <f t="shared" si="50"/>
        <v/>
      </c>
      <c r="AX230" s="487" t="str">
        <f t="shared" si="50"/>
        <v/>
      </c>
      <c r="AY230" s="487" t="str">
        <f t="shared" si="50"/>
        <v/>
      </c>
      <c r="AZ230" s="487" t="str">
        <f t="shared" si="50"/>
        <v/>
      </c>
      <c r="BA230" s="487">
        <f t="shared" si="50"/>
        <v>0</v>
      </c>
      <c r="BB230" s="487" t="str">
        <f t="shared" si="50"/>
        <v/>
      </c>
      <c r="BC230" s="487" t="str">
        <f t="shared" si="50"/>
        <v/>
      </c>
      <c r="BD230" s="487" t="str">
        <f t="shared" si="50"/>
        <v/>
      </c>
      <c r="BE230" s="487" t="str">
        <f t="shared" si="50"/>
        <v/>
      </c>
      <c r="BF230" s="487" t="str">
        <f t="shared" si="50"/>
        <v/>
      </c>
      <c r="BG230" s="487" t="str">
        <f t="shared" si="48"/>
        <v/>
      </c>
      <c r="BH230" s="487" t="str">
        <f t="shared" si="48"/>
        <v/>
      </c>
      <c r="BI230" s="487" t="str">
        <f t="shared" si="48"/>
        <v/>
      </c>
      <c r="BJ230" s="487" t="str">
        <f t="shared" si="48"/>
        <v/>
      </c>
      <c r="BK230" s="489" t="str">
        <f t="shared" si="48"/>
        <v/>
      </c>
      <c r="BL230" s="495" t="str">
        <f t="shared" si="51"/>
        <v/>
      </c>
      <c r="BM230" s="487" t="str">
        <f t="shared" si="51"/>
        <v/>
      </c>
      <c r="BN230" s="487" t="str">
        <f t="shared" si="51"/>
        <v/>
      </c>
      <c r="BO230" s="487" t="str">
        <f t="shared" si="51"/>
        <v/>
      </c>
      <c r="BP230" s="487" t="str">
        <f t="shared" si="51"/>
        <v/>
      </c>
      <c r="BQ230" s="487">
        <f t="shared" si="51"/>
        <v>0</v>
      </c>
      <c r="BR230" s="487" t="str">
        <f t="shared" si="51"/>
        <v/>
      </c>
      <c r="BS230" s="487" t="str">
        <f t="shared" si="51"/>
        <v/>
      </c>
      <c r="BT230" s="487" t="str">
        <f t="shared" si="51"/>
        <v/>
      </c>
      <c r="BU230" s="487" t="str">
        <f t="shared" si="51"/>
        <v/>
      </c>
      <c r="BV230" s="487" t="str">
        <f t="shared" si="51"/>
        <v/>
      </c>
      <c r="BW230" s="487" t="str">
        <f t="shared" si="49"/>
        <v/>
      </c>
      <c r="BX230" s="487" t="str">
        <f t="shared" si="49"/>
        <v/>
      </c>
      <c r="BY230" s="487" t="str">
        <f t="shared" si="49"/>
        <v/>
      </c>
      <c r="BZ230" s="487" t="str">
        <f t="shared" si="49"/>
        <v/>
      </c>
      <c r="CA230" s="489" t="str">
        <f t="shared" si="49"/>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47"/>
        <v>0</v>
      </c>
      <c r="AG231" s="487">
        <f t="shared" si="47"/>
        <v>0</v>
      </c>
      <c r="AH231" s="487">
        <f t="shared" si="47"/>
        <v>0</v>
      </c>
      <c r="AI231" s="487">
        <f t="shared" si="47"/>
        <v>0</v>
      </c>
      <c r="AJ231" s="487">
        <f t="shared" si="47"/>
        <v>0</v>
      </c>
      <c r="AK231" s="487">
        <f t="shared" si="47"/>
        <v>-1</v>
      </c>
      <c r="AL231" s="487">
        <f t="shared" si="47"/>
        <v>0</v>
      </c>
      <c r="AM231" s="487">
        <f t="shared" si="47"/>
        <v>0</v>
      </c>
      <c r="AN231" s="487">
        <f t="shared" si="47"/>
        <v>0</v>
      </c>
      <c r="AO231" s="487">
        <f t="shared" si="47"/>
        <v>0</v>
      </c>
      <c r="AP231" s="487">
        <f t="shared" si="47"/>
        <v>0</v>
      </c>
      <c r="AQ231" s="487">
        <f t="shared" si="47"/>
        <v>0</v>
      </c>
      <c r="AR231" s="487">
        <f t="shared" si="47"/>
        <v>0</v>
      </c>
      <c r="AS231" s="487">
        <f t="shared" si="47"/>
        <v>0</v>
      </c>
      <c r="AT231" s="487">
        <f t="shared" si="47"/>
        <v>0</v>
      </c>
      <c r="AU231" s="493">
        <f t="shared" si="47"/>
        <v>0</v>
      </c>
      <c r="AV231" s="488" t="str">
        <f t="shared" si="50"/>
        <v/>
      </c>
      <c r="AW231" s="487" t="str">
        <f t="shared" si="50"/>
        <v/>
      </c>
      <c r="AX231" s="487" t="str">
        <f t="shared" si="50"/>
        <v/>
      </c>
      <c r="AY231" s="487" t="str">
        <f t="shared" si="50"/>
        <v/>
      </c>
      <c r="AZ231" s="487" t="str">
        <f t="shared" si="50"/>
        <v/>
      </c>
      <c r="BA231" s="487">
        <f t="shared" si="50"/>
        <v>0</v>
      </c>
      <c r="BB231" s="487" t="str">
        <f t="shared" si="50"/>
        <v/>
      </c>
      <c r="BC231" s="487" t="str">
        <f t="shared" si="50"/>
        <v/>
      </c>
      <c r="BD231" s="487" t="str">
        <f t="shared" si="50"/>
        <v/>
      </c>
      <c r="BE231" s="487" t="str">
        <f t="shared" si="50"/>
        <v/>
      </c>
      <c r="BF231" s="487" t="str">
        <f t="shared" si="50"/>
        <v/>
      </c>
      <c r="BG231" s="487" t="str">
        <f t="shared" si="48"/>
        <v/>
      </c>
      <c r="BH231" s="487" t="str">
        <f t="shared" si="48"/>
        <v/>
      </c>
      <c r="BI231" s="487" t="str">
        <f t="shared" si="48"/>
        <v/>
      </c>
      <c r="BJ231" s="487" t="str">
        <f t="shared" si="48"/>
        <v/>
      </c>
      <c r="BK231" s="489" t="str">
        <f t="shared" si="48"/>
        <v/>
      </c>
      <c r="BL231" s="495" t="str">
        <f t="shared" si="51"/>
        <v/>
      </c>
      <c r="BM231" s="487" t="str">
        <f t="shared" si="51"/>
        <v/>
      </c>
      <c r="BN231" s="487" t="str">
        <f t="shared" si="51"/>
        <v/>
      </c>
      <c r="BO231" s="487" t="str">
        <f t="shared" si="51"/>
        <v/>
      </c>
      <c r="BP231" s="487" t="str">
        <f t="shared" si="51"/>
        <v/>
      </c>
      <c r="BQ231" s="487">
        <f t="shared" si="51"/>
        <v>0</v>
      </c>
      <c r="BR231" s="487" t="str">
        <f t="shared" si="51"/>
        <v/>
      </c>
      <c r="BS231" s="487" t="str">
        <f t="shared" si="51"/>
        <v/>
      </c>
      <c r="BT231" s="487" t="str">
        <f t="shared" si="51"/>
        <v/>
      </c>
      <c r="BU231" s="487" t="str">
        <f t="shared" si="51"/>
        <v/>
      </c>
      <c r="BV231" s="487" t="str">
        <f t="shared" si="51"/>
        <v/>
      </c>
      <c r="BW231" s="487" t="str">
        <f t="shared" si="49"/>
        <v/>
      </c>
      <c r="BX231" s="487" t="str">
        <f t="shared" si="49"/>
        <v/>
      </c>
      <c r="BY231" s="487" t="str">
        <f t="shared" si="49"/>
        <v/>
      </c>
      <c r="BZ231" s="487" t="str">
        <f t="shared" si="49"/>
        <v/>
      </c>
      <c r="CA231" s="489" t="str">
        <f t="shared" si="49"/>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47"/>
        <v>0</v>
      </c>
      <c r="AG232" s="487">
        <f t="shared" si="47"/>
        <v>0</v>
      </c>
      <c r="AH232" s="487">
        <f t="shared" si="47"/>
        <v>0</v>
      </c>
      <c r="AI232" s="487">
        <f t="shared" si="47"/>
        <v>0</v>
      </c>
      <c r="AJ232" s="487">
        <f t="shared" si="47"/>
        <v>0</v>
      </c>
      <c r="AK232" s="487">
        <f t="shared" si="47"/>
        <v>-1</v>
      </c>
      <c r="AL232" s="487">
        <f t="shared" si="47"/>
        <v>0</v>
      </c>
      <c r="AM232" s="487">
        <f t="shared" si="47"/>
        <v>0</v>
      </c>
      <c r="AN232" s="487">
        <f t="shared" si="47"/>
        <v>0</v>
      </c>
      <c r="AO232" s="487">
        <f t="shared" si="47"/>
        <v>0</v>
      </c>
      <c r="AP232" s="487">
        <f t="shared" si="47"/>
        <v>0</v>
      </c>
      <c r="AQ232" s="487">
        <f t="shared" si="47"/>
        <v>0</v>
      </c>
      <c r="AR232" s="487">
        <f t="shared" si="47"/>
        <v>0</v>
      </c>
      <c r="AS232" s="487">
        <f t="shared" si="47"/>
        <v>0</v>
      </c>
      <c r="AT232" s="487">
        <f t="shared" si="47"/>
        <v>0</v>
      </c>
      <c r="AU232" s="493">
        <f t="shared" si="47"/>
        <v>0</v>
      </c>
      <c r="AV232" s="488" t="str">
        <f t="shared" si="50"/>
        <v/>
      </c>
      <c r="AW232" s="487" t="str">
        <f t="shared" si="50"/>
        <v/>
      </c>
      <c r="AX232" s="487" t="str">
        <f t="shared" si="50"/>
        <v/>
      </c>
      <c r="AY232" s="487" t="str">
        <f t="shared" si="50"/>
        <v/>
      </c>
      <c r="AZ232" s="487" t="str">
        <f t="shared" si="50"/>
        <v/>
      </c>
      <c r="BA232" s="487">
        <f t="shared" si="50"/>
        <v>0</v>
      </c>
      <c r="BB232" s="487" t="str">
        <f t="shared" si="50"/>
        <v/>
      </c>
      <c r="BC232" s="487" t="str">
        <f t="shared" si="50"/>
        <v/>
      </c>
      <c r="BD232" s="487" t="str">
        <f t="shared" si="50"/>
        <v/>
      </c>
      <c r="BE232" s="487" t="str">
        <f t="shared" si="50"/>
        <v/>
      </c>
      <c r="BF232" s="487" t="str">
        <f t="shared" si="50"/>
        <v/>
      </c>
      <c r="BG232" s="487" t="str">
        <f t="shared" si="48"/>
        <v/>
      </c>
      <c r="BH232" s="487" t="str">
        <f t="shared" si="48"/>
        <v/>
      </c>
      <c r="BI232" s="487" t="str">
        <f t="shared" si="48"/>
        <v/>
      </c>
      <c r="BJ232" s="487" t="str">
        <f t="shared" si="48"/>
        <v/>
      </c>
      <c r="BK232" s="489" t="str">
        <f t="shared" si="48"/>
        <v/>
      </c>
      <c r="BL232" s="495" t="str">
        <f t="shared" si="51"/>
        <v/>
      </c>
      <c r="BM232" s="487" t="str">
        <f t="shared" si="51"/>
        <v/>
      </c>
      <c r="BN232" s="487" t="str">
        <f t="shared" si="51"/>
        <v/>
      </c>
      <c r="BO232" s="487" t="str">
        <f t="shared" si="51"/>
        <v/>
      </c>
      <c r="BP232" s="487" t="str">
        <f t="shared" si="51"/>
        <v/>
      </c>
      <c r="BQ232" s="487">
        <f t="shared" si="51"/>
        <v>0</v>
      </c>
      <c r="BR232" s="487" t="str">
        <f t="shared" si="51"/>
        <v/>
      </c>
      <c r="BS232" s="487" t="str">
        <f t="shared" si="51"/>
        <v/>
      </c>
      <c r="BT232" s="487" t="str">
        <f t="shared" si="51"/>
        <v/>
      </c>
      <c r="BU232" s="487" t="str">
        <f t="shared" si="51"/>
        <v/>
      </c>
      <c r="BV232" s="487" t="str">
        <f t="shared" si="51"/>
        <v/>
      </c>
      <c r="BW232" s="487" t="str">
        <f t="shared" si="49"/>
        <v/>
      </c>
      <c r="BX232" s="487" t="str">
        <f t="shared" si="49"/>
        <v/>
      </c>
      <c r="BY232" s="487" t="str">
        <f t="shared" si="49"/>
        <v/>
      </c>
      <c r="BZ232" s="487" t="str">
        <f t="shared" si="49"/>
        <v/>
      </c>
      <c r="CA232" s="489" t="str">
        <f t="shared" si="49"/>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47"/>
        <v>0</v>
      </c>
      <c r="AG233" s="487">
        <f t="shared" si="47"/>
        <v>0</v>
      </c>
      <c r="AH233" s="487">
        <f t="shared" si="47"/>
        <v>0</v>
      </c>
      <c r="AI233" s="487">
        <f t="shared" si="47"/>
        <v>0</v>
      </c>
      <c r="AJ233" s="487">
        <f t="shared" si="47"/>
        <v>0</v>
      </c>
      <c r="AK233" s="487">
        <f t="shared" si="47"/>
        <v>-1</v>
      </c>
      <c r="AL233" s="487">
        <f t="shared" si="47"/>
        <v>0</v>
      </c>
      <c r="AM233" s="487">
        <f t="shared" si="47"/>
        <v>0</v>
      </c>
      <c r="AN233" s="487">
        <f t="shared" si="47"/>
        <v>0</v>
      </c>
      <c r="AO233" s="487">
        <f t="shared" si="47"/>
        <v>0</v>
      </c>
      <c r="AP233" s="487">
        <f t="shared" si="47"/>
        <v>0</v>
      </c>
      <c r="AQ233" s="487">
        <f t="shared" si="47"/>
        <v>0</v>
      </c>
      <c r="AR233" s="487">
        <f t="shared" si="47"/>
        <v>0</v>
      </c>
      <c r="AS233" s="487">
        <f t="shared" si="47"/>
        <v>0</v>
      </c>
      <c r="AT233" s="487">
        <f t="shared" si="47"/>
        <v>0</v>
      </c>
      <c r="AU233" s="493">
        <f t="shared" si="47"/>
        <v>0</v>
      </c>
      <c r="AV233" s="488" t="str">
        <f t="shared" si="50"/>
        <v/>
      </c>
      <c r="AW233" s="487" t="str">
        <f t="shared" si="50"/>
        <v/>
      </c>
      <c r="AX233" s="487" t="str">
        <f t="shared" si="50"/>
        <v/>
      </c>
      <c r="AY233" s="487" t="str">
        <f t="shared" si="50"/>
        <v/>
      </c>
      <c r="AZ233" s="487" t="str">
        <f t="shared" si="50"/>
        <v/>
      </c>
      <c r="BA233" s="487">
        <f t="shared" si="50"/>
        <v>0</v>
      </c>
      <c r="BB233" s="487" t="str">
        <f t="shared" si="50"/>
        <v/>
      </c>
      <c r="BC233" s="487" t="str">
        <f t="shared" si="50"/>
        <v/>
      </c>
      <c r="BD233" s="487" t="str">
        <f t="shared" si="50"/>
        <v/>
      </c>
      <c r="BE233" s="487" t="str">
        <f t="shared" si="50"/>
        <v/>
      </c>
      <c r="BF233" s="487" t="str">
        <f t="shared" si="50"/>
        <v/>
      </c>
      <c r="BG233" s="487" t="str">
        <f t="shared" si="48"/>
        <v/>
      </c>
      <c r="BH233" s="487" t="str">
        <f t="shared" si="48"/>
        <v/>
      </c>
      <c r="BI233" s="487" t="str">
        <f t="shared" si="48"/>
        <v/>
      </c>
      <c r="BJ233" s="487" t="str">
        <f t="shared" si="48"/>
        <v/>
      </c>
      <c r="BK233" s="489" t="str">
        <f t="shared" si="48"/>
        <v/>
      </c>
      <c r="BL233" s="495" t="str">
        <f t="shared" si="51"/>
        <v/>
      </c>
      <c r="BM233" s="487" t="str">
        <f t="shared" si="51"/>
        <v/>
      </c>
      <c r="BN233" s="487" t="str">
        <f t="shared" si="51"/>
        <v/>
      </c>
      <c r="BO233" s="487" t="str">
        <f t="shared" si="51"/>
        <v/>
      </c>
      <c r="BP233" s="487" t="str">
        <f t="shared" si="51"/>
        <v/>
      </c>
      <c r="BQ233" s="487">
        <f t="shared" si="51"/>
        <v>0</v>
      </c>
      <c r="BR233" s="487" t="str">
        <f t="shared" si="51"/>
        <v/>
      </c>
      <c r="BS233" s="487" t="str">
        <f t="shared" si="51"/>
        <v/>
      </c>
      <c r="BT233" s="487" t="str">
        <f t="shared" si="51"/>
        <v/>
      </c>
      <c r="BU233" s="487" t="str">
        <f t="shared" si="51"/>
        <v/>
      </c>
      <c r="BV233" s="487" t="str">
        <f t="shared" si="51"/>
        <v/>
      </c>
      <c r="BW233" s="487" t="str">
        <f t="shared" si="49"/>
        <v/>
      </c>
      <c r="BX233" s="487" t="str">
        <f t="shared" si="49"/>
        <v/>
      </c>
      <c r="BY233" s="487" t="str">
        <f t="shared" si="49"/>
        <v/>
      </c>
      <c r="BZ233" s="487" t="str">
        <f t="shared" si="49"/>
        <v/>
      </c>
      <c r="CA233" s="489" t="str">
        <f t="shared" si="49"/>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47"/>
        <v>0</v>
      </c>
      <c r="AG234" s="487">
        <f t="shared" si="47"/>
        <v>0</v>
      </c>
      <c r="AH234" s="487">
        <f t="shared" si="47"/>
        <v>0</v>
      </c>
      <c r="AI234" s="487">
        <f t="shared" si="47"/>
        <v>0</v>
      </c>
      <c r="AJ234" s="487">
        <f t="shared" si="47"/>
        <v>0</v>
      </c>
      <c r="AK234" s="487">
        <f t="shared" si="47"/>
        <v>-1</v>
      </c>
      <c r="AL234" s="487">
        <f t="shared" si="47"/>
        <v>0</v>
      </c>
      <c r="AM234" s="487">
        <f t="shared" si="47"/>
        <v>0</v>
      </c>
      <c r="AN234" s="487">
        <f t="shared" si="47"/>
        <v>0</v>
      </c>
      <c r="AO234" s="487">
        <f t="shared" si="47"/>
        <v>0</v>
      </c>
      <c r="AP234" s="487">
        <f t="shared" si="47"/>
        <v>0</v>
      </c>
      <c r="AQ234" s="487">
        <f t="shared" si="47"/>
        <v>0</v>
      </c>
      <c r="AR234" s="487">
        <f t="shared" si="47"/>
        <v>0</v>
      </c>
      <c r="AS234" s="487">
        <f t="shared" si="47"/>
        <v>0</v>
      </c>
      <c r="AT234" s="487">
        <f t="shared" si="47"/>
        <v>0</v>
      </c>
      <c r="AU234" s="493">
        <f t="shared" si="47"/>
        <v>0</v>
      </c>
      <c r="AV234" s="488" t="str">
        <f t="shared" si="50"/>
        <v/>
      </c>
      <c r="AW234" s="487" t="str">
        <f t="shared" si="50"/>
        <v/>
      </c>
      <c r="AX234" s="487" t="str">
        <f t="shared" si="50"/>
        <v/>
      </c>
      <c r="AY234" s="487" t="str">
        <f t="shared" si="50"/>
        <v/>
      </c>
      <c r="AZ234" s="487" t="str">
        <f t="shared" si="50"/>
        <v/>
      </c>
      <c r="BA234" s="487">
        <f t="shared" si="50"/>
        <v>0</v>
      </c>
      <c r="BB234" s="487" t="str">
        <f t="shared" si="50"/>
        <v/>
      </c>
      <c r="BC234" s="487" t="str">
        <f t="shared" si="50"/>
        <v/>
      </c>
      <c r="BD234" s="487" t="str">
        <f t="shared" si="50"/>
        <v/>
      </c>
      <c r="BE234" s="487" t="str">
        <f t="shared" si="50"/>
        <v/>
      </c>
      <c r="BF234" s="487" t="str">
        <f t="shared" si="50"/>
        <v/>
      </c>
      <c r="BG234" s="487" t="str">
        <f t="shared" si="48"/>
        <v/>
      </c>
      <c r="BH234" s="487" t="str">
        <f t="shared" si="48"/>
        <v/>
      </c>
      <c r="BI234" s="487" t="str">
        <f t="shared" si="48"/>
        <v/>
      </c>
      <c r="BJ234" s="487" t="str">
        <f t="shared" si="48"/>
        <v/>
      </c>
      <c r="BK234" s="489" t="str">
        <f t="shared" si="48"/>
        <v/>
      </c>
      <c r="BL234" s="495" t="str">
        <f t="shared" si="51"/>
        <v/>
      </c>
      <c r="BM234" s="487" t="str">
        <f t="shared" si="51"/>
        <v/>
      </c>
      <c r="BN234" s="487" t="str">
        <f t="shared" si="51"/>
        <v/>
      </c>
      <c r="BO234" s="487" t="str">
        <f t="shared" si="51"/>
        <v/>
      </c>
      <c r="BP234" s="487" t="str">
        <f t="shared" si="51"/>
        <v/>
      </c>
      <c r="BQ234" s="487">
        <f t="shared" si="51"/>
        <v>0</v>
      </c>
      <c r="BR234" s="487" t="str">
        <f t="shared" si="51"/>
        <v/>
      </c>
      <c r="BS234" s="487" t="str">
        <f t="shared" si="51"/>
        <v/>
      </c>
      <c r="BT234" s="487" t="str">
        <f t="shared" si="51"/>
        <v/>
      </c>
      <c r="BU234" s="487" t="str">
        <f t="shared" si="51"/>
        <v/>
      </c>
      <c r="BV234" s="487" t="str">
        <f t="shared" si="51"/>
        <v/>
      </c>
      <c r="BW234" s="487" t="str">
        <f t="shared" si="49"/>
        <v/>
      </c>
      <c r="BX234" s="487" t="str">
        <f t="shared" si="49"/>
        <v/>
      </c>
      <c r="BY234" s="487" t="str">
        <f t="shared" si="49"/>
        <v/>
      </c>
      <c r="BZ234" s="487" t="str">
        <f t="shared" si="49"/>
        <v/>
      </c>
      <c r="CA234" s="489" t="str">
        <f t="shared" si="49"/>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47"/>
        <v>0</v>
      </c>
      <c r="AG235" s="487">
        <f t="shared" si="47"/>
        <v>0</v>
      </c>
      <c r="AH235" s="487">
        <f t="shared" si="47"/>
        <v>0</v>
      </c>
      <c r="AI235" s="487">
        <f t="shared" si="47"/>
        <v>0</v>
      </c>
      <c r="AJ235" s="487">
        <f t="shared" si="47"/>
        <v>0</v>
      </c>
      <c r="AK235" s="487">
        <f t="shared" si="47"/>
        <v>-1</v>
      </c>
      <c r="AL235" s="487">
        <f t="shared" si="47"/>
        <v>0</v>
      </c>
      <c r="AM235" s="487">
        <f t="shared" si="47"/>
        <v>0</v>
      </c>
      <c r="AN235" s="487">
        <f t="shared" si="47"/>
        <v>0</v>
      </c>
      <c r="AO235" s="487">
        <f t="shared" si="47"/>
        <v>0</v>
      </c>
      <c r="AP235" s="487">
        <f t="shared" si="47"/>
        <v>0</v>
      </c>
      <c r="AQ235" s="487">
        <f t="shared" si="47"/>
        <v>0</v>
      </c>
      <c r="AR235" s="487">
        <f t="shared" si="47"/>
        <v>0</v>
      </c>
      <c r="AS235" s="487">
        <f t="shared" si="47"/>
        <v>0</v>
      </c>
      <c r="AT235" s="487">
        <f t="shared" si="47"/>
        <v>0</v>
      </c>
      <c r="AU235" s="493">
        <f t="shared" si="47"/>
        <v>0</v>
      </c>
      <c r="AV235" s="488" t="str">
        <f t="shared" si="50"/>
        <v/>
      </c>
      <c r="AW235" s="487" t="str">
        <f t="shared" si="50"/>
        <v/>
      </c>
      <c r="AX235" s="487" t="str">
        <f t="shared" si="50"/>
        <v/>
      </c>
      <c r="AY235" s="487" t="str">
        <f t="shared" si="50"/>
        <v/>
      </c>
      <c r="AZ235" s="487" t="str">
        <f t="shared" si="50"/>
        <v/>
      </c>
      <c r="BA235" s="487">
        <f t="shared" si="50"/>
        <v>0</v>
      </c>
      <c r="BB235" s="487" t="str">
        <f t="shared" si="50"/>
        <v/>
      </c>
      <c r="BC235" s="487" t="str">
        <f t="shared" si="50"/>
        <v/>
      </c>
      <c r="BD235" s="487" t="str">
        <f t="shared" si="50"/>
        <v/>
      </c>
      <c r="BE235" s="487" t="str">
        <f t="shared" si="50"/>
        <v/>
      </c>
      <c r="BF235" s="487" t="str">
        <f t="shared" si="50"/>
        <v/>
      </c>
      <c r="BG235" s="487" t="str">
        <f t="shared" si="48"/>
        <v/>
      </c>
      <c r="BH235" s="487" t="str">
        <f t="shared" si="48"/>
        <v/>
      </c>
      <c r="BI235" s="487" t="str">
        <f t="shared" si="48"/>
        <v/>
      </c>
      <c r="BJ235" s="487" t="str">
        <f t="shared" si="48"/>
        <v/>
      </c>
      <c r="BK235" s="489" t="str">
        <f t="shared" si="48"/>
        <v/>
      </c>
      <c r="BL235" s="495" t="str">
        <f t="shared" si="51"/>
        <v/>
      </c>
      <c r="BM235" s="487" t="str">
        <f t="shared" si="51"/>
        <v/>
      </c>
      <c r="BN235" s="487" t="str">
        <f t="shared" si="51"/>
        <v/>
      </c>
      <c r="BO235" s="487" t="str">
        <f t="shared" si="51"/>
        <v/>
      </c>
      <c r="BP235" s="487" t="str">
        <f t="shared" si="51"/>
        <v/>
      </c>
      <c r="BQ235" s="487">
        <f t="shared" si="51"/>
        <v>0</v>
      </c>
      <c r="BR235" s="487" t="str">
        <f t="shared" si="51"/>
        <v/>
      </c>
      <c r="BS235" s="487" t="str">
        <f t="shared" si="51"/>
        <v/>
      </c>
      <c r="BT235" s="487" t="str">
        <f t="shared" si="51"/>
        <v/>
      </c>
      <c r="BU235" s="487" t="str">
        <f t="shared" si="51"/>
        <v/>
      </c>
      <c r="BV235" s="487" t="str">
        <f t="shared" si="51"/>
        <v/>
      </c>
      <c r="BW235" s="487" t="str">
        <f t="shared" si="49"/>
        <v/>
      </c>
      <c r="BX235" s="487" t="str">
        <f t="shared" si="49"/>
        <v/>
      </c>
      <c r="BY235" s="487" t="str">
        <f t="shared" si="49"/>
        <v/>
      </c>
      <c r="BZ235" s="487" t="str">
        <f t="shared" si="49"/>
        <v/>
      </c>
      <c r="CA235" s="489" t="str">
        <f t="shared" si="49"/>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47"/>
        <v>0</v>
      </c>
      <c r="AG236" s="487">
        <f t="shared" si="47"/>
        <v>0</v>
      </c>
      <c r="AH236" s="487">
        <f t="shared" si="47"/>
        <v>0</v>
      </c>
      <c r="AI236" s="487">
        <f t="shared" si="47"/>
        <v>0</v>
      </c>
      <c r="AJ236" s="487">
        <f t="shared" si="47"/>
        <v>0</v>
      </c>
      <c r="AK236" s="487">
        <f t="shared" si="47"/>
        <v>-1</v>
      </c>
      <c r="AL236" s="487">
        <f t="shared" si="47"/>
        <v>0</v>
      </c>
      <c r="AM236" s="487">
        <f t="shared" si="47"/>
        <v>0</v>
      </c>
      <c r="AN236" s="487">
        <f t="shared" si="47"/>
        <v>0</v>
      </c>
      <c r="AO236" s="487">
        <f t="shared" si="47"/>
        <v>0</v>
      </c>
      <c r="AP236" s="487">
        <f t="shared" si="47"/>
        <v>0</v>
      </c>
      <c r="AQ236" s="487">
        <f t="shared" si="47"/>
        <v>0</v>
      </c>
      <c r="AR236" s="487">
        <f t="shared" si="47"/>
        <v>0</v>
      </c>
      <c r="AS236" s="487">
        <f t="shared" si="47"/>
        <v>0</v>
      </c>
      <c r="AT236" s="487">
        <f t="shared" si="47"/>
        <v>0</v>
      </c>
      <c r="AU236" s="493">
        <f t="shared" si="47"/>
        <v>0</v>
      </c>
      <c r="AV236" s="488" t="str">
        <f t="shared" si="50"/>
        <v/>
      </c>
      <c r="AW236" s="487" t="str">
        <f t="shared" si="50"/>
        <v/>
      </c>
      <c r="AX236" s="487" t="str">
        <f t="shared" si="50"/>
        <v/>
      </c>
      <c r="AY236" s="487" t="str">
        <f t="shared" si="50"/>
        <v/>
      </c>
      <c r="AZ236" s="487" t="str">
        <f t="shared" si="50"/>
        <v/>
      </c>
      <c r="BA236" s="487">
        <f t="shared" si="50"/>
        <v>0</v>
      </c>
      <c r="BB236" s="487" t="str">
        <f t="shared" si="50"/>
        <v/>
      </c>
      <c r="BC236" s="487" t="str">
        <f t="shared" si="50"/>
        <v/>
      </c>
      <c r="BD236" s="487" t="str">
        <f t="shared" si="50"/>
        <v/>
      </c>
      <c r="BE236" s="487" t="str">
        <f t="shared" si="50"/>
        <v/>
      </c>
      <c r="BF236" s="487" t="str">
        <f t="shared" si="50"/>
        <v/>
      </c>
      <c r="BG236" s="487" t="str">
        <f t="shared" si="48"/>
        <v/>
      </c>
      <c r="BH236" s="487" t="str">
        <f t="shared" si="48"/>
        <v/>
      </c>
      <c r="BI236" s="487" t="str">
        <f t="shared" si="48"/>
        <v/>
      </c>
      <c r="BJ236" s="487" t="str">
        <f t="shared" si="48"/>
        <v/>
      </c>
      <c r="BK236" s="489" t="str">
        <f t="shared" si="48"/>
        <v/>
      </c>
      <c r="BL236" s="495" t="str">
        <f t="shared" si="51"/>
        <v/>
      </c>
      <c r="BM236" s="487" t="str">
        <f t="shared" si="51"/>
        <v/>
      </c>
      <c r="BN236" s="487" t="str">
        <f t="shared" si="51"/>
        <v/>
      </c>
      <c r="BO236" s="487" t="str">
        <f t="shared" si="51"/>
        <v/>
      </c>
      <c r="BP236" s="487" t="str">
        <f t="shared" si="51"/>
        <v/>
      </c>
      <c r="BQ236" s="487">
        <f t="shared" si="51"/>
        <v>0</v>
      </c>
      <c r="BR236" s="487" t="str">
        <f t="shared" si="51"/>
        <v/>
      </c>
      <c r="BS236" s="487" t="str">
        <f t="shared" si="51"/>
        <v/>
      </c>
      <c r="BT236" s="487" t="str">
        <f t="shared" si="51"/>
        <v/>
      </c>
      <c r="BU236" s="487" t="str">
        <f t="shared" si="51"/>
        <v/>
      </c>
      <c r="BV236" s="487" t="str">
        <f t="shared" si="51"/>
        <v/>
      </c>
      <c r="BW236" s="487" t="str">
        <f t="shared" si="49"/>
        <v/>
      </c>
      <c r="BX236" s="487" t="str">
        <f t="shared" si="49"/>
        <v/>
      </c>
      <c r="BY236" s="487" t="str">
        <f t="shared" si="49"/>
        <v/>
      </c>
      <c r="BZ236" s="487" t="str">
        <f t="shared" si="49"/>
        <v/>
      </c>
      <c r="CA236" s="489" t="str">
        <f t="shared" si="49"/>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47"/>
        <v>0</v>
      </c>
      <c r="AG237" s="487">
        <f t="shared" si="47"/>
        <v>0</v>
      </c>
      <c r="AH237" s="487">
        <f t="shared" si="47"/>
        <v>0</v>
      </c>
      <c r="AI237" s="487">
        <f t="shared" si="47"/>
        <v>0</v>
      </c>
      <c r="AJ237" s="487">
        <f t="shared" si="47"/>
        <v>0</v>
      </c>
      <c r="AK237" s="487">
        <f t="shared" si="47"/>
        <v>-1</v>
      </c>
      <c r="AL237" s="487">
        <f t="shared" si="47"/>
        <v>0</v>
      </c>
      <c r="AM237" s="487">
        <f t="shared" si="47"/>
        <v>0</v>
      </c>
      <c r="AN237" s="487">
        <f t="shared" si="47"/>
        <v>0</v>
      </c>
      <c r="AO237" s="487">
        <f t="shared" si="47"/>
        <v>0</v>
      </c>
      <c r="AP237" s="487">
        <f t="shared" si="47"/>
        <v>0</v>
      </c>
      <c r="AQ237" s="487">
        <f t="shared" si="47"/>
        <v>0</v>
      </c>
      <c r="AR237" s="487">
        <f t="shared" si="47"/>
        <v>0</v>
      </c>
      <c r="AS237" s="487">
        <f t="shared" si="47"/>
        <v>0</v>
      </c>
      <c r="AT237" s="487">
        <f t="shared" si="47"/>
        <v>0</v>
      </c>
      <c r="AU237" s="493">
        <f t="shared" si="47"/>
        <v>0</v>
      </c>
      <c r="AV237" s="488" t="str">
        <f t="shared" si="50"/>
        <v/>
      </c>
      <c r="AW237" s="487" t="str">
        <f t="shared" si="50"/>
        <v/>
      </c>
      <c r="AX237" s="487" t="str">
        <f t="shared" si="50"/>
        <v/>
      </c>
      <c r="AY237" s="487" t="str">
        <f t="shared" si="50"/>
        <v/>
      </c>
      <c r="AZ237" s="487" t="str">
        <f t="shared" si="50"/>
        <v/>
      </c>
      <c r="BA237" s="487">
        <f t="shared" si="50"/>
        <v>0</v>
      </c>
      <c r="BB237" s="487" t="str">
        <f t="shared" si="50"/>
        <v/>
      </c>
      <c r="BC237" s="487" t="str">
        <f t="shared" si="50"/>
        <v/>
      </c>
      <c r="BD237" s="487" t="str">
        <f t="shared" si="50"/>
        <v/>
      </c>
      <c r="BE237" s="487" t="str">
        <f t="shared" si="50"/>
        <v/>
      </c>
      <c r="BF237" s="487" t="str">
        <f t="shared" si="50"/>
        <v/>
      </c>
      <c r="BG237" s="487" t="str">
        <f t="shared" si="48"/>
        <v/>
      </c>
      <c r="BH237" s="487" t="str">
        <f t="shared" si="48"/>
        <v/>
      </c>
      <c r="BI237" s="487" t="str">
        <f t="shared" si="48"/>
        <v/>
      </c>
      <c r="BJ237" s="487" t="str">
        <f t="shared" si="48"/>
        <v/>
      </c>
      <c r="BK237" s="489" t="str">
        <f t="shared" si="48"/>
        <v/>
      </c>
      <c r="BL237" s="495" t="str">
        <f t="shared" si="51"/>
        <v/>
      </c>
      <c r="BM237" s="487" t="str">
        <f t="shared" si="51"/>
        <v/>
      </c>
      <c r="BN237" s="487" t="str">
        <f t="shared" si="51"/>
        <v/>
      </c>
      <c r="BO237" s="487" t="str">
        <f t="shared" si="51"/>
        <v/>
      </c>
      <c r="BP237" s="487" t="str">
        <f t="shared" si="51"/>
        <v/>
      </c>
      <c r="BQ237" s="487">
        <f t="shared" si="51"/>
        <v>0</v>
      </c>
      <c r="BR237" s="487" t="str">
        <f t="shared" si="51"/>
        <v/>
      </c>
      <c r="BS237" s="487" t="str">
        <f t="shared" si="51"/>
        <v/>
      </c>
      <c r="BT237" s="487" t="str">
        <f t="shared" si="51"/>
        <v/>
      </c>
      <c r="BU237" s="487" t="str">
        <f t="shared" si="51"/>
        <v/>
      </c>
      <c r="BV237" s="487" t="str">
        <f t="shared" si="51"/>
        <v/>
      </c>
      <c r="BW237" s="487" t="str">
        <f t="shared" si="49"/>
        <v/>
      </c>
      <c r="BX237" s="487" t="str">
        <f t="shared" si="49"/>
        <v/>
      </c>
      <c r="BY237" s="487" t="str">
        <f t="shared" si="49"/>
        <v/>
      </c>
      <c r="BZ237" s="487" t="str">
        <f t="shared" si="49"/>
        <v/>
      </c>
      <c r="CA237" s="489" t="str">
        <f t="shared" si="49"/>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47"/>
        <v>0</v>
      </c>
      <c r="AG238" s="487">
        <f t="shared" si="47"/>
        <v>0</v>
      </c>
      <c r="AH238" s="487">
        <f t="shared" si="47"/>
        <v>0</v>
      </c>
      <c r="AI238" s="487">
        <f t="shared" si="47"/>
        <v>0</v>
      </c>
      <c r="AJ238" s="487">
        <f t="shared" si="47"/>
        <v>0</v>
      </c>
      <c r="AK238" s="487">
        <f t="shared" si="47"/>
        <v>-1</v>
      </c>
      <c r="AL238" s="487">
        <f t="shared" si="47"/>
        <v>0</v>
      </c>
      <c r="AM238" s="487">
        <f t="shared" si="47"/>
        <v>0</v>
      </c>
      <c r="AN238" s="487">
        <f t="shared" si="47"/>
        <v>0</v>
      </c>
      <c r="AO238" s="487">
        <f t="shared" si="47"/>
        <v>0</v>
      </c>
      <c r="AP238" s="487">
        <f t="shared" si="47"/>
        <v>0</v>
      </c>
      <c r="AQ238" s="487">
        <f t="shared" si="47"/>
        <v>0</v>
      </c>
      <c r="AR238" s="487">
        <f t="shared" si="47"/>
        <v>0</v>
      </c>
      <c r="AS238" s="487">
        <f t="shared" si="47"/>
        <v>0</v>
      </c>
      <c r="AT238" s="487">
        <f t="shared" si="47"/>
        <v>0</v>
      </c>
      <c r="AU238" s="493">
        <f t="shared" ref="AU238" si="52">AU237</f>
        <v>0</v>
      </c>
      <c r="AV238" s="488" t="str">
        <f t="shared" si="50"/>
        <v/>
      </c>
      <c r="AW238" s="487" t="str">
        <f t="shared" si="50"/>
        <v/>
      </c>
      <c r="AX238" s="487" t="str">
        <f t="shared" si="50"/>
        <v/>
      </c>
      <c r="AY238" s="487" t="str">
        <f t="shared" si="50"/>
        <v/>
      </c>
      <c r="AZ238" s="487" t="str">
        <f t="shared" si="50"/>
        <v/>
      </c>
      <c r="BA238" s="487">
        <f t="shared" si="50"/>
        <v>0</v>
      </c>
      <c r="BB238" s="487" t="str">
        <f t="shared" si="50"/>
        <v/>
      </c>
      <c r="BC238" s="487" t="str">
        <f t="shared" si="50"/>
        <v/>
      </c>
      <c r="BD238" s="487" t="str">
        <f t="shared" si="50"/>
        <v/>
      </c>
      <c r="BE238" s="487" t="str">
        <f t="shared" si="50"/>
        <v/>
      </c>
      <c r="BF238" s="487" t="str">
        <f t="shared" si="50"/>
        <v/>
      </c>
      <c r="BG238" s="487" t="str">
        <f t="shared" si="48"/>
        <v/>
      </c>
      <c r="BH238" s="487" t="str">
        <f t="shared" si="48"/>
        <v/>
      </c>
      <c r="BI238" s="487" t="str">
        <f t="shared" si="48"/>
        <v/>
      </c>
      <c r="BJ238" s="487" t="str">
        <f t="shared" si="48"/>
        <v/>
      </c>
      <c r="BK238" s="489" t="str">
        <f t="shared" si="48"/>
        <v/>
      </c>
      <c r="BL238" s="495" t="str">
        <f t="shared" si="51"/>
        <v/>
      </c>
      <c r="BM238" s="487" t="str">
        <f t="shared" si="51"/>
        <v/>
      </c>
      <c r="BN238" s="487" t="str">
        <f t="shared" si="51"/>
        <v/>
      </c>
      <c r="BO238" s="487" t="str">
        <f t="shared" si="51"/>
        <v/>
      </c>
      <c r="BP238" s="487" t="str">
        <f t="shared" si="51"/>
        <v/>
      </c>
      <c r="BQ238" s="487">
        <f t="shared" si="51"/>
        <v>0</v>
      </c>
      <c r="BR238" s="487" t="str">
        <f t="shared" si="51"/>
        <v/>
      </c>
      <c r="BS238" s="487" t="str">
        <f t="shared" si="51"/>
        <v/>
      </c>
      <c r="BT238" s="487" t="str">
        <f t="shared" si="51"/>
        <v/>
      </c>
      <c r="BU238" s="487" t="str">
        <f t="shared" si="51"/>
        <v/>
      </c>
      <c r="BV238" s="487" t="str">
        <f t="shared" si="51"/>
        <v/>
      </c>
      <c r="BW238" s="487" t="str">
        <f t="shared" si="49"/>
        <v/>
      </c>
      <c r="BX238" s="487" t="str">
        <f t="shared" si="49"/>
        <v/>
      </c>
      <c r="BY238" s="487" t="str">
        <f t="shared" si="49"/>
        <v/>
      </c>
      <c r="BZ238" s="487" t="str">
        <f t="shared" si="49"/>
        <v/>
      </c>
      <c r="CA238" s="489" t="str">
        <f t="shared" si="49"/>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53">AF238</f>
        <v>0</v>
      </c>
      <c r="AG239" s="487">
        <f t="shared" si="53"/>
        <v>0</v>
      </c>
      <c r="AH239" s="487">
        <f t="shared" si="53"/>
        <v>0</v>
      </c>
      <c r="AI239" s="487">
        <f t="shared" si="53"/>
        <v>0</v>
      </c>
      <c r="AJ239" s="487">
        <f t="shared" si="53"/>
        <v>0</v>
      </c>
      <c r="AK239" s="487">
        <f t="shared" si="53"/>
        <v>-1</v>
      </c>
      <c r="AL239" s="487">
        <f t="shared" si="53"/>
        <v>0</v>
      </c>
      <c r="AM239" s="487">
        <f t="shared" si="53"/>
        <v>0</v>
      </c>
      <c r="AN239" s="487">
        <f t="shared" si="53"/>
        <v>0</v>
      </c>
      <c r="AO239" s="487">
        <f t="shared" si="53"/>
        <v>0</v>
      </c>
      <c r="AP239" s="487">
        <f t="shared" si="53"/>
        <v>0</v>
      </c>
      <c r="AQ239" s="487">
        <f t="shared" si="53"/>
        <v>0</v>
      </c>
      <c r="AR239" s="487">
        <f t="shared" si="53"/>
        <v>0</v>
      </c>
      <c r="AS239" s="487">
        <f t="shared" si="53"/>
        <v>0</v>
      </c>
      <c r="AT239" s="487">
        <f t="shared" si="53"/>
        <v>0</v>
      </c>
      <c r="AU239" s="493">
        <f t="shared" si="53"/>
        <v>0</v>
      </c>
      <c r="AV239" s="488" t="str">
        <f t="shared" si="50"/>
        <v/>
      </c>
      <c r="AW239" s="487" t="str">
        <f t="shared" si="50"/>
        <v/>
      </c>
      <c r="AX239" s="487" t="str">
        <f t="shared" si="50"/>
        <v/>
      </c>
      <c r="AY239" s="487" t="str">
        <f t="shared" si="50"/>
        <v/>
      </c>
      <c r="AZ239" s="487" t="str">
        <f t="shared" si="50"/>
        <v/>
      </c>
      <c r="BA239" s="487">
        <f t="shared" si="50"/>
        <v>0</v>
      </c>
      <c r="BB239" s="487" t="str">
        <f t="shared" si="50"/>
        <v/>
      </c>
      <c r="BC239" s="487" t="str">
        <f t="shared" si="50"/>
        <v/>
      </c>
      <c r="BD239" s="487" t="str">
        <f t="shared" si="50"/>
        <v/>
      </c>
      <c r="BE239" s="487" t="str">
        <f t="shared" si="50"/>
        <v/>
      </c>
      <c r="BF239" s="487" t="str">
        <f t="shared" si="50"/>
        <v/>
      </c>
      <c r="BG239" s="487" t="str">
        <f t="shared" si="48"/>
        <v/>
      </c>
      <c r="BH239" s="487" t="str">
        <f t="shared" si="48"/>
        <v/>
      </c>
      <c r="BI239" s="487" t="str">
        <f t="shared" si="48"/>
        <v/>
      </c>
      <c r="BJ239" s="487" t="str">
        <f t="shared" si="48"/>
        <v/>
      </c>
      <c r="BK239" s="489" t="str">
        <f t="shared" si="48"/>
        <v/>
      </c>
      <c r="BL239" s="495" t="str">
        <f t="shared" si="51"/>
        <v/>
      </c>
      <c r="BM239" s="487" t="str">
        <f t="shared" si="51"/>
        <v/>
      </c>
      <c r="BN239" s="487" t="str">
        <f t="shared" si="51"/>
        <v/>
      </c>
      <c r="BO239" s="487" t="str">
        <f t="shared" si="51"/>
        <v/>
      </c>
      <c r="BP239" s="487" t="str">
        <f t="shared" si="51"/>
        <v/>
      </c>
      <c r="BQ239" s="487">
        <f t="shared" si="51"/>
        <v>0</v>
      </c>
      <c r="BR239" s="487" t="str">
        <f t="shared" si="51"/>
        <v/>
      </c>
      <c r="BS239" s="487" t="str">
        <f t="shared" si="51"/>
        <v/>
      </c>
      <c r="BT239" s="487" t="str">
        <f t="shared" si="51"/>
        <v/>
      </c>
      <c r="BU239" s="487" t="str">
        <f t="shared" si="51"/>
        <v/>
      </c>
      <c r="BV239" s="487" t="str">
        <f t="shared" si="51"/>
        <v/>
      </c>
      <c r="BW239" s="487" t="str">
        <f t="shared" si="49"/>
        <v/>
      </c>
      <c r="BX239" s="487" t="str">
        <f t="shared" si="49"/>
        <v/>
      </c>
      <c r="BY239" s="487" t="str">
        <f t="shared" si="49"/>
        <v/>
      </c>
      <c r="BZ239" s="487" t="str">
        <f t="shared" si="49"/>
        <v/>
      </c>
      <c r="CA239" s="489" t="str">
        <f t="shared" si="49"/>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53"/>
        <v>0</v>
      </c>
      <c r="AG240" s="487">
        <f t="shared" si="53"/>
        <v>0</v>
      </c>
      <c r="AH240" s="487">
        <f t="shared" si="53"/>
        <v>0</v>
      </c>
      <c r="AI240" s="487">
        <f t="shared" si="53"/>
        <v>0</v>
      </c>
      <c r="AJ240" s="487">
        <f t="shared" si="53"/>
        <v>0</v>
      </c>
      <c r="AK240" s="487">
        <f t="shared" si="53"/>
        <v>-1</v>
      </c>
      <c r="AL240" s="487">
        <f t="shared" si="53"/>
        <v>0</v>
      </c>
      <c r="AM240" s="487">
        <f t="shared" si="53"/>
        <v>0</v>
      </c>
      <c r="AN240" s="487">
        <f t="shared" si="53"/>
        <v>0</v>
      </c>
      <c r="AO240" s="487">
        <f t="shared" si="53"/>
        <v>0</v>
      </c>
      <c r="AP240" s="487">
        <f t="shared" si="53"/>
        <v>0</v>
      </c>
      <c r="AQ240" s="487">
        <f t="shared" si="53"/>
        <v>0</v>
      </c>
      <c r="AR240" s="487">
        <f t="shared" si="53"/>
        <v>0</v>
      </c>
      <c r="AS240" s="487">
        <f t="shared" si="53"/>
        <v>0</v>
      </c>
      <c r="AT240" s="487">
        <f t="shared" si="53"/>
        <v>0</v>
      </c>
      <c r="AU240" s="493">
        <f t="shared" si="53"/>
        <v>0</v>
      </c>
      <c r="AV240" s="488" t="str">
        <f t="shared" si="50"/>
        <v/>
      </c>
      <c r="AW240" s="487" t="str">
        <f t="shared" si="50"/>
        <v/>
      </c>
      <c r="AX240" s="487" t="str">
        <f t="shared" si="50"/>
        <v/>
      </c>
      <c r="AY240" s="487" t="str">
        <f t="shared" si="50"/>
        <v/>
      </c>
      <c r="AZ240" s="487" t="str">
        <f t="shared" si="50"/>
        <v/>
      </c>
      <c r="BA240" s="487">
        <f t="shared" si="50"/>
        <v>0</v>
      </c>
      <c r="BB240" s="487" t="str">
        <f t="shared" si="50"/>
        <v/>
      </c>
      <c r="BC240" s="487" t="str">
        <f t="shared" si="50"/>
        <v/>
      </c>
      <c r="BD240" s="487" t="str">
        <f t="shared" si="50"/>
        <v/>
      </c>
      <c r="BE240" s="487" t="str">
        <f t="shared" si="50"/>
        <v/>
      </c>
      <c r="BF240" s="487" t="str">
        <f t="shared" si="50"/>
        <v/>
      </c>
      <c r="BG240" s="487" t="str">
        <f t="shared" si="48"/>
        <v/>
      </c>
      <c r="BH240" s="487" t="str">
        <f t="shared" si="48"/>
        <v/>
      </c>
      <c r="BI240" s="487" t="str">
        <f t="shared" si="48"/>
        <v/>
      </c>
      <c r="BJ240" s="487" t="str">
        <f t="shared" si="48"/>
        <v/>
      </c>
      <c r="BK240" s="489" t="str">
        <f t="shared" si="48"/>
        <v/>
      </c>
      <c r="BL240" s="495" t="str">
        <f t="shared" si="51"/>
        <v/>
      </c>
      <c r="BM240" s="487" t="str">
        <f t="shared" si="51"/>
        <v/>
      </c>
      <c r="BN240" s="487" t="str">
        <f t="shared" si="51"/>
        <v/>
      </c>
      <c r="BO240" s="487" t="str">
        <f t="shared" si="51"/>
        <v/>
      </c>
      <c r="BP240" s="487" t="str">
        <f t="shared" si="51"/>
        <v/>
      </c>
      <c r="BQ240" s="487">
        <f t="shared" si="51"/>
        <v>0</v>
      </c>
      <c r="BR240" s="487" t="str">
        <f t="shared" si="51"/>
        <v/>
      </c>
      <c r="BS240" s="487" t="str">
        <f t="shared" si="51"/>
        <v/>
      </c>
      <c r="BT240" s="487" t="str">
        <f t="shared" si="51"/>
        <v/>
      </c>
      <c r="BU240" s="487" t="str">
        <f t="shared" si="51"/>
        <v/>
      </c>
      <c r="BV240" s="487" t="str">
        <f t="shared" si="51"/>
        <v/>
      </c>
      <c r="BW240" s="487" t="str">
        <f t="shared" si="49"/>
        <v/>
      </c>
      <c r="BX240" s="487" t="str">
        <f t="shared" si="49"/>
        <v/>
      </c>
      <c r="BY240" s="487" t="str">
        <f t="shared" si="49"/>
        <v/>
      </c>
      <c r="BZ240" s="487" t="str">
        <f t="shared" si="49"/>
        <v/>
      </c>
      <c r="CA240" s="489" t="str">
        <f t="shared" si="49"/>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53"/>
        <v>0</v>
      </c>
      <c r="AG241" s="487">
        <f t="shared" si="53"/>
        <v>0</v>
      </c>
      <c r="AH241" s="487">
        <f t="shared" si="53"/>
        <v>0</v>
      </c>
      <c r="AI241" s="487">
        <f t="shared" si="53"/>
        <v>0</v>
      </c>
      <c r="AJ241" s="487">
        <f t="shared" si="53"/>
        <v>0</v>
      </c>
      <c r="AK241" s="487">
        <f t="shared" si="53"/>
        <v>-1</v>
      </c>
      <c r="AL241" s="487">
        <f t="shared" si="53"/>
        <v>0</v>
      </c>
      <c r="AM241" s="487">
        <f t="shared" si="53"/>
        <v>0</v>
      </c>
      <c r="AN241" s="487">
        <f t="shared" si="53"/>
        <v>0</v>
      </c>
      <c r="AO241" s="487">
        <f t="shared" si="53"/>
        <v>0</v>
      </c>
      <c r="AP241" s="487">
        <f t="shared" si="53"/>
        <v>0</v>
      </c>
      <c r="AQ241" s="487">
        <f t="shared" si="53"/>
        <v>0</v>
      </c>
      <c r="AR241" s="487">
        <f t="shared" si="53"/>
        <v>0</v>
      </c>
      <c r="AS241" s="487">
        <f t="shared" si="53"/>
        <v>0</v>
      </c>
      <c r="AT241" s="487">
        <f t="shared" si="53"/>
        <v>0</v>
      </c>
      <c r="AU241" s="493">
        <f t="shared" si="53"/>
        <v>0</v>
      </c>
      <c r="AV241" s="488" t="str">
        <f t="shared" si="50"/>
        <v/>
      </c>
      <c r="AW241" s="487" t="str">
        <f t="shared" si="50"/>
        <v/>
      </c>
      <c r="AX241" s="487" t="str">
        <f t="shared" si="50"/>
        <v/>
      </c>
      <c r="AY241" s="487" t="str">
        <f t="shared" si="50"/>
        <v/>
      </c>
      <c r="AZ241" s="487" t="str">
        <f t="shared" si="50"/>
        <v/>
      </c>
      <c r="BA241" s="487">
        <f t="shared" si="50"/>
        <v>0</v>
      </c>
      <c r="BB241" s="487" t="str">
        <f t="shared" si="50"/>
        <v/>
      </c>
      <c r="BC241" s="487" t="str">
        <f t="shared" si="50"/>
        <v/>
      </c>
      <c r="BD241" s="487" t="str">
        <f t="shared" si="50"/>
        <v/>
      </c>
      <c r="BE241" s="487" t="str">
        <f t="shared" si="50"/>
        <v/>
      </c>
      <c r="BF241" s="487" t="str">
        <f t="shared" si="50"/>
        <v/>
      </c>
      <c r="BG241" s="487" t="str">
        <f t="shared" si="48"/>
        <v/>
      </c>
      <c r="BH241" s="487" t="str">
        <f t="shared" si="48"/>
        <v/>
      </c>
      <c r="BI241" s="487" t="str">
        <f t="shared" si="48"/>
        <v/>
      </c>
      <c r="BJ241" s="487" t="str">
        <f t="shared" si="48"/>
        <v/>
      </c>
      <c r="BK241" s="489" t="str">
        <f t="shared" si="48"/>
        <v/>
      </c>
      <c r="BL241" s="495" t="str">
        <f t="shared" si="51"/>
        <v/>
      </c>
      <c r="BM241" s="487" t="str">
        <f t="shared" si="51"/>
        <v/>
      </c>
      <c r="BN241" s="487" t="str">
        <f t="shared" si="51"/>
        <v/>
      </c>
      <c r="BO241" s="487" t="str">
        <f t="shared" si="51"/>
        <v/>
      </c>
      <c r="BP241" s="487" t="str">
        <f t="shared" si="51"/>
        <v/>
      </c>
      <c r="BQ241" s="487">
        <f t="shared" si="51"/>
        <v>0</v>
      </c>
      <c r="BR241" s="487" t="str">
        <f t="shared" si="51"/>
        <v/>
      </c>
      <c r="BS241" s="487" t="str">
        <f t="shared" si="51"/>
        <v/>
      </c>
      <c r="BT241" s="487" t="str">
        <f t="shared" si="51"/>
        <v/>
      </c>
      <c r="BU241" s="487" t="str">
        <f t="shared" si="51"/>
        <v/>
      </c>
      <c r="BV241" s="487" t="str">
        <f t="shared" si="51"/>
        <v/>
      </c>
      <c r="BW241" s="487" t="str">
        <f t="shared" si="49"/>
        <v/>
      </c>
      <c r="BX241" s="487" t="str">
        <f t="shared" si="49"/>
        <v/>
      </c>
      <c r="BY241" s="487" t="str">
        <f t="shared" si="49"/>
        <v/>
      </c>
      <c r="BZ241" s="487" t="str">
        <f t="shared" si="49"/>
        <v/>
      </c>
      <c r="CA241" s="489" t="str">
        <f t="shared" si="49"/>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53"/>
        <v>0</v>
      </c>
      <c r="AG242" s="487">
        <f t="shared" si="53"/>
        <v>0</v>
      </c>
      <c r="AH242" s="487">
        <f t="shared" si="53"/>
        <v>0</v>
      </c>
      <c r="AI242" s="487">
        <f t="shared" si="53"/>
        <v>0</v>
      </c>
      <c r="AJ242" s="487">
        <f t="shared" si="53"/>
        <v>0</v>
      </c>
      <c r="AK242" s="487">
        <f t="shared" si="53"/>
        <v>-1</v>
      </c>
      <c r="AL242" s="487">
        <f t="shared" si="53"/>
        <v>0</v>
      </c>
      <c r="AM242" s="487">
        <f t="shared" si="53"/>
        <v>0</v>
      </c>
      <c r="AN242" s="487">
        <f t="shared" si="53"/>
        <v>0</v>
      </c>
      <c r="AO242" s="487">
        <f t="shared" si="53"/>
        <v>0</v>
      </c>
      <c r="AP242" s="487">
        <f t="shared" si="53"/>
        <v>0</v>
      </c>
      <c r="AQ242" s="487">
        <f t="shared" si="53"/>
        <v>0</v>
      </c>
      <c r="AR242" s="487">
        <f t="shared" si="53"/>
        <v>0</v>
      </c>
      <c r="AS242" s="487">
        <f t="shared" si="53"/>
        <v>0</v>
      </c>
      <c r="AT242" s="487">
        <f t="shared" si="53"/>
        <v>0</v>
      </c>
      <c r="AU242" s="493">
        <f t="shared" si="53"/>
        <v>0</v>
      </c>
      <c r="AV242" s="488" t="str">
        <f t="shared" si="50"/>
        <v/>
      </c>
      <c r="AW242" s="487" t="str">
        <f t="shared" si="50"/>
        <v/>
      </c>
      <c r="AX242" s="487" t="str">
        <f t="shared" si="50"/>
        <v/>
      </c>
      <c r="AY242" s="487" t="str">
        <f t="shared" si="50"/>
        <v/>
      </c>
      <c r="AZ242" s="487" t="str">
        <f t="shared" si="50"/>
        <v/>
      </c>
      <c r="BA242" s="487">
        <f t="shared" si="50"/>
        <v>0</v>
      </c>
      <c r="BB242" s="487" t="str">
        <f t="shared" si="50"/>
        <v/>
      </c>
      <c r="BC242" s="487" t="str">
        <f t="shared" si="50"/>
        <v/>
      </c>
      <c r="BD242" s="487" t="str">
        <f t="shared" si="50"/>
        <v/>
      </c>
      <c r="BE242" s="487" t="str">
        <f t="shared" si="50"/>
        <v/>
      </c>
      <c r="BF242" s="487" t="str">
        <f t="shared" si="50"/>
        <v/>
      </c>
      <c r="BG242" s="487" t="str">
        <f t="shared" si="48"/>
        <v/>
      </c>
      <c r="BH242" s="487" t="str">
        <f t="shared" si="48"/>
        <v/>
      </c>
      <c r="BI242" s="487" t="str">
        <f t="shared" si="48"/>
        <v/>
      </c>
      <c r="BJ242" s="487" t="str">
        <f t="shared" si="48"/>
        <v/>
      </c>
      <c r="BK242" s="489" t="str">
        <f t="shared" si="48"/>
        <v/>
      </c>
      <c r="BL242" s="495" t="str">
        <f t="shared" si="51"/>
        <v/>
      </c>
      <c r="BM242" s="487" t="str">
        <f t="shared" si="51"/>
        <v/>
      </c>
      <c r="BN242" s="487" t="str">
        <f t="shared" si="51"/>
        <v/>
      </c>
      <c r="BO242" s="487" t="str">
        <f t="shared" si="51"/>
        <v/>
      </c>
      <c r="BP242" s="487" t="str">
        <f t="shared" si="51"/>
        <v/>
      </c>
      <c r="BQ242" s="487">
        <f t="shared" si="51"/>
        <v>0</v>
      </c>
      <c r="BR242" s="487" t="str">
        <f t="shared" si="51"/>
        <v/>
      </c>
      <c r="BS242" s="487" t="str">
        <f t="shared" si="51"/>
        <v/>
      </c>
      <c r="BT242" s="487" t="str">
        <f t="shared" si="51"/>
        <v/>
      </c>
      <c r="BU242" s="487" t="str">
        <f t="shared" si="51"/>
        <v/>
      </c>
      <c r="BV242" s="487" t="str">
        <f t="shared" si="51"/>
        <v/>
      </c>
      <c r="BW242" s="487" t="str">
        <f t="shared" si="49"/>
        <v/>
      </c>
      <c r="BX242" s="487" t="str">
        <f t="shared" si="49"/>
        <v/>
      </c>
      <c r="BY242" s="487" t="str">
        <f t="shared" si="49"/>
        <v/>
      </c>
      <c r="BZ242" s="487" t="str">
        <f t="shared" si="49"/>
        <v/>
      </c>
      <c r="CA242" s="489" t="str">
        <f t="shared" si="49"/>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53"/>
        <v>0</v>
      </c>
      <c r="AG243" s="487">
        <f t="shared" si="53"/>
        <v>0</v>
      </c>
      <c r="AH243" s="487">
        <f t="shared" si="53"/>
        <v>0</v>
      </c>
      <c r="AI243" s="487">
        <f t="shared" si="53"/>
        <v>0</v>
      </c>
      <c r="AJ243" s="487">
        <f t="shared" si="53"/>
        <v>0</v>
      </c>
      <c r="AK243" s="487">
        <f t="shared" si="53"/>
        <v>-1</v>
      </c>
      <c r="AL243" s="487">
        <f t="shared" si="53"/>
        <v>0</v>
      </c>
      <c r="AM243" s="487">
        <f t="shared" si="53"/>
        <v>0</v>
      </c>
      <c r="AN243" s="487">
        <f t="shared" si="53"/>
        <v>0</v>
      </c>
      <c r="AO243" s="487">
        <f t="shared" si="53"/>
        <v>0</v>
      </c>
      <c r="AP243" s="487">
        <f t="shared" si="53"/>
        <v>0</v>
      </c>
      <c r="AQ243" s="487">
        <f t="shared" si="53"/>
        <v>0</v>
      </c>
      <c r="AR243" s="487">
        <f t="shared" si="53"/>
        <v>0</v>
      </c>
      <c r="AS243" s="487">
        <f t="shared" si="53"/>
        <v>0</v>
      </c>
      <c r="AT243" s="487">
        <f t="shared" si="53"/>
        <v>0</v>
      </c>
      <c r="AU243" s="493">
        <f t="shared" si="53"/>
        <v>0</v>
      </c>
      <c r="AV243" s="488" t="str">
        <f t="shared" si="50"/>
        <v/>
      </c>
      <c r="AW243" s="487" t="str">
        <f t="shared" si="50"/>
        <v/>
      </c>
      <c r="AX243" s="487" t="str">
        <f t="shared" si="50"/>
        <v/>
      </c>
      <c r="AY243" s="487" t="str">
        <f t="shared" si="50"/>
        <v/>
      </c>
      <c r="AZ243" s="487" t="str">
        <f t="shared" si="50"/>
        <v/>
      </c>
      <c r="BA243" s="487">
        <f t="shared" si="50"/>
        <v>0</v>
      </c>
      <c r="BB243" s="487" t="str">
        <f t="shared" si="50"/>
        <v/>
      </c>
      <c r="BC243" s="487" t="str">
        <f t="shared" si="50"/>
        <v/>
      </c>
      <c r="BD243" s="487" t="str">
        <f t="shared" si="50"/>
        <v/>
      </c>
      <c r="BE243" s="487" t="str">
        <f t="shared" si="50"/>
        <v/>
      </c>
      <c r="BF243" s="487" t="str">
        <f t="shared" si="50"/>
        <v/>
      </c>
      <c r="BG243" s="487" t="str">
        <f t="shared" si="48"/>
        <v/>
      </c>
      <c r="BH243" s="487" t="str">
        <f t="shared" si="48"/>
        <v/>
      </c>
      <c r="BI243" s="487" t="str">
        <f t="shared" si="48"/>
        <v/>
      </c>
      <c r="BJ243" s="487" t="str">
        <f t="shared" si="48"/>
        <v/>
      </c>
      <c r="BK243" s="489" t="str">
        <f t="shared" si="48"/>
        <v/>
      </c>
      <c r="BL243" s="495" t="str">
        <f t="shared" si="51"/>
        <v/>
      </c>
      <c r="BM243" s="487" t="str">
        <f t="shared" si="51"/>
        <v/>
      </c>
      <c r="BN243" s="487" t="str">
        <f t="shared" si="51"/>
        <v/>
      </c>
      <c r="BO243" s="487" t="str">
        <f t="shared" si="51"/>
        <v/>
      </c>
      <c r="BP243" s="487" t="str">
        <f t="shared" si="51"/>
        <v/>
      </c>
      <c r="BQ243" s="487">
        <f t="shared" si="51"/>
        <v>0</v>
      </c>
      <c r="BR243" s="487" t="str">
        <f t="shared" si="51"/>
        <v/>
      </c>
      <c r="BS243" s="487" t="str">
        <f t="shared" si="51"/>
        <v/>
      </c>
      <c r="BT243" s="487" t="str">
        <f t="shared" si="51"/>
        <v/>
      </c>
      <c r="BU243" s="487" t="str">
        <f t="shared" si="51"/>
        <v/>
      </c>
      <c r="BV243" s="487" t="str">
        <f t="shared" si="51"/>
        <v/>
      </c>
      <c r="BW243" s="487" t="str">
        <f t="shared" si="49"/>
        <v/>
      </c>
      <c r="BX243" s="487" t="str">
        <f t="shared" si="49"/>
        <v/>
      </c>
      <c r="BY243" s="487" t="str">
        <f t="shared" si="49"/>
        <v/>
      </c>
      <c r="BZ243" s="487" t="str">
        <f t="shared" si="49"/>
        <v/>
      </c>
      <c r="CA243" s="489" t="str">
        <f t="shared" si="49"/>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53"/>
        <v>0</v>
      </c>
      <c r="AG244" s="487">
        <f t="shared" si="53"/>
        <v>0</v>
      </c>
      <c r="AH244" s="487">
        <f t="shared" si="53"/>
        <v>0</v>
      </c>
      <c r="AI244" s="487">
        <f t="shared" si="53"/>
        <v>0</v>
      </c>
      <c r="AJ244" s="487">
        <f t="shared" si="53"/>
        <v>0</v>
      </c>
      <c r="AK244" s="487">
        <f t="shared" si="53"/>
        <v>-1</v>
      </c>
      <c r="AL244" s="487">
        <f t="shared" si="53"/>
        <v>0</v>
      </c>
      <c r="AM244" s="487">
        <f t="shared" si="53"/>
        <v>0</v>
      </c>
      <c r="AN244" s="487">
        <f t="shared" si="53"/>
        <v>0</v>
      </c>
      <c r="AO244" s="487">
        <f t="shared" si="53"/>
        <v>0</v>
      </c>
      <c r="AP244" s="487">
        <f t="shared" si="53"/>
        <v>0</v>
      </c>
      <c r="AQ244" s="487">
        <f t="shared" si="53"/>
        <v>0</v>
      </c>
      <c r="AR244" s="487">
        <f t="shared" si="53"/>
        <v>0</v>
      </c>
      <c r="AS244" s="487">
        <f t="shared" si="53"/>
        <v>0</v>
      </c>
      <c r="AT244" s="487">
        <f t="shared" si="53"/>
        <v>0</v>
      </c>
      <c r="AU244" s="493">
        <f t="shared" si="53"/>
        <v>0</v>
      </c>
      <c r="AV244" s="488" t="str">
        <f t="shared" si="50"/>
        <v/>
      </c>
      <c r="AW244" s="487" t="str">
        <f t="shared" si="50"/>
        <v/>
      </c>
      <c r="AX244" s="487" t="str">
        <f t="shared" si="50"/>
        <v/>
      </c>
      <c r="AY244" s="487" t="str">
        <f t="shared" si="50"/>
        <v/>
      </c>
      <c r="AZ244" s="487" t="str">
        <f t="shared" si="50"/>
        <v/>
      </c>
      <c r="BA244" s="487">
        <f t="shared" si="50"/>
        <v>0</v>
      </c>
      <c r="BB244" s="487" t="str">
        <f t="shared" si="50"/>
        <v/>
      </c>
      <c r="BC244" s="487" t="str">
        <f t="shared" si="50"/>
        <v/>
      </c>
      <c r="BD244" s="487" t="str">
        <f t="shared" si="50"/>
        <v/>
      </c>
      <c r="BE244" s="487" t="str">
        <f t="shared" si="50"/>
        <v/>
      </c>
      <c r="BF244" s="487" t="str">
        <f t="shared" si="50"/>
        <v/>
      </c>
      <c r="BG244" s="487" t="str">
        <f t="shared" si="48"/>
        <v/>
      </c>
      <c r="BH244" s="487" t="str">
        <f t="shared" si="48"/>
        <v/>
      </c>
      <c r="BI244" s="487" t="str">
        <f t="shared" si="48"/>
        <v/>
      </c>
      <c r="BJ244" s="487" t="str">
        <f t="shared" si="48"/>
        <v/>
      </c>
      <c r="BK244" s="489" t="str">
        <f t="shared" si="48"/>
        <v/>
      </c>
      <c r="BL244" s="495" t="str">
        <f t="shared" si="51"/>
        <v/>
      </c>
      <c r="BM244" s="487" t="str">
        <f t="shared" si="51"/>
        <v/>
      </c>
      <c r="BN244" s="487" t="str">
        <f t="shared" si="51"/>
        <v/>
      </c>
      <c r="BO244" s="487" t="str">
        <f t="shared" si="51"/>
        <v/>
      </c>
      <c r="BP244" s="487" t="str">
        <f t="shared" si="51"/>
        <v/>
      </c>
      <c r="BQ244" s="487">
        <f t="shared" si="51"/>
        <v>0</v>
      </c>
      <c r="BR244" s="487" t="str">
        <f t="shared" si="51"/>
        <v/>
      </c>
      <c r="BS244" s="487" t="str">
        <f t="shared" si="51"/>
        <v/>
      </c>
      <c r="BT244" s="487" t="str">
        <f t="shared" si="51"/>
        <v/>
      </c>
      <c r="BU244" s="487" t="str">
        <f t="shared" si="51"/>
        <v/>
      </c>
      <c r="BV244" s="487" t="str">
        <f t="shared" si="51"/>
        <v/>
      </c>
      <c r="BW244" s="487" t="str">
        <f t="shared" si="49"/>
        <v/>
      </c>
      <c r="BX244" s="487" t="str">
        <f t="shared" si="49"/>
        <v/>
      </c>
      <c r="BY244" s="487" t="str">
        <f t="shared" si="49"/>
        <v/>
      </c>
      <c r="BZ244" s="487" t="str">
        <f t="shared" si="49"/>
        <v/>
      </c>
      <c r="CA244" s="489" t="str">
        <f t="shared" si="49"/>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53"/>
        <v>0</v>
      </c>
      <c r="AG245" s="487">
        <f t="shared" si="53"/>
        <v>0</v>
      </c>
      <c r="AH245" s="487">
        <f t="shared" si="53"/>
        <v>0</v>
      </c>
      <c r="AI245" s="487">
        <f t="shared" si="53"/>
        <v>0</v>
      </c>
      <c r="AJ245" s="487">
        <f t="shared" si="53"/>
        <v>0</v>
      </c>
      <c r="AK245" s="487">
        <f t="shared" si="53"/>
        <v>-1</v>
      </c>
      <c r="AL245" s="487">
        <f t="shared" si="53"/>
        <v>0</v>
      </c>
      <c r="AM245" s="487">
        <f t="shared" si="53"/>
        <v>0</v>
      </c>
      <c r="AN245" s="487">
        <f t="shared" si="53"/>
        <v>0</v>
      </c>
      <c r="AO245" s="487">
        <f t="shared" si="53"/>
        <v>0</v>
      </c>
      <c r="AP245" s="487">
        <f t="shared" si="53"/>
        <v>0</v>
      </c>
      <c r="AQ245" s="487">
        <f t="shared" si="53"/>
        <v>0</v>
      </c>
      <c r="AR245" s="487">
        <f t="shared" si="53"/>
        <v>0</v>
      </c>
      <c r="AS245" s="487">
        <f t="shared" si="53"/>
        <v>0</v>
      </c>
      <c r="AT245" s="487">
        <f t="shared" si="53"/>
        <v>0</v>
      </c>
      <c r="AU245" s="493">
        <f t="shared" si="53"/>
        <v>0</v>
      </c>
      <c r="AV245" s="488" t="str">
        <f t="shared" si="50"/>
        <v/>
      </c>
      <c r="AW245" s="487" t="str">
        <f t="shared" si="50"/>
        <v/>
      </c>
      <c r="AX245" s="487" t="str">
        <f t="shared" si="50"/>
        <v/>
      </c>
      <c r="AY245" s="487" t="str">
        <f t="shared" si="50"/>
        <v/>
      </c>
      <c r="AZ245" s="487" t="str">
        <f t="shared" si="50"/>
        <v/>
      </c>
      <c r="BA245" s="487">
        <f t="shared" si="50"/>
        <v>0</v>
      </c>
      <c r="BB245" s="487" t="str">
        <f t="shared" si="50"/>
        <v/>
      </c>
      <c r="BC245" s="487" t="str">
        <f t="shared" si="50"/>
        <v/>
      </c>
      <c r="BD245" s="487" t="str">
        <f t="shared" si="50"/>
        <v/>
      </c>
      <c r="BE245" s="487" t="str">
        <f t="shared" si="50"/>
        <v/>
      </c>
      <c r="BF245" s="487" t="str">
        <f t="shared" si="50"/>
        <v/>
      </c>
      <c r="BG245" s="487" t="str">
        <f t="shared" si="48"/>
        <v/>
      </c>
      <c r="BH245" s="487" t="str">
        <f t="shared" si="48"/>
        <v/>
      </c>
      <c r="BI245" s="487" t="str">
        <f t="shared" si="48"/>
        <v/>
      </c>
      <c r="BJ245" s="487" t="str">
        <f t="shared" si="48"/>
        <v/>
      </c>
      <c r="BK245" s="489" t="str">
        <f t="shared" si="48"/>
        <v/>
      </c>
      <c r="BL245" s="495" t="str">
        <f t="shared" si="51"/>
        <v/>
      </c>
      <c r="BM245" s="487" t="str">
        <f t="shared" si="51"/>
        <v/>
      </c>
      <c r="BN245" s="487" t="str">
        <f t="shared" si="51"/>
        <v/>
      </c>
      <c r="BO245" s="487" t="str">
        <f t="shared" si="51"/>
        <v/>
      </c>
      <c r="BP245" s="487" t="str">
        <f t="shared" si="51"/>
        <v/>
      </c>
      <c r="BQ245" s="487">
        <f t="shared" si="51"/>
        <v>0</v>
      </c>
      <c r="BR245" s="487" t="str">
        <f t="shared" si="51"/>
        <v/>
      </c>
      <c r="BS245" s="487" t="str">
        <f t="shared" si="51"/>
        <v/>
      </c>
      <c r="BT245" s="487" t="str">
        <f t="shared" si="51"/>
        <v/>
      </c>
      <c r="BU245" s="487" t="str">
        <f t="shared" si="51"/>
        <v/>
      </c>
      <c r="BV245" s="487" t="str">
        <f t="shared" si="51"/>
        <v/>
      </c>
      <c r="BW245" s="487" t="str">
        <f t="shared" si="49"/>
        <v/>
      </c>
      <c r="BX245" s="487" t="str">
        <f t="shared" si="49"/>
        <v/>
      </c>
      <c r="BY245" s="487" t="str">
        <f t="shared" si="49"/>
        <v/>
      </c>
      <c r="BZ245" s="487" t="str">
        <f t="shared" si="49"/>
        <v/>
      </c>
      <c r="CA245" s="489" t="str">
        <f t="shared" si="49"/>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53"/>
        <v>0</v>
      </c>
      <c r="AG246" s="487">
        <f t="shared" si="53"/>
        <v>0</v>
      </c>
      <c r="AH246" s="487">
        <f t="shared" si="53"/>
        <v>0</v>
      </c>
      <c r="AI246" s="487">
        <f t="shared" si="53"/>
        <v>0</v>
      </c>
      <c r="AJ246" s="487">
        <f t="shared" si="53"/>
        <v>0</v>
      </c>
      <c r="AK246" s="487">
        <f t="shared" si="53"/>
        <v>-1</v>
      </c>
      <c r="AL246" s="487">
        <f t="shared" si="53"/>
        <v>0</v>
      </c>
      <c r="AM246" s="487">
        <f t="shared" si="53"/>
        <v>0</v>
      </c>
      <c r="AN246" s="487">
        <f t="shared" si="53"/>
        <v>0</v>
      </c>
      <c r="AO246" s="487">
        <f t="shared" si="53"/>
        <v>0</v>
      </c>
      <c r="AP246" s="487">
        <f t="shared" si="53"/>
        <v>0</v>
      </c>
      <c r="AQ246" s="487">
        <f t="shared" si="53"/>
        <v>0</v>
      </c>
      <c r="AR246" s="487">
        <f t="shared" si="53"/>
        <v>0</v>
      </c>
      <c r="AS246" s="487">
        <f t="shared" si="53"/>
        <v>0</v>
      </c>
      <c r="AT246" s="487">
        <f t="shared" si="53"/>
        <v>0</v>
      </c>
      <c r="AU246" s="493">
        <f t="shared" si="53"/>
        <v>0</v>
      </c>
      <c r="AV246" s="488" t="str">
        <f t="shared" si="50"/>
        <v/>
      </c>
      <c r="AW246" s="487" t="str">
        <f t="shared" si="50"/>
        <v/>
      </c>
      <c r="AX246" s="487" t="str">
        <f t="shared" si="50"/>
        <v/>
      </c>
      <c r="AY246" s="487" t="str">
        <f t="shared" si="50"/>
        <v/>
      </c>
      <c r="AZ246" s="487" t="str">
        <f t="shared" si="50"/>
        <v/>
      </c>
      <c r="BA246" s="487">
        <f t="shared" si="50"/>
        <v>0</v>
      </c>
      <c r="BB246" s="487" t="str">
        <f t="shared" si="50"/>
        <v/>
      </c>
      <c r="BC246" s="487" t="str">
        <f t="shared" si="50"/>
        <v/>
      </c>
      <c r="BD246" s="487" t="str">
        <f t="shared" si="50"/>
        <v/>
      </c>
      <c r="BE246" s="487" t="str">
        <f t="shared" si="50"/>
        <v/>
      </c>
      <c r="BF246" s="487" t="str">
        <f t="shared" si="50"/>
        <v/>
      </c>
      <c r="BG246" s="487" t="str">
        <f t="shared" si="48"/>
        <v/>
      </c>
      <c r="BH246" s="487" t="str">
        <f t="shared" si="48"/>
        <v/>
      </c>
      <c r="BI246" s="487" t="str">
        <f t="shared" si="48"/>
        <v/>
      </c>
      <c r="BJ246" s="487" t="str">
        <f t="shared" si="48"/>
        <v/>
      </c>
      <c r="BK246" s="489" t="str">
        <f t="shared" si="48"/>
        <v/>
      </c>
      <c r="BL246" s="495" t="str">
        <f t="shared" si="51"/>
        <v/>
      </c>
      <c r="BM246" s="487" t="str">
        <f t="shared" si="51"/>
        <v/>
      </c>
      <c r="BN246" s="487" t="str">
        <f t="shared" si="51"/>
        <v/>
      </c>
      <c r="BO246" s="487" t="str">
        <f t="shared" si="51"/>
        <v/>
      </c>
      <c r="BP246" s="487" t="str">
        <f t="shared" si="51"/>
        <v/>
      </c>
      <c r="BQ246" s="487">
        <f t="shared" si="51"/>
        <v>0</v>
      </c>
      <c r="BR246" s="487" t="str">
        <f t="shared" si="51"/>
        <v/>
      </c>
      <c r="BS246" s="487" t="str">
        <f t="shared" si="51"/>
        <v/>
      </c>
      <c r="BT246" s="487" t="str">
        <f t="shared" si="51"/>
        <v/>
      </c>
      <c r="BU246" s="487" t="str">
        <f t="shared" si="51"/>
        <v/>
      </c>
      <c r="BV246" s="487" t="str">
        <f t="shared" si="51"/>
        <v/>
      </c>
      <c r="BW246" s="487" t="str">
        <f t="shared" si="49"/>
        <v/>
      </c>
      <c r="BX246" s="487" t="str">
        <f t="shared" si="49"/>
        <v/>
      </c>
      <c r="BY246" s="487" t="str">
        <f t="shared" si="49"/>
        <v/>
      </c>
      <c r="BZ246" s="487" t="str">
        <f t="shared" si="49"/>
        <v/>
      </c>
      <c r="CA246" s="489" t="str">
        <f t="shared" si="49"/>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53"/>
        <v>0</v>
      </c>
      <c r="AG247" s="487">
        <f t="shared" si="53"/>
        <v>0</v>
      </c>
      <c r="AH247" s="487">
        <f t="shared" si="53"/>
        <v>0</v>
      </c>
      <c r="AI247" s="487">
        <f t="shared" si="53"/>
        <v>0</v>
      </c>
      <c r="AJ247" s="487">
        <f t="shared" si="53"/>
        <v>0</v>
      </c>
      <c r="AK247" s="487">
        <f t="shared" si="53"/>
        <v>-1</v>
      </c>
      <c r="AL247" s="487">
        <f t="shared" si="53"/>
        <v>0</v>
      </c>
      <c r="AM247" s="487">
        <f t="shared" si="53"/>
        <v>0</v>
      </c>
      <c r="AN247" s="487">
        <f t="shared" si="53"/>
        <v>0</v>
      </c>
      <c r="AO247" s="487">
        <f t="shared" si="53"/>
        <v>0</v>
      </c>
      <c r="AP247" s="487">
        <f t="shared" si="53"/>
        <v>0</v>
      </c>
      <c r="AQ247" s="487">
        <f t="shared" si="53"/>
        <v>0</v>
      </c>
      <c r="AR247" s="487">
        <f t="shared" si="53"/>
        <v>0</v>
      </c>
      <c r="AS247" s="487">
        <f t="shared" si="53"/>
        <v>0</v>
      </c>
      <c r="AT247" s="487">
        <f t="shared" si="53"/>
        <v>0</v>
      </c>
      <c r="AU247" s="493">
        <f t="shared" si="53"/>
        <v>0</v>
      </c>
      <c r="AV247" s="488" t="str">
        <f t="shared" si="50"/>
        <v/>
      </c>
      <c r="AW247" s="487" t="str">
        <f t="shared" si="50"/>
        <v/>
      </c>
      <c r="AX247" s="487" t="str">
        <f t="shared" si="50"/>
        <v/>
      </c>
      <c r="AY247" s="487" t="str">
        <f t="shared" si="50"/>
        <v/>
      </c>
      <c r="AZ247" s="487" t="str">
        <f t="shared" si="50"/>
        <v/>
      </c>
      <c r="BA247" s="487">
        <f t="shared" si="50"/>
        <v>0</v>
      </c>
      <c r="BB247" s="487" t="str">
        <f t="shared" si="50"/>
        <v/>
      </c>
      <c r="BC247" s="487" t="str">
        <f t="shared" si="50"/>
        <v/>
      </c>
      <c r="BD247" s="487" t="str">
        <f t="shared" si="50"/>
        <v/>
      </c>
      <c r="BE247" s="487" t="str">
        <f t="shared" si="50"/>
        <v/>
      </c>
      <c r="BF247" s="487" t="str">
        <f t="shared" si="50"/>
        <v/>
      </c>
      <c r="BG247" s="487" t="str">
        <f t="shared" si="48"/>
        <v/>
      </c>
      <c r="BH247" s="487" t="str">
        <f t="shared" si="48"/>
        <v/>
      </c>
      <c r="BI247" s="487" t="str">
        <f t="shared" si="48"/>
        <v/>
      </c>
      <c r="BJ247" s="487" t="str">
        <f t="shared" si="48"/>
        <v/>
      </c>
      <c r="BK247" s="489" t="str">
        <f t="shared" si="48"/>
        <v/>
      </c>
      <c r="BL247" s="495" t="str">
        <f t="shared" si="51"/>
        <v/>
      </c>
      <c r="BM247" s="487" t="str">
        <f t="shared" si="51"/>
        <v/>
      </c>
      <c r="BN247" s="487" t="str">
        <f t="shared" si="51"/>
        <v/>
      </c>
      <c r="BO247" s="487" t="str">
        <f t="shared" si="51"/>
        <v/>
      </c>
      <c r="BP247" s="487" t="str">
        <f t="shared" si="51"/>
        <v/>
      </c>
      <c r="BQ247" s="487">
        <f t="shared" si="51"/>
        <v>0</v>
      </c>
      <c r="BR247" s="487" t="str">
        <f t="shared" si="51"/>
        <v/>
      </c>
      <c r="BS247" s="487" t="str">
        <f t="shared" si="51"/>
        <v/>
      </c>
      <c r="BT247" s="487" t="str">
        <f t="shared" si="51"/>
        <v/>
      </c>
      <c r="BU247" s="487" t="str">
        <f t="shared" si="51"/>
        <v/>
      </c>
      <c r="BV247" s="487" t="str">
        <f t="shared" si="51"/>
        <v/>
      </c>
      <c r="BW247" s="487" t="str">
        <f t="shared" si="49"/>
        <v/>
      </c>
      <c r="BX247" s="487" t="str">
        <f t="shared" si="49"/>
        <v/>
      </c>
      <c r="BY247" s="487" t="str">
        <f t="shared" si="49"/>
        <v/>
      </c>
      <c r="BZ247" s="487" t="str">
        <f t="shared" si="49"/>
        <v/>
      </c>
      <c r="CA247" s="489" t="str">
        <f t="shared" si="49"/>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53"/>
        <v>0</v>
      </c>
      <c r="AG248" s="487">
        <f t="shared" si="53"/>
        <v>0</v>
      </c>
      <c r="AH248" s="487">
        <f t="shared" si="53"/>
        <v>0</v>
      </c>
      <c r="AI248" s="487">
        <f t="shared" si="53"/>
        <v>0</v>
      </c>
      <c r="AJ248" s="487">
        <f t="shared" si="53"/>
        <v>0</v>
      </c>
      <c r="AK248" s="487">
        <f t="shared" si="53"/>
        <v>-1</v>
      </c>
      <c r="AL248" s="487">
        <f t="shared" si="53"/>
        <v>0</v>
      </c>
      <c r="AM248" s="487">
        <f t="shared" si="53"/>
        <v>0</v>
      </c>
      <c r="AN248" s="487">
        <f t="shared" si="53"/>
        <v>0</v>
      </c>
      <c r="AO248" s="487">
        <f t="shared" si="53"/>
        <v>0</v>
      </c>
      <c r="AP248" s="487">
        <f t="shared" si="53"/>
        <v>0</v>
      </c>
      <c r="AQ248" s="487">
        <f t="shared" si="53"/>
        <v>0</v>
      </c>
      <c r="AR248" s="487">
        <f t="shared" si="53"/>
        <v>0</v>
      </c>
      <c r="AS248" s="487">
        <f t="shared" si="53"/>
        <v>0</v>
      </c>
      <c r="AT248" s="487">
        <f t="shared" si="53"/>
        <v>0</v>
      </c>
      <c r="AU248" s="493">
        <f t="shared" si="53"/>
        <v>0</v>
      </c>
      <c r="AV248" s="488" t="str">
        <f t="shared" si="50"/>
        <v/>
      </c>
      <c r="AW248" s="487" t="str">
        <f t="shared" si="50"/>
        <v/>
      </c>
      <c r="AX248" s="487" t="str">
        <f t="shared" ref="AX248:BI275" si="54">IF(AH248,IFERROR(LEFT($V248,SEARCH(" (",$V248)-1),$V248),"")</f>
        <v/>
      </c>
      <c r="AY248" s="487" t="str">
        <f t="shared" si="54"/>
        <v/>
      </c>
      <c r="AZ248" s="487" t="str">
        <f t="shared" si="54"/>
        <v/>
      </c>
      <c r="BA248" s="487">
        <f t="shared" si="54"/>
        <v>0</v>
      </c>
      <c r="BB248" s="487" t="str">
        <f t="shared" si="54"/>
        <v/>
      </c>
      <c r="BC248" s="487" t="str">
        <f t="shared" si="54"/>
        <v/>
      </c>
      <c r="BD248" s="487" t="str">
        <f t="shared" si="54"/>
        <v/>
      </c>
      <c r="BE248" s="487" t="str">
        <f t="shared" si="54"/>
        <v/>
      </c>
      <c r="BF248" s="487" t="str">
        <f t="shared" si="54"/>
        <v/>
      </c>
      <c r="BG248" s="487" t="str">
        <f t="shared" si="48"/>
        <v/>
      </c>
      <c r="BH248" s="487" t="str">
        <f t="shared" si="48"/>
        <v/>
      </c>
      <c r="BI248" s="487" t="str">
        <f t="shared" si="48"/>
        <v/>
      </c>
      <c r="BJ248" s="487" t="str">
        <f t="shared" si="48"/>
        <v/>
      </c>
      <c r="BK248" s="489" t="str">
        <f t="shared" si="48"/>
        <v/>
      </c>
      <c r="BL248" s="495" t="str">
        <f t="shared" si="51"/>
        <v/>
      </c>
      <c r="BM248" s="487" t="str">
        <f t="shared" si="51"/>
        <v/>
      </c>
      <c r="BN248" s="487" t="str">
        <f t="shared" ref="BN248:BY275" si="55">IF(AH248,IFERROR(LEFT($W248,SEARCH(" (",$W248)-1),$W248),"")</f>
        <v/>
      </c>
      <c r="BO248" s="487" t="str">
        <f t="shared" si="55"/>
        <v/>
      </c>
      <c r="BP248" s="487" t="str">
        <f t="shared" si="55"/>
        <v/>
      </c>
      <c r="BQ248" s="487">
        <f t="shared" si="55"/>
        <v>0</v>
      </c>
      <c r="BR248" s="487" t="str">
        <f t="shared" si="55"/>
        <v/>
      </c>
      <c r="BS248" s="487" t="str">
        <f t="shared" si="55"/>
        <v/>
      </c>
      <c r="BT248" s="487" t="str">
        <f t="shared" si="55"/>
        <v/>
      </c>
      <c r="BU248" s="487" t="str">
        <f t="shared" si="55"/>
        <v/>
      </c>
      <c r="BV248" s="487" t="str">
        <f t="shared" si="55"/>
        <v/>
      </c>
      <c r="BW248" s="487" t="str">
        <f t="shared" si="49"/>
        <v/>
      </c>
      <c r="BX248" s="487" t="str">
        <f t="shared" si="49"/>
        <v/>
      </c>
      <c r="BY248" s="487" t="str">
        <f t="shared" si="49"/>
        <v/>
      </c>
      <c r="BZ248" s="487" t="str">
        <f t="shared" si="49"/>
        <v/>
      </c>
      <c r="CA248" s="489" t="str">
        <f t="shared" si="49"/>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53"/>
        <v>0</v>
      </c>
      <c r="AG249" s="487">
        <f t="shared" si="53"/>
        <v>0</v>
      </c>
      <c r="AH249" s="487">
        <f t="shared" si="53"/>
        <v>0</v>
      </c>
      <c r="AI249" s="487">
        <f t="shared" si="53"/>
        <v>0</v>
      </c>
      <c r="AJ249" s="487">
        <f t="shared" si="53"/>
        <v>0</v>
      </c>
      <c r="AK249" s="487">
        <f t="shared" si="53"/>
        <v>-1</v>
      </c>
      <c r="AL249" s="487">
        <f t="shared" si="53"/>
        <v>0</v>
      </c>
      <c r="AM249" s="487">
        <f t="shared" si="53"/>
        <v>0</v>
      </c>
      <c r="AN249" s="487">
        <f t="shared" si="53"/>
        <v>0</v>
      </c>
      <c r="AO249" s="487">
        <f t="shared" si="53"/>
        <v>0</v>
      </c>
      <c r="AP249" s="487">
        <f t="shared" si="53"/>
        <v>0</v>
      </c>
      <c r="AQ249" s="487">
        <f t="shared" si="53"/>
        <v>0</v>
      </c>
      <c r="AR249" s="487">
        <f t="shared" si="53"/>
        <v>0</v>
      </c>
      <c r="AS249" s="487">
        <f t="shared" si="53"/>
        <v>0</v>
      </c>
      <c r="AT249" s="487">
        <f t="shared" si="53"/>
        <v>0</v>
      </c>
      <c r="AU249" s="493">
        <f t="shared" si="53"/>
        <v>0</v>
      </c>
      <c r="AV249" s="488" t="str">
        <f t="shared" ref="AV249:BI288" si="56">IF(AF249,IFERROR(LEFT($V249,SEARCH(" (",$V249)-1),$V249),"")</f>
        <v/>
      </c>
      <c r="AW249" s="487" t="str">
        <f t="shared" si="56"/>
        <v/>
      </c>
      <c r="AX249" s="487" t="str">
        <f t="shared" si="54"/>
        <v/>
      </c>
      <c r="AY249" s="487" t="str">
        <f t="shared" si="54"/>
        <v/>
      </c>
      <c r="AZ249" s="487" t="str">
        <f t="shared" si="54"/>
        <v/>
      </c>
      <c r="BA249" s="487">
        <f t="shared" si="54"/>
        <v>0</v>
      </c>
      <c r="BB249" s="487" t="str">
        <f t="shared" si="54"/>
        <v/>
      </c>
      <c r="BC249" s="487" t="str">
        <f t="shared" si="54"/>
        <v/>
      </c>
      <c r="BD249" s="487" t="str">
        <f t="shared" si="54"/>
        <v/>
      </c>
      <c r="BE249" s="487" t="str">
        <f t="shared" si="54"/>
        <v/>
      </c>
      <c r="BF249" s="487" t="str">
        <f t="shared" si="54"/>
        <v/>
      </c>
      <c r="BG249" s="487" t="str">
        <f t="shared" si="48"/>
        <v/>
      </c>
      <c r="BH249" s="487" t="str">
        <f t="shared" si="48"/>
        <v/>
      </c>
      <c r="BI249" s="487" t="str">
        <f t="shared" si="48"/>
        <v/>
      </c>
      <c r="BJ249" s="487" t="str">
        <f t="shared" si="48"/>
        <v/>
      </c>
      <c r="BK249" s="489" t="str">
        <f t="shared" si="48"/>
        <v/>
      </c>
      <c r="BL249" s="495" t="str">
        <f t="shared" ref="BL249:BY288" si="57">IF(AF249,IFERROR(LEFT($W249,SEARCH(" (",$W249)-1),$W249),"")</f>
        <v/>
      </c>
      <c r="BM249" s="487" t="str">
        <f t="shared" si="57"/>
        <v/>
      </c>
      <c r="BN249" s="487" t="str">
        <f t="shared" si="55"/>
        <v/>
      </c>
      <c r="BO249" s="487" t="str">
        <f t="shared" si="55"/>
        <v/>
      </c>
      <c r="BP249" s="487" t="str">
        <f t="shared" si="55"/>
        <v/>
      </c>
      <c r="BQ249" s="487">
        <f t="shared" si="55"/>
        <v>0</v>
      </c>
      <c r="BR249" s="487" t="str">
        <f t="shared" si="55"/>
        <v/>
      </c>
      <c r="BS249" s="487" t="str">
        <f t="shared" si="55"/>
        <v/>
      </c>
      <c r="BT249" s="487" t="str">
        <f t="shared" si="55"/>
        <v/>
      </c>
      <c r="BU249" s="487" t="str">
        <f t="shared" si="55"/>
        <v/>
      </c>
      <c r="BV249" s="487" t="str">
        <f t="shared" si="55"/>
        <v/>
      </c>
      <c r="BW249" s="487" t="str">
        <f t="shared" si="49"/>
        <v/>
      </c>
      <c r="BX249" s="487" t="str">
        <f t="shared" si="49"/>
        <v/>
      </c>
      <c r="BY249" s="487" t="str">
        <f t="shared" si="49"/>
        <v/>
      </c>
      <c r="BZ249" s="487" t="str">
        <f t="shared" si="49"/>
        <v/>
      </c>
      <c r="CA249" s="489" t="str">
        <f t="shared" si="49"/>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53"/>
        <v>0</v>
      </c>
      <c r="AG250" s="487">
        <f t="shared" si="53"/>
        <v>0</v>
      </c>
      <c r="AH250" s="487">
        <f t="shared" si="53"/>
        <v>0</v>
      </c>
      <c r="AI250" s="487">
        <f t="shared" si="53"/>
        <v>0</v>
      </c>
      <c r="AJ250" s="487">
        <f t="shared" si="53"/>
        <v>0</v>
      </c>
      <c r="AK250" s="487">
        <f t="shared" si="53"/>
        <v>-1</v>
      </c>
      <c r="AL250" s="487">
        <f t="shared" si="53"/>
        <v>0</v>
      </c>
      <c r="AM250" s="487">
        <f t="shared" si="53"/>
        <v>0</v>
      </c>
      <c r="AN250" s="487">
        <f t="shared" si="53"/>
        <v>0</v>
      </c>
      <c r="AO250" s="487">
        <f t="shared" si="53"/>
        <v>0</v>
      </c>
      <c r="AP250" s="487">
        <f t="shared" si="53"/>
        <v>0</v>
      </c>
      <c r="AQ250" s="487">
        <f t="shared" si="53"/>
        <v>0</v>
      </c>
      <c r="AR250" s="487">
        <f t="shared" si="53"/>
        <v>0</v>
      </c>
      <c r="AS250" s="487">
        <f t="shared" si="53"/>
        <v>0</v>
      </c>
      <c r="AT250" s="487">
        <f t="shared" si="53"/>
        <v>0</v>
      </c>
      <c r="AU250" s="493">
        <f t="shared" si="53"/>
        <v>0</v>
      </c>
      <c r="AV250" s="488" t="str">
        <f t="shared" si="56"/>
        <v/>
      </c>
      <c r="AW250" s="487" t="str">
        <f t="shared" si="56"/>
        <v/>
      </c>
      <c r="AX250" s="487" t="str">
        <f t="shared" si="54"/>
        <v/>
      </c>
      <c r="AY250" s="487" t="str">
        <f t="shared" si="54"/>
        <v/>
      </c>
      <c r="AZ250" s="487" t="str">
        <f t="shared" si="54"/>
        <v/>
      </c>
      <c r="BA250" s="487">
        <f t="shared" si="54"/>
        <v>0</v>
      </c>
      <c r="BB250" s="487" t="str">
        <f t="shared" si="54"/>
        <v/>
      </c>
      <c r="BC250" s="487" t="str">
        <f t="shared" si="54"/>
        <v/>
      </c>
      <c r="BD250" s="487" t="str">
        <f t="shared" si="54"/>
        <v/>
      </c>
      <c r="BE250" s="487" t="str">
        <f t="shared" si="54"/>
        <v/>
      </c>
      <c r="BF250" s="487" t="str">
        <f t="shared" si="54"/>
        <v/>
      </c>
      <c r="BG250" s="487" t="str">
        <f t="shared" si="48"/>
        <v/>
      </c>
      <c r="BH250" s="487" t="str">
        <f t="shared" si="48"/>
        <v/>
      </c>
      <c r="BI250" s="487" t="str">
        <f t="shared" si="48"/>
        <v/>
      </c>
      <c r="BJ250" s="487" t="str">
        <f t="shared" si="48"/>
        <v/>
      </c>
      <c r="BK250" s="489" t="str">
        <f t="shared" si="48"/>
        <v/>
      </c>
      <c r="BL250" s="495" t="str">
        <f t="shared" si="57"/>
        <v/>
      </c>
      <c r="BM250" s="487" t="str">
        <f t="shared" si="57"/>
        <v/>
      </c>
      <c r="BN250" s="487" t="str">
        <f t="shared" si="55"/>
        <v/>
      </c>
      <c r="BO250" s="487" t="str">
        <f t="shared" si="55"/>
        <v/>
      </c>
      <c r="BP250" s="487" t="str">
        <f t="shared" si="55"/>
        <v/>
      </c>
      <c r="BQ250" s="487">
        <f t="shared" si="55"/>
        <v>0</v>
      </c>
      <c r="BR250" s="487" t="str">
        <f t="shared" si="55"/>
        <v/>
      </c>
      <c r="BS250" s="487" t="str">
        <f t="shared" si="55"/>
        <v/>
      </c>
      <c r="BT250" s="487" t="str">
        <f t="shared" si="55"/>
        <v/>
      </c>
      <c r="BU250" s="487" t="str">
        <f t="shared" si="55"/>
        <v/>
      </c>
      <c r="BV250" s="487" t="str">
        <f t="shared" si="55"/>
        <v/>
      </c>
      <c r="BW250" s="487" t="str">
        <f t="shared" si="49"/>
        <v/>
      </c>
      <c r="BX250" s="487" t="str">
        <f t="shared" si="49"/>
        <v/>
      </c>
      <c r="BY250" s="487" t="str">
        <f t="shared" si="49"/>
        <v/>
      </c>
      <c r="BZ250" s="487" t="str">
        <f t="shared" si="49"/>
        <v/>
      </c>
      <c r="CA250" s="489" t="str">
        <f t="shared" si="49"/>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53"/>
        <v>0</v>
      </c>
      <c r="AG251" s="487">
        <f t="shared" si="53"/>
        <v>0</v>
      </c>
      <c r="AH251" s="487">
        <f t="shared" si="53"/>
        <v>0</v>
      </c>
      <c r="AI251" s="487">
        <f t="shared" si="53"/>
        <v>0</v>
      </c>
      <c r="AJ251" s="487">
        <f t="shared" si="53"/>
        <v>0</v>
      </c>
      <c r="AK251" s="487">
        <f t="shared" si="53"/>
        <v>-1</v>
      </c>
      <c r="AL251" s="487">
        <f t="shared" si="53"/>
        <v>0</v>
      </c>
      <c r="AM251" s="487">
        <f t="shared" si="53"/>
        <v>0</v>
      </c>
      <c r="AN251" s="487">
        <f t="shared" si="53"/>
        <v>0</v>
      </c>
      <c r="AO251" s="487">
        <f t="shared" si="53"/>
        <v>0</v>
      </c>
      <c r="AP251" s="487">
        <f t="shared" si="53"/>
        <v>0</v>
      </c>
      <c r="AQ251" s="487">
        <f t="shared" si="53"/>
        <v>0</v>
      </c>
      <c r="AR251" s="487">
        <f t="shared" si="53"/>
        <v>0</v>
      </c>
      <c r="AS251" s="487">
        <f t="shared" si="53"/>
        <v>0</v>
      </c>
      <c r="AT251" s="487">
        <f t="shared" si="53"/>
        <v>0</v>
      </c>
      <c r="AU251" s="493">
        <f t="shared" si="53"/>
        <v>0</v>
      </c>
      <c r="AV251" s="488" t="str">
        <f t="shared" si="56"/>
        <v/>
      </c>
      <c r="AW251" s="487" t="str">
        <f t="shared" si="56"/>
        <v/>
      </c>
      <c r="AX251" s="487" t="str">
        <f t="shared" si="54"/>
        <v/>
      </c>
      <c r="AY251" s="487" t="str">
        <f t="shared" si="54"/>
        <v/>
      </c>
      <c r="AZ251" s="487" t="str">
        <f t="shared" si="54"/>
        <v/>
      </c>
      <c r="BA251" s="487">
        <f t="shared" si="54"/>
        <v>0</v>
      </c>
      <c r="BB251" s="487" t="str">
        <f t="shared" si="54"/>
        <v/>
      </c>
      <c r="BC251" s="487" t="str">
        <f t="shared" si="54"/>
        <v/>
      </c>
      <c r="BD251" s="487" t="str">
        <f t="shared" si="54"/>
        <v/>
      </c>
      <c r="BE251" s="487" t="str">
        <f t="shared" si="54"/>
        <v/>
      </c>
      <c r="BF251" s="487" t="str">
        <f t="shared" si="54"/>
        <v/>
      </c>
      <c r="BG251" s="487" t="str">
        <f t="shared" si="48"/>
        <v/>
      </c>
      <c r="BH251" s="487" t="str">
        <f t="shared" si="48"/>
        <v/>
      </c>
      <c r="BI251" s="487" t="str">
        <f t="shared" si="48"/>
        <v/>
      </c>
      <c r="BJ251" s="487" t="str">
        <f t="shared" si="48"/>
        <v/>
      </c>
      <c r="BK251" s="489" t="str">
        <f t="shared" si="48"/>
        <v/>
      </c>
      <c r="BL251" s="495" t="str">
        <f t="shared" si="57"/>
        <v/>
      </c>
      <c r="BM251" s="487" t="str">
        <f t="shared" si="57"/>
        <v/>
      </c>
      <c r="BN251" s="487" t="str">
        <f t="shared" si="55"/>
        <v/>
      </c>
      <c r="BO251" s="487" t="str">
        <f t="shared" si="55"/>
        <v/>
      </c>
      <c r="BP251" s="487" t="str">
        <f t="shared" si="55"/>
        <v/>
      </c>
      <c r="BQ251" s="487">
        <f t="shared" si="55"/>
        <v>0</v>
      </c>
      <c r="BR251" s="487" t="str">
        <f t="shared" si="55"/>
        <v/>
      </c>
      <c r="BS251" s="487" t="str">
        <f t="shared" si="55"/>
        <v/>
      </c>
      <c r="BT251" s="487" t="str">
        <f t="shared" si="55"/>
        <v/>
      </c>
      <c r="BU251" s="487" t="str">
        <f t="shared" si="55"/>
        <v/>
      </c>
      <c r="BV251" s="487" t="str">
        <f t="shared" si="55"/>
        <v/>
      </c>
      <c r="BW251" s="487" t="str">
        <f t="shared" si="49"/>
        <v/>
      </c>
      <c r="BX251" s="487" t="str">
        <f t="shared" si="49"/>
        <v/>
      </c>
      <c r="BY251" s="487" t="str">
        <f t="shared" si="49"/>
        <v/>
      </c>
      <c r="BZ251" s="487" t="str">
        <f t="shared" si="49"/>
        <v/>
      </c>
      <c r="CA251" s="489" t="str">
        <f t="shared" si="49"/>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53"/>
        <v>0</v>
      </c>
      <c r="AG252" s="487">
        <f t="shared" si="53"/>
        <v>0</v>
      </c>
      <c r="AH252" s="487">
        <f t="shared" si="53"/>
        <v>0</v>
      </c>
      <c r="AI252" s="487">
        <f t="shared" si="53"/>
        <v>0</v>
      </c>
      <c r="AJ252" s="487">
        <f t="shared" si="53"/>
        <v>0</v>
      </c>
      <c r="AK252" s="487">
        <f t="shared" si="53"/>
        <v>-1</v>
      </c>
      <c r="AL252" s="487">
        <f t="shared" si="53"/>
        <v>0</v>
      </c>
      <c r="AM252" s="487">
        <f t="shared" si="53"/>
        <v>0</v>
      </c>
      <c r="AN252" s="487">
        <f t="shared" si="53"/>
        <v>0</v>
      </c>
      <c r="AO252" s="487">
        <f t="shared" si="53"/>
        <v>0</v>
      </c>
      <c r="AP252" s="487">
        <f t="shared" si="53"/>
        <v>0</v>
      </c>
      <c r="AQ252" s="487">
        <f t="shared" si="53"/>
        <v>0</v>
      </c>
      <c r="AR252" s="487">
        <f t="shared" si="53"/>
        <v>0</v>
      </c>
      <c r="AS252" s="487">
        <f t="shared" si="53"/>
        <v>0</v>
      </c>
      <c r="AT252" s="487">
        <f t="shared" si="53"/>
        <v>0</v>
      </c>
      <c r="AU252" s="493">
        <f t="shared" si="53"/>
        <v>0</v>
      </c>
      <c r="AV252" s="488" t="str">
        <f t="shared" si="56"/>
        <v/>
      </c>
      <c r="AW252" s="487" t="str">
        <f t="shared" si="56"/>
        <v/>
      </c>
      <c r="AX252" s="487" t="str">
        <f t="shared" si="54"/>
        <v/>
      </c>
      <c r="AY252" s="487" t="str">
        <f t="shared" si="54"/>
        <v/>
      </c>
      <c r="AZ252" s="487" t="str">
        <f t="shared" si="54"/>
        <v/>
      </c>
      <c r="BA252" s="487">
        <f t="shared" si="54"/>
        <v>0</v>
      </c>
      <c r="BB252" s="487" t="str">
        <f t="shared" si="54"/>
        <v/>
      </c>
      <c r="BC252" s="487" t="str">
        <f t="shared" si="54"/>
        <v/>
      </c>
      <c r="BD252" s="487" t="str">
        <f t="shared" si="54"/>
        <v/>
      </c>
      <c r="BE252" s="487" t="str">
        <f t="shared" si="54"/>
        <v/>
      </c>
      <c r="BF252" s="487" t="str">
        <f t="shared" si="54"/>
        <v/>
      </c>
      <c r="BG252" s="487" t="str">
        <f t="shared" si="48"/>
        <v/>
      </c>
      <c r="BH252" s="487" t="str">
        <f t="shared" si="48"/>
        <v/>
      </c>
      <c r="BI252" s="487" t="str">
        <f t="shared" si="48"/>
        <v/>
      </c>
      <c r="BJ252" s="487" t="str">
        <f t="shared" si="48"/>
        <v/>
      </c>
      <c r="BK252" s="489" t="str">
        <f t="shared" si="48"/>
        <v/>
      </c>
      <c r="BL252" s="495" t="str">
        <f t="shared" si="57"/>
        <v/>
      </c>
      <c r="BM252" s="487" t="str">
        <f t="shared" si="57"/>
        <v/>
      </c>
      <c r="BN252" s="487" t="str">
        <f t="shared" si="55"/>
        <v/>
      </c>
      <c r="BO252" s="487" t="str">
        <f t="shared" si="55"/>
        <v/>
      </c>
      <c r="BP252" s="487" t="str">
        <f t="shared" si="55"/>
        <v/>
      </c>
      <c r="BQ252" s="487">
        <f t="shared" si="55"/>
        <v>0</v>
      </c>
      <c r="BR252" s="487" t="str">
        <f t="shared" si="55"/>
        <v/>
      </c>
      <c r="BS252" s="487" t="str">
        <f t="shared" si="55"/>
        <v/>
      </c>
      <c r="BT252" s="487" t="str">
        <f t="shared" si="55"/>
        <v/>
      </c>
      <c r="BU252" s="487" t="str">
        <f t="shared" si="55"/>
        <v/>
      </c>
      <c r="BV252" s="487" t="str">
        <f t="shared" si="55"/>
        <v/>
      </c>
      <c r="BW252" s="487" t="str">
        <f t="shared" si="49"/>
        <v/>
      </c>
      <c r="BX252" s="487" t="str">
        <f t="shared" si="49"/>
        <v/>
      </c>
      <c r="BY252" s="487" t="str">
        <f t="shared" si="49"/>
        <v/>
      </c>
      <c r="BZ252" s="487" t="str">
        <f t="shared" si="49"/>
        <v/>
      </c>
      <c r="CA252" s="489" t="str">
        <f t="shared" si="49"/>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53"/>
        <v>0</v>
      </c>
      <c r="AG253" s="487">
        <f t="shared" si="53"/>
        <v>0</v>
      </c>
      <c r="AH253" s="487">
        <f t="shared" si="53"/>
        <v>0</v>
      </c>
      <c r="AI253" s="487">
        <f t="shared" si="53"/>
        <v>0</v>
      </c>
      <c r="AJ253" s="487">
        <f t="shared" si="53"/>
        <v>0</v>
      </c>
      <c r="AK253" s="487">
        <f t="shared" si="53"/>
        <v>-1</v>
      </c>
      <c r="AL253" s="487">
        <f t="shared" si="53"/>
        <v>0</v>
      </c>
      <c r="AM253" s="487">
        <f t="shared" si="53"/>
        <v>0</v>
      </c>
      <c r="AN253" s="487">
        <f t="shared" si="53"/>
        <v>0</v>
      </c>
      <c r="AO253" s="487">
        <f t="shared" si="53"/>
        <v>0</v>
      </c>
      <c r="AP253" s="487">
        <f t="shared" si="53"/>
        <v>0</v>
      </c>
      <c r="AQ253" s="487">
        <f t="shared" si="53"/>
        <v>0</v>
      </c>
      <c r="AR253" s="487">
        <f t="shared" si="53"/>
        <v>0</v>
      </c>
      <c r="AS253" s="487">
        <f t="shared" si="53"/>
        <v>0</v>
      </c>
      <c r="AT253" s="487">
        <f t="shared" si="53"/>
        <v>0</v>
      </c>
      <c r="AU253" s="493">
        <f t="shared" si="53"/>
        <v>0</v>
      </c>
      <c r="AV253" s="488" t="str">
        <f t="shared" si="56"/>
        <v/>
      </c>
      <c r="AW253" s="487" t="str">
        <f t="shared" si="56"/>
        <v/>
      </c>
      <c r="AX253" s="487" t="str">
        <f t="shared" si="54"/>
        <v/>
      </c>
      <c r="AY253" s="487" t="str">
        <f t="shared" si="54"/>
        <v/>
      </c>
      <c r="AZ253" s="487" t="str">
        <f t="shared" si="54"/>
        <v/>
      </c>
      <c r="BA253" s="487">
        <f t="shared" si="54"/>
        <v>0</v>
      </c>
      <c r="BB253" s="487" t="str">
        <f t="shared" si="54"/>
        <v/>
      </c>
      <c r="BC253" s="487" t="str">
        <f t="shared" si="54"/>
        <v/>
      </c>
      <c r="BD253" s="487" t="str">
        <f t="shared" si="54"/>
        <v/>
      </c>
      <c r="BE253" s="487" t="str">
        <f t="shared" si="54"/>
        <v/>
      </c>
      <c r="BF253" s="487" t="str">
        <f t="shared" si="54"/>
        <v/>
      </c>
      <c r="BG253" s="487" t="str">
        <f t="shared" si="48"/>
        <v/>
      </c>
      <c r="BH253" s="487" t="str">
        <f t="shared" si="48"/>
        <v/>
      </c>
      <c r="BI253" s="487" t="str">
        <f t="shared" si="48"/>
        <v/>
      </c>
      <c r="BJ253" s="487" t="str">
        <f t="shared" si="48"/>
        <v/>
      </c>
      <c r="BK253" s="489" t="str">
        <f t="shared" si="48"/>
        <v/>
      </c>
      <c r="BL253" s="495" t="str">
        <f t="shared" si="57"/>
        <v/>
      </c>
      <c r="BM253" s="487" t="str">
        <f t="shared" si="57"/>
        <v/>
      </c>
      <c r="BN253" s="487" t="str">
        <f t="shared" si="55"/>
        <v/>
      </c>
      <c r="BO253" s="487" t="str">
        <f t="shared" si="55"/>
        <v/>
      </c>
      <c r="BP253" s="487" t="str">
        <f t="shared" si="55"/>
        <v/>
      </c>
      <c r="BQ253" s="487">
        <f t="shared" si="55"/>
        <v>0</v>
      </c>
      <c r="BR253" s="487" t="str">
        <f t="shared" si="55"/>
        <v/>
      </c>
      <c r="BS253" s="487" t="str">
        <f t="shared" si="55"/>
        <v/>
      </c>
      <c r="BT253" s="487" t="str">
        <f t="shared" si="55"/>
        <v/>
      </c>
      <c r="BU253" s="487" t="str">
        <f t="shared" si="55"/>
        <v/>
      </c>
      <c r="BV253" s="487" t="str">
        <f t="shared" si="55"/>
        <v/>
      </c>
      <c r="BW253" s="487" t="str">
        <f t="shared" si="49"/>
        <v/>
      </c>
      <c r="BX253" s="487" t="str">
        <f t="shared" si="49"/>
        <v/>
      </c>
      <c r="BY253" s="487" t="str">
        <f t="shared" si="49"/>
        <v/>
      </c>
      <c r="BZ253" s="487" t="str">
        <f t="shared" si="49"/>
        <v/>
      </c>
      <c r="CA253" s="489" t="str">
        <f t="shared" si="49"/>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53"/>
        <v>0</v>
      </c>
      <c r="AG254" s="487">
        <f t="shared" si="53"/>
        <v>0</v>
      </c>
      <c r="AH254" s="487">
        <f t="shared" si="53"/>
        <v>0</v>
      </c>
      <c r="AI254" s="487">
        <f t="shared" si="53"/>
        <v>0</v>
      </c>
      <c r="AJ254" s="487">
        <f t="shared" si="53"/>
        <v>0</v>
      </c>
      <c r="AK254" s="487">
        <f t="shared" si="53"/>
        <v>-1</v>
      </c>
      <c r="AL254" s="487">
        <f t="shared" si="53"/>
        <v>0</v>
      </c>
      <c r="AM254" s="487">
        <f t="shared" si="53"/>
        <v>0</v>
      </c>
      <c r="AN254" s="487">
        <f t="shared" si="53"/>
        <v>0</v>
      </c>
      <c r="AO254" s="487">
        <f t="shared" si="53"/>
        <v>0</v>
      </c>
      <c r="AP254" s="487">
        <f t="shared" si="53"/>
        <v>0</v>
      </c>
      <c r="AQ254" s="487">
        <f t="shared" si="53"/>
        <v>0</v>
      </c>
      <c r="AR254" s="487">
        <f t="shared" si="53"/>
        <v>0</v>
      </c>
      <c r="AS254" s="487">
        <f t="shared" si="53"/>
        <v>0</v>
      </c>
      <c r="AT254" s="487">
        <f t="shared" si="53"/>
        <v>0</v>
      </c>
      <c r="AU254" s="493">
        <f t="shared" ref="AU254" si="58">AU253</f>
        <v>0</v>
      </c>
      <c r="AV254" s="488" t="str">
        <f t="shared" si="56"/>
        <v/>
      </c>
      <c r="AW254" s="487" t="str">
        <f t="shared" si="56"/>
        <v/>
      </c>
      <c r="AX254" s="487" t="str">
        <f t="shared" si="54"/>
        <v/>
      </c>
      <c r="AY254" s="487" t="str">
        <f t="shared" si="54"/>
        <v/>
      </c>
      <c r="AZ254" s="487" t="str">
        <f t="shared" si="54"/>
        <v/>
      </c>
      <c r="BA254" s="487">
        <f t="shared" si="54"/>
        <v>0</v>
      </c>
      <c r="BB254" s="487" t="str">
        <f t="shared" si="54"/>
        <v/>
      </c>
      <c r="BC254" s="487" t="str">
        <f t="shared" si="54"/>
        <v/>
      </c>
      <c r="BD254" s="487" t="str">
        <f t="shared" si="54"/>
        <v/>
      </c>
      <c r="BE254" s="487" t="str">
        <f t="shared" si="54"/>
        <v/>
      </c>
      <c r="BF254" s="487" t="str">
        <f t="shared" si="54"/>
        <v/>
      </c>
      <c r="BG254" s="487" t="str">
        <f t="shared" si="48"/>
        <v/>
      </c>
      <c r="BH254" s="487" t="str">
        <f t="shared" si="48"/>
        <v/>
      </c>
      <c r="BI254" s="487" t="str">
        <f t="shared" si="48"/>
        <v/>
      </c>
      <c r="BJ254" s="487" t="str">
        <f t="shared" si="48"/>
        <v/>
      </c>
      <c r="BK254" s="489" t="str">
        <f t="shared" si="48"/>
        <v/>
      </c>
      <c r="BL254" s="495" t="str">
        <f t="shared" si="57"/>
        <v/>
      </c>
      <c r="BM254" s="487" t="str">
        <f t="shared" si="57"/>
        <v/>
      </c>
      <c r="BN254" s="487" t="str">
        <f t="shared" si="55"/>
        <v/>
      </c>
      <c r="BO254" s="487" t="str">
        <f t="shared" si="55"/>
        <v/>
      </c>
      <c r="BP254" s="487" t="str">
        <f t="shared" si="55"/>
        <v/>
      </c>
      <c r="BQ254" s="487">
        <f t="shared" si="55"/>
        <v>0</v>
      </c>
      <c r="BR254" s="487" t="str">
        <f t="shared" si="55"/>
        <v/>
      </c>
      <c r="BS254" s="487" t="str">
        <f t="shared" si="55"/>
        <v/>
      </c>
      <c r="BT254" s="487" t="str">
        <f t="shared" si="55"/>
        <v/>
      </c>
      <c r="BU254" s="487" t="str">
        <f t="shared" si="55"/>
        <v/>
      </c>
      <c r="BV254" s="487" t="str">
        <f t="shared" si="55"/>
        <v/>
      </c>
      <c r="BW254" s="487" t="str">
        <f t="shared" si="49"/>
        <v/>
      </c>
      <c r="BX254" s="487" t="str">
        <f t="shared" si="49"/>
        <v/>
      </c>
      <c r="BY254" s="487" t="str">
        <f t="shared" si="49"/>
        <v/>
      </c>
      <c r="BZ254" s="487" t="str">
        <f t="shared" si="49"/>
        <v/>
      </c>
      <c r="CA254" s="489" t="str">
        <f t="shared" si="49"/>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59">AF254</f>
        <v>0</v>
      </c>
      <c r="AG255" s="487">
        <f t="shared" si="59"/>
        <v>0</v>
      </c>
      <c r="AH255" s="487">
        <f t="shared" si="59"/>
        <v>0</v>
      </c>
      <c r="AI255" s="487">
        <f t="shared" si="59"/>
        <v>0</v>
      </c>
      <c r="AJ255" s="487">
        <f t="shared" si="59"/>
        <v>0</v>
      </c>
      <c r="AK255" s="487">
        <f t="shared" si="59"/>
        <v>-1</v>
      </c>
      <c r="AL255" s="487">
        <f t="shared" si="59"/>
        <v>0</v>
      </c>
      <c r="AM255" s="487">
        <f t="shared" si="59"/>
        <v>0</v>
      </c>
      <c r="AN255" s="487">
        <f t="shared" si="59"/>
        <v>0</v>
      </c>
      <c r="AO255" s="487">
        <f t="shared" si="59"/>
        <v>0</v>
      </c>
      <c r="AP255" s="487">
        <f t="shared" si="59"/>
        <v>0</v>
      </c>
      <c r="AQ255" s="487">
        <f t="shared" si="59"/>
        <v>0</v>
      </c>
      <c r="AR255" s="487">
        <f t="shared" si="59"/>
        <v>0</v>
      </c>
      <c r="AS255" s="487">
        <f t="shared" si="59"/>
        <v>0</v>
      </c>
      <c r="AT255" s="487">
        <f t="shared" si="59"/>
        <v>0</v>
      </c>
      <c r="AU255" s="493">
        <f t="shared" si="59"/>
        <v>0</v>
      </c>
      <c r="AV255" s="488" t="str">
        <f t="shared" si="56"/>
        <v/>
      </c>
      <c r="AW255" s="487" t="str">
        <f t="shared" si="56"/>
        <v/>
      </c>
      <c r="AX255" s="487" t="str">
        <f t="shared" si="54"/>
        <v/>
      </c>
      <c r="AY255" s="487" t="str">
        <f t="shared" si="54"/>
        <v/>
      </c>
      <c r="AZ255" s="487" t="str">
        <f t="shared" si="54"/>
        <v/>
      </c>
      <c r="BA255" s="487">
        <f t="shared" si="54"/>
        <v>0</v>
      </c>
      <c r="BB255" s="487" t="str">
        <f t="shared" si="54"/>
        <v/>
      </c>
      <c r="BC255" s="487" t="str">
        <f t="shared" si="54"/>
        <v/>
      </c>
      <c r="BD255" s="487" t="str">
        <f t="shared" si="54"/>
        <v/>
      </c>
      <c r="BE255" s="487" t="str">
        <f t="shared" si="54"/>
        <v/>
      </c>
      <c r="BF255" s="487" t="str">
        <f t="shared" si="54"/>
        <v/>
      </c>
      <c r="BG255" s="487" t="str">
        <f t="shared" si="48"/>
        <v/>
      </c>
      <c r="BH255" s="487" t="str">
        <f t="shared" si="48"/>
        <v/>
      </c>
      <c r="BI255" s="487" t="str">
        <f t="shared" si="48"/>
        <v/>
      </c>
      <c r="BJ255" s="487" t="str">
        <f t="shared" si="48"/>
        <v/>
      </c>
      <c r="BK255" s="489" t="str">
        <f t="shared" si="48"/>
        <v/>
      </c>
      <c r="BL255" s="495" t="str">
        <f t="shared" si="57"/>
        <v/>
      </c>
      <c r="BM255" s="487" t="str">
        <f t="shared" si="57"/>
        <v/>
      </c>
      <c r="BN255" s="487" t="str">
        <f t="shared" si="55"/>
        <v/>
      </c>
      <c r="BO255" s="487" t="str">
        <f t="shared" si="55"/>
        <v/>
      </c>
      <c r="BP255" s="487" t="str">
        <f t="shared" si="55"/>
        <v/>
      </c>
      <c r="BQ255" s="487">
        <f t="shared" si="55"/>
        <v>0</v>
      </c>
      <c r="BR255" s="487" t="str">
        <f t="shared" si="55"/>
        <v/>
      </c>
      <c r="BS255" s="487" t="str">
        <f t="shared" si="55"/>
        <v/>
      </c>
      <c r="BT255" s="487" t="str">
        <f t="shared" si="55"/>
        <v/>
      </c>
      <c r="BU255" s="487" t="str">
        <f t="shared" si="55"/>
        <v/>
      </c>
      <c r="BV255" s="487" t="str">
        <f t="shared" si="55"/>
        <v/>
      </c>
      <c r="BW255" s="487" t="str">
        <f t="shared" si="49"/>
        <v/>
      </c>
      <c r="BX255" s="487" t="str">
        <f t="shared" si="49"/>
        <v/>
      </c>
      <c r="BY255" s="487" t="str">
        <f t="shared" si="49"/>
        <v/>
      </c>
      <c r="BZ255" s="487" t="str">
        <f t="shared" si="49"/>
        <v/>
      </c>
      <c r="CA255" s="489" t="str">
        <f t="shared" si="49"/>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59"/>
        <v>0</v>
      </c>
      <c r="AG256" s="487">
        <f t="shared" si="59"/>
        <v>0</v>
      </c>
      <c r="AH256" s="487">
        <f t="shared" si="59"/>
        <v>0</v>
      </c>
      <c r="AI256" s="487">
        <f t="shared" si="59"/>
        <v>0</v>
      </c>
      <c r="AJ256" s="487">
        <f t="shared" si="59"/>
        <v>0</v>
      </c>
      <c r="AK256" s="487">
        <f t="shared" si="59"/>
        <v>-1</v>
      </c>
      <c r="AL256" s="487">
        <f t="shared" si="59"/>
        <v>0</v>
      </c>
      <c r="AM256" s="487">
        <f t="shared" si="59"/>
        <v>0</v>
      </c>
      <c r="AN256" s="487">
        <f t="shared" si="59"/>
        <v>0</v>
      </c>
      <c r="AO256" s="487">
        <f t="shared" si="59"/>
        <v>0</v>
      </c>
      <c r="AP256" s="487">
        <f t="shared" si="59"/>
        <v>0</v>
      </c>
      <c r="AQ256" s="487">
        <f t="shared" si="59"/>
        <v>0</v>
      </c>
      <c r="AR256" s="487">
        <f t="shared" si="59"/>
        <v>0</v>
      </c>
      <c r="AS256" s="487">
        <f t="shared" si="59"/>
        <v>0</v>
      </c>
      <c r="AT256" s="487">
        <f t="shared" si="59"/>
        <v>0</v>
      </c>
      <c r="AU256" s="493">
        <f t="shared" si="59"/>
        <v>0</v>
      </c>
      <c r="AV256" s="488" t="str">
        <f t="shared" si="56"/>
        <v/>
      </c>
      <c r="AW256" s="487" t="str">
        <f t="shared" si="56"/>
        <v/>
      </c>
      <c r="AX256" s="487" t="str">
        <f t="shared" si="54"/>
        <v/>
      </c>
      <c r="AY256" s="487" t="str">
        <f t="shared" si="54"/>
        <v/>
      </c>
      <c r="AZ256" s="487" t="str">
        <f t="shared" si="54"/>
        <v/>
      </c>
      <c r="BA256" s="487">
        <f t="shared" si="54"/>
        <v>0</v>
      </c>
      <c r="BB256" s="487" t="str">
        <f t="shared" si="54"/>
        <v/>
      </c>
      <c r="BC256" s="487" t="str">
        <f t="shared" si="54"/>
        <v/>
      </c>
      <c r="BD256" s="487" t="str">
        <f t="shared" si="54"/>
        <v/>
      </c>
      <c r="BE256" s="487" t="str">
        <f t="shared" si="54"/>
        <v/>
      </c>
      <c r="BF256" s="487" t="str">
        <f t="shared" si="54"/>
        <v/>
      </c>
      <c r="BG256" s="487" t="str">
        <f t="shared" si="48"/>
        <v/>
      </c>
      <c r="BH256" s="487" t="str">
        <f t="shared" si="48"/>
        <v/>
      </c>
      <c r="BI256" s="487" t="str">
        <f t="shared" si="48"/>
        <v/>
      </c>
      <c r="BJ256" s="487" t="str">
        <f t="shared" si="48"/>
        <v/>
      </c>
      <c r="BK256" s="489" t="str">
        <f t="shared" si="48"/>
        <v/>
      </c>
      <c r="BL256" s="495" t="str">
        <f t="shared" si="57"/>
        <v/>
      </c>
      <c r="BM256" s="487" t="str">
        <f t="shared" si="57"/>
        <v/>
      </c>
      <c r="BN256" s="487" t="str">
        <f t="shared" si="55"/>
        <v/>
      </c>
      <c r="BO256" s="487" t="str">
        <f t="shared" si="55"/>
        <v/>
      </c>
      <c r="BP256" s="487" t="str">
        <f t="shared" si="55"/>
        <v/>
      </c>
      <c r="BQ256" s="487">
        <f t="shared" si="55"/>
        <v>0</v>
      </c>
      <c r="BR256" s="487" t="str">
        <f t="shared" si="55"/>
        <v/>
      </c>
      <c r="BS256" s="487" t="str">
        <f t="shared" si="55"/>
        <v/>
      </c>
      <c r="BT256" s="487" t="str">
        <f t="shared" si="55"/>
        <v/>
      </c>
      <c r="BU256" s="487" t="str">
        <f t="shared" si="55"/>
        <v/>
      </c>
      <c r="BV256" s="487" t="str">
        <f t="shared" si="55"/>
        <v/>
      </c>
      <c r="BW256" s="487" t="str">
        <f t="shared" si="49"/>
        <v/>
      </c>
      <c r="BX256" s="487" t="str">
        <f t="shared" si="49"/>
        <v/>
      </c>
      <c r="BY256" s="487" t="str">
        <f t="shared" si="49"/>
        <v/>
      </c>
      <c r="BZ256" s="487" t="str">
        <f t="shared" si="49"/>
        <v/>
      </c>
      <c r="CA256" s="489" t="str">
        <f t="shared" si="49"/>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59"/>
        <v>0</v>
      </c>
      <c r="AG257" s="487">
        <f t="shared" si="59"/>
        <v>0</v>
      </c>
      <c r="AH257" s="487">
        <f t="shared" si="59"/>
        <v>0</v>
      </c>
      <c r="AI257" s="487">
        <f t="shared" si="59"/>
        <v>0</v>
      </c>
      <c r="AJ257" s="487">
        <f t="shared" si="59"/>
        <v>0</v>
      </c>
      <c r="AK257" s="487">
        <f t="shared" si="59"/>
        <v>-1</v>
      </c>
      <c r="AL257" s="487">
        <f t="shared" si="59"/>
        <v>0</v>
      </c>
      <c r="AM257" s="487">
        <f t="shared" si="59"/>
        <v>0</v>
      </c>
      <c r="AN257" s="487">
        <f t="shared" si="59"/>
        <v>0</v>
      </c>
      <c r="AO257" s="487">
        <f t="shared" si="59"/>
        <v>0</v>
      </c>
      <c r="AP257" s="487">
        <f t="shared" si="59"/>
        <v>0</v>
      </c>
      <c r="AQ257" s="487">
        <f t="shared" si="59"/>
        <v>0</v>
      </c>
      <c r="AR257" s="487">
        <f t="shared" si="59"/>
        <v>0</v>
      </c>
      <c r="AS257" s="487">
        <f t="shared" si="59"/>
        <v>0</v>
      </c>
      <c r="AT257" s="487">
        <f t="shared" si="59"/>
        <v>0</v>
      </c>
      <c r="AU257" s="493">
        <f t="shared" si="59"/>
        <v>0</v>
      </c>
      <c r="AV257" s="488" t="str">
        <f t="shared" si="56"/>
        <v/>
      </c>
      <c r="AW257" s="487" t="str">
        <f t="shared" si="56"/>
        <v/>
      </c>
      <c r="AX257" s="487" t="str">
        <f t="shared" si="54"/>
        <v/>
      </c>
      <c r="AY257" s="487" t="str">
        <f t="shared" si="54"/>
        <v/>
      </c>
      <c r="AZ257" s="487" t="str">
        <f t="shared" si="54"/>
        <v/>
      </c>
      <c r="BA257" s="487">
        <f t="shared" si="54"/>
        <v>0</v>
      </c>
      <c r="BB257" s="487" t="str">
        <f t="shared" si="54"/>
        <v/>
      </c>
      <c r="BC257" s="487" t="str">
        <f t="shared" si="54"/>
        <v/>
      </c>
      <c r="BD257" s="487" t="str">
        <f t="shared" si="54"/>
        <v/>
      </c>
      <c r="BE257" s="487" t="str">
        <f t="shared" si="54"/>
        <v/>
      </c>
      <c r="BF257" s="487" t="str">
        <f t="shared" si="54"/>
        <v/>
      </c>
      <c r="BG257" s="487" t="str">
        <f t="shared" si="48"/>
        <v/>
      </c>
      <c r="BH257" s="487" t="str">
        <f t="shared" si="48"/>
        <v/>
      </c>
      <c r="BI257" s="487" t="str">
        <f t="shared" si="48"/>
        <v/>
      </c>
      <c r="BJ257" s="487" t="str">
        <f t="shared" si="48"/>
        <v/>
      </c>
      <c r="BK257" s="489" t="str">
        <f t="shared" si="48"/>
        <v/>
      </c>
      <c r="BL257" s="495" t="str">
        <f t="shared" si="57"/>
        <v/>
      </c>
      <c r="BM257" s="487" t="str">
        <f t="shared" si="57"/>
        <v/>
      </c>
      <c r="BN257" s="487" t="str">
        <f t="shared" si="55"/>
        <v/>
      </c>
      <c r="BO257" s="487" t="str">
        <f t="shared" si="55"/>
        <v/>
      </c>
      <c r="BP257" s="487" t="str">
        <f t="shared" si="55"/>
        <v/>
      </c>
      <c r="BQ257" s="487">
        <f t="shared" si="55"/>
        <v>0</v>
      </c>
      <c r="BR257" s="487" t="str">
        <f t="shared" si="55"/>
        <v/>
      </c>
      <c r="BS257" s="487" t="str">
        <f t="shared" si="55"/>
        <v/>
      </c>
      <c r="BT257" s="487" t="str">
        <f t="shared" si="55"/>
        <v/>
      </c>
      <c r="BU257" s="487" t="str">
        <f t="shared" si="55"/>
        <v/>
      </c>
      <c r="BV257" s="487" t="str">
        <f t="shared" si="55"/>
        <v/>
      </c>
      <c r="BW257" s="487" t="str">
        <f t="shared" si="49"/>
        <v/>
      </c>
      <c r="BX257" s="487" t="str">
        <f t="shared" si="49"/>
        <v/>
      </c>
      <c r="BY257" s="487" t="str">
        <f t="shared" si="49"/>
        <v/>
      </c>
      <c r="BZ257" s="487" t="str">
        <f t="shared" si="49"/>
        <v/>
      </c>
      <c r="CA257" s="489" t="str">
        <f t="shared" si="49"/>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59"/>
        <v>0</v>
      </c>
      <c r="AG258" s="487">
        <f t="shared" si="59"/>
        <v>0</v>
      </c>
      <c r="AH258" s="487">
        <f t="shared" si="59"/>
        <v>0</v>
      </c>
      <c r="AI258" s="487">
        <f t="shared" si="59"/>
        <v>0</v>
      </c>
      <c r="AJ258" s="487">
        <f t="shared" si="59"/>
        <v>0</v>
      </c>
      <c r="AK258" s="487">
        <f t="shared" si="59"/>
        <v>-1</v>
      </c>
      <c r="AL258" s="487">
        <f t="shared" si="59"/>
        <v>0</v>
      </c>
      <c r="AM258" s="487">
        <f t="shared" si="59"/>
        <v>0</v>
      </c>
      <c r="AN258" s="487">
        <f t="shared" si="59"/>
        <v>0</v>
      </c>
      <c r="AO258" s="487">
        <f t="shared" si="59"/>
        <v>0</v>
      </c>
      <c r="AP258" s="487">
        <f t="shared" si="59"/>
        <v>0</v>
      </c>
      <c r="AQ258" s="487">
        <f t="shared" si="59"/>
        <v>0</v>
      </c>
      <c r="AR258" s="487">
        <f t="shared" si="59"/>
        <v>0</v>
      </c>
      <c r="AS258" s="487">
        <f t="shared" si="59"/>
        <v>0</v>
      </c>
      <c r="AT258" s="487">
        <f t="shared" si="59"/>
        <v>0</v>
      </c>
      <c r="AU258" s="493">
        <f t="shared" si="59"/>
        <v>0</v>
      </c>
      <c r="AV258" s="488" t="str">
        <f t="shared" si="56"/>
        <v/>
      </c>
      <c r="AW258" s="487" t="str">
        <f t="shared" si="56"/>
        <v/>
      </c>
      <c r="AX258" s="487" t="str">
        <f t="shared" si="54"/>
        <v/>
      </c>
      <c r="AY258" s="487" t="str">
        <f t="shared" si="54"/>
        <v/>
      </c>
      <c r="AZ258" s="487" t="str">
        <f t="shared" si="54"/>
        <v/>
      </c>
      <c r="BA258" s="487">
        <f t="shared" si="54"/>
        <v>0</v>
      </c>
      <c r="BB258" s="487" t="str">
        <f t="shared" si="54"/>
        <v/>
      </c>
      <c r="BC258" s="487" t="str">
        <f t="shared" si="54"/>
        <v/>
      </c>
      <c r="BD258" s="487" t="str">
        <f t="shared" si="54"/>
        <v/>
      </c>
      <c r="BE258" s="487" t="str">
        <f t="shared" si="54"/>
        <v/>
      </c>
      <c r="BF258" s="487" t="str">
        <f t="shared" si="54"/>
        <v/>
      </c>
      <c r="BG258" s="487" t="str">
        <f t="shared" si="48"/>
        <v/>
      </c>
      <c r="BH258" s="487" t="str">
        <f t="shared" si="48"/>
        <v/>
      </c>
      <c r="BI258" s="487" t="str">
        <f t="shared" si="48"/>
        <v/>
      </c>
      <c r="BJ258" s="487" t="str">
        <f t="shared" si="48"/>
        <v/>
      </c>
      <c r="BK258" s="489" t="str">
        <f t="shared" si="48"/>
        <v/>
      </c>
      <c r="BL258" s="495" t="str">
        <f t="shared" si="57"/>
        <v/>
      </c>
      <c r="BM258" s="487" t="str">
        <f t="shared" si="57"/>
        <v/>
      </c>
      <c r="BN258" s="487" t="str">
        <f t="shared" si="55"/>
        <v/>
      </c>
      <c r="BO258" s="487" t="str">
        <f t="shared" si="55"/>
        <v/>
      </c>
      <c r="BP258" s="487" t="str">
        <f t="shared" si="55"/>
        <v/>
      </c>
      <c r="BQ258" s="487">
        <f t="shared" si="55"/>
        <v>0</v>
      </c>
      <c r="BR258" s="487" t="str">
        <f t="shared" si="55"/>
        <v/>
      </c>
      <c r="BS258" s="487" t="str">
        <f t="shared" si="55"/>
        <v/>
      </c>
      <c r="BT258" s="487" t="str">
        <f t="shared" si="55"/>
        <v/>
      </c>
      <c r="BU258" s="487" t="str">
        <f t="shared" si="55"/>
        <v/>
      </c>
      <c r="BV258" s="487" t="str">
        <f t="shared" si="55"/>
        <v/>
      </c>
      <c r="BW258" s="487" t="str">
        <f t="shared" si="49"/>
        <v/>
      </c>
      <c r="BX258" s="487" t="str">
        <f t="shared" si="49"/>
        <v/>
      </c>
      <c r="BY258" s="487" t="str">
        <f t="shared" si="49"/>
        <v/>
      </c>
      <c r="BZ258" s="487" t="str">
        <f t="shared" si="49"/>
        <v/>
      </c>
      <c r="CA258" s="489" t="str">
        <f t="shared" si="49"/>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59"/>
        <v>0</v>
      </c>
      <c r="AG259" s="487">
        <f t="shared" si="59"/>
        <v>0</v>
      </c>
      <c r="AH259" s="487">
        <f t="shared" si="59"/>
        <v>0</v>
      </c>
      <c r="AI259" s="487">
        <f t="shared" si="59"/>
        <v>0</v>
      </c>
      <c r="AJ259" s="487">
        <f t="shared" si="59"/>
        <v>0</v>
      </c>
      <c r="AK259" s="487">
        <f t="shared" si="59"/>
        <v>-1</v>
      </c>
      <c r="AL259" s="487">
        <f t="shared" si="59"/>
        <v>0</v>
      </c>
      <c r="AM259" s="487">
        <f t="shared" si="59"/>
        <v>0</v>
      </c>
      <c r="AN259" s="487">
        <f t="shared" si="59"/>
        <v>0</v>
      </c>
      <c r="AO259" s="487">
        <f t="shared" si="59"/>
        <v>0</v>
      </c>
      <c r="AP259" s="487">
        <f t="shared" si="59"/>
        <v>0</v>
      </c>
      <c r="AQ259" s="487">
        <f t="shared" si="59"/>
        <v>0</v>
      </c>
      <c r="AR259" s="487">
        <f t="shared" si="59"/>
        <v>0</v>
      </c>
      <c r="AS259" s="487">
        <f t="shared" si="59"/>
        <v>0</v>
      </c>
      <c r="AT259" s="487">
        <f t="shared" si="59"/>
        <v>0</v>
      </c>
      <c r="AU259" s="493">
        <f t="shared" si="59"/>
        <v>0</v>
      </c>
      <c r="AV259" s="488" t="str">
        <f t="shared" si="56"/>
        <v/>
      </c>
      <c r="AW259" s="487" t="str">
        <f t="shared" si="56"/>
        <v/>
      </c>
      <c r="AX259" s="487" t="str">
        <f t="shared" si="54"/>
        <v/>
      </c>
      <c r="AY259" s="487" t="str">
        <f t="shared" si="54"/>
        <v/>
      </c>
      <c r="AZ259" s="487" t="str">
        <f t="shared" si="54"/>
        <v/>
      </c>
      <c r="BA259" s="487">
        <f t="shared" si="54"/>
        <v>0</v>
      </c>
      <c r="BB259" s="487" t="str">
        <f t="shared" si="54"/>
        <v/>
      </c>
      <c r="BC259" s="487" t="str">
        <f t="shared" si="54"/>
        <v/>
      </c>
      <c r="BD259" s="487" t="str">
        <f t="shared" si="54"/>
        <v/>
      </c>
      <c r="BE259" s="487" t="str">
        <f t="shared" si="54"/>
        <v/>
      </c>
      <c r="BF259" s="487" t="str">
        <f t="shared" si="54"/>
        <v/>
      </c>
      <c r="BG259" s="487" t="str">
        <f t="shared" si="48"/>
        <v/>
      </c>
      <c r="BH259" s="487" t="str">
        <f t="shared" si="48"/>
        <v/>
      </c>
      <c r="BI259" s="487" t="str">
        <f t="shared" si="48"/>
        <v/>
      </c>
      <c r="BJ259" s="487" t="str">
        <f t="shared" si="48"/>
        <v/>
      </c>
      <c r="BK259" s="489" t="str">
        <f t="shared" si="48"/>
        <v/>
      </c>
      <c r="BL259" s="495" t="str">
        <f t="shared" si="57"/>
        <v/>
      </c>
      <c r="BM259" s="487" t="str">
        <f t="shared" si="57"/>
        <v/>
      </c>
      <c r="BN259" s="487" t="str">
        <f t="shared" si="55"/>
        <v/>
      </c>
      <c r="BO259" s="487" t="str">
        <f t="shared" si="55"/>
        <v/>
      </c>
      <c r="BP259" s="487" t="str">
        <f t="shared" si="55"/>
        <v/>
      </c>
      <c r="BQ259" s="487">
        <f t="shared" si="55"/>
        <v>0</v>
      </c>
      <c r="BR259" s="487" t="str">
        <f t="shared" si="55"/>
        <v/>
      </c>
      <c r="BS259" s="487" t="str">
        <f t="shared" si="55"/>
        <v/>
      </c>
      <c r="BT259" s="487" t="str">
        <f t="shared" si="55"/>
        <v/>
      </c>
      <c r="BU259" s="487" t="str">
        <f t="shared" si="55"/>
        <v/>
      </c>
      <c r="BV259" s="487" t="str">
        <f t="shared" si="55"/>
        <v/>
      </c>
      <c r="BW259" s="487" t="str">
        <f t="shared" si="49"/>
        <v/>
      </c>
      <c r="BX259" s="487" t="str">
        <f t="shared" si="49"/>
        <v/>
      </c>
      <c r="BY259" s="487" t="str">
        <f t="shared" si="49"/>
        <v/>
      </c>
      <c r="BZ259" s="487" t="str">
        <f t="shared" si="49"/>
        <v/>
      </c>
      <c r="CA259" s="489" t="str">
        <f t="shared" si="49"/>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59"/>
        <v>0</v>
      </c>
      <c r="AG260" s="487">
        <f t="shared" si="59"/>
        <v>0</v>
      </c>
      <c r="AH260" s="487">
        <f t="shared" si="59"/>
        <v>0</v>
      </c>
      <c r="AI260" s="487">
        <f t="shared" si="59"/>
        <v>0</v>
      </c>
      <c r="AJ260" s="487">
        <f t="shared" si="59"/>
        <v>0</v>
      </c>
      <c r="AK260" s="487">
        <f t="shared" si="59"/>
        <v>-1</v>
      </c>
      <c r="AL260" s="487">
        <f t="shared" si="59"/>
        <v>0</v>
      </c>
      <c r="AM260" s="487">
        <f t="shared" si="59"/>
        <v>0</v>
      </c>
      <c r="AN260" s="487">
        <f t="shared" si="59"/>
        <v>0</v>
      </c>
      <c r="AO260" s="487">
        <f t="shared" si="59"/>
        <v>0</v>
      </c>
      <c r="AP260" s="487">
        <f t="shared" si="59"/>
        <v>0</v>
      </c>
      <c r="AQ260" s="487">
        <f t="shared" si="59"/>
        <v>0</v>
      </c>
      <c r="AR260" s="487">
        <f t="shared" si="59"/>
        <v>0</v>
      </c>
      <c r="AS260" s="487">
        <f t="shared" si="59"/>
        <v>0</v>
      </c>
      <c r="AT260" s="487">
        <f t="shared" si="59"/>
        <v>0</v>
      </c>
      <c r="AU260" s="493">
        <f t="shared" si="59"/>
        <v>0</v>
      </c>
      <c r="AV260" s="488" t="str">
        <f t="shared" si="56"/>
        <v/>
      </c>
      <c r="AW260" s="487" t="str">
        <f t="shared" si="56"/>
        <v/>
      </c>
      <c r="AX260" s="487" t="str">
        <f t="shared" si="54"/>
        <v/>
      </c>
      <c r="AY260" s="487" t="str">
        <f t="shared" si="54"/>
        <v/>
      </c>
      <c r="AZ260" s="487" t="str">
        <f t="shared" si="54"/>
        <v/>
      </c>
      <c r="BA260" s="487">
        <f t="shared" si="54"/>
        <v>0</v>
      </c>
      <c r="BB260" s="487" t="str">
        <f t="shared" si="54"/>
        <v/>
      </c>
      <c r="BC260" s="487" t="str">
        <f t="shared" si="54"/>
        <v/>
      </c>
      <c r="BD260" s="487" t="str">
        <f t="shared" si="54"/>
        <v/>
      </c>
      <c r="BE260" s="487" t="str">
        <f t="shared" si="54"/>
        <v/>
      </c>
      <c r="BF260" s="487" t="str">
        <f t="shared" si="54"/>
        <v/>
      </c>
      <c r="BG260" s="487" t="str">
        <f t="shared" si="48"/>
        <v/>
      </c>
      <c r="BH260" s="487" t="str">
        <f t="shared" si="48"/>
        <v/>
      </c>
      <c r="BI260" s="487" t="str">
        <f t="shared" si="48"/>
        <v/>
      </c>
      <c r="BJ260" s="487" t="str">
        <f t="shared" si="48"/>
        <v/>
      </c>
      <c r="BK260" s="489" t="str">
        <f t="shared" si="48"/>
        <v/>
      </c>
      <c r="BL260" s="495" t="str">
        <f t="shared" si="57"/>
        <v/>
      </c>
      <c r="BM260" s="487" t="str">
        <f t="shared" si="57"/>
        <v/>
      </c>
      <c r="BN260" s="487" t="str">
        <f t="shared" si="55"/>
        <v/>
      </c>
      <c r="BO260" s="487" t="str">
        <f t="shared" si="55"/>
        <v/>
      </c>
      <c r="BP260" s="487" t="str">
        <f t="shared" si="55"/>
        <v/>
      </c>
      <c r="BQ260" s="487">
        <f t="shared" si="55"/>
        <v>0</v>
      </c>
      <c r="BR260" s="487" t="str">
        <f t="shared" si="55"/>
        <v/>
      </c>
      <c r="BS260" s="487" t="str">
        <f t="shared" si="55"/>
        <v/>
      </c>
      <c r="BT260" s="487" t="str">
        <f t="shared" si="55"/>
        <v/>
      </c>
      <c r="BU260" s="487" t="str">
        <f t="shared" si="55"/>
        <v/>
      </c>
      <c r="BV260" s="487" t="str">
        <f t="shared" si="55"/>
        <v/>
      </c>
      <c r="BW260" s="487" t="str">
        <f t="shared" si="49"/>
        <v/>
      </c>
      <c r="BX260" s="487" t="str">
        <f t="shared" si="49"/>
        <v/>
      </c>
      <c r="BY260" s="487" t="str">
        <f t="shared" si="49"/>
        <v/>
      </c>
      <c r="BZ260" s="487" t="str">
        <f t="shared" si="49"/>
        <v/>
      </c>
      <c r="CA260" s="489" t="str">
        <f t="shared" si="49"/>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59"/>
        <v>0</v>
      </c>
      <c r="AG261" s="487">
        <f t="shared" si="59"/>
        <v>0</v>
      </c>
      <c r="AH261" s="487">
        <f t="shared" si="59"/>
        <v>0</v>
      </c>
      <c r="AI261" s="487">
        <f t="shared" si="59"/>
        <v>0</v>
      </c>
      <c r="AJ261" s="487">
        <f t="shared" si="59"/>
        <v>0</v>
      </c>
      <c r="AK261" s="487">
        <f t="shared" si="59"/>
        <v>-1</v>
      </c>
      <c r="AL261" s="487">
        <f t="shared" si="59"/>
        <v>0</v>
      </c>
      <c r="AM261" s="487">
        <f t="shared" si="59"/>
        <v>0</v>
      </c>
      <c r="AN261" s="487">
        <f t="shared" si="59"/>
        <v>0</v>
      </c>
      <c r="AO261" s="487">
        <f t="shared" si="59"/>
        <v>0</v>
      </c>
      <c r="AP261" s="487">
        <f t="shared" si="59"/>
        <v>0</v>
      </c>
      <c r="AQ261" s="487">
        <f t="shared" si="59"/>
        <v>0</v>
      </c>
      <c r="AR261" s="487">
        <f t="shared" si="59"/>
        <v>0</v>
      </c>
      <c r="AS261" s="487">
        <f t="shared" si="59"/>
        <v>0</v>
      </c>
      <c r="AT261" s="487">
        <f t="shared" si="59"/>
        <v>0</v>
      </c>
      <c r="AU261" s="493">
        <f t="shared" si="59"/>
        <v>0</v>
      </c>
      <c r="AV261" s="488" t="str">
        <f t="shared" si="56"/>
        <v/>
      </c>
      <c r="AW261" s="487" t="str">
        <f t="shared" si="56"/>
        <v/>
      </c>
      <c r="AX261" s="487" t="str">
        <f t="shared" si="54"/>
        <v/>
      </c>
      <c r="AY261" s="487" t="str">
        <f t="shared" si="54"/>
        <v/>
      </c>
      <c r="AZ261" s="487" t="str">
        <f t="shared" si="54"/>
        <v/>
      </c>
      <c r="BA261" s="487">
        <f t="shared" si="54"/>
        <v>0</v>
      </c>
      <c r="BB261" s="487" t="str">
        <f t="shared" si="54"/>
        <v/>
      </c>
      <c r="BC261" s="487" t="str">
        <f t="shared" si="54"/>
        <v/>
      </c>
      <c r="BD261" s="487" t="str">
        <f t="shared" si="54"/>
        <v/>
      </c>
      <c r="BE261" s="487" t="str">
        <f t="shared" si="54"/>
        <v/>
      </c>
      <c r="BF261" s="487" t="str">
        <f t="shared" si="54"/>
        <v/>
      </c>
      <c r="BG261" s="487" t="str">
        <f t="shared" si="48"/>
        <v/>
      </c>
      <c r="BH261" s="487" t="str">
        <f t="shared" si="48"/>
        <v/>
      </c>
      <c r="BI261" s="487" t="str">
        <f t="shared" si="48"/>
        <v/>
      </c>
      <c r="BJ261" s="487" t="str">
        <f t="shared" si="48"/>
        <v/>
      </c>
      <c r="BK261" s="489" t="str">
        <f t="shared" si="48"/>
        <v/>
      </c>
      <c r="BL261" s="495" t="str">
        <f t="shared" si="57"/>
        <v/>
      </c>
      <c r="BM261" s="487" t="str">
        <f t="shared" si="57"/>
        <v/>
      </c>
      <c r="BN261" s="487" t="str">
        <f t="shared" si="55"/>
        <v/>
      </c>
      <c r="BO261" s="487" t="str">
        <f t="shared" si="55"/>
        <v/>
      </c>
      <c r="BP261" s="487" t="str">
        <f t="shared" si="55"/>
        <v/>
      </c>
      <c r="BQ261" s="487">
        <f t="shared" si="55"/>
        <v>0</v>
      </c>
      <c r="BR261" s="487" t="str">
        <f t="shared" si="55"/>
        <v/>
      </c>
      <c r="BS261" s="487" t="str">
        <f t="shared" si="55"/>
        <v/>
      </c>
      <c r="BT261" s="487" t="str">
        <f t="shared" si="55"/>
        <v/>
      </c>
      <c r="BU261" s="487" t="str">
        <f t="shared" si="55"/>
        <v/>
      </c>
      <c r="BV261" s="487" t="str">
        <f t="shared" si="55"/>
        <v/>
      </c>
      <c r="BW261" s="487" t="str">
        <f t="shared" si="49"/>
        <v/>
      </c>
      <c r="BX261" s="487" t="str">
        <f t="shared" si="49"/>
        <v/>
      </c>
      <c r="BY261" s="487" t="str">
        <f t="shared" si="49"/>
        <v/>
      </c>
      <c r="BZ261" s="487" t="str">
        <f t="shared" si="49"/>
        <v/>
      </c>
      <c r="CA261" s="489" t="str">
        <f t="shared" si="49"/>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59"/>
        <v>0</v>
      </c>
      <c r="AG262" s="487">
        <f t="shared" si="59"/>
        <v>0</v>
      </c>
      <c r="AH262" s="487">
        <f t="shared" si="59"/>
        <v>0</v>
      </c>
      <c r="AI262" s="487">
        <f t="shared" si="59"/>
        <v>0</v>
      </c>
      <c r="AJ262" s="487">
        <f t="shared" si="59"/>
        <v>0</v>
      </c>
      <c r="AK262" s="487">
        <f t="shared" si="59"/>
        <v>-1</v>
      </c>
      <c r="AL262" s="487">
        <f t="shared" si="59"/>
        <v>0</v>
      </c>
      <c r="AM262" s="487">
        <f t="shared" si="59"/>
        <v>0</v>
      </c>
      <c r="AN262" s="487">
        <f t="shared" si="59"/>
        <v>0</v>
      </c>
      <c r="AO262" s="487">
        <f t="shared" si="59"/>
        <v>0</v>
      </c>
      <c r="AP262" s="487">
        <f t="shared" si="59"/>
        <v>0</v>
      </c>
      <c r="AQ262" s="487">
        <f t="shared" si="59"/>
        <v>0</v>
      </c>
      <c r="AR262" s="487">
        <f t="shared" si="59"/>
        <v>0</v>
      </c>
      <c r="AS262" s="487">
        <f t="shared" si="59"/>
        <v>0</v>
      </c>
      <c r="AT262" s="487">
        <f t="shared" si="59"/>
        <v>0</v>
      </c>
      <c r="AU262" s="493">
        <f t="shared" si="59"/>
        <v>0</v>
      </c>
      <c r="AV262" s="488" t="str">
        <f t="shared" si="56"/>
        <v/>
      </c>
      <c r="AW262" s="487" t="str">
        <f t="shared" si="56"/>
        <v/>
      </c>
      <c r="AX262" s="487" t="str">
        <f t="shared" si="54"/>
        <v/>
      </c>
      <c r="AY262" s="487" t="str">
        <f t="shared" si="54"/>
        <v/>
      </c>
      <c r="AZ262" s="487" t="str">
        <f t="shared" si="54"/>
        <v/>
      </c>
      <c r="BA262" s="487">
        <f t="shared" si="54"/>
        <v>0</v>
      </c>
      <c r="BB262" s="487" t="str">
        <f t="shared" si="54"/>
        <v/>
      </c>
      <c r="BC262" s="487" t="str">
        <f t="shared" si="54"/>
        <v/>
      </c>
      <c r="BD262" s="487" t="str">
        <f t="shared" si="54"/>
        <v/>
      </c>
      <c r="BE262" s="487" t="str">
        <f t="shared" si="54"/>
        <v/>
      </c>
      <c r="BF262" s="487" t="str">
        <f t="shared" si="54"/>
        <v/>
      </c>
      <c r="BG262" s="487" t="str">
        <f t="shared" si="48"/>
        <v/>
      </c>
      <c r="BH262" s="487" t="str">
        <f t="shared" si="48"/>
        <v/>
      </c>
      <c r="BI262" s="487" t="str">
        <f t="shared" si="48"/>
        <v/>
      </c>
      <c r="BJ262" s="487" t="str">
        <f t="shared" si="48"/>
        <v/>
      </c>
      <c r="BK262" s="489" t="str">
        <f t="shared" si="48"/>
        <v/>
      </c>
      <c r="BL262" s="495" t="str">
        <f t="shared" si="57"/>
        <v/>
      </c>
      <c r="BM262" s="487" t="str">
        <f t="shared" si="57"/>
        <v/>
      </c>
      <c r="BN262" s="487" t="str">
        <f t="shared" si="55"/>
        <v/>
      </c>
      <c r="BO262" s="487" t="str">
        <f t="shared" si="55"/>
        <v/>
      </c>
      <c r="BP262" s="487" t="str">
        <f t="shared" si="55"/>
        <v/>
      </c>
      <c r="BQ262" s="487">
        <f t="shared" si="55"/>
        <v>0</v>
      </c>
      <c r="BR262" s="487" t="str">
        <f t="shared" si="55"/>
        <v/>
      </c>
      <c r="BS262" s="487" t="str">
        <f t="shared" si="55"/>
        <v/>
      </c>
      <c r="BT262" s="487" t="str">
        <f t="shared" si="55"/>
        <v/>
      </c>
      <c r="BU262" s="487" t="str">
        <f t="shared" si="55"/>
        <v/>
      </c>
      <c r="BV262" s="487" t="str">
        <f t="shared" si="55"/>
        <v/>
      </c>
      <c r="BW262" s="487" t="str">
        <f t="shared" si="49"/>
        <v/>
      </c>
      <c r="BX262" s="487" t="str">
        <f t="shared" si="49"/>
        <v/>
      </c>
      <c r="BY262" s="487" t="str">
        <f t="shared" si="49"/>
        <v/>
      </c>
      <c r="BZ262" s="487" t="str">
        <f t="shared" si="49"/>
        <v/>
      </c>
      <c r="CA262" s="489" t="str">
        <f t="shared" si="49"/>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59"/>
        <v>0</v>
      </c>
      <c r="AG263" s="487">
        <f t="shared" si="59"/>
        <v>0</v>
      </c>
      <c r="AH263" s="487">
        <f t="shared" si="59"/>
        <v>0</v>
      </c>
      <c r="AI263" s="487">
        <f t="shared" si="59"/>
        <v>0</v>
      </c>
      <c r="AJ263" s="487">
        <f t="shared" si="59"/>
        <v>0</v>
      </c>
      <c r="AK263" s="487">
        <f t="shared" si="59"/>
        <v>-1</v>
      </c>
      <c r="AL263" s="487">
        <f t="shared" si="59"/>
        <v>0</v>
      </c>
      <c r="AM263" s="487">
        <f t="shared" si="59"/>
        <v>0</v>
      </c>
      <c r="AN263" s="487">
        <f t="shared" si="59"/>
        <v>0</v>
      </c>
      <c r="AO263" s="487">
        <f t="shared" si="59"/>
        <v>0</v>
      </c>
      <c r="AP263" s="487">
        <f t="shared" si="59"/>
        <v>0</v>
      </c>
      <c r="AQ263" s="487">
        <f t="shared" si="59"/>
        <v>0</v>
      </c>
      <c r="AR263" s="487">
        <f t="shared" si="59"/>
        <v>0</v>
      </c>
      <c r="AS263" s="487">
        <f t="shared" si="59"/>
        <v>0</v>
      </c>
      <c r="AT263" s="487">
        <f t="shared" si="59"/>
        <v>0</v>
      </c>
      <c r="AU263" s="493">
        <f t="shared" si="59"/>
        <v>0</v>
      </c>
      <c r="AV263" s="488" t="str">
        <f t="shared" si="56"/>
        <v/>
      </c>
      <c r="AW263" s="487" t="str">
        <f t="shared" si="56"/>
        <v/>
      </c>
      <c r="AX263" s="487" t="str">
        <f t="shared" si="54"/>
        <v/>
      </c>
      <c r="AY263" s="487" t="str">
        <f t="shared" si="54"/>
        <v/>
      </c>
      <c r="AZ263" s="487" t="str">
        <f t="shared" si="54"/>
        <v/>
      </c>
      <c r="BA263" s="487">
        <f t="shared" si="54"/>
        <v>0</v>
      </c>
      <c r="BB263" s="487" t="str">
        <f t="shared" si="54"/>
        <v/>
      </c>
      <c r="BC263" s="487" t="str">
        <f t="shared" si="54"/>
        <v/>
      </c>
      <c r="BD263" s="487" t="str">
        <f t="shared" si="54"/>
        <v/>
      </c>
      <c r="BE263" s="487" t="str">
        <f t="shared" si="54"/>
        <v/>
      </c>
      <c r="BF263" s="487" t="str">
        <f t="shared" si="54"/>
        <v/>
      </c>
      <c r="BG263" s="487" t="str">
        <f t="shared" si="48"/>
        <v/>
      </c>
      <c r="BH263" s="487" t="str">
        <f t="shared" si="48"/>
        <v/>
      </c>
      <c r="BI263" s="487" t="str">
        <f t="shared" si="48"/>
        <v/>
      </c>
      <c r="BJ263" s="487" t="str">
        <f t="shared" si="48"/>
        <v/>
      </c>
      <c r="BK263" s="489" t="str">
        <f t="shared" si="48"/>
        <v/>
      </c>
      <c r="BL263" s="495" t="str">
        <f t="shared" si="57"/>
        <v/>
      </c>
      <c r="BM263" s="487" t="str">
        <f t="shared" si="57"/>
        <v/>
      </c>
      <c r="BN263" s="487" t="str">
        <f t="shared" si="55"/>
        <v/>
      </c>
      <c r="BO263" s="487" t="str">
        <f t="shared" si="55"/>
        <v/>
      </c>
      <c r="BP263" s="487" t="str">
        <f t="shared" si="55"/>
        <v/>
      </c>
      <c r="BQ263" s="487">
        <f t="shared" si="55"/>
        <v>0</v>
      </c>
      <c r="BR263" s="487" t="str">
        <f t="shared" si="55"/>
        <v/>
      </c>
      <c r="BS263" s="487" t="str">
        <f t="shared" si="55"/>
        <v/>
      </c>
      <c r="BT263" s="487" t="str">
        <f t="shared" si="55"/>
        <v/>
      </c>
      <c r="BU263" s="487" t="str">
        <f t="shared" si="55"/>
        <v/>
      </c>
      <c r="BV263" s="487" t="str">
        <f t="shared" si="55"/>
        <v/>
      </c>
      <c r="BW263" s="487" t="str">
        <f t="shared" si="49"/>
        <v/>
      </c>
      <c r="BX263" s="487" t="str">
        <f t="shared" si="49"/>
        <v/>
      </c>
      <c r="BY263" s="487" t="str">
        <f t="shared" si="49"/>
        <v/>
      </c>
      <c r="BZ263" s="487" t="str">
        <f t="shared" si="49"/>
        <v/>
      </c>
      <c r="CA263" s="489" t="str">
        <f t="shared" si="49"/>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59"/>
        <v>0</v>
      </c>
      <c r="AG264" s="487">
        <f t="shared" si="59"/>
        <v>0</v>
      </c>
      <c r="AH264" s="487">
        <f t="shared" si="59"/>
        <v>0</v>
      </c>
      <c r="AI264" s="487">
        <f t="shared" si="59"/>
        <v>0</v>
      </c>
      <c r="AJ264" s="487">
        <f t="shared" si="59"/>
        <v>0</v>
      </c>
      <c r="AK264" s="487">
        <f t="shared" si="59"/>
        <v>-1</v>
      </c>
      <c r="AL264" s="487">
        <f t="shared" si="59"/>
        <v>0</v>
      </c>
      <c r="AM264" s="487">
        <f t="shared" si="59"/>
        <v>0</v>
      </c>
      <c r="AN264" s="487">
        <f t="shared" si="59"/>
        <v>0</v>
      </c>
      <c r="AO264" s="487">
        <f t="shared" si="59"/>
        <v>0</v>
      </c>
      <c r="AP264" s="487">
        <f t="shared" si="59"/>
        <v>0</v>
      </c>
      <c r="AQ264" s="487">
        <f t="shared" si="59"/>
        <v>0</v>
      </c>
      <c r="AR264" s="487">
        <f t="shared" si="59"/>
        <v>0</v>
      </c>
      <c r="AS264" s="487">
        <f t="shared" si="59"/>
        <v>0</v>
      </c>
      <c r="AT264" s="487">
        <f t="shared" si="59"/>
        <v>0</v>
      </c>
      <c r="AU264" s="493">
        <f t="shared" si="59"/>
        <v>0</v>
      </c>
      <c r="AV264" s="488" t="str">
        <f t="shared" si="56"/>
        <v/>
      </c>
      <c r="AW264" s="487" t="str">
        <f t="shared" si="56"/>
        <v/>
      </c>
      <c r="AX264" s="487" t="str">
        <f t="shared" si="54"/>
        <v/>
      </c>
      <c r="AY264" s="487" t="str">
        <f t="shared" si="54"/>
        <v/>
      </c>
      <c r="AZ264" s="487" t="str">
        <f t="shared" si="54"/>
        <v/>
      </c>
      <c r="BA264" s="487">
        <f t="shared" si="54"/>
        <v>0</v>
      </c>
      <c r="BB264" s="487" t="str">
        <f t="shared" si="54"/>
        <v/>
      </c>
      <c r="BC264" s="487" t="str">
        <f t="shared" si="54"/>
        <v/>
      </c>
      <c r="BD264" s="487" t="str">
        <f t="shared" si="54"/>
        <v/>
      </c>
      <c r="BE264" s="487" t="str">
        <f t="shared" si="54"/>
        <v/>
      </c>
      <c r="BF264" s="487" t="str">
        <f t="shared" si="54"/>
        <v/>
      </c>
      <c r="BG264" s="487" t="str">
        <f t="shared" si="48"/>
        <v/>
      </c>
      <c r="BH264" s="487" t="str">
        <f t="shared" si="48"/>
        <v/>
      </c>
      <c r="BI264" s="487" t="str">
        <f t="shared" si="48"/>
        <v/>
      </c>
      <c r="BJ264" s="487" t="str">
        <f t="shared" si="48"/>
        <v/>
      </c>
      <c r="BK264" s="489" t="str">
        <f t="shared" si="48"/>
        <v/>
      </c>
      <c r="BL264" s="495" t="str">
        <f t="shared" si="57"/>
        <v/>
      </c>
      <c r="BM264" s="487" t="str">
        <f t="shared" si="57"/>
        <v/>
      </c>
      <c r="BN264" s="487" t="str">
        <f t="shared" si="55"/>
        <v/>
      </c>
      <c r="BO264" s="487" t="str">
        <f t="shared" si="55"/>
        <v/>
      </c>
      <c r="BP264" s="487" t="str">
        <f t="shared" si="55"/>
        <v/>
      </c>
      <c r="BQ264" s="487">
        <f t="shared" si="55"/>
        <v>0</v>
      </c>
      <c r="BR264" s="487" t="str">
        <f t="shared" si="55"/>
        <v/>
      </c>
      <c r="BS264" s="487" t="str">
        <f t="shared" si="55"/>
        <v/>
      </c>
      <c r="BT264" s="487" t="str">
        <f t="shared" si="55"/>
        <v/>
      </c>
      <c r="BU264" s="487" t="str">
        <f t="shared" si="55"/>
        <v/>
      </c>
      <c r="BV264" s="487" t="str">
        <f t="shared" si="55"/>
        <v/>
      </c>
      <c r="BW264" s="487" t="str">
        <f t="shared" si="49"/>
        <v/>
      </c>
      <c r="BX264" s="487" t="str">
        <f t="shared" si="49"/>
        <v/>
      </c>
      <c r="BY264" s="487" t="str">
        <f t="shared" si="49"/>
        <v/>
      </c>
      <c r="BZ264" s="487" t="str">
        <f t="shared" si="49"/>
        <v/>
      </c>
      <c r="CA264" s="489" t="str">
        <f t="shared" si="49"/>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59"/>
        <v>0</v>
      </c>
      <c r="AG265" s="487">
        <f t="shared" si="59"/>
        <v>0</v>
      </c>
      <c r="AH265" s="487">
        <f t="shared" si="59"/>
        <v>0</v>
      </c>
      <c r="AI265" s="487">
        <f t="shared" si="59"/>
        <v>0</v>
      </c>
      <c r="AJ265" s="487">
        <f t="shared" si="59"/>
        <v>0</v>
      </c>
      <c r="AK265" s="487">
        <f t="shared" si="59"/>
        <v>-1</v>
      </c>
      <c r="AL265" s="487">
        <f t="shared" si="59"/>
        <v>0</v>
      </c>
      <c r="AM265" s="487">
        <f t="shared" si="59"/>
        <v>0</v>
      </c>
      <c r="AN265" s="487">
        <f t="shared" si="59"/>
        <v>0</v>
      </c>
      <c r="AO265" s="487">
        <f t="shared" si="59"/>
        <v>0</v>
      </c>
      <c r="AP265" s="487">
        <f t="shared" si="59"/>
        <v>0</v>
      </c>
      <c r="AQ265" s="487">
        <f t="shared" si="59"/>
        <v>0</v>
      </c>
      <c r="AR265" s="487">
        <f t="shared" si="59"/>
        <v>0</v>
      </c>
      <c r="AS265" s="487">
        <f t="shared" si="59"/>
        <v>0</v>
      </c>
      <c r="AT265" s="487">
        <f t="shared" si="59"/>
        <v>0</v>
      </c>
      <c r="AU265" s="493">
        <f t="shared" si="59"/>
        <v>0</v>
      </c>
      <c r="AV265" s="488" t="str">
        <f t="shared" si="56"/>
        <v/>
      </c>
      <c r="AW265" s="487" t="str">
        <f t="shared" si="56"/>
        <v/>
      </c>
      <c r="AX265" s="487" t="str">
        <f t="shared" si="54"/>
        <v/>
      </c>
      <c r="AY265" s="487" t="str">
        <f t="shared" si="54"/>
        <v/>
      </c>
      <c r="AZ265" s="487" t="str">
        <f t="shared" si="54"/>
        <v/>
      </c>
      <c r="BA265" s="487">
        <f t="shared" si="54"/>
        <v>0</v>
      </c>
      <c r="BB265" s="487" t="str">
        <f t="shared" si="54"/>
        <v/>
      </c>
      <c r="BC265" s="487" t="str">
        <f t="shared" si="54"/>
        <v/>
      </c>
      <c r="BD265" s="487" t="str">
        <f t="shared" si="54"/>
        <v/>
      </c>
      <c r="BE265" s="487" t="str">
        <f t="shared" si="54"/>
        <v/>
      </c>
      <c r="BF265" s="487" t="str">
        <f t="shared" si="54"/>
        <v/>
      </c>
      <c r="BG265" s="487" t="str">
        <f t="shared" si="48"/>
        <v/>
      </c>
      <c r="BH265" s="487" t="str">
        <f t="shared" si="48"/>
        <v/>
      </c>
      <c r="BI265" s="487" t="str">
        <f t="shared" si="48"/>
        <v/>
      </c>
      <c r="BJ265" s="487" t="str">
        <f t="shared" si="48"/>
        <v/>
      </c>
      <c r="BK265" s="489" t="str">
        <f t="shared" si="48"/>
        <v/>
      </c>
      <c r="BL265" s="495" t="str">
        <f t="shared" si="57"/>
        <v/>
      </c>
      <c r="BM265" s="487" t="str">
        <f t="shared" si="57"/>
        <v/>
      </c>
      <c r="BN265" s="487" t="str">
        <f t="shared" si="55"/>
        <v/>
      </c>
      <c r="BO265" s="487" t="str">
        <f t="shared" si="55"/>
        <v/>
      </c>
      <c r="BP265" s="487" t="str">
        <f t="shared" si="55"/>
        <v/>
      </c>
      <c r="BQ265" s="487">
        <f t="shared" si="55"/>
        <v>0</v>
      </c>
      <c r="BR265" s="487" t="str">
        <f t="shared" si="55"/>
        <v/>
      </c>
      <c r="BS265" s="487" t="str">
        <f t="shared" si="55"/>
        <v/>
      </c>
      <c r="BT265" s="487" t="str">
        <f t="shared" si="55"/>
        <v/>
      </c>
      <c r="BU265" s="487" t="str">
        <f t="shared" si="55"/>
        <v/>
      </c>
      <c r="BV265" s="487" t="str">
        <f t="shared" si="55"/>
        <v/>
      </c>
      <c r="BW265" s="487" t="str">
        <f t="shared" si="49"/>
        <v/>
      </c>
      <c r="BX265" s="487" t="str">
        <f t="shared" si="49"/>
        <v/>
      </c>
      <c r="BY265" s="487" t="str">
        <f t="shared" si="49"/>
        <v/>
      </c>
      <c r="BZ265" s="487" t="str">
        <f t="shared" si="49"/>
        <v/>
      </c>
      <c r="CA265" s="489" t="str">
        <f t="shared" si="49"/>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59"/>
        <v>0</v>
      </c>
      <c r="AG266" s="487">
        <f t="shared" si="59"/>
        <v>0</v>
      </c>
      <c r="AH266" s="487">
        <f t="shared" si="59"/>
        <v>0</v>
      </c>
      <c r="AI266" s="487">
        <f t="shared" si="59"/>
        <v>0</v>
      </c>
      <c r="AJ266" s="487">
        <f t="shared" si="59"/>
        <v>0</v>
      </c>
      <c r="AK266" s="487">
        <f t="shared" si="59"/>
        <v>-1</v>
      </c>
      <c r="AL266" s="487">
        <f t="shared" si="59"/>
        <v>0</v>
      </c>
      <c r="AM266" s="487">
        <f t="shared" si="59"/>
        <v>0</v>
      </c>
      <c r="AN266" s="487">
        <f t="shared" si="59"/>
        <v>0</v>
      </c>
      <c r="AO266" s="487">
        <f t="shared" si="59"/>
        <v>0</v>
      </c>
      <c r="AP266" s="487">
        <f t="shared" si="59"/>
        <v>0</v>
      </c>
      <c r="AQ266" s="487">
        <f t="shared" si="59"/>
        <v>0</v>
      </c>
      <c r="AR266" s="487">
        <f t="shared" si="59"/>
        <v>0</v>
      </c>
      <c r="AS266" s="487">
        <f t="shared" si="59"/>
        <v>0</v>
      </c>
      <c r="AT266" s="487">
        <f t="shared" si="59"/>
        <v>0</v>
      </c>
      <c r="AU266" s="493">
        <f t="shared" si="59"/>
        <v>0</v>
      </c>
      <c r="AV266" s="488" t="str">
        <f t="shared" si="56"/>
        <v/>
      </c>
      <c r="AW266" s="487" t="str">
        <f t="shared" si="56"/>
        <v/>
      </c>
      <c r="AX266" s="487" t="str">
        <f t="shared" si="54"/>
        <v/>
      </c>
      <c r="AY266" s="487" t="str">
        <f t="shared" si="54"/>
        <v/>
      </c>
      <c r="AZ266" s="487" t="str">
        <f t="shared" si="54"/>
        <v/>
      </c>
      <c r="BA266" s="487">
        <f t="shared" si="54"/>
        <v>0</v>
      </c>
      <c r="BB266" s="487" t="str">
        <f t="shared" si="54"/>
        <v/>
      </c>
      <c r="BC266" s="487" t="str">
        <f t="shared" si="54"/>
        <v/>
      </c>
      <c r="BD266" s="487" t="str">
        <f t="shared" si="54"/>
        <v/>
      </c>
      <c r="BE266" s="487" t="str">
        <f t="shared" si="54"/>
        <v/>
      </c>
      <c r="BF266" s="487" t="str">
        <f t="shared" si="54"/>
        <v/>
      </c>
      <c r="BG266" s="487" t="str">
        <f t="shared" si="48"/>
        <v/>
      </c>
      <c r="BH266" s="487" t="str">
        <f t="shared" si="48"/>
        <v/>
      </c>
      <c r="BI266" s="487" t="str">
        <f t="shared" si="48"/>
        <v/>
      </c>
      <c r="BJ266" s="487" t="str">
        <f t="shared" si="48"/>
        <v/>
      </c>
      <c r="BK266" s="489" t="str">
        <f t="shared" si="48"/>
        <v/>
      </c>
      <c r="BL266" s="495" t="str">
        <f t="shared" si="57"/>
        <v/>
      </c>
      <c r="BM266" s="487" t="str">
        <f t="shared" si="57"/>
        <v/>
      </c>
      <c r="BN266" s="487" t="str">
        <f t="shared" si="55"/>
        <v/>
      </c>
      <c r="BO266" s="487" t="str">
        <f t="shared" si="55"/>
        <v/>
      </c>
      <c r="BP266" s="487" t="str">
        <f t="shared" si="55"/>
        <v/>
      </c>
      <c r="BQ266" s="487">
        <f t="shared" si="55"/>
        <v>0</v>
      </c>
      <c r="BR266" s="487" t="str">
        <f t="shared" si="55"/>
        <v/>
      </c>
      <c r="BS266" s="487" t="str">
        <f t="shared" si="55"/>
        <v/>
      </c>
      <c r="BT266" s="487" t="str">
        <f t="shared" si="55"/>
        <v/>
      </c>
      <c r="BU266" s="487" t="str">
        <f t="shared" si="55"/>
        <v/>
      </c>
      <c r="BV266" s="487" t="str">
        <f t="shared" si="55"/>
        <v/>
      </c>
      <c r="BW266" s="487" t="str">
        <f t="shared" si="49"/>
        <v/>
      </c>
      <c r="BX266" s="487" t="str">
        <f t="shared" si="49"/>
        <v/>
      </c>
      <c r="BY266" s="487" t="str">
        <f t="shared" si="49"/>
        <v/>
      </c>
      <c r="BZ266" s="487" t="str">
        <f t="shared" si="49"/>
        <v/>
      </c>
      <c r="CA266" s="489" t="str">
        <f t="shared" si="49"/>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59"/>
        <v>0</v>
      </c>
      <c r="AG267" s="487">
        <f t="shared" si="59"/>
        <v>0</v>
      </c>
      <c r="AH267" s="487">
        <f t="shared" si="59"/>
        <v>0</v>
      </c>
      <c r="AI267" s="487">
        <f t="shared" si="59"/>
        <v>0</v>
      </c>
      <c r="AJ267" s="487">
        <f t="shared" si="59"/>
        <v>0</v>
      </c>
      <c r="AK267" s="487">
        <f t="shared" si="59"/>
        <v>-1</v>
      </c>
      <c r="AL267" s="487">
        <f t="shared" si="59"/>
        <v>0</v>
      </c>
      <c r="AM267" s="487">
        <f t="shared" si="59"/>
        <v>0</v>
      </c>
      <c r="AN267" s="487">
        <f t="shared" si="59"/>
        <v>0</v>
      </c>
      <c r="AO267" s="487">
        <f t="shared" si="59"/>
        <v>0</v>
      </c>
      <c r="AP267" s="487">
        <f t="shared" si="59"/>
        <v>0</v>
      </c>
      <c r="AQ267" s="487">
        <f t="shared" si="59"/>
        <v>0</v>
      </c>
      <c r="AR267" s="487">
        <f t="shared" si="59"/>
        <v>0</v>
      </c>
      <c r="AS267" s="487">
        <f t="shared" si="59"/>
        <v>0</v>
      </c>
      <c r="AT267" s="487">
        <f t="shared" si="59"/>
        <v>0</v>
      </c>
      <c r="AU267" s="493">
        <f t="shared" si="59"/>
        <v>0</v>
      </c>
      <c r="AV267" s="488" t="str">
        <f t="shared" si="56"/>
        <v/>
      </c>
      <c r="AW267" s="487" t="str">
        <f t="shared" si="56"/>
        <v/>
      </c>
      <c r="AX267" s="487" t="str">
        <f t="shared" si="54"/>
        <v/>
      </c>
      <c r="AY267" s="487" t="str">
        <f t="shared" si="54"/>
        <v/>
      </c>
      <c r="AZ267" s="487" t="str">
        <f t="shared" si="54"/>
        <v/>
      </c>
      <c r="BA267" s="487">
        <f t="shared" si="54"/>
        <v>0</v>
      </c>
      <c r="BB267" s="487" t="str">
        <f t="shared" si="54"/>
        <v/>
      </c>
      <c r="BC267" s="487" t="str">
        <f t="shared" si="54"/>
        <v/>
      </c>
      <c r="BD267" s="487" t="str">
        <f t="shared" si="54"/>
        <v/>
      </c>
      <c r="BE267" s="487" t="str">
        <f t="shared" si="54"/>
        <v/>
      </c>
      <c r="BF267" s="487" t="str">
        <f t="shared" si="54"/>
        <v/>
      </c>
      <c r="BG267" s="487" t="str">
        <f t="shared" si="48"/>
        <v/>
      </c>
      <c r="BH267" s="487" t="str">
        <f t="shared" si="48"/>
        <v/>
      </c>
      <c r="BI267" s="487" t="str">
        <f t="shared" si="48"/>
        <v/>
      </c>
      <c r="BJ267" s="487" t="str">
        <f t="shared" si="48"/>
        <v/>
      </c>
      <c r="BK267" s="489" t="str">
        <f t="shared" si="48"/>
        <v/>
      </c>
      <c r="BL267" s="495" t="str">
        <f t="shared" si="57"/>
        <v/>
      </c>
      <c r="BM267" s="487" t="str">
        <f t="shared" si="57"/>
        <v/>
      </c>
      <c r="BN267" s="487" t="str">
        <f t="shared" si="55"/>
        <v/>
      </c>
      <c r="BO267" s="487" t="str">
        <f t="shared" si="55"/>
        <v/>
      </c>
      <c r="BP267" s="487" t="str">
        <f t="shared" si="55"/>
        <v/>
      </c>
      <c r="BQ267" s="487">
        <f t="shared" si="55"/>
        <v>0</v>
      </c>
      <c r="BR267" s="487" t="str">
        <f t="shared" si="55"/>
        <v/>
      </c>
      <c r="BS267" s="487" t="str">
        <f t="shared" si="55"/>
        <v/>
      </c>
      <c r="BT267" s="487" t="str">
        <f t="shared" si="55"/>
        <v/>
      </c>
      <c r="BU267" s="487" t="str">
        <f t="shared" si="55"/>
        <v/>
      </c>
      <c r="BV267" s="487" t="str">
        <f t="shared" si="55"/>
        <v/>
      </c>
      <c r="BW267" s="487" t="str">
        <f t="shared" si="49"/>
        <v/>
      </c>
      <c r="BX267" s="487" t="str">
        <f t="shared" si="49"/>
        <v/>
      </c>
      <c r="BY267" s="487" t="str">
        <f t="shared" si="49"/>
        <v/>
      </c>
      <c r="BZ267" s="487" t="str">
        <f t="shared" si="49"/>
        <v/>
      </c>
      <c r="CA267" s="489" t="str">
        <f t="shared" si="49"/>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59"/>
        <v>0</v>
      </c>
      <c r="AG268" s="487">
        <f t="shared" si="59"/>
        <v>0</v>
      </c>
      <c r="AH268" s="487">
        <f t="shared" si="59"/>
        <v>0</v>
      </c>
      <c r="AI268" s="487">
        <f t="shared" si="59"/>
        <v>0</v>
      </c>
      <c r="AJ268" s="487">
        <f t="shared" si="59"/>
        <v>0</v>
      </c>
      <c r="AK268" s="487">
        <f t="shared" si="59"/>
        <v>-1</v>
      </c>
      <c r="AL268" s="487">
        <f t="shared" si="59"/>
        <v>0</v>
      </c>
      <c r="AM268" s="487">
        <f t="shared" si="59"/>
        <v>0</v>
      </c>
      <c r="AN268" s="487">
        <f t="shared" si="59"/>
        <v>0</v>
      </c>
      <c r="AO268" s="487">
        <f t="shared" si="59"/>
        <v>0</v>
      </c>
      <c r="AP268" s="487">
        <f t="shared" si="59"/>
        <v>0</v>
      </c>
      <c r="AQ268" s="487">
        <f t="shared" si="59"/>
        <v>0</v>
      </c>
      <c r="AR268" s="487">
        <f t="shared" si="59"/>
        <v>0</v>
      </c>
      <c r="AS268" s="487">
        <f t="shared" si="59"/>
        <v>0</v>
      </c>
      <c r="AT268" s="487">
        <f t="shared" si="59"/>
        <v>0</v>
      </c>
      <c r="AU268" s="493">
        <f t="shared" si="59"/>
        <v>0</v>
      </c>
      <c r="AV268" s="488" t="str">
        <f t="shared" si="56"/>
        <v/>
      </c>
      <c r="AW268" s="487" t="str">
        <f t="shared" si="56"/>
        <v/>
      </c>
      <c r="AX268" s="487" t="str">
        <f t="shared" si="54"/>
        <v/>
      </c>
      <c r="AY268" s="487" t="str">
        <f t="shared" si="54"/>
        <v/>
      </c>
      <c r="AZ268" s="487" t="str">
        <f t="shared" si="54"/>
        <v/>
      </c>
      <c r="BA268" s="487">
        <f t="shared" si="54"/>
        <v>0</v>
      </c>
      <c r="BB268" s="487" t="str">
        <f t="shared" si="54"/>
        <v/>
      </c>
      <c r="BC268" s="487" t="str">
        <f t="shared" si="54"/>
        <v/>
      </c>
      <c r="BD268" s="487" t="str">
        <f t="shared" si="54"/>
        <v/>
      </c>
      <c r="BE268" s="487" t="str">
        <f t="shared" si="54"/>
        <v/>
      </c>
      <c r="BF268" s="487" t="str">
        <f t="shared" si="54"/>
        <v/>
      </c>
      <c r="BG268" s="487" t="str">
        <f t="shared" si="48"/>
        <v/>
      </c>
      <c r="BH268" s="487" t="str">
        <f t="shared" si="48"/>
        <v/>
      </c>
      <c r="BI268" s="487" t="str">
        <f t="shared" si="48"/>
        <v/>
      </c>
      <c r="BJ268" s="487" t="str">
        <f t="shared" si="48"/>
        <v/>
      </c>
      <c r="BK268" s="489" t="str">
        <f t="shared" si="48"/>
        <v/>
      </c>
      <c r="BL268" s="495" t="str">
        <f t="shared" si="57"/>
        <v/>
      </c>
      <c r="BM268" s="487" t="str">
        <f t="shared" si="57"/>
        <v/>
      </c>
      <c r="BN268" s="487" t="str">
        <f t="shared" si="55"/>
        <v/>
      </c>
      <c r="BO268" s="487" t="str">
        <f t="shared" si="55"/>
        <v/>
      </c>
      <c r="BP268" s="487" t="str">
        <f t="shared" si="55"/>
        <v/>
      </c>
      <c r="BQ268" s="487">
        <f t="shared" si="55"/>
        <v>0</v>
      </c>
      <c r="BR268" s="487" t="str">
        <f t="shared" si="55"/>
        <v/>
      </c>
      <c r="BS268" s="487" t="str">
        <f t="shared" si="55"/>
        <v/>
      </c>
      <c r="BT268" s="487" t="str">
        <f t="shared" si="55"/>
        <v/>
      </c>
      <c r="BU268" s="487" t="str">
        <f t="shared" si="55"/>
        <v/>
      </c>
      <c r="BV268" s="487" t="str">
        <f t="shared" si="55"/>
        <v/>
      </c>
      <c r="BW268" s="487" t="str">
        <f t="shared" si="49"/>
        <v/>
      </c>
      <c r="BX268" s="487" t="str">
        <f t="shared" si="49"/>
        <v/>
      </c>
      <c r="BY268" s="487" t="str">
        <f t="shared" si="49"/>
        <v/>
      </c>
      <c r="BZ268" s="487" t="str">
        <f t="shared" si="49"/>
        <v/>
      </c>
      <c r="CA268" s="489" t="str">
        <f t="shared" si="49"/>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59"/>
        <v>0</v>
      </c>
      <c r="AG269" s="487">
        <f t="shared" si="59"/>
        <v>0</v>
      </c>
      <c r="AH269" s="487">
        <f t="shared" si="59"/>
        <v>0</v>
      </c>
      <c r="AI269" s="487">
        <f t="shared" si="59"/>
        <v>0</v>
      </c>
      <c r="AJ269" s="487">
        <f t="shared" si="59"/>
        <v>0</v>
      </c>
      <c r="AK269" s="487">
        <f t="shared" si="59"/>
        <v>-1</v>
      </c>
      <c r="AL269" s="487">
        <f t="shared" si="59"/>
        <v>0</v>
      </c>
      <c r="AM269" s="487">
        <f t="shared" si="59"/>
        <v>0</v>
      </c>
      <c r="AN269" s="487">
        <f t="shared" si="59"/>
        <v>0</v>
      </c>
      <c r="AO269" s="487">
        <f t="shared" si="59"/>
        <v>0</v>
      </c>
      <c r="AP269" s="487">
        <f t="shared" si="59"/>
        <v>0</v>
      </c>
      <c r="AQ269" s="487">
        <f t="shared" si="59"/>
        <v>0</v>
      </c>
      <c r="AR269" s="487">
        <f t="shared" si="59"/>
        <v>0</v>
      </c>
      <c r="AS269" s="487">
        <f t="shared" si="59"/>
        <v>0</v>
      </c>
      <c r="AT269" s="487">
        <f t="shared" si="59"/>
        <v>0</v>
      </c>
      <c r="AU269" s="493">
        <f t="shared" si="59"/>
        <v>0</v>
      </c>
      <c r="AV269" s="488" t="str">
        <f t="shared" si="56"/>
        <v/>
      </c>
      <c r="AW269" s="487" t="str">
        <f t="shared" si="56"/>
        <v/>
      </c>
      <c r="AX269" s="487" t="str">
        <f t="shared" si="54"/>
        <v/>
      </c>
      <c r="AY269" s="487" t="str">
        <f t="shared" si="54"/>
        <v/>
      </c>
      <c r="AZ269" s="487" t="str">
        <f t="shared" si="54"/>
        <v/>
      </c>
      <c r="BA269" s="487">
        <f t="shared" si="54"/>
        <v>0</v>
      </c>
      <c r="BB269" s="487" t="str">
        <f t="shared" si="54"/>
        <v/>
      </c>
      <c r="BC269" s="487" t="str">
        <f t="shared" si="54"/>
        <v/>
      </c>
      <c r="BD269" s="487" t="str">
        <f t="shared" si="54"/>
        <v/>
      </c>
      <c r="BE269" s="487" t="str">
        <f t="shared" si="54"/>
        <v/>
      </c>
      <c r="BF269" s="487" t="str">
        <f t="shared" si="54"/>
        <v/>
      </c>
      <c r="BG269" s="487" t="str">
        <f t="shared" si="48"/>
        <v/>
      </c>
      <c r="BH269" s="487" t="str">
        <f t="shared" si="48"/>
        <v/>
      </c>
      <c r="BI269" s="487" t="str">
        <f t="shared" si="48"/>
        <v/>
      </c>
      <c r="BJ269" s="487" t="str">
        <f t="shared" si="48"/>
        <v/>
      </c>
      <c r="BK269" s="489" t="str">
        <f t="shared" si="48"/>
        <v/>
      </c>
      <c r="BL269" s="495" t="str">
        <f t="shared" si="57"/>
        <v/>
      </c>
      <c r="BM269" s="487" t="str">
        <f t="shared" si="57"/>
        <v/>
      </c>
      <c r="BN269" s="487" t="str">
        <f t="shared" si="55"/>
        <v/>
      </c>
      <c r="BO269" s="487" t="str">
        <f t="shared" si="55"/>
        <v/>
      </c>
      <c r="BP269" s="487" t="str">
        <f t="shared" si="55"/>
        <v/>
      </c>
      <c r="BQ269" s="487">
        <f t="shared" si="55"/>
        <v>0</v>
      </c>
      <c r="BR269" s="487" t="str">
        <f t="shared" si="55"/>
        <v/>
      </c>
      <c r="BS269" s="487" t="str">
        <f t="shared" si="55"/>
        <v/>
      </c>
      <c r="BT269" s="487" t="str">
        <f t="shared" si="55"/>
        <v/>
      </c>
      <c r="BU269" s="487" t="str">
        <f t="shared" si="55"/>
        <v/>
      </c>
      <c r="BV269" s="487" t="str">
        <f t="shared" si="55"/>
        <v/>
      </c>
      <c r="BW269" s="487" t="str">
        <f t="shared" si="49"/>
        <v/>
      </c>
      <c r="BX269" s="487" t="str">
        <f t="shared" si="49"/>
        <v/>
      </c>
      <c r="BY269" s="487" t="str">
        <f t="shared" si="49"/>
        <v/>
      </c>
      <c r="BZ269" s="487" t="str">
        <f t="shared" si="49"/>
        <v/>
      </c>
      <c r="CA269" s="489" t="str">
        <f t="shared" si="49"/>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59"/>
        <v>0</v>
      </c>
      <c r="AG270" s="487">
        <f t="shared" si="59"/>
        <v>0</v>
      </c>
      <c r="AH270" s="487">
        <f t="shared" si="59"/>
        <v>0</v>
      </c>
      <c r="AI270" s="487">
        <f t="shared" si="59"/>
        <v>0</v>
      </c>
      <c r="AJ270" s="487">
        <f t="shared" si="59"/>
        <v>0</v>
      </c>
      <c r="AK270" s="487">
        <f t="shared" si="59"/>
        <v>-1</v>
      </c>
      <c r="AL270" s="487">
        <f t="shared" si="59"/>
        <v>0</v>
      </c>
      <c r="AM270" s="487">
        <f t="shared" si="59"/>
        <v>0</v>
      </c>
      <c r="AN270" s="487">
        <f t="shared" si="59"/>
        <v>0</v>
      </c>
      <c r="AO270" s="487">
        <f t="shared" si="59"/>
        <v>0</v>
      </c>
      <c r="AP270" s="487">
        <f t="shared" si="59"/>
        <v>0</v>
      </c>
      <c r="AQ270" s="487">
        <f t="shared" si="59"/>
        <v>0</v>
      </c>
      <c r="AR270" s="487">
        <f t="shared" si="59"/>
        <v>0</v>
      </c>
      <c r="AS270" s="487">
        <f t="shared" si="59"/>
        <v>0</v>
      </c>
      <c r="AT270" s="487">
        <f t="shared" si="59"/>
        <v>0</v>
      </c>
      <c r="AU270" s="493">
        <f t="shared" ref="AU270" si="60">AU269</f>
        <v>0</v>
      </c>
      <c r="AV270" s="488" t="str">
        <f t="shared" si="56"/>
        <v/>
      </c>
      <c r="AW270" s="487" t="str">
        <f t="shared" si="56"/>
        <v/>
      </c>
      <c r="AX270" s="487" t="str">
        <f t="shared" si="54"/>
        <v/>
      </c>
      <c r="AY270" s="487" t="str">
        <f t="shared" si="54"/>
        <v/>
      </c>
      <c r="AZ270" s="487" t="str">
        <f t="shared" si="54"/>
        <v/>
      </c>
      <c r="BA270" s="487">
        <f t="shared" si="54"/>
        <v>0</v>
      </c>
      <c r="BB270" s="487" t="str">
        <f t="shared" si="54"/>
        <v/>
      </c>
      <c r="BC270" s="487" t="str">
        <f t="shared" si="54"/>
        <v/>
      </c>
      <c r="BD270" s="487" t="str">
        <f t="shared" si="54"/>
        <v/>
      </c>
      <c r="BE270" s="487" t="str">
        <f t="shared" si="54"/>
        <v/>
      </c>
      <c r="BF270" s="487" t="str">
        <f t="shared" si="54"/>
        <v/>
      </c>
      <c r="BG270" s="487" t="str">
        <f t="shared" si="48"/>
        <v/>
      </c>
      <c r="BH270" s="487" t="str">
        <f t="shared" si="48"/>
        <v/>
      </c>
      <c r="BI270" s="487" t="str">
        <f t="shared" si="48"/>
        <v/>
      </c>
      <c r="BJ270" s="487" t="str">
        <f t="shared" si="48"/>
        <v/>
      </c>
      <c r="BK270" s="489" t="str">
        <f t="shared" si="48"/>
        <v/>
      </c>
      <c r="BL270" s="495" t="str">
        <f t="shared" si="57"/>
        <v/>
      </c>
      <c r="BM270" s="487" t="str">
        <f t="shared" si="57"/>
        <v/>
      </c>
      <c r="BN270" s="487" t="str">
        <f t="shared" si="55"/>
        <v/>
      </c>
      <c r="BO270" s="487" t="str">
        <f t="shared" si="55"/>
        <v/>
      </c>
      <c r="BP270" s="487" t="str">
        <f t="shared" si="55"/>
        <v/>
      </c>
      <c r="BQ270" s="487">
        <f t="shared" si="55"/>
        <v>0</v>
      </c>
      <c r="BR270" s="487" t="str">
        <f t="shared" si="55"/>
        <v/>
      </c>
      <c r="BS270" s="487" t="str">
        <f t="shared" si="55"/>
        <v/>
      </c>
      <c r="BT270" s="487" t="str">
        <f t="shared" si="55"/>
        <v/>
      </c>
      <c r="BU270" s="487" t="str">
        <f t="shared" si="55"/>
        <v/>
      </c>
      <c r="BV270" s="487" t="str">
        <f t="shared" si="55"/>
        <v/>
      </c>
      <c r="BW270" s="487" t="str">
        <f t="shared" si="49"/>
        <v/>
      </c>
      <c r="BX270" s="487" t="str">
        <f t="shared" si="49"/>
        <v/>
      </c>
      <c r="BY270" s="487" t="str">
        <f t="shared" si="49"/>
        <v/>
      </c>
      <c r="BZ270" s="487" t="str">
        <f t="shared" si="49"/>
        <v/>
      </c>
      <c r="CA270" s="489" t="str">
        <f t="shared" si="49"/>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61">AF270</f>
        <v>0</v>
      </c>
      <c r="AG271" s="487">
        <f t="shared" si="61"/>
        <v>0</v>
      </c>
      <c r="AH271" s="487">
        <f t="shared" si="61"/>
        <v>0</v>
      </c>
      <c r="AI271" s="487">
        <f t="shared" si="61"/>
        <v>0</v>
      </c>
      <c r="AJ271" s="487">
        <f t="shared" si="61"/>
        <v>0</v>
      </c>
      <c r="AK271" s="487">
        <f t="shared" si="61"/>
        <v>-1</v>
      </c>
      <c r="AL271" s="487">
        <f t="shared" si="61"/>
        <v>0</v>
      </c>
      <c r="AM271" s="487">
        <f t="shared" si="61"/>
        <v>0</v>
      </c>
      <c r="AN271" s="487">
        <f t="shared" si="61"/>
        <v>0</v>
      </c>
      <c r="AO271" s="487">
        <f t="shared" si="61"/>
        <v>0</v>
      </c>
      <c r="AP271" s="487">
        <f t="shared" si="61"/>
        <v>0</v>
      </c>
      <c r="AQ271" s="487">
        <f t="shared" si="61"/>
        <v>0</v>
      </c>
      <c r="AR271" s="487">
        <f t="shared" si="61"/>
        <v>0</v>
      </c>
      <c r="AS271" s="487">
        <f t="shared" si="61"/>
        <v>0</v>
      </c>
      <c r="AT271" s="487">
        <f t="shared" si="61"/>
        <v>0</v>
      </c>
      <c r="AU271" s="493">
        <f t="shared" si="61"/>
        <v>0</v>
      </c>
      <c r="AV271" s="488" t="str">
        <f t="shared" si="56"/>
        <v/>
      </c>
      <c r="AW271" s="487" t="str">
        <f t="shared" si="56"/>
        <v/>
      </c>
      <c r="AX271" s="487" t="str">
        <f t="shared" si="54"/>
        <v/>
      </c>
      <c r="AY271" s="487" t="str">
        <f t="shared" si="54"/>
        <v/>
      </c>
      <c r="AZ271" s="487" t="str">
        <f t="shared" si="54"/>
        <v/>
      </c>
      <c r="BA271" s="487">
        <f t="shared" si="54"/>
        <v>0</v>
      </c>
      <c r="BB271" s="487" t="str">
        <f t="shared" si="54"/>
        <v/>
      </c>
      <c r="BC271" s="487" t="str">
        <f t="shared" si="54"/>
        <v/>
      </c>
      <c r="BD271" s="487" t="str">
        <f t="shared" si="54"/>
        <v/>
      </c>
      <c r="BE271" s="487" t="str">
        <f t="shared" si="54"/>
        <v/>
      </c>
      <c r="BF271" s="487" t="str">
        <f t="shared" si="54"/>
        <v/>
      </c>
      <c r="BG271" s="487" t="str">
        <f t="shared" si="48"/>
        <v/>
      </c>
      <c r="BH271" s="487" t="str">
        <f t="shared" si="48"/>
        <v/>
      </c>
      <c r="BI271" s="487" t="str">
        <f t="shared" si="48"/>
        <v/>
      </c>
      <c r="BJ271" s="487" t="str">
        <f t="shared" si="48"/>
        <v/>
      </c>
      <c r="BK271" s="489" t="str">
        <f t="shared" si="48"/>
        <v/>
      </c>
      <c r="BL271" s="495" t="str">
        <f t="shared" si="57"/>
        <v/>
      </c>
      <c r="BM271" s="487" t="str">
        <f t="shared" si="57"/>
        <v/>
      </c>
      <c r="BN271" s="487" t="str">
        <f t="shared" si="55"/>
        <v/>
      </c>
      <c r="BO271" s="487" t="str">
        <f t="shared" si="55"/>
        <v/>
      </c>
      <c r="BP271" s="487" t="str">
        <f t="shared" si="55"/>
        <v/>
      </c>
      <c r="BQ271" s="487">
        <f t="shared" si="55"/>
        <v>0</v>
      </c>
      <c r="BR271" s="487" t="str">
        <f t="shared" si="55"/>
        <v/>
      </c>
      <c r="BS271" s="487" t="str">
        <f t="shared" si="55"/>
        <v/>
      </c>
      <c r="BT271" s="487" t="str">
        <f t="shared" si="55"/>
        <v/>
      </c>
      <c r="BU271" s="487" t="str">
        <f t="shared" si="55"/>
        <v/>
      </c>
      <c r="BV271" s="487" t="str">
        <f t="shared" si="55"/>
        <v/>
      </c>
      <c r="BW271" s="487" t="str">
        <f t="shared" si="49"/>
        <v/>
      </c>
      <c r="BX271" s="487" t="str">
        <f t="shared" si="49"/>
        <v/>
      </c>
      <c r="BY271" s="487" t="str">
        <f t="shared" si="49"/>
        <v/>
      </c>
      <c r="BZ271" s="487" t="str">
        <f t="shared" si="49"/>
        <v/>
      </c>
      <c r="CA271" s="489" t="str">
        <f t="shared" si="49"/>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61"/>
        <v>0</v>
      </c>
      <c r="AG272" s="487">
        <f t="shared" si="61"/>
        <v>0</v>
      </c>
      <c r="AH272" s="487">
        <f t="shared" si="61"/>
        <v>0</v>
      </c>
      <c r="AI272" s="487">
        <f t="shared" si="61"/>
        <v>0</v>
      </c>
      <c r="AJ272" s="487">
        <f t="shared" si="61"/>
        <v>0</v>
      </c>
      <c r="AK272" s="487">
        <f t="shared" si="61"/>
        <v>-1</v>
      </c>
      <c r="AL272" s="487">
        <f t="shared" si="61"/>
        <v>0</v>
      </c>
      <c r="AM272" s="487">
        <f t="shared" si="61"/>
        <v>0</v>
      </c>
      <c r="AN272" s="487">
        <f t="shared" si="61"/>
        <v>0</v>
      </c>
      <c r="AO272" s="487">
        <f t="shared" si="61"/>
        <v>0</v>
      </c>
      <c r="AP272" s="487">
        <f t="shared" si="61"/>
        <v>0</v>
      </c>
      <c r="AQ272" s="487">
        <f t="shared" si="61"/>
        <v>0</v>
      </c>
      <c r="AR272" s="487">
        <f t="shared" si="61"/>
        <v>0</v>
      </c>
      <c r="AS272" s="487">
        <f t="shared" si="61"/>
        <v>0</v>
      </c>
      <c r="AT272" s="487">
        <f t="shared" si="61"/>
        <v>0</v>
      </c>
      <c r="AU272" s="493">
        <f t="shared" si="61"/>
        <v>0</v>
      </c>
      <c r="AV272" s="488" t="str">
        <f t="shared" si="56"/>
        <v/>
      </c>
      <c r="AW272" s="487" t="str">
        <f t="shared" si="56"/>
        <v/>
      </c>
      <c r="AX272" s="487" t="str">
        <f t="shared" si="54"/>
        <v/>
      </c>
      <c r="AY272" s="487" t="str">
        <f t="shared" si="54"/>
        <v/>
      </c>
      <c r="AZ272" s="487" t="str">
        <f t="shared" si="54"/>
        <v/>
      </c>
      <c r="BA272" s="487">
        <f t="shared" si="54"/>
        <v>0</v>
      </c>
      <c r="BB272" s="487" t="str">
        <f t="shared" si="54"/>
        <v/>
      </c>
      <c r="BC272" s="487" t="str">
        <f t="shared" si="54"/>
        <v/>
      </c>
      <c r="BD272" s="487" t="str">
        <f t="shared" si="54"/>
        <v/>
      </c>
      <c r="BE272" s="487" t="str">
        <f t="shared" si="54"/>
        <v/>
      </c>
      <c r="BF272" s="487" t="str">
        <f t="shared" si="54"/>
        <v/>
      </c>
      <c r="BG272" s="487" t="str">
        <f t="shared" si="48"/>
        <v/>
      </c>
      <c r="BH272" s="487" t="str">
        <f t="shared" si="48"/>
        <v/>
      </c>
      <c r="BI272" s="487" t="str">
        <f t="shared" si="48"/>
        <v/>
      </c>
      <c r="BJ272" s="487" t="str">
        <f t="shared" si="48"/>
        <v/>
      </c>
      <c r="BK272" s="489" t="str">
        <f t="shared" si="48"/>
        <v/>
      </c>
      <c r="BL272" s="495" t="str">
        <f t="shared" si="57"/>
        <v/>
      </c>
      <c r="BM272" s="487" t="str">
        <f t="shared" si="57"/>
        <v/>
      </c>
      <c r="BN272" s="487" t="str">
        <f t="shared" si="55"/>
        <v/>
      </c>
      <c r="BO272" s="487" t="str">
        <f t="shared" si="55"/>
        <v/>
      </c>
      <c r="BP272" s="487" t="str">
        <f t="shared" si="55"/>
        <v/>
      </c>
      <c r="BQ272" s="487">
        <f t="shared" si="55"/>
        <v>0</v>
      </c>
      <c r="BR272" s="487" t="str">
        <f t="shared" si="55"/>
        <v/>
      </c>
      <c r="BS272" s="487" t="str">
        <f t="shared" si="55"/>
        <v/>
      </c>
      <c r="BT272" s="487" t="str">
        <f t="shared" si="55"/>
        <v/>
      </c>
      <c r="BU272" s="487" t="str">
        <f t="shared" si="55"/>
        <v/>
      </c>
      <c r="BV272" s="487" t="str">
        <f t="shared" si="55"/>
        <v/>
      </c>
      <c r="BW272" s="487" t="str">
        <f t="shared" si="49"/>
        <v/>
      </c>
      <c r="BX272" s="487" t="str">
        <f t="shared" si="49"/>
        <v/>
      </c>
      <c r="BY272" s="487" t="str">
        <f t="shared" si="49"/>
        <v/>
      </c>
      <c r="BZ272" s="487" t="str">
        <f t="shared" si="49"/>
        <v/>
      </c>
      <c r="CA272" s="489" t="str">
        <f t="shared" si="49"/>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61"/>
        <v>0</v>
      </c>
      <c r="AG273" s="487">
        <f t="shared" si="61"/>
        <v>0</v>
      </c>
      <c r="AH273" s="487">
        <f t="shared" si="61"/>
        <v>0</v>
      </c>
      <c r="AI273" s="487">
        <f t="shared" si="61"/>
        <v>0</v>
      </c>
      <c r="AJ273" s="487">
        <f t="shared" si="61"/>
        <v>0</v>
      </c>
      <c r="AK273" s="487">
        <f t="shared" si="61"/>
        <v>-1</v>
      </c>
      <c r="AL273" s="487">
        <f t="shared" si="61"/>
        <v>0</v>
      </c>
      <c r="AM273" s="487">
        <f t="shared" si="61"/>
        <v>0</v>
      </c>
      <c r="AN273" s="487">
        <f t="shared" si="61"/>
        <v>0</v>
      </c>
      <c r="AO273" s="487">
        <f t="shared" si="61"/>
        <v>0</v>
      </c>
      <c r="AP273" s="487">
        <f t="shared" si="61"/>
        <v>0</v>
      </c>
      <c r="AQ273" s="487">
        <f t="shared" si="61"/>
        <v>0</v>
      </c>
      <c r="AR273" s="487">
        <f t="shared" si="61"/>
        <v>0</v>
      </c>
      <c r="AS273" s="487">
        <f t="shared" si="61"/>
        <v>0</v>
      </c>
      <c r="AT273" s="487">
        <f t="shared" si="61"/>
        <v>0</v>
      </c>
      <c r="AU273" s="493">
        <f t="shared" si="61"/>
        <v>0</v>
      </c>
      <c r="AV273" s="488" t="str">
        <f t="shared" si="56"/>
        <v/>
      </c>
      <c r="AW273" s="487" t="str">
        <f t="shared" si="56"/>
        <v/>
      </c>
      <c r="AX273" s="487" t="str">
        <f t="shared" si="54"/>
        <v/>
      </c>
      <c r="AY273" s="487" t="str">
        <f t="shared" si="54"/>
        <v/>
      </c>
      <c r="AZ273" s="487" t="str">
        <f t="shared" si="54"/>
        <v/>
      </c>
      <c r="BA273" s="487">
        <f t="shared" si="54"/>
        <v>0</v>
      </c>
      <c r="BB273" s="487" t="str">
        <f t="shared" si="54"/>
        <v/>
      </c>
      <c r="BC273" s="487" t="str">
        <f t="shared" si="54"/>
        <v/>
      </c>
      <c r="BD273" s="487" t="str">
        <f t="shared" si="54"/>
        <v/>
      </c>
      <c r="BE273" s="487" t="str">
        <f t="shared" si="54"/>
        <v/>
      </c>
      <c r="BF273" s="487" t="str">
        <f t="shared" si="54"/>
        <v/>
      </c>
      <c r="BG273" s="487" t="str">
        <f t="shared" si="48"/>
        <v/>
      </c>
      <c r="BH273" s="487" t="str">
        <f t="shared" si="48"/>
        <v/>
      </c>
      <c r="BI273" s="487" t="str">
        <f t="shared" si="48"/>
        <v/>
      </c>
      <c r="BJ273" s="487" t="str">
        <f t="shared" si="48"/>
        <v/>
      </c>
      <c r="BK273" s="489" t="str">
        <f t="shared" si="48"/>
        <v/>
      </c>
      <c r="BL273" s="495" t="str">
        <f t="shared" si="57"/>
        <v/>
      </c>
      <c r="BM273" s="487" t="str">
        <f t="shared" si="57"/>
        <v/>
      </c>
      <c r="BN273" s="487" t="str">
        <f t="shared" si="55"/>
        <v/>
      </c>
      <c r="BO273" s="487" t="str">
        <f t="shared" si="55"/>
        <v/>
      </c>
      <c r="BP273" s="487" t="str">
        <f t="shared" si="55"/>
        <v/>
      </c>
      <c r="BQ273" s="487">
        <f t="shared" si="55"/>
        <v>0</v>
      </c>
      <c r="BR273" s="487" t="str">
        <f t="shared" si="55"/>
        <v/>
      </c>
      <c r="BS273" s="487" t="str">
        <f t="shared" si="55"/>
        <v/>
      </c>
      <c r="BT273" s="487" t="str">
        <f t="shared" si="55"/>
        <v/>
      </c>
      <c r="BU273" s="487" t="str">
        <f t="shared" si="55"/>
        <v/>
      </c>
      <c r="BV273" s="487" t="str">
        <f t="shared" si="55"/>
        <v/>
      </c>
      <c r="BW273" s="487" t="str">
        <f t="shared" si="49"/>
        <v/>
      </c>
      <c r="BX273" s="487" t="str">
        <f t="shared" si="49"/>
        <v/>
      </c>
      <c r="BY273" s="487" t="str">
        <f t="shared" si="49"/>
        <v/>
      </c>
      <c r="BZ273" s="487" t="str">
        <f t="shared" si="49"/>
        <v/>
      </c>
      <c r="CA273" s="489" t="str">
        <f t="shared" si="49"/>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61"/>
        <v>0</v>
      </c>
      <c r="AG274" s="487">
        <f t="shared" si="61"/>
        <v>0</v>
      </c>
      <c r="AH274" s="487">
        <f t="shared" si="61"/>
        <v>0</v>
      </c>
      <c r="AI274" s="487">
        <f t="shared" si="61"/>
        <v>0</v>
      </c>
      <c r="AJ274" s="487">
        <f t="shared" si="61"/>
        <v>0</v>
      </c>
      <c r="AK274" s="487">
        <f t="shared" si="61"/>
        <v>-1</v>
      </c>
      <c r="AL274" s="487">
        <f t="shared" si="61"/>
        <v>0</v>
      </c>
      <c r="AM274" s="487">
        <f t="shared" si="61"/>
        <v>0</v>
      </c>
      <c r="AN274" s="487">
        <f t="shared" si="61"/>
        <v>0</v>
      </c>
      <c r="AO274" s="487">
        <f t="shared" si="61"/>
        <v>0</v>
      </c>
      <c r="AP274" s="487">
        <f t="shared" si="61"/>
        <v>0</v>
      </c>
      <c r="AQ274" s="487">
        <f t="shared" si="61"/>
        <v>0</v>
      </c>
      <c r="AR274" s="487">
        <f t="shared" si="61"/>
        <v>0</v>
      </c>
      <c r="AS274" s="487">
        <f t="shared" si="61"/>
        <v>0</v>
      </c>
      <c r="AT274" s="487">
        <f t="shared" si="61"/>
        <v>0</v>
      </c>
      <c r="AU274" s="493">
        <f t="shared" si="61"/>
        <v>0</v>
      </c>
      <c r="AV274" s="488" t="str">
        <f t="shared" si="56"/>
        <v/>
      </c>
      <c r="AW274" s="487" t="str">
        <f t="shared" si="56"/>
        <v/>
      </c>
      <c r="AX274" s="487" t="str">
        <f t="shared" si="54"/>
        <v/>
      </c>
      <c r="AY274" s="487" t="str">
        <f t="shared" si="54"/>
        <v/>
      </c>
      <c r="AZ274" s="487" t="str">
        <f t="shared" si="54"/>
        <v/>
      </c>
      <c r="BA274" s="487">
        <f t="shared" si="54"/>
        <v>0</v>
      </c>
      <c r="BB274" s="487" t="str">
        <f t="shared" si="54"/>
        <v/>
      </c>
      <c r="BC274" s="487" t="str">
        <f t="shared" si="54"/>
        <v/>
      </c>
      <c r="BD274" s="487" t="str">
        <f t="shared" si="54"/>
        <v/>
      </c>
      <c r="BE274" s="487" t="str">
        <f t="shared" si="54"/>
        <v/>
      </c>
      <c r="BF274" s="487" t="str">
        <f t="shared" si="54"/>
        <v/>
      </c>
      <c r="BG274" s="487" t="str">
        <f t="shared" si="48"/>
        <v/>
      </c>
      <c r="BH274" s="487" t="str">
        <f t="shared" si="48"/>
        <v/>
      </c>
      <c r="BI274" s="487" t="str">
        <f t="shared" si="48"/>
        <v/>
      </c>
      <c r="BJ274" s="487" t="str">
        <f t="shared" si="48"/>
        <v/>
      </c>
      <c r="BK274" s="489" t="str">
        <f t="shared" si="48"/>
        <v/>
      </c>
      <c r="BL274" s="495" t="str">
        <f t="shared" si="57"/>
        <v/>
      </c>
      <c r="BM274" s="487" t="str">
        <f t="shared" si="57"/>
        <v/>
      </c>
      <c r="BN274" s="487" t="str">
        <f t="shared" si="55"/>
        <v/>
      </c>
      <c r="BO274" s="487" t="str">
        <f t="shared" si="55"/>
        <v/>
      </c>
      <c r="BP274" s="487" t="str">
        <f t="shared" si="55"/>
        <v/>
      </c>
      <c r="BQ274" s="487">
        <f t="shared" si="55"/>
        <v>0</v>
      </c>
      <c r="BR274" s="487" t="str">
        <f t="shared" si="55"/>
        <v/>
      </c>
      <c r="BS274" s="487" t="str">
        <f t="shared" si="55"/>
        <v/>
      </c>
      <c r="BT274" s="487" t="str">
        <f t="shared" si="55"/>
        <v/>
      </c>
      <c r="BU274" s="487" t="str">
        <f t="shared" si="55"/>
        <v/>
      </c>
      <c r="BV274" s="487" t="str">
        <f t="shared" si="55"/>
        <v/>
      </c>
      <c r="BW274" s="487" t="str">
        <f t="shared" si="49"/>
        <v/>
      </c>
      <c r="BX274" s="487" t="str">
        <f t="shared" si="49"/>
        <v/>
      </c>
      <c r="BY274" s="487" t="str">
        <f t="shared" si="49"/>
        <v/>
      </c>
      <c r="BZ274" s="487" t="str">
        <f t="shared" si="49"/>
        <v/>
      </c>
      <c r="CA274" s="489" t="str">
        <f t="shared" si="49"/>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61"/>
        <v>0</v>
      </c>
      <c r="AG275" s="487">
        <f t="shared" si="61"/>
        <v>0</v>
      </c>
      <c r="AH275" s="487">
        <f t="shared" si="61"/>
        <v>0</v>
      </c>
      <c r="AI275" s="487">
        <f t="shared" si="61"/>
        <v>0</v>
      </c>
      <c r="AJ275" s="487">
        <f t="shared" si="61"/>
        <v>0</v>
      </c>
      <c r="AK275" s="487">
        <f t="shared" si="61"/>
        <v>-1</v>
      </c>
      <c r="AL275" s="487">
        <f t="shared" si="61"/>
        <v>0</v>
      </c>
      <c r="AM275" s="487">
        <f t="shared" si="61"/>
        <v>0</v>
      </c>
      <c r="AN275" s="487">
        <f t="shared" si="61"/>
        <v>0</v>
      </c>
      <c r="AO275" s="487">
        <f t="shared" si="61"/>
        <v>0</v>
      </c>
      <c r="AP275" s="487">
        <f t="shared" si="61"/>
        <v>0</v>
      </c>
      <c r="AQ275" s="487">
        <f t="shared" si="61"/>
        <v>0</v>
      </c>
      <c r="AR275" s="487">
        <f t="shared" si="61"/>
        <v>0</v>
      </c>
      <c r="AS275" s="487">
        <f t="shared" si="61"/>
        <v>0</v>
      </c>
      <c r="AT275" s="487">
        <f t="shared" si="61"/>
        <v>0</v>
      </c>
      <c r="AU275" s="493">
        <f t="shared" si="61"/>
        <v>0</v>
      </c>
      <c r="AV275" s="488" t="str">
        <f t="shared" si="56"/>
        <v/>
      </c>
      <c r="AW275" s="487" t="str">
        <f t="shared" si="56"/>
        <v/>
      </c>
      <c r="AX275" s="487" t="str">
        <f t="shared" si="54"/>
        <v/>
      </c>
      <c r="AY275" s="487" t="str">
        <f t="shared" si="54"/>
        <v/>
      </c>
      <c r="AZ275" s="487" t="str">
        <f t="shared" si="54"/>
        <v/>
      </c>
      <c r="BA275" s="487">
        <f t="shared" si="54"/>
        <v>0</v>
      </c>
      <c r="BB275" s="487" t="str">
        <f t="shared" si="54"/>
        <v/>
      </c>
      <c r="BC275" s="487" t="str">
        <f t="shared" si="54"/>
        <v/>
      </c>
      <c r="BD275" s="487" t="str">
        <f t="shared" si="54"/>
        <v/>
      </c>
      <c r="BE275" s="487" t="str">
        <f t="shared" si="54"/>
        <v/>
      </c>
      <c r="BF275" s="487" t="str">
        <f t="shared" si="54"/>
        <v/>
      </c>
      <c r="BG275" s="487" t="str">
        <f t="shared" si="54"/>
        <v/>
      </c>
      <c r="BH275" s="487" t="str">
        <f t="shared" si="54"/>
        <v/>
      </c>
      <c r="BI275" s="487" t="str">
        <f t="shared" si="54"/>
        <v/>
      </c>
      <c r="BJ275" s="487" t="str">
        <f t="shared" ref="BJ275:BK288" si="62">IF(AT275,IFERROR(LEFT($V275,SEARCH(" (",$V275)-1),$V275),"")</f>
        <v/>
      </c>
      <c r="BK275" s="489" t="str">
        <f t="shared" si="62"/>
        <v/>
      </c>
      <c r="BL275" s="495" t="str">
        <f t="shared" si="57"/>
        <v/>
      </c>
      <c r="BM275" s="487" t="str">
        <f t="shared" si="57"/>
        <v/>
      </c>
      <c r="BN275" s="487" t="str">
        <f t="shared" si="55"/>
        <v/>
      </c>
      <c r="BO275" s="487" t="str">
        <f t="shared" si="55"/>
        <v/>
      </c>
      <c r="BP275" s="487" t="str">
        <f t="shared" si="55"/>
        <v/>
      </c>
      <c r="BQ275" s="487">
        <f t="shared" si="55"/>
        <v>0</v>
      </c>
      <c r="BR275" s="487" t="str">
        <f t="shared" si="55"/>
        <v/>
      </c>
      <c r="BS275" s="487" t="str">
        <f t="shared" si="55"/>
        <v/>
      </c>
      <c r="BT275" s="487" t="str">
        <f t="shared" si="55"/>
        <v/>
      </c>
      <c r="BU275" s="487" t="str">
        <f t="shared" si="55"/>
        <v/>
      </c>
      <c r="BV275" s="487" t="str">
        <f t="shared" si="55"/>
        <v/>
      </c>
      <c r="BW275" s="487" t="str">
        <f t="shared" si="55"/>
        <v/>
      </c>
      <c r="BX275" s="487" t="str">
        <f t="shared" si="55"/>
        <v/>
      </c>
      <c r="BY275" s="487" t="str">
        <f t="shared" si="55"/>
        <v/>
      </c>
      <c r="BZ275" s="487" t="str">
        <f t="shared" ref="BZ275:CA288" si="63">IF(AT275,IFERROR(LEFT($W275,SEARCH(" (",$W275)-1),$W275),"")</f>
        <v/>
      </c>
      <c r="CA275" s="489" t="str">
        <f t="shared" si="63"/>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61"/>
        <v>0</v>
      </c>
      <c r="AG276" s="487">
        <f t="shared" si="61"/>
        <v>0</v>
      </c>
      <c r="AH276" s="487">
        <f t="shared" si="61"/>
        <v>0</v>
      </c>
      <c r="AI276" s="487">
        <f t="shared" si="61"/>
        <v>0</v>
      </c>
      <c r="AJ276" s="487">
        <f t="shared" si="61"/>
        <v>0</v>
      </c>
      <c r="AK276" s="487">
        <f t="shared" si="61"/>
        <v>-1</v>
      </c>
      <c r="AL276" s="487">
        <f t="shared" si="61"/>
        <v>0</v>
      </c>
      <c r="AM276" s="487">
        <f t="shared" si="61"/>
        <v>0</v>
      </c>
      <c r="AN276" s="487">
        <f t="shared" si="61"/>
        <v>0</v>
      </c>
      <c r="AO276" s="487">
        <f t="shared" si="61"/>
        <v>0</v>
      </c>
      <c r="AP276" s="487">
        <f t="shared" si="61"/>
        <v>0</v>
      </c>
      <c r="AQ276" s="487">
        <f t="shared" si="61"/>
        <v>0</v>
      </c>
      <c r="AR276" s="487">
        <f t="shared" si="61"/>
        <v>0</v>
      </c>
      <c r="AS276" s="487">
        <f t="shared" si="61"/>
        <v>0</v>
      </c>
      <c r="AT276" s="487">
        <f t="shared" si="61"/>
        <v>0</v>
      </c>
      <c r="AU276" s="493">
        <f t="shared" si="61"/>
        <v>0</v>
      </c>
      <c r="AV276" s="488" t="str">
        <f t="shared" si="56"/>
        <v/>
      </c>
      <c r="AW276" s="487" t="str">
        <f t="shared" si="56"/>
        <v/>
      </c>
      <c r="AX276" s="487" t="str">
        <f t="shared" si="56"/>
        <v/>
      </c>
      <c r="AY276" s="487" t="str">
        <f t="shared" si="56"/>
        <v/>
      </c>
      <c r="AZ276" s="487" t="str">
        <f t="shared" si="56"/>
        <v/>
      </c>
      <c r="BA276" s="487">
        <f t="shared" si="56"/>
        <v>0</v>
      </c>
      <c r="BB276" s="487" t="str">
        <f t="shared" si="56"/>
        <v/>
      </c>
      <c r="BC276" s="487" t="str">
        <f t="shared" si="56"/>
        <v/>
      </c>
      <c r="BD276" s="487" t="str">
        <f t="shared" si="56"/>
        <v/>
      </c>
      <c r="BE276" s="487" t="str">
        <f t="shared" si="56"/>
        <v/>
      </c>
      <c r="BF276" s="487" t="str">
        <f t="shared" si="56"/>
        <v/>
      </c>
      <c r="BG276" s="487" t="str">
        <f t="shared" si="56"/>
        <v/>
      </c>
      <c r="BH276" s="487" t="str">
        <f t="shared" si="56"/>
        <v/>
      </c>
      <c r="BI276" s="487" t="str">
        <f t="shared" si="56"/>
        <v/>
      </c>
      <c r="BJ276" s="487" t="str">
        <f t="shared" si="62"/>
        <v/>
      </c>
      <c r="BK276" s="489" t="str">
        <f t="shared" si="62"/>
        <v/>
      </c>
      <c r="BL276" s="495" t="str">
        <f t="shared" si="57"/>
        <v/>
      </c>
      <c r="BM276" s="487" t="str">
        <f t="shared" si="57"/>
        <v/>
      </c>
      <c r="BN276" s="487" t="str">
        <f t="shared" si="57"/>
        <v/>
      </c>
      <c r="BO276" s="487" t="str">
        <f t="shared" si="57"/>
        <v/>
      </c>
      <c r="BP276" s="487" t="str">
        <f t="shared" si="57"/>
        <v/>
      </c>
      <c r="BQ276" s="487">
        <f t="shared" si="57"/>
        <v>0</v>
      </c>
      <c r="BR276" s="487" t="str">
        <f t="shared" si="57"/>
        <v/>
      </c>
      <c r="BS276" s="487" t="str">
        <f t="shared" si="57"/>
        <v/>
      </c>
      <c r="BT276" s="487" t="str">
        <f t="shared" si="57"/>
        <v/>
      </c>
      <c r="BU276" s="487" t="str">
        <f t="shared" si="57"/>
        <v/>
      </c>
      <c r="BV276" s="487" t="str">
        <f t="shared" si="57"/>
        <v/>
      </c>
      <c r="BW276" s="487" t="str">
        <f t="shared" si="57"/>
        <v/>
      </c>
      <c r="BX276" s="487" t="str">
        <f t="shared" si="57"/>
        <v/>
      </c>
      <c r="BY276" s="487" t="str">
        <f t="shared" si="57"/>
        <v/>
      </c>
      <c r="BZ276" s="487" t="str">
        <f t="shared" si="63"/>
        <v/>
      </c>
      <c r="CA276" s="489" t="str">
        <f t="shared" si="63"/>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61"/>
        <v>0</v>
      </c>
      <c r="AG277" s="487">
        <f t="shared" si="61"/>
        <v>0</v>
      </c>
      <c r="AH277" s="487">
        <f t="shared" si="61"/>
        <v>0</v>
      </c>
      <c r="AI277" s="487">
        <f t="shared" si="61"/>
        <v>0</v>
      </c>
      <c r="AJ277" s="487">
        <f t="shared" si="61"/>
        <v>0</v>
      </c>
      <c r="AK277" s="487">
        <f t="shared" si="61"/>
        <v>-1</v>
      </c>
      <c r="AL277" s="487">
        <f t="shared" si="61"/>
        <v>0</v>
      </c>
      <c r="AM277" s="487">
        <f t="shared" si="61"/>
        <v>0</v>
      </c>
      <c r="AN277" s="487">
        <f t="shared" si="61"/>
        <v>0</v>
      </c>
      <c r="AO277" s="487">
        <f t="shared" si="61"/>
        <v>0</v>
      </c>
      <c r="AP277" s="487">
        <f t="shared" si="61"/>
        <v>0</v>
      </c>
      <c r="AQ277" s="487">
        <f t="shared" si="61"/>
        <v>0</v>
      </c>
      <c r="AR277" s="487">
        <f t="shared" si="61"/>
        <v>0</v>
      </c>
      <c r="AS277" s="487">
        <f t="shared" si="61"/>
        <v>0</v>
      </c>
      <c r="AT277" s="487">
        <f t="shared" si="61"/>
        <v>0</v>
      </c>
      <c r="AU277" s="493">
        <f t="shared" si="61"/>
        <v>0</v>
      </c>
      <c r="AV277" s="488" t="str">
        <f t="shared" si="56"/>
        <v/>
      </c>
      <c r="AW277" s="487" t="str">
        <f t="shared" si="56"/>
        <v/>
      </c>
      <c r="AX277" s="487" t="str">
        <f t="shared" si="56"/>
        <v/>
      </c>
      <c r="AY277" s="487" t="str">
        <f t="shared" si="56"/>
        <v/>
      </c>
      <c r="AZ277" s="487" t="str">
        <f t="shared" si="56"/>
        <v/>
      </c>
      <c r="BA277" s="487">
        <f t="shared" si="56"/>
        <v>0</v>
      </c>
      <c r="BB277" s="487" t="str">
        <f t="shared" si="56"/>
        <v/>
      </c>
      <c r="BC277" s="487" t="str">
        <f t="shared" si="56"/>
        <v/>
      </c>
      <c r="BD277" s="487" t="str">
        <f t="shared" si="56"/>
        <v/>
      </c>
      <c r="BE277" s="487" t="str">
        <f t="shared" si="56"/>
        <v/>
      </c>
      <c r="BF277" s="487" t="str">
        <f t="shared" si="56"/>
        <v/>
      </c>
      <c r="BG277" s="487" t="str">
        <f t="shared" si="56"/>
        <v/>
      </c>
      <c r="BH277" s="487" t="str">
        <f t="shared" si="56"/>
        <v/>
      </c>
      <c r="BI277" s="487" t="str">
        <f t="shared" si="56"/>
        <v/>
      </c>
      <c r="BJ277" s="487" t="str">
        <f t="shared" si="62"/>
        <v/>
      </c>
      <c r="BK277" s="489" t="str">
        <f t="shared" si="62"/>
        <v/>
      </c>
      <c r="BL277" s="495" t="str">
        <f t="shared" si="57"/>
        <v/>
      </c>
      <c r="BM277" s="487" t="str">
        <f t="shared" si="57"/>
        <v/>
      </c>
      <c r="BN277" s="487" t="str">
        <f t="shared" si="57"/>
        <v/>
      </c>
      <c r="BO277" s="487" t="str">
        <f t="shared" si="57"/>
        <v/>
      </c>
      <c r="BP277" s="487" t="str">
        <f t="shared" si="57"/>
        <v/>
      </c>
      <c r="BQ277" s="487">
        <f t="shared" si="57"/>
        <v>0</v>
      </c>
      <c r="BR277" s="487" t="str">
        <f t="shared" si="57"/>
        <v/>
      </c>
      <c r="BS277" s="487" t="str">
        <f t="shared" si="57"/>
        <v/>
      </c>
      <c r="BT277" s="487" t="str">
        <f t="shared" si="57"/>
        <v/>
      </c>
      <c r="BU277" s="487" t="str">
        <f t="shared" si="57"/>
        <v/>
      </c>
      <c r="BV277" s="487" t="str">
        <f t="shared" si="57"/>
        <v/>
      </c>
      <c r="BW277" s="487" t="str">
        <f t="shared" si="57"/>
        <v/>
      </c>
      <c r="BX277" s="487" t="str">
        <f t="shared" si="57"/>
        <v/>
      </c>
      <c r="BY277" s="487" t="str">
        <f t="shared" si="57"/>
        <v/>
      </c>
      <c r="BZ277" s="487" t="str">
        <f t="shared" si="63"/>
        <v/>
      </c>
      <c r="CA277" s="489" t="str">
        <f t="shared" si="63"/>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61"/>
        <v>0</v>
      </c>
      <c r="AG278" s="487">
        <f t="shared" si="61"/>
        <v>0</v>
      </c>
      <c r="AH278" s="487">
        <f t="shared" si="61"/>
        <v>0</v>
      </c>
      <c r="AI278" s="487">
        <f t="shared" si="61"/>
        <v>0</v>
      </c>
      <c r="AJ278" s="487">
        <f t="shared" si="61"/>
        <v>0</v>
      </c>
      <c r="AK278" s="487">
        <f t="shared" si="61"/>
        <v>-1</v>
      </c>
      <c r="AL278" s="487">
        <f t="shared" si="61"/>
        <v>0</v>
      </c>
      <c r="AM278" s="487">
        <f t="shared" si="61"/>
        <v>0</v>
      </c>
      <c r="AN278" s="487">
        <f t="shared" si="61"/>
        <v>0</v>
      </c>
      <c r="AO278" s="487">
        <f t="shared" si="61"/>
        <v>0</v>
      </c>
      <c r="AP278" s="487">
        <f t="shared" si="61"/>
        <v>0</v>
      </c>
      <c r="AQ278" s="487">
        <f t="shared" si="61"/>
        <v>0</v>
      </c>
      <c r="AR278" s="487">
        <f t="shared" si="61"/>
        <v>0</v>
      </c>
      <c r="AS278" s="487">
        <f t="shared" si="61"/>
        <v>0</v>
      </c>
      <c r="AT278" s="487">
        <f t="shared" si="61"/>
        <v>0</v>
      </c>
      <c r="AU278" s="493">
        <f t="shared" si="61"/>
        <v>0</v>
      </c>
      <c r="AV278" s="488" t="str">
        <f t="shared" si="56"/>
        <v/>
      </c>
      <c r="AW278" s="487" t="str">
        <f t="shared" si="56"/>
        <v/>
      </c>
      <c r="AX278" s="487" t="str">
        <f t="shared" si="56"/>
        <v/>
      </c>
      <c r="AY278" s="487" t="str">
        <f t="shared" si="56"/>
        <v/>
      </c>
      <c r="AZ278" s="487" t="str">
        <f t="shared" si="56"/>
        <v/>
      </c>
      <c r="BA278" s="487">
        <f t="shared" si="56"/>
        <v>0</v>
      </c>
      <c r="BB278" s="487" t="str">
        <f t="shared" si="56"/>
        <v/>
      </c>
      <c r="BC278" s="487" t="str">
        <f t="shared" si="56"/>
        <v/>
      </c>
      <c r="BD278" s="487" t="str">
        <f t="shared" si="56"/>
        <v/>
      </c>
      <c r="BE278" s="487" t="str">
        <f t="shared" si="56"/>
        <v/>
      </c>
      <c r="BF278" s="487" t="str">
        <f t="shared" si="56"/>
        <v/>
      </c>
      <c r="BG278" s="487" t="str">
        <f t="shared" si="56"/>
        <v/>
      </c>
      <c r="BH278" s="487" t="str">
        <f t="shared" si="56"/>
        <v/>
      </c>
      <c r="BI278" s="487" t="str">
        <f t="shared" si="56"/>
        <v/>
      </c>
      <c r="BJ278" s="487" t="str">
        <f t="shared" si="62"/>
        <v/>
      </c>
      <c r="BK278" s="489" t="str">
        <f t="shared" si="62"/>
        <v/>
      </c>
      <c r="BL278" s="495" t="str">
        <f t="shared" si="57"/>
        <v/>
      </c>
      <c r="BM278" s="487" t="str">
        <f t="shared" si="57"/>
        <v/>
      </c>
      <c r="BN278" s="487" t="str">
        <f t="shared" si="57"/>
        <v/>
      </c>
      <c r="BO278" s="487" t="str">
        <f t="shared" si="57"/>
        <v/>
      </c>
      <c r="BP278" s="487" t="str">
        <f t="shared" si="57"/>
        <v/>
      </c>
      <c r="BQ278" s="487">
        <f t="shared" si="57"/>
        <v>0</v>
      </c>
      <c r="BR278" s="487" t="str">
        <f t="shared" si="57"/>
        <v/>
      </c>
      <c r="BS278" s="487" t="str">
        <f t="shared" si="57"/>
        <v/>
      </c>
      <c r="BT278" s="487" t="str">
        <f t="shared" si="57"/>
        <v/>
      </c>
      <c r="BU278" s="487" t="str">
        <f t="shared" si="57"/>
        <v/>
      </c>
      <c r="BV278" s="487" t="str">
        <f t="shared" si="57"/>
        <v/>
      </c>
      <c r="BW278" s="487" t="str">
        <f t="shared" si="57"/>
        <v/>
      </c>
      <c r="BX278" s="487" t="str">
        <f t="shared" si="57"/>
        <v/>
      </c>
      <c r="BY278" s="487" t="str">
        <f t="shared" si="57"/>
        <v/>
      </c>
      <c r="BZ278" s="487" t="str">
        <f t="shared" si="63"/>
        <v/>
      </c>
      <c r="CA278" s="489" t="str">
        <f t="shared" si="63"/>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61"/>
        <v>0</v>
      </c>
      <c r="AG279" s="487">
        <f t="shared" si="61"/>
        <v>0</v>
      </c>
      <c r="AH279" s="487">
        <f t="shared" si="61"/>
        <v>0</v>
      </c>
      <c r="AI279" s="487">
        <f t="shared" si="61"/>
        <v>0</v>
      </c>
      <c r="AJ279" s="487">
        <f t="shared" si="61"/>
        <v>0</v>
      </c>
      <c r="AK279" s="487">
        <f t="shared" si="61"/>
        <v>-1</v>
      </c>
      <c r="AL279" s="487">
        <f t="shared" si="61"/>
        <v>0</v>
      </c>
      <c r="AM279" s="487">
        <f t="shared" si="61"/>
        <v>0</v>
      </c>
      <c r="AN279" s="487">
        <f t="shared" si="61"/>
        <v>0</v>
      </c>
      <c r="AO279" s="487">
        <f t="shared" si="61"/>
        <v>0</v>
      </c>
      <c r="AP279" s="487">
        <f t="shared" si="61"/>
        <v>0</v>
      </c>
      <c r="AQ279" s="487">
        <f t="shared" si="61"/>
        <v>0</v>
      </c>
      <c r="AR279" s="487">
        <f t="shared" si="61"/>
        <v>0</v>
      </c>
      <c r="AS279" s="487">
        <f t="shared" si="61"/>
        <v>0</v>
      </c>
      <c r="AT279" s="487">
        <f t="shared" si="61"/>
        <v>0</v>
      </c>
      <c r="AU279" s="493">
        <f t="shared" si="61"/>
        <v>0</v>
      </c>
      <c r="AV279" s="488" t="str">
        <f t="shared" si="56"/>
        <v/>
      </c>
      <c r="AW279" s="487" t="str">
        <f t="shared" si="56"/>
        <v/>
      </c>
      <c r="AX279" s="487" t="str">
        <f t="shared" si="56"/>
        <v/>
      </c>
      <c r="AY279" s="487" t="str">
        <f t="shared" si="56"/>
        <v/>
      </c>
      <c r="AZ279" s="487" t="str">
        <f t="shared" si="56"/>
        <v/>
      </c>
      <c r="BA279" s="487">
        <f t="shared" si="56"/>
        <v>0</v>
      </c>
      <c r="BB279" s="487" t="str">
        <f t="shared" si="56"/>
        <v/>
      </c>
      <c r="BC279" s="487" t="str">
        <f t="shared" si="56"/>
        <v/>
      </c>
      <c r="BD279" s="487" t="str">
        <f t="shared" si="56"/>
        <v/>
      </c>
      <c r="BE279" s="487" t="str">
        <f t="shared" si="56"/>
        <v/>
      </c>
      <c r="BF279" s="487" t="str">
        <f t="shared" si="56"/>
        <v/>
      </c>
      <c r="BG279" s="487" t="str">
        <f t="shared" si="56"/>
        <v/>
      </c>
      <c r="BH279" s="487" t="str">
        <f t="shared" si="56"/>
        <v/>
      </c>
      <c r="BI279" s="487" t="str">
        <f t="shared" si="56"/>
        <v/>
      </c>
      <c r="BJ279" s="487" t="str">
        <f t="shared" si="62"/>
        <v/>
      </c>
      <c r="BK279" s="489" t="str">
        <f t="shared" si="62"/>
        <v/>
      </c>
      <c r="BL279" s="495" t="str">
        <f t="shared" si="57"/>
        <v/>
      </c>
      <c r="BM279" s="487" t="str">
        <f t="shared" si="57"/>
        <v/>
      </c>
      <c r="BN279" s="487" t="str">
        <f t="shared" si="57"/>
        <v/>
      </c>
      <c r="BO279" s="487" t="str">
        <f t="shared" si="57"/>
        <v/>
      </c>
      <c r="BP279" s="487" t="str">
        <f t="shared" si="57"/>
        <v/>
      </c>
      <c r="BQ279" s="487">
        <f t="shared" si="57"/>
        <v>0</v>
      </c>
      <c r="BR279" s="487" t="str">
        <f t="shared" si="57"/>
        <v/>
      </c>
      <c r="BS279" s="487" t="str">
        <f t="shared" si="57"/>
        <v/>
      </c>
      <c r="BT279" s="487" t="str">
        <f t="shared" si="57"/>
        <v/>
      </c>
      <c r="BU279" s="487" t="str">
        <f t="shared" si="57"/>
        <v/>
      </c>
      <c r="BV279" s="487" t="str">
        <f t="shared" si="57"/>
        <v/>
      </c>
      <c r="BW279" s="487" t="str">
        <f t="shared" si="57"/>
        <v/>
      </c>
      <c r="BX279" s="487" t="str">
        <f t="shared" si="57"/>
        <v/>
      </c>
      <c r="BY279" s="487" t="str">
        <f t="shared" si="57"/>
        <v/>
      </c>
      <c r="BZ279" s="487" t="str">
        <f t="shared" si="63"/>
        <v/>
      </c>
      <c r="CA279" s="489" t="str">
        <f t="shared" si="63"/>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61"/>
        <v>0</v>
      </c>
      <c r="AG280" s="487">
        <f t="shared" si="61"/>
        <v>0</v>
      </c>
      <c r="AH280" s="487">
        <f t="shared" si="61"/>
        <v>0</v>
      </c>
      <c r="AI280" s="487">
        <f t="shared" si="61"/>
        <v>0</v>
      </c>
      <c r="AJ280" s="487">
        <f t="shared" si="61"/>
        <v>0</v>
      </c>
      <c r="AK280" s="487">
        <f t="shared" si="61"/>
        <v>-1</v>
      </c>
      <c r="AL280" s="487">
        <f t="shared" si="61"/>
        <v>0</v>
      </c>
      <c r="AM280" s="487">
        <f t="shared" si="61"/>
        <v>0</v>
      </c>
      <c r="AN280" s="487">
        <f t="shared" si="61"/>
        <v>0</v>
      </c>
      <c r="AO280" s="487">
        <f t="shared" si="61"/>
        <v>0</v>
      </c>
      <c r="AP280" s="487">
        <f t="shared" si="61"/>
        <v>0</v>
      </c>
      <c r="AQ280" s="487">
        <f t="shared" si="61"/>
        <v>0</v>
      </c>
      <c r="AR280" s="487">
        <f t="shared" si="61"/>
        <v>0</v>
      </c>
      <c r="AS280" s="487">
        <f t="shared" si="61"/>
        <v>0</v>
      </c>
      <c r="AT280" s="487">
        <f t="shared" si="61"/>
        <v>0</v>
      </c>
      <c r="AU280" s="493">
        <f t="shared" si="61"/>
        <v>0</v>
      </c>
      <c r="AV280" s="488" t="str">
        <f t="shared" si="56"/>
        <v/>
      </c>
      <c r="AW280" s="487" t="str">
        <f t="shared" si="56"/>
        <v/>
      </c>
      <c r="AX280" s="487" t="str">
        <f t="shared" si="56"/>
        <v/>
      </c>
      <c r="AY280" s="487" t="str">
        <f t="shared" si="56"/>
        <v/>
      </c>
      <c r="AZ280" s="487" t="str">
        <f t="shared" si="56"/>
        <v/>
      </c>
      <c r="BA280" s="487">
        <f t="shared" si="56"/>
        <v>0</v>
      </c>
      <c r="BB280" s="487" t="str">
        <f t="shared" si="56"/>
        <v/>
      </c>
      <c r="BC280" s="487" t="str">
        <f t="shared" si="56"/>
        <v/>
      </c>
      <c r="BD280" s="487" t="str">
        <f t="shared" si="56"/>
        <v/>
      </c>
      <c r="BE280" s="487" t="str">
        <f t="shared" si="56"/>
        <v/>
      </c>
      <c r="BF280" s="487" t="str">
        <f t="shared" si="56"/>
        <v/>
      </c>
      <c r="BG280" s="487" t="str">
        <f t="shared" si="56"/>
        <v/>
      </c>
      <c r="BH280" s="487" t="str">
        <f t="shared" si="56"/>
        <v/>
      </c>
      <c r="BI280" s="487" t="str">
        <f t="shared" si="56"/>
        <v/>
      </c>
      <c r="BJ280" s="487" t="str">
        <f t="shared" si="62"/>
        <v/>
      </c>
      <c r="BK280" s="489" t="str">
        <f t="shared" si="62"/>
        <v/>
      </c>
      <c r="BL280" s="495" t="str">
        <f t="shared" si="57"/>
        <v/>
      </c>
      <c r="BM280" s="487" t="str">
        <f t="shared" si="57"/>
        <v/>
      </c>
      <c r="BN280" s="487" t="str">
        <f t="shared" si="57"/>
        <v/>
      </c>
      <c r="BO280" s="487" t="str">
        <f t="shared" si="57"/>
        <v/>
      </c>
      <c r="BP280" s="487" t="str">
        <f t="shared" si="57"/>
        <v/>
      </c>
      <c r="BQ280" s="487">
        <f t="shared" si="57"/>
        <v>0</v>
      </c>
      <c r="BR280" s="487" t="str">
        <f t="shared" si="57"/>
        <v/>
      </c>
      <c r="BS280" s="487" t="str">
        <f t="shared" si="57"/>
        <v/>
      </c>
      <c r="BT280" s="487" t="str">
        <f t="shared" si="57"/>
        <v/>
      </c>
      <c r="BU280" s="487" t="str">
        <f t="shared" si="57"/>
        <v/>
      </c>
      <c r="BV280" s="487" t="str">
        <f t="shared" si="57"/>
        <v/>
      </c>
      <c r="BW280" s="487" t="str">
        <f t="shared" si="57"/>
        <v/>
      </c>
      <c r="BX280" s="487" t="str">
        <f t="shared" si="57"/>
        <v/>
      </c>
      <c r="BY280" s="487" t="str">
        <f t="shared" si="57"/>
        <v/>
      </c>
      <c r="BZ280" s="487" t="str">
        <f t="shared" si="63"/>
        <v/>
      </c>
      <c r="CA280" s="489" t="str">
        <f t="shared" si="63"/>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61"/>
        <v>0</v>
      </c>
      <c r="AG281" s="487">
        <f t="shared" si="61"/>
        <v>0</v>
      </c>
      <c r="AH281" s="487">
        <f t="shared" si="61"/>
        <v>0</v>
      </c>
      <c r="AI281" s="487">
        <f t="shared" si="61"/>
        <v>0</v>
      </c>
      <c r="AJ281" s="487">
        <f t="shared" si="61"/>
        <v>0</v>
      </c>
      <c r="AK281" s="487">
        <f t="shared" si="61"/>
        <v>-1</v>
      </c>
      <c r="AL281" s="487">
        <f t="shared" si="61"/>
        <v>0</v>
      </c>
      <c r="AM281" s="487">
        <f t="shared" si="61"/>
        <v>0</v>
      </c>
      <c r="AN281" s="487">
        <f t="shared" si="61"/>
        <v>0</v>
      </c>
      <c r="AO281" s="487">
        <f t="shared" si="61"/>
        <v>0</v>
      </c>
      <c r="AP281" s="487">
        <f t="shared" si="61"/>
        <v>0</v>
      </c>
      <c r="AQ281" s="487">
        <f t="shared" si="61"/>
        <v>0</v>
      </c>
      <c r="AR281" s="487">
        <f t="shared" si="61"/>
        <v>0</v>
      </c>
      <c r="AS281" s="487">
        <f t="shared" si="61"/>
        <v>0</v>
      </c>
      <c r="AT281" s="487">
        <f t="shared" si="61"/>
        <v>0</v>
      </c>
      <c r="AU281" s="493">
        <f t="shared" si="61"/>
        <v>0</v>
      </c>
      <c r="AV281" s="488" t="str">
        <f t="shared" si="56"/>
        <v/>
      </c>
      <c r="AW281" s="487" t="str">
        <f t="shared" si="56"/>
        <v/>
      </c>
      <c r="AX281" s="487" t="str">
        <f t="shared" si="56"/>
        <v/>
      </c>
      <c r="AY281" s="487" t="str">
        <f t="shared" si="56"/>
        <v/>
      </c>
      <c r="AZ281" s="487" t="str">
        <f t="shared" si="56"/>
        <v/>
      </c>
      <c r="BA281" s="487">
        <f t="shared" si="56"/>
        <v>0</v>
      </c>
      <c r="BB281" s="487" t="str">
        <f t="shared" si="56"/>
        <v/>
      </c>
      <c r="BC281" s="487" t="str">
        <f t="shared" si="56"/>
        <v/>
      </c>
      <c r="BD281" s="487" t="str">
        <f t="shared" si="56"/>
        <v/>
      </c>
      <c r="BE281" s="487" t="str">
        <f t="shared" si="56"/>
        <v/>
      </c>
      <c r="BF281" s="487" t="str">
        <f t="shared" si="56"/>
        <v/>
      </c>
      <c r="BG281" s="487" t="str">
        <f t="shared" si="56"/>
        <v/>
      </c>
      <c r="BH281" s="487" t="str">
        <f t="shared" si="56"/>
        <v/>
      </c>
      <c r="BI281" s="487" t="str">
        <f t="shared" si="56"/>
        <v/>
      </c>
      <c r="BJ281" s="487" t="str">
        <f t="shared" si="62"/>
        <v/>
      </c>
      <c r="BK281" s="489" t="str">
        <f t="shared" si="62"/>
        <v/>
      </c>
      <c r="BL281" s="495" t="str">
        <f t="shared" si="57"/>
        <v/>
      </c>
      <c r="BM281" s="487" t="str">
        <f t="shared" si="57"/>
        <v/>
      </c>
      <c r="BN281" s="487" t="str">
        <f t="shared" si="57"/>
        <v/>
      </c>
      <c r="BO281" s="487" t="str">
        <f t="shared" si="57"/>
        <v/>
      </c>
      <c r="BP281" s="487" t="str">
        <f t="shared" si="57"/>
        <v/>
      </c>
      <c r="BQ281" s="487">
        <f t="shared" si="57"/>
        <v>0</v>
      </c>
      <c r="BR281" s="487" t="str">
        <f t="shared" si="57"/>
        <v/>
      </c>
      <c r="BS281" s="487" t="str">
        <f t="shared" si="57"/>
        <v/>
      </c>
      <c r="BT281" s="487" t="str">
        <f t="shared" si="57"/>
        <v/>
      </c>
      <c r="BU281" s="487" t="str">
        <f t="shared" si="57"/>
        <v/>
      </c>
      <c r="BV281" s="487" t="str">
        <f t="shared" si="57"/>
        <v/>
      </c>
      <c r="BW281" s="487" t="str">
        <f t="shared" si="57"/>
        <v/>
      </c>
      <c r="BX281" s="487" t="str">
        <f t="shared" si="57"/>
        <v/>
      </c>
      <c r="BY281" s="487" t="str">
        <f t="shared" si="57"/>
        <v/>
      </c>
      <c r="BZ281" s="487" t="str">
        <f t="shared" si="63"/>
        <v/>
      </c>
      <c r="CA281" s="489" t="str">
        <f t="shared" si="63"/>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61"/>
        <v>0</v>
      </c>
      <c r="AG282" s="487">
        <f t="shared" si="61"/>
        <v>0</v>
      </c>
      <c r="AH282" s="487">
        <f t="shared" si="61"/>
        <v>0</v>
      </c>
      <c r="AI282" s="487">
        <f t="shared" si="61"/>
        <v>0</v>
      </c>
      <c r="AJ282" s="487">
        <f t="shared" si="61"/>
        <v>0</v>
      </c>
      <c r="AK282" s="487">
        <f t="shared" si="61"/>
        <v>-1</v>
      </c>
      <c r="AL282" s="487">
        <f t="shared" si="61"/>
        <v>0</v>
      </c>
      <c r="AM282" s="487">
        <f t="shared" si="61"/>
        <v>0</v>
      </c>
      <c r="AN282" s="487">
        <f t="shared" si="61"/>
        <v>0</v>
      </c>
      <c r="AO282" s="487">
        <f t="shared" si="61"/>
        <v>0</v>
      </c>
      <c r="AP282" s="487">
        <f t="shared" si="61"/>
        <v>0</v>
      </c>
      <c r="AQ282" s="487">
        <f t="shared" si="61"/>
        <v>0</v>
      </c>
      <c r="AR282" s="487">
        <f t="shared" si="61"/>
        <v>0</v>
      </c>
      <c r="AS282" s="487">
        <f t="shared" si="61"/>
        <v>0</v>
      </c>
      <c r="AT282" s="487">
        <f t="shared" si="61"/>
        <v>0</v>
      </c>
      <c r="AU282" s="493">
        <f t="shared" si="61"/>
        <v>0</v>
      </c>
      <c r="AV282" s="488" t="str">
        <f t="shared" si="56"/>
        <v/>
      </c>
      <c r="AW282" s="487" t="str">
        <f t="shared" si="56"/>
        <v/>
      </c>
      <c r="AX282" s="487" t="str">
        <f t="shared" si="56"/>
        <v/>
      </c>
      <c r="AY282" s="487" t="str">
        <f t="shared" si="56"/>
        <v/>
      </c>
      <c r="AZ282" s="487" t="str">
        <f t="shared" si="56"/>
        <v/>
      </c>
      <c r="BA282" s="487">
        <f t="shared" si="56"/>
        <v>0</v>
      </c>
      <c r="BB282" s="487" t="str">
        <f t="shared" si="56"/>
        <v/>
      </c>
      <c r="BC282" s="487" t="str">
        <f t="shared" si="56"/>
        <v/>
      </c>
      <c r="BD282" s="487" t="str">
        <f t="shared" si="56"/>
        <v/>
      </c>
      <c r="BE282" s="487" t="str">
        <f t="shared" si="56"/>
        <v/>
      </c>
      <c r="BF282" s="487" t="str">
        <f t="shared" si="56"/>
        <v/>
      </c>
      <c r="BG282" s="487" t="str">
        <f t="shared" si="56"/>
        <v/>
      </c>
      <c r="BH282" s="487" t="str">
        <f t="shared" si="56"/>
        <v/>
      </c>
      <c r="BI282" s="487" t="str">
        <f t="shared" si="56"/>
        <v/>
      </c>
      <c r="BJ282" s="487" t="str">
        <f t="shared" si="62"/>
        <v/>
      </c>
      <c r="BK282" s="489" t="str">
        <f t="shared" si="62"/>
        <v/>
      </c>
      <c r="BL282" s="495" t="str">
        <f t="shared" si="57"/>
        <v/>
      </c>
      <c r="BM282" s="487" t="str">
        <f t="shared" si="57"/>
        <v/>
      </c>
      <c r="BN282" s="487" t="str">
        <f t="shared" si="57"/>
        <v/>
      </c>
      <c r="BO282" s="487" t="str">
        <f t="shared" si="57"/>
        <v/>
      </c>
      <c r="BP282" s="487" t="str">
        <f t="shared" si="57"/>
        <v/>
      </c>
      <c r="BQ282" s="487">
        <f t="shared" si="57"/>
        <v>0</v>
      </c>
      <c r="BR282" s="487" t="str">
        <f t="shared" si="57"/>
        <v/>
      </c>
      <c r="BS282" s="487" t="str">
        <f t="shared" si="57"/>
        <v/>
      </c>
      <c r="BT282" s="487" t="str">
        <f t="shared" si="57"/>
        <v/>
      </c>
      <c r="BU282" s="487" t="str">
        <f t="shared" si="57"/>
        <v/>
      </c>
      <c r="BV282" s="487" t="str">
        <f t="shared" si="57"/>
        <v/>
      </c>
      <c r="BW282" s="487" t="str">
        <f t="shared" si="57"/>
        <v/>
      </c>
      <c r="BX282" s="487" t="str">
        <f t="shared" si="57"/>
        <v/>
      </c>
      <c r="BY282" s="487" t="str">
        <f t="shared" si="57"/>
        <v/>
      </c>
      <c r="BZ282" s="487" t="str">
        <f t="shared" si="63"/>
        <v/>
      </c>
      <c r="CA282" s="489" t="str">
        <f t="shared" si="63"/>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61"/>
        <v>0</v>
      </c>
      <c r="AG283" s="487">
        <f t="shared" si="61"/>
        <v>0</v>
      </c>
      <c r="AH283" s="487">
        <f t="shared" si="61"/>
        <v>0</v>
      </c>
      <c r="AI283" s="487">
        <f t="shared" si="61"/>
        <v>0</v>
      </c>
      <c r="AJ283" s="487">
        <f t="shared" si="61"/>
        <v>0</v>
      </c>
      <c r="AK283" s="487">
        <f t="shared" si="61"/>
        <v>-1</v>
      </c>
      <c r="AL283" s="487">
        <f t="shared" si="61"/>
        <v>0</v>
      </c>
      <c r="AM283" s="487">
        <f t="shared" si="61"/>
        <v>0</v>
      </c>
      <c r="AN283" s="487">
        <f t="shared" si="61"/>
        <v>0</v>
      </c>
      <c r="AO283" s="487">
        <f t="shared" si="61"/>
        <v>0</v>
      </c>
      <c r="AP283" s="487">
        <f t="shared" si="61"/>
        <v>0</v>
      </c>
      <c r="AQ283" s="487">
        <f t="shared" si="61"/>
        <v>0</v>
      </c>
      <c r="AR283" s="487">
        <f t="shared" si="61"/>
        <v>0</v>
      </c>
      <c r="AS283" s="487">
        <f t="shared" si="61"/>
        <v>0</v>
      </c>
      <c r="AT283" s="487">
        <f t="shared" si="61"/>
        <v>0</v>
      </c>
      <c r="AU283" s="493">
        <f t="shared" si="61"/>
        <v>0</v>
      </c>
      <c r="AV283" s="488" t="str">
        <f t="shared" si="56"/>
        <v/>
      </c>
      <c r="AW283" s="487" t="str">
        <f t="shared" si="56"/>
        <v/>
      </c>
      <c r="AX283" s="487" t="str">
        <f t="shared" si="56"/>
        <v/>
      </c>
      <c r="AY283" s="487" t="str">
        <f t="shared" si="56"/>
        <v/>
      </c>
      <c r="AZ283" s="487" t="str">
        <f t="shared" si="56"/>
        <v/>
      </c>
      <c r="BA283" s="487">
        <f t="shared" si="56"/>
        <v>0</v>
      </c>
      <c r="BB283" s="487" t="str">
        <f t="shared" si="56"/>
        <v/>
      </c>
      <c r="BC283" s="487" t="str">
        <f t="shared" si="56"/>
        <v/>
      </c>
      <c r="BD283" s="487" t="str">
        <f t="shared" si="56"/>
        <v/>
      </c>
      <c r="BE283" s="487" t="str">
        <f t="shared" si="56"/>
        <v/>
      </c>
      <c r="BF283" s="487" t="str">
        <f t="shared" si="56"/>
        <v/>
      </c>
      <c r="BG283" s="487" t="str">
        <f t="shared" si="56"/>
        <v/>
      </c>
      <c r="BH283" s="487" t="str">
        <f t="shared" si="56"/>
        <v/>
      </c>
      <c r="BI283" s="487" t="str">
        <f t="shared" si="56"/>
        <v/>
      </c>
      <c r="BJ283" s="487" t="str">
        <f t="shared" si="62"/>
        <v/>
      </c>
      <c r="BK283" s="489" t="str">
        <f t="shared" si="62"/>
        <v/>
      </c>
      <c r="BL283" s="495" t="str">
        <f t="shared" si="57"/>
        <v/>
      </c>
      <c r="BM283" s="487" t="str">
        <f t="shared" si="57"/>
        <v/>
      </c>
      <c r="BN283" s="487" t="str">
        <f t="shared" si="57"/>
        <v/>
      </c>
      <c r="BO283" s="487" t="str">
        <f t="shared" si="57"/>
        <v/>
      </c>
      <c r="BP283" s="487" t="str">
        <f t="shared" si="57"/>
        <v/>
      </c>
      <c r="BQ283" s="487">
        <f t="shared" si="57"/>
        <v>0</v>
      </c>
      <c r="BR283" s="487" t="str">
        <f t="shared" si="57"/>
        <v/>
      </c>
      <c r="BS283" s="487" t="str">
        <f t="shared" si="57"/>
        <v/>
      </c>
      <c r="BT283" s="487" t="str">
        <f t="shared" si="57"/>
        <v/>
      </c>
      <c r="BU283" s="487" t="str">
        <f t="shared" si="57"/>
        <v/>
      </c>
      <c r="BV283" s="487" t="str">
        <f t="shared" si="57"/>
        <v/>
      </c>
      <c r="BW283" s="487" t="str">
        <f t="shared" si="57"/>
        <v/>
      </c>
      <c r="BX283" s="487" t="str">
        <f t="shared" si="57"/>
        <v/>
      </c>
      <c r="BY283" s="487" t="str">
        <f t="shared" si="57"/>
        <v/>
      </c>
      <c r="BZ283" s="487" t="str">
        <f t="shared" si="63"/>
        <v/>
      </c>
      <c r="CA283" s="489" t="str">
        <f t="shared" si="63"/>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61"/>
        <v>0</v>
      </c>
      <c r="AG284" s="487">
        <f t="shared" si="61"/>
        <v>0</v>
      </c>
      <c r="AH284" s="487">
        <f t="shared" si="61"/>
        <v>0</v>
      </c>
      <c r="AI284" s="487">
        <f t="shared" si="61"/>
        <v>0</v>
      </c>
      <c r="AJ284" s="487">
        <f t="shared" si="61"/>
        <v>0</v>
      </c>
      <c r="AK284" s="487">
        <f t="shared" si="61"/>
        <v>-1</v>
      </c>
      <c r="AL284" s="487">
        <f t="shared" si="61"/>
        <v>0</v>
      </c>
      <c r="AM284" s="487">
        <f t="shared" si="61"/>
        <v>0</v>
      </c>
      <c r="AN284" s="487">
        <f t="shared" si="61"/>
        <v>0</v>
      </c>
      <c r="AO284" s="487">
        <f t="shared" si="61"/>
        <v>0</v>
      </c>
      <c r="AP284" s="487">
        <f t="shared" si="61"/>
        <v>0</v>
      </c>
      <c r="AQ284" s="487">
        <f t="shared" si="61"/>
        <v>0</v>
      </c>
      <c r="AR284" s="487">
        <f t="shared" si="61"/>
        <v>0</v>
      </c>
      <c r="AS284" s="487">
        <f t="shared" si="61"/>
        <v>0</v>
      </c>
      <c r="AT284" s="487">
        <f t="shared" si="61"/>
        <v>0</v>
      </c>
      <c r="AU284" s="493">
        <f t="shared" si="61"/>
        <v>0</v>
      </c>
      <c r="AV284" s="488" t="str">
        <f t="shared" si="56"/>
        <v/>
      </c>
      <c r="AW284" s="487" t="str">
        <f t="shared" si="56"/>
        <v/>
      </c>
      <c r="AX284" s="487" t="str">
        <f t="shared" si="56"/>
        <v/>
      </c>
      <c r="AY284" s="487" t="str">
        <f t="shared" si="56"/>
        <v/>
      </c>
      <c r="AZ284" s="487" t="str">
        <f t="shared" si="56"/>
        <v/>
      </c>
      <c r="BA284" s="487">
        <f t="shared" si="56"/>
        <v>0</v>
      </c>
      <c r="BB284" s="487" t="str">
        <f t="shared" si="56"/>
        <v/>
      </c>
      <c r="BC284" s="487" t="str">
        <f t="shared" si="56"/>
        <v/>
      </c>
      <c r="BD284" s="487" t="str">
        <f t="shared" si="56"/>
        <v/>
      </c>
      <c r="BE284" s="487" t="str">
        <f t="shared" si="56"/>
        <v/>
      </c>
      <c r="BF284" s="487" t="str">
        <f t="shared" si="56"/>
        <v/>
      </c>
      <c r="BG284" s="487" t="str">
        <f t="shared" si="56"/>
        <v/>
      </c>
      <c r="BH284" s="487" t="str">
        <f t="shared" si="56"/>
        <v/>
      </c>
      <c r="BI284" s="487" t="str">
        <f t="shared" si="56"/>
        <v/>
      </c>
      <c r="BJ284" s="487" t="str">
        <f t="shared" si="62"/>
        <v/>
      </c>
      <c r="BK284" s="489" t="str">
        <f t="shared" si="62"/>
        <v/>
      </c>
      <c r="BL284" s="495" t="str">
        <f t="shared" si="57"/>
        <v/>
      </c>
      <c r="BM284" s="487" t="str">
        <f t="shared" si="57"/>
        <v/>
      </c>
      <c r="BN284" s="487" t="str">
        <f t="shared" si="57"/>
        <v/>
      </c>
      <c r="BO284" s="487" t="str">
        <f t="shared" si="57"/>
        <v/>
      </c>
      <c r="BP284" s="487" t="str">
        <f t="shared" si="57"/>
        <v/>
      </c>
      <c r="BQ284" s="487">
        <f t="shared" si="57"/>
        <v>0</v>
      </c>
      <c r="BR284" s="487" t="str">
        <f t="shared" si="57"/>
        <v/>
      </c>
      <c r="BS284" s="487" t="str">
        <f t="shared" si="57"/>
        <v/>
      </c>
      <c r="BT284" s="487" t="str">
        <f t="shared" si="57"/>
        <v/>
      </c>
      <c r="BU284" s="487" t="str">
        <f t="shared" si="57"/>
        <v/>
      </c>
      <c r="BV284" s="487" t="str">
        <f t="shared" si="57"/>
        <v/>
      </c>
      <c r="BW284" s="487" t="str">
        <f t="shared" si="57"/>
        <v/>
      </c>
      <c r="BX284" s="487" t="str">
        <f t="shared" si="57"/>
        <v/>
      </c>
      <c r="BY284" s="487" t="str">
        <f t="shared" si="57"/>
        <v/>
      </c>
      <c r="BZ284" s="487" t="str">
        <f t="shared" si="63"/>
        <v/>
      </c>
      <c r="CA284" s="489" t="str">
        <f t="shared" si="63"/>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61"/>
        <v>0</v>
      </c>
      <c r="AG285" s="487">
        <f t="shared" si="61"/>
        <v>0</v>
      </c>
      <c r="AH285" s="487">
        <f t="shared" si="61"/>
        <v>0</v>
      </c>
      <c r="AI285" s="487">
        <f t="shared" si="61"/>
        <v>0</v>
      </c>
      <c r="AJ285" s="487">
        <f t="shared" si="61"/>
        <v>0</v>
      </c>
      <c r="AK285" s="487">
        <f t="shared" si="61"/>
        <v>-1</v>
      </c>
      <c r="AL285" s="487">
        <f t="shared" si="61"/>
        <v>0</v>
      </c>
      <c r="AM285" s="487">
        <f t="shared" si="61"/>
        <v>0</v>
      </c>
      <c r="AN285" s="487">
        <f t="shared" si="61"/>
        <v>0</v>
      </c>
      <c r="AO285" s="487">
        <f t="shared" si="61"/>
        <v>0</v>
      </c>
      <c r="AP285" s="487">
        <f t="shared" si="61"/>
        <v>0</v>
      </c>
      <c r="AQ285" s="487">
        <f t="shared" si="61"/>
        <v>0</v>
      </c>
      <c r="AR285" s="487">
        <f t="shared" si="61"/>
        <v>0</v>
      </c>
      <c r="AS285" s="487">
        <f t="shared" si="61"/>
        <v>0</v>
      </c>
      <c r="AT285" s="487">
        <f t="shared" si="61"/>
        <v>0</v>
      </c>
      <c r="AU285" s="493">
        <f t="shared" si="61"/>
        <v>0</v>
      </c>
      <c r="AV285" s="488" t="str">
        <f t="shared" si="56"/>
        <v/>
      </c>
      <c r="AW285" s="487" t="str">
        <f t="shared" si="56"/>
        <v/>
      </c>
      <c r="AX285" s="487" t="str">
        <f t="shared" si="56"/>
        <v/>
      </c>
      <c r="AY285" s="487" t="str">
        <f t="shared" si="56"/>
        <v/>
      </c>
      <c r="AZ285" s="487" t="str">
        <f t="shared" si="56"/>
        <v/>
      </c>
      <c r="BA285" s="487">
        <f t="shared" si="56"/>
        <v>0</v>
      </c>
      <c r="BB285" s="487" t="str">
        <f t="shared" si="56"/>
        <v/>
      </c>
      <c r="BC285" s="487" t="str">
        <f t="shared" si="56"/>
        <v/>
      </c>
      <c r="BD285" s="487" t="str">
        <f t="shared" si="56"/>
        <v/>
      </c>
      <c r="BE285" s="487" t="str">
        <f t="shared" si="56"/>
        <v/>
      </c>
      <c r="BF285" s="487" t="str">
        <f t="shared" si="56"/>
        <v/>
      </c>
      <c r="BG285" s="487" t="str">
        <f t="shared" si="56"/>
        <v/>
      </c>
      <c r="BH285" s="487" t="str">
        <f t="shared" si="56"/>
        <v/>
      </c>
      <c r="BI285" s="487" t="str">
        <f t="shared" si="56"/>
        <v/>
      </c>
      <c r="BJ285" s="487" t="str">
        <f t="shared" si="62"/>
        <v/>
      </c>
      <c r="BK285" s="489" t="str">
        <f t="shared" si="62"/>
        <v/>
      </c>
      <c r="BL285" s="495" t="str">
        <f t="shared" si="57"/>
        <v/>
      </c>
      <c r="BM285" s="487" t="str">
        <f t="shared" si="57"/>
        <v/>
      </c>
      <c r="BN285" s="487" t="str">
        <f t="shared" si="57"/>
        <v/>
      </c>
      <c r="BO285" s="487" t="str">
        <f t="shared" si="57"/>
        <v/>
      </c>
      <c r="BP285" s="487" t="str">
        <f t="shared" si="57"/>
        <v/>
      </c>
      <c r="BQ285" s="487">
        <f t="shared" si="57"/>
        <v>0</v>
      </c>
      <c r="BR285" s="487" t="str">
        <f t="shared" si="57"/>
        <v/>
      </c>
      <c r="BS285" s="487" t="str">
        <f t="shared" si="57"/>
        <v/>
      </c>
      <c r="BT285" s="487" t="str">
        <f t="shared" si="57"/>
        <v/>
      </c>
      <c r="BU285" s="487" t="str">
        <f t="shared" si="57"/>
        <v/>
      </c>
      <c r="BV285" s="487" t="str">
        <f t="shared" si="57"/>
        <v/>
      </c>
      <c r="BW285" s="487" t="str">
        <f t="shared" si="57"/>
        <v/>
      </c>
      <c r="BX285" s="487" t="str">
        <f t="shared" si="57"/>
        <v/>
      </c>
      <c r="BY285" s="487" t="str">
        <f t="shared" si="57"/>
        <v/>
      </c>
      <c r="BZ285" s="487" t="str">
        <f t="shared" si="63"/>
        <v/>
      </c>
      <c r="CA285" s="489" t="str">
        <f t="shared" si="63"/>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61"/>
        <v>0</v>
      </c>
      <c r="AG286" s="487">
        <f t="shared" si="61"/>
        <v>0</v>
      </c>
      <c r="AH286" s="487">
        <f t="shared" si="61"/>
        <v>0</v>
      </c>
      <c r="AI286" s="487">
        <f t="shared" si="61"/>
        <v>0</v>
      </c>
      <c r="AJ286" s="487">
        <f t="shared" si="61"/>
        <v>0</v>
      </c>
      <c r="AK286" s="487">
        <f t="shared" si="61"/>
        <v>-1</v>
      </c>
      <c r="AL286" s="487">
        <f t="shared" si="61"/>
        <v>0</v>
      </c>
      <c r="AM286" s="487">
        <f t="shared" si="61"/>
        <v>0</v>
      </c>
      <c r="AN286" s="487">
        <f t="shared" si="61"/>
        <v>0</v>
      </c>
      <c r="AO286" s="487">
        <f t="shared" si="61"/>
        <v>0</v>
      </c>
      <c r="AP286" s="487">
        <f t="shared" si="61"/>
        <v>0</v>
      </c>
      <c r="AQ286" s="487">
        <f t="shared" si="61"/>
        <v>0</v>
      </c>
      <c r="AR286" s="487">
        <f t="shared" si="61"/>
        <v>0</v>
      </c>
      <c r="AS286" s="487">
        <f t="shared" si="61"/>
        <v>0</v>
      </c>
      <c r="AT286" s="487">
        <f t="shared" si="61"/>
        <v>0</v>
      </c>
      <c r="AU286" s="493">
        <f t="shared" ref="AU286" si="64">AU285</f>
        <v>0</v>
      </c>
      <c r="AV286" s="488" t="str">
        <f t="shared" si="56"/>
        <v/>
      </c>
      <c r="AW286" s="487" t="str">
        <f t="shared" si="56"/>
        <v/>
      </c>
      <c r="AX286" s="487" t="str">
        <f t="shared" si="56"/>
        <v/>
      </c>
      <c r="AY286" s="487" t="str">
        <f t="shared" si="56"/>
        <v/>
      </c>
      <c r="AZ286" s="487" t="str">
        <f t="shared" si="56"/>
        <v/>
      </c>
      <c r="BA286" s="487">
        <f t="shared" si="56"/>
        <v>0</v>
      </c>
      <c r="BB286" s="487" t="str">
        <f t="shared" si="56"/>
        <v/>
      </c>
      <c r="BC286" s="487" t="str">
        <f t="shared" si="56"/>
        <v/>
      </c>
      <c r="BD286" s="487" t="str">
        <f t="shared" si="56"/>
        <v/>
      </c>
      <c r="BE286" s="487" t="str">
        <f t="shared" si="56"/>
        <v/>
      </c>
      <c r="BF286" s="487" t="str">
        <f t="shared" si="56"/>
        <v/>
      </c>
      <c r="BG286" s="487" t="str">
        <f t="shared" si="56"/>
        <v/>
      </c>
      <c r="BH286" s="487" t="str">
        <f t="shared" si="56"/>
        <v/>
      </c>
      <c r="BI286" s="487" t="str">
        <f t="shared" si="56"/>
        <v/>
      </c>
      <c r="BJ286" s="487" t="str">
        <f t="shared" si="62"/>
        <v/>
      </c>
      <c r="BK286" s="489" t="str">
        <f t="shared" si="62"/>
        <v/>
      </c>
      <c r="BL286" s="495" t="str">
        <f t="shared" si="57"/>
        <v/>
      </c>
      <c r="BM286" s="487" t="str">
        <f t="shared" si="57"/>
        <v/>
      </c>
      <c r="BN286" s="487" t="str">
        <f t="shared" si="57"/>
        <v/>
      </c>
      <c r="BO286" s="487" t="str">
        <f t="shared" si="57"/>
        <v/>
      </c>
      <c r="BP286" s="487" t="str">
        <f t="shared" si="57"/>
        <v/>
      </c>
      <c r="BQ286" s="487">
        <f t="shared" si="57"/>
        <v>0</v>
      </c>
      <c r="BR286" s="487" t="str">
        <f t="shared" si="57"/>
        <v/>
      </c>
      <c r="BS286" s="487" t="str">
        <f t="shared" si="57"/>
        <v/>
      </c>
      <c r="BT286" s="487" t="str">
        <f t="shared" si="57"/>
        <v/>
      </c>
      <c r="BU286" s="487" t="str">
        <f t="shared" si="57"/>
        <v/>
      </c>
      <c r="BV286" s="487" t="str">
        <f t="shared" si="57"/>
        <v/>
      </c>
      <c r="BW286" s="487" t="str">
        <f t="shared" si="57"/>
        <v/>
      </c>
      <c r="BX286" s="487" t="str">
        <f t="shared" si="57"/>
        <v/>
      </c>
      <c r="BY286" s="487" t="str">
        <f t="shared" si="57"/>
        <v/>
      </c>
      <c r="BZ286" s="487" t="str">
        <f t="shared" si="63"/>
        <v/>
      </c>
      <c r="CA286" s="489" t="str">
        <f t="shared" si="63"/>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65">AF286</f>
        <v>0</v>
      </c>
      <c r="AG287" s="487">
        <f t="shared" si="65"/>
        <v>0</v>
      </c>
      <c r="AH287" s="487">
        <f t="shared" si="65"/>
        <v>0</v>
      </c>
      <c r="AI287" s="487">
        <f t="shared" si="65"/>
        <v>0</v>
      </c>
      <c r="AJ287" s="487">
        <f t="shared" si="65"/>
        <v>0</v>
      </c>
      <c r="AK287" s="487">
        <f t="shared" si="65"/>
        <v>-1</v>
      </c>
      <c r="AL287" s="487">
        <f t="shared" si="65"/>
        <v>0</v>
      </c>
      <c r="AM287" s="487">
        <f t="shared" si="65"/>
        <v>0</v>
      </c>
      <c r="AN287" s="487">
        <f t="shared" si="65"/>
        <v>0</v>
      </c>
      <c r="AO287" s="487">
        <f t="shared" si="65"/>
        <v>0</v>
      </c>
      <c r="AP287" s="487">
        <f t="shared" si="65"/>
        <v>0</v>
      </c>
      <c r="AQ287" s="487">
        <f t="shared" si="65"/>
        <v>0</v>
      </c>
      <c r="AR287" s="487">
        <f t="shared" si="65"/>
        <v>0</v>
      </c>
      <c r="AS287" s="487">
        <f t="shared" si="65"/>
        <v>0</v>
      </c>
      <c r="AT287" s="487">
        <f t="shared" si="65"/>
        <v>0</v>
      </c>
      <c r="AU287" s="493">
        <f t="shared" si="65"/>
        <v>0</v>
      </c>
      <c r="AV287" s="488" t="str">
        <f t="shared" si="56"/>
        <v/>
      </c>
      <c r="AW287" s="487" t="str">
        <f t="shared" si="56"/>
        <v/>
      </c>
      <c r="AX287" s="487" t="str">
        <f t="shared" si="56"/>
        <v/>
      </c>
      <c r="AY287" s="487" t="str">
        <f t="shared" si="56"/>
        <v/>
      </c>
      <c r="AZ287" s="487" t="str">
        <f t="shared" si="56"/>
        <v/>
      </c>
      <c r="BA287" s="487">
        <f t="shared" si="56"/>
        <v>0</v>
      </c>
      <c r="BB287" s="487" t="str">
        <f t="shared" si="56"/>
        <v/>
      </c>
      <c r="BC287" s="487" t="str">
        <f t="shared" si="56"/>
        <v/>
      </c>
      <c r="BD287" s="487" t="str">
        <f t="shared" si="56"/>
        <v/>
      </c>
      <c r="BE287" s="487" t="str">
        <f t="shared" si="56"/>
        <v/>
      </c>
      <c r="BF287" s="487" t="str">
        <f t="shared" si="56"/>
        <v/>
      </c>
      <c r="BG287" s="487" t="str">
        <f t="shared" si="56"/>
        <v/>
      </c>
      <c r="BH287" s="487" t="str">
        <f t="shared" si="56"/>
        <v/>
      </c>
      <c r="BI287" s="487" t="str">
        <f t="shared" si="56"/>
        <v/>
      </c>
      <c r="BJ287" s="487" t="str">
        <f t="shared" si="62"/>
        <v/>
      </c>
      <c r="BK287" s="489" t="str">
        <f t="shared" si="62"/>
        <v/>
      </c>
      <c r="BL287" s="495" t="str">
        <f t="shared" si="57"/>
        <v/>
      </c>
      <c r="BM287" s="487" t="str">
        <f t="shared" si="57"/>
        <v/>
      </c>
      <c r="BN287" s="487" t="str">
        <f t="shared" si="57"/>
        <v/>
      </c>
      <c r="BO287" s="487" t="str">
        <f t="shared" si="57"/>
        <v/>
      </c>
      <c r="BP287" s="487" t="str">
        <f t="shared" si="57"/>
        <v/>
      </c>
      <c r="BQ287" s="487">
        <f t="shared" si="57"/>
        <v>0</v>
      </c>
      <c r="BR287" s="487" t="str">
        <f t="shared" si="57"/>
        <v/>
      </c>
      <c r="BS287" s="487" t="str">
        <f t="shared" si="57"/>
        <v/>
      </c>
      <c r="BT287" s="487" t="str">
        <f t="shared" si="57"/>
        <v/>
      </c>
      <c r="BU287" s="487" t="str">
        <f t="shared" si="57"/>
        <v/>
      </c>
      <c r="BV287" s="487" t="str">
        <f t="shared" si="57"/>
        <v/>
      </c>
      <c r="BW287" s="487" t="str">
        <f t="shared" si="57"/>
        <v/>
      </c>
      <c r="BX287" s="487" t="str">
        <f t="shared" si="57"/>
        <v/>
      </c>
      <c r="BY287" s="487" t="str">
        <f t="shared" si="57"/>
        <v/>
      </c>
      <c r="BZ287" s="487" t="str">
        <f t="shared" si="63"/>
        <v/>
      </c>
      <c r="CA287" s="489" t="str">
        <f t="shared" si="63"/>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65"/>
        <v>0</v>
      </c>
      <c r="AG288" s="491">
        <f t="shared" si="65"/>
        <v>0</v>
      </c>
      <c r="AH288" s="491">
        <f t="shared" si="65"/>
        <v>0</v>
      </c>
      <c r="AI288" s="491">
        <f t="shared" si="65"/>
        <v>0</v>
      </c>
      <c r="AJ288" s="491">
        <f t="shared" si="65"/>
        <v>0</v>
      </c>
      <c r="AK288" s="491">
        <f t="shared" si="65"/>
        <v>-1</v>
      </c>
      <c r="AL288" s="491">
        <f t="shared" si="65"/>
        <v>0</v>
      </c>
      <c r="AM288" s="491">
        <f t="shared" si="65"/>
        <v>0</v>
      </c>
      <c r="AN288" s="491">
        <f t="shared" si="65"/>
        <v>0</v>
      </c>
      <c r="AO288" s="491">
        <f t="shared" si="65"/>
        <v>0</v>
      </c>
      <c r="AP288" s="491">
        <f t="shared" si="65"/>
        <v>0</v>
      </c>
      <c r="AQ288" s="491">
        <f t="shared" si="65"/>
        <v>0</v>
      </c>
      <c r="AR288" s="491">
        <f t="shared" si="65"/>
        <v>0</v>
      </c>
      <c r="AS288" s="491">
        <f t="shared" si="65"/>
        <v>0</v>
      </c>
      <c r="AT288" s="491">
        <f t="shared" si="65"/>
        <v>0</v>
      </c>
      <c r="AU288" s="494">
        <f t="shared" si="65"/>
        <v>0</v>
      </c>
      <c r="AV288" s="490" t="str">
        <f t="shared" si="56"/>
        <v/>
      </c>
      <c r="AW288" s="491" t="str">
        <f t="shared" si="56"/>
        <v/>
      </c>
      <c r="AX288" s="491" t="str">
        <f t="shared" si="56"/>
        <v/>
      </c>
      <c r="AY288" s="491" t="str">
        <f t="shared" si="56"/>
        <v/>
      </c>
      <c r="AZ288" s="491" t="str">
        <f t="shared" si="56"/>
        <v/>
      </c>
      <c r="BA288" s="491">
        <f t="shared" si="56"/>
        <v>0</v>
      </c>
      <c r="BB288" s="491" t="str">
        <f t="shared" si="56"/>
        <v/>
      </c>
      <c r="BC288" s="491" t="str">
        <f t="shared" si="56"/>
        <v/>
      </c>
      <c r="BD288" s="491" t="str">
        <f t="shared" si="56"/>
        <v/>
      </c>
      <c r="BE288" s="491" t="str">
        <f t="shared" si="56"/>
        <v/>
      </c>
      <c r="BF288" s="491" t="str">
        <f t="shared" si="56"/>
        <v/>
      </c>
      <c r="BG288" s="491" t="str">
        <f t="shared" si="56"/>
        <v/>
      </c>
      <c r="BH288" s="491" t="str">
        <f t="shared" si="56"/>
        <v/>
      </c>
      <c r="BI288" s="491" t="str">
        <f t="shared" si="56"/>
        <v/>
      </c>
      <c r="BJ288" s="491" t="str">
        <f t="shared" si="62"/>
        <v/>
      </c>
      <c r="BK288" s="492" t="str">
        <f t="shared" si="62"/>
        <v/>
      </c>
      <c r="BL288" s="496" t="str">
        <f t="shared" si="57"/>
        <v/>
      </c>
      <c r="BM288" s="491" t="str">
        <f t="shared" si="57"/>
        <v/>
      </c>
      <c r="BN288" s="491" t="str">
        <f t="shared" si="57"/>
        <v/>
      </c>
      <c r="BO288" s="491" t="str">
        <f t="shared" si="57"/>
        <v/>
      </c>
      <c r="BP288" s="491" t="str">
        <f t="shared" si="57"/>
        <v/>
      </c>
      <c r="BQ288" s="491">
        <f t="shared" si="57"/>
        <v>0</v>
      </c>
      <c r="BR288" s="491" t="str">
        <f t="shared" si="57"/>
        <v/>
      </c>
      <c r="BS288" s="491" t="str">
        <f t="shared" si="57"/>
        <v/>
      </c>
      <c r="BT288" s="491" t="str">
        <f t="shared" si="57"/>
        <v/>
      </c>
      <c r="BU288" s="491" t="str">
        <f t="shared" si="57"/>
        <v/>
      </c>
      <c r="BV288" s="491" t="str">
        <f t="shared" si="57"/>
        <v/>
      </c>
      <c r="BW288" s="491" t="str">
        <f t="shared" si="57"/>
        <v/>
      </c>
      <c r="BX288" s="491" t="str">
        <f t="shared" si="57"/>
        <v/>
      </c>
      <c r="BY288" s="491" t="str">
        <f t="shared" si="57"/>
        <v/>
      </c>
      <c r="BZ288" s="491" t="str">
        <f t="shared" si="63"/>
        <v/>
      </c>
      <c r="CA288" s="492" t="str">
        <f t="shared" si="63"/>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66">COUNTIF(AW7:AW288,"NCC")</f>
        <v>0</v>
      </c>
      <c r="AX289" s="486">
        <f t="shared" si="66"/>
        <v>0</v>
      </c>
      <c r="AY289" s="486">
        <f t="shared" si="66"/>
        <v>0</v>
      </c>
      <c r="AZ289" s="486">
        <f t="shared" si="66"/>
        <v>0</v>
      </c>
      <c r="BA289" s="486">
        <f t="shared" si="66"/>
        <v>0</v>
      </c>
      <c r="BB289" s="486">
        <f t="shared" si="66"/>
        <v>0</v>
      </c>
      <c r="BC289" s="486">
        <f t="shared" si="66"/>
        <v>0</v>
      </c>
      <c r="BD289" s="486">
        <f t="shared" si="66"/>
        <v>0</v>
      </c>
      <c r="BE289" s="486">
        <f t="shared" si="66"/>
        <v>0</v>
      </c>
      <c r="BF289" s="486">
        <f t="shared" si="66"/>
        <v>0</v>
      </c>
      <c r="BG289" s="486">
        <f t="shared" si="66"/>
        <v>0</v>
      </c>
      <c r="BH289" s="486">
        <f t="shared" si="66"/>
        <v>0</v>
      </c>
      <c r="BI289" s="486">
        <f t="shared" si="66"/>
        <v>0</v>
      </c>
      <c r="BJ289" s="486">
        <f t="shared" si="66"/>
        <v>0</v>
      </c>
      <c r="BK289" s="486">
        <f t="shared" si="66"/>
        <v>0</v>
      </c>
      <c r="BL289" s="486">
        <f t="shared" si="66"/>
        <v>0</v>
      </c>
      <c r="BM289" s="486">
        <f t="shared" si="66"/>
        <v>0</v>
      </c>
      <c r="BN289" s="486">
        <f t="shared" si="66"/>
        <v>0</v>
      </c>
      <c r="BO289" s="486">
        <f t="shared" si="66"/>
        <v>0</v>
      </c>
      <c r="BP289" s="486">
        <f t="shared" si="66"/>
        <v>0</v>
      </c>
      <c r="BQ289" s="486">
        <f t="shared" si="66"/>
        <v>0</v>
      </c>
      <c r="BR289" s="486">
        <f t="shared" si="66"/>
        <v>0</v>
      </c>
      <c r="BS289" s="486">
        <f t="shared" si="66"/>
        <v>0</v>
      </c>
      <c r="BT289" s="486">
        <f t="shared" si="66"/>
        <v>0</v>
      </c>
      <c r="BU289" s="486">
        <f t="shared" si="66"/>
        <v>0</v>
      </c>
      <c r="BV289" s="486">
        <f t="shared" si="66"/>
        <v>0</v>
      </c>
      <c r="BW289" s="486">
        <f t="shared" si="66"/>
        <v>0</v>
      </c>
      <c r="BX289" s="486">
        <f t="shared" si="66"/>
        <v>0</v>
      </c>
      <c r="BY289" s="486">
        <f t="shared" si="66"/>
        <v>0</v>
      </c>
      <c r="BZ289" s="486">
        <f t="shared" si="66"/>
        <v>0</v>
      </c>
      <c r="CA289" s="486">
        <f t="shared" si="66"/>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67">COUNTIF(AV7:AV288,"NC+")</f>
        <v>0</v>
      </c>
      <c r="AW290" s="486">
        <f t="shared" si="67"/>
        <v>0</v>
      </c>
      <c r="AX290" s="486">
        <f t="shared" si="67"/>
        <v>0</v>
      </c>
      <c r="AY290" s="486">
        <f t="shared" si="67"/>
        <v>0</v>
      </c>
      <c r="AZ290" s="486">
        <f t="shared" si="67"/>
        <v>0</v>
      </c>
      <c r="BA290" s="486">
        <f t="shared" si="67"/>
        <v>0</v>
      </c>
      <c r="BB290" s="486">
        <f t="shared" si="67"/>
        <v>0</v>
      </c>
      <c r="BC290" s="486">
        <f t="shared" si="67"/>
        <v>0</v>
      </c>
      <c r="BD290" s="486">
        <f t="shared" si="67"/>
        <v>0</v>
      </c>
      <c r="BE290" s="486">
        <f t="shared" si="67"/>
        <v>0</v>
      </c>
      <c r="BF290" s="486">
        <f t="shared" si="67"/>
        <v>0</v>
      </c>
      <c r="BG290" s="486">
        <f t="shared" si="67"/>
        <v>0</v>
      </c>
      <c r="BH290" s="486">
        <f t="shared" si="67"/>
        <v>0</v>
      </c>
      <c r="BI290" s="486">
        <f t="shared" si="67"/>
        <v>0</v>
      </c>
      <c r="BJ290" s="486">
        <f t="shared" si="67"/>
        <v>0</v>
      </c>
      <c r="BK290" s="486">
        <f t="shared" si="67"/>
        <v>0</v>
      </c>
      <c r="BL290" s="486">
        <f t="shared" si="67"/>
        <v>0</v>
      </c>
      <c r="BM290" s="486">
        <f t="shared" si="67"/>
        <v>0</v>
      </c>
      <c r="BN290" s="486">
        <f t="shared" si="67"/>
        <v>0</v>
      </c>
      <c r="BO290" s="486">
        <f t="shared" si="67"/>
        <v>0</v>
      </c>
      <c r="BP290" s="486">
        <f t="shared" si="67"/>
        <v>0</v>
      </c>
      <c r="BQ290" s="486">
        <f t="shared" si="67"/>
        <v>0</v>
      </c>
      <c r="BR290" s="486">
        <f t="shared" si="67"/>
        <v>0</v>
      </c>
      <c r="BS290" s="486">
        <f t="shared" si="67"/>
        <v>0</v>
      </c>
      <c r="BT290" s="486">
        <f t="shared" si="67"/>
        <v>0</v>
      </c>
      <c r="BU290" s="486">
        <f t="shared" si="67"/>
        <v>0</v>
      </c>
      <c r="BV290" s="486">
        <f t="shared" si="67"/>
        <v>0</v>
      </c>
      <c r="BW290" s="486">
        <f t="shared" si="67"/>
        <v>0</v>
      </c>
      <c r="BX290" s="486">
        <f t="shared" si="67"/>
        <v>0</v>
      </c>
      <c r="BY290" s="486">
        <f t="shared" si="67"/>
        <v>0</v>
      </c>
      <c r="BZ290" s="486">
        <f t="shared" si="67"/>
        <v>0</v>
      </c>
      <c r="CA290" s="486">
        <f t="shared" si="67"/>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68">COUNTIF(AV7:AV288,"nc-")</f>
        <v>0</v>
      </c>
      <c r="AW291" s="140">
        <f t="shared" si="68"/>
        <v>0</v>
      </c>
      <c r="AX291" s="140">
        <f t="shared" si="68"/>
        <v>0</v>
      </c>
      <c r="AY291" s="140">
        <f t="shared" si="68"/>
        <v>0</v>
      </c>
      <c r="AZ291" s="140">
        <f t="shared" si="68"/>
        <v>0</v>
      </c>
      <c r="BA291" s="140">
        <f t="shared" si="68"/>
        <v>0</v>
      </c>
      <c r="BB291" s="140">
        <f t="shared" si="68"/>
        <v>0</v>
      </c>
      <c r="BC291" s="140">
        <f t="shared" si="68"/>
        <v>0</v>
      </c>
      <c r="BD291" s="140">
        <f t="shared" si="68"/>
        <v>0</v>
      </c>
      <c r="BE291" s="140">
        <f t="shared" si="68"/>
        <v>0</v>
      </c>
      <c r="BF291" s="140">
        <f t="shared" si="68"/>
        <v>0</v>
      </c>
      <c r="BG291" s="140">
        <f t="shared" si="68"/>
        <v>0</v>
      </c>
      <c r="BH291" s="140">
        <f t="shared" si="68"/>
        <v>0</v>
      </c>
      <c r="BI291" s="140">
        <f t="shared" si="68"/>
        <v>0</v>
      </c>
      <c r="BJ291" s="140">
        <f t="shared" si="68"/>
        <v>0</v>
      </c>
      <c r="BK291" s="140">
        <f t="shared" si="68"/>
        <v>0</v>
      </c>
      <c r="BL291" s="140">
        <f t="shared" si="68"/>
        <v>0</v>
      </c>
      <c r="BM291" s="140">
        <f t="shared" si="68"/>
        <v>0</v>
      </c>
      <c r="BN291" s="140">
        <f t="shared" si="68"/>
        <v>0</v>
      </c>
      <c r="BO291" s="140">
        <f t="shared" si="68"/>
        <v>0</v>
      </c>
      <c r="BP291" s="140">
        <f t="shared" si="68"/>
        <v>0</v>
      </c>
      <c r="BQ291" s="140">
        <f t="shared" si="68"/>
        <v>0</v>
      </c>
      <c r="BR291" s="140">
        <f t="shared" si="68"/>
        <v>0</v>
      </c>
      <c r="BS291" s="140">
        <f t="shared" si="68"/>
        <v>0</v>
      </c>
      <c r="BT291" s="140">
        <f t="shared" si="68"/>
        <v>0</v>
      </c>
      <c r="BU291" s="140">
        <f t="shared" si="68"/>
        <v>0</v>
      </c>
      <c r="BV291" s="140">
        <f t="shared" si="68"/>
        <v>0</v>
      </c>
      <c r="BW291" s="140">
        <f t="shared" si="68"/>
        <v>0</v>
      </c>
      <c r="BX291" s="140">
        <f t="shared" si="68"/>
        <v>0</v>
      </c>
      <c r="BY291" s="140">
        <f t="shared" si="68"/>
        <v>0</v>
      </c>
      <c r="BZ291" s="140">
        <f t="shared" si="68"/>
        <v>0</v>
      </c>
      <c r="CA291" s="140">
        <f t="shared" si="68"/>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69">COUNTIF(AV7:AV288,"RI")</f>
        <v>0</v>
      </c>
      <c r="AW292" s="145">
        <f t="shared" si="69"/>
        <v>0</v>
      </c>
      <c r="AX292" s="145">
        <f t="shared" si="69"/>
        <v>0</v>
      </c>
      <c r="AY292" s="145">
        <f t="shared" si="69"/>
        <v>0</v>
      </c>
      <c r="AZ292" s="145">
        <f t="shared" si="69"/>
        <v>0</v>
      </c>
      <c r="BA292" s="145">
        <f t="shared" si="69"/>
        <v>0</v>
      </c>
      <c r="BB292" s="145">
        <f t="shared" si="69"/>
        <v>0</v>
      </c>
      <c r="BC292" s="145">
        <f t="shared" si="69"/>
        <v>0</v>
      </c>
      <c r="BD292" s="145">
        <f t="shared" si="69"/>
        <v>0</v>
      </c>
      <c r="BE292" s="145">
        <f t="shared" si="69"/>
        <v>0</v>
      </c>
      <c r="BF292" s="145">
        <f t="shared" si="69"/>
        <v>0</v>
      </c>
      <c r="BG292" s="145">
        <f t="shared" si="69"/>
        <v>0</v>
      </c>
      <c r="BH292" s="145">
        <f t="shared" si="69"/>
        <v>0</v>
      </c>
      <c r="BI292" s="145">
        <f t="shared" si="69"/>
        <v>0</v>
      </c>
      <c r="BJ292" s="145">
        <f t="shared" si="69"/>
        <v>0</v>
      </c>
      <c r="BK292" s="145">
        <f t="shared" si="69"/>
        <v>0</v>
      </c>
      <c r="BL292" s="145">
        <f t="shared" si="69"/>
        <v>0</v>
      </c>
      <c r="BM292" s="145">
        <f t="shared" si="69"/>
        <v>0</v>
      </c>
      <c r="BN292" s="145">
        <f t="shared" si="69"/>
        <v>0</v>
      </c>
      <c r="BO292" s="145">
        <f t="shared" si="69"/>
        <v>0</v>
      </c>
      <c r="BP292" s="145">
        <f t="shared" si="69"/>
        <v>0</v>
      </c>
      <c r="BQ292" s="145">
        <f t="shared" si="69"/>
        <v>0</v>
      </c>
      <c r="BR292" s="145">
        <f t="shared" si="69"/>
        <v>0</v>
      </c>
      <c r="BS292" s="145">
        <f t="shared" si="69"/>
        <v>0</v>
      </c>
      <c r="BT292" s="145">
        <f t="shared" si="69"/>
        <v>0</v>
      </c>
      <c r="BU292" s="145">
        <f t="shared" si="69"/>
        <v>0</v>
      </c>
      <c r="BV292" s="145">
        <f t="shared" si="69"/>
        <v>0</v>
      </c>
      <c r="BW292" s="145">
        <f t="shared" si="69"/>
        <v>0</v>
      </c>
      <c r="BX292" s="145">
        <f t="shared" si="69"/>
        <v>0</v>
      </c>
      <c r="BY292" s="145">
        <f t="shared" si="69"/>
        <v>0</v>
      </c>
      <c r="BZ292" s="145">
        <f t="shared" si="69"/>
        <v>0</v>
      </c>
      <c r="CA292" s="145">
        <f t="shared" si="69"/>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70">COUNTIF(AV7:AV288,"Full")</f>
        <v>0</v>
      </c>
      <c r="AW293" s="145">
        <f t="shared" si="70"/>
        <v>0</v>
      </c>
      <c r="AX293" s="145">
        <f t="shared" si="70"/>
        <v>0</v>
      </c>
      <c r="AY293" s="145">
        <f t="shared" si="70"/>
        <v>0</v>
      </c>
      <c r="AZ293" s="145">
        <f t="shared" si="70"/>
        <v>0</v>
      </c>
      <c r="BA293" s="145">
        <f t="shared" si="70"/>
        <v>0</v>
      </c>
      <c r="BB293" s="145">
        <f t="shared" si="70"/>
        <v>0</v>
      </c>
      <c r="BC293" s="145">
        <f t="shared" si="70"/>
        <v>0</v>
      </c>
      <c r="BD293" s="145">
        <f t="shared" si="70"/>
        <v>0</v>
      </c>
      <c r="BE293" s="145">
        <f t="shared" si="70"/>
        <v>0</v>
      </c>
      <c r="BF293" s="145">
        <f t="shared" si="70"/>
        <v>0</v>
      </c>
      <c r="BG293" s="145">
        <f t="shared" si="70"/>
        <v>0</v>
      </c>
      <c r="BH293" s="145">
        <f t="shared" si="70"/>
        <v>0</v>
      </c>
      <c r="BI293" s="145">
        <f t="shared" si="70"/>
        <v>0</v>
      </c>
      <c r="BJ293" s="145">
        <f t="shared" si="70"/>
        <v>0</v>
      </c>
      <c r="BK293" s="145">
        <f t="shared" si="70"/>
        <v>0</v>
      </c>
      <c r="BL293" s="145">
        <f t="shared" si="70"/>
        <v>0</v>
      </c>
      <c r="BM293" s="145">
        <f t="shared" si="70"/>
        <v>0</v>
      </c>
      <c r="BN293" s="145">
        <f t="shared" si="70"/>
        <v>0</v>
      </c>
      <c r="BO293" s="145">
        <f t="shared" si="70"/>
        <v>0</v>
      </c>
      <c r="BP293" s="145">
        <f t="shared" si="70"/>
        <v>0</v>
      </c>
      <c r="BQ293" s="145">
        <f t="shared" si="70"/>
        <v>0</v>
      </c>
      <c r="BR293" s="145">
        <f t="shared" si="70"/>
        <v>0</v>
      </c>
      <c r="BS293" s="145">
        <f t="shared" si="70"/>
        <v>0</v>
      </c>
      <c r="BT293" s="145">
        <f t="shared" si="70"/>
        <v>0</v>
      </c>
      <c r="BU293" s="145">
        <f t="shared" si="70"/>
        <v>0</v>
      </c>
      <c r="BV293" s="145">
        <f t="shared" si="70"/>
        <v>0</v>
      </c>
      <c r="BW293" s="145">
        <f t="shared" si="70"/>
        <v>0</v>
      </c>
      <c r="BX293" s="145">
        <f t="shared" si="70"/>
        <v>0</v>
      </c>
      <c r="BY293" s="145">
        <f t="shared" si="70"/>
        <v>0</v>
      </c>
      <c r="BZ293" s="145">
        <f t="shared" si="70"/>
        <v>0</v>
      </c>
      <c r="CA293" s="145">
        <f t="shared" si="70"/>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71">COUNTIF(AV7:AV288,"tbd")</f>
        <v>70</v>
      </c>
      <c r="AW294" s="145">
        <f t="shared" si="71"/>
        <v>138</v>
      </c>
      <c r="AX294" s="145">
        <f t="shared" si="71"/>
        <v>140</v>
      </c>
      <c r="AY294" s="145">
        <f t="shared" si="71"/>
        <v>132</v>
      </c>
      <c r="AZ294" s="145">
        <f t="shared" si="71"/>
        <v>129</v>
      </c>
      <c r="BA294" s="145">
        <f t="shared" si="71"/>
        <v>133</v>
      </c>
      <c r="BB294" s="145">
        <f t="shared" si="71"/>
        <v>130</v>
      </c>
      <c r="BC294" s="145">
        <f t="shared" si="71"/>
        <v>133</v>
      </c>
      <c r="BD294" s="145">
        <f t="shared" si="71"/>
        <v>129</v>
      </c>
      <c r="BE294" s="145">
        <f t="shared" si="71"/>
        <v>129</v>
      </c>
      <c r="BF294" s="145">
        <f t="shared" si="71"/>
        <v>129</v>
      </c>
      <c r="BG294" s="145">
        <f t="shared" si="71"/>
        <v>151</v>
      </c>
      <c r="BH294" s="145">
        <f t="shared" si="71"/>
        <v>134</v>
      </c>
      <c r="BI294" s="145">
        <f t="shared" si="71"/>
        <v>144</v>
      </c>
      <c r="BJ294" s="145">
        <f t="shared" si="71"/>
        <v>150</v>
      </c>
      <c r="BK294" s="145">
        <f t="shared" si="71"/>
        <v>140</v>
      </c>
      <c r="BL294" s="145">
        <f t="shared" si="71"/>
        <v>34</v>
      </c>
      <c r="BM294" s="145">
        <f t="shared" si="71"/>
        <v>41</v>
      </c>
      <c r="BN294" s="145">
        <f t="shared" si="71"/>
        <v>40</v>
      </c>
      <c r="BO294" s="145">
        <f t="shared" si="71"/>
        <v>37</v>
      </c>
      <c r="BP294" s="145">
        <f t="shared" si="71"/>
        <v>34</v>
      </c>
      <c r="BQ294" s="145">
        <f t="shared" si="71"/>
        <v>37</v>
      </c>
      <c r="BR294" s="145">
        <f t="shared" si="71"/>
        <v>35</v>
      </c>
      <c r="BS294" s="145">
        <f t="shared" si="71"/>
        <v>37</v>
      </c>
      <c r="BT294" s="145">
        <f t="shared" si="71"/>
        <v>34</v>
      </c>
      <c r="BU294" s="145">
        <f t="shared" si="71"/>
        <v>34</v>
      </c>
      <c r="BV294" s="145">
        <f t="shared" si="71"/>
        <v>34</v>
      </c>
      <c r="BW294" s="145">
        <f t="shared" si="71"/>
        <v>49</v>
      </c>
      <c r="BX294" s="145">
        <f t="shared" si="71"/>
        <v>39</v>
      </c>
      <c r="BY294" s="145">
        <f t="shared" si="71"/>
        <v>43</v>
      </c>
      <c r="BZ294" s="145">
        <f t="shared" si="71"/>
        <v>48</v>
      </c>
      <c r="CA294" s="145">
        <f t="shared" si="71"/>
        <v>45</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72">V292 &amp; ":"</f>
        <v>nc-:</v>
      </c>
      <c r="V300" s="151">
        <f t="shared" ref="V300:V304" si="73">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72"/>
        <v>RI:</v>
      </c>
      <c r="V301" s="151">
        <f t="shared" si="73"/>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72"/>
        <v>Full:</v>
      </c>
      <c r="V302" s="151">
        <f t="shared" si="73"/>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72"/>
        <v>tbd:</v>
      </c>
      <c r="V303" s="151">
        <f t="shared" si="73"/>
        <v>218</v>
      </c>
      <c r="W303" s="144"/>
      <c r="X303" s="144"/>
      <c r="Y303" s="144"/>
      <c r="Z303" s="144"/>
      <c r="AA303" s="141"/>
      <c r="AB303" s="144"/>
      <c r="AC303" s="144"/>
      <c r="AD303" s="144"/>
      <c r="AE303" s="144"/>
    </row>
    <row r="304" spans="1:79" hidden="1" x14ac:dyDescent="0.3">
      <c r="J304" s="141"/>
      <c r="U304" s="150" t="str">
        <f t="shared" si="72"/>
        <v>n/a:</v>
      </c>
      <c r="V304" s="151">
        <f t="shared" si="73"/>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7+52gftwMIXdEYr5d6+1haDuqW2zw7hTU0yorKu6DsKAzGZ/a66v1jZntmyOwG4xP2Os/fPAPoJyW7UXrb5I1Q==" saltValue="6IJzDfHiEynKoxVb4xQ1Sg==" spinCount="100000" sheet="1" objects="1" scenarios="1" formatCells="0" formatColumns="0" formatRows="0" insertHyperlinks="0" autoFilter="0"/>
  <mergeCells count="368">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70:I170"/>
    <mergeCell ref="A180:I180"/>
    <mergeCell ref="A192:I192"/>
    <mergeCell ref="A194:I194"/>
    <mergeCell ref="A199:I199"/>
    <mergeCell ref="A203:I203"/>
    <mergeCell ref="AC108:AE108"/>
    <mergeCell ref="A108:C108"/>
    <mergeCell ref="F108:G108"/>
    <mergeCell ref="J108:M108"/>
    <mergeCell ref="N108:U108"/>
    <mergeCell ref="V108:Z108"/>
    <mergeCell ref="AA108:AB108"/>
  </mergeCells>
  <conditionalFormatting sqref="J7:J68 J71:J107 N71:N107 J110:J288 L110:L288 N110:N288">
    <cfRule type="cellIs" dxfId="21" priority="4" stopIfTrue="1" operator="equal">
      <formula>"Not assessed"</formula>
    </cfRule>
    <cfRule type="cellIs" dxfId="20" priority="5" stopIfTrue="1" operator="equal">
      <formula>"NOT CQM certified Subcontractor"</formula>
    </cfRule>
    <cfRule type="cellIs" dxfId="19" priority="6" stopIfTrue="1" operator="equal">
      <formula>"CQM certified Component Vendor"</formula>
    </cfRule>
    <cfRule type="cellIs" dxfId="18" priority="7" stopIfTrue="1" operator="equal">
      <formula>"CQM certified Subcontractor"</formula>
    </cfRule>
    <cfRule type="cellIs" dxfId="17" priority="8" stopIfTrue="1" operator="equal">
      <formula>"NOT CQM certified Component Vendor"</formula>
    </cfRule>
    <cfRule type="cellIs" dxfId="16" priority="19" stopIfTrue="1" operator="equal">
      <formula>"No"</formula>
    </cfRule>
    <cfRule type="cellIs" dxfId="15" priority="20" stopIfTrue="1" operator="equal">
      <formula>"Practice only"</formula>
    </cfRule>
    <cfRule type="cellIs" dxfId="14" priority="21" stopIfTrue="1" operator="equal">
      <formula>"Procedure only"</formula>
    </cfRule>
    <cfRule type="cellIs" dxfId="13" priority="22" stopIfTrue="1" operator="equal">
      <formula>"Yes"</formula>
    </cfRule>
  </conditionalFormatting>
  <conditionalFormatting sqref="J7:J68 V7:V68 J71:J107 N71:N107 V71:V107 J110:J288 L110:L288 N110:N288 V110:W288 AC110:AC288">
    <cfRule type="cellIs" dxfId="12" priority="12" stopIfTrue="1" operator="equal">
      <formula>"tbd"</formula>
    </cfRule>
  </conditionalFormatting>
  <conditionalFormatting sqref="V7:V68 V71:V107 V110:W288">
    <cfRule type="cellIs" dxfId="11" priority="1" stopIfTrue="1" operator="equal">
      <formula>"Not assessed (Subcontractor)"</formula>
    </cfRule>
    <cfRule type="cellIs" dxfId="10" priority="2" stopIfTrue="1" operator="equal">
      <formula>"Not assessed (timing constraints)"</formula>
    </cfRule>
    <cfRule type="cellIs" dxfId="9" priority="3" stopIfTrue="1" operator="equal">
      <formula>"NCC"</formula>
    </cfRule>
    <cfRule type="cellIs" dxfId="8" priority="15" stopIfTrue="1" operator="equal">
      <formula>"Full"</formula>
    </cfRule>
    <cfRule type="cellIs" dxfId="7" priority="16" stopIfTrue="1" operator="equal">
      <formula>"RI"</formula>
    </cfRule>
    <cfRule type="cellIs" dxfId="6" priority="17" stopIfTrue="1" operator="equal">
      <formula>"nc-"</formula>
    </cfRule>
    <cfRule type="cellIs" dxfId="5" priority="18" stopIfTrue="1" operator="equal">
      <formula>"NC+"</formula>
    </cfRule>
  </conditionalFormatting>
  <conditionalFormatting sqref="AC7:AC68 AC71:AC107 AC110:AC288">
    <cfRule type="cellIs" dxfId="4" priority="9" stopIfTrue="1" operator="equal">
      <formula>"Received"</formula>
    </cfRule>
    <cfRule type="cellIs" dxfId="3" priority="10" operator="equal">
      <formula>"Reviewed"</formula>
    </cfRule>
    <cfRule type="cellIs" dxfId="2" priority="14" stopIfTrue="1" operator="equal">
      <formula>"Yes"</formula>
    </cfRule>
  </conditionalFormatting>
  <conditionalFormatting sqref="AC110:AC288 J7:J68 J71:J107 N71:N107 J110:J288 L110:L288 N110:N288 V7:V68 V71:V107 V110:W288">
    <cfRule type="cellIs" dxfId="1" priority="11" stopIfTrue="1" operator="equal">
      <formula>"n/a"</formula>
    </cfRule>
  </conditionalFormatting>
  <conditionalFormatting sqref="AC110:AC288 AC7:AC68 AC71:AC107">
    <cfRule type="cellIs" dxfId="0" priority="13" stopIfTrue="1" operator="equal">
      <formula>"No"</formula>
    </cfRule>
  </conditionalFormatting>
  <dataValidations count="2">
    <dataValidation type="list" allowBlank="1" showInputMessage="1" showErrorMessage="1" sqref="T71:T107" xr:uid="{818C85EA-8656-449D-8B58-C1010FEFBC26}">
      <formula1>$U$290:$U$294</formula1>
    </dataValidation>
    <dataValidation type="list" allowBlank="1" showInputMessage="1" showErrorMessage="1" sqref="N71:N107" xr:uid="{9B0DC608-8BDA-47FE-9CAD-5D4D06F942F9}">
      <formula1>$N$290:$N$294</formula1>
    </dataValidation>
  </dataValidations>
  <hyperlinks>
    <hyperlink ref="D1:G4" location="Coverpage!B56" display="Jump to Coverpage" xr:uid="{E0305FB4-4E5E-49CF-BB40-6C55376C41D5}"/>
    <hyperlink ref="V6:W6" r:id="rId1" display="https://cqm8.net/xwiki/bin/view/Guidance and Explanations/CQM Observation Classification/" xr:uid="{21A4BB0B-6588-477A-A889-54704C163FE6}"/>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260">
        <x14:dataValidation type="list" allowBlank="1" showInputMessage="1" showErrorMessage="1" xr:uid="{4D9B263F-3EE5-4FB8-A588-D0F9F6AEF27E}">
          <x14:formula1>
            <xm:f>SelectionLists!$Q$4:$Q$16</xm:f>
          </x14:formula1>
          <xm:sqref>W110 W170 W180 W192 W194 W199 W203 W208:W288</xm:sqref>
        </x14:dataValidation>
        <x14:dataValidation type="list" allowBlank="1" showInputMessage="1" showErrorMessage="1" xr:uid="{39930098-94B8-4146-B062-BB927DC7F455}">
          <x14:formula1>
            <xm:f>SelectionLists!$P$4:$P$16</xm:f>
          </x14:formula1>
          <xm:sqref>V48:V68 W7:W68 W71:W107 V100:V107</xm:sqref>
        </x14:dataValidation>
        <x14:dataValidation type="list" allowBlank="1" showInputMessage="1" showErrorMessage="1" xr:uid="{C58CF680-F8C3-4C46-84EC-B6815B77AC72}">
          <x14:formula1>
            <xm:f>SelectionLists!$P$4:$P$15</xm:f>
          </x14:formula1>
          <xm:sqref>V110 V170 V180 V192 V194 V199 V203 V208:V288</xm:sqref>
        </x14:dataValidation>
        <x14:dataValidation type="list" allowBlank="1" showInputMessage="1" showErrorMessage="1" xr:uid="{610F8C75-4EDE-4474-896A-1F26449F6F96}">
          <x14:formula1>
            <xm:f>SelectionLists!$T$4:$T$11</xm:f>
          </x14:formula1>
          <xm:sqref>AC71:AC107 AC110:AC288 AC7:AC68</xm:sqref>
        </x14:dataValidation>
        <x14:dataValidation type="list" allowBlank="1" showInputMessage="1" showErrorMessage="1" xr:uid="{4F7C29D4-4AA2-4DC6-9B52-08681A046CC0}">
          <x14:formula1>
            <xm:f>SelectionLists!$O$4:$O$13</xm:f>
          </x14:formula1>
          <xm:sqref>T110:T288</xm:sqref>
        </x14:dataValidation>
        <x14:dataValidation type="list" allowBlank="1" showInputMessage="1" showErrorMessage="1" xr:uid="{AC3453FB-6191-402D-A421-CE5643E42F17}">
          <x14:formula1>
            <xm:f>SelectionLists!$N$4:$N$12</xm:f>
          </x14:formula1>
          <xm:sqref>L110:L288 N110:N288</xm:sqref>
        </x14:dataValidation>
        <x14:dataValidation type="list" allowBlank="1" showInputMessage="1" showErrorMessage="1" xr:uid="{40DAA1A4-A156-4A7E-9B7D-575CD3A4E0BB}">
          <x14:formula1>
            <xm:f>SelectionLists!$K$4:$K$13</xm:f>
          </x14:formula1>
          <xm:sqref>J7:J68</xm:sqref>
        </x14:dataValidation>
        <x14:dataValidation type="list" allowBlank="1" showInputMessage="1" showErrorMessage="1" xr:uid="{C1B5761C-2B7E-4B1C-A1CB-938A8B3CBA8E}">
          <x14:formula1>
            <xm:f>SelectionLists!$L$4:$L$15</xm:f>
          </x14:formula1>
          <xm:sqref>J110:J288 J71:J107</xm:sqref>
        </x14:dataValidation>
        <x14:dataValidation type="list" allowBlank="1" showInputMessage="1" showErrorMessage="1" xr:uid="{9EA9D742-08DA-410E-B722-7E6FD2CF4839}">
          <x14:formula1>
            <xm:f>SelectionLists!P4:P16</xm:f>
          </x14:formula1>
          <xm:sqref>V7</xm:sqref>
        </x14:dataValidation>
        <x14:dataValidation type="list" allowBlank="1" showInputMessage="1" showErrorMessage="1" xr:uid="{8FFD9BFA-829E-4260-A2D2-4C3E59161891}">
          <x14:formula1>
            <xm:f>SelectionLists!P4:P16</xm:f>
          </x14:formula1>
          <xm:sqref>V8</xm:sqref>
        </x14:dataValidation>
        <x14:dataValidation type="list" allowBlank="1" showInputMessage="1" showErrorMessage="1" xr:uid="{ED34C534-0640-46D5-BA11-71C8C54AA3EA}">
          <x14:formula1>
            <xm:f>SelectionLists!P4:P16</xm:f>
          </x14:formula1>
          <xm:sqref>V9</xm:sqref>
        </x14:dataValidation>
        <x14:dataValidation type="list" allowBlank="1" showInputMessage="1" showErrorMessage="1" xr:uid="{18561A84-CB15-4414-9595-3BB77A5E4BF7}">
          <x14:formula1>
            <xm:f>SelectionLists!P4:P16</xm:f>
          </x14:formula1>
          <xm:sqref>V10</xm:sqref>
        </x14:dataValidation>
        <x14:dataValidation type="list" allowBlank="1" showInputMessage="1" showErrorMessage="1" xr:uid="{76E1BFA1-7BB0-4F95-B35B-971FE2034173}">
          <x14:formula1>
            <xm:f>SelectionLists!P4:P16</xm:f>
          </x14:formula1>
          <xm:sqref>V11</xm:sqref>
        </x14:dataValidation>
        <x14:dataValidation type="list" allowBlank="1" showInputMessage="1" showErrorMessage="1" xr:uid="{CB69CDA2-BBC2-4DC7-97F1-EE49B3371EB0}">
          <x14:formula1>
            <xm:f>SelectionLists!P4:P16</xm:f>
          </x14:formula1>
          <xm:sqref>V12</xm:sqref>
        </x14:dataValidation>
        <x14:dataValidation type="list" allowBlank="1" showInputMessage="1" showErrorMessage="1" xr:uid="{75963D05-2E44-47B8-A0C8-F5C0C2355D1C}">
          <x14:formula1>
            <xm:f>SelectionLists!P4:P16</xm:f>
          </x14:formula1>
          <xm:sqref>V13</xm:sqref>
        </x14:dataValidation>
        <x14:dataValidation type="list" allowBlank="1" showInputMessage="1" showErrorMessage="1" xr:uid="{8BF29033-7100-4495-9F23-1B956AE28841}">
          <x14:formula1>
            <xm:f>SelectionLists!P4:P16</xm:f>
          </x14:formula1>
          <xm:sqref>V14</xm:sqref>
        </x14:dataValidation>
        <x14:dataValidation type="list" allowBlank="1" showInputMessage="1" showErrorMessage="1" xr:uid="{0EFD0688-1A4F-42FC-B5E1-59D9955E35C4}">
          <x14:formula1>
            <xm:f>SelectionLists!P4:P16</xm:f>
          </x14:formula1>
          <xm:sqref>V15</xm:sqref>
        </x14:dataValidation>
        <x14:dataValidation type="list" allowBlank="1" showInputMessage="1" showErrorMessage="1" xr:uid="{CA01325D-1C80-4D9C-9737-9A6751F9BBE5}">
          <x14:formula1>
            <xm:f>SelectionLists!P4:P16</xm:f>
          </x14:formula1>
          <xm:sqref>V16</xm:sqref>
        </x14:dataValidation>
        <x14:dataValidation type="list" allowBlank="1" showInputMessage="1" showErrorMessage="1" xr:uid="{4E5E4C2C-2E9C-49DD-BA07-0C7FE02F9070}">
          <x14:formula1>
            <xm:f>SelectionLists!P4:P16</xm:f>
          </x14:formula1>
          <xm:sqref>V17</xm:sqref>
        </x14:dataValidation>
        <x14:dataValidation type="list" allowBlank="1" showInputMessage="1" showErrorMessage="1" xr:uid="{3BCEE4CD-2A8D-4173-9986-7047F1E10D83}">
          <x14:formula1>
            <xm:f>SelectionLists!P4:P16</xm:f>
          </x14:formula1>
          <xm:sqref>V18</xm:sqref>
        </x14:dataValidation>
        <x14:dataValidation type="list" allowBlank="1" showInputMessage="1" showErrorMessage="1" xr:uid="{C1E36DDC-E2E1-41DF-991A-572B171A4305}">
          <x14:formula1>
            <xm:f>SelectionLists!P4:P16</xm:f>
          </x14:formula1>
          <xm:sqref>V19</xm:sqref>
        </x14:dataValidation>
        <x14:dataValidation type="list" allowBlank="1" showInputMessage="1" showErrorMessage="1" xr:uid="{95A46457-A987-48FE-98BD-2B4EA888E929}">
          <x14:formula1>
            <xm:f>SelectionLists!P4:P16</xm:f>
          </x14:formula1>
          <xm:sqref>V20</xm:sqref>
        </x14:dataValidation>
        <x14:dataValidation type="list" allowBlank="1" showInputMessage="1" showErrorMessage="1" xr:uid="{D7FD4589-C92E-4632-8497-8C383410AE66}">
          <x14:formula1>
            <xm:f>SelectionLists!P4:P16</xm:f>
          </x14:formula1>
          <xm:sqref>V21</xm:sqref>
        </x14:dataValidation>
        <x14:dataValidation type="list" allowBlank="1" showInputMessage="1" showErrorMessage="1" xr:uid="{57E89EB8-280D-4589-93A7-5EB712F98B93}">
          <x14:formula1>
            <xm:f>SelectionLists!P4:P16</xm:f>
          </x14:formula1>
          <xm:sqref>V22</xm:sqref>
        </x14:dataValidation>
        <x14:dataValidation type="list" allowBlank="1" showInputMessage="1" showErrorMessage="1" xr:uid="{7111E586-FBCA-49D7-8D28-F1701158B071}">
          <x14:formula1>
            <xm:f>SelectionLists!P4:P16</xm:f>
          </x14:formula1>
          <xm:sqref>V23</xm:sqref>
        </x14:dataValidation>
        <x14:dataValidation type="list" allowBlank="1" showInputMessage="1" showErrorMessage="1" xr:uid="{56C536F5-D3F8-42CF-87EF-AA26708995FE}">
          <x14:formula1>
            <xm:f>SelectionLists!P4:P16</xm:f>
          </x14:formula1>
          <xm:sqref>V24</xm:sqref>
        </x14:dataValidation>
        <x14:dataValidation type="list" allowBlank="1" showInputMessage="1" showErrorMessage="1" xr:uid="{D6F16171-D9AA-4783-B702-820856C96E32}">
          <x14:formula1>
            <xm:f>SelectionLists!P4:P16</xm:f>
          </x14:formula1>
          <xm:sqref>V25</xm:sqref>
        </x14:dataValidation>
        <x14:dataValidation type="list" allowBlank="1" showInputMessage="1" showErrorMessage="1" xr:uid="{0127FAB0-AFC8-4AE9-B225-082197CF910E}">
          <x14:formula1>
            <xm:f>SelectionLists!P4:P16</xm:f>
          </x14:formula1>
          <xm:sqref>V26</xm:sqref>
        </x14:dataValidation>
        <x14:dataValidation type="list" allowBlank="1" showInputMessage="1" showErrorMessage="1" xr:uid="{A11FD634-15BB-4581-9901-0DA6F0152D93}">
          <x14:formula1>
            <xm:f>SelectionLists!P4:P16</xm:f>
          </x14:formula1>
          <xm:sqref>V27</xm:sqref>
        </x14:dataValidation>
        <x14:dataValidation type="list" allowBlank="1" showInputMessage="1" showErrorMessage="1" xr:uid="{153506A1-BDF4-470B-85B3-13CD2FE8B1AE}">
          <x14:formula1>
            <xm:f>SelectionLists!P4:P16</xm:f>
          </x14:formula1>
          <xm:sqref>V28</xm:sqref>
        </x14:dataValidation>
        <x14:dataValidation type="list" allowBlank="1" showInputMessage="1" showErrorMessage="1" xr:uid="{B16BBA19-3C4C-4C47-9479-466B70FC3D91}">
          <x14:formula1>
            <xm:f>SelectionLists!P4:P16</xm:f>
          </x14:formula1>
          <xm:sqref>V29</xm:sqref>
        </x14:dataValidation>
        <x14:dataValidation type="list" allowBlank="1" showInputMessage="1" showErrorMessage="1" xr:uid="{73528AB0-DF59-48BE-84CE-4CE2BBC58120}">
          <x14:formula1>
            <xm:f>SelectionLists!P4:P16</xm:f>
          </x14:formula1>
          <xm:sqref>V30</xm:sqref>
        </x14:dataValidation>
        <x14:dataValidation type="list" allowBlank="1" showInputMessage="1" showErrorMessage="1" xr:uid="{3AB1EA89-2ECE-4D98-B9B0-10E5C6D6667B}">
          <x14:formula1>
            <xm:f>SelectionLists!P4:P16</xm:f>
          </x14:formula1>
          <xm:sqref>V31</xm:sqref>
        </x14:dataValidation>
        <x14:dataValidation type="list" allowBlank="1" showInputMessage="1" showErrorMessage="1" xr:uid="{3E7D88B8-2E1E-4942-A4FD-0F07DF640606}">
          <x14:formula1>
            <xm:f>SelectionLists!P4:P16</xm:f>
          </x14:formula1>
          <xm:sqref>V32</xm:sqref>
        </x14:dataValidation>
        <x14:dataValidation type="list" allowBlank="1" showInputMessage="1" showErrorMessage="1" xr:uid="{D10AE6AF-0E24-44F1-9AF8-C4752E0C9CAC}">
          <x14:formula1>
            <xm:f>SelectionLists!P4:P16</xm:f>
          </x14:formula1>
          <xm:sqref>V33</xm:sqref>
        </x14:dataValidation>
        <x14:dataValidation type="list" allowBlank="1" showInputMessage="1" showErrorMessage="1" xr:uid="{94BA4FE5-F0B0-4A19-88A7-3E72E6BDCF83}">
          <x14:formula1>
            <xm:f>SelectionLists!P4:P16</xm:f>
          </x14:formula1>
          <xm:sqref>V34</xm:sqref>
        </x14:dataValidation>
        <x14:dataValidation type="list" allowBlank="1" showInputMessage="1" showErrorMessage="1" xr:uid="{4D7D3E66-2AA8-435F-89EC-C1BF2523F892}">
          <x14:formula1>
            <xm:f>SelectionLists!P4:P16</xm:f>
          </x14:formula1>
          <xm:sqref>V35</xm:sqref>
        </x14:dataValidation>
        <x14:dataValidation type="list" allowBlank="1" showInputMessage="1" showErrorMessage="1" xr:uid="{48FD388D-DF9C-4C91-818A-42C4A92AF4C1}">
          <x14:formula1>
            <xm:f>SelectionLists!P4:P16</xm:f>
          </x14:formula1>
          <xm:sqref>V36</xm:sqref>
        </x14:dataValidation>
        <x14:dataValidation type="list" allowBlank="1" showInputMessage="1" showErrorMessage="1" xr:uid="{F9F580DF-B0E1-4B35-AB43-B2B2D0D46E44}">
          <x14:formula1>
            <xm:f>SelectionLists!P4:P16</xm:f>
          </x14:formula1>
          <xm:sqref>V37</xm:sqref>
        </x14:dataValidation>
        <x14:dataValidation type="list" allowBlank="1" showInputMessage="1" showErrorMessage="1" xr:uid="{DAAA2711-0DC9-4857-8968-9492925A752B}">
          <x14:formula1>
            <xm:f>SelectionLists!P4:P16</xm:f>
          </x14:formula1>
          <xm:sqref>V38</xm:sqref>
        </x14:dataValidation>
        <x14:dataValidation type="list" allowBlank="1" showInputMessage="1" showErrorMessage="1" xr:uid="{0BBF3296-D1C6-489D-A6FC-BCD1515AFE06}">
          <x14:formula1>
            <xm:f>SelectionLists!P4:P16</xm:f>
          </x14:formula1>
          <xm:sqref>V39</xm:sqref>
        </x14:dataValidation>
        <x14:dataValidation type="list" allowBlank="1" showInputMessage="1" showErrorMessage="1" xr:uid="{F71E4E3C-093E-4773-BF6D-2444218725BD}">
          <x14:formula1>
            <xm:f>SelectionLists!P4:P16</xm:f>
          </x14:formula1>
          <xm:sqref>V40</xm:sqref>
        </x14:dataValidation>
        <x14:dataValidation type="list" allowBlank="1" showInputMessage="1" showErrorMessage="1" xr:uid="{9F5395AF-8751-45B1-B639-BE730D9AD377}">
          <x14:formula1>
            <xm:f>SelectionLists!P4:P16</xm:f>
          </x14:formula1>
          <xm:sqref>V41</xm:sqref>
        </x14:dataValidation>
        <x14:dataValidation type="list" allowBlank="1" showInputMessage="1" showErrorMessage="1" xr:uid="{F8DA0C6A-86BA-462B-8FD3-1D8483E0A3E7}">
          <x14:formula1>
            <xm:f>SelectionLists!P4:P16</xm:f>
          </x14:formula1>
          <xm:sqref>V42</xm:sqref>
        </x14:dataValidation>
        <x14:dataValidation type="list" allowBlank="1" showInputMessage="1" showErrorMessage="1" xr:uid="{F2D22F8D-CDEC-4B06-B6DE-C450B58A1F77}">
          <x14:formula1>
            <xm:f>SelectionLists!P4:P16</xm:f>
          </x14:formula1>
          <xm:sqref>V43</xm:sqref>
        </x14:dataValidation>
        <x14:dataValidation type="list" allowBlank="1" showInputMessage="1" showErrorMessage="1" xr:uid="{31CD15BC-65B2-40A7-9272-41A30C066352}">
          <x14:formula1>
            <xm:f>SelectionLists!P4:P16</xm:f>
          </x14:formula1>
          <xm:sqref>V44</xm:sqref>
        </x14:dataValidation>
        <x14:dataValidation type="list" allowBlank="1" showInputMessage="1" showErrorMessage="1" xr:uid="{9F1DB0FD-6D4C-485B-BADF-3A24A02DAE41}">
          <x14:formula1>
            <xm:f>SelectionLists!P4:P16</xm:f>
          </x14:formula1>
          <xm:sqref>V45</xm:sqref>
        </x14:dataValidation>
        <x14:dataValidation type="list" allowBlank="1" showInputMessage="1" showErrorMessage="1" xr:uid="{7786EFF4-69A3-402B-85D7-D8E5FCB63FCC}">
          <x14:formula1>
            <xm:f>SelectionLists!P4:P16</xm:f>
          </x14:formula1>
          <xm:sqref>V46</xm:sqref>
        </x14:dataValidation>
        <x14:dataValidation type="list" allowBlank="1" showInputMessage="1" showErrorMessage="1" xr:uid="{F553AAF2-D3D9-4DD5-A48D-80590A0D9B5E}">
          <x14:formula1>
            <xm:f>SelectionLists!P4:P16</xm:f>
          </x14:formula1>
          <xm:sqref>V47</xm:sqref>
        </x14:dataValidation>
        <x14:dataValidation type="list" allowBlank="1" showInputMessage="1" showErrorMessage="1" xr:uid="{47299A38-6408-4CED-AD52-81B2FD326D47}">
          <x14:formula1>
            <xm:f>SelectionLists!P4:P16</xm:f>
          </x14:formula1>
          <xm:sqref>V71</xm:sqref>
        </x14:dataValidation>
        <x14:dataValidation type="list" allowBlank="1" showInputMessage="1" showErrorMessage="1" xr:uid="{E83B8678-38E8-4AF0-A33A-9766A4FCE30F}">
          <x14:formula1>
            <xm:f>SelectionLists!P4:P16</xm:f>
          </x14:formula1>
          <xm:sqref>V72</xm:sqref>
        </x14:dataValidation>
        <x14:dataValidation type="list" allowBlank="1" showInputMessage="1" showErrorMessage="1" xr:uid="{4E9B85CB-2A1A-4BAE-A74C-137E43A1EE83}">
          <x14:formula1>
            <xm:f>SelectionLists!P4:P16</xm:f>
          </x14:formula1>
          <xm:sqref>V73</xm:sqref>
        </x14:dataValidation>
        <x14:dataValidation type="list" allowBlank="1" showInputMessage="1" showErrorMessage="1" xr:uid="{29DD4CBE-607B-4F71-8A79-BE9175FCA35C}">
          <x14:formula1>
            <xm:f>SelectionLists!P4:P16</xm:f>
          </x14:formula1>
          <xm:sqref>V74</xm:sqref>
        </x14:dataValidation>
        <x14:dataValidation type="list" allowBlank="1" showInputMessage="1" showErrorMessage="1" xr:uid="{2745B85E-716D-4FE7-BC35-F59F654B263A}">
          <x14:formula1>
            <xm:f>SelectionLists!P4:P16</xm:f>
          </x14:formula1>
          <xm:sqref>V75</xm:sqref>
        </x14:dataValidation>
        <x14:dataValidation type="list" allowBlank="1" showInputMessage="1" showErrorMessage="1" xr:uid="{B1D8CAC8-A9A2-4B9A-80E3-D9E75C6D8DC0}">
          <x14:formula1>
            <xm:f>SelectionLists!P4:P16</xm:f>
          </x14:formula1>
          <xm:sqref>V76</xm:sqref>
        </x14:dataValidation>
        <x14:dataValidation type="list" allowBlank="1" showInputMessage="1" showErrorMessage="1" xr:uid="{092B9BA6-18F3-423F-9F55-B1DEDDE65FEE}">
          <x14:formula1>
            <xm:f>SelectionLists!P4:P16</xm:f>
          </x14:formula1>
          <xm:sqref>V77</xm:sqref>
        </x14:dataValidation>
        <x14:dataValidation type="list" allowBlank="1" showInputMessage="1" showErrorMessage="1" xr:uid="{FA7A48D0-4F7A-43F8-BD81-1235FF8A7D45}">
          <x14:formula1>
            <xm:f>SelectionLists!P4:P16</xm:f>
          </x14:formula1>
          <xm:sqref>V78</xm:sqref>
        </x14:dataValidation>
        <x14:dataValidation type="list" allowBlank="1" showInputMessage="1" showErrorMessage="1" xr:uid="{B899A619-F215-469C-8558-8752A307009D}">
          <x14:formula1>
            <xm:f>SelectionLists!P4:P16</xm:f>
          </x14:formula1>
          <xm:sqref>V79</xm:sqref>
        </x14:dataValidation>
        <x14:dataValidation type="list" allowBlank="1" showInputMessage="1" showErrorMessage="1" xr:uid="{5F78A473-839F-4A3E-BB45-269619CF29D5}">
          <x14:formula1>
            <xm:f>SelectionLists!P4:P16</xm:f>
          </x14:formula1>
          <xm:sqref>V80</xm:sqref>
        </x14:dataValidation>
        <x14:dataValidation type="list" allowBlank="1" showInputMessage="1" showErrorMessage="1" xr:uid="{856D4951-8DB5-43DC-82A7-3BA8059E0BE4}">
          <x14:formula1>
            <xm:f>SelectionLists!P4:P16</xm:f>
          </x14:formula1>
          <xm:sqref>V81</xm:sqref>
        </x14:dataValidation>
        <x14:dataValidation type="list" allowBlank="1" showInputMessage="1" showErrorMessage="1" xr:uid="{7B814484-0D5B-4C90-A903-6D63CE6806B3}">
          <x14:formula1>
            <xm:f>SelectionLists!P4:P16</xm:f>
          </x14:formula1>
          <xm:sqref>V82</xm:sqref>
        </x14:dataValidation>
        <x14:dataValidation type="list" allowBlank="1" showInputMessage="1" showErrorMessage="1" xr:uid="{27CD4D29-B618-4546-9709-5A8893750662}">
          <x14:formula1>
            <xm:f>SelectionLists!P4:P16</xm:f>
          </x14:formula1>
          <xm:sqref>V83</xm:sqref>
        </x14:dataValidation>
        <x14:dataValidation type="list" allowBlank="1" showInputMessage="1" showErrorMessage="1" xr:uid="{0FC96F7A-6EBE-42A0-9246-DEE7D67C105B}">
          <x14:formula1>
            <xm:f>SelectionLists!P4:P16</xm:f>
          </x14:formula1>
          <xm:sqref>V84</xm:sqref>
        </x14:dataValidation>
        <x14:dataValidation type="list" allowBlank="1" showInputMessage="1" showErrorMessage="1" xr:uid="{998BBA05-EDAE-42F4-829F-E8912CEFCFD9}">
          <x14:formula1>
            <xm:f>SelectionLists!P4:P16</xm:f>
          </x14:formula1>
          <xm:sqref>V85</xm:sqref>
        </x14:dataValidation>
        <x14:dataValidation type="list" allowBlank="1" showInputMessage="1" showErrorMessage="1" xr:uid="{360DDD9C-E6D3-4BE5-80C4-7BC3D4650EDC}">
          <x14:formula1>
            <xm:f>SelectionLists!P4:P16</xm:f>
          </x14:formula1>
          <xm:sqref>V86</xm:sqref>
        </x14:dataValidation>
        <x14:dataValidation type="list" allowBlank="1" showInputMessage="1" showErrorMessage="1" xr:uid="{23A23B52-758A-4250-81F7-363616725F5C}">
          <x14:formula1>
            <xm:f>SelectionLists!P4:P16</xm:f>
          </x14:formula1>
          <xm:sqref>V87</xm:sqref>
        </x14:dataValidation>
        <x14:dataValidation type="list" allowBlank="1" showInputMessage="1" showErrorMessage="1" xr:uid="{1663566E-07F6-4580-81A0-34C2430EDC2D}">
          <x14:formula1>
            <xm:f>SelectionLists!P4:P16</xm:f>
          </x14:formula1>
          <xm:sqref>V88</xm:sqref>
        </x14:dataValidation>
        <x14:dataValidation type="list" allowBlank="1" showInputMessage="1" showErrorMessage="1" xr:uid="{44A40CD9-5BF9-4D64-9430-88880F01B3E6}">
          <x14:formula1>
            <xm:f>SelectionLists!P4:P16</xm:f>
          </x14:formula1>
          <xm:sqref>V89</xm:sqref>
        </x14:dataValidation>
        <x14:dataValidation type="list" allowBlank="1" showInputMessage="1" showErrorMessage="1" xr:uid="{5D1894D9-588D-426D-931C-9636DCBC0C45}">
          <x14:formula1>
            <xm:f>SelectionLists!P4:P16</xm:f>
          </x14:formula1>
          <xm:sqref>V90</xm:sqref>
        </x14:dataValidation>
        <x14:dataValidation type="list" allowBlank="1" showInputMessage="1" showErrorMessage="1" xr:uid="{6E9B7D10-BDC8-449F-9F8C-B867A5B57F55}">
          <x14:formula1>
            <xm:f>SelectionLists!P4:P16</xm:f>
          </x14:formula1>
          <xm:sqref>V91</xm:sqref>
        </x14:dataValidation>
        <x14:dataValidation type="list" allowBlank="1" showInputMessage="1" showErrorMessage="1" xr:uid="{EA0AE67C-542C-42FF-818A-6C5AB9F69CBC}">
          <x14:formula1>
            <xm:f>SelectionLists!P4:P16</xm:f>
          </x14:formula1>
          <xm:sqref>V92</xm:sqref>
        </x14:dataValidation>
        <x14:dataValidation type="list" allowBlank="1" showInputMessage="1" showErrorMessage="1" xr:uid="{B0952BFB-5985-4441-9084-139169D1C8C7}">
          <x14:formula1>
            <xm:f>SelectionLists!P4:P16</xm:f>
          </x14:formula1>
          <xm:sqref>V93</xm:sqref>
        </x14:dataValidation>
        <x14:dataValidation type="list" allowBlank="1" showInputMessage="1" showErrorMessage="1" xr:uid="{A9EF2140-155E-4546-AFC8-896E0A6CEFD6}">
          <x14:formula1>
            <xm:f>SelectionLists!P4:P16</xm:f>
          </x14:formula1>
          <xm:sqref>V94</xm:sqref>
        </x14:dataValidation>
        <x14:dataValidation type="list" allowBlank="1" showInputMessage="1" showErrorMessage="1" xr:uid="{CBC43D0B-B1BA-4F6D-A1A4-D53F735A1265}">
          <x14:formula1>
            <xm:f>SelectionLists!P4:P16</xm:f>
          </x14:formula1>
          <xm:sqref>V95</xm:sqref>
        </x14:dataValidation>
        <x14:dataValidation type="list" allowBlank="1" showInputMessage="1" showErrorMessage="1" xr:uid="{661B249F-6554-478F-B7FD-1ADF488CA82E}">
          <x14:formula1>
            <xm:f>SelectionLists!P4:P16</xm:f>
          </x14:formula1>
          <xm:sqref>V96</xm:sqref>
        </x14:dataValidation>
        <x14:dataValidation type="list" allowBlank="1" showInputMessage="1" showErrorMessage="1" xr:uid="{B1621D87-8978-4BCC-AD84-9A6C29721771}">
          <x14:formula1>
            <xm:f>SelectionLists!P4:P16</xm:f>
          </x14:formula1>
          <xm:sqref>V97</xm:sqref>
        </x14:dataValidation>
        <x14:dataValidation type="list" allowBlank="1" showInputMessage="1" showErrorMessage="1" xr:uid="{EB70EB23-A2D5-4687-9240-CA5DBC8AF96E}">
          <x14:formula1>
            <xm:f>SelectionLists!P4:P16</xm:f>
          </x14:formula1>
          <xm:sqref>V98</xm:sqref>
        </x14:dataValidation>
        <x14:dataValidation type="list" allowBlank="1" showInputMessage="1" showErrorMessage="1" xr:uid="{779BC50E-B2E8-4EFA-ADBA-C59BCA7567EC}">
          <x14:formula1>
            <xm:f>SelectionLists!P4:P16</xm:f>
          </x14:formula1>
          <xm:sqref>V99</xm:sqref>
        </x14:dataValidation>
        <x14:dataValidation type="list" allowBlank="1" showInputMessage="1" showErrorMessage="1" xr:uid="{9723277D-4E2C-48F8-8C4C-F2E177AE547D}">
          <x14:formula1>
            <xm:f>SelectionLists!P4:P16</xm:f>
          </x14:formula1>
          <xm:sqref>V111</xm:sqref>
        </x14:dataValidation>
        <x14:dataValidation type="list" allowBlank="1" showInputMessage="1" showErrorMessage="1" xr:uid="{263B1619-4539-4D29-8600-C24905842FA4}">
          <x14:formula1>
            <xm:f>SelectionLists!P4:P16</xm:f>
          </x14:formula1>
          <xm:sqref>W111</xm:sqref>
        </x14:dataValidation>
        <x14:dataValidation type="list" allowBlank="1" showInputMessage="1" showErrorMessage="1" xr:uid="{B1999A63-0871-4444-87FF-D83C2D0FC0F6}">
          <x14:formula1>
            <xm:f>SelectionLists!P4:P16</xm:f>
          </x14:formula1>
          <xm:sqref>V112</xm:sqref>
        </x14:dataValidation>
        <x14:dataValidation type="list" allowBlank="1" showInputMessage="1" showErrorMessage="1" xr:uid="{E130F8BB-1CE5-437C-B8D7-6767F4DD4EF1}">
          <x14:formula1>
            <xm:f>SelectionLists!P4:P16</xm:f>
          </x14:formula1>
          <xm:sqref>W112</xm:sqref>
        </x14:dataValidation>
        <x14:dataValidation type="list" allowBlank="1" showInputMessage="1" showErrorMessage="1" xr:uid="{56898FB6-C977-411A-839A-B47D854E04C6}">
          <x14:formula1>
            <xm:f>SelectionLists!R4:R16</xm:f>
          </x14:formula1>
          <xm:sqref>V113</xm:sqref>
        </x14:dataValidation>
        <x14:dataValidation type="list" allowBlank="1" showInputMessage="1" showErrorMessage="1" xr:uid="{242497EA-EED3-460D-921D-03AFD5213B36}">
          <x14:formula1>
            <xm:f>SelectionLists!R4:R16</xm:f>
          </x14:formula1>
          <xm:sqref>W113</xm:sqref>
        </x14:dataValidation>
        <x14:dataValidation type="list" allowBlank="1" showInputMessage="1" showErrorMessage="1" xr:uid="{F8FA77D0-6294-4497-9B5C-ED45FAE8A36F}">
          <x14:formula1>
            <xm:f>SelectionLists!R4:R16</xm:f>
          </x14:formula1>
          <xm:sqref>V114</xm:sqref>
        </x14:dataValidation>
        <x14:dataValidation type="list" allowBlank="1" showInputMessage="1" showErrorMessage="1" xr:uid="{07E58CA2-09B1-40DF-AD44-DDEDCEA616CC}">
          <x14:formula1>
            <xm:f>SelectionLists!R4:R16</xm:f>
          </x14:formula1>
          <xm:sqref>W114</xm:sqref>
        </x14:dataValidation>
        <x14:dataValidation type="list" allowBlank="1" showInputMessage="1" showErrorMessage="1" xr:uid="{423BFBB3-CEDA-4F21-A52F-3A677A23709F}">
          <x14:formula1>
            <xm:f>SelectionLists!P4:P16</xm:f>
          </x14:formula1>
          <xm:sqref>V115</xm:sqref>
        </x14:dataValidation>
        <x14:dataValidation type="list" allowBlank="1" showInputMessage="1" showErrorMessage="1" xr:uid="{6AD59091-D7DD-4B72-9DCD-862121FD18D3}">
          <x14:formula1>
            <xm:f>SelectionLists!P4:P16</xm:f>
          </x14:formula1>
          <xm:sqref>W115</xm:sqref>
        </x14:dataValidation>
        <x14:dataValidation type="list" allowBlank="1" showInputMessage="1" showErrorMessage="1" xr:uid="{327FDAD9-406B-42BA-9A0D-7238FF71A321}">
          <x14:formula1>
            <xm:f>SelectionLists!P4:P16</xm:f>
          </x14:formula1>
          <xm:sqref>V116</xm:sqref>
        </x14:dataValidation>
        <x14:dataValidation type="list" allowBlank="1" showInputMessage="1" showErrorMessage="1" xr:uid="{37A9BEC8-6508-41A7-A548-B878E138D75E}">
          <x14:formula1>
            <xm:f>SelectionLists!P4:P16</xm:f>
          </x14:formula1>
          <xm:sqref>W116</xm:sqref>
        </x14:dataValidation>
        <x14:dataValidation type="list" allowBlank="1" showInputMessage="1" showErrorMessage="1" xr:uid="{FD347E2F-6A9B-4FE4-B1F5-D31284E6405F}">
          <x14:formula1>
            <xm:f>SelectionLists!P4:P16</xm:f>
          </x14:formula1>
          <xm:sqref>V117</xm:sqref>
        </x14:dataValidation>
        <x14:dataValidation type="list" allowBlank="1" showInputMessage="1" showErrorMessage="1" xr:uid="{0025FF9F-1FD3-4E09-B661-CB089D00186E}">
          <x14:formula1>
            <xm:f>SelectionLists!P4:P16</xm:f>
          </x14:formula1>
          <xm:sqref>W117</xm:sqref>
        </x14:dataValidation>
        <x14:dataValidation type="list" allowBlank="1" showInputMessage="1" showErrorMessage="1" xr:uid="{47E57F78-BC96-4E13-BB1C-6B6FB6852651}">
          <x14:formula1>
            <xm:f>SelectionLists!P4:P16</xm:f>
          </x14:formula1>
          <xm:sqref>V118</xm:sqref>
        </x14:dataValidation>
        <x14:dataValidation type="list" allowBlank="1" showInputMessage="1" showErrorMessage="1" xr:uid="{0D515CFA-D5BE-4864-B337-07EDDBCE4F22}">
          <x14:formula1>
            <xm:f>SelectionLists!P4:P16</xm:f>
          </x14:formula1>
          <xm:sqref>W118</xm:sqref>
        </x14:dataValidation>
        <x14:dataValidation type="list" allowBlank="1" showInputMessage="1" showErrorMessage="1" xr:uid="{F8B8A259-0B27-4C18-AB3C-90609154ECB3}">
          <x14:formula1>
            <xm:f>SelectionLists!P4:P16</xm:f>
          </x14:formula1>
          <xm:sqref>V119</xm:sqref>
        </x14:dataValidation>
        <x14:dataValidation type="list" allowBlank="1" showInputMessage="1" showErrorMessage="1" xr:uid="{64F3B23D-70B7-4F17-A877-40B1133B6720}">
          <x14:formula1>
            <xm:f>SelectionLists!P4:P16</xm:f>
          </x14:formula1>
          <xm:sqref>W119</xm:sqref>
        </x14:dataValidation>
        <x14:dataValidation type="list" allowBlank="1" showInputMessage="1" showErrorMessage="1" xr:uid="{9DB90309-34AA-4F08-90B6-37907112F3A4}">
          <x14:formula1>
            <xm:f>SelectionLists!P4:P16</xm:f>
          </x14:formula1>
          <xm:sqref>V120</xm:sqref>
        </x14:dataValidation>
        <x14:dataValidation type="list" allowBlank="1" showInputMessage="1" showErrorMessage="1" xr:uid="{0CCB5DB4-417C-45D9-952A-5AF94D2D8BEE}">
          <x14:formula1>
            <xm:f>SelectionLists!P4:P16</xm:f>
          </x14:formula1>
          <xm:sqref>W120</xm:sqref>
        </x14:dataValidation>
        <x14:dataValidation type="list" allowBlank="1" showInputMessage="1" showErrorMessage="1" xr:uid="{83F505CF-EE0E-48E7-8BA7-3B38C9974BA6}">
          <x14:formula1>
            <xm:f>SelectionLists!P4:P16</xm:f>
          </x14:formula1>
          <xm:sqref>V121</xm:sqref>
        </x14:dataValidation>
        <x14:dataValidation type="list" allowBlank="1" showInputMessage="1" showErrorMessage="1" xr:uid="{2EEC91AA-7D29-46B5-BAA6-D3657CCF7F4E}">
          <x14:formula1>
            <xm:f>SelectionLists!P4:P16</xm:f>
          </x14:formula1>
          <xm:sqref>W121</xm:sqref>
        </x14:dataValidation>
        <x14:dataValidation type="list" allowBlank="1" showInputMessage="1" showErrorMessage="1" xr:uid="{46172F8F-669B-4E5B-B06B-3B35FE8746A4}">
          <x14:formula1>
            <xm:f>SelectionLists!P4:P16</xm:f>
          </x14:formula1>
          <xm:sqref>V122</xm:sqref>
        </x14:dataValidation>
        <x14:dataValidation type="list" allowBlank="1" showInputMessage="1" showErrorMessage="1" xr:uid="{F0A3AE17-7D30-43AC-831A-BFD9B77281DB}">
          <x14:formula1>
            <xm:f>SelectionLists!P4:P16</xm:f>
          </x14:formula1>
          <xm:sqref>W122</xm:sqref>
        </x14:dataValidation>
        <x14:dataValidation type="list" allowBlank="1" showInputMessage="1" showErrorMessage="1" xr:uid="{62223C5C-3529-4880-B3F8-EE817BAEA383}">
          <x14:formula1>
            <xm:f>SelectionLists!P4:P16</xm:f>
          </x14:formula1>
          <xm:sqref>V123</xm:sqref>
        </x14:dataValidation>
        <x14:dataValidation type="list" allowBlank="1" showInputMessage="1" showErrorMessage="1" xr:uid="{DA299954-DB73-4442-B27C-66F2C8262E6B}">
          <x14:formula1>
            <xm:f>SelectionLists!P4:P16</xm:f>
          </x14:formula1>
          <xm:sqref>W123</xm:sqref>
        </x14:dataValidation>
        <x14:dataValidation type="list" allowBlank="1" showInputMessage="1" showErrorMessage="1" xr:uid="{ED6D67EF-56E7-4227-B456-30A7158A9967}">
          <x14:formula1>
            <xm:f>SelectionLists!P4:P16</xm:f>
          </x14:formula1>
          <xm:sqref>V124</xm:sqref>
        </x14:dataValidation>
        <x14:dataValidation type="list" allowBlank="1" showInputMessage="1" showErrorMessage="1" xr:uid="{EB0C5481-0EE2-44FB-BFCA-8B840EBC35B1}">
          <x14:formula1>
            <xm:f>SelectionLists!P4:P16</xm:f>
          </x14:formula1>
          <xm:sqref>W124</xm:sqref>
        </x14:dataValidation>
        <x14:dataValidation type="list" allowBlank="1" showInputMessage="1" showErrorMessage="1" xr:uid="{7FCE407A-2266-4688-BD21-89B6AB6958CD}">
          <x14:formula1>
            <xm:f>SelectionLists!P4:P16</xm:f>
          </x14:formula1>
          <xm:sqref>V125</xm:sqref>
        </x14:dataValidation>
        <x14:dataValidation type="list" allowBlank="1" showInputMessage="1" showErrorMessage="1" xr:uid="{2D453B77-62A3-46EF-8317-275B1D5ED9F6}">
          <x14:formula1>
            <xm:f>SelectionLists!P4:P16</xm:f>
          </x14:formula1>
          <xm:sqref>W125</xm:sqref>
        </x14:dataValidation>
        <x14:dataValidation type="list" allowBlank="1" showInputMessage="1" showErrorMessage="1" xr:uid="{4184F678-DFC4-4999-9EF1-A5CD28E75DC7}">
          <x14:formula1>
            <xm:f>SelectionLists!P4:P16</xm:f>
          </x14:formula1>
          <xm:sqref>V126</xm:sqref>
        </x14:dataValidation>
        <x14:dataValidation type="list" allowBlank="1" showInputMessage="1" showErrorMessage="1" xr:uid="{06AB12E9-2439-425D-A3D7-A37B15A04C12}">
          <x14:formula1>
            <xm:f>SelectionLists!P4:P16</xm:f>
          </x14:formula1>
          <xm:sqref>W126</xm:sqref>
        </x14:dataValidation>
        <x14:dataValidation type="list" allowBlank="1" showInputMessage="1" showErrorMessage="1" xr:uid="{504A3D9F-96B0-46C2-B562-0563A437EE17}">
          <x14:formula1>
            <xm:f>SelectionLists!P4:P16</xm:f>
          </x14:formula1>
          <xm:sqref>V127</xm:sqref>
        </x14:dataValidation>
        <x14:dataValidation type="list" allowBlank="1" showInputMessage="1" showErrorMessage="1" xr:uid="{420816CC-3CA0-47F9-A896-DBA8DA42BFCD}">
          <x14:formula1>
            <xm:f>SelectionLists!P4:P16</xm:f>
          </x14:formula1>
          <xm:sqref>W127</xm:sqref>
        </x14:dataValidation>
        <x14:dataValidation type="list" allowBlank="1" showInputMessage="1" showErrorMessage="1" xr:uid="{3255B120-7708-493D-84DE-8C5B1AC799F0}">
          <x14:formula1>
            <xm:f>SelectionLists!P4:P16</xm:f>
          </x14:formula1>
          <xm:sqref>V128</xm:sqref>
        </x14:dataValidation>
        <x14:dataValidation type="list" allowBlank="1" showInputMessage="1" showErrorMessage="1" xr:uid="{B683757F-B2A5-41B0-AC6B-704A73FDF071}">
          <x14:formula1>
            <xm:f>SelectionLists!P4:P16</xm:f>
          </x14:formula1>
          <xm:sqref>W128</xm:sqref>
        </x14:dataValidation>
        <x14:dataValidation type="list" allowBlank="1" showInputMessage="1" showErrorMessage="1" xr:uid="{E98A56C2-627B-47EF-83FE-213B15CD063D}">
          <x14:formula1>
            <xm:f>SelectionLists!P4:P16</xm:f>
          </x14:formula1>
          <xm:sqref>V129</xm:sqref>
        </x14:dataValidation>
        <x14:dataValidation type="list" allowBlank="1" showInputMessage="1" showErrorMessage="1" xr:uid="{7C703C24-D738-4F1A-9E99-DB30171B1979}">
          <x14:formula1>
            <xm:f>SelectionLists!P4:P16</xm:f>
          </x14:formula1>
          <xm:sqref>W129</xm:sqref>
        </x14:dataValidation>
        <x14:dataValidation type="list" allowBlank="1" showInputMessage="1" showErrorMessage="1" xr:uid="{270334CA-9CB2-4C03-97AF-30149AFCA788}">
          <x14:formula1>
            <xm:f>SelectionLists!R4:R16</xm:f>
          </x14:formula1>
          <xm:sqref>V130</xm:sqref>
        </x14:dataValidation>
        <x14:dataValidation type="list" allowBlank="1" showInputMessage="1" showErrorMessage="1" xr:uid="{50872037-65E3-4BBF-A971-65E91AAFBFA4}">
          <x14:formula1>
            <xm:f>SelectionLists!R4:R16</xm:f>
          </x14:formula1>
          <xm:sqref>W130</xm:sqref>
        </x14:dataValidation>
        <x14:dataValidation type="list" allowBlank="1" showInputMessage="1" showErrorMessage="1" xr:uid="{66F21ABF-57F5-4079-BF9D-8699F416694F}">
          <x14:formula1>
            <xm:f>SelectionLists!R4:R16</xm:f>
          </x14:formula1>
          <xm:sqref>V131</xm:sqref>
        </x14:dataValidation>
        <x14:dataValidation type="list" allowBlank="1" showInputMessage="1" showErrorMessage="1" xr:uid="{B32FB48D-E740-4F46-9B24-2BB03C4E29EA}">
          <x14:formula1>
            <xm:f>SelectionLists!R4:R16</xm:f>
          </x14:formula1>
          <xm:sqref>W131</xm:sqref>
        </x14:dataValidation>
        <x14:dataValidation type="list" allowBlank="1" showInputMessage="1" showErrorMessage="1" xr:uid="{FBF33987-952F-4635-8C01-F9EEEAD85917}">
          <x14:formula1>
            <xm:f>SelectionLists!P4:P16</xm:f>
          </x14:formula1>
          <xm:sqref>V132</xm:sqref>
        </x14:dataValidation>
        <x14:dataValidation type="list" allowBlank="1" showInputMessage="1" showErrorMessage="1" xr:uid="{0CFF08B5-D686-4E5F-A7DA-EC3E2BF21DF9}">
          <x14:formula1>
            <xm:f>SelectionLists!P4:P16</xm:f>
          </x14:formula1>
          <xm:sqref>W132</xm:sqref>
        </x14:dataValidation>
        <x14:dataValidation type="list" allowBlank="1" showInputMessage="1" showErrorMessage="1" xr:uid="{FD8C0F08-D63E-4760-AFE4-9410F7C6990E}">
          <x14:formula1>
            <xm:f>SelectionLists!P4:P16</xm:f>
          </x14:formula1>
          <xm:sqref>V133</xm:sqref>
        </x14:dataValidation>
        <x14:dataValidation type="list" allowBlank="1" showInputMessage="1" showErrorMessage="1" xr:uid="{E6A7089B-898D-4BED-9A5E-314169498E6F}">
          <x14:formula1>
            <xm:f>SelectionLists!P4:P16</xm:f>
          </x14:formula1>
          <xm:sqref>W133</xm:sqref>
        </x14:dataValidation>
        <x14:dataValidation type="list" allowBlank="1" showInputMessage="1" showErrorMessage="1" xr:uid="{CFB14145-6021-473E-A406-2BD63FE14D5A}">
          <x14:formula1>
            <xm:f>SelectionLists!P4:P16</xm:f>
          </x14:formula1>
          <xm:sqref>V134</xm:sqref>
        </x14:dataValidation>
        <x14:dataValidation type="list" allowBlank="1" showInputMessage="1" showErrorMessage="1" xr:uid="{1B2EF850-C979-4D4B-A90D-536321D27898}">
          <x14:formula1>
            <xm:f>SelectionLists!P4:P16</xm:f>
          </x14:formula1>
          <xm:sqref>W134</xm:sqref>
        </x14:dataValidation>
        <x14:dataValidation type="list" allowBlank="1" showInputMessage="1" showErrorMessage="1" xr:uid="{1BBD52D1-26A3-4C64-A8AB-2910BBC05672}">
          <x14:formula1>
            <xm:f>SelectionLists!P4:P16</xm:f>
          </x14:formula1>
          <xm:sqref>V135</xm:sqref>
        </x14:dataValidation>
        <x14:dataValidation type="list" allowBlank="1" showInputMessage="1" showErrorMessage="1" xr:uid="{CED0D0C6-9760-404B-A840-8979FE0FA389}">
          <x14:formula1>
            <xm:f>SelectionLists!P4:P16</xm:f>
          </x14:formula1>
          <xm:sqref>W135</xm:sqref>
        </x14:dataValidation>
        <x14:dataValidation type="list" allowBlank="1" showInputMessage="1" showErrorMessage="1" xr:uid="{63A311D0-7FC5-41CE-98CC-FADE247195F5}">
          <x14:formula1>
            <xm:f>SelectionLists!P4:P16</xm:f>
          </x14:formula1>
          <xm:sqref>V136</xm:sqref>
        </x14:dataValidation>
        <x14:dataValidation type="list" allowBlank="1" showInputMessage="1" showErrorMessage="1" xr:uid="{874DD352-188A-46D8-88BF-AE52BEF2D573}">
          <x14:formula1>
            <xm:f>SelectionLists!P4:P16</xm:f>
          </x14:formula1>
          <xm:sqref>W136</xm:sqref>
        </x14:dataValidation>
        <x14:dataValidation type="list" allowBlank="1" showInputMessage="1" showErrorMessage="1" xr:uid="{45B9701B-8441-4686-BE03-AB3BA9E73451}">
          <x14:formula1>
            <xm:f>SelectionLists!R4:R16</xm:f>
          </x14:formula1>
          <xm:sqref>V137</xm:sqref>
        </x14:dataValidation>
        <x14:dataValidation type="list" allowBlank="1" showInputMessage="1" showErrorMessage="1" xr:uid="{65871643-9EF9-4C24-906A-14476DC60926}">
          <x14:formula1>
            <xm:f>SelectionLists!R4:R16</xm:f>
          </x14:formula1>
          <xm:sqref>W137</xm:sqref>
        </x14:dataValidation>
        <x14:dataValidation type="list" allowBlank="1" showInputMessage="1" showErrorMessage="1" xr:uid="{08DC06E8-4086-4016-9ABA-C70C3E2E1CFF}">
          <x14:formula1>
            <xm:f>SelectionLists!P4:P16</xm:f>
          </x14:formula1>
          <xm:sqref>V138</xm:sqref>
        </x14:dataValidation>
        <x14:dataValidation type="list" allowBlank="1" showInputMessage="1" showErrorMessage="1" xr:uid="{0649049D-FFCA-4A4B-A991-4147A6EC3148}">
          <x14:formula1>
            <xm:f>SelectionLists!P4:P16</xm:f>
          </x14:formula1>
          <xm:sqref>W138</xm:sqref>
        </x14:dataValidation>
        <x14:dataValidation type="list" allowBlank="1" showInputMessage="1" showErrorMessage="1" xr:uid="{7FA41682-C76B-4448-A51F-D43B31C6BAC7}">
          <x14:formula1>
            <xm:f>SelectionLists!P4:P16</xm:f>
          </x14:formula1>
          <xm:sqref>V139</xm:sqref>
        </x14:dataValidation>
        <x14:dataValidation type="list" allowBlank="1" showInputMessage="1" showErrorMessage="1" xr:uid="{EBE4A0C4-5BBF-4C15-BBF0-0AD20B868C07}">
          <x14:formula1>
            <xm:f>SelectionLists!P4:P16</xm:f>
          </x14:formula1>
          <xm:sqref>W139</xm:sqref>
        </x14:dataValidation>
        <x14:dataValidation type="list" allowBlank="1" showInputMessage="1" showErrorMessage="1" xr:uid="{A3E5CFFB-6946-4711-B621-633F0289E188}">
          <x14:formula1>
            <xm:f>SelectionLists!P4:P16</xm:f>
          </x14:formula1>
          <xm:sqref>V140</xm:sqref>
        </x14:dataValidation>
        <x14:dataValidation type="list" allowBlank="1" showInputMessage="1" showErrorMessage="1" xr:uid="{B1EC1F86-CF2B-41BA-9523-07538F6D172C}">
          <x14:formula1>
            <xm:f>SelectionLists!P4:P16</xm:f>
          </x14:formula1>
          <xm:sqref>W140</xm:sqref>
        </x14:dataValidation>
        <x14:dataValidation type="list" allowBlank="1" showInputMessage="1" showErrorMessage="1" xr:uid="{800C64FA-07A5-4C8C-8708-CC456DB82389}">
          <x14:formula1>
            <xm:f>SelectionLists!P4:P16</xm:f>
          </x14:formula1>
          <xm:sqref>V141</xm:sqref>
        </x14:dataValidation>
        <x14:dataValidation type="list" allowBlank="1" showInputMessage="1" showErrorMessage="1" xr:uid="{5B582802-07D8-4170-B514-F1605B919854}">
          <x14:formula1>
            <xm:f>SelectionLists!P4:P16</xm:f>
          </x14:formula1>
          <xm:sqref>W141</xm:sqref>
        </x14:dataValidation>
        <x14:dataValidation type="list" allowBlank="1" showInputMessage="1" showErrorMessage="1" xr:uid="{82D9A88D-E2AC-4730-A23A-A9C6106FF49C}">
          <x14:formula1>
            <xm:f>SelectionLists!P4:P16</xm:f>
          </x14:formula1>
          <xm:sqref>V142</xm:sqref>
        </x14:dataValidation>
        <x14:dataValidation type="list" allowBlank="1" showInputMessage="1" showErrorMessage="1" xr:uid="{074C80FB-9EBD-4572-B55E-FD2C39B6A9BC}">
          <x14:formula1>
            <xm:f>SelectionLists!P4:P16</xm:f>
          </x14:formula1>
          <xm:sqref>W142</xm:sqref>
        </x14:dataValidation>
        <x14:dataValidation type="list" allowBlank="1" showInputMessage="1" showErrorMessage="1" xr:uid="{50E8DFED-710C-4DC9-82E9-1729B2D4411B}">
          <x14:formula1>
            <xm:f>SelectionLists!P4:P16</xm:f>
          </x14:formula1>
          <xm:sqref>V143</xm:sqref>
        </x14:dataValidation>
        <x14:dataValidation type="list" allowBlank="1" showInputMessage="1" showErrorMessage="1" xr:uid="{5F69198A-B3B5-4F64-864C-770847D478AB}">
          <x14:formula1>
            <xm:f>SelectionLists!P4:P16</xm:f>
          </x14:formula1>
          <xm:sqref>W143</xm:sqref>
        </x14:dataValidation>
        <x14:dataValidation type="list" allowBlank="1" showInputMessage="1" showErrorMessage="1" xr:uid="{7865F360-13DB-47C4-B696-38D0DCD3779D}">
          <x14:formula1>
            <xm:f>SelectionLists!P4:P16</xm:f>
          </x14:formula1>
          <xm:sqref>V144</xm:sqref>
        </x14:dataValidation>
        <x14:dataValidation type="list" allowBlank="1" showInputMessage="1" showErrorMessage="1" xr:uid="{689FAAF0-1044-43C4-ABC9-B1E2264069CD}">
          <x14:formula1>
            <xm:f>SelectionLists!P4:P16</xm:f>
          </x14:formula1>
          <xm:sqref>W144</xm:sqref>
        </x14:dataValidation>
        <x14:dataValidation type="list" allowBlank="1" showInputMessage="1" showErrorMessage="1" xr:uid="{CD4D96B8-78E1-4B14-9D88-2D1779C18FB4}">
          <x14:formula1>
            <xm:f>SelectionLists!P4:P16</xm:f>
          </x14:formula1>
          <xm:sqref>V145</xm:sqref>
        </x14:dataValidation>
        <x14:dataValidation type="list" allowBlank="1" showInputMessage="1" showErrorMessage="1" xr:uid="{A0F2E0E4-A429-450F-A0B9-00482CEA4BA4}">
          <x14:formula1>
            <xm:f>SelectionLists!P4:P16</xm:f>
          </x14:formula1>
          <xm:sqref>W145</xm:sqref>
        </x14:dataValidation>
        <x14:dataValidation type="list" allowBlank="1" showInputMessage="1" showErrorMessage="1" xr:uid="{5A852D5C-90F9-43FC-B430-6EA74BA9211E}">
          <x14:formula1>
            <xm:f>SelectionLists!P4:P16</xm:f>
          </x14:formula1>
          <xm:sqref>V146</xm:sqref>
        </x14:dataValidation>
        <x14:dataValidation type="list" allowBlank="1" showInputMessage="1" showErrorMessage="1" xr:uid="{185832F3-EBD2-4AF6-9ED1-3D735282C626}">
          <x14:formula1>
            <xm:f>SelectionLists!P4:P16</xm:f>
          </x14:formula1>
          <xm:sqref>W146</xm:sqref>
        </x14:dataValidation>
        <x14:dataValidation type="list" allowBlank="1" showInputMessage="1" showErrorMessage="1" xr:uid="{BCFD6D20-7649-462D-AA1A-85F5F2A283E6}">
          <x14:formula1>
            <xm:f>SelectionLists!P4:P16</xm:f>
          </x14:formula1>
          <xm:sqref>V147</xm:sqref>
        </x14:dataValidation>
        <x14:dataValidation type="list" allowBlank="1" showInputMessage="1" showErrorMessage="1" xr:uid="{10746060-1A51-4FCA-A4B3-074D6C6FE7E8}">
          <x14:formula1>
            <xm:f>SelectionLists!P4:P16</xm:f>
          </x14:formula1>
          <xm:sqref>W147</xm:sqref>
        </x14:dataValidation>
        <x14:dataValidation type="list" allowBlank="1" showInputMessage="1" showErrorMessage="1" xr:uid="{4C06AEAB-5188-49BC-892B-1F18B6F8DCBD}">
          <x14:formula1>
            <xm:f>SelectionLists!R4:R16</xm:f>
          </x14:formula1>
          <xm:sqref>V148</xm:sqref>
        </x14:dataValidation>
        <x14:dataValidation type="list" allowBlank="1" showInputMessage="1" showErrorMessage="1" xr:uid="{F12A80C5-9BEF-488F-91BF-5204202AF3D8}">
          <x14:formula1>
            <xm:f>SelectionLists!R4:R16</xm:f>
          </x14:formula1>
          <xm:sqref>W148</xm:sqref>
        </x14:dataValidation>
        <x14:dataValidation type="list" allowBlank="1" showInputMessage="1" showErrorMessage="1" xr:uid="{C52335EE-60CA-4342-A257-5F177A189DF3}">
          <x14:formula1>
            <xm:f>SelectionLists!P4:P16</xm:f>
          </x14:formula1>
          <xm:sqref>V149</xm:sqref>
        </x14:dataValidation>
        <x14:dataValidation type="list" allowBlank="1" showInputMessage="1" showErrorMessage="1" xr:uid="{8161CB96-499F-43AC-836C-B5944692534F}">
          <x14:formula1>
            <xm:f>SelectionLists!P4:P16</xm:f>
          </x14:formula1>
          <xm:sqref>W149</xm:sqref>
        </x14:dataValidation>
        <x14:dataValidation type="list" allowBlank="1" showInputMessage="1" showErrorMessage="1" xr:uid="{344FC53F-073E-4617-8846-A7E16DB2037D}">
          <x14:formula1>
            <xm:f>SelectionLists!P4:P16</xm:f>
          </x14:formula1>
          <xm:sqref>V150</xm:sqref>
        </x14:dataValidation>
        <x14:dataValidation type="list" allowBlank="1" showInputMessage="1" showErrorMessage="1" xr:uid="{2E5BB4C0-00E6-4705-B5D0-CA4888120754}">
          <x14:formula1>
            <xm:f>SelectionLists!P4:P16</xm:f>
          </x14:formula1>
          <xm:sqref>W150</xm:sqref>
        </x14:dataValidation>
        <x14:dataValidation type="list" allowBlank="1" showInputMessage="1" showErrorMessage="1" xr:uid="{E5D33CA4-910E-4C37-8B4D-398D7A4CDAB6}">
          <x14:formula1>
            <xm:f>SelectionLists!P4:P16</xm:f>
          </x14:formula1>
          <xm:sqref>V151</xm:sqref>
        </x14:dataValidation>
        <x14:dataValidation type="list" allowBlank="1" showInputMessage="1" showErrorMessage="1" xr:uid="{13B9BD94-C0CF-4522-96B9-99BAD543117C}">
          <x14:formula1>
            <xm:f>SelectionLists!P4:P16</xm:f>
          </x14:formula1>
          <xm:sqref>W151</xm:sqref>
        </x14:dataValidation>
        <x14:dataValidation type="list" allowBlank="1" showInputMessage="1" showErrorMessage="1" xr:uid="{EC002C2E-49D1-4DB2-9AF9-309D192A56A3}">
          <x14:formula1>
            <xm:f>SelectionLists!P4:P16</xm:f>
          </x14:formula1>
          <xm:sqref>V152</xm:sqref>
        </x14:dataValidation>
        <x14:dataValidation type="list" allowBlank="1" showInputMessage="1" showErrorMessage="1" xr:uid="{02E1FAD4-D86F-4F83-98AB-CD132CB8D813}">
          <x14:formula1>
            <xm:f>SelectionLists!P4:P16</xm:f>
          </x14:formula1>
          <xm:sqref>W152</xm:sqref>
        </x14:dataValidation>
        <x14:dataValidation type="list" allowBlank="1" showInputMessage="1" showErrorMessage="1" xr:uid="{4C7FC74C-CBC9-4BE2-AD0B-C78693EC9FFD}">
          <x14:formula1>
            <xm:f>SelectionLists!P4:P16</xm:f>
          </x14:formula1>
          <xm:sqref>V153</xm:sqref>
        </x14:dataValidation>
        <x14:dataValidation type="list" allowBlank="1" showInputMessage="1" showErrorMessage="1" xr:uid="{62EB9D12-B48C-4C77-8EB1-47935AA5BBA7}">
          <x14:formula1>
            <xm:f>SelectionLists!P4:P16</xm:f>
          </x14:formula1>
          <xm:sqref>W153</xm:sqref>
        </x14:dataValidation>
        <x14:dataValidation type="list" allowBlank="1" showInputMessage="1" showErrorMessage="1" xr:uid="{7A8D03E8-32C7-478E-93C3-6E6B14E99087}">
          <x14:formula1>
            <xm:f>SelectionLists!P4:P16</xm:f>
          </x14:formula1>
          <xm:sqref>V154</xm:sqref>
        </x14:dataValidation>
        <x14:dataValidation type="list" allowBlank="1" showInputMessage="1" showErrorMessage="1" xr:uid="{763275EC-25FE-4F77-BB69-ABE34C41DE5A}">
          <x14:formula1>
            <xm:f>SelectionLists!P4:P16</xm:f>
          </x14:formula1>
          <xm:sqref>W154</xm:sqref>
        </x14:dataValidation>
        <x14:dataValidation type="list" allowBlank="1" showInputMessage="1" showErrorMessage="1" xr:uid="{D6DA9377-B7DB-4B3F-BD90-02F81B5F576E}">
          <x14:formula1>
            <xm:f>SelectionLists!P4:P16</xm:f>
          </x14:formula1>
          <xm:sqref>V155</xm:sqref>
        </x14:dataValidation>
        <x14:dataValidation type="list" allowBlank="1" showInputMessage="1" showErrorMessage="1" xr:uid="{F1F15B42-1FE3-4DCB-88F3-14094C085CF0}">
          <x14:formula1>
            <xm:f>SelectionLists!P4:P16</xm:f>
          </x14:formula1>
          <xm:sqref>W155</xm:sqref>
        </x14:dataValidation>
        <x14:dataValidation type="list" allowBlank="1" showInputMessage="1" showErrorMessage="1" xr:uid="{EA1D90CD-B95B-4936-ADEA-CBC1DB43109E}">
          <x14:formula1>
            <xm:f>SelectionLists!P4:P16</xm:f>
          </x14:formula1>
          <xm:sqref>V156</xm:sqref>
        </x14:dataValidation>
        <x14:dataValidation type="list" allowBlank="1" showInputMessage="1" showErrorMessage="1" xr:uid="{03E61EEF-D9CB-4ACC-A84F-85873E3F623D}">
          <x14:formula1>
            <xm:f>SelectionLists!P4:P16</xm:f>
          </x14:formula1>
          <xm:sqref>W156</xm:sqref>
        </x14:dataValidation>
        <x14:dataValidation type="list" allowBlank="1" showInputMessage="1" showErrorMessage="1" xr:uid="{D0BDEDEC-0E07-494E-A3B6-8A012131B5D0}">
          <x14:formula1>
            <xm:f>SelectionLists!P4:P16</xm:f>
          </x14:formula1>
          <xm:sqref>V157</xm:sqref>
        </x14:dataValidation>
        <x14:dataValidation type="list" allowBlank="1" showInputMessage="1" showErrorMessage="1" xr:uid="{32215D26-26CA-4FD7-84DA-FE7F9D34D571}">
          <x14:formula1>
            <xm:f>SelectionLists!P4:P16</xm:f>
          </x14:formula1>
          <xm:sqref>W157</xm:sqref>
        </x14:dataValidation>
        <x14:dataValidation type="list" allowBlank="1" showInputMessage="1" showErrorMessage="1" xr:uid="{B4365F16-292E-4D00-8AFE-72DEA39592CE}">
          <x14:formula1>
            <xm:f>SelectionLists!P4:P16</xm:f>
          </x14:formula1>
          <xm:sqref>V158</xm:sqref>
        </x14:dataValidation>
        <x14:dataValidation type="list" allowBlank="1" showInputMessage="1" showErrorMessage="1" xr:uid="{771A4123-8B5C-40A5-B2B4-4CC1BB19D393}">
          <x14:formula1>
            <xm:f>SelectionLists!P4:P16</xm:f>
          </x14:formula1>
          <xm:sqref>W158</xm:sqref>
        </x14:dataValidation>
        <x14:dataValidation type="list" allowBlank="1" showInputMessage="1" showErrorMessage="1" xr:uid="{0DED1BA0-FC9F-4C46-9F6F-FD006644D638}">
          <x14:formula1>
            <xm:f>SelectionLists!P4:P16</xm:f>
          </x14:formula1>
          <xm:sqref>V159</xm:sqref>
        </x14:dataValidation>
        <x14:dataValidation type="list" allowBlank="1" showInputMessage="1" showErrorMessage="1" xr:uid="{61BD6102-8186-4198-8898-AA77628CD2ED}">
          <x14:formula1>
            <xm:f>SelectionLists!P4:P16</xm:f>
          </x14:formula1>
          <xm:sqref>W159</xm:sqref>
        </x14:dataValidation>
        <x14:dataValidation type="list" allowBlank="1" showInputMessage="1" showErrorMessage="1" xr:uid="{6A2D59F4-8E68-48BC-8279-61C5382D0672}">
          <x14:formula1>
            <xm:f>SelectionLists!P4:P16</xm:f>
          </x14:formula1>
          <xm:sqref>V160</xm:sqref>
        </x14:dataValidation>
        <x14:dataValidation type="list" allowBlank="1" showInputMessage="1" showErrorMessage="1" xr:uid="{8E2C2D63-63B5-44E4-A0C6-D7590EB4A022}">
          <x14:formula1>
            <xm:f>SelectionLists!P4:P16</xm:f>
          </x14:formula1>
          <xm:sqref>W160</xm:sqref>
        </x14:dataValidation>
        <x14:dataValidation type="list" allowBlank="1" showInputMessage="1" showErrorMessage="1" xr:uid="{A28F7297-1EBD-4782-A0F3-1CEF510B0B83}">
          <x14:formula1>
            <xm:f>SelectionLists!P4:P16</xm:f>
          </x14:formula1>
          <xm:sqref>V161</xm:sqref>
        </x14:dataValidation>
        <x14:dataValidation type="list" allowBlank="1" showInputMessage="1" showErrorMessage="1" xr:uid="{39FA1A1D-8385-46A5-8695-ED33519D5C84}">
          <x14:formula1>
            <xm:f>SelectionLists!P4:P16</xm:f>
          </x14:formula1>
          <xm:sqref>W161</xm:sqref>
        </x14:dataValidation>
        <x14:dataValidation type="list" allowBlank="1" showInputMessage="1" showErrorMessage="1" xr:uid="{3C94072F-B42B-4A9C-B859-0183C3AF11AC}">
          <x14:formula1>
            <xm:f>SelectionLists!P4:P16</xm:f>
          </x14:formula1>
          <xm:sqref>V162</xm:sqref>
        </x14:dataValidation>
        <x14:dataValidation type="list" allowBlank="1" showInputMessage="1" showErrorMessage="1" xr:uid="{A2EBA9A1-8C30-4B7B-A942-1FC65333137C}">
          <x14:formula1>
            <xm:f>SelectionLists!P4:P16</xm:f>
          </x14:formula1>
          <xm:sqref>W162</xm:sqref>
        </x14:dataValidation>
        <x14:dataValidation type="list" allowBlank="1" showInputMessage="1" showErrorMessage="1" xr:uid="{1C5C09E5-BB2A-4D29-A047-B0D26968FDE2}">
          <x14:formula1>
            <xm:f>SelectionLists!P4:P16</xm:f>
          </x14:formula1>
          <xm:sqref>V163</xm:sqref>
        </x14:dataValidation>
        <x14:dataValidation type="list" allowBlank="1" showInputMessage="1" showErrorMessage="1" xr:uid="{476CC2DE-5AB4-4D8B-9564-D2002848842B}">
          <x14:formula1>
            <xm:f>SelectionLists!P4:P16</xm:f>
          </x14:formula1>
          <xm:sqref>W163</xm:sqref>
        </x14:dataValidation>
        <x14:dataValidation type="list" allowBlank="1" showInputMessage="1" showErrorMessage="1" xr:uid="{42A6BD8D-CEAD-4DF5-8903-651EC2E63113}">
          <x14:formula1>
            <xm:f>SelectionLists!P4:P16</xm:f>
          </x14:formula1>
          <xm:sqref>V164</xm:sqref>
        </x14:dataValidation>
        <x14:dataValidation type="list" allowBlank="1" showInputMessage="1" showErrorMessage="1" xr:uid="{801B46ED-E290-4915-A294-DA7FC9A25EB5}">
          <x14:formula1>
            <xm:f>SelectionLists!P4:P16</xm:f>
          </x14:formula1>
          <xm:sqref>W164</xm:sqref>
        </x14:dataValidation>
        <x14:dataValidation type="list" allowBlank="1" showInputMessage="1" showErrorMessage="1" xr:uid="{1D470F20-F03E-4551-91C8-B573C3A51692}">
          <x14:formula1>
            <xm:f>SelectionLists!R4:R16</xm:f>
          </x14:formula1>
          <xm:sqref>V165</xm:sqref>
        </x14:dataValidation>
        <x14:dataValidation type="list" allowBlank="1" showInputMessage="1" showErrorMessage="1" xr:uid="{3271FD7E-8842-4F9B-82B9-C6BCA771026E}">
          <x14:formula1>
            <xm:f>SelectionLists!R4:R16</xm:f>
          </x14:formula1>
          <xm:sqref>W165</xm:sqref>
        </x14:dataValidation>
        <x14:dataValidation type="list" allowBlank="1" showInputMessage="1" showErrorMessage="1" xr:uid="{F9469012-2A3F-4EE6-8FB0-3FF286D4C667}">
          <x14:formula1>
            <xm:f>SelectionLists!R4:R16</xm:f>
          </x14:formula1>
          <xm:sqref>V166</xm:sqref>
        </x14:dataValidation>
        <x14:dataValidation type="list" allowBlank="1" showInputMessage="1" showErrorMessage="1" xr:uid="{EAD5836A-A883-4D79-ADE2-9AD796E19EDD}">
          <x14:formula1>
            <xm:f>SelectionLists!R4:R16</xm:f>
          </x14:formula1>
          <xm:sqref>W166</xm:sqref>
        </x14:dataValidation>
        <x14:dataValidation type="list" allowBlank="1" showInputMessage="1" showErrorMessage="1" xr:uid="{0434D3DC-3F1D-4A72-8975-4C16B6FA9B81}">
          <x14:formula1>
            <xm:f>SelectionLists!R4:R16</xm:f>
          </x14:formula1>
          <xm:sqref>V167</xm:sqref>
        </x14:dataValidation>
        <x14:dataValidation type="list" allowBlank="1" showInputMessage="1" showErrorMessage="1" xr:uid="{E0A293DA-FDB0-41A6-A382-1D8627B9158B}">
          <x14:formula1>
            <xm:f>SelectionLists!R4:R16</xm:f>
          </x14:formula1>
          <xm:sqref>W167</xm:sqref>
        </x14:dataValidation>
        <x14:dataValidation type="list" allowBlank="1" showInputMessage="1" showErrorMessage="1" xr:uid="{BE4E089A-D933-496D-B357-335C2AB9F706}">
          <x14:formula1>
            <xm:f>SelectionLists!P4:P16</xm:f>
          </x14:formula1>
          <xm:sqref>V168</xm:sqref>
        </x14:dataValidation>
        <x14:dataValidation type="list" allowBlank="1" showInputMessage="1" showErrorMessage="1" xr:uid="{0AE1BEC6-8322-49F3-A5FF-BA32D9AFA3EE}">
          <x14:formula1>
            <xm:f>SelectionLists!P4:P16</xm:f>
          </x14:formula1>
          <xm:sqref>W168</xm:sqref>
        </x14:dataValidation>
        <x14:dataValidation type="list" allowBlank="1" showInputMessage="1" showErrorMessage="1" xr:uid="{C77116A7-7186-420C-B797-1CA0B79D7038}">
          <x14:formula1>
            <xm:f>SelectionLists!P4:P16</xm:f>
          </x14:formula1>
          <xm:sqref>V169</xm:sqref>
        </x14:dataValidation>
        <x14:dataValidation type="list" allowBlank="1" showInputMessage="1" showErrorMessage="1" xr:uid="{09AE5536-E185-46A7-9E7C-DAE4CE57B128}">
          <x14:formula1>
            <xm:f>SelectionLists!P4:P16</xm:f>
          </x14:formula1>
          <xm:sqref>W169</xm:sqref>
        </x14:dataValidation>
        <x14:dataValidation type="list" allowBlank="1" showInputMessage="1" showErrorMessage="1" xr:uid="{547A8354-A7A2-4D47-9218-776AA6D775ED}">
          <x14:formula1>
            <xm:f>SelectionLists!R4:R16</xm:f>
          </x14:formula1>
          <xm:sqref>V171</xm:sqref>
        </x14:dataValidation>
        <x14:dataValidation type="list" allowBlank="1" showInputMessage="1" showErrorMessage="1" xr:uid="{7E9B4FF6-8F99-4AC8-A29B-E55399DB0578}">
          <x14:formula1>
            <xm:f>SelectionLists!R4:R16</xm:f>
          </x14:formula1>
          <xm:sqref>W171</xm:sqref>
        </x14:dataValidation>
        <x14:dataValidation type="list" allowBlank="1" showInputMessage="1" showErrorMessage="1" xr:uid="{150E7C27-1270-4986-877C-D092E23E4419}">
          <x14:formula1>
            <xm:f>SelectionLists!P4:P16</xm:f>
          </x14:formula1>
          <xm:sqref>V172</xm:sqref>
        </x14:dataValidation>
        <x14:dataValidation type="list" allowBlank="1" showInputMessage="1" showErrorMessage="1" xr:uid="{766D5011-28DD-4D78-8AB4-9A0CF33B3258}">
          <x14:formula1>
            <xm:f>SelectionLists!P4:P16</xm:f>
          </x14:formula1>
          <xm:sqref>W172</xm:sqref>
        </x14:dataValidation>
        <x14:dataValidation type="list" allowBlank="1" showInputMessage="1" showErrorMessage="1" xr:uid="{C3538A65-7913-4BE5-AB88-310F59B3BE94}">
          <x14:formula1>
            <xm:f>SelectionLists!P4:P16</xm:f>
          </x14:formula1>
          <xm:sqref>V173</xm:sqref>
        </x14:dataValidation>
        <x14:dataValidation type="list" allowBlank="1" showInputMessage="1" showErrorMessage="1" xr:uid="{0B83EE73-CC55-4560-ADE1-3071A27C008E}">
          <x14:formula1>
            <xm:f>SelectionLists!P4:P16</xm:f>
          </x14:formula1>
          <xm:sqref>W173</xm:sqref>
        </x14:dataValidation>
        <x14:dataValidation type="list" allowBlank="1" showInputMessage="1" showErrorMessage="1" xr:uid="{32CAFAB1-5092-4509-8974-92AB73C3E418}">
          <x14:formula1>
            <xm:f>SelectionLists!P4:P16</xm:f>
          </x14:formula1>
          <xm:sqref>V174</xm:sqref>
        </x14:dataValidation>
        <x14:dataValidation type="list" allowBlank="1" showInputMessage="1" showErrorMessage="1" xr:uid="{95AAA406-E817-4336-B941-942541DDA6D2}">
          <x14:formula1>
            <xm:f>SelectionLists!P4:P16</xm:f>
          </x14:formula1>
          <xm:sqref>W174</xm:sqref>
        </x14:dataValidation>
        <x14:dataValidation type="list" allowBlank="1" showInputMessage="1" showErrorMessage="1" xr:uid="{B3996BB4-3263-4367-9479-2E5AC09B82AA}">
          <x14:formula1>
            <xm:f>SelectionLists!P4:P16</xm:f>
          </x14:formula1>
          <xm:sqref>V175</xm:sqref>
        </x14:dataValidation>
        <x14:dataValidation type="list" allowBlank="1" showInputMessage="1" showErrorMessage="1" xr:uid="{8428FC45-31C4-497E-B35F-1248ECE5169A}">
          <x14:formula1>
            <xm:f>SelectionLists!P4:P16</xm:f>
          </x14:formula1>
          <xm:sqref>W175</xm:sqref>
        </x14:dataValidation>
        <x14:dataValidation type="list" allowBlank="1" showInputMessage="1" showErrorMessage="1" xr:uid="{4C1701CB-B87D-4319-BE6E-A8E32E9B8A7E}">
          <x14:formula1>
            <xm:f>SelectionLists!P4:P16</xm:f>
          </x14:formula1>
          <xm:sqref>V176</xm:sqref>
        </x14:dataValidation>
        <x14:dataValidation type="list" allowBlank="1" showInputMessage="1" showErrorMessage="1" xr:uid="{939EEA4D-4318-4F82-981A-177D37A1F91A}">
          <x14:formula1>
            <xm:f>SelectionLists!P4:P16</xm:f>
          </x14:formula1>
          <xm:sqref>W176</xm:sqref>
        </x14:dataValidation>
        <x14:dataValidation type="list" allowBlank="1" showInputMessage="1" showErrorMessage="1" xr:uid="{996BBE07-BF29-47A1-9223-F4CB1F44A657}">
          <x14:formula1>
            <xm:f>SelectionLists!R4:R16</xm:f>
          </x14:formula1>
          <xm:sqref>V177</xm:sqref>
        </x14:dataValidation>
        <x14:dataValidation type="list" allowBlank="1" showInputMessage="1" showErrorMessage="1" xr:uid="{4A6839DA-625A-466D-A450-53F8EBE0B81B}">
          <x14:formula1>
            <xm:f>SelectionLists!R4:R16</xm:f>
          </x14:formula1>
          <xm:sqref>W177</xm:sqref>
        </x14:dataValidation>
        <x14:dataValidation type="list" allowBlank="1" showInputMessage="1" showErrorMessage="1" xr:uid="{C690F718-40E8-487A-B588-F46CE3C100F3}">
          <x14:formula1>
            <xm:f>SelectionLists!P4:P16</xm:f>
          </x14:formula1>
          <xm:sqref>V178</xm:sqref>
        </x14:dataValidation>
        <x14:dataValidation type="list" allowBlank="1" showInputMessage="1" showErrorMessage="1" xr:uid="{78EDFB63-6374-4335-9C87-4BE80AFE63F0}">
          <x14:formula1>
            <xm:f>SelectionLists!P4:P16</xm:f>
          </x14:formula1>
          <xm:sqref>W178</xm:sqref>
        </x14:dataValidation>
        <x14:dataValidation type="list" allowBlank="1" showInputMessage="1" showErrorMessage="1" xr:uid="{53093383-B91E-4B44-B3FC-16346DBBB455}">
          <x14:formula1>
            <xm:f>SelectionLists!P4:P16</xm:f>
          </x14:formula1>
          <xm:sqref>V179</xm:sqref>
        </x14:dataValidation>
        <x14:dataValidation type="list" allowBlank="1" showInputMessage="1" showErrorMessage="1" xr:uid="{AAEF398D-D5FD-417A-BC65-B60701460EE9}">
          <x14:formula1>
            <xm:f>SelectionLists!P4:P16</xm:f>
          </x14:formula1>
          <xm:sqref>W179</xm:sqref>
        </x14:dataValidation>
        <x14:dataValidation type="list" allowBlank="1" showInputMessage="1" showErrorMessage="1" xr:uid="{5547CEEA-0A07-45E8-85A1-BE050D92E325}">
          <x14:formula1>
            <xm:f>SelectionLists!P4:P16</xm:f>
          </x14:formula1>
          <xm:sqref>V181</xm:sqref>
        </x14:dataValidation>
        <x14:dataValidation type="list" allowBlank="1" showInputMessage="1" showErrorMessage="1" xr:uid="{AAB470A6-0D08-4ED0-ABA1-2B5059090155}">
          <x14:formula1>
            <xm:f>SelectionLists!P4:P16</xm:f>
          </x14:formula1>
          <xm:sqref>W181</xm:sqref>
        </x14:dataValidation>
        <x14:dataValidation type="list" allowBlank="1" showInputMessage="1" showErrorMessage="1" xr:uid="{2C0081E5-6456-4AC2-B4C9-6C7BFF63E6E5}">
          <x14:formula1>
            <xm:f>SelectionLists!P4:P16</xm:f>
          </x14:formula1>
          <xm:sqref>V182</xm:sqref>
        </x14:dataValidation>
        <x14:dataValidation type="list" allowBlank="1" showInputMessage="1" showErrorMessage="1" xr:uid="{ECA2EBD3-8521-43CB-8113-02697C82D1D8}">
          <x14:formula1>
            <xm:f>SelectionLists!P4:P16</xm:f>
          </x14:formula1>
          <xm:sqref>W182</xm:sqref>
        </x14:dataValidation>
        <x14:dataValidation type="list" allowBlank="1" showInputMessage="1" showErrorMessage="1" xr:uid="{3B1DF442-A54C-4C00-9321-084DF9E35D55}">
          <x14:formula1>
            <xm:f>SelectionLists!R4:R16</xm:f>
          </x14:formula1>
          <xm:sqref>V183</xm:sqref>
        </x14:dataValidation>
        <x14:dataValidation type="list" allowBlank="1" showInputMessage="1" showErrorMessage="1" xr:uid="{A8448769-C936-46F9-A7E7-0A3DAF3F14A0}">
          <x14:formula1>
            <xm:f>SelectionLists!R4:R16</xm:f>
          </x14:formula1>
          <xm:sqref>W183</xm:sqref>
        </x14:dataValidation>
        <x14:dataValidation type="list" allowBlank="1" showInputMessage="1" showErrorMessage="1" xr:uid="{C36383F0-8637-415A-B744-CF7B8281E97B}">
          <x14:formula1>
            <xm:f>SelectionLists!R4:R16</xm:f>
          </x14:formula1>
          <xm:sqref>V184</xm:sqref>
        </x14:dataValidation>
        <x14:dataValidation type="list" allowBlank="1" showInputMessage="1" showErrorMessage="1" xr:uid="{28570F16-8ED0-4B2A-AD24-421B498AD4B0}">
          <x14:formula1>
            <xm:f>SelectionLists!R4:R16</xm:f>
          </x14:formula1>
          <xm:sqref>W184</xm:sqref>
        </x14:dataValidation>
        <x14:dataValidation type="list" allowBlank="1" showInputMessage="1" showErrorMessage="1" xr:uid="{82C3E0E7-6608-4359-9489-016786B51F4D}">
          <x14:formula1>
            <xm:f>SelectionLists!R4:R16</xm:f>
          </x14:formula1>
          <xm:sqref>V185</xm:sqref>
        </x14:dataValidation>
        <x14:dataValidation type="list" allowBlank="1" showInputMessage="1" showErrorMessage="1" xr:uid="{0FD032CD-C0A8-47F5-A2EE-E00935017715}">
          <x14:formula1>
            <xm:f>SelectionLists!R4:R16</xm:f>
          </x14:formula1>
          <xm:sqref>W185</xm:sqref>
        </x14:dataValidation>
        <x14:dataValidation type="list" allowBlank="1" showInputMessage="1" showErrorMessage="1" xr:uid="{D9B527EF-172B-4DC4-BC63-317B2F6AA4AB}">
          <x14:formula1>
            <xm:f>SelectionLists!R4:R16</xm:f>
          </x14:formula1>
          <xm:sqref>V186</xm:sqref>
        </x14:dataValidation>
        <x14:dataValidation type="list" allowBlank="1" showInputMessage="1" showErrorMessage="1" xr:uid="{05C9D103-A154-4937-971B-0911742C09F6}">
          <x14:formula1>
            <xm:f>SelectionLists!R4:R16</xm:f>
          </x14:formula1>
          <xm:sqref>W186</xm:sqref>
        </x14:dataValidation>
        <x14:dataValidation type="list" allowBlank="1" showInputMessage="1" showErrorMessage="1" xr:uid="{253BBA7D-A7BD-4D3E-914C-BEF36CE5B545}">
          <x14:formula1>
            <xm:f>SelectionLists!P4:P16</xm:f>
          </x14:formula1>
          <xm:sqref>V187</xm:sqref>
        </x14:dataValidation>
        <x14:dataValidation type="list" allowBlank="1" showInputMessage="1" showErrorMessage="1" xr:uid="{A3DAD160-72E3-482E-B6F4-A35F8831947B}">
          <x14:formula1>
            <xm:f>SelectionLists!P4:P16</xm:f>
          </x14:formula1>
          <xm:sqref>W187</xm:sqref>
        </x14:dataValidation>
        <x14:dataValidation type="list" allowBlank="1" showInputMessage="1" showErrorMessage="1" xr:uid="{4473DE93-24F7-4BB0-B7E0-66EDA86F7414}">
          <x14:formula1>
            <xm:f>SelectionLists!P4:P16</xm:f>
          </x14:formula1>
          <xm:sqref>V188</xm:sqref>
        </x14:dataValidation>
        <x14:dataValidation type="list" allowBlank="1" showInputMessage="1" showErrorMessage="1" xr:uid="{D0D88195-2412-4D53-9274-FBB2F588DB59}">
          <x14:formula1>
            <xm:f>SelectionLists!P4:P16</xm:f>
          </x14:formula1>
          <xm:sqref>W188</xm:sqref>
        </x14:dataValidation>
        <x14:dataValidation type="list" allowBlank="1" showInputMessage="1" showErrorMessage="1" xr:uid="{E4A31A6D-1E21-4614-B7C7-C86619158E04}">
          <x14:formula1>
            <xm:f>SelectionLists!P4:P16</xm:f>
          </x14:formula1>
          <xm:sqref>V189</xm:sqref>
        </x14:dataValidation>
        <x14:dataValidation type="list" allowBlank="1" showInputMessage="1" showErrorMessage="1" xr:uid="{46E0FC3E-83C3-4E6F-BAD3-CBA7CE0494FC}">
          <x14:formula1>
            <xm:f>SelectionLists!P4:P16</xm:f>
          </x14:formula1>
          <xm:sqref>W189</xm:sqref>
        </x14:dataValidation>
        <x14:dataValidation type="list" allowBlank="1" showInputMessage="1" showErrorMessage="1" xr:uid="{614DACEE-5D4F-403F-9BDA-7945D7C3A532}">
          <x14:formula1>
            <xm:f>SelectionLists!P4:P16</xm:f>
          </x14:formula1>
          <xm:sqref>V190</xm:sqref>
        </x14:dataValidation>
        <x14:dataValidation type="list" allowBlank="1" showInputMessage="1" showErrorMessage="1" xr:uid="{3C44EE74-3FD8-4343-9E1C-F5DABCAF0637}">
          <x14:formula1>
            <xm:f>SelectionLists!P4:P16</xm:f>
          </x14:formula1>
          <xm:sqref>W190</xm:sqref>
        </x14:dataValidation>
        <x14:dataValidation type="list" allowBlank="1" showInputMessage="1" showErrorMessage="1" xr:uid="{4BF64C2A-D479-4141-943B-6D63E1AA8664}">
          <x14:formula1>
            <xm:f>SelectionLists!P4:P16</xm:f>
          </x14:formula1>
          <xm:sqref>V191</xm:sqref>
        </x14:dataValidation>
        <x14:dataValidation type="list" allowBlank="1" showInputMessage="1" showErrorMessage="1" xr:uid="{4502E2A7-7CA5-4077-AD2F-0228A7F100D2}">
          <x14:formula1>
            <xm:f>SelectionLists!P4:P16</xm:f>
          </x14:formula1>
          <xm:sqref>W191</xm:sqref>
        </x14:dataValidation>
        <x14:dataValidation type="list" allowBlank="1" showInputMessage="1" showErrorMessage="1" xr:uid="{09F6F0B4-CEAD-4277-B982-2E2F43A848C9}">
          <x14:formula1>
            <xm:f>SelectionLists!P4:P16</xm:f>
          </x14:formula1>
          <xm:sqref>V193</xm:sqref>
        </x14:dataValidation>
        <x14:dataValidation type="list" allowBlank="1" showInputMessage="1" showErrorMessage="1" xr:uid="{7152CA37-375B-4296-B79A-6345DB88C3C2}">
          <x14:formula1>
            <xm:f>SelectionLists!P4:P16</xm:f>
          </x14:formula1>
          <xm:sqref>W193</xm:sqref>
        </x14:dataValidation>
        <x14:dataValidation type="list" allowBlank="1" showInputMessage="1" showErrorMessage="1" xr:uid="{D2D070CB-3CCB-484C-99E4-30BF37DA10C8}">
          <x14:formula1>
            <xm:f>SelectionLists!P4:P16</xm:f>
          </x14:formula1>
          <xm:sqref>V195</xm:sqref>
        </x14:dataValidation>
        <x14:dataValidation type="list" allowBlank="1" showInputMessage="1" showErrorMessage="1" xr:uid="{27A2C410-CE4F-4912-96C2-06023B0C7749}">
          <x14:formula1>
            <xm:f>SelectionLists!P4:P16</xm:f>
          </x14:formula1>
          <xm:sqref>W195</xm:sqref>
        </x14:dataValidation>
        <x14:dataValidation type="list" allowBlank="1" showInputMessage="1" showErrorMessage="1" xr:uid="{5EBE6117-C5D5-41D8-97E0-438FF61AC224}">
          <x14:formula1>
            <xm:f>SelectionLists!P4:P16</xm:f>
          </x14:formula1>
          <xm:sqref>V196</xm:sqref>
        </x14:dataValidation>
        <x14:dataValidation type="list" allowBlank="1" showInputMessage="1" showErrorMessage="1" xr:uid="{8B6BCAD4-3F7F-415C-9964-2563F20991C6}">
          <x14:formula1>
            <xm:f>SelectionLists!P4:P16</xm:f>
          </x14:formula1>
          <xm:sqref>W196</xm:sqref>
        </x14:dataValidation>
        <x14:dataValidation type="list" allowBlank="1" showInputMessage="1" showErrorMessage="1" xr:uid="{E26E55C6-3F4C-4F78-B749-67AB45029094}">
          <x14:formula1>
            <xm:f>SelectionLists!P4:P16</xm:f>
          </x14:formula1>
          <xm:sqref>V197</xm:sqref>
        </x14:dataValidation>
        <x14:dataValidation type="list" allowBlank="1" showInputMessage="1" showErrorMessage="1" xr:uid="{9AC98370-F9E0-4FF1-B2C2-516D7CC0107C}">
          <x14:formula1>
            <xm:f>SelectionLists!P4:P16</xm:f>
          </x14:formula1>
          <xm:sqref>W197</xm:sqref>
        </x14:dataValidation>
        <x14:dataValidation type="list" allowBlank="1" showInputMessage="1" showErrorMessage="1" xr:uid="{45990F63-C2CA-4719-8506-3AC99D438DF7}">
          <x14:formula1>
            <xm:f>SelectionLists!P4:P16</xm:f>
          </x14:formula1>
          <xm:sqref>V198</xm:sqref>
        </x14:dataValidation>
        <x14:dataValidation type="list" allowBlank="1" showInputMessage="1" showErrorMessage="1" xr:uid="{D10B2497-0B7A-4EFC-8C1A-E808C549B250}">
          <x14:formula1>
            <xm:f>SelectionLists!P4:P16</xm:f>
          </x14:formula1>
          <xm:sqref>W198</xm:sqref>
        </x14:dataValidation>
        <x14:dataValidation type="list" allowBlank="1" showInputMessage="1" showErrorMessage="1" xr:uid="{BC4D0C18-A147-43A3-9673-F2E349EF7B24}">
          <x14:formula1>
            <xm:f>SelectionLists!R4:R16</xm:f>
          </x14:formula1>
          <xm:sqref>V200</xm:sqref>
        </x14:dataValidation>
        <x14:dataValidation type="list" allowBlank="1" showInputMessage="1" showErrorMessage="1" xr:uid="{E040F0EE-4126-4A25-A954-74949A7D08F3}">
          <x14:formula1>
            <xm:f>SelectionLists!R4:R16</xm:f>
          </x14:formula1>
          <xm:sqref>W200</xm:sqref>
        </x14:dataValidation>
        <x14:dataValidation type="list" allowBlank="1" showInputMessage="1" showErrorMessage="1" xr:uid="{C569F901-17D3-4CDB-BB34-904636789887}">
          <x14:formula1>
            <xm:f>SelectionLists!P4:P16</xm:f>
          </x14:formula1>
          <xm:sqref>V201</xm:sqref>
        </x14:dataValidation>
        <x14:dataValidation type="list" allowBlank="1" showInputMessage="1" showErrorMessage="1" xr:uid="{E9353AC1-6777-47C6-9574-EEFA97DF27A8}">
          <x14:formula1>
            <xm:f>SelectionLists!P4:P16</xm:f>
          </x14:formula1>
          <xm:sqref>W201</xm:sqref>
        </x14:dataValidation>
        <x14:dataValidation type="list" allowBlank="1" showInputMessage="1" showErrorMessage="1" xr:uid="{6FCC3C05-D9A4-45AE-9109-68EB37D30237}">
          <x14:formula1>
            <xm:f>SelectionLists!P4:P16</xm:f>
          </x14:formula1>
          <xm:sqref>V202</xm:sqref>
        </x14:dataValidation>
        <x14:dataValidation type="list" allowBlank="1" showInputMessage="1" showErrorMessage="1" xr:uid="{58455340-8DEF-45A3-96C4-53FD0CFBC999}">
          <x14:formula1>
            <xm:f>SelectionLists!P4:P16</xm:f>
          </x14:formula1>
          <xm:sqref>W202</xm:sqref>
        </x14:dataValidation>
        <x14:dataValidation type="list" allowBlank="1" showInputMessage="1" showErrorMessage="1" xr:uid="{60D2AB3E-030C-40A6-A727-EE5FD33CB831}">
          <x14:formula1>
            <xm:f>SelectionLists!R4:R16</xm:f>
          </x14:formula1>
          <xm:sqref>V204</xm:sqref>
        </x14:dataValidation>
        <x14:dataValidation type="list" allowBlank="1" showInputMessage="1" showErrorMessage="1" xr:uid="{8B5C4EF4-B6C1-460B-8431-17C2C5A791F6}">
          <x14:formula1>
            <xm:f>SelectionLists!R4:R16</xm:f>
          </x14:formula1>
          <xm:sqref>W204</xm:sqref>
        </x14:dataValidation>
        <x14:dataValidation type="list" allowBlank="1" showInputMessage="1" showErrorMessage="1" xr:uid="{02DC61CD-AC55-40C3-B55F-75115E6B96C9}">
          <x14:formula1>
            <xm:f>SelectionLists!R4:R16</xm:f>
          </x14:formula1>
          <xm:sqref>V205</xm:sqref>
        </x14:dataValidation>
        <x14:dataValidation type="list" allowBlank="1" showInputMessage="1" showErrorMessage="1" xr:uid="{3943CBF7-A88F-4FD0-8A4E-A82FEC8A2224}">
          <x14:formula1>
            <xm:f>SelectionLists!R4:R16</xm:f>
          </x14:formula1>
          <xm:sqref>W205</xm:sqref>
        </x14:dataValidation>
        <x14:dataValidation type="list" allowBlank="1" showInputMessage="1" showErrorMessage="1" xr:uid="{57AFE816-A16F-4E36-ABE8-8A47E586E5C0}">
          <x14:formula1>
            <xm:f>SelectionLists!P4:P16</xm:f>
          </x14:formula1>
          <xm:sqref>V206</xm:sqref>
        </x14:dataValidation>
        <x14:dataValidation type="list" allowBlank="1" showInputMessage="1" showErrorMessage="1" xr:uid="{E949B1A9-F5E9-4676-A389-FA5F5448EFC6}">
          <x14:formula1>
            <xm:f>SelectionLists!P4:P16</xm:f>
          </x14:formula1>
          <xm:sqref>W206</xm:sqref>
        </x14:dataValidation>
        <x14:dataValidation type="list" allowBlank="1" showInputMessage="1" showErrorMessage="1" xr:uid="{E77FC5FE-ED52-435D-BFC6-1A31E1D36B5C}">
          <x14:formula1>
            <xm:f>SelectionLists!P4:P16</xm:f>
          </x14:formula1>
          <xm:sqref>V207</xm:sqref>
        </x14:dataValidation>
        <x14:dataValidation type="list" allowBlank="1" showInputMessage="1" showErrorMessage="1" xr:uid="{56357384-01D6-4EDC-9AB4-3481887F34B1}">
          <x14:formula1>
            <xm:f>SelectionLists!P4:P16</xm:f>
          </x14:formula1>
          <xm:sqref>W207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5648F-7168-4EFE-919C-3B628EB9577D}">
  <sheetPr codeName="Sheet12">
    <tabColor theme="7" tint="-0.249977111117893"/>
  </sheetPr>
  <dimension ref="A1:D60"/>
  <sheetViews>
    <sheetView workbookViewId="0"/>
  </sheetViews>
  <sheetFormatPr defaultColWidth="8.85546875" defaultRowHeight="16.5" x14ac:dyDescent="0.3"/>
  <cols>
    <col min="1" max="1" width="18.85546875" style="88" customWidth="1"/>
    <col min="2" max="2" width="9.85546875" style="88" customWidth="1"/>
    <col min="3" max="3" width="48.28515625" style="88" customWidth="1"/>
    <col min="4" max="4" width="18.42578125" style="88" hidden="1" customWidth="1"/>
    <col min="5" max="16384" width="8.85546875" style="88"/>
  </cols>
  <sheetData>
    <row r="1" spans="1:4" ht="17.25" thickBot="1" x14ac:dyDescent="0.35">
      <c r="A1" s="412" t="s">
        <v>348</v>
      </c>
      <c r="B1" s="437" t="s">
        <v>958</v>
      </c>
      <c r="C1" s="436" t="s">
        <v>959</v>
      </c>
      <c r="D1" s="411"/>
    </row>
    <row r="2" spans="1:4" ht="14.65" customHeight="1" x14ac:dyDescent="0.3">
      <c r="A2" s="413" t="s">
        <v>1084</v>
      </c>
      <c r="B2" s="547">
        <v>0.375</v>
      </c>
      <c r="C2" s="548" t="s">
        <v>960</v>
      </c>
      <c r="D2" s="373"/>
    </row>
    <row r="3" spans="1:4" ht="13.9" customHeight="1" x14ac:dyDescent="0.3">
      <c r="A3" s="413"/>
      <c r="B3" s="547">
        <v>0.375</v>
      </c>
      <c r="C3" s="548" t="s">
        <v>1063</v>
      </c>
      <c r="D3" s="373"/>
    </row>
    <row r="4" spans="1:4" x14ac:dyDescent="0.3">
      <c r="A4" s="413"/>
      <c r="B4" s="547">
        <v>0.38541666666666669</v>
      </c>
      <c r="C4" s="548" t="s">
        <v>1064</v>
      </c>
      <c r="D4" s="374"/>
    </row>
    <row r="5" spans="1:4" x14ac:dyDescent="0.3">
      <c r="A5" s="413"/>
      <c r="B5" s="547">
        <v>0.5</v>
      </c>
      <c r="C5" s="548" t="s">
        <v>1065</v>
      </c>
      <c r="D5" s="374"/>
    </row>
    <row r="6" spans="1:4" x14ac:dyDescent="0.3">
      <c r="A6" s="413"/>
      <c r="B6" s="547">
        <v>0.54166666666666663</v>
      </c>
      <c r="C6" s="548" t="s">
        <v>1066</v>
      </c>
      <c r="D6" s="374"/>
    </row>
    <row r="7" spans="1:4" x14ac:dyDescent="0.3">
      <c r="A7" s="413"/>
      <c r="B7" s="547">
        <v>0.66666666666666663</v>
      </c>
      <c r="C7" s="548" t="s">
        <v>1068</v>
      </c>
      <c r="D7" s="374"/>
    </row>
    <row r="8" spans="1:4" x14ac:dyDescent="0.3">
      <c r="A8" s="413"/>
      <c r="B8" s="547">
        <v>0.72916666666666663</v>
      </c>
      <c r="C8" s="548" t="s">
        <v>1067</v>
      </c>
      <c r="D8" s="374"/>
    </row>
    <row r="9" spans="1:4" x14ac:dyDescent="0.3">
      <c r="A9" s="413" t="str">
        <f>IF(A2="SAMPLE","SAMPLE",A2+1)</f>
        <v>SAMPLE</v>
      </c>
      <c r="B9" s="547">
        <v>0.375</v>
      </c>
      <c r="C9" s="548" t="s">
        <v>1069</v>
      </c>
      <c r="D9" s="374"/>
    </row>
    <row r="10" spans="1:4" x14ac:dyDescent="0.3">
      <c r="A10" s="413"/>
      <c r="B10" s="547">
        <v>0.45833333333333331</v>
      </c>
      <c r="C10" s="548" t="s">
        <v>1070</v>
      </c>
      <c r="D10" s="374"/>
    </row>
    <row r="11" spans="1:4" x14ac:dyDescent="0.3">
      <c r="A11" s="413"/>
      <c r="B11" s="547">
        <v>0.52083333333333337</v>
      </c>
      <c r="C11" s="548" t="s">
        <v>1065</v>
      </c>
      <c r="D11" s="374"/>
    </row>
    <row r="12" spans="1:4" x14ac:dyDescent="0.3">
      <c r="A12" s="413"/>
      <c r="B12" s="547">
        <v>0.5625</v>
      </c>
      <c r="C12" s="548" t="s">
        <v>1071</v>
      </c>
      <c r="D12" s="374"/>
    </row>
    <row r="13" spans="1:4" x14ac:dyDescent="0.3">
      <c r="A13" s="413"/>
      <c r="B13" s="547">
        <v>0.66666666666666663</v>
      </c>
      <c r="C13" s="548" t="s">
        <v>961</v>
      </c>
      <c r="D13" s="374"/>
    </row>
    <row r="14" spans="1:4" x14ac:dyDescent="0.3">
      <c r="A14" s="413"/>
      <c r="B14" s="547">
        <v>0.70833333333333337</v>
      </c>
      <c r="C14" s="548" t="s">
        <v>962</v>
      </c>
      <c r="D14" s="374"/>
    </row>
    <row r="15" spans="1:4" x14ac:dyDescent="0.3">
      <c r="A15" s="413"/>
      <c r="B15" s="547">
        <v>0.75</v>
      </c>
      <c r="C15" s="548" t="s">
        <v>963</v>
      </c>
      <c r="D15" s="374"/>
    </row>
    <row r="16" spans="1:4" x14ac:dyDescent="0.3">
      <c r="A16" s="413"/>
      <c r="B16" s="547"/>
      <c r="C16" s="548"/>
      <c r="D16" s="374"/>
    </row>
    <row r="17" spans="1:4" x14ac:dyDescent="0.3">
      <c r="A17" s="413"/>
      <c r="B17" s="547"/>
      <c r="C17" s="548"/>
      <c r="D17" s="374"/>
    </row>
    <row r="18" spans="1:4" x14ac:dyDescent="0.3">
      <c r="A18" s="413"/>
      <c r="B18" s="414"/>
      <c r="C18" s="548"/>
      <c r="D18" s="374"/>
    </row>
    <row r="19" spans="1:4" x14ac:dyDescent="0.3">
      <c r="A19" s="413"/>
      <c r="B19" s="414"/>
      <c r="C19" s="548"/>
      <c r="D19" s="374"/>
    </row>
    <row r="20" spans="1:4" ht="17.25" thickBot="1" x14ac:dyDescent="0.35">
      <c r="A20" s="413"/>
      <c r="B20" s="414"/>
      <c r="C20" s="548"/>
      <c r="D20" s="375"/>
    </row>
    <row r="21" spans="1:4" x14ac:dyDescent="0.3">
      <c r="A21" s="413"/>
      <c r="B21" s="414"/>
      <c r="C21" s="548"/>
    </row>
    <row r="22" spans="1:4" x14ac:dyDescent="0.3">
      <c r="A22" s="413"/>
      <c r="B22" s="414"/>
      <c r="C22" s="548"/>
    </row>
    <row r="23" spans="1:4" x14ac:dyDescent="0.3">
      <c r="A23" s="413"/>
      <c r="B23" s="414"/>
      <c r="C23" s="548"/>
    </row>
    <row r="24" spans="1:4" x14ac:dyDescent="0.3">
      <c r="A24" s="413"/>
      <c r="B24" s="414"/>
      <c r="C24" s="548"/>
    </row>
    <row r="25" spans="1:4" x14ac:dyDescent="0.3">
      <c r="A25" s="413"/>
      <c r="B25" s="414"/>
      <c r="C25" s="548"/>
    </row>
    <row r="26" spans="1:4" x14ac:dyDescent="0.3">
      <c r="A26" s="413"/>
      <c r="B26" s="414"/>
      <c r="C26" s="548"/>
    </row>
    <row r="27" spans="1:4" x14ac:dyDescent="0.3">
      <c r="A27" s="413"/>
      <c r="B27" s="414"/>
      <c r="C27" s="548"/>
    </row>
    <row r="28" spans="1:4" x14ac:dyDescent="0.3">
      <c r="A28" s="413"/>
      <c r="B28" s="414"/>
      <c r="C28" s="548"/>
    </row>
    <row r="29" spans="1:4" x14ac:dyDescent="0.3">
      <c r="A29" s="413"/>
      <c r="B29" s="414"/>
      <c r="C29" s="548"/>
    </row>
    <row r="30" spans="1:4" x14ac:dyDescent="0.3">
      <c r="A30" s="413"/>
      <c r="B30" s="414"/>
      <c r="C30" s="548"/>
    </row>
    <row r="31" spans="1:4" x14ac:dyDescent="0.3">
      <c r="A31" s="413"/>
      <c r="B31" s="414"/>
      <c r="C31" s="548"/>
    </row>
    <row r="32" spans="1:4" x14ac:dyDescent="0.3">
      <c r="A32" s="413"/>
      <c r="B32" s="414"/>
      <c r="C32" s="548"/>
    </row>
    <row r="33" spans="1:3" x14ac:dyDescent="0.3">
      <c r="A33" s="413"/>
      <c r="B33" s="414"/>
      <c r="C33" s="548"/>
    </row>
    <row r="34" spans="1:3" x14ac:dyDescent="0.3">
      <c r="A34" s="413"/>
      <c r="B34" s="414"/>
      <c r="C34" s="548"/>
    </row>
    <row r="35" spans="1:3" x14ac:dyDescent="0.3">
      <c r="A35" s="413"/>
      <c r="B35" s="414"/>
      <c r="C35" s="548"/>
    </row>
    <row r="36" spans="1:3" x14ac:dyDescent="0.3">
      <c r="A36" s="413"/>
      <c r="B36" s="414"/>
      <c r="C36" s="548"/>
    </row>
    <row r="37" spans="1:3" x14ac:dyDescent="0.3">
      <c r="A37" s="413"/>
      <c r="B37" s="414"/>
      <c r="C37" s="548"/>
    </row>
    <row r="38" spans="1:3" x14ac:dyDescent="0.3">
      <c r="A38" s="413"/>
      <c r="B38" s="414"/>
      <c r="C38" s="548"/>
    </row>
    <row r="39" spans="1:3" x14ac:dyDescent="0.3">
      <c r="A39" s="413"/>
      <c r="B39" s="414"/>
      <c r="C39" s="548"/>
    </row>
    <row r="40" spans="1:3" x14ac:dyDescent="0.3">
      <c r="A40" s="413"/>
      <c r="B40" s="414"/>
      <c r="C40" s="548"/>
    </row>
    <row r="41" spans="1:3" x14ac:dyDescent="0.3">
      <c r="A41" s="413"/>
      <c r="B41" s="414"/>
      <c r="C41" s="548"/>
    </row>
    <row r="42" spans="1:3" x14ac:dyDescent="0.3">
      <c r="A42" s="413"/>
      <c r="B42" s="414"/>
      <c r="C42" s="548"/>
    </row>
    <row r="43" spans="1:3" x14ac:dyDescent="0.3">
      <c r="A43" s="413"/>
      <c r="B43" s="414"/>
      <c r="C43" s="548"/>
    </row>
    <row r="44" spans="1:3" x14ac:dyDescent="0.3">
      <c r="A44" s="413"/>
      <c r="B44" s="414"/>
      <c r="C44" s="548"/>
    </row>
    <row r="45" spans="1:3" x14ac:dyDescent="0.3">
      <c r="A45" s="413"/>
      <c r="B45" s="414"/>
      <c r="C45" s="548"/>
    </row>
    <row r="46" spans="1:3" x14ac:dyDescent="0.3">
      <c r="A46" s="413"/>
      <c r="B46" s="414"/>
      <c r="C46" s="548"/>
    </row>
    <row r="47" spans="1:3" x14ac:dyDescent="0.3">
      <c r="A47" s="413"/>
      <c r="B47" s="414"/>
      <c r="C47" s="548"/>
    </row>
    <row r="48" spans="1:3" x14ac:dyDescent="0.3">
      <c r="A48" s="413"/>
      <c r="B48" s="414"/>
      <c r="C48" s="548"/>
    </row>
    <row r="49" spans="1:3" x14ac:dyDescent="0.3">
      <c r="A49" s="413"/>
      <c r="B49" s="414"/>
      <c r="C49" s="548"/>
    </row>
    <row r="50" spans="1:3" x14ac:dyDescent="0.3">
      <c r="A50" s="413"/>
      <c r="B50" s="414"/>
      <c r="C50" s="548"/>
    </row>
    <row r="51" spans="1:3" x14ac:dyDescent="0.3">
      <c r="A51" s="413"/>
      <c r="B51" s="414"/>
      <c r="C51" s="548"/>
    </row>
    <row r="52" spans="1:3" x14ac:dyDescent="0.3">
      <c r="A52" s="413"/>
      <c r="B52" s="414"/>
      <c r="C52" s="548"/>
    </row>
    <row r="53" spans="1:3" x14ac:dyDescent="0.3">
      <c r="A53" s="413"/>
      <c r="B53" s="414"/>
      <c r="C53" s="548"/>
    </row>
    <row r="54" spans="1:3" x14ac:dyDescent="0.3">
      <c r="A54" s="413"/>
      <c r="B54" s="414"/>
      <c r="C54" s="548"/>
    </row>
    <row r="55" spans="1:3" x14ac:dyDescent="0.3">
      <c r="A55" s="413"/>
      <c r="B55" s="414"/>
      <c r="C55" s="548"/>
    </row>
    <row r="56" spans="1:3" x14ac:dyDescent="0.3">
      <c r="A56" s="413"/>
      <c r="B56" s="414"/>
      <c r="C56" s="548"/>
    </row>
    <row r="57" spans="1:3" x14ac:dyDescent="0.3">
      <c r="A57" s="413"/>
      <c r="B57" s="414"/>
      <c r="C57" s="548"/>
    </row>
    <row r="58" spans="1:3" x14ac:dyDescent="0.3">
      <c r="A58" s="413"/>
      <c r="B58" s="414"/>
      <c r="C58" s="548"/>
    </row>
    <row r="59" spans="1:3" x14ac:dyDescent="0.3">
      <c r="A59" s="413"/>
      <c r="B59" s="414"/>
      <c r="C59" s="548"/>
    </row>
    <row r="60" spans="1:3" ht="17.25" thickBot="1" x14ac:dyDescent="0.35">
      <c r="A60" s="415"/>
      <c r="B60" s="416"/>
      <c r="C60" s="417"/>
    </row>
  </sheetData>
  <sheetProtection algorithmName="SHA-512" hashValue="1WgmS7FMMg1n8fbYx4UCPK7b8eLp2/RDWjns/KKZCNDE3yWK/lBBfdKTmhHNexfPZzZLtyaXXKLrMq1b+gEDNA==" saltValue="EDfE/1BotJ4iDKxHx+rPDw=="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4BC4-D200-4580-95D4-D9C9CFBA40D8}">
  <sheetPr codeName="Sheet18">
    <tabColor theme="7" tint="-0.249977111117893"/>
  </sheetPr>
  <dimension ref="A1:D20"/>
  <sheetViews>
    <sheetView workbookViewId="0"/>
  </sheetViews>
  <sheetFormatPr defaultColWidth="8.85546875" defaultRowHeight="16.5" x14ac:dyDescent="0.3"/>
  <cols>
    <col min="1" max="1" width="19.28515625" style="88" customWidth="1"/>
    <col min="2" max="2" width="22.7109375" style="88" customWidth="1"/>
    <col min="3" max="3" width="24.7109375" style="88" customWidth="1"/>
    <col min="4" max="4" width="31.85546875" style="88" customWidth="1"/>
    <col min="5" max="16384" width="8.85546875" style="88"/>
  </cols>
  <sheetData>
    <row r="1" spans="1:4" ht="17.25" thickBot="1" x14ac:dyDescent="0.35">
      <c r="A1" s="174" t="s">
        <v>252</v>
      </c>
      <c r="B1" s="175" t="s">
        <v>253</v>
      </c>
      <c r="C1" s="175" t="s">
        <v>254</v>
      </c>
      <c r="D1" s="176" t="s">
        <v>255</v>
      </c>
    </row>
    <row r="2" spans="1:4" ht="14.65" customHeight="1" x14ac:dyDescent="0.3">
      <c r="A2" s="177"/>
      <c r="B2" s="178"/>
      <c r="C2" s="178"/>
      <c r="D2" s="179"/>
    </row>
    <row r="3" spans="1:4" ht="13.9" customHeight="1" x14ac:dyDescent="0.3">
      <c r="A3" s="180"/>
      <c r="B3" s="181"/>
      <c r="C3" s="181"/>
      <c r="D3" s="179"/>
    </row>
    <row r="4" spans="1:4" x14ac:dyDescent="0.3">
      <c r="A4" s="180"/>
      <c r="B4" s="181"/>
      <c r="C4" s="181"/>
      <c r="D4" s="182"/>
    </row>
    <row r="5" spans="1:4" x14ac:dyDescent="0.3">
      <c r="A5" s="180"/>
      <c r="B5" s="181"/>
      <c r="C5" s="181"/>
      <c r="D5" s="182"/>
    </row>
    <row r="6" spans="1:4" x14ac:dyDescent="0.3">
      <c r="A6" s="180"/>
      <c r="B6" s="181"/>
      <c r="C6" s="181"/>
      <c r="D6" s="182"/>
    </row>
    <row r="7" spans="1:4" x14ac:dyDescent="0.3">
      <c r="A7" s="180"/>
      <c r="B7" s="181"/>
      <c r="C7" s="181"/>
      <c r="D7" s="182"/>
    </row>
    <row r="8" spans="1:4" x14ac:dyDescent="0.3">
      <c r="A8" s="180"/>
      <c r="B8" s="181"/>
      <c r="C8" s="181"/>
      <c r="D8" s="182"/>
    </row>
    <row r="9" spans="1:4" x14ac:dyDescent="0.3">
      <c r="A9" s="180"/>
      <c r="B9" s="181"/>
      <c r="C9" s="181"/>
      <c r="D9" s="182"/>
    </row>
    <row r="10" spans="1:4" x14ac:dyDescent="0.3">
      <c r="A10" s="180"/>
      <c r="B10" s="181"/>
      <c r="C10" s="181"/>
      <c r="D10" s="182"/>
    </row>
    <row r="11" spans="1:4" x14ac:dyDescent="0.3">
      <c r="A11" s="180"/>
      <c r="B11" s="181"/>
      <c r="C11" s="181"/>
      <c r="D11" s="182"/>
    </row>
    <row r="12" spans="1:4" x14ac:dyDescent="0.3">
      <c r="A12" s="180"/>
      <c r="B12" s="181"/>
      <c r="C12" s="181"/>
      <c r="D12" s="182"/>
    </row>
    <row r="13" spans="1:4" x14ac:dyDescent="0.3">
      <c r="A13" s="180"/>
      <c r="B13" s="181"/>
      <c r="C13" s="181"/>
      <c r="D13" s="182"/>
    </row>
    <row r="14" spans="1:4" x14ac:dyDescent="0.3">
      <c r="A14" s="180"/>
      <c r="B14" s="181"/>
      <c r="C14" s="181"/>
      <c r="D14" s="182"/>
    </row>
    <row r="15" spans="1:4" x14ac:dyDescent="0.3">
      <c r="A15" s="180"/>
      <c r="B15" s="181"/>
      <c r="C15" s="181"/>
      <c r="D15" s="182"/>
    </row>
    <row r="16" spans="1:4" x14ac:dyDescent="0.3">
      <c r="A16" s="180"/>
      <c r="B16" s="181"/>
      <c r="C16" s="181"/>
      <c r="D16" s="182"/>
    </row>
    <row r="17" spans="1:4" x14ac:dyDescent="0.3">
      <c r="A17" s="180"/>
      <c r="B17" s="181"/>
      <c r="C17" s="181"/>
      <c r="D17" s="182"/>
    </row>
    <row r="18" spans="1:4" x14ac:dyDescent="0.3">
      <c r="A18" s="180"/>
      <c r="B18" s="181"/>
      <c r="C18" s="181"/>
      <c r="D18" s="182"/>
    </row>
    <row r="19" spans="1:4" x14ac:dyDescent="0.3">
      <c r="A19" s="180"/>
      <c r="B19" s="181"/>
      <c r="C19" s="181"/>
      <c r="D19" s="182"/>
    </row>
    <row r="20" spans="1:4" ht="17.25" thickBot="1" x14ac:dyDescent="0.35">
      <c r="A20" s="183"/>
      <c r="B20" s="184"/>
      <c r="C20" s="184"/>
      <c r="D20" s="185"/>
    </row>
  </sheetData>
  <sheetProtection algorithmName="SHA-512" hashValue="5qfUoZLJbSTi4wFC//sfYkKjOv+Q2kI61JKT3uveW2K0BHJ7kxz6nX6Vj9yuWMn56ob+ihVIiXy+QlIcEzEQ2Q==" saltValue="9sih0iFOqBYj/80rKgaScA=="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29A44-75E5-4229-BE0D-28BFBD82CF2D}">
  <sheetPr codeName="Sheet20">
    <tabColor theme="9" tint="-0.249977111117893"/>
  </sheetPr>
  <dimension ref="A1:F627"/>
  <sheetViews>
    <sheetView workbookViewId="0">
      <selection sqref="A1:D1"/>
    </sheetView>
  </sheetViews>
  <sheetFormatPr defaultColWidth="8.7109375" defaultRowHeight="12.75" x14ac:dyDescent="0.2"/>
  <cols>
    <col min="1" max="1" width="15.42578125" style="422" customWidth="1"/>
    <col min="2" max="4" width="34.42578125" style="422" customWidth="1"/>
    <col min="5" max="5" width="23.7109375" style="420" hidden="1" customWidth="1"/>
    <col min="6" max="16384" width="8.7109375" style="422"/>
  </cols>
  <sheetData>
    <row r="1" spans="1:6" ht="14.65" customHeight="1" x14ac:dyDescent="0.2">
      <c r="A1" s="1444" t="s">
        <v>964</v>
      </c>
      <c r="B1" s="1444"/>
      <c r="C1" s="1444"/>
      <c r="D1" s="1444"/>
      <c r="F1" s="421" t="s">
        <v>1119</v>
      </c>
    </row>
    <row r="2" spans="1:6" ht="42" customHeight="1" x14ac:dyDescent="0.2">
      <c r="A2" s="423" t="s">
        <v>971</v>
      </c>
      <c r="B2" s="424" t="s">
        <v>965</v>
      </c>
      <c r="C2" s="425" t="s">
        <v>4</v>
      </c>
      <c r="D2" s="419" t="s">
        <v>966</v>
      </c>
    </row>
    <row r="3" spans="1:6" ht="25.5" x14ac:dyDescent="0.2">
      <c r="A3" s="426" t="s">
        <v>354</v>
      </c>
      <c r="B3" s="427" t="s">
        <v>967</v>
      </c>
      <c r="C3" s="428" t="s">
        <v>968</v>
      </c>
      <c r="D3" s="429" t="s">
        <v>969</v>
      </c>
      <c r="E3" s="420" t="s">
        <v>970</v>
      </c>
    </row>
    <row r="4" spans="1:6" ht="14.65" customHeight="1" x14ac:dyDescent="0.2">
      <c r="A4" s="431"/>
      <c r="B4" s="432"/>
      <c r="C4" s="433"/>
      <c r="D4" s="433"/>
    </row>
    <row r="5" spans="1:6" ht="14.65" customHeight="1" x14ac:dyDescent="0.2">
      <c r="A5" s="430"/>
      <c r="B5" s="434"/>
      <c r="C5" s="435"/>
      <c r="D5" s="435"/>
    </row>
    <row r="6" spans="1:6" ht="14.65" customHeight="1" x14ac:dyDescent="0.2">
      <c r="A6" s="431"/>
      <c r="B6" s="432"/>
      <c r="C6" s="433"/>
      <c r="D6" s="433"/>
    </row>
    <row r="7" spans="1:6" ht="14.65" customHeight="1" x14ac:dyDescent="0.2">
      <c r="A7" s="430"/>
      <c r="B7" s="434"/>
      <c r="C7" s="435"/>
      <c r="D7" s="435"/>
    </row>
    <row r="8" spans="1:6" ht="14.65" customHeight="1" x14ac:dyDescent="0.2">
      <c r="A8" s="431"/>
      <c r="B8" s="432"/>
      <c r="C8" s="433"/>
      <c r="D8" s="433"/>
    </row>
    <row r="9" spans="1:6" ht="14.65" customHeight="1" x14ac:dyDescent="0.2">
      <c r="A9" s="430"/>
      <c r="B9" s="434"/>
      <c r="C9" s="435"/>
      <c r="D9" s="435"/>
    </row>
    <row r="10" spans="1:6" ht="14.65" customHeight="1" x14ac:dyDescent="0.2">
      <c r="A10" s="431"/>
      <c r="B10" s="432"/>
      <c r="C10" s="433"/>
      <c r="D10" s="433"/>
    </row>
    <row r="11" spans="1:6" ht="14.65" customHeight="1" x14ac:dyDescent="0.2">
      <c r="A11" s="430"/>
      <c r="B11" s="434"/>
      <c r="C11" s="435"/>
      <c r="D11" s="435"/>
    </row>
    <row r="12" spans="1:6" ht="14.65" customHeight="1" x14ac:dyDescent="0.2">
      <c r="A12" s="431"/>
      <c r="B12" s="432"/>
      <c r="C12" s="433"/>
      <c r="D12" s="433"/>
    </row>
    <row r="13" spans="1:6" ht="14.65" customHeight="1" x14ac:dyDescent="0.2">
      <c r="A13" s="430"/>
      <c r="B13" s="434"/>
      <c r="C13" s="435"/>
      <c r="D13" s="435"/>
    </row>
    <row r="14" spans="1:6" ht="14.65" customHeight="1" x14ac:dyDescent="0.2">
      <c r="A14" s="431"/>
      <c r="B14" s="432"/>
      <c r="C14" s="433"/>
      <c r="D14" s="433"/>
    </row>
    <row r="15" spans="1:6" ht="14.65" customHeight="1" x14ac:dyDescent="0.2">
      <c r="A15" s="430"/>
      <c r="B15" s="434"/>
      <c r="C15" s="435"/>
      <c r="D15" s="435"/>
    </row>
    <row r="16" spans="1:6" ht="14.65" customHeight="1" x14ac:dyDescent="0.2">
      <c r="A16" s="431"/>
      <c r="B16" s="432"/>
      <c r="C16" s="433"/>
      <c r="D16" s="433"/>
    </row>
    <row r="17" spans="1:4" ht="14.65" customHeight="1" x14ac:dyDescent="0.2">
      <c r="A17" s="430"/>
      <c r="B17" s="434"/>
      <c r="C17" s="435"/>
      <c r="D17" s="435"/>
    </row>
    <row r="18" spans="1:4" ht="14.65" customHeight="1" x14ac:dyDescent="0.2">
      <c r="A18" s="431"/>
      <c r="B18" s="432"/>
      <c r="C18" s="433"/>
      <c r="D18" s="433"/>
    </row>
    <row r="19" spans="1:4" ht="14.65" customHeight="1" x14ac:dyDescent="0.2">
      <c r="A19" s="430"/>
      <c r="B19" s="434"/>
      <c r="C19" s="435"/>
      <c r="D19" s="435"/>
    </row>
    <row r="20" spans="1:4" ht="14.65" customHeight="1" x14ac:dyDescent="0.2">
      <c r="A20" s="431"/>
      <c r="B20" s="432"/>
      <c r="C20" s="433"/>
      <c r="D20" s="433"/>
    </row>
    <row r="21" spans="1:4" ht="14.65" customHeight="1" x14ac:dyDescent="0.2">
      <c r="A21" s="430"/>
      <c r="B21" s="434"/>
      <c r="C21" s="435"/>
      <c r="D21" s="435"/>
    </row>
    <row r="22" spans="1:4" ht="14.65" customHeight="1" x14ac:dyDescent="0.2">
      <c r="A22" s="431"/>
      <c r="B22" s="432"/>
      <c r="C22" s="433"/>
      <c r="D22" s="433"/>
    </row>
    <row r="23" spans="1:4" ht="14.65" customHeight="1" x14ac:dyDescent="0.2">
      <c r="A23" s="430"/>
      <c r="B23" s="434"/>
      <c r="C23" s="435"/>
      <c r="D23" s="435"/>
    </row>
    <row r="24" spans="1:4" ht="14.65" customHeight="1" x14ac:dyDescent="0.2">
      <c r="A24" s="431"/>
      <c r="B24" s="432"/>
      <c r="C24" s="433"/>
      <c r="D24" s="433"/>
    </row>
    <row r="25" spans="1:4" ht="14.65" customHeight="1" x14ac:dyDescent="0.2">
      <c r="A25" s="430"/>
      <c r="B25" s="434"/>
      <c r="C25" s="435"/>
      <c r="D25" s="435"/>
    </row>
    <row r="26" spans="1:4" ht="14.65" customHeight="1" x14ac:dyDescent="0.2">
      <c r="A26" s="431"/>
      <c r="B26" s="432"/>
      <c r="C26" s="433"/>
      <c r="D26" s="433"/>
    </row>
    <row r="27" spans="1:4" ht="14.65" customHeight="1" x14ac:dyDescent="0.2">
      <c r="A27" s="430"/>
      <c r="B27" s="434"/>
      <c r="C27" s="435"/>
      <c r="D27" s="435"/>
    </row>
    <row r="28" spans="1:4" ht="14.65" customHeight="1" x14ac:dyDescent="0.2">
      <c r="A28" s="431"/>
      <c r="B28" s="432"/>
      <c r="C28" s="433"/>
      <c r="D28" s="433"/>
    </row>
    <row r="29" spans="1:4" ht="14.65" customHeight="1" x14ac:dyDescent="0.2">
      <c r="A29" s="430"/>
      <c r="B29" s="434"/>
      <c r="C29" s="435"/>
      <c r="D29" s="435"/>
    </row>
    <row r="30" spans="1:4" ht="14.65" customHeight="1" x14ac:dyDescent="0.2">
      <c r="A30" s="431"/>
      <c r="B30" s="432"/>
      <c r="C30" s="433"/>
      <c r="D30" s="433"/>
    </row>
    <row r="31" spans="1:4" ht="14.65" customHeight="1" x14ac:dyDescent="0.2">
      <c r="A31" s="430"/>
      <c r="B31" s="434"/>
      <c r="C31" s="435"/>
      <c r="D31" s="435"/>
    </row>
    <row r="32" spans="1:4" ht="14.65" customHeight="1" x14ac:dyDescent="0.2">
      <c r="A32" s="431"/>
      <c r="B32" s="432"/>
      <c r="C32" s="433"/>
      <c r="D32" s="433"/>
    </row>
    <row r="33" spans="1:4" ht="14.65" customHeight="1" x14ac:dyDescent="0.2">
      <c r="A33" s="430"/>
      <c r="B33" s="434"/>
      <c r="C33" s="435"/>
      <c r="D33" s="435"/>
    </row>
    <row r="34" spans="1:4" ht="14.65" customHeight="1" x14ac:dyDescent="0.2">
      <c r="A34" s="431"/>
      <c r="B34" s="432"/>
      <c r="C34" s="433"/>
      <c r="D34" s="433"/>
    </row>
    <row r="35" spans="1:4" ht="14.65" customHeight="1" x14ac:dyDescent="0.2">
      <c r="A35" s="430"/>
      <c r="B35" s="434"/>
      <c r="C35" s="435"/>
      <c r="D35" s="435"/>
    </row>
    <row r="36" spans="1:4" ht="14.65" customHeight="1" x14ac:dyDescent="0.2">
      <c r="A36" s="431"/>
      <c r="B36" s="432"/>
      <c r="C36" s="433"/>
      <c r="D36" s="433"/>
    </row>
    <row r="37" spans="1:4" ht="14.65" customHeight="1" x14ac:dyDescent="0.2">
      <c r="A37" s="430"/>
      <c r="B37" s="434"/>
      <c r="C37" s="435"/>
      <c r="D37" s="435"/>
    </row>
    <row r="38" spans="1:4" ht="14.65" customHeight="1" x14ac:dyDescent="0.2">
      <c r="A38" s="431"/>
      <c r="B38" s="432"/>
      <c r="C38" s="433"/>
      <c r="D38" s="433"/>
    </row>
    <row r="39" spans="1:4" ht="14.65" customHeight="1" x14ac:dyDescent="0.2">
      <c r="A39" s="430"/>
      <c r="B39" s="434"/>
      <c r="C39" s="435"/>
      <c r="D39" s="435"/>
    </row>
    <row r="40" spans="1:4" ht="14.65" customHeight="1" x14ac:dyDescent="0.2">
      <c r="A40" s="431"/>
      <c r="B40" s="432"/>
      <c r="C40" s="433"/>
      <c r="D40" s="433"/>
    </row>
    <row r="41" spans="1:4" ht="14.65" customHeight="1" x14ac:dyDescent="0.2">
      <c r="A41" s="430"/>
      <c r="B41" s="434"/>
      <c r="C41" s="435"/>
      <c r="D41" s="435"/>
    </row>
    <row r="42" spans="1:4" ht="14.65" customHeight="1" x14ac:dyDescent="0.2">
      <c r="A42" s="431"/>
      <c r="B42" s="432"/>
      <c r="C42" s="433"/>
      <c r="D42" s="433"/>
    </row>
    <row r="43" spans="1:4" ht="14.65" customHeight="1" x14ac:dyDescent="0.2">
      <c r="A43" s="430"/>
      <c r="B43" s="434"/>
      <c r="C43" s="435"/>
      <c r="D43" s="435"/>
    </row>
    <row r="44" spans="1:4" ht="14.65" customHeight="1" x14ac:dyDescent="0.2">
      <c r="A44" s="431"/>
      <c r="B44" s="432"/>
      <c r="C44" s="433"/>
      <c r="D44" s="433"/>
    </row>
    <row r="45" spans="1:4" ht="14.65" customHeight="1" x14ac:dyDescent="0.2">
      <c r="A45" s="430"/>
      <c r="B45" s="434"/>
      <c r="C45" s="435"/>
      <c r="D45" s="435"/>
    </row>
    <row r="46" spans="1:4" ht="14.65" customHeight="1" x14ac:dyDescent="0.2">
      <c r="A46" s="431"/>
      <c r="B46" s="432"/>
      <c r="C46" s="433"/>
      <c r="D46" s="433"/>
    </row>
    <row r="47" spans="1:4" ht="14.65" customHeight="1" x14ac:dyDescent="0.2">
      <c r="A47" s="430"/>
      <c r="B47" s="434"/>
      <c r="C47" s="435"/>
      <c r="D47" s="435"/>
    </row>
    <row r="48" spans="1:4" ht="14.65" customHeight="1" x14ac:dyDescent="0.2">
      <c r="A48" s="431"/>
      <c r="B48" s="432"/>
      <c r="C48" s="433"/>
      <c r="D48" s="433"/>
    </row>
    <row r="49" spans="1:4" ht="14.65" customHeight="1" x14ac:dyDescent="0.2">
      <c r="A49" s="430"/>
      <c r="B49" s="434"/>
      <c r="C49" s="435"/>
      <c r="D49" s="435"/>
    </row>
    <row r="50" spans="1:4" ht="14.65" customHeight="1" x14ac:dyDescent="0.2">
      <c r="A50" s="431"/>
      <c r="B50" s="432"/>
      <c r="C50" s="433"/>
      <c r="D50" s="433"/>
    </row>
    <row r="51" spans="1:4" ht="14.65" customHeight="1" x14ac:dyDescent="0.2">
      <c r="A51" s="430"/>
      <c r="B51" s="434"/>
      <c r="C51" s="435"/>
      <c r="D51" s="435"/>
    </row>
    <row r="52" spans="1:4" ht="14.65" customHeight="1" x14ac:dyDescent="0.2">
      <c r="A52" s="431"/>
      <c r="B52" s="432"/>
      <c r="C52" s="433"/>
      <c r="D52" s="433"/>
    </row>
    <row r="53" spans="1:4" ht="14.65" customHeight="1" x14ac:dyDescent="0.2">
      <c r="A53" s="430"/>
      <c r="B53" s="434"/>
      <c r="C53" s="435"/>
      <c r="D53" s="435"/>
    </row>
    <row r="54" spans="1:4" ht="14.65" customHeight="1" x14ac:dyDescent="0.2">
      <c r="A54" s="431"/>
      <c r="B54" s="432"/>
      <c r="C54" s="433"/>
      <c r="D54" s="433"/>
    </row>
    <row r="55" spans="1:4" ht="14.65" customHeight="1" x14ac:dyDescent="0.2">
      <c r="A55" s="430"/>
      <c r="B55" s="434"/>
      <c r="C55" s="435"/>
      <c r="D55" s="435"/>
    </row>
    <row r="56" spans="1:4" ht="14.65" customHeight="1" x14ac:dyDescent="0.2">
      <c r="A56" s="431"/>
      <c r="B56" s="432"/>
      <c r="C56" s="433"/>
      <c r="D56" s="433"/>
    </row>
    <row r="57" spans="1:4" ht="14.65" customHeight="1" x14ac:dyDescent="0.2">
      <c r="A57" s="430"/>
      <c r="B57" s="434"/>
      <c r="C57" s="435"/>
      <c r="D57" s="435"/>
    </row>
    <row r="58" spans="1:4" ht="14.65" customHeight="1" x14ac:dyDescent="0.2">
      <c r="A58" s="431"/>
      <c r="B58" s="432"/>
      <c r="C58" s="433"/>
      <c r="D58" s="433"/>
    </row>
    <row r="59" spans="1:4" ht="14.65" customHeight="1" x14ac:dyDescent="0.2">
      <c r="A59" s="430"/>
      <c r="B59" s="434"/>
      <c r="C59" s="435"/>
      <c r="D59" s="435"/>
    </row>
    <row r="60" spans="1:4" ht="14.65" customHeight="1" x14ac:dyDescent="0.2">
      <c r="A60" s="431"/>
      <c r="B60" s="432"/>
      <c r="C60" s="433"/>
      <c r="D60" s="433"/>
    </row>
    <row r="61" spans="1:4" ht="14.65" customHeight="1" x14ac:dyDescent="0.2">
      <c r="A61" s="430"/>
      <c r="B61" s="434"/>
      <c r="C61" s="435"/>
      <c r="D61" s="435"/>
    </row>
    <row r="62" spans="1:4" ht="14.65" customHeight="1" x14ac:dyDescent="0.2">
      <c r="A62" s="431"/>
      <c r="B62" s="432"/>
      <c r="C62" s="433"/>
      <c r="D62" s="433"/>
    </row>
    <row r="63" spans="1:4" ht="14.65" customHeight="1" x14ac:dyDescent="0.2">
      <c r="A63" s="430"/>
      <c r="B63" s="434"/>
      <c r="C63" s="435"/>
      <c r="D63" s="435"/>
    </row>
    <row r="64" spans="1:4" ht="14.65" customHeight="1" x14ac:dyDescent="0.2">
      <c r="A64" s="431"/>
      <c r="B64" s="432"/>
      <c r="C64" s="433"/>
      <c r="D64" s="433"/>
    </row>
    <row r="65" spans="1:4" ht="14.65" customHeight="1" x14ac:dyDescent="0.2">
      <c r="A65" s="430"/>
      <c r="B65" s="434"/>
      <c r="C65" s="435"/>
      <c r="D65" s="435"/>
    </row>
    <row r="66" spans="1:4" ht="14.65" customHeight="1" x14ac:dyDescent="0.2">
      <c r="A66" s="431"/>
      <c r="B66" s="432"/>
      <c r="C66" s="433"/>
      <c r="D66" s="433"/>
    </row>
    <row r="67" spans="1:4" ht="14.65" customHeight="1" x14ac:dyDescent="0.2">
      <c r="A67" s="430"/>
      <c r="B67" s="434"/>
      <c r="C67" s="435"/>
      <c r="D67" s="435"/>
    </row>
    <row r="68" spans="1:4" ht="14.65" customHeight="1" x14ac:dyDescent="0.2">
      <c r="A68" s="431"/>
      <c r="B68" s="432"/>
      <c r="C68" s="433"/>
      <c r="D68" s="433"/>
    </row>
    <row r="69" spans="1:4" ht="14.65" customHeight="1" x14ac:dyDescent="0.2">
      <c r="A69" s="430"/>
      <c r="B69" s="434"/>
      <c r="C69" s="435"/>
      <c r="D69" s="435"/>
    </row>
    <row r="70" spans="1:4" ht="14.65" customHeight="1" x14ac:dyDescent="0.2">
      <c r="A70" s="431"/>
      <c r="B70" s="432"/>
      <c r="C70" s="433"/>
      <c r="D70" s="433"/>
    </row>
    <row r="71" spans="1:4" ht="14.65" customHeight="1" x14ac:dyDescent="0.2">
      <c r="A71" s="430"/>
      <c r="B71" s="434"/>
      <c r="C71" s="435"/>
      <c r="D71" s="435"/>
    </row>
    <row r="72" spans="1:4" ht="14.65" customHeight="1" x14ac:dyDescent="0.2">
      <c r="A72" s="431"/>
      <c r="B72" s="432"/>
      <c r="C72" s="433"/>
      <c r="D72" s="433"/>
    </row>
    <row r="73" spans="1:4" ht="14.65" customHeight="1" x14ac:dyDescent="0.2">
      <c r="A73" s="430"/>
      <c r="B73" s="434"/>
      <c r="C73" s="435"/>
      <c r="D73" s="435"/>
    </row>
    <row r="74" spans="1:4" ht="14.65" customHeight="1" x14ac:dyDescent="0.2">
      <c r="A74" s="431"/>
      <c r="B74" s="432"/>
      <c r="C74" s="433"/>
      <c r="D74" s="433"/>
    </row>
    <row r="75" spans="1:4" ht="14.65" customHeight="1" x14ac:dyDescent="0.2">
      <c r="A75" s="430"/>
      <c r="B75" s="434"/>
      <c r="C75" s="435"/>
      <c r="D75" s="435"/>
    </row>
    <row r="76" spans="1:4" ht="14.65" customHeight="1" x14ac:dyDescent="0.2">
      <c r="A76" s="431"/>
      <c r="B76" s="432"/>
      <c r="C76" s="433"/>
      <c r="D76" s="433"/>
    </row>
    <row r="77" spans="1:4" ht="14.65" customHeight="1" x14ac:dyDescent="0.2">
      <c r="A77" s="430"/>
      <c r="B77" s="434"/>
      <c r="C77" s="435"/>
      <c r="D77" s="435"/>
    </row>
    <row r="78" spans="1:4" ht="14.65" customHeight="1" x14ac:dyDescent="0.2">
      <c r="A78" s="431"/>
      <c r="B78" s="432"/>
      <c r="C78" s="433"/>
      <c r="D78" s="433"/>
    </row>
    <row r="79" spans="1:4" ht="14.65" customHeight="1" x14ac:dyDescent="0.2">
      <c r="A79" s="430"/>
      <c r="B79" s="434"/>
      <c r="C79" s="435"/>
      <c r="D79" s="435"/>
    </row>
    <row r="80" spans="1:4" ht="14.65" customHeight="1" x14ac:dyDescent="0.2">
      <c r="A80" s="431"/>
      <c r="B80" s="432"/>
      <c r="C80" s="433"/>
      <c r="D80" s="433"/>
    </row>
    <row r="81" spans="1:4" ht="14.65" customHeight="1" x14ac:dyDescent="0.2">
      <c r="A81" s="430"/>
      <c r="B81" s="434"/>
      <c r="C81" s="435"/>
      <c r="D81" s="435"/>
    </row>
    <row r="82" spans="1:4" ht="14.65" customHeight="1" x14ac:dyDescent="0.2">
      <c r="A82" s="431"/>
      <c r="B82" s="432"/>
      <c r="C82" s="433"/>
      <c r="D82" s="433"/>
    </row>
    <row r="83" spans="1:4" ht="14.65" customHeight="1" x14ac:dyDescent="0.2">
      <c r="A83" s="430"/>
      <c r="B83" s="434"/>
      <c r="C83" s="435"/>
      <c r="D83" s="435"/>
    </row>
    <row r="84" spans="1:4" ht="14.65" customHeight="1" x14ac:dyDescent="0.2">
      <c r="A84" s="431"/>
      <c r="B84" s="432"/>
      <c r="C84" s="433"/>
      <c r="D84" s="433"/>
    </row>
    <row r="85" spans="1:4" ht="14.65" customHeight="1" x14ac:dyDescent="0.2">
      <c r="A85" s="430"/>
      <c r="B85" s="434"/>
      <c r="C85" s="435"/>
      <c r="D85" s="435"/>
    </row>
    <row r="86" spans="1:4" ht="14.65" customHeight="1" x14ac:dyDescent="0.2">
      <c r="A86" s="431"/>
      <c r="B86" s="432"/>
      <c r="C86" s="433"/>
      <c r="D86" s="433"/>
    </row>
    <row r="87" spans="1:4" ht="14.65" customHeight="1" x14ac:dyDescent="0.2">
      <c r="A87" s="430"/>
      <c r="B87" s="434"/>
      <c r="C87" s="435"/>
      <c r="D87" s="435"/>
    </row>
    <row r="88" spans="1:4" ht="14.65" customHeight="1" x14ac:dyDescent="0.2">
      <c r="A88" s="431"/>
      <c r="B88" s="432"/>
      <c r="C88" s="433"/>
      <c r="D88" s="433"/>
    </row>
    <row r="89" spans="1:4" ht="14.65" customHeight="1" x14ac:dyDescent="0.2">
      <c r="A89" s="430"/>
      <c r="B89" s="434"/>
      <c r="C89" s="435"/>
      <c r="D89" s="435"/>
    </row>
    <row r="90" spans="1:4" ht="14.65" customHeight="1" x14ac:dyDescent="0.2">
      <c r="A90" s="431"/>
      <c r="B90" s="432"/>
      <c r="C90" s="433"/>
      <c r="D90" s="433"/>
    </row>
    <row r="91" spans="1:4" ht="14.65" customHeight="1" x14ac:dyDescent="0.2">
      <c r="A91" s="430"/>
      <c r="B91" s="434"/>
      <c r="C91" s="435"/>
      <c r="D91" s="435"/>
    </row>
    <row r="92" spans="1:4" ht="14.65" customHeight="1" x14ac:dyDescent="0.2">
      <c r="A92" s="431"/>
      <c r="B92" s="432"/>
      <c r="C92" s="433"/>
      <c r="D92" s="433"/>
    </row>
    <row r="93" spans="1:4" ht="14.65" customHeight="1" x14ac:dyDescent="0.2">
      <c r="A93" s="430"/>
      <c r="B93" s="434"/>
      <c r="C93" s="435"/>
      <c r="D93" s="435"/>
    </row>
    <row r="94" spans="1:4" ht="14.65" customHeight="1" x14ac:dyDescent="0.2">
      <c r="A94" s="431"/>
      <c r="B94" s="432"/>
      <c r="C94" s="433"/>
      <c r="D94" s="433"/>
    </row>
    <row r="95" spans="1:4" ht="14.65" customHeight="1" x14ac:dyDescent="0.2">
      <c r="A95" s="430"/>
      <c r="B95" s="434"/>
      <c r="C95" s="435"/>
      <c r="D95" s="435"/>
    </row>
    <row r="96" spans="1:4" ht="14.65" customHeight="1" x14ac:dyDescent="0.2">
      <c r="A96" s="431"/>
      <c r="B96" s="432"/>
      <c r="C96" s="433"/>
      <c r="D96" s="433"/>
    </row>
    <row r="97" spans="1:4" ht="14.65" customHeight="1" x14ac:dyDescent="0.2">
      <c r="A97" s="430"/>
      <c r="B97" s="434"/>
      <c r="C97" s="435"/>
      <c r="D97" s="435"/>
    </row>
    <row r="98" spans="1:4" ht="14.65" customHeight="1" x14ac:dyDescent="0.2">
      <c r="A98" s="431"/>
      <c r="B98" s="432"/>
      <c r="C98" s="433"/>
      <c r="D98" s="433"/>
    </row>
    <row r="99" spans="1:4" ht="14.65" customHeight="1" x14ac:dyDescent="0.2">
      <c r="A99" s="430"/>
      <c r="B99" s="434"/>
      <c r="C99" s="435"/>
      <c r="D99" s="435"/>
    </row>
    <row r="100" spans="1:4" ht="14.65" customHeight="1" x14ac:dyDescent="0.2">
      <c r="A100" s="431"/>
      <c r="B100" s="432"/>
      <c r="C100" s="433"/>
      <c r="D100" s="433"/>
    </row>
    <row r="101" spans="1:4" ht="14.65" customHeight="1" x14ac:dyDescent="0.2">
      <c r="A101" s="430"/>
      <c r="B101" s="434"/>
      <c r="C101" s="435"/>
      <c r="D101" s="435"/>
    </row>
    <row r="102" spans="1:4" ht="14.65" customHeight="1" x14ac:dyDescent="0.2">
      <c r="A102" s="431"/>
      <c r="B102" s="432"/>
      <c r="C102" s="433"/>
      <c r="D102" s="433"/>
    </row>
    <row r="103" spans="1:4" ht="14.65" customHeight="1" x14ac:dyDescent="0.2">
      <c r="A103" s="430"/>
      <c r="B103" s="434"/>
      <c r="C103" s="435"/>
      <c r="D103" s="435"/>
    </row>
    <row r="104" spans="1:4" ht="14.65" customHeight="1" x14ac:dyDescent="0.2">
      <c r="A104" s="431"/>
      <c r="B104" s="432"/>
      <c r="C104" s="433"/>
      <c r="D104" s="433"/>
    </row>
    <row r="105" spans="1:4" ht="14.65" customHeight="1" x14ac:dyDescent="0.2">
      <c r="A105" s="430"/>
      <c r="B105" s="434"/>
      <c r="C105" s="435"/>
      <c r="D105" s="435"/>
    </row>
    <row r="106" spans="1:4" ht="14.65" customHeight="1" x14ac:dyDescent="0.2">
      <c r="A106" s="431"/>
      <c r="B106" s="432"/>
      <c r="C106" s="433"/>
      <c r="D106" s="433"/>
    </row>
    <row r="107" spans="1:4" ht="14.65" customHeight="1" x14ac:dyDescent="0.2">
      <c r="A107" s="430"/>
      <c r="B107" s="434"/>
      <c r="C107" s="435"/>
      <c r="D107" s="435"/>
    </row>
    <row r="108" spans="1:4" ht="14.65" customHeight="1" x14ac:dyDescent="0.2">
      <c r="A108" s="431"/>
      <c r="B108" s="432"/>
      <c r="C108" s="433"/>
      <c r="D108" s="433"/>
    </row>
    <row r="109" spans="1:4" ht="14.65" customHeight="1" x14ac:dyDescent="0.2">
      <c r="A109" s="430"/>
      <c r="B109" s="434"/>
      <c r="C109" s="435"/>
      <c r="D109" s="435"/>
    </row>
    <row r="110" spans="1:4" ht="14.65" customHeight="1" x14ac:dyDescent="0.2">
      <c r="A110" s="431"/>
      <c r="B110" s="432"/>
      <c r="C110" s="433"/>
      <c r="D110" s="433"/>
    </row>
    <row r="111" spans="1:4" ht="14.65" customHeight="1" x14ac:dyDescent="0.2">
      <c r="A111" s="430"/>
      <c r="B111" s="434"/>
      <c r="C111" s="435"/>
      <c r="D111" s="435"/>
    </row>
    <row r="112" spans="1:4" ht="14.65" customHeight="1" x14ac:dyDescent="0.2">
      <c r="A112" s="431"/>
      <c r="B112" s="432"/>
      <c r="C112" s="433"/>
      <c r="D112" s="433"/>
    </row>
    <row r="113" spans="1:4" ht="14.65" customHeight="1" x14ac:dyDescent="0.2">
      <c r="A113" s="430"/>
      <c r="B113" s="434"/>
      <c r="C113" s="435"/>
      <c r="D113" s="435"/>
    </row>
    <row r="114" spans="1:4" ht="14.65" customHeight="1" x14ac:dyDescent="0.2">
      <c r="A114" s="431"/>
      <c r="B114" s="432"/>
      <c r="C114" s="433"/>
      <c r="D114" s="433"/>
    </row>
    <row r="115" spans="1:4" ht="14.65" customHeight="1" x14ac:dyDescent="0.2">
      <c r="A115" s="430"/>
      <c r="B115" s="434"/>
      <c r="C115" s="435"/>
      <c r="D115" s="435"/>
    </row>
    <row r="116" spans="1:4" ht="14.65" customHeight="1" x14ac:dyDescent="0.2">
      <c r="A116" s="431"/>
      <c r="B116" s="432"/>
      <c r="C116" s="433"/>
      <c r="D116" s="433"/>
    </row>
    <row r="117" spans="1:4" ht="14.65" customHeight="1" x14ac:dyDescent="0.2">
      <c r="A117" s="430"/>
      <c r="B117" s="434"/>
      <c r="C117" s="435"/>
      <c r="D117" s="435"/>
    </row>
    <row r="118" spans="1:4" ht="14.65" customHeight="1" x14ac:dyDescent="0.2">
      <c r="A118" s="431"/>
      <c r="B118" s="432"/>
      <c r="C118" s="433"/>
      <c r="D118" s="433"/>
    </row>
    <row r="119" spans="1:4" ht="14.65" customHeight="1" x14ac:dyDescent="0.2">
      <c r="A119" s="430"/>
      <c r="B119" s="434"/>
      <c r="C119" s="435"/>
      <c r="D119" s="435"/>
    </row>
    <row r="120" spans="1:4" ht="14.65" customHeight="1" x14ac:dyDescent="0.2">
      <c r="A120" s="431"/>
      <c r="B120" s="432"/>
      <c r="C120" s="433"/>
      <c r="D120" s="433"/>
    </row>
    <row r="121" spans="1:4" ht="14.65" customHeight="1" x14ac:dyDescent="0.2">
      <c r="A121" s="430"/>
      <c r="B121" s="434"/>
      <c r="C121" s="435"/>
      <c r="D121" s="435"/>
    </row>
    <row r="122" spans="1:4" ht="14.65" customHeight="1" x14ac:dyDescent="0.2">
      <c r="A122" s="431"/>
      <c r="B122" s="432"/>
      <c r="C122" s="433"/>
      <c r="D122" s="433"/>
    </row>
    <row r="123" spans="1:4" ht="14.65" customHeight="1" x14ac:dyDescent="0.2">
      <c r="A123" s="430"/>
      <c r="B123" s="434"/>
      <c r="C123" s="435"/>
      <c r="D123" s="435"/>
    </row>
    <row r="124" spans="1:4" ht="14.65" customHeight="1" x14ac:dyDescent="0.2">
      <c r="A124" s="431"/>
      <c r="B124" s="432"/>
      <c r="C124" s="433"/>
      <c r="D124" s="433"/>
    </row>
    <row r="125" spans="1:4" ht="14.65" customHeight="1" x14ac:dyDescent="0.2">
      <c r="A125" s="430"/>
      <c r="B125" s="434"/>
      <c r="C125" s="435"/>
      <c r="D125" s="435"/>
    </row>
    <row r="126" spans="1:4" ht="14.65" customHeight="1" x14ac:dyDescent="0.2">
      <c r="A126" s="431"/>
      <c r="B126" s="432"/>
      <c r="C126" s="433"/>
      <c r="D126" s="433"/>
    </row>
    <row r="127" spans="1:4" ht="14.65" customHeight="1" x14ac:dyDescent="0.2">
      <c r="A127" s="430"/>
      <c r="B127" s="434"/>
      <c r="C127" s="435"/>
      <c r="D127" s="435"/>
    </row>
    <row r="128" spans="1:4" ht="14.65" customHeight="1" x14ac:dyDescent="0.2">
      <c r="A128" s="431"/>
      <c r="B128" s="432"/>
      <c r="C128" s="433"/>
      <c r="D128" s="433"/>
    </row>
    <row r="129" spans="1:4" ht="14.65" customHeight="1" x14ac:dyDescent="0.2">
      <c r="A129" s="430"/>
      <c r="B129" s="434"/>
      <c r="C129" s="435"/>
      <c r="D129" s="435"/>
    </row>
    <row r="130" spans="1:4" ht="14.65" customHeight="1" x14ac:dyDescent="0.2">
      <c r="A130" s="431"/>
      <c r="B130" s="432"/>
      <c r="C130" s="433"/>
      <c r="D130" s="433"/>
    </row>
    <row r="131" spans="1:4" ht="14.65" customHeight="1" x14ac:dyDescent="0.2">
      <c r="A131" s="430"/>
      <c r="B131" s="434"/>
      <c r="C131" s="435"/>
      <c r="D131" s="435"/>
    </row>
    <row r="132" spans="1:4" ht="14.65" customHeight="1" x14ac:dyDescent="0.2">
      <c r="A132" s="431"/>
      <c r="B132" s="432"/>
      <c r="C132" s="433"/>
      <c r="D132" s="433"/>
    </row>
    <row r="133" spans="1:4" ht="14.65" customHeight="1" x14ac:dyDescent="0.2">
      <c r="A133" s="430"/>
      <c r="B133" s="434"/>
      <c r="C133" s="435"/>
      <c r="D133" s="435"/>
    </row>
    <row r="134" spans="1:4" ht="14.65" customHeight="1" x14ac:dyDescent="0.2">
      <c r="A134" s="431"/>
      <c r="B134" s="432"/>
      <c r="C134" s="433"/>
      <c r="D134" s="433"/>
    </row>
    <row r="135" spans="1:4" ht="14.65" customHeight="1" x14ac:dyDescent="0.2">
      <c r="A135" s="430"/>
      <c r="B135" s="434"/>
      <c r="C135" s="435"/>
      <c r="D135" s="435"/>
    </row>
    <row r="136" spans="1:4" ht="14.65" customHeight="1" x14ac:dyDescent="0.2">
      <c r="A136" s="431"/>
      <c r="B136" s="432"/>
      <c r="C136" s="433"/>
      <c r="D136" s="433"/>
    </row>
    <row r="137" spans="1:4" ht="14.65" customHeight="1" x14ac:dyDescent="0.2">
      <c r="A137" s="430"/>
      <c r="B137" s="434"/>
      <c r="C137" s="435"/>
      <c r="D137" s="435"/>
    </row>
    <row r="138" spans="1:4" ht="14.65" customHeight="1" x14ac:dyDescent="0.2">
      <c r="A138" s="431"/>
      <c r="B138" s="432"/>
      <c r="C138" s="433"/>
      <c r="D138" s="433"/>
    </row>
    <row r="139" spans="1:4" ht="14.65" customHeight="1" x14ac:dyDescent="0.2">
      <c r="A139" s="430"/>
      <c r="B139" s="434"/>
      <c r="C139" s="435"/>
      <c r="D139" s="435"/>
    </row>
    <row r="140" spans="1:4" ht="14.65" customHeight="1" x14ac:dyDescent="0.2">
      <c r="A140" s="431"/>
      <c r="B140" s="432"/>
      <c r="C140" s="433"/>
      <c r="D140" s="433"/>
    </row>
    <row r="141" spans="1:4" ht="14.65" customHeight="1" x14ac:dyDescent="0.2">
      <c r="A141" s="430"/>
      <c r="B141" s="434"/>
      <c r="C141" s="435"/>
      <c r="D141" s="435"/>
    </row>
    <row r="142" spans="1:4" ht="14.65" customHeight="1" x14ac:dyDescent="0.2">
      <c r="A142" s="431"/>
      <c r="B142" s="432"/>
      <c r="C142" s="433"/>
      <c r="D142" s="433"/>
    </row>
    <row r="143" spans="1:4" ht="14.65" customHeight="1" x14ac:dyDescent="0.2">
      <c r="A143" s="430"/>
      <c r="B143" s="434"/>
      <c r="C143" s="435"/>
      <c r="D143" s="435"/>
    </row>
    <row r="144" spans="1:4" ht="14.65" customHeight="1" x14ac:dyDescent="0.2">
      <c r="A144" s="431"/>
      <c r="B144" s="432"/>
      <c r="C144" s="433"/>
      <c r="D144" s="433"/>
    </row>
    <row r="145" spans="1:4" ht="14.65" customHeight="1" x14ac:dyDescent="0.2">
      <c r="A145" s="430"/>
      <c r="B145" s="434"/>
      <c r="C145" s="435"/>
      <c r="D145" s="435"/>
    </row>
    <row r="146" spans="1:4" ht="14.65" customHeight="1" x14ac:dyDescent="0.2">
      <c r="A146" s="431"/>
      <c r="B146" s="432"/>
      <c r="C146" s="433"/>
      <c r="D146" s="433"/>
    </row>
    <row r="147" spans="1:4" ht="14.65" customHeight="1" x14ac:dyDescent="0.2">
      <c r="A147" s="430"/>
      <c r="B147" s="434"/>
      <c r="C147" s="435"/>
      <c r="D147" s="435"/>
    </row>
    <row r="148" spans="1:4" ht="14.65" customHeight="1" x14ac:dyDescent="0.2">
      <c r="A148" s="431"/>
      <c r="B148" s="432"/>
      <c r="C148" s="433"/>
      <c r="D148" s="433"/>
    </row>
    <row r="149" spans="1:4" ht="14.65" customHeight="1" x14ac:dyDescent="0.2">
      <c r="A149" s="430"/>
      <c r="B149" s="434"/>
      <c r="C149" s="435"/>
      <c r="D149" s="435"/>
    </row>
    <row r="150" spans="1:4" ht="14.65" customHeight="1" x14ac:dyDescent="0.2">
      <c r="A150" s="431"/>
      <c r="B150" s="432"/>
      <c r="C150" s="433"/>
      <c r="D150" s="433"/>
    </row>
    <row r="151" spans="1:4" ht="14.65" customHeight="1" x14ac:dyDescent="0.2">
      <c r="A151" s="430"/>
      <c r="B151" s="434"/>
      <c r="C151" s="435"/>
      <c r="D151" s="435"/>
    </row>
    <row r="152" spans="1:4" ht="14.65" customHeight="1" x14ac:dyDescent="0.2">
      <c r="A152" s="431"/>
      <c r="B152" s="432"/>
      <c r="C152" s="433"/>
      <c r="D152" s="433"/>
    </row>
    <row r="153" spans="1:4" ht="14.65" customHeight="1" x14ac:dyDescent="0.2">
      <c r="A153" s="430"/>
      <c r="B153" s="434"/>
      <c r="C153" s="435"/>
      <c r="D153" s="435"/>
    </row>
    <row r="154" spans="1:4" ht="14.65" customHeight="1" x14ac:dyDescent="0.2">
      <c r="A154" s="431"/>
      <c r="B154" s="432"/>
      <c r="C154" s="433"/>
      <c r="D154" s="433"/>
    </row>
    <row r="155" spans="1:4" ht="14.65" customHeight="1" x14ac:dyDescent="0.2">
      <c r="A155" s="430"/>
      <c r="B155" s="434"/>
      <c r="C155" s="435"/>
      <c r="D155" s="435"/>
    </row>
    <row r="156" spans="1:4" ht="14.65" customHeight="1" x14ac:dyDescent="0.2">
      <c r="A156" s="431"/>
      <c r="B156" s="432"/>
      <c r="C156" s="433"/>
      <c r="D156" s="433"/>
    </row>
    <row r="157" spans="1:4" ht="14.65" customHeight="1" x14ac:dyDescent="0.2">
      <c r="A157" s="430"/>
      <c r="B157" s="434"/>
      <c r="C157" s="435"/>
      <c r="D157" s="435"/>
    </row>
    <row r="158" spans="1:4" ht="14.65" customHeight="1" x14ac:dyDescent="0.2">
      <c r="A158" s="431"/>
      <c r="B158" s="432"/>
      <c r="C158" s="433"/>
      <c r="D158" s="433"/>
    </row>
    <row r="159" spans="1:4" ht="14.65" customHeight="1" x14ac:dyDescent="0.2">
      <c r="A159" s="430"/>
      <c r="B159" s="434"/>
      <c r="C159" s="435"/>
      <c r="D159" s="435"/>
    </row>
    <row r="160" spans="1:4" ht="14.65" customHeight="1" x14ac:dyDescent="0.2">
      <c r="A160" s="431"/>
      <c r="B160" s="432"/>
      <c r="C160" s="433"/>
      <c r="D160" s="433"/>
    </row>
    <row r="161" spans="1:4" ht="14.65" customHeight="1" x14ac:dyDescent="0.2">
      <c r="A161" s="430"/>
      <c r="B161" s="434"/>
      <c r="C161" s="435"/>
      <c r="D161" s="435"/>
    </row>
    <row r="162" spans="1:4" ht="14.65" customHeight="1" x14ac:dyDescent="0.2">
      <c r="A162" s="431"/>
      <c r="B162" s="432"/>
      <c r="C162" s="433"/>
      <c r="D162" s="433"/>
    </row>
    <row r="163" spans="1:4" ht="14.65" customHeight="1" x14ac:dyDescent="0.2">
      <c r="A163" s="430"/>
      <c r="B163" s="434"/>
      <c r="C163" s="435"/>
      <c r="D163" s="435"/>
    </row>
    <row r="164" spans="1:4" ht="14.65" customHeight="1" x14ac:dyDescent="0.2">
      <c r="A164" s="431"/>
      <c r="B164" s="432"/>
      <c r="C164" s="433"/>
      <c r="D164" s="433"/>
    </row>
    <row r="165" spans="1:4" ht="14.65" customHeight="1" x14ac:dyDescent="0.2">
      <c r="A165" s="430"/>
      <c r="B165" s="434"/>
      <c r="C165" s="435"/>
      <c r="D165" s="435"/>
    </row>
    <row r="166" spans="1:4" ht="14.65" customHeight="1" x14ac:dyDescent="0.2">
      <c r="A166" s="431"/>
      <c r="B166" s="432"/>
      <c r="C166" s="433"/>
      <c r="D166" s="433"/>
    </row>
    <row r="167" spans="1:4" ht="14.65" customHeight="1" x14ac:dyDescent="0.2">
      <c r="A167" s="430"/>
      <c r="B167" s="434"/>
      <c r="C167" s="435"/>
      <c r="D167" s="435"/>
    </row>
    <row r="168" spans="1:4" ht="14.65" customHeight="1" x14ac:dyDescent="0.2">
      <c r="A168" s="431"/>
      <c r="B168" s="432"/>
      <c r="C168" s="433"/>
      <c r="D168" s="433"/>
    </row>
    <row r="169" spans="1:4" ht="14.65" customHeight="1" x14ac:dyDescent="0.2">
      <c r="A169" s="430"/>
      <c r="B169" s="434"/>
      <c r="C169" s="435"/>
      <c r="D169" s="435"/>
    </row>
    <row r="170" spans="1:4" ht="14.65" customHeight="1" x14ac:dyDescent="0.2">
      <c r="A170" s="431"/>
      <c r="B170" s="432"/>
      <c r="C170" s="433"/>
      <c r="D170" s="433"/>
    </row>
    <row r="171" spans="1:4" ht="14.65" customHeight="1" x14ac:dyDescent="0.2">
      <c r="A171" s="430"/>
      <c r="B171" s="434"/>
      <c r="C171" s="435"/>
      <c r="D171" s="435"/>
    </row>
    <row r="172" spans="1:4" ht="14.65" customHeight="1" x14ac:dyDescent="0.2">
      <c r="A172" s="431"/>
      <c r="B172" s="432"/>
      <c r="C172" s="433"/>
      <c r="D172" s="433"/>
    </row>
    <row r="173" spans="1:4" ht="14.65" customHeight="1" x14ac:dyDescent="0.2">
      <c r="A173" s="430"/>
      <c r="B173" s="434"/>
      <c r="C173" s="435"/>
      <c r="D173" s="435"/>
    </row>
    <row r="174" spans="1:4" ht="14.65" customHeight="1" x14ac:dyDescent="0.2">
      <c r="A174" s="431"/>
      <c r="B174" s="432"/>
      <c r="C174" s="433"/>
      <c r="D174" s="433"/>
    </row>
    <row r="175" spans="1:4" ht="14.65" customHeight="1" x14ac:dyDescent="0.2">
      <c r="A175" s="430"/>
      <c r="B175" s="434"/>
      <c r="C175" s="435"/>
      <c r="D175" s="435"/>
    </row>
    <row r="176" spans="1:4" ht="14.65" customHeight="1" x14ac:dyDescent="0.2">
      <c r="A176" s="431"/>
      <c r="B176" s="432"/>
      <c r="C176" s="433"/>
      <c r="D176" s="433"/>
    </row>
    <row r="177" spans="1:4" ht="14.65" customHeight="1" x14ac:dyDescent="0.2">
      <c r="A177" s="430"/>
      <c r="B177" s="434"/>
      <c r="C177" s="435"/>
      <c r="D177" s="435"/>
    </row>
    <row r="178" spans="1:4" ht="14.65" customHeight="1" x14ac:dyDescent="0.2">
      <c r="A178" s="431"/>
      <c r="B178" s="432"/>
      <c r="C178" s="433"/>
      <c r="D178" s="433"/>
    </row>
    <row r="179" spans="1:4" ht="14.65" customHeight="1" x14ac:dyDescent="0.2">
      <c r="A179" s="430"/>
      <c r="B179" s="434"/>
      <c r="C179" s="435"/>
      <c r="D179" s="435"/>
    </row>
    <row r="180" spans="1:4" ht="14.65" customHeight="1" x14ac:dyDescent="0.2">
      <c r="A180" s="431"/>
      <c r="B180" s="432"/>
      <c r="C180" s="433"/>
      <c r="D180" s="433"/>
    </row>
    <row r="181" spans="1:4" ht="14.65" customHeight="1" x14ac:dyDescent="0.2">
      <c r="A181" s="430"/>
      <c r="B181" s="434"/>
      <c r="C181" s="435"/>
      <c r="D181" s="435"/>
    </row>
    <row r="182" spans="1:4" ht="14.65" customHeight="1" x14ac:dyDescent="0.2">
      <c r="A182" s="431"/>
      <c r="B182" s="432"/>
      <c r="C182" s="433"/>
      <c r="D182" s="433"/>
    </row>
    <row r="183" spans="1:4" ht="14.65" customHeight="1" x14ac:dyDescent="0.2">
      <c r="A183" s="430"/>
      <c r="B183" s="434"/>
      <c r="C183" s="435"/>
      <c r="D183" s="435"/>
    </row>
    <row r="184" spans="1:4" ht="14.65" customHeight="1" x14ac:dyDescent="0.2">
      <c r="A184" s="431"/>
      <c r="B184" s="432"/>
      <c r="C184" s="433"/>
      <c r="D184" s="433"/>
    </row>
    <row r="185" spans="1:4" ht="14.65" customHeight="1" x14ac:dyDescent="0.2">
      <c r="A185" s="430"/>
      <c r="B185" s="434"/>
      <c r="C185" s="435"/>
      <c r="D185" s="435"/>
    </row>
    <row r="186" spans="1:4" ht="14.65" customHeight="1" x14ac:dyDescent="0.2">
      <c r="A186" s="431"/>
      <c r="B186" s="432"/>
      <c r="C186" s="433"/>
      <c r="D186" s="433"/>
    </row>
    <row r="187" spans="1:4" ht="14.65" customHeight="1" x14ac:dyDescent="0.2">
      <c r="A187" s="430"/>
      <c r="B187" s="434"/>
      <c r="C187" s="435"/>
      <c r="D187" s="435"/>
    </row>
    <row r="188" spans="1:4" ht="14.65" customHeight="1" x14ac:dyDescent="0.2">
      <c r="A188" s="431"/>
      <c r="B188" s="432"/>
      <c r="C188" s="433"/>
      <c r="D188" s="433"/>
    </row>
    <row r="189" spans="1:4" ht="14.65" customHeight="1" x14ac:dyDescent="0.2">
      <c r="A189" s="430"/>
      <c r="B189" s="434"/>
      <c r="C189" s="435"/>
      <c r="D189" s="435"/>
    </row>
    <row r="190" spans="1:4" ht="14.65" customHeight="1" x14ac:dyDescent="0.2">
      <c r="A190" s="431"/>
      <c r="B190" s="432"/>
      <c r="C190" s="433"/>
      <c r="D190" s="433"/>
    </row>
    <row r="191" spans="1:4" ht="14.65" customHeight="1" x14ac:dyDescent="0.2">
      <c r="A191" s="430"/>
      <c r="B191" s="434"/>
      <c r="C191" s="435"/>
      <c r="D191" s="435"/>
    </row>
    <row r="192" spans="1:4" ht="14.65" customHeight="1" x14ac:dyDescent="0.2">
      <c r="A192" s="431"/>
      <c r="B192" s="432"/>
      <c r="C192" s="433"/>
      <c r="D192" s="433"/>
    </row>
    <row r="193" spans="1:4" ht="14.65" customHeight="1" x14ac:dyDescent="0.2">
      <c r="A193" s="430"/>
      <c r="B193" s="434"/>
      <c r="C193" s="435"/>
      <c r="D193" s="435"/>
    </row>
    <row r="194" spans="1:4" ht="14.65" customHeight="1" x14ac:dyDescent="0.2">
      <c r="A194" s="431"/>
      <c r="B194" s="432"/>
      <c r="C194" s="433"/>
      <c r="D194" s="433"/>
    </row>
    <row r="195" spans="1:4" ht="14.65" customHeight="1" x14ac:dyDescent="0.2">
      <c r="A195" s="430"/>
      <c r="B195" s="434"/>
      <c r="C195" s="435"/>
      <c r="D195" s="435"/>
    </row>
    <row r="196" spans="1:4" ht="14.65" customHeight="1" x14ac:dyDescent="0.2">
      <c r="A196" s="431"/>
      <c r="B196" s="432"/>
      <c r="C196" s="433"/>
      <c r="D196" s="433"/>
    </row>
    <row r="197" spans="1:4" ht="14.65" customHeight="1" x14ac:dyDescent="0.2">
      <c r="A197" s="430"/>
      <c r="B197" s="434"/>
      <c r="C197" s="435"/>
      <c r="D197" s="435"/>
    </row>
    <row r="198" spans="1:4" ht="14.65" customHeight="1" x14ac:dyDescent="0.2">
      <c r="A198" s="431"/>
      <c r="B198" s="432"/>
      <c r="C198" s="433"/>
      <c r="D198" s="433"/>
    </row>
    <row r="199" spans="1:4" ht="14.65" customHeight="1" x14ac:dyDescent="0.2">
      <c r="A199" s="430"/>
      <c r="B199" s="434"/>
      <c r="C199" s="435"/>
      <c r="D199" s="435"/>
    </row>
    <row r="200" spans="1:4" ht="14.65" customHeight="1" x14ac:dyDescent="0.2">
      <c r="A200" s="431"/>
      <c r="B200" s="432"/>
      <c r="C200" s="433"/>
      <c r="D200" s="433"/>
    </row>
    <row r="201" spans="1:4" ht="14.65" customHeight="1" x14ac:dyDescent="0.2">
      <c r="A201" s="430"/>
      <c r="B201" s="434"/>
      <c r="C201" s="435"/>
      <c r="D201" s="435"/>
    </row>
    <row r="202" spans="1:4" ht="14.65" customHeight="1" x14ac:dyDescent="0.2">
      <c r="A202" s="431"/>
      <c r="B202" s="432"/>
      <c r="C202" s="433"/>
      <c r="D202" s="433"/>
    </row>
    <row r="203" spans="1:4" ht="14.65" customHeight="1" x14ac:dyDescent="0.2">
      <c r="A203" s="430"/>
      <c r="B203" s="434"/>
      <c r="C203" s="435"/>
      <c r="D203" s="435"/>
    </row>
    <row r="204" spans="1:4" ht="14.65" customHeight="1" x14ac:dyDescent="0.2">
      <c r="A204" s="431"/>
      <c r="B204" s="432"/>
      <c r="C204" s="433"/>
      <c r="D204" s="433"/>
    </row>
    <row r="205" spans="1:4" ht="14.65" customHeight="1" x14ac:dyDescent="0.2">
      <c r="A205" s="430"/>
      <c r="B205" s="434"/>
      <c r="C205" s="435"/>
      <c r="D205" s="435"/>
    </row>
    <row r="206" spans="1:4" ht="14.65" customHeight="1" x14ac:dyDescent="0.2">
      <c r="A206" s="431"/>
      <c r="B206" s="432"/>
      <c r="C206" s="433"/>
      <c r="D206" s="433"/>
    </row>
    <row r="207" spans="1:4" ht="14.65" customHeight="1" x14ac:dyDescent="0.2">
      <c r="A207" s="430"/>
      <c r="B207" s="434"/>
      <c r="C207" s="435"/>
      <c r="D207" s="435"/>
    </row>
    <row r="208" spans="1:4" ht="14.65" customHeight="1" x14ac:dyDescent="0.2">
      <c r="A208" s="431"/>
      <c r="B208" s="432"/>
      <c r="C208" s="433"/>
      <c r="D208" s="433"/>
    </row>
    <row r="209" spans="1:4" ht="14.65" customHeight="1" x14ac:dyDescent="0.2">
      <c r="A209" s="430"/>
      <c r="B209" s="434"/>
      <c r="C209" s="435"/>
      <c r="D209" s="435"/>
    </row>
    <row r="210" spans="1:4" ht="14.65" customHeight="1" x14ac:dyDescent="0.2">
      <c r="A210" s="431"/>
      <c r="B210" s="432"/>
      <c r="C210" s="433"/>
      <c r="D210" s="433"/>
    </row>
    <row r="211" spans="1:4" ht="14.65" customHeight="1" x14ac:dyDescent="0.2">
      <c r="A211" s="430"/>
      <c r="B211" s="434"/>
      <c r="C211" s="435"/>
      <c r="D211" s="435"/>
    </row>
    <row r="212" spans="1:4" ht="14.65" customHeight="1" x14ac:dyDescent="0.2">
      <c r="A212" s="431"/>
      <c r="B212" s="432"/>
      <c r="C212" s="433"/>
      <c r="D212" s="433"/>
    </row>
    <row r="213" spans="1:4" ht="14.65" customHeight="1" x14ac:dyDescent="0.2">
      <c r="A213" s="430"/>
      <c r="B213" s="434"/>
      <c r="C213" s="435"/>
      <c r="D213" s="435"/>
    </row>
    <row r="214" spans="1:4" ht="14.65" customHeight="1" x14ac:dyDescent="0.2">
      <c r="A214" s="431"/>
      <c r="B214" s="432"/>
      <c r="C214" s="433"/>
      <c r="D214" s="433"/>
    </row>
    <row r="215" spans="1:4" ht="14.65" customHeight="1" x14ac:dyDescent="0.2">
      <c r="A215" s="430"/>
      <c r="B215" s="434"/>
      <c r="C215" s="435"/>
      <c r="D215" s="435"/>
    </row>
    <row r="216" spans="1:4" ht="14.65" customHeight="1" x14ac:dyDescent="0.2">
      <c r="A216" s="431"/>
      <c r="B216" s="432"/>
      <c r="C216" s="433"/>
      <c r="D216" s="433"/>
    </row>
    <row r="217" spans="1:4" ht="14.65" customHeight="1" x14ac:dyDescent="0.2">
      <c r="A217" s="430"/>
      <c r="B217" s="434"/>
      <c r="C217" s="435"/>
      <c r="D217" s="435"/>
    </row>
    <row r="218" spans="1:4" ht="14.65" customHeight="1" x14ac:dyDescent="0.2">
      <c r="A218" s="431"/>
      <c r="B218" s="432"/>
      <c r="C218" s="433"/>
      <c r="D218" s="433"/>
    </row>
    <row r="219" spans="1:4" ht="14.65" customHeight="1" x14ac:dyDescent="0.2">
      <c r="A219" s="430"/>
      <c r="B219" s="434"/>
      <c r="C219" s="435"/>
      <c r="D219" s="435"/>
    </row>
    <row r="220" spans="1:4" ht="14.65" customHeight="1" x14ac:dyDescent="0.2">
      <c r="A220" s="431"/>
      <c r="B220" s="432"/>
      <c r="C220" s="433"/>
      <c r="D220" s="433"/>
    </row>
    <row r="221" spans="1:4" ht="14.65" customHeight="1" x14ac:dyDescent="0.2">
      <c r="A221" s="430"/>
      <c r="B221" s="434"/>
      <c r="C221" s="435"/>
      <c r="D221" s="435"/>
    </row>
    <row r="222" spans="1:4" ht="14.65" customHeight="1" x14ac:dyDescent="0.2">
      <c r="A222" s="431"/>
      <c r="B222" s="432"/>
      <c r="C222" s="433"/>
      <c r="D222" s="433"/>
    </row>
    <row r="223" spans="1:4" ht="14.65" customHeight="1" x14ac:dyDescent="0.2">
      <c r="A223" s="430"/>
      <c r="B223" s="434"/>
      <c r="C223" s="435"/>
      <c r="D223" s="435"/>
    </row>
    <row r="224" spans="1:4" ht="14.65" customHeight="1" x14ac:dyDescent="0.2">
      <c r="A224" s="431"/>
      <c r="B224" s="432"/>
      <c r="C224" s="433"/>
      <c r="D224" s="433"/>
    </row>
    <row r="225" spans="1:4" ht="14.65" customHeight="1" x14ac:dyDescent="0.2">
      <c r="A225" s="430"/>
      <c r="B225" s="434"/>
      <c r="C225" s="435"/>
      <c r="D225" s="435"/>
    </row>
    <row r="226" spans="1:4" ht="14.65" customHeight="1" x14ac:dyDescent="0.2">
      <c r="A226" s="431"/>
      <c r="B226" s="432"/>
      <c r="C226" s="433"/>
      <c r="D226" s="433"/>
    </row>
    <row r="227" spans="1:4" ht="14.65" customHeight="1" x14ac:dyDescent="0.2">
      <c r="A227" s="430"/>
      <c r="B227" s="434"/>
      <c r="C227" s="435"/>
      <c r="D227" s="435"/>
    </row>
    <row r="228" spans="1:4" ht="14.65" customHeight="1" x14ac:dyDescent="0.2">
      <c r="A228" s="431"/>
      <c r="B228" s="432"/>
      <c r="C228" s="433"/>
      <c r="D228" s="433"/>
    </row>
    <row r="229" spans="1:4" ht="14.65" customHeight="1" x14ac:dyDescent="0.2">
      <c r="A229" s="430"/>
      <c r="B229" s="434"/>
      <c r="C229" s="435"/>
      <c r="D229" s="435"/>
    </row>
    <row r="230" spans="1:4" ht="14.65" customHeight="1" x14ac:dyDescent="0.2">
      <c r="A230" s="431"/>
      <c r="B230" s="432"/>
      <c r="C230" s="433"/>
      <c r="D230" s="433"/>
    </row>
    <row r="231" spans="1:4" ht="14.65" customHeight="1" x14ac:dyDescent="0.2">
      <c r="A231" s="430"/>
      <c r="B231" s="434"/>
      <c r="C231" s="435"/>
      <c r="D231" s="435"/>
    </row>
    <row r="232" spans="1:4" ht="14.65" customHeight="1" x14ac:dyDescent="0.2">
      <c r="A232" s="431"/>
      <c r="B232" s="432"/>
      <c r="C232" s="433"/>
      <c r="D232" s="433"/>
    </row>
    <row r="233" spans="1:4" ht="14.65" customHeight="1" x14ac:dyDescent="0.2">
      <c r="A233" s="430"/>
      <c r="B233" s="434"/>
      <c r="C233" s="435"/>
      <c r="D233" s="435"/>
    </row>
    <row r="234" spans="1:4" ht="14.65" customHeight="1" x14ac:dyDescent="0.2">
      <c r="A234" s="431"/>
      <c r="B234" s="432"/>
      <c r="C234" s="433"/>
      <c r="D234" s="433"/>
    </row>
    <row r="235" spans="1:4" ht="14.65" customHeight="1" x14ac:dyDescent="0.2">
      <c r="A235" s="430"/>
      <c r="B235" s="434"/>
      <c r="C235" s="435"/>
      <c r="D235" s="435"/>
    </row>
    <row r="236" spans="1:4" ht="14.65" customHeight="1" x14ac:dyDescent="0.2">
      <c r="A236" s="431"/>
      <c r="B236" s="432"/>
      <c r="C236" s="433"/>
      <c r="D236" s="433"/>
    </row>
    <row r="237" spans="1:4" ht="14.65" customHeight="1" x14ac:dyDescent="0.2">
      <c r="A237" s="430"/>
      <c r="B237" s="434"/>
      <c r="C237" s="435"/>
      <c r="D237" s="435"/>
    </row>
    <row r="238" spans="1:4" ht="14.65" customHeight="1" x14ac:dyDescent="0.2">
      <c r="A238" s="431"/>
      <c r="B238" s="432"/>
      <c r="C238" s="433"/>
      <c r="D238" s="433"/>
    </row>
    <row r="239" spans="1:4" ht="14.65" customHeight="1" x14ac:dyDescent="0.2">
      <c r="A239" s="430"/>
      <c r="B239" s="434"/>
      <c r="C239" s="435"/>
      <c r="D239" s="435"/>
    </row>
    <row r="240" spans="1:4" ht="14.65" customHeight="1" x14ac:dyDescent="0.2">
      <c r="A240" s="431"/>
      <c r="B240" s="432"/>
      <c r="C240" s="433"/>
      <c r="D240" s="433"/>
    </row>
    <row r="241" spans="1:4" ht="14.65" customHeight="1" x14ac:dyDescent="0.2">
      <c r="A241" s="430"/>
      <c r="B241" s="434"/>
      <c r="C241" s="435"/>
      <c r="D241" s="435"/>
    </row>
    <row r="242" spans="1:4" ht="14.65" customHeight="1" x14ac:dyDescent="0.2">
      <c r="A242" s="431"/>
      <c r="B242" s="432"/>
      <c r="C242" s="433"/>
      <c r="D242" s="433"/>
    </row>
    <row r="243" spans="1:4" ht="14.65" customHeight="1" x14ac:dyDescent="0.2">
      <c r="A243" s="430"/>
      <c r="B243" s="434"/>
      <c r="C243" s="435"/>
      <c r="D243" s="435"/>
    </row>
    <row r="244" spans="1:4" ht="14.65" customHeight="1" x14ac:dyDescent="0.2">
      <c r="A244" s="431"/>
      <c r="B244" s="432"/>
      <c r="C244" s="433"/>
      <c r="D244" s="433"/>
    </row>
    <row r="245" spans="1:4" ht="14.65" customHeight="1" x14ac:dyDescent="0.2">
      <c r="A245" s="430"/>
      <c r="B245" s="434"/>
      <c r="C245" s="435"/>
      <c r="D245" s="435"/>
    </row>
    <row r="246" spans="1:4" ht="14.65" customHeight="1" x14ac:dyDescent="0.2">
      <c r="A246" s="431"/>
      <c r="B246" s="432"/>
      <c r="C246" s="433"/>
      <c r="D246" s="433"/>
    </row>
    <row r="247" spans="1:4" ht="14.65" customHeight="1" x14ac:dyDescent="0.2">
      <c r="A247" s="430"/>
      <c r="B247" s="434"/>
      <c r="C247" s="435"/>
      <c r="D247" s="435"/>
    </row>
    <row r="248" spans="1:4" ht="14.65" customHeight="1" x14ac:dyDescent="0.2">
      <c r="A248" s="431"/>
      <c r="B248" s="432"/>
      <c r="C248" s="433"/>
      <c r="D248" s="433"/>
    </row>
    <row r="249" spans="1:4" ht="14.65" customHeight="1" x14ac:dyDescent="0.2">
      <c r="A249" s="430"/>
      <c r="B249" s="434"/>
      <c r="C249" s="435"/>
      <c r="D249" s="435"/>
    </row>
    <row r="250" spans="1:4" ht="14.65" customHeight="1" x14ac:dyDescent="0.2">
      <c r="A250" s="431"/>
      <c r="B250" s="432"/>
      <c r="C250" s="433"/>
      <c r="D250" s="433"/>
    </row>
    <row r="251" spans="1:4" ht="14.65" customHeight="1" x14ac:dyDescent="0.2">
      <c r="A251" s="430"/>
      <c r="B251" s="434"/>
      <c r="C251" s="435"/>
      <c r="D251" s="435"/>
    </row>
    <row r="252" spans="1:4" ht="14.65" customHeight="1" x14ac:dyDescent="0.2">
      <c r="A252" s="431"/>
      <c r="B252" s="432"/>
      <c r="C252" s="433"/>
      <c r="D252" s="433"/>
    </row>
    <row r="253" spans="1:4" ht="14.65" customHeight="1" x14ac:dyDescent="0.2">
      <c r="A253" s="430"/>
      <c r="B253" s="434"/>
      <c r="C253" s="435"/>
      <c r="D253" s="435"/>
    </row>
    <row r="254" spans="1:4" ht="14.65" customHeight="1" x14ac:dyDescent="0.2">
      <c r="A254" s="431"/>
      <c r="B254" s="432"/>
      <c r="C254" s="433"/>
      <c r="D254" s="433"/>
    </row>
    <row r="255" spans="1:4" ht="14.65" customHeight="1" x14ac:dyDescent="0.2">
      <c r="A255" s="430"/>
      <c r="B255" s="434"/>
      <c r="C255" s="435"/>
      <c r="D255" s="435"/>
    </row>
    <row r="256" spans="1:4" ht="14.65" customHeight="1" x14ac:dyDescent="0.2">
      <c r="A256" s="431"/>
      <c r="B256" s="432"/>
      <c r="C256" s="433"/>
      <c r="D256" s="433"/>
    </row>
    <row r="257" spans="1:4" ht="14.65" customHeight="1" x14ac:dyDescent="0.2">
      <c r="A257" s="430"/>
      <c r="B257" s="434"/>
      <c r="C257" s="435"/>
      <c r="D257" s="435"/>
    </row>
    <row r="258" spans="1:4" ht="14.65" customHeight="1" x14ac:dyDescent="0.2">
      <c r="A258" s="431"/>
      <c r="B258" s="432"/>
      <c r="C258" s="433"/>
      <c r="D258" s="433"/>
    </row>
    <row r="259" spans="1:4" ht="14.65" customHeight="1" x14ac:dyDescent="0.2">
      <c r="A259" s="430"/>
      <c r="B259" s="434"/>
      <c r="C259" s="435"/>
      <c r="D259" s="435"/>
    </row>
    <row r="260" spans="1:4" ht="14.65" customHeight="1" x14ac:dyDescent="0.2">
      <c r="A260" s="431"/>
      <c r="B260" s="432"/>
      <c r="C260" s="433"/>
      <c r="D260" s="433"/>
    </row>
    <row r="261" spans="1:4" ht="14.65" customHeight="1" x14ac:dyDescent="0.2">
      <c r="A261" s="430"/>
      <c r="B261" s="434"/>
      <c r="C261" s="435"/>
      <c r="D261" s="435"/>
    </row>
    <row r="262" spans="1:4" ht="14.65" customHeight="1" x14ac:dyDescent="0.2">
      <c r="A262" s="431"/>
      <c r="B262" s="432"/>
      <c r="C262" s="433"/>
      <c r="D262" s="433"/>
    </row>
    <row r="263" spans="1:4" ht="14.65" customHeight="1" x14ac:dyDescent="0.2">
      <c r="A263" s="430"/>
      <c r="B263" s="434"/>
      <c r="C263" s="435"/>
      <c r="D263" s="435"/>
    </row>
    <row r="264" spans="1:4" ht="14.65" customHeight="1" x14ac:dyDescent="0.2">
      <c r="A264" s="431"/>
      <c r="B264" s="432"/>
      <c r="C264" s="433"/>
      <c r="D264" s="433"/>
    </row>
    <row r="265" spans="1:4" ht="14.65" customHeight="1" x14ac:dyDescent="0.2">
      <c r="A265" s="430"/>
      <c r="B265" s="434"/>
      <c r="C265" s="435"/>
      <c r="D265" s="435"/>
    </row>
    <row r="266" spans="1:4" ht="14.65" customHeight="1" x14ac:dyDescent="0.2">
      <c r="A266" s="431"/>
      <c r="B266" s="432"/>
      <c r="C266" s="433"/>
      <c r="D266" s="433"/>
    </row>
    <row r="267" spans="1:4" ht="14.65" customHeight="1" x14ac:dyDescent="0.2">
      <c r="A267" s="430"/>
      <c r="B267" s="434"/>
      <c r="C267" s="435"/>
      <c r="D267" s="435"/>
    </row>
    <row r="268" spans="1:4" ht="14.65" customHeight="1" x14ac:dyDescent="0.2">
      <c r="A268" s="431"/>
      <c r="B268" s="432"/>
      <c r="C268" s="433"/>
      <c r="D268" s="433"/>
    </row>
    <row r="269" spans="1:4" ht="14.65" customHeight="1" x14ac:dyDescent="0.2">
      <c r="A269" s="430"/>
      <c r="B269" s="434"/>
      <c r="C269" s="435"/>
      <c r="D269" s="435"/>
    </row>
    <row r="270" spans="1:4" ht="14.65" customHeight="1" x14ac:dyDescent="0.2">
      <c r="A270" s="431"/>
      <c r="B270" s="432"/>
      <c r="C270" s="433"/>
      <c r="D270" s="433"/>
    </row>
    <row r="271" spans="1:4" ht="14.65" customHeight="1" x14ac:dyDescent="0.2">
      <c r="A271" s="430"/>
      <c r="B271" s="434"/>
      <c r="C271" s="435"/>
      <c r="D271" s="435"/>
    </row>
    <row r="272" spans="1:4" ht="14.65" customHeight="1" x14ac:dyDescent="0.2">
      <c r="A272" s="431"/>
      <c r="B272" s="432"/>
      <c r="C272" s="433"/>
      <c r="D272" s="433"/>
    </row>
    <row r="273" spans="1:4" ht="14.65" customHeight="1" x14ac:dyDescent="0.2">
      <c r="A273" s="430"/>
      <c r="B273" s="434"/>
      <c r="C273" s="435"/>
      <c r="D273" s="435"/>
    </row>
    <row r="274" spans="1:4" ht="14.65" customHeight="1" x14ac:dyDescent="0.2">
      <c r="A274" s="431"/>
      <c r="B274" s="432"/>
      <c r="C274" s="433"/>
      <c r="D274" s="433"/>
    </row>
    <row r="275" spans="1:4" ht="14.65" customHeight="1" x14ac:dyDescent="0.2">
      <c r="A275" s="430"/>
      <c r="B275" s="434"/>
      <c r="C275" s="435"/>
      <c r="D275" s="435"/>
    </row>
    <row r="276" spans="1:4" ht="14.65" customHeight="1" x14ac:dyDescent="0.2">
      <c r="A276" s="431"/>
      <c r="B276" s="432"/>
      <c r="C276" s="433"/>
      <c r="D276" s="433"/>
    </row>
    <row r="277" spans="1:4" ht="14.65" customHeight="1" x14ac:dyDescent="0.2">
      <c r="A277" s="430"/>
      <c r="B277" s="434"/>
      <c r="C277" s="435"/>
      <c r="D277" s="435"/>
    </row>
    <row r="278" spans="1:4" ht="14.65" customHeight="1" x14ac:dyDescent="0.2">
      <c r="A278" s="431"/>
      <c r="B278" s="432"/>
      <c r="C278" s="433"/>
      <c r="D278" s="433"/>
    </row>
    <row r="279" spans="1:4" ht="14.65" customHeight="1" x14ac:dyDescent="0.2">
      <c r="A279" s="430"/>
      <c r="B279" s="434"/>
      <c r="C279" s="435"/>
      <c r="D279" s="435"/>
    </row>
    <row r="280" spans="1:4" ht="14.65" customHeight="1" x14ac:dyDescent="0.2">
      <c r="A280" s="431"/>
      <c r="B280" s="432"/>
      <c r="C280" s="433"/>
      <c r="D280" s="433"/>
    </row>
    <row r="281" spans="1:4" ht="14.65" customHeight="1" x14ac:dyDescent="0.2">
      <c r="A281" s="430"/>
      <c r="B281" s="434"/>
      <c r="C281" s="435"/>
      <c r="D281" s="435"/>
    </row>
    <row r="282" spans="1:4" ht="14.65" customHeight="1" x14ac:dyDescent="0.2">
      <c r="A282" s="431"/>
      <c r="B282" s="432"/>
      <c r="C282" s="433"/>
      <c r="D282" s="433"/>
    </row>
    <row r="283" spans="1:4" ht="14.65" customHeight="1" x14ac:dyDescent="0.2">
      <c r="A283" s="430"/>
      <c r="B283" s="434"/>
      <c r="C283" s="435"/>
      <c r="D283" s="435"/>
    </row>
    <row r="284" spans="1:4" ht="14.65" customHeight="1" x14ac:dyDescent="0.2">
      <c r="A284" s="431"/>
      <c r="B284" s="432"/>
      <c r="C284" s="433"/>
      <c r="D284" s="433"/>
    </row>
    <row r="285" spans="1:4" ht="14.65" customHeight="1" x14ac:dyDescent="0.2">
      <c r="A285" s="430"/>
      <c r="B285" s="434"/>
      <c r="C285" s="435"/>
      <c r="D285" s="435"/>
    </row>
    <row r="286" spans="1:4" ht="14.65" customHeight="1" x14ac:dyDescent="0.2">
      <c r="A286" s="431"/>
      <c r="B286" s="432"/>
      <c r="C286" s="433"/>
      <c r="D286" s="433"/>
    </row>
    <row r="287" spans="1:4" ht="14.65" customHeight="1" x14ac:dyDescent="0.2">
      <c r="A287" s="430"/>
      <c r="B287" s="434"/>
      <c r="C287" s="435"/>
      <c r="D287" s="435"/>
    </row>
    <row r="288" spans="1:4" ht="14.65" customHeight="1" x14ac:dyDescent="0.2">
      <c r="A288" s="431"/>
      <c r="B288" s="432"/>
      <c r="C288" s="433"/>
      <c r="D288" s="433"/>
    </row>
    <row r="289" spans="1:4" ht="14.65" customHeight="1" x14ac:dyDescent="0.2">
      <c r="A289" s="430"/>
      <c r="B289" s="434"/>
      <c r="C289" s="435"/>
      <c r="D289" s="435"/>
    </row>
    <row r="290" spans="1:4" ht="14.65" customHeight="1" x14ac:dyDescent="0.2">
      <c r="A290" s="431"/>
      <c r="B290" s="432"/>
      <c r="C290" s="433"/>
      <c r="D290" s="433"/>
    </row>
    <row r="291" spans="1:4" ht="14.65" customHeight="1" x14ac:dyDescent="0.2">
      <c r="A291" s="430"/>
      <c r="B291" s="434"/>
      <c r="C291" s="435"/>
      <c r="D291" s="435"/>
    </row>
    <row r="292" spans="1:4" ht="14.65" customHeight="1" x14ac:dyDescent="0.2">
      <c r="A292" s="431"/>
      <c r="B292" s="432"/>
      <c r="C292" s="433"/>
      <c r="D292" s="433"/>
    </row>
    <row r="293" spans="1:4" ht="14.65" customHeight="1" x14ac:dyDescent="0.2">
      <c r="A293" s="430"/>
      <c r="B293" s="434"/>
      <c r="C293" s="435"/>
      <c r="D293" s="435"/>
    </row>
    <row r="294" spans="1:4" ht="14.65" customHeight="1" x14ac:dyDescent="0.2">
      <c r="A294" s="431"/>
      <c r="B294" s="432"/>
      <c r="C294" s="433"/>
      <c r="D294" s="433"/>
    </row>
    <row r="295" spans="1:4" ht="14.65" customHeight="1" x14ac:dyDescent="0.2">
      <c r="A295" s="430"/>
      <c r="B295" s="434"/>
      <c r="C295" s="435"/>
      <c r="D295" s="435"/>
    </row>
    <row r="296" spans="1:4" ht="14.65" customHeight="1" x14ac:dyDescent="0.2">
      <c r="A296" s="431"/>
      <c r="B296" s="432"/>
      <c r="C296" s="433"/>
      <c r="D296" s="433"/>
    </row>
    <row r="297" spans="1:4" ht="14.65" customHeight="1" x14ac:dyDescent="0.2">
      <c r="A297" s="430"/>
      <c r="B297" s="434"/>
      <c r="C297" s="435"/>
      <c r="D297" s="435"/>
    </row>
    <row r="298" spans="1:4" ht="14.65" customHeight="1" x14ac:dyDescent="0.2">
      <c r="A298" s="431"/>
      <c r="B298" s="432"/>
      <c r="C298" s="433"/>
      <c r="D298" s="433"/>
    </row>
    <row r="299" spans="1:4" ht="14.65" customHeight="1" x14ac:dyDescent="0.2">
      <c r="A299" s="430"/>
      <c r="B299" s="434"/>
      <c r="C299" s="435"/>
      <c r="D299" s="435"/>
    </row>
    <row r="300" spans="1:4" ht="14.65" customHeight="1" x14ac:dyDescent="0.2">
      <c r="A300" s="431"/>
      <c r="B300" s="432"/>
      <c r="C300" s="433"/>
      <c r="D300" s="433"/>
    </row>
    <row r="301" spans="1:4" ht="14.65" customHeight="1" x14ac:dyDescent="0.2">
      <c r="A301" s="430"/>
      <c r="B301" s="434"/>
      <c r="C301" s="435"/>
      <c r="D301" s="435"/>
    </row>
    <row r="302" spans="1:4" ht="14.65" customHeight="1" x14ac:dyDescent="0.2">
      <c r="A302" s="431"/>
      <c r="B302" s="432"/>
      <c r="C302" s="433"/>
      <c r="D302" s="433"/>
    </row>
    <row r="303" spans="1:4" ht="14.65" customHeight="1" x14ac:dyDescent="0.2">
      <c r="A303" s="430"/>
      <c r="B303" s="434"/>
      <c r="C303" s="435"/>
      <c r="D303" s="435"/>
    </row>
    <row r="304" spans="1:4" ht="14.65" customHeight="1" x14ac:dyDescent="0.2">
      <c r="A304" s="431"/>
      <c r="B304" s="432"/>
      <c r="C304" s="433"/>
      <c r="D304" s="433"/>
    </row>
    <row r="305" spans="1:4" ht="14.65" customHeight="1" x14ac:dyDescent="0.2">
      <c r="A305" s="430"/>
      <c r="B305" s="434"/>
      <c r="C305" s="435"/>
      <c r="D305" s="435"/>
    </row>
    <row r="306" spans="1:4" ht="14.65" customHeight="1" x14ac:dyDescent="0.2">
      <c r="A306" s="431"/>
      <c r="B306" s="432"/>
      <c r="C306" s="433"/>
      <c r="D306" s="433"/>
    </row>
    <row r="307" spans="1:4" ht="14.65" customHeight="1" x14ac:dyDescent="0.2">
      <c r="A307" s="430"/>
      <c r="B307" s="434"/>
      <c r="C307" s="435"/>
      <c r="D307" s="435"/>
    </row>
    <row r="308" spans="1:4" ht="14.65" customHeight="1" x14ac:dyDescent="0.2">
      <c r="A308" s="431"/>
      <c r="B308" s="432"/>
      <c r="C308" s="433"/>
      <c r="D308" s="433"/>
    </row>
    <row r="309" spans="1:4" ht="14.65" customHeight="1" x14ac:dyDescent="0.2">
      <c r="A309" s="430"/>
      <c r="B309" s="434"/>
      <c r="C309" s="435"/>
      <c r="D309" s="435"/>
    </row>
    <row r="310" spans="1:4" ht="14.65" customHeight="1" x14ac:dyDescent="0.2">
      <c r="A310" s="431"/>
      <c r="B310" s="432"/>
      <c r="C310" s="433"/>
      <c r="D310" s="433"/>
    </row>
    <row r="311" spans="1:4" ht="14.65" customHeight="1" x14ac:dyDescent="0.2">
      <c r="A311" s="430"/>
      <c r="B311" s="434"/>
      <c r="C311" s="435"/>
      <c r="D311" s="435"/>
    </row>
    <row r="312" spans="1:4" ht="14.65" customHeight="1" x14ac:dyDescent="0.2">
      <c r="A312" s="431"/>
      <c r="B312" s="432"/>
      <c r="C312" s="433"/>
      <c r="D312" s="433"/>
    </row>
    <row r="313" spans="1:4" ht="14.65" customHeight="1" x14ac:dyDescent="0.2">
      <c r="A313" s="430"/>
      <c r="B313" s="434"/>
      <c r="C313" s="435"/>
      <c r="D313" s="435"/>
    </row>
    <row r="314" spans="1:4" ht="14.65" customHeight="1" x14ac:dyDescent="0.2">
      <c r="A314" s="431"/>
      <c r="B314" s="432"/>
      <c r="C314" s="433"/>
      <c r="D314" s="433"/>
    </row>
    <row r="315" spans="1:4" ht="14.65" customHeight="1" x14ac:dyDescent="0.2">
      <c r="A315" s="430"/>
      <c r="B315" s="434"/>
      <c r="C315" s="435"/>
      <c r="D315" s="435"/>
    </row>
    <row r="316" spans="1:4" ht="14.65" customHeight="1" x14ac:dyDescent="0.2">
      <c r="A316" s="431"/>
      <c r="B316" s="432"/>
      <c r="C316" s="433"/>
      <c r="D316" s="433"/>
    </row>
    <row r="317" spans="1:4" ht="14.65" customHeight="1" x14ac:dyDescent="0.2">
      <c r="A317" s="430"/>
      <c r="B317" s="434"/>
      <c r="C317" s="435"/>
      <c r="D317" s="435"/>
    </row>
    <row r="318" spans="1:4" ht="14.65" customHeight="1" x14ac:dyDescent="0.2">
      <c r="A318" s="431"/>
      <c r="B318" s="432"/>
      <c r="C318" s="433"/>
      <c r="D318" s="433"/>
    </row>
    <row r="319" spans="1:4" ht="14.65" customHeight="1" x14ac:dyDescent="0.2">
      <c r="A319" s="430"/>
      <c r="B319" s="434"/>
      <c r="C319" s="435"/>
      <c r="D319" s="435"/>
    </row>
    <row r="320" spans="1:4" ht="14.65" customHeight="1" x14ac:dyDescent="0.2">
      <c r="A320" s="431"/>
      <c r="B320" s="432"/>
      <c r="C320" s="433"/>
      <c r="D320" s="433"/>
    </row>
    <row r="321" spans="1:4" ht="14.65" customHeight="1" x14ac:dyDescent="0.2">
      <c r="A321" s="430"/>
      <c r="B321" s="434"/>
      <c r="C321" s="435"/>
      <c r="D321" s="435"/>
    </row>
    <row r="322" spans="1:4" ht="14.65" customHeight="1" x14ac:dyDescent="0.2">
      <c r="A322" s="431"/>
      <c r="B322" s="432"/>
      <c r="C322" s="433"/>
      <c r="D322" s="433"/>
    </row>
    <row r="323" spans="1:4" ht="14.65" customHeight="1" x14ac:dyDescent="0.2">
      <c r="A323" s="430"/>
      <c r="B323" s="434"/>
      <c r="C323" s="435"/>
      <c r="D323" s="435"/>
    </row>
    <row r="324" spans="1:4" ht="14.65" customHeight="1" x14ac:dyDescent="0.2">
      <c r="A324" s="431"/>
      <c r="B324" s="432"/>
      <c r="C324" s="433"/>
      <c r="D324" s="433"/>
    </row>
    <row r="325" spans="1:4" ht="14.65" customHeight="1" x14ac:dyDescent="0.2">
      <c r="A325" s="430"/>
      <c r="B325" s="434"/>
      <c r="C325" s="435"/>
      <c r="D325" s="435"/>
    </row>
    <row r="326" spans="1:4" ht="14.65" customHeight="1" x14ac:dyDescent="0.2">
      <c r="A326" s="431"/>
      <c r="B326" s="432"/>
      <c r="C326" s="433"/>
      <c r="D326" s="433"/>
    </row>
    <row r="327" spans="1:4" ht="14.65" customHeight="1" x14ac:dyDescent="0.2">
      <c r="A327" s="430"/>
      <c r="B327" s="434"/>
      <c r="C327" s="435"/>
      <c r="D327" s="435"/>
    </row>
    <row r="328" spans="1:4" ht="14.65" customHeight="1" x14ac:dyDescent="0.2">
      <c r="A328" s="431"/>
      <c r="B328" s="432"/>
      <c r="C328" s="433"/>
      <c r="D328" s="433"/>
    </row>
    <row r="329" spans="1:4" ht="14.65" customHeight="1" x14ac:dyDescent="0.2">
      <c r="A329" s="430"/>
      <c r="B329" s="434"/>
      <c r="C329" s="435"/>
      <c r="D329" s="435"/>
    </row>
    <row r="330" spans="1:4" ht="14.65" customHeight="1" x14ac:dyDescent="0.2">
      <c r="A330" s="431"/>
      <c r="B330" s="432"/>
      <c r="C330" s="433"/>
      <c r="D330" s="433"/>
    </row>
    <row r="331" spans="1:4" ht="14.65" customHeight="1" x14ac:dyDescent="0.2">
      <c r="A331" s="430"/>
      <c r="B331" s="434"/>
      <c r="C331" s="435"/>
      <c r="D331" s="435"/>
    </row>
    <row r="332" spans="1:4" ht="14.65" customHeight="1" x14ac:dyDescent="0.2">
      <c r="A332" s="431"/>
      <c r="B332" s="432"/>
      <c r="C332" s="433"/>
      <c r="D332" s="433"/>
    </row>
    <row r="333" spans="1:4" ht="14.65" customHeight="1" x14ac:dyDescent="0.2">
      <c r="A333" s="430"/>
      <c r="B333" s="434"/>
      <c r="C333" s="435"/>
      <c r="D333" s="435"/>
    </row>
    <row r="334" spans="1:4" ht="14.65" customHeight="1" x14ac:dyDescent="0.2">
      <c r="A334" s="431"/>
      <c r="B334" s="432"/>
      <c r="C334" s="433"/>
      <c r="D334" s="433"/>
    </row>
    <row r="335" spans="1:4" ht="14.65" customHeight="1" x14ac:dyDescent="0.2">
      <c r="A335" s="430"/>
      <c r="B335" s="434"/>
      <c r="C335" s="435"/>
      <c r="D335" s="435"/>
    </row>
    <row r="336" spans="1:4" ht="14.65" customHeight="1" x14ac:dyDescent="0.2">
      <c r="A336" s="431"/>
      <c r="B336" s="432"/>
      <c r="C336" s="433"/>
      <c r="D336" s="433"/>
    </row>
    <row r="337" spans="1:4" ht="14.65" customHeight="1" x14ac:dyDescent="0.2">
      <c r="A337" s="430"/>
      <c r="B337" s="434"/>
      <c r="C337" s="435"/>
      <c r="D337" s="435"/>
    </row>
    <row r="338" spans="1:4" ht="14.65" customHeight="1" x14ac:dyDescent="0.2">
      <c r="A338" s="431"/>
      <c r="B338" s="432"/>
      <c r="C338" s="433"/>
      <c r="D338" s="433"/>
    </row>
    <row r="339" spans="1:4" ht="14.65" customHeight="1" x14ac:dyDescent="0.2">
      <c r="A339" s="430"/>
      <c r="B339" s="434"/>
      <c r="C339" s="435"/>
      <c r="D339" s="435"/>
    </row>
    <row r="340" spans="1:4" ht="14.65" customHeight="1" x14ac:dyDescent="0.2">
      <c r="A340" s="431"/>
      <c r="B340" s="432"/>
      <c r="C340" s="433"/>
      <c r="D340" s="433"/>
    </row>
    <row r="341" spans="1:4" ht="14.65" customHeight="1" x14ac:dyDescent="0.2">
      <c r="A341" s="430"/>
      <c r="B341" s="434"/>
      <c r="C341" s="435"/>
      <c r="D341" s="435"/>
    </row>
    <row r="342" spans="1:4" ht="14.65" customHeight="1" x14ac:dyDescent="0.2">
      <c r="A342" s="431"/>
      <c r="B342" s="432"/>
      <c r="C342" s="433"/>
      <c r="D342" s="433"/>
    </row>
    <row r="343" spans="1:4" ht="14.65" customHeight="1" x14ac:dyDescent="0.2">
      <c r="A343" s="430"/>
      <c r="B343" s="434"/>
      <c r="C343" s="435"/>
      <c r="D343" s="435"/>
    </row>
    <row r="344" spans="1:4" ht="14.65" customHeight="1" x14ac:dyDescent="0.2">
      <c r="A344" s="431"/>
      <c r="B344" s="432"/>
      <c r="C344" s="433"/>
      <c r="D344" s="433"/>
    </row>
    <row r="345" spans="1:4" ht="14.65" customHeight="1" x14ac:dyDescent="0.2">
      <c r="A345" s="430"/>
      <c r="B345" s="434"/>
      <c r="C345" s="435"/>
      <c r="D345" s="435"/>
    </row>
    <row r="346" spans="1:4" ht="14.65" customHeight="1" x14ac:dyDescent="0.2">
      <c r="A346" s="431"/>
      <c r="B346" s="432"/>
      <c r="C346" s="433"/>
      <c r="D346" s="433"/>
    </row>
    <row r="347" spans="1:4" ht="14.65" customHeight="1" x14ac:dyDescent="0.2">
      <c r="A347" s="430"/>
      <c r="B347" s="434"/>
      <c r="C347" s="435"/>
      <c r="D347" s="435"/>
    </row>
    <row r="348" spans="1:4" ht="14.65" customHeight="1" x14ac:dyDescent="0.2">
      <c r="A348" s="431"/>
      <c r="B348" s="432"/>
      <c r="C348" s="433"/>
      <c r="D348" s="433"/>
    </row>
    <row r="349" spans="1:4" ht="14.65" customHeight="1" x14ac:dyDescent="0.2">
      <c r="A349" s="430"/>
      <c r="B349" s="434"/>
      <c r="C349" s="435"/>
      <c r="D349" s="435"/>
    </row>
    <row r="350" spans="1:4" ht="14.65" customHeight="1" x14ac:dyDescent="0.2">
      <c r="A350" s="431"/>
      <c r="B350" s="432"/>
      <c r="C350" s="433"/>
      <c r="D350" s="433"/>
    </row>
    <row r="351" spans="1:4" ht="14.65" customHeight="1" x14ac:dyDescent="0.2">
      <c r="A351" s="430"/>
      <c r="B351" s="434"/>
      <c r="C351" s="435"/>
      <c r="D351" s="435"/>
    </row>
    <row r="352" spans="1:4" ht="14.65" customHeight="1" x14ac:dyDescent="0.2">
      <c r="A352" s="431"/>
      <c r="B352" s="432"/>
      <c r="C352" s="433"/>
      <c r="D352" s="433"/>
    </row>
    <row r="353" spans="1:4" ht="14.65" customHeight="1" x14ac:dyDescent="0.2">
      <c r="A353" s="430"/>
      <c r="B353" s="434"/>
      <c r="C353" s="435"/>
      <c r="D353" s="435"/>
    </row>
    <row r="354" spans="1:4" ht="14.65" customHeight="1" x14ac:dyDescent="0.2">
      <c r="A354" s="431"/>
      <c r="B354" s="432"/>
      <c r="C354" s="433"/>
      <c r="D354" s="433"/>
    </row>
    <row r="355" spans="1:4" ht="14.65" customHeight="1" x14ac:dyDescent="0.2">
      <c r="A355" s="430"/>
      <c r="B355" s="434"/>
      <c r="C355" s="435"/>
      <c r="D355" s="435"/>
    </row>
    <row r="356" spans="1:4" ht="14.65" customHeight="1" x14ac:dyDescent="0.2">
      <c r="A356" s="431"/>
      <c r="B356" s="432"/>
      <c r="C356" s="433"/>
      <c r="D356" s="433"/>
    </row>
    <row r="357" spans="1:4" ht="14.65" customHeight="1" x14ac:dyDescent="0.2">
      <c r="A357" s="430"/>
      <c r="B357" s="434"/>
      <c r="C357" s="435"/>
      <c r="D357" s="435"/>
    </row>
    <row r="358" spans="1:4" ht="14.65" customHeight="1" x14ac:dyDescent="0.2">
      <c r="A358" s="431"/>
      <c r="B358" s="432"/>
      <c r="C358" s="433"/>
      <c r="D358" s="433"/>
    </row>
    <row r="359" spans="1:4" ht="14.65" customHeight="1" x14ac:dyDescent="0.2">
      <c r="A359" s="430"/>
      <c r="B359" s="434"/>
      <c r="C359" s="435"/>
      <c r="D359" s="435"/>
    </row>
    <row r="360" spans="1:4" ht="14.65" customHeight="1" x14ac:dyDescent="0.2">
      <c r="A360" s="431"/>
      <c r="B360" s="432"/>
      <c r="C360" s="433"/>
      <c r="D360" s="433"/>
    </row>
    <row r="361" spans="1:4" ht="14.65" customHeight="1" x14ac:dyDescent="0.2">
      <c r="A361" s="430"/>
      <c r="B361" s="434"/>
      <c r="C361" s="435"/>
      <c r="D361" s="435"/>
    </row>
    <row r="362" spans="1:4" ht="14.65" customHeight="1" x14ac:dyDescent="0.2">
      <c r="A362" s="431"/>
      <c r="B362" s="432"/>
      <c r="C362" s="433"/>
      <c r="D362" s="433"/>
    </row>
    <row r="363" spans="1:4" ht="14.65" customHeight="1" x14ac:dyDescent="0.2">
      <c r="A363" s="430"/>
      <c r="B363" s="434"/>
      <c r="C363" s="435"/>
      <c r="D363" s="435"/>
    </row>
    <row r="364" spans="1:4" ht="14.65" customHeight="1" x14ac:dyDescent="0.2">
      <c r="A364" s="431"/>
      <c r="B364" s="432"/>
      <c r="C364" s="433"/>
      <c r="D364" s="433"/>
    </row>
    <row r="365" spans="1:4" ht="14.65" customHeight="1" x14ac:dyDescent="0.2">
      <c r="A365" s="430"/>
      <c r="B365" s="434"/>
      <c r="C365" s="435"/>
      <c r="D365" s="435"/>
    </row>
    <row r="366" spans="1:4" ht="14.65" customHeight="1" x14ac:dyDescent="0.2">
      <c r="A366" s="431"/>
      <c r="B366" s="432"/>
      <c r="C366" s="433"/>
      <c r="D366" s="433"/>
    </row>
    <row r="367" spans="1:4" ht="14.65" customHeight="1" x14ac:dyDescent="0.2">
      <c r="A367" s="430"/>
      <c r="B367" s="434"/>
      <c r="C367" s="435"/>
      <c r="D367" s="435"/>
    </row>
    <row r="368" spans="1:4" ht="14.65" customHeight="1" x14ac:dyDescent="0.2">
      <c r="A368" s="431"/>
      <c r="B368" s="432"/>
      <c r="C368" s="433"/>
      <c r="D368" s="433"/>
    </row>
    <row r="369" spans="1:4" ht="14.65" customHeight="1" x14ac:dyDescent="0.2">
      <c r="A369" s="430"/>
      <c r="B369" s="434"/>
      <c r="C369" s="435"/>
      <c r="D369" s="435"/>
    </row>
    <row r="370" spans="1:4" ht="14.65" customHeight="1" x14ac:dyDescent="0.2">
      <c r="A370" s="431"/>
      <c r="B370" s="432"/>
      <c r="C370" s="433"/>
      <c r="D370" s="433"/>
    </row>
    <row r="371" spans="1:4" ht="14.65" customHeight="1" x14ac:dyDescent="0.2">
      <c r="A371" s="430"/>
      <c r="B371" s="434"/>
      <c r="C371" s="435"/>
      <c r="D371" s="435"/>
    </row>
    <row r="372" spans="1:4" ht="14.65" customHeight="1" x14ac:dyDescent="0.2">
      <c r="A372" s="431"/>
      <c r="B372" s="432"/>
      <c r="C372" s="433"/>
      <c r="D372" s="433"/>
    </row>
    <row r="373" spans="1:4" ht="14.65" customHeight="1" x14ac:dyDescent="0.2">
      <c r="A373" s="430"/>
      <c r="B373" s="434"/>
      <c r="C373" s="435"/>
      <c r="D373" s="435"/>
    </row>
    <row r="374" spans="1:4" ht="14.65" customHeight="1" x14ac:dyDescent="0.2">
      <c r="A374" s="431"/>
      <c r="B374" s="432"/>
      <c r="C374" s="433"/>
      <c r="D374" s="433"/>
    </row>
    <row r="375" spans="1:4" ht="14.65" customHeight="1" x14ac:dyDescent="0.2">
      <c r="A375" s="430"/>
      <c r="B375" s="434"/>
      <c r="C375" s="435"/>
      <c r="D375" s="435"/>
    </row>
    <row r="376" spans="1:4" ht="14.65" customHeight="1" x14ac:dyDescent="0.2">
      <c r="A376" s="431"/>
      <c r="B376" s="432"/>
      <c r="C376" s="433"/>
      <c r="D376" s="433"/>
    </row>
    <row r="377" spans="1:4" ht="14.65" customHeight="1" x14ac:dyDescent="0.2">
      <c r="A377" s="430"/>
      <c r="B377" s="434"/>
      <c r="C377" s="435"/>
      <c r="D377" s="435"/>
    </row>
    <row r="378" spans="1:4" ht="14.65" customHeight="1" x14ac:dyDescent="0.2">
      <c r="A378" s="431"/>
      <c r="B378" s="432"/>
      <c r="C378" s="433"/>
      <c r="D378" s="433"/>
    </row>
    <row r="379" spans="1:4" ht="14.65" customHeight="1" x14ac:dyDescent="0.2">
      <c r="A379" s="430"/>
      <c r="B379" s="434"/>
      <c r="C379" s="435"/>
      <c r="D379" s="435"/>
    </row>
    <row r="380" spans="1:4" ht="14.65" customHeight="1" x14ac:dyDescent="0.2">
      <c r="A380" s="431"/>
      <c r="B380" s="432"/>
      <c r="C380" s="433"/>
      <c r="D380" s="433"/>
    </row>
    <row r="381" spans="1:4" ht="14.65" customHeight="1" x14ac:dyDescent="0.2">
      <c r="A381" s="430"/>
      <c r="B381" s="434"/>
      <c r="C381" s="435"/>
      <c r="D381" s="435"/>
    </row>
    <row r="382" spans="1:4" ht="14.65" customHeight="1" x14ac:dyDescent="0.2">
      <c r="A382" s="431"/>
      <c r="B382" s="432"/>
      <c r="C382" s="433"/>
      <c r="D382" s="433"/>
    </row>
    <row r="383" spans="1:4" ht="14.65" customHeight="1" x14ac:dyDescent="0.2">
      <c r="A383" s="430"/>
      <c r="B383" s="434"/>
      <c r="C383" s="435"/>
      <c r="D383" s="435"/>
    </row>
    <row r="384" spans="1:4" ht="14.65" customHeight="1" x14ac:dyDescent="0.2">
      <c r="A384" s="431"/>
      <c r="B384" s="432"/>
      <c r="C384" s="433"/>
      <c r="D384" s="433"/>
    </row>
    <row r="385" spans="1:4" ht="14.65" customHeight="1" x14ac:dyDescent="0.2">
      <c r="A385" s="430"/>
      <c r="B385" s="434"/>
      <c r="C385" s="435"/>
      <c r="D385" s="435"/>
    </row>
    <row r="386" spans="1:4" ht="14.65" customHeight="1" x14ac:dyDescent="0.2">
      <c r="A386" s="431"/>
      <c r="B386" s="432"/>
      <c r="C386" s="433"/>
      <c r="D386" s="433"/>
    </row>
    <row r="387" spans="1:4" ht="14.65" customHeight="1" x14ac:dyDescent="0.2">
      <c r="A387" s="430"/>
      <c r="B387" s="434"/>
      <c r="C387" s="435"/>
      <c r="D387" s="435"/>
    </row>
    <row r="388" spans="1:4" ht="14.65" customHeight="1" x14ac:dyDescent="0.2">
      <c r="A388" s="431"/>
      <c r="B388" s="432"/>
      <c r="C388" s="433"/>
      <c r="D388" s="433"/>
    </row>
    <row r="389" spans="1:4" ht="14.65" customHeight="1" x14ac:dyDescent="0.2">
      <c r="A389" s="430"/>
      <c r="B389" s="434"/>
      <c r="C389" s="435"/>
      <c r="D389" s="435"/>
    </row>
    <row r="390" spans="1:4" ht="14.65" customHeight="1" x14ac:dyDescent="0.2">
      <c r="A390" s="431"/>
      <c r="B390" s="432"/>
      <c r="C390" s="433"/>
      <c r="D390" s="433"/>
    </row>
    <row r="391" spans="1:4" ht="14.65" customHeight="1" x14ac:dyDescent="0.2">
      <c r="A391" s="430"/>
      <c r="B391" s="434"/>
      <c r="C391" s="435"/>
      <c r="D391" s="435"/>
    </row>
    <row r="392" spans="1:4" ht="14.65" customHeight="1" x14ac:dyDescent="0.2">
      <c r="A392" s="431"/>
      <c r="B392" s="432"/>
      <c r="C392" s="433"/>
      <c r="D392" s="433"/>
    </row>
    <row r="393" spans="1:4" ht="14.65" customHeight="1" x14ac:dyDescent="0.2">
      <c r="A393" s="430"/>
      <c r="B393" s="434"/>
      <c r="C393" s="435"/>
      <c r="D393" s="435"/>
    </row>
    <row r="394" spans="1:4" ht="14.65" customHeight="1" x14ac:dyDescent="0.2">
      <c r="A394" s="431"/>
      <c r="B394" s="432"/>
      <c r="C394" s="433"/>
      <c r="D394" s="433"/>
    </row>
    <row r="395" spans="1:4" ht="14.65" customHeight="1" x14ac:dyDescent="0.2">
      <c r="A395" s="430"/>
      <c r="B395" s="434"/>
      <c r="C395" s="435"/>
      <c r="D395" s="435"/>
    </row>
    <row r="396" spans="1:4" ht="14.65" customHeight="1" x14ac:dyDescent="0.2">
      <c r="A396" s="431"/>
      <c r="B396" s="432"/>
      <c r="C396" s="433"/>
      <c r="D396" s="433"/>
    </row>
    <row r="397" spans="1:4" ht="14.65" customHeight="1" x14ac:dyDescent="0.2">
      <c r="A397" s="430"/>
      <c r="B397" s="434"/>
      <c r="C397" s="435"/>
      <c r="D397" s="435"/>
    </row>
    <row r="398" spans="1:4" ht="14.65" customHeight="1" x14ac:dyDescent="0.2">
      <c r="A398" s="431"/>
      <c r="B398" s="432"/>
      <c r="C398" s="433"/>
      <c r="D398" s="433"/>
    </row>
    <row r="399" spans="1:4" ht="14.65" customHeight="1" x14ac:dyDescent="0.2">
      <c r="A399" s="430"/>
      <c r="B399" s="434"/>
      <c r="C399" s="435"/>
      <c r="D399" s="435"/>
    </row>
    <row r="400" spans="1:4" ht="14.65" customHeight="1" x14ac:dyDescent="0.2">
      <c r="A400" s="431"/>
      <c r="B400" s="432"/>
      <c r="C400" s="433"/>
      <c r="D400" s="433"/>
    </row>
    <row r="401" spans="1:4" ht="14.65" customHeight="1" x14ac:dyDescent="0.2">
      <c r="A401" s="430"/>
      <c r="B401" s="434"/>
      <c r="C401" s="435"/>
      <c r="D401" s="435"/>
    </row>
    <row r="402" spans="1:4" ht="14.65" customHeight="1" x14ac:dyDescent="0.2">
      <c r="A402" s="431"/>
      <c r="B402" s="432"/>
      <c r="C402" s="433"/>
      <c r="D402" s="433"/>
    </row>
    <row r="403" spans="1:4" ht="14.65" customHeight="1" x14ac:dyDescent="0.2">
      <c r="A403" s="430"/>
      <c r="B403" s="434"/>
      <c r="C403" s="435"/>
      <c r="D403" s="435"/>
    </row>
    <row r="404" spans="1:4" ht="14.65" customHeight="1" x14ac:dyDescent="0.2">
      <c r="A404" s="431"/>
      <c r="B404" s="432"/>
      <c r="C404" s="433"/>
      <c r="D404" s="433"/>
    </row>
    <row r="405" spans="1:4" ht="14.65" customHeight="1" x14ac:dyDescent="0.2">
      <c r="A405" s="430"/>
      <c r="B405" s="434"/>
      <c r="C405" s="435"/>
      <c r="D405" s="435"/>
    </row>
    <row r="406" spans="1:4" ht="14.65" customHeight="1" x14ac:dyDescent="0.2">
      <c r="A406" s="431"/>
      <c r="B406" s="432"/>
      <c r="C406" s="433"/>
      <c r="D406" s="433"/>
    </row>
    <row r="407" spans="1:4" ht="14.65" customHeight="1" x14ac:dyDescent="0.2">
      <c r="A407" s="430"/>
      <c r="B407" s="434"/>
      <c r="C407" s="435"/>
      <c r="D407" s="435"/>
    </row>
    <row r="408" spans="1:4" ht="14.65" customHeight="1" x14ac:dyDescent="0.2">
      <c r="A408" s="431"/>
      <c r="B408" s="432"/>
      <c r="C408" s="433"/>
      <c r="D408" s="433"/>
    </row>
    <row r="409" spans="1:4" ht="14.65" customHeight="1" x14ac:dyDescent="0.2">
      <c r="A409" s="430"/>
      <c r="B409" s="434"/>
      <c r="C409" s="435"/>
      <c r="D409" s="435"/>
    </row>
    <row r="410" spans="1:4" ht="14.65" customHeight="1" x14ac:dyDescent="0.2">
      <c r="A410" s="431"/>
      <c r="B410" s="432"/>
      <c r="C410" s="433"/>
      <c r="D410" s="433"/>
    </row>
    <row r="411" spans="1:4" ht="14.65" customHeight="1" x14ac:dyDescent="0.2">
      <c r="A411" s="430"/>
      <c r="B411" s="434"/>
      <c r="C411" s="435"/>
      <c r="D411" s="435"/>
    </row>
    <row r="412" spans="1:4" ht="14.65" customHeight="1" x14ac:dyDescent="0.2">
      <c r="A412" s="431"/>
      <c r="B412" s="432"/>
      <c r="C412" s="433"/>
      <c r="D412" s="433"/>
    </row>
    <row r="413" spans="1:4" ht="14.65" customHeight="1" x14ac:dyDescent="0.2">
      <c r="A413" s="430"/>
      <c r="B413" s="434"/>
      <c r="C413" s="435"/>
      <c r="D413" s="435"/>
    </row>
    <row r="414" spans="1:4" ht="14.65" customHeight="1" x14ac:dyDescent="0.2">
      <c r="A414" s="431"/>
      <c r="B414" s="432"/>
      <c r="C414" s="433"/>
      <c r="D414" s="433"/>
    </row>
    <row r="415" spans="1:4" ht="14.65" customHeight="1" x14ac:dyDescent="0.2">
      <c r="A415" s="430"/>
      <c r="B415" s="434"/>
      <c r="C415" s="435"/>
      <c r="D415" s="435"/>
    </row>
    <row r="416" spans="1:4" ht="14.65" customHeight="1" x14ac:dyDescent="0.2">
      <c r="A416" s="431"/>
      <c r="B416" s="432"/>
      <c r="C416" s="433"/>
      <c r="D416" s="433"/>
    </row>
    <row r="417" spans="1:4" ht="14.65" customHeight="1" x14ac:dyDescent="0.2">
      <c r="A417" s="430"/>
      <c r="B417" s="434"/>
      <c r="C417" s="435"/>
      <c r="D417" s="435"/>
    </row>
    <row r="418" spans="1:4" ht="14.65" customHeight="1" x14ac:dyDescent="0.2">
      <c r="A418" s="431"/>
      <c r="B418" s="432"/>
      <c r="C418" s="433"/>
      <c r="D418" s="433"/>
    </row>
    <row r="419" spans="1:4" ht="14.65" customHeight="1" x14ac:dyDescent="0.2">
      <c r="A419" s="430"/>
      <c r="B419" s="434"/>
      <c r="C419" s="435"/>
      <c r="D419" s="435"/>
    </row>
    <row r="420" spans="1:4" ht="14.65" customHeight="1" x14ac:dyDescent="0.2">
      <c r="A420" s="431"/>
      <c r="B420" s="432"/>
      <c r="C420" s="433"/>
      <c r="D420" s="433"/>
    </row>
    <row r="421" spans="1:4" ht="14.65" customHeight="1" x14ac:dyDescent="0.2">
      <c r="A421" s="430"/>
      <c r="B421" s="434"/>
      <c r="C421" s="435"/>
      <c r="D421" s="435"/>
    </row>
    <row r="422" spans="1:4" ht="14.65" customHeight="1" x14ac:dyDescent="0.2">
      <c r="A422" s="431"/>
      <c r="B422" s="432"/>
      <c r="C422" s="433"/>
      <c r="D422" s="433"/>
    </row>
    <row r="423" spans="1:4" ht="14.65" customHeight="1" x14ac:dyDescent="0.2">
      <c r="A423" s="430"/>
      <c r="B423" s="434"/>
      <c r="C423" s="435"/>
      <c r="D423" s="435"/>
    </row>
    <row r="424" spans="1:4" ht="14.65" customHeight="1" x14ac:dyDescent="0.2">
      <c r="A424" s="431"/>
      <c r="B424" s="432"/>
      <c r="C424" s="433"/>
      <c r="D424" s="433"/>
    </row>
    <row r="425" spans="1:4" ht="14.65" customHeight="1" x14ac:dyDescent="0.2">
      <c r="A425" s="430"/>
      <c r="B425" s="434"/>
      <c r="C425" s="435"/>
      <c r="D425" s="435"/>
    </row>
    <row r="426" spans="1:4" ht="14.65" customHeight="1" x14ac:dyDescent="0.2">
      <c r="A426" s="431"/>
      <c r="B426" s="432"/>
      <c r="C426" s="433"/>
      <c r="D426" s="433"/>
    </row>
    <row r="427" spans="1:4" ht="14.65" customHeight="1" x14ac:dyDescent="0.2">
      <c r="A427" s="430"/>
      <c r="B427" s="434"/>
      <c r="C427" s="435"/>
      <c r="D427" s="435"/>
    </row>
    <row r="428" spans="1:4" ht="14.65" customHeight="1" x14ac:dyDescent="0.2">
      <c r="A428" s="431"/>
      <c r="B428" s="432"/>
      <c r="C428" s="433"/>
      <c r="D428" s="433"/>
    </row>
    <row r="429" spans="1:4" ht="14.65" customHeight="1" x14ac:dyDescent="0.2">
      <c r="A429" s="430"/>
      <c r="B429" s="434"/>
      <c r="C429" s="435"/>
      <c r="D429" s="435"/>
    </row>
    <row r="430" spans="1:4" ht="14.65" customHeight="1" x14ac:dyDescent="0.2">
      <c r="A430" s="431"/>
      <c r="B430" s="432"/>
      <c r="C430" s="433"/>
      <c r="D430" s="433"/>
    </row>
    <row r="431" spans="1:4" ht="14.65" customHeight="1" x14ac:dyDescent="0.2">
      <c r="A431" s="430"/>
      <c r="B431" s="434"/>
      <c r="C431" s="435"/>
      <c r="D431" s="435"/>
    </row>
    <row r="432" spans="1:4" ht="14.65" customHeight="1" x14ac:dyDescent="0.2">
      <c r="A432" s="431"/>
      <c r="B432" s="432"/>
      <c r="C432" s="433"/>
      <c r="D432" s="433"/>
    </row>
    <row r="433" spans="1:4" ht="14.65" customHeight="1" x14ac:dyDescent="0.2">
      <c r="A433" s="430"/>
      <c r="B433" s="434"/>
      <c r="C433" s="435"/>
      <c r="D433" s="435"/>
    </row>
    <row r="434" spans="1:4" ht="14.65" customHeight="1" x14ac:dyDescent="0.2">
      <c r="A434" s="431"/>
      <c r="B434" s="432"/>
      <c r="C434" s="433"/>
      <c r="D434" s="433"/>
    </row>
    <row r="435" spans="1:4" ht="14.65" customHeight="1" x14ac:dyDescent="0.2">
      <c r="A435" s="430"/>
      <c r="B435" s="434"/>
      <c r="C435" s="435"/>
      <c r="D435" s="435"/>
    </row>
    <row r="436" spans="1:4" ht="14.65" customHeight="1" x14ac:dyDescent="0.2">
      <c r="A436" s="431"/>
      <c r="B436" s="432"/>
      <c r="C436" s="433"/>
      <c r="D436" s="433"/>
    </row>
    <row r="437" spans="1:4" ht="14.65" customHeight="1" x14ac:dyDescent="0.2">
      <c r="A437" s="430"/>
      <c r="B437" s="434"/>
      <c r="C437" s="435"/>
      <c r="D437" s="435"/>
    </row>
    <row r="438" spans="1:4" ht="14.65" customHeight="1" x14ac:dyDescent="0.2">
      <c r="A438" s="431"/>
      <c r="B438" s="432"/>
      <c r="C438" s="433"/>
      <c r="D438" s="433"/>
    </row>
    <row r="439" spans="1:4" ht="14.65" customHeight="1" x14ac:dyDescent="0.2">
      <c r="A439" s="430"/>
      <c r="B439" s="434"/>
      <c r="C439" s="435"/>
      <c r="D439" s="435"/>
    </row>
    <row r="440" spans="1:4" ht="14.65" customHeight="1" x14ac:dyDescent="0.2">
      <c r="A440" s="431"/>
      <c r="B440" s="432"/>
      <c r="C440" s="433"/>
      <c r="D440" s="433"/>
    </row>
    <row r="441" spans="1:4" ht="14.65" customHeight="1" x14ac:dyDescent="0.2">
      <c r="A441" s="430"/>
      <c r="B441" s="434"/>
      <c r="C441" s="435"/>
      <c r="D441" s="435"/>
    </row>
    <row r="442" spans="1:4" ht="14.65" customHeight="1" x14ac:dyDescent="0.2">
      <c r="A442" s="431"/>
      <c r="B442" s="432"/>
      <c r="C442" s="433"/>
      <c r="D442" s="433"/>
    </row>
    <row r="443" spans="1:4" ht="14.65" customHeight="1" x14ac:dyDescent="0.2">
      <c r="A443" s="430"/>
      <c r="B443" s="434"/>
      <c r="C443" s="435"/>
      <c r="D443" s="435"/>
    </row>
    <row r="444" spans="1:4" ht="14.65" customHeight="1" x14ac:dyDescent="0.2">
      <c r="A444" s="431"/>
      <c r="B444" s="432"/>
      <c r="C444" s="433"/>
      <c r="D444" s="433"/>
    </row>
    <row r="445" spans="1:4" ht="14.65" customHeight="1" x14ac:dyDescent="0.2">
      <c r="A445" s="430"/>
      <c r="B445" s="434"/>
      <c r="C445" s="435"/>
      <c r="D445" s="435"/>
    </row>
    <row r="446" spans="1:4" ht="14.65" customHeight="1" x14ac:dyDescent="0.2">
      <c r="A446" s="431"/>
      <c r="B446" s="432"/>
      <c r="C446" s="433"/>
      <c r="D446" s="433"/>
    </row>
    <row r="447" spans="1:4" ht="14.65" customHeight="1" x14ac:dyDescent="0.2">
      <c r="A447" s="430"/>
      <c r="B447" s="434"/>
      <c r="C447" s="435"/>
      <c r="D447" s="435"/>
    </row>
    <row r="448" spans="1:4" ht="14.65" customHeight="1" x14ac:dyDescent="0.2">
      <c r="A448" s="431"/>
      <c r="B448" s="432"/>
      <c r="C448" s="433"/>
      <c r="D448" s="433"/>
    </row>
    <row r="449" spans="1:4" ht="14.65" customHeight="1" x14ac:dyDescent="0.2">
      <c r="A449" s="430"/>
      <c r="B449" s="434"/>
      <c r="C449" s="435"/>
      <c r="D449" s="435"/>
    </row>
    <row r="450" spans="1:4" ht="14.65" customHeight="1" x14ac:dyDescent="0.2">
      <c r="A450" s="431"/>
      <c r="B450" s="432"/>
      <c r="C450" s="433"/>
      <c r="D450" s="433"/>
    </row>
    <row r="451" spans="1:4" ht="14.65" customHeight="1" x14ac:dyDescent="0.2">
      <c r="A451" s="430"/>
      <c r="B451" s="434"/>
      <c r="C451" s="435"/>
      <c r="D451" s="435"/>
    </row>
    <row r="452" spans="1:4" ht="14.65" customHeight="1" x14ac:dyDescent="0.2">
      <c r="A452" s="431"/>
      <c r="B452" s="432"/>
      <c r="C452" s="433"/>
      <c r="D452" s="433"/>
    </row>
    <row r="453" spans="1:4" ht="14.65" customHeight="1" x14ac:dyDescent="0.2">
      <c r="A453" s="430"/>
      <c r="B453" s="434"/>
      <c r="C453" s="435"/>
      <c r="D453" s="435"/>
    </row>
    <row r="454" spans="1:4" ht="14.65" customHeight="1" x14ac:dyDescent="0.2">
      <c r="A454" s="431"/>
      <c r="B454" s="432"/>
      <c r="C454" s="433"/>
      <c r="D454" s="433"/>
    </row>
    <row r="455" spans="1:4" ht="14.65" customHeight="1" x14ac:dyDescent="0.2">
      <c r="A455" s="430"/>
      <c r="B455" s="434"/>
      <c r="C455" s="435"/>
      <c r="D455" s="435"/>
    </row>
    <row r="456" spans="1:4" ht="14.65" customHeight="1" x14ac:dyDescent="0.2">
      <c r="A456" s="431"/>
      <c r="B456" s="432"/>
      <c r="C456" s="433"/>
      <c r="D456" s="433"/>
    </row>
    <row r="457" spans="1:4" ht="14.65" customHeight="1" x14ac:dyDescent="0.2">
      <c r="A457" s="430"/>
      <c r="B457" s="434"/>
      <c r="C457" s="435"/>
      <c r="D457" s="435"/>
    </row>
    <row r="458" spans="1:4" ht="14.65" customHeight="1" x14ac:dyDescent="0.2">
      <c r="A458" s="431"/>
      <c r="B458" s="432"/>
      <c r="C458" s="433"/>
      <c r="D458" s="433"/>
    </row>
    <row r="459" spans="1:4" ht="14.65" customHeight="1" x14ac:dyDescent="0.2">
      <c r="A459" s="430"/>
      <c r="B459" s="434"/>
      <c r="C459" s="435"/>
      <c r="D459" s="435"/>
    </row>
    <row r="460" spans="1:4" ht="14.65" customHeight="1" x14ac:dyDescent="0.2">
      <c r="A460" s="431"/>
      <c r="B460" s="432"/>
      <c r="C460" s="433"/>
      <c r="D460" s="433"/>
    </row>
    <row r="461" spans="1:4" ht="14.65" customHeight="1" x14ac:dyDescent="0.2">
      <c r="A461" s="430"/>
      <c r="B461" s="434"/>
      <c r="C461" s="435"/>
      <c r="D461" s="435"/>
    </row>
    <row r="462" spans="1:4" ht="14.65" customHeight="1" x14ac:dyDescent="0.2">
      <c r="A462" s="431"/>
      <c r="B462" s="432"/>
      <c r="C462" s="433"/>
      <c r="D462" s="433"/>
    </row>
    <row r="463" spans="1:4" ht="14.65" customHeight="1" x14ac:dyDescent="0.2">
      <c r="A463" s="430"/>
      <c r="B463" s="434"/>
      <c r="C463" s="435"/>
      <c r="D463" s="435"/>
    </row>
    <row r="464" spans="1:4" ht="14.65" customHeight="1" x14ac:dyDescent="0.2">
      <c r="A464" s="431"/>
      <c r="B464" s="432"/>
      <c r="C464" s="433"/>
      <c r="D464" s="433"/>
    </row>
    <row r="465" spans="1:4" ht="14.65" customHeight="1" x14ac:dyDescent="0.2">
      <c r="A465" s="430"/>
      <c r="B465" s="434"/>
      <c r="C465" s="435"/>
      <c r="D465" s="435"/>
    </row>
    <row r="466" spans="1:4" ht="14.65" customHeight="1" x14ac:dyDescent="0.2">
      <c r="A466" s="431"/>
      <c r="B466" s="432"/>
      <c r="C466" s="433"/>
      <c r="D466" s="433"/>
    </row>
    <row r="467" spans="1:4" ht="14.65" customHeight="1" x14ac:dyDescent="0.2">
      <c r="A467" s="430"/>
      <c r="B467" s="434"/>
      <c r="C467" s="435"/>
      <c r="D467" s="435"/>
    </row>
    <row r="468" spans="1:4" ht="14.65" customHeight="1" x14ac:dyDescent="0.2">
      <c r="A468" s="431"/>
      <c r="B468" s="432"/>
      <c r="C468" s="433"/>
      <c r="D468" s="433"/>
    </row>
    <row r="469" spans="1:4" ht="14.65" customHeight="1" x14ac:dyDescent="0.2">
      <c r="A469" s="430"/>
      <c r="B469" s="434"/>
      <c r="C469" s="435"/>
      <c r="D469" s="435"/>
    </row>
    <row r="470" spans="1:4" ht="14.65" customHeight="1" x14ac:dyDescent="0.2">
      <c r="A470" s="431"/>
      <c r="B470" s="432"/>
      <c r="C470" s="433"/>
      <c r="D470" s="433"/>
    </row>
    <row r="471" spans="1:4" ht="14.65" customHeight="1" x14ac:dyDescent="0.2">
      <c r="A471" s="430"/>
      <c r="B471" s="434"/>
      <c r="C471" s="435"/>
      <c r="D471" s="435"/>
    </row>
    <row r="472" spans="1:4" ht="14.65" customHeight="1" x14ac:dyDescent="0.2">
      <c r="A472" s="431"/>
      <c r="B472" s="432"/>
      <c r="C472" s="433"/>
      <c r="D472" s="433"/>
    </row>
    <row r="473" spans="1:4" ht="14.65" customHeight="1" x14ac:dyDescent="0.2">
      <c r="A473" s="430"/>
      <c r="B473" s="434"/>
      <c r="C473" s="435"/>
      <c r="D473" s="435"/>
    </row>
    <row r="474" spans="1:4" ht="14.65" customHeight="1" x14ac:dyDescent="0.2">
      <c r="A474" s="431"/>
      <c r="B474" s="432"/>
      <c r="C474" s="433"/>
      <c r="D474" s="433"/>
    </row>
    <row r="475" spans="1:4" ht="14.65" customHeight="1" x14ac:dyDescent="0.2">
      <c r="A475" s="430"/>
      <c r="B475" s="434"/>
      <c r="C475" s="435"/>
      <c r="D475" s="435"/>
    </row>
    <row r="476" spans="1:4" ht="14.65" customHeight="1" x14ac:dyDescent="0.2">
      <c r="A476" s="431"/>
      <c r="B476" s="432"/>
      <c r="C476" s="433"/>
      <c r="D476" s="433"/>
    </row>
    <row r="477" spans="1:4" ht="14.65" customHeight="1" x14ac:dyDescent="0.2">
      <c r="A477" s="430"/>
      <c r="B477" s="434"/>
      <c r="C477" s="435"/>
      <c r="D477" s="435"/>
    </row>
    <row r="478" spans="1:4" ht="14.65" customHeight="1" x14ac:dyDescent="0.2">
      <c r="A478" s="431"/>
      <c r="B478" s="432"/>
      <c r="C478" s="433"/>
      <c r="D478" s="433"/>
    </row>
    <row r="479" spans="1:4" ht="14.65" customHeight="1" x14ac:dyDescent="0.2">
      <c r="A479" s="430"/>
      <c r="B479" s="434"/>
      <c r="C479" s="435"/>
      <c r="D479" s="435"/>
    </row>
    <row r="480" spans="1:4" ht="14.65" customHeight="1" x14ac:dyDescent="0.2">
      <c r="A480" s="431"/>
      <c r="B480" s="432"/>
      <c r="C480" s="433"/>
      <c r="D480" s="433"/>
    </row>
    <row r="481" spans="1:4" ht="14.65" customHeight="1" x14ac:dyDescent="0.2">
      <c r="A481" s="430"/>
      <c r="B481" s="434"/>
      <c r="C481" s="435"/>
      <c r="D481" s="435"/>
    </row>
    <row r="482" spans="1:4" ht="14.65" customHeight="1" x14ac:dyDescent="0.2">
      <c r="A482" s="431"/>
      <c r="B482" s="432"/>
      <c r="C482" s="433"/>
      <c r="D482" s="433"/>
    </row>
    <row r="483" spans="1:4" ht="14.65" customHeight="1" x14ac:dyDescent="0.2">
      <c r="A483" s="430"/>
      <c r="B483" s="434"/>
      <c r="C483" s="435"/>
      <c r="D483" s="435"/>
    </row>
    <row r="484" spans="1:4" ht="14.65" customHeight="1" x14ac:dyDescent="0.2">
      <c r="A484" s="431"/>
      <c r="B484" s="432"/>
      <c r="C484" s="433"/>
      <c r="D484" s="433"/>
    </row>
    <row r="485" spans="1:4" ht="14.65" customHeight="1" x14ac:dyDescent="0.2">
      <c r="A485" s="430"/>
      <c r="B485" s="434"/>
      <c r="C485" s="435"/>
      <c r="D485" s="435"/>
    </row>
    <row r="486" spans="1:4" ht="14.65" customHeight="1" x14ac:dyDescent="0.2">
      <c r="A486" s="431"/>
      <c r="B486" s="432"/>
      <c r="C486" s="433"/>
      <c r="D486" s="433"/>
    </row>
    <row r="487" spans="1:4" ht="14.65" customHeight="1" x14ac:dyDescent="0.2">
      <c r="A487" s="430"/>
      <c r="B487" s="434"/>
      <c r="C487" s="435"/>
      <c r="D487" s="435"/>
    </row>
    <row r="488" spans="1:4" ht="14.65" customHeight="1" x14ac:dyDescent="0.2">
      <c r="A488" s="431"/>
      <c r="B488" s="432"/>
      <c r="C488" s="433"/>
      <c r="D488" s="433"/>
    </row>
    <row r="489" spans="1:4" ht="14.65" customHeight="1" x14ac:dyDescent="0.2">
      <c r="A489" s="430"/>
      <c r="B489" s="434"/>
      <c r="C489" s="435"/>
      <c r="D489" s="435"/>
    </row>
    <row r="490" spans="1:4" ht="14.65" customHeight="1" x14ac:dyDescent="0.2">
      <c r="A490" s="431"/>
      <c r="B490" s="432"/>
      <c r="C490" s="433"/>
      <c r="D490" s="433"/>
    </row>
    <row r="491" spans="1:4" ht="14.65" customHeight="1" x14ac:dyDescent="0.2">
      <c r="A491" s="430"/>
      <c r="B491" s="434"/>
      <c r="C491" s="435"/>
      <c r="D491" s="435"/>
    </row>
    <row r="492" spans="1:4" ht="14.65" customHeight="1" x14ac:dyDescent="0.2">
      <c r="A492" s="431"/>
      <c r="B492" s="432"/>
      <c r="C492" s="433"/>
      <c r="D492" s="433"/>
    </row>
    <row r="493" spans="1:4" ht="14.65" customHeight="1" x14ac:dyDescent="0.2">
      <c r="A493" s="430"/>
      <c r="B493" s="434"/>
      <c r="C493" s="435"/>
      <c r="D493" s="435"/>
    </row>
    <row r="494" spans="1:4" ht="14.65" customHeight="1" x14ac:dyDescent="0.2">
      <c r="A494" s="431"/>
      <c r="B494" s="432"/>
      <c r="C494" s="433"/>
      <c r="D494" s="433"/>
    </row>
    <row r="495" spans="1:4" ht="14.65" customHeight="1" x14ac:dyDescent="0.2">
      <c r="A495" s="430"/>
      <c r="B495" s="434"/>
      <c r="C495" s="435"/>
      <c r="D495" s="435"/>
    </row>
    <row r="496" spans="1:4" ht="14.65" customHeight="1" x14ac:dyDescent="0.2">
      <c r="A496" s="431"/>
      <c r="B496" s="432"/>
      <c r="C496" s="433"/>
      <c r="D496" s="433"/>
    </row>
    <row r="497" spans="1:4" ht="14.65" customHeight="1" x14ac:dyDescent="0.2">
      <c r="A497" s="430"/>
      <c r="B497" s="434"/>
      <c r="C497" s="435"/>
      <c r="D497" s="435"/>
    </row>
    <row r="498" spans="1:4" ht="14.65" customHeight="1" x14ac:dyDescent="0.2">
      <c r="A498" s="431"/>
      <c r="B498" s="432"/>
      <c r="C498" s="433"/>
      <c r="D498" s="433"/>
    </row>
    <row r="499" spans="1:4" ht="14.65" customHeight="1" x14ac:dyDescent="0.2">
      <c r="A499" s="430"/>
      <c r="B499" s="434"/>
      <c r="C499" s="435"/>
      <c r="D499" s="435"/>
    </row>
    <row r="500" spans="1:4" ht="14.65" customHeight="1" x14ac:dyDescent="0.2">
      <c r="A500" s="431"/>
      <c r="B500" s="432"/>
      <c r="C500" s="433"/>
      <c r="D500" s="433"/>
    </row>
    <row r="501" spans="1:4" ht="14.65" customHeight="1" x14ac:dyDescent="0.2">
      <c r="A501" s="430"/>
      <c r="B501" s="434"/>
      <c r="C501" s="435"/>
      <c r="D501" s="435"/>
    </row>
    <row r="502" spans="1:4" ht="14.65" customHeight="1" x14ac:dyDescent="0.2">
      <c r="A502" s="431"/>
      <c r="B502" s="432"/>
      <c r="C502" s="433"/>
      <c r="D502" s="433"/>
    </row>
    <row r="503" spans="1:4" ht="14.65" customHeight="1" x14ac:dyDescent="0.2">
      <c r="A503" s="430"/>
      <c r="B503" s="434"/>
      <c r="C503" s="435"/>
      <c r="D503" s="435"/>
    </row>
    <row r="504" spans="1:4" ht="14.65" customHeight="1" x14ac:dyDescent="0.2">
      <c r="A504" s="431"/>
      <c r="B504" s="432"/>
      <c r="C504" s="433"/>
      <c r="D504" s="433"/>
    </row>
    <row r="505" spans="1:4" ht="14.65" customHeight="1" x14ac:dyDescent="0.2">
      <c r="A505" s="430"/>
      <c r="B505" s="434"/>
      <c r="C505" s="435"/>
      <c r="D505" s="435"/>
    </row>
    <row r="506" spans="1:4" ht="14.65" customHeight="1" x14ac:dyDescent="0.2">
      <c r="A506" s="431"/>
      <c r="B506" s="432"/>
      <c r="C506" s="433"/>
      <c r="D506" s="433"/>
    </row>
    <row r="507" spans="1:4" ht="14.65" customHeight="1" x14ac:dyDescent="0.2">
      <c r="A507" s="430"/>
      <c r="B507" s="434"/>
      <c r="C507" s="435"/>
      <c r="D507" s="435"/>
    </row>
    <row r="508" spans="1:4" ht="14.65" customHeight="1" x14ac:dyDescent="0.2">
      <c r="A508" s="431"/>
      <c r="B508" s="432"/>
      <c r="C508" s="433"/>
      <c r="D508" s="433"/>
    </row>
    <row r="509" spans="1:4" ht="14.65" customHeight="1" x14ac:dyDescent="0.2">
      <c r="A509" s="430"/>
      <c r="B509" s="434"/>
      <c r="C509" s="435"/>
      <c r="D509" s="435"/>
    </row>
    <row r="510" spans="1:4" ht="14.65" customHeight="1" x14ac:dyDescent="0.2">
      <c r="A510" s="431"/>
      <c r="B510" s="432"/>
      <c r="C510" s="433"/>
      <c r="D510" s="433"/>
    </row>
    <row r="511" spans="1:4" ht="14.65" customHeight="1" x14ac:dyDescent="0.2">
      <c r="A511" s="430"/>
      <c r="B511" s="434"/>
      <c r="C511" s="435"/>
      <c r="D511" s="435"/>
    </row>
    <row r="512" spans="1:4" ht="14.65" customHeight="1" x14ac:dyDescent="0.2">
      <c r="A512" s="431"/>
      <c r="B512" s="432"/>
      <c r="C512" s="433"/>
      <c r="D512" s="433"/>
    </row>
    <row r="513" spans="1:4" ht="14.65" customHeight="1" x14ac:dyDescent="0.2">
      <c r="A513" s="430"/>
      <c r="B513" s="434"/>
      <c r="C513" s="435"/>
      <c r="D513" s="435"/>
    </row>
    <row r="514" spans="1:4" ht="14.65" customHeight="1" x14ac:dyDescent="0.2">
      <c r="A514" s="431"/>
      <c r="B514" s="432"/>
      <c r="C514" s="433"/>
      <c r="D514" s="433"/>
    </row>
    <row r="515" spans="1:4" ht="14.65" customHeight="1" x14ac:dyDescent="0.2">
      <c r="A515" s="430"/>
      <c r="B515" s="434"/>
      <c r="C515" s="435"/>
      <c r="D515" s="435"/>
    </row>
    <row r="516" spans="1:4" ht="14.65" customHeight="1" x14ac:dyDescent="0.2">
      <c r="A516" s="431"/>
      <c r="B516" s="432"/>
      <c r="C516" s="433"/>
      <c r="D516" s="433"/>
    </row>
    <row r="517" spans="1:4" ht="14.65" customHeight="1" x14ac:dyDescent="0.2">
      <c r="A517" s="430"/>
      <c r="B517" s="434"/>
      <c r="C517" s="435"/>
      <c r="D517" s="435"/>
    </row>
    <row r="518" spans="1:4" ht="14.65" customHeight="1" x14ac:dyDescent="0.2">
      <c r="A518" s="431"/>
      <c r="B518" s="432"/>
      <c r="C518" s="433"/>
      <c r="D518" s="433"/>
    </row>
    <row r="519" spans="1:4" ht="14.65" customHeight="1" x14ac:dyDescent="0.2">
      <c r="A519" s="430"/>
      <c r="B519" s="434"/>
      <c r="C519" s="435"/>
      <c r="D519" s="435"/>
    </row>
    <row r="520" spans="1:4" ht="14.65" customHeight="1" x14ac:dyDescent="0.2">
      <c r="A520" s="431"/>
      <c r="B520" s="432"/>
      <c r="C520" s="433"/>
      <c r="D520" s="433"/>
    </row>
    <row r="521" spans="1:4" ht="14.65" customHeight="1" x14ac:dyDescent="0.2">
      <c r="A521" s="430"/>
      <c r="B521" s="434"/>
      <c r="C521" s="435"/>
      <c r="D521" s="435"/>
    </row>
    <row r="522" spans="1:4" ht="14.65" customHeight="1" x14ac:dyDescent="0.2">
      <c r="A522" s="431"/>
      <c r="B522" s="432"/>
      <c r="C522" s="433"/>
      <c r="D522" s="433"/>
    </row>
    <row r="523" spans="1:4" ht="14.65" customHeight="1" x14ac:dyDescent="0.2">
      <c r="A523" s="430"/>
      <c r="B523" s="434"/>
      <c r="C523" s="435"/>
      <c r="D523" s="435"/>
    </row>
    <row r="524" spans="1:4" ht="14.65" customHeight="1" x14ac:dyDescent="0.2">
      <c r="A524" s="431"/>
      <c r="B524" s="432"/>
      <c r="C524" s="433"/>
      <c r="D524" s="433"/>
    </row>
    <row r="525" spans="1:4" ht="14.65" customHeight="1" x14ac:dyDescent="0.2">
      <c r="A525" s="430"/>
      <c r="B525" s="434"/>
      <c r="C525" s="435"/>
      <c r="D525" s="435"/>
    </row>
    <row r="526" spans="1:4" ht="14.65" customHeight="1" x14ac:dyDescent="0.2">
      <c r="A526" s="431"/>
      <c r="B526" s="432"/>
      <c r="C526" s="433"/>
      <c r="D526" s="433"/>
    </row>
    <row r="527" spans="1:4" ht="14.65" customHeight="1" x14ac:dyDescent="0.2">
      <c r="A527" s="430"/>
      <c r="B527" s="434"/>
      <c r="C527" s="435"/>
      <c r="D527" s="435"/>
    </row>
    <row r="528" spans="1:4" ht="14.65" customHeight="1" x14ac:dyDescent="0.2">
      <c r="A528" s="431"/>
      <c r="B528" s="432"/>
      <c r="C528" s="433"/>
      <c r="D528" s="433"/>
    </row>
    <row r="529" spans="1:4" ht="14.65" customHeight="1" x14ac:dyDescent="0.2">
      <c r="A529" s="430"/>
      <c r="B529" s="434"/>
      <c r="C529" s="435"/>
      <c r="D529" s="435"/>
    </row>
    <row r="530" spans="1:4" ht="14.65" customHeight="1" x14ac:dyDescent="0.2">
      <c r="A530" s="431"/>
      <c r="B530" s="432"/>
      <c r="C530" s="433"/>
      <c r="D530" s="433"/>
    </row>
    <row r="531" spans="1:4" ht="14.65" customHeight="1" x14ac:dyDescent="0.2">
      <c r="A531" s="430"/>
      <c r="B531" s="434"/>
      <c r="C531" s="435"/>
      <c r="D531" s="435"/>
    </row>
    <row r="532" spans="1:4" ht="14.65" customHeight="1" x14ac:dyDescent="0.2">
      <c r="A532" s="431"/>
      <c r="B532" s="432"/>
      <c r="C532" s="433"/>
      <c r="D532" s="433"/>
    </row>
    <row r="533" spans="1:4" ht="14.65" customHeight="1" x14ac:dyDescent="0.2">
      <c r="A533" s="430"/>
      <c r="B533" s="434"/>
      <c r="C533" s="435"/>
      <c r="D533" s="435"/>
    </row>
    <row r="534" spans="1:4" ht="14.65" customHeight="1" x14ac:dyDescent="0.2">
      <c r="A534" s="431"/>
      <c r="B534" s="432"/>
      <c r="C534" s="433"/>
      <c r="D534" s="433"/>
    </row>
    <row r="535" spans="1:4" ht="14.65" customHeight="1" x14ac:dyDescent="0.2">
      <c r="A535" s="430"/>
      <c r="B535" s="434"/>
      <c r="C535" s="435"/>
      <c r="D535" s="435"/>
    </row>
    <row r="536" spans="1:4" ht="14.65" customHeight="1" x14ac:dyDescent="0.2">
      <c r="A536" s="431"/>
      <c r="B536" s="432"/>
      <c r="C536" s="433"/>
      <c r="D536" s="433"/>
    </row>
    <row r="537" spans="1:4" ht="14.65" customHeight="1" x14ac:dyDescent="0.2">
      <c r="A537" s="430"/>
      <c r="B537" s="434"/>
      <c r="C537" s="435"/>
      <c r="D537" s="435"/>
    </row>
    <row r="538" spans="1:4" ht="14.65" customHeight="1" x14ac:dyDescent="0.2">
      <c r="A538" s="431"/>
      <c r="B538" s="432"/>
      <c r="C538" s="433"/>
      <c r="D538" s="433"/>
    </row>
    <row r="539" spans="1:4" ht="14.65" customHeight="1" x14ac:dyDescent="0.2">
      <c r="A539" s="430"/>
      <c r="B539" s="434"/>
      <c r="C539" s="435"/>
      <c r="D539" s="435"/>
    </row>
    <row r="540" spans="1:4" ht="14.65" customHeight="1" x14ac:dyDescent="0.2">
      <c r="A540" s="431"/>
      <c r="B540" s="432"/>
      <c r="C540" s="433"/>
      <c r="D540" s="433"/>
    </row>
    <row r="541" spans="1:4" ht="14.65" customHeight="1" x14ac:dyDescent="0.2">
      <c r="A541" s="430"/>
      <c r="B541" s="434"/>
      <c r="C541" s="435"/>
      <c r="D541" s="435"/>
    </row>
    <row r="542" spans="1:4" ht="14.65" customHeight="1" x14ac:dyDescent="0.2">
      <c r="A542" s="431"/>
      <c r="B542" s="432"/>
      <c r="C542" s="433"/>
      <c r="D542" s="433"/>
    </row>
    <row r="543" spans="1:4" ht="14.65" customHeight="1" x14ac:dyDescent="0.2">
      <c r="A543" s="430"/>
      <c r="B543" s="434"/>
      <c r="C543" s="435"/>
      <c r="D543" s="435"/>
    </row>
    <row r="544" spans="1:4" ht="14.65" customHeight="1" x14ac:dyDescent="0.2">
      <c r="A544" s="431"/>
      <c r="B544" s="432"/>
      <c r="C544" s="433"/>
      <c r="D544" s="433"/>
    </row>
    <row r="545" spans="1:4" ht="14.65" customHeight="1" x14ac:dyDescent="0.2">
      <c r="A545" s="430"/>
      <c r="B545" s="434"/>
      <c r="C545" s="435"/>
      <c r="D545" s="435"/>
    </row>
    <row r="546" spans="1:4" ht="14.65" customHeight="1" x14ac:dyDescent="0.2">
      <c r="A546" s="431"/>
      <c r="B546" s="432"/>
      <c r="C546" s="433"/>
      <c r="D546" s="433"/>
    </row>
    <row r="547" spans="1:4" ht="14.65" customHeight="1" x14ac:dyDescent="0.2">
      <c r="A547" s="430"/>
      <c r="B547" s="434"/>
      <c r="C547" s="435"/>
      <c r="D547" s="435"/>
    </row>
    <row r="548" spans="1:4" ht="14.65" customHeight="1" x14ac:dyDescent="0.2">
      <c r="A548" s="431"/>
      <c r="B548" s="432"/>
      <c r="C548" s="433"/>
      <c r="D548" s="433"/>
    </row>
    <row r="549" spans="1:4" ht="14.65" customHeight="1" x14ac:dyDescent="0.2">
      <c r="A549" s="430"/>
      <c r="B549" s="434"/>
      <c r="C549" s="435"/>
      <c r="D549" s="435"/>
    </row>
    <row r="550" spans="1:4" ht="14.65" customHeight="1" x14ac:dyDescent="0.2">
      <c r="A550" s="431"/>
      <c r="B550" s="432"/>
      <c r="C550" s="433"/>
      <c r="D550" s="433"/>
    </row>
    <row r="551" spans="1:4" ht="14.65" customHeight="1" x14ac:dyDescent="0.2">
      <c r="A551" s="430"/>
      <c r="B551" s="434"/>
      <c r="C551" s="435"/>
      <c r="D551" s="435"/>
    </row>
    <row r="552" spans="1:4" ht="14.65" customHeight="1" x14ac:dyDescent="0.2">
      <c r="A552" s="431"/>
      <c r="B552" s="432"/>
      <c r="C552" s="433"/>
      <c r="D552" s="433"/>
    </row>
    <row r="553" spans="1:4" ht="14.65" customHeight="1" x14ac:dyDescent="0.2">
      <c r="A553" s="430"/>
      <c r="B553" s="434"/>
      <c r="C553" s="435"/>
      <c r="D553" s="435"/>
    </row>
    <row r="554" spans="1:4" ht="14.65" customHeight="1" x14ac:dyDescent="0.2">
      <c r="A554" s="431"/>
      <c r="B554" s="432"/>
      <c r="C554" s="433"/>
      <c r="D554" s="433"/>
    </row>
    <row r="555" spans="1:4" ht="14.65" customHeight="1" x14ac:dyDescent="0.2">
      <c r="A555" s="430"/>
      <c r="B555" s="434"/>
      <c r="C555" s="435"/>
      <c r="D555" s="435"/>
    </row>
    <row r="556" spans="1:4" ht="14.65" customHeight="1" x14ac:dyDescent="0.2">
      <c r="A556" s="431"/>
      <c r="B556" s="432"/>
      <c r="C556" s="433"/>
      <c r="D556" s="433"/>
    </row>
    <row r="557" spans="1:4" ht="14.65" customHeight="1" x14ac:dyDescent="0.2">
      <c r="A557" s="430"/>
      <c r="B557" s="434"/>
      <c r="C557" s="435"/>
      <c r="D557" s="435"/>
    </row>
    <row r="558" spans="1:4" ht="14.65" customHeight="1" x14ac:dyDescent="0.2">
      <c r="A558" s="431"/>
      <c r="B558" s="432"/>
      <c r="C558" s="433"/>
      <c r="D558" s="433"/>
    </row>
    <row r="559" spans="1:4" ht="14.65" customHeight="1" x14ac:dyDescent="0.2">
      <c r="A559" s="430"/>
      <c r="B559" s="434"/>
      <c r="C559" s="435"/>
      <c r="D559" s="435"/>
    </row>
    <row r="560" spans="1:4" ht="14.65" customHeight="1" x14ac:dyDescent="0.2">
      <c r="A560" s="431"/>
      <c r="B560" s="432"/>
      <c r="C560" s="433"/>
      <c r="D560" s="433"/>
    </row>
    <row r="561" spans="1:4" ht="14.65" customHeight="1" x14ac:dyDescent="0.2">
      <c r="A561" s="430"/>
      <c r="B561" s="434"/>
      <c r="C561" s="435"/>
      <c r="D561" s="435"/>
    </row>
    <row r="562" spans="1:4" ht="14.65" customHeight="1" x14ac:dyDescent="0.2">
      <c r="A562" s="431"/>
      <c r="B562" s="432"/>
      <c r="C562" s="433"/>
      <c r="D562" s="433"/>
    </row>
    <row r="563" spans="1:4" ht="14.65" customHeight="1" x14ac:dyDescent="0.2">
      <c r="A563" s="430"/>
      <c r="B563" s="434"/>
      <c r="C563" s="435"/>
      <c r="D563" s="435"/>
    </row>
    <row r="564" spans="1:4" ht="14.65" customHeight="1" x14ac:dyDescent="0.2">
      <c r="A564" s="431"/>
      <c r="B564" s="432"/>
      <c r="C564" s="433"/>
      <c r="D564" s="433"/>
    </row>
    <row r="565" spans="1:4" ht="14.65" customHeight="1" x14ac:dyDescent="0.2">
      <c r="A565" s="430"/>
      <c r="B565" s="434"/>
      <c r="C565" s="435"/>
      <c r="D565" s="435"/>
    </row>
    <row r="566" spans="1:4" ht="14.65" customHeight="1" x14ac:dyDescent="0.2">
      <c r="A566" s="431"/>
      <c r="B566" s="432"/>
      <c r="C566" s="433"/>
      <c r="D566" s="433"/>
    </row>
    <row r="567" spans="1:4" ht="14.65" customHeight="1" x14ac:dyDescent="0.2">
      <c r="A567" s="430"/>
      <c r="B567" s="434"/>
      <c r="C567" s="435"/>
      <c r="D567" s="435"/>
    </row>
    <row r="568" spans="1:4" ht="14.65" customHeight="1" x14ac:dyDescent="0.2">
      <c r="A568" s="431"/>
      <c r="B568" s="432"/>
      <c r="C568" s="433"/>
      <c r="D568" s="433"/>
    </row>
    <row r="569" spans="1:4" ht="14.65" customHeight="1" x14ac:dyDescent="0.2">
      <c r="A569" s="430"/>
      <c r="B569" s="434"/>
      <c r="C569" s="435"/>
      <c r="D569" s="435"/>
    </row>
    <row r="570" spans="1:4" ht="14.65" customHeight="1" x14ac:dyDescent="0.2">
      <c r="A570" s="431"/>
      <c r="B570" s="432"/>
      <c r="C570" s="433"/>
      <c r="D570" s="433"/>
    </row>
    <row r="571" spans="1:4" ht="14.65" customHeight="1" x14ac:dyDescent="0.2">
      <c r="A571" s="430"/>
      <c r="B571" s="434"/>
      <c r="C571" s="435"/>
      <c r="D571" s="435"/>
    </row>
    <row r="572" spans="1:4" ht="14.65" customHeight="1" x14ac:dyDescent="0.2">
      <c r="A572" s="431"/>
      <c r="B572" s="432"/>
      <c r="C572" s="433"/>
      <c r="D572" s="433"/>
    </row>
    <row r="573" spans="1:4" ht="14.65" customHeight="1" x14ac:dyDescent="0.2">
      <c r="A573" s="430"/>
      <c r="B573" s="434"/>
      <c r="C573" s="435"/>
      <c r="D573" s="435"/>
    </row>
    <row r="574" spans="1:4" ht="14.65" customHeight="1" x14ac:dyDescent="0.2">
      <c r="A574" s="431"/>
      <c r="B574" s="432"/>
      <c r="C574" s="433"/>
      <c r="D574" s="433"/>
    </row>
    <row r="575" spans="1:4" ht="14.65" customHeight="1" x14ac:dyDescent="0.2">
      <c r="A575" s="430"/>
      <c r="B575" s="434"/>
      <c r="C575" s="435"/>
      <c r="D575" s="435"/>
    </row>
    <row r="576" spans="1:4" ht="14.65" customHeight="1" x14ac:dyDescent="0.2">
      <c r="A576" s="431"/>
      <c r="B576" s="432"/>
      <c r="C576" s="433"/>
      <c r="D576" s="433"/>
    </row>
    <row r="577" spans="1:4" ht="14.65" customHeight="1" x14ac:dyDescent="0.2">
      <c r="A577" s="430"/>
      <c r="B577" s="434"/>
      <c r="C577" s="435"/>
      <c r="D577" s="435"/>
    </row>
    <row r="578" spans="1:4" ht="14.65" customHeight="1" x14ac:dyDescent="0.2">
      <c r="A578" s="431"/>
      <c r="B578" s="432"/>
      <c r="C578" s="433"/>
      <c r="D578" s="433"/>
    </row>
    <row r="579" spans="1:4" ht="14.65" customHeight="1" x14ac:dyDescent="0.2">
      <c r="A579" s="430"/>
      <c r="B579" s="434"/>
      <c r="C579" s="435"/>
      <c r="D579" s="435"/>
    </row>
    <row r="580" spans="1:4" ht="14.65" customHeight="1" x14ac:dyDescent="0.2">
      <c r="A580" s="431"/>
      <c r="B580" s="432"/>
      <c r="C580" s="433"/>
      <c r="D580" s="433"/>
    </row>
    <row r="581" spans="1:4" ht="14.65" customHeight="1" x14ac:dyDescent="0.2">
      <c r="A581" s="430"/>
      <c r="B581" s="434"/>
      <c r="C581" s="435"/>
      <c r="D581" s="435"/>
    </row>
    <row r="582" spans="1:4" ht="14.65" customHeight="1" x14ac:dyDescent="0.2">
      <c r="A582" s="431"/>
      <c r="B582" s="432"/>
      <c r="C582" s="433"/>
      <c r="D582" s="433"/>
    </row>
    <row r="583" spans="1:4" ht="14.65" customHeight="1" x14ac:dyDescent="0.2">
      <c r="A583" s="430"/>
      <c r="B583" s="434"/>
      <c r="C583" s="435"/>
      <c r="D583" s="435"/>
    </row>
    <row r="584" spans="1:4" ht="14.65" customHeight="1" x14ac:dyDescent="0.2">
      <c r="A584" s="431"/>
      <c r="B584" s="432"/>
      <c r="C584" s="433"/>
      <c r="D584" s="433"/>
    </row>
    <row r="585" spans="1:4" ht="14.65" customHeight="1" x14ac:dyDescent="0.2">
      <c r="A585" s="430"/>
      <c r="B585" s="434"/>
      <c r="C585" s="435"/>
      <c r="D585" s="435"/>
    </row>
    <row r="586" spans="1:4" ht="14.65" customHeight="1" x14ac:dyDescent="0.2">
      <c r="A586" s="431"/>
      <c r="B586" s="432"/>
      <c r="C586" s="433"/>
      <c r="D586" s="433"/>
    </row>
    <row r="587" spans="1:4" ht="14.65" customHeight="1" x14ac:dyDescent="0.2">
      <c r="A587" s="430"/>
      <c r="B587" s="434"/>
      <c r="C587" s="435"/>
      <c r="D587" s="435"/>
    </row>
    <row r="588" spans="1:4" ht="14.65" customHeight="1" x14ac:dyDescent="0.2">
      <c r="A588" s="431"/>
      <c r="B588" s="432"/>
      <c r="C588" s="433"/>
      <c r="D588" s="433"/>
    </row>
    <row r="589" spans="1:4" ht="14.65" customHeight="1" x14ac:dyDescent="0.2">
      <c r="A589" s="430"/>
      <c r="B589" s="434"/>
      <c r="C589" s="435"/>
      <c r="D589" s="435"/>
    </row>
    <row r="590" spans="1:4" ht="14.65" customHeight="1" x14ac:dyDescent="0.2">
      <c r="A590" s="431"/>
      <c r="B590" s="432"/>
      <c r="C590" s="433"/>
      <c r="D590" s="433"/>
    </row>
    <row r="591" spans="1:4" ht="14.65" customHeight="1" x14ac:dyDescent="0.2">
      <c r="A591" s="430"/>
      <c r="B591" s="434"/>
      <c r="C591" s="435"/>
      <c r="D591" s="435"/>
    </row>
    <row r="592" spans="1:4" ht="14.65" customHeight="1" x14ac:dyDescent="0.2">
      <c r="A592" s="431"/>
      <c r="B592" s="432"/>
      <c r="C592" s="433"/>
      <c r="D592" s="433"/>
    </row>
    <row r="593" spans="1:4" ht="14.65" customHeight="1" x14ac:dyDescent="0.2">
      <c r="A593" s="430"/>
      <c r="B593" s="434"/>
      <c r="C593" s="435"/>
      <c r="D593" s="435"/>
    </row>
    <row r="594" spans="1:4" ht="14.65" customHeight="1" x14ac:dyDescent="0.2">
      <c r="A594" s="431"/>
      <c r="B594" s="432"/>
      <c r="C594" s="433"/>
      <c r="D594" s="433"/>
    </row>
    <row r="595" spans="1:4" ht="14.65" customHeight="1" x14ac:dyDescent="0.2">
      <c r="A595" s="430"/>
      <c r="B595" s="434"/>
      <c r="C595" s="435"/>
      <c r="D595" s="435"/>
    </row>
    <row r="596" spans="1:4" ht="14.65" customHeight="1" x14ac:dyDescent="0.2">
      <c r="A596" s="431"/>
      <c r="B596" s="432"/>
      <c r="C596" s="433"/>
      <c r="D596" s="433"/>
    </row>
    <row r="597" spans="1:4" ht="14.65" customHeight="1" x14ac:dyDescent="0.2">
      <c r="A597" s="430"/>
      <c r="B597" s="434"/>
      <c r="C597" s="435"/>
      <c r="D597" s="435"/>
    </row>
    <row r="598" spans="1:4" ht="14.65" customHeight="1" x14ac:dyDescent="0.2">
      <c r="A598" s="431"/>
      <c r="B598" s="432"/>
      <c r="C598" s="433"/>
      <c r="D598" s="433"/>
    </row>
    <row r="599" spans="1:4" ht="14.65" customHeight="1" x14ac:dyDescent="0.2">
      <c r="A599" s="430"/>
      <c r="B599" s="434"/>
      <c r="C599" s="435"/>
      <c r="D599" s="435"/>
    </row>
    <row r="600" spans="1:4" ht="14.65" customHeight="1" x14ac:dyDescent="0.2">
      <c r="A600" s="431"/>
      <c r="B600" s="432"/>
      <c r="C600" s="433"/>
      <c r="D600" s="433"/>
    </row>
    <row r="601" spans="1:4" ht="14.65" customHeight="1" x14ac:dyDescent="0.2">
      <c r="A601" s="430"/>
      <c r="B601" s="434"/>
      <c r="C601" s="435"/>
      <c r="D601" s="435"/>
    </row>
    <row r="602" spans="1:4" ht="14.65" customHeight="1" x14ac:dyDescent="0.2">
      <c r="A602" s="431"/>
      <c r="B602" s="432"/>
      <c r="C602" s="433"/>
      <c r="D602" s="433"/>
    </row>
    <row r="603" spans="1:4" ht="14.65" customHeight="1" x14ac:dyDescent="0.2">
      <c r="A603" s="430"/>
      <c r="B603" s="434"/>
      <c r="C603" s="435"/>
      <c r="D603" s="435"/>
    </row>
    <row r="604" spans="1:4" ht="14.65" customHeight="1" x14ac:dyDescent="0.2">
      <c r="A604" s="431"/>
      <c r="B604" s="432"/>
      <c r="C604" s="433"/>
      <c r="D604" s="433"/>
    </row>
    <row r="605" spans="1:4" ht="14.65" customHeight="1" x14ac:dyDescent="0.2">
      <c r="A605" s="430"/>
      <c r="B605" s="434"/>
      <c r="C605" s="435"/>
      <c r="D605" s="435"/>
    </row>
    <row r="606" spans="1:4" ht="14.65" customHeight="1" x14ac:dyDescent="0.2">
      <c r="A606" s="431"/>
      <c r="B606" s="432"/>
      <c r="C606" s="433"/>
      <c r="D606" s="433"/>
    </row>
    <row r="607" spans="1:4" ht="14.65" customHeight="1" x14ac:dyDescent="0.2">
      <c r="A607" s="430"/>
      <c r="B607" s="434"/>
      <c r="C607" s="435"/>
      <c r="D607" s="435"/>
    </row>
    <row r="608" spans="1:4" ht="14.65" customHeight="1" x14ac:dyDescent="0.2">
      <c r="A608" s="431"/>
      <c r="B608" s="432"/>
      <c r="C608" s="433"/>
      <c r="D608" s="433"/>
    </row>
    <row r="609" spans="1:4" ht="14.65" customHeight="1" x14ac:dyDescent="0.2">
      <c r="A609" s="430"/>
      <c r="B609" s="434"/>
      <c r="C609" s="435"/>
      <c r="D609" s="435"/>
    </row>
    <row r="610" spans="1:4" ht="14.65" customHeight="1" x14ac:dyDescent="0.2">
      <c r="A610" s="431"/>
      <c r="B610" s="432"/>
      <c r="C610" s="433"/>
      <c r="D610" s="433"/>
    </row>
    <row r="611" spans="1:4" ht="14.65" customHeight="1" x14ac:dyDescent="0.2">
      <c r="A611" s="430"/>
      <c r="B611" s="434"/>
      <c r="C611" s="435"/>
      <c r="D611" s="435"/>
    </row>
    <row r="612" spans="1:4" ht="14.65" customHeight="1" x14ac:dyDescent="0.2">
      <c r="A612" s="431"/>
      <c r="B612" s="432"/>
      <c r="C612" s="433"/>
      <c r="D612" s="433"/>
    </row>
    <row r="613" spans="1:4" ht="14.65" customHeight="1" x14ac:dyDescent="0.2">
      <c r="A613" s="430"/>
      <c r="B613" s="434"/>
      <c r="C613" s="435"/>
      <c r="D613" s="435"/>
    </row>
    <row r="614" spans="1:4" ht="14.65" customHeight="1" x14ac:dyDescent="0.2">
      <c r="A614" s="431"/>
      <c r="B614" s="432"/>
      <c r="C614" s="433"/>
      <c r="D614" s="433"/>
    </row>
    <row r="615" spans="1:4" ht="14.65" customHeight="1" x14ac:dyDescent="0.2">
      <c r="A615" s="430"/>
      <c r="B615" s="434"/>
      <c r="C615" s="435"/>
      <c r="D615" s="435"/>
    </row>
    <row r="616" spans="1:4" ht="14.65" customHeight="1" x14ac:dyDescent="0.2">
      <c r="A616" s="431"/>
      <c r="B616" s="432"/>
      <c r="C616" s="433"/>
      <c r="D616" s="433"/>
    </row>
    <row r="617" spans="1:4" ht="14.65" customHeight="1" x14ac:dyDescent="0.2">
      <c r="A617" s="430"/>
      <c r="B617" s="434"/>
      <c r="C617" s="435"/>
      <c r="D617" s="435"/>
    </row>
    <row r="618" spans="1:4" ht="14.65" customHeight="1" x14ac:dyDescent="0.2">
      <c r="A618" s="431"/>
      <c r="B618" s="432"/>
      <c r="C618" s="433"/>
      <c r="D618" s="433"/>
    </row>
    <row r="619" spans="1:4" ht="14.65" customHeight="1" x14ac:dyDescent="0.2">
      <c r="A619" s="430"/>
      <c r="B619" s="434"/>
      <c r="C619" s="435"/>
      <c r="D619" s="435"/>
    </row>
    <row r="620" spans="1:4" ht="14.65" customHeight="1" x14ac:dyDescent="0.2">
      <c r="A620" s="431"/>
      <c r="B620" s="432"/>
      <c r="C620" s="433"/>
      <c r="D620" s="433"/>
    </row>
    <row r="621" spans="1:4" ht="14.65" customHeight="1" x14ac:dyDescent="0.2">
      <c r="A621" s="430"/>
      <c r="B621" s="434"/>
      <c r="C621" s="435"/>
      <c r="D621" s="435"/>
    </row>
    <row r="622" spans="1:4" ht="14.65" customHeight="1" x14ac:dyDescent="0.2">
      <c r="A622" s="431"/>
      <c r="B622" s="432"/>
      <c r="C622" s="433"/>
      <c r="D622" s="433"/>
    </row>
    <row r="623" spans="1:4" ht="14.65" customHeight="1" x14ac:dyDescent="0.2">
      <c r="A623" s="430"/>
      <c r="B623" s="434"/>
      <c r="C623" s="435"/>
      <c r="D623" s="435"/>
    </row>
    <row r="624" spans="1:4" ht="14.65" customHeight="1" x14ac:dyDescent="0.2">
      <c r="A624" s="431"/>
      <c r="B624" s="432"/>
      <c r="C624" s="433"/>
      <c r="D624" s="433"/>
    </row>
    <row r="625" spans="1:4" ht="14.65" customHeight="1" x14ac:dyDescent="0.2">
      <c r="A625" s="430"/>
      <c r="B625" s="434"/>
      <c r="C625" s="435"/>
      <c r="D625" s="435"/>
    </row>
    <row r="626" spans="1:4" ht="14.65" customHeight="1" x14ac:dyDescent="0.2">
      <c r="A626" s="431"/>
      <c r="B626" s="432"/>
      <c r="C626" s="433"/>
      <c r="D626" s="433"/>
    </row>
    <row r="627" spans="1:4" ht="14.65" customHeight="1" x14ac:dyDescent="0.2">
      <c r="A627" s="430"/>
      <c r="B627" s="434"/>
      <c r="C627" s="435"/>
      <c r="D627" s="435"/>
    </row>
  </sheetData>
  <sheetProtection algorithmName="SHA-512" hashValue="laEtLS82BvHCEVlcvr6dWvnLHJq0JX5sLOg1vLjdf3pwH2f0Yi39AxCXGbHLq6cnfpfZZcDXN9zt+UBE3/Ek+g==" saltValue="xYix4lp2FfL/w7PfIWdOeA==" spinCount="100000" sheet="1" objects="1" scenarios="1" formatCells="0" formatColumns="0" formatRows="0" insertHyperlinks="0" autoFilter="0"/>
  <mergeCells count="1">
    <mergeCell ref="A1:D1"/>
  </mergeCells>
  <hyperlinks>
    <hyperlink ref="F1" location="Coverpage!A1" display="Jump to Coverpage" xr:uid="{3AEA05D6-F7E9-459D-8577-F583C6BEA12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1:S166"/>
  <sheetViews>
    <sheetView tabSelected="1" workbookViewId="0">
      <selection activeCell="B55" sqref="B55:C55"/>
    </sheetView>
  </sheetViews>
  <sheetFormatPr defaultColWidth="8.85546875" defaultRowHeight="16.5" x14ac:dyDescent="0.25"/>
  <cols>
    <col min="1" max="1" width="5.7109375" style="152" customWidth="1"/>
    <col min="2" max="2" width="28.28515625" style="192" customWidth="1"/>
    <col min="3" max="3" width="61.42578125" style="192" customWidth="1"/>
    <col min="4" max="4" width="62.85546875" style="192" customWidth="1"/>
    <col min="5" max="6" width="8.85546875" style="192"/>
    <col min="7" max="7" width="97.7109375" style="192" customWidth="1"/>
    <col min="8" max="16384" width="8.85546875" style="192"/>
  </cols>
  <sheetData>
    <row r="1" spans="1:7" ht="14.65" customHeight="1" x14ac:dyDescent="0.25">
      <c r="A1" s="1216" t="s">
        <v>50</v>
      </c>
      <c r="B1" s="1217"/>
      <c r="C1" s="1217"/>
      <c r="D1" s="1218"/>
      <c r="G1" s="152"/>
    </row>
    <row r="2" spans="1:7" ht="14.65" customHeight="1" thickBot="1" x14ac:dyDescent="0.3">
      <c r="A2" s="1225" t="s">
        <v>256</v>
      </c>
      <c r="B2" s="1226"/>
      <c r="C2" s="1226"/>
      <c r="D2" s="193" t="s">
        <v>1347</v>
      </c>
      <c r="G2" s="152"/>
    </row>
    <row r="3" spans="1:7" ht="15" customHeight="1" thickBot="1" x14ac:dyDescent="0.3">
      <c r="A3" s="1240" t="s">
        <v>270</v>
      </c>
      <c r="B3" s="1240"/>
      <c r="C3" s="1240"/>
      <c r="D3" s="194" t="s">
        <v>301</v>
      </c>
      <c r="E3" s="1242" t="s">
        <v>195</v>
      </c>
      <c r="F3" s="1243"/>
      <c r="G3" s="1244"/>
    </row>
    <row r="4" spans="1:7" ht="14.65" customHeight="1" x14ac:dyDescent="0.25">
      <c r="A4" s="1298" t="s">
        <v>145</v>
      </c>
      <c r="B4" s="1227" t="s">
        <v>156</v>
      </c>
      <c r="C4" s="1228"/>
      <c r="D4" s="1228"/>
      <c r="E4" s="195" t="s">
        <v>196</v>
      </c>
      <c r="F4" s="196" t="s">
        <v>214</v>
      </c>
      <c r="G4" s="197" t="s">
        <v>197</v>
      </c>
    </row>
    <row r="5" spans="1:7" ht="14.65" customHeight="1" x14ac:dyDescent="0.25">
      <c r="A5" s="1299"/>
      <c r="B5" s="1231" t="s">
        <v>0</v>
      </c>
      <c r="C5" s="1232"/>
      <c r="D5" s="198" t="s">
        <v>274</v>
      </c>
      <c r="E5" s="1169" t="s">
        <v>198</v>
      </c>
      <c r="F5" s="1246" t="s">
        <v>215</v>
      </c>
      <c r="G5" s="199" t="s">
        <v>178</v>
      </c>
    </row>
    <row r="6" spans="1:7" ht="14.45" customHeight="1" x14ac:dyDescent="0.25">
      <c r="A6" s="1299"/>
      <c r="B6" s="1231" t="s">
        <v>1</v>
      </c>
      <c r="C6" s="1232"/>
      <c r="D6" s="198" t="s">
        <v>275</v>
      </c>
      <c r="E6" s="1169"/>
      <c r="F6" s="1246"/>
      <c r="G6" s="199" t="s">
        <v>227</v>
      </c>
    </row>
    <row r="7" spans="1:7" ht="49.9" customHeight="1" x14ac:dyDescent="0.25">
      <c r="A7" s="1299"/>
      <c r="B7" s="1249" t="s">
        <v>143</v>
      </c>
      <c r="C7" s="408" t="s">
        <v>939</v>
      </c>
      <c r="D7" s="198"/>
      <c r="E7" s="1169"/>
      <c r="F7" s="1246"/>
      <c r="G7" s="199" t="s">
        <v>177</v>
      </c>
    </row>
    <row r="8" spans="1:7" ht="14.65" customHeight="1" x14ac:dyDescent="0.25">
      <c r="A8" s="1299"/>
      <c r="B8" s="1250"/>
      <c r="C8" s="408" t="s">
        <v>377</v>
      </c>
      <c r="D8" s="198"/>
      <c r="E8" s="1169"/>
      <c r="F8" s="1246"/>
      <c r="G8" s="199" t="s">
        <v>177</v>
      </c>
    </row>
    <row r="9" spans="1:7" ht="14.65" customHeight="1" x14ac:dyDescent="0.25">
      <c r="A9" s="1299"/>
      <c r="B9" s="1250"/>
      <c r="C9" s="408" t="s">
        <v>940</v>
      </c>
      <c r="D9" s="198"/>
      <c r="E9" s="1169"/>
      <c r="F9" s="1246"/>
      <c r="G9" s="199" t="s">
        <v>177</v>
      </c>
    </row>
    <row r="10" spans="1:7" ht="14.65" customHeight="1" x14ac:dyDescent="0.25">
      <c r="A10" s="1299"/>
      <c r="B10" s="1251"/>
      <c r="C10" s="408" t="s">
        <v>877</v>
      </c>
      <c r="D10" s="198"/>
      <c r="E10" s="1169"/>
      <c r="F10" s="1246"/>
      <c r="G10" s="199" t="s">
        <v>177</v>
      </c>
    </row>
    <row r="11" spans="1:7" ht="49.5" x14ac:dyDescent="0.25">
      <c r="A11" s="1299"/>
      <c r="B11" s="1231" t="s">
        <v>144</v>
      </c>
      <c r="C11" s="1232"/>
      <c r="D11" s="198" t="s">
        <v>157</v>
      </c>
      <c r="E11" s="1169"/>
      <c r="F11" s="1246"/>
      <c r="G11" s="199" t="s">
        <v>179</v>
      </c>
    </row>
    <row r="12" spans="1:7" ht="49.5" x14ac:dyDescent="0.25">
      <c r="A12" s="1299"/>
      <c r="B12" s="1231" t="s">
        <v>165</v>
      </c>
      <c r="C12" s="1232"/>
      <c r="D12" s="198" t="s">
        <v>157</v>
      </c>
      <c r="E12" s="1169"/>
      <c r="F12" s="1246"/>
      <c r="G12" s="199" t="s">
        <v>180</v>
      </c>
    </row>
    <row r="13" spans="1:7" ht="14.45" customHeight="1" x14ac:dyDescent="0.25">
      <c r="A13" s="1299"/>
      <c r="B13" s="1231" t="s">
        <v>249</v>
      </c>
      <c r="C13" s="1232"/>
      <c r="D13" s="198"/>
      <c r="E13" s="1169"/>
      <c r="F13" s="1246"/>
      <c r="G13" s="199" t="s">
        <v>251</v>
      </c>
    </row>
    <row r="14" spans="1:7" ht="33" x14ac:dyDescent="0.25">
      <c r="A14" s="1299"/>
      <c r="B14" s="1231" t="s">
        <v>305</v>
      </c>
      <c r="C14" s="1232"/>
      <c r="D14" s="198"/>
      <c r="E14" s="1252"/>
      <c r="F14" s="1247"/>
      <c r="G14" s="199" t="s">
        <v>250</v>
      </c>
    </row>
    <row r="15" spans="1:7" ht="50.25" thickBot="1" x14ac:dyDescent="0.3">
      <c r="A15" s="1299"/>
      <c r="B15" s="1233" t="s">
        <v>310</v>
      </c>
      <c r="C15" s="1234"/>
      <c r="D15" s="200"/>
      <c r="E15" s="1170"/>
      <c r="F15" s="1248"/>
      <c r="G15" s="201" t="s">
        <v>311</v>
      </c>
    </row>
    <row r="16" spans="1:7" ht="15" customHeight="1" thickBot="1" x14ac:dyDescent="0.3">
      <c r="A16" s="1299"/>
      <c r="B16" s="1235"/>
      <c r="C16" s="1235"/>
      <c r="D16" s="202"/>
      <c r="E16" s="203"/>
      <c r="F16" s="203"/>
      <c r="G16" s="152"/>
    </row>
    <row r="17" spans="1:7" ht="14.65" customHeight="1" x14ac:dyDescent="0.25">
      <c r="A17" s="1299"/>
      <c r="B17" s="1227" t="s">
        <v>151</v>
      </c>
      <c r="C17" s="1228"/>
      <c r="D17" s="204" t="s">
        <v>155</v>
      </c>
      <c r="E17" s="205" t="s">
        <v>196</v>
      </c>
      <c r="F17" s="206" t="s">
        <v>214</v>
      </c>
      <c r="G17" s="207" t="s">
        <v>197</v>
      </c>
    </row>
    <row r="18" spans="1:7" ht="14.65" customHeight="1" x14ac:dyDescent="0.25">
      <c r="A18" s="1299"/>
      <c r="B18" s="1231" t="s">
        <v>158</v>
      </c>
      <c r="C18" s="1232"/>
      <c r="D18" s="208"/>
      <c r="E18" s="1167" t="s">
        <v>198</v>
      </c>
      <c r="F18" s="1155" t="s">
        <v>215</v>
      </c>
      <c r="G18" s="199" t="s">
        <v>200</v>
      </c>
    </row>
    <row r="19" spans="1:7" ht="14.45" customHeight="1" x14ac:dyDescent="0.25">
      <c r="A19" s="1299"/>
      <c r="B19" s="1231" t="s">
        <v>152</v>
      </c>
      <c r="C19" s="1232"/>
      <c r="D19" s="208"/>
      <c r="E19" s="1167"/>
      <c r="F19" s="1155"/>
      <c r="G19" s="199" t="s">
        <v>200</v>
      </c>
    </row>
    <row r="20" spans="1:7" ht="14.45" customHeight="1" x14ac:dyDescent="0.25">
      <c r="A20" s="1299"/>
      <c r="B20" s="1231" t="s">
        <v>153</v>
      </c>
      <c r="C20" s="1232"/>
      <c r="D20" s="208"/>
      <c r="E20" s="1167"/>
      <c r="F20" s="1155"/>
      <c r="G20" s="199" t="s">
        <v>199</v>
      </c>
    </row>
    <row r="21" spans="1:7" ht="15" customHeight="1" thickBot="1" x14ac:dyDescent="0.3">
      <c r="A21" s="1299"/>
      <c r="B21" s="1236" t="s">
        <v>154</v>
      </c>
      <c r="C21" s="1237"/>
      <c r="D21" s="209"/>
      <c r="E21" s="1168"/>
      <c r="F21" s="1156"/>
      <c r="G21" s="201" t="s">
        <v>199</v>
      </c>
    </row>
    <row r="22" spans="1:7" ht="15" customHeight="1" thickBot="1" x14ac:dyDescent="0.3">
      <c r="A22" s="1299"/>
      <c r="B22" s="1245"/>
      <c r="C22" s="1245"/>
      <c r="D22" s="210"/>
      <c r="G22" s="152"/>
    </row>
    <row r="23" spans="1:7" ht="14.45" customHeight="1" x14ac:dyDescent="0.25">
      <c r="A23" s="1299"/>
      <c r="B23" s="1227" t="s">
        <v>146</v>
      </c>
      <c r="C23" s="1228"/>
      <c r="D23" s="204" t="s">
        <v>129</v>
      </c>
      <c r="E23" s="205" t="s">
        <v>196</v>
      </c>
      <c r="F23" s="206" t="s">
        <v>214</v>
      </c>
      <c r="G23" s="207" t="s">
        <v>197</v>
      </c>
    </row>
    <row r="24" spans="1:7" ht="33" x14ac:dyDescent="0.25">
      <c r="A24" s="1299"/>
      <c r="B24" s="1231" t="s">
        <v>148</v>
      </c>
      <c r="C24" s="1232"/>
      <c r="D24" s="208"/>
      <c r="E24" s="1167"/>
      <c r="F24" s="1155"/>
      <c r="G24" s="199" t="s">
        <v>201</v>
      </c>
    </row>
    <row r="25" spans="1:7" ht="33" x14ac:dyDescent="0.25">
      <c r="A25" s="1299"/>
      <c r="B25" s="1229" t="s">
        <v>150</v>
      </c>
      <c r="C25" s="1230"/>
      <c r="D25" s="208"/>
      <c r="E25" s="1167"/>
      <c r="F25" s="1155"/>
      <c r="G25" s="199" t="s">
        <v>202</v>
      </c>
    </row>
    <row r="26" spans="1:7" ht="33" x14ac:dyDescent="0.25">
      <c r="A26" s="1299"/>
      <c r="B26" s="1229" t="s">
        <v>149</v>
      </c>
      <c r="C26" s="1230"/>
      <c r="D26" s="208"/>
      <c r="E26" s="1167"/>
      <c r="F26" s="1155"/>
      <c r="G26" s="199" t="s">
        <v>203</v>
      </c>
    </row>
    <row r="27" spans="1:7" ht="33" x14ac:dyDescent="0.25">
      <c r="A27" s="1299"/>
      <c r="B27" s="1262" t="s">
        <v>213</v>
      </c>
      <c r="C27" s="1263"/>
      <c r="D27" s="402" t="s">
        <v>1016</v>
      </c>
      <c r="E27" s="1167"/>
      <c r="F27" s="1155"/>
      <c r="G27" s="199" t="s">
        <v>1086</v>
      </c>
    </row>
    <row r="28" spans="1:7" ht="33.75" thickBot="1" x14ac:dyDescent="0.3">
      <c r="A28" s="1299"/>
      <c r="B28" s="1255" t="s">
        <v>1124</v>
      </c>
      <c r="C28" s="1256"/>
      <c r="D28" s="404" t="s">
        <v>1002</v>
      </c>
      <c r="E28" s="1168"/>
      <c r="F28" s="1156"/>
      <c r="G28" s="201" t="s">
        <v>1087</v>
      </c>
    </row>
    <row r="29" spans="1:7" ht="15" customHeight="1" thickBot="1" x14ac:dyDescent="0.3">
      <c r="A29" s="1299"/>
      <c r="B29" s="1245"/>
      <c r="C29" s="1245"/>
      <c r="D29" s="210"/>
      <c r="G29" s="152"/>
    </row>
    <row r="30" spans="1:7" ht="14.45" customHeight="1" x14ac:dyDescent="0.25">
      <c r="A30" s="1299"/>
      <c r="B30" s="1227" t="s">
        <v>1085</v>
      </c>
      <c r="C30" s="1228"/>
      <c r="D30" s="204"/>
      <c r="E30" s="205" t="s">
        <v>196</v>
      </c>
      <c r="F30" s="206" t="s">
        <v>214</v>
      </c>
      <c r="G30" s="560" t="s">
        <v>197</v>
      </c>
    </row>
    <row r="31" spans="1:7" ht="15" customHeight="1" x14ac:dyDescent="0.25">
      <c r="A31" s="1299"/>
      <c r="B31" s="1257" t="s">
        <v>1101</v>
      </c>
      <c r="C31" s="1258"/>
      <c r="D31" s="1259"/>
      <c r="E31" s="1266" t="s">
        <v>198</v>
      </c>
      <c r="F31" s="1269" t="s">
        <v>215</v>
      </c>
      <c r="G31" s="1272" t="s">
        <v>1093</v>
      </c>
    </row>
    <row r="32" spans="1:7" ht="14.45" customHeight="1" x14ac:dyDescent="0.25">
      <c r="A32" s="1299"/>
      <c r="B32" s="572"/>
      <c r="C32" s="573" t="s">
        <v>1088</v>
      </c>
      <c r="D32" s="574" t="s">
        <v>1089</v>
      </c>
      <c r="E32" s="1267"/>
      <c r="F32" s="1270"/>
      <c r="G32" s="1253"/>
    </row>
    <row r="33" spans="1:7" ht="14.45" customHeight="1" thickBot="1" x14ac:dyDescent="0.3">
      <c r="A33" s="1299"/>
      <c r="B33" s="575" t="s">
        <v>1090</v>
      </c>
      <c r="C33" s="558"/>
      <c r="D33" s="559"/>
      <c r="E33" s="1267"/>
      <c r="F33" s="1270"/>
      <c r="G33" s="1273"/>
    </row>
    <row r="34" spans="1:7" ht="15" customHeight="1" x14ac:dyDescent="0.25">
      <c r="A34" s="1299"/>
      <c r="B34" s="1257" t="s">
        <v>1098</v>
      </c>
      <c r="C34" s="1258"/>
      <c r="D34" s="1259"/>
      <c r="E34" s="1267"/>
      <c r="F34" s="1270"/>
      <c r="G34" s="1272" t="s">
        <v>1095</v>
      </c>
    </row>
    <row r="35" spans="1:7" ht="14.45" customHeight="1" x14ac:dyDescent="0.25">
      <c r="A35" s="1299"/>
      <c r="B35" s="576" t="s">
        <v>1104</v>
      </c>
      <c r="C35" s="573" t="s">
        <v>1088</v>
      </c>
      <c r="D35" s="574" t="s">
        <v>1091</v>
      </c>
      <c r="E35" s="1267"/>
      <c r="F35" s="1270"/>
      <c r="G35" s="1253"/>
    </row>
    <row r="36" spans="1:7" ht="14.45" customHeight="1" x14ac:dyDescent="0.25">
      <c r="A36" s="1299"/>
      <c r="B36" s="577" t="s">
        <v>287</v>
      </c>
      <c r="C36" s="557" t="s">
        <v>1094</v>
      </c>
      <c r="D36" s="557" t="s">
        <v>1094</v>
      </c>
      <c r="E36" s="1267"/>
      <c r="F36" s="1270"/>
      <c r="G36" s="1253"/>
    </row>
    <row r="37" spans="1:7" ht="14.45" customHeight="1" x14ac:dyDescent="0.25">
      <c r="A37" s="1299"/>
      <c r="B37" s="577" t="s">
        <v>288</v>
      </c>
      <c r="C37" s="557" t="s">
        <v>1094</v>
      </c>
      <c r="D37" s="557" t="s">
        <v>1094</v>
      </c>
      <c r="E37" s="1267"/>
      <c r="F37" s="1270"/>
      <c r="G37" s="1253"/>
    </row>
    <row r="38" spans="1:7" ht="14.45" customHeight="1" x14ac:dyDescent="0.25">
      <c r="A38" s="1299"/>
      <c r="B38" s="577" t="s">
        <v>289</v>
      </c>
      <c r="C38" s="557" t="s">
        <v>1094</v>
      </c>
      <c r="D38" s="557" t="s">
        <v>1094</v>
      </c>
      <c r="E38" s="1267"/>
      <c r="F38" s="1270"/>
      <c r="G38" s="1253"/>
    </row>
    <row r="39" spans="1:7" ht="14.45" customHeight="1" x14ac:dyDescent="0.25">
      <c r="A39" s="1299"/>
      <c r="B39" s="577" t="s">
        <v>290</v>
      </c>
      <c r="C39" s="557" t="s">
        <v>1094</v>
      </c>
      <c r="D39" s="557" t="s">
        <v>1094</v>
      </c>
      <c r="E39" s="1267"/>
      <c r="F39" s="1270"/>
      <c r="G39" s="1253"/>
    </row>
    <row r="40" spans="1:7" ht="14.45" customHeight="1" x14ac:dyDescent="0.25">
      <c r="A40" s="1299"/>
      <c r="B40" s="577" t="s">
        <v>291</v>
      </c>
      <c r="C40" s="557" t="s">
        <v>1094</v>
      </c>
      <c r="D40" s="557" t="s">
        <v>1094</v>
      </c>
      <c r="E40" s="1267"/>
      <c r="F40" s="1270"/>
      <c r="G40" s="1253"/>
    </row>
    <row r="41" spans="1:7" ht="14.45" customHeight="1" x14ac:dyDescent="0.25">
      <c r="A41" s="1299"/>
      <c r="B41" s="577" t="s">
        <v>292</v>
      </c>
      <c r="C41" s="557" t="s">
        <v>1094</v>
      </c>
      <c r="D41" s="557" t="s">
        <v>1094</v>
      </c>
      <c r="E41" s="1267"/>
      <c r="F41" s="1270"/>
      <c r="G41" s="1253"/>
    </row>
    <row r="42" spans="1:7" ht="14.45" customHeight="1" x14ac:dyDescent="0.25">
      <c r="A42" s="1299"/>
      <c r="B42" s="577" t="s">
        <v>307</v>
      </c>
      <c r="C42" s="557" t="s">
        <v>1094</v>
      </c>
      <c r="D42" s="557" t="s">
        <v>1094</v>
      </c>
      <c r="E42" s="1267"/>
      <c r="F42" s="1270"/>
      <c r="G42" s="1253"/>
    </row>
    <row r="43" spans="1:7" ht="14.45" customHeight="1" x14ac:dyDescent="0.25">
      <c r="A43" s="1299"/>
      <c r="B43" s="577" t="s">
        <v>296</v>
      </c>
      <c r="C43" s="557" t="s">
        <v>1094</v>
      </c>
      <c r="D43" s="557" t="s">
        <v>1094</v>
      </c>
      <c r="E43" s="1267"/>
      <c r="F43" s="1270"/>
      <c r="G43" s="1253"/>
    </row>
    <row r="44" spans="1:7" ht="14.45" customHeight="1" x14ac:dyDescent="0.25">
      <c r="A44" s="1299"/>
      <c r="B44" s="577" t="s">
        <v>293</v>
      </c>
      <c r="C44" s="557" t="s">
        <v>1094</v>
      </c>
      <c r="D44" s="557" t="s">
        <v>1094</v>
      </c>
      <c r="E44" s="1267"/>
      <c r="F44" s="1270"/>
      <c r="G44" s="1253"/>
    </row>
    <row r="45" spans="1:7" ht="14.45" customHeight="1" thickBot="1" x14ac:dyDescent="0.3">
      <c r="A45" s="1299"/>
      <c r="B45" s="575" t="s">
        <v>294</v>
      </c>
      <c r="C45" s="558" t="s">
        <v>1094</v>
      </c>
      <c r="D45" s="209" t="s">
        <v>1094</v>
      </c>
      <c r="E45" s="1267"/>
      <c r="F45" s="1270"/>
      <c r="G45" s="1273"/>
    </row>
    <row r="46" spans="1:7" ht="15" customHeight="1" x14ac:dyDescent="0.25">
      <c r="A46" s="1299"/>
      <c r="B46" s="1257" t="s">
        <v>1100</v>
      </c>
      <c r="C46" s="1258"/>
      <c r="D46" s="1259"/>
      <c r="E46" s="1267"/>
      <c r="F46" s="1270"/>
      <c r="G46" s="1274" t="s">
        <v>1103</v>
      </c>
    </row>
    <row r="47" spans="1:7" ht="14.45" customHeight="1" thickBot="1" x14ac:dyDescent="0.3">
      <c r="A47" s="1299"/>
      <c r="B47" s="578" t="s">
        <v>1092</v>
      </c>
      <c r="C47" s="1260"/>
      <c r="D47" s="1261"/>
      <c r="E47" s="1267"/>
      <c r="F47" s="1270"/>
      <c r="G47" s="1275"/>
    </row>
    <row r="48" spans="1:7" ht="15" customHeight="1" x14ac:dyDescent="0.25">
      <c r="A48" s="1299"/>
      <c r="B48" s="1257" t="s">
        <v>1096</v>
      </c>
      <c r="C48" s="1258"/>
      <c r="D48" s="1259"/>
      <c r="E48" s="1267"/>
      <c r="F48" s="1270"/>
      <c r="G48" s="1253" t="s">
        <v>1099</v>
      </c>
    </row>
    <row r="49" spans="1:7" ht="14.45" customHeight="1" thickBot="1" x14ac:dyDescent="0.3">
      <c r="A49" s="1299"/>
      <c r="B49" s="578" t="s">
        <v>1097</v>
      </c>
      <c r="C49" s="1260"/>
      <c r="D49" s="1261"/>
      <c r="E49" s="1268"/>
      <c r="F49" s="1271"/>
      <c r="G49" s="1254"/>
    </row>
    <row r="50" spans="1:7" ht="15" customHeight="1" thickBot="1" x14ac:dyDescent="0.3">
      <c r="A50" s="1299"/>
      <c r="B50" s="1245"/>
      <c r="C50" s="1245"/>
      <c r="D50" s="210"/>
      <c r="G50" s="152"/>
    </row>
    <row r="51" spans="1:7" ht="14.45" customHeight="1" x14ac:dyDescent="0.25">
      <c r="A51" s="1299"/>
      <c r="B51" s="1227" t="s">
        <v>1108</v>
      </c>
      <c r="C51" s="1228"/>
      <c r="D51" s="204"/>
      <c r="E51" s="205" t="s">
        <v>196</v>
      </c>
      <c r="F51" s="206" t="s">
        <v>214</v>
      </c>
      <c r="G51" s="207" t="s">
        <v>197</v>
      </c>
    </row>
    <row r="52" spans="1:7" ht="14.45" customHeight="1" x14ac:dyDescent="0.3">
      <c r="A52" s="1299"/>
      <c r="B52" s="1264" t="s">
        <v>1110</v>
      </c>
      <c r="C52" s="1265"/>
      <c r="D52" s="709" t="s">
        <v>86</v>
      </c>
      <c r="E52" s="1266" t="s">
        <v>198</v>
      </c>
      <c r="F52" s="1276" t="s">
        <v>215</v>
      </c>
      <c r="G52" s="199" t="s">
        <v>1112</v>
      </c>
    </row>
    <row r="53" spans="1:7" ht="14.45" customHeight="1" thickBot="1" x14ac:dyDescent="0.35">
      <c r="A53" s="1299"/>
      <c r="B53" s="1278" t="s">
        <v>1109</v>
      </c>
      <c r="C53" s="1279"/>
      <c r="D53" s="710" t="s">
        <v>86</v>
      </c>
      <c r="E53" s="1268"/>
      <c r="F53" s="1277"/>
      <c r="G53" s="201" t="s">
        <v>1111</v>
      </c>
    </row>
    <row r="54" spans="1:7" ht="15" customHeight="1" thickBot="1" x14ac:dyDescent="0.3">
      <c r="A54" s="1299"/>
      <c r="B54" s="1183"/>
      <c r="C54" s="1184"/>
      <c r="D54" s="210"/>
      <c r="G54" s="152"/>
    </row>
    <row r="55" spans="1:7" ht="14.45" customHeight="1" x14ac:dyDescent="0.25">
      <c r="A55" s="1299"/>
      <c r="B55" s="1227" t="s">
        <v>159</v>
      </c>
      <c r="C55" s="1228"/>
      <c r="D55" s="204" t="s">
        <v>160</v>
      </c>
      <c r="E55" s="205" t="s">
        <v>196</v>
      </c>
      <c r="F55" s="206" t="s">
        <v>214</v>
      </c>
      <c r="G55" s="207" t="s">
        <v>197</v>
      </c>
    </row>
    <row r="56" spans="1:7" ht="14.65" customHeight="1" x14ac:dyDescent="0.25">
      <c r="A56" s="1299"/>
      <c r="B56" s="1179" t="s">
        <v>161</v>
      </c>
      <c r="C56" s="1180"/>
      <c r="D56" s="211"/>
      <c r="E56" s="1169" t="s">
        <v>198</v>
      </c>
      <c r="F56" s="1246" t="s">
        <v>215</v>
      </c>
      <c r="G56" s="199" t="s">
        <v>181</v>
      </c>
    </row>
    <row r="57" spans="1:7" ht="14.45" customHeight="1" x14ac:dyDescent="0.25">
      <c r="A57" s="1299"/>
      <c r="B57" s="1179" t="s">
        <v>162</v>
      </c>
      <c r="C57" s="1180"/>
      <c r="D57" s="212"/>
      <c r="E57" s="1169"/>
      <c r="F57" s="1246"/>
      <c r="G57" s="199" t="s">
        <v>204</v>
      </c>
    </row>
    <row r="58" spans="1:7" ht="49.5" x14ac:dyDescent="0.25">
      <c r="A58" s="1299"/>
      <c r="B58" s="1179" t="s">
        <v>163</v>
      </c>
      <c r="C58" s="1180"/>
      <c r="D58" s="211"/>
      <c r="E58" s="1169"/>
      <c r="F58" s="1246"/>
      <c r="G58" s="199" t="s">
        <v>206</v>
      </c>
    </row>
    <row r="59" spans="1:7" ht="15" customHeight="1" thickBot="1" x14ac:dyDescent="0.3">
      <c r="A59" s="1300"/>
      <c r="B59" s="1181" t="s">
        <v>164</v>
      </c>
      <c r="C59" s="1182"/>
      <c r="D59" s="213"/>
      <c r="E59" s="1170"/>
      <c r="F59" s="1248"/>
      <c r="G59" s="201" t="s">
        <v>205</v>
      </c>
    </row>
    <row r="60" spans="1:7" ht="17.25" thickBot="1" x14ac:dyDescent="0.3">
      <c r="B60" s="1280"/>
      <c r="C60" s="1280"/>
      <c r="D60" s="214"/>
      <c r="E60" s="203"/>
      <c r="F60" s="203"/>
      <c r="G60" s="152"/>
    </row>
    <row r="61" spans="1:7" x14ac:dyDescent="0.25">
      <c r="A61" s="1221" t="s">
        <v>172</v>
      </c>
      <c r="B61" s="1281" t="s">
        <v>166</v>
      </c>
      <c r="C61" s="1282"/>
      <c r="D61" s="215" t="s">
        <v>170</v>
      </c>
      <c r="E61" s="205" t="s">
        <v>196</v>
      </c>
      <c r="F61" s="206" t="s">
        <v>214</v>
      </c>
      <c r="G61" s="207" t="s">
        <v>197</v>
      </c>
    </row>
    <row r="62" spans="1:7" ht="15" customHeight="1" x14ac:dyDescent="0.25">
      <c r="A62" s="1222"/>
      <c r="B62" s="1177" t="s">
        <v>147</v>
      </c>
      <c r="C62" s="1178"/>
      <c r="D62" s="216"/>
      <c r="E62" s="1171" t="s">
        <v>166</v>
      </c>
      <c r="F62" s="1219" t="s">
        <v>215</v>
      </c>
      <c r="G62" s="199" t="s">
        <v>207</v>
      </c>
    </row>
    <row r="63" spans="1:7" x14ac:dyDescent="0.25">
      <c r="A63" s="1222"/>
      <c r="B63" s="1177" t="s">
        <v>167</v>
      </c>
      <c r="C63" s="1178"/>
      <c r="D63" s="216"/>
      <c r="E63" s="1171"/>
      <c r="F63" s="1219"/>
      <c r="G63" s="199" t="s">
        <v>208</v>
      </c>
    </row>
    <row r="64" spans="1:7" x14ac:dyDescent="0.25">
      <c r="A64" s="1222"/>
      <c r="B64" s="217" t="s">
        <v>168</v>
      </c>
      <c r="C64" s="218"/>
      <c r="D64" s="216"/>
      <c r="E64" s="1171"/>
      <c r="F64" s="1219"/>
      <c r="G64" s="199" t="s">
        <v>209</v>
      </c>
    </row>
    <row r="65" spans="1:7" ht="17.25" thickBot="1" x14ac:dyDescent="0.3">
      <c r="A65" s="1222"/>
      <c r="B65" s="271" t="s">
        <v>169</v>
      </c>
      <c r="C65" s="272"/>
      <c r="D65" s="397"/>
      <c r="E65" s="1172"/>
      <c r="F65" s="1220"/>
      <c r="G65" s="201" t="s">
        <v>210</v>
      </c>
    </row>
    <row r="66" spans="1:7" x14ac:dyDescent="0.25">
      <c r="A66" s="1222"/>
      <c r="D66" s="210"/>
      <c r="G66" s="152"/>
    </row>
    <row r="67" spans="1:7" x14ac:dyDescent="0.25">
      <c r="A67" s="1222"/>
      <c r="B67" s="1313" t="s">
        <v>171</v>
      </c>
      <c r="C67" s="1314"/>
      <c r="D67" s="562" t="s">
        <v>170</v>
      </c>
      <c r="E67" s="219" t="s">
        <v>196</v>
      </c>
      <c r="F67" s="196" t="s">
        <v>214</v>
      </c>
      <c r="G67" s="220" t="s">
        <v>197</v>
      </c>
    </row>
    <row r="68" spans="1:7" x14ac:dyDescent="0.25">
      <c r="A68" s="1223"/>
      <c r="B68" s="1165" t="s">
        <v>957</v>
      </c>
      <c r="C68" s="1166"/>
      <c r="D68" s="561" t="s">
        <v>945</v>
      </c>
      <c r="E68" s="219"/>
      <c r="F68" s="196"/>
      <c r="G68" s="221"/>
    </row>
    <row r="69" spans="1:7" x14ac:dyDescent="0.25">
      <c r="A69" s="1223"/>
      <c r="B69" s="1241" t="s">
        <v>271</v>
      </c>
      <c r="C69" s="1178"/>
      <c r="D69" s="532" t="s">
        <v>944</v>
      </c>
      <c r="E69" s="219"/>
      <c r="F69" s="196"/>
      <c r="G69" s="221"/>
    </row>
    <row r="70" spans="1:7" ht="14.65" customHeight="1" x14ac:dyDescent="0.25">
      <c r="A70" s="1223"/>
      <c r="B70" s="1241" t="s">
        <v>125</v>
      </c>
      <c r="C70" s="1178"/>
      <c r="D70" s="532"/>
      <c r="E70" s="1173" t="s">
        <v>166</v>
      </c>
      <c r="F70" s="1238" t="s">
        <v>215</v>
      </c>
      <c r="G70" s="199" t="s">
        <v>211</v>
      </c>
    </row>
    <row r="71" spans="1:7" ht="14.65" customHeight="1" x14ac:dyDescent="0.25">
      <c r="A71" s="1223"/>
      <c r="B71" s="1241" t="s">
        <v>126</v>
      </c>
      <c r="C71" s="1178"/>
      <c r="D71" s="532"/>
      <c r="E71" s="1173"/>
      <c r="F71" s="1238"/>
      <c r="G71" s="199" t="s">
        <v>212</v>
      </c>
    </row>
    <row r="72" spans="1:7" ht="14.65" customHeight="1" thickBot="1" x14ac:dyDescent="0.3">
      <c r="A72" s="1224"/>
      <c r="B72" s="1159" t="s">
        <v>309</v>
      </c>
      <c r="C72" s="1160"/>
      <c r="D72" s="533" t="s">
        <v>997</v>
      </c>
      <c r="E72" s="1174"/>
      <c r="F72" s="1239"/>
      <c r="G72" s="201" t="s">
        <v>257</v>
      </c>
    </row>
    <row r="73" spans="1:7" ht="17.25" thickBot="1" x14ac:dyDescent="0.3">
      <c r="D73" s="222"/>
      <c r="G73" s="152"/>
    </row>
    <row r="74" spans="1:7" ht="14.65" customHeight="1" x14ac:dyDescent="0.25">
      <c r="A74" s="1302" t="s">
        <v>173</v>
      </c>
      <c r="B74" s="223" t="s">
        <v>182</v>
      </c>
      <c r="C74" s="223"/>
      <c r="D74" s="224"/>
      <c r="E74" s="205" t="s">
        <v>196</v>
      </c>
      <c r="F74" s="206" t="s">
        <v>214</v>
      </c>
      <c r="G74" s="207" t="s">
        <v>197</v>
      </c>
    </row>
    <row r="75" spans="1:7" x14ac:dyDescent="0.25">
      <c r="A75" s="1303"/>
      <c r="B75" s="1161" t="s">
        <v>183</v>
      </c>
      <c r="C75" s="1162"/>
      <c r="D75" s="401" t="s">
        <v>1061</v>
      </c>
      <c r="E75" s="1175" t="s">
        <v>166</v>
      </c>
      <c r="F75" s="1157" t="s">
        <v>216</v>
      </c>
      <c r="G75" s="225"/>
    </row>
    <row r="76" spans="1:7" x14ac:dyDescent="0.25">
      <c r="A76" s="1303"/>
      <c r="B76" s="1163" t="s">
        <v>184</v>
      </c>
      <c r="C76" s="1164"/>
      <c r="D76" s="403">
        <f>IF(ISNUMBER('CAP previous'!P7),'CAP previous'!P7-'CAP previous'!P5,"")</f>
        <v>0</v>
      </c>
      <c r="E76" s="1175"/>
      <c r="F76" s="1157"/>
      <c r="G76" s="225"/>
    </row>
    <row r="77" spans="1:7" x14ac:dyDescent="0.25">
      <c r="A77" s="1303"/>
      <c r="B77" s="1161" t="s">
        <v>185</v>
      </c>
      <c r="C77" s="1162"/>
      <c r="D77" s="226" t="str">
        <f>IF(D76&gt;0,'CAP previous'!P2/D76,"")</f>
        <v/>
      </c>
      <c r="E77" s="1175"/>
      <c r="F77" s="1157"/>
      <c r="G77" s="225"/>
    </row>
    <row r="78" spans="1:7" x14ac:dyDescent="0.25">
      <c r="A78" s="1303"/>
      <c r="B78" s="1163" t="s">
        <v>186</v>
      </c>
      <c r="C78" s="1164"/>
      <c r="D78" s="226" t="str">
        <f>IF(D76&gt;0,'CAP previous'!P6/Coversheet!D76,"")</f>
        <v/>
      </c>
      <c r="E78" s="1175"/>
      <c r="F78" s="1157"/>
      <c r="G78" s="225"/>
    </row>
    <row r="79" spans="1:7" ht="17.25" thickBot="1" x14ac:dyDescent="0.3">
      <c r="A79" s="1303"/>
      <c r="B79" s="1304" t="s">
        <v>187</v>
      </c>
      <c r="C79" s="1305"/>
      <c r="D79" s="227" t="str">
        <f>IF(D76&gt;0,('CAP previous'!P3+'CAP previous'!P4)/Coversheet!D76,"")</f>
        <v/>
      </c>
      <c r="E79" s="1176"/>
      <c r="F79" s="1158"/>
      <c r="G79" s="228"/>
    </row>
    <row r="80" spans="1:7" ht="17.25" thickBot="1" x14ac:dyDescent="0.3">
      <c r="D80" s="229"/>
      <c r="E80" s="152"/>
      <c r="F80" s="152"/>
      <c r="G80" s="152"/>
    </row>
    <row r="81" spans="1:19" ht="14.65" customHeight="1" x14ac:dyDescent="0.3">
      <c r="A81" s="1296" t="s">
        <v>174</v>
      </c>
      <c r="B81" s="1198" t="s">
        <v>128</v>
      </c>
      <c r="C81" s="1199"/>
      <c r="D81" s="566" t="s">
        <v>229</v>
      </c>
      <c r="E81" s="205" t="s">
        <v>196</v>
      </c>
      <c r="F81" s="206" t="s">
        <v>214</v>
      </c>
      <c r="G81" s="207" t="s">
        <v>197</v>
      </c>
      <c r="I81" s="1191"/>
      <c r="J81" s="1191"/>
      <c r="K81" s="1191"/>
      <c r="L81" s="1191"/>
      <c r="M81" s="1191"/>
      <c r="N81" s="1191"/>
      <c r="O81" s="1191"/>
      <c r="P81" s="1191"/>
      <c r="Q81" s="1191"/>
      <c r="R81" s="1191"/>
      <c r="S81" s="1191"/>
    </row>
    <row r="82" spans="1:19" ht="68.25" customHeight="1" thickBot="1" x14ac:dyDescent="0.3">
      <c r="A82" s="1297"/>
      <c r="B82" s="1200" t="s">
        <v>130</v>
      </c>
      <c r="C82" s="1201"/>
      <c r="D82" s="580" t="s">
        <v>130</v>
      </c>
      <c r="E82" s="563" t="s">
        <v>166</v>
      </c>
      <c r="F82" s="564"/>
      <c r="G82" s="565" t="s">
        <v>219</v>
      </c>
    </row>
    <row r="83" spans="1:19" ht="15" customHeight="1" thickBot="1" x14ac:dyDescent="0.3">
      <c r="A83" s="1297"/>
      <c r="D83" s="222"/>
      <c r="G83" s="152"/>
    </row>
    <row r="84" spans="1:19" ht="14.65" customHeight="1" thickBot="1" x14ac:dyDescent="0.3">
      <c r="A84" s="1297"/>
      <c r="B84" s="567" t="s">
        <v>175</v>
      </c>
      <c r="C84" s="230"/>
      <c r="D84" s="230" t="s">
        <v>272</v>
      </c>
      <c r="E84" s="231" t="s">
        <v>196</v>
      </c>
      <c r="F84" s="232" t="s">
        <v>214</v>
      </c>
      <c r="G84" s="233" t="s">
        <v>197</v>
      </c>
    </row>
    <row r="85" spans="1:19" ht="14.65" customHeight="1" thickBot="1" x14ac:dyDescent="0.35">
      <c r="A85" s="1297"/>
      <c r="B85" s="1192" t="s">
        <v>127</v>
      </c>
      <c r="C85" s="1193"/>
      <c r="D85" s="234">
        <f ca="1">TODAY()</f>
        <v>45882</v>
      </c>
      <c r="E85" s="1205" t="s">
        <v>166</v>
      </c>
      <c r="F85" s="1208" t="s">
        <v>217</v>
      </c>
      <c r="G85" s="235" t="s">
        <v>218</v>
      </c>
    </row>
    <row r="86" spans="1:19" ht="14.65" customHeight="1" x14ac:dyDescent="0.25">
      <c r="A86" s="1297"/>
      <c r="B86" s="568" t="s">
        <v>228</v>
      </c>
      <c r="C86" s="549" t="s">
        <v>1157</v>
      </c>
      <c r="D86" s="530" t="s">
        <v>285</v>
      </c>
      <c r="E86" s="1206"/>
      <c r="F86" s="1209"/>
      <c r="G86" s="236"/>
    </row>
    <row r="87" spans="1:19" ht="14.65" customHeight="1" thickBot="1" x14ac:dyDescent="0.3">
      <c r="A87" s="1297"/>
      <c r="B87" s="569" t="s">
        <v>228</v>
      </c>
      <c r="C87" s="550" t="s">
        <v>1158</v>
      </c>
      <c r="D87" s="531" t="s">
        <v>286</v>
      </c>
      <c r="E87" s="1206"/>
      <c r="F87" s="1209"/>
      <c r="G87" s="237"/>
    </row>
    <row r="88" spans="1:19" ht="14.65" customHeight="1" x14ac:dyDescent="0.25">
      <c r="A88" s="1297"/>
      <c r="B88" s="568" t="s">
        <v>228</v>
      </c>
      <c r="C88" s="549" t="s">
        <v>1156</v>
      </c>
      <c r="D88" s="530" t="s">
        <v>287</v>
      </c>
      <c r="E88" s="1206"/>
      <c r="F88" s="1209"/>
      <c r="G88" s="238"/>
    </row>
    <row r="89" spans="1:19" ht="14.65" customHeight="1" x14ac:dyDescent="0.25">
      <c r="A89" s="1297"/>
      <c r="B89" s="570" t="s">
        <v>228</v>
      </c>
      <c r="C89" s="551" t="s">
        <v>1155</v>
      </c>
      <c r="D89" s="785" t="s">
        <v>288</v>
      </c>
      <c r="E89" s="1206"/>
      <c r="F89" s="1209"/>
      <c r="G89" s="239"/>
    </row>
    <row r="90" spans="1:19" ht="14.65" customHeight="1" x14ac:dyDescent="0.25">
      <c r="A90" s="1297"/>
      <c r="B90" s="570" t="s">
        <v>228</v>
      </c>
      <c r="C90" s="551" t="s">
        <v>1154</v>
      </c>
      <c r="D90" s="785" t="s">
        <v>289</v>
      </c>
      <c r="E90" s="1206"/>
      <c r="F90" s="1209"/>
      <c r="G90" s="239"/>
    </row>
    <row r="91" spans="1:19" ht="14.65" customHeight="1" x14ac:dyDescent="0.25">
      <c r="A91" s="1297"/>
      <c r="B91" s="570" t="s">
        <v>228</v>
      </c>
      <c r="C91" s="551" t="s">
        <v>1153</v>
      </c>
      <c r="D91" s="785" t="s">
        <v>290</v>
      </c>
      <c r="E91" s="1206"/>
      <c r="F91" s="1209"/>
      <c r="G91" s="239"/>
    </row>
    <row r="92" spans="1:19" ht="14.65" customHeight="1" x14ac:dyDescent="0.25">
      <c r="A92" s="1297"/>
      <c r="B92" s="570" t="s">
        <v>228</v>
      </c>
      <c r="C92" s="551" t="s">
        <v>1152</v>
      </c>
      <c r="D92" s="785" t="s">
        <v>291</v>
      </c>
      <c r="E92" s="1206"/>
      <c r="F92" s="1209"/>
      <c r="G92" s="239"/>
    </row>
    <row r="93" spans="1:19" ht="14.65" customHeight="1" x14ac:dyDescent="0.25">
      <c r="A93" s="1297"/>
      <c r="B93" s="570" t="s">
        <v>228</v>
      </c>
      <c r="C93" s="551" t="s">
        <v>1151</v>
      </c>
      <c r="D93" s="785" t="s">
        <v>292</v>
      </c>
      <c r="E93" s="1206"/>
      <c r="F93" s="1209"/>
      <c r="G93" s="239"/>
    </row>
    <row r="94" spans="1:19" ht="14.65" customHeight="1" x14ac:dyDescent="0.25">
      <c r="A94" s="1297"/>
      <c r="B94" s="570" t="s">
        <v>228</v>
      </c>
      <c r="C94" s="552" t="s">
        <v>1150</v>
      </c>
      <c r="D94" s="785" t="s">
        <v>307</v>
      </c>
      <c r="E94" s="1206"/>
      <c r="F94" s="1209"/>
      <c r="G94" s="239"/>
    </row>
    <row r="95" spans="1:19" ht="14.65" customHeight="1" x14ac:dyDescent="0.25">
      <c r="A95" s="1297"/>
      <c r="B95" s="570" t="s">
        <v>228</v>
      </c>
      <c r="C95" s="552" t="s">
        <v>1149</v>
      </c>
      <c r="D95" s="785" t="s">
        <v>296</v>
      </c>
      <c r="E95" s="1206"/>
      <c r="F95" s="1209"/>
      <c r="G95" s="239"/>
    </row>
    <row r="96" spans="1:19" ht="14.65" customHeight="1" x14ac:dyDescent="0.25">
      <c r="A96" s="1297"/>
      <c r="B96" s="570" t="s">
        <v>228</v>
      </c>
      <c r="C96" s="551" t="s">
        <v>1148</v>
      </c>
      <c r="D96" s="785" t="s">
        <v>293</v>
      </c>
      <c r="E96" s="1206"/>
      <c r="F96" s="1209"/>
      <c r="G96" s="239"/>
    </row>
    <row r="97" spans="1:7" ht="14.65" customHeight="1" thickBot="1" x14ac:dyDescent="0.3">
      <c r="A97" s="1297"/>
      <c r="B97" s="571" t="s">
        <v>228</v>
      </c>
      <c r="C97" s="553" t="s">
        <v>1147</v>
      </c>
      <c r="D97" s="784" t="s">
        <v>294</v>
      </c>
      <c r="E97" s="1206"/>
      <c r="F97" s="1209"/>
      <c r="G97" s="525"/>
    </row>
    <row r="98" spans="1:7" ht="14.65" customHeight="1" x14ac:dyDescent="0.25">
      <c r="A98" s="1297"/>
      <c r="B98" s="568" t="s">
        <v>228</v>
      </c>
      <c r="C98" s="529" t="s">
        <v>273</v>
      </c>
      <c r="D98" s="530" t="s">
        <v>933</v>
      </c>
      <c r="E98" s="1206"/>
      <c r="F98" s="1209"/>
      <c r="G98" s="236" t="s">
        <v>258</v>
      </c>
    </row>
    <row r="99" spans="1:7" ht="14.65" customHeight="1" thickBot="1" x14ac:dyDescent="0.3">
      <c r="A99" s="1297"/>
      <c r="B99" s="569" t="s">
        <v>228</v>
      </c>
      <c r="C99" s="240" t="s">
        <v>239</v>
      </c>
      <c r="D99" s="531" t="s">
        <v>1014</v>
      </c>
      <c r="E99" s="1207"/>
      <c r="F99" s="1210"/>
      <c r="G99" s="237" t="s">
        <v>259</v>
      </c>
    </row>
    <row r="100" spans="1:7" ht="14.65" customHeight="1" thickBot="1" x14ac:dyDescent="0.3">
      <c r="A100" s="1297"/>
      <c r="B100" s="1312" t="s">
        <v>1102</v>
      </c>
      <c r="C100" s="1192"/>
      <c r="D100" s="579" t="str">
        <f>IF('Audit Scope &amp; Compliance'!C13="Yes",Coversheet!D87,Coversheet!D86)</f>
        <v>QMS - has 9001 Cert</v>
      </c>
      <c r="E100" s="526"/>
      <c r="F100" s="527"/>
      <c r="G100" s="528"/>
    </row>
    <row r="101" spans="1:7" ht="14.65" customHeight="1" thickBot="1" x14ac:dyDescent="0.3">
      <c r="A101" s="1297"/>
      <c r="G101" s="152"/>
    </row>
    <row r="102" spans="1:7" ht="15" customHeight="1" thickBot="1" x14ac:dyDescent="0.3">
      <c r="A102" s="1297"/>
      <c r="B102" s="1194" t="s">
        <v>176</v>
      </c>
      <c r="C102" s="1195"/>
      <c r="D102" s="241"/>
      <c r="E102" s="205" t="s">
        <v>196</v>
      </c>
      <c r="F102" s="206" t="s">
        <v>214</v>
      </c>
      <c r="G102" s="207" t="s">
        <v>197</v>
      </c>
    </row>
    <row r="103" spans="1:7" ht="14.65" customHeight="1" x14ac:dyDescent="0.25">
      <c r="A103" s="1297"/>
      <c r="B103" s="1203" t="s">
        <v>188</v>
      </c>
      <c r="C103" s="1204"/>
      <c r="D103" s="242" t="str">
        <f>IFERROR(TEXT('Audit Scope &amp; Compliance'!T12/'Audit Scope &amp; Compliance'!Y12,"0%"),"")</f>
        <v/>
      </c>
      <c r="E103" s="1186" t="s">
        <v>241</v>
      </c>
      <c r="F103" s="1211" t="s">
        <v>217</v>
      </c>
      <c r="G103" s="243" t="s">
        <v>230</v>
      </c>
    </row>
    <row r="104" spans="1:7" ht="14.65" customHeight="1" x14ac:dyDescent="0.25">
      <c r="A104" s="1297"/>
      <c r="B104" s="1196" t="s">
        <v>189</v>
      </c>
      <c r="C104" s="1197"/>
      <c r="D104" s="244" t="str">
        <f>IFERROR(TEXT('Audit Scope &amp; Compliance'!U12/'Audit Scope &amp; Compliance'!Y12,"0%"),"")</f>
        <v/>
      </c>
      <c r="E104" s="1187"/>
      <c r="F104" s="1212"/>
      <c r="G104" s="245" t="s">
        <v>231</v>
      </c>
    </row>
    <row r="105" spans="1:7" ht="14.65" customHeight="1" thickBot="1" x14ac:dyDescent="0.3">
      <c r="A105" s="1297"/>
      <c r="B105" s="1202" t="s">
        <v>190</v>
      </c>
      <c r="C105" s="1154"/>
      <c r="D105" s="246" t="str">
        <f>IFERROR(TEXT(('Audit Scope &amp; Compliance'!V12+'Audit Scope &amp; Compliance'!W12)/'Audit Scope &amp; Compliance'!Y12,"0%"),"")</f>
        <v/>
      </c>
      <c r="E105" s="1187"/>
      <c r="F105" s="1212"/>
      <c r="G105" s="247" t="s">
        <v>191</v>
      </c>
    </row>
    <row r="106" spans="1:7" ht="14.45" customHeight="1" x14ac:dyDescent="0.25">
      <c r="A106" s="1297"/>
      <c r="B106" s="1203" t="s">
        <v>192</v>
      </c>
      <c r="C106" s="1204"/>
      <c r="D106" s="242" t="str">
        <f>IFERROR(TEXT(SUM('Audit Scope &amp; Compliance'!T14:T95)/SUM('Audit Scope &amp; Compliance'!Y14:Y95),"0%"),"")</f>
        <v/>
      </c>
      <c r="E106" s="1187"/>
      <c r="F106" s="1212"/>
      <c r="G106" s="243" t="s">
        <v>232</v>
      </c>
    </row>
    <row r="107" spans="1:7" ht="14.45" customHeight="1" x14ac:dyDescent="0.25">
      <c r="A107" s="1297"/>
      <c r="B107" s="1196" t="s">
        <v>193</v>
      </c>
      <c r="C107" s="1197"/>
      <c r="D107" s="244" t="str">
        <f>IFERROR(TEXT(SUM('Audit Scope &amp; Compliance'!U14:U95)/SUM('Audit Scope &amp; Compliance'!Y14:Y95),"0%"),"")</f>
        <v/>
      </c>
      <c r="E107" s="1187"/>
      <c r="F107" s="1212"/>
      <c r="G107" s="245" t="s">
        <v>233</v>
      </c>
    </row>
    <row r="108" spans="1:7" ht="15" customHeight="1" thickBot="1" x14ac:dyDescent="0.3">
      <c r="A108" s="1297"/>
      <c r="B108" s="1202" t="s">
        <v>194</v>
      </c>
      <c r="C108" s="1154"/>
      <c r="D108" s="246" t="str">
        <f>IFERROR(TEXT((SUM('Audit Scope &amp; Compliance'!V14:V95)+SUM('Audit Scope &amp; Compliance'!W14:W95))/SUM('Audit Scope &amp; Compliance'!Y14:Y95),"0%"),"")</f>
        <v/>
      </c>
      <c r="E108" s="1188"/>
      <c r="F108" s="1212"/>
      <c r="G108" s="247" t="s">
        <v>234</v>
      </c>
    </row>
    <row r="109" spans="1:7" ht="14.45" customHeight="1" x14ac:dyDescent="0.25">
      <c r="A109" s="1297"/>
      <c r="B109" s="1196" t="s">
        <v>131</v>
      </c>
      <c r="C109" s="1197"/>
      <c r="D109" s="248"/>
      <c r="E109" s="1186" t="s">
        <v>166</v>
      </c>
      <c r="F109" s="1212"/>
      <c r="G109" s="243" t="s">
        <v>225</v>
      </c>
    </row>
    <row r="110" spans="1:7" ht="14.45" customHeight="1" x14ac:dyDescent="0.25">
      <c r="A110" s="1297"/>
      <c r="B110" s="1196" t="s">
        <v>132</v>
      </c>
      <c r="C110" s="1197"/>
      <c r="D110" s="248"/>
      <c r="E110" s="1187"/>
      <c r="F110" s="1212"/>
      <c r="G110" s="245" t="s">
        <v>225</v>
      </c>
    </row>
    <row r="111" spans="1:7" ht="14.45" customHeight="1" x14ac:dyDescent="0.25">
      <c r="A111" s="1297"/>
      <c r="B111" s="1196" t="s">
        <v>133</v>
      </c>
      <c r="C111" s="1197"/>
      <c r="D111" s="248"/>
      <c r="E111" s="1187"/>
      <c r="F111" s="1212"/>
      <c r="G111" s="245" t="s">
        <v>225</v>
      </c>
    </row>
    <row r="112" spans="1:7" ht="15" customHeight="1" thickBot="1" x14ac:dyDescent="0.3">
      <c r="A112" s="1297"/>
      <c r="B112" s="1214" t="s">
        <v>134</v>
      </c>
      <c r="C112" s="1215"/>
      <c r="D112" s="249"/>
      <c r="E112" s="1187"/>
      <c r="F112" s="1212"/>
      <c r="G112" s="247" t="s">
        <v>225</v>
      </c>
    </row>
    <row r="113" spans="1:7" ht="15" customHeight="1" thickBot="1" x14ac:dyDescent="0.3">
      <c r="A113" s="1297"/>
      <c r="B113" s="1192" t="s">
        <v>238</v>
      </c>
      <c r="C113" s="1193"/>
      <c r="D113" s="250"/>
      <c r="E113" s="1188"/>
      <c r="F113" s="1213"/>
      <c r="G113" s="247" t="s">
        <v>225</v>
      </c>
    </row>
    <row r="114" spans="1:7" ht="14.65" customHeight="1" thickBot="1" x14ac:dyDescent="0.3">
      <c r="A114" s="1297"/>
      <c r="G114" s="152"/>
    </row>
    <row r="115" spans="1:7" ht="15" customHeight="1" thickBot="1" x14ac:dyDescent="0.3">
      <c r="A115" s="1297"/>
      <c r="B115" s="1189" t="s">
        <v>247</v>
      </c>
      <c r="C115" s="1190"/>
      <c r="D115" s="251"/>
      <c r="E115" s="232" t="s">
        <v>196</v>
      </c>
      <c r="F115" s="232" t="s">
        <v>214</v>
      </c>
      <c r="G115" s="233" t="s">
        <v>197</v>
      </c>
    </row>
    <row r="116" spans="1:7" ht="14.65" customHeight="1" thickBot="1" x14ac:dyDescent="0.35">
      <c r="A116" s="1297"/>
      <c r="B116" s="1306" t="s">
        <v>246</v>
      </c>
      <c r="C116" s="1307"/>
      <c r="D116" s="252" t="str" cm="1">
        <f t="array" ref="D116">IFERROR(CHAR(MAX(IF((LEN('Audit Scope &amp; Compliance'!E12:E95)=1),CODE(UPPER('Audit Scope &amp; Compliance'!E12:E95))))),"tbd")</f>
        <v>tbd</v>
      </c>
      <c r="E116" s="1292" t="s">
        <v>241</v>
      </c>
      <c r="F116" s="1286" t="s">
        <v>240</v>
      </c>
      <c r="G116" s="1147" t="s">
        <v>938</v>
      </c>
    </row>
    <row r="117" spans="1:7" ht="14.65" customHeight="1" x14ac:dyDescent="0.3">
      <c r="A117" s="1297"/>
      <c r="B117" s="1290" t="s">
        <v>242</v>
      </c>
      <c r="C117" s="1291"/>
      <c r="D117" s="253" t="str">
        <f>IFERROR(IF(($D$116="A"),"X",""),"tbd")</f>
        <v/>
      </c>
      <c r="E117" s="1293"/>
      <c r="F117" s="1287"/>
      <c r="G117" s="1148"/>
    </row>
    <row r="118" spans="1:7" ht="14.65" customHeight="1" x14ac:dyDescent="0.3">
      <c r="A118" s="1297"/>
      <c r="B118" s="1308" t="s">
        <v>243</v>
      </c>
      <c r="C118" s="1309"/>
      <c r="D118" s="254" t="str">
        <f>IFERROR(IF(($D$116="B"),"X",""),"tbd")</f>
        <v/>
      </c>
      <c r="E118" s="1294"/>
      <c r="F118" s="1288"/>
      <c r="G118" s="1148"/>
    </row>
    <row r="119" spans="1:7" ht="14.65" customHeight="1" x14ac:dyDescent="0.3">
      <c r="A119" s="1297"/>
      <c r="B119" s="1308" t="s">
        <v>244</v>
      </c>
      <c r="C119" s="1309"/>
      <c r="D119" s="255" t="str">
        <f>IFERROR(IF(($D$116="C"),"X",""),"tbd")</f>
        <v/>
      </c>
      <c r="E119" s="1294"/>
      <c r="F119" s="1288"/>
      <c r="G119" s="1148"/>
    </row>
    <row r="120" spans="1:7" ht="15" customHeight="1" thickBot="1" x14ac:dyDescent="0.35">
      <c r="A120" s="1297"/>
      <c r="B120" s="1310" t="s">
        <v>245</v>
      </c>
      <c r="C120" s="1311"/>
      <c r="D120" s="256" t="str">
        <f>IFERROR(IF(($D$116="D"),"X",""),"tbd")</f>
        <v/>
      </c>
      <c r="E120" s="1295"/>
      <c r="F120" s="1289"/>
      <c r="G120" s="1185"/>
    </row>
    <row r="121" spans="1:7" ht="15" customHeight="1" thickBot="1" x14ac:dyDescent="0.3">
      <c r="A121" s="1297"/>
      <c r="D121" s="152"/>
      <c r="G121" s="152"/>
    </row>
    <row r="122" spans="1:7" ht="15" customHeight="1" thickBot="1" x14ac:dyDescent="0.3">
      <c r="A122" s="1297"/>
      <c r="B122" s="1189" t="s">
        <v>1105</v>
      </c>
      <c r="C122" s="1190"/>
      <c r="D122" s="251"/>
      <c r="E122" s="232" t="s">
        <v>196</v>
      </c>
      <c r="F122" s="232" t="s">
        <v>214</v>
      </c>
      <c r="G122" s="233" t="s">
        <v>197</v>
      </c>
    </row>
    <row r="123" spans="1:7" ht="13.9" customHeight="1" x14ac:dyDescent="0.3">
      <c r="A123" s="1297"/>
      <c r="B123" s="1283" t="s">
        <v>1115</v>
      </c>
      <c r="C123" s="1204"/>
      <c r="D123" s="581" t="str">
        <f>IF($D$68="Renewal",IF(OR($D52="Remote",$D52="On-site"),$D52,""),"")</f>
        <v/>
      </c>
      <c r="E123" s="1186" t="s">
        <v>241</v>
      </c>
      <c r="F123" s="1211" t="s">
        <v>240</v>
      </c>
      <c r="G123" s="1147" t="s">
        <v>1107</v>
      </c>
    </row>
    <row r="124" spans="1:7" ht="15" customHeight="1" thickBot="1" x14ac:dyDescent="0.35">
      <c r="A124" s="1297"/>
      <c r="B124" s="1153" t="s">
        <v>1116</v>
      </c>
      <c r="C124" s="1154"/>
      <c r="D124" s="582" t="str">
        <f>IF($D$68="Renewal",IF(OR($D53="A",$D53="B",$D53="C",$D53="D"),$D53,""),"")</f>
        <v/>
      </c>
      <c r="E124" s="1187"/>
      <c r="F124" s="1212"/>
      <c r="G124" s="1148"/>
    </row>
    <row r="125" spans="1:7" ht="14.45" customHeight="1" x14ac:dyDescent="0.25">
      <c r="A125" s="1297"/>
      <c r="B125" s="1284" t="s">
        <v>1117</v>
      </c>
      <c r="C125" s="1285"/>
      <c r="D125" s="583" t="str">
        <f>D69</f>
        <v>On-site</v>
      </c>
      <c r="E125" s="1187"/>
      <c r="F125" s="1212"/>
      <c r="G125" s="1149"/>
    </row>
    <row r="126" spans="1:7" ht="14.45" customHeight="1" thickBot="1" x14ac:dyDescent="0.35">
      <c r="A126" s="1297"/>
      <c r="B126" s="1153" t="s">
        <v>1118</v>
      </c>
      <c r="C126" s="1154"/>
      <c r="D126" s="582" t="str">
        <f>IF(OR(D124="",D123=""),IF(OR(D116="A",D116="B",D116="C"),"C",IF(D116="tbd","","D")),IF(AND(D116="A",OR(D124="A",D124="B")),"A",IF(AND(OR(D116="A",D116="B"),OR(D124="A",D124="B",D124="C")),"B",IF(OR(D116="A",D116="B",D116="C"),"C",IF(D116="tbd","","D")))))</f>
        <v/>
      </c>
      <c r="E126" s="1187"/>
      <c r="F126" s="1212"/>
      <c r="G126" s="1150" t="s">
        <v>1113</v>
      </c>
    </row>
    <row r="127" spans="1:7" ht="15" customHeight="1" x14ac:dyDescent="0.25">
      <c r="A127" s="1297"/>
      <c r="B127" s="1283" t="s">
        <v>1114</v>
      </c>
      <c r="C127" s="1204"/>
      <c r="D127" s="584" t="str">
        <f>IF(D126="A",IF(OR(D124="A",D125="On-site"),36,24),IF(D126="B",IF(OR(D124="A",D124="B",D125="On-site"),24,18),IF(D126="C",12,IF(D116="tbd","","Re-Audit ASAP"))))</f>
        <v/>
      </c>
      <c r="E127" s="1187"/>
      <c r="F127" s="1212"/>
      <c r="G127" s="1151"/>
    </row>
    <row r="128" spans="1:7" ht="15" customHeight="1" x14ac:dyDescent="0.25">
      <c r="A128" s="1297"/>
      <c r="B128" s="1301" t="s">
        <v>1106</v>
      </c>
      <c r="C128" s="1197"/>
      <c r="D128" s="585" t="str">
        <f>IF(D126="D","Re-audit ASAP",IF(ISNUMBER(D70),D70+D127*30.5,""))</f>
        <v/>
      </c>
      <c r="E128" s="1187"/>
      <c r="F128" s="1212"/>
      <c r="G128" s="1151"/>
    </row>
    <row r="129" spans="1:7" ht="13.9" customHeight="1" thickBot="1" x14ac:dyDescent="0.3">
      <c r="A129" s="1297"/>
      <c r="B129" s="1153" t="s">
        <v>1127</v>
      </c>
      <c r="C129" s="1154"/>
      <c r="D129" s="586" t="str">
        <f>IF(AND(OR(D126="A",D126="B"),D125="On-site"),"Yes",IF(D116="tbd","","No"))</f>
        <v/>
      </c>
      <c r="E129" s="1188"/>
      <c r="F129" s="1213"/>
      <c r="G129" s="1152"/>
    </row>
    <row r="130" spans="1:7" ht="37.9" customHeight="1" thickBot="1" x14ac:dyDescent="0.3">
      <c r="A130" s="1092" t="s">
        <v>1131</v>
      </c>
      <c r="B130" s="1093"/>
      <c r="C130" s="1093"/>
      <c r="D130" s="1093"/>
      <c r="E130" s="1093"/>
      <c r="F130" s="1093"/>
      <c r="G130" s="1094"/>
    </row>
    <row r="162" spans="5:8" x14ac:dyDescent="0.25">
      <c r="E162" s="74"/>
      <c r="F162" s="74"/>
      <c r="G162" s="74"/>
      <c r="H162" s="173" t="s">
        <v>92</v>
      </c>
    </row>
    <row r="163" spans="5:8" x14ac:dyDescent="0.25">
      <c r="E163" s="74"/>
      <c r="F163" s="74"/>
      <c r="G163" s="74"/>
      <c r="H163" s="173" t="s">
        <v>93</v>
      </c>
    </row>
    <row r="164" spans="5:8" x14ac:dyDescent="0.25">
      <c r="E164" s="74"/>
      <c r="F164" s="74"/>
      <c r="G164" s="74"/>
      <c r="H164" s="173" t="s">
        <v>86</v>
      </c>
    </row>
    <row r="165" spans="5:8" x14ac:dyDescent="0.25">
      <c r="E165" s="74"/>
      <c r="F165" s="74"/>
      <c r="G165" s="74"/>
    </row>
    <row r="166" spans="5:8" x14ac:dyDescent="0.25">
      <c r="E166" s="74"/>
      <c r="F166" s="74"/>
      <c r="G166" s="74"/>
    </row>
  </sheetData>
  <sheetProtection algorithmName="SHA-512" hashValue="p3/ehfnOnV0ujBxj2sYoL5rJ2JjxYBbID+vg+qGBrv1KfCypCvM9Pu1A0GPt2QjLrxF6xmUYKw2m4OrxED+UOw==" saltValue="7hTc9/ybMHifgBNkbi0TrQ==" spinCount="100000" sheet="1" objects="1" scenarios="1" formatCells="0" formatColumns="0" formatRows="0" insertHyperlinks="0" autoFilter="0"/>
  <mergeCells count="130">
    <mergeCell ref="A81:A129"/>
    <mergeCell ref="A4:A59"/>
    <mergeCell ref="B128:C128"/>
    <mergeCell ref="A74:A79"/>
    <mergeCell ref="B79:C79"/>
    <mergeCell ref="B116:C116"/>
    <mergeCell ref="B118:C118"/>
    <mergeCell ref="B119:C119"/>
    <mergeCell ref="B120:C120"/>
    <mergeCell ref="B100:C100"/>
    <mergeCell ref="B75:C75"/>
    <mergeCell ref="B76:C76"/>
    <mergeCell ref="B67:C67"/>
    <mergeCell ref="B70:C70"/>
    <mergeCell ref="B71:C71"/>
    <mergeCell ref="E123:E129"/>
    <mergeCell ref="F123:F129"/>
    <mergeCell ref="B122:C122"/>
    <mergeCell ref="B123:C123"/>
    <mergeCell ref="B124:C124"/>
    <mergeCell ref="B125:C125"/>
    <mergeCell ref="B126:C126"/>
    <mergeCell ref="B127:C127"/>
    <mergeCell ref="F116:F120"/>
    <mergeCell ref="B117:C117"/>
    <mergeCell ref="E116:E120"/>
    <mergeCell ref="F31:F49"/>
    <mergeCell ref="B31:D31"/>
    <mergeCell ref="G31:G33"/>
    <mergeCell ref="G34:G45"/>
    <mergeCell ref="G46:G47"/>
    <mergeCell ref="E52:E53"/>
    <mergeCell ref="F52:F53"/>
    <mergeCell ref="B53:C53"/>
    <mergeCell ref="B63:C63"/>
    <mergeCell ref="B60:C60"/>
    <mergeCell ref="B61:C61"/>
    <mergeCell ref="C47:D47"/>
    <mergeCell ref="F5:F15"/>
    <mergeCell ref="B14:C14"/>
    <mergeCell ref="B22:C22"/>
    <mergeCell ref="B23:C23"/>
    <mergeCell ref="B7:B10"/>
    <mergeCell ref="E5:E15"/>
    <mergeCell ref="G48:G49"/>
    <mergeCell ref="F56:F59"/>
    <mergeCell ref="F24:F28"/>
    <mergeCell ref="B56:C56"/>
    <mergeCell ref="B57:C57"/>
    <mergeCell ref="B25:C25"/>
    <mergeCell ref="B55:C55"/>
    <mergeCell ref="B28:C28"/>
    <mergeCell ref="B30:C30"/>
    <mergeCell ref="B29:C29"/>
    <mergeCell ref="B34:D34"/>
    <mergeCell ref="B48:D48"/>
    <mergeCell ref="C49:D49"/>
    <mergeCell ref="B27:C27"/>
    <mergeCell ref="B52:C52"/>
    <mergeCell ref="B51:C51"/>
    <mergeCell ref="E31:E49"/>
    <mergeCell ref="B46:D46"/>
    <mergeCell ref="A1:D1"/>
    <mergeCell ref="F62:F65"/>
    <mergeCell ref="A61:A72"/>
    <mergeCell ref="A2:C2"/>
    <mergeCell ref="B4:D4"/>
    <mergeCell ref="B26:C26"/>
    <mergeCell ref="B24:C24"/>
    <mergeCell ref="B5:C5"/>
    <mergeCell ref="B6:C6"/>
    <mergeCell ref="B11:C11"/>
    <mergeCell ref="B13:C13"/>
    <mergeCell ref="B15:C15"/>
    <mergeCell ref="B16:C16"/>
    <mergeCell ref="B21:C21"/>
    <mergeCell ref="B12:C12"/>
    <mergeCell ref="B17:C17"/>
    <mergeCell ref="B18:C18"/>
    <mergeCell ref="B19:C19"/>
    <mergeCell ref="F70:F72"/>
    <mergeCell ref="A3:C3"/>
    <mergeCell ref="B69:C69"/>
    <mergeCell ref="B20:C20"/>
    <mergeCell ref="E3:G3"/>
    <mergeCell ref="B50:C50"/>
    <mergeCell ref="N81:S81"/>
    <mergeCell ref="B85:C85"/>
    <mergeCell ref="B102:C102"/>
    <mergeCell ref="B109:C109"/>
    <mergeCell ref="B81:C81"/>
    <mergeCell ref="B82:C82"/>
    <mergeCell ref="B104:C104"/>
    <mergeCell ref="B105:C105"/>
    <mergeCell ref="B106:C106"/>
    <mergeCell ref="B107:C107"/>
    <mergeCell ref="B108:C108"/>
    <mergeCell ref="I81:M81"/>
    <mergeCell ref="E85:E99"/>
    <mergeCell ref="F85:F99"/>
    <mergeCell ref="F103:F113"/>
    <mergeCell ref="B110:C110"/>
    <mergeCell ref="B111:C111"/>
    <mergeCell ref="B112:C112"/>
    <mergeCell ref="B113:C113"/>
    <mergeCell ref="B103:C103"/>
    <mergeCell ref="A130:G130"/>
    <mergeCell ref="G123:G125"/>
    <mergeCell ref="G126:G129"/>
    <mergeCell ref="B129:C129"/>
    <mergeCell ref="F18:F21"/>
    <mergeCell ref="F75:F79"/>
    <mergeCell ref="B72:C72"/>
    <mergeCell ref="B77:C77"/>
    <mergeCell ref="B78:C78"/>
    <mergeCell ref="B68:C68"/>
    <mergeCell ref="E18:E21"/>
    <mergeCell ref="E24:E28"/>
    <mergeCell ref="E56:E59"/>
    <mergeCell ref="E62:E65"/>
    <mergeCell ref="E70:E72"/>
    <mergeCell ref="E75:E79"/>
    <mergeCell ref="B62:C62"/>
    <mergeCell ref="B58:C58"/>
    <mergeCell ref="B59:C59"/>
    <mergeCell ref="B54:C54"/>
    <mergeCell ref="G116:G120"/>
    <mergeCell ref="E109:E113"/>
    <mergeCell ref="E103:E108"/>
    <mergeCell ref="B115:C115"/>
  </mergeCells>
  <conditionalFormatting sqref="B117">
    <cfRule type="expression" dxfId="297" priority="99">
      <formula>($D$116&lt;&gt;"A")</formula>
    </cfRule>
    <cfRule type="expression" dxfId="296" priority="100">
      <formula>($D$116="A")</formula>
    </cfRule>
  </conditionalFormatting>
  <conditionalFormatting sqref="B118">
    <cfRule type="expression" dxfId="295" priority="97">
      <formula>($D$116&lt;&gt;"B")</formula>
    </cfRule>
    <cfRule type="expression" dxfId="294" priority="98">
      <formula>($D$116="B")</formula>
    </cfRule>
  </conditionalFormatting>
  <conditionalFormatting sqref="B119">
    <cfRule type="expression" dxfId="293" priority="95">
      <formula>($D$116&lt;&gt;"C")</formula>
    </cfRule>
    <cfRule type="expression" dxfId="292" priority="96">
      <formula>($D$116="C")</formula>
    </cfRule>
  </conditionalFormatting>
  <conditionalFormatting sqref="B120">
    <cfRule type="expression" dxfId="291" priority="93">
      <formula>($D$116&lt;&gt;"D")</formula>
    </cfRule>
    <cfRule type="expression" dxfId="290" priority="94">
      <formula>($D$116="D")</formula>
    </cfRule>
  </conditionalFormatting>
  <conditionalFormatting sqref="D52:D53 D116">
    <cfRule type="cellIs" dxfId="289" priority="13" operator="equal">
      <formula>"D"</formula>
    </cfRule>
    <cfRule type="cellIs" dxfId="288" priority="14" operator="equal">
      <formula>"C"</formula>
    </cfRule>
    <cfRule type="cellIs" dxfId="287" priority="15" operator="equal">
      <formula>"B"</formula>
    </cfRule>
    <cfRule type="cellIs" dxfId="286" priority="16" operator="equal">
      <formula>"A"</formula>
    </cfRule>
  </conditionalFormatting>
  <conditionalFormatting sqref="D52:D53">
    <cfRule type="cellIs" dxfId="285" priority="11" operator="equal">
      <formula>"tbd"</formula>
    </cfRule>
  </conditionalFormatting>
  <conditionalFormatting sqref="D116">
    <cfRule type="cellIs" dxfId="284" priority="12" operator="equal">
      <formula>"tbd"</formula>
    </cfRule>
  </conditionalFormatting>
  <conditionalFormatting sqref="D117">
    <cfRule type="expression" dxfId="283" priority="137">
      <formula>($D$116&lt;&gt;"A")</formula>
    </cfRule>
    <cfRule type="expression" dxfId="282" priority="141">
      <formula>($D$116="A")</formula>
    </cfRule>
  </conditionalFormatting>
  <conditionalFormatting sqref="D118">
    <cfRule type="expression" dxfId="281" priority="111">
      <formula>($D$116&lt;&gt;"B")</formula>
    </cfRule>
    <cfRule type="expression" dxfId="280" priority="114">
      <formula>($D$116="B")</formula>
    </cfRule>
  </conditionalFormatting>
  <conditionalFormatting sqref="D119">
    <cfRule type="expression" dxfId="279" priority="106">
      <formula>($D$116&lt;&gt;"C")</formula>
    </cfRule>
    <cfRule type="expression" dxfId="278" priority="108">
      <formula>($D$116="C")</formula>
    </cfRule>
  </conditionalFormatting>
  <conditionalFormatting sqref="D120">
    <cfRule type="expression" dxfId="277" priority="101">
      <formula>($D$116&lt;&gt;"D")</formula>
    </cfRule>
    <cfRule type="expression" dxfId="276" priority="102">
      <formula>($D$116="D")</formula>
    </cfRule>
  </conditionalFormatting>
  <conditionalFormatting sqref="D123:D126">
    <cfRule type="cellIs" dxfId="275" priority="1" operator="equal">
      <formula>"tbd"</formula>
    </cfRule>
    <cfRule type="cellIs" dxfId="274" priority="2" operator="equal">
      <formula>"D"</formula>
    </cfRule>
    <cfRule type="cellIs" dxfId="273" priority="3" operator="equal">
      <formula>"C"</formula>
    </cfRule>
    <cfRule type="cellIs" dxfId="272" priority="4" operator="equal">
      <formula>"B"</formula>
    </cfRule>
    <cfRule type="cellIs" dxfId="271" priority="5" operator="equal">
      <formula>"A"</formula>
    </cfRule>
  </conditionalFormatting>
  <dataValidations count="3">
    <dataValidation type="list" allowBlank="1" showInputMessage="1" showErrorMessage="1" sqref="H123:H159" xr:uid="{A1C0F5C3-4B06-47B8-A69F-BD8C3D3BA035}">
      <formula1>$H$160:$H$164</formula1>
    </dataValidation>
    <dataValidation type="date" allowBlank="1" showInputMessage="1" showErrorMessage="1" sqref="D101:F101 D85 D114:F114" xr:uid="{F19C8EDF-1B6F-4E66-8567-E216B93FE701}">
      <formula1>43466</formula1>
      <formula2>51501</formula2>
    </dataValidation>
    <dataValidation type="list" allowBlank="1" showInputMessage="1" showErrorMessage="1" sqref="E130:G159" xr:uid="{FE29BE63-9741-4167-AF46-EB55C0C59648}">
      <formula1>$E$160:$E$161</formula1>
    </dataValidation>
  </dataValidations>
  <hyperlinks>
    <hyperlink ref="D82" location="'Audit Attendees List'!A1" display="Audit Attendees List" xr:uid="{FAA1AB12-7A8F-47B5-9911-E61F91ABB716}"/>
    <hyperlink ref="D27" location="'CAP previous'!A1" display="CAP previous" xr:uid="{0818D143-63D6-4736-ADB6-C2628A8A24C9}"/>
    <hyperlink ref="D75" location="'CAP previous'!A1" display="'CAP previous'!A1" xr:uid="{DF3479C0-A5F8-460D-B597-5F1393EABA6B}"/>
    <hyperlink ref="D98" location="CAP!A1" display="CAP" xr:uid="{593759CB-A92D-4A38-B72B-A89A17AC2DC6}"/>
    <hyperlink ref="D28" location="Components!A1" display="Components!A1" xr:uid="{561891F5-5C6F-44EF-9AFF-EAE317D3B59D}"/>
    <hyperlink ref="D99" location="Docs!A1" display="Docs" xr:uid="{E36FDBCB-E4AB-4115-B727-4B5E67D744C7}"/>
    <hyperlink ref="D72" location="'Audit Agenda'!A1" display="Audit Agenda'" xr:uid="{EA0C31F0-7CFC-4204-B117-53405F9120A6}"/>
    <hyperlink ref="G126:G128" r:id="rId1" display="https://cqm8.net/bin/view/Guidance and Explanations/Maximum interval until the next CQM Audit/" xr:uid="{07808045-E5E2-4733-A9F6-15A541802F3F}"/>
    <hyperlink ref="G126:G129" r:id="rId2" display="https://cqm8.net/bin/view/Guidance and Explanations/Re-audit Interval and Remote Audit Option/" xr:uid="{69FA7CD9-8453-467E-B621-24B9E835889E}"/>
    <hyperlink ref="D97" location="iac!A1" tooltip="Jump to Worksheet" display="iac" xr:uid="{DDC82460-9B86-4112-846A-ACD842E68E3A}"/>
    <hyperlink ref="D96" location="iacil!A1" tooltip="Jump to Worksheet" display="iacil" xr:uid="{3C3674CC-8A28-4EAD-B954-DBF356251678}"/>
    <hyperlink ref="D95" location="bsm!A1" tooltip="Jump to Worksheet" display="bsm" xr:uid="{3CF675A8-0710-4D0F-92CA-484557FEB189}"/>
    <hyperlink ref="D94" location="iacicm!A1" tooltip="Jump to Worksheet" display="iacicm" xr:uid="{ED6F7EA8-2E92-415F-8267-3BC0AEDD84C2}"/>
    <hyperlink ref="D93" location="p!A1" tooltip="Jump to Worksheet" display="p" xr:uid="{D2B29871-F25F-4536-AC35-A7384424963A}"/>
    <hyperlink ref="D92" location="icc!A1" tooltip="Jump to Worksheet" display="icc" xr:uid="{E1DB8DEF-6CED-4365-A030-95BB606349AD}"/>
    <hyperlink ref="D91" location="cb!A1" tooltip="Jump to Worksheet" display="cb" xr:uid="{82B140D4-E1F2-4742-9D2A-04CA8F17CF70}"/>
    <hyperlink ref="D90" location="il!A1" tooltip="Jump to Worksheet" display="il" xr:uid="{81008E4D-7596-4542-8319-FC8002A759ED}"/>
    <hyperlink ref="D89" location="icm!A1" tooltip="Jump to Worksheet" display="icm" xr:uid="{1FAAE957-8E2A-40B4-B924-353F56A181EE}"/>
    <hyperlink ref="D88" location="ic!A1" tooltip="Jump to Worksheet" display="ic" xr:uid="{9F6733BC-7EDA-4C26-B789-B88EFE8624F1}"/>
    <hyperlink ref="D86" location="QMS - has 9001 Cert!A1" tooltip="Jump to Worksheet" display="QMS - has 9001 Cert" xr:uid="{89517B1B-BD54-4B2D-92C3-E679727EAE3E}"/>
    <hyperlink ref="D87" location="QMS - NO 9001 Cert!A1" tooltip="Jump to Worksheet" display="QMS - NO 9001 Cert" xr:uid="{FC122FE9-E13A-4F18-A6CC-EBBE7C823FFC}"/>
  </hyperlinks>
  <pageMargins left="0.7" right="0.7" top="0.75" bottom="0.75" header="0.3" footer="0.3"/>
  <pageSetup paperSize="9" orientation="portrait" horizontalDpi="300" verticalDpi="1200" r:id="rId3"/>
  <ignoredErrors>
    <ignoredError sqref="C36:D45" numberStoredAsText="1"/>
  </ignoredError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3A4210A2-9CDB-4A3D-BD48-6B0FE5F7AF9C}">
          <x14:formula1>
            <xm:f>SelectionLists!$G$4:$G$5</xm:f>
          </x14:formula1>
          <xm:sqref>D68</xm:sqref>
        </x14:dataValidation>
        <x14:dataValidation type="list" allowBlank="1" showInputMessage="1" showErrorMessage="1" xr:uid="{63325EC9-6401-4E87-8367-FFA16447093B}">
          <x14:formula1>
            <xm:f>SelectionLists!$H$4:$H$5</xm:f>
          </x14:formula1>
          <xm:sqref>D69</xm:sqref>
        </x14:dataValidation>
        <x14:dataValidation type="list" allowBlank="1" showInputMessage="1" showErrorMessage="1" xr:uid="{61414612-DC71-4EA8-B68A-8F6256FC45DB}">
          <x14:formula1>
            <xm:f>SelectionLists!$H$4:$H$8</xm:f>
          </x14:formula1>
          <xm:sqref>D52</xm:sqref>
        </x14:dataValidation>
        <x14:dataValidation type="list" allowBlank="1" showInputMessage="1" showErrorMessage="1" xr:uid="{D0E48CA7-183A-416D-8D5E-923DD150877A}">
          <x14:formula1>
            <xm:f>SelectionLists!$J$4:$J$10</xm:f>
          </x14:formula1>
          <xm:sqref>D53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7C65-A305-460A-BF2B-29903640F109}">
  <sheetPr codeName="Sheet7">
    <tabColor theme="9" tint="-0.499984740745262"/>
  </sheetPr>
  <dimension ref="A1:V218"/>
  <sheetViews>
    <sheetView topLeftCell="D1" workbookViewId="0">
      <selection activeCell="Q1" sqref="Q1:V158"/>
    </sheetView>
  </sheetViews>
  <sheetFormatPr defaultColWidth="9.140625" defaultRowHeight="12.75" x14ac:dyDescent="0.25"/>
  <cols>
    <col min="1" max="1" width="14.140625" style="304" customWidth="1"/>
    <col min="2" max="2" width="11.42578125" style="304" customWidth="1"/>
    <col min="3" max="3" width="10.7109375" style="543" customWidth="1"/>
    <col min="4" max="4" width="28.85546875" style="543" customWidth="1"/>
    <col min="5" max="5" width="28.42578125" style="543" customWidth="1"/>
    <col min="6" max="6" width="19.7109375" style="305" customWidth="1"/>
    <col min="7" max="7" width="55.42578125" style="543" customWidth="1"/>
    <col min="8" max="8" width="18.7109375" style="311" customWidth="1"/>
    <col min="9" max="9" width="15.7109375" style="311" customWidth="1"/>
    <col min="10" max="10" width="15.85546875" style="305" customWidth="1"/>
    <col min="11" max="11" width="16.28515625" style="311" customWidth="1"/>
    <col min="12" max="12" width="30.7109375" style="311" customWidth="1"/>
    <col min="13" max="13" width="26.85546875" style="543" customWidth="1"/>
    <col min="14" max="14" width="13" style="305" customWidth="1"/>
    <col min="15" max="15" width="15.28515625" style="311" customWidth="1"/>
    <col min="16" max="16" width="39.5703125" style="543" customWidth="1"/>
    <col min="17" max="22" width="12.7109375" style="543" customWidth="1"/>
    <col min="23" max="16384" width="9.140625" style="543"/>
  </cols>
  <sheetData>
    <row r="1" spans="1:22" ht="13.9" customHeight="1" x14ac:dyDescent="0.25">
      <c r="A1" s="1476" t="s">
        <v>314</v>
      </c>
      <c r="B1" s="1477"/>
      <c r="C1" s="279"/>
      <c r="D1" s="542" t="s">
        <v>315</v>
      </c>
      <c r="E1" s="281" t="s">
        <v>316</v>
      </c>
      <c r="F1" s="282" t="s">
        <v>317</v>
      </c>
      <c r="G1" s="1478" t="s">
        <v>318</v>
      </c>
      <c r="H1" s="1479"/>
      <c r="I1" s="1479"/>
      <c r="J1" s="283" t="s">
        <v>319</v>
      </c>
      <c r="K1" s="284" t="str">
        <f>IF(MAX(J13:J158)&gt;0,MAX(J13:J158),"")</f>
        <v/>
      </c>
      <c r="L1" s="285" t="s">
        <v>320</v>
      </c>
      <c r="N1" s="1480" t="s">
        <v>328</v>
      </c>
      <c r="O1" s="1481"/>
      <c r="P1" s="287" t="str">
        <f>IF(MAX(N13:N158)&gt;0,MAX(N13:N158),"")</f>
        <v/>
      </c>
      <c r="Q1" s="438" t="s">
        <v>972</v>
      </c>
      <c r="R1" s="439" t="s">
        <v>973</v>
      </c>
      <c r="S1" s="439" t="s">
        <v>974</v>
      </c>
      <c r="T1" s="713" t="s">
        <v>1132</v>
      </c>
      <c r="U1" s="714" t="s">
        <v>1133</v>
      </c>
      <c r="V1" s="715" t="s">
        <v>1134</v>
      </c>
    </row>
    <row r="2" spans="1:22" x14ac:dyDescent="0.25">
      <c r="A2" s="1473" t="s">
        <v>321</v>
      </c>
      <c r="B2" s="1474"/>
      <c r="C2" s="288"/>
      <c r="D2" s="394" t="str">
        <f>Coversheet!D5</f>
        <v>[Company]</v>
      </c>
      <c r="E2" s="289" t="s">
        <v>56</v>
      </c>
      <c r="F2" s="290">
        <f>COUNTIF(C$13:C$158,"NC+")</f>
        <v>0</v>
      </c>
      <c r="G2" s="291" t="s">
        <v>322</v>
      </c>
      <c r="H2" s="1475"/>
      <c r="I2" s="1475"/>
      <c r="J2" s="292" t="str">
        <f>O214 &amp; ":"</f>
        <v>Not yet started:</v>
      </c>
      <c r="K2" s="293">
        <f>COUNTIF(K$13:K$158,O214)</f>
        <v>0</v>
      </c>
      <c r="L2" s="293">
        <f>COUNTIFS(K12:K157,"=" &amp; O214,C12:C157,"NC+")</f>
        <v>0</v>
      </c>
      <c r="N2" s="1466" t="str">
        <f>P214 &amp; ":"</f>
        <v>Open:</v>
      </c>
      <c r="O2" s="1467"/>
      <c r="P2" s="294">
        <f>COUNTIF(O$13:O$158,P214)</f>
        <v>0</v>
      </c>
      <c r="Q2" s="311"/>
      <c r="R2" s="311"/>
      <c r="S2" s="311"/>
      <c r="T2" s="716"/>
      <c r="U2" s="311"/>
      <c r="V2" s="717"/>
    </row>
    <row r="3" spans="1:22" x14ac:dyDescent="0.25">
      <c r="A3" s="1473" t="s">
        <v>30</v>
      </c>
      <c r="B3" s="1474"/>
      <c r="C3" s="288"/>
      <c r="D3" s="395" t="str">
        <f>Coversheet!D6</f>
        <v>[Site]</v>
      </c>
      <c r="E3" s="289" t="s">
        <v>57</v>
      </c>
      <c r="F3" s="295">
        <f>COUNTIF(C$13:C$158,"nc-")</f>
        <v>0</v>
      </c>
      <c r="G3" s="291" t="s">
        <v>323</v>
      </c>
      <c r="H3" s="1470"/>
      <c r="I3" s="1470"/>
      <c r="J3" s="292" t="str">
        <f>O215 &amp; ":"</f>
        <v>Ongoing:</v>
      </c>
      <c r="K3" s="296">
        <f>COUNTIF(K$13:K$158,O215)</f>
        <v>0</v>
      </c>
      <c r="L3" s="296">
        <f>COUNTIFS(K13:K158,"=" &amp; O215,C13:C158,"NC+")</f>
        <v>0</v>
      </c>
      <c r="N3" s="1466" t="str">
        <f>P215 &amp; ":"</f>
        <v>Completed:</v>
      </c>
      <c r="O3" s="1467"/>
      <c r="P3" s="297">
        <f>COUNTIF(O$13:O$158,P215)</f>
        <v>0</v>
      </c>
      <c r="Q3" s="440">
        <f t="shared" ref="Q3:V3" si="0">COUNTIF(Q13:Q158,"Yes")</f>
        <v>0</v>
      </c>
      <c r="R3" s="441">
        <f t="shared" si="0"/>
        <v>0</v>
      </c>
      <c r="S3" s="442">
        <f t="shared" si="0"/>
        <v>0</v>
      </c>
      <c r="T3" s="718">
        <f t="shared" si="0"/>
        <v>0</v>
      </c>
      <c r="U3" s="441">
        <f t="shared" si="0"/>
        <v>0</v>
      </c>
      <c r="V3" s="719">
        <f t="shared" si="0"/>
        <v>0</v>
      </c>
    </row>
    <row r="4" spans="1:22" ht="14.65" customHeight="1" x14ac:dyDescent="0.25">
      <c r="A4" s="1473" t="s">
        <v>324</v>
      </c>
      <c r="B4" s="1474"/>
      <c r="C4" s="288"/>
      <c r="D4" s="394" t="str">
        <f>IF(ISTEXT(Coversheet!D15),Coversheet!D15,"")</f>
        <v/>
      </c>
      <c r="E4" s="289" t="s">
        <v>58</v>
      </c>
      <c r="F4" s="298">
        <f>COUNTIF(C$13:C$158,"RI")</f>
        <v>0</v>
      </c>
      <c r="G4" s="1482" t="s">
        <v>325</v>
      </c>
      <c r="H4" s="1483"/>
      <c r="I4" s="1483"/>
      <c r="J4" s="292" t="str">
        <f>O216 &amp; ":"</f>
        <v>Complete:</v>
      </c>
      <c r="K4" s="293">
        <f>COUNTIF(K$13:K$158,O216)</f>
        <v>0</v>
      </c>
      <c r="L4" s="293">
        <f>COUNTIFS(K14:K159,"=" &amp; O216,C14:C159,"NC+")</f>
        <v>0</v>
      </c>
      <c r="N4" s="1466" t="str">
        <f>P216 &amp; ":"</f>
        <v>Completed, check next audit:</v>
      </c>
      <c r="O4" s="1467"/>
      <c r="P4" s="294">
        <f>COUNTIF(O$13:O$158,P216)</f>
        <v>0</v>
      </c>
      <c r="Q4" s="311"/>
      <c r="R4" s="311"/>
      <c r="S4" s="311"/>
      <c r="T4" s="716"/>
      <c r="U4" s="311"/>
      <c r="V4" s="717"/>
    </row>
    <row r="5" spans="1:22" x14ac:dyDescent="0.25">
      <c r="A5" s="1473" t="s">
        <v>16</v>
      </c>
      <c r="B5" s="1474"/>
      <c r="C5" s="288"/>
      <c r="D5" s="395" t="str">
        <f>IF(ISTEXT(Coversheet!D62),Coversheet!D62,"")</f>
        <v/>
      </c>
      <c r="E5" s="289" t="s">
        <v>326</v>
      </c>
      <c r="F5" s="299">
        <f>COUNTIF(C$13:C$158,"OI")</f>
        <v>0</v>
      </c>
      <c r="G5" s="291" t="s">
        <v>327</v>
      </c>
      <c r="H5" s="1475"/>
      <c r="I5" s="1475"/>
      <c r="J5" s="292" t="str">
        <f>O217 &amp; ":"</f>
        <v>Cancelled:</v>
      </c>
      <c r="K5" s="296">
        <f>COUNTIF(K$13:K$158,O217)</f>
        <v>0</v>
      </c>
      <c r="L5" s="296">
        <f>COUNTIFS(K15:K213,"=" &amp; O217,C15:C213,"NC+")</f>
        <v>0</v>
      </c>
      <c r="N5" s="1466" t="str">
        <f>P217 &amp; ":"</f>
        <v>Cancelled:</v>
      </c>
      <c r="O5" s="1467"/>
      <c r="P5" s="297">
        <f>COUNTIF(O$13:O$158,P217)</f>
        <v>0</v>
      </c>
      <c r="Q5" s="311"/>
      <c r="R5" s="311"/>
      <c r="S5" s="311"/>
      <c r="T5" s="716"/>
      <c r="U5" s="311"/>
      <c r="V5" s="717"/>
    </row>
    <row r="6" spans="1:22" ht="15" customHeight="1" thickBot="1" x14ac:dyDescent="0.3">
      <c r="A6" s="1468" t="s">
        <v>1050</v>
      </c>
      <c r="B6" s="1469"/>
      <c r="C6" s="300"/>
      <c r="D6" s="396" t="str">
        <f>IF(ISNUMBER(Coversheet!D71),Coversheet!D71,"")</f>
        <v/>
      </c>
      <c r="E6" s="301" t="s">
        <v>329</v>
      </c>
      <c r="F6" s="302">
        <f>SUM(F2:F5)</f>
        <v>0</v>
      </c>
      <c r="G6" s="291" t="s">
        <v>330</v>
      </c>
      <c r="H6" s="1470"/>
      <c r="I6" s="1470"/>
      <c r="J6" s="292" t="str">
        <f>O218 &amp; ":"</f>
        <v>Finding Rejected:</v>
      </c>
      <c r="K6" s="293">
        <f>COUNTIF(K$13:K$158,O218)</f>
        <v>0</v>
      </c>
      <c r="L6" s="293">
        <f>COUNTIFS(K16:K214,"=" &amp; O218,C16:C214,"NC+")</f>
        <v>0</v>
      </c>
      <c r="N6" s="1466" t="str">
        <f>P218 &amp; ":"</f>
        <v>Replaced by new Action:</v>
      </c>
      <c r="O6" s="1467"/>
      <c r="P6" s="294">
        <f>COUNTIF(O$13:O$158,P218)</f>
        <v>0</v>
      </c>
      <c r="Q6" s="311"/>
      <c r="R6" s="311"/>
      <c r="S6" s="311"/>
      <c r="T6" s="716"/>
      <c r="U6" s="311"/>
      <c r="V6" s="717"/>
    </row>
    <row r="7" spans="1:22" ht="13.5" thickBot="1" x14ac:dyDescent="0.3">
      <c r="A7" s="544" t="s">
        <v>1119</v>
      </c>
      <c r="B7" s="304" t="s">
        <v>331</v>
      </c>
      <c r="G7" s="545"/>
      <c r="H7" s="307"/>
      <c r="I7" s="307"/>
      <c r="J7" s="308" t="s">
        <v>332</v>
      </c>
      <c r="K7" s="309">
        <f>SUM(K2:K6)</f>
        <v>0</v>
      </c>
      <c r="L7" s="309">
        <f>SUM(L2:L6)</f>
        <v>0</v>
      </c>
      <c r="N7" s="1471" t="s">
        <v>332</v>
      </c>
      <c r="O7" s="1472"/>
      <c r="P7" s="310">
        <f>SUM(P2:P6)</f>
        <v>0</v>
      </c>
      <c r="Q7" s="311"/>
      <c r="R7" s="311"/>
      <c r="S7" s="311"/>
      <c r="T7" s="716"/>
      <c r="U7" s="311"/>
      <c r="V7" s="717"/>
    </row>
    <row r="8" spans="1:22" ht="13.5" thickBot="1" x14ac:dyDescent="0.3">
      <c r="B8" s="304" t="s">
        <v>331</v>
      </c>
      <c r="Q8" s="311"/>
      <c r="R8" s="311"/>
      <c r="S8" s="311"/>
      <c r="T8" s="716"/>
      <c r="U8" s="311"/>
      <c r="V8" s="717"/>
    </row>
    <row r="9" spans="1:22" ht="29.45" customHeight="1" x14ac:dyDescent="0.25">
      <c r="A9" s="313"/>
      <c r="B9" s="314" t="s">
        <v>333</v>
      </c>
      <c r="C9" s="1451" t="s">
        <v>166</v>
      </c>
      <c r="D9" s="1452"/>
      <c r="E9" s="1452"/>
      <c r="F9" s="1453"/>
      <c r="G9" s="1454" t="s">
        <v>198</v>
      </c>
      <c r="H9" s="1455"/>
      <c r="I9" s="1455"/>
      <c r="J9" s="1455"/>
      <c r="K9" s="1455"/>
      <c r="L9" s="1455"/>
      <c r="M9" s="1456"/>
      <c r="N9" s="1445" t="s">
        <v>166</v>
      </c>
      <c r="O9" s="1446"/>
      <c r="P9" s="1447"/>
      <c r="Q9" s="1445" t="s">
        <v>975</v>
      </c>
      <c r="R9" s="1446"/>
      <c r="S9" s="1447"/>
      <c r="T9" s="1445" t="s">
        <v>975</v>
      </c>
      <c r="U9" s="1446"/>
      <c r="V9" s="1447"/>
    </row>
    <row r="10" spans="1:22" ht="15.75" customHeight="1" x14ac:dyDescent="0.25">
      <c r="A10" s="315"/>
      <c r="B10" s="316" t="s">
        <v>334</v>
      </c>
      <c r="C10" s="1457" t="s">
        <v>335</v>
      </c>
      <c r="D10" s="1458"/>
      <c r="E10" s="1458"/>
      <c r="F10" s="1459"/>
      <c r="G10" s="1460" t="s">
        <v>336</v>
      </c>
      <c r="H10" s="1461"/>
      <c r="I10" s="1462"/>
      <c r="J10" s="1463" t="s">
        <v>337</v>
      </c>
      <c r="K10" s="1464"/>
      <c r="L10" s="1464"/>
      <c r="M10" s="1465"/>
      <c r="N10" s="1448" t="s">
        <v>338</v>
      </c>
      <c r="O10" s="1449"/>
      <c r="P10" s="1450"/>
      <c r="Q10" s="1448" t="s">
        <v>976</v>
      </c>
      <c r="R10" s="1449"/>
      <c r="S10" s="1450"/>
      <c r="T10" s="1448" t="s">
        <v>1135</v>
      </c>
      <c r="U10" s="1449"/>
      <c r="V10" s="1450"/>
    </row>
    <row r="11" spans="1:22" ht="30" customHeight="1" x14ac:dyDescent="0.25">
      <c r="A11" s="317" t="s">
        <v>339</v>
      </c>
      <c r="B11" s="318" t="s">
        <v>340</v>
      </c>
      <c r="C11" s="593" t="s">
        <v>341</v>
      </c>
      <c r="D11" s="319" t="s">
        <v>342</v>
      </c>
      <c r="E11" s="320" t="s">
        <v>343</v>
      </c>
      <c r="F11" s="449" t="s">
        <v>344</v>
      </c>
      <c r="G11" s="445" t="s">
        <v>345</v>
      </c>
      <c r="H11" s="323" t="s">
        <v>346</v>
      </c>
      <c r="I11" s="324" t="s">
        <v>347</v>
      </c>
      <c r="J11" s="325" t="s">
        <v>348</v>
      </c>
      <c r="K11" s="323" t="s">
        <v>349</v>
      </c>
      <c r="L11" s="326" t="s">
        <v>350</v>
      </c>
      <c r="M11" s="324" t="s">
        <v>351</v>
      </c>
      <c r="N11" s="325" t="s">
        <v>348</v>
      </c>
      <c r="O11" s="323" t="s">
        <v>349</v>
      </c>
      <c r="P11" s="324" t="s">
        <v>352</v>
      </c>
      <c r="Q11" s="457" t="s">
        <v>972</v>
      </c>
      <c r="R11" s="458" t="s">
        <v>973</v>
      </c>
      <c r="S11" s="459" t="s">
        <v>974</v>
      </c>
      <c r="T11" s="457" t="s">
        <v>1132</v>
      </c>
      <c r="U11" s="458" t="s">
        <v>1133</v>
      </c>
      <c r="V11" s="720" t="s">
        <v>1134</v>
      </c>
    </row>
    <row r="12" spans="1:22" ht="25.9" customHeight="1" thickBot="1" x14ac:dyDescent="0.3">
      <c r="A12" s="327" t="s">
        <v>353</v>
      </c>
      <c r="B12" s="328" t="s">
        <v>354</v>
      </c>
      <c r="C12" s="329"/>
      <c r="D12" s="330" t="s">
        <v>355</v>
      </c>
      <c r="E12" s="330" t="s">
        <v>356</v>
      </c>
      <c r="F12" s="450" t="s">
        <v>357</v>
      </c>
      <c r="G12" s="446" t="s">
        <v>358</v>
      </c>
      <c r="H12" s="333" t="s">
        <v>359</v>
      </c>
      <c r="I12" s="334" t="s">
        <v>360</v>
      </c>
      <c r="J12" s="335" t="s">
        <v>359</v>
      </c>
      <c r="K12" s="333" t="s">
        <v>361</v>
      </c>
      <c r="L12" s="333" t="s">
        <v>362</v>
      </c>
      <c r="M12" s="334" t="s">
        <v>363</v>
      </c>
      <c r="N12" s="336" t="s">
        <v>359</v>
      </c>
      <c r="O12" s="337" t="s">
        <v>361</v>
      </c>
      <c r="P12" s="338" t="s">
        <v>364</v>
      </c>
      <c r="Q12" s="443"/>
      <c r="R12" s="444" t="str">
        <f t="shared" ref="R12:R75" si="1">IF(C12&lt;&gt;"",IF(AND(LEFT($O12,9)="Completed",LOWER($C12)="nc-"),"Yes",""),"")</f>
        <v/>
      </c>
      <c r="S12" s="444" t="str">
        <f t="shared" ref="S12:S75" si="2">IF(C12&lt;&gt;"",IF(AND(LEFT($O12,9)="Completed",OR(LOWER($C12)="ri",LOWER($C12)="oi")),"Yes",""),"")</f>
        <v/>
      </c>
      <c r="T12" s="721"/>
      <c r="U12" s="444" t="str">
        <f t="shared" ref="U12" si="3">IF(F12&lt;&gt;"",IF(AND(LEFT($O12,9)="Completed",LOWER($C12)="nc-"),"Yes",""),"")</f>
        <v/>
      </c>
      <c r="V12" s="722" t="str">
        <f t="shared" ref="V12" si="4">IF(F12&lt;&gt;"",IF(AND(LEFT($O12,9)="Completed",OR(LOWER($C12)="ri",LOWER($C12)="oi")),"Yes",""),"")</f>
        <v/>
      </c>
    </row>
    <row r="13" spans="1:22" x14ac:dyDescent="0.25">
      <c r="A13" s="339"/>
      <c r="B13" s="340"/>
      <c r="C13" s="451"/>
      <c r="D13" s="341"/>
      <c r="E13" s="342"/>
      <c r="F13" s="540"/>
      <c r="G13" s="447"/>
      <c r="H13" s="537"/>
      <c r="I13" s="343"/>
      <c r="J13" s="534"/>
      <c r="K13" s="344"/>
      <c r="L13" s="345"/>
      <c r="M13" s="343"/>
      <c r="N13" s="534"/>
      <c r="O13" s="344"/>
      <c r="P13" s="346"/>
      <c r="Q13" s="454" t="str">
        <f>IF(C13&lt;&gt;"",IF(AND(LEFT($O13,9)="Completed",LOWER($C13)="nc+"),"Yes",""),"")</f>
        <v/>
      </c>
      <c r="R13" s="455" t="str">
        <f t="shared" si="1"/>
        <v/>
      </c>
      <c r="S13" s="456" t="str">
        <f t="shared" si="2"/>
        <v/>
      </c>
      <c r="T13" s="723" t="str">
        <f>IF(F13&lt;&gt;"",IF(AND(LEFT($O13,9)="Cancelled",LOWER($C13)="nc+"),"Yes",""),"")</f>
        <v/>
      </c>
      <c r="U13" s="455" t="str">
        <f>IF(F13&lt;&gt;"",IF(AND(LEFT($O13,9)="Cancelled",LOWER($C13)="nc-"),"Yes",""),"")</f>
        <v/>
      </c>
      <c r="V13" s="293" t="str">
        <f>IF(F13&lt;&gt;"",IF(AND(LEFT($O13,9)="Cancelled",OR(LOWER($C13)="ri",LOWER($C13)="oi")),"Yes",""),"")</f>
        <v/>
      </c>
    </row>
    <row r="14" spans="1:22" x14ac:dyDescent="0.25">
      <c r="A14" s="347"/>
      <c r="B14" s="348"/>
      <c r="C14" s="452"/>
      <c r="D14" s="341"/>
      <c r="E14" s="342"/>
      <c r="F14" s="540"/>
      <c r="G14" s="447"/>
      <c r="H14" s="537"/>
      <c r="I14" s="343"/>
      <c r="J14" s="534"/>
      <c r="K14" s="344"/>
      <c r="L14" s="345"/>
      <c r="M14" s="343"/>
      <c r="N14" s="534"/>
      <c r="O14" s="344"/>
      <c r="P14" s="346"/>
      <c r="Q14" s="454" t="str">
        <f t="shared" ref="Q14:Q77" si="5">IF(C14&lt;&gt;"",IF(AND(LEFT($O14,9)="Completed",LOWER($C14)="nc+"),"Yes",""),"")</f>
        <v/>
      </c>
      <c r="R14" s="455" t="str">
        <f t="shared" si="1"/>
        <v/>
      </c>
      <c r="S14" s="456" t="str">
        <f t="shared" si="2"/>
        <v/>
      </c>
      <c r="T14" s="723" t="str">
        <f t="shared" ref="T14:T77" si="6">IF(F14&lt;&gt;"",IF(AND(LEFT($O14,9)="Cancelled",LOWER($C14)="nc+"),"Yes",""),"")</f>
        <v/>
      </c>
      <c r="U14" s="455" t="str">
        <f t="shared" ref="U14:U77" si="7">IF(F14&lt;&gt;"",IF(AND(LEFT($O14,9)="Cancelled",LOWER($C14)="nc-"),"Yes",""),"")</f>
        <v/>
      </c>
      <c r="V14" s="293" t="str">
        <f t="shared" ref="V14:V77" si="8">IF(F14&lt;&gt;"",IF(AND(LEFT($O14,9)="Cancelled",OR(LOWER($C14)="ri",LOWER($C14)="oi")),"Yes",""),"")</f>
        <v/>
      </c>
    </row>
    <row r="15" spans="1:22" x14ac:dyDescent="0.25">
      <c r="A15" s="347"/>
      <c r="B15" s="348"/>
      <c r="C15" s="451"/>
      <c r="D15" s="341"/>
      <c r="E15" s="342"/>
      <c r="F15" s="540"/>
      <c r="G15" s="447"/>
      <c r="H15" s="537"/>
      <c r="I15" s="343"/>
      <c r="J15" s="534"/>
      <c r="K15" s="344"/>
      <c r="L15" s="345"/>
      <c r="M15" s="343"/>
      <c r="N15" s="534"/>
      <c r="O15" s="344"/>
      <c r="P15" s="346"/>
      <c r="Q15" s="454" t="str">
        <f t="shared" si="5"/>
        <v/>
      </c>
      <c r="R15" s="455" t="str">
        <f t="shared" si="1"/>
        <v/>
      </c>
      <c r="S15" s="456" t="str">
        <f t="shared" si="2"/>
        <v/>
      </c>
      <c r="T15" s="723" t="str">
        <f t="shared" si="6"/>
        <v/>
      </c>
      <c r="U15" s="455" t="str">
        <f t="shared" si="7"/>
        <v/>
      </c>
      <c r="V15" s="293" t="str">
        <f t="shared" si="8"/>
        <v/>
      </c>
    </row>
    <row r="16" spans="1:22" x14ac:dyDescent="0.25">
      <c r="A16" s="347"/>
      <c r="B16" s="348"/>
      <c r="C16" s="452"/>
      <c r="D16" s="341"/>
      <c r="E16" s="342"/>
      <c r="F16" s="540"/>
      <c r="G16" s="447"/>
      <c r="H16" s="537"/>
      <c r="I16" s="343"/>
      <c r="J16" s="534"/>
      <c r="K16" s="344"/>
      <c r="L16" s="345"/>
      <c r="M16" s="343"/>
      <c r="N16" s="534"/>
      <c r="O16" s="344"/>
      <c r="P16" s="346"/>
      <c r="Q16" s="454" t="str">
        <f t="shared" si="5"/>
        <v/>
      </c>
      <c r="R16" s="455" t="str">
        <f t="shared" si="1"/>
        <v/>
      </c>
      <c r="S16" s="456" t="str">
        <f t="shared" si="2"/>
        <v/>
      </c>
      <c r="T16" s="723" t="str">
        <f t="shared" si="6"/>
        <v/>
      </c>
      <c r="U16" s="455" t="str">
        <f t="shared" si="7"/>
        <v/>
      </c>
      <c r="V16" s="293" t="str">
        <f t="shared" si="8"/>
        <v/>
      </c>
    </row>
    <row r="17" spans="1:22" x14ac:dyDescent="0.25">
      <c r="A17" s="347"/>
      <c r="B17" s="348"/>
      <c r="C17" s="451"/>
      <c r="D17" s="341"/>
      <c r="E17" s="342"/>
      <c r="F17" s="540"/>
      <c r="G17" s="447"/>
      <c r="H17" s="537"/>
      <c r="I17" s="343"/>
      <c r="J17" s="534"/>
      <c r="K17" s="344"/>
      <c r="L17" s="345"/>
      <c r="M17" s="343"/>
      <c r="N17" s="534"/>
      <c r="O17" s="344"/>
      <c r="P17" s="346"/>
      <c r="Q17" s="454" t="str">
        <f t="shared" si="5"/>
        <v/>
      </c>
      <c r="R17" s="455" t="str">
        <f t="shared" si="1"/>
        <v/>
      </c>
      <c r="S17" s="456" t="str">
        <f t="shared" si="2"/>
        <v/>
      </c>
      <c r="T17" s="723" t="str">
        <f t="shared" si="6"/>
        <v/>
      </c>
      <c r="U17" s="455" t="str">
        <f t="shared" si="7"/>
        <v/>
      </c>
      <c r="V17" s="293" t="str">
        <f t="shared" si="8"/>
        <v/>
      </c>
    </row>
    <row r="18" spans="1:22" x14ac:dyDescent="0.25">
      <c r="A18" s="347"/>
      <c r="B18" s="348"/>
      <c r="C18" s="452"/>
      <c r="D18" s="341"/>
      <c r="E18" s="342"/>
      <c r="F18" s="540"/>
      <c r="G18" s="447"/>
      <c r="H18" s="537"/>
      <c r="I18" s="343"/>
      <c r="J18" s="534"/>
      <c r="K18" s="344"/>
      <c r="L18" s="345"/>
      <c r="M18" s="343"/>
      <c r="N18" s="534"/>
      <c r="O18" s="344"/>
      <c r="P18" s="346"/>
      <c r="Q18" s="454" t="str">
        <f t="shared" si="5"/>
        <v/>
      </c>
      <c r="R18" s="455" t="str">
        <f t="shared" si="1"/>
        <v/>
      </c>
      <c r="S18" s="456" t="str">
        <f t="shared" si="2"/>
        <v/>
      </c>
      <c r="T18" s="723" t="str">
        <f t="shared" si="6"/>
        <v/>
      </c>
      <c r="U18" s="455" t="str">
        <f t="shared" si="7"/>
        <v/>
      </c>
      <c r="V18" s="293" t="str">
        <f t="shared" si="8"/>
        <v/>
      </c>
    </row>
    <row r="19" spans="1:22" x14ac:dyDescent="0.25">
      <c r="A19" s="347"/>
      <c r="B19" s="348"/>
      <c r="C19" s="451"/>
      <c r="D19" s="341"/>
      <c r="E19" s="342"/>
      <c r="F19" s="540"/>
      <c r="G19" s="447"/>
      <c r="H19" s="537"/>
      <c r="I19" s="343"/>
      <c r="J19" s="534"/>
      <c r="K19" s="344"/>
      <c r="L19" s="345"/>
      <c r="M19" s="343"/>
      <c r="N19" s="534"/>
      <c r="O19" s="344"/>
      <c r="P19" s="346"/>
      <c r="Q19" s="454" t="str">
        <f t="shared" si="5"/>
        <v/>
      </c>
      <c r="R19" s="455" t="str">
        <f t="shared" si="1"/>
        <v/>
      </c>
      <c r="S19" s="456" t="str">
        <f t="shared" si="2"/>
        <v/>
      </c>
      <c r="T19" s="723" t="str">
        <f t="shared" si="6"/>
        <v/>
      </c>
      <c r="U19" s="455" t="str">
        <f t="shared" si="7"/>
        <v/>
      </c>
      <c r="V19" s="293" t="str">
        <f t="shared" si="8"/>
        <v/>
      </c>
    </row>
    <row r="20" spans="1:22" ht="14.65" customHeight="1" x14ac:dyDescent="0.25">
      <c r="A20" s="347"/>
      <c r="B20" s="348"/>
      <c r="C20" s="452"/>
      <c r="D20" s="341"/>
      <c r="E20" s="342"/>
      <c r="F20" s="540"/>
      <c r="G20" s="447"/>
      <c r="H20" s="537"/>
      <c r="I20" s="343"/>
      <c r="J20" s="534"/>
      <c r="K20" s="344"/>
      <c r="L20" s="345"/>
      <c r="M20" s="343"/>
      <c r="N20" s="534"/>
      <c r="O20" s="344"/>
      <c r="P20" s="346"/>
      <c r="Q20" s="454" t="str">
        <f t="shared" si="5"/>
        <v/>
      </c>
      <c r="R20" s="455" t="str">
        <f t="shared" si="1"/>
        <v/>
      </c>
      <c r="S20" s="456" t="str">
        <f t="shared" si="2"/>
        <v/>
      </c>
      <c r="T20" s="723" t="str">
        <f t="shared" si="6"/>
        <v/>
      </c>
      <c r="U20" s="455" t="str">
        <f t="shared" si="7"/>
        <v/>
      </c>
      <c r="V20" s="293" t="str">
        <f t="shared" si="8"/>
        <v/>
      </c>
    </row>
    <row r="21" spans="1:22" x14ac:dyDescent="0.25">
      <c r="A21" s="347"/>
      <c r="B21" s="348"/>
      <c r="C21" s="451"/>
      <c r="D21" s="349"/>
      <c r="E21" s="350"/>
      <c r="F21" s="540"/>
      <c r="G21" s="447"/>
      <c r="H21" s="538"/>
      <c r="I21" s="344"/>
      <c r="J21" s="535"/>
      <c r="K21" s="344"/>
      <c r="L21" s="345"/>
      <c r="M21" s="343"/>
      <c r="N21" s="535"/>
      <c r="O21" s="344"/>
      <c r="P21" s="346"/>
      <c r="Q21" s="454" t="str">
        <f t="shared" si="5"/>
        <v/>
      </c>
      <c r="R21" s="455" t="str">
        <f t="shared" si="1"/>
        <v/>
      </c>
      <c r="S21" s="456" t="str">
        <f t="shared" si="2"/>
        <v/>
      </c>
      <c r="T21" s="723" t="str">
        <f t="shared" si="6"/>
        <v/>
      </c>
      <c r="U21" s="455" t="str">
        <f t="shared" si="7"/>
        <v/>
      </c>
      <c r="V21" s="293" t="str">
        <f t="shared" si="8"/>
        <v/>
      </c>
    </row>
    <row r="22" spans="1:22" x14ac:dyDescent="0.25">
      <c r="A22" s="347"/>
      <c r="B22" s="348"/>
      <c r="C22" s="452"/>
      <c r="D22" s="349"/>
      <c r="E22" s="350"/>
      <c r="F22" s="540"/>
      <c r="G22" s="447"/>
      <c r="H22" s="538"/>
      <c r="I22" s="344"/>
      <c r="J22" s="535"/>
      <c r="K22" s="344"/>
      <c r="L22" s="345"/>
      <c r="M22" s="343"/>
      <c r="N22" s="535"/>
      <c r="O22" s="344"/>
      <c r="P22" s="346"/>
      <c r="Q22" s="454" t="str">
        <f t="shared" si="5"/>
        <v/>
      </c>
      <c r="R22" s="455" t="str">
        <f t="shared" si="1"/>
        <v/>
      </c>
      <c r="S22" s="456" t="str">
        <f t="shared" si="2"/>
        <v/>
      </c>
      <c r="T22" s="723" t="str">
        <f t="shared" si="6"/>
        <v/>
      </c>
      <c r="U22" s="455" t="str">
        <f t="shared" si="7"/>
        <v/>
      </c>
      <c r="V22" s="293" t="str">
        <f t="shared" si="8"/>
        <v/>
      </c>
    </row>
    <row r="23" spans="1:22" x14ac:dyDescent="0.25">
      <c r="A23" s="347"/>
      <c r="B23" s="348"/>
      <c r="C23" s="451"/>
      <c r="D23" s="349"/>
      <c r="E23" s="350"/>
      <c r="F23" s="540"/>
      <c r="G23" s="447"/>
      <c r="H23" s="538"/>
      <c r="I23" s="344"/>
      <c r="J23" s="535"/>
      <c r="K23" s="344"/>
      <c r="L23" s="345"/>
      <c r="M23" s="343"/>
      <c r="N23" s="535"/>
      <c r="O23" s="344"/>
      <c r="P23" s="346"/>
      <c r="Q23" s="454" t="str">
        <f t="shared" si="5"/>
        <v/>
      </c>
      <c r="R23" s="455" t="str">
        <f t="shared" si="1"/>
        <v/>
      </c>
      <c r="S23" s="456" t="str">
        <f t="shared" si="2"/>
        <v/>
      </c>
      <c r="T23" s="723" t="str">
        <f t="shared" si="6"/>
        <v/>
      </c>
      <c r="U23" s="455" t="str">
        <f t="shared" si="7"/>
        <v/>
      </c>
      <c r="V23" s="293" t="str">
        <f t="shared" si="8"/>
        <v/>
      </c>
    </row>
    <row r="24" spans="1:22" x14ac:dyDescent="0.25">
      <c r="A24" s="347"/>
      <c r="B24" s="348"/>
      <c r="C24" s="452"/>
      <c r="D24" s="349"/>
      <c r="E24" s="350"/>
      <c r="F24" s="540"/>
      <c r="G24" s="447"/>
      <c r="H24" s="538"/>
      <c r="I24" s="344"/>
      <c r="J24" s="535"/>
      <c r="K24" s="344"/>
      <c r="L24" s="345"/>
      <c r="M24" s="343"/>
      <c r="N24" s="535"/>
      <c r="O24" s="344"/>
      <c r="P24" s="346"/>
      <c r="Q24" s="454" t="str">
        <f t="shared" si="5"/>
        <v/>
      </c>
      <c r="R24" s="455" t="str">
        <f t="shared" si="1"/>
        <v/>
      </c>
      <c r="S24" s="456" t="str">
        <f t="shared" si="2"/>
        <v/>
      </c>
      <c r="T24" s="723" t="str">
        <f t="shared" si="6"/>
        <v/>
      </c>
      <c r="U24" s="455" t="str">
        <f t="shared" si="7"/>
        <v/>
      </c>
      <c r="V24" s="293" t="str">
        <f t="shared" si="8"/>
        <v/>
      </c>
    </row>
    <row r="25" spans="1:22" x14ac:dyDescent="0.25">
      <c r="A25" s="347"/>
      <c r="B25" s="348"/>
      <c r="C25" s="451"/>
      <c r="D25" s="349"/>
      <c r="E25" s="350"/>
      <c r="F25" s="540"/>
      <c r="G25" s="447"/>
      <c r="H25" s="538"/>
      <c r="I25" s="344"/>
      <c r="J25" s="535"/>
      <c r="K25" s="344"/>
      <c r="L25" s="345"/>
      <c r="M25" s="343"/>
      <c r="N25" s="535"/>
      <c r="O25" s="344"/>
      <c r="P25" s="346"/>
      <c r="Q25" s="454" t="str">
        <f t="shared" si="5"/>
        <v/>
      </c>
      <c r="R25" s="455" t="str">
        <f t="shared" si="1"/>
        <v/>
      </c>
      <c r="S25" s="456" t="str">
        <f t="shared" si="2"/>
        <v/>
      </c>
      <c r="T25" s="723" t="str">
        <f t="shared" si="6"/>
        <v/>
      </c>
      <c r="U25" s="455" t="str">
        <f t="shared" si="7"/>
        <v/>
      </c>
      <c r="V25" s="293" t="str">
        <f t="shared" si="8"/>
        <v/>
      </c>
    </row>
    <row r="26" spans="1:22" x14ac:dyDescent="0.25">
      <c r="A26" s="347"/>
      <c r="B26" s="348"/>
      <c r="C26" s="452"/>
      <c r="D26" s="349"/>
      <c r="E26" s="350"/>
      <c r="F26" s="540"/>
      <c r="G26" s="447"/>
      <c r="H26" s="538"/>
      <c r="I26" s="344"/>
      <c r="J26" s="535"/>
      <c r="K26" s="344"/>
      <c r="L26" s="345"/>
      <c r="M26" s="343"/>
      <c r="N26" s="535"/>
      <c r="O26" s="344"/>
      <c r="P26" s="346"/>
      <c r="Q26" s="454" t="str">
        <f t="shared" si="5"/>
        <v/>
      </c>
      <c r="R26" s="455" t="str">
        <f t="shared" si="1"/>
        <v/>
      </c>
      <c r="S26" s="456" t="str">
        <f t="shared" si="2"/>
        <v/>
      </c>
      <c r="T26" s="723" t="str">
        <f t="shared" si="6"/>
        <v/>
      </c>
      <c r="U26" s="455" t="str">
        <f t="shared" si="7"/>
        <v/>
      </c>
      <c r="V26" s="293" t="str">
        <f t="shared" si="8"/>
        <v/>
      </c>
    </row>
    <row r="27" spans="1:22" x14ac:dyDescent="0.25">
      <c r="A27" s="347"/>
      <c r="B27" s="348"/>
      <c r="C27" s="451"/>
      <c r="D27" s="349"/>
      <c r="E27" s="350"/>
      <c r="F27" s="540"/>
      <c r="G27" s="447"/>
      <c r="H27" s="538"/>
      <c r="I27" s="344"/>
      <c r="J27" s="535"/>
      <c r="K27" s="344"/>
      <c r="L27" s="345"/>
      <c r="M27" s="343"/>
      <c r="N27" s="535"/>
      <c r="O27" s="344"/>
      <c r="P27" s="346"/>
      <c r="Q27" s="454" t="str">
        <f t="shared" si="5"/>
        <v/>
      </c>
      <c r="R27" s="455" t="str">
        <f t="shared" si="1"/>
        <v/>
      </c>
      <c r="S27" s="456" t="str">
        <f t="shared" si="2"/>
        <v/>
      </c>
      <c r="T27" s="723" t="str">
        <f t="shared" si="6"/>
        <v/>
      </c>
      <c r="U27" s="455" t="str">
        <f t="shared" si="7"/>
        <v/>
      </c>
      <c r="V27" s="293" t="str">
        <f t="shared" si="8"/>
        <v/>
      </c>
    </row>
    <row r="28" spans="1:22" x14ac:dyDescent="0.25">
      <c r="A28" s="347"/>
      <c r="B28" s="348"/>
      <c r="C28" s="452"/>
      <c r="D28" s="349"/>
      <c r="E28" s="350"/>
      <c r="F28" s="540"/>
      <c r="G28" s="447"/>
      <c r="H28" s="538"/>
      <c r="I28" s="344"/>
      <c r="J28" s="535"/>
      <c r="K28" s="344"/>
      <c r="L28" s="345"/>
      <c r="M28" s="343"/>
      <c r="N28" s="535"/>
      <c r="O28" s="344"/>
      <c r="P28" s="346"/>
      <c r="Q28" s="454" t="str">
        <f t="shared" si="5"/>
        <v/>
      </c>
      <c r="R28" s="455" t="str">
        <f t="shared" si="1"/>
        <v/>
      </c>
      <c r="S28" s="456" t="str">
        <f t="shared" si="2"/>
        <v/>
      </c>
      <c r="T28" s="723" t="str">
        <f t="shared" si="6"/>
        <v/>
      </c>
      <c r="U28" s="455" t="str">
        <f t="shared" si="7"/>
        <v/>
      </c>
      <c r="V28" s="293" t="str">
        <f t="shared" si="8"/>
        <v/>
      </c>
    </row>
    <row r="29" spans="1:22" x14ac:dyDescent="0.25">
      <c r="A29" s="347"/>
      <c r="B29" s="348"/>
      <c r="C29" s="451"/>
      <c r="D29" s="349"/>
      <c r="E29" s="350"/>
      <c r="F29" s="540"/>
      <c r="G29" s="447"/>
      <c r="H29" s="538"/>
      <c r="I29" s="344"/>
      <c r="J29" s="535"/>
      <c r="K29" s="344"/>
      <c r="L29" s="345"/>
      <c r="M29" s="343"/>
      <c r="N29" s="535"/>
      <c r="O29" s="344"/>
      <c r="P29" s="346"/>
      <c r="Q29" s="454" t="str">
        <f t="shared" si="5"/>
        <v/>
      </c>
      <c r="R29" s="455" t="str">
        <f t="shared" si="1"/>
        <v/>
      </c>
      <c r="S29" s="456" t="str">
        <f t="shared" si="2"/>
        <v/>
      </c>
      <c r="T29" s="723" t="str">
        <f t="shared" si="6"/>
        <v/>
      </c>
      <c r="U29" s="455" t="str">
        <f t="shared" si="7"/>
        <v/>
      </c>
      <c r="V29" s="293" t="str">
        <f t="shared" si="8"/>
        <v/>
      </c>
    </row>
    <row r="30" spans="1:22" x14ac:dyDescent="0.25">
      <c r="A30" s="347"/>
      <c r="B30" s="348"/>
      <c r="C30" s="452"/>
      <c r="D30" s="349"/>
      <c r="E30" s="350"/>
      <c r="F30" s="540"/>
      <c r="G30" s="447"/>
      <c r="H30" s="538"/>
      <c r="I30" s="344"/>
      <c r="J30" s="535"/>
      <c r="K30" s="344"/>
      <c r="L30" s="345"/>
      <c r="M30" s="343"/>
      <c r="N30" s="535"/>
      <c r="O30" s="344"/>
      <c r="P30" s="346"/>
      <c r="Q30" s="454" t="str">
        <f t="shared" si="5"/>
        <v/>
      </c>
      <c r="R30" s="455" t="str">
        <f t="shared" si="1"/>
        <v/>
      </c>
      <c r="S30" s="456" t="str">
        <f t="shared" si="2"/>
        <v/>
      </c>
      <c r="T30" s="723" t="str">
        <f t="shared" si="6"/>
        <v/>
      </c>
      <c r="U30" s="455" t="str">
        <f t="shared" si="7"/>
        <v/>
      </c>
      <c r="V30" s="293" t="str">
        <f t="shared" si="8"/>
        <v/>
      </c>
    </row>
    <row r="31" spans="1:22" ht="13.9" customHeight="1" x14ac:dyDescent="0.25">
      <c r="A31" s="347"/>
      <c r="B31" s="348"/>
      <c r="C31" s="451"/>
      <c r="D31" s="349"/>
      <c r="E31" s="350"/>
      <c r="F31" s="540"/>
      <c r="G31" s="447"/>
      <c r="H31" s="538"/>
      <c r="I31" s="344"/>
      <c r="J31" s="535"/>
      <c r="K31" s="344"/>
      <c r="L31" s="345"/>
      <c r="M31" s="343"/>
      <c r="N31" s="535"/>
      <c r="O31" s="344"/>
      <c r="P31" s="346"/>
      <c r="Q31" s="454" t="str">
        <f t="shared" si="5"/>
        <v/>
      </c>
      <c r="R31" s="455" t="str">
        <f t="shared" si="1"/>
        <v/>
      </c>
      <c r="S31" s="456" t="str">
        <f t="shared" si="2"/>
        <v/>
      </c>
      <c r="T31" s="723" t="str">
        <f t="shared" si="6"/>
        <v/>
      </c>
      <c r="U31" s="455" t="str">
        <f t="shared" si="7"/>
        <v/>
      </c>
      <c r="V31" s="293" t="str">
        <f t="shared" si="8"/>
        <v/>
      </c>
    </row>
    <row r="32" spans="1:22" ht="13.9" customHeight="1" x14ac:dyDescent="0.25">
      <c r="A32" s="347"/>
      <c r="B32" s="348"/>
      <c r="C32" s="452"/>
      <c r="D32" s="349"/>
      <c r="E32" s="350"/>
      <c r="F32" s="540"/>
      <c r="G32" s="447"/>
      <c r="H32" s="538"/>
      <c r="I32" s="344"/>
      <c r="J32" s="535"/>
      <c r="K32" s="344"/>
      <c r="L32" s="345"/>
      <c r="M32" s="343"/>
      <c r="N32" s="535"/>
      <c r="O32" s="344"/>
      <c r="P32" s="346"/>
      <c r="Q32" s="454" t="str">
        <f t="shared" si="5"/>
        <v/>
      </c>
      <c r="R32" s="455" t="str">
        <f t="shared" si="1"/>
        <v/>
      </c>
      <c r="S32" s="456" t="str">
        <f t="shared" si="2"/>
        <v/>
      </c>
      <c r="T32" s="723" t="str">
        <f t="shared" si="6"/>
        <v/>
      </c>
      <c r="U32" s="455" t="str">
        <f t="shared" si="7"/>
        <v/>
      </c>
      <c r="V32" s="293" t="str">
        <f t="shared" si="8"/>
        <v/>
      </c>
    </row>
    <row r="33" spans="1:22" ht="13.9" customHeight="1" x14ac:dyDescent="0.25">
      <c r="A33" s="347"/>
      <c r="B33" s="348"/>
      <c r="C33" s="451"/>
      <c r="D33" s="349"/>
      <c r="E33" s="350"/>
      <c r="F33" s="540"/>
      <c r="G33" s="447"/>
      <c r="H33" s="538"/>
      <c r="I33" s="344"/>
      <c r="J33" s="535"/>
      <c r="K33" s="344"/>
      <c r="L33" s="345"/>
      <c r="M33" s="343"/>
      <c r="N33" s="535"/>
      <c r="O33" s="344"/>
      <c r="P33" s="346"/>
      <c r="Q33" s="454" t="str">
        <f t="shared" si="5"/>
        <v/>
      </c>
      <c r="R33" s="455" t="str">
        <f t="shared" si="1"/>
        <v/>
      </c>
      <c r="S33" s="456" t="str">
        <f t="shared" si="2"/>
        <v/>
      </c>
      <c r="T33" s="723" t="str">
        <f t="shared" si="6"/>
        <v/>
      </c>
      <c r="U33" s="455" t="str">
        <f t="shared" si="7"/>
        <v/>
      </c>
      <c r="V33" s="293" t="str">
        <f t="shared" si="8"/>
        <v/>
      </c>
    </row>
    <row r="34" spans="1:22" ht="13.9" customHeight="1" x14ac:dyDescent="0.25">
      <c r="A34" s="347"/>
      <c r="B34" s="348"/>
      <c r="C34" s="452"/>
      <c r="D34" s="349"/>
      <c r="E34" s="350"/>
      <c r="F34" s="540"/>
      <c r="G34" s="447"/>
      <c r="H34" s="538"/>
      <c r="I34" s="344"/>
      <c r="J34" s="535"/>
      <c r="K34" s="344"/>
      <c r="L34" s="345"/>
      <c r="M34" s="343"/>
      <c r="N34" s="535"/>
      <c r="O34" s="344"/>
      <c r="P34" s="346"/>
      <c r="Q34" s="454" t="str">
        <f t="shared" si="5"/>
        <v/>
      </c>
      <c r="R34" s="455" t="str">
        <f t="shared" si="1"/>
        <v/>
      </c>
      <c r="S34" s="456" t="str">
        <f t="shared" si="2"/>
        <v/>
      </c>
      <c r="T34" s="723" t="str">
        <f t="shared" si="6"/>
        <v/>
      </c>
      <c r="U34" s="455" t="str">
        <f t="shared" si="7"/>
        <v/>
      </c>
      <c r="V34" s="293" t="str">
        <f t="shared" si="8"/>
        <v/>
      </c>
    </row>
    <row r="35" spans="1:22" ht="13.9" customHeight="1" x14ac:dyDescent="0.25">
      <c r="A35" s="347"/>
      <c r="B35" s="348"/>
      <c r="C35" s="451"/>
      <c r="D35" s="349"/>
      <c r="E35" s="350"/>
      <c r="F35" s="540"/>
      <c r="G35" s="447"/>
      <c r="H35" s="538"/>
      <c r="I35" s="344"/>
      <c r="J35" s="535"/>
      <c r="K35" s="344"/>
      <c r="L35" s="345"/>
      <c r="M35" s="343"/>
      <c r="N35" s="535"/>
      <c r="O35" s="344"/>
      <c r="P35" s="346"/>
      <c r="Q35" s="454" t="str">
        <f t="shared" si="5"/>
        <v/>
      </c>
      <c r="R35" s="455" t="str">
        <f t="shared" si="1"/>
        <v/>
      </c>
      <c r="S35" s="456" t="str">
        <f t="shared" si="2"/>
        <v/>
      </c>
      <c r="T35" s="723" t="str">
        <f t="shared" si="6"/>
        <v/>
      </c>
      <c r="U35" s="455" t="str">
        <f t="shared" si="7"/>
        <v/>
      </c>
      <c r="V35" s="293" t="str">
        <f t="shared" si="8"/>
        <v/>
      </c>
    </row>
    <row r="36" spans="1:22" ht="13.9" customHeight="1" x14ac:dyDescent="0.25">
      <c r="A36" s="347"/>
      <c r="B36" s="348"/>
      <c r="C36" s="452"/>
      <c r="D36" s="349"/>
      <c r="E36" s="350"/>
      <c r="F36" s="540"/>
      <c r="G36" s="447"/>
      <c r="H36" s="538"/>
      <c r="I36" s="344"/>
      <c r="J36" s="535"/>
      <c r="K36" s="344"/>
      <c r="L36" s="345"/>
      <c r="M36" s="343"/>
      <c r="N36" s="535"/>
      <c r="O36" s="344"/>
      <c r="P36" s="346"/>
      <c r="Q36" s="454" t="str">
        <f t="shared" si="5"/>
        <v/>
      </c>
      <c r="R36" s="455" t="str">
        <f t="shared" si="1"/>
        <v/>
      </c>
      <c r="S36" s="456" t="str">
        <f t="shared" si="2"/>
        <v/>
      </c>
      <c r="T36" s="723" t="str">
        <f t="shared" si="6"/>
        <v/>
      </c>
      <c r="U36" s="455" t="str">
        <f t="shared" si="7"/>
        <v/>
      </c>
      <c r="V36" s="293" t="str">
        <f t="shared" si="8"/>
        <v/>
      </c>
    </row>
    <row r="37" spans="1:22" ht="13.9" customHeight="1" x14ac:dyDescent="0.25">
      <c r="A37" s="347"/>
      <c r="B37" s="348"/>
      <c r="C37" s="451"/>
      <c r="D37" s="349"/>
      <c r="E37" s="350"/>
      <c r="F37" s="540"/>
      <c r="G37" s="447"/>
      <c r="H37" s="538"/>
      <c r="I37" s="344"/>
      <c r="J37" s="535"/>
      <c r="K37" s="344"/>
      <c r="L37" s="345"/>
      <c r="M37" s="343"/>
      <c r="N37" s="535"/>
      <c r="O37" s="344"/>
      <c r="P37" s="346"/>
      <c r="Q37" s="454" t="str">
        <f t="shared" si="5"/>
        <v/>
      </c>
      <c r="R37" s="455" t="str">
        <f t="shared" si="1"/>
        <v/>
      </c>
      <c r="S37" s="456" t="str">
        <f t="shared" si="2"/>
        <v/>
      </c>
      <c r="T37" s="723" t="str">
        <f t="shared" si="6"/>
        <v/>
      </c>
      <c r="U37" s="455" t="str">
        <f t="shared" si="7"/>
        <v/>
      </c>
      <c r="V37" s="293" t="str">
        <f t="shared" si="8"/>
        <v/>
      </c>
    </row>
    <row r="38" spans="1:22" ht="13.9" customHeight="1" x14ac:dyDescent="0.25">
      <c r="A38" s="347"/>
      <c r="B38" s="348"/>
      <c r="C38" s="452"/>
      <c r="D38" s="349"/>
      <c r="E38" s="350"/>
      <c r="F38" s="540"/>
      <c r="G38" s="447"/>
      <c r="H38" s="538"/>
      <c r="I38" s="344"/>
      <c r="J38" s="535"/>
      <c r="K38" s="344"/>
      <c r="L38" s="345"/>
      <c r="M38" s="343"/>
      <c r="N38" s="535"/>
      <c r="O38" s="344"/>
      <c r="P38" s="346"/>
      <c r="Q38" s="454" t="str">
        <f t="shared" si="5"/>
        <v/>
      </c>
      <c r="R38" s="455" t="str">
        <f t="shared" si="1"/>
        <v/>
      </c>
      <c r="S38" s="456" t="str">
        <f t="shared" si="2"/>
        <v/>
      </c>
      <c r="T38" s="723" t="str">
        <f t="shared" si="6"/>
        <v/>
      </c>
      <c r="U38" s="455" t="str">
        <f t="shared" si="7"/>
        <v/>
      </c>
      <c r="V38" s="293" t="str">
        <f t="shared" si="8"/>
        <v/>
      </c>
    </row>
    <row r="39" spans="1:22" ht="13.9" customHeight="1" x14ac:dyDescent="0.25">
      <c r="A39" s="347"/>
      <c r="B39" s="348"/>
      <c r="C39" s="451"/>
      <c r="D39" s="349"/>
      <c r="E39" s="350"/>
      <c r="F39" s="540"/>
      <c r="G39" s="447"/>
      <c r="H39" s="538"/>
      <c r="I39" s="344"/>
      <c r="J39" s="535"/>
      <c r="K39" s="344"/>
      <c r="L39" s="345"/>
      <c r="M39" s="343"/>
      <c r="N39" s="535"/>
      <c r="O39" s="344"/>
      <c r="P39" s="346"/>
      <c r="Q39" s="454" t="str">
        <f t="shared" si="5"/>
        <v/>
      </c>
      <c r="R39" s="455" t="str">
        <f t="shared" si="1"/>
        <v/>
      </c>
      <c r="S39" s="456" t="str">
        <f t="shared" si="2"/>
        <v/>
      </c>
      <c r="T39" s="723" t="str">
        <f t="shared" si="6"/>
        <v/>
      </c>
      <c r="U39" s="455" t="str">
        <f t="shared" si="7"/>
        <v/>
      </c>
      <c r="V39" s="293" t="str">
        <f t="shared" si="8"/>
        <v/>
      </c>
    </row>
    <row r="40" spans="1:22" ht="13.9" customHeight="1" x14ac:dyDescent="0.25">
      <c r="A40" s="347"/>
      <c r="B40" s="348"/>
      <c r="C40" s="452"/>
      <c r="D40" s="349"/>
      <c r="E40" s="350"/>
      <c r="F40" s="540"/>
      <c r="G40" s="447"/>
      <c r="H40" s="538"/>
      <c r="I40" s="344"/>
      <c r="J40" s="535"/>
      <c r="K40" s="344"/>
      <c r="L40" s="345"/>
      <c r="M40" s="343"/>
      <c r="N40" s="535"/>
      <c r="O40" s="344"/>
      <c r="P40" s="346"/>
      <c r="Q40" s="454" t="str">
        <f t="shared" si="5"/>
        <v/>
      </c>
      <c r="R40" s="455" t="str">
        <f t="shared" si="1"/>
        <v/>
      </c>
      <c r="S40" s="456" t="str">
        <f t="shared" si="2"/>
        <v/>
      </c>
      <c r="T40" s="723" t="str">
        <f t="shared" si="6"/>
        <v/>
      </c>
      <c r="U40" s="455" t="str">
        <f t="shared" si="7"/>
        <v/>
      </c>
      <c r="V40" s="293" t="str">
        <f t="shared" si="8"/>
        <v/>
      </c>
    </row>
    <row r="41" spans="1:22" ht="13.9" customHeight="1" x14ac:dyDescent="0.25">
      <c r="A41" s="347"/>
      <c r="B41" s="348"/>
      <c r="C41" s="451"/>
      <c r="D41" s="349"/>
      <c r="E41" s="350"/>
      <c r="F41" s="540"/>
      <c r="G41" s="447"/>
      <c r="H41" s="538"/>
      <c r="I41" s="344"/>
      <c r="J41" s="535"/>
      <c r="K41" s="344"/>
      <c r="L41" s="345"/>
      <c r="M41" s="343"/>
      <c r="N41" s="535"/>
      <c r="O41" s="344"/>
      <c r="P41" s="346"/>
      <c r="Q41" s="454" t="str">
        <f t="shared" si="5"/>
        <v/>
      </c>
      <c r="R41" s="455" t="str">
        <f t="shared" si="1"/>
        <v/>
      </c>
      <c r="S41" s="456" t="str">
        <f t="shared" si="2"/>
        <v/>
      </c>
      <c r="T41" s="723" t="str">
        <f t="shared" si="6"/>
        <v/>
      </c>
      <c r="U41" s="455" t="str">
        <f t="shared" si="7"/>
        <v/>
      </c>
      <c r="V41" s="293" t="str">
        <f t="shared" si="8"/>
        <v/>
      </c>
    </row>
    <row r="42" spans="1:22" ht="13.9" customHeight="1" x14ac:dyDescent="0.25">
      <c r="A42" s="347"/>
      <c r="B42" s="348"/>
      <c r="C42" s="452"/>
      <c r="D42" s="349"/>
      <c r="E42" s="350"/>
      <c r="F42" s="540"/>
      <c r="G42" s="447"/>
      <c r="H42" s="538"/>
      <c r="I42" s="344"/>
      <c r="J42" s="535"/>
      <c r="K42" s="344"/>
      <c r="L42" s="345"/>
      <c r="M42" s="343"/>
      <c r="N42" s="535"/>
      <c r="O42" s="344"/>
      <c r="P42" s="346"/>
      <c r="Q42" s="454" t="str">
        <f t="shared" si="5"/>
        <v/>
      </c>
      <c r="R42" s="455" t="str">
        <f t="shared" si="1"/>
        <v/>
      </c>
      <c r="S42" s="456" t="str">
        <f t="shared" si="2"/>
        <v/>
      </c>
      <c r="T42" s="723" t="str">
        <f t="shared" si="6"/>
        <v/>
      </c>
      <c r="U42" s="455" t="str">
        <f t="shared" si="7"/>
        <v/>
      </c>
      <c r="V42" s="293" t="str">
        <f t="shared" si="8"/>
        <v/>
      </c>
    </row>
    <row r="43" spans="1:22" ht="13.9" customHeight="1" x14ac:dyDescent="0.25">
      <c r="A43" s="347"/>
      <c r="B43" s="348"/>
      <c r="C43" s="451"/>
      <c r="D43" s="349"/>
      <c r="E43" s="350"/>
      <c r="F43" s="540"/>
      <c r="G43" s="447"/>
      <c r="H43" s="538"/>
      <c r="I43" s="344"/>
      <c r="J43" s="535"/>
      <c r="K43" s="344"/>
      <c r="L43" s="345"/>
      <c r="M43" s="343"/>
      <c r="N43" s="535"/>
      <c r="O43" s="344"/>
      <c r="P43" s="346"/>
      <c r="Q43" s="454" t="str">
        <f t="shared" si="5"/>
        <v/>
      </c>
      <c r="R43" s="455" t="str">
        <f t="shared" si="1"/>
        <v/>
      </c>
      <c r="S43" s="456" t="str">
        <f t="shared" si="2"/>
        <v/>
      </c>
      <c r="T43" s="723" t="str">
        <f t="shared" si="6"/>
        <v/>
      </c>
      <c r="U43" s="455" t="str">
        <f t="shared" si="7"/>
        <v/>
      </c>
      <c r="V43" s="293" t="str">
        <f t="shared" si="8"/>
        <v/>
      </c>
    </row>
    <row r="44" spans="1:22" ht="13.9" customHeight="1" x14ac:dyDescent="0.25">
      <c r="A44" s="347"/>
      <c r="B44" s="348"/>
      <c r="C44" s="452"/>
      <c r="D44" s="349"/>
      <c r="E44" s="350"/>
      <c r="F44" s="540"/>
      <c r="G44" s="447"/>
      <c r="H44" s="538"/>
      <c r="I44" s="344"/>
      <c r="J44" s="535"/>
      <c r="K44" s="344"/>
      <c r="L44" s="345"/>
      <c r="M44" s="343"/>
      <c r="N44" s="535"/>
      <c r="O44" s="344"/>
      <c r="P44" s="346"/>
      <c r="Q44" s="454" t="str">
        <f t="shared" si="5"/>
        <v/>
      </c>
      <c r="R44" s="455" t="str">
        <f t="shared" si="1"/>
        <v/>
      </c>
      <c r="S44" s="456" t="str">
        <f t="shared" si="2"/>
        <v/>
      </c>
      <c r="T44" s="723" t="str">
        <f t="shared" si="6"/>
        <v/>
      </c>
      <c r="U44" s="455" t="str">
        <f t="shared" si="7"/>
        <v/>
      </c>
      <c r="V44" s="293" t="str">
        <f t="shared" si="8"/>
        <v/>
      </c>
    </row>
    <row r="45" spans="1:22" ht="13.9" customHeight="1" x14ac:dyDescent="0.25">
      <c r="A45" s="347"/>
      <c r="B45" s="348"/>
      <c r="C45" s="451"/>
      <c r="D45" s="349"/>
      <c r="E45" s="350"/>
      <c r="F45" s="540"/>
      <c r="G45" s="447"/>
      <c r="H45" s="538"/>
      <c r="I45" s="344"/>
      <c r="J45" s="535"/>
      <c r="K45" s="344"/>
      <c r="L45" s="345"/>
      <c r="M45" s="343"/>
      <c r="N45" s="535"/>
      <c r="O45" s="344"/>
      <c r="P45" s="346"/>
      <c r="Q45" s="454" t="str">
        <f t="shared" si="5"/>
        <v/>
      </c>
      <c r="R45" s="455" t="str">
        <f t="shared" si="1"/>
        <v/>
      </c>
      <c r="S45" s="456" t="str">
        <f t="shared" si="2"/>
        <v/>
      </c>
      <c r="T45" s="723" t="str">
        <f t="shared" si="6"/>
        <v/>
      </c>
      <c r="U45" s="455" t="str">
        <f t="shared" si="7"/>
        <v/>
      </c>
      <c r="V45" s="293" t="str">
        <f t="shared" si="8"/>
        <v/>
      </c>
    </row>
    <row r="46" spans="1:22" ht="13.9" customHeight="1" x14ac:dyDescent="0.25">
      <c r="A46" s="347"/>
      <c r="B46" s="348"/>
      <c r="C46" s="452"/>
      <c r="D46" s="349"/>
      <c r="E46" s="350"/>
      <c r="F46" s="540"/>
      <c r="G46" s="447"/>
      <c r="H46" s="538"/>
      <c r="I46" s="344"/>
      <c r="J46" s="535"/>
      <c r="K46" s="344"/>
      <c r="L46" s="345"/>
      <c r="M46" s="343"/>
      <c r="N46" s="535"/>
      <c r="O46" s="344"/>
      <c r="P46" s="346"/>
      <c r="Q46" s="454" t="str">
        <f t="shared" si="5"/>
        <v/>
      </c>
      <c r="R46" s="455" t="str">
        <f t="shared" si="1"/>
        <v/>
      </c>
      <c r="S46" s="456" t="str">
        <f t="shared" si="2"/>
        <v/>
      </c>
      <c r="T46" s="723" t="str">
        <f t="shared" si="6"/>
        <v/>
      </c>
      <c r="U46" s="455" t="str">
        <f t="shared" si="7"/>
        <v/>
      </c>
      <c r="V46" s="293" t="str">
        <f t="shared" si="8"/>
        <v/>
      </c>
    </row>
    <row r="47" spans="1:22" ht="13.9" customHeight="1" x14ac:dyDescent="0.25">
      <c r="A47" s="347"/>
      <c r="B47" s="348"/>
      <c r="C47" s="451"/>
      <c r="D47" s="349"/>
      <c r="E47" s="350"/>
      <c r="F47" s="540"/>
      <c r="G47" s="447"/>
      <c r="H47" s="538"/>
      <c r="I47" s="344"/>
      <c r="J47" s="535"/>
      <c r="K47" s="344"/>
      <c r="L47" s="345"/>
      <c r="M47" s="343"/>
      <c r="N47" s="535"/>
      <c r="O47" s="344"/>
      <c r="P47" s="346"/>
      <c r="Q47" s="454" t="str">
        <f t="shared" si="5"/>
        <v/>
      </c>
      <c r="R47" s="455" t="str">
        <f t="shared" si="1"/>
        <v/>
      </c>
      <c r="S47" s="456" t="str">
        <f t="shared" si="2"/>
        <v/>
      </c>
      <c r="T47" s="723" t="str">
        <f t="shared" si="6"/>
        <v/>
      </c>
      <c r="U47" s="455" t="str">
        <f t="shared" si="7"/>
        <v/>
      </c>
      <c r="V47" s="293" t="str">
        <f t="shared" si="8"/>
        <v/>
      </c>
    </row>
    <row r="48" spans="1:22" ht="13.9" customHeight="1" x14ac:dyDescent="0.25">
      <c r="A48" s="347"/>
      <c r="B48" s="348"/>
      <c r="C48" s="452"/>
      <c r="D48" s="349"/>
      <c r="E48" s="350"/>
      <c r="F48" s="540"/>
      <c r="G48" s="447"/>
      <c r="H48" s="538"/>
      <c r="I48" s="344"/>
      <c r="J48" s="535"/>
      <c r="K48" s="344"/>
      <c r="L48" s="345"/>
      <c r="M48" s="343"/>
      <c r="N48" s="535"/>
      <c r="O48" s="344"/>
      <c r="P48" s="346"/>
      <c r="Q48" s="454" t="str">
        <f t="shared" si="5"/>
        <v/>
      </c>
      <c r="R48" s="455" t="str">
        <f t="shared" si="1"/>
        <v/>
      </c>
      <c r="S48" s="456" t="str">
        <f t="shared" si="2"/>
        <v/>
      </c>
      <c r="T48" s="723" t="str">
        <f t="shared" si="6"/>
        <v/>
      </c>
      <c r="U48" s="455" t="str">
        <f t="shared" si="7"/>
        <v/>
      </c>
      <c r="V48" s="293" t="str">
        <f t="shared" si="8"/>
        <v/>
      </c>
    </row>
    <row r="49" spans="1:22" ht="13.9" customHeight="1" x14ac:dyDescent="0.25">
      <c r="A49" s="347"/>
      <c r="B49" s="348"/>
      <c r="C49" s="451"/>
      <c r="D49" s="349"/>
      <c r="E49" s="350"/>
      <c r="F49" s="540"/>
      <c r="G49" s="447"/>
      <c r="H49" s="538"/>
      <c r="I49" s="344"/>
      <c r="J49" s="535"/>
      <c r="K49" s="344"/>
      <c r="L49" s="345"/>
      <c r="M49" s="343"/>
      <c r="N49" s="535"/>
      <c r="O49" s="344"/>
      <c r="P49" s="346"/>
      <c r="Q49" s="454" t="str">
        <f t="shared" si="5"/>
        <v/>
      </c>
      <c r="R49" s="455" t="str">
        <f t="shared" si="1"/>
        <v/>
      </c>
      <c r="S49" s="456" t="str">
        <f t="shared" si="2"/>
        <v/>
      </c>
      <c r="T49" s="723" t="str">
        <f t="shared" si="6"/>
        <v/>
      </c>
      <c r="U49" s="455" t="str">
        <f t="shared" si="7"/>
        <v/>
      </c>
      <c r="V49" s="293" t="str">
        <f t="shared" si="8"/>
        <v/>
      </c>
    </row>
    <row r="50" spans="1:22" ht="13.9" customHeight="1" x14ac:dyDescent="0.25">
      <c r="A50" s="347"/>
      <c r="B50" s="348"/>
      <c r="C50" s="452"/>
      <c r="D50" s="349"/>
      <c r="E50" s="350"/>
      <c r="F50" s="540"/>
      <c r="G50" s="447"/>
      <c r="H50" s="538"/>
      <c r="I50" s="344"/>
      <c r="J50" s="535"/>
      <c r="K50" s="344"/>
      <c r="L50" s="345"/>
      <c r="M50" s="343"/>
      <c r="N50" s="535"/>
      <c r="O50" s="344"/>
      <c r="P50" s="346"/>
      <c r="Q50" s="454" t="str">
        <f t="shared" si="5"/>
        <v/>
      </c>
      <c r="R50" s="455" t="str">
        <f t="shared" si="1"/>
        <v/>
      </c>
      <c r="S50" s="456" t="str">
        <f t="shared" si="2"/>
        <v/>
      </c>
      <c r="T50" s="723" t="str">
        <f t="shared" si="6"/>
        <v/>
      </c>
      <c r="U50" s="455" t="str">
        <f t="shared" si="7"/>
        <v/>
      </c>
      <c r="V50" s="293" t="str">
        <f t="shared" si="8"/>
        <v/>
      </c>
    </row>
    <row r="51" spans="1:22" ht="13.9" customHeight="1" x14ac:dyDescent="0.25">
      <c r="A51" s="347"/>
      <c r="B51" s="348"/>
      <c r="C51" s="451"/>
      <c r="D51" s="349"/>
      <c r="E51" s="350"/>
      <c r="F51" s="540"/>
      <c r="G51" s="447"/>
      <c r="H51" s="538"/>
      <c r="I51" s="344"/>
      <c r="J51" s="535"/>
      <c r="K51" s="344"/>
      <c r="L51" s="345"/>
      <c r="M51" s="343"/>
      <c r="N51" s="535"/>
      <c r="O51" s="344"/>
      <c r="P51" s="346"/>
      <c r="Q51" s="454" t="str">
        <f t="shared" si="5"/>
        <v/>
      </c>
      <c r="R51" s="455" t="str">
        <f t="shared" si="1"/>
        <v/>
      </c>
      <c r="S51" s="456" t="str">
        <f t="shared" si="2"/>
        <v/>
      </c>
      <c r="T51" s="723" t="str">
        <f t="shared" si="6"/>
        <v/>
      </c>
      <c r="U51" s="455" t="str">
        <f t="shared" si="7"/>
        <v/>
      </c>
      <c r="V51" s="293" t="str">
        <f t="shared" si="8"/>
        <v/>
      </c>
    </row>
    <row r="52" spans="1:22" ht="13.9" customHeight="1" x14ac:dyDescent="0.25">
      <c r="A52" s="347"/>
      <c r="B52" s="348"/>
      <c r="C52" s="452"/>
      <c r="D52" s="349"/>
      <c r="E52" s="350"/>
      <c r="F52" s="540"/>
      <c r="G52" s="447"/>
      <c r="H52" s="538"/>
      <c r="I52" s="344"/>
      <c r="J52" s="535"/>
      <c r="K52" s="344"/>
      <c r="L52" s="345"/>
      <c r="M52" s="343"/>
      <c r="N52" s="535"/>
      <c r="O52" s="344"/>
      <c r="P52" s="346"/>
      <c r="Q52" s="454" t="str">
        <f t="shared" si="5"/>
        <v/>
      </c>
      <c r="R52" s="455" t="str">
        <f t="shared" si="1"/>
        <v/>
      </c>
      <c r="S52" s="456" t="str">
        <f t="shared" si="2"/>
        <v/>
      </c>
      <c r="T52" s="723" t="str">
        <f t="shared" si="6"/>
        <v/>
      </c>
      <c r="U52" s="455" t="str">
        <f t="shared" si="7"/>
        <v/>
      </c>
      <c r="V52" s="293" t="str">
        <f t="shared" si="8"/>
        <v/>
      </c>
    </row>
    <row r="53" spans="1:22" ht="13.9" customHeight="1" x14ac:dyDescent="0.25">
      <c r="A53" s="347"/>
      <c r="B53" s="348"/>
      <c r="C53" s="451"/>
      <c r="D53" s="349"/>
      <c r="E53" s="350"/>
      <c r="F53" s="540"/>
      <c r="G53" s="447"/>
      <c r="H53" s="538"/>
      <c r="I53" s="344"/>
      <c r="J53" s="535"/>
      <c r="K53" s="344"/>
      <c r="L53" s="345"/>
      <c r="M53" s="343"/>
      <c r="N53" s="535"/>
      <c r="O53" s="344"/>
      <c r="P53" s="346"/>
      <c r="Q53" s="454" t="str">
        <f t="shared" si="5"/>
        <v/>
      </c>
      <c r="R53" s="455" t="str">
        <f t="shared" si="1"/>
        <v/>
      </c>
      <c r="S53" s="456" t="str">
        <f t="shared" si="2"/>
        <v/>
      </c>
      <c r="T53" s="723" t="str">
        <f t="shared" si="6"/>
        <v/>
      </c>
      <c r="U53" s="455" t="str">
        <f t="shared" si="7"/>
        <v/>
      </c>
      <c r="V53" s="293" t="str">
        <f t="shared" si="8"/>
        <v/>
      </c>
    </row>
    <row r="54" spans="1:22" ht="13.9" customHeight="1" x14ac:dyDescent="0.25">
      <c r="A54" s="347"/>
      <c r="B54" s="348"/>
      <c r="C54" s="452"/>
      <c r="D54" s="349"/>
      <c r="E54" s="350"/>
      <c r="F54" s="540"/>
      <c r="G54" s="447"/>
      <c r="H54" s="538"/>
      <c r="I54" s="344"/>
      <c r="J54" s="535"/>
      <c r="K54" s="344"/>
      <c r="L54" s="345"/>
      <c r="M54" s="343"/>
      <c r="N54" s="535"/>
      <c r="O54" s="344"/>
      <c r="P54" s="346"/>
      <c r="Q54" s="454" t="str">
        <f t="shared" si="5"/>
        <v/>
      </c>
      <c r="R54" s="455" t="str">
        <f t="shared" si="1"/>
        <v/>
      </c>
      <c r="S54" s="456" t="str">
        <f t="shared" si="2"/>
        <v/>
      </c>
      <c r="T54" s="723" t="str">
        <f t="shared" si="6"/>
        <v/>
      </c>
      <c r="U54" s="455" t="str">
        <f t="shared" si="7"/>
        <v/>
      </c>
      <c r="V54" s="293" t="str">
        <f t="shared" si="8"/>
        <v/>
      </c>
    </row>
    <row r="55" spans="1:22" ht="13.9" customHeight="1" x14ac:dyDescent="0.25">
      <c r="A55" s="347"/>
      <c r="B55" s="348"/>
      <c r="C55" s="451"/>
      <c r="D55" s="349"/>
      <c r="E55" s="350"/>
      <c r="F55" s="540"/>
      <c r="G55" s="447"/>
      <c r="H55" s="538"/>
      <c r="I55" s="344"/>
      <c r="J55" s="535"/>
      <c r="K55" s="344"/>
      <c r="L55" s="345"/>
      <c r="M55" s="343"/>
      <c r="N55" s="535"/>
      <c r="O55" s="344"/>
      <c r="P55" s="346"/>
      <c r="Q55" s="454" t="str">
        <f t="shared" si="5"/>
        <v/>
      </c>
      <c r="R55" s="455" t="str">
        <f t="shared" si="1"/>
        <v/>
      </c>
      <c r="S55" s="456" t="str">
        <f t="shared" si="2"/>
        <v/>
      </c>
      <c r="T55" s="723" t="str">
        <f t="shared" si="6"/>
        <v/>
      </c>
      <c r="U55" s="455" t="str">
        <f t="shared" si="7"/>
        <v/>
      </c>
      <c r="V55" s="293" t="str">
        <f t="shared" si="8"/>
        <v/>
      </c>
    </row>
    <row r="56" spans="1:22" ht="13.9" customHeight="1" x14ac:dyDescent="0.25">
      <c r="A56" s="347"/>
      <c r="B56" s="348"/>
      <c r="C56" s="452"/>
      <c r="D56" s="349"/>
      <c r="E56" s="350"/>
      <c r="F56" s="540"/>
      <c r="G56" s="447"/>
      <c r="H56" s="538"/>
      <c r="I56" s="344"/>
      <c r="J56" s="535"/>
      <c r="K56" s="344"/>
      <c r="L56" s="345"/>
      <c r="M56" s="343"/>
      <c r="N56" s="535"/>
      <c r="O56" s="344"/>
      <c r="P56" s="346"/>
      <c r="Q56" s="454" t="str">
        <f t="shared" si="5"/>
        <v/>
      </c>
      <c r="R56" s="455" t="str">
        <f t="shared" si="1"/>
        <v/>
      </c>
      <c r="S56" s="456" t="str">
        <f t="shared" si="2"/>
        <v/>
      </c>
      <c r="T56" s="723" t="str">
        <f t="shared" si="6"/>
        <v/>
      </c>
      <c r="U56" s="455" t="str">
        <f t="shared" si="7"/>
        <v/>
      </c>
      <c r="V56" s="293" t="str">
        <f t="shared" si="8"/>
        <v/>
      </c>
    </row>
    <row r="57" spans="1:22" ht="13.9" customHeight="1" x14ac:dyDescent="0.25">
      <c r="A57" s="347"/>
      <c r="B57" s="348"/>
      <c r="C57" s="451"/>
      <c r="D57" s="349"/>
      <c r="E57" s="350"/>
      <c r="F57" s="540"/>
      <c r="G57" s="447"/>
      <c r="H57" s="538"/>
      <c r="I57" s="344"/>
      <c r="J57" s="535"/>
      <c r="K57" s="344"/>
      <c r="L57" s="345"/>
      <c r="M57" s="343"/>
      <c r="N57" s="535"/>
      <c r="O57" s="344"/>
      <c r="P57" s="346"/>
      <c r="Q57" s="454" t="str">
        <f t="shared" si="5"/>
        <v/>
      </c>
      <c r="R57" s="455" t="str">
        <f t="shared" si="1"/>
        <v/>
      </c>
      <c r="S57" s="456" t="str">
        <f t="shared" si="2"/>
        <v/>
      </c>
      <c r="T57" s="723" t="str">
        <f t="shared" si="6"/>
        <v/>
      </c>
      <c r="U57" s="455" t="str">
        <f t="shared" si="7"/>
        <v/>
      </c>
      <c r="V57" s="293" t="str">
        <f t="shared" si="8"/>
        <v/>
      </c>
    </row>
    <row r="58" spans="1:22" x14ac:dyDescent="0.25">
      <c r="A58" s="347"/>
      <c r="B58" s="348"/>
      <c r="C58" s="452"/>
      <c r="D58" s="349"/>
      <c r="E58" s="350"/>
      <c r="F58" s="540"/>
      <c r="G58" s="447"/>
      <c r="H58" s="538"/>
      <c r="I58" s="344"/>
      <c r="J58" s="535"/>
      <c r="K58" s="344"/>
      <c r="L58" s="345"/>
      <c r="M58" s="343"/>
      <c r="N58" s="535"/>
      <c r="O58" s="344"/>
      <c r="P58" s="346"/>
      <c r="Q58" s="454" t="str">
        <f t="shared" si="5"/>
        <v/>
      </c>
      <c r="R58" s="455" t="str">
        <f t="shared" si="1"/>
        <v/>
      </c>
      <c r="S58" s="456" t="str">
        <f t="shared" si="2"/>
        <v/>
      </c>
      <c r="T58" s="723" t="str">
        <f t="shared" si="6"/>
        <v/>
      </c>
      <c r="U58" s="455" t="str">
        <f t="shared" si="7"/>
        <v/>
      </c>
      <c r="V58" s="293" t="str">
        <f t="shared" si="8"/>
        <v/>
      </c>
    </row>
    <row r="59" spans="1:22" x14ac:dyDescent="0.25">
      <c r="A59" s="347"/>
      <c r="B59" s="348"/>
      <c r="C59" s="451"/>
      <c r="D59" s="349"/>
      <c r="E59" s="350"/>
      <c r="F59" s="540"/>
      <c r="G59" s="447"/>
      <c r="H59" s="538"/>
      <c r="I59" s="344"/>
      <c r="J59" s="535"/>
      <c r="K59" s="344"/>
      <c r="L59" s="345"/>
      <c r="M59" s="343"/>
      <c r="N59" s="535"/>
      <c r="O59" s="344"/>
      <c r="P59" s="346"/>
      <c r="Q59" s="454" t="str">
        <f t="shared" si="5"/>
        <v/>
      </c>
      <c r="R59" s="455" t="str">
        <f t="shared" si="1"/>
        <v/>
      </c>
      <c r="S59" s="456" t="str">
        <f t="shared" si="2"/>
        <v/>
      </c>
      <c r="T59" s="723" t="str">
        <f t="shared" si="6"/>
        <v/>
      </c>
      <c r="U59" s="455" t="str">
        <f t="shared" si="7"/>
        <v/>
      </c>
      <c r="V59" s="293" t="str">
        <f t="shared" si="8"/>
        <v/>
      </c>
    </row>
    <row r="60" spans="1:22" x14ac:dyDescent="0.25">
      <c r="A60" s="347"/>
      <c r="B60" s="348"/>
      <c r="C60" s="452"/>
      <c r="D60" s="349"/>
      <c r="E60" s="350"/>
      <c r="F60" s="540"/>
      <c r="G60" s="447"/>
      <c r="H60" s="538"/>
      <c r="I60" s="344"/>
      <c r="J60" s="535"/>
      <c r="K60" s="344"/>
      <c r="L60" s="345"/>
      <c r="M60" s="343"/>
      <c r="N60" s="535"/>
      <c r="O60" s="344"/>
      <c r="P60" s="346"/>
      <c r="Q60" s="454" t="str">
        <f t="shared" si="5"/>
        <v/>
      </c>
      <c r="R60" s="455" t="str">
        <f t="shared" si="1"/>
        <v/>
      </c>
      <c r="S60" s="456" t="str">
        <f t="shared" si="2"/>
        <v/>
      </c>
      <c r="T60" s="723" t="str">
        <f t="shared" si="6"/>
        <v/>
      </c>
      <c r="U60" s="455" t="str">
        <f t="shared" si="7"/>
        <v/>
      </c>
      <c r="V60" s="293" t="str">
        <f t="shared" si="8"/>
        <v/>
      </c>
    </row>
    <row r="61" spans="1:22" x14ac:dyDescent="0.25">
      <c r="A61" s="347"/>
      <c r="B61" s="348"/>
      <c r="C61" s="451"/>
      <c r="D61" s="349"/>
      <c r="E61" s="350"/>
      <c r="F61" s="540"/>
      <c r="G61" s="447"/>
      <c r="H61" s="538"/>
      <c r="I61" s="344"/>
      <c r="J61" s="535"/>
      <c r="K61" s="344"/>
      <c r="L61" s="345"/>
      <c r="M61" s="343"/>
      <c r="N61" s="535"/>
      <c r="O61" s="344"/>
      <c r="P61" s="346"/>
      <c r="Q61" s="454" t="str">
        <f t="shared" si="5"/>
        <v/>
      </c>
      <c r="R61" s="455" t="str">
        <f t="shared" si="1"/>
        <v/>
      </c>
      <c r="S61" s="456" t="str">
        <f t="shared" si="2"/>
        <v/>
      </c>
      <c r="T61" s="723" t="str">
        <f t="shared" si="6"/>
        <v/>
      </c>
      <c r="U61" s="455" t="str">
        <f t="shared" si="7"/>
        <v/>
      </c>
      <c r="V61" s="293" t="str">
        <f t="shared" si="8"/>
        <v/>
      </c>
    </row>
    <row r="62" spans="1:22" x14ac:dyDescent="0.25">
      <c r="A62" s="347"/>
      <c r="B62" s="348"/>
      <c r="C62" s="452"/>
      <c r="D62" s="349"/>
      <c r="E62" s="350"/>
      <c r="F62" s="540"/>
      <c r="G62" s="447"/>
      <c r="H62" s="538"/>
      <c r="I62" s="344"/>
      <c r="J62" s="535"/>
      <c r="K62" s="344"/>
      <c r="L62" s="345"/>
      <c r="M62" s="343"/>
      <c r="N62" s="535"/>
      <c r="O62" s="344"/>
      <c r="P62" s="346"/>
      <c r="Q62" s="454" t="str">
        <f t="shared" si="5"/>
        <v/>
      </c>
      <c r="R62" s="455" t="str">
        <f t="shared" si="1"/>
        <v/>
      </c>
      <c r="S62" s="456" t="str">
        <f t="shared" si="2"/>
        <v/>
      </c>
      <c r="T62" s="723" t="str">
        <f t="shared" si="6"/>
        <v/>
      </c>
      <c r="U62" s="455" t="str">
        <f t="shared" si="7"/>
        <v/>
      </c>
      <c r="V62" s="293" t="str">
        <f t="shared" si="8"/>
        <v/>
      </c>
    </row>
    <row r="63" spans="1:22" x14ac:dyDescent="0.25">
      <c r="A63" s="347"/>
      <c r="B63" s="348"/>
      <c r="C63" s="451"/>
      <c r="D63" s="349"/>
      <c r="E63" s="350"/>
      <c r="F63" s="540"/>
      <c r="G63" s="447"/>
      <c r="H63" s="538"/>
      <c r="I63" s="344"/>
      <c r="J63" s="535"/>
      <c r="K63" s="344"/>
      <c r="L63" s="345"/>
      <c r="M63" s="343"/>
      <c r="N63" s="535"/>
      <c r="O63" s="344"/>
      <c r="P63" s="346"/>
      <c r="Q63" s="454" t="str">
        <f t="shared" si="5"/>
        <v/>
      </c>
      <c r="R63" s="455" t="str">
        <f t="shared" si="1"/>
        <v/>
      </c>
      <c r="S63" s="456" t="str">
        <f t="shared" si="2"/>
        <v/>
      </c>
      <c r="T63" s="723" t="str">
        <f t="shared" si="6"/>
        <v/>
      </c>
      <c r="U63" s="455" t="str">
        <f t="shared" si="7"/>
        <v/>
      </c>
      <c r="V63" s="293" t="str">
        <f t="shared" si="8"/>
        <v/>
      </c>
    </row>
    <row r="64" spans="1:22" x14ac:dyDescent="0.25">
      <c r="A64" s="347"/>
      <c r="B64" s="348"/>
      <c r="C64" s="452"/>
      <c r="D64" s="349"/>
      <c r="E64" s="350"/>
      <c r="F64" s="540"/>
      <c r="G64" s="447"/>
      <c r="H64" s="538"/>
      <c r="I64" s="344"/>
      <c r="J64" s="535"/>
      <c r="K64" s="344"/>
      <c r="L64" s="345"/>
      <c r="M64" s="343"/>
      <c r="N64" s="535"/>
      <c r="O64" s="344"/>
      <c r="P64" s="346"/>
      <c r="Q64" s="454" t="str">
        <f t="shared" si="5"/>
        <v/>
      </c>
      <c r="R64" s="455" t="str">
        <f t="shared" si="1"/>
        <v/>
      </c>
      <c r="S64" s="456" t="str">
        <f t="shared" si="2"/>
        <v/>
      </c>
      <c r="T64" s="723" t="str">
        <f t="shared" si="6"/>
        <v/>
      </c>
      <c r="U64" s="455" t="str">
        <f t="shared" si="7"/>
        <v/>
      </c>
      <c r="V64" s="293" t="str">
        <f t="shared" si="8"/>
        <v/>
      </c>
    </row>
    <row r="65" spans="1:22" x14ac:dyDescent="0.25">
      <c r="A65" s="347"/>
      <c r="B65" s="348"/>
      <c r="C65" s="451"/>
      <c r="D65" s="349"/>
      <c r="E65" s="350"/>
      <c r="F65" s="540"/>
      <c r="G65" s="447"/>
      <c r="H65" s="538"/>
      <c r="I65" s="344"/>
      <c r="J65" s="535"/>
      <c r="K65" s="344"/>
      <c r="L65" s="345"/>
      <c r="M65" s="343"/>
      <c r="N65" s="535"/>
      <c r="O65" s="344"/>
      <c r="P65" s="346"/>
      <c r="Q65" s="454" t="str">
        <f t="shared" si="5"/>
        <v/>
      </c>
      <c r="R65" s="455" t="str">
        <f t="shared" si="1"/>
        <v/>
      </c>
      <c r="S65" s="456" t="str">
        <f t="shared" si="2"/>
        <v/>
      </c>
      <c r="T65" s="723" t="str">
        <f t="shared" si="6"/>
        <v/>
      </c>
      <c r="U65" s="455" t="str">
        <f t="shared" si="7"/>
        <v/>
      </c>
      <c r="V65" s="293" t="str">
        <f t="shared" si="8"/>
        <v/>
      </c>
    </row>
    <row r="66" spans="1:22" x14ac:dyDescent="0.25">
      <c r="A66" s="347"/>
      <c r="B66" s="348"/>
      <c r="C66" s="452"/>
      <c r="D66" s="349"/>
      <c r="E66" s="350"/>
      <c r="F66" s="540"/>
      <c r="G66" s="447"/>
      <c r="H66" s="538"/>
      <c r="I66" s="344"/>
      <c r="J66" s="535"/>
      <c r="K66" s="344"/>
      <c r="L66" s="345"/>
      <c r="M66" s="343"/>
      <c r="N66" s="535"/>
      <c r="O66" s="344"/>
      <c r="P66" s="346"/>
      <c r="Q66" s="454" t="str">
        <f t="shared" si="5"/>
        <v/>
      </c>
      <c r="R66" s="455" t="str">
        <f t="shared" si="1"/>
        <v/>
      </c>
      <c r="S66" s="456" t="str">
        <f t="shared" si="2"/>
        <v/>
      </c>
      <c r="T66" s="723" t="str">
        <f t="shared" si="6"/>
        <v/>
      </c>
      <c r="U66" s="455" t="str">
        <f t="shared" si="7"/>
        <v/>
      </c>
      <c r="V66" s="293" t="str">
        <f t="shared" si="8"/>
        <v/>
      </c>
    </row>
    <row r="67" spans="1:22" x14ac:dyDescent="0.25">
      <c r="A67" s="347"/>
      <c r="B67" s="348"/>
      <c r="C67" s="451"/>
      <c r="D67" s="349"/>
      <c r="E67" s="350"/>
      <c r="F67" s="540"/>
      <c r="G67" s="447"/>
      <c r="H67" s="538"/>
      <c r="I67" s="344"/>
      <c r="J67" s="535"/>
      <c r="K67" s="344"/>
      <c r="L67" s="345"/>
      <c r="M67" s="343"/>
      <c r="N67" s="535"/>
      <c r="O67" s="344"/>
      <c r="P67" s="346"/>
      <c r="Q67" s="454" t="str">
        <f t="shared" si="5"/>
        <v/>
      </c>
      <c r="R67" s="455" t="str">
        <f t="shared" si="1"/>
        <v/>
      </c>
      <c r="S67" s="456" t="str">
        <f t="shared" si="2"/>
        <v/>
      </c>
      <c r="T67" s="723" t="str">
        <f t="shared" si="6"/>
        <v/>
      </c>
      <c r="U67" s="455" t="str">
        <f t="shared" si="7"/>
        <v/>
      </c>
      <c r="V67" s="293" t="str">
        <f t="shared" si="8"/>
        <v/>
      </c>
    </row>
    <row r="68" spans="1:22" x14ac:dyDescent="0.25">
      <c r="A68" s="347"/>
      <c r="B68" s="348"/>
      <c r="C68" s="452"/>
      <c r="D68" s="349"/>
      <c r="E68" s="350"/>
      <c r="F68" s="540"/>
      <c r="G68" s="447"/>
      <c r="H68" s="538"/>
      <c r="I68" s="344"/>
      <c r="J68" s="535"/>
      <c r="K68" s="344"/>
      <c r="L68" s="345"/>
      <c r="M68" s="343"/>
      <c r="N68" s="535"/>
      <c r="O68" s="344"/>
      <c r="P68" s="346"/>
      <c r="Q68" s="454" t="str">
        <f t="shared" si="5"/>
        <v/>
      </c>
      <c r="R68" s="455" t="str">
        <f t="shared" si="1"/>
        <v/>
      </c>
      <c r="S68" s="456" t="str">
        <f t="shared" si="2"/>
        <v/>
      </c>
      <c r="T68" s="723" t="str">
        <f t="shared" si="6"/>
        <v/>
      </c>
      <c r="U68" s="455" t="str">
        <f t="shared" si="7"/>
        <v/>
      </c>
      <c r="V68" s="293" t="str">
        <f t="shared" si="8"/>
        <v/>
      </c>
    </row>
    <row r="69" spans="1:22" x14ac:dyDescent="0.25">
      <c r="A69" s="347"/>
      <c r="B69" s="348"/>
      <c r="C69" s="451"/>
      <c r="D69" s="349"/>
      <c r="E69" s="350"/>
      <c r="F69" s="540"/>
      <c r="G69" s="447"/>
      <c r="H69" s="538"/>
      <c r="I69" s="344"/>
      <c r="J69" s="535"/>
      <c r="K69" s="344"/>
      <c r="L69" s="345"/>
      <c r="M69" s="343"/>
      <c r="N69" s="535"/>
      <c r="O69" s="344"/>
      <c r="P69" s="346"/>
      <c r="Q69" s="454" t="str">
        <f t="shared" si="5"/>
        <v/>
      </c>
      <c r="R69" s="455" t="str">
        <f t="shared" si="1"/>
        <v/>
      </c>
      <c r="S69" s="456" t="str">
        <f t="shared" si="2"/>
        <v/>
      </c>
      <c r="T69" s="723" t="str">
        <f t="shared" si="6"/>
        <v/>
      </c>
      <c r="U69" s="455" t="str">
        <f t="shared" si="7"/>
        <v/>
      </c>
      <c r="V69" s="293" t="str">
        <f t="shared" si="8"/>
        <v/>
      </c>
    </row>
    <row r="70" spans="1:22" x14ac:dyDescent="0.25">
      <c r="A70" s="347"/>
      <c r="B70" s="348"/>
      <c r="C70" s="452"/>
      <c r="D70" s="349"/>
      <c r="E70" s="350"/>
      <c r="F70" s="540"/>
      <c r="G70" s="447"/>
      <c r="H70" s="538"/>
      <c r="I70" s="344"/>
      <c r="J70" s="535"/>
      <c r="K70" s="344"/>
      <c r="L70" s="345"/>
      <c r="M70" s="343"/>
      <c r="N70" s="535"/>
      <c r="O70" s="344"/>
      <c r="P70" s="346"/>
      <c r="Q70" s="454" t="str">
        <f t="shared" si="5"/>
        <v/>
      </c>
      <c r="R70" s="455" t="str">
        <f t="shared" si="1"/>
        <v/>
      </c>
      <c r="S70" s="456" t="str">
        <f t="shared" si="2"/>
        <v/>
      </c>
      <c r="T70" s="723" t="str">
        <f t="shared" si="6"/>
        <v/>
      </c>
      <c r="U70" s="455" t="str">
        <f t="shared" si="7"/>
        <v/>
      </c>
      <c r="V70" s="293" t="str">
        <f t="shared" si="8"/>
        <v/>
      </c>
    </row>
    <row r="71" spans="1:22" x14ac:dyDescent="0.25">
      <c r="A71" s="347"/>
      <c r="B71" s="348"/>
      <c r="C71" s="451"/>
      <c r="D71" s="341"/>
      <c r="E71" s="342"/>
      <c r="F71" s="540"/>
      <c r="G71" s="447"/>
      <c r="H71" s="537"/>
      <c r="I71" s="343"/>
      <c r="J71" s="534"/>
      <c r="K71" s="344"/>
      <c r="L71" s="345"/>
      <c r="M71" s="343"/>
      <c r="N71" s="534"/>
      <c r="O71" s="344"/>
      <c r="P71" s="346"/>
      <c r="Q71" s="454" t="str">
        <f t="shared" si="5"/>
        <v/>
      </c>
      <c r="R71" s="455" t="str">
        <f t="shared" si="1"/>
        <v/>
      </c>
      <c r="S71" s="456" t="str">
        <f t="shared" si="2"/>
        <v/>
      </c>
      <c r="T71" s="723" t="str">
        <f t="shared" si="6"/>
        <v/>
      </c>
      <c r="U71" s="455" t="str">
        <f t="shared" si="7"/>
        <v/>
      </c>
      <c r="V71" s="293" t="str">
        <f t="shared" si="8"/>
        <v/>
      </c>
    </row>
    <row r="72" spans="1:22" x14ac:dyDescent="0.25">
      <c r="A72" s="347"/>
      <c r="B72" s="348"/>
      <c r="C72" s="452"/>
      <c r="D72" s="341"/>
      <c r="E72" s="342"/>
      <c r="F72" s="540"/>
      <c r="G72" s="447"/>
      <c r="H72" s="537"/>
      <c r="I72" s="343"/>
      <c r="J72" s="534"/>
      <c r="K72" s="344"/>
      <c r="L72" s="345"/>
      <c r="M72" s="343"/>
      <c r="N72" s="534"/>
      <c r="O72" s="344"/>
      <c r="P72" s="346"/>
      <c r="Q72" s="454" t="str">
        <f t="shared" si="5"/>
        <v/>
      </c>
      <c r="R72" s="455" t="str">
        <f t="shared" si="1"/>
        <v/>
      </c>
      <c r="S72" s="456" t="str">
        <f t="shared" si="2"/>
        <v/>
      </c>
      <c r="T72" s="723" t="str">
        <f t="shared" si="6"/>
        <v/>
      </c>
      <c r="U72" s="455" t="str">
        <f t="shared" si="7"/>
        <v/>
      </c>
      <c r="V72" s="293" t="str">
        <f t="shared" si="8"/>
        <v/>
      </c>
    </row>
    <row r="73" spans="1:22" x14ac:dyDescent="0.25">
      <c r="A73" s="347"/>
      <c r="B73" s="348"/>
      <c r="C73" s="451"/>
      <c r="D73" s="341"/>
      <c r="E73" s="342"/>
      <c r="F73" s="540"/>
      <c r="G73" s="447"/>
      <c r="H73" s="537"/>
      <c r="I73" s="343"/>
      <c r="J73" s="534"/>
      <c r="K73" s="344"/>
      <c r="L73" s="345"/>
      <c r="M73" s="343"/>
      <c r="N73" s="534"/>
      <c r="O73" s="344"/>
      <c r="P73" s="346"/>
      <c r="Q73" s="454" t="str">
        <f t="shared" si="5"/>
        <v/>
      </c>
      <c r="R73" s="455" t="str">
        <f t="shared" si="1"/>
        <v/>
      </c>
      <c r="S73" s="456" t="str">
        <f t="shared" si="2"/>
        <v/>
      </c>
      <c r="T73" s="723" t="str">
        <f t="shared" si="6"/>
        <v/>
      </c>
      <c r="U73" s="455" t="str">
        <f t="shared" si="7"/>
        <v/>
      </c>
      <c r="V73" s="293" t="str">
        <f t="shared" si="8"/>
        <v/>
      </c>
    </row>
    <row r="74" spans="1:22" x14ac:dyDescent="0.25">
      <c r="A74" s="347"/>
      <c r="B74" s="348"/>
      <c r="C74" s="452"/>
      <c r="D74" s="341"/>
      <c r="E74" s="342"/>
      <c r="F74" s="540"/>
      <c r="G74" s="447"/>
      <c r="H74" s="537"/>
      <c r="I74" s="343"/>
      <c r="J74" s="534"/>
      <c r="K74" s="344"/>
      <c r="L74" s="345"/>
      <c r="M74" s="343"/>
      <c r="N74" s="534"/>
      <c r="O74" s="344"/>
      <c r="P74" s="346"/>
      <c r="Q74" s="454" t="str">
        <f t="shared" si="5"/>
        <v/>
      </c>
      <c r="R74" s="455" t="str">
        <f t="shared" si="1"/>
        <v/>
      </c>
      <c r="S74" s="456" t="str">
        <f t="shared" si="2"/>
        <v/>
      </c>
      <c r="T74" s="723" t="str">
        <f t="shared" si="6"/>
        <v/>
      </c>
      <c r="U74" s="455" t="str">
        <f t="shared" si="7"/>
        <v/>
      </c>
      <c r="V74" s="293" t="str">
        <f t="shared" si="8"/>
        <v/>
      </c>
    </row>
    <row r="75" spans="1:22" x14ac:dyDescent="0.25">
      <c r="A75" s="347"/>
      <c r="B75" s="348"/>
      <c r="C75" s="451"/>
      <c r="D75" s="341"/>
      <c r="E75" s="342"/>
      <c r="F75" s="540"/>
      <c r="G75" s="447"/>
      <c r="H75" s="537"/>
      <c r="I75" s="343"/>
      <c r="J75" s="534"/>
      <c r="K75" s="344"/>
      <c r="L75" s="345"/>
      <c r="M75" s="343"/>
      <c r="N75" s="534"/>
      <c r="O75" s="344"/>
      <c r="P75" s="346"/>
      <c r="Q75" s="454" t="str">
        <f t="shared" si="5"/>
        <v/>
      </c>
      <c r="R75" s="455" t="str">
        <f t="shared" si="1"/>
        <v/>
      </c>
      <c r="S75" s="456" t="str">
        <f t="shared" si="2"/>
        <v/>
      </c>
      <c r="T75" s="723" t="str">
        <f t="shared" si="6"/>
        <v/>
      </c>
      <c r="U75" s="455" t="str">
        <f t="shared" si="7"/>
        <v/>
      </c>
      <c r="V75" s="293" t="str">
        <f t="shared" si="8"/>
        <v/>
      </c>
    </row>
    <row r="76" spans="1:22" x14ac:dyDescent="0.25">
      <c r="A76" s="347"/>
      <c r="B76" s="348"/>
      <c r="C76" s="452"/>
      <c r="D76" s="341"/>
      <c r="E76" s="342"/>
      <c r="F76" s="540"/>
      <c r="G76" s="447"/>
      <c r="H76" s="537"/>
      <c r="I76" s="343"/>
      <c r="J76" s="534"/>
      <c r="K76" s="344"/>
      <c r="L76" s="345"/>
      <c r="M76" s="343"/>
      <c r="N76" s="534"/>
      <c r="O76" s="344"/>
      <c r="P76" s="346"/>
      <c r="Q76" s="454" t="str">
        <f t="shared" si="5"/>
        <v/>
      </c>
      <c r="R76" s="455" t="str">
        <f t="shared" ref="R76:R139" si="9">IF(C76&lt;&gt;"",IF(AND(LEFT($O76,9)="Completed",LOWER($C76)="nc-"),"Yes",""),"")</f>
        <v/>
      </c>
      <c r="S76" s="456" t="str">
        <f t="shared" ref="S76:S139" si="10">IF(C76&lt;&gt;"",IF(AND(LEFT($O76,9)="Completed",OR(LOWER($C76)="ri",LOWER($C76)="oi")),"Yes",""),"")</f>
        <v/>
      </c>
      <c r="T76" s="723" t="str">
        <f t="shared" si="6"/>
        <v/>
      </c>
      <c r="U76" s="455" t="str">
        <f t="shared" si="7"/>
        <v/>
      </c>
      <c r="V76" s="293" t="str">
        <f t="shared" si="8"/>
        <v/>
      </c>
    </row>
    <row r="77" spans="1:22" x14ac:dyDescent="0.25">
      <c r="A77" s="347"/>
      <c r="B77" s="348"/>
      <c r="C77" s="451"/>
      <c r="D77" s="341"/>
      <c r="E77" s="342"/>
      <c r="F77" s="540"/>
      <c r="G77" s="447"/>
      <c r="H77" s="537"/>
      <c r="I77" s="343"/>
      <c r="J77" s="534"/>
      <c r="K77" s="344"/>
      <c r="L77" s="345"/>
      <c r="M77" s="343"/>
      <c r="N77" s="534"/>
      <c r="O77" s="344"/>
      <c r="P77" s="346"/>
      <c r="Q77" s="454" t="str">
        <f t="shared" si="5"/>
        <v/>
      </c>
      <c r="R77" s="455" t="str">
        <f t="shared" si="9"/>
        <v/>
      </c>
      <c r="S77" s="456" t="str">
        <f t="shared" si="10"/>
        <v/>
      </c>
      <c r="T77" s="723" t="str">
        <f t="shared" si="6"/>
        <v/>
      </c>
      <c r="U77" s="455" t="str">
        <f t="shared" si="7"/>
        <v/>
      </c>
      <c r="V77" s="293" t="str">
        <f t="shared" si="8"/>
        <v/>
      </c>
    </row>
    <row r="78" spans="1:22" x14ac:dyDescent="0.25">
      <c r="A78" s="347"/>
      <c r="B78" s="348"/>
      <c r="C78" s="452"/>
      <c r="D78" s="341"/>
      <c r="E78" s="342"/>
      <c r="F78" s="540"/>
      <c r="G78" s="447"/>
      <c r="H78" s="537"/>
      <c r="I78" s="343"/>
      <c r="J78" s="534"/>
      <c r="K78" s="344"/>
      <c r="L78" s="345"/>
      <c r="M78" s="343"/>
      <c r="N78" s="534"/>
      <c r="O78" s="344"/>
      <c r="P78" s="346"/>
      <c r="Q78" s="454" t="str">
        <f t="shared" ref="Q78:Q141" si="11">IF(C78&lt;&gt;"",IF(AND(LEFT($O78,9)="Completed",LOWER($C78)="nc+"),"Yes",""),"")</f>
        <v/>
      </c>
      <c r="R78" s="455" t="str">
        <f t="shared" si="9"/>
        <v/>
      </c>
      <c r="S78" s="456" t="str">
        <f t="shared" si="10"/>
        <v/>
      </c>
      <c r="T78" s="723" t="str">
        <f t="shared" ref="T78:T141" si="12">IF(F78&lt;&gt;"",IF(AND(LEFT($O78,9)="Cancelled",LOWER($C78)="nc+"),"Yes",""),"")</f>
        <v/>
      </c>
      <c r="U78" s="455" t="str">
        <f t="shared" ref="U78:U141" si="13">IF(F78&lt;&gt;"",IF(AND(LEFT($O78,9)="Cancelled",LOWER($C78)="nc-"),"Yes",""),"")</f>
        <v/>
      </c>
      <c r="V78" s="293" t="str">
        <f t="shared" ref="V78:V141" si="14">IF(F78&lt;&gt;"",IF(AND(LEFT($O78,9)="Cancelled",OR(LOWER($C78)="ri",LOWER($C78)="oi")),"Yes",""),"")</f>
        <v/>
      </c>
    </row>
    <row r="79" spans="1:22" x14ac:dyDescent="0.25">
      <c r="A79" s="347"/>
      <c r="B79" s="348"/>
      <c r="C79" s="451"/>
      <c r="D79" s="341"/>
      <c r="E79" s="342"/>
      <c r="F79" s="540"/>
      <c r="G79" s="447"/>
      <c r="H79" s="537"/>
      <c r="I79" s="343"/>
      <c r="J79" s="534"/>
      <c r="K79" s="344"/>
      <c r="L79" s="345"/>
      <c r="M79" s="343"/>
      <c r="N79" s="534"/>
      <c r="O79" s="344"/>
      <c r="P79" s="346"/>
      <c r="Q79" s="454" t="str">
        <f t="shared" si="11"/>
        <v/>
      </c>
      <c r="R79" s="455" t="str">
        <f t="shared" si="9"/>
        <v/>
      </c>
      <c r="S79" s="456" t="str">
        <f t="shared" si="10"/>
        <v/>
      </c>
      <c r="T79" s="723" t="str">
        <f t="shared" si="12"/>
        <v/>
      </c>
      <c r="U79" s="455" t="str">
        <f t="shared" si="13"/>
        <v/>
      </c>
      <c r="V79" s="293" t="str">
        <f t="shared" si="14"/>
        <v/>
      </c>
    </row>
    <row r="80" spans="1:22" x14ac:dyDescent="0.25">
      <c r="A80" s="347"/>
      <c r="B80" s="348"/>
      <c r="C80" s="452"/>
      <c r="D80" s="341"/>
      <c r="E80" s="342"/>
      <c r="F80" s="540"/>
      <c r="G80" s="447"/>
      <c r="H80" s="537"/>
      <c r="I80" s="343"/>
      <c r="J80" s="534"/>
      <c r="K80" s="344"/>
      <c r="L80" s="345"/>
      <c r="M80" s="343"/>
      <c r="N80" s="534"/>
      <c r="O80" s="344"/>
      <c r="P80" s="346"/>
      <c r="Q80" s="454" t="str">
        <f t="shared" si="11"/>
        <v/>
      </c>
      <c r="R80" s="455" t="str">
        <f t="shared" si="9"/>
        <v/>
      </c>
      <c r="S80" s="456" t="str">
        <f t="shared" si="10"/>
        <v/>
      </c>
      <c r="T80" s="723" t="str">
        <f t="shared" si="12"/>
        <v/>
      </c>
      <c r="U80" s="455" t="str">
        <f t="shared" si="13"/>
        <v/>
      </c>
      <c r="V80" s="293" t="str">
        <f t="shared" si="14"/>
        <v/>
      </c>
    </row>
    <row r="81" spans="1:22" x14ac:dyDescent="0.25">
      <c r="A81" s="347"/>
      <c r="B81" s="348"/>
      <c r="C81" s="451"/>
      <c r="D81" s="341"/>
      <c r="E81" s="342"/>
      <c r="F81" s="540"/>
      <c r="G81" s="447"/>
      <c r="H81" s="537"/>
      <c r="I81" s="343"/>
      <c r="J81" s="534"/>
      <c r="K81" s="344"/>
      <c r="L81" s="345"/>
      <c r="M81" s="343"/>
      <c r="N81" s="534"/>
      <c r="O81" s="344"/>
      <c r="P81" s="346"/>
      <c r="Q81" s="454" t="str">
        <f t="shared" si="11"/>
        <v/>
      </c>
      <c r="R81" s="455" t="str">
        <f t="shared" si="9"/>
        <v/>
      </c>
      <c r="S81" s="456" t="str">
        <f t="shared" si="10"/>
        <v/>
      </c>
      <c r="T81" s="723" t="str">
        <f t="shared" si="12"/>
        <v/>
      </c>
      <c r="U81" s="455" t="str">
        <f t="shared" si="13"/>
        <v/>
      </c>
      <c r="V81" s="293" t="str">
        <f t="shared" si="14"/>
        <v/>
      </c>
    </row>
    <row r="82" spans="1:22" x14ac:dyDescent="0.25">
      <c r="A82" s="347"/>
      <c r="B82" s="348"/>
      <c r="C82" s="452"/>
      <c r="D82" s="341"/>
      <c r="E82" s="342"/>
      <c r="F82" s="540"/>
      <c r="G82" s="447"/>
      <c r="H82" s="537"/>
      <c r="I82" s="343"/>
      <c r="J82" s="534"/>
      <c r="K82" s="344"/>
      <c r="L82" s="345"/>
      <c r="M82" s="343"/>
      <c r="N82" s="534"/>
      <c r="O82" s="344"/>
      <c r="P82" s="346"/>
      <c r="Q82" s="454" t="str">
        <f t="shared" si="11"/>
        <v/>
      </c>
      <c r="R82" s="455" t="str">
        <f t="shared" si="9"/>
        <v/>
      </c>
      <c r="S82" s="456" t="str">
        <f t="shared" si="10"/>
        <v/>
      </c>
      <c r="T82" s="723" t="str">
        <f t="shared" si="12"/>
        <v/>
      </c>
      <c r="U82" s="455" t="str">
        <f t="shared" si="13"/>
        <v/>
      </c>
      <c r="V82" s="293" t="str">
        <f t="shared" si="14"/>
        <v/>
      </c>
    </row>
    <row r="83" spans="1:22" x14ac:dyDescent="0.25">
      <c r="A83" s="347"/>
      <c r="B83" s="348"/>
      <c r="C83" s="451"/>
      <c r="D83" s="341"/>
      <c r="E83" s="342"/>
      <c r="F83" s="540"/>
      <c r="G83" s="447"/>
      <c r="H83" s="537"/>
      <c r="I83" s="343"/>
      <c r="J83" s="534"/>
      <c r="K83" s="344"/>
      <c r="L83" s="345"/>
      <c r="M83" s="343"/>
      <c r="N83" s="534"/>
      <c r="O83" s="344"/>
      <c r="P83" s="346"/>
      <c r="Q83" s="454" t="str">
        <f t="shared" si="11"/>
        <v/>
      </c>
      <c r="R83" s="455" t="str">
        <f t="shared" si="9"/>
        <v/>
      </c>
      <c r="S83" s="456" t="str">
        <f t="shared" si="10"/>
        <v/>
      </c>
      <c r="T83" s="723" t="str">
        <f t="shared" si="12"/>
        <v/>
      </c>
      <c r="U83" s="455" t="str">
        <f t="shared" si="13"/>
        <v/>
      </c>
      <c r="V83" s="293" t="str">
        <f t="shared" si="14"/>
        <v/>
      </c>
    </row>
    <row r="84" spans="1:22" x14ac:dyDescent="0.25">
      <c r="A84" s="347"/>
      <c r="B84" s="348"/>
      <c r="C84" s="452"/>
      <c r="D84" s="341"/>
      <c r="E84" s="342"/>
      <c r="F84" s="540"/>
      <c r="G84" s="447"/>
      <c r="H84" s="537"/>
      <c r="I84" s="343"/>
      <c r="J84" s="534"/>
      <c r="K84" s="344"/>
      <c r="L84" s="345"/>
      <c r="M84" s="343"/>
      <c r="N84" s="534"/>
      <c r="O84" s="344"/>
      <c r="P84" s="346"/>
      <c r="Q84" s="454" t="str">
        <f t="shared" si="11"/>
        <v/>
      </c>
      <c r="R84" s="455" t="str">
        <f t="shared" si="9"/>
        <v/>
      </c>
      <c r="S84" s="456" t="str">
        <f t="shared" si="10"/>
        <v/>
      </c>
      <c r="T84" s="723" t="str">
        <f t="shared" si="12"/>
        <v/>
      </c>
      <c r="U84" s="455" t="str">
        <f t="shared" si="13"/>
        <v/>
      </c>
      <c r="V84" s="293" t="str">
        <f t="shared" si="14"/>
        <v/>
      </c>
    </row>
    <row r="85" spans="1:22" x14ac:dyDescent="0.25">
      <c r="A85" s="347"/>
      <c r="B85" s="348"/>
      <c r="C85" s="451"/>
      <c r="D85" s="341"/>
      <c r="E85" s="342"/>
      <c r="F85" s="540"/>
      <c r="G85" s="447"/>
      <c r="H85" s="537"/>
      <c r="I85" s="343"/>
      <c r="J85" s="534"/>
      <c r="K85" s="344"/>
      <c r="L85" s="345"/>
      <c r="M85" s="343"/>
      <c r="N85" s="534"/>
      <c r="O85" s="344"/>
      <c r="P85" s="346"/>
      <c r="Q85" s="454" t="str">
        <f t="shared" si="11"/>
        <v/>
      </c>
      <c r="R85" s="455" t="str">
        <f t="shared" si="9"/>
        <v/>
      </c>
      <c r="S85" s="456" t="str">
        <f t="shared" si="10"/>
        <v/>
      </c>
      <c r="T85" s="723" t="str">
        <f t="shared" si="12"/>
        <v/>
      </c>
      <c r="U85" s="455" t="str">
        <f t="shared" si="13"/>
        <v/>
      </c>
      <c r="V85" s="293" t="str">
        <f t="shared" si="14"/>
        <v/>
      </c>
    </row>
    <row r="86" spans="1:22" x14ac:dyDescent="0.25">
      <c r="A86" s="347"/>
      <c r="B86" s="348"/>
      <c r="C86" s="452"/>
      <c r="D86" s="341"/>
      <c r="E86" s="342"/>
      <c r="F86" s="540"/>
      <c r="G86" s="447"/>
      <c r="H86" s="537"/>
      <c r="I86" s="343"/>
      <c r="J86" s="534"/>
      <c r="K86" s="344"/>
      <c r="L86" s="345"/>
      <c r="M86" s="343"/>
      <c r="N86" s="534"/>
      <c r="O86" s="344"/>
      <c r="P86" s="346"/>
      <c r="Q86" s="454" t="str">
        <f t="shared" si="11"/>
        <v/>
      </c>
      <c r="R86" s="455" t="str">
        <f t="shared" si="9"/>
        <v/>
      </c>
      <c r="S86" s="456" t="str">
        <f t="shared" si="10"/>
        <v/>
      </c>
      <c r="T86" s="723" t="str">
        <f t="shared" si="12"/>
        <v/>
      </c>
      <c r="U86" s="455" t="str">
        <f t="shared" si="13"/>
        <v/>
      </c>
      <c r="V86" s="293" t="str">
        <f t="shared" si="14"/>
        <v/>
      </c>
    </row>
    <row r="87" spans="1:22" x14ac:dyDescent="0.25">
      <c r="A87" s="347"/>
      <c r="B87" s="348"/>
      <c r="C87" s="451"/>
      <c r="D87" s="341"/>
      <c r="E87" s="342"/>
      <c r="F87" s="540"/>
      <c r="G87" s="447"/>
      <c r="H87" s="537"/>
      <c r="I87" s="343"/>
      <c r="J87" s="534"/>
      <c r="K87" s="344"/>
      <c r="L87" s="345"/>
      <c r="M87" s="343"/>
      <c r="N87" s="534"/>
      <c r="O87" s="344"/>
      <c r="P87" s="346"/>
      <c r="Q87" s="454" t="str">
        <f t="shared" si="11"/>
        <v/>
      </c>
      <c r="R87" s="455" t="str">
        <f t="shared" si="9"/>
        <v/>
      </c>
      <c r="S87" s="456" t="str">
        <f t="shared" si="10"/>
        <v/>
      </c>
      <c r="T87" s="723" t="str">
        <f t="shared" si="12"/>
        <v/>
      </c>
      <c r="U87" s="455" t="str">
        <f t="shared" si="13"/>
        <v/>
      </c>
      <c r="V87" s="293" t="str">
        <f t="shared" si="14"/>
        <v/>
      </c>
    </row>
    <row r="88" spans="1:22" x14ac:dyDescent="0.25">
      <c r="A88" s="347"/>
      <c r="B88" s="348"/>
      <c r="C88" s="452"/>
      <c r="D88" s="341"/>
      <c r="E88" s="342"/>
      <c r="F88" s="540"/>
      <c r="G88" s="447"/>
      <c r="H88" s="537"/>
      <c r="I88" s="343"/>
      <c r="J88" s="534"/>
      <c r="K88" s="344"/>
      <c r="L88" s="345"/>
      <c r="M88" s="343"/>
      <c r="N88" s="534"/>
      <c r="O88" s="344"/>
      <c r="P88" s="346"/>
      <c r="Q88" s="454" t="str">
        <f t="shared" si="11"/>
        <v/>
      </c>
      <c r="R88" s="455" t="str">
        <f t="shared" si="9"/>
        <v/>
      </c>
      <c r="S88" s="456" t="str">
        <f t="shared" si="10"/>
        <v/>
      </c>
      <c r="T88" s="723" t="str">
        <f t="shared" si="12"/>
        <v/>
      </c>
      <c r="U88" s="455" t="str">
        <f t="shared" si="13"/>
        <v/>
      </c>
      <c r="V88" s="293" t="str">
        <f t="shared" si="14"/>
        <v/>
      </c>
    </row>
    <row r="89" spans="1:22" x14ac:dyDescent="0.25">
      <c r="A89" s="347"/>
      <c r="B89" s="348"/>
      <c r="C89" s="451"/>
      <c r="D89" s="341"/>
      <c r="E89" s="342"/>
      <c r="F89" s="540"/>
      <c r="G89" s="447"/>
      <c r="H89" s="537"/>
      <c r="I89" s="343"/>
      <c r="J89" s="534"/>
      <c r="K89" s="344"/>
      <c r="L89" s="345"/>
      <c r="M89" s="343"/>
      <c r="N89" s="534"/>
      <c r="O89" s="344"/>
      <c r="P89" s="346"/>
      <c r="Q89" s="454" t="str">
        <f t="shared" si="11"/>
        <v/>
      </c>
      <c r="R89" s="455" t="str">
        <f t="shared" si="9"/>
        <v/>
      </c>
      <c r="S89" s="456" t="str">
        <f t="shared" si="10"/>
        <v/>
      </c>
      <c r="T89" s="723" t="str">
        <f t="shared" si="12"/>
        <v/>
      </c>
      <c r="U89" s="455" t="str">
        <f t="shared" si="13"/>
        <v/>
      </c>
      <c r="V89" s="293" t="str">
        <f t="shared" si="14"/>
        <v/>
      </c>
    </row>
    <row r="90" spans="1:22" x14ac:dyDescent="0.25">
      <c r="A90" s="347"/>
      <c r="B90" s="348"/>
      <c r="C90" s="452"/>
      <c r="D90" s="341"/>
      <c r="E90" s="342"/>
      <c r="F90" s="540"/>
      <c r="G90" s="447"/>
      <c r="H90" s="537"/>
      <c r="I90" s="343"/>
      <c r="J90" s="534"/>
      <c r="K90" s="344"/>
      <c r="L90" s="345"/>
      <c r="M90" s="343"/>
      <c r="N90" s="534"/>
      <c r="O90" s="344"/>
      <c r="P90" s="346"/>
      <c r="Q90" s="454" t="str">
        <f t="shared" si="11"/>
        <v/>
      </c>
      <c r="R90" s="455" t="str">
        <f t="shared" si="9"/>
        <v/>
      </c>
      <c r="S90" s="456" t="str">
        <f t="shared" si="10"/>
        <v/>
      </c>
      <c r="T90" s="723" t="str">
        <f t="shared" si="12"/>
        <v/>
      </c>
      <c r="U90" s="455" t="str">
        <f t="shared" si="13"/>
        <v/>
      </c>
      <c r="V90" s="293" t="str">
        <f t="shared" si="14"/>
        <v/>
      </c>
    </row>
    <row r="91" spans="1:22" x14ac:dyDescent="0.25">
      <c r="A91" s="347"/>
      <c r="B91" s="348"/>
      <c r="C91" s="451"/>
      <c r="D91" s="341"/>
      <c r="E91" s="342"/>
      <c r="F91" s="540"/>
      <c r="G91" s="447"/>
      <c r="H91" s="537"/>
      <c r="I91" s="343"/>
      <c r="J91" s="534"/>
      <c r="K91" s="344"/>
      <c r="L91" s="345"/>
      <c r="M91" s="343"/>
      <c r="N91" s="534"/>
      <c r="O91" s="344"/>
      <c r="P91" s="346"/>
      <c r="Q91" s="454" t="str">
        <f t="shared" si="11"/>
        <v/>
      </c>
      <c r="R91" s="455" t="str">
        <f t="shared" si="9"/>
        <v/>
      </c>
      <c r="S91" s="456" t="str">
        <f t="shared" si="10"/>
        <v/>
      </c>
      <c r="T91" s="723" t="str">
        <f t="shared" si="12"/>
        <v/>
      </c>
      <c r="U91" s="455" t="str">
        <f t="shared" si="13"/>
        <v/>
      </c>
      <c r="V91" s="293" t="str">
        <f t="shared" si="14"/>
        <v/>
      </c>
    </row>
    <row r="92" spans="1:22" x14ac:dyDescent="0.25">
      <c r="A92" s="347"/>
      <c r="B92" s="348"/>
      <c r="C92" s="452"/>
      <c r="D92" s="341"/>
      <c r="E92" s="342"/>
      <c r="F92" s="540"/>
      <c r="G92" s="447"/>
      <c r="H92" s="537"/>
      <c r="I92" s="343"/>
      <c r="J92" s="534"/>
      <c r="K92" s="344"/>
      <c r="L92" s="345"/>
      <c r="M92" s="343"/>
      <c r="N92" s="534"/>
      <c r="O92" s="344"/>
      <c r="P92" s="346"/>
      <c r="Q92" s="454" t="str">
        <f t="shared" si="11"/>
        <v/>
      </c>
      <c r="R92" s="455" t="str">
        <f t="shared" si="9"/>
        <v/>
      </c>
      <c r="S92" s="456" t="str">
        <f t="shared" si="10"/>
        <v/>
      </c>
      <c r="T92" s="723" t="str">
        <f t="shared" si="12"/>
        <v/>
      </c>
      <c r="U92" s="455" t="str">
        <f t="shared" si="13"/>
        <v/>
      </c>
      <c r="V92" s="293" t="str">
        <f t="shared" si="14"/>
        <v/>
      </c>
    </row>
    <row r="93" spans="1:22" x14ac:dyDescent="0.25">
      <c r="A93" s="347"/>
      <c r="B93" s="348"/>
      <c r="C93" s="451"/>
      <c r="D93" s="341"/>
      <c r="E93" s="342"/>
      <c r="F93" s="540"/>
      <c r="G93" s="447"/>
      <c r="H93" s="537"/>
      <c r="I93" s="343"/>
      <c r="J93" s="534"/>
      <c r="K93" s="344"/>
      <c r="L93" s="345"/>
      <c r="M93" s="343"/>
      <c r="N93" s="534"/>
      <c r="O93" s="344"/>
      <c r="P93" s="346"/>
      <c r="Q93" s="454" t="str">
        <f t="shared" si="11"/>
        <v/>
      </c>
      <c r="R93" s="455" t="str">
        <f t="shared" si="9"/>
        <v/>
      </c>
      <c r="S93" s="456" t="str">
        <f t="shared" si="10"/>
        <v/>
      </c>
      <c r="T93" s="723" t="str">
        <f t="shared" si="12"/>
        <v/>
      </c>
      <c r="U93" s="455" t="str">
        <f t="shared" si="13"/>
        <v/>
      </c>
      <c r="V93" s="293" t="str">
        <f t="shared" si="14"/>
        <v/>
      </c>
    </row>
    <row r="94" spans="1:22" x14ac:dyDescent="0.25">
      <c r="A94" s="347"/>
      <c r="B94" s="348"/>
      <c r="C94" s="452"/>
      <c r="D94" s="341"/>
      <c r="E94" s="342"/>
      <c r="F94" s="540"/>
      <c r="G94" s="447"/>
      <c r="H94" s="537"/>
      <c r="I94" s="343"/>
      <c r="J94" s="534"/>
      <c r="K94" s="344"/>
      <c r="L94" s="345"/>
      <c r="M94" s="343"/>
      <c r="N94" s="534"/>
      <c r="O94" s="344"/>
      <c r="P94" s="346"/>
      <c r="Q94" s="454" t="str">
        <f t="shared" si="11"/>
        <v/>
      </c>
      <c r="R94" s="455" t="str">
        <f t="shared" si="9"/>
        <v/>
      </c>
      <c r="S94" s="456" t="str">
        <f t="shared" si="10"/>
        <v/>
      </c>
      <c r="T94" s="723" t="str">
        <f t="shared" si="12"/>
        <v/>
      </c>
      <c r="U94" s="455" t="str">
        <f t="shared" si="13"/>
        <v/>
      </c>
      <c r="V94" s="293" t="str">
        <f t="shared" si="14"/>
        <v/>
      </c>
    </row>
    <row r="95" spans="1:22" x14ac:dyDescent="0.25">
      <c r="A95" s="347"/>
      <c r="B95" s="348"/>
      <c r="C95" s="451"/>
      <c r="D95" s="341"/>
      <c r="E95" s="342"/>
      <c r="F95" s="540"/>
      <c r="G95" s="447"/>
      <c r="H95" s="537"/>
      <c r="I95" s="343"/>
      <c r="J95" s="534"/>
      <c r="K95" s="344"/>
      <c r="L95" s="345"/>
      <c r="M95" s="343"/>
      <c r="N95" s="534"/>
      <c r="O95" s="344"/>
      <c r="P95" s="346"/>
      <c r="Q95" s="454" t="str">
        <f t="shared" si="11"/>
        <v/>
      </c>
      <c r="R95" s="455" t="str">
        <f t="shared" si="9"/>
        <v/>
      </c>
      <c r="S95" s="456" t="str">
        <f t="shared" si="10"/>
        <v/>
      </c>
      <c r="T95" s="723" t="str">
        <f t="shared" si="12"/>
        <v/>
      </c>
      <c r="U95" s="455" t="str">
        <f t="shared" si="13"/>
        <v/>
      </c>
      <c r="V95" s="293" t="str">
        <f t="shared" si="14"/>
        <v/>
      </c>
    </row>
    <row r="96" spans="1:22" x14ac:dyDescent="0.25">
      <c r="A96" s="347"/>
      <c r="B96" s="348"/>
      <c r="C96" s="452"/>
      <c r="D96" s="341"/>
      <c r="E96" s="342"/>
      <c r="F96" s="540"/>
      <c r="G96" s="447"/>
      <c r="H96" s="537"/>
      <c r="I96" s="343"/>
      <c r="J96" s="534"/>
      <c r="K96" s="344"/>
      <c r="L96" s="345"/>
      <c r="M96" s="343"/>
      <c r="N96" s="534"/>
      <c r="O96" s="344"/>
      <c r="P96" s="346"/>
      <c r="Q96" s="454" t="str">
        <f t="shared" si="11"/>
        <v/>
      </c>
      <c r="R96" s="455" t="str">
        <f t="shared" si="9"/>
        <v/>
      </c>
      <c r="S96" s="456" t="str">
        <f t="shared" si="10"/>
        <v/>
      </c>
      <c r="T96" s="723" t="str">
        <f t="shared" si="12"/>
        <v/>
      </c>
      <c r="U96" s="455" t="str">
        <f t="shared" si="13"/>
        <v/>
      </c>
      <c r="V96" s="293" t="str">
        <f t="shared" si="14"/>
        <v/>
      </c>
    </row>
    <row r="97" spans="1:22" x14ac:dyDescent="0.25">
      <c r="A97" s="347"/>
      <c r="B97" s="348"/>
      <c r="C97" s="451"/>
      <c r="D97" s="341"/>
      <c r="E97" s="342"/>
      <c r="F97" s="540"/>
      <c r="G97" s="447"/>
      <c r="H97" s="537"/>
      <c r="I97" s="343"/>
      <c r="J97" s="534"/>
      <c r="K97" s="344"/>
      <c r="L97" s="345"/>
      <c r="M97" s="343"/>
      <c r="N97" s="534"/>
      <c r="O97" s="344"/>
      <c r="P97" s="346"/>
      <c r="Q97" s="454" t="str">
        <f t="shared" si="11"/>
        <v/>
      </c>
      <c r="R97" s="455" t="str">
        <f t="shared" si="9"/>
        <v/>
      </c>
      <c r="S97" s="456" t="str">
        <f t="shared" si="10"/>
        <v/>
      </c>
      <c r="T97" s="723" t="str">
        <f t="shared" si="12"/>
        <v/>
      </c>
      <c r="U97" s="455" t="str">
        <f t="shared" si="13"/>
        <v/>
      </c>
      <c r="V97" s="293" t="str">
        <f t="shared" si="14"/>
        <v/>
      </c>
    </row>
    <row r="98" spans="1:22" x14ac:dyDescent="0.25">
      <c r="A98" s="347"/>
      <c r="B98" s="348"/>
      <c r="C98" s="452"/>
      <c r="D98" s="341"/>
      <c r="E98" s="342"/>
      <c r="F98" s="540"/>
      <c r="G98" s="447"/>
      <c r="H98" s="537"/>
      <c r="I98" s="343"/>
      <c r="J98" s="534"/>
      <c r="K98" s="344"/>
      <c r="L98" s="345"/>
      <c r="M98" s="343"/>
      <c r="N98" s="534"/>
      <c r="O98" s="344"/>
      <c r="P98" s="346"/>
      <c r="Q98" s="454" t="str">
        <f t="shared" si="11"/>
        <v/>
      </c>
      <c r="R98" s="455" t="str">
        <f t="shared" si="9"/>
        <v/>
      </c>
      <c r="S98" s="456" t="str">
        <f t="shared" si="10"/>
        <v/>
      </c>
      <c r="T98" s="723" t="str">
        <f t="shared" si="12"/>
        <v/>
      </c>
      <c r="U98" s="455" t="str">
        <f t="shared" si="13"/>
        <v/>
      </c>
      <c r="V98" s="293" t="str">
        <f t="shared" si="14"/>
        <v/>
      </c>
    </row>
    <row r="99" spans="1:22" x14ac:dyDescent="0.25">
      <c r="A99" s="347"/>
      <c r="B99" s="348"/>
      <c r="C99" s="451"/>
      <c r="D99" s="341"/>
      <c r="E99" s="342"/>
      <c r="F99" s="540"/>
      <c r="G99" s="447"/>
      <c r="H99" s="537"/>
      <c r="I99" s="343"/>
      <c r="J99" s="534"/>
      <c r="K99" s="344"/>
      <c r="L99" s="345"/>
      <c r="M99" s="343"/>
      <c r="N99" s="534"/>
      <c r="O99" s="344"/>
      <c r="P99" s="346"/>
      <c r="Q99" s="454" t="str">
        <f t="shared" si="11"/>
        <v/>
      </c>
      <c r="R99" s="455" t="str">
        <f t="shared" si="9"/>
        <v/>
      </c>
      <c r="S99" s="456" t="str">
        <f t="shared" si="10"/>
        <v/>
      </c>
      <c r="T99" s="723" t="str">
        <f t="shared" si="12"/>
        <v/>
      </c>
      <c r="U99" s="455" t="str">
        <f t="shared" si="13"/>
        <v/>
      </c>
      <c r="V99" s="293" t="str">
        <f t="shared" si="14"/>
        <v/>
      </c>
    </row>
    <row r="100" spans="1:22" x14ac:dyDescent="0.25">
      <c r="A100" s="347"/>
      <c r="B100" s="348"/>
      <c r="C100" s="452"/>
      <c r="D100" s="341"/>
      <c r="E100" s="342"/>
      <c r="F100" s="540"/>
      <c r="G100" s="447"/>
      <c r="H100" s="537"/>
      <c r="I100" s="343"/>
      <c r="J100" s="534"/>
      <c r="K100" s="344"/>
      <c r="L100" s="345"/>
      <c r="M100" s="343"/>
      <c r="N100" s="534"/>
      <c r="O100" s="344"/>
      <c r="P100" s="346"/>
      <c r="Q100" s="454" t="str">
        <f t="shared" si="11"/>
        <v/>
      </c>
      <c r="R100" s="455" t="str">
        <f t="shared" si="9"/>
        <v/>
      </c>
      <c r="S100" s="456" t="str">
        <f t="shared" si="10"/>
        <v/>
      </c>
      <c r="T100" s="723" t="str">
        <f t="shared" si="12"/>
        <v/>
      </c>
      <c r="U100" s="455" t="str">
        <f t="shared" si="13"/>
        <v/>
      </c>
      <c r="V100" s="293" t="str">
        <f t="shared" si="14"/>
        <v/>
      </c>
    </row>
    <row r="101" spans="1:22" x14ac:dyDescent="0.25">
      <c r="A101" s="347"/>
      <c r="B101" s="348"/>
      <c r="C101" s="451"/>
      <c r="D101" s="341"/>
      <c r="E101" s="342"/>
      <c r="F101" s="540"/>
      <c r="G101" s="447"/>
      <c r="H101" s="537"/>
      <c r="I101" s="343"/>
      <c r="J101" s="534"/>
      <c r="K101" s="344"/>
      <c r="L101" s="345"/>
      <c r="M101" s="343"/>
      <c r="N101" s="534"/>
      <c r="O101" s="344"/>
      <c r="P101" s="346"/>
      <c r="Q101" s="454" t="str">
        <f t="shared" si="11"/>
        <v/>
      </c>
      <c r="R101" s="455" t="str">
        <f t="shared" si="9"/>
        <v/>
      </c>
      <c r="S101" s="456" t="str">
        <f t="shared" si="10"/>
        <v/>
      </c>
      <c r="T101" s="723" t="str">
        <f t="shared" si="12"/>
        <v/>
      </c>
      <c r="U101" s="455" t="str">
        <f t="shared" si="13"/>
        <v/>
      </c>
      <c r="V101" s="293" t="str">
        <f t="shared" si="14"/>
        <v/>
      </c>
    </row>
    <row r="102" spans="1:22" x14ac:dyDescent="0.25">
      <c r="A102" s="347"/>
      <c r="B102" s="348"/>
      <c r="C102" s="452"/>
      <c r="D102" s="341"/>
      <c r="E102" s="342"/>
      <c r="F102" s="540"/>
      <c r="G102" s="447"/>
      <c r="H102" s="537"/>
      <c r="I102" s="343"/>
      <c r="J102" s="534"/>
      <c r="K102" s="344"/>
      <c r="L102" s="345"/>
      <c r="M102" s="343"/>
      <c r="N102" s="534"/>
      <c r="O102" s="344"/>
      <c r="P102" s="346"/>
      <c r="Q102" s="454" t="str">
        <f t="shared" si="11"/>
        <v/>
      </c>
      <c r="R102" s="455" t="str">
        <f t="shared" si="9"/>
        <v/>
      </c>
      <c r="S102" s="456" t="str">
        <f t="shared" si="10"/>
        <v/>
      </c>
      <c r="T102" s="723" t="str">
        <f t="shared" si="12"/>
        <v/>
      </c>
      <c r="U102" s="455" t="str">
        <f t="shared" si="13"/>
        <v/>
      </c>
      <c r="V102" s="293" t="str">
        <f t="shared" si="14"/>
        <v/>
      </c>
    </row>
    <row r="103" spans="1:22" x14ac:dyDescent="0.25">
      <c r="A103" s="347"/>
      <c r="B103" s="348"/>
      <c r="C103" s="451"/>
      <c r="D103" s="341"/>
      <c r="E103" s="342"/>
      <c r="F103" s="540"/>
      <c r="G103" s="447"/>
      <c r="H103" s="537"/>
      <c r="I103" s="343"/>
      <c r="J103" s="534"/>
      <c r="K103" s="344"/>
      <c r="L103" s="345"/>
      <c r="M103" s="343"/>
      <c r="N103" s="534"/>
      <c r="O103" s="344"/>
      <c r="P103" s="346"/>
      <c r="Q103" s="454" t="str">
        <f t="shared" si="11"/>
        <v/>
      </c>
      <c r="R103" s="455" t="str">
        <f t="shared" si="9"/>
        <v/>
      </c>
      <c r="S103" s="456" t="str">
        <f t="shared" si="10"/>
        <v/>
      </c>
      <c r="T103" s="723" t="str">
        <f t="shared" si="12"/>
        <v/>
      </c>
      <c r="U103" s="455" t="str">
        <f t="shared" si="13"/>
        <v/>
      </c>
      <c r="V103" s="293" t="str">
        <f t="shared" si="14"/>
        <v/>
      </c>
    </row>
    <row r="104" spans="1:22" x14ac:dyDescent="0.25">
      <c r="A104" s="347"/>
      <c r="B104" s="348"/>
      <c r="C104" s="452"/>
      <c r="D104" s="341"/>
      <c r="E104" s="342"/>
      <c r="F104" s="540"/>
      <c r="G104" s="447"/>
      <c r="H104" s="537"/>
      <c r="I104" s="343"/>
      <c r="J104" s="534"/>
      <c r="K104" s="344"/>
      <c r="L104" s="345"/>
      <c r="M104" s="343"/>
      <c r="N104" s="534"/>
      <c r="O104" s="344"/>
      <c r="P104" s="346"/>
      <c r="Q104" s="454" t="str">
        <f t="shared" si="11"/>
        <v/>
      </c>
      <c r="R104" s="455" t="str">
        <f t="shared" si="9"/>
        <v/>
      </c>
      <c r="S104" s="456" t="str">
        <f t="shared" si="10"/>
        <v/>
      </c>
      <c r="T104" s="723" t="str">
        <f t="shared" si="12"/>
        <v/>
      </c>
      <c r="U104" s="455" t="str">
        <f t="shared" si="13"/>
        <v/>
      </c>
      <c r="V104" s="293" t="str">
        <f t="shared" si="14"/>
        <v/>
      </c>
    </row>
    <row r="105" spans="1:22" x14ac:dyDescent="0.25">
      <c r="A105" s="347"/>
      <c r="B105" s="348"/>
      <c r="C105" s="451"/>
      <c r="D105" s="341"/>
      <c r="E105" s="342"/>
      <c r="F105" s="540"/>
      <c r="G105" s="447"/>
      <c r="H105" s="537"/>
      <c r="I105" s="343"/>
      <c r="J105" s="534"/>
      <c r="K105" s="344"/>
      <c r="L105" s="345"/>
      <c r="M105" s="343"/>
      <c r="N105" s="534"/>
      <c r="O105" s="344"/>
      <c r="P105" s="346"/>
      <c r="Q105" s="454" t="str">
        <f t="shared" si="11"/>
        <v/>
      </c>
      <c r="R105" s="455" t="str">
        <f t="shared" si="9"/>
        <v/>
      </c>
      <c r="S105" s="456" t="str">
        <f t="shared" si="10"/>
        <v/>
      </c>
      <c r="T105" s="723" t="str">
        <f t="shared" si="12"/>
        <v/>
      </c>
      <c r="U105" s="455" t="str">
        <f t="shared" si="13"/>
        <v/>
      </c>
      <c r="V105" s="293" t="str">
        <f t="shared" si="14"/>
        <v/>
      </c>
    </row>
    <row r="106" spans="1:22" x14ac:dyDescent="0.25">
      <c r="A106" s="347"/>
      <c r="B106" s="348"/>
      <c r="C106" s="452"/>
      <c r="D106" s="341"/>
      <c r="E106" s="342"/>
      <c r="F106" s="540"/>
      <c r="G106" s="447"/>
      <c r="H106" s="537"/>
      <c r="I106" s="343"/>
      <c r="J106" s="534"/>
      <c r="K106" s="344"/>
      <c r="L106" s="345"/>
      <c r="M106" s="343"/>
      <c r="N106" s="534"/>
      <c r="O106" s="344"/>
      <c r="P106" s="346"/>
      <c r="Q106" s="454" t="str">
        <f t="shared" si="11"/>
        <v/>
      </c>
      <c r="R106" s="455" t="str">
        <f t="shared" si="9"/>
        <v/>
      </c>
      <c r="S106" s="456" t="str">
        <f t="shared" si="10"/>
        <v/>
      </c>
      <c r="T106" s="723" t="str">
        <f t="shared" si="12"/>
        <v/>
      </c>
      <c r="U106" s="455" t="str">
        <f t="shared" si="13"/>
        <v/>
      </c>
      <c r="V106" s="293" t="str">
        <f t="shared" si="14"/>
        <v/>
      </c>
    </row>
    <row r="107" spans="1:22" x14ac:dyDescent="0.25">
      <c r="A107" s="347"/>
      <c r="B107" s="348"/>
      <c r="C107" s="451"/>
      <c r="D107" s="341"/>
      <c r="E107" s="342"/>
      <c r="F107" s="540"/>
      <c r="G107" s="447"/>
      <c r="H107" s="537"/>
      <c r="I107" s="343"/>
      <c r="J107" s="534"/>
      <c r="K107" s="344"/>
      <c r="L107" s="345"/>
      <c r="M107" s="343"/>
      <c r="N107" s="534"/>
      <c r="O107" s="344"/>
      <c r="P107" s="346"/>
      <c r="Q107" s="454" t="str">
        <f t="shared" si="11"/>
        <v/>
      </c>
      <c r="R107" s="455" t="str">
        <f t="shared" si="9"/>
        <v/>
      </c>
      <c r="S107" s="456" t="str">
        <f t="shared" si="10"/>
        <v/>
      </c>
      <c r="T107" s="723" t="str">
        <f t="shared" si="12"/>
        <v/>
      </c>
      <c r="U107" s="455" t="str">
        <f t="shared" si="13"/>
        <v/>
      </c>
      <c r="V107" s="293" t="str">
        <f t="shared" si="14"/>
        <v/>
      </c>
    </row>
    <row r="108" spans="1:22" x14ac:dyDescent="0.25">
      <c r="A108" s="347"/>
      <c r="B108" s="348"/>
      <c r="C108" s="452"/>
      <c r="D108" s="341"/>
      <c r="E108" s="342"/>
      <c r="F108" s="540"/>
      <c r="G108" s="447"/>
      <c r="H108" s="537"/>
      <c r="I108" s="343"/>
      <c r="J108" s="534"/>
      <c r="K108" s="344"/>
      <c r="L108" s="345"/>
      <c r="M108" s="343"/>
      <c r="N108" s="534"/>
      <c r="O108" s="344"/>
      <c r="P108" s="346"/>
      <c r="Q108" s="454" t="str">
        <f t="shared" si="11"/>
        <v/>
      </c>
      <c r="R108" s="455" t="str">
        <f t="shared" si="9"/>
        <v/>
      </c>
      <c r="S108" s="456" t="str">
        <f t="shared" si="10"/>
        <v/>
      </c>
      <c r="T108" s="723" t="str">
        <f t="shared" si="12"/>
        <v/>
      </c>
      <c r="U108" s="455" t="str">
        <f t="shared" si="13"/>
        <v/>
      </c>
      <c r="V108" s="293" t="str">
        <f t="shared" si="14"/>
        <v/>
      </c>
    </row>
    <row r="109" spans="1:22" x14ac:dyDescent="0.25">
      <c r="A109" s="347"/>
      <c r="B109" s="348"/>
      <c r="C109" s="451"/>
      <c r="D109" s="341"/>
      <c r="E109" s="342"/>
      <c r="F109" s="540"/>
      <c r="G109" s="447"/>
      <c r="H109" s="537"/>
      <c r="I109" s="343"/>
      <c r="J109" s="534"/>
      <c r="K109" s="344"/>
      <c r="L109" s="345"/>
      <c r="M109" s="343"/>
      <c r="N109" s="534"/>
      <c r="O109" s="344"/>
      <c r="P109" s="346"/>
      <c r="Q109" s="454" t="str">
        <f t="shared" si="11"/>
        <v/>
      </c>
      <c r="R109" s="455" t="str">
        <f t="shared" si="9"/>
        <v/>
      </c>
      <c r="S109" s="456" t="str">
        <f t="shared" si="10"/>
        <v/>
      </c>
      <c r="T109" s="723" t="str">
        <f t="shared" si="12"/>
        <v/>
      </c>
      <c r="U109" s="455" t="str">
        <f t="shared" si="13"/>
        <v/>
      </c>
      <c r="V109" s="293" t="str">
        <f t="shared" si="14"/>
        <v/>
      </c>
    </row>
    <row r="110" spans="1:22" x14ac:dyDescent="0.25">
      <c r="A110" s="347"/>
      <c r="B110" s="348"/>
      <c r="C110" s="452"/>
      <c r="D110" s="341"/>
      <c r="E110" s="342"/>
      <c r="F110" s="540"/>
      <c r="G110" s="447"/>
      <c r="H110" s="537"/>
      <c r="I110" s="343"/>
      <c r="J110" s="534"/>
      <c r="K110" s="344"/>
      <c r="L110" s="345"/>
      <c r="M110" s="343"/>
      <c r="N110" s="534"/>
      <c r="O110" s="344"/>
      <c r="P110" s="346"/>
      <c r="Q110" s="454" t="str">
        <f t="shared" si="11"/>
        <v/>
      </c>
      <c r="R110" s="455" t="str">
        <f t="shared" si="9"/>
        <v/>
      </c>
      <c r="S110" s="456" t="str">
        <f t="shared" si="10"/>
        <v/>
      </c>
      <c r="T110" s="723" t="str">
        <f t="shared" si="12"/>
        <v/>
      </c>
      <c r="U110" s="455" t="str">
        <f t="shared" si="13"/>
        <v/>
      </c>
      <c r="V110" s="293" t="str">
        <f t="shared" si="14"/>
        <v/>
      </c>
    </row>
    <row r="111" spans="1:22" x14ac:dyDescent="0.25">
      <c r="A111" s="347"/>
      <c r="B111" s="348"/>
      <c r="C111" s="451"/>
      <c r="D111" s="341"/>
      <c r="E111" s="342"/>
      <c r="F111" s="540"/>
      <c r="G111" s="447"/>
      <c r="H111" s="537"/>
      <c r="I111" s="343"/>
      <c r="J111" s="534"/>
      <c r="K111" s="344"/>
      <c r="L111" s="345"/>
      <c r="M111" s="343"/>
      <c r="N111" s="534"/>
      <c r="O111" s="344"/>
      <c r="P111" s="346"/>
      <c r="Q111" s="454" t="str">
        <f t="shared" si="11"/>
        <v/>
      </c>
      <c r="R111" s="455" t="str">
        <f t="shared" si="9"/>
        <v/>
      </c>
      <c r="S111" s="456" t="str">
        <f t="shared" si="10"/>
        <v/>
      </c>
      <c r="T111" s="723" t="str">
        <f t="shared" si="12"/>
        <v/>
      </c>
      <c r="U111" s="455" t="str">
        <f t="shared" si="13"/>
        <v/>
      </c>
      <c r="V111" s="293" t="str">
        <f t="shared" si="14"/>
        <v/>
      </c>
    </row>
    <row r="112" spans="1:22" x14ac:dyDescent="0.25">
      <c r="A112" s="347"/>
      <c r="B112" s="348"/>
      <c r="C112" s="452"/>
      <c r="D112" s="341"/>
      <c r="E112" s="342"/>
      <c r="F112" s="540"/>
      <c r="G112" s="447"/>
      <c r="H112" s="537"/>
      <c r="I112" s="343"/>
      <c r="J112" s="534"/>
      <c r="K112" s="344"/>
      <c r="L112" s="345"/>
      <c r="M112" s="343"/>
      <c r="N112" s="534"/>
      <c r="O112" s="344"/>
      <c r="P112" s="346"/>
      <c r="Q112" s="454" t="str">
        <f t="shared" si="11"/>
        <v/>
      </c>
      <c r="R112" s="455" t="str">
        <f t="shared" si="9"/>
        <v/>
      </c>
      <c r="S112" s="456" t="str">
        <f t="shared" si="10"/>
        <v/>
      </c>
      <c r="T112" s="723" t="str">
        <f t="shared" si="12"/>
        <v/>
      </c>
      <c r="U112" s="455" t="str">
        <f t="shared" si="13"/>
        <v/>
      </c>
      <c r="V112" s="293" t="str">
        <f t="shared" si="14"/>
        <v/>
      </c>
    </row>
    <row r="113" spans="1:22" x14ac:dyDescent="0.25">
      <c r="A113" s="347"/>
      <c r="B113" s="348"/>
      <c r="C113" s="451"/>
      <c r="D113" s="341"/>
      <c r="E113" s="342"/>
      <c r="F113" s="540"/>
      <c r="G113" s="447"/>
      <c r="H113" s="537"/>
      <c r="I113" s="343"/>
      <c r="J113" s="534"/>
      <c r="K113" s="344"/>
      <c r="L113" s="345"/>
      <c r="M113" s="343"/>
      <c r="N113" s="534"/>
      <c r="O113" s="344"/>
      <c r="P113" s="346"/>
      <c r="Q113" s="454" t="str">
        <f t="shared" si="11"/>
        <v/>
      </c>
      <c r="R113" s="455" t="str">
        <f t="shared" si="9"/>
        <v/>
      </c>
      <c r="S113" s="456" t="str">
        <f t="shared" si="10"/>
        <v/>
      </c>
      <c r="T113" s="723" t="str">
        <f t="shared" si="12"/>
        <v/>
      </c>
      <c r="U113" s="455" t="str">
        <f t="shared" si="13"/>
        <v/>
      </c>
      <c r="V113" s="293" t="str">
        <f t="shared" si="14"/>
        <v/>
      </c>
    </row>
    <row r="114" spans="1:22" x14ac:dyDescent="0.25">
      <c r="A114" s="347"/>
      <c r="B114" s="348"/>
      <c r="C114" s="452"/>
      <c r="D114" s="341"/>
      <c r="E114" s="342"/>
      <c r="F114" s="540"/>
      <c r="G114" s="447"/>
      <c r="H114" s="537"/>
      <c r="I114" s="343"/>
      <c r="J114" s="534"/>
      <c r="K114" s="344"/>
      <c r="L114" s="345"/>
      <c r="M114" s="343"/>
      <c r="N114" s="534"/>
      <c r="O114" s="344"/>
      <c r="P114" s="346"/>
      <c r="Q114" s="454" t="str">
        <f t="shared" si="11"/>
        <v/>
      </c>
      <c r="R114" s="455" t="str">
        <f t="shared" si="9"/>
        <v/>
      </c>
      <c r="S114" s="456" t="str">
        <f t="shared" si="10"/>
        <v/>
      </c>
      <c r="T114" s="723" t="str">
        <f t="shared" si="12"/>
        <v/>
      </c>
      <c r="U114" s="455" t="str">
        <f t="shared" si="13"/>
        <v/>
      </c>
      <c r="V114" s="293" t="str">
        <f t="shared" si="14"/>
        <v/>
      </c>
    </row>
    <row r="115" spans="1:22" x14ac:dyDescent="0.25">
      <c r="A115" s="347"/>
      <c r="B115" s="348"/>
      <c r="C115" s="451"/>
      <c r="D115" s="341"/>
      <c r="E115" s="342"/>
      <c r="F115" s="540"/>
      <c r="G115" s="447"/>
      <c r="H115" s="537"/>
      <c r="I115" s="343"/>
      <c r="J115" s="534"/>
      <c r="K115" s="344"/>
      <c r="L115" s="345"/>
      <c r="M115" s="343"/>
      <c r="N115" s="534"/>
      <c r="O115" s="344"/>
      <c r="P115" s="346"/>
      <c r="Q115" s="454" t="str">
        <f t="shared" si="11"/>
        <v/>
      </c>
      <c r="R115" s="455" t="str">
        <f t="shared" si="9"/>
        <v/>
      </c>
      <c r="S115" s="456" t="str">
        <f t="shared" si="10"/>
        <v/>
      </c>
      <c r="T115" s="723" t="str">
        <f t="shared" si="12"/>
        <v/>
      </c>
      <c r="U115" s="455" t="str">
        <f t="shared" si="13"/>
        <v/>
      </c>
      <c r="V115" s="293" t="str">
        <f t="shared" si="14"/>
        <v/>
      </c>
    </row>
    <row r="116" spans="1:22" x14ac:dyDescent="0.25">
      <c r="A116" s="347"/>
      <c r="B116" s="348"/>
      <c r="C116" s="452"/>
      <c r="D116" s="341"/>
      <c r="E116" s="342"/>
      <c r="F116" s="540"/>
      <c r="G116" s="447"/>
      <c r="H116" s="537"/>
      <c r="I116" s="343"/>
      <c r="J116" s="534"/>
      <c r="K116" s="344"/>
      <c r="L116" s="345"/>
      <c r="M116" s="343"/>
      <c r="N116" s="534"/>
      <c r="O116" s="344"/>
      <c r="P116" s="346"/>
      <c r="Q116" s="454" t="str">
        <f t="shared" si="11"/>
        <v/>
      </c>
      <c r="R116" s="455" t="str">
        <f t="shared" si="9"/>
        <v/>
      </c>
      <c r="S116" s="456" t="str">
        <f t="shared" si="10"/>
        <v/>
      </c>
      <c r="T116" s="723" t="str">
        <f t="shared" si="12"/>
        <v/>
      </c>
      <c r="U116" s="455" t="str">
        <f t="shared" si="13"/>
        <v/>
      </c>
      <c r="V116" s="293" t="str">
        <f t="shared" si="14"/>
        <v/>
      </c>
    </row>
    <row r="117" spans="1:22" x14ac:dyDescent="0.25">
      <c r="A117" s="347"/>
      <c r="B117" s="348"/>
      <c r="C117" s="451"/>
      <c r="D117" s="341"/>
      <c r="E117" s="342"/>
      <c r="F117" s="540"/>
      <c r="G117" s="447"/>
      <c r="H117" s="537"/>
      <c r="I117" s="343"/>
      <c r="J117" s="534"/>
      <c r="K117" s="344"/>
      <c r="L117" s="345"/>
      <c r="M117" s="343"/>
      <c r="N117" s="534"/>
      <c r="O117" s="344"/>
      <c r="P117" s="346"/>
      <c r="Q117" s="454" t="str">
        <f t="shared" si="11"/>
        <v/>
      </c>
      <c r="R117" s="455" t="str">
        <f t="shared" si="9"/>
        <v/>
      </c>
      <c r="S117" s="456" t="str">
        <f t="shared" si="10"/>
        <v/>
      </c>
      <c r="T117" s="723" t="str">
        <f t="shared" si="12"/>
        <v/>
      </c>
      <c r="U117" s="455" t="str">
        <f t="shared" si="13"/>
        <v/>
      </c>
      <c r="V117" s="293" t="str">
        <f t="shared" si="14"/>
        <v/>
      </c>
    </row>
    <row r="118" spans="1:22" x14ac:dyDescent="0.25">
      <c r="A118" s="347"/>
      <c r="B118" s="348"/>
      <c r="C118" s="452"/>
      <c r="D118" s="341"/>
      <c r="E118" s="342"/>
      <c r="F118" s="540"/>
      <c r="G118" s="447"/>
      <c r="H118" s="537"/>
      <c r="I118" s="343"/>
      <c r="J118" s="534"/>
      <c r="K118" s="344"/>
      <c r="L118" s="345"/>
      <c r="M118" s="343"/>
      <c r="N118" s="534"/>
      <c r="O118" s="344"/>
      <c r="P118" s="346"/>
      <c r="Q118" s="454" t="str">
        <f t="shared" si="11"/>
        <v/>
      </c>
      <c r="R118" s="455" t="str">
        <f t="shared" si="9"/>
        <v/>
      </c>
      <c r="S118" s="456" t="str">
        <f t="shared" si="10"/>
        <v/>
      </c>
      <c r="T118" s="723" t="str">
        <f t="shared" si="12"/>
        <v/>
      </c>
      <c r="U118" s="455" t="str">
        <f t="shared" si="13"/>
        <v/>
      </c>
      <c r="V118" s="293" t="str">
        <f t="shared" si="14"/>
        <v/>
      </c>
    </row>
    <row r="119" spans="1:22" x14ac:dyDescent="0.25">
      <c r="A119" s="347"/>
      <c r="B119" s="348"/>
      <c r="C119" s="451"/>
      <c r="D119" s="341"/>
      <c r="E119" s="342"/>
      <c r="F119" s="540"/>
      <c r="G119" s="447"/>
      <c r="H119" s="537"/>
      <c r="I119" s="343"/>
      <c r="J119" s="534"/>
      <c r="K119" s="344"/>
      <c r="L119" s="345"/>
      <c r="M119" s="343"/>
      <c r="N119" s="534"/>
      <c r="O119" s="344"/>
      <c r="P119" s="346"/>
      <c r="Q119" s="454" t="str">
        <f t="shared" si="11"/>
        <v/>
      </c>
      <c r="R119" s="455" t="str">
        <f t="shared" si="9"/>
        <v/>
      </c>
      <c r="S119" s="456" t="str">
        <f t="shared" si="10"/>
        <v/>
      </c>
      <c r="T119" s="723" t="str">
        <f t="shared" si="12"/>
        <v/>
      </c>
      <c r="U119" s="455" t="str">
        <f t="shared" si="13"/>
        <v/>
      </c>
      <c r="V119" s="293" t="str">
        <f t="shared" si="14"/>
        <v/>
      </c>
    </row>
    <row r="120" spans="1:22" x14ac:dyDescent="0.25">
      <c r="A120" s="347"/>
      <c r="B120" s="348"/>
      <c r="C120" s="452"/>
      <c r="D120" s="341"/>
      <c r="E120" s="342"/>
      <c r="F120" s="540"/>
      <c r="G120" s="447"/>
      <c r="H120" s="537"/>
      <c r="I120" s="343"/>
      <c r="J120" s="534"/>
      <c r="K120" s="344"/>
      <c r="L120" s="345"/>
      <c r="M120" s="343"/>
      <c r="N120" s="534"/>
      <c r="O120" s="344"/>
      <c r="P120" s="346"/>
      <c r="Q120" s="454" t="str">
        <f t="shared" si="11"/>
        <v/>
      </c>
      <c r="R120" s="455" t="str">
        <f t="shared" si="9"/>
        <v/>
      </c>
      <c r="S120" s="456" t="str">
        <f t="shared" si="10"/>
        <v/>
      </c>
      <c r="T120" s="723" t="str">
        <f t="shared" si="12"/>
        <v/>
      </c>
      <c r="U120" s="455" t="str">
        <f t="shared" si="13"/>
        <v/>
      </c>
      <c r="V120" s="293" t="str">
        <f t="shared" si="14"/>
        <v/>
      </c>
    </row>
    <row r="121" spans="1:22" x14ac:dyDescent="0.25">
      <c r="A121" s="347"/>
      <c r="B121" s="348"/>
      <c r="C121" s="451"/>
      <c r="D121" s="341"/>
      <c r="E121" s="342"/>
      <c r="F121" s="540"/>
      <c r="G121" s="447"/>
      <c r="H121" s="537"/>
      <c r="I121" s="343"/>
      <c r="J121" s="534"/>
      <c r="K121" s="344"/>
      <c r="L121" s="345"/>
      <c r="M121" s="343"/>
      <c r="N121" s="534"/>
      <c r="O121" s="344"/>
      <c r="P121" s="346"/>
      <c r="Q121" s="454" t="str">
        <f t="shared" si="11"/>
        <v/>
      </c>
      <c r="R121" s="455" t="str">
        <f t="shared" si="9"/>
        <v/>
      </c>
      <c r="S121" s="456" t="str">
        <f t="shared" si="10"/>
        <v/>
      </c>
      <c r="T121" s="723" t="str">
        <f t="shared" si="12"/>
        <v/>
      </c>
      <c r="U121" s="455" t="str">
        <f t="shared" si="13"/>
        <v/>
      </c>
      <c r="V121" s="293" t="str">
        <f t="shared" si="14"/>
        <v/>
      </c>
    </row>
    <row r="122" spans="1:22" x14ac:dyDescent="0.25">
      <c r="A122" s="347"/>
      <c r="B122" s="348"/>
      <c r="C122" s="452"/>
      <c r="D122" s="341"/>
      <c r="E122" s="342"/>
      <c r="F122" s="540"/>
      <c r="G122" s="447"/>
      <c r="H122" s="537"/>
      <c r="I122" s="343"/>
      <c r="J122" s="534"/>
      <c r="K122" s="344"/>
      <c r="L122" s="345"/>
      <c r="M122" s="343"/>
      <c r="N122" s="534"/>
      <c r="O122" s="344"/>
      <c r="P122" s="346"/>
      <c r="Q122" s="454" t="str">
        <f t="shared" si="11"/>
        <v/>
      </c>
      <c r="R122" s="455" t="str">
        <f t="shared" si="9"/>
        <v/>
      </c>
      <c r="S122" s="456" t="str">
        <f t="shared" si="10"/>
        <v/>
      </c>
      <c r="T122" s="723" t="str">
        <f t="shared" si="12"/>
        <v/>
      </c>
      <c r="U122" s="455" t="str">
        <f t="shared" si="13"/>
        <v/>
      </c>
      <c r="V122" s="293" t="str">
        <f t="shared" si="14"/>
        <v/>
      </c>
    </row>
    <row r="123" spans="1:22" x14ac:dyDescent="0.25">
      <c r="A123" s="347"/>
      <c r="B123" s="348"/>
      <c r="C123" s="451"/>
      <c r="D123" s="341"/>
      <c r="E123" s="342"/>
      <c r="F123" s="540"/>
      <c r="G123" s="447"/>
      <c r="H123" s="537"/>
      <c r="I123" s="343"/>
      <c r="J123" s="534"/>
      <c r="K123" s="344"/>
      <c r="L123" s="345"/>
      <c r="M123" s="343"/>
      <c r="N123" s="534"/>
      <c r="O123" s="344"/>
      <c r="P123" s="346"/>
      <c r="Q123" s="454" t="str">
        <f t="shared" si="11"/>
        <v/>
      </c>
      <c r="R123" s="455" t="str">
        <f t="shared" si="9"/>
        <v/>
      </c>
      <c r="S123" s="456" t="str">
        <f t="shared" si="10"/>
        <v/>
      </c>
      <c r="T123" s="723" t="str">
        <f t="shared" si="12"/>
        <v/>
      </c>
      <c r="U123" s="455" t="str">
        <f t="shared" si="13"/>
        <v/>
      </c>
      <c r="V123" s="293" t="str">
        <f t="shared" si="14"/>
        <v/>
      </c>
    </row>
    <row r="124" spans="1:22" x14ac:dyDescent="0.25">
      <c r="A124" s="347"/>
      <c r="B124" s="348"/>
      <c r="C124" s="452"/>
      <c r="D124" s="341"/>
      <c r="E124" s="342"/>
      <c r="F124" s="540"/>
      <c r="G124" s="447"/>
      <c r="H124" s="537"/>
      <c r="I124" s="343"/>
      <c r="J124" s="534"/>
      <c r="K124" s="344"/>
      <c r="L124" s="345"/>
      <c r="M124" s="343"/>
      <c r="N124" s="534"/>
      <c r="O124" s="344"/>
      <c r="P124" s="346"/>
      <c r="Q124" s="454" t="str">
        <f t="shared" si="11"/>
        <v/>
      </c>
      <c r="R124" s="455" t="str">
        <f t="shared" si="9"/>
        <v/>
      </c>
      <c r="S124" s="456" t="str">
        <f t="shared" si="10"/>
        <v/>
      </c>
      <c r="T124" s="723" t="str">
        <f t="shared" si="12"/>
        <v/>
      </c>
      <c r="U124" s="455" t="str">
        <f t="shared" si="13"/>
        <v/>
      </c>
      <c r="V124" s="293" t="str">
        <f t="shared" si="14"/>
        <v/>
      </c>
    </row>
    <row r="125" spans="1:22" x14ac:dyDescent="0.25">
      <c r="A125" s="347"/>
      <c r="B125" s="348"/>
      <c r="C125" s="451"/>
      <c r="D125" s="341"/>
      <c r="E125" s="342"/>
      <c r="F125" s="540"/>
      <c r="G125" s="447"/>
      <c r="H125" s="537"/>
      <c r="I125" s="343"/>
      <c r="J125" s="534"/>
      <c r="K125" s="344"/>
      <c r="L125" s="345"/>
      <c r="M125" s="343"/>
      <c r="N125" s="534"/>
      <c r="O125" s="344"/>
      <c r="P125" s="346"/>
      <c r="Q125" s="454" t="str">
        <f t="shared" si="11"/>
        <v/>
      </c>
      <c r="R125" s="455" t="str">
        <f t="shared" si="9"/>
        <v/>
      </c>
      <c r="S125" s="456" t="str">
        <f t="shared" si="10"/>
        <v/>
      </c>
      <c r="T125" s="723" t="str">
        <f t="shared" si="12"/>
        <v/>
      </c>
      <c r="U125" s="455" t="str">
        <f t="shared" si="13"/>
        <v/>
      </c>
      <c r="V125" s="293" t="str">
        <f t="shared" si="14"/>
        <v/>
      </c>
    </row>
    <row r="126" spans="1:22" x14ac:dyDescent="0.25">
      <c r="A126" s="347"/>
      <c r="B126" s="348"/>
      <c r="C126" s="452"/>
      <c r="D126" s="341"/>
      <c r="E126" s="342"/>
      <c r="F126" s="540"/>
      <c r="G126" s="447"/>
      <c r="H126" s="537"/>
      <c r="I126" s="343"/>
      <c r="J126" s="534"/>
      <c r="K126" s="344"/>
      <c r="L126" s="345"/>
      <c r="M126" s="343"/>
      <c r="N126" s="534"/>
      <c r="O126" s="344"/>
      <c r="P126" s="346"/>
      <c r="Q126" s="454" t="str">
        <f t="shared" si="11"/>
        <v/>
      </c>
      <c r="R126" s="455" t="str">
        <f t="shared" si="9"/>
        <v/>
      </c>
      <c r="S126" s="456" t="str">
        <f t="shared" si="10"/>
        <v/>
      </c>
      <c r="T126" s="723" t="str">
        <f t="shared" si="12"/>
        <v/>
      </c>
      <c r="U126" s="455" t="str">
        <f t="shared" si="13"/>
        <v/>
      </c>
      <c r="V126" s="293" t="str">
        <f t="shared" si="14"/>
        <v/>
      </c>
    </row>
    <row r="127" spans="1:22" x14ac:dyDescent="0.25">
      <c r="A127" s="347"/>
      <c r="B127" s="348"/>
      <c r="C127" s="451"/>
      <c r="D127" s="341"/>
      <c r="E127" s="342"/>
      <c r="F127" s="540"/>
      <c r="G127" s="447"/>
      <c r="H127" s="537"/>
      <c r="I127" s="343"/>
      <c r="J127" s="534"/>
      <c r="K127" s="344"/>
      <c r="L127" s="345"/>
      <c r="M127" s="343"/>
      <c r="N127" s="534"/>
      <c r="O127" s="344"/>
      <c r="P127" s="346"/>
      <c r="Q127" s="454" t="str">
        <f t="shared" si="11"/>
        <v/>
      </c>
      <c r="R127" s="455" t="str">
        <f t="shared" si="9"/>
        <v/>
      </c>
      <c r="S127" s="456" t="str">
        <f t="shared" si="10"/>
        <v/>
      </c>
      <c r="T127" s="723" t="str">
        <f t="shared" si="12"/>
        <v/>
      </c>
      <c r="U127" s="455" t="str">
        <f t="shared" si="13"/>
        <v/>
      </c>
      <c r="V127" s="293" t="str">
        <f t="shared" si="14"/>
        <v/>
      </c>
    </row>
    <row r="128" spans="1:22" x14ac:dyDescent="0.25">
      <c r="A128" s="347"/>
      <c r="B128" s="348"/>
      <c r="C128" s="452"/>
      <c r="D128" s="341"/>
      <c r="E128" s="342"/>
      <c r="F128" s="540"/>
      <c r="G128" s="447"/>
      <c r="H128" s="537"/>
      <c r="I128" s="343"/>
      <c r="J128" s="534"/>
      <c r="K128" s="344"/>
      <c r="L128" s="345"/>
      <c r="M128" s="343"/>
      <c r="N128" s="534"/>
      <c r="O128" s="344"/>
      <c r="P128" s="346"/>
      <c r="Q128" s="454" t="str">
        <f t="shared" si="11"/>
        <v/>
      </c>
      <c r="R128" s="455" t="str">
        <f t="shared" si="9"/>
        <v/>
      </c>
      <c r="S128" s="456" t="str">
        <f t="shared" si="10"/>
        <v/>
      </c>
      <c r="T128" s="723" t="str">
        <f t="shared" si="12"/>
        <v/>
      </c>
      <c r="U128" s="455" t="str">
        <f t="shared" si="13"/>
        <v/>
      </c>
      <c r="V128" s="293" t="str">
        <f t="shared" si="14"/>
        <v/>
      </c>
    </row>
    <row r="129" spans="1:22" x14ac:dyDescent="0.25">
      <c r="A129" s="347"/>
      <c r="B129" s="348"/>
      <c r="C129" s="451"/>
      <c r="D129" s="341"/>
      <c r="E129" s="342"/>
      <c r="F129" s="540"/>
      <c r="G129" s="447"/>
      <c r="H129" s="537"/>
      <c r="I129" s="343"/>
      <c r="J129" s="534"/>
      <c r="K129" s="344"/>
      <c r="L129" s="345"/>
      <c r="M129" s="343"/>
      <c r="N129" s="534"/>
      <c r="O129" s="344"/>
      <c r="P129" s="346"/>
      <c r="Q129" s="454" t="str">
        <f t="shared" si="11"/>
        <v/>
      </c>
      <c r="R129" s="455" t="str">
        <f t="shared" si="9"/>
        <v/>
      </c>
      <c r="S129" s="456" t="str">
        <f t="shared" si="10"/>
        <v/>
      </c>
      <c r="T129" s="723" t="str">
        <f t="shared" si="12"/>
        <v/>
      </c>
      <c r="U129" s="455" t="str">
        <f t="shared" si="13"/>
        <v/>
      </c>
      <c r="V129" s="293" t="str">
        <f t="shared" si="14"/>
        <v/>
      </c>
    </row>
    <row r="130" spans="1:22" x14ac:dyDescent="0.25">
      <c r="A130" s="347"/>
      <c r="B130" s="348"/>
      <c r="C130" s="452"/>
      <c r="D130" s="341"/>
      <c r="E130" s="342"/>
      <c r="F130" s="540"/>
      <c r="G130" s="447"/>
      <c r="H130" s="537"/>
      <c r="I130" s="343"/>
      <c r="J130" s="534"/>
      <c r="K130" s="344"/>
      <c r="L130" s="345"/>
      <c r="M130" s="343"/>
      <c r="N130" s="534"/>
      <c r="O130" s="344"/>
      <c r="P130" s="346"/>
      <c r="Q130" s="454" t="str">
        <f t="shared" si="11"/>
        <v/>
      </c>
      <c r="R130" s="455" t="str">
        <f t="shared" si="9"/>
        <v/>
      </c>
      <c r="S130" s="456" t="str">
        <f t="shared" si="10"/>
        <v/>
      </c>
      <c r="T130" s="723" t="str">
        <f t="shared" si="12"/>
        <v/>
      </c>
      <c r="U130" s="455" t="str">
        <f t="shared" si="13"/>
        <v/>
      </c>
      <c r="V130" s="293" t="str">
        <f t="shared" si="14"/>
        <v/>
      </c>
    </row>
    <row r="131" spans="1:22" x14ac:dyDescent="0.25">
      <c r="A131" s="347"/>
      <c r="B131" s="348"/>
      <c r="C131" s="451"/>
      <c r="D131" s="341"/>
      <c r="E131" s="342"/>
      <c r="F131" s="540"/>
      <c r="G131" s="447"/>
      <c r="H131" s="537"/>
      <c r="I131" s="343"/>
      <c r="J131" s="534"/>
      <c r="K131" s="344"/>
      <c r="L131" s="345"/>
      <c r="M131" s="343"/>
      <c r="N131" s="534"/>
      <c r="O131" s="344"/>
      <c r="P131" s="346"/>
      <c r="Q131" s="454" t="str">
        <f t="shared" si="11"/>
        <v/>
      </c>
      <c r="R131" s="455" t="str">
        <f t="shared" si="9"/>
        <v/>
      </c>
      <c r="S131" s="456" t="str">
        <f t="shared" si="10"/>
        <v/>
      </c>
      <c r="T131" s="723" t="str">
        <f t="shared" si="12"/>
        <v/>
      </c>
      <c r="U131" s="455" t="str">
        <f t="shared" si="13"/>
        <v/>
      </c>
      <c r="V131" s="293" t="str">
        <f t="shared" si="14"/>
        <v/>
      </c>
    </row>
    <row r="132" spans="1:22" x14ac:dyDescent="0.25">
      <c r="A132" s="347"/>
      <c r="B132" s="348"/>
      <c r="C132" s="452"/>
      <c r="D132" s="341"/>
      <c r="E132" s="342"/>
      <c r="F132" s="540"/>
      <c r="G132" s="447"/>
      <c r="H132" s="537"/>
      <c r="I132" s="343"/>
      <c r="J132" s="534"/>
      <c r="K132" s="344"/>
      <c r="L132" s="345"/>
      <c r="M132" s="343"/>
      <c r="N132" s="534"/>
      <c r="O132" s="344"/>
      <c r="P132" s="346"/>
      <c r="Q132" s="454" t="str">
        <f t="shared" si="11"/>
        <v/>
      </c>
      <c r="R132" s="455" t="str">
        <f t="shared" si="9"/>
        <v/>
      </c>
      <c r="S132" s="456" t="str">
        <f t="shared" si="10"/>
        <v/>
      </c>
      <c r="T132" s="723" t="str">
        <f t="shared" si="12"/>
        <v/>
      </c>
      <c r="U132" s="455" t="str">
        <f t="shared" si="13"/>
        <v/>
      </c>
      <c r="V132" s="293" t="str">
        <f t="shared" si="14"/>
        <v/>
      </c>
    </row>
    <row r="133" spans="1:22" x14ac:dyDescent="0.25">
      <c r="A133" s="347"/>
      <c r="B133" s="348"/>
      <c r="C133" s="451"/>
      <c r="D133" s="341"/>
      <c r="E133" s="342"/>
      <c r="F133" s="540"/>
      <c r="G133" s="447"/>
      <c r="H133" s="537"/>
      <c r="I133" s="343"/>
      <c r="J133" s="534"/>
      <c r="K133" s="344"/>
      <c r="L133" s="345"/>
      <c r="M133" s="343"/>
      <c r="N133" s="534"/>
      <c r="O133" s="344"/>
      <c r="P133" s="346"/>
      <c r="Q133" s="454" t="str">
        <f t="shared" si="11"/>
        <v/>
      </c>
      <c r="R133" s="455" t="str">
        <f t="shared" si="9"/>
        <v/>
      </c>
      <c r="S133" s="456" t="str">
        <f t="shared" si="10"/>
        <v/>
      </c>
      <c r="T133" s="723" t="str">
        <f t="shared" si="12"/>
        <v/>
      </c>
      <c r="U133" s="455" t="str">
        <f t="shared" si="13"/>
        <v/>
      </c>
      <c r="V133" s="293" t="str">
        <f t="shared" si="14"/>
        <v/>
      </c>
    </row>
    <row r="134" spans="1:22" x14ac:dyDescent="0.25">
      <c r="A134" s="347"/>
      <c r="B134" s="348"/>
      <c r="C134" s="452"/>
      <c r="D134" s="341"/>
      <c r="E134" s="342"/>
      <c r="F134" s="540"/>
      <c r="G134" s="447"/>
      <c r="H134" s="537"/>
      <c r="I134" s="343"/>
      <c r="J134" s="534"/>
      <c r="K134" s="344"/>
      <c r="L134" s="345"/>
      <c r="M134" s="343"/>
      <c r="N134" s="534"/>
      <c r="O134" s="344"/>
      <c r="P134" s="346"/>
      <c r="Q134" s="454" t="str">
        <f t="shared" si="11"/>
        <v/>
      </c>
      <c r="R134" s="455" t="str">
        <f t="shared" si="9"/>
        <v/>
      </c>
      <c r="S134" s="456" t="str">
        <f t="shared" si="10"/>
        <v/>
      </c>
      <c r="T134" s="723" t="str">
        <f t="shared" si="12"/>
        <v/>
      </c>
      <c r="U134" s="455" t="str">
        <f t="shared" si="13"/>
        <v/>
      </c>
      <c r="V134" s="293" t="str">
        <f t="shared" si="14"/>
        <v/>
      </c>
    </row>
    <row r="135" spans="1:22" x14ac:dyDescent="0.25">
      <c r="A135" s="347"/>
      <c r="B135" s="348"/>
      <c r="C135" s="451"/>
      <c r="D135" s="341"/>
      <c r="E135" s="342"/>
      <c r="F135" s="540"/>
      <c r="G135" s="447"/>
      <c r="H135" s="537"/>
      <c r="I135" s="343"/>
      <c r="J135" s="534"/>
      <c r="K135" s="344"/>
      <c r="L135" s="345"/>
      <c r="M135" s="343"/>
      <c r="N135" s="534"/>
      <c r="O135" s="344"/>
      <c r="P135" s="346"/>
      <c r="Q135" s="454" t="str">
        <f t="shared" si="11"/>
        <v/>
      </c>
      <c r="R135" s="455" t="str">
        <f t="shared" si="9"/>
        <v/>
      </c>
      <c r="S135" s="456" t="str">
        <f t="shared" si="10"/>
        <v/>
      </c>
      <c r="T135" s="723" t="str">
        <f t="shared" si="12"/>
        <v/>
      </c>
      <c r="U135" s="455" t="str">
        <f t="shared" si="13"/>
        <v/>
      </c>
      <c r="V135" s="293" t="str">
        <f t="shared" si="14"/>
        <v/>
      </c>
    </row>
    <row r="136" spans="1:22" x14ac:dyDescent="0.25">
      <c r="A136" s="347"/>
      <c r="B136" s="348"/>
      <c r="C136" s="452"/>
      <c r="D136" s="341"/>
      <c r="E136" s="342"/>
      <c r="F136" s="540"/>
      <c r="G136" s="447"/>
      <c r="H136" s="537"/>
      <c r="I136" s="343"/>
      <c r="J136" s="534"/>
      <c r="K136" s="344"/>
      <c r="L136" s="345"/>
      <c r="M136" s="343"/>
      <c r="N136" s="534"/>
      <c r="O136" s="344"/>
      <c r="P136" s="346"/>
      <c r="Q136" s="454" t="str">
        <f t="shared" si="11"/>
        <v/>
      </c>
      <c r="R136" s="455" t="str">
        <f t="shared" si="9"/>
        <v/>
      </c>
      <c r="S136" s="456" t="str">
        <f t="shared" si="10"/>
        <v/>
      </c>
      <c r="T136" s="723" t="str">
        <f t="shared" si="12"/>
        <v/>
      </c>
      <c r="U136" s="455" t="str">
        <f t="shared" si="13"/>
        <v/>
      </c>
      <c r="V136" s="293" t="str">
        <f t="shared" si="14"/>
        <v/>
      </c>
    </row>
    <row r="137" spans="1:22" x14ac:dyDescent="0.25">
      <c r="A137" s="347"/>
      <c r="B137" s="348"/>
      <c r="C137" s="451"/>
      <c r="D137" s="341"/>
      <c r="E137" s="342"/>
      <c r="F137" s="540"/>
      <c r="G137" s="447"/>
      <c r="H137" s="537"/>
      <c r="I137" s="343"/>
      <c r="J137" s="534"/>
      <c r="K137" s="344"/>
      <c r="L137" s="345"/>
      <c r="M137" s="343"/>
      <c r="N137" s="534"/>
      <c r="O137" s="344"/>
      <c r="P137" s="346"/>
      <c r="Q137" s="454" t="str">
        <f t="shared" si="11"/>
        <v/>
      </c>
      <c r="R137" s="455" t="str">
        <f t="shared" si="9"/>
        <v/>
      </c>
      <c r="S137" s="456" t="str">
        <f t="shared" si="10"/>
        <v/>
      </c>
      <c r="T137" s="723" t="str">
        <f t="shared" si="12"/>
        <v/>
      </c>
      <c r="U137" s="455" t="str">
        <f t="shared" si="13"/>
        <v/>
      </c>
      <c r="V137" s="293" t="str">
        <f t="shared" si="14"/>
        <v/>
      </c>
    </row>
    <row r="138" spans="1:22" x14ac:dyDescent="0.25">
      <c r="A138" s="347"/>
      <c r="B138" s="348"/>
      <c r="C138" s="452"/>
      <c r="D138" s="341"/>
      <c r="E138" s="342"/>
      <c r="F138" s="540"/>
      <c r="G138" s="447"/>
      <c r="H138" s="537"/>
      <c r="I138" s="343"/>
      <c r="J138" s="534"/>
      <c r="K138" s="344"/>
      <c r="L138" s="345"/>
      <c r="M138" s="343"/>
      <c r="N138" s="534"/>
      <c r="O138" s="344"/>
      <c r="P138" s="346"/>
      <c r="Q138" s="454" t="str">
        <f t="shared" si="11"/>
        <v/>
      </c>
      <c r="R138" s="455" t="str">
        <f t="shared" si="9"/>
        <v/>
      </c>
      <c r="S138" s="456" t="str">
        <f t="shared" si="10"/>
        <v/>
      </c>
      <c r="T138" s="723" t="str">
        <f t="shared" si="12"/>
        <v/>
      </c>
      <c r="U138" s="455" t="str">
        <f t="shared" si="13"/>
        <v/>
      </c>
      <c r="V138" s="293" t="str">
        <f t="shared" si="14"/>
        <v/>
      </c>
    </row>
    <row r="139" spans="1:22" x14ac:dyDescent="0.25">
      <c r="A139" s="347"/>
      <c r="B139" s="348"/>
      <c r="C139" s="451"/>
      <c r="D139" s="341"/>
      <c r="E139" s="342"/>
      <c r="F139" s="540"/>
      <c r="G139" s="447"/>
      <c r="H139" s="537"/>
      <c r="I139" s="343"/>
      <c r="J139" s="534"/>
      <c r="K139" s="344"/>
      <c r="L139" s="345"/>
      <c r="M139" s="343"/>
      <c r="N139" s="534"/>
      <c r="O139" s="344"/>
      <c r="P139" s="346"/>
      <c r="Q139" s="454" t="str">
        <f t="shared" si="11"/>
        <v/>
      </c>
      <c r="R139" s="455" t="str">
        <f t="shared" si="9"/>
        <v/>
      </c>
      <c r="S139" s="456" t="str">
        <f t="shared" si="10"/>
        <v/>
      </c>
      <c r="T139" s="723" t="str">
        <f t="shared" si="12"/>
        <v/>
      </c>
      <c r="U139" s="455" t="str">
        <f t="shared" si="13"/>
        <v/>
      </c>
      <c r="V139" s="293" t="str">
        <f t="shared" si="14"/>
        <v/>
      </c>
    </row>
    <row r="140" spans="1:22" x14ac:dyDescent="0.25">
      <c r="A140" s="347"/>
      <c r="B140" s="348"/>
      <c r="C140" s="452"/>
      <c r="D140" s="341"/>
      <c r="E140" s="342"/>
      <c r="F140" s="540"/>
      <c r="G140" s="447"/>
      <c r="H140" s="537"/>
      <c r="I140" s="343"/>
      <c r="J140" s="534"/>
      <c r="K140" s="344"/>
      <c r="L140" s="345"/>
      <c r="M140" s="343"/>
      <c r="N140" s="534"/>
      <c r="O140" s="344"/>
      <c r="P140" s="346"/>
      <c r="Q140" s="454" t="str">
        <f t="shared" si="11"/>
        <v/>
      </c>
      <c r="R140" s="455" t="str">
        <f t="shared" ref="R140:R158" si="15">IF(C140&lt;&gt;"",IF(AND(LEFT($O140,9)="Completed",LOWER($C140)="nc-"),"Yes",""),"")</f>
        <v/>
      </c>
      <c r="S140" s="456" t="str">
        <f t="shared" ref="S140:S158" si="16">IF(C140&lt;&gt;"",IF(AND(LEFT($O140,9)="Completed",OR(LOWER($C140)="ri",LOWER($C140)="oi")),"Yes",""),"")</f>
        <v/>
      </c>
      <c r="T140" s="723" t="str">
        <f t="shared" si="12"/>
        <v/>
      </c>
      <c r="U140" s="455" t="str">
        <f t="shared" si="13"/>
        <v/>
      </c>
      <c r="V140" s="293" t="str">
        <f t="shared" si="14"/>
        <v/>
      </c>
    </row>
    <row r="141" spans="1:22" x14ac:dyDescent="0.25">
      <c r="A141" s="347"/>
      <c r="B141" s="348"/>
      <c r="C141" s="451"/>
      <c r="D141" s="341"/>
      <c r="E141" s="342"/>
      <c r="F141" s="540"/>
      <c r="G141" s="447"/>
      <c r="H141" s="537"/>
      <c r="I141" s="343"/>
      <c r="J141" s="534"/>
      <c r="K141" s="344"/>
      <c r="L141" s="345"/>
      <c r="M141" s="343"/>
      <c r="N141" s="534"/>
      <c r="O141" s="344"/>
      <c r="P141" s="346"/>
      <c r="Q141" s="454" t="str">
        <f t="shared" si="11"/>
        <v/>
      </c>
      <c r="R141" s="455" t="str">
        <f t="shared" si="15"/>
        <v/>
      </c>
      <c r="S141" s="456" t="str">
        <f t="shared" si="16"/>
        <v/>
      </c>
      <c r="T141" s="723" t="str">
        <f t="shared" si="12"/>
        <v/>
      </c>
      <c r="U141" s="455" t="str">
        <f t="shared" si="13"/>
        <v/>
      </c>
      <c r="V141" s="293" t="str">
        <f t="shared" si="14"/>
        <v/>
      </c>
    </row>
    <row r="142" spans="1:22" x14ac:dyDescent="0.25">
      <c r="A142" s="347"/>
      <c r="B142" s="348"/>
      <c r="C142" s="452"/>
      <c r="D142" s="341"/>
      <c r="E142" s="342"/>
      <c r="F142" s="540"/>
      <c r="G142" s="447"/>
      <c r="H142" s="537"/>
      <c r="I142" s="343"/>
      <c r="J142" s="534"/>
      <c r="K142" s="344"/>
      <c r="L142" s="345"/>
      <c r="M142" s="343"/>
      <c r="N142" s="534"/>
      <c r="O142" s="344"/>
      <c r="P142" s="346"/>
      <c r="Q142" s="454" t="str">
        <f t="shared" ref="Q142:Q158" si="17">IF(C142&lt;&gt;"",IF(AND(LEFT($O142,9)="Completed",LOWER($C142)="nc+"),"Yes",""),"")</f>
        <v/>
      </c>
      <c r="R142" s="455" t="str">
        <f t="shared" si="15"/>
        <v/>
      </c>
      <c r="S142" s="456" t="str">
        <f t="shared" si="16"/>
        <v/>
      </c>
      <c r="T142" s="723" t="str">
        <f t="shared" ref="T142:T158" si="18">IF(F142&lt;&gt;"",IF(AND(LEFT($O142,9)="Cancelled",LOWER($C142)="nc+"),"Yes",""),"")</f>
        <v/>
      </c>
      <c r="U142" s="455" t="str">
        <f t="shared" ref="U142:U158" si="19">IF(F142&lt;&gt;"",IF(AND(LEFT($O142,9)="Cancelled",LOWER($C142)="nc-"),"Yes",""),"")</f>
        <v/>
      </c>
      <c r="V142" s="293" t="str">
        <f t="shared" ref="V142:V158" si="20">IF(F142&lt;&gt;"",IF(AND(LEFT($O142,9)="Cancelled",OR(LOWER($C142)="ri",LOWER($C142)="oi")),"Yes",""),"")</f>
        <v/>
      </c>
    </row>
    <row r="143" spans="1:22" x14ac:dyDescent="0.25">
      <c r="A143" s="347"/>
      <c r="B143" s="348"/>
      <c r="C143" s="451"/>
      <c r="D143" s="341"/>
      <c r="E143" s="342"/>
      <c r="F143" s="540"/>
      <c r="G143" s="447"/>
      <c r="H143" s="537"/>
      <c r="I143" s="343"/>
      <c r="J143" s="534"/>
      <c r="K143" s="344"/>
      <c r="L143" s="345"/>
      <c r="M143" s="343"/>
      <c r="N143" s="534"/>
      <c r="O143" s="344"/>
      <c r="P143" s="346"/>
      <c r="Q143" s="454" t="str">
        <f t="shared" si="17"/>
        <v/>
      </c>
      <c r="R143" s="455" t="str">
        <f t="shared" si="15"/>
        <v/>
      </c>
      <c r="S143" s="456" t="str">
        <f t="shared" si="16"/>
        <v/>
      </c>
      <c r="T143" s="723" t="str">
        <f t="shared" si="18"/>
        <v/>
      </c>
      <c r="U143" s="455" t="str">
        <f t="shared" si="19"/>
        <v/>
      </c>
      <c r="V143" s="293" t="str">
        <f t="shared" si="20"/>
        <v/>
      </c>
    </row>
    <row r="144" spans="1:22" x14ac:dyDescent="0.25">
      <c r="A144" s="347"/>
      <c r="B144" s="348"/>
      <c r="C144" s="452"/>
      <c r="D144" s="341"/>
      <c r="E144" s="342"/>
      <c r="F144" s="540"/>
      <c r="G144" s="447"/>
      <c r="H144" s="537"/>
      <c r="I144" s="343"/>
      <c r="J144" s="534"/>
      <c r="K144" s="344"/>
      <c r="L144" s="345"/>
      <c r="M144" s="343"/>
      <c r="N144" s="534"/>
      <c r="O144" s="344"/>
      <c r="P144" s="346"/>
      <c r="Q144" s="454" t="str">
        <f t="shared" si="17"/>
        <v/>
      </c>
      <c r="R144" s="455" t="str">
        <f t="shared" si="15"/>
        <v/>
      </c>
      <c r="S144" s="456" t="str">
        <f t="shared" si="16"/>
        <v/>
      </c>
      <c r="T144" s="723" t="str">
        <f t="shared" si="18"/>
        <v/>
      </c>
      <c r="U144" s="455" t="str">
        <f t="shared" si="19"/>
        <v/>
      </c>
      <c r="V144" s="293" t="str">
        <f t="shared" si="20"/>
        <v/>
      </c>
    </row>
    <row r="145" spans="1:22" x14ac:dyDescent="0.25">
      <c r="A145" s="347"/>
      <c r="B145" s="348"/>
      <c r="C145" s="451"/>
      <c r="D145" s="341"/>
      <c r="E145" s="342"/>
      <c r="F145" s="540"/>
      <c r="G145" s="447"/>
      <c r="H145" s="537"/>
      <c r="I145" s="343"/>
      <c r="J145" s="534"/>
      <c r="K145" s="344"/>
      <c r="L145" s="345"/>
      <c r="M145" s="343"/>
      <c r="N145" s="534"/>
      <c r="O145" s="344"/>
      <c r="P145" s="346"/>
      <c r="Q145" s="454" t="str">
        <f t="shared" si="17"/>
        <v/>
      </c>
      <c r="R145" s="455" t="str">
        <f t="shared" si="15"/>
        <v/>
      </c>
      <c r="S145" s="456" t="str">
        <f t="shared" si="16"/>
        <v/>
      </c>
      <c r="T145" s="723" t="str">
        <f t="shared" si="18"/>
        <v/>
      </c>
      <c r="U145" s="455" t="str">
        <f t="shared" si="19"/>
        <v/>
      </c>
      <c r="V145" s="293" t="str">
        <f t="shared" si="20"/>
        <v/>
      </c>
    </row>
    <row r="146" spans="1:22" x14ac:dyDescent="0.25">
      <c r="A146" s="347"/>
      <c r="B146" s="348"/>
      <c r="C146" s="452"/>
      <c r="D146" s="341"/>
      <c r="E146" s="342"/>
      <c r="F146" s="540"/>
      <c r="G146" s="447"/>
      <c r="H146" s="537"/>
      <c r="I146" s="343"/>
      <c r="J146" s="534"/>
      <c r="K146" s="344"/>
      <c r="L146" s="345"/>
      <c r="M146" s="343"/>
      <c r="N146" s="534"/>
      <c r="O146" s="344"/>
      <c r="P146" s="346"/>
      <c r="Q146" s="454" t="str">
        <f t="shared" si="17"/>
        <v/>
      </c>
      <c r="R146" s="455" t="str">
        <f t="shared" si="15"/>
        <v/>
      </c>
      <c r="S146" s="456" t="str">
        <f t="shared" si="16"/>
        <v/>
      </c>
      <c r="T146" s="723" t="str">
        <f t="shared" si="18"/>
        <v/>
      </c>
      <c r="U146" s="455" t="str">
        <f t="shared" si="19"/>
        <v/>
      </c>
      <c r="V146" s="293" t="str">
        <f t="shared" si="20"/>
        <v/>
      </c>
    </row>
    <row r="147" spans="1:22" x14ac:dyDescent="0.25">
      <c r="A147" s="347"/>
      <c r="B147" s="348"/>
      <c r="C147" s="451"/>
      <c r="D147" s="341"/>
      <c r="E147" s="342"/>
      <c r="F147" s="540"/>
      <c r="G147" s="447"/>
      <c r="H147" s="537"/>
      <c r="I147" s="343"/>
      <c r="J147" s="534"/>
      <c r="K147" s="344"/>
      <c r="L147" s="345"/>
      <c r="M147" s="343"/>
      <c r="N147" s="534"/>
      <c r="O147" s="344"/>
      <c r="P147" s="346"/>
      <c r="Q147" s="454" t="str">
        <f t="shared" si="17"/>
        <v/>
      </c>
      <c r="R147" s="455" t="str">
        <f t="shared" si="15"/>
        <v/>
      </c>
      <c r="S147" s="456" t="str">
        <f t="shared" si="16"/>
        <v/>
      </c>
      <c r="T147" s="723" t="str">
        <f t="shared" si="18"/>
        <v/>
      </c>
      <c r="U147" s="455" t="str">
        <f t="shared" si="19"/>
        <v/>
      </c>
      <c r="V147" s="293" t="str">
        <f t="shared" si="20"/>
        <v/>
      </c>
    </row>
    <row r="148" spans="1:22" x14ac:dyDescent="0.25">
      <c r="A148" s="347"/>
      <c r="B148" s="348"/>
      <c r="C148" s="452"/>
      <c r="D148" s="341"/>
      <c r="E148" s="342"/>
      <c r="F148" s="540"/>
      <c r="G148" s="447"/>
      <c r="H148" s="537"/>
      <c r="I148" s="343"/>
      <c r="J148" s="534"/>
      <c r="K148" s="344"/>
      <c r="L148" s="345"/>
      <c r="M148" s="343"/>
      <c r="N148" s="534"/>
      <c r="O148" s="344"/>
      <c r="P148" s="346"/>
      <c r="Q148" s="454" t="str">
        <f t="shared" si="17"/>
        <v/>
      </c>
      <c r="R148" s="455" t="str">
        <f t="shared" si="15"/>
        <v/>
      </c>
      <c r="S148" s="456" t="str">
        <f t="shared" si="16"/>
        <v/>
      </c>
      <c r="T148" s="723" t="str">
        <f t="shared" si="18"/>
        <v/>
      </c>
      <c r="U148" s="455" t="str">
        <f t="shared" si="19"/>
        <v/>
      </c>
      <c r="V148" s="293" t="str">
        <f t="shared" si="20"/>
        <v/>
      </c>
    </row>
    <row r="149" spans="1:22" x14ac:dyDescent="0.25">
      <c r="A149" s="347"/>
      <c r="B149" s="348"/>
      <c r="C149" s="451"/>
      <c r="D149" s="341"/>
      <c r="E149" s="342"/>
      <c r="F149" s="540"/>
      <c r="G149" s="447"/>
      <c r="H149" s="537"/>
      <c r="I149" s="343"/>
      <c r="J149" s="534"/>
      <c r="K149" s="344"/>
      <c r="L149" s="345"/>
      <c r="M149" s="343"/>
      <c r="N149" s="534"/>
      <c r="O149" s="344"/>
      <c r="P149" s="346"/>
      <c r="Q149" s="454" t="str">
        <f t="shared" si="17"/>
        <v/>
      </c>
      <c r="R149" s="455" t="str">
        <f t="shared" si="15"/>
        <v/>
      </c>
      <c r="S149" s="456" t="str">
        <f t="shared" si="16"/>
        <v/>
      </c>
      <c r="T149" s="723" t="str">
        <f t="shared" si="18"/>
        <v/>
      </c>
      <c r="U149" s="455" t="str">
        <f t="shared" si="19"/>
        <v/>
      </c>
      <c r="V149" s="293" t="str">
        <f t="shared" si="20"/>
        <v/>
      </c>
    </row>
    <row r="150" spans="1:22" x14ac:dyDescent="0.25">
      <c r="A150" s="347"/>
      <c r="B150" s="348"/>
      <c r="C150" s="452"/>
      <c r="D150" s="341"/>
      <c r="E150" s="342"/>
      <c r="F150" s="540"/>
      <c r="G150" s="447"/>
      <c r="H150" s="537"/>
      <c r="I150" s="343"/>
      <c r="J150" s="534"/>
      <c r="K150" s="344"/>
      <c r="L150" s="345"/>
      <c r="M150" s="343"/>
      <c r="N150" s="534"/>
      <c r="O150" s="344"/>
      <c r="P150" s="346"/>
      <c r="Q150" s="454" t="str">
        <f t="shared" si="17"/>
        <v/>
      </c>
      <c r="R150" s="455" t="str">
        <f t="shared" si="15"/>
        <v/>
      </c>
      <c r="S150" s="456" t="str">
        <f t="shared" si="16"/>
        <v/>
      </c>
      <c r="T150" s="723" t="str">
        <f t="shared" si="18"/>
        <v/>
      </c>
      <c r="U150" s="455" t="str">
        <f t="shared" si="19"/>
        <v/>
      </c>
      <c r="V150" s="293" t="str">
        <f t="shared" si="20"/>
        <v/>
      </c>
    </row>
    <row r="151" spans="1:22" x14ac:dyDescent="0.25">
      <c r="A151" s="347"/>
      <c r="B151" s="348"/>
      <c r="C151" s="451"/>
      <c r="D151" s="341"/>
      <c r="E151" s="342"/>
      <c r="F151" s="540"/>
      <c r="G151" s="447"/>
      <c r="H151" s="537"/>
      <c r="I151" s="343"/>
      <c r="J151" s="534"/>
      <c r="K151" s="344"/>
      <c r="L151" s="345"/>
      <c r="M151" s="343"/>
      <c r="N151" s="534"/>
      <c r="O151" s="344"/>
      <c r="P151" s="346"/>
      <c r="Q151" s="454" t="str">
        <f t="shared" si="17"/>
        <v/>
      </c>
      <c r="R151" s="455" t="str">
        <f t="shared" si="15"/>
        <v/>
      </c>
      <c r="S151" s="456" t="str">
        <f t="shared" si="16"/>
        <v/>
      </c>
      <c r="T151" s="723" t="str">
        <f t="shared" si="18"/>
        <v/>
      </c>
      <c r="U151" s="455" t="str">
        <f t="shared" si="19"/>
        <v/>
      </c>
      <c r="V151" s="293" t="str">
        <f t="shared" si="20"/>
        <v/>
      </c>
    </row>
    <row r="152" spans="1:22" x14ac:dyDescent="0.25">
      <c r="A152" s="347"/>
      <c r="B152" s="348"/>
      <c r="C152" s="452"/>
      <c r="D152" s="341"/>
      <c r="E152" s="342"/>
      <c r="F152" s="540"/>
      <c r="G152" s="447"/>
      <c r="H152" s="537"/>
      <c r="I152" s="343"/>
      <c r="J152" s="534"/>
      <c r="K152" s="344"/>
      <c r="L152" s="345"/>
      <c r="M152" s="343"/>
      <c r="N152" s="534"/>
      <c r="O152" s="344"/>
      <c r="P152" s="346"/>
      <c r="Q152" s="454" t="str">
        <f t="shared" si="17"/>
        <v/>
      </c>
      <c r="R152" s="455" t="str">
        <f t="shared" si="15"/>
        <v/>
      </c>
      <c r="S152" s="456" t="str">
        <f t="shared" si="16"/>
        <v/>
      </c>
      <c r="T152" s="723" t="str">
        <f t="shared" si="18"/>
        <v/>
      </c>
      <c r="U152" s="455" t="str">
        <f t="shared" si="19"/>
        <v/>
      </c>
      <c r="V152" s="293" t="str">
        <f t="shared" si="20"/>
        <v/>
      </c>
    </row>
    <row r="153" spans="1:22" x14ac:dyDescent="0.25">
      <c r="A153" s="347"/>
      <c r="B153" s="348"/>
      <c r="C153" s="451"/>
      <c r="D153" s="341"/>
      <c r="E153" s="342"/>
      <c r="F153" s="540"/>
      <c r="G153" s="447"/>
      <c r="H153" s="537"/>
      <c r="I153" s="343"/>
      <c r="J153" s="534"/>
      <c r="K153" s="344"/>
      <c r="L153" s="345"/>
      <c r="M153" s="343"/>
      <c r="N153" s="534"/>
      <c r="O153" s="344"/>
      <c r="P153" s="346"/>
      <c r="Q153" s="454" t="str">
        <f t="shared" si="17"/>
        <v/>
      </c>
      <c r="R153" s="455" t="str">
        <f t="shared" si="15"/>
        <v/>
      </c>
      <c r="S153" s="456" t="str">
        <f t="shared" si="16"/>
        <v/>
      </c>
      <c r="T153" s="723" t="str">
        <f t="shared" si="18"/>
        <v/>
      </c>
      <c r="U153" s="455" t="str">
        <f t="shared" si="19"/>
        <v/>
      </c>
      <c r="V153" s="293" t="str">
        <f t="shared" si="20"/>
        <v/>
      </c>
    </row>
    <row r="154" spans="1:22" x14ac:dyDescent="0.25">
      <c r="A154" s="347"/>
      <c r="B154" s="348"/>
      <c r="C154" s="452"/>
      <c r="D154" s="341"/>
      <c r="E154" s="342"/>
      <c r="F154" s="540"/>
      <c r="G154" s="447"/>
      <c r="H154" s="537"/>
      <c r="I154" s="343"/>
      <c r="J154" s="534"/>
      <c r="K154" s="344"/>
      <c r="L154" s="345"/>
      <c r="M154" s="343"/>
      <c r="N154" s="534"/>
      <c r="O154" s="344"/>
      <c r="P154" s="346"/>
      <c r="Q154" s="454" t="str">
        <f t="shared" si="17"/>
        <v/>
      </c>
      <c r="R154" s="455" t="str">
        <f t="shared" si="15"/>
        <v/>
      </c>
      <c r="S154" s="456" t="str">
        <f t="shared" si="16"/>
        <v/>
      </c>
      <c r="T154" s="723" t="str">
        <f t="shared" si="18"/>
        <v/>
      </c>
      <c r="U154" s="455" t="str">
        <f t="shared" si="19"/>
        <v/>
      </c>
      <c r="V154" s="293" t="str">
        <f t="shared" si="20"/>
        <v/>
      </c>
    </row>
    <row r="155" spans="1:22" x14ac:dyDescent="0.25">
      <c r="A155" s="347"/>
      <c r="B155" s="348"/>
      <c r="C155" s="451"/>
      <c r="D155" s="341"/>
      <c r="E155" s="342"/>
      <c r="F155" s="540"/>
      <c r="G155" s="447"/>
      <c r="H155" s="537"/>
      <c r="I155" s="343"/>
      <c r="J155" s="534"/>
      <c r="K155" s="344"/>
      <c r="L155" s="345"/>
      <c r="M155" s="343"/>
      <c r="N155" s="534"/>
      <c r="O155" s="344"/>
      <c r="P155" s="346"/>
      <c r="Q155" s="454" t="str">
        <f t="shared" si="17"/>
        <v/>
      </c>
      <c r="R155" s="455" t="str">
        <f t="shared" si="15"/>
        <v/>
      </c>
      <c r="S155" s="456" t="str">
        <f t="shared" si="16"/>
        <v/>
      </c>
      <c r="T155" s="723" t="str">
        <f t="shared" si="18"/>
        <v/>
      </c>
      <c r="U155" s="455" t="str">
        <f t="shared" si="19"/>
        <v/>
      </c>
      <c r="V155" s="293" t="str">
        <f t="shared" si="20"/>
        <v/>
      </c>
    </row>
    <row r="156" spans="1:22" x14ac:dyDescent="0.25">
      <c r="A156" s="347"/>
      <c r="B156" s="348"/>
      <c r="C156" s="452"/>
      <c r="D156" s="341"/>
      <c r="E156" s="342"/>
      <c r="F156" s="540"/>
      <c r="G156" s="447"/>
      <c r="H156" s="537"/>
      <c r="I156" s="343"/>
      <c r="J156" s="534"/>
      <c r="K156" s="344"/>
      <c r="L156" s="345"/>
      <c r="M156" s="343"/>
      <c r="N156" s="534"/>
      <c r="O156" s="344"/>
      <c r="P156" s="346"/>
      <c r="Q156" s="454" t="str">
        <f t="shared" si="17"/>
        <v/>
      </c>
      <c r="R156" s="455" t="str">
        <f t="shared" si="15"/>
        <v/>
      </c>
      <c r="S156" s="456" t="str">
        <f t="shared" si="16"/>
        <v/>
      </c>
      <c r="T156" s="723" t="str">
        <f t="shared" si="18"/>
        <v/>
      </c>
      <c r="U156" s="455" t="str">
        <f t="shared" si="19"/>
        <v/>
      </c>
      <c r="V156" s="293" t="str">
        <f t="shared" si="20"/>
        <v/>
      </c>
    </row>
    <row r="157" spans="1:22" x14ac:dyDescent="0.25">
      <c r="A157" s="347"/>
      <c r="B157" s="348"/>
      <c r="C157" s="451"/>
      <c r="D157" s="341"/>
      <c r="E157" s="342"/>
      <c r="F157" s="540"/>
      <c r="G157" s="447"/>
      <c r="H157" s="537"/>
      <c r="I157" s="343"/>
      <c r="J157" s="534"/>
      <c r="K157" s="344"/>
      <c r="L157" s="345"/>
      <c r="M157" s="343"/>
      <c r="N157" s="534"/>
      <c r="O157" s="344"/>
      <c r="P157" s="346"/>
      <c r="Q157" s="454" t="str">
        <f t="shared" si="17"/>
        <v/>
      </c>
      <c r="R157" s="455" t="str">
        <f t="shared" si="15"/>
        <v/>
      </c>
      <c r="S157" s="456" t="str">
        <f t="shared" si="16"/>
        <v/>
      </c>
      <c r="T157" s="723" t="str">
        <f t="shared" si="18"/>
        <v/>
      </c>
      <c r="U157" s="455" t="str">
        <f t="shared" si="19"/>
        <v/>
      </c>
      <c r="V157" s="293" t="str">
        <f t="shared" si="20"/>
        <v/>
      </c>
    </row>
    <row r="158" spans="1:22" ht="13.5" thickBot="1" x14ac:dyDescent="0.3">
      <c r="A158" s="351"/>
      <c r="B158" s="352"/>
      <c r="C158" s="453"/>
      <c r="D158" s="353"/>
      <c r="E158" s="354"/>
      <c r="F158" s="541"/>
      <c r="G158" s="448"/>
      <c r="H158" s="539"/>
      <c r="I158" s="355"/>
      <c r="J158" s="536"/>
      <c r="K158" s="356"/>
      <c r="L158" s="357"/>
      <c r="M158" s="355"/>
      <c r="N158" s="536"/>
      <c r="O158" s="356"/>
      <c r="P158" s="358"/>
      <c r="Q158" s="454" t="str">
        <f t="shared" si="17"/>
        <v/>
      </c>
      <c r="R158" s="455" t="str">
        <f t="shared" si="15"/>
        <v/>
      </c>
      <c r="S158" s="456" t="str">
        <f t="shared" si="16"/>
        <v/>
      </c>
      <c r="T158" s="724" t="str">
        <f t="shared" si="18"/>
        <v/>
      </c>
      <c r="U158" s="725" t="str">
        <f t="shared" si="19"/>
        <v/>
      </c>
      <c r="V158" s="726" t="str">
        <f t="shared" si="20"/>
        <v/>
      </c>
    </row>
    <row r="159" spans="1:22" x14ac:dyDescent="0.25">
      <c r="A159" s="359"/>
      <c r="B159" s="359"/>
      <c r="C159" s="546"/>
      <c r="D159" s="546"/>
      <c r="E159" s="546"/>
      <c r="F159" s="361"/>
      <c r="G159" s="546"/>
      <c r="H159" s="362"/>
      <c r="I159" s="362"/>
      <c r="J159" s="361"/>
      <c r="K159" s="362"/>
      <c r="L159" s="362"/>
      <c r="M159" s="546"/>
      <c r="N159" s="361"/>
      <c r="O159" s="362"/>
      <c r="P159" s="546"/>
      <c r="Q159" s="311"/>
      <c r="R159" s="311"/>
      <c r="S159" s="311"/>
    </row>
    <row r="160" spans="1:22" x14ac:dyDescent="0.25">
      <c r="A160" s="359"/>
      <c r="B160" s="359"/>
      <c r="C160" s="546"/>
      <c r="D160" s="546"/>
      <c r="E160" s="546"/>
      <c r="F160" s="361"/>
      <c r="G160" s="546"/>
      <c r="H160" s="362"/>
      <c r="I160" s="362"/>
      <c r="J160" s="361"/>
      <c r="K160" s="362"/>
      <c r="L160" s="362"/>
      <c r="M160" s="546"/>
      <c r="N160" s="361"/>
      <c r="O160" s="362"/>
      <c r="P160" s="546"/>
    </row>
    <row r="161" spans="1:16" x14ac:dyDescent="0.25">
      <c r="A161" s="359"/>
      <c r="B161" s="359"/>
      <c r="C161" s="546"/>
      <c r="D161" s="546"/>
      <c r="E161" s="546"/>
      <c r="F161" s="361"/>
      <c r="G161" s="546"/>
      <c r="H161" s="362"/>
      <c r="I161" s="362"/>
      <c r="J161" s="361"/>
      <c r="K161" s="362"/>
      <c r="L161" s="362"/>
      <c r="M161" s="546"/>
      <c r="N161" s="361"/>
      <c r="O161" s="362"/>
      <c r="P161" s="546"/>
    </row>
    <row r="162" spans="1:16" x14ac:dyDescent="0.25">
      <c r="A162" s="359"/>
      <c r="B162" s="359"/>
      <c r="C162" s="546"/>
      <c r="D162" s="546"/>
      <c r="E162" s="546"/>
      <c r="F162" s="361"/>
      <c r="G162" s="546"/>
      <c r="H162" s="362"/>
      <c r="I162" s="362"/>
      <c r="J162" s="361"/>
      <c r="K162" s="362"/>
      <c r="L162" s="362"/>
      <c r="M162" s="546"/>
      <c r="N162" s="361"/>
      <c r="O162" s="362"/>
      <c r="P162" s="546"/>
    </row>
    <row r="163" spans="1:16" x14ac:dyDescent="0.25">
      <c r="A163" s="359"/>
      <c r="B163" s="359"/>
      <c r="C163" s="546"/>
      <c r="D163" s="546"/>
      <c r="E163" s="546"/>
      <c r="F163" s="361"/>
      <c r="G163" s="546"/>
      <c r="H163" s="362"/>
      <c r="I163" s="362"/>
      <c r="J163" s="361"/>
      <c r="K163" s="362"/>
      <c r="L163" s="362"/>
      <c r="M163" s="546"/>
      <c r="N163" s="361"/>
      <c r="O163" s="362"/>
      <c r="P163" s="546"/>
    </row>
    <row r="164" spans="1:16" x14ac:dyDescent="0.25">
      <c r="A164" s="359"/>
      <c r="B164" s="359"/>
      <c r="C164" s="546"/>
      <c r="D164" s="546"/>
      <c r="E164" s="546"/>
      <c r="F164" s="361"/>
      <c r="G164" s="546"/>
      <c r="H164" s="362"/>
      <c r="I164" s="362"/>
      <c r="J164" s="361"/>
      <c r="K164" s="362"/>
      <c r="L164" s="362"/>
      <c r="M164" s="546"/>
      <c r="N164" s="361"/>
      <c r="O164" s="362"/>
      <c r="P164" s="546"/>
    </row>
    <row r="165" spans="1:16" x14ac:dyDescent="0.25">
      <c r="A165" s="359"/>
      <c r="B165" s="359"/>
      <c r="C165" s="546"/>
      <c r="D165" s="546"/>
      <c r="E165" s="546"/>
      <c r="F165" s="361"/>
      <c r="G165" s="546"/>
      <c r="H165" s="362"/>
      <c r="I165" s="362"/>
      <c r="J165" s="361"/>
      <c r="K165" s="362"/>
      <c r="L165" s="362"/>
      <c r="M165" s="546"/>
      <c r="N165" s="361"/>
      <c r="O165" s="362"/>
      <c r="P165" s="546"/>
    </row>
    <row r="166" spans="1:16" x14ac:dyDescent="0.25">
      <c r="A166" s="359"/>
      <c r="B166" s="359"/>
      <c r="C166" s="546"/>
      <c r="D166" s="546"/>
      <c r="E166" s="546"/>
      <c r="F166" s="361"/>
      <c r="G166" s="546"/>
      <c r="H166" s="362"/>
      <c r="I166" s="362"/>
      <c r="J166" s="361"/>
      <c r="K166" s="362"/>
      <c r="L166" s="362"/>
      <c r="M166" s="546"/>
      <c r="N166" s="361"/>
      <c r="O166" s="362"/>
      <c r="P166" s="546"/>
    </row>
    <row r="167" spans="1:16" x14ac:dyDescent="0.25">
      <c r="A167" s="359"/>
      <c r="B167" s="359"/>
      <c r="C167" s="546"/>
      <c r="D167" s="546"/>
      <c r="E167" s="546"/>
      <c r="F167" s="361"/>
      <c r="G167" s="546"/>
      <c r="H167" s="362"/>
      <c r="I167" s="362"/>
      <c r="J167" s="361"/>
      <c r="K167" s="362"/>
      <c r="L167" s="362"/>
      <c r="M167" s="546"/>
      <c r="N167" s="361"/>
      <c r="O167" s="362"/>
      <c r="P167" s="546"/>
    </row>
    <row r="168" spans="1:16" x14ac:dyDescent="0.25">
      <c r="A168" s="359"/>
      <c r="B168" s="359"/>
      <c r="C168" s="546"/>
      <c r="D168" s="546"/>
      <c r="E168" s="546"/>
      <c r="F168" s="361"/>
      <c r="G168" s="546"/>
      <c r="H168" s="362"/>
      <c r="I168" s="362"/>
      <c r="J168" s="361"/>
      <c r="K168" s="362"/>
      <c r="L168" s="362"/>
      <c r="M168" s="546"/>
      <c r="N168" s="361"/>
      <c r="O168" s="362"/>
      <c r="P168" s="546"/>
    </row>
    <row r="169" spans="1:16" x14ac:dyDescent="0.25">
      <c r="A169" s="359"/>
      <c r="B169" s="359"/>
      <c r="C169" s="546"/>
      <c r="D169" s="546"/>
      <c r="E169" s="546"/>
      <c r="F169" s="361"/>
      <c r="G169" s="546"/>
      <c r="H169" s="362"/>
      <c r="I169" s="362"/>
      <c r="J169" s="361"/>
      <c r="K169" s="362"/>
      <c r="L169" s="362"/>
      <c r="M169" s="546"/>
      <c r="N169" s="361"/>
      <c r="O169" s="362"/>
      <c r="P169" s="546"/>
    </row>
    <row r="170" spans="1:16" x14ac:dyDescent="0.25">
      <c r="A170" s="359"/>
      <c r="B170" s="359"/>
      <c r="C170" s="546"/>
      <c r="D170" s="546"/>
      <c r="E170" s="546"/>
      <c r="F170" s="361"/>
      <c r="G170" s="546"/>
      <c r="H170" s="362"/>
      <c r="I170" s="362"/>
      <c r="J170" s="361"/>
      <c r="K170" s="362"/>
      <c r="L170" s="362"/>
      <c r="M170" s="546"/>
      <c r="N170" s="361"/>
      <c r="O170" s="362"/>
      <c r="P170" s="546"/>
    </row>
    <row r="171" spans="1:16" x14ac:dyDescent="0.25">
      <c r="A171" s="359"/>
      <c r="B171" s="359"/>
      <c r="C171" s="546"/>
      <c r="D171" s="546"/>
      <c r="E171" s="546"/>
      <c r="F171" s="361"/>
      <c r="G171" s="546"/>
      <c r="H171" s="362"/>
      <c r="I171" s="362"/>
      <c r="J171" s="361"/>
      <c r="K171" s="362"/>
      <c r="L171" s="362"/>
      <c r="M171" s="546"/>
      <c r="N171" s="361"/>
      <c r="O171" s="362"/>
      <c r="P171" s="546"/>
    </row>
    <row r="172" spans="1:16" x14ac:dyDescent="0.25">
      <c r="A172" s="359"/>
      <c r="B172" s="359"/>
      <c r="C172" s="546"/>
      <c r="D172" s="546"/>
      <c r="E172" s="546"/>
      <c r="F172" s="361"/>
      <c r="G172" s="546"/>
      <c r="H172" s="362"/>
      <c r="I172" s="362"/>
      <c r="J172" s="361"/>
      <c r="K172" s="362"/>
      <c r="L172" s="362"/>
      <c r="M172" s="546"/>
      <c r="N172" s="361"/>
      <c r="O172" s="362"/>
      <c r="P172" s="546"/>
    </row>
    <row r="173" spans="1:16" x14ac:dyDescent="0.25">
      <c r="A173" s="359"/>
      <c r="B173" s="359"/>
      <c r="C173" s="546"/>
      <c r="D173" s="546"/>
      <c r="E173" s="546"/>
      <c r="F173" s="361"/>
      <c r="G173" s="546"/>
      <c r="H173" s="362"/>
      <c r="I173" s="362"/>
      <c r="J173" s="361"/>
      <c r="K173" s="362"/>
      <c r="L173" s="362"/>
      <c r="M173" s="546"/>
      <c r="N173" s="361"/>
      <c r="O173" s="362"/>
      <c r="P173" s="546"/>
    </row>
    <row r="174" spans="1:16" x14ac:dyDescent="0.25">
      <c r="A174" s="359"/>
      <c r="B174" s="359"/>
      <c r="C174" s="546"/>
      <c r="D174" s="546"/>
      <c r="E174" s="546"/>
      <c r="F174" s="361"/>
      <c r="G174" s="546"/>
      <c r="H174" s="362"/>
      <c r="I174" s="362"/>
      <c r="J174" s="361"/>
      <c r="K174" s="362"/>
      <c r="L174" s="362"/>
      <c r="M174" s="546"/>
      <c r="N174" s="361"/>
      <c r="O174" s="362"/>
      <c r="P174" s="546"/>
    </row>
    <row r="175" spans="1:16" x14ac:dyDescent="0.25">
      <c r="A175" s="359"/>
      <c r="B175" s="359"/>
      <c r="C175" s="546"/>
      <c r="D175" s="546"/>
      <c r="E175" s="546"/>
      <c r="F175" s="361"/>
      <c r="G175" s="546"/>
      <c r="H175" s="362"/>
      <c r="I175" s="362"/>
      <c r="J175" s="361"/>
      <c r="K175" s="362"/>
      <c r="L175" s="362"/>
      <c r="M175" s="546"/>
      <c r="N175" s="361"/>
      <c r="O175" s="362"/>
      <c r="P175" s="546"/>
    </row>
    <row r="176" spans="1:16" x14ac:dyDescent="0.25">
      <c r="A176" s="359"/>
      <c r="B176" s="359"/>
      <c r="C176" s="546"/>
      <c r="D176" s="546"/>
      <c r="E176" s="546"/>
      <c r="F176" s="361"/>
      <c r="G176" s="546"/>
      <c r="H176" s="362"/>
      <c r="I176" s="362"/>
      <c r="J176" s="361"/>
      <c r="K176" s="362"/>
      <c r="L176" s="362"/>
      <c r="M176" s="546"/>
      <c r="N176" s="361"/>
      <c r="O176" s="362"/>
      <c r="P176" s="546"/>
    </row>
    <row r="177" spans="1:16" x14ac:dyDescent="0.25">
      <c r="A177" s="359"/>
      <c r="B177" s="359"/>
      <c r="C177" s="546"/>
      <c r="D177" s="546"/>
      <c r="E177" s="546"/>
      <c r="F177" s="361"/>
      <c r="G177" s="546"/>
      <c r="H177" s="362"/>
      <c r="I177" s="362"/>
      <c r="J177" s="361"/>
      <c r="K177" s="362"/>
      <c r="L177" s="362"/>
      <c r="M177" s="546"/>
      <c r="N177" s="361"/>
      <c r="O177" s="362"/>
      <c r="P177" s="546"/>
    </row>
    <row r="178" spans="1:16" x14ac:dyDescent="0.25">
      <c r="A178" s="359"/>
      <c r="B178" s="359"/>
      <c r="C178" s="546"/>
      <c r="D178" s="546"/>
      <c r="E178" s="546"/>
      <c r="F178" s="361"/>
      <c r="G178" s="546"/>
      <c r="H178" s="362"/>
      <c r="I178" s="362"/>
      <c r="J178" s="361"/>
      <c r="K178" s="362"/>
      <c r="L178" s="362"/>
      <c r="M178" s="546"/>
      <c r="N178" s="361"/>
      <c r="O178" s="362"/>
      <c r="P178" s="546"/>
    </row>
    <row r="179" spans="1:16" x14ac:dyDescent="0.25">
      <c r="A179" s="359"/>
      <c r="B179" s="359"/>
      <c r="C179" s="546"/>
      <c r="D179" s="546"/>
      <c r="E179" s="546"/>
      <c r="F179" s="361"/>
      <c r="G179" s="546"/>
      <c r="H179" s="362"/>
      <c r="I179" s="362"/>
      <c r="J179" s="361"/>
      <c r="K179" s="362"/>
      <c r="L179" s="362"/>
      <c r="M179" s="546"/>
      <c r="N179" s="361"/>
      <c r="O179" s="362"/>
      <c r="P179" s="546"/>
    </row>
    <row r="180" spans="1:16" x14ac:dyDescent="0.25">
      <c r="A180" s="359"/>
      <c r="B180" s="359"/>
      <c r="C180" s="546"/>
      <c r="D180" s="546"/>
      <c r="E180" s="546"/>
      <c r="F180" s="361"/>
      <c r="G180" s="546"/>
      <c r="H180" s="362"/>
      <c r="I180" s="362"/>
      <c r="J180" s="361"/>
      <c r="K180" s="362"/>
      <c r="L180" s="362"/>
      <c r="M180" s="546"/>
      <c r="N180" s="361"/>
      <c r="O180" s="362"/>
      <c r="P180" s="546"/>
    </row>
    <row r="181" spans="1:16" x14ac:dyDescent="0.25">
      <c r="A181" s="359"/>
      <c r="B181" s="359"/>
      <c r="C181" s="546"/>
      <c r="D181" s="546"/>
      <c r="E181" s="546"/>
      <c r="F181" s="361"/>
      <c r="G181" s="546"/>
      <c r="H181" s="362"/>
      <c r="I181" s="362"/>
      <c r="J181" s="361"/>
      <c r="K181" s="362"/>
      <c r="L181" s="362"/>
      <c r="M181" s="546"/>
      <c r="N181" s="361"/>
      <c r="O181" s="362"/>
      <c r="P181" s="546"/>
    </row>
    <row r="182" spans="1:16" x14ac:dyDescent="0.25">
      <c r="A182" s="359"/>
      <c r="B182" s="359"/>
      <c r="C182" s="546"/>
      <c r="D182" s="546"/>
      <c r="E182" s="546"/>
      <c r="F182" s="361"/>
      <c r="G182" s="546"/>
      <c r="H182" s="362"/>
      <c r="I182" s="362"/>
      <c r="J182" s="361"/>
      <c r="K182" s="362"/>
      <c r="L182" s="362"/>
      <c r="M182" s="546"/>
      <c r="N182" s="361"/>
      <c r="O182" s="362"/>
      <c r="P182" s="546"/>
    </row>
    <row r="183" spans="1:16" x14ac:dyDescent="0.25">
      <c r="A183" s="359"/>
      <c r="B183" s="359"/>
      <c r="C183" s="546"/>
      <c r="D183" s="546"/>
      <c r="E183" s="546"/>
      <c r="F183" s="361"/>
      <c r="G183" s="546"/>
      <c r="H183" s="362"/>
      <c r="I183" s="362"/>
      <c r="J183" s="361"/>
      <c r="K183" s="362"/>
      <c r="L183" s="362"/>
      <c r="M183" s="546"/>
      <c r="N183" s="361"/>
      <c r="O183" s="362"/>
      <c r="P183" s="546"/>
    </row>
    <row r="184" spans="1:16" x14ac:dyDescent="0.25">
      <c r="A184" s="359"/>
      <c r="B184" s="359"/>
      <c r="C184" s="546"/>
      <c r="D184" s="546"/>
      <c r="E184" s="546"/>
      <c r="F184" s="361"/>
      <c r="G184" s="546"/>
      <c r="H184" s="362"/>
      <c r="I184" s="362"/>
      <c r="J184" s="361"/>
      <c r="K184" s="362"/>
      <c r="L184" s="362"/>
      <c r="M184" s="546"/>
      <c r="N184" s="361"/>
      <c r="O184" s="362"/>
      <c r="P184" s="546"/>
    </row>
    <row r="185" spans="1:16" x14ac:dyDescent="0.25">
      <c r="A185" s="359"/>
      <c r="B185" s="359"/>
      <c r="C185" s="546"/>
      <c r="D185" s="546"/>
      <c r="E185" s="546"/>
      <c r="F185" s="361"/>
      <c r="G185" s="546"/>
      <c r="H185" s="362"/>
      <c r="I185" s="362"/>
      <c r="J185" s="361"/>
      <c r="K185" s="362"/>
      <c r="L185" s="362"/>
      <c r="M185" s="546"/>
      <c r="N185" s="361"/>
      <c r="O185" s="362"/>
      <c r="P185" s="546"/>
    </row>
    <row r="186" spans="1:16" x14ac:dyDescent="0.25">
      <c r="A186" s="359"/>
      <c r="B186" s="359"/>
      <c r="C186" s="546"/>
      <c r="D186" s="546"/>
      <c r="E186" s="546"/>
      <c r="F186" s="361"/>
      <c r="G186" s="546"/>
      <c r="H186" s="362"/>
      <c r="I186" s="362"/>
      <c r="J186" s="361"/>
      <c r="K186" s="362"/>
      <c r="L186" s="362"/>
      <c r="M186" s="546"/>
      <c r="N186" s="361"/>
      <c r="O186" s="362"/>
      <c r="P186" s="546"/>
    </row>
    <row r="187" spans="1:16" x14ac:dyDescent="0.25">
      <c r="A187" s="359"/>
      <c r="B187" s="359"/>
      <c r="C187" s="546"/>
      <c r="D187" s="546"/>
      <c r="E187" s="546"/>
      <c r="F187" s="361"/>
      <c r="G187" s="546"/>
      <c r="H187" s="362"/>
      <c r="I187" s="362"/>
      <c r="J187" s="361"/>
      <c r="K187" s="362"/>
      <c r="L187" s="362"/>
      <c r="M187" s="546"/>
      <c r="N187" s="361"/>
      <c r="O187" s="362"/>
      <c r="P187" s="546"/>
    </row>
    <row r="188" spans="1:16" x14ac:dyDescent="0.25">
      <c r="A188" s="359"/>
      <c r="B188" s="359"/>
      <c r="C188" s="546"/>
      <c r="D188" s="546"/>
      <c r="E188" s="546"/>
      <c r="F188" s="361"/>
      <c r="G188" s="546"/>
      <c r="H188" s="362"/>
      <c r="I188" s="362"/>
      <c r="J188" s="361"/>
      <c r="K188" s="362"/>
      <c r="L188" s="362"/>
      <c r="M188" s="546"/>
      <c r="N188" s="361"/>
      <c r="O188" s="362"/>
      <c r="P188" s="546"/>
    </row>
    <row r="189" spans="1:16" x14ac:dyDescent="0.25">
      <c r="A189" s="359"/>
      <c r="B189" s="359"/>
      <c r="C189" s="546"/>
      <c r="D189" s="546"/>
      <c r="E189" s="546"/>
      <c r="F189" s="361"/>
      <c r="G189" s="546"/>
      <c r="H189" s="362"/>
      <c r="I189" s="362"/>
      <c r="J189" s="361"/>
      <c r="K189" s="362"/>
      <c r="L189" s="362"/>
      <c r="M189" s="546"/>
      <c r="N189" s="361"/>
      <c r="O189" s="362"/>
      <c r="P189" s="546"/>
    </row>
    <row r="190" spans="1:16" x14ac:dyDescent="0.25">
      <c r="A190" s="359"/>
      <c r="B190" s="359"/>
      <c r="C190" s="546"/>
      <c r="D190" s="546"/>
      <c r="E190" s="546"/>
      <c r="F190" s="361"/>
      <c r="G190" s="546"/>
      <c r="H190" s="362"/>
      <c r="I190" s="362"/>
      <c r="J190" s="361"/>
      <c r="K190" s="362"/>
      <c r="L190" s="362"/>
      <c r="M190" s="546"/>
      <c r="N190" s="361"/>
      <c r="O190" s="362"/>
      <c r="P190" s="546"/>
    </row>
    <row r="191" spans="1:16" x14ac:dyDescent="0.25">
      <c r="A191" s="359"/>
      <c r="B191" s="359"/>
      <c r="C191" s="546"/>
      <c r="D191" s="546"/>
      <c r="E191" s="546"/>
      <c r="F191" s="361"/>
      <c r="G191" s="546"/>
      <c r="H191" s="362"/>
      <c r="I191" s="362"/>
      <c r="J191" s="361"/>
      <c r="K191" s="362"/>
      <c r="L191" s="362"/>
      <c r="M191" s="546"/>
      <c r="N191" s="361"/>
      <c r="O191" s="362"/>
      <c r="P191" s="546"/>
    </row>
    <row r="192" spans="1:16" x14ac:dyDescent="0.25">
      <c r="A192" s="359"/>
      <c r="B192" s="359"/>
      <c r="C192" s="546"/>
      <c r="D192" s="546"/>
      <c r="E192" s="546"/>
      <c r="F192" s="361"/>
      <c r="G192" s="546"/>
      <c r="H192" s="362"/>
      <c r="I192" s="362"/>
      <c r="J192" s="361"/>
      <c r="K192" s="362"/>
      <c r="L192" s="362"/>
      <c r="M192" s="546"/>
      <c r="N192" s="361"/>
      <c r="O192" s="362"/>
      <c r="P192" s="546"/>
    </row>
    <row r="193" spans="1:16" x14ac:dyDescent="0.25">
      <c r="A193" s="359"/>
      <c r="B193" s="359"/>
      <c r="C193" s="546"/>
      <c r="D193" s="546"/>
      <c r="E193" s="546"/>
      <c r="F193" s="361"/>
      <c r="G193" s="546"/>
      <c r="H193" s="362"/>
      <c r="I193" s="362"/>
      <c r="J193" s="361"/>
      <c r="K193" s="362"/>
      <c r="L193" s="362"/>
      <c r="M193" s="546"/>
      <c r="N193" s="361"/>
      <c r="O193" s="362"/>
      <c r="P193" s="546"/>
    </row>
    <row r="194" spans="1:16" x14ac:dyDescent="0.25">
      <c r="A194" s="359"/>
      <c r="B194" s="359"/>
      <c r="C194" s="546"/>
      <c r="D194" s="546"/>
      <c r="E194" s="546"/>
      <c r="F194" s="361"/>
      <c r="G194" s="546"/>
      <c r="H194" s="362"/>
      <c r="I194" s="362"/>
      <c r="J194" s="361"/>
      <c r="K194" s="362"/>
      <c r="L194" s="362"/>
      <c r="M194" s="546"/>
      <c r="N194" s="361"/>
      <c r="O194" s="362"/>
      <c r="P194" s="546"/>
    </row>
    <row r="195" spans="1:16" x14ac:dyDescent="0.25">
      <c r="A195" s="359"/>
      <c r="B195" s="359"/>
      <c r="C195" s="546"/>
      <c r="D195" s="546"/>
      <c r="E195" s="546"/>
      <c r="F195" s="361"/>
      <c r="G195" s="546"/>
      <c r="H195" s="362"/>
      <c r="I195" s="362"/>
      <c r="J195" s="361"/>
      <c r="K195" s="362"/>
      <c r="L195" s="362"/>
      <c r="M195" s="546"/>
      <c r="N195" s="361"/>
      <c r="O195" s="362"/>
      <c r="P195" s="546"/>
    </row>
    <row r="196" spans="1:16" x14ac:dyDescent="0.25">
      <c r="A196" s="359"/>
      <c r="B196" s="359"/>
      <c r="C196" s="546"/>
      <c r="D196" s="546"/>
      <c r="E196" s="546"/>
      <c r="F196" s="361"/>
      <c r="G196" s="546"/>
      <c r="H196" s="362"/>
      <c r="I196" s="362"/>
      <c r="J196" s="361"/>
      <c r="K196" s="362"/>
      <c r="L196" s="362"/>
      <c r="M196" s="546"/>
      <c r="N196" s="361"/>
      <c r="O196" s="362"/>
      <c r="P196" s="546"/>
    </row>
    <row r="197" spans="1:16" x14ac:dyDescent="0.25">
      <c r="A197" s="359"/>
      <c r="B197" s="359"/>
      <c r="C197" s="546"/>
      <c r="D197" s="546"/>
      <c r="E197" s="546"/>
      <c r="F197" s="361"/>
      <c r="G197" s="546"/>
      <c r="H197" s="362"/>
      <c r="I197" s="362"/>
      <c r="J197" s="361"/>
      <c r="K197" s="362"/>
      <c r="L197" s="362"/>
      <c r="M197" s="546"/>
      <c r="N197" s="361"/>
      <c r="O197" s="362"/>
      <c r="P197" s="546"/>
    </row>
    <row r="198" spans="1:16" x14ac:dyDescent="0.25">
      <c r="A198" s="359"/>
      <c r="B198" s="359"/>
      <c r="C198" s="546"/>
      <c r="D198" s="546"/>
      <c r="E198" s="546"/>
      <c r="F198" s="361"/>
      <c r="G198" s="546"/>
      <c r="H198" s="362"/>
      <c r="I198" s="362"/>
      <c r="J198" s="361"/>
      <c r="K198" s="362"/>
      <c r="L198" s="362"/>
      <c r="M198" s="546"/>
      <c r="N198" s="361"/>
      <c r="O198" s="362"/>
      <c r="P198" s="546"/>
    </row>
    <row r="199" spans="1:16" x14ac:dyDescent="0.25">
      <c r="A199" s="359"/>
      <c r="B199" s="359"/>
      <c r="C199" s="546"/>
      <c r="D199" s="546"/>
      <c r="E199" s="546"/>
      <c r="F199" s="361"/>
      <c r="G199" s="546"/>
      <c r="H199" s="362"/>
      <c r="I199" s="362"/>
      <c r="J199" s="361"/>
      <c r="K199" s="362"/>
      <c r="L199" s="362"/>
      <c r="M199" s="546"/>
      <c r="N199" s="361"/>
      <c r="O199" s="362"/>
      <c r="P199" s="546"/>
    </row>
    <row r="200" spans="1:16" x14ac:dyDescent="0.25">
      <c r="A200" s="359"/>
      <c r="B200" s="359"/>
      <c r="C200" s="546"/>
      <c r="D200" s="546"/>
      <c r="E200" s="546"/>
      <c r="F200" s="361"/>
      <c r="G200" s="546"/>
      <c r="H200" s="362"/>
      <c r="I200" s="362"/>
      <c r="J200" s="361"/>
      <c r="K200" s="362"/>
      <c r="L200" s="362"/>
      <c r="M200" s="546"/>
      <c r="N200" s="361"/>
      <c r="O200" s="362"/>
      <c r="P200" s="546"/>
    </row>
    <row r="201" spans="1:16" x14ac:dyDescent="0.25">
      <c r="A201" s="359"/>
      <c r="B201" s="359"/>
      <c r="C201" s="546"/>
      <c r="D201" s="546"/>
      <c r="E201" s="546"/>
      <c r="F201" s="361"/>
      <c r="G201" s="546"/>
      <c r="H201" s="362"/>
      <c r="I201" s="362"/>
      <c r="J201" s="361"/>
      <c r="K201" s="362"/>
      <c r="L201" s="362"/>
      <c r="M201" s="546"/>
      <c r="N201" s="361"/>
      <c r="O201" s="362"/>
      <c r="P201" s="546"/>
    </row>
    <row r="202" spans="1:16" x14ac:dyDescent="0.25">
      <c r="A202" s="359"/>
      <c r="B202" s="359"/>
      <c r="C202" s="546"/>
      <c r="D202" s="546"/>
      <c r="E202" s="546"/>
      <c r="F202" s="361"/>
      <c r="G202" s="546"/>
      <c r="H202" s="362"/>
      <c r="I202" s="362"/>
      <c r="J202" s="361"/>
      <c r="K202" s="362"/>
      <c r="L202" s="362"/>
      <c r="M202" s="546"/>
      <c r="N202" s="361"/>
      <c r="O202" s="362"/>
      <c r="P202" s="546"/>
    </row>
    <row r="203" spans="1:16" x14ac:dyDescent="0.25">
      <c r="A203" s="359"/>
      <c r="B203" s="359"/>
      <c r="C203" s="546"/>
      <c r="D203" s="546"/>
      <c r="E203" s="546"/>
      <c r="F203" s="361"/>
      <c r="G203" s="546"/>
      <c r="H203" s="362"/>
      <c r="I203" s="362"/>
      <c r="J203" s="361"/>
      <c r="K203" s="362"/>
      <c r="L203" s="362"/>
      <c r="M203" s="546"/>
      <c r="N203" s="361"/>
      <c r="O203" s="362"/>
      <c r="P203" s="546"/>
    </row>
    <row r="204" spans="1:16" x14ac:dyDescent="0.25">
      <c r="A204" s="359"/>
      <c r="B204" s="359"/>
      <c r="C204" s="546"/>
      <c r="D204" s="546"/>
      <c r="E204" s="546"/>
      <c r="F204" s="361"/>
      <c r="G204" s="546"/>
      <c r="H204" s="362"/>
      <c r="I204" s="362"/>
      <c r="J204" s="361"/>
      <c r="K204" s="362"/>
      <c r="L204" s="362"/>
      <c r="M204" s="546"/>
      <c r="N204" s="361"/>
      <c r="O204" s="362"/>
      <c r="P204" s="546"/>
    </row>
    <row r="205" spans="1:16" x14ac:dyDescent="0.25">
      <c r="A205" s="359"/>
      <c r="B205" s="359"/>
      <c r="C205" s="546"/>
      <c r="D205" s="546"/>
      <c r="E205" s="546"/>
      <c r="F205" s="361"/>
      <c r="G205" s="546"/>
      <c r="H205" s="362"/>
      <c r="I205" s="362"/>
      <c r="J205" s="361"/>
      <c r="K205" s="362"/>
      <c r="L205" s="362"/>
      <c r="M205" s="546"/>
      <c r="N205" s="361"/>
      <c r="O205" s="362"/>
      <c r="P205" s="546"/>
    </row>
    <row r="206" spans="1:16" x14ac:dyDescent="0.25">
      <c r="A206" s="359"/>
      <c r="B206" s="359"/>
      <c r="C206" s="546"/>
      <c r="D206" s="546"/>
      <c r="E206" s="546"/>
      <c r="F206" s="361"/>
      <c r="G206" s="546"/>
      <c r="H206" s="362"/>
      <c r="I206" s="362"/>
      <c r="J206" s="361"/>
      <c r="K206" s="362"/>
      <c r="L206" s="362"/>
      <c r="M206" s="546"/>
      <c r="N206" s="361"/>
      <c r="O206" s="362"/>
      <c r="P206" s="546"/>
    </row>
    <row r="207" spans="1:16" x14ac:dyDescent="0.25">
      <c r="A207" s="359"/>
      <c r="B207" s="359"/>
      <c r="C207" s="546"/>
      <c r="D207" s="546"/>
      <c r="E207" s="546"/>
      <c r="F207" s="361"/>
      <c r="G207" s="546"/>
      <c r="H207" s="362"/>
      <c r="I207" s="362"/>
      <c r="J207" s="361"/>
      <c r="K207" s="362"/>
      <c r="L207" s="362"/>
      <c r="M207" s="546"/>
      <c r="N207" s="361"/>
      <c r="O207" s="362"/>
      <c r="P207" s="546"/>
    </row>
    <row r="208" spans="1:16" x14ac:dyDescent="0.25">
      <c r="A208" s="359"/>
      <c r="B208" s="359"/>
      <c r="C208" s="546"/>
      <c r="D208" s="546"/>
      <c r="E208" s="546"/>
      <c r="F208" s="361"/>
      <c r="G208" s="546"/>
      <c r="H208" s="362"/>
      <c r="I208" s="362"/>
      <c r="J208" s="361"/>
      <c r="K208" s="362"/>
      <c r="L208" s="362"/>
      <c r="M208" s="546"/>
      <c r="N208" s="361"/>
      <c r="O208" s="362"/>
      <c r="P208" s="546"/>
    </row>
    <row r="209" spans="1:16" x14ac:dyDescent="0.25">
      <c r="A209" s="359"/>
      <c r="B209" s="359"/>
      <c r="C209" s="546"/>
      <c r="D209" s="546"/>
      <c r="E209" s="546"/>
      <c r="F209" s="361"/>
      <c r="G209" s="546"/>
      <c r="H209" s="362"/>
      <c r="I209" s="362"/>
      <c r="J209" s="361"/>
      <c r="K209" s="362"/>
      <c r="L209" s="362"/>
      <c r="M209" s="546"/>
      <c r="N209" s="361"/>
      <c r="O209" s="362"/>
      <c r="P209" s="546"/>
    </row>
    <row r="210" spans="1:16" x14ac:dyDescent="0.25">
      <c r="A210" s="359"/>
      <c r="B210" s="359"/>
      <c r="C210" s="546"/>
      <c r="D210" s="546"/>
      <c r="E210" s="546"/>
      <c r="F210" s="361"/>
      <c r="G210" s="546"/>
      <c r="H210" s="362"/>
      <c r="I210" s="362"/>
      <c r="J210" s="361"/>
      <c r="K210" s="362"/>
      <c r="L210" s="362"/>
      <c r="M210" s="546"/>
      <c r="N210" s="361"/>
      <c r="O210" s="362"/>
      <c r="P210" s="546"/>
    </row>
    <row r="211" spans="1:16" x14ac:dyDescent="0.25">
      <c r="A211" s="359"/>
      <c r="B211" s="359"/>
      <c r="C211" s="546"/>
      <c r="D211" s="546"/>
      <c r="E211" s="546"/>
      <c r="F211" s="361"/>
      <c r="G211" s="546"/>
      <c r="H211" s="362"/>
      <c r="I211" s="362"/>
      <c r="J211" s="361"/>
      <c r="K211" s="362"/>
      <c r="L211" s="362"/>
      <c r="M211" s="546"/>
      <c r="N211" s="361"/>
      <c r="O211" s="362"/>
      <c r="P211" s="546"/>
    </row>
    <row r="213" spans="1:16" x14ac:dyDescent="0.25">
      <c r="C213" s="364" t="s">
        <v>56</v>
      </c>
      <c r="O213" s="365" t="s">
        <v>365</v>
      </c>
      <c r="P213" s="365" t="s">
        <v>366</v>
      </c>
    </row>
    <row r="214" spans="1:16" x14ac:dyDescent="0.25">
      <c r="C214" s="364" t="s">
        <v>57</v>
      </c>
      <c r="O214" s="365" t="s">
        <v>367</v>
      </c>
      <c r="P214" s="365" t="s">
        <v>368</v>
      </c>
    </row>
    <row r="215" spans="1:16" x14ac:dyDescent="0.25">
      <c r="C215" s="364" t="s">
        <v>58</v>
      </c>
      <c r="O215" s="365" t="s">
        <v>369</v>
      </c>
      <c r="P215" s="365" t="s">
        <v>370</v>
      </c>
    </row>
    <row r="216" spans="1:16" x14ac:dyDescent="0.25">
      <c r="C216" s="366" t="s">
        <v>326</v>
      </c>
      <c r="O216" s="365" t="s">
        <v>371</v>
      </c>
      <c r="P216" s="365" t="s">
        <v>372</v>
      </c>
    </row>
    <row r="217" spans="1:16" x14ac:dyDescent="0.25">
      <c r="C217" s="366" t="s">
        <v>86</v>
      </c>
      <c r="O217" s="365" t="s">
        <v>373</v>
      </c>
      <c r="P217" s="365" t="s">
        <v>373</v>
      </c>
    </row>
    <row r="218" spans="1:16" x14ac:dyDescent="0.25">
      <c r="C218" s="366" t="s">
        <v>68</v>
      </c>
      <c r="O218" s="365" t="s">
        <v>374</v>
      </c>
      <c r="P218" s="365" t="s">
        <v>375</v>
      </c>
    </row>
  </sheetData>
  <sheetProtection algorithmName="SHA-512" hashValue="J+QwxQp7yx1Iao9N4jL6FnzuxWB5pl6Zv8E7DioMaBtpOJPCXsyizKnskWAKQ9hVzmrn+teN/QAMz4RA51ID5w==" saltValue="CcHEwvSc57j9P+EKwtOsmw==" spinCount="100000" sheet="1" objects="1" scenarios="1" formatCells="0" formatColumns="0" formatRows="0" insertHyperlinks="0" autoFilter="0"/>
  <mergeCells count="30">
    <mergeCell ref="A3:B3"/>
    <mergeCell ref="H3:I3"/>
    <mergeCell ref="N3:O3"/>
    <mergeCell ref="A4:B4"/>
    <mergeCell ref="G4:I4"/>
    <mergeCell ref="N4:O4"/>
    <mergeCell ref="A1:B1"/>
    <mergeCell ref="G1:I1"/>
    <mergeCell ref="N1:O1"/>
    <mergeCell ref="A2:B2"/>
    <mergeCell ref="H2:I2"/>
    <mergeCell ref="N2:O2"/>
    <mergeCell ref="N5:O5"/>
    <mergeCell ref="A6:B6"/>
    <mergeCell ref="H6:I6"/>
    <mergeCell ref="N6:O6"/>
    <mergeCell ref="N7:O7"/>
    <mergeCell ref="A5:B5"/>
    <mergeCell ref="H5:I5"/>
    <mergeCell ref="T9:V9"/>
    <mergeCell ref="T10:V10"/>
    <mergeCell ref="C9:F9"/>
    <mergeCell ref="G9:M9"/>
    <mergeCell ref="N9:P9"/>
    <mergeCell ref="C10:F10"/>
    <mergeCell ref="G10:I10"/>
    <mergeCell ref="J10:M10"/>
    <mergeCell ref="N10:P10"/>
    <mergeCell ref="Q9:S9"/>
    <mergeCell ref="Q10:S10"/>
  </mergeCells>
  <dataValidations count="3">
    <dataValidation type="list" allowBlank="1" showInputMessage="1" showErrorMessage="1" sqref="K13:K158" xr:uid="{C22C72AA-636D-43DC-B48F-166346F7DA02}">
      <formula1>$O$214:$O$218</formula1>
    </dataValidation>
    <dataValidation type="list" allowBlank="1" showInputMessage="1" showErrorMessage="1" sqref="O13:O158" xr:uid="{555EB3D3-D8C8-498F-9E84-307FE6B5ABEE}">
      <formula1>$P$214:$P$218</formula1>
    </dataValidation>
    <dataValidation type="list" allowBlank="1" showInputMessage="1" showErrorMessage="1" sqref="C13:C158" xr:uid="{E0D4177F-42CD-4479-9C15-6B3A448F3848}">
      <formula1>$C$213:$C$218</formula1>
    </dataValidation>
  </dataValidations>
  <hyperlinks>
    <hyperlink ref="A7" location="Coverpage!A1" display="Jump to Coverpage" xr:uid="{BAAA2C47-6677-46A7-865A-27494DC1B7A3}"/>
    <hyperlink ref="C11" r:id="rId1" xr:uid="{FC21E6A2-997A-4CFC-8CBD-8E8E81860C2A}"/>
  </hyperlinks>
  <pageMargins left="0.7" right="0.7" top="0.75" bottom="0.75" header="0.3" footer="0.3"/>
  <pageSetup orientation="portrait" r:id="rId2"/>
  <tableParts count="4">
    <tablePart r:id="rId3"/>
    <tablePart r:id="rId4"/>
    <tablePart r:id="rId5"/>
    <tablePart r:id="rId6"/>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F758-A460-4A03-B355-4B0D815CBC83}">
  <sheetPr codeName="Sheet8">
    <tabColor theme="9" tint="-0.499984740745262"/>
  </sheetPr>
  <dimension ref="A1:P218"/>
  <sheetViews>
    <sheetView workbookViewId="0">
      <selection sqref="A1:B1"/>
    </sheetView>
  </sheetViews>
  <sheetFormatPr defaultColWidth="9.140625" defaultRowHeight="12.75" x14ac:dyDescent="0.2"/>
  <cols>
    <col min="1" max="1" width="14.140625" style="304" customWidth="1"/>
    <col min="2" max="2" width="11.42578125" style="304" customWidth="1"/>
    <col min="3" max="3" width="10.7109375" style="286" customWidth="1"/>
    <col min="4" max="4" width="28.85546875" style="286" customWidth="1"/>
    <col min="5" max="5" width="28.42578125" style="286" customWidth="1"/>
    <col min="6" max="6" width="19.7109375" style="305" customWidth="1"/>
    <col min="7" max="7" width="55.42578125" style="286" customWidth="1"/>
    <col min="8" max="8" width="18.7109375" style="311" customWidth="1"/>
    <col min="9" max="9" width="15.7109375" style="311" customWidth="1"/>
    <col min="10" max="10" width="15.85546875" style="305" customWidth="1"/>
    <col min="11" max="11" width="16.28515625" style="311" customWidth="1"/>
    <col min="12" max="12" width="30.7109375" style="311" customWidth="1"/>
    <col min="13" max="13" width="26.85546875" style="286" customWidth="1"/>
    <col min="14" max="14" width="13" style="312" customWidth="1"/>
    <col min="15" max="15" width="15.28515625" style="311" customWidth="1"/>
    <col min="16" max="16" width="39.5703125" style="286" customWidth="1"/>
    <col min="17" max="16384" width="9.140625" style="286"/>
  </cols>
  <sheetData>
    <row r="1" spans="1:16" ht="13.9" customHeight="1" x14ac:dyDescent="0.2">
      <c r="A1" s="1476" t="s">
        <v>314</v>
      </c>
      <c r="B1" s="1477"/>
      <c r="C1" s="279"/>
      <c r="D1" s="280" t="s">
        <v>315</v>
      </c>
      <c r="E1" s="281" t="s">
        <v>316</v>
      </c>
      <c r="F1" s="282" t="s">
        <v>317</v>
      </c>
      <c r="G1" s="1478" t="s">
        <v>318</v>
      </c>
      <c r="H1" s="1479"/>
      <c r="I1" s="1479"/>
      <c r="J1" s="283" t="s">
        <v>319</v>
      </c>
      <c r="K1" s="284" t="str">
        <f>IF(MAX(J13:J158)&gt;0,MAX(J13:J158),"")</f>
        <v/>
      </c>
      <c r="L1" s="285" t="s">
        <v>320</v>
      </c>
      <c r="N1" s="1480" t="s">
        <v>319</v>
      </c>
      <c r="O1" s="1481"/>
      <c r="P1" s="287" t="str">
        <f>IF(MAX(N13:N158)&gt;0,MAX(N13:N158),"")</f>
        <v/>
      </c>
    </row>
    <row r="2" spans="1:16" x14ac:dyDescent="0.2">
      <c r="A2" s="1473" t="s">
        <v>321</v>
      </c>
      <c r="B2" s="1474"/>
      <c r="C2" s="288"/>
      <c r="D2" s="367" t="str">
        <f>Coversheet!D5</f>
        <v>[Company]</v>
      </c>
      <c r="E2" s="289" t="s">
        <v>56</v>
      </c>
      <c r="F2" s="290">
        <f>COUNTIF(C$13:C$158,"NC+")</f>
        <v>0</v>
      </c>
      <c r="G2" s="291" t="s">
        <v>322</v>
      </c>
      <c r="H2" s="1484"/>
      <c r="I2" s="1484"/>
      <c r="J2" s="292" t="str">
        <f>O214 &amp; ":"</f>
        <v>Not yet started:</v>
      </c>
      <c r="K2" s="293">
        <f>COUNTIF(K$13:K$158,O214)</f>
        <v>0</v>
      </c>
      <c r="L2" s="293">
        <f>COUNTIFS(K12:K157,"=" &amp; O214,C12:C157,"NC+")</f>
        <v>0</v>
      </c>
      <c r="N2" s="1466" t="str">
        <f>P214 &amp; ":"</f>
        <v>Open:</v>
      </c>
      <c r="O2" s="1467"/>
      <c r="P2" s="294">
        <f>COUNTIF(O$13:O$158,P214)</f>
        <v>0</v>
      </c>
    </row>
    <row r="3" spans="1:16" x14ac:dyDescent="0.2">
      <c r="A3" s="1473" t="s">
        <v>30</v>
      </c>
      <c r="B3" s="1474"/>
      <c r="C3" s="288"/>
      <c r="D3" s="368" t="str">
        <f>Coversheet!D6</f>
        <v>[Site]</v>
      </c>
      <c r="E3" s="289" t="s">
        <v>57</v>
      </c>
      <c r="F3" s="295">
        <f>COUNTIF(C$13:C$158,"nc-")</f>
        <v>0</v>
      </c>
      <c r="G3" s="291" t="s">
        <v>323</v>
      </c>
      <c r="H3" s="1470"/>
      <c r="I3" s="1470"/>
      <c r="J3" s="292" t="str">
        <f>O215 &amp; ":"</f>
        <v>Ongoing:</v>
      </c>
      <c r="K3" s="296">
        <f>COUNTIF(K$13:K$158,O215)</f>
        <v>0</v>
      </c>
      <c r="L3" s="296">
        <f>COUNTIFS(K13:K158,"=" &amp; O215,C13:C158,"NC+")</f>
        <v>0</v>
      </c>
      <c r="N3" s="1466" t="str">
        <f>P215 &amp; ":"</f>
        <v>Completed:</v>
      </c>
      <c r="O3" s="1467"/>
      <c r="P3" s="297">
        <f>COUNTIF(O$13:O$158,P215)</f>
        <v>0</v>
      </c>
    </row>
    <row r="4" spans="1:16" ht="14.65" customHeight="1" x14ac:dyDescent="0.2">
      <c r="A4" s="1473" t="s">
        <v>324</v>
      </c>
      <c r="B4" s="1474"/>
      <c r="C4" s="288"/>
      <c r="D4" s="394" t="str">
        <f>IF(ISTEXT(Coversheet!D15),Coversheet!D15,"")</f>
        <v/>
      </c>
      <c r="E4" s="289" t="s">
        <v>58</v>
      </c>
      <c r="F4" s="298">
        <f>COUNTIF(C$13:C$158,"RI")</f>
        <v>0</v>
      </c>
      <c r="G4" s="1482" t="s">
        <v>325</v>
      </c>
      <c r="H4" s="1483"/>
      <c r="I4" s="1483"/>
      <c r="J4" s="292" t="str">
        <f>O216 &amp; ":"</f>
        <v>Complete:</v>
      </c>
      <c r="K4" s="293">
        <f>COUNTIF(K$13:K$158,O216)</f>
        <v>0</v>
      </c>
      <c r="L4" s="293">
        <f>COUNTIFS(K14:K159,"=" &amp; O216,C14:C159,"NC+")</f>
        <v>0</v>
      </c>
      <c r="N4" s="1466" t="str">
        <f>P216 &amp; ":"</f>
        <v>Completed, check next audit:</v>
      </c>
      <c r="O4" s="1467"/>
      <c r="P4" s="294">
        <f>COUNTIF(O$13:O$158,P216)</f>
        <v>0</v>
      </c>
    </row>
    <row r="5" spans="1:16" x14ac:dyDescent="0.2">
      <c r="A5" s="1473" t="s">
        <v>16</v>
      </c>
      <c r="B5" s="1474"/>
      <c r="C5" s="288"/>
      <c r="D5" s="395"/>
      <c r="E5" s="289" t="s">
        <v>326</v>
      </c>
      <c r="F5" s="299">
        <f>COUNTIF(C$13:C$158,"OI")</f>
        <v>0</v>
      </c>
      <c r="G5" s="291" t="s">
        <v>327</v>
      </c>
      <c r="H5" s="1484"/>
      <c r="I5" s="1484"/>
      <c r="J5" s="292" t="str">
        <f>O217 &amp; ":"</f>
        <v>Cancelled:</v>
      </c>
      <c r="K5" s="296">
        <f>COUNTIF(K$13:K$158,O217)</f>
        <v>0</v>
      </c>
      <c r="L5" s="296">
        <f>COUNTIFS(K15:K213,"=" &amp; O217,C15:C213,"NC+")</f>
        <v>0</v>
      </c>
      <c r="N5" s="1466" t="str">
        <f>P217 &amp; ":"</f>
        <v>Cancelled:</v>
      </c>
      <c r="O5" s="1467"/>
      <c r="P5" s="297">
        <f>COUNTIF(O$13:O$158,P217)</f>
        <v>0</v>
      </c>
    </row>
    <row r="6" spans="1:16" ht="15" customHeight="1" thickBot="1" x14ac:dyDescent="0.25">
      <c r="A6" s="1468" t="s">
        <v>328</v>
      </c>
      <c r="B6" s="1469"/>
      <c r="C6" s="300"/>
      <c r="D6" s="396"/>
      <c r="E6" s="301" t="s">
        <v>329</v>
      </c>
      <c r="F6" s="302">
        <f>SUM(F2:F5)</f>
        <v>0</v>
      </c>
      <c r="G6" s="291" t="s">
        <v>330</v>
      </c>
      <c r="H6" s="1470"/>
      <c r="I6" s="1470"/>
      <c r="J6" s="292" t="str">
        <f>O218 &amp; ":"</f>
        <v>Finding Rejected:</v>
      </c>
      <c r="K6" s="293">
        <f>COUNTIF(K$13:K$158,O218)</f>
        <v>0</v>
      </c>
      <c r="L6" s="293">
        <f>COUNTIFS(K16:K214,"=" &amp; O218,C16:C214,"NC+")</f>
        <v>0</v>
      </c>
      <c r="N6" s="1466" t="str">
        <f>P218 &amp; ":"</f>
        <v>Replaced by new Action:</v>
      </c>
      <c r="O6" s="1467"/>
      <c r="P6" s="294">
        <f>COUNTIF(O$13:O$158,P218)</f>
        <v>0</v>
      </c>
    </row>
    <row r="7" spans="1:16" ht="13.5" thickBot="1" x14ac:dyDescent="0.25">
      <c r="A7" s="303" t="s">
        <v>1119</v>
      </c>
      <c r="B7" s="304" t="s">
        <v>331</v>
      </c>
      <c r="G7" s="306"/>
      <c r="H7" s="307"/>
      <c r="I7" s="307"/>
      <c r="J7" s="308" t="s">
        <v>332</v>
      </c>
      <c r="K7" s="309">
        <f>SUM(K2:K6)</f>
        <v>0</v>
      </c>
      <c r="L7" s="309">
        <f>SUM(L2:L6)</f>
        <v>0</v>
      </c>
      <c r="N7" s="1471" t="s">
        <v>332</v>
      </c>
      <c r="O7" s="1472"/>
      <c r="P7" s="310">
        <f>SUM(P2:P6)</f>
        <v>0</v>
      </c>
    </row>
    <row r="8" spans="1:16" ht="13.5" thickBot="1" x14ac:dyDescent="0.25">
      <c r="B8" s="304" t="s">
        <v>331</v>
      </c>
    </row>
    <row r="9" spans="1:16" ht="35.450000000000003" customHeight="1" x14ac:dyDescent="0.2">
      <c r="A9" s="313"/>
      <c r="B9" s="314" t="s">
        <v>333</v>
      </c>
      <c r="C9" s="1451" t="s">
        <v>166</v>
      </c>
      <c r="D9" s="1452"/>
      <c r="E9" s="1452"/>
      <c r="F9" s="1453"/>
      <c r="G9" s="1454" t="s">
        <v>198</v>
      </c>
      <c r="H9" s="1455"/>
      <c r="I9" s="1455"/>
      <c r="J9" s="1455"/>
      <c r="K9" s="1455"/>
      <c r="L9" s="1455"/>
      <c r="M9" s="1456"/>
      <c r="N9" s="1445" t="s">
        <v>166</v>
      </c>
      <c r="O9" s="1446"/>
      <c r="P9" s="1447"/>
    </row>
    <row r="10" spans="1:16" ht="15.75" customHeight="1" x14ac:dyDescent="0.2">
      <c r="A10" s="315"/>
      <c r="B10" s="316" t="s">
        <v>334</v>
      </c>
      <c r="C10" s="1457" t="s">
        <v>335</v>
      </c>
      <c r="D10" s="1458"/>
      <c r="E10" s="1458"/>
      <c r="F10" s="1459"/>
      <c r="G10" s="1460" t="s">
        <v>336</v>
      </c>
      <c r="H10" s="1461"/>
      <c r="I10" s="1462"/>
      <c r="J10" s="1463" t="s">
        <v>337</v>
      </c>
      <c r="K10" s="1464"/>
      <c r="L10" s="1464"/>
      <c r="M10" s="1465"/>
      <c r="N10" s="1448" t="s">
        <v>338</v>
      </c>
      <c r="O10" s="1449"/>
      <c r="P10" s="1450"/>
    </row>
    <row r="11" spans="1:16" ht="30" customHeight="1" x14ac:dyDescent="0.2">
      <c r="A11" s="317" t="s">
        <v>339</v>
      </c>
      <c r="B11" s="318" t="s">
        <v>340</v>
      </c>
      <c r="C11" s="593" t="s">
        <v>341</v>
      </c>
      <c r="D11" s="319" t="s">
        <v>342</v>
      </c>
      <c r="E11" s="320" t="s">
        <v>343</v>
      </c>
      <c r="F11" s="321" t="s">
        <v>344</v>
      </c>
      <c r="G11" s="322" t="s">
        <v>345</v>
      </c>
      <c r="H11" s="323" t="s">
        <v>346</v>
      </c>
      <c r="I11" s="324" t="s">
        <v>347</v>
      </c>
      <c r="J11" s="325" t="s">
        <v>348</v>
      </c>
      <c r="K11" s="323" t="s">
        <v>349</v>
      </c>
      <c r="L11" s="326" t="s">
        <v>350</v>
      </c>
      <c r="M11" s="324" t="s">
        <v>351</v>
      </c>
      <c r="N11" s="325" t="s">
        <v>348</v>
      </c>
      <c r="O11" s="323" t="s">
        <v>349</v>
      </c>
      <c r="P11" s="324" t="s">
        <v>352</v>
      </c>
    </row>
    <row r="12" spans="1:16" ht="25.9" customHeight="1" thickBot="1" x14ac:dyDescent="0.25">
      <c r="A12" s="327" t="s">
        <v>353</v>
      </c>
      <c r="B12" s="328" t="s">
        <v>354</v>
      </c>
      <c r="C12" s="329"/>
      <c r="D12" s="330" t="s">
        <v>355</v>
      </c>
      <c r="E12" s="330" t="s">
        <v>356</v>
      </c>
      <c r="F12" s="331" t="s">
        <v>357</v>
      </c>
      <c r="G12" s="332" t="s">
        <v>358</v>
      </c>
      <c r="H12" s="333" t="s">
        <v>359</v>
      </c>
      <c r="I12" s="334" t="s">
        <v>360</v>
      </c>
      <c r="J12" s="335" t="s">
        <v>359</v>
      </c>
      <c r="K12" s="333" t="s">
        <v>361</v>
      </c>
      <c r="L12" s="333" t="s">
        <v>362</v>
      </c>
      <c r="M12" s="334" t="s">
        <v>363</v>
      </c>
      <c r="N12" s="336" t="s">
        <v>359</v>
      </c>
      <c r="O12" s="337" t="s">
        <v>361</v>
      </c>
      <c r="P12" s="338" t="s">
        <v>364</v>
      </c>
    </row>
    <row r="13" spans="1:16" x14ac:dyDescent="0.2">
      <c r="A13" s="339"/>
      <c r="B13" s="340"/>
      <c r="C13" s="451"/>
      <c r="D13" s="341"/>
      <c r="E13" s="342"/>
      <c r="F13" s="540"/>
      <c r="G13" s="447"/>
      <c r="H13" s="537"/>
      <c r="I13" s="343"/>
      <c r="J13" s="534"/>
      <c r="K13" s="344"/>
      <c r="L13" s="345"/>
      <c r="M13" s="343"/>
      <c r="N13" s="534"/>
      <c r="O13" s="344"/>
      <c r="P13" s="346"/>
    </row>
    <row r="14" spans="1:16" x14ac:dyDescent="0.2">
      <c r="A14" s="347"/>
      <c r="B14" s="348"/>
      <c r="C14" s="452"/>
      <c r="D14" s="341"/>
      <c r="E14" s="342"/>
      <c r="F14" s="540"/>
      <c r="G14" s="447"/>
      <c r="H14" s="537"/>
      <c r="I14" s="343"/>
      <c r="J14" s="534"/>
      <c r="K14" s="344"/>
      <c r="L14" s="345"/>
      <c r="M14" s="343"/>
      <c r="N14" s="534"/>
      <c r="O14" s="344"/>
      <c r="P14" s="346"/>
    </row>
    <row r="15" spans="1:16" x14ac:dyDescent="0.2">
      <c r="A15" s="347"/>
      <c r="B15" s="348"/>
      <c r="C15" s="451"/>
      <c r="D15" s="341"/>
      <c r="E15" s="342"/>
      <c r="F15" s="540"/>
      <c r="G15" s="447"/>
      <c r="H15" s="537"/>
      <c r="I15" s="343"/>
      <c r="J15" s="534"/>
      <c r="K15" s="344"/>
      <c r="L15" s="345"/>
      <c r="M15" s="343"/>
      <c r="N15" s="534"/>
      <c r="O15" s="344"/>
      <c r="P15" s="346"/>
    </row>
    <row r="16" spans="1:16" x14ac:dyDescent="0.2">
      <c r="A16" s="347"/>
      <c r="B16" s="348"/>
      <c r="C16" s="452"/>
      <c r="D16" s="341"/>
      <c r="E16" s="342"/>
      <c r="F16" s="540"/>
      <c r="G16" s="447"/>
      <c r="H16" s="537"/>
      <c r="I16" s="343"/>
      <c r="J16" s="534"/>
      <c r="K16" s="344"/>
      <c r="L16" s="345"/>
      <c r="M16" s="343"/>
      <c r="N16" s="534"/>
      <c r="O16" s="344"/>
      <c r="P16" s="346"/>
    </row>
    <row r="17" spans="1:16" x14ac:dyDescent="0.2">
      <c r="A17" s="347"/>
      <c r="B17" s="348"/>
      <c r="C17" s="451"/>
      <c r="D17" s="341"/>
      <c r="E17" s="342"/>
      <c r="F17" s="540"/>
      <c r="G17" s="447"/>
      <c r="H17" s="537"/>
      <c r="I17" s="343"/>
      <c r="J17" s="534"/>
      <c r="K17" s="344"/>
      <c r="L17" s="345"/>
      <c r="M17" s="343"/>
      <c r="N17" s="534"/>
      <c r="O17" s="344"/>
      <c r="P17" s="346"/>
    </row>
    <row r="18" spans="1:16" x14ac:dyDescent="0.2">
      <c r="A18" s="347"/>
      <c r="B18" s="348"/>
      <c r="C18" s="452"/>
      <c r="D18" s="341"/>
      <c r="E18" s="342"/>
      <c r="F18" s="540"/>
      <c r="G18" s="447"/>
      <c r="H18" s="537"/>
      <c r="I18" s="343"/>
      <c r="J18" s="534"/>
      <c r="K18" s="344"/>
      <c r="L18" s="345"/>
      <c r="M18" s="343"/>
      <c r="N18" s="534"/>
      <c r="O18" s="344"/>
      <c r="P18" s="346"/>
    </row>
    <row r="19" spans="1:16" x14ac:dyDescent="0.2">
      <c r="A19" s="347"/>
      <c r="B19" s="348"/>
      <c r="C19" s="451"/>
      <c r="D19" s="341"/>
      <c r="E19" s="342"/>
      <c r="F19" s="540"/>
      <c r="G19" s="447"/>
      <c r="H19" s="537"/>
      <c r="I19" s="343"/>
      <c r="J19" s="534"/>
      <c r="K19" s="344"/>
      <c r="L19" s="345"/>
      <c r="M19" s="343"/>
      <c r="N19" s="534"/>
      <c r="O19" s="344"/>
      <c r="P19" s="346"/>
    </row>
    <row r="20" spans="1:16" ht="14.65" customHeight="1" x14ac:dyDescent="0.2">
      <c r="A20" s="347"/>
      <c r="B20" s="348"/>
      <c r="C20" s="452"/>
      <c r="D20" s="341"/>
      <c r="E20" s="342"/>
      <c r="F20" s="540"/>
      <c r="G20" s="447"/>
      <c r="H20" s="537"/>
      <c r="I20" s="343"/>
      <c r="J20" s="534"/>
      <c r="K20" s="344"/>
      <c r="L20" s="345"/>
      <c r="M20" s="343"/>
      <c r="N20" s="534"/>
      <c r="O20" s="344"/>
      <c r="P20" s="346"/>
    </row>
    <row r="21" spans="1:16" x14ac:dyDescent="0.2">
      <c r="A21" s="347"/>
      <c r="B21" s="348"/>
      <c r="C21" s="451"/>
      <c r="D21" s="349"/>
      <c r="E21" s="350"/>
      <c r="F21" s="540"/>
      <c r="G21" s="447"/>
      <c r="H21" s="538"/>
      <c r="I21" s="344"/>
      <c r="J21" s="535"/>
      <c r="K21" s="344"/>
      <c r="L21" s="345"/>
      <c r="M21" s="343"/>
      <c r="N21" s="535"/>
      <c r="O21" s="344"/>
      <c r="P21" s="346"/>
    </row>
    <row r="22" spans="1:16" x14ac:dyDescent="0.2">
      <c r="A22" s="347"/>
      <c r="B22" s="348"/>
      <c r="C22" s="452"/>
      <c r="D22" s="349"/>
      <c r="E22" s="350"/>
      <c r="F22" s="540"/>
      <c r="G22" s="447"/>
      <c r="H22" s="538"/>
      <c r="I22" s="344"/>
      <c r="J22" s="535"/>
      <c r="K22" s="344"/>
      <c r="L22" s="345"/>
      <c r="M22" s="343"/>
      <c r="N22" s="535"/>
      <c r="O22" s="344"/>
      <c r="P22" s="346"/>
    </row>
    <row r="23" spans="1:16" x14ac:dyDescent="0.2">
      <c r="A23" s="347"/>
      <c r="B23" s="348"/>
      <c r="C23" s="451"/>
      <c r="D23" s="349"/>
      <c r="E23" s="350"/>
      <c r="F23" s="540"/>
      <c r="G23" s="447"/>
      <c r="H23" s="538"/>
      <c r="I23" s="344"/>
      <c r="J23" s="535"/>
      <c r="K23" s="344"/>
      <c r="L23" s="345"/>
      <c r="M23" s="343"/>
      <c r="N23" s="535"/>
      <c r="O23" s="344"/>
      <c r="P23" s="346"/>
    </row>
    <row r="24" spans="1:16" x14ac:dyDescent="0.2">
      <c r="A24" s="347"/>
      <c r="B24" s="348"/>
      <c r="C24" s="452"/>
      <c r="D24" s="349"/>
      <c r="E24" s="350"/>
      <c r="F24" s="540"/>
      <c r="G24" s="447"/>
      <c r="H24" s="538"/>
      <c r="I24" s="344"/>
      <c r="J24" s="535"/>
      <c r="K24" s="344"/>
      <c r="L24" s="345"/>
      <c r="M24" s="343"/>
      <c r="N24" s="535"/>
      <c r="O24" s="344"/>
      <c r="P24" s="346"/>
    </row>
    <row r="25" spans="1:16" x14ac:dyDescent="0.2">
      <c r="A25" s="347"/>
      <c r="B25" s="348"/>
      <c r="C25" s="451"/>
      <c r="D25" s="349"/>
      <c r="E25" s="350"/>
      <c r="F25" s="540"/>
      <c r="G25" s="447"/>
      <c r="H25" s="538"/>
      <c r="I25" s="344"/>
      <c r="J25" s="535"/>
      <c r="K25" s="344"/>
      <c r="L25" s="345"/>
      <c r="M25" s="343"/>
      <c r="N25" s="535"/>
      <c r="O25" s="344"/>
      <c r="P25" s="346"/>
    </row>
    <row r="26" spans="1:16" x14ac:dyDescent="0.2">
      <c r="A26" s="347"/>
      <c r="B26" s="348"/>
      <c r="C26" s="452"/>
      <c r="D26" s="349"/>
      <c r="E26" s="350"/>
      <c r="F26" s="540"/>
      <c r="G26" s="447"/>
      <c r="H26" s="538"/>
      <c r="I26" s="344"/>
      <c r="J26" s="535"/>
      <c r="K26" s="344"/>
      <c r="L26" s="345"/>
      <c r="M26" s="343"/>
      <c r="N26" s="535"/>
      <c r="O26" s="344"/>
      <c r="P26" s="346"/>
    </row>
    <row r="27" spans="1:16" x14ac:dyDescent="0.2">
      <c r="A27" s="347"/>
      <c r="B27" s="348"/>
      <c r="C27" s="451"/>
      <c r="D27" s="349"/>
      <c r="E27" s="350"/>
      <c r="F27" s="540"/>
      <c r="G27" s="447"/>
      <c r="H27" s="538"/>
      <c r="I27" s="344"/>
      <c r="J27" s="535"/>
      <c r="K27" s="344"/>
      <c r="L27" s="345"/>
      <c r="M27" s="343"/>
      <c r="N27" s="535"/>
      <c r="O27" s="344"/>
      <c r="P27" s="346"/>
    </row>
    <row r="28" spans="1:16" x14ac:dyDescent="0.2">
      <c r="A28" s="347"/>
      <c r="B28" s="348"/>
      <c r="C28" s="452"/>
      <c r="D28" s="349"/>
      <c r="E28" s="350"/>
      <c r="F28" s="540"/>
      <c r="G28" s="447"/>
      <c r="H28" s="538"/>
      <c r="I28" s="344"/>
      <c r="J28" s="535"/>
      <c r="K28" s="344"/>
      <c r="L28" s="345"/>
      <c r="M28" s="343"/>
      <c r="N28" s="535"/>
      <c r="O28" s="344"/>
      <c r="P28" s="346"/>
    </row>
    <row r="29" spans="1:16" x14ac:dyDescent="0.2">
      <c r="A29" s="347"/>
      <c r="B29" s="348"/>
      <c r="C29" s="451"/>
      <c r="D29" s="349"/>
      <c r="E29" s="350"/>
      <c r="F29" s="540"/>
      <c r="G29" s="447"/>
      <c r="H29" s="538"/>
      <c r="I29" s="344"/>
      <c r="J29" s="535"/>
      <c r="K29" s="344"/>
      <c r="L29" s="345"/>
      <c r="M29" s="343"/>
      <c r="N29" s="535"/>
      <c r="O29" s="344"/>
      <c r="P29" s="346"/>
    </row>
    <row r="30" spans="1:16" x14ac:dyDescent="0.2">
      <c r="A30" s="347"/>
      <c r="B30" s="348"/>
      <c r="C30" s="452"/>
      <c r="D30" s="349"/>
      <c r="E30" s="350"/>
      <c r="F30" s="540"/>
      <c r="G30" s="447"/>
      <c r="H30" s="538"/>
      <c r="I30" s="344"/>
      <c r="J30" s="535"/>
      <c r="K30" s="344"/>
      <c r="L30" s="345"/>
      <c r="M30" s="343"/>
      <c r="N30" s="535"/>
      <c r="O30" s="344"/>
      <c r="P30" s="346"/>
    </row>
    <row r="31" spans="1:16" ht="13.9" customHeight="1" x14ac:dyDescent="0.2">
      <c r="A31" s="347"/>
      <c r="B31" s="348"/>
      <c r="C31" s="451"/>
      <c r="D31" s="349"/>
      <c r="E31" s="350"/>
      <c r="F31" s="540"/>
      <c r="G31" s="447"/>
      <c r="H31" s="538"/>
      <c r="I31" s="344"/>
      <c r="J31" s="535"/>
      <c r="K31" s="344"/>
      <c r="L31" s="345"/>
      <c r="M31" s="343"/>
      <c r="N31" s="535"/>
      <c r="O31" s="344"/>
      <c r="P31" s="346"/>
    </row>
    <row r="32" spans="1:16" ht="13.9" customHeight="1" x14ac:dyDescent="0.2">
      <c r="A32" s="347"/>
      <c r="B32" s="348"/>
      <c r="C32" s="452"/>
      <c r="D32" s="349"/>
      <c r="E32" s="350"/>
      <c r="F32" s="540"/>
      <c r="G32" s="447"/>
      <c r="H32" s="538"/>
      <c r="I32" s="344"/>
      <c r="J32" s="535"/>
      <c r="K32" s="344"/>
      <c r="L32" s="345"/>
      <c r="M32" s="343"/>
      <c r="N32" s="535"/>
      <c r="O32" s="344"/>
      <c r="P32" s="346"/>
    </row>
    <row r="33" spans="1:16" ht="13.9" customHeight="1" x14ac:dyDescent="0.2">
      <c r="A33" s="347"/>
      <c r="B33" s="348"/>
      <c r="C33" s="451"/>
      <c r="D33" s="349"/>
      <c r="E33" s="350"/>
      <c r="F33" s="540"/>
      <c r="G33" s="447"/>
      <c r="H33" s="538"/>
      <c r="I33" s="344"/>
      <c r="J33" s="535"/>
      <c r="K33" s="344"/>
      <c r="L33" s="345"/>
      <c r="M33" s="343"/>
      <c r="N33" s="535"/>
      <c r="O33" s="344"/>
      <c r="P33" s="346"/>
    </row>
    <row r="34" spans="1:16" ht="13.9" customHeight="1" x14ac:dyDescent="0.2">
      <c r="A34" s="347"/>
      <c r="B34" s="348"/>
      <c r="C34" s="452"/>
      <c r="D34" s="349"/>
      <c r="E34" s="350"/>
      <c r="F34" s="540"/>
      <c r="G34" s="447"/>
      <c r="H34" s="538"/>
      <c r="I34" s="344"/>
      <c r="J34" s="535"/>
      <c r="K34" s="344"/>
      <c r="L34" s="345"/>
      <c r="M34" s="343"/>
      <c r="N34" s="535"/>
      <c r="O34" s="344"/>
      <c r="P34" s="346"/>
    </row>
    <row r="35" spans="1:16" ht="13.9" customHeight="1" x14ac:dyDescent="0.2">
      <c r="A35" s="347"/>
      <c r="B35" s="348"/>
      <c r="C35" s="451"/>
      <c r="D35" s="349"/>
      <c r="E35" s="350"/>
      <c r="F35" s="540"/>
      <c r="G35" s="447"/>
      <c r="H35" s="538"/>
      <c r="I35" s="344"/>
      <c r="J35" s="535"/>
      <c r="K35" s="344"/>
      <c r="L35" s="345"/>
      <c r="M35" s="343"/>
      <c r="N35" s="535"/>
      <c r="O35" s="344"/>
      <c r="P35" s="346"/>
    </row>
    <row r="36" spans="1:16" ht="13.9" customHeight="1" x14ac:dyDescent="0.2">
      <c r="A36" s="347"/>
      <c r="B36" s="348"/>
      <c r="C36" s="452"/>
      <c r="D36" s="349"/>
      <c r="E36" s="350"/>
      <c r="F36" s="540"/>
      <c r="G36" s="447"/>
      <c r="H36" s="538"/>
      <c r="I36" s="344"/>
      <c r="J36" s="535"/>
      <c r="K36" s="344"/>
      <c r="L36" s="345"/>
      <c r="M36" s="343"/>
      <c r="N36" s="535"/>
      <c r="O36" s="344"/>
      <c r="P36" s="346"/>
    </row>
    <row r="37" spans="1:16" ht="13.9" customHeight="1" x14ac:dyDescent="0.2">
      <c r="A37" s="347"/>
      <c r="B37" s="348"/>
      <c r="C37" s="451"/>
      <c r="D37" s="349"/>
      <c r="E37" s="350"/>
      <c r="F37" s="540"/>
      <c r="G37" s="447"/>
      <c r="H37" s="538"/>
      <c r="I37" s="344"/>
      <c r="J37" s="535"/>
      <c r="K37" s="344"/>
      <c r="L37" s="345"/>
      <c r="M37" s="343"/>
      <c r="N37" s="535"/>
      <c r="O37" s="344"/>
      <c r="P37" s="346"/>
    </row>
    <row r="38" spans="1:16" ht="13.9" customHeight="1" x14ac:dyDescent="0.2">
      <c r="A38" s="347"/>
      <c r="B38" s="348"/>
      <c r="C38" s="452"/>
      <c r="D38" s="349"/>
      <c r="E38" s="350"/>
      <c r="F38" s="540"/>
      <c r="G38" s="447"/>
      <c r="H38" s="538"/>
      <c r="I38" s="344"/>
      <c r="J38" s="535"/>
      <c r="K38" s="344"/>
      <c r="L38" s="345"/>
      <c r="M38" s="343"/>
      <c r="N38" s="535"/>
      <c r="O38" s="344"/>
      <c r="P38" s="346"/>
    </row>
    <row r="39" spans="1:16" ht="13.9" customHeight="1" x14ac:dyDescent="0.2">
      <c r="A39" s="347"/>
      <c r="B39" s="348"/>
      <c r="C39" s="451"/>
      <c r="D39" s="349"/>
      <c r="E39" s="350"/>
      <c r="F39" s="540"/>
      <c r="G39" s="447"/>
      <c r="H39" s="538"/>
      <c r="I39" s="344"/>
      <c r="J39" s="535"/>
      <c r="K39" s="344"/>
      <c r="L39" s="345"/>
      <c r="M39" s="343"/>
      <c r="N39" s="535"/>
      <c r="O39" s="344"/>
      <c r="P39" s="346"/>
    </row>
    <row r="40" spans="1:16" ht="13.9" customHeight="1" x14ac:dyDescent="0.2">
      <c r="A40" s="347"/>
      <c r="B40" s="348"/>
      <c r="C40" s="452"/>
      <c r="D40" s="349"/>
      <c r="E40" s="350"/>
      <c r="F40" s="540"/>
      <c r="G40" s="447"/>
      <c r="H40" s="538"/>
      <c r="I40" s="344"/>
      <c r="J40" s="535"/>
      <c r="K40" s="344"/>
      <c r="L40" s="345"/>
      <c r="M40" s="343"/>
      <c r="N40" s="535"/>
      <c r="O40" s="344"/>
      <c r="P40" s="346"/>
    </row>
    <row r="41" spans="1:16" ht="13.9" customHeight="1" x14ac:dyDescent="0.2">
      <c r="A41" s="347"/>
      <c r="B41" s="348"/>
      <c r="C41" s="451"/>
      <c r="D41" s="349"/>
      <c r="E41" s="350"/>
      <c r="F41" s="540"/>
      <c r="G41" s="447"/>
      <c r="H41" s="538"/>
      <c r="I41" s="344"/>
      <c r="J41" s="535"/>
      <c r="K41" s="344"/>
      <c r="L41" s="345"/>
      <c r="M41" s="343"/>
      <c r="N41" s="535"/>
      <c r="O41" s="344"/>
      <c r="P41" s="346"/>
    </row>
    <row r="42" spans="1:16" ht="13.9" customHeight="1" x14ac:dyDescent="0.2">
      <c r="A42" s="347"/>
      <c r="B42" s="348"/>
      <c r="C42" s="452"/>
      <c r="D42" s="349"/>
      <c r="E42" s="350"/>
      <c r="F42" s="540"/>
      <c r="G42" s="447"/>
      <c r="H42" s="538"/>
      <c r="I42" s="344"/>
      <c r="J42" s="535"/>
      <c r="K42" s="344"/>
      <c r="L42" s="345"/>
      <c r="M42" s="343"/>
      <c r="N42" s="535"/>
      <c r="O42" s="344"/>
      <c r="P42" s="346"/>
    </row>
    <row r="43" spans="1:16" ht="13.9" customHeight="1" x14ac:dyDescent="0.2">
      <c r="A43" s="347"/>
      <c r="B43" s="348"/>
      <c r="C43" s="451"/>
      <c r="D43" s="349"/>
      <c r="E43" s="350"/>
      <c r="F43" s="540"/>
      <c r="G43" s="447"/>
      <c r="H43" s="538"/>
      <c r="I43" s="344"/>
      <c r="J43" s="535"/>
      <c r="K43" s="344"/>
      <c r="L43" s="345"/>
      <c r="M43" s="343"/>
      <c r="N43" s="535"/>
      <c r="O43" s="344"/>
      <c r="P43" s="346"/>
    </row>
    <row r="44" spans="1:16" ht="13.9" customHeight="1" x14ac:dyDescent="0.2">
      <c r="A44" s="347"/>
      <c r="B44" s="348"/>
      <c r="C44" s="452"/>
      <c r="D44" s="349"/>
      <c r="E44" s="350"/>
      <c r="F44" s="540"/>
      <c r="G44" s="447"/>
      <c r="H44" s="538"/>
      <c r="I44" s="344"/>
      <c r="J44" s="535"/>
      <c r="K44" s="344"/>
      <c r="L44" s="345"/>
      <c r="M44" s="343"/>
      <c r="N44" s="535"/>
      <c r="O44" s="344"/>
      <c r="P44" s="346"/>
    </row>
    <row r="45" spans="1:16" ht="13.9" customHeight="1" x14ac:dyDescent="0.2">
      <c r="A45" s="347"/>
      <c r="B45" s="348"/>
      <c r="C45" s="451"/>
      <c r="D45" s="349"/>
      <c r="E45" s="350"/>
      <c r="F45" s="540"/>
      <c r="G45" s="447"/>
      <c r="H45" s="538"/>
      <c r="I45" s="344"/>
      <c r="J45" s="535"/>
      <c r="K45" s="344"/>
      <c r="L45" s="345"/>
      <c r="M45" s="343"/>
      <c r="N45" s="535"/>
      <c r="O45" s="344"/>
      <c r="P45" s="346"/>
    </row>
    <row r="46" spans="1:16" ht="13.9" customHeight="1" x14ac:dyDescent="0.2">
      <c r="A46" s="347"/>
      <c r="B46" s="348"/>
      <c r="C46" s="452"/>
      <c r="D46" s="349"/>
      <c r="E46" s="350"/>
      <c r="F46" s="540"/>
      <c r="G46" s="447"/>
      <c r="H46" s="538"/>
      <c r="I46" s="344"/>
      <c r="J46" s="535"/>
      <c r="K46" s="344"/>
      <c r="L46" s="345"/>
      <c r="M46" s="343"/>
      <c r="N46" s="535"/>
      <c r="O46" s="344"/>
      <c r="P46" s="346"/>
    </row>
    <row r="47" spans="1:16" ht="13.9" customHeight="1" x14ac:dyDescent="0.2">
      <c r="A47" s="347"/>
      <c r="B47" s="348"/>
      <c r="C47" s="451"/>
      <c r="D47" s="349"/>
      <c r="E47" s="350"/>
      <c r="F47" s="540"/>
      <c r="G47" s="447"/>
      <c r="H47" s="538"/>
      <c r="I47" s="344"/>
      <c r="J47" s="535"/>
      <c r="K47" s="344"/>
      <c r="L47" s="345"/>
      <c r="M47" s="343"/>
      <c r="N47" s="535"/>
      <c r="O47" s="344"/>
      <c r="P47" s="346"/>
    </row>
    <row r="48" spans="1:16" ht="13.9" customHeight="1" x14ac:dyDescent="0.2">
      <c r="A48" s="347"/>
      <c r="B48" s="348"/>
      <c r="C48" s="452"/>
      <c r="D48" s="349"/>
      <c r="E48" s="350"/>
      <c r="F48" s="540"/>
      <c r="G48" s="447"/>
      <c r="H48" s="538"/>
      <c r="I48" s="344"/>
      <c r="J48" s="535"/>
      <c r="K48" s="344"/>
      <c r="L48" s="345"/>
      <c r="M48" s="343"/>
      <c r="N48" s="535"/>
      <c r="O48" s="344"/>
      <c r="P48" s="346"/>
    </row>
    <row r="49" spans="1:16" ht="13.9" customHeight="1" x14ac:dyDescent="0.2">
      <c r="A49" s="347"/>
      <c r="B49" s="348"/>
      <c r="C49" s="451"/>
      <c r="D49" s="349"/>
      <c r="E49" s="350"/>
      <c r="F49" s="540"/>
      <c r="G49" s="447"/>
      <c r="H49" s="538"/>
      <c r="I49" s="344"/>
      <c r="J49" s="535"/>
      <c r="K49" s="344"/>
      <c r="L49" s="345"/>
      <c r="M49" s="343"/>
      <c r="N49" s="535"/>
      <c r="O49" s="344"/>
      <c r="P49" s="346"/>
    </row>
    <row r="50" spans="1:16" ht="13.9" customHeight="1" x14ac:dyDescent="0.2">
      <c r="A50" s="347"/>
      <c r="B50" s="348"/>
      <c r="C50" s="452"/>
      <c r="D50" s="349"/>
      <c r="E50" s="350"/>
      <c r="F50" s="540"/>
      <c r="G50" s="447"/>
      <c r="H50" s="538"/>
      <c r="I50" s="344"/>
      <c r="J50" s="535"/>
      <c r="K50" s="344"/>
      <c r="L50" s="345"/>
      <c r="M50" s="343"/>
      <c r="N50" s="535"/>
      <c r="O50" s="344"/>
      <c r="P50" s="346"/>
    </row>
    <row r="51" spans="1:16" ht="13.9" customHeight="1" x14ac:dyDescent="0.2">
      <c r="A51" s="347"/>
      <c r="B51" s="348"/>
      <c r="C51" s="451"/>
      <c r="D51" s="349"/>
      <c r="E51" s="350"/>
      <c r="F51" s="540"/>
      <c r="G51" s="447"/>
      <c r="H51" s="538"/>
      <c r="I51" s="344"/>
      <c r="J51" s="535"/>
      <c r="K51" s="344"/>
      <c r="L51" s="345"/>
      <c r="M51" s="343"/>
      <c r="N51" s="535"/>
      <c r="O51" s="344"/>
      <c r="P51" s="346"/>
    </row>
    <row r="52" spans="1:16" ht="13.9" customHeight="1" x14ac:dyDescent="0.2">
      <c r="A52" s="347"/>
      <c r="B52" s="348"/>
      <c r="C52" s="452"/>
      <c r="D52" s="349"/>
      <c r="E52" s="350"/>
      <c r="F52" s="540"/>
      <c r="G52" s="447"/>
      <c r="H52" s="538"/>
      <c r="I52" s="344"/>
      <c r="J52" s="535"/>
      <c r="K52" s="344"/>
      <c r="L52" s="345"/>
      <c r="M52" s="343"/>
      <c r="N52" s="535"/>
      <c r="O52" s="344"/>
      <c r="P52" s="346"/>
    </row>
    <row r="53" spans="1:16" ht="13.9" customHeight="1" x14ac:dyDescent="0.2">
      <c r="A53" s="347"/>
      <c r="B53" s="348"/>
      <c r="C53" s="451"/>
      <c r="D53" s="349"/>
      <c r="E53" s="350"/>
      <c r="F53" s="540"/>
      <c r="G53" s="447"/>
      <c r="H53" s="538"/>
      <c r="I53" s="344"/>
      <c r="J53" s="535"/>
      <c r="K53" s="344"/>
      <c r="L53" s="345"/>
      <c r="M53" s="343"/>
      <c r="N53" s="535"/>
      <c r="O53" s="344"/>
      <c r="P53" s="346"/>
    </row>
    <row r="54" spans="1:16" ht="13.9" customHeight="1" x14ac:dyDescent="0.2">
      <c r="A54" s="347"/>
      <c r="B54" s="348"/>
      <c r="C54" s="452"/>
      <c r="D54" s="349"/>
      <c r="E54" s="350"/>
      <c r="F54" s="540"/>
      <c r="G54" s="447"/>
      <c r="H54" s="538"/>
      <c r="I54" s="344"/>
      <c r="J54" s="535"/>
      <c r="K54" s="344"/>
      <c r="L54" s="345"/>
      <c r="M54" s="343"/>
      <c r="N54" s="535"/>
      <c r="O54" s="344"/>
      <c r="P54" s="346"/>
    </row>
    <row r="55" spans="1:16" ht="13.9" customHeight="1" x14ac:dyDescent="0.2">
      <c r="A55" s="347"/>
      <c r="B55" s="348"/>
      <c r="C55" s="451"/>
      <c r="D55" s="349"/>
      <c r="E55" s="350"/>
      <c r="F55" s="540"/>
      <c r="G55" s="447"/>
      <c r="H55" s="538"/>
      <c r="I55" s="344"/>
      <c r="J55" s="535"/>
      <c r="K55" s="344"/>
      <c r="L55" s="345"/>
      <c r="M55" s="343"/>
      <c r="N55" s="535"/>
      <c r="O55" s="344"/>
      <c r="P55" s="346"/>
    </row>
    <row r="56" spans="1:16" ht="13.9" customHeight="1" x14ac:dyDescent="0.2">
      <c r="A56" s="347"/>
      <c r="B56" s="348"/>
      <c r="C56" s="452"/>
      <c r="D56" s="349"/>
      <c r="E56" s="350"/>
      <c r="F56" s="540"/>
      <c r="G56" s="447"/>
      <c r="H56" s="538"/>
      <c r="I56" s="344"/>
      <c r="J56" s="535"/>
      <c r="K56" s="344"/>
      <c r="L56" s="345"/>
      <c r="M56" s="343"/>
      <c r="N56" s="535"/>
      <c r="O56" s="344"/>
      <c r="P56" s="346"/>
    </row>
    <row r="57" spans="1:16" ht="13.9" customHeight="1" x14ac:dyDescent="0.2">
      <c r="A57" s="347"/>
      <c r="B57" s="348"/>
      <c r="C57" s="451"/>
      <c r="D57" s="349"/>
      <c r="E57" s="350"/>
      <c r="F57" s="540"/>
      <c r="G57" s="447"/>
      <c r="H57" s="538"/>
      <c r="I57" s="344"/>
      <c r="J57" s="535"/>
      <c r="K57" s="344"/>
      <c r="L57" s="345"/>
      <c r="M57" s="343"/>
      <c r="N57" s="535"/>
      <c r="O57" s="344"/>
      <c r="P57" s="346"/>
    </row>
    <row r="58" spans="1:16" x14ac:dyDescent="0.2">
      <c r="A58" s="347"/>
      <c r="B58" s="348"/>
      <c r="C58" s="452"/>
      <c r="D58" s="349"/>
      <c r="E58" s="350"/>
      <c r="F58" s="540"/>
      <c r="G58" s="447"/>
      <c r="H58" s="538"/>
      <c r="I58" s="344"/>
      <c r="J58" s="535"/>
      <c r="K58" s="344"/>
      <c r="L58" s="345"/>
      <c r="M58" s="343"/>
      <c r="N58" s="535"/>
      <c r="O58" s="344"/>
      <c r="P58" s="346"/>
    </row>
    <row r="59" spans="1:16" x14ac:dyDescent="0.2">
      <c r="A59" s="347"/>
      <c r="B59" s="348"/>
      <c r="C59" s="451"/>
      <c r="D59" s="349"/>
      <c r="E59" s="350"/>
      <c r="F59" s="540"/>
      <c r="G59" s="447"/>
      <c r="H59" s="538"/>
      <c r="I59" s="344"/>
      <c r="J59" s="535"/>
      <c r="K59" s="344"/>
      <c r="L59" s="345"/>
      <c r="M59" s="343"/>
      <c r="N59" s="535"/>
      <c r="O59" s="344"/>
      <c r="P59" s="346"/>
    </row>
    <row r="60" spans="1:16" x14ac:dyDescent="0.2">
      <c r="A60" s="347"/>
      <c r="B60" s="348"/>
      <c r="C60" s="452"/>
      <c r="D60" s="349"/>
      <c r="E60" s="350"/>
      <c r="F60" s="540"/>
      <c r="G60" s="447"/>
      <c r="H60" s="538"/>
      <c r="I60" s="344"/>
      <c r="J60" s="535"/>
      <c r="K60" s="344"/>
      <c r="L60" s="345"/>
      <c r="M60" s="343"/>
      <c r="N60" s="535"/>
      <c r="O60" s="344"/>
      <c r="P60" s="346"/>
    </row>
    <row r="61" spans="1:16" x14ac:dyDescent="0.2">
      <c r="A61" s="347"/>
      <c r="B61" s="348"/>
      <c r="C61" s="451"/>
      <c r="D61" s="349"/>
      <c r="E61" s="350"/>
      <c r="F61" s="540"/>
      <c r="G61" s="447"/>
      <c r="H61" s="538"/>
      <c r="I61" s="344"/>
      <c r="J61" s="535"/>
      <c r="K61" s="344"/>
      <c r="L61" s="345"/>
      <c r="M61" s="343"/>
      <c r="N61" s="535"/>
      <c r="O61" s="344"/>
      <c r="P61" s="346"/>
    </row>
    <row r="62" spans="1:16" x14ac:dyDescent="0.2">
      <c r="A62" s="347"/>
      <c r="B62" s="348"/>
      <c r="C62" s="452"/>
      <c r="D62" s="349"/>
      <c r="E62" s="350"/>
      <c r="F62" s="540"/>
      <c r="G62" s="447"/>
      <c r="H62" s="538"/>
      <c r="I62" s="344"/>
      <c r="J62" s="535"/>
      <c r="K62" s="344"/>
      <c r="L62" s="345"/>
      <c r="M62" s="343"/>
      <c r="N62" s="535"/>
      <c r="O62" s="344"/>
      <c r="P62" s="346"/>
    </row>
    <row r="63" spans="1:16" x14ac:dyDescent="0.2">
      <c r="A63" s="347"/>
      <c r="B63" s="348"/>
      <c r="C63" s="451"/>
      <c r="D63" s="349"/>
      <c r="E63" s="350"/>
      <c r="F63" s="540"/>
      <c r="G63" s="447"/>
      <c r="H63" s="538"/>
      <c r="I63" s="344"/>
      <c r="J63" s="535"/>
      <c r="K63" s="344"/>
      <c r="L63" s="345"/>
      <c r="M63" s="343"/>
      <c r="N63" s="535"/>
      <c r="O63" s="344"/>
      <c r="P63" s="346"/>
    </row>
    <row r="64" spans="1:16" x14ac:dyDescent="0.2">
      <c r="A64" s="347"/>
      <c r="B64" s="348"/>
      <c r="C64" s="452"/>
      <c r="D64" s="349"/>
      <c r="E64" s="350"/>
      <c r="F64" s="540"/>
      <c r="G64" s="447"/>
      <c r="H64" s="538"/>
      <c r="I64" s="344"/>
      <c r="J64" s="535"/>
      <c r="K64" s="344"/>
      <c r="L64" s="345"/>
      <c r="M64" s="343"/>
      <c r="N64" s="535"/>
      <c r="O64" s="344"/>
      <c r="P64" s="346"/>
    </row>
    <row r="65" spans="1:16" x14ac:dyDescent="0.2">
      <c r="A65" s="347"/>
      <c r="B65" s="348"/>
      <c r="C65" s="451"/>
      <c r="D65" s="349"/>
      <c r="E65" s="350"/>
      <c r="F65" s="540"/>
      <c r="G65" s="447"/>
      <c r="H65" s="538"/>
      <c r="I65" s="344"/>
      <c r="J65" s="535"/>
      <c r="K65" s="344"/>
      <c r="L65" s="345"/>
      <c r="M65" s="343"/>
      <c r="N65" s="535"/>
      <c r="O65" s="344"/>
      <c r="P65" s="346"/>
    </row>
    <row r="66" spans="1:16" x14ac:dyDescent="0.2">
      <c r="A66" s="347"/>
      <c r="B66" s="348"/>
      <c r="C66" s="452"/>
      <c r="D66" s="349"/>
      <c r="E66" s="350"/>
      <c r="F66" s="540"/>
      <c r="G66" s="447"/>
      <c r="H66" s="538"/>
      <c r="I66" s="344"/>
      <c r="J66" s="535"/>
      <c r="K66" s="344"/>
      <c r="L66" s="345"/>
      <c r="M66" s="343"/>
      <c r="N66" s="535"/>
      <c r="O66" s="344"/>
      <c r="P66" s="346"/>
    </row>
    <row r="67" spans="1:16" x14ac:dyDescent="0.2">
      <c r="A67" s="347"/>
      <c r="B67" s="348"/>
      <c r="C67" s="451"/>
      <c r="D67" s="349"/>
      <c r="E67" s="350"/>
      <c r="F67" s="540"/>
      <c r="G67" s="447"/>
      <c r="H67" s="538"/>
      <c r="I67" s="344"/>
      <c r="J67" s="535"/>
      <c r="K67" s="344"/>
      <c r="L67" s="345"/>
      <c r="M67" s="343"/>
      <c r="N67" s="535"/>
      <c r="O67" s="344"/>
      <c r="P67" s="346"/>
    </row>
    <row r="68" spans="1:16" x14ac:dyDescent="0.2">
      <c r="A68" s="347"/>
      <c r="B68" s="348"/>
      <c r="C68" s="452"/>
      <c r="D68" s="349"/>
      <c r="E68" s="350"/>
      <c r="F68" s="540"/>
      <c r="G68" s="447"/>
      <c r="H68" s="538"/>
      <c r="I68" s="344"/>
      <c r="J68" s="535"/>
      <c r="K68" s="344"/>
      <c r="L68" s="345"/>
      <c r="M68" s="343"/>
      <c r="N68" s="535"/>
      <c r="O68" s="344"/>
      <c r="P68" s="346"/>
    </row>
    <row r="69" spans="1:16" x14ac:dyDescent="0.2">
      <c r="A69" s="347"/>
      <c r="B69" s="348"/>
      <c r="C69" s="451"/>
      <c r="D69" s="349"/>
      <c r="E69" s="350"/>
      <c r="F69" s="540"/>
      <c r="G69" s="447"/>
      <c r="H69" s="538"/>
      <c r="I69" s="344"/>
      <c r="J69" s="535"/>
      <c r="K69" s="344"/>
      <c r="L69" s="345"/>
      <c r="M69" s="343"/>
      <c r="N69" s="535"/>
      <c r="O69" s="344"/>
      <c r="P69" s="346"/>
    </row>
    <row r="70" spans="1:16" x14ac:dyDescent="0.2">
      <c r="A70" s="347"/>
      <c r="B70" s="348"/>
      <c r="C70" s="452"/>
      <c r="D70" s="349"/>
      <c r="E70" s="350"/>
      <c r="F70" s="540"/>
      <c r="G70" s="447"/>
      <c r="H70" s="538"/>
      <c r="I70" s="344"/>
      <c r="J70" s="535"/>
      <c r="K70" s="344"/>
      <c r="L70" s="345"/>
      <c r="M70" s="343"/>
      <c r="N70" s="535"/>
      <c r="O70" s="344"/>
      <c r="P70" s="346"/>
    </row>
    <row r="71" spans="1:16" x14ac:dyDescent="0.2">
      <c r="A71" s="347"/>
      <c r="B71" s="348"/>
      <c r="C71" s="451"/>
      <c r="D71" s="341"/>
      <c r="E71" s="342"/>
      <c r="F71" s="540"/>
      <c r="G71" s="447"/>
      <c r="H71" s="537"/>
      <c r="I71" s="343"/>
      <c r="J71" s="534"/>
      <c r="K71" s="344"/>
      <c r="L71" s="345"/>
      <c r="M71" s="343"/>
      <c r="N71" s="534"/>
      <c r="O71" s="344"/>
      <c r="P71" s="346"/>
    </row>
    <row r="72" spans="1:16" x14ac:dyDescent="0.2">
      <c r="A72" s="347"/>
      <c r="B72" s="348"/>
      <c r="C72" s="452"/>
      <c r="D72" s="341"/>
      <c r="E72" s="342"/>
      <c r="F72" s="540"/>
      <c r="G72" s="447"/>
      <c r="H72" s="537"/>
      <c r="I72" s="343"/>
      <c r="J72" s="534"/>
      <c r="K72" s="344"/>
      <c r="L72" s="345"/>
      <c r="M72" s="343"/>
      <c r="N72" s="534"/>
      <c r="O72" s="344"/>
      <c r="P72" s="346"/>
    </row>
    <row r="73" spans="1:16" x14ac:dyDescent="0.2">
      <c r="A73" s="347"/>
      <c r="B73" s="348"/>
      <c r="C73" s="451"/>
      <c r="D73" s="341"/>
      <c r="E73" s="342"/>
      <c r="F73" s="540"/>
      <c r="G73" s="447"/>
      <c r="H73" s="537"/>
      <c r="I73" s="343"/>
      <c r="J73" s="534"/>
      <c r="K73" s="344"/>
      <c r="L73" s="345"/>
      <c r="M73" s="343"/>
      <c r="N73" s="534"/>
      <c r="O73" s="344"/>
      <c r="P73" s="346"/>
    </row>
    <row r="74" spans="1:16" x14ac:dyDescent="0.2">
      <c r="A74" s="347"/>
      <c r="B74" s="348"/>
      <c r="C74" s="452"/>
      <c r="D74" s="341"/>
      <c r="E74" s="342"/>
      <c r="F74" s="540"/>
      <c r="G74" s="447"/>
      <c r="H74" s="537"/>
      <c r="I74" s="343"/>
      <c r="J74" s="534"/>
      <c r="K74" s="344"/>
      <c r="L74" s="345"/>
      <c r="M74" s="343"/>
      <c r="N74" s="534"/>
      <c r="O74" s="344"/>
      <c r="P74" s="346"/>
    </row>
    <row r="75" spans="1:16" x14ac:dyDescent="0.2">
      <c r="A75" s="347"/>
      <c r="B75" s="348"/>
      <c r="C75" s="451"/>
      <c r="D75" s="341"/>
      <c r="E75" s="342"/>
      <c r="F75" s="540"/>
      <c r="G75" s="447"/>
      <c r="H75" s="537"/>
      <c r="I75" s="343"/>
      <c r="J75" s="534"/>
      <c r="K75" s="344"/>
      <c r="L75" s="345"/>
      <c r="M75" s="343"/>
      <c r="N75" s="534"/>
      <c r="O75" s="344"/>
      <c r="P75" s="346"/>
    </row>
    <row r="76" spans="1:16" x14ac:dyDescent="0.2">
      <c r="A76" s="347"/>
      <c r="B76" s="348"/>
      <c r="C76" s="452"/>
      <c r="D76" s="341"/>
      <c r="E76" s="342"/>
      <c r="F76" s="540"/>
      <c r="G76" s="447"/>
      <c r="H76" s="537"/>
      <c r="I76" s="343"/>
      <c r="J76" s="534"/>
      <c r="K76" s="344"/>
      <c r="L76" s="345"/>
      <c r="M76" s="343"/>
      <c r="N76" s="534"/>
      <c r="O76" s="344"/>
      <c r="P76" s="346"/>
    </row>
    <row r="77" spans="1:16" x14ac:dyDescent="0.2">
      <c r="A77" s="347"/>
      <c r="B77" s="348"/>
      <c r="C77" s="451"/>
      <c r="D77" s="341"/>
      <c r="E77" s="342"/>
      <c r="F77" s="540"/>
      <c r="G77" s="447"/>
      <c r="H77" s="537"/>
      <c r="I77" s="343"/>
      <c r="J77" s="534"/>
      <c r="K77" s="344"/>
      <c r="L77" s="345"/>
      <c r="M77" s="343"/>
      <c r="N77" s="534"/>
      <c r="O77" s="344"/>
      <c r="P77" s="346"/>
    </row>
    <row r="78" spans="1:16" x14ac:dyDescent="0.2">
      <c r="A78" s="347"/>
      <c r="B78" s="348"/>
      <c r="C78" s="452"/>
      <c r="D78" s="341"/>
      <c r="E78" s="342"/>
      <c r="F78" s="540"/>
      <c r="G78" s="447"/>
      <c r="H78" s="537"/>
      <c r="I78" s="343"/>
      <c r="J78" s="534"/>
      <c r="K78" s="344"/>
      <c r="L78" s="345"/>
      <c r="M78" s="343"/>
      <c r="N78" s="534"/>
      <c r="O78" s="344"/>
      <c r="P78" s="346"/>
    </row>
    <row r="79" spans="1:16" x14ac:dyDescent="0.2">
      <c r="A79" s="347"/>
      <c r="B79" s="348"/>
      <c r="C79" s="451"/>
      <c r="D79" s="341"/>
      <c r="E79" s="342"/>
      <c r="F79" s="540"/>
      <c r="G79" s="447"/>
      <c r="H79" s="537"/>
      <c r="I79" s="343"/>
      <c r="J79" s="534"/>
      <c r="K79" s="344"/>
      <c r="L79" s="345"/>
      <c r="M79" s="343"/>
      <c r="N79" s="534"/>
      <c r="O79" s="344"/>
      <c r="P79" s="346"/>
    </row>
    <row r="80" spans="1:16" x14ac:dyDescent="0.2">
      <c r="A80" s="347"/>
      <c r="B80" s="348"/>
      <c r="C80" s="452"/>
      <c r="D80" s="341"/>
      <c r="E80" s="342"/>
      <c r="F80" s="540"/>
      <c r="G80" s="447"/>
      <c r="H80" s="537"/>
      <c r="I80" s="343"/>
      <c r="J80" s="534"/>
      <c r="K80" s="344"/>
      <c r="L80" s="345"/>
      <c r="M80" s="343"/>
      <c r="N80" s="534"/>
      <c r="O80" s="344"/>
      <c r="P80" s="346"/>
    </row>
    <row r="81" spans="1:16" x14ac:dyDescent="0.2">
      <c r="A81" s="347"/>
      <c r="B81" s="348"/>
      <c r="C81" s="451"/>
      <c r="D81" s="341"/>
      <c r="E81" s="342"/>
      <c r="F81" s="540"/>
      <c r="G81" s="447"/>
      <c r="H81" s="537"/>
      <c r="I81" s="343"/>
      <c r="J81" s="534"/>
      <c r="K81" s="344"/>
      <c r="L81" s="345"/>
      <c r="M81" s="343"/>
      <c r="N81" s="534"/>
      <c r="O81" s="344"/>
      <c r="P81" s="346"/>
    </row>
    <row r="82" spans="1:16" x14ac:dyDescent="0.2">
      <c r="A82" s="347"/>
      <c r="B82" s="348"/>
      <c r="C82" s="452"/>
      <c r="D82" s="341"/>
      <c r="E82" s="342"/>
      <c r="F82" s="540"/>
      <c r="G82" s="447"/>
      <c r="H82" s="537"/>
      <c r="I82" s="343"/>
      <c r="J82" s="534"/>
      <c r="K82" s="344"/>
      <c r="L82" s="345"/>
      <c r="M82" s="343"/>
      <c r="N82" s="534"/>
      <c r="O82" s="344"/>
      <c r="P82" s="346"/>
    </row>
    <row r="83" spans="1:16" x14ac:dyDescent="0.2">
      <c r="A83" s="347"/>
      <c r="B83" s="348"/>
      <c r="C83" s="451"/>
      <c r="D83" s="341"/>
      <c r="E83" s="342"/>
      <c r="F83" s="540"/>
      <c r="G83" s="447"/>
      <c r="H83" s="537"/>
      <c r="I83" s="343"/>
      <c r="J83" s="534"/>
      <c r="K83" s="344"/>
      <c r="L83" s="345"/>
      <c r="M83" s="343"/>
      <c r="N83" s="534"/>
      <c r="O83" s="344"/>
      <c r="P83" s="346"/>
    </row>
    <row r="84" spans="1:16" x14ac:dyDescent="0.2">
      <c r="A84" s="347"/>
      <c r="B84" s="348"/>
      <c r="C84" s="452"/>
      <c r="D84" s="341"/>
      <c r="E84" s="342"/>
      <c r="F84" s="540"/>
      <c r="G84" s="447"/>
      <c r="H84" s="537"/>
      <c r="I84" s="343"/>
      <c r="J84" s="534"/>
      <c r="K84" s="344"/>
      <c r="L84" s="345"/>
      <c r="M84" s="343"/>
      <c r="N84" s="534"/>
      <c r="O84" s="344"/>
      <c r="P84" s="346"/>
    </row>
    <row r="85" spans="1:16" x14ac:dyDescent="0.2">
      <c r="A85" s="347"/>
      <c r="B85" s="348"/>
      <c r="C85" s="451"/>
      <c r="D85" s="341"/>
      <c r="E85" s="342"/>
      <c r="F85" s="540"/>
      <c r="G85" s="447"/>
      <c r="H85" s="537"/>
      <c r="I85" s="343"/>
      <c r="J85" s="534"/>
      <c r="K85" s="344"/>
      <c r="L85" s="345"/>
      <c r="M85" s="343"/>
      <c r="N85" s="534"/>
      <c r="O85" s="344"/>
      <c r="P85" s="346"/>
    </row>
    <row r="86" spans="1:16" x14ac:dyDescent="0.2">
      <c r="A86" s="347"/>
      <c r="B86" s="348"/>
      <c r="C86" s="452"/>
      <c r="D86" s="341"/>
      <c r="E86" s="342"/>
      <c r="F86" s="540"/>
      <c r="G86" s="447"/>
      <c r="H86" s="537"/>
      <c r="I86" s="343"/>
      <c r="J86" s="534"/>
      <c r="K86" s="344"/>
      <c r="L86" s="345"/>
      <c r="M86" s="343"/>
      <c r="N86" s="534"/>
      <c r="O86" s="344"/>
      <c r="P86" s="346"/>
    </row>
    <row r="87" spans="1:16" x14ac:dyDescent="0.2">
      <c r="A87" s="347"/>
      <c r="B87" s="348"/>
      <c r="C87" s="451"/>
      <c r="D87" s="341"/>
      <c r="E87" s="342"/>
      <c r="F87" s="540"/>
      <c r="G87" s="447"/>
      <c r="H87" s="537"/>
      <c r="I87" s="343"/>
      <c r="J87" s="534"/>
      <c r="K87" s="344"/>
      <c r="L87" s="345"/>
      <c r="M87" s="343"/>
      <c r="N87" s="534"/>
      <c r="O87" s="344"/>
      <c r="P87" s="346"/>
    </row>
    <row r="88" spans="1:16" x14ac:dyDescent="0.2">
      <c r="A88" s="347"/>
      <c r="B88" s="348"/>
      <c r="C88" s="452"/>
      <c r="D88" s="341"/>
      <c r="E88" s="342"/>
      <c r="F88" s="540"/>
      <c r="G88" s="447"/>
      <c r="H88" s="537"/>
      <c r="I88" s="343"/>
      <c r="J88" s="534"/>
      <c r="K88" s="344"/>
      <c r="L88" s="345"/>
      <c r="M88" s="343"/>
      <c r="N88" s="534"/>
      <c r="O88" s="344"/>
      <c r="P88" s="346"/>
    </row>
    <row r="89" spans="1:16" x14ac:dyDescent="0.2">
      <c r="A89" s="347"/>
      <c r="B89" s="348"/>
      <c r="C89" s="451"/>
      <c r="D89" s="341"/>
      <c r="E89" s="342"/>
      <c r="F89" s="540"/>
      <c r="G89" s="447"/>
      <c r="H89" s="537"/>
      <c r="I89" s="343"/>
      <c r="J89" s="534"/>
      <c r="K89" s="344"/>
      <c r="L89" s="345"/>
      <c r="M89" s="343"/>
      <c r="N89" s="534"/>
      <c r="O89" s="344"/>
      <c r="P89" s="346"/>
    </row>
    <row r="90" spans="1:16" x14ac:dyDescent="0.2">
      <c r="A90" s="347"/>
      <c r="B90" s="348"/>
      <c r="C90" s="452"/>
      <c r="D90" s="341"/>
      <c r="E90" s="342"/>
      <c r="F90" s="540"/>
      <c r="G90" s="447"/>
      <c r="H90" s="537"/>
      <c r="I90" s="343"/>
      <c r="J90" s="534"/>
      <c r="K90" s="344"/>
      <c r="L90" s="345"/>
      <c r="M90" s="343"/>
      <c r="N90" s="534"/>
      <c r="O90" s="344"/>
      <c r="P90" s="346"/>
    </row>
    <row r="91" spans="1:16" x14ac:dyDescent="0.2">
      <c r="A91" s="347"/>
      <c r="B91" s="348"/>
      <c r="C91" s="451"/>
      <c r="D91" s="341"/>
      <c r="E91" s="342"/>
      <c r="F91" s="540"/>
      <c r="G91" s="447"/>
      <c r="H91" s="537"/>
      <c r="I91" s="343"/>
      <c r="J91" s="534"/>
      <c r="K91" s="344"/>
      <c r="L91" s="345"/>
      <c r="M91" s="343"/>
      <c r="N91" s="534"/>
      <c r="O91" s="344"/>
      <c r="P91" s="346"/>
    </row>
    <row r="92" spans="1:16" x14ac:dyDescent="0.2">
      <c r="A92" s="347"/>
      <c r="B92" s="348"/>
      <c r="C92" s="452"/>
      <c r="D92" s="341"/>
      <c r="E92" s="342"/>
      <c r="F92" s="540"/>
      <c r="G92" s="447"/>
      <c r="H92" s="537"/>
      <c r="I92" s="343"/>
      <c r="J92" s="534"/>
      <c r="K92" s="344"/>
      <c r="L92" s="345"/>
      <c r="M92" s="343"/>
      <c r="N92" s="534"/>
      <c r="O92" s="344"/>
      <c r="P92" s="346"/>
    </row>
    <row r="93" spans="1:16" x14ac:dyDescent="0.2">
      <c r="A93" s="347"/>
      <c r="B93" s="348"/>
      <c r="C93" s="451"/>
      <c r="D93" s="341"/>
      <c r="E93" s="342"/>
      <c r="F93" s="540"/>
      <c r="G93" s="447"/>
      <c r="H93" s="537"/>
      <c r="I93" s="343"/>
      <c r="J93" s="534"/>
      <c r="K93" s="344"/>
      <c r="L93" s="345"/>
      <c r="M93" s="343"/>
      <c r="N93" s="534"/>
      <c r="O93" s="344"/>
      <c r="P93" s="346"/>
    </row>
    <row r="94" spans="1:16" x14ac:dyDescent="0.2">
      <c r="A94" s="347"/>
      <c r="B94" s="348"/>
      <c r="C94" s="452"/>
      <c r="D94" s="341"/>
      <c r="E94" s="342"/>
      <c r="F94" s="540"/>
      <c r="G94" s="447"/>
      <c r="H94" s="537"/>
      <c r="I94" s="343"/>
      <c r="J94" s="534"/>
      <c r="K94" s="344"/>
      <c r="L94" s="345"/>
      <c r="M94" s="343"/>
      <c r="N94" s="534"/>
      <c r="O94" s="344"/>
      <c r="P94" s="346"/>
    </row>
    <row r="95" spans="1:16" x14ac:dyDescent="0.2">
      <c r="A95" s="347"/>
      <c r="B95" s="348"/>
      <c r="C95" s="451"/>
      <c r="D95" s="341"/>
      <c r="E95" s="342"/>
      <c r="F95" s="540"/>
      <c r="G95" s="447"/>
      <c r="H95" s="537"/>
      <c r="I95" s="343"/>
      <c r="J95" s="534"/>
      <c r="K95" s="344"/>
      <c r="L95" s="345"/>
      <c r="M95" s="343"/>
      <c r="N95" s="534"/>
      <c r="O95" s="344"/>
      <c r="P95" s="346"/>
    </row>
    <row r="96" spans="1:16" x14ac:dyDescent="0.2">
      <c r="A96" s="347"/>
      <c r="B96" s="348"/>
      <c r="C96" s="452"/>
      <c r="D96" s="341"/>
      <c r="E96" s="342"/>
      <c r="F96" s="540"/>
      <c r="G96" s="447"/>
      <c r="H96" s="537"/>
      <c r="I96" s="343"/>
      <c r="J96" s="534"/>
      <c r="K96" s="344"/>
      <c r="L96" s="345"/>
      <c r="M96" s="343"/>
      <c r="N96" s="534"/>
      <c r="O96" s="344"/>
      <c r="P96" s="346"/>
    </row>
    <row r="97" spans="1:16" x14ac:dyDescent="0.2">
      <c r="A97" s="347"/>
      <c r="B97" s="348"/>
      <c r="C97" s="451"/>
      <c r="D97" s="341"/>
      <c r="E97" s="342"/>
      <c r="F97" s="540"/>
      <c r="G97" s="447"/>
      <c r="H97" s="537"/>
      <c r="I97" s="343"/>
      <c r="J97" s="534"/>
      <c r="K97" s="344"/>
      <c r="L97" s="345"/>
      <c r="M97" s="343"/>
      <c r="N97" s="534"/>
      <c r="O97" s="344"/>
      <c r="P97" s="346"/>
    </row>
    <row r="98" spans="1:16" x14ac:dyDescent="0.2">
      <c r="A98" s="347"/>
      <c r="B98" s="348"/>
      <c r="C98" s="452"/>
      <c r="D98" s="341"/>
      <c r="E98" s="342"/>
      <c r="F98" s="540"/>
      <c r="G98" s="447"/>
      <c r="H98" s="537"/>
      <c r="I98" s="343"/>
      <c r="J98" s="534"/>
      <c r="K98" s="344"/>
      <c r="L98" s="345"/>
      <c r="M98" s="343"/>
      <c r="N98" s="534"/>
      <c r="O98" s="344"/>
      <c r="P98" s="346"/>
    </row>
    <row r="99" spans="1:16" x14ac:dyDescent="0.2">
      <c r="A99" s="347"/>
      <c r="B99" s="348"/>
      <c r="C99" s="451"/>
      <c r="D99" s="341"/>
      <c r="E99" s="342"/>
      <c r="F99" s="540"/>
      <c r="G99" s="447"/>
      <c r="H99" s="537"/>
      <c r="I99" s="343"/>
      <c r="J99" s="534"/>
      <c r="K99" s="344"/>
      <c r="L99" s="345"/>
      <c r="M99" s="343"/>
      <c r="N99" s="534"/>
      <c r="O99" s="344"/>
      <c r="P99" s="346"/>
    </row>
    <row r="100" spans="1:16" x14ac:dyDescent="0.2">
      <c r="A100" s="347"/>
      <c r="B100" s="348"/>
      <c r="C100" s="452"/>
      <c r="D100" s="341"/>
      <c r="E100" s="342"/>
      <c r="F100" s="540"/>
      <c r="G100" s="447"/>
      <c r="H100" s="537"/>
      <c r="I100" s="343"/>
      <c r="J100" s="534"/>
      <c r="K100" s="344"/>
      <c r="L100" s="345"/>
      <c r="M100" s="343"/>
      <c r="N100" s="534"/>
      <c r="O100" s="344"/>
      <c r="P100" s="346"/>
    </row>
    <row r="101" spans="1:16" x14ac:dyDescent="0.2">
      <c r="A101" s="347"/>
      <c r="B101" s="348"/>
      <c r="C101" s="451"/>
      <c r="D101" s="341"/>
      <c r="E101" s="342"/>
      <c r="F101" s="540"/>
      <c r="G101" s="447"/>
      <c r="H101" s="537"/>
      <c r="I101" s="343"/>
      <c r="J101" s="534"/>
      <c r="K101" s="344"/>
      <c r="L101" s="345"/>
      <c r="M101" s="343"/>
      <c r="N101" s="534"/>
      <c r="O101" s="344"/>
      <c r="P101" s="346"/>
    </row>
    <row r="102" spans="1:16" x14ac:dyDescent="0.2">
      <c r="A102" s="347"/>
      <c r="B102" s="348"/>
      <c r="C102" s="452"/>
      <c r="D102" s="341"/>
      <c r="E102" s="342"/>
      <c r="F102" s="540"/>
      <c r="G102" s="447"/>
      <c r="H102" s="537"/>
      <c r="I102" s="343"/>
      <c r="J102" s="534"/>
      <c r="K102" s="344"/>
      <c r="L102" s="345"/>
      <c r="M102" s="343"/>
      <c r="N102" s="534"/>
      <c r="O102" s="344"/>
      <c r="P102" s="346"/>
    </row>
    <row r="103" spans="1:16" x14ac:dyDescent="0.2">
      <c r="A103" s="347"/>
      <c r="B103" s="348"/>
      <c r="C103" s="451"/>
      <c r="D103" s="341"/>
      <c r="E103" s="342"/>
      <c r="F103" s="540"/>
      <c r="G103" s="447"/>
      <c r="H103" s="537"/>
      <c r="I103" s="343"/>
      <c r="J103" s="534"/>
      <c r="K103" s="344"/>
      <c r="L103" s="345"/>
      <c r="M103" s="343"/>
      <c r="N103" s="534"/>
      <c r="O103" s="344"/>
      <c r="P103" s="346"/>
    </row>
    <row r="104" spans="1:16" x14ac:dyDescent="0.2">
      <c r="A104" s="347"/>
      <c r="B104" s="348"/>
      <c r="C104" s="452"/>
      <c r="D104" s="341"/>
      <c r="E104" s="342"/>
      <c r="F104" s="540"/>
      <c r="G104" s="447"/>
      <c r="H104" s="537"/>
      <c r="I104" s="343"/>
      <c r="J104" s="534"/>
      <c r="K104" s="344"/>
      <c r="L104" s="345"/>
      <c r="M104" s="343"/>
      <c r="N104" s="534"/>
      <c r="O104" s="344"/>
      <c r="P104" s="346"/>
    </row>
    <row r="105" spans="1:16" x14ac:dyDescent="0.2">
      <c r="A105" s="347"/>
      <c r="B105" s="348"/>
      <c r="C105" s="451"/>
      <c r="D105" s="341"/>
      <c r="E105" s="342"/>
      <c r="F105" s="540"/>
      <c r="G105" s="447"/>
      <c r="H105" s="537"/>
      <c r="I105" s="343"/>
      <c r="J105" s="534"/>
      <c r="K105" s="344"/>
      <c r="L105" s="345"/>
      <c r="M105" s="343"/>
      <c r="N105" s="534"/>
      <c r="O105" s="344"/>
      <c r="P105" s="346"/>
    </row>
    <row r="106" spans="1:16" x14ac:dyDescent="0.2">
      <c r="A106" s="347"/>
      <c r="B106" s="348"/>
      <c r="C106" s="452"/>
      <c r="D106" s="341"/>
      <c r="E106" s="342"/>
      <c r="F106" s="540"/>
      <c r="G106" s="447"/>
      <c r="H106" s="537"/>
      <c r="I106" s="343"/>
      <c r="J106" s="534"/>
      <c r="K106" s="344"/>
      <c r="L106" s="345"/>
      <c r="M106" s="343"/>
      <c r="N106" s="534"/>
      <c r="O106" s="344"/>
      <c r="P106" s="346"/>
    </row>
    <row r="107" spans="1:16" x14ac:dyDescent="0.2">
      <c r="A107" s="347"/>
      <c r="B107" s="348"/>
      <c r="C107" s="451"/>
      <c r="D107" s="341"/>
      <c r="E107" s="342"/>
      <c r="F107" s="540"/>
      <c r="G107" s="447"/>
      <c r="H107" s="537"/>
      <c r="I107" s="343"/>
      <c r="J107" s="534"/>
      <c r="K107" s="344"/>
      <c r="L107" s="345"/>
      <c r="M107" s="343"/>
      <c r="N107" s="534"/>
      <c r="O107" s="344"/>
      <c r="P107" s="346"/>
    </row>
    <row r="108" spans="1:16" x14ac:dyDescent="0.2">
      <c r="A108" s="347"/>
      <c r="B108" s="348"/>
      <c r="C108" s="452"/>
      <c r="D108" s="341"/>
      <c r="E108" s="342"/>
      <c r="F108" s="540"/>
      <c r="G108" s="447"/>
      <c r="H108" s="537"/>
      <c r="I108" s="343"/>
      <c r="J108" s="534"/>
      <c r="K108" s="344"/>
      <c r="L108" s="345"/>
      <c r="M108" s="343"/>
      <c r="N108" s="534"/>
      <c r="O108" s="344"/>
      <c r="P108" s="346"/>
    </row>
    <row r="109" spans="1:16" x14ac:dyDescent="0.2">
      <c r="A109" s="347"/>
      <c r="B109" s="348"/>
      <c r="C109" s="451"/>
      <c r="D109" s="341"/>
      <c r="E109" s="342"/>
      <c r="F109" s="540"/>
      <c r="G109" s="447"/>
      <c r="H109" s="537"/>
      <c r="I109" s="343"/>
      <c r="J109" s="534"/>
      <c r="K109" s="344"/>
      <c r="L109" s="345"/>
      <c r="M109" s="343"/>
      <c r="N109" s="534"/>
      <c r="O109" s="344"/>
      <c r="P109" s="346"/>
    </row>
    <row r="110" spans="1:16" x14ac:dyDescent="0.2">
      <c r="A110" s="347"/>
      <c r="B110" s="348"/>
      <c r="C110" s="452"/>
      <c r="D110" s="341"/>
      <c r="E110" s="342"/>
      <c r="F110" s="540"/>
      <c r="G110" s="447"/>
      <c r="H110" s="537"/>
      <c r="I110" s="343"/>
      <c r="J110" s="534"/>
      <c r="K110" s="344"/>
      <c r="L110" s="345"/>
      <c r="M110" s="343"/>
      <c r="N110" s="534"/>
      <c r="O110" s="344"/>
      <c r="P110" s="346"/>
    </row>
    <row r="111" spans="1:16" x14ac:dyDescent="0.2">
      <c r="A111" s="347"/>
      <c r="B111" s="348"/>
      <c r="C111" s="451"/>
      <c r="D111" s="341"/>
      <c r="E111" s="342"/>
      <c r="F111" s="540"/>
      <c r="G111" s="447"/>
      <c r="H111" s="537"/>
      <c r="I111" s="343"/>
      <c r="J111" s="534"/>
      <c r="K111" s="344"/>
      <c r="L111" s="345"/>
      <c r="M111" s="343"/>
      <c r="N111" s="534"/>
      <c r="O111" s="344"/>
      <c r="P111" s="346"/>
    </row>
    <row r="112" spans="1:16" x14ac:dyDescent="0.2">
      <c r="A112" s="347"/>
      <c r="B112" s="348"/>
      <c r="C112" s="452"/>
      <c r="D112" s="341"/>
      <c r="E112" s="342"/>
      <c r="F112" s="540"/>
      <c r="G112" s="447"/>
      <c r="H112" s="537"/>
      <c r="I112" s="343"/>
      <c r="J112" s="534"/>
      <c r="K112" s="344"/>
      <c r="L112" s="345"/>
      <c r="M112" s="343"/>
      <c r="N112" s="534"/>
      <c r="O112" s="344"/>
      <c r="P112" s="346"/>
    </row>
    <row r="113" spans="1:16" x14ac:dyDescent="0.2">
      <c r="A113" s="347"/>
      <c r="B113" s="348"/>
      <c r="C113" s="451"/>
      <c r="D113" s="341"/>
      <c r="E113" s="342"/>
      <c r="F113" s="540"/>
      <c r="G113" s="447"/>
      <c r="H113" s="537"/>
      <c r="I113" s="343"/>
      <c r="J113" s="534"/>
      <c r="K113" s="344"/>
      <c r="L113" s="345"/>
      <c r="M113" s="343"/>
      <c r="N113" s="534"/>
      <c r="O113" s="344"/>
      <c r="P113" s="346"/>
    </row>
    <row r="114" spans="1:16" x14ac:dyDescent="0.2">
      <c r="A114" s="347"/>
      <c r="B114" s="348"/>
      <c r="C114" s="452"/>
      <c r="D114" s="341"/>
      <c r="E114" s="342"/>
      <c r="F114" s="540"/>
      <c r="G114" s="447"/>
      <c r="H114" s="537"/>
      <c r="I114" s="343"/>
      <c r="J114" s="534"/>
      <c r="K114" s="344"/>
      <c r="L114" s="345"/>
      <c r="M114" s="343"/>
      <c r="N114" s="534"/>
      <c r="O114" s="344"/>
      <c r="P114" s="346"/>
    </row>
    <row r="115" spans="1:16" x14ac:dyDescent="0.2">
      <c r="A115" s="347"/>
      <c r="B115" s="348"/>
      <c r="C115" s="451"/>
      <c r="D115" s="341"/>
      <c r="E115" s="342"/>
      <c r="F115" s="540"/>
      <c r="G115" s="447"/>
      <c r="H115" s="537"/>
      <c r="I115" s="343"/>
      <c r="J115" s="534"/>
      <c r="K115" s="344"/>
      <c r="L115" s="345"/>
      <c r="M115" s="343"/>
      <c r="N115" s="534"/>
      <c r="O115" s="344"/>
      <c r="P115" s="346"/>
    </row>
    <row r="116" spans="1:16" x14ac:dyDescent="0.2">
      <c r="A116" s="347"/>
      <c r="B116" s="348"/>
      <c r="C116" s="452"/>
      <c r="D116" s="341"/>
      <c r="E116" s="342"/>
      <c r="F116" s="540"/>
      <c r="G116" s="447"/>
      <c r="H116" s="537"/>
      <c r="I116" s="343"/>
      <c r="J116" s="534"/>
      <c r="K116" s="344"/>
      <c r="L116" s="345"/>
      <c r="M116" s="343"/>
      <c r="N116" s="534"/>
      <c r="O116" s="344"/>
      <c r="P116" s="346"/>
    </row>
    <row r="117" spans="1:16" x14ac:dyDescent="0.2">
      <c r="A117" s="347"/>
      <c r="B117" s="348"/>
      <c r="C117" s="451"/>
      <c r="D117" s="341"/>
      <c r="E117" s="342"/>
      <c r="F117" s="540"/>
      <c r="G117" s="447"/>
      <c r="H117" s="537"/>
      <c r="I117" s="343"/>
      <c r="J117" s="534"/>
      <c r="K117" s="344"/>
      <c r="L117" s="345"/>
      <c r="M117" s="343"/>
      <c r="N117" s="534"/>
      <c r="O117" s="344"/>
      <c r="P117" s="346"/>
    </row>
    <row r="118" spans="1:16" x14ac:dyDescent="0.2">
      <c r="A118" s="347"/>
      <c r="B118" s="348"/>
      <c r="C118" s="452"/>
      <c r="D118" s="341"/>
      <c r="E118" s="342"/>
      <c r="F118" s="540"/>
      <c r="G118" s="447"/>
      <c r="H118" s="537"/>
      <c r="I118" s="343"/>
      <c r="J118" s="534"/>
      <c r="K118" s="344"/>
      <c r="L118" s="345"/>
      <c r="M118" s="343"/>
      <c r="N118" s="534"/>
      <c r="O118" s="344"/>
      <c r="P118" s="346"/>
    </row>
    <row r="119" spans="1:16" x14ac:dyDescent="0.2">
      <c r="A119" s="347"/>
      <c r="B119" s="348"/>
      <c r="C119" s="451"/>
      <c r="D119" s="341"/>
      <c r="E119" s="342"/>
      <c r="F119" s="540"/>
      <c r="G119" s="447"/>
      <c r="H119" s="537"/>
      <c r="I119" s="343"/>
      <c r="J119" s="534"/>
      <c r="K119" s="344"/>
      <c r="L119" s="345"/>
      <c r="M119" s="343"/>
      <c r="N119" s="534"/>
      <c r="O119" s="344"/>
      <c r="P119" s="346"/>
    </row>
    <row r="120" spans="1:16" x14ac:dyDescent="0.2">
      <c r="A120" s="347"/>
      <c r="B120" s="348"/>
      <c r="C120" s="452"/>
      <c r="D120" s="341"/>
      <c r="E120" s="342"/>
      <c r="F120" s="540"/>
      <c r="G120" s="447"/>
      <c r="H120" s="537"/>
      <c r="I120" s="343"/>
      <c r="J120" s="534"/>
      <c r="K120" s="344"/>
      <c r="L120" s="345"/>
      <c r="M120" s="343"/>
      <c r="N120" s="534"/>
      <c r="O120" s="344"/>
      <c r="P120" s="346"/>
    </row>
    <row r="121" spans="1:16" x14ac:dyDescent="0.2">
      <c r="A121" s="347"/>
      <c r="B121" s="348"/>
      <c r="C121" s="451"/>
      <c r="D121" s="341"/>
      <c r="E121" s="342"/>
      <c r="F121" s="540"/>
      <c r="G121" s="447"/>
      <c r="H121" s="537"/>
      <c r="I121" s="343"/>
      <c r="J121" s="534"/>
      <c r="K121" s="344"/>
      <c r="L121" s="345"/>
      <c r="M121" s="343"/>
      <c r="N121" s="534"/>
      <c r="O121" s="344"/>
      <c r="P121" s="346"/>
    </row>
    <row r="122" spans="1:16" x14ac:dyDescent="0.2">
      <c r="A122" s="347"/>
      <c r="B122" s="348"/>
      <c r="C122" s="452"/>
      <c r="D122" s="341"/>
      <c r="E122" s="342"/>
      <c r="F122" s="540"/>
      <c r="G122" s="447"/>
      <c r="H122" s="537"/>
      <c r="I122" s="343"/>
      <c r="J122" s="534"/>
      <c r="K122" s="344"/>
      <c r="L122" s="345"/>
      <c r="M122" s="343"/>
      <c r="N122" s="534"/>
      <c r="O122" s="344"/>
      <c r="P122" s="346"/>
    </row>
    <row r="123" spans="1:16" x14ac:dyDescent="0.2">
      <c r="A123" s="347"/>
      <c r="B123" s="348"/>
      <c r="C123" s="451"/>
      <c r="D123" s="341"/>
      <c r="E123" s="342"/>
      <c r="F123" s="540"/>
      <c r="G123" s="447"/>
      <c r="H123" s="537"/>
      <c r="I123" s="343"/>
      <c r="J123" s="534"/>
      <c r="K123" s="344"/>
      <c r="L123" s="345"/>
      <c r="M123" s="343"/>
      <c r="N123" s="534"/>
      <c r="O123" s="344"/>
      <c r="P123" s="346"/>
    </row>
    <row r="124" spans="1:16" x14ac:dyDescent="0.2">
      <c r="A124" s="347"/>
      <c r="B124" s="348"/>
      <c r="C124" s="452"/>
      <c r="D124" s="341"/>
      <c r="E124" s="342"/>
      <c r="F124" s="540"/>
      <c r="G124" s="447"/>
      <c r="H124" s="537"/>
      <c r="I124" s="343"/>
      <c r="J124" s="534"/>
      <c r="K124" s="344"/>
      <c r="L124" s="345"/>
      <c r="M124" s="343"/>
      <c r="N124" s="534"/>
      <c r="O124" s="344"/>
      <c r="P124" s="346"/>
    </row>
    <row r="125" spans="1:16" x14ac:dyDescent="0.2">
      <c r="A125" s="347"/>
      <c r="B125" s="348"/>
      <c r="C125" s="451"/>
      <c r="D125" s="341"/>
      <c r="E125" s="342"/>
      <c r="F125" s="540"/>
      <c r="G125" s="447"/>
      <c r="H125" s="537"/>
      <c r="I125" s="343"/>
      <c r="J125" s="534"/>
      <c r="K125" s="344"/>
      <c r="L125" s="345"/>
      <c r="M125" s="343"/>
      <c r="N125" s="534"/>
      <c r="O125" s="344"/>
      <c r="P125" s="346"/>
    </row>
    <row r="126" spans="1:16" x14ac:dyDescent="0.2">
      <c r="A126" s="347"/>
      <c r="B126" s="348"/>
      <c r="C126" s="452"/>
      <c r="D126" s="341"/>
      <c r="E126" s="342"/>
      <c r="F126" s="540"/>
      <c r="G126" s="447"/>
      <c r="H126" s="537"/>
      <c r="I126" s="343"/>
      <c r="J126" s="534"/>
      <c r="K126" s="344"/>
      <c r="L126" s="345"/>
      <c r="M126" s="343"/>
      <c r="N126" s="534"/>
      <c r="O126" s="344"/>
      <c r="P126" s="346"/>
    </row>
    <row r="127" spans="1:16" x14ac:dyDescent="0.2">
      <c r="A127" s="347"/>
      <c r="B127" s="348"/>
      <c r="C127" s="451"/>
      <c r="D127" s="341"/>
      <c r="E127" s="342"/>
      <c r="F127" s="540"/>
      <c r="G127" s="447"/>
      <c r="H127" s="537"/>
      <c r="I127" s="343"/>
      <c r="J127" s="534"/>
      <c r="K127" s="344"/>
      <c r="L127" s="345"/>
      <c r="M127" s="343"/>
      <c r="N127" s="534"/>
      <c r="O127" s="344"/>
      <c r="P127" s="346"/>
    </row>
    <row r="128" spans="1:16" x14ac:dyDescent="0.2">
      <c r="A128" s="347"/>
      <c r="B128" s="348"/>
      <c r="C128" s="452"/>
      <c r="D128" s="341"/>
      <c r="E128" s="342"/>
      <c r="F128" s="540"/>
      <c r="G128" s="447"/>
      <c r="H128" s="537"/>
      <c r="I128" s="343"/>
      <c r="J128" s="534"/>
      <c r="K128" s="344"/>
      <c r="L128" s="345"/>
      <c r="M128" s="343"/>
      <c r="N128" s="534"/>
      <c r="O128" s="344"/>
      <c r="P128" s="346"/>
    </row>
    <row r="129" spans="1:16" x14ac:dyDescent="0.2">
      <c r="A129" s="347"/>
      <c r="B129" s="348"/>
      <c r="C129" s="451"/>
      <c r="D129" s="341"/>
      <c r="E129" s="342"/>
      <c r="F129" s="540"/>
      <c r="G129" s="447"/>
      <c r="H129" s="537"/>
      <c r="I129" s="343"/>
      <c r="J129" s="534"/>
      <c r="K129" s="344"/>
      <c r="L129" s="345"/>
      <c r="M129" s="343"/>
      <c r="N129" s="534"/>
      <c r="O129" s="344"/>
      <c r="P129" s="346"/>
    </row>
    <row r="130" spans="1:16" x14ac:dyDescent="0.2">
      <c r="A130" s="347"/>
      <c r="B130" s="348"/>
      <c r="C130" s="452"/>
      <c r="D130" s="341"/>
      <c r="E130" s="342"/>
      <c r="F130" s="540"/>
      <c r="G130" s="447"/>
      <c r="H130" s="537"/>
      <c r="I130" s="343"/>
      <c r="J130" s="534"/>
      <c r="K130" s="344"/>
      <c r="L130" s="345"/>
      <c r="M130" s="343"/>
      <c r="N130" s="534"/>
      <c r="O130" s="344"/>
      <c r="P130" s="346"/>
    </row>
    <row r="131" spans="1:16" x14ac:dyDescent="0.2">
      <c r="A131" s="347"/>
      <c r="B131" s="348"/>
      <c r="C131" s="451"/>
      <c r="D131" s="341"/>
      <c r="E131" s="342"/>
      <c r="F131" s="540"/>
      <c r="G131" s="447"/>
      <c r="H131" s="537"/>
      <c r="I131" s="343"/>
      <c r="J131" s="534"/>
      <c r="K131" s="344"/>
      <c r="L131" s="345"/>
      <c r="M131" s="343"/>
      <c r="N131" s="534"/>
      <c r="O131" s="344"/>
      <c r="P131" s="346"/>
    </row>
    <row r="132" spans="1:16" x14ac:dyDescent="0.2">
      <c r="A132" s="347"/>
      <c r="B132" s="348"/>
      <c r="C132" s="452"/>
      <c r="D132" s="341"/>
      <c r="E132" s="342"/>
      <c r="F132" s="540"/>
      <c r="G132" s="447"/>
      <c r="H132" s="537"/>
      <c r="I132" s="343"/>
      <c r="J132" s="534"/>
      <c r="K132" s="344"/>
      <c r="L132" s="345"/>
      <c r="M132" s="343"/>
      <c r="N132" s="534"/>
      <c r="O132" s="344"/>
      <c r="P132" s="346"/>
    </row>
    <row r="133" spans="1:16" x14ac:dyDescent="0.2">
      <c r="A133" s="347"/>
      <c r="B133" s="348"/>
      <c r="C133" s="451"/>
      <c r="D133" s="341"/>
      <c r="E133" s="342"/>
      <c r="F133" s="540"/>
      <c r="G133" s="447"/>
      <c r="H133" s="537"/>
      <c r="I133" s="343"/>
      <c r="J133" s="534"/>
      <c r="K133" s="344"/>
      <c r="L133" s="345"/>
      <c r="M133" s="343"/>
      <c r="N133" s="534"/>
      <c r="O133" s="344"/>
      <c r="P133" s="346"/>
    </row>
    <row r="134" spans="1:16" x14ac:dyDescent="0.2">
      <c r="A134" s="347"/>
      <c r="B134" s="348"/>
      <c r="C134" s="452"/>
      <c r="D134" s="341"/>
      <c r="E134" s="342"/>
      <c r="F134" s="540"/>
      <c r="G134" s="447"/>
      <c r="H134" s="537"/>
      <c r="I134" s="343"/>
      <c r="J134" s="534"/>
      <c r="K134" s="344"/>
      <c r="L134" s="345"/>
      <c r="M134" s="343"/>
      <c r="N134" s="534"/>
      <c r="O134" s="344"/>
      <c r="P134" s="346"/>
    </row>
    <row r="135" spans="1:16" x14ac:dyDescent="0.2">
      <c r="A135" s="347"/>
      <c r="B135" s="348"/>
      <c r="C135" s="451"/>
      <c r="D135" s="341"/>
      <c r="E135" s="342"/>
      <c r="F135" s="540"/>
      <c r="G135" s="447"/>
      <c r="H135" s="537"/>
      <c r="I135" s="343"/>
      <c r="J135" s="534"/>
      <c r="K135" s="344"/>
      <c r="L135" s="345"/>
      <c r="M135" s="343"/>
      <c r="N135" s="534"/>
      <c r="O135" s="344"/>
      <c r="P135" s="346"/>
    </row>
    <row r="136" spans="1:16" x14ac:dyDescent="0.2">
      <c r="A136" s="347"/>
      <c r="B136" s="348"/>
      <c r="C136" s="452"/>
      <c r="D136" s="341"/>
      <c r="E136" s="342"/>
      <c r="F136" s="540"/>
      <c r="G136" s="447"/>
      <c r="H136" s="537"/>
      <c r="I136" s="343"/>
      <c r="J136" s="534"/>
      <c r="K136" s="344"/>
      <c r="L136" s="345"/>
      <c r="M136" s="343"/>
      <c r="N136" s="534"/>
      <c r="O136" s="344"/>
      <c r="P136" s="346"/>
    </row>
    <row r="137" spans="1:16" x14ac:dyDescent="0.2">
      <c r="A137" s="347"/>
      <c r="B137" s="348"/>
      <c r="C137" s="451"/>
      <c r="D137" s="341"/>
      <c r="E137" s="342"/>
      <c r="F137" s="540"/>
      <c r="G137" s="447"/>
      <c r="H137" s="537"/>
      <c r="I137" s="343"/>
      <c r="J137" s="534"/>
      <c r="K137" s="344"/>
      <c r="L137" s="345"/>
      <c r="M137" s="343"/>
      <c r="N137" s="534"/>
      <c r="O137" s="344"/>
      <c r="P137" s="346"/>
    </row>
    <row r="138" spans="1:16" x14ac:dyDescent="0.2">
      <c r="A138" s="347"/>
      <c r="B138" s="348"/>
      <c r="C138" s="452"/>
      <c r="D138" s="341"/>
      <c r="E138" s="342"/>
      <c r="F138" s="540"/>
      <c r="G138" s="447"/>
      <c r="H138" s="537"/>
      <c r="I138" s="343"/>
      <c r="J138" s="534"/>
      <c r="K138" s="344"/>
      <c r="L138" s="345"/>
      <c r="M138" s="343"/>
      <c r="N138" s="534"/>
      <c r="O138" s="344"/>
      <c r="P138" s="346"/>
    </row>
    <row r="139" spans="1:16" x14ac:dyDescent="0.2">
      <c r="A139" s="347"/>
      <c r="B139" s="348"/>
      <c r="C139" s="451"/>
      <c r="D139" s="341"/>
      <c r="E139" s="342"/>
      <c r="F139" s="540"/>
      <c r="G139" s="447"/>
      <c r="H139" s="537"/>
      <c r="I139" s="343"/>
      <c r="J139" s="534"/>
      <c r="K139" s="344"/>
      <c r="L139" s="345"/>
      <c r="M139" s="343"/>
      <c r="N139" s="534"/>
      <c r="O139" s="344"/>
      <c r="P139" s="346"/>
    </row>
    <row r="140" spans="1:16" x14ac:dyDescent="0.2">
      <c r="A140" s="347"/>
      <c r="B140" s="348"/>
      <c r="C140" s="452"/>
      <c r="D140" s="341"/>
      <c r="E140" s="342"/>
      <c r="F140" s="540"/>
      <c r="G140" s="447"/>
      <c r="H140" s="537"/>
      <c r="I140" s="343"/>
      <c r="J140" s="534"/>
      <c r="K140" s="344"/>
      <c r="L140" s="345"/>
      <c r="M140" s="343"/>
      <c r="N140" s="534"/>
      <c r="O140" s="344"/>
      <c r="P140" s="346"/>
    </row>
    <row r="141" spans="1:16" x14ac:dyDescent="0.2">
      <c r="A141" s="347"/>
      <c r="B141" s="348"/>
      <c r="C141" s="451"/>
      <c r="D141" s="341"/>
      <c r="E141" s="342"/>
      <c r="F141" s="540"/>
      <c r="G141" s="447"/>
      <c r="H141" s="537"/>
      <c r="I141" s="343"/>
      <c r="J141" s="534"/>
      <c r="K141" s="344"/>
      <c r="L141" s="345"/>
      <c r="M141" s="343"/>
      <c r="N141" s="534"/>
      <c r="O141" s="344"/>
      <c r="P141" s="346"/>
    </row>
    <row r="142" spans="1:16" x14ac:dyDescent="0.2">
      <c r="A142" s="347"/>
      <c r="B142" s="348"/>
      <c r="C142" s="452"/>
      <c r="D142" s="341"/>
      <c r="E142" s="342"/>
      <c r="F142" s="540"/>
      <c r="G142" s="447"/>
      <c r="H142" s="537"/>
      <c r="I142" s="343"/>
      <c r="J142" s="534"/>
      <c r="K142" s="344"/>
      <c r="L142" s="345"/>
      <c r="M142" s="343"/>
      <c r="N142" s="534"/>
      <c r="O142" s="344"/>
      <c r="P142" s="346"/>
    </row>
    <row r="143" spans="1:16" x14ac:dyDescent="0.2">
      <c r="A143" s="347"/>
      <c r="B143" s="348"/>
      <c r="C143" s="451"/>
      <c r="D143" s="341"/>
      <c r="E143" s="342"/>
      <c r="F143" s="540"/>
      <c r="G143" s="447"/>
      <c r="H143" s="537"/>
      <c r="I143" s="343"/>
      <c r="J143" s="534"/>
      <c r="K143" s="344"/>
      <c r="L143" s="345"/>
      <c r="M143" s="343"/>
      <c r="N143" s="534"/>
      <c r="O143" s="344"/>
      <c r="P143" s="346"/>
    </row>
    <row r="144" spans="1:16" x14ac:dyDescent="0.2">
      <c r="A144" s="347"/>
      <c r="B144" s="348"/>
      <c r="C144" s="452"/>
      <c r="D144" s="341"/>
      <c r="E144" s="342"/>
      <c r="F144" s="540"/>
      <c r="G144" s="447"/>
      <c r="H144" s="537"/>
      <c r="I144" s="343"/>
      <c r="J144" s="534"/>
      <c r="K144" s="344"/>
      <c r="L144" s="345"/>
      <c r="M144" s="343"/>
      <c r="N144" s="534"/>
      <c r="O144" s="344"/>
      <c r="P144" s="346"/>
    </row>
    <row r="145" spans="1:16" x14ac:dyDescent="0.2">
      <c r="A145" s="347"/>
      <c r="B145" s="348"/>
      <c r="C145" s="451"/>
      <c r="D145" s="341"/>
      <c r="E145" s="342"/>
      <c r="F145" s="540"/>
      <c r="G145" s="447"/>
      <c r="H145" s="537"/>
      <c r="I145" s="343"/>
      <c r="J145" s="534"/>
      <c r="K145" s="344"/>
      <c r="L145" s="345"/>
      <c r="M145" s="343"/>
      <c r="N145" s="534"/>
      <c r="O145" s="344"/>
      <c r="P145" s="346"/>
    </row>
    <row r="146" spans="1:16" x14ac:dyDescent="0.2">
      <c r="A146" s="347"/>
      <c r="B146" s="348"/>
      <c r="C146" s="452"/>
      <c r="D146" s="341"/>
      <c r="E146" s="342"/>
      <c r="F146" s="540"/>
      <c r="G146" s="447"/>
      <c r="H146" s="537"/>
      <c r="I146" s="343"/>
      <c r="J146" s="534"/>
      <c r="K146" s="344"/>
      <c r="L146" s="345"/>
      <c r="M146" s="343"/>
      <c r="N146" s="534"/>
      <c r="O146" s="344"/>
      <c r="P146" s="346"/>
    </row>
    <row r="147" spans="1:16" x14ac:dyDescent="0.2">
      <c r="A147" s="347"/>
      <c r="B147" s="348"/>
      <c r="C147" s="451"/>
      <c r="D147" s="341"/>
      <c r="E147" s="342"/>
      <c r="F147" s="540"/>
      <c r="G147" s="447"/>
      <c r="H147" s="537"/>
      <c r="I147" s="343"/>
      <c r="J147" s="534"/>
      <c r="K147" s="344"/>
      <c r="L147" s="345"/>
      <c r="M147" s="343"/>
      <c r="N147" s="534"/>
      <c r="O147" s="344"/>
      <c r="P147" s="346"/>
    </row>
    <row r="148" spans="1:16" x14ac:dyDescent="0.2">
      <c r="A148" s="347"/>
      <c r="B148" s="348"/>
      <c r="C148" s="452"/>
      <c r="D148" s="341"/>
      <c r="E148" s="342"/>
      <c r="F148" s="540"/>
      <c r="G148" s="447"/>
      <c r="H148" s="537"/>
      <c r="I148" s="343"/>
      <c r="J148" s="534"/>
      <c r="K148" s="344"/>
      <c r="L148" s="345"/>
      <c r="M148" s="343"/>
      <c r="N148" s="534"/>
      <c r="O148" s="344"/>
      <c r="P148" s="346"/>
    </row>
    <row r="149" spans="1:16" x14ac:dyDescent="0.2">
      <c r="A149" s="347"/>
      <c r="B149" s="348"/>
      <c r="C149" s="451"/>
      <c r="D149" s="341"/>
      <c r="E149" s="342"/>
      <c r="F149" s="540"/>
      <c r="G149" s="447"/>
      <c r="H149" s="537"/>
      <c r="I149" s="343"/>
      <c r="J149" s="534"/>
      <c r="K149" s="344"/>
      <c r="L149" s="345"/>
      <c r="M149" s="343"/>
      <c r="N149" s="534"/>
      <c r="O149" s="344"/>
      <c r="P149" s="346"/>
    </row>
    <row r="150" spans="1:16" x14ac:dyDescent="0.2">
      <c r="A150" s="347"/>
      <c r="B150" s="348"/>
      <c r="C150" s="452"/>
      <c r="D150" s="341"/>
      <c r="E150" s="342"/>
      <c r="F150" s="540"/>
      <c r="G150" s="447"/>
      <c r="H150" s="537"/>
      <c r="I150" s="343"/>
      <c r="J150" s="534"/>
      <c r="K150" s="344"/>
      <c r="L150" s="345"/>
      <c r="M150" s="343"/>
      <c r="N150" s="534"/>
      <c r="O150" s="344"/>
      <c r="P150" s="346"/>
    </row>
    <row r="151" spans="1:16" x14ac:dyDescent="0.2">
      <c r="A151" s="347"/>
      <c r="B151" s="348"/>
      <c r="C151" s="451"/>
      <c r="D151" s="341"/>
      <c r="E151" s="342"/>
      <c r="F151" s="540"/>
      <c r="G151" s="447"/>
      <c r="H151" s="537"/>
      <c r="I151" s="343"/>
      <c r="J151" s="534"/>
      <c r="K151" s="344"/>
      <c r="L151" s="345"/>
      <c r="M151" s="343"/>
      <c r="N151" s="534"/>
      <c r="O151" s="344"/>
      <c r="P151" s="346"/>
    </row>
    <row r="152" spans="1:16" x14ac:dyDescent="0.2">
      <c r="A152" s="347"/>
      <c r="B152" s="348"/>
      <c r="C152" s="452"/>
      <c r="D152" s="341"/>
      <c r="E152" s="342"/>
      <c r="F152" s="540"/>
      <c r="G152" s="447"/>
      <c r="H152" s="537"/>
      <c r="I152" s="343"/>
      <c r="J152" s="534"/>
      <c r="K152" s="344"/>
      <c r="L152" s="345"/>
      <c r="M152" s="343"/>
      <c r="N152" s="534"/>
      <c r="O152" s="344"/>
      <c r="P152" s="346"/>
    </row>
    <row r="153" spans="1:16" x14ac:dyDescent="0.2">
      <c r="A153" s="347"/>
      <c r="B153" s="348"/>
      <c r="C153" s="451"/>
      <c r="D153" s="341"/>
      <c r="E153" s="342"/>
      <c r="F153" s="540"/>
      <c r="G153" s="447"/>
      <c r="H153" s="537"/>
      <c r="I153" s="343"/>
      <c r="J153" s="534"/>
      <c r="K153" s="344"/>
      <c r="L153" s="345"/>
      <c r="M153" s="343"/>
      <c r="N153" s="534"/>
      <c r="O153" s="344"/>
      <c r="P153" s="346"/>
    </row>
    <row r="154" spans="1:16" x14ac:dyDescent="0.2">
      <c r="A154" s="347"/>
      <c r="B154" s="348"/>
      <c r="C154" s="452"/>
      <c r="D154" s="341"/>
      <c r="E154" s="342"/>
      <c r="F154" s="540"/>
      <c r="G154" s="447"/>
      <c r="H154" s="537"/>
      <c r="I154" s="343"/>
      <c r="J154" s="534"/>
      <c r="K154" s="344"/>
      <c r="L154" s="345"/>
      <c r="M154" s="343"/>
      <c r="N154" s="534"/>
      <c r="O154" s="344"/>
      <c r="P154" s="346"/>
    </row>
    <row r="155" spans="1:16" x14ac:dyDescent="0.2">
      <c r="A155" s="347"/>
      <c r="B155" s="348"/>
      <c r="C155" s="451"/>
      <c r="D155" s="341"/>
      <c r="E155" s="342"/>
      <c r="F155" s="540"/>
      <c r="G155" s="447"/>
      <c r="H155" s="537"/>
      <c r="I155" s="343"/>
      <c r="J155" s="534"/>
      <c r="K155" s="344"/>
      <c r="L155" s="345"/>
      <c r="M155" s="343"/>
      <c r="N155" s="534"/>
      <c r="O155" s="344"/>
      <c r="P155" s="346"/>
    </row>
    <row r="156" spans="1:16" x14ac:dyDescent="0.2">
      <c r="A156" s="347"/>
      <c r="B156" s="348"/>
      <c r="C156" s="452"/>
      <c r="D156" s="341"/>
      <c r="E156" s="342"/>
      <c r="F156" s="540"/>
      <c r="G156" s="447"/>
      <c r="H156" s="537"/>
      <c r="I156" s="343"/>
      <c r="J156" s="534"/>
      <c r="K156" s="344"/>
      <c r="L156" s="345"/>
      <c r="M156" s="343"/>
      <c r="N156" s="534"/>
      <c r="O156" s="344"/>
      <c r="P156" s="346"/>
    </row>
    <row r="157" spans="1:16" x14ac:dyDescent="0.2">
      <c r="A157" s="347"/>
      <c r="B157" s="348"/>
      <c r="C157" s="451"/>
      <c r="D157" s="341"/>
      <c r="E157" s="342"/>
      <c r="F157" s="540"/>
      <c r="G157" s="447"/>
      <c r="H157" s="537"/>
      <c r="I157" s="343"/>
      <c r="J157" s="534"/>
      <c r="K157" s="344"/>
      <c r="L157" s="345"/>
      <c r="M157" s="343"/>
      <c r="N157" s="534"/>
      <c r="O157" s="344"/>
      <c r="P157" s="346"/>
    </row>
    <row r="158" spans="1:16" ht="13.5" thickBot="1" x14ac:dyDescent="0.25">
      <c r="A158" s="351"/>
      <c r="B158" s="352"/>
      <c r="C158" s="453"/>
      <c r="D158" s="353"/>
      <c r="E158" s="354"/>
      <c r="F158" s="541"/>
      <c r="G158" s="448"/>
      <c r="H158" s="539"/>
      <c r="I158" s="355"/>
      <c r="J158" s="536"/>
      <c r="K158" s="356"/>
      <c r="L158" s="357"/>
      <c r="M158" s="355"/>
      <c r="N158" s="536"/>
      <c r="O158" s="356"/>
      <c r="P158" s="358"/>
    </row>
    <row r="159" spans="1:16" x14ac:dyDescent="0.2">
      <c r="A159" s="359"/>
      <c r="B159" s="359"/>
      <c r="C159" s="360"/>
      <c r="D159" s="360"/>
      <c r="E159" s="360"/>
      <c r="F159" s="361"/>
      <c r="G159" s="360"/>
      <c r="H159" s="362"/>
      <c r="I159" s="362"/>
      <c r="J159" s="361"/>
      <c r="K159" s="362"/>
      <c r="L159" s="362"/>
      <c r="M159" s="360"/>
      <c r="N159" s="363"/>
      <c r="O159" s="362"/>
      <c r="P159" s="360"/>
    </row>
    <row r="160" spans="1:16" x14ac:dyDescent="0.2">
      <c r="A160" s="359"/>
      <c r="B160" s="359"/>
      <c r="C160" s="360"/>
      <c r="D160" s="360"/>
      <c r="E160" s="360"/>
      <c r="F160" s="361"/>
      <c r="G160" s="360"/>
      <c r="H160" s="362"/>
      <c r="I160" s="362"/>
      <c r="J160" s="361"/>
      <c r="K160" s="362"/>
      <c r="L160" s="362"/>
      <c r="M160" s="360"/>
      <c r="N160" s="363"/>
      <c r="O160" s="362"/>
      <c r="P160" s="360"/>
    </row>
    <row r="161" spans="1:16" x14ac:dyDescent="0.2">
      <c r="A161" s="359"/>
      <c r="B161" s="359"/>
      <c r="C161" s="360"/>
      <c r="D161" s="360"/>
      <c r="E161" s="360"/>
      <c r="F161" s="361"/>
      <c r="G161" s="360"/>
      <c r="H161" s="362"/>
      <c r="I161" s="362"/>
      <c r="J161" s="361"/>
      <c r="K161" s="362"/>
      <c r="L161" s="362"/>
      <c r="M161" s="360"/>
      <c r="N161" s="363"/>
      <c r="O161" s="362"/>
      <c r="P161" s="360"/>
    </row>
    <row r="162" spans="1:16" x14ac:dyDescent="0.2">
      <c r="A162" s="359"/>
      <c r="B162" s="359"/>
      <c r="C162" s="360"/>
      <c r="D162" s="360"/>
      <c r="E162" s="360"/>
      <c r="F162" s="361"/>
      <c r="G162" s="360"/>
      <c r="H162" s="362"/>
      <c r="I162" s="362"/>
      <c r="J162" s="361"/>
      <c r="K162" s="362"/>
      <c r="L162" s="362"/>
      <c r="M162" s="360"/>
      <c r="N162" s="363"/>
      <c r="O162" s="362"/>
      <c r="P162" s="360"/>
    </row>
    <row r="163" spans="1:16" x14ac:dyDescent="0.2">
      <c r="A163" s="359"/>
      <c r="B163" s="359"/>
      <c r="C163" s="360"/>
      <c r="D163" s="360"/>
      <c r="E163" s="360"/>
      <c r="F163" s="361"/>
      <c r="G163" s="360"/>
      <c r="H163" s="362"/>
      <c r="I163" s="362"/>
      <c r="J163" s="361"/>
      <c r="K163" s="362"/>
      <c r="L163" s="362"/>
      <c r="M163" s="360"/>
      <c r="N163" s="363"/>
      <c r="O163" s="362"/>
      <c r="P163" s="360"/>
    </row>
    <row r="164" spans="1:16" x14ac:dyDescent="0.2">
      <c r="A164" s="359"/>
      <c r="B164" s="359"/>
      <c r="C164" s="360"/>
      <c r="D164" s="360"/>
      <c r="E164" s="360"/>
      <c r="F164" s="361"/>
      <c r="G164" s="360"/>
      <c r="H164" s="362"/>
      <c r="I164" s="362"/>
      <c r="J164" s="361"/>
      <c r="K164" s="362"/>
      <c r="L164" s="362"/>
      <c r="M164" s="360"/>
      <c r="N164" s="363"/>
      <c r="O164" s="362"/>
      <c r="P164" s="360"/>
    </row>
    <row r="165" spans="1:16" x14ac:dyDescent="0.2">
      <c r="A165" s="359"/>
      <c r="B165" s="359"/>
      <c r="C165" s="360"/>
      <c r="D165" s="360"/>
      <c r="E165" s="360"/>
      <c r="F165" s="361"/>
      <c r="G165" s="360"/>
      <c r="H165" s="362"/>
      <c r="I165" s="362"/>
      <c r="J165" s="361"/>
      <c r="K165" s="362"/>
      <c r="L165" s="362"/>
      <c r="M165" s="360"/>
      <c r="N165" s="363"/>
      <c r="O165" s="362"/>
      <c r="P165" s="360"/>
    </row>
    <row r="166" spans="1:16" x14ac:dyDescent="0.2">
      <c r="A166" s="359"/>
      <c r="B166" s="359"/>
      <c r="C166" s="360"/>
      <c r="D166" s="360"/>
      <c r="E166" s="360"/>
      <c r="F166" s="361"/>
      <c r="G166" s="360"/>
      <c r="H166" s="362"/>
      <c r="I166" s="362"/>
      <c r="J166" s="361"/>
      <c r="K166" s="362"/>
      <c r="L166" s="362"/>
      <c r="M166" s="360"/>
      <c r="N166" s="363"/>
      <c r="O166" s="362"/>
      <c r="P166" s="360"/>
    </row>
    <row r="167" spans="1:16" x14ac:dyDescent="0.2">
      <c r="A167" s="359"/>
      <c r="B167" s="359"/>
      <c r="C167" s="360"/>
      <c r="D167" s="360"/>
      <c r="E167" s="360"/>
      <c r="F167" s="361"/>
      <c r="G167" s="360"/>
      <c r="H167" s="362"/>
      <c r="I167" s="362"/>
      <c r="J167" s="361"/>
      <c r="K167" s="362"/>
      <c r="L167" s="362"/>
      <c r="M167" s="360"/>
      <c r="N167" s="363"/>
      <c r="O167" s="362"/>
      <c r="P167" s="360"/>
    </row>
    <row r="168" spans="1:16" x14ac:dyDescent="0.2">
      <c r="A168" s="359"/>
      <c r="B168" s="359"/>
      <c r="C168" s="360"/>
      <c r="D168" s="360"/>
      <c r="E168" s="360"/>
      <c r="F168" s="361"/>
      <c r="G168" s="360"/>
      <c r="H168" s="362"/>
      <c r="I168" s="362"/>
      <c r="J168" s="361"/>
      <c r="K168" s="362"/>
      <c r="L168" s="362"/>
      <c r="M168" s="360"/>
      <c r="N168" s="363"/>
      <c r="O168" s="362"/>
      <c r="P168" s="360"/>
    </row>
    <row r="169" spans="1:16" x14ac:dyDescent="0.2">
      <c r="A169" s="359"/>
      <c r="B169" s="359"/>
      <c r="C169" s="360"/>
      <c r="D169" s="360"/>
      <c r="E169" s="360"/>
      <c r="F169" s="361"/>
      <c r="G169" s="360"/>
      <c r="H169" s="362"/>
      <c r="I169" s="362"/>
      <c r="J169" s="361"/>
      <c r="K169" s="362"/>
      <c r="L169" s="362"/>
      <c r="M169" s="360"/>
      <c r="N169" s="363"/>
      <c r="O169" s="362"/>
      <c r="P169" s="360"/>
    </row>
    <row r="170" spans="1:16" x14ac:dyDescent="0.2">
      <c r="A170" s="359"/>
      <c r="B170" s="359"/>
      <c r="C170" s="360"/>
      <c r="D170" s="360"/>
      <c r="E170" s="360"/>
      <c r="F170" s="361"/>
      <c r="G170" s="360"/>
      <c r="H170" s="362"/>
      <c r="I170" s="362"/>
      <c r="J170" s="361"/>
      <c r="K170" s="362"/>
      <c r="L170" s="362"/>
      <c r="M170" s="360"/>
      <c r="N170" s="363"/>
      <c r="O170" s="362"/>
      <c r="P170" s="360"/>
    </row>
    <row r="171" spans="1:16" x14ac:dyDescent="0.2">
      <c r="A171" s="359"/>
      <c r="B171" s="359"/>
      <c r="C171" s="360"/>
      <c r="D171" s="360"/>
      <c r="E171" s="360"/>
      <c r="F171" s="361"/>
      <c r="G171" s="360"/>
      <c r="H171" s="362"/>
      <c r="I171" s="362"/>
      <c r="J171" s="361"/>
      <c r="K171" s="362"/>
      <c r="L171" s="362"/>
      <c r="M171" s="360"/>
      <c r="N171" s="363"/>
      <c r="O171" s="362"/>
      <c r="P171" s="360"/>
    </row>
    <row r="172" spans="1:16" x14ac:dyDescent="0.2">
      <c r="A172" s="359"/>
      <c r="B172" s="359"/>
      <c r="C172" s="360"/>
      <c r="D172" s="360"/>
      <c r="E172" s="360"/>
      <c r="F172" s="361"/>
      <c r="G172" s="360"/>
      <c r="H172" s="362"/>
      <c r="I172" s="362"/>
      <c r="J172" s="361"/>
      <c r="K172" s="362"/>
      <c r="L172" s="362"/>
      <c r="M172" s="360"/>
      <c r="N172" s="363"/>
      <c r="O172" s="362"/>
      <c r="P172" s="360"/>
    </row>
    <row r="173" spans="1:16" x14ac:dyDescent="0.2">
      <c r="A173" s="359"/>
      <c r="B173" s="359"/>
      <c r="C173" s="360"/>
      <c r="D173" s="360"/>
      <c r="E173" s="360"/>
      <c r="F173" s="361"/>
      <c r="G173" s="360"/>
      <c r="H173" s="362"/>
      <c r="I173" s="362"/>
      <c r="J173" s="361"/>
      <c r="K173" s="362"/>
      <c r="L173" s="362"/>
      <c r="M173" s="360"/>
      <c r="N173" s="363"/>
      <c r="O173" s="362"/>
      <c r="P173" s="360"/>
    </row>
    <row r="174" spans="1:16" x14ac:dyDescent="0.2">
      <c r="A174" s="359"/>
      <c r="B174" s="359"/>
      <c r="C174" s="360"/>
      <c r="D174" s="360"/>
      <c r="E174" s="360"/>
      <c r="F174" s="361"/>
      <c r="G174" s="360"/>
      <c r="H174" s="362"/>
      <c r="I174" s="362"/>
      <c r="J174" s="361"/>
      <c r="K174" s="362"/>
      <c r="L174" s="362"/>
      <c r="M174" s="360"/>
      <c r="N174" s="363"/>
      <c r="O174" s="362"/>
      <c r="P174" s="360"/>
    </row>
    <row r="175" spans="1:16" x14ac:dyDescent="0.2">
      <c r="A175" s="359"/>
      <c r="B175" s="359"/>
      <c r="C175" s="360"/>
      <c r="D175" s="360"/>
      <c r="E175" s="360"/>
      <c r="F175" s="361"/>
      <c r="G175" s="360"/>
      <c r="H175" s="362"/>
      <c r="I175" s="362"/>
      <c r="J175" s="361"/>
      <c r="K175" s="362"/>
      <c r="L175" s="362"/>
      <c r="M175" s="360"/>
      <c r="N175" s="363"/>
      <c r="O175" s="362"/>
      <c r="P175" s="360"/>
    </row>
    <row r="176" spans="1:16" x14ac:dyDescent="0.2">
      <c r="A176" s="359"/>
      <c r="B176" s="359"/>
      <c r="C176" s="360"/>
      <c r="D176" s="360"/>
      <c r="E176" s="360"/>
      <c r="F176" s="361"/>
      <c r="G176" s="360"/>
      <c r="H176" s="362"/>
      <c r="I176" s="362"/>
      <c r="J176" s="361"/>
      <c r="K176" s="362"/>
      <c r="L176" s="362"/>
      <c r="M176" s="360"/>
      <c r="N176" s="363"/>
      <c r="O176" s="362"/>
      <c r="P176" s="360"/>
    </row>
    <row r="177" spans="1:16" x14ac:dyDescent="0.2">
      <c r="A177" s="359"/>
      <c r="B177" s="359"/>
      <c r="C177" s="360"/>
      <c r="D177" s="360"/>
      <c r="E177" s="360"/>
      <c r="F177" s="361"/>
      <c r="G177" s="360"/>
      <c r="H177" s="362"/>
      <c r="I177" s="362"/>
      <c r="J177" s="361"/>
      <c r="K177" s="362"/>
      <c r="L177" s="362"/>
      <c r="M177" s="360"/>
      <c r="N177" s="363"/>
      <c r="O177" s="362"/>
      <c r="P177" s="360"/>
    </row>
    <row r="178" spans="1:16" x14ac:dyDescent="0.2">
      <c r="A178" s="359"/>
      <c r="B178" s="359"/>
      <c r="C178" s="360"/>
      <c r="D178" s="360"/>
      <c r="E178" s="360"/>
      <c r="F178" s="361"/>
      <c r="G178" s="360"/>
      <c r="H178" s="362"/>
      <c r="I178" s="362"/>
      <c r="J178" s="361"/>
      <c r="K178" s="362"/>
      <c r="L178" s="362"/>
      <c r="M178" s="360"/>
      <c r="N178" s="363"/>
      <c r="O178" s="362"/>
      <c r="P178" s="360"/>
    </row>
    <row r="179" spans="1:16" x14ac:dyDescent="0.2">
      <c r="A179" s="359"/>
      <c r="B179" s="359"/>
      <c r="C179" s="360"/>
      <c r="D179" s="360"/>
      <c r="E179" s="360"/>
      <c r="F179" s="361"/>
      <c r="G179" s="360"/>
      <c r="H179" s="362"/>
      <c r="I179" s="362"/>
      <c r="J179" s="361"/>
      <c r="K179" s="362"/>
      <c r="L179" s="362"/>
      <c r="M179" s="360"/>
      <c r="N179" s="363"/>
      <c r="O179" s="362"/>
      <c r="P179" s="360"/>
    </row>
    <row r="180" spans="1:16" x14ac:dyDescent="0.2">
      <c r="A180" s="359"/>
      <c r="B180" s="359"/>
      <c r="C180" s="360"/>
      <c r="D180" s="360"/>
      <c r="E180" s="360"/>
      <c r="F180" s="361"/>
      <c r="G180" s="360"/>
      <c r="H180" s="362"/>
      <c r="I180" s="362"/>
      <c r="J180" s="361"/>
      <c r="K180" s="362"/>
      <c r="L180" s="362"/>
      <c r="M180" s="360"/>
      <c r="N180" s="363"/>
      <c r="O180" s="362"/>
      <c r="P180" s="360"/>
    </row>
    <row r="181" spans="1:16" x14ac:dyDescent="0.2">
      <c r="A181" s="359"/>
      <c r="B181" s="359"/>
      <c r="C181" s="360"/>
      <c r="D181" s="360"/>
      <c r="E181" s="360"/>
      <c r="F181" s="361"/>
      <c r="G181" s="360"/>
      <c r="H181" s="362"/>
      <c r="I181" s="362"/>
      <c r="J181" s="361"/>
      <c r="K181" s="362"/>
      <c r="L181" s="362"/>
      <c r="M181" s="360"/>
      <c r="N181" s="363"/>
      <c r="O181" s="362"/>
      <c r="P181" s="360"/>
    </row>
    <row r="182" spans="1:16" x14ac:dyDescent="0.2">
      <c r="A182" s="359"/>
      <c r="B182" s="359"/>
      <c r="C182" s="360"/>
      <c r="D182" s="360"/>
      <c r="E182" s="360"/>
      <c r="F182" s="361"/>
      <c r="G182" s="360"/>
      <c r="H182" s="362"/>
      <c r="I182" s="362"/>
      <c r="J182" s="361"/>
      <c r="K182" s="362"/>
      <c r="L182" s="362"/>
      <c r="M182" s="360"/>
      <c r="N182" s="363"/>
      <c r="O182" s="362"/>
      <c r="P182" s="360"/>
    </row>
    <row r="183" spans="1:16" x14ac:dyDescent="0.2">
      <c r="A183" s="359"/>
      <c r="B183" s="359"/>
      <c r="C183" s="360"/>
      <c r="D183" s="360"/>
      <c r="E183" s="360"/>
      <c r="F183" s="361"/>
      <c r="G183" s="360"/>
      <c r="H183" s="362"/>
      <c r="I183" s="362"/>
      <c r="J183" s="361"/>
      <c r="K183" s="362"/>
      <c r="L183" s="362"/>
      <c r="M183" s="360"/>
      <c r="N183" s="363"/>
      <c r="O183" s="362"/>
      <c r="P183" s="360"/>
    </row>
    <row r="184" spans="1:16" x14ac:dyDescent="0.2">
      <c r="A184" s="359"/>
      <c r="B184" s="359"/>
      <c r="C184" s="360"/>
      <c r="D184" s="360"/>
      <c r="E184" s="360"/>
      <c r="F184" s="361"/>
      <c r="G184" s="360"/>
      <c r="H184" s="362"/>
      <c r="I184" s="362"/>
      <c r="J184" s="361"/>
      <c r="K184" s="362"/>
      <c r="L184" s="362"/>
      <c r="M184" s="360"/>
      <c r="N184" s="363"/>
      <c r="O184" s="362"/>
      <c r="P184" s="360"/>
    </row>
    <row r="185" spans="1:16" x14ac:dyDescent="0.2">
      <c r="A185" s="359"/>
      <c r="B185" s="359"/>
      <c r="C185" s="360"/>
      <c r="D185" s="360"/>
      <c r="E185" s="360"/>
      <c r="F185" s="361"/>
      <c r="G185" s="360"/>
      <c r="H185" s="362"/>
      <c r="I185" s="362"/>
      <c r="J185" s="361"/>
      <c r="K185" s="362"/>
      <c r="L185" s="362"/>
      <c r="M185" s="360"/>
      <c r="N185" s="363"/>
      <c r="O185" s="362"/>
      <c r="P185" s="360"/>
    </row>
    <row r="186" spans="1:16" x14ac:dyDescent="0.2">
      <c r="A186" s="359"/>
      <c r="B186" s="359"/>
      <c r="C186" s="360"/>
      <c r="D186" s="360"/>
      <c r="E186" s="360"/>
      <c r="F186" s="361"/>
      <c r="G186" s="360"/>
      <c r="H186" s="362"/>
      <c r="I186" s="362"/>
      <c r="J186" s="361"/>
      <c r="K186" s="362"/>
      <c r="L186" s="362"/>
      <c r="M186" s="360"/>
      <c r="N186" s="363"/>
      <c r="O186" s="362"/>
      <c r="P186" s="360"/>
    </row>
    <row r="187" spans="1:16" x14ac:dyDescent="0.2">
      <c r="A187" s="359"/>
      <c r="B187" s="359"/>
      <c r="C187" s="360"/>
      <c r="D187" s="360"/>
      <c r="E187" s="360"/>
      <c r="F187" s="361"/>
      <c r="G187" s="360"/>
      <c r="H187" s="362"/>
      <c r="I187" s="362"/>
      <c r="J187" s="361"/>
      <c r="K187" s="362"/>
      <c r="L187" s="362"/>
      <c r="M187" s="360"/>
      <c r="N187" s="363"/>
      <c r="O187" s="362"/>
      <c r="P187" s="360"/>
    </row>
    <row r="188" spans="1:16" x14ac:dyDescent="0.2">
      <c r="A188" s="359"/>
      <c r="B188" s="359"/>
      <c r="C188" s="360"/>
      <c r="D188" s="360"/>
      <c r="E188" s="360"/>
      <c r="F188" s="361"/>
      <c r="G188" s="360"/>
      <c r="H188" s="362"/>
      <c r="I188" s="362"/>
      <c r="J188" s="361"/>
      <c r="K188" s="362"/>
      <c r="L188" s="362"/>
      <c r="M188" s="360"/>
      <c r="N188" s="363"/>
      <c r="O188" s="362"/>
      <c r="P188" s="360"/>
    </row>
    <row r="189" spans="1:16" x14ac:dyDescent="0.2">
      <c r="A189" s="359"/>
      <c r="B189" s="359"/>
      <c r="C189" s="360"/>
      <c r="D189" s="360"/>
      <c r="E189" s="360"/>
      <c r="F189" s="361"/>
      <c r="G189" s="360"/>
      <c r="H189" s="362"/>
      <c r="I189" s="362"/>
      <c r="J189" s="361"/>
      <c r="K189" s="362"/>
      <c r="L189" s="362"/>
      <c r="M189" s="360"/>
      <c r="N189" s="363"/>
      <c r="O189" s="362"/>
      <c r="P189" s="360"/>
    </row>
    <row r="190" spans="1:16" x14ac:dyDescent="0.2">
      <c r="A190" s="359"/>
      <c r="B190" s="359"/>
      <c r="C190" s="360"/>
      <c r="D190" s="360"/>
      <c r="E190" s="360"/>
      <c r="F190" s="361"/>
      <c r="G190" s="360"/>
      <c r="H190" s="362"/>
      <c r="I190" s="362"/>
      <c r="J190" s="361"/>
      <c r="K190" s="362"/>
      <c r="L190" s="362"/>
      <c r="M190" s="360"/>
      <c r="N190" s="363"/>
      <c r="O190" s="362"/>
      <c r="P190" s="360"/>
    </row>
    <row r="191" spans="1:16" x14ac:dyDescent="0.2">
      <c r="A191" s="359"/>
      <c r="B191" s="359"/>
      <c r="C191" s="360"/>
      <c r="D191" s="360"/>
      <c r="E191" s="360"/>
      <c r="F191" s="361"/>
      <c r="G191" s="360"/>
      <c r="H191" s="362"/>
      <c r="I191" s="362"/>
      <c r="J191" s="361"/>
      <c r="K191" s="362"/>
      <c r="L191" s="362"/>
      <c r="M191" s="360"/>
      <c r="N191" s="363"/>
      <c r="O191" s="362"/>
      <c r="P191" s="360"/>
    </row>
    <row r="192" spans="1:16" x14ac:dyDescent="0.2">
      <c r="A192" s="359"/>
      <c r="B192" s="359"/>
      <c r="C192" s="360"/>
      <c r="D192" s="360"/>
      <c r="E192" s="360"/>
      <c r="F192" s="361"/>
      <c r="G192" s="360"/>
      <c r="H192" s="362"/>
      <c r="I192" s="362"/>
      <c r="J192" s="361"/>
      <c r="K192" s="362"/>
      <c r="L192" s="362"/>
      <c r="M192" s="360"/>
      <c r="N192" s="363"/>
      <c r="O192" s="362"/>
      <c r="P192" s="360"/>
    </row>
    <row r="193" spans="1:16" x14ac:dyDescent="0.2">
      <c r="A193" s="359"/>
      <c r="B193" s="359"/>
      <c r="C193" s="360"/>
      <c r="D193" s="360"/>
      <c r="E193" s="360"/>
      <c r="F193" s="361"/>
      <c r="G193" s="360"/>
      <c r="H193" s="362"/>
      <c r="I193" s="362"/>
      <c r="J193" s="361"/>
      <c r="K193" s="362"/>
      <c r="L193" s="362"/>
      <c r="M193" s="360"/>
      <c r="N193" s="363"/>
      <c r="O193" s="362"/>
      <c r="P193" s="360"/>
    </row>
    <row r="194" spans="1:16" x14ac:dyDescent="0.2">
      <c r="A194" s="359"/>
      <c r="B194" s="359"/>
      <c r="C194" s="360"/>
      <c r="D194" s="360"/>
      <c r="E194" s="360"/>
      <c r="F194" s="361"/>
      <c r="G194" s="360"/>
      <c r="H194" s="362"/>
      <c r="I194" s="362"/>
      <c r="J194" s="361"/>
      <c r="K194" s="362"/>
      <c r="L194" s="362"/>
      <c r="M194" s="360"/>
      <c r="N194" s="363"/>
      <c r="O194" s="362"/>
      <c r="P194" s="360"/>
    </row>
    <row r="195" spans="1:16" x14ac:dyDescent="0.2">
      <c r="A195" s="359"/>
      <c r="B195" s="359"/>
      <c r="C195" s="360"/>
      <c r="D195" s="360"/>
      <c r="E195" s="360"/>
      <c r="F195" s="361"/>
      <c r="G195" s="360"/>
      <c r="H195" s="362"/>
      <c r="I195" s="362"/>
      <c r="J195" s="361"/>
      <c r="K195" s="362"/>
      <c r="L195" s="362"/>
      <c r="M195" s="360"/>
      <c r="N195" s="363"/>
      <c r="O195" s="362"/>
      <c r="P195" s="360"/>
    </row>
    <row r="196" spans="1:16" x14ac:dyDescent="0.2">
      <c r="A196" s="359"/>
      <c r="B196" s="359"/>
      <c r="C196" s="360"/>
      <c r="D196" s="360"/>
      <c r="E196" s="360"/>
      <c r="F196" s="361"/>
      <c r="G196" s="360"/>
      <c r="H196" s="362"/>
      <c r="I196" s="362"/>
      <c r="J196" s="361"/>
      <c r="K196" s="362"/>
      <c r="L196" s="362"/>
      <c r="M196" s="360"/>
      <c r="N196" s="363"/>
      <c r="O196" s="362"/>
      <c r="P196" s="360"/>
    </row>
    <row r="197" spans="1:16" x14ac:dyDescent="0.2">
      <c r="A197" s="359"/>
      <c r="B197" s="359"/>
      <c r="C197" s="360"/>
      <c r="D197" s="360"/>
      <c r="E197" s="360"/>
      <c r="F197" s="361"/>
      <c r="G197" s="360"/>
      <c r="H197" s="362"/>
      <c r="I197" s="362"/>
      <c r="J197" s="361"/>
      <c r="K197" s="362"/>
      <c r="L197" s="362"/>
      <c r="M197" s="360"/>
      <c r="N197" s="363"/>
      <c r="O197" s="362"/>
      <c r="P197" s="360"/>
    </row>
    <row r="198" spans="1:16" x14ac:dyDescent="0.2">
      <c r="A198" s="359"/>
      <c r="B198" s="359"/>
      <c r="C198" s="360"/>
      <c r="D198" s="360"/>
      <c r="E198" s="360"/>
      <c r="F198" s="361"/>
      <c r="G198" s="360"/>
      <c r="H198" s="362"/>
      <c r="I198" s="362"/>
      <c r="J198" s="361"/>
      <c r="K198" s="362"/>
      <c r="L198" s="362"/>
      <c r="M198" s="360"/>
      <c r="N198" s="363"/>
      <c r="O198" s="362"/>
      <c r="P198" s="360"/>
    </row>
    <row r="199" spans="1:16" x14ac:dyDescent="0.2">
      <c r="A199" s="359"/>
      <c r="B199" s="359"/>
      <c r="C199" s="360"/>
      <c r="D199" s="360"/>
      <c r="E199" s="360"/>
      <c r="F199" s="361"/>
      <c r="G199" s="360"/>
      <c r="H199" s="362"/>
      <c r="I199" s="362"/>
      <c r="J199" s="361"/>
      <c r="K199" s="362"/>
      <c r="L199" s="362"/>
      <c r="M199" s="360"/>
      <c r="N199" s="363"/>
      <c r="O199" s="362"/>
      <c r="P199" s="360"/>
    </row>
    <row r="200" spans="1:16" x14ac:dyDescent="0.2">
      <c r="A200" s="359"/>
      <c r="B200" s="359"/>
      <c r="C200" s="360"/>
      <c r="D200" s="360"/>
      <c r="E200" s="360"/>
      <c r="F200" s="361"/>
      <c r="G200" s="360"/>
      <c r="H200" s="362"/>
      <c r="I200" s="362"/>
      <c r="J200" s="361"/>
      <c r="K200" s="362"/>
      <c r="L200" s="362"/>
      <c r="M200" s="360"/>
      <c r="N200" s="363"/>
      <c r="O200" s="362"/>
      <c r="P200" s="360"/>
    </row>
    <row r="201" spans="1:16" x14ac:dyDescent="0.2">
      <c r="A201" s="359"/>
      <c r="B201" s="359"/>
      <c r="C201" s="360"/>
      <c r="D201" s="360"/>
      <c r="E201" s="360"/>
      <c r="F201" s="361"/>
      <c r="G201" s="360"/>
      <c r="H201" s="362"/>
      <c r="I201" s="362"/>
      <c r="J201" s="361"/>
      <c r="K201" s="362"/>
      <c r="L201" s="362"/>
      <c r="M201" s="360"/>
      <c r="N201" s="363"/>
      <c r="O201" s="362"/>
      <c r="P201" s="360"/>
    </row>
    <row r="202" spans="1:16" x14ac:dyDescent="0.2">
      <c r="A202" s="359"/>
      <c r="B202" s="359"/>
      <c r="C202" s="360"/>
      <c r="D202" s="360"/>
      <c r="E202" s="360"/>
      <c r="F202" s="361"/>
      <c r="G202" s="360"/>
      <c r="H202" s="362"/>
      <c r="I202" s="362"/>
      <c r="J202" s="361"/>
      <c r="K202" s="362"/>
      <c r="L202" s="362"/>
      <c r="M202" s="360"/>
      <c r="N202" s="363"/>
      <c r="O202" s="362"/>
      <c r="P202" s="360"/>
    </row>
    <row r="203" spans="1:16" x14ac:dyDescent="0.2">
      <c r="A203" s="359"/>
      <c r="B203" s="359"/>
      <c r="C203" s="360"/>
      <c r="D203" s="360"/>
      <c r="E203" s="360"/>
      <c r="F203" s="361"/>
      <c r="G203" s="360"/>
      <c r="H203" s="362"/>
      <c r="I203" s="362"/>
      <c r="J203" s="361"/>
      <c r="K203" s="362"/>
      <c r="L203" s="362"/>
      <c r="M203" s="360"/>
      <c r="N203" s="363"/>
      <c r="O203" s="362"/>
      <c r="P203" s="360"/>
    </row>
    <row r="204" spans="1:16" x14ac:dyDescent="0.2">
      <c r="A204" s="359"/>
      <c r="B204" s="359"/>
      <c r="C204" s="360"/>
      <c r="D204" s="360"/>
      <c r="E204" s="360"/>
      <c r="F204" s="361"/>
      <c r="G204" s="360"/>
      <c r="H204" s="362"/>
      <c r="I204" s="362"/>
      <c r="J204" s="361"/>
      <c r="K204" s="362"/>
      <c r="L204" s="362"/>
      <c r="M204" s="360"/>
      <c r="N204" s="363"/>
      <c r="O204" s="362"/>
      <c r="P204" s="360"/>
    </row>
    <row r="205" spans="1:16" x14ac:dyDescent="0.2">
      <c r="A205" s="359"/>
      <c r="B205" s="359"/>
      <c r="C205" s="360"/>
      <c r="D205" s="360"/>
      <c r="E205" s="360"/>
      <c r="F205" s="361"/>
      <c r="G205" s="360"/>
      <c r="H205" s="362"/>
      <c r="I205" s="362"/>
      <c r="J205" s="361"/>
      <c r="K205" s="362"/>
      <c r="L205" s="362"/>
      <c r="M205" s="360"/>
      <c r="N205" s="363"/>
      <c r="O205" s="362"/>
      <c r="P205" s="360"/>
    </row>
    <row r="206" spans="1:16" x14ac:dyDescent="0.2">
      <c r="A206" s="359"/>
      <c r="B206" s="359"/>
      <c r="C206" s="360"/>
      <c r="D206" s="360"/>
      <c r="E206" s="360"/>
      <c r="F206" s="361"/>
      <c r="G206" s="360"/>
      <c r="H206" s="362"/>
      <c r="I206" s="362"/>
      <c r="J206" s="361"/>
      <c r="K206" s="362"/>
      <c r="L206" s="362"/>
      <c r="M206" s="360"/>
      <c r="N206" s="363"/>
      <c r="O206" s="362"/>
      <c r="P206" s="360"/>
    </row>
    <row r="207" spans="1:16" x14ac:dyDescent="0.2">
      <c r="A207" s="359"/>
      <c r="B207" s="359"/>
      <c r="C207" s="360"/>
      <c r="D207" s="360"/>
      <c r="E207" s="360"/>
      <c r="F207" s="361"/>
      <c r="G207" s="360"/>
      <c r="H207" s="362"/>
      <c r="I207" s="362"/>
      <c r="J207" s="361"/>
      <c r="K207" s="362"/>
      <c r="L207" s="362"/>
      <c r="M207" s="360"/>
      <c r="N207" s="363"/>
      <c r="O207" s="362"/>
      <c r="P207" s="360"/>
    </row>
    <row r="208" spans="1:16" x14ac:dyDescent="0.2">
      <c r="A208" s="359"/>
      <c r="B208" s="359"/>
      <c r="C208" s="360"/>
      <c r="D208" s="360"/>
      <c r="E208" s="360"/>
      <c r="F208" s="361"/>
      <c r="G208" s="360"/>
      <c r="H208" s="362"/>
      <c r="I208" s="362"/>
      <c r="J208" s="361"/>
      <c r="K208" s="362"/>
      <c r="L208" s="362"/>
      <c r="M208" s="360"/>
      <c r="N208" s="363"/>
      <c r="O208" s="362"/>
      <c r="P208" s="360"/>
    </row>
    <row r="209" spans="1:16" x14ac:dyDescent="0.2">
      <c r="A209" s="359"/>
      <c r="B209" s="359"/>
      <c r="C209" s="360"/>
      <c r="D209" s="360"/>
      <c r="E209" s="360"/>
      <c r="F209" s="361"/>
      <c r="G209" s="360"/>
      <c r="H209" s="362"/>
      <c r="I209" s="362"/>
      <c r="J209" s="361"/>
      <c r="K209" s="362"/>
      <c r="L209" s="362"/>
      <c r="M209" s="360"/>
      <c r="N209" s="363"/>
      <c r="O209" s="362"/>
      <c r="P209" s="360"/>
    </row>
    <row r="210" spans="1:16" x14ac:dyDescent="0.2">
      <c r="A210" s="359"/>
      <c r="B210" s="359"/>
      <c r="C210" s="360"/>
      <c r="D210" s="360"/>
      <c r="E210" s="360"/>
      <c r="F210" s="361"/>
      <c r="G210" s="360"/>
      <c r="H210" s="362"/>
      <c r="I210" s="362"/>
      <c r="J210" s="361"/>
      <c r="K210" s="362"/>
      <c r="L210" s="362"/>
      <c r="M210" s="360"/>
      <c r="N210" s="363"/>
      <c r="O210" s="362"/>
      <c r="P210" s="360"/>
    </row>
    <row r="211" spans="1:16" x14ac:dyDescent="0.2">
      <c r="A211" s="359"/>
      <c r="B211" s="359"/>
      <c r="C211" s="360"/>
      <c r="D211" s="360"/>
      <c r="E211" s="360"/>
      <c r="F211" s="361"/>
      <c r="G211" s="360"/>
      <c r="H211" s="362"/>
      <c r="I211" s="362"/>
      <c r="J211" s="361"/>
      <c r="K211" s="362"/>
      <c r="L211" s="362"/>
      <c r="M211" s="360"/>
      <c r="N211" s="363"/>
      <c r="O211" s="362"/>
      <c r="P211" s="360"/>
    </row>
    <row r="213" spans="1:16" x14ac:dyDescent="0.2">
      <c r="C213" s="364" t="s">
        <v>56</v>
      </c>
      <c r="O213" s="365" t="s">
        <v>365</v>
      </c>
      <c r="P213" s="365" t="s">
        <v>366</v>
      </c>
    </row>
    <row r="214" spans="1:16" x14ac:dyDescent="0.2">
      <c r="C214" s="364" t="s">
        <v>57</v>
      </c>
      <c r="O214" s="365" t="s">
        <v>367</v>
      </c>
      <c r="P214" s="365" t="s">
        <v>368</v>
      </c>
    </row>
    <row r="215" spans="1:16" x14ac:dyDescent="0.2">
      <c r="C215" s="364" t="s">
        <v>58</v>
      </c>
      <c r="O215" s="365" t="s">
        <v>369</v>
      </c>
      <c r="P215" s="365" t="s">
        <v>370</v>
      </c>
    </row>
    <row r="216" spans="1:16" x14ac:dyDescent="0.2">
      <c r="C216" s="366" t="s">
        <v>326</v>
      </c>
      <c r="O216" s="365" t="s">
        <v>371</v>
      </c>
      <c r="P216" s="365" t="s">
        <v>372</v>
      </c>
    </row>
    <row r="217" spans="1:16" x14ac:dyDescent="0.2">
      <c r="C217" s="366" t="s">
        <v>86</v>
      </c>
      <c r="O217" s="365" t="s">
        <v>373</v>
      </c>
      <c r="P217" s="365" t="s">
        <v>373</v>
      </c>
    </row>
    <row r="218" spans="1:16" x14ac:dyDescent="0.2">
      <c r="C218" s="366" t="s">
        <v>68</v>
      </c>
      <c r="O218" s="365" t="s">
        <v>374</v>
      </c>
      <c r="P218" s="365" t="s">
        <v>375</v>
      </c>
    </row>
  </sheetData>
  <sheetProtection algorithmName="SHA-512" hashValue="DDaqidVtPUtdNMYn6opTpvUv18plcCaNO8FdMsfoPhzSem2m3zYqm51wlPfrYr9A/CeMxwFLftfibJ0Pq0F5pw==" saltValue="Ft2i0V+Xp+V5wV7dcw5B/Q==" spinCount="100000" sheet="1" objects="1" scenarios="1" formatCells="0" formatColumns="0" formatRows="0" insertHyperlinks="0" autoFilter="0"/>
  <mergeCells count="26">
    <mergeCell ref="A1:B1"/>
    <mergeCell ref="G1:I1"/>
    <mergeCell ref="N1:O1"/>
    <mergeCell ref="A2:B2"/>
    <mergeCell ref="H2:I2"/>
    <mergeCell ref="N2:O2"/>
    <mergeCell ref="A3:B3"/>
    <mergeCell ref="H3:I3"/>
    <mergeCell ref="N3:O3"/>
    <mergeCell ref="A4:B4"/>
    <mergeCell ref="G4:I4"/>
    <mergeCell ref="N4:O4"/>
    <mergeCell ref="A5:B5"/>
    <mergeCell ref="H5:I5"/>
    <mergeCell ref="N5:O5"/>
    <mergeCell ref="A6:B6"/>
    <mergeCell ref="H6:I6"/>
    <mergeCell ref="N6:O6"/>
    <mergeCell ref="N7:O7"/>
    <mergeCell ref="C9:F9"/>
    <mergeCell ref="G9:M9"/>
    <mergeCell ref="N9:P9"/>
    <mergeCell ref="C10:F10"/>
    <mergeCell ref="G10:I10"/>
    <mergeCell ref="J10:M10"/>
    <mergeCell ref="N10:P10"/>
  </mergeCells>
  <dataValidations count="3">
    <dataValidation type="list" allowBlank="1" showInputMessage="1" showErrorMessage="1" sqref="C13:C158" xr:uid="{123A1E3B-9599-4886-9CF4-747647770361}">
      <formula1>$C$213:$C$218</formula1>
    </dataValidation>
    <dataValidation type="list" allowBlank="1" showInputMessage="1" showErrorMessage="1" sqref="O13:O158" xr:uid="{FC04FAA6-5D3D-4F24-A9CB-C567660701EB}">
      <formula1>$P$214:$P$218</formula1>
    </dataValidation>
    <dataValidation type="list" allowBlank="1" showInputMessage="1" showErrorMessage="1" sqref="K13:K158" xr:uid="{E538279D-12A5-4AB9-B3A1-292EA4000AA6}">
      <formula1>$O$214:$O$218</formula1>
    </dataValidation>
  </dataValidations>
  <hyperlinks>
    <hyperlink ref="A7" location="Coverpage!A1" display="Jump to Coverpage" xr:uid="{425B22BE-BA7F-4780-864E-BFED33DCEB48}"/>
    <hyperlink ref="C11" r:id="rId1" xr:uid="{5B2B51ED-E332-41AE-8FD4-ACCED829657E}"/>
  </hyperlinks>
  <pageMargins left="0.7" right="0.7" top="0.75" bottom="0.75" header="0.3" footer="0.3"/>
  <pageSetup orientation="portrait" r:id="rId2"/>
  <tableParts count="4">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F101"/>
  <sheetViews>
    <sheetView workbookViewId="0"/>
  </sheetViews>
  <sheetFormatPr defaultColWidth="11.42578125" defaultRowHeight="15" x14ac:dyDescent="0.25"/>
  <cols>
    <col min="1" max="1" width="105.28515625" customWidth="1"/>
    <col min="3" max="3" width="10.42578125" customWidth="1"/>
    <col min="4" max="4" width="124.140625" style="13" customWidth="1"/>
    <col min="5" max="5" width="19" customWidth="1"/>
    <col min="6" max="6" width="18.5703125" customWidth="1"/>
  </cols>
  <sheetData>
    <row r="1" spans="1:4" s="28" customFormat="1" ht="61.5" x14ac:dyDescent="0.9">
      <c r="A1" s="12" t="s">
        <v>19</v>
      </c>
      <c r="B1" s="1"/>
      <c r="C1" s="1"/>
      <c r="D1" s="12"/>
    </row>
    <row r="2" spans="1:4" ht="23.25" x14ac:dyDescent="0.35">
      <c r="A2" s="27" t="s">
        <v>111</v>
      </c>
      <c r="B2" s="28"/>
      <c r="C2" s="28" t="s">
        <v>121</v>
      </c>
      <c r="D2" s="27"/>
    </row>
    <row r="3" spans="1:4" ht="23.25" x14ac:dyDescent="0.25">
      <c r="A3" s="37" t="s">
        <v>235</v>
      </c>
      <c r="B3" s="38"/>
      <c r="C3" s="38"/>
      <c r="D3" s="39"/>
    </row>
    <row r="4" spans="1:4" s="29" customFormat="1" x14ac:dyDescent="0.25">
      <c r="A4" s="13" t="s">
        <v>20</v>
      </c>
      <c r="B4"/>
      <c r="C4" s="1486" t="s">
        <v>267</v>
      </c>
      <c r="D4" s="1486"/>
    </row>
    <row r="5" spans="1:4" ht="30" x14ac:dyDescent="0.25">
      <c r="A5" s="30" t="s">
        <v>21</v>
      </c>
      <c r="C5" s="1486"/>
      <c r="D5" s="1486"/>
    </row>
    <row r="6" spans="1:4" x14ac:dyDescent="0.25">
      <c r="A6" s="14" t="s">
        <v>22</v>
      </c>
      <c r="B6" s="29"/>
      <c r="C6" s="1487"/>
      <c r="D6" s="1487"/>
    </row>
    <row r="7" spans="1:4" ht="23.25" x14ac:dyDescent="0.25">
      <c r="A7" s="37" t="s">
        <v>1120</v>
      </c>
      <c r="B7" s="38"/>
      <c r="C7" s="38"/>
      <c r="D7" s="39"/>
    </row>
    <row r="8" spans="1:4" ht="30" x14ac:dyDescent="0.25">
      <c r="A8" s="13" t="s">
        <v>261</v>
      </c>
      <c r="C8" s="1486"/>
      <c r="D8" s="1486"/>
    </row>
    <row r="9" spans="1:4" x14ac:dyDescent="0.25">
      <c r="A9" s="13"/>
      <c r="C9" s="1486"/>
      <c r="D9" s="1486"/>
    </row>
    <row r="10" spans="1:4" ht="23.25" x14ac:dyDescent="0.35">
      <c r="A10" s="27" t="s">
        <v>236</v>
      </c>
      <c r="B10" s="28"/>
      <c r="C10" s="28"/>
      <c r="D10" s="27"/>
    </row>
    <row r="11" spans="1:4" ht="45" x14ac:dyDescent="0.25">
      <c r="A11" s="31" t="s">
        <v>1121</v>
      </c>
      <c r="C11" s="34"/>
      <c r="D11" s="35"/>
    </row>
    <row r="12" spans="1:4" ht="30" x14ac:dyDescent="0.25">
      <c r="A12" s="31" t="s">
        <v>260</v>
      </c>
      <c r="C12" s="1488"/>
      <c r="D12" s="1488"/>
    </row>
    <row r="13" spans="1:4" ht="30" x14ac:dyDescent="0.25">
      <c r="A13" s="31" t="s">
        <v>1122</v>
      </c>
      <c r="C13" s="34"/>
      <c r="D13" s="35"/>
    </row>
    <row r="14" spans="1:4" x14ac:dyDescent="0.25">
      <c r="A14" s="31" t="s">
        <v>265</v>
      </c>
      <c r="C14" s="34"/>
      <c r="D14" s="35"/>
    </row>
    <row r="15" spans="1:4" ht="45" x14ac:dyDescent="0.25">
      <c r="A15" s="31" t="s">
        <v>266</v>
      </c>
      <c r="C15" s="34"/>
      <c r="D15" s="35"/>
    </row>
    <row r="16" spans="1:4" x14ac:dyDescent="0.25">
      <c r="A16" s="31"/>
      <c r="C16" s="34"/>
      <c r="D16" s="35"/>
    </row>
    <row r="17" spans="1:4" x14ac:dyDescent="0.25">
      <c r="A17" s="31" t="s">
        <v>262</v>
      </c>
      <c r="C17" s="34"/>
      <c r="D17" s="35"/>
    </row>
    <row r="18" spans="1:4" x14ac:dyDescent="0.25">
      <c r="A18" s="13" t="s">
        <v>28</v>
      </c>
      <c r="C18" s="34"/>
      <c r="D18" s="35"/>
    </row>
    <row r="19" spans="1:4" ht="30" x14ac:dyDescent="0.25">
      <c r="A19" s="13" t="s">
        <v>29</v>
      </c>
      <c r="C19" s="34"/>
      <c r="D19" s="35"/>
    </row>
    <row r="20" spans="1:4" x14ac:dyDescent="0.25">
      <c r="A20" s="13" t="s">
        <v>237</v>
      </c>
      <c r="C20" s="34"/>
      <c r="D20" s="35"/>
    </row>
    <row r="21" spans="1:4" x14ac:dyDescent="0.25">
      <c r="A21" s="13" t="s">
        <v>263</v>
      </c>
      <c r="C21" s="34"/>
      <c r="D21" s="35"/>
    </row>
    <row r="22" spans="1:4" ht="45" x14ac:dyDescent="0.25">
      <c r="A22" s="13" t="s">
        <v>52</v>
      </c>
      <c r="C22" s="34"/>
      <c r="D22" s="35"/>
    </row>
    <row r="23" spans="1:4" x14ac:dyDescent="0.25">
      <c r="A23" s="13"/>
      <c r="C23" s="34"/>
      <c r="D23" s="35"/>
    </row>
    <row r="24" spans="1:4" x14ac:dyDescent="0.25">
      <c r="A24" s="31" t="s">
        <v>23</v>
      </c>
      <c r="C24" s="34"/>
      <c r="D24" s="35"/>
    </row>
    <row r="25" spans="1:4" x14ac:dyDescent="0.25">
      <c r="A25" s="13" t="s">
        <v>24</v>
      </c>
      <c r="C25" s="34"/>
      <c r="D25" s="1489"/>
    </row>
    <row r="26" spans="1:4" ht="16.149999999999999" customHeight="1" x14ac:dyDescent="0.25">
      <c r="A26" s="13" t="s">
        <v>25</v>
      </c>
      <c r="C26" s="34"/>
      <c r="D26" s="1489"/>
    </row>
    <row r="27" spans="1:4" x14ac:dyDescent="0.25">
      <c r="A27" s="13" t="s">
        <v>26</v>
      </c>
      <c r="C27" s="34"/>
      <c r="D27" s="35"/>
    </row>
    <row r="28" spans="1:4" ht="30" x14ac:dyDescent="0.25">
      <c r="A28" s="13" t="s">
        <v>95</v>
      </c>
      <c r="C28" s="34"/>
      <c r="D28" s="35"/>
    </row>
    <row r="29" spans="1:4" ht="30" x14ac:dyDescent="0.25">
      <c r="A29" s="13" t="s">
        <v>120</v>
      </c>
      <c r="C29" s="34"/>
      <c r="D29" s="35"/>
    </row>
    <row r="30" spans="1:4" ht="30" x14ac:dyDescent="0.25">
      <c r="A30" s="13" t="s">
        <v>27</v>
      </c>
      <c r="C30" s="34"/>
      <c r="D30" s="35"/>
    </row>
    <row r="31" spans="1:4" x14ac:dyDescent="0.25">
      <c r="A31" s="13" t="s">
        <v>96</v>
      </c>
      <c r="C31" s="34"/>
      <c r="D31" s="35"/>
    </row>
    <row r="32" spans="1:4" ht="30" x14ac:dyDescent="0.25">
      <c r="A32" s="13" t="s">
        <v>264</v>
      </c>
      <c r="C32" s="34"/>
      <c r="D32" s="35"/>
    </row>
    <row r="33" spans="1:4" ht="30" x14ac:dyDescent="0.25">
      <c r="A33" s="13" t="s">
        <v>98</v>
      </c>
      <c r="C33" s="34"/>
      <c r="D33" s="1489"/>
    </row>
    <row r="34" spans="1:4" x14ac:dyDescent="0.25">
      <c r="A34" s="13"/>
      <c r="C34" s="34"/>
      <c r="D34" s="1489"/>
    </row>
    <row r="35" spans="1:4" ht="30" x14ac:dyDescent="0.25">
      <c r="A35" s="31" t="s">
        <v>53</v>
      </c>
    </row>
    <row r="36" spans="1:4" ht="45" x14ac:dyDescent="0.25">
      <c r="A36" s="13" t="s">
        <v>42</v>
      </c>
      <c r="C36" s="33"/>
      <c r="D36" s="31"/>
    </row>
    <row r="37" spans="1:4" ht="45" x14ac:dyDescent="0.25">
      <c r="A37" s="13" t="s">
        <v>41</v>
      </c>
      <c r="C37" s="1485"/>
      <c r="D37" s="36"/>
    </row>
    <row r="38" spans="1:4" x14ac:dyDescent="0.25">
      <c r="A38" s="13"/>
      <c r="C38" s="1485"/>
      <c r="D38" s="36"/>
    </row>
    <row r="39" spans="1:4" ht="30" x14ac:dyDescent="0.25">
      <c r="A39" s="31" t="s">
        <v>97</v>
      </c>
    </row>
    <row r="42" spans="1:4" x14ac:dyDescent="0.25">
      <c r="C42" s="32"/>
    </row>
    <row r="50" spans="2:6" x14ac:dyDescent="0.25">
      <c r="E50" t="s">
        <v>295</v>
      </c>
    </row>
    <row r="51" spans="2:6" x14ac:dyDescent="0.25">
      <c r="B51" s="76"/>
      <c r="C51" s="76"/>
      <c r="E51" s="77"/>
      <c r="F51" s="78"/>
    </row>
    <row r="52" spans="2:6" x14ac:dyDescent="0.25">
      <c r="B52" s="76"/>
      <c r="C52" s="76"/>
      <c r="E52" s="77"/>
      <c r="F52" s="79"/>
    </row>
    <row r="100" spans="4:6" x14ac:dyDescent="0.25">
      <c r="D100" s="80"/>
      <c r="F100" s="13"/>
    </row>
    <row r="101" spans="4:6" x14ac:dyDescent="0.25">
      <c r="D101" s="80"/>
    </row>
  </sheetData>
  <sheetProtection algorithmName="SHA-512" hashValue="PeJoYxFjb5Mhy1LYw7xmCZM4anwz2WsZ+Vh8C2eeOrHmdBhwPDzDYvPutswvfcRfmF90BbUPMkX8ku8Afmndcw==" saltValue="X8WYnoYN9p7V0CijZ51FiA==" spinCount="100000" sheet="1" objects="1" scenarios="1" formatCells="0" formatColumns="0" formatRows="0" insertHyperlinks="0" autoFilter="0"/>
  <mergeCells count="9">
    <mergeCell ref="C37:C38"/>
    <mergeCell ref="C4:D4"/>
    <mergeCell ref="C5:D5"/>
    <mergeCell ref="C6:D6"/>
    <mergeCell ref="C8:D8"/>
    <mergeCell ref="C9:D9"/>
    <mergeCell ref="C12:D12"/>
    <mergeCell ref="D25:D26"/>
    <mergeCell ref="D33:D34"/>
  </mergeCells>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F644-357F-4740-83F0-7EC14B8DB54C}">
  <sheetPr codeName="Sheet10"/>
  <dimension ref="A1:AB260"/>
  <sheetViews>
    <sheetView workbookViewId="0">
      <selection activeCell="P4" sqref="P4"/>
    </sheetView>
  </sheetViews>
  <sheetFormatPr defaultColWidth="9.140625" defaultRowHeight="16.5" x14ac:dyDescent="0.3"/>
  <cols>
    <col min="1" max="1" width="11.85546875" style="270" customWidth="1"/>
    <col min="2" max="2" width="32.85546875" style="270" customWidth="1"/>
    <col min="3" max="3" width="9.140625" style="88"/>
    <col min="4" max="4" width="55.7109375" style="88" customWidth="1"/>
    <col min="5" max="5" width="51" style="88" customWidth="1"/>
    <col min="6" max="6" width="37.7109375" style="88" customWidth="1"/>
    <col min="7" max="7" width="11.42578125" style="88" customWidth="1"/>
    <col min="8" max="10" width="12.28515625" style="88" customWidth="1"/>
    <col min="11" max="13" width="21" style="88" customWidth="1"/>
    <col min="14" max="14" width="25" style="88" customWidth="1"/>
    <col min="15" max="15" width="25.42578125" style="88" customWidth="1"/>
    <col min="16" max="16" width="15" style="88" customWidth="1"/>
    <col min="17" max="17" width="15.85546875" style="88" customWidth="1"/>
    <col min="18" max="18" width="15" style="88" customWidth="1"/>
    <col min="19" max="19" width="15.85546875" style="88" customWidth="1"/>
    <col min="20" max="20" width="21" style="88" customWidth="1"/>
    <col min="21" max="16384" width="9.140625" style="88"/>
  </cols>
  <sheetData>
    <row r="1" spans="1:28" x14ac:dyDescent="0.3">
      <c r="A1" s="381" t="s">
        <v>884</v>
      </c>
      <c r="B1" s="382"/>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5"/>
    </row>
    <row r="2" spans="1:28" x14ac:dyDescent="0.3">
      <c r="A2" s="383" t="s">
        <v>885</v>
      </c>
      <c r="B2" s="380"/>
      <c r="C2" s="386"/>
      <c r="D2" s="380" t="s">
        <v>885</v>
      </c>
      <c r="E2" s="380" t="s">
        <v>885</v>
      </c>
      <c r="F2" s="380" t="s">
        <v>885</v>
      </c>
      <c r="G2" s="386" t="s">
        <v>1123</v>
      </c>
      <c r="H2" s="386" t="s">
        <v>1123</v>
      </c>
      <c r="I2" s="386" t="s">
        <v>1057</v>
      </c>
      <c r="J2" s="386" t="s">
        <v>1057</v>
      </c>
      <c r="K2" s="386" t="s">
        <v>947</v>
      </c>
      <c r="L2" s="386" t="s">
        <v>947</v>
      </c>
      <c r="M2" s="386" t="s">
        <v>947</v>
      </c>
      <c r="N2" s="386" t="s">
        <v>947</v>
      </c>
      <c r="O2" s="386" t="s">
        <v>947</v>
      </c>
      <c r="P2" s="386" t="s">
        <v>947</v>
      </c>
      <c r="Q2" s="386" t="s">
        <v>947</v>
      </c>
      <c r="R2" s="386" t="s">
        <v>947</v>
      </c>
      <c r="S2" s="386" t="s">
        <v>947</v>
      </c>
      <c r="T2" s="386" t="s">
        <v>947</v>
      </c>
      <c r="U2" s="386" t="s">
        <v>955</v>
      </c>
      <c r="V2" s="386" t="s">
        <v>955</v>
      </c>
      <c r="W2" s="386"/>
      <c r="X2" s="386"/>
      <c r="Y2" s="386"/>
      <c r="Z2" s="386"/>
      <c r="AA2" s="386"/>
      <c r="AB2" s="387"/>
    </row>
    <row r="3" spans="1:28" x14ac:dyDescent="0.3">
      <c r="A3" s="383" t="s">
        <v>381</v>
      </c>
      <c r="B3" s="380"/>
      <c r="C3" s="386"/>
      <c r="D3" s="386" t="s">
        <v>882</v>
      </c>
      <c r="E3" s="386" t="s">
        <v>883</v>
      </c>
      <c r="F3" s="386" t="s">
        <v>901</v>
      </c>
      <c r="G3" s="386" t="s">
        <v>941</v>
      </c>
      <c r="H3" s="386" t="s">
        <v>942</v>
      </c>
      <c r="I3" s="386" t="s">
        <v>1058</v>
      </c>
      <c r="J3" s="386" t="s">
        <v>1059</v>
      </c>
      <c r="K3" s="386" t="s">
        <v>956</v>
      </c>
      <c r="L3" s="386" t="s">
        <v>948</v>
      </c>
      <c r="M3" s="386" t="s">
        <v>949</v>
      </c>
      <c r="N3" s="386" t="s">
        <v>950</v>
      </c>
      <c r="O3" s="386" t="s">
        <v>951</v>
      </c>
      <c r="P3" s="386" t="s">
        <v>952</v>
      </c>
      <c r="Q3" s="386" t="s">
        <v>953</v>
      </c>
      <c r="R3" s="386" t="s">
        <v>1136</v>
      </c>
      <c r="S3" s="386" t="s">
        <v>1137</v>
      </c>
      <c r="T3" s="386" t="s">
        <v>954</v>
      </c>
      <c r="U3" s="386"/>
      <c r="V3" s="386"/>
      <c r="W3" s="386"/>
      <c r="X3" s="386"/>
      <c r="Y3" s="386"/>
      <c r="Z3" s="386"/>
      <c r="AA3" s="386"/>
      <c r="AB3" s="387"/>
    </row>
    <row r="4" spans="1:28" ht="16.5" customHeight="1" x14ac:dyDescent="0.3">
      <c r="A4" s="189" t="s">
        <v>382</v>
      </c>
      <c r="B4" s="189" t="s">
        <v>383</v>
      </c>
      <c r="C4" s="189"/>
      <c r="D4" s="189" t="s">
        <v>909</v>
      </c>
      <c r="E4" s="189" t="s">
        <v>135</v>
      </c>
      <c r="F4" s="189" t="s">
        <v>902</v>
      </c>
      <c r="G4" s="189" t="s">
        <v>943</v>
      </c>
      <c r="H4" s="398" t="s">
        <v>944</v>
      </c>
      <c r="I4" s="398" t="s">
        <v>61</v>
      </c>
      <c r="J4" s="398" t="s">
        <v>90</v>
      </c>
      <c r="K4" s="398" t="s">
        <v>86</v>
      </c>
      <c r="L4" s="409" t="s">
        <v>86</v>
      </c>
      <c r="M4" s="554" t="s">
        <v>60</v>
      </c>
      <c r="N4" s="554" t="s">
        <v>60</v>
      </c>
      <c r="O4" s="554" t="s">
        <v>62</v>
      </c>
      <c r="P4" s="555" t="s">
        <v>56</v>
      </c>
      <c r="Q4" s="555" t="s">
        <v>56</v>
      </c>
      <c r="R4" s="555" t="s">
        <v>977</v>
      </c>
      <c r="S4" s="555" t="s">
        <v>977</v>
      </c>
      <c r="T4" s="554" t="s">
        <v>60</v>
      </c>
      <c r="U4" s="172" t="s">
        <v>60</v>
      </c>
      <c r="V4" s="189"/>
      <c r="W4" s="189"/>
      <c r="X4" s="189"/>
      <c r="Y4" s="189"/>
      <c r="Z4" s="189"/>
      <c r="AA4" s="189"/>
      <c r="AB4" s="190"/>
    </row>
    <row r="5" spans="1:28" ht="16.5" customHeight="1" x14ac:dyDescent="0.3">
      <c r="A5" s="189" t="s">
        <v>384</v>
      </c>
      <c r="B5" s="189" t="s">
        <v>385</v>
      </c>
      <c r="C5" s="189"/>
      <c r="D5" s="189" t="s">
        <v>910</v>
      </c>
      <c r="E5" s="189" t="s">
        <v>136</v>
      </c>
      <c r="F5" s="189" t="s">
        <v>903</v>
      </c>
      <c r="G5" s="189" t="s">
        <v>945</v>
      </c>
      <c r="H5" s="398" t="s">
        <v>946</v>
      </c>
      <c r="I5" s="398" t="s">
        <v>60</v>
      </c>
      <c r="J5" s="398" t="s">
        <v>91</v>
      </c>
      <c r="K5" s="409" t="s">
        <v>60</v>
      </c>
      <c r="L5" s="409" t="s">
        <v>60</v>
      </c>
      <c r="M5" s="554" t="s">
        <v>63</v>
      </c>
      <c r="N5" s="554" t="s">
        <v>63</v>
      </c>
      <c r="O5" s="554" t="s">
        <v>65</v>
      </c>
      <c r="P5" s="555" t="s">
        <v>57</v>
      </c>
      <c r="Q5" s="555" t="s">
        <v>57</v>
      </c>
      <c r="R5" s="555" t="s">
        <v>56</v>
      </c>
      <c r="S5" s="555" t="s">
        <v>56</v>
      </c>
      <c r="T5" s="554" t="s">
        <v>61</v>
      </c>
      <c r="U5" s="172" t="s">
        <v>66</v>
      </c>
      <c r="V5" s="189"/>
      <c r="W5" s="189"/>
      <c r="X5" s="189"/>
      <c r="Y5" s="189"/>
      <c r="Z5" s="189"/>
      <c r="AA5" s="189"/>
      <c r="AB5" s="190"/>
    </row>
    <row r="6" spans="1:28" ht="16.5" customHeight="1" x14ac:dyDescent="0.3">
      <c r="A6" s="189" t="s">
        <v>284</v>
      </c>
      <c r="B6" s="189" t="s">
        <v>386</v>
      </c>
      <c r="C6" s="189"/>
      <c r="D6" s="189" t="s">
        <v>911</v>
      </c>
      <c r="E6" s="189" t="str">
        <f>D9</f>
        <v>icIL (IC and antenna)</v>
      </c>
      <c r="F6" s="189" t="s">
        <v>904</v>
      </c>
      <c r="G6" s="189"/>
      <c r="H6" s="398" t="s">
        <v>1130</v>
      </c>
      <c r="I6" s="398"/>
      <c r="J6" s="398" t="s">
        <v>92</v>
      </c>
      <c r="K6" s="409" t="s">
        <v>61</v>
      </c>
      <c r="L6" s="409" t="s">
        <v>66</v>
      </c>
      <c r="M6" s="554" t="s">
        <v>61</v>
      </c>
      <c r="N6" s="554" t="s">
        <v>61</v>
      </c>
      <c r="O6" s="554" t="s">
        <v>64</v>
      </c>
      <c r="P6" s="555" t="s">
        <v>58</v>
      </c>
      <c r="Q6" s="555" t="s">
        <v>58</v>
      </c>
      <c r="R6" s="555" t="s">
        <v>57</v>
      </c>
      <c r="S6" s="555" t="s">
        <v>57</v>
      </c>
      <c r="T6" s="398" t="s">
        <v>279</v>
      </c>
      <c r="U6" s="172" t="s">
        <v>67</v>
      </c>
      <c r="V6" s="189"/>
      <c r="W6" s="189"/>
      <c r="X6" s="189"/>
      <c r="Y6" s="189"/>
      <c r="Z6" s="189"/>
      <c r="AA6" s="189"/>
      <c r="AB6" s="190"/>
    </row>
    <row r="7" spans="1:28" ht="16.5" customHeight="1" x14ac:dyDescent="0.3">
      <c r="A7" s="189" t="s">
        <v>387</v>
      </c>
      <c r="B7" s="189" t="s">
        <v>388</v>
      </c>
      <c r="C7" s="189"/>
      <c r="D7" s="189" t="s">
        <v>136</v>
      </c>
      <c r="E7" s="189" t="str">
        <f>D10</f>
        <v>mIL (ICM and antenna)</v>
      </c>
      <c r="F7" s="189" t="s">
        <v>913</v>
      </c>
      <c r="G7" s="189"/>
      <c r="H7" s="398" t="s">
        <v>86</v>
      </c>
      <c r="I7" s="398"/>
      <c r="J7" s="398" t="s">
        <v>93</v>
      </c>
      <c r="K7" s="75" t="s">
        <v>299</v>
      </c>
      <c r="L7" s="409" t="s">
        <v>67</v>
      </c>
      <c r="M7" s="75" t="s">
        <v>299</v>
      </c>
      <c r="N7" s="75" t="s">
        <v>299</v>
      </c>
      <c r="O7" s="554" t="s">
        <v>103</v>
      </c>
      <c r="P7" s="409" t="s">
        <v>59</v>
      </c>
      <c r="Q7" s="409" t="s">
        <v>59</v>
      </c>
      <c r="R7" s="555" t="s">
        <v>58</v>
      </c>
      <c r="S7" s="555" t="s">
        <v>58</v>
      </c>
      <c r="T7" s="398" t="s">
        <v>278</v>
      </c>
      <c r="U7" s="172" t="s">
        <v>61</v>
      </c>
      <c r="V7" s="189"/>
      <c r="W7" s="189"/>
      <c r="X7" s="189"/>
      <c r="Y7" s="189"/>
      <c r="Z7" s="189"/>
      <c r="AA7" s="189"/>
      <c r="AB7" s="190"/>
    </row>
    <row r="8" spans="1:28" ht="26.65" customHeight="1" x14ac:dyDescent="0.3">
      <c r="A8" s="189" t="s">
        <v>389</v>
      </c>
      <c r="B8" s="189" t="s">
        <v>390</v>
      </c>
      <c r="C8" s="189"/>
      <c r="D8" s="189" t="s">
        <v>886</v>
      </c>
      <c r="E8" s="189" t="str">
        <f>D11</f>
        <v>CB</v>
      </c>
      <c r="F8" s="189" t="s">
        <v>912</v>
      </c>
      <c r="G8" s="189"/>
      <c r="H8" s="398"/>
      <c r="I8" s="398"/>
      <c r="J8" s="398" t="s">
        <v>68</v>
      </c>
      <c r="K8" s="410" t="s">
        <v>1074</v>
      </c>
      <c r="L8" s="409" t="s">
        <v>61</v>
      </c>
      <c r="M8" s="410" t="s">
        <v>1074</v>
      </c>
      <c r="N8" s="410" t="s">
        <v>1074</v>
      </c>
      <c r="O8" s="410" t="s">
        <v>1074</v>
      </c>
      <c r="P8" s="555" t="s">
        <v>1080</v>
      </c>
      <c r="Q8" s="409" t="s">
        <v>1080</v>
      </c>
      <c r="R8" s="409" t="s">
        <v>59</v>
      </c>
      <c r="S8" s="409" t="s">
        <v>59</v>
      </c>
      <c r="T8" s="398" t="s">
        <v>1073</v>
      </c>
      <c r="U8" s="172" t="s">
        <v>86</v>
      </c>
      <c r="V8" s="189"/>
      <c r="W8" s="189"/>
      <c r="X8" s="189"/>
      <c r="Y8" s="189"/>
      <c r="Z8" s="189"/>
      <c r="AA8" s="189"/>
      <c r="AB8" s="190"/>
    </row>
    <row r="9" spans="1:28" ht="28.9" customHeight="1" x14ac:dyDescent="0.3">
      <c r="A9" s="189" t="s">
        <v>391</v>
      </c>
      <c r="B9" s="189" t="s">
        <v>392</v>
      </c>
      <c r="C9" s="189"/>
      <c r="D9" s="189" t="s">
        <v>893</v>
      </c>
      <c r="E9" s="189" t="str">
        <f t="shared" ref="E9:E16" si="0">D12</f>
        <v>mICC (ICC made from ICM and CB)</v>
      </c>
      <c r="F9" s="189" t="s">
        <v>905</v>
      </c>
      <c r="G9" s="189"/>
      <c r="H9" s="398"/>
      <c r="I9" s="398"/>
      <c r="J9" s="398" t="s">
        <v>86</v>
      </c>
      <c r="K9" s="410" t="s">
        <v>1076</v>
      </c>
      <c r="L9" s="75" t="s">
        <v>299</v>
      </c>
      <c r="M9" s="410" t="s">
        <v>1076</v>
      </c>
      <c r="N9" s="410" t="s">
        <v>1076</v>
      </c>
      <c r="O9" s="410" t="s">
        <v>1076</v>
      </c>
      <c r="P9" s="555" t="s">
        <v>1081</v>
      </c>
      <c r="Q9" s="409" t="s">
        <v>1081</v>
      </c>
      <c r="R9" s="555" t="s">
        <v>1079</v>
      </c>
      <c r="S9" s="409" t="s">
        <v>1079</v>
      </c>
      <c r="T9" s="554" t="s">
        <v>86</v>
      </c>
      <c r="U9" s="172" t="s">
        <v>68</v>
      </c>
      <c r="V9" s="189"/>
      <c r="W9" s="189"/>
      <c r="X9" s="189"/>
      <c r="Y9" s="189"/>
      <c r="Z9" s="189"/>
      <c r="AA9" s="189"/>
      <c r="AB9" s="190"/>
    </row>
    <row r="10" spans="1:28" ht="27" customHeight="1" x14ac:dyDescent="0.3">
      <c r="A10" s="189" t="s">
        <v>393</v>
      </c>
      <c r="B10" s="189" t="s">
        <v>394</v>
      </c>
      <c r="C10" s="189"/>
      <c r="D10" s="189" t="s">
        <v>894</v>
      </c>
      <c r="E10" s="189" t="str">
        <f t="shared" si="0"/>
        <v>ilICC (ICC made from icIL, without ICM)</v>
      </c>
      <c r="F10" s="189"/>
      <c r="G10" s="189"/>
      <c r="H10" s="398"/>
      <c r="I10" s="398"/>
      <c r="J10" s="398"/>
      <c r="K10" s="410" t="s">
        <v>1075</v>
      </c>
      <c r="L10" s="410" t="s">
        <v>1074</v>
      </c>
      <c r="M10" s="410" t="s">
        <v>1075</v>
      </c>
      <c r="N10" s="410" t="s">
        <v>1075</v>
      </c>
      <c r="O10" s="410" t="s">
        <v>1075</v>
      </c>
      <c r="P10" s="555" t="s">
        <v>1082</v>
      </c>
      <c r="Q10" s="409" t="s">
        <v>1082</v>
      </c>
      <c r="R10" s="555" t="s">
        <v>1080</v>
      </c>
      <c r="S10" s="409" t="s">
        <v>1080</v>
      </c>
      <c r="T10" s="554" t="s">
        <v>68</v>
      </c>
      <c r="U10" s="398"/>
      <c r="V10" s="189"/>
      <c r="W10" s="189"/>
      <c r="X10" s="189"/>
      <c r="Y10" s="189"/>
      <c r="Z10" s="189"/>
      <c r="AA10" s="189"/>
      <c r="AB10" s="190"/>
    </row>
    <row r="11" spans="1:28" ht="31.15" customHeight="1" x14ac:dyDescent="0.3">
      <c r="A11" s="189" t="s">
        <v>395</v>
      </c>
      <c r="B11" s="189" t="s">
        <v>396</v>
      </c>
      <c r="C11" s="189"/>
      <c r="D11" s="189" t="s">
        <v>138</v>
      </c>
      <c r="E11" s="189" t="str">
        <f t="shared" si="0"/>
        <v>Personalization</v>
      </c>
      <c r="F11" s="189"/>
      <c r="G11" s="189"/>
      <c r="H11" s="398"/>
      <c r="I11" s="398"/>
      <c r="J11" s="398"/>
      <c r="K11" s="410" t="s">
        <v>1077</v>
      </c>
      <c r="L11" s="410" t="s">
        <v>1076</v>
      </c>
      <c r="M11" s="410" t="s">
        <v>1077</v>
      </c>
      <c r="N11" s="410" t="s">
        <v>1077</v>
      </c>
      <c r="O11" s="410" t="s">
        <v>1077</v>
      </c>
      <c r="P11" s="409" t="s">
        <v>1083</v>
      </c>
      <c r="Q11" s="409" t="s">
        <v>1083</v>
      </c>
      <c r="R11" s="555" t="s">
        <v>1081</v>
      </c>
      <c r="S11" s="409" t="s">
        <v>1081</v>
      </c>
      <c r="T11" s="398"/>
      <c r="U11" s="398"/>
      <c r="V11" s="189"/>
      <c r="W11" s="189"/>
      <c r="X11" s="189"/>
      <c r="Y11" s="189"/>
      <c r="Z11" s="189"/>
      <c r="AA11" s="189"/>
      <c r="AB11" s="190"/>
    </row>
    <row r="12" spans="1:28" ht="34.15" customHeight="1" x14ac:dyDescent="0.3">
      <c r="A12" s="189" t="s">
        <v>397</v>
      </c>
      <c r="B12" s="189" t="s">
        <v>398</v>
      </c>
      <c r="C12" s="189"/>
      <c r="D12" s="189" t="s">
        <v>895</v>
      </c>
      <c r="E12" s="189" t="str">
        <f t="shared" si="0"/>
        <v>iacICM</v>
      </c>
      <c r="F12" s="189"/>
      <c r="G12" s="189"/>
      <c r="H12" s="398"/>
      <c r="I12" s="398"/>
      <c r="J12" s="398"/>
      <c r="K12" s="398" t="s">
        <v>68</v>
      </c>
      <c r="L12" s="410" t="s">
        <v>1075</v>
      </c>
      <c r="M12" s="554" t="s">
        <v>68</v>
      </c>
      <c r="N12" s="554" t="s">
        <v>68</v>
      </c>
      <c r="O12" s="409" t="s">
        <v>68</v>
      </c>
      <c r="P12" s="556" t="s">
        <v>104</v>
      </c>
      <c r="Q12" s="556" t="s">
        <v>104</v>
      </c>
      <c r="R12" s="555" t="s">
        <v>1082</v>
      </c>
      <c r="S12" s="409" t="s">
        <v>1082</v>
      </c>
      <c r="T12" s="398"/>
      <c r="U12" s="398"/>
      <c r="V12" s="189"/>
      <c r="W12" s="189"/>
      <c r="X12" s="189"/>
      <c r="Y12" s="189"/>
      <c r="Z12" s="189"/>
      <c r="AA12" s="189"/>
      <c r="AB12" s="190"/>
    </row>
    <row r="13" spans="1:28" ht="34.9" customHeight="1" x14ac:dyDescent="0.3">
      <c r="A13" s="189" t="s">
        <v>399</v>
      </c>
      <c r="B13" s="189" t="s">
        <v>400</v>
      </c>
      <c r="C13" s="189"/>
      <c r="D13" s="189" t="s">
        <v>896</v>
      </c>
      <c r="E13" s="189" t="str">
        <f t="shared" si="0"/>
        <v>fpBSM (with Fingerprint Sensor)</v>
      </c>
      <c r="F13" s="189"/>
      <c r="G13" s="189"/>
      <c r="H13" s="398"/>
      <c r="I13" s="398"/>
      <c r="J13" s="398"/>
      <c r="K13" s="398"/>
      <c r="L13" s="410" t="s">
        <v>1077</v>
      </c>
      <c r="M13" s="398"/>
      <c r="N13" s="398"/>
      <c r="O13" s="398"/>
      <c r="P13" s="556" t="s">
        <v>1078</v>
      </c>
      <c r="Q13" s="556" t="s">
        <v>1078</v>
      </c>
      <c r="R13" s="409" t="s">
        <v>1083</v>
      </c>
      <c r="S13" s="409" t="s">
        <v>1083</v>
      </c>
      <c r="T13" s="398"/>
      <c r="U13" s="398"/>
      <c r="V13" s="189"/>
      <c r="W13" s="189"/>
      <c r="X13" s="189"/>
      <c r="Y13" s="189"/>
      <c r="Z13" s="189"/>
      <c r="AA13" s="189"/>
      <c r="AB13" s="190"/>
    </row>
    <row r="14" spans="1:28" ht="31.9" customHeight="1" x14ac:dyDescent="0.3">
      <c r="A14" s="189" t="s">
        <v>401</v>
      </c>
      <c r="B14" s="189" t="s">
        <v>402</v>
      </c>
      <c r="C14" s="189"/>
      <c r="D14" s="189" t="s">
        <v>887</v>
      </c>
      <c r="E14" s="189" t="str">
        <f t="shared" si="0"/>
        <v>imBSM (with Image Sensor)</v>
      </c>
      <c r="F14" s="189"/>
      <c r="G14" s="189"/>
      <c r="H14" s="398"/>
      <c r="I14" s="398"/>
      <c r="J14" s="398"/>
      <c r="K14" s="398"/>
      <c r="L14" s="409" t="s">
        <v>68</v>
      </c>
      <c r="M14" s="398"/>
      <c r="N14" s="398"/>
      <c r="O14" s="398"/>
      <c r="P14" s="409" t="s">
        <v>86</v>
      </c>
      <c r="Q14" s="409" t="s">
        <v>86</v>
      </c>
      <c r="R14" s="556" t="s">
        <v>104</v>
      </c>
      <c r="S14" s="556" t="s">
        <v>104</v>
      </c>
      <c r="T14" s="398"/>
      <c r="U14" s="398"/>
      <c r="V14" s="189"/>
      <c r="W14" s="189"/>
      <c r="X14" s="189"/>
      <c r="Y14" s="189"/>
      <c r="Z14" s="189"/>
      <c r="AA14" s="189"/>
      <c r="AB14" s="190"/>
    </row>
    <row r="15" spans="1:28" ht="35.450000000000003" customHeight="1" x14ac:dyDescent="0.3">
      <c r="A15" s="189" t="s">
        <v>403</v>
      </c>
      <c r="B15" s="189" t="s">
        <v>404</v>
      </c>
      <c r="C15" s="189"/>
      <c r="D15" s="189" t="s">
        <v>308</v>
      </c>
      <c r="E15" s="189" t="str">
        <f t="shared" si="0"/>
        <v>vcBSM (with Voice Sensor)</v>
      </c>
      <c r="F15" s="189"/>
      <c r="G15" s="189"/>
      <c r="H15" s="398"/>
      <c r="I15" s="189"/>
      <c r="J15" s="398"/>
      <c r="K15" s="189"/>
      <c r="L15" s="189"/>
      <c r="M15" s="189"/>
      <c r="N15" s="189"/>
      <c r="O15" s="398"/>
      <c r="P15" s="409" t="s">
        <v>68</v>
      </c>
      <c r="Q15" s="409" t="s">
        <v>68</v>
      </c>
      <c r="R15" s="556" t="s">
        <v>1078</v>
      </c>
      <c r="S15" s="556" t="s">
        <v>1078</v>
      </c>
      <c r="T15" s="398"/>
      <c r="U15" s="189"/>
      <c r="V15" s="189"/>
      <c r="W15" s="189"/>
      <c r="X15" s="189"/>
      <c r="Y15" s="189"/>
      <c r="Z15" s="189"/>
      <c r="AA15" s="189"/>
      <c r="AB15" s="190"/>
    </row>
    <row r="16" spans="1:28" ht="16.5" customHeight="1" x14ac:dyDescent="0.3">
      <c r="A16" s="189" t="s">
        <v>405</v>
      </c>
      <c r="B16" s="189" t="s">
        <v>406</v>
      </c>
      <c r="C16" s="189"/>
      <c r="D16" s="189" t="s">
        <v>890</v>
      </c>
      <c r="E16" s="189" t="str">
        <f t="shared" si="0"/>
        <v>iacIL (No IC)</v>
      </c>
      <c r="F16" s="189"/>
      <c r="G16" s="189"/>
      <c r="H16" s="189"/>
      <c r="I16" s="189"/>
      <c r="J16" s="189"/>
      <c r="K16" s="189"/>
      <c r="L16" s="189"/>
      <c r="M16" s="189"/>
      <c r="N16" s="189"/>
      <c r="O16" s="189"/>
      <c r="P16" s="398"/>
      <c r="Q16" s="398"/>
      <c r="R16" s="409" t="s">
        <v>86</v>
      </c>
      <c r="S16" s="409" t="s">
        <v>86</v>
      </c>
      <c r="T16" s="189"/>
      <c r="U16" s="189"/>
      <c r="V16" s="189"/>
      <c r="W16" s="189"/>
      <c r="X16" s="189"/>
      <c r="Y16" s="189"/>
      <c r="Z16" s="189"/>
      <c r="AA16" s="189"/>
      <c r="AB16" s="190"/>
    </row>
    <row r="17" spans="1:28" ht="16.5" customHeight="1" x14ac:dyDescent="0.3">
      <c r="A17" s="189" t="s">
        <v>407</v>
      </c>
      <c r="B17" s="189" t="s">
        <v>408</v>
      </c>
      <c r="C17" s="189"/>
      <c r="D17" s="189" t="s">
        <v>892</v>
      </c>
      <c r="E17" s="189" t="str" cm="1">
        <f t="array" ref="E17:E24">D20:D27</f>
        <v>iacIL (with IC)</v>
      </c>
      <c r="F17" s="189"/>
      <c r="G17" s="189"/>
      <c r="H17" s="189"/>
      <c r="I17" s="189"/>
      <c r="J17" s="189"/>
      <c r="K17" s="189"/>
      <c r="L17" s="189"/>
      <c r="M17" s="189"/>
      <c r="N17" s="189"/>
      <c r="O17" s="189"/>
      <c r="P17" s="398"/>
      <c r="Q17" s="398"/>
      <c r="R17" s="409" t="s">
        <v>68</v>
      </c>
      <c r="S17" s="409" t="s">
        <v>68</v>
      </c>
      <c r="T17" s="189"/>
      <c r="U17" s="189"/>
      <c r="V17" s="189"/>
      <c r="W17" s="189"/>
      <c r="X17" s="189"/>
      <c r="Y17" s="189"/>
      <c r="Z17" s="189"/>
      <c r="AA17" s="189"/>
      <c r="AB17" s="190"/>
    </row>
    <row r="18" spans="1:28" ht="16.5" customHeight="1" x14ac:dyDescent="0.3">
      <c r="A18" s="189" t="s">
        <v>409</v>
      </c>
      <c r="B18" s="189" t="s">
        <v>410</v>
      </c>
      <c r="C18" s="189"/>
      <c r="D18" s="189" t="s">
        <v>891</v>
      </c>
      <c r="E18" s="189" t="str">
        <v>fpIAC (with Fingerprint Sensor)</v>
      </c>
      <c r="F18" s="189"/>
      <c r="G18" s="189"/>
      <c r="H18" s="189"/>
      <c r="I18" s="189"/>
      <c r="J18" s="189"/>
      <c r="K18" s="189"/>
      <c r="L18" s="189"/>
      <c r="M18" s="189"/>
      <c r="N18" s="189"/>
      <c r="O18" s="189"/>
      <c r="P18" s="398"/>
      <c r="Q18" s="398"/>
      <c r="R18" s="398"/>
      <c r="S18" s="398"/>
      <c r="T18" s="189"/>
      <c r="U18" s="189"/>
      <c r="V18" s="189"/>
      <c r="W18" s="189"/>
      <c r="X18" s="189"/>
      <c r="Y18" s="189"/>
      <c r="Z18" s="189"/>
      <c r="AA18" s="189"/>
      <c r="AB18" s="190"/>
    </row>
    <row r="19" spans="1:28" ht="16.5" customHeight="1" x14ac:dyDescent="0.3">
      <c r="A19" s="189" t="s">
        <v>411</v>
      </c>
      <c r="B19" s="189" t="s">
        <v>412</v>
      </c>
      <c r="C19" s="189"/>
      <c r="D19" s="189" t="s">
        <v>888</v>
      </c>
      <c r="E19" s="189" t="str">
        <v>imIAC (with Image Sensor)</v>
      </c>
      <c r="F19" s="189"/>
      <c r="G19" s="189"/>
      <c r="H19" s="189"/>
      <c r="I19" s="189"/>
      <c r="J19" s="189"/>
      <c r="K19" s="189"/>
      <c r="L19" s="189"/>
      <c r="M19" s="189"/>
      <c r="N19" s="189"/>
      <c r="O19" s="189"/>
      <c r="P19" s="189"/>
      <c r="Q19" s="398"/>
      <c r="R19" s="398"/>
      <c r="S19" s="398"/>
      <c r="T19" s="189"/>
      <c r="U19" s="189"/>
      <c r="V19" s="189"/>
      <c r="W19" s="189"/>
      <c r="X19" s="189"/>
      <c r="Y19" s="189"/>
      <c r="Z19" s="189"/>
      <c r="AA19" s="189"/>
      <c r="AB19" s="190"/>
    </row>
    <row r="20" spans="1:28" ht="16.5" customHeight="1" x14ac:dyDescent="0.3">
      <c r="A20" s="189" t="s">
        <v>413</v>
      </c>
      <c r="B20" s="189" t="s">
        <v>414</v>
      </c>
      <c r="C20" s="189"/>
      <c r="D20" s="189" t="s">
        <v>889</v>
      </c>
      <c r="E20" s="189" t="str">
        <v>vcIAC (with Voice Sensor)</v>
      </c>
      <c r="F20" s="189"/>
      <c r="G20" s="189"/>
      <c r="H20" s="189"/>
      <c r="I20" s="189"/>
      <c r="J20" s="189"/>
      <c r="K20" s="189"/>
      <c r="L20" s="189"/>
      <c r="M20" s="189"/>
      <c r="N20" s="189"/>
      <c r="O20" s="189"/>
      <c r="P20" s="189"/>
      <c r="Q20" s="189"/>
      <c r="R20" s="398"/>
      <c r="S20" s="398"/>
      <c r="T20" s="189"/>
      <c r="U20" s="189"/>
      <c r="V20" s="189"/>
      <c r="W20" s="189"/>
      <c r="X20" s="189"/>
      <c r="Y20" s="189"/>
      <c r="Z20" s="189"/>
      <c r="AA20" s="189"/>
      <c r="AB20" s="190"/>
    </row>
    <row r="21" spans="1:28" ht="16.5" customHeight="1" x14ac:dyDescent="0.3">
      <c r="A21" s="189" t="s">
        <v>415</v>
      </c>
      <c r="B21" s="189" t="s">
        <v>416</v>
      </c>
      <c r="C21" s="189"/>
      <c r="D21" s="189" t="s">
        <v>897</v>
      </c>
      <c r="E21" s="189" t="str">
        <v>sIAC (with Display)</v>
      </c>
      <c r="F21" s="189"/>
      <c r="G21" s="189"/>
      <c r="H21" s="189"/>
      <c r="I21" s="189"/>
      <c r="J21" s="189"/>
      <c r="K21" s="189"/>
      <c r="L21" s="189"/>
      <c r="M21" s="189"/>
      <c r="N21" s="189"/>
      <c r="O21" s="189"/>
      <c r="P21" s="189"/>
      <c r="Q21" s="189"/>
      <c r="R21" s="189"/>
      <c r="S21" s="398"/>
      <c r="T21" s="189"/>
      <c r="U21" s="189"/>
      <c r="V21" s="189"/>
      <c r="W21" s="189"/>
      <c r="X21" s="189"/>
      <c r="Y21" s="189"/>
      <c r="Z21" s="189"/>
      <c r="AA21" s="189"/>
      <c r="AB21" s="190"/>
    </row>
    <row r="22" spans="1:28" ht="16.5" customHeight="1" x14ac:dyDescent="0.3">
      <c r="A22" s="189" t="s">
        <v>417</v>
      </c>
      <c r="B22" s="189" t="s">
        <v>418</v>
      </c>
      <c r="C22" s="189"/>
      <c r="D22" s="189" t="s">
        <v>898</v>
      </c>
      <c r="E22" s="189" t="str">
        <v>s+fpIAC (with Display and Fingerprint Sensor)</v>
      </c>
      <c r="F22" s="189"/>
      <c r="G22" s="189"/>
      <c r="H22" s="189"/>
      <c r="I22" s="189"/>
      <c r="J22" s="189"/>
      <c r="K22" s="189"/>
      <c r="L22" s="189"/>
      <c r="M22" s="189"/>
      <c r="N22" s="189"/>
      <c r="O22" s="189"/>
      <c r="P22" s="189"/>
      <c r="Q22" s="189"/>
      <c r="R22" s="189"/>
      <c r="S22" s="189"/>
      <c r="T22" s="189"/>
      <c r="U22" s="189"/>
      <c r="V22" s="189"/>
      <c r="W22" s="189"/>
      <c r="X22" s="189"/>
      <c r="Y22" s="189"/>
      <c r="Z22" s="189"/>
      <c r="AA22" s="189"/>
      <c r="AB22" s="190"/>
    </row>
    <row r="23" spans="1:28" ht="16.5" customHeight="1" x14ac:dyDescent="0.3">
      <c r="A23" s="189" t="s">
        <v>419</v>
      </c>
      <c r="B23" s="189" t="s">
        <v>420</v>
      </c>
      <c r="C23" s="189"/>
      <c r="D23" s="189" t="s">
        <v>899</v>
      </c>
      <c r="E23" s="189" t="str">
        <v>s+imIAC (with Display and Image Sensor)</v>
      </c>
      <c r="F23" s="189"/>
      <c r="G23" s="189"/>
      <c r="H23" s="189"/>
      <c r="I23" s="189"/>
      <c r="J23" s="189"/>
      <c r="K23" s="189"/>
      <c r="L23" s="189"/>
      <c r="M23" s="189"/>
      <c r="N23" s="189"/>
      <c r="O23" s="189"/>
      <c r="P23" s="189"/>
      <c r="Q23" s="189"/>
      <c r="R23" s="189"/>
      <c r="S23" s="189"/>
      <c r="T23" s="189"/>
      <c r="U23" s="189"/>
      <c r="V23" s="189"/>
      <c r="W23" s="189"/>
      <c r="X23" s="189"/>
      <c r="Y23" s="189"/>
      <c r="Z23" s="189"/>
      <c r="AA23" s="189"/>
      <c r="AB23" s="190"/>
    </row>
    <row r="24" spans="1:28" ht="16.5" customHeight="1" x14ac:dyDescent="0.3">
      <c r="A24" s="189" t="s">
        <v>421</v>
      </c>
      <c r="B24" s="189" t="s">
        <v>422</v>
      </c>
      <c r="C24" s="189"/>
      <c r="D24" s="189" t="s">
        <v>919</v>
      </c>
      <c r="E24" s="189" t="str">
        <v>s+vcIAC (with Display and Voice Sensor)</v>
      </c>
      <c r="F24" s="189"/>
      <c r="G24" s="189"/>
      <c r="H24" s="189"/>
      <c r="I24" s="189"/>
      <c r="J24" s="189"/>
      <c r="K24" s="189"/>
      <c r="L24" s="189"/>
      <c r="M24" s="189"/>
      <c r="N24" s="189"/>
      <c r="O24" s="189"/>
      <c r="P24" s="189"/>
      <c r="Q24" s="189"/>
      <c r="R24" s="189"/>
      <c r="S24" s="189"/>
      <c r="T24" s="189"/>
      <c r="U24" s="189"/>
      <c r="V24" s="189"/>
      <c r="W24" s="189"/>
      <c r="X24" s="189"/>
      <c r="Y24" s="189"/>
      <c r="Z24" s="189"/>
      <c r="AA24" s="189"/>
      <c r="AB24" s="190"/>
    </row>
    <row r="25" spans="1:28" ht="16.5" customHeight="1" x14ac:dyDescent="0.3">
      <c r="A25" s="189" t="s">
        <v>423</v>
      </c>
      <c r="B25" s="189" t="s">
        <v>424</v>
      </c>
      <c r="C25" s="189"/>
      <c r="D25" s="189" t="s">
        <v>920</v>
      </c>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90"/>
    </row>
    <row r="26" spans="1:28" ht="16.5" customHeight="1" x14ac:dyDescent="0.3">
      <c r="A26" s="189" t="s">
        <v>425</v>
      </c>
      <c r="B26" s="189" t="s">
        <v>426</v>
      </c>
      <c r="C26" s="189"/>
      <c r="D26" s="189" t="s">
        <v>921</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90"/>
    </row>
    <row r="27" spans="1:28" ht="16.5" customHeight="1" x14ac:dyDescent="0.3">
      <c r="A27" s="189" t="s">
        <v>427</v>
      </c>
      <c r="B27" s="189" t="s">
        <v>428</v>
      </c>
      <c r="C27" s="189"/>
      <c r="D27" s="189" t="s">
        <v>922</v>
      </c>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90"/>
    </row>
    <row r="28" spans="1:28" ht="16.5" customHeight="1" x14ac:dyDescent="0.3">
      <c r="A28" s="189" t="s">
        <v>429</v>
      </c>
      <c r="B28" s="189" t="s">
        <v>430</v>
      </c>
      <c r="C28" s="189"/>
      <c r="D28" s="189" t="s">
        <v>914</v>
      </c>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90"/>
    </row>
    <row r="29" spans="1:28" ht="16.5" customHeight="1" x14ac:dyDescent="0.3">
      <c r="A29" s="189" t="s">
        <v>431</v>
      </c>
      <c r="B29" s="189" t="s">
        <v>432</v>
      </c>
      <c r="C29" s="189"/>
      <c r="D29" s="189" t="s">
        <v>915</v>
      </c>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90"/>
    </row>
    <row r="30" spans="1:28" ht="16.5" customHeight="1" x14ac:dyDescent="0.3">
      <c r="A30" s="189" t="s">
        <v>433</v>
      </c>
      <c r="B30" s="189" t="s">
        <v>434</v>
      </c>
      <c r="C30" s="189"/>
      <c r="D30" s="189" t="s">
        <v>916</v>
      </c>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90"/>
    </row>
    <row r="31" spans="1:28" ht="16.5" customHeight="1" x14ac:dyDescent="0.3">
      <c r="A31" s="189" t="s">
        <v>435</v>
      </c>
      <c r="B31" s="189" t="s">
        <v>436</v>
      </c>
      <c r="C31" s="189"/>
      <c r="D31" s="189" t="s">
        <v>923</v>
      </c>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90"/>
    </row>
    <row r="32" spans="1:28" ht="16.5" customHeight="1" x14ac:dyDescent="0.3">
      <c r="A32" s="189" t="s">
        <v>437</v>
      </c>
      <c r="B32" s="189" t="s">
        <v>438</v>
      </c>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90"/>
    </row>
    <row r="33" spans="1:28" ht="16.5" customHeight="1" x14ac:dyDescent="0.3">
      <c r="A33" s="189" t="s">
        <v>439</v>
      </c>
      <c r="B33" s="189" t="s">
        <v>440</v>
      </c>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90"/>
    </row>
    <row r="34" spans="1:28" ht="16.5" customHeight="1" x14ac:dyDescent="0.3">
      <c r="A34" s="189" t="s">
        <v>441</v>
      </c>
      <c r="B34" s="189" t="s">
        <v>442</v>
      </c>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90"/>
    </row>
    <row r="35" spans="1:28" ht="16.5" customHeight="1" x14ac:dyDescent="0.3">
      <c r="A35" s="189" t="s">
        <v>443</v>
      </c>
      <c r="B35" s="189" t="s">
        <v>444</v>
      </c>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90"/>
    </row>
    <row r="36" spans="1:28" ht="16.5" customHeight="1" x14ac:dyDescent="0.3">
      <c r="A36" s="189" t="s">
        <v>445</v>
      </c>
      <c r="B36" s="189" t="s">
        <v>446</v>
      </c>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90"/>
    </row>
    <row r="37" spans="1:28" ht="16.5" customHeight="1" x14ac:dyDescent="0.3">
      <c r="A37" s="189" t="s">
        <v>447</v>
      </c>
      <c r="B37" s="189" t="s">
        <v>448</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90"/>
    </row>
    <row r="38" spans="1:28" ht="16.5" customHeight="1" x14ac:dyDescent="0.3">
      <c r="A38" s="189" t="s">
        <v>449</v>
      </c>
      <c r="B38" s="189" t="s">
        <v>450</v>
      </c>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90"/>
    </row>
    <row r="39" spans="1:28" ht="16.5" customHeight="1" x14ac:dyDescent="0.3">
      <c r="A39" s="189" t="s">
        <v>451</v>
      </c>
      <c r="B39" s="189" t="s">
        <v>452</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90"/>
    </row>
    <row r="40" spans="1:28" ht="16.5" customHeight="1" x14ac:dyDescent="0.3">
      <c r="A40" s="189" t="s">
        <v>453</v>
      </c>
      <c r="B40" s="189" t="s">
        <v>454</v>
      </c>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90"/>
    </row>
    <row r="41" spans="1:28" ht="16.5" customHeight="1" x14ac:dyDescent="0.3">
      <c r="A41" s="189" t="s">
        <v>455</v>
      </c>
      <c r="B41" s="189" t="s">
        <v>456</v>
      </c>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90"/>
    </row>
    <row r="42" spans="1:28" ht="16.5" customHeight="1" x14ac:dyDescent="0.3">
      <c r="A42" s="189" t="s">
        <v>457</v>
      </c>
      <c r="B42" s="189" t="s">
        <v>458</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90"/>
    </row>
    <row r="43" spans="1:28" ht="16.5" customHeight="1" x14ac:dyDescent="0.3">
      <c r="A43" s="189" t="s">
        <v>459</v>
      </c>
      <c r="B43" s="189" t="s">
        <v>460</v>
      </c>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90"/>
    </row>
    <row r="44" spans="1:28" ht="16.5" customHeight="1" x14ac:dyDescent="0.3">
      <c r="A44" s="189" t="s">
        <v>461</v>
      </c>
      <c r="B44" s="189" t="s">
        <v>462</v>
      </c>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90"/>
    </row>
    <row r="45" spans="1:28" ht="16.5" customHeight="1" x14ac:dyDescent="0.3">
      <c r="A45" s="189" t="s">
        <v>463</v>
      </c>
      <c r="B45" s="189" t="s">
        <v>464</v>
      </c>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90"/>
    </row>
    <row r="46" spans="1:28" ht="16.5" customHeight="1" x14ac:dyDescent="0.3">
      <c r="A46" s="189" t="s">
        <v>465</v>
      </c>
      <c r="B46" s="189" t="s">
        <v>466</v>
      </c>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90"/>
    </row>
    <row r="47" spans="1:28" ht="16.5" customHeight="1" x14ac:dyDescent="0.3">
      <c r="A47" s="189" t="s">
        <v>467</v>
      </c>
      <c r="B47" s="189" t="s">
        <v>468</v>
      </c>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90"/>
    </row>
    <row r="48" spans="1:28" ht="16.5" customHeight="1" x14ac:dyDescent="0.3">
      <c r="A48" s="189" t="s">
        <v>469</v>
      </c>
      <c r="B48" s="189" t="s">
        <v>470</v>
      </c>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90"/>
    </row>
    <row r="49" spans="1:28" ht="16.5" customHeight="1" x14ac:dyDescent="0.3">
      <c r="A49" s="189" t="s">
        <v>471</v>
      </c>
      <c r="B49" s="189" t="s">
        <v>472</v>
      </c>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90"/>
    </row>
    <row r="50" spans="1:28" ht="16.5" customHeight="1" x14ac:dyDescent="0.3">
      <c r="A50" s="189" t="s">
        <v>473</v>
      </c>
      <c r="B50" s="189" t="s">
        <v>474</v>
      </c>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90"/>
    </row>
    <row r="51" spans="1:28" ht="16.5" customHeight="1" x14ac:dyDescent="0.3">
      <c r="A51" s="189" t="s">
        <v>475</v>
      </c>
      <c r="B51" s="189" t="s">
        <v>476</v>
      </c>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90"/>
    </row>
    <row r="52" spans="1:28" ht="16.5" customHeight="1" x14ac:dyDescent="0.3">
      <c r="A52" s="189" t="s">
        <v>477</v>
      </c>
      <c r="B52" s="189" t="s">
        <v>478</v>
      </c>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90"/>
    </row>
    <row r="53" spans="1:28" ht="16.5" customHeight="1" x14ac:dyDescent="0.3">
      <c r="A53" s="189" t="s">
        <v>479</v>
      </c>
      <c r="B53" s="189" t="s">
        <v>480</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90"/>
    </row>
    <row r="54" spans="1:28" ht="16.5" customHeight="1" x14ac:dyDescent="0.3">
      <c r="A54" s="189" t="s">
        <v>481</v>
      </c>
      <c r="B54" s="189" t="s">
        <v>482</v>
      </c>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90"/>
    </row>
    <row r="55" spans="1:28" ht="16.5" customHeight="1" x14ac:dyDescent="0.3">
      <c r="A55" s="189" t="s">
        <v>483</v>
      </c>
      <c r="B55" s="189" t="s">
        <v>484</v>
      </c>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90"/>
    </row>
    <row r="56" spans="1:28" ht="16.5" customHeight="1" x14ac:dyDescent="0.3">
      <c r="A56" s="189" t="s">
        <v>485</v>
      </c>
      <c r="B56" s="189" t="s">
        <v>486</v>
      </c>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90"/>
    </row>
    <row r="57" spans="1:28" ht="16.5" customHeight="1" x14ac:dyDescent="0.3">
      <c r="A57" s="189" t="s">
        <v>487</v>
      </c>
      <c r="B57" s="189" t="s">
        <v>488</v>
      </c>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90"/>
    </row>
    <row r="58" spans="1:28" ht="16.5" customHeight="1" x14ac:dyDescent="0.3">
      <c r="A58" s="189" t="s">
        <v>489</v>
      </c>
      <c r="B58" s="189" t="s">
        <v>490</v>
      </c>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90"/>
    </row>
    <row r="59" spans="1:28" ht="16.5" customHeight="1" x14ac:dyDescent="0.3">
      <c r="A59" s="189" t="s">
        <v>491</v>
      </c>
      <c r="B59" s="189" t="s">
        <v>492</v>
      </c>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90"/>
    </row>
    <row r="60" spans="1:28" ht="16.5" customHeight="1" x14ac:dyDescent="0.3">
      <c r="A60" s="189" t="s">
        <v>493</v>
      </c>
      <c r="B60" s="189" t="s">
        <v>494</v>
      </c>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90"/>
    </row>
    <row r="61" spans="1:28" ht="16.5" customHeight="1" x14ac:dyDescent="0.3">
      <c r="A61" s="189" t="s">
        <v>495</v>
      </c>
      <c r="B61" s="189" t="s">
        <v>496</v>
      </c>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90"/>
    </row>
    <row r="62" spans="1:28" ht="16.5" customHeight="1" x14ac:dyDescent="0.3">
      <c r="A62" s="189" t="s">
        <v>497</v>
      </c>
      <c r="B62" s="189" t="s">
        <v>498</v>
      </c>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90"/>
    </row>
    <row r="63" spans="1:28" ht="16.5" customHeight="1" x14ac:dyDescent="0.3">
      <c r="A63" s="189" t="s">
        <v>499</v>
      </c>
      <c r="B63" s="189" t="s">
        <v>500</v>
      </c>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90"/>
    </row>
    <row r="64" spans="1:28" ht="16.5" customHeight="1" x14ac:dyDescent="0.3">
      <c r="A64" s="189" t="s">
        <v>501</v>
      </c>
      <c r="B64" s="189" t="s">
        <v>502</v>
      </c>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90"/>
    </row>
    <row r="65" spans="1:28" ht="16.5" customHeight="1" x14ac:dyDescent="0.3">
      <c r="A65" s="189" t="s">
        <v>503</v>
      </c>
      <c r="B65" s="189" t="s">
        <v>504</v>
      </c>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90"/>
    </row>
    <row r="66" spans="1:28" ht="16.5" customHeight="1" x14ac:dyDescent="0.3">
      <c r="A66" s="189" t="s">
        <v>505</v>
      </c>
      <c r="B66" s="189" t="s">
        <v>506</v>
      </c>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90"/>
    </row>
    <row r="67" spans="1:28" ht="16.5" customHeight="1" x14ac:dyDescent="0.3">
      <c r="A67" s="189" t="s">
        <v>507</v>
      </c>
      <c r="B67" s="189" t="s">
        <v>508</v>
      </c>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90"/>
    </row>
    <row r="68" spans="1:28" ht="16.5" customHeight="1" x14ac:dyDescent="0.3">
      <c r="A68" s="189" t="s">
        <v>509</v>
      </c>
      <c r="B68" s="189" t="s">
        <v>510</v>
      </c>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90"/>
    </row>
    <row r="69" spans="1:28" ht="16.5" customHeight="1" x14ac:dyDescent="0.3">
      <c r="A69" s="189" t="s">
        <v>511</v>
      </c>
      <c r="B69" s="189" t="s">
        <v>512</v>
      </c>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90"/>
    </row>
    <row r="70" spans="1:28" ht="16.5" customHeight="1" x14ac:dyDescent="0.3">
      <c r="A70" s="189" t="s">
        <v>513</v>
      </c>
      <c r="B70" s="189" t="s">
        <v>514</v>
      </c>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c r="AA70" s="189"/>
      <c r="AB70" s="190"/>
    </row>
    <row r="71" spans="1:28" ht="16.5" customHeight="1" x14ac:dyDescent="0.3">
      <c r="A71" s="189" t="s">
        <v>515</v>
      </c>
      <c r="B71" s="189" t="s">
        <v>516</v>
      </c>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c r="AA71" s="189"/>
      <c r="AB71" s="190"/>
    </row>
    <row r="72" spans="1:28" ht="16.5" customHeight="1" x14ac:dyDescent="0.3">
      <c r="A72" s="189" t="s">
        <v>517</v>
      </c>
      <c r="B72" s="189" t="s">
        <v>518</v>
      </c>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c r="AA72" s="189"/>
      <c r="AB72" s="190"/>
    </row>
    <row r="73" spans="1:28" ht="16.5" customHeight="1" x14ac:dyDescent="0.3">
      <c r="A73" s="189" t="s">
        <v>519</v>
      </c>
      <c r="B73" s="189" t="s">
        <v>520</v>
      </c>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90"/>
    </row>
    <row r="74" spans="1:28" ht="16.5" customHeight="1" x14ac:dyDescent="0.3">
      <c r="A74" s="189" t="s">
        <v>521</v>
      </c>
      <c r="B74" s="189" t="s">
        <v>522</v>
      </c>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90"/>
    </row>
    <row r="75" spans="1:28" ht="16.5" customHeight="1" x14ac:dyDescent="0.3">
      <c r="A75" s="189" t="s">
        <v>523</v>
      </c>
      <c r="B75" s="189" t="s">
        <v>524</v>
      </c>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c r="AA75" s="189"/>
      <c r="AB75" s="190"/>
    </row>
    <row r="76" spans="1:28" ht="16.5" customHeight="1" x14ac:dyDescent="0.3">
      <c r="A76" s="189" t="s">
        <v>525</v>
      </c>
      <c r="B76" s="189" t="s">
        <v>526</v>
      </c>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90"/>
    </row>
    <row r="77" spans="1:28" ht="16.5" customHeight="1" x14ac:dyDescent="0.3">
      <c r="A77" s="189" t="s">
        <v>527</v>
      </c>
      <c r="B77" s="189" t="s">
        <v>528</v>
      </c>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90"/>
    </row>
    <row r="78" spans="1:28" ht="16.5" customHeight="1" x14ac:dyDescent="0.3">
      <c r="A78" s="189" t="s">
        <v>529</v>
      </c>
      <c r="B78" s="189" t="s">
        <v>530</v>
      </c>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90"/>
    </row>
    <row r="79" spans="1:28" ht="16.5" customHeight="1" x14ac:dyDescent="0.3">
      <c r="A79" s="189" t="s">
        <v>531</v>
      </c>
      <c r="B79" s="189" t="s">
        <v>532</v>
      </c>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90"/>
    </row>
    <row r="80" spans="1:28" ht="16.5" customHeight="1" x14ac:dyDescent="0.3">
      <c r="A80" s="189" t="s">
        <v>533</v>
      </c>
      <c r="B80" s="189" t="s">
        <v>534</v>
      </c>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90"/>
    </row>
    <row r="81" spans="1:28" ht="16.5" customHeight="1" x14ac:dyDescent="0.3">
      <c r="A81" s="189" t="s">
        <v>535</v>
      </c>
      <c r="B81" s="189" t="s">
        <v>536</v>
      </c>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90"/>
    </row>
    <row r="82" spans="1:28" ht="16.5" customHeight="1" x14ac:dyDescent="0.3">
      <c r="A82" s="189" t="s">
        <v>537</v>
      </c>
      <c r="B82" s="189" t="s">
        <v>538</v>
      </c>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90"/>
    </row>
    <row r="83" spans="1:28" ht="16.5" customHeight="1" x14ac:dyDescent="0.3">
      <c r="A83" s="189" t="s">
        <v>539</v>
      </c>
      <c r="B83" s="189" t="s">
        <v>540</v>
      </c>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90"/>
    </row>
    <row r="84" spans="1:28" ht="16.5" customHeight="1" x14ac:dyDescent="0.3">
      <c r="A84" s="189" t="s">
        <v>541</v>
      </c>
      <c r="B84" s="189" t="s">
        <v>542</v>
      </c>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90"/>
    </row>
    <row r="85" spans="1:28" ht="16.5" customHeight="1" x14ac:dyDescent="0.3">
      <c r="A85" s="189" t="s">
        <v>543</v>
      </c>
      <c r="B85" s="189" t="s">
        <v>544</v>
      </c>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90"/>
    </row>
    <row r="86" spans="1:28" ht="16.5" customHeight="1" x14ac:dyDescent="0.3">
      <c r="A86" s="189" t="s">
        <v>545</v>
      </c>
      <c r="B86" s="189" t="s">
        <v>546</v>
      </c>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90"/>
    </row>
    <row r="87" spans="1:28" ht="16.5" customHeight="1" x14ac:dyDescent="0.3">
      <c r="A87" s="189" t="s">
        <v>547</v>
      </c>
      <c r="B87" s="189" t="s">
        <v>548</v>
      </c>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90"/>
    </row>
    <row r="88" spans="1:28" ht="16.5" customHeight="1" x14ac:dyDescent="0.3">
      <c r="A88" s="189" t="s">
        <v>549</v>
      </c>
      <c r="B88" s="189" t="s">
        <v>550</v>
      </c>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c r="AA88" s="189"/>
      <c r="AB88" s="190"/>
    </row>
    <row r="89" spans="1:28" ht="16.5" customHeight="1" x14ac:dyDescent="0.3">
      <c r="A89" s="189" t="s">
        <v>551</v>
      </c>
      <c r="B89" s="189" t="s">
        <v>552</v>
      </c>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c r="AA89" s="189"/>
      <c r="AB89" s="190"/>
    </row>
    <row r="90" spans="1:28" ht="16.5" customHeight="1" x14ac:dyDescent="0.3">
      <c r="A90" s="189" t="s">
        <v>553</v>
      </c>
      <c r="B90" s="189" t="s">
        <v>554</v>
      </c>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c r="AA90" s="189"/>
      <c r="AB90" s="190"/>
    </row>
    <row r="91" spans="1:28" ht="16.5" customHeight="1" x14ac:dyDescent="0.3">
      <c r="A91" s="189" t="s">
        <v>555</v>
      </c>
      <c r="B91" s="189" t="s">
        <v>556</v>
      </c>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90"/>
    </row>
    <row r="92" spans="1:28" ht="16.5" customHeight="1" x14ac:dyDescent="0.3">
      <c r="A92" s="189" t="s">
        <v>557</v>
      </c>
      <c r="B92" s="189" t="s">
        <v>558</v>
      </c>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90"/>
    </row>
    <row r="93" spans="1:28" ht="16.5" customHeight="1" x14ac:dyDescent="0.3">
      <c r="A93" s="189" t="s">
        <v>559</v>
      </c>
      <c r="B93" s="189" t="s">
        <v>560</v>
      </c>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90"/>
    </row>
    <row r="94" spans="1:28" ht="16.5" customHeight="1" x14ac:dyDescent="0.3">
      <c r="A94" s="189" t="s">
        <v>561</v>
      </c>
      <c r="B94" s="189" t="s">
        <v>562</v>
      </c>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90"/>
    </row>
    <row r="95" spans="1:28" ht="16.5" customHeight="1" x14ac:dyDescent="0.3">
      <c r="A95" s="189" t="s">
        <v>563</v>
      </c>
      <c r="B95" s="189" t="s">
        <v>564</v>
      </c>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90"/>
    </row>
    <row r="96" spans="1:28" ht="16.5" customHeight="1" x14ac:dyDescent="0.3">
      <c r="A96" s="189" t="s">
        <v>565</v>
      </c>
      <c r="B96" s="189" t="s">
        <v>566</v>
      </c>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90"/>
    </row>
    <row r="97" spans="1:28" ht="16.5" customHeight="1" x14ac:dyDescent="0.3">
      <c r="A97" s="189" t="s">
        <v>567</v>
      </c>
      <c r="B97" s="189" t="s">
        <v>568</v>
      </c>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90"/>
    </row>
    <row r="98" spans="1:28" ht="16.5" customHeight="1" x14ac:dyDescent="0.3">
      <c r="A98" s="189" t="s">
        <v>569</v>
      </c>
      <c r="B98" s="189" t="s">
        <v>570</v>
      </c>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90"/>
    </row>
    <row r="99" spans="1:28" ht="16.5" customHeight="1" x14ac:dyDescent="0.3">
      <c r="A99" s="189" t="s">
        <v>571</v>
      </c>
      <c r="B99" s="189" t="s">
        <v>572</v>
      </c>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90"/>
    </row>
    <row r="100" spans="1:28" ht="16.5" customHeight="1" x14ac:dyDescent="0.3">
      <c r="A100" s="189" t="s">
        <v>573</v>
      </c>
      <c r="B100" s="189" t="s">
        <v>574</v>
      </c>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90"/>
    </row>
    <row r="101" spans="1:28" ht="16.5" customHeight="1" x14ac:dyDescent="0.3">
      <c r="A101" s="189" t="s">
        <v>575</v>
      </c>
      <c r="B101" s="189" t="s">
        <v>576</v>
      </c>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90"/>
    </row>
    <row r="102" spans="1:28" ht="16.5" customHeight="1" x14ac:dyDescent="0.3">
      <c r="A102" s="189" t="s">
        <v>577</v>
      </c>
      <c r="B102" s="189" t="s">
        <v>578</v>
      </c>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90"/>
    </row>
    <row r="103" spans="1:28" ht="16.5" customHeight="1" x14ac:dyDescent="0.3">
      <c r="A103" s="189" t="s">
        <v>579</v>
      </c>
      <c r="B103" s="189" t="s">
        <v>580</v>
      </c>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90"/>
    </row>
    <row r="104" spans="1:28" ht="16.5" customHeight="1" x14ac:dyDescent="0.3">
      <c r="A104" s="189" t="s">
        <v>2</v>
      </c>
      <c r="B104" s="189" t="s">
        <v>581</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90"/>
    </row>
    <row r="105" spans="1:28" ht="16.5" customHeight="1" x14ac:dyDescent="0.3">
      <c r="A105" s="189" t="s">
        <v>582</v>
      </c>
      <c r="B105" s="189" t="s">
        <v>583</v>
      </c>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90"/>
    </row>
    <row r="106" spans="1:28" ht="16.5" customHeight="1" x14ac:dyDescent="0.3">
      <c r="A106" s="189" t="s">
        <v>137</v>
      </c>
      <c r="B106" s="189" t="s">
        <v>584</v>
      </c>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90"/>
    </row>
    <row r="107" spans="1:28" ht="16.5" customHeight="1" x14ac:dyDescent="0.3">
      <c r="A107" s="189" t="s">
        <v>585</v>
      </c>
      <c r="B107" s="189" t="s">
        <v>586</v>
      </c>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90"/>
    </row>
    <row r="108" spans="1:28" ht="16.5" customHeight="1" x14ac:dyDescent="0.3">
      <c r="A108" s="189" t="s">
        <v>587</v>
      </c>
      <c r="B108" s="189" t="s">
        <v>588</v>
      </c>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90"/>
    </row>
    <row r="109" spans="1:28" ht="16.5" customHeight="1" x14ac:dyDescent="0.3">
      <c r="A109" s="189" t="s">
        <v>589</v>
      </c>
      <c r="B109" s="189" t="s">
        <v>590</v>
      </c>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90"/>
    </row>
    <row r="110" spans="1:28" ht="16.5" customHeight="1" x14ac:dyDescent="0.3">
      <c r="A110" s="189" t="s">
        <v>591</v>
      </c>
      <c r="B110" s="189" t="s">
        <v>592</v>
      </c>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90"/>
    </row>
    <row r="111" spans="1:28" ht="16.5" customHeight="1" x14ac:dyDescent="0.3">
      <c r="A111" s="189" t="s">
        <v>593</v>
      </c>
      <c r="B111" s="189" t="s">
        <v>594</v>
      </c>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90"/>
    </row>
    <row r="112" spans="1:28" ht="16.5" customHeight="1" x14ac:dyDescent="0.3">
      <c r="A112" s="189" t="s">
        <v>595</v>
      </c>
      <c r="B112" s="189" t="s">
        <v>596</v>
      </c>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90"/>
    </row>
    <row r="113" spans="1:28" ht="16.5" customHeight="1" x14ac:dyDescent="0.3">
      <c r="A113" s="189" t="s">
        <v>597</v>
      </c>
      <c r="B113" s="189" t="s">
        <v>598</v>
      </c>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90"/>
    </row>
    <row r="114" spans="1:28" ht="16.5" customHeight="1" x14ac:dyDescent="0.3">
      <c r="A114" s="189" t="s">
        <v>599</v>
      </c>
      <c r="B114" s="189" t="s">
        <v>600</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90"/>
    </row>
    <row r="115" spans="1:28" ht="16.5" customHeight="1" x14ac:dyDescent="0.3">
      <c r="A115" s="189" t="s">
        <v>601</v>
      </c>
      <c r="B115" s="189" t="s">
        <v>602</v>
      </c>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90"/>
    </row>
    <row r="116" spans="1:28" ht="16.5" customHeight="1" x14ac:dyDescent="0.3">
      <c r="A116" s="189" t="s">
        <v>603</v>
      </c>
      <c r="B116" s="189" t="s">
        <v>604</v>
      </c>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90"/>
    </row>
    <row r="117" spans="1:28" ht="16.5" customHeight="1" x14ac:dyDescent="0.3">
      <c r="A117" s="189" t="s">
        <v>605</v>
      </c>
      <c r="B117" s="189" t="s">
        <v>606</v>
      </c>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90"/>
    </row>
    <row r="118" spans="1:28" ht="16.5" customHeight="1" x14ac:dyDescent="0.3">
      <c r="A118" s="189" t="s">
        <v>607</v>
      </c>
      <c r="B118" s="189" t="s">
        <v>608</v>
      </c>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90"/>
    </row>
    <row r="119" spans="1:28" ht="16.5" customHeight="1" x14ac:dyDescent="0.3">
      <c r="A119" s="189" t="s">
        <v>609</v>
      </c>
      <c r="B119" s="189" t="s">
        <v>610</v>
      </c>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90"/>
    </row>
    <row r="120" spans="1:28" ht="16.5" customHeight="1" x14ac:dyDescent="0.3">
      <c r="A120" s="189" t="s">
        <v>611</v>
      </c>
      <c r="B120" s="189" t="s">
        <v>612</v>
      </c>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90"/>
    </row>
    <row r="121" spans="1:28" ht="16.5" customHeight="1" x14ac:dyDescent="0.3">
      <c r="A121" s="189" t="s">
        <v>613</v>
      </c>
      <c r="B121" s="189" t="s">
        <v>614</v>
      </c>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90"/>
    </row>
    <row r="122" spans="1:28" ht="16.5" customHeight="1" x14ac:dyDescent="0.3">
      <c r="A122" s="189" t="s">
        <v>615</v>
      </c>
      <c r="B122" s="189" t="s">
        <v>616</v>
      </c>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90"/>
    </row>
    <row r="123" spans="1:28" ht="16.5" customHeight="1" x14ac:dyDescent="0.3">
      <c r="A123" s="189" t="s">
        <v>617</v>
      </c>
      <c r="B123" s="189" t="s">
        <v>618</v>
      </c>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90"/>
    </row>
    <row r="124" spans="1:28" ht="16.5" customHeight="1" x14ac:dyDescent="0.3">
      <c r="A124" s="189" t="s">
        <v>619</v>
      </c>
      <c r="B124" s="189" t="s">
        <v>620</v>
      </c>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90"/>
    </row>
    <row r="125" spans="1:28" ht="16.5" customHeight="1" x14ac:dyDescent="0.3">
      <c r="A125" s="189" t="s">
        <v>621</v>
      </c>
      <c r="B125" s="189" t="s">
        <v>622</v>
      </c>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90"/>
    </row>
    <row r="126" spans="1:28" ht="16.5" customHeight="1" x14ac:dyDescent="0.3">
      <c r="A126" s="189" t="s">
        <v>623</v>
      </c>
      <c r="B126" s="189" t="s">
        <v>624</v>
      </c>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90"/>
    </row>
    <row r="127" spans="1:28" ht="16.5" customHeight="1" x14ac:dyDescent="0.3">
      <c r="A127" s="189" t="s">
        <v>625</v>
      </c>
      <c r="B127" s="189" t="s">
        <v>626</v>
      </c>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90"/>
    </row>
    <row r="128" spans="1:28" ht="16.5" customHeight="1" x14ac:dyDescent="0.3">
      <c r="A128" s="189" t="s">
        <v>627</v>
      </c>
      <c r="B128" s="189" t="s">
        <v>628</v>
      </c>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90"/>
    </row>
    <row r="129" spans="1:28" ht="16.5" customHeight="1" x14ac:dyDescent="0.3">
      <c r="A129" s="189" t="s">
        <v>629</v>
      </c>
      <c r="B129" s="189" t="s">
        <v>630</v>
      </c>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90"/>
    </row>
    <row r="130" spans="1:28" ht="16.5" customHeight="1" x14ac:dyDescent="0.3">
      <c r="A130" s="189" t="s">
        <v>631</v>
      </c>
      <c r="B130" s="189" t="s">
        <v>632</v>
      </c>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90"/>
    </row>
    <row r="131" spans="1:28" ht="16.5" customHeight="1" x14ac:dyDescent="0.3">
      <c r="A131" s="189" t="s">
        <v>633</v>
      </c>
      <c r="B131" s="189" t="s">
        <v>634</v>
      </c>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90"/>
    </row>
    <row r="132" spans="1:28" ht="16.5" customHeight="1" x14ac:dyDescent="0.3">
      <c r="A132" s="189" t="s">
        <v>635</v>
      </c>
      <c r="B132" s="189" t="s">
        <v>636</v>
      </c>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90"/>
    </row>
    <row r="133" spans="1:28" ht="16.5" customHeight="1" x14ac:dyDescent="0.3">
      <c r="A133" s="189" t="s">
        <v>637</v>
      </c>
      <c r="B133" s="189" t="s">
        <v>638</v>
      </c>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90"/>
    </row>
    <row r="134" spans="1:28" ht="16.5" customHeight="1" x14ac:dyDescent="0.3">
      <c r="A134" s="189" t="s">
        <v>639</v>
      </c>
      <c r="B134" s="189" t="s">
        <v>640</v>
      </c>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90"/>
    </row>
    <row r="135" spans="1:28" ht="16.5" customHeight="1" x14ac:dyDescent="0.3">
      <c r="A135" s="189" t="s">
        <v>641</v>
      </c>
      <c r="B135" s="189" t="s">
        <v>642</v>
      </c>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90"/>
    </row>
    <row r="136" spans="1:28" ht="16.5" customHeight="1" x14ac:dyDescent="0.3">
      <c r="A136" s="189" t="s">
        <v>643</v>
      </c>
      <c r="B136" s="189" t="s">
        <v>644</v>
      </c>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90"/>
    </row>
    <row r="137" spans="1:28" ht="16.5" customHeight="1" x14ac:dyDescent="0.3">
      <c r="A137" s="189" t="s">
        <v>645</v>
      </c>
      <c r="B137" s="189" t="s">
        <v>646</v>
      </c>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90"/>
    </row>
    <row r="138" spans="1:28" ht="16.5" customHeight="1" x14ac:dyDescent="0.3">
      <c r="A138" s="189" t="s">
        <v>647</v>
      </c>
      <c r="B138" s="189" t="s">
        <v>648</v>
      </c>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90"/>
    </row>
    <row r="139" spans="1:28" ht="16.5" customHeight="1" x14ac:dyDescent="0.3">
      <c r="A139" s="189" t="s">
        <v>649</v>
      </c>
      <c r="B139" s="189" t="s">
        <v>650</v>
      </c>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90"/>
    </row>
    <row r="140" spans="1:28" ht="16.5" customHeight="1" x14ac:dyDescent="0.3">
      <c r="A140" s="189" t="s">
        <v>651</v>
      </c>
      <c r="B140" s="189" t="s">
        <v>652</v>
      </c>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90"/>
    </row>
    <row r="141" spans="1:28" ht="16.5" customHeight="1" x14ac:dyDescent="0.3">
      <c r="A141" s="189" t="s">
        <v>653</v>
      </c>
      <c r="B141" s="189" t="s">
        <v>654</v>
      </c>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90"/>
    </row>
    <row r="142" spans="1:28" ht="16.5" customHeight="1" x14ac:dyDescent="0.3">
      <c r="A142" s="189" t="s">
        <v>655</v>
      </c>
      <c r="B142" s="189" t="s">
        <v>656</v>
      </c>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90"/>
    </row>
    <row r="143" spans="1:28" ht="16.5" customHeight="1" x14ac:dyDescent="0.3">
      <c r="A143" s="189" t="s">
        <v>657</v>
      </c>
      <c r="B143" s="189" t="s">
        <v>658</v>
      </c>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90"/>
    </row>
    <row r="144" spans="1:28" ht="16.5" customHeight="1" x14ac:dyDescent="0.3">
      <c r="A144" s="189" t="s">
        <v>659</v>
      </c>
      <c r="B144" s="189" t="s">
        <v>660</v>
      </c>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90"/>
    </row>
    <row r="145" spans="1:28" ht="16.5" customHeight="1" x14ac:dyDescent="0.3">
      <c r="A145" s="189" t="s">
        <v>661</v>
      </c>
      <c r="B145" s="189" t="s">
        <v>662</v>
      </c>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90"/>
    </row>
    <row r="146" spans="1:28" ht="16.5" customHeight="1" x14ac:dyDescent="0.3">
      <c r="A146" s="189" t="s">
        <v>663</v>
      </c>
      <c r="B146" s="189" t="s">
        <v>664</v>
      </c>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90"/>
    </row>
    <row r="147" spans="1:28" ht="16.5" customHeight="1" x14ac:dyDescent="0.3">
      <c r="A147" s="189" t="s">
        <v>665</v>
      </c>
      <c r="B147" s="189" t="s">
        <v>666</v>
      </c>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90"/>
    </row>
    <row r="148" spans="1:28" ht="16.5" customHeight="1" x14ac:dyDescent="0.3">
      <c r="A148" s="189" t="s">
        <v>667</v>
      </c>
      <c r="B148" s="189" t="s">
        <v>668</v>
      </c>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90"/>
    </row>
    <row r="149" spans="1:28" ht="16.5" customHeight="1" x14ac:dyDescent="0.3">
      <c r="A149" s="189" t="s">
        <v>669</v>
      </c>
      <c r="B149" s="189" t="s">
        <v>670</v>
      </c>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90"/>
    </row>
    <row r="150" spans="1:28" ht="16.5" customHeight="1" x14ac:dyDescent="0.3">
      <c r="A150" s="189" t="s">
        <v>671</v>
      </c>
      <c r="B150" s="189" t="s">
        <v>672</v>
      </c>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90"/>
    </row>
    <row r="151" spans="1:28" ht="16.5" customHeight="1" x14ac:dyDescent="0.3">
      <c r="A151" s="189" t="s">
        <v>673</v>
      </c>
      <c r="B151" s="189" t="s">
        <v>674</v>
      </c>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90"/>
    </row>
    <row r="152" spans="1:28" ht="16.5" customHeight="1" x14ac:dyDescent="0.3">
      <c r="A152" s="189" t="s">
        <v>675</v>
      </c>
      <c r="B152" s="189" t="s">
        <v>676</v>
      </c>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90"/>
    </row>
    <row r="153" spans="1:28" ht="16.5" customHeight="1" x14ac:dyDescent="0.3">
      <c r="A153" s="189" t="s">
        <v>677</v>
      </c>
      <c r="B153" s="189" t="s">
        <v>678</v>
      </c>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90"/>
    </row>
    <row r="154" spans="1:28" ht="16.5" customHeight="1" x14ac:dyDescent="0.3">
      <c r="A154" s="189" t="s">
        <v>679</v>
      </c>
      <c r="B154" s="189" t="s">
        <v>680</v>
      </c>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90"/>
    </row>
    <row r="155" spans="1:28" ht="16.5" customHeight="1" x14ac:dyDescent="0.3">
      <c r="A155" s="189" t="s">
        <v>681</v>
      </c>
      <c r="B155" s="189" t="s">
        <v>682</v>
      </c>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90"/>
    </row>
    <row r="156" spans="1:28" ht="16.5" customHeight="1" x14ac:dyDescent="0.3">
      <c r="A156" s="189" t="s">
        <v>683</v>
      </c>
      <c r="B156" s="189" t="s">
        <v>684</v>
      </c>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90"/>
    </row>
    <row r="157" spans="1:28" ht="16.5" customHeight="1" x14ac:dyDescent="0.3">
      <c r="A157" s="189" t="s">
        <v>685</v>
      </c>
      <c r="B157" s="189" t="s">
        <v>686</v>
      </c>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90"/>
    </row>
    <row r="158" spans="1:28" ht="16.5" customHeight="1" x14ac:dyDescent="0.3">
      <c r="A158" s="189" t="s">
        <v>687</v>
      </c>
      <c r="B158" s="189" t="s">
        <v>688</v>
      </c>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90"/>
    </row>
    <row r="159" spans="1:28" ht="16.5" customHeight="1" x14ac:dyDescent="0.3">
      <c r="A159" s="189" t="s">
        <v>689</v>
      </c>
      <c r="B159" s="189" t="s">
        <v>690</v>
      </c>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90"/>
    </row>
    <row r="160" spans="1:28" ht="16.5" customHeight="1" x14ac:dyDescent="0.3">
      <c r="A160" s="189" t="s">
        <v>691</v>
      </c>
      <c r="B160" s="189" t="s">
        <v>692</v>
      </c>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90"/>
    </row>
    <row r="161" spans="1:28" ht="16.5" customHeight="1" x14ac:dyDescent="0.3">
      <c r="A161" s="189" t="s">
        <v>693</v>
      </c>
      <c r="B161" s="189" t="s">
        <v>694</v>
      </c>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90"/>
    </row>
    <row r="162" spans="1:28" ht="16.5" customHeight="1" x14ac:dyDescent="0.3">
      <c r="A162" s="189" t="s">
        <v>695</v>
      </c>
      <c r="B162" s="189" t="s">
        <v>696</v>
      </c>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90"/>
    </row>
    <row r="163" spans="1:28" ht="16.5" customHeight="1" x14ac:dyDescent="0.3">
      <c r="A163" s="189" t="s">
        <v>283</v>
      </c>
      <c r="B163" s="189" t="s">
        <v>697</v>
      </c>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90"/>
    </row>
    <row r="164" spans="1:28" ht="16.5" customHeight="1" x14ac:dyDescent="0.3">
      <c r="A164" s="189" t="s">
        <v>698</v>
      </c>
      <c r="B164" s="189" t="s">
        <v>699</v>
      </c>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90"/>
    </row>
    <row r="165" spans="1:28" ht="16.5" customHeight="1" x14ac:dyDescent="0.3">
      <c r="A165" s="189" t="s">
        <v>700</v>
      </c>
      <c r="B165" s="189" t="s">
        <v>701</v>
      </c>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90"/>
    </row>
    <row r="166" spans="1:28" ht="16.5" customHeight="1" x14ac:dyDescent="0.3">
      <c r="A166" s="189" t="s">
        <v>702</v>
      </c>
      <c r="B166" s="189" t="s">
        <v>703</v>
      </c>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90"/>
    </row>
    <row r="167" spans="1:28" ht="16.5" customHeight="1" x14ac:dyDescent="0.3">
      <c r="A167" s="189" t="s">
        <v>704</v>
      </c>
      <c r="B167" s="189" t="s">
        <v>705</v>
      </c>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90"/>
    </row>
    <row r="168" spans="1:28" ht="16.5" customHeight="1" x14ac:dyDescent="0.3">
      <c r="A168" s="189" t="s">
        <v>706</v>
      </c>
      <c r="B168" s="189" t="s">
        <v>707</v>
      </c>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90"/>
    </row>
    <row r="169" spans="1:28" ht="16.5" customHeight="1" x14ac:dyDescent="0.3">
      <c r="A169" s="189" t="s">
        <v>708</v>
      </c>
      <c r="B169" s="189" t="s">
        <v>709</v>
      </c>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90"/>
    </row>
    <row r="170" spans="1:28" ht="16.5" customHeight="1" x14ac:dyDescent="0.3">
      <c r="A170" s="189" t="s">
        <v>710</v>
      </c>
      <c r="B170" s="189" t="s">
        <v>711</v>
      </c>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90"/>
    </row>
    <row r="171" spans="1:28" ht="16.5" customHeight="1" x14ac:dyDescent="0.3">
      <c r="A171" s="189" t="s">
        <v>712</v>
      </c>
      <c r="B171" s="189" t="s">
        <v>713</v>
      </c>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90"/>
    </row>
    <row r="172" spans="1:28" ht="16.5" customHeight="1" x14ac:dyDescent="0.3">
      <c r="A172" s="189" t="s">
        <v>714</v>
      </c>
      <c r="B172" s="189" t="s">
        <v>715</v>
      </c>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90"/>
    </row>
    <row r="173" spans="1:28" ht="16.5" customHeight="1" x14ac:dyDescent="0.3">
      <c r="A173" s="189" t="s">
        <v>716</v>
      </c>
      <c r="B173" s="189" t="s">
        <v>717</v>
      </c>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90"/>
    </row>
    <row r="174" spans="1:28" ht="16.5" customHeight="1" x14ac:dyDescent="0.3">
      <c r="A174" s="189" t="s">
        <v>718</v>
      </c>
      <c r="B174" s="189" t="s">
        <v>719</v>
      </c>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90"/>
    </row>
    <row r="175" spans="1:28" ht="16.5" customHeight="1" x14ac:dyDescent="0.3">
      <c r="A175" s="189" t="s">
        <v>720</v>
      </c>
      <c r="B175" s="189" t="s">
        <v>721</v>
      </c>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90"/>
    </row>
    <row r="176" spans="1:28" ht="16.5" customHeight="1" x14ac:dyDescent="0.3">
      <c r="A176" s="189" t="s">
        <v>722</v>
      </c>
      <c r="B176" s="189" t="s">
        <v>723</v>
      </c>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90"/>
    </row>
    <row r="177" spans="1:28" ht="16.5" customHeight="1" x14ac:dyDescent="0.3">
      <c r="A177" s="189" t="s">
        <v>724</v>
      </c>
      <c r="B177" s="189" t="s">
        <v>725</v>
      </c>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c r="AA177" s="189"/>
      <c r="AB177" s="190"/>
    </row>
    <row r="178" spans="1:28" ht="16.5" customHeight="1" x14ac:dyDescent="0.3">
      <c r="A178" s="189" t="s">
        <v>726</v>
      </c>
      <c r="B178" s="189" t="s">
        <v>727</v>
      </c>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c r="AA178" s="189"/>
      <c r="AB178" s="190"/>
    </row>
    <row r="179" spans="1:28" ht="16.5" customHeight="1" x14ac:dyDescent="0.3">
      <c r="A179" s="189" t="s">
        <v>728</v>
      </c>
      <c r="B179" s="189" t="s">
        <v>729</v>
      </c>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c r="AA179" s="189"/>
      <c r="AB179" s="190"/>
    </row>
    <row r="180" spans="1:28" ht="16.5" customHeight="1" x14ac:dyDescent="0.3">
      <c r="A180" s="189" t="s">
        <v>730</v>
      </c>
      <c r="B180" s="189" t="s">
        <v>731</v>
      </c>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c r="AA180" s="189"/>
      <c r="AB180" s="190"/>
    </row>
    <row r="181" spans="1:28" ht="16.5" customHeight="1" x14ac:dyDescent="0.3">
      <c r="A181" s="189" t="s">
        <v>732</v>
      </c>
      <c r="B181" s="189" t="s">
        <v>733</v>
      </c>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90"/>
    </row>
    <row r="182" spans="1:28" ht="16.5" customHeight="1" x14ac:dyDescent="0.3">
      <c r="A182" s="189" t="s">
        <v>734</v>
      </c>
      <c r="B182" s="189" t="s">
        <v>735</v>
      </c>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c r="AA182" s="189"/>
      <c r="AB182" s="190"/>
    </row>
    <row r="183" spans="1:28" ht="16.5" customHeight="1" x14ac:dyDescent="0.3">
      <c r="A183" s="189" t="s">
        <v>736</v>
      </c>
      <c r="B183" s="189" t="s">
        <v>737</v>
      </c>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c r="AA183" s="189"/>
      <c r="AB183" s="190"/>
    </row>
    <row r="184" spans="1:28" ht="16.5" customHeight="1" x14ac:dyDescent="0.3">
      <c r="A184" s="189" t="s">
        <v>738</v>
      </c>
      <c r="B184" s="189" t="s">
        <v>739</v>
      </c>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c r="AA184" s="189"/>
      <c r="AB184" s="190"/>
    </row>
    <row r="185" spans="1:28" ht="16.5" customHeight="1" x14ac:dyDescent="0.3">
      <c r="A185" s="189" t="s">
        <v>740</v>
      </c>
      <c r="B185" s="189" t="s">
        <v>741</v>
      </c>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90"/>
    </row>
    <row r="186" spans="1:28" ht="16.5" customHeight="1" x14ac:dyDescent="0.3">
      <c r="A186" s="189" t="s">
        <v>742</v>
      </c>
      <c r="B186" s="189" t="s">
        <v>743</v>
      </c>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c r="AA186" s="189"/>
      <c r="AB186" s="190"/>
    </row>
    <row r="187" spans="1:28" ht="16.5" customHeight="1" x14ac:dyDescent="0.3">
      <c r="A187" s="189" t="s">
        <v>744</v>
      </c>
      <c r="B187" s="189" t="s">
        <v>745</v>
      </c>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90"/>
    </row>
    <row r="188" spans="1:28" ht="16.5" customHeight="1" x14ac:dyDescent="0.3">
      <c r="A188" s="189" t="s">
        <v>746</v>
      </c>
      <c r="B188" s="189" t="s">
        <v>747</v>
      </c>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c r="AA188" s="189"/>
      <c r="AB188" s="190"/>
    </row>
    <row r="189" spans="1:28" ht="16.5" customHeight="1" x14ac:dyDescent="0.3">
      <c r="A189" s="189" t="s">
        <v>748</v>
      </c>
      <c r="B189" s="189" t="s">
        <v>749</v>
      </c>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c r="AA189" s="189"/>
      <c r="AB189" s="190"/>
    </row>
    <row r="190" spans="1:28" ht="16.5" customHeight="1" x14ac:dyDescent="0.3">
      <c r="A190" s="189" t="s">
        <v>750</v>
      </c>
      <c r="B190" s="189" t="s">
        <v>751</v>
      </c>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90"/>
    </row>
    <row r="191" spans="1:28" ht="16.5" customHeight="1" x14ac:dyDescent="0.3">
      <c r="A191" s="189" t="s">
        <v>752</v>
      </c>
      <c r="B191" s="189" t="s">
        <v>753</v>
      </c>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c r="AA191" s="189"/>
      <c r="AB191" s="190"/>
    </row>
    <row r="192" spans="1:28" ht="16.5" customHeight="1" x14ac:dyDescent="0.3">
      <c r="A192" s="189" t="s">
        <v>754</v>
      </c>
      <c r="B192" s="189" t="s">
        <v>755</v>
      </c>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90"/>
    </row>
    <row r="193" spans="1:28" ht="16.5" customHeight="1" x14ac:dyDescent="0.3">
      <c r="A193" s="189" t="s">
        <v>756</v>
      </c>
      <c r="B193" s="189" t="s">
        <v>757</v>
      </c>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c r="AA193" s="189"/>
      <c r="AB193" s="190"/>
    </row>
    <row r="194" spans="1:28" ht="16.5" customHeight="1" x14ac:dyDescent="0.3">
      <c r="A194" s="189" t="s">
        <v>758</v>
      </c>
      <c r="B194" s="189" t="s">
        <v>759</v>
      </c>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90"/>
    </row>
    <row r="195" spans="1:28" ht="16.5" customHeight="1" x14ac:dyDescent="0.3">
      <c r="A195" s="189" t="s">
        <v>760</v>
      </c>
      <c r="B195" s="189" t="s">
        <v>761</v>
      </c>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c r="AA195" s="189"/>
      <c r="AB195" s="190"/>
    </row>
    <row r="196" spans="1:28" ht="16.5" customHeight="1" x14ac:dyDescent="0.3">
      <c r="A196" s="189" t="s">
        <v>762</v>
      </c>
      <c r="B196" s="189" t="s">
        <v>763</v>
      </c>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c r="AA196" s="189"/>
      <c r="AB196" s="190"/>
    </row>
    <row r="197" spans="1:28" ht="16.5" customHeight="1" x14ac:dyDescent="0.3">
      <c r="A197" s="189" t="s">
        <v>764</v>
      </c>
      <c r="B197" s="189" t="s">
        <v>765</v>
      </c>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c r="AA197" s="189"/>
      <c r="AB197" s="190"/>
    </row>
    <row r="198" spans="1:28" ht="16.5" customHeight="1" x14ac:dyDescent="0.3">
      <c r="A198" s="189" t="s">
        <v>766</v>
      </c>
      <c r="B198" s="189" t="s">
        <v>767</v>
      </c>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c r="AA198" s="189"/>
      <c r="AB198" s="190"/>
    </row>
    <row r="199" spans="1:28" ht="16.5" customHeight="1" x14ac:dyDescent="0.3">
      <c r="A199" s="189" t="s">
        <v>768</v>
      </c>
      <c r="B199" s="189" t="s">
        <v>769</v>
      </c>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c r="AA199" s="189"/>
      <c r="AB199" s="190"/>
    </row>
    <row r="200" spans="1:28" ht="16.5" customHeight="1" x14ac:dyDescent="0.3">
      <c r="A200" s="189" t="s">
        <v>770</v>
      </c>
      <c r="B200" s="189" t="s">
        <v>771</v>
      </c>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c r="AA200" s="189"/>
      <c r="AB200" s="190"/>
    </row>
    <row r="201" spans="1:28" ht="16.5" customHeight="1" x14ac:dyDescent="0.3">
      <c r="A201" s="189" t="s">
        <v>772</v>
      </c>
      <c r="B201" s="189" t="s">
        <v>773</v>
      </c>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c r="AA201" s="189"/>
      <c r="AB201" s="190"/>
    </row>
    <row r="202" spans="1:28" ht="16.5" customHeight="1" x14ac:dyDescent="0.3">
      <c r="A202" s="189" t="s">
        <v>774</v>
      </c>
      <c r="B202" s="189" t="s">
        <v>775</v>
      </c>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c r="AA202" s="189"/>
      <c r="AB202" s="190"/>
    </row>
    <row r="203" spans="1:28" ht="16.5" customHeight="1" x14ac:dyDescent="0.3">
      <c r="A203" s="189" t="s">
        <v>776</v>
      </c>
      <c r="B203" s="189" t="s">
        <v>777</v>
      </c>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c r="AA203" s="189"/>
      <c r="AB203" s="190"/>
    </row>
    <row r="204" spans="1:28" ht="16.5" customHeight="1" x14ac:dyDescent="0.3">
      <c r="A204" s="189" t="s">
        <v>778</v>
      </c>
      <c r="B204" s="189" t="s">
        <v>779</v>
      </c>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90"/>
    </row>
    <row r="205" spans="1:28" ht="16.5" customHeight="1" x14ac:dyDescent="0.3">
      <c r="A205" s="189" t="s">
        <v>780</v>
      </c>
      <c r="B205" s="189" t="s">
        <v>781</v>
      </c>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90"/>
    </row>
    <row r="206" spans="1:28" ht="16.5" customHeight="1" x14ac:dyDescent="0.3">
      <c r="A206" s="189" t="s">
        <v>782</v>
      </c>
      <c r="B206" s="189" t="s">
        <v>783</v>
      </c>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c r="AA206" s="189"/>
      <c r="AB206" s="190"/>
    </row>
    <row r="207" spans="1:28" ht="16.5" customHeight="1" x14ac:dyDescent="0.3">
      <c r="A207" s="189" t="s">
        <v>784</v>
      </c>
      <c r="B207" s="189" t="s">
        <v>785</v>
      </c>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c r="AA207" s="189"/>
      <c r="AB207" s="190"/>
    </row>
    <row r="208" spans="1:28" ht="16.5" customHeight="1" x14ac:dyDescent="0.3">
      <c r="A208" s="189" t="s">
        <v>786</v>
      </c>
      <c r="B208" s="189" t="s">
        <v>787</v>
      </c>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c r="AA208" s="189"/>
      <c r="AB208" s="190"/>
    </row>
    <row r="209" spans="1:28" ht="16.5" customHeight="1" x14ac:dyDescent="0.3">
      <c r="A209" s="189" t="s">
        <v>788</v>
      </c>
      <c r="B209" s="189" t="s">
        <v>789</v>
      </c>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c r="AA209" s="189"/>
      <c r="AB209" s="190"/>
    </row>
    <row r="210" spans="1:28" ht="16.5" customHeight="1" x14ac:dyDescent="0.3">
      <c r="A210" s="189" t="s">
        <v>790</v>
      </c>
      <c r="B210" s="189" t="s">
        <v>791</v>
      </c>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c r="AA210" s="189"/>
      <c r="AB210" s="190"/>
    </row>
    <row r="211" spans="1:28" ht="16.5" customHeight="1" x14ac:dyDescent="0.3">
      <c r="A211" s="189" t="s">
        <v>792</v>
      </c>
      <c r="B211" s="189" t="s">
        <v>793</v>
      </c>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c r="AA211" s="189"/>
      <c r="AB211" s="190"/>
    </row>
    <row r="212" spans="1:28" ht="16.5" customHeight="1" x14ac:dyDescent="0.3">
      <c r="A212" s="189" t="s">
        <v>794</v>
      </c>
      <c r="B212" s="189" t="s">
        <v>795</v>
      </c>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c r="AA212" s="189"/>
      <c r="AB212" s="190"/>
    </row>
    <row r="213" spans="1:28" ht="16.5" customHeight="1" x14ac:dyDescent="0.3">
      <c r="A213" s="189" t="s">
        <v>796</v>
      </c>
      <c r="B213" s="189" t="s">
        <v>797</v>
      </c>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c r="AA213" s="189"/>
      <c r="AB213" s="190"/>
    </row>
    <row r="214" spans="1:28" ht="16.5" customHeight="1" x14ac:dyDescent="0.3">
      <c r="A214" s="189" t="s">
        <v>798</v>
      </c>
      <c r="B214" s="189" t="s">
        <v>799</v>
      </c>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c r="AA214" s="189"/>
      <c r="AB214" s="190"/>
    </row>
    <row r="215" spans="1:28" ht="16.5" customHeight="1" x14ac:dyDescent="0.3">
      <c r="A215" s="189" t="s">
        <v>800</v>
      </c>
      <c r="B215" s="189" t="s">
        <v>801</v>
      </c>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90"/>
    </row>
    <row r="216" spans="1:28" ht="16.5" customHeight="1" x14ac:dyDescent="0.3">
      <c r="A216" s="189" t="s">
        <v>802</v>
      </c>
      <c r="B216" s="189" t="s">
        <v>803</v>
      </c>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90"/>
    </row>
    <row r="217" spans="1:28" ht="16.5" customHeight="1" x14ac:dyDescent="0.3">
      <c r="A217" s="189" t="s">
        <v>804</v>
      </c>
      <c r="B217" s="189" t="s">
        <v>805</v>
      </c>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c r="AA217" s="189"/>
      <c r="AB217" s="190"/>
    </row>
    <row r="218" spans="1:28" ht="16.5" customHeight="1" x14ac:dyDescent="0.3">
      <c r="A218" s="189" t="s">
        <v>806</v>
      </c>
      <c r="B218" s="189" t="s">
        <v>807</v>
      </c>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90"/>
    </row>
    <row r="219" spans="1:28" ht="16.5" customHeight="1" x14ac:dyDescent="0.3">
      <c r="A219" s="189" t="s">
        <v>808</v>
      </c>
      <c r="B219" s="189" t="s">
        <v>809</v>
      </c>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90"/>
    </row>
    <row r="220" spans="1:28" ht="16.5" customHeight="1" x14ac:dyDescent="0.3">
      <c r="A220" s="189" t="s">
        <v>810</v>
      </c>
      <c r="B220" s="189" t="s">
        <v>811</v>
      </c>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c r="AA220" s="189"/>
      <c r="AB220" s="190"/>
    </row>
    <row r="221" spans="1:28" ht="16.5" customHeight="1" x14ac:dyDescent="0.3">
      <c r="A221" s="189" t="s">
        <v>812</v>
      </c>
      <c r="B221" s="189" t="s">
        <v>813</v>
      </c>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c r="AA221" s="189"/>
      <c r="AB221" s="190"/>
    </row>
    <row r="222" spans="1:28" ht="16.5" customHeight="1" x14ac:dyDescent="0.3">
      <c r="A222" s="189" t="s">
        <v>814</v>
      </c>
      <c r="B222" s="189" t="s">
        <v>815</v>
      </c>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c r="AB222" s="190"/>
    </row>
    <row r="223" spans="1:28" ht="16.5" customHeight="1" x14ac:dyDescent="0.3">
      <c r="A223" s="189" t="s">
        <v>816</v>
      </c>
      <c r="B223" s="189" t="s">
        <v>817</v>
      </c>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90"/>
    </row>
    <row r="224" spans="1:28" ht="16.5" customHeight="1" x14ac:dyDescent="0.3">
      <c r="A224" s="189" t="s">
        <v>818</v>
      </c>
      <c r="B224" s="189" t="s">
        <v>819</v>
      </c>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c r="AA224" s="189"/>
      <c r="AB224" s="190"/>
    </row>
    <row r="225" spans="1:28" ht="16.5" customHeight="1" x14ac:dyDescent="0.3">
      <c r="A225" s="189" t="s">
        <v>820</v>
      </c>
      <c r="B225" s="189" t="s">
        <v>821</v>
      </c>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c r="AA225" s="189"/>
      <c r="AB225" s="190"/>
    </row>
    <row r="226" spans="1:28" ht="16.5" customHeight="1" x14ac:dyDescent="0.3">
      <c r="A226" s="189" t="s">
        <v>822</v>
      </c>
      <c r="B226" s="189" t="s">
        <v>823</v>
      </c>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90"/>
    </row>
    <row r="227" spans="1:28" ht="16.5" customHeight="1" x14ac:dyDescent="0.3">
      <c r="A227" s="189" t="s">
        <v>824</v>
      </c>
      <c r="B227" s="189" t="s">
        <v>825</v>
      </c>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c r="AA227" s="189"/>
      <c r="AB227" s="190"/>
    </row>
    <row r="228" spans="1:28" ht="16.5" customHeight="1" x14ac:dyDescent="0.3">
      <c r="A228" s="189" t="s">
        <v>826</v>
      </c>
      <c r="B228" s="189" t="s">
        <v>827</v>
      </c>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c r="AA228" s="189"/>
      <c r="AB228" s="190"/>
    </row>
    <row r="229" spans="1:28" ht="16.5" customHeight="1" x14ac:dyDescent="0.3">
      <c r="A229" s="189" t="s">
        <v>828</v>
      </c>
      <c r="B229" s="189" t="s">
        <v>829</v>
      </c>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c r="AB229" s="190"/>
    </row>
    <row r="230" spans="1:28" ht="16.5" customHeight="1" x14ac:dyDescent="0.3">
      <c r="A230" s="189" t="s">
        <v>830</v>
      </c>
      <c r="B230" s="189" t="s">
        <v>831</v>
      </c>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c r="AA230" s="189"/>
      <c r="AB230" s="190"/>
    </row>
    <row r="231" spans="1:28" ht="16.5" customHeight="1" x14ac:dyDescent="0.3">
      <c r="A231" s="189" t="s">
        <v>832</v>
      </c>
      <c r="B231" s="189" t="s">
        <v>875</v>
      </c>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c r="AA231" s="189"/>
      <c r="AB231" s="190"/>
    </row>
    <row r="232" spans="1:28" ht="16.5" customHeight="1" x14ac:dyDescent="0.3">
      <c r="A232" s="189" t="s">
        <v>833</v>
      </c>
      <c r="B232" s="189" t="s">
        <v>834</v>
      </c>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c r="AA232" s="189"/>
      <c r="AB232" s="190"/>
    </row>
    <row r="233" spans="1:28" ht="16.5" customHeight="1" x14ac:dyDescent="0.3">
      <c r="A233" s="189" t="s">
        <v>835</v>
      </c>
      <c r="B233" s="189" t="s">
        <v>836</v>
      </c>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c r="AA233" s="189"/>
      <c r="AB233" s="190"/>
    </row>
    <row r="234" spans="1:28" ht="16.5" customHeight="1" x14ac:dyDescent="0.3">
      <c r="A234" s="189" t="s">
        <v>837</v>
      </c>
      <c r="B234" s="189" t="s">
        <v>838</v>
      </c>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c r="AB234" s="190"/>
    </row>
    <row r="235" spans="1:28" ht="16.5" customHeight="1" x14ac:dyDescent="0.3">
      <c r="A235" s="189" t="s">
        <v>839</v>
      </c>
      <c r="B235" s="189" t="s">
        <v>840</v>
      </c>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c r="AB235" s="190"/>
    </row>
    <row r="236" spans="1:28" ht="16.5" customHeight="1" x14ac:dyDescent="0.3">
      <c r="A236" s="189" t="s">
        <v>841</v>
      </c>
      <c r="B236" s="189" t="s">
        <v>842</v>
      </c>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c r="AA236" s="189"/>
      <c r="AB236" s="190"/>
    </row>
    <row r="237" spans="1:28" ht="16.5" customHeight="1" x14ac:dyDescent="0.3">
      <c r="A237" s="189" t="s">
        <v>843</v>
      </c>
      <c r="B237" s="189" t="s">
        <v>844</v>
      </c>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c r="AA237" s="189"/>
      <c r="AB237" s="190"/>
    </row>
    <row r="238" spans="1:28" ht="16.5" customHeight="1" x14ac:dyDescent="0.3">
      <c r="A238" s="189" t="s">
        <v>845</v>
      </c>
      <c r="B238" s="189" t="s">
        <v>846</v>
      </c>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c r="AA238" s="189"/>
      <c r="AB238" s="190"/>
    </row>
    <row r="239" spans="1:28" ht="16.5" customHeight="1" x14ac:dyDescent="0.3">
      <c r="A239" s="189" t="s">
        <v>847</v>
      </c>
      <c r="B239" s="189" t="s">
        <v>848</v>
      </c>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c r="AA239" s="189"/>
      <c r="AB239" s="190"/>
    </row>
    <row r="240" spans="1:28" ht="16.5" customHeight="1" x14ac:dyDescent="0.3">
      <c r="A240" s="189" t="s">
        <v>849</v>
      </c>
      <c r="B240" s="189" t="s">
        <v>850</v>
      </c>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c r="AA240" s="189"/>
      <c r="AB240" s="190"/>
    </row>
    <row r="241" spans="1:28" ht="16.5" customHeight="1" x14ac:dyDescent="0.3">
      <c r="A241" s="189" t="s">
        <v>851</v>
      </c>
      <c r="B241" s="189" t="s">
        <v>852</v>
      </c>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c r="AA241" s="189"/>
      <c r="AB241" s="190"/>
    </row>
    <row r="242" spans="1:28" ht="16.5" customHeight="1" x14ac:dyDescent="0.3">
      <c r="A242" s="189" t="s">
        <v>853</v>
      </c>
      <c r="B242" s="189" t="s">
        <v>854</v>
      </c>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c r="AA242" s="189"/>
      <c r="AB242" s="190"/>
    </row>
    <row r="243" spans="1:28" ht="16.5" customHeight="1" x14ac:dyDescent="0.3">
      <c r="A243" s="189" t="s">
        <v>855</v>
      </c>
      <c r="B243" s="189" t="s">
        <v>856</v>
      </c>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c r="AA243" s="189"/>
      <c r="AB243" s="190"/>
    </row>
    <row r="244" spans="1:28" ht="16.5" customHeight="1" x14ac:dyDescent="0.3">
      <c r="A244" s="189" t="s">
        <v>857</v>
      </c>
      <c r="B244" s="189" t="s">
        <v>858</v>
      </c>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c r="AA244" s="189"/>
      <c r="AB244" s="190"/>
    </row>
    <row r="245" spans="1:28" ht="16.5" customHeight="1" x14ac:dyDescent="0.3">
      <c r="A245" s="189" t="s">
        <v>859</v>
      </c>
      <c r="B245" s="189" t="s">
        <v>860</v>
      </c>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c r="AA245" s="189"/>
      <c r="AB245" s="190"/>
    </row>
    <row r="246" spans="1:28" ht="16.5" customHeight="1" x14ac:dyDescent="0.3">
      <c r="A246" s="189" t="s">
        <v>861</v>
      </c>
      <c r="B246" s="189" t="s">
        <v>862</v>
      </c>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c r="AA246" s="189"/>
      <c r="AB246" s="190"/>
    </row>
    <row r="247" spans="1:28" ht="16.5" customHeight="1" x14ac:dyDescent="0.3">
      <c r="A247" s="189" t="s">
        <v>863</v>
      </c>
      <c r="B247" s="189" t="s">
        <v>864</v>
      </c>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90"/>
    </row>
    <row r="248" spans="1:28" ht="16.5" customHeight="1" x14ac:dyDescent="0.3">
      <c r="A248" s="189" t="s">
        <v>865</v>
      </c>
      <c r="B248" s="189" t="s">
        <v>866</v>
      </c>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c r="AB248" s="190"/>
    </row>
    <row r="249" spans="1:28" ht="16.5" customHeight="1" x14ac:dyDescent="0.3">
      <c r="A249" s="189" t="s">
        <v>867</v>
      </c>
      <c r="B249" s="189" t="s">
        <v>868</v>
      </c>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90"/>
    </row>
    <row r="250" spans="1:28" ht="16.5" customHeight="1" x14ac:dyDescent="0.3">
      <c r="A250" s="189" t="s">
        <v>869</v>
      </c>
      <c r="B250" s="189" t="s">
        <v>870</v>
      </c>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c r="AA250" s="189"/>
      <c r="AB250" s="190"/>
    </row>
    <row r="251" spans="1:28" ht="16.5" customHeight="1" x14ac:dyDescent="0.3">
      <c r="A251" s="189" t="s">
        <v>871</v>
      </c>
      <c r="B251" s="189" t="s">
        <v>872</v>
      </c>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c r="AA251" s="189"/>
      <c r="AB251" s="190"/>
    </row>
    <row r="252" spans="1:28" ht="16.5" customHeight="1" thickBot="1" x14ac:dyDescent="0.35">
      <c r="A252" s="189" t="s">
        <v>873</v>
      </c>
      <c r="B252" s="189" t="s">
        <v>874</v>
      </c>
      <c r="C252" s="388"/>
      <c r="D252" s="189"/>
      <c r="E252" s="388"/>
      <c r="F252" s="388"/>
      <c r="G252" s="388"/>
      <c r="H252" s="189"/>
      <c r="I252" s="388"/>
      <c r="J252" s="189"/>
      <c r="K252" s="189"/>
      <c r="L252" s="189"/>
      <c r="M252" s="189"/>
      <c r="N252" s="189"/>
      <c r="O252" s="189"/>
      <c r="P252" s="189"/>
      <c r="Q252" s="189"/>
      <c r="R252" s="189"/>
      <c r="S252" s="189"/>
      <c r="T252" s="189"/>
      <c r="U252" s="388"/>
      <c r="V252" s="388"/>
      <c r="W252" s="388"/>
      <c r="X252" s="388"/>
      <c r="Y252" s="388"/>
      <c r="Z252" s="388"/>
      <c r="AA252" s="388"/>
      <c r="AB252" s="191"/>
    </row>
    <row r="253" spans="1:28" ht="17.25" thickBot="1" x14ac:dyDescent="0.35">
      <c r="D253" s="189"/>
      <c r="H253" s="388"/>
      <c r="J253" s="388"/>
      <c r="K253" s="388"/>
      <c r="L253" s="388"/>
      <c r="M253" s="189"/>
      <c r="N253" s="189"/>
      <c r="O253" s="189"/>
      <c r="P253" s="189"/>
      <c r="Q253" s="189"/>
      <c r="R253" s="189"/>
      <c r="S253" s="189"/>
      <c r="T253" s="388"/>
    </row>
    <row r="254" spans="1:28" ht="17.25" thickBot="1" x14ac:dyDescent="0.35">
      <c r="D254" s="388"/>
      <c r="M254" s="189"/>
      <c r="N254" s="189"/>
      <c r="O254" s="189"/>
      <c r="P254" s="189"/>
      <c r="Q254" s="189"/>
      <c r="R254" s="189"/>
      <c r="S254" s="189"/>
    </row>
    <row r="255" spans="1:28" x14ac:dyDescent="0.3">
      <c r="M255" s="189"/>
      <c r="N255" s="189"/>
      <c r="O255" s="189"/>
      <c r="P255" s="189"/>
      <c r="Q255" s="189"/>
      <c r="R255" s="189"/>
      <c r="S255" s="189"/>
    </row>
    <row r="256" spans="1:28" ht="17.25" thickBot="1" x14ac:dyDescent="0.35">
      <c r="M256" s="189"/>
      <c r="N256" s="388"/>
      <c r="O256" s="189"/>
      <c r="P256" s="189"/>
      <c r="Q256" s="189"/>
      <c r="R256" s="189"/>
      <c r="S256" s="189"/>
    </row>
    <row r="257" spans="13:19" ht="17.25" thickBot="1" x14ac:dyDescent="0.35">
      <c r="M257" s="388"/>
      <c r="O257" s="388"/>
      <c r="P257" s="189"/>
      <c r="Q257" s="189"/>
      <c r="R257" s="189"/>
      <c r="S257" s="189"/>
    </row>
    <row r="258" spans="13:19" ht="17.25" thickBot="1" x14ac:dyDescent="0.35">
      <c r="P258" s="388"/>
      <c r="Q258" s="388"/>
      <c r="R258" s="189"/>
      <c r="S258" s="189"/>
    </row>
    <row r="259" spans="13:19" x14ac:dyDescent="0.3">
      <c r="R259" s="189"/>
      <c r="S259" s="189"/>
    </row>
    <row r="260" spans="13:19" ht="17.25" thickBot="1" x14ac:dyDescent="0.35">
      <c r="R260" s="388"/>
      <c r="S260" s="388"/>
    </row>
  </sheetData>
  <sheetProtection algorithmName="SHA-512" hashValue="/hviDcMpNBYDm+siw0lE4aoMf0KOQLDL+tYKZtG9rUpqBz2JuVbp75lW1PKhGabzAI3PX3w2StWPiHV5YI/DjQ==" saltValue="G8VQb4KvKCq4VlYMHDFhcg==" spinCount="100000" sheet="1" objects="1" scenarios="1" formatCells="0" formatColumns="0" formatRows="0" insertHyperlinks="0" autoFilter="0"/>
  <pageMargins left="0.7" right="0.7" top="0.75" bottom="0.75" header="0.3" footer="0.3"/>
  <pageSetup orientation="portrait" horizontalDpi="30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3A9C-5517-4114-8B09-EDF77BD12647}">
  <sheetPr codeName="Sheet4">
    <tabColor theme="3" tint="-0.249977111117893"/>
  </sheetPr>
  <dimension ref="A1:AZ200"/>
  <sheetViews>
    <sheetView workbookViewId="0">
      <selection activeCell="C12" sqref="C12"/>
    </sheetView>
  </sheetViews>
  <sheetFormatPr defaultColWidth="8.85546875" defaultRowHeight="16.5" x14ac:dyDescent="0.25"/>
  <cols>
    <col min="1" max="1" width="28.28515625" style="192" customWidth="1"/>
    <col min="2" max="2" width="62.140625" style="192" customWidth="1"/>
    <col min="3" max="3" width="6.7109375" style="192" customWidth="1"/>
    <col min="4" max="4" width="6.85546875" style="192" customWidth="1"/>
    <col min="5" max="5" width="5.85546875" style="192" customWidth="1"/>
    <col min="6" max="18" width="7.7109375" style="192" customWidth="1"/>
    <col min="19" max="25" width="7.7109375" style="192" hidden="1" customWidth="1"/>
    <col min="26" max="27" width="8.85546875" style="192" hidden="1" customWidth="1"/>
    <col min="28" max="28" width="9.140625" style="74" hidden="1" customWidth="1"/>
    <col min="29" max="29" width="11.140625" style="74" hidden="1" customWidth="1"/>
    <col min="30" max="30" width="37.7109375" style="74" hidden="1" customWidth="1"/>
    <col min="31" max="31" width="8.85546875" style="192" hidden="1" customWidth="1"/>
    <col min="32" max="32" width="21.42578125" style="74" hidden="1" customWidth="1"/>
    <col min="33" max="33" width="11.42578125" style="74" hidden="1" customWidth="1"/>
    <col min="34" max="34" width="37.7109375" style="74" hidden="1" customWidth="1"/>
    <col min="35" max="35" width="11.42578125" style="74" hidden="1" customWidth="1"/>
    <col min="36" max="36" width="14" style="74" hidden="1" customWidth="1"/>
    <col min="37" max="37" width="37.7109375" style="74" hidden="1" customWidth="1"/>
    <col min="38" max="52" width="8.85546875" style="192" hidden="1" customWidth="1"/>
    <col min="53" max="61" width="8.85546875" style="192" customWidth="1"/>
    <col min="62" max="16384" width="8.85546875" style="192"/>
  </cols>
  <sheetData>
    <row r="1" spans="1:37" x14ac:dyDescent="0.25">
      <c r="A1" s="598" t="s">
        <v>50</v>
      </c>
      <c r="B1" s="597" t="str">
        <f>Coversheet!A2</f>
        <v>based on CQM Requirements Version</v>
      </c>
      <c r="C1" s="597" t="str">
        <f>Coversheet!D2</f>
        <v>3a</v>
      </c>
    </row>
    <row r="2" spans="1:37" ht="15" customHeight="1" thickBot="1" x14ac:dyDescent="0.3">
      <c r="A2" s="1329" t="s">
        <v>223</v>
      </c>
      <c r="B2" s="1330"/>
      <c r="C2" s="1331"/>
    </row>
    <row r="3" spans="1:37" ht="17.25" thickBot="1" x14ac:dyDescent="0.3">
      <c r="A3" s="599" t="s">
        <v>1119</v>
      </c>
    </row>
    <row r="4" spans="1:37" ht="14.65" customHeight="1" thickBot="1" x14ac:dyDescent="0.3">
      <c r="A4" s="594" t="s">
        <v>222</v>
      </c>
      <c r="B4" s="595"/>
      <c r="C4" s="595"/>
      <c r="D4" s="595"/>
      <c r="E4" s="595"/>
      <c r="F4" s="595"/>
      <c r="G4" s="595"/>
      <c r="H4" s="595"/>
      <c r="I4" s="595"/>
      <c r="J4" s="595"/>
      <c r="K4" s="596"/>
    </row>
    <row r="5" spans="1:37" ht="14.65" customHeight="1" x14ac:dyDescent="0.25">
      <c r="A5" s="186" t="s">
        <v>196</v>
      </c>
      <c r="B5" s="1323" t="s">
        <v>198</v>
      </c>
      <c r="C5" s="1324"/>
      <c r="D5" s="1323" t="s">
        <v>166</v>
      </c>
      <c r="E5" s="1327"/>
      <c r="F5" s="1327"/>
      <c r="G5" s="1327"/>
      <c r="H5" s="1327"/>
      <c r="I5" s="1327"/>
      <c r="J5" s="1327"/>
      <c r="K5" s="1324"/>
    </row>
    <row r="6" spans="1:37" ht="14.65" customHeight="1" x14ac:dyDescent="0.25">
      <c r="A6" s="187" t="s">
        <v>214</v>
      </c>
      <c r="B6" s="1325" t="s">
        <v>215</v>
      </c>
      <c r="C6" s="1326"/>
      <c r="D6" s="1325" t="s">
        <v>221</v>
      </c>
      <c r="E6" s="1328"/>
      <c r="F6" s="1328"/>
      <c r="G6" s="1328"/>
      <c r="H6" s="1328"/>
      <c r="I6" s="1328"/>
      <c r="J6" s="1328"/>
      <c r="K6" s="1326"/>
    </row>
    <row r="7" spans="1:37" ht="103.5" customHeight="1" thickBot="1" x14ac:dyDescent="0.3">
      <c r="A7" s="188" t="s">
        <v>220</v>
      </c>
      <c r="B7" s="1320" t="s">
        <v>276</v>
      </c>
      <c r="C7" s="1321"/>
      <c r="D7" s="1320" t="s">
        <v>277</v>
      </c>
      <c r="E7" s="1322"/>
      <c r="F7" s="1322"/>
      <c r="G7" s="1322"/>
      <c r="H7" s="1322"/>
      <c r="I7" s="1322"/>
      <c r="J7" s="1322"/>
      <c r="K7" s="1321"/>
    </row>
    <row r="8" spans="1:37" x14ac:dyDescent="0.25">
      <c r="A8" s="600"/>
    </row>
    <row r="9" spans="1:37" ht="17.25" thickBot="1" x14ac:dyDescent="0.3"/>
    <row r="10" spans="1:37" ht="14.65" customHeight="1" thickBot="1" x14ac:dyDescent="0.3">
      <c r="A10" s="1318" t="s">
        <v>80</v>
      </c>
      <c r="B10" s="1319"/>
      <c r="C10" s="616" t="s">
        <v>87</v>
      </c>
      <c r="D10" s="617" t="s">
        <v>81</v>
      </c>
      <c r="E10" s="618" t="s">
        <v>248</v>
      </c>
      <c r="F10" s="1316" t="s">
        <v>82</v>
      </c>
      <c r="G10" s="1316"/>
      <c r="H10" s="1316"/>
      <c r="I10" s="1316"/>
      <c r="J10" s="1316"/>
      <c r="K10" s="1317"/>
      <c r="L10" s="1315" t="s">
        <v>83</v>
      </c>
      <c r="M10" s="1316"/>
      <c r="N10" s="1316"/>
      <c r="O10" s="1316"/>
      <c r="P10" s="1316"/>
      <c r="Q10" s="1316"/>
      <c r="R10" s="1317"/>
      <c r="S10" s="1315" t="s">
        <v>226</v>
      </c>
      <c r="T10" s="1316"/>
      <c r="U10" s="1316"/>
      <c r="V10" s="1316"/>
      <c r="W10" s="1316"/>
      <c r="X10" s="1316"/>
      <c r="Y10" s="1317"/>
    </row>
    <row r="11" spans="1:37" ht="27.75" thickBot="1" x14ac:dyDescent="0.3">
      <c r="A11" s="686" t="s">
        <v>84</v>
      </c>
      <c r="B11" s="687" t="s">
        <v>85</v>
      </c>
      <c r="C11" s="688" t="s">
        <v>88</v>
      </c>
      <c r="D11" s="689" t="s">
        <v>51</v>
      </c>
      <c r="E11" s="690" t="s">
        <v>51</v>
      </c>
      <c r="F11" s="691" t="s">
        <v>977</v>
      </c>
      <c r="G11" s="691" t="s">
        <v>56</v>
      </c>
      <c r="H11" s="692" t="s">
        <v>57</v>
      </c>
      <c r="I11" s="692" t="s">
        <v>58</v>
      </c>
      <c r="J11" s="692" t="s">
        <v>59</v>
      </c>
      <c r="K11" s="693" t="s">
        <v>86</v>
      </c>
      <c r="L11" s="694" t="s">
        <v>977</v>
      </c>
      <c r="M11" s="691" t="s">
        <v>56</v>
      </c>
      <c r="N11" s="692" t="s">
        <v>57</v>
      </c>
      <c r="O11" s="692" t="s">
        <v>58</v>
      </c>
      <c r="P11" s="692" t="s">
        <v>59</v>
      </c>
      <c r="Q11" s="695" t="s">
        <v>86</v>
      </c>
      <c r="R11" s="693" t="s">
        <v>89</v>
      </c>
      <c r="S11" s="694" t="s">
        <v>977</v>
      </c>
      <c r="T11" s="691" t="s">
        <v>56</v>
      </c>
      <c r="U11" s="692" t="s">
        <v>57</v>
      </c>
      <c r="V11" s="692" t="s">
        <v>58</v>
      </c>
      <c r="W11" s="692" t="s">
        <v>59</v>
      </c>
      <c r="X11" s="695" t="s">
        <v>86</v>
      </c>
      <c r="Y11" s="693" t="s">
        <v>89</v>
      </c>
      <c r="Z11" s="696"/>
      <c r="AA11" s="697"/>
      <c r="AB11" s="698" t="s">
        <v>281</v>
      </c>
      <c r="AC11" s="698" t="s">
        <v>1053</v>
      </c>
      <c r="AD11" s="698" t="s">
        <v>1052</v>
      </c>
      <c r="AE11" s="699" t="s">
        <v>282</v>
      </c>
      <c r="AF11" s="698" t="s">
        <v>918</v>
      </c>
      <c r="AG11" s="700" t="s">
        <v>1054</v>
      </c>
      <c r="AH11" s="700" t="s">
        <v>1051</v>
      </c>
      <c r="AI11" s="700" t="s">
        <v>1138</v>
      </c>
      <c r="AJ11" s="700" t="s">
        <v>1139</v>
      </c>
      <c r="AK11" s="700" t="s">
        <v>1140</v>
      </c>
    </row>
    <row r="12" spans="1:37" ht="17.25" thickTop="1" x14ac:dyDescent="0.25">
      <c r="A12" s="650"/>
      <c r="B12" s="651" t="s">
        <v>1162</v>
      </c>
      <c r="C12" s="652" t="s">
        <v>61</v>
      </c>
      <c r="D12" s="653" t="s">
        <v>61</v>
      </c>
      <c r="E12" s="679"/>
      <c r="F12" s="680" t="str">
        <f t="shared" ref="F12:K13" si="0">IFERROR(IF($P12&gt;0,L12/$R12,""),"")</f>
        <v/>
      </c>
      <c r="G12" s="681" t="str">
        <f t="shared" si="0"/>
        <v/>
      </c>
      <c r="H12" s="682" t="str">
        <f t="shared" si="0"/>
        <v/>
      </c>
      <c r="I12" s="683" t="str">
        <f t="shared" si="0"/>
        <v/>
      </c>
      <c r="J12" s="684" t="str">
        <f t="shared" si="0"/>
        <v/>
      </c>
      <c r="K12" s="685" t="str">
        <f t="shared" si="0"/>
        <v/>
      </c>
      <c r="L12" s="742" t="str">
        <f>IFERROR(IF(($D$12="Yes"), 'QMS - has 9001 Cert'!$Z$201,""),"")</f>
        <v/>
      </c>
      <c r="M12" s="637" t="str">
        <f>IFERROR(IF(($D$12="Yes"), 'QMS - has 9001 Cert'!$Z$202,""),"")</f>
        <v/>
      </c>
      <c r="N12" s="638" t="str">
        <f>IFERROR(IF(($D$12="Yes"), 'QMS - has 9001 Cert'!$Z$203,""),"")</f>
        <v/>
      </c>
      <c r="O12" s="639" t="str">
        <f>IFERROR(IF(($D$12="Yes"), 'QMS - has 9001 Cert'!$Z$204,""),"")</f>
        <v/>
      </c>
      <c r="P12" s="640" t="str">
        <f>IFERROR(IF(($D$12="Yes"), 'QMS - has 9001 Cert'!$Z$205,""),"")</f>
        <v/>
      </c>
      <c r="Q12" s="654" t="str">
        <f>IFERROR(IF(($D$12="Yes"), 'QMS - has 9001 Cert'!$Z$206,""),"")</f>
        <v/>
      </c>
      <c r="R12" s="655" t="str">
        <f t="shared" ref="R12:R43" si="1">IFERROR(IF($D12="Yes",SUM(L12:Q12),""),"")</f>
        <v/>
      </c>
      <c r="S12" s="701">
        <f>IFERROR(MAX(L12:L13),"")</f>
        <v>0</v>
      </c>
      <c r="T12" s="637">
        <f>IFERROR(MAX(M12:M13),"")</f>
        <v>0</v>
      </c>
      <c r="U12" s="638">
        <f t="shared" ref="U12:X12" si="2">IFERROR(MAX(N12:N13),"")</f>
        <v>0</v>
      </c>
      <c r="V12" s="639">
        <f t="shared" si="2"/>
        <v>0</v>
      </c>
      <c r="W12" s="640">
        <f t="shared" si="2"/>
        <v>0</v>
      </c>
      <c r="X12" s="647">
        <f t="shared" si="2"/>
        <v>0</v>
      </c>
      <c r="Y12" s="655" t="str">
        <f>IFERROR(IF(OR($D12="Yes",$D13="Yes"),SUM(S12:X12),""),"")</f>
        <v/>
      </c>
      <c r="Z12" s="650" t="s">
        <v>285</v>
      </c>
      <c r="AA12" s="656" t="b">
        <f>IF(C12="Yes",TRUE,FALSE)</f>
        <v>0</v>
      </c>
      <c r="AB12" s="400"/>
      <c r="AC12" s="400"/>
      <c r="AD12" s="400"/>
      <c r="AE12" s="400"/>
      <c r="AF12" s="400" t="str">
        <f>IF(OR(E12="A",E12="B",E12="C"),"A",IF(E12="D","F","N"))</f>
        <v>N</v>
      </c>
      <c r="AG12" s="657" t="str">
        <f>IF(OR(E12="A",E12="B",E12="C"),"A",IF(E12="D","F","N"))</f>
        <v>N</v>
      </c>
      <c r="AH12" s="657"/>
      <c r="AI12" s="657" t="s">
        <v>1141</v>
      </c>
      <c r="AJ12" s="657" t="str">
        <f t="shared" ref="AJ12:AJ13" si="3">IF(LEN(AG12)&gt;0,IF(AI12="Y",AG12,""),"")</f>
        <v/>
      </c>
      <c r="AK12" s="657"/>
    </row>
    <row r="13" spans="1:37" ht="17.25" thickBot="1" x14ac:dyDescent="0.3">
      <c r="A13" s="658"/>
      <c r="B13" s="659" t="s">
        <v>1163</v>
      </c>
      <c r="C13" s="660" t="s">
        <v>61</v>
      </c>
      <c r="D13" s="661" t="s">
        <v>61</v>
      </c>
      <c r="E13" s="662"/>
      <c r="F13" s="663" t="str">
        <f t="shared" si="0"/>
        <v/>
      </c>
      <c r="G13" s="664" t="str">
        <f t="shared" si="0"/>
        <v/>
      </c>
      <c r="H13" s="665" t="str">
        <f t="shared" si="0"/>
        <v/>
      </c>
      <c r="I13" s="666" t="str">
        <f t="shared" si="0"/>
        <v/>
      </c>
      <c r="J13" s="667" t="str">
        <f t="shared" si="0"/>
        <v/>
      </c>
      <c r="K13" s="668" t="str">
        <f t="shared" si="0"/>
        <v/>
      </c>
      <c r="L13" s="743" t="str">
        <f>IFERROR(IF(($D$13="Yes"), 'QMS - NO 9001 Cert'!$Z$201,""),"")</f>
        <v/>
      </c>
      <c r="M13" s="669" t="str">
        <f>IFERROR(IF(($D$13="Yes"), 'QMS - NO 9001 Cert'!$Z$202,""),"")</f>
        <v/>
      </c>
      <c r="N13" s="670" t="str">
        <f>IFERROR(IF(($D$13="Yes"), 'QMS - NO 9001 Cert'!$Z$203,""),"")</f>
        <v/>
      </c>
      <c r="O13" s="671" t="str">
        <f>IFERROR(IF(($D$13="Yes"), 'QMS - NO 9001 Cert'!$Z$204,""),"")</f>
        <v/>
      </c>
      <c r="P13" s="672" t="str">
        <f>IFERROR(IF(($D$13="Yes"), 'QMS - NO 9001 Cert'!$Z$205,""),"")</f>
        <v/>
      </c>
      <c r="Q13" s="673" t="str">
        <f>IFERROR(IF(($D$13="Yes"), 'QMS - NO 9001 Cert'!$Z$206,""),"")</f>
        <v/>
      </c>
      <c r="R13" s="674" t="str">
        <f t="shared" si="1"/>
        <v/>
      </c>
      <c r="S13" s="702"/>
      <c r="T13" s="669"/>
      <c r="U13" s="670"/>
      <c r="V13" s="671"/>
      <c r="W13" s="672"/>
      <c r="X13" s="675"/>
      <c r="Y13" s="674"/>
      <c r="Z13" s="658" t="s">
        <v>286</v>
      </c>
      <c r="AA13" s="676" t="b">
        <f>IF(C13="Yes",TRUE,FALSE)</f>
        <v>0</v>
      </c>
      <c r="AB13" s="677"/>
      <c r="AC13" s="677"/>
      <c r="AD13" s="677"/>
      <c r="AE13" s="677"/>
      <c r="AF13" s="677" t="str">
        <f>IF(OR(E13="A",E13="B",E13="C"),"A",IF(E13="D","F","N"))</f>
        <v>N</v>
      </c>
      <c r="AG13" s="678" t="str">
        <f>IF(OR(E13="A",E13="B",E13="C"),"A",IF(E13="D","F","N"))</f>
        <v>N</v>
      </c>
      <c r="AH13" s="678"/>
      <c r="AI13" s="678" t="s">
        <v>1141</v>
      </c>
      <c r="AJ13" s="727" t="str">
        <f t="shared" si="3"/>
        <v/>
      </c>
      <c r="AK13" s="678"/>
    </row>
    <row r="14" spans="1:37" ht="17.25" thickTop="1" x14ac:dyDescent="0.25">
      <c r="A14" s="808" t="s">
        <v>1348</v>
      </c>
      <c r="B14" s="809" t="s">
        <v>1349</v>
      </c>
      <c r="C14" s="810" t="s">
        <v>61</v>
      </c>
      <c r="D14" s="811" t="s">
        <v>61</v>
      </c>
      <c r="E14" s="812"/>
      <c r="F14" s="813" t="str">
        <f t="shared" ref="F14:F45" si="4">IFERROR(IF($P14&gt;0,L14/$R14,""),"")</f>
        <v/>
      </c>
      <c r="G14" s="814" t="str">
        <f t="shared" ref="G14:G45" si="5">IFERROR(IF($P14&gt;0,M14/$R14,""),"")</f>
        <v/>
      </c>
      <c r="H14" s="815" t="str">
        <f t="shared" ref="H14:H45" si="6">IFERROR(IF($P14&gt;0,N14/$R14,""),"")</f>
        <v/>
      </c>
      <c r="I14" s="816" t="str">
        <f t="shared" ref="I14:I45" si="7">IFERROR(IF($P14&gt;0,O14/$R14,""),"")</f>
        <v/>
      </c>
      <c r="J14" s="817" t="str">
        <f t="shared" ref="J14:J45" si="8">IFERROR(IF($P14&gt;0,P14/$R14,""),"")</f>
        <v/>
      </c>
      <c r="K14" s="818" t="str">
        <f t="shared" ref="K14:K45" si="9">IFERROR(IF($P14&gt;0,Q14/$R14,""),"")</f>
        <v/>
      </c>
      <c r="L14" s="819" t="str">
        <f>IFERROR(IF(($D14="Yes"), ic!$AV$289 + ic!$BL$289,""),"")</f>
        <v/>
      </c>
      <c r="M14" s="820" t="str">
        <f>IFERROR(IF(($D14="Yes"), ic!$AV$290 + ic!$BL$290,""),"")</f>
        <v/>
      </c>
      <c r="N14" s="821" t="str">
        <f>IFERROR(IF(($D14="Yes"), ic!$AV$291 + ic!$BL$291,""),"")</f>
        <v/>
      </c>
      <c r="O14" s="822" t="str">
        <f>IFERROR(IF(($D14="Yes"), ic!$AV$292 + ic!$BL$292,""),"")</f>
        <v/>
      </c>
      <c r="P14" s="823" t="str">
        <f>IFERROR(IF(($D14="Yes"), ic!$AV$293 + ic!$BL$293,""),"")</f>
        <v/>
      </c>
      <c r="Q14" s="824" t="str">
        <f>IFERROR(IF(($D14="Yes"), ic!$AV$294 + ic!$BL$294,""),"")</f>
        <v/>
      </c>
      <c r="R14" s="825" t="str">
        <f t="shared" si="1"/>
        <v/>
      </c>
      <c r="S14" s="826">
        <f>IFERROR(SUM(L14:L200),"")</f>
        <v>0</v>
      </c>
      <c r="T14" s="820">
        <f>IFERROR(SUM(M14:M200),"")</f>
        <v>0</v>
      </c>
      <c r="U14" s="821">
        <f t="shared" ref="U14:Y14" si="10">IFERROR(SUM(N14:N200),"")</f>
        <v>0</v>
      </c>
      <c r="V14" s="822">
        <f t="shared" si="10"/>
        <v>0</v>
      </c>
      <c r="W14" s="823">
        <f t="shared" si="10"/>
        <v>0</v>
      </c>
      <c r="X14" s="827">
        <f t="shared" si="10"/>
        <v>0</v>
      </c>
      <c r="Y14" s="825">
        <f t="shared" si="10"/>
        <v>0</v>
      </c>
      <c r="Z14" s="808" t="s">
        <v>287</v>
      </c>
      <c r="AA14" s="828" t="b">
        <f>COUNTIF(C14:C26,"Yes")&gt;0</f>
        <v>0</v>
      </c>
      <c r="AB14" s="829" t="s">
        <v>135</v>
      </c>
      <c r="AC14" s="829" t="str">
        <f>_xlfn.TEXTJOIN(CHAR(10),TRUE,AC15:AC26)</f>
        <v/>
      </c>
      <c r="AD14" s="829" t="str">
        <f>_xlfn.TEXTJOIN(CHAR(10),TRUE,AD15:AD26)</f>
        <v/>
      </c>
      <c r="AE14" s="829" t="str">
        <f t="shared" ref="AE14:AE45" si="11">IF(OR(E14="A",E14="B",E14="C"),"A",IF(E14="D","F","N"))</f>
        <v>N</v>
      </c>
      <c r="AF14" s="400" t="str">
        <f>IF(COUNTIF(AE14:AE26,"N")=13,"N",IF(COUNTIF(AE14:AE26,"A")&gt;=1,AE14,"F"))</f>
        <v>N</v>
      </c>
      <c r="AG14" s="657" t="str">
        <f>IF(AE14="A",_xlfn.TEXTJOIN(CHAR(10),TRUE,AG15:AG26),"")</f>
        <v/>
      </c>
      <c r="AH14" s="657" t="str">
        <f>IF(AE14="A",_xlfn.TEXTJOIN(CHAR(10),TRUE,AH15:AH26),"")</f>
        <v/>
      </c>
      <c r="AI14" s="657" t="s">
        <v>60</v>
      </c>
      <c r="AJ14" s="657" t="str">
        <f>IF(AE14="A",_xlfn.TEXTJOIN(CHAR(10),TRUE,AJ15:AJ26),"")</f>
        <v/>
      </c>
      <c r="AK14" s="657" t="str">
        <f>IF(AE14="A",_xlfn.TEXTJOIN(CHAR(10),TRUE,AK15:AK26),"")</f>
        <v/>
      </c>
    </row>
    <row r="15" spans="1:37" x14ac:dyDescent="0.25">
      <c r="A15" s="830"/>
      <c r="B15" s="831" t="s">
        <v>1350</v>
      </c>
      <c r="C15" s="832" t="s">
        <v>61</v>
      </c>
      <c r="D15" s="833" t="s">
        <v>61</v>
      </c>
      <c r="E15" s="834"/>
      <c r="F15" s="835" t="str">
        <f t="shared" si="4"/>
        <v/>
      </c>
      <c r="G15" s="836" t="str">
        <f t="shared" si="5"/>
        <v/>
      </c>
      <c r="H15" s="837" t="str">
        <f t="shared" si="6"/>
        <v/>
      </c>
      <c r="I15" s="838" t="str">
        <f t="shared" si="7"/>
        <v/>
      </c>
      <c r="J15" s="839" t="str">
        <f t="shared" si="8"/>
        <v/>
      </c>
      <c r="K15" s="840" t="str">
        <f t="shared" si="9"/>
        <v/>
      </c>
      <c r="L15" s="841" t="str">
        <f>IFERROR(IF(($D15="Yes"), ic!$AW$289 + ic!$BM$289,""),"")</f>
        <v/>
      </c>
      <c r="M15" s="842" t="str">
        <f>IFERROR(IF(($D15="Yes"), ic!$AW$290 + ic!$BM$290,""),"")</f>
        <v/>
      </c>
      <c r="N15" s="843" t="str">
        <f>IFERROR(IF(($D15="Yes"), ic!$AW$291 + ic!$BM$291,""),"")</f>
        <v/>
      </c>
      <c r="O15" s="844" t="str">
        <f>IFERROR(IF(($D15="Yes"), ic!$AW$292 + ic!$BM$292,""),"")</f>
        <v/>
      </c>
      <c r="P15" s="845" t="str">
        <f>IFERROR(IF(($D15="Yes"), ic!$AW$293 + ic!$BM$293,""),"")</f>
        <v/>
      </c>
      <c r="Q15" s="846" t="str">
        <f>IFERROR(IF(($D15="Yes"), ic!$AW$294 + ic!$BM$294,""),"")</f>
        <v/>
      </c>
      <c r="R15" s="847" t="str">
        <f t="shared" si="1"/>
        <v/>
      </c>
      <c r="S15" s="848"/>
      <c r="T15" s="842"/>
      <c r="U15" s="843"/>
      <c r="V15" s="844"/>
      <c r="W15" s="845"/>
      <c r="X15" s="849"/>
      <c r="Y15" s="847"/>
      <c r="Z15" s="830" t="s">
        <v>287</v>
      </c>
      <c r="AA15" s="850" t="b">
        <f t="shared" ref="AA15:AA26" si="12">COUNTIF(C15:C15,"Yes")&gt;0</f>
        <v>0</v>
      </c>
      <c r="AB15" s="851" t="s">
        <v>135</v>
      </c>
      <c r="AC15" s="851" t="str">
        <f>IF(AA15,"kIC (" &amp; C1 &amp; ")","")</f>
        <v/>
      </c>
      <c r="AD15" s="851" t="str">
        <f>IF(AA15,"contact IC (" &amp; C1 &amp; ")","")</f>
        <v/>
      </c>
      <c r="AE15" s="851" t="str">
        <f t="shared" si="11"/>
        <v>N</v>
      </c>
      <c r="AF15" s="75" t="str">
        <f t="shared" ref="AF15:AF26" si="13">IF(AND(AA15,AD15="A"),"A","")</f>
        <v/>
      </c>
      <c r="AG15" s="603" t="str">
        <f t="shared" ref="AG15:AG26" si="14">IF(AE15="A",AC15,"")</f>
        <v/>
      </c>
      <c r="AH15" s="603" t="str">
        <f t="shared" ref="AH15:AH26" si="15">IF(AE15="A",AD15,"")</f>
        <v/>
      </c>
      <c r="AI15" s="603" t="s">
        <v>60</v>
      </c>
      <c r="AJ15" s="603" t="str">
        <f t="shared" ref="AJ15:AJ26" si="16">IF(LEN(AG15)&gt;0,IF(AI15="Yes",AG15,""),"")</f>
        <v/>
      </c>
      <c r="AK15" s="603" t="str">
        <f t="shared" ref="AK15:AK26" si="17">IF(LEN(AH15)&gt;0,IF(AI15="Yes",AH15,""),"")</f>
        <v/>
      </c>
    </row>
    <row r="16" spans="1:37" x14ac:dyDescent="0.25">
      <c r="A16" s="830"/>
      <c r="B16" s="831" t="s">
        <v>1352</v>
      </c>
      <c r="C16" s="832" t="s">
        <v>61</v>
      </c>
      <c r="D16" s="833" t="s">
        <v>61</v>
      </c>
      <c r="E16" s="834"/>
      <c r="F16" s="835" t="str">
        <f t="shared" si="4"/>
        <v/>
      </c>
      <c r="G16" s="836" t="str">
        <f t="shared" si="5"/>
        <v/>
      </c>
      <c r="H16" s="837" t="str">
        <f t="shared" si="6"/>
        <v/>
      </c>
      <c r="I16" s="838" t="str">
        <f t="shared" si="7"/>
        <v/>
      </c>
      <c r="J16" s="839" t="str">
        <f t="shared" si="8"/>
        <v/>
      </c>
      <c r="K16" s="840" t="str">
        <f t="shared" si="9"/>
        <v/>
      </c>
      <c r="L16" s="841" t="str">
        <f>IFERROR(IF(($D16="Yes"), ic!$AX$289 + ic!$BN$289,""),"")</f>
        <v/>
      </c>
      <c r="M16" s="842" t="str">
        <f>IFERROR(IF(($D16="Yes"), ic!$AX$290 + ic!$BN$290,""),"")</f>
        <v/>
      </c>
      <c r="N16" s="843" t="str">
        <f>IFERROR(IF(($D16="Yes"), ic!$AX$291 + ic!$BN$291,""),"")</f>
        <v/>
      </c>
      <c r="O16" s="844" t="str">
        <f>IFERROR(IF(($D16="Yes"), ic!$AX$292 + ic!$BN$292,""),"")</f>
        <v/>
      </c>
      <c r="P16" s="845" t="str">
        <f>IFERROR(IF(($D16="Yes"), ic!$AX$293 + ic!$BN$293,""),"")</f>
        <v/>
      </c>
      <c r="Q16" s="846" t="str">
        <f>IFERROR(IF(($D16="Yes"), ic!$AX$294 + ic!$BN$294,""),"")</f>
        <v/>
      </c>
      <c r="R16" s="847" t="str">
        <f t="shared" si="1"/>
        <v/>
      </c>
      <c r="S16" s="848"/>
      <c r="T16" s="842"/>
      <c r="U16" s="843"/>
      <c r="V16" s="844"/>
      <c r="W16" s="845"/>
      <c r="X16" s="849"/>
      <c r="Y16" s="847"/>
      <c r="Z16" s="830" t="s">
        <v>287</v>
      </c>
      <c r="AA16" s="850" t="b">
        <f t="shared" si="12"/>
        <v>0</v>
      </c>
      <c r="AB16" s="851" t="s">
        <v>135</v>
      </c>
      <c r="AC16" s="851" t="str">
        <f>IF(AA16,"pIC (" &amp; C1 &amp; ")","")</f>
        <v/>
      </c>
      <c r="AD16" s="851" t="str">
        <f>IF(AA16,"proximity IC (" &amp; C1 &amp; ")","")</f>
        <v/>
      </c>
      <c r="AE16" s="851" t="str">
        <f t="shared" si="11"/>
        <v>N</v>
      </c>
      <c r="AF16" s="75" t="str">
        <f t="shared" si="13"/>
        <v/>
      </c>
      <c r="AG16" s="603" t="str">
        <f t="shared" si="14"/>
        <v/>
      </c>
      <c r="AH16" s="603" t="str">
        <f t="shared" si="15"/>
        <v/>
      </c>
      <c r="AI16" s="603" t="s">
        <v>60</v>
      </c>
      <c r="AJ16" s="603" t="str">
        <f t="shared" si="16"/>
        <v/>
      </c>
      <c r="AK16" s="603" t="str">
        <f t="shared" si="17"/>
        <v/>
      </c>
    </row>
    <row r="17" spans="1:37" x14ac:dyDescent="0.25">
      <c r="A17" s="830"/>
      <c r="B17" s="831" t="s">
        <v>1354</v>
      </c>
      <c r="C17" s="832" t="s">
        <v>61</v>
      </c>
      <c r="D17" s="833" t="s">
        <v>61</v>
      </c>
      <c r="E17" s="834"/>
      <c r="F17" s="835" t="str">
        <f t="shared" si="4"/>
        <v/>
      </c>
      <c r="G17" s="836" t="str">
        <f t="shared" si="5"/>
        <v/>
      </c>
      <c r="H17" s="837" t="str">
        <f t="shared" si="6"/>
        <v/>
      </c>
      <c r="I17" s="838" t="str">
        <f t="shared" si="7"/>
        <v/>
      </c>
      <c r="J17" s="839" t="str">
        <f t="shared" si="8"/>
        <v/>
      </c>
      <c r="K17" s="840" t="str">
        <f t="shared" si="9"/>
        <v/>
      </c>
      <c r="L17" s="841" t="str">
        <f>IFERROR(IF(($D17="Yes"), ic!$AY$289 + ic!$BO$289,""),"")</f>
        <v/>
      </c>
      <c r="M17" s="842" t="str">
        <f>IFERROR(IF(($D17="Yes"), ic!$AY$290 + ic!$BO$290,""),"")</f>
        <v/>
      </c>
      <c r="N17" s="843" t="str">
        <f>IFERROR(IF(($D17="Yes"), ic!$AY$291 + ic!$BO$291,""),"")</f>
        <v/>
      </c>
      <c r="O17" s="844" t="str">
        <f>IFERROR(IF(($D17="Yes"), ic!$AY$292 + ic!$BO$292,""),"")</f>
        <v/>
      </c>
      <c r="P17" s="845" t="str">
        <f>IFERROR(IF(($D17="Yes"), ic!$AY$293 + ic!$BO$293,""),"")</f>
        <v/>
      </c>
      <c r="Q17" s="846" t="str">
        <f>IFERROR(IF(($D17="Yes"), ic!$AY$294 + ic!$BO$294,""),"")</f>
        <v/>
      </c>
      <c r="R17" s="847" t="str">
        <f t="shared" si="1"/>
        <v/>
      </c>
      <c r="S17" s="848"/>
      <c r="T17" s="842"/>
      <c r="U17" s="843"/>
      <c r="V17" s="844"/>
      <c r="W17" s="845"/>
      <c r="X17" s="849"/>
      <c r="Y17" s="847"/>
      <c r="Z17" s="830" t="s">
        <v>287</v>
      </c>
      <c r="AA17" s="850" t="b">
        <f t="shared" si="12"/>
        <v>0</v>
      </c>
      <c r="AB17" s="851" t="s">
        <v>135</v>
      </c>
      <c r="AC17" s="851" t="str">
        <f>IF(AA17,"tstIC (" &amp; C1 &amp; ")","")</f>
        <v/>
      </c>
      <c r="AD17" s="851" t="str">
        <f>IF(AA17,"test IC Wafer (" &amp; C1 &amp; ")","")</f>
        <v/>
      </c>
      <c r="AE17" s="851" t="str">
        <f t="shared" si="11"/>
        <v>N</v>
      </c>
      <c r="AF17" s="75" t="str">
        <f t="shared" si="13"/>
        <v/>
      </c>
      <c r="AG17" s="603" t="str">
        <f t="shared" si="14"/>
        <v/>
      </c>
      <c r="AH17" s="603" t="str">
        <f t="shared" si="15"/>
        <v/>
      </c>
      <c r="AI17" s="603" t="s">
        <v>60</v>
      </c>
      <c r="AJ17" s="603" t="str">
        <f t="shared" si="16"/>
        <v/>
      </c>
      <c r="AK17" s="603" t="str">
        <f t="shared" si="17"/>
        <v/>
      </c>
    </row>
    <row r="18" spans="1:37" x14ac:dyDescent="0.25">
      <c r="A18" s="830"/>
      <c r="B18" s="831" t="s">
        <v>1356</v>
      </c>
      <c r="C18" s="832" t="s">
        <v>61</v>
      </c>
      <c r="D18" s="833" t="s">
        <v>61</v>
      </c>
      <c r="E18" s="834"/>
      <c r="F18" s="835" t="str">
        <f t="shared" si="4"/>
        <v/>
      </c>
      <c r="G18" s="836" t="str">
        <f t="shared" si="5"/>
        <v/>
      </c>
      <c r="H18" s="837" t="str">
        <f t="shared" si="6"/>
        <v/>
      </c>
      <c r="I18" s="838" t="str">
        <f t="shared" si="7"/>
        <v/>
      </c>
      <c r="J18" s="839" t="str">
        <f t="shared" si="8"/>
        <v/>
      </c>
      <c r="K18" s="840" t="str">
        <f t="shared" si="9"/>
        <v/>
      </c>
      <c r="L18" s="841" t="str">
        <f>IFERROR(IF(($D18="Yes"), ic!$AZ$289 + ic!$BP$289,""),"")</f>
        <v/>
      </c>
      <c r="M18" s="842" t="str">
        <f>IFERROR(IF(($D18="Yes"), ic!$AZ$290 + ic!$BP$290,""),"")</f>
        <v/>
      </c>
      <c r="N18" s="843" t="str">
        <f>IFERROR(IF(($D18="Yes"), ic!$AZ$291 + ic!$BP$291,""),"")</f>
        <v/>
      </c>
      <c r="O18" s="844" t="str">
        <f>IFERROR(IF(($D18="Yes"), ic!$AZ$292 + ic!$BP$292,""),"")</f>
        <v/>
      </c>
      <c r="P18" s="845" t="str">
        <f>IFERROR(IF(($D18="Yes"), ic!$AZ$293 + ic!$BP$293,""),"")</f>
        <v/>
      </c>
      <c r="Q18" s="846" t="str">
        <f>IFERROR(IF(($D18="Yes"), ic!$AZ$294 + ic!$BP$294,""),"")</f>
        <v/>
      </c>
      <c r="R18" s="847" t="str">
        <f t="shared" si="1"/>
        <v/>
      </c>
      <c r="S18" s="848"/>
      <c r="T18" s="842"/>
      <c r="U18" s="843"/>
      <c r="V18" s="844"/>
      <c r="W18" s="845"/>
      <c r="X18" s="849"/>
      <c r="Y18" s="847"/>
      <c r="Z18" s="830" t="s">
        <v>287</v>
      </c>
      <c r="AA18" s="850" t="b">
        <f t="shared" si="12"/>
        <v>0</v>
      </c>
      <c r="AB18" s="851" t="s">
        <v>135</v>
      </c>
      <c r="AC18" s="851" t="str">
        <f>IF(AA18,"bckIC (" &amp; C1 &amp; ")","")</f>
        <v/>
      </c>
      <c r="AD18" s="851" t="str">
        <f>IF(AA18,"backside treatment of IC Wafer (" &amp; C1 &amp; ")","")</f>
        <v/>
      </c>
      <c r="AE18" s="851" t="str">
        <f t="shared" si="11"/>
        <v>N</v>
      </c>
      <c r="AF18" s="75" t="str">
        <f t="shared" si="13"/>
        <v/>
      </c>
      <c r="AG18" s="603" t="str">
        <f t="shared" si="14"/>
        <v/>
      </c>
      <c r="AH18" s="603" t="str">
        <f t="shared" si="15"/>
        <v/>
      </c>
      <c r="AI18" s="603" t="s">
        <v>60</v>
      </c>
      <c r="AJ18" s="603" t="str">
        <f t="shared" si="16"/>
        <v/>
      </c>
      <c r="AK18" s="603" t="str">
        <f t="shared" si="17"/>
        <v/>
      </c>
    </row>
    <row r="19" spans="1:37" x14ac:dyDescent="0.25">
      <c r="A19" s="830"/>
      <c r="B19" s="831" t="s">
        <v>1358</v>
      </c>
      <c r="C19" s="832" t="s">
        <v>61</v>
      </c>
      <c r="D19" s="833" t="s">
        <v>61</v>
      </c>
      <c r="E19" s="834"/>
      <c r="F19" s="835" t="str">
        <f t="shared" si="4"/>
        <v/>
      </c>
      <c r="G19" s="836" t="str">
        <f t="shared" si="5"/>
        <v/>
      </c>
      <c r="H19" s="837" t="str">
        <f t="shared" si="6"/>
        <v/>
      </c>
      <c r="I19" s="838" t="str">
        <f t="shared" si="7"/>
        <v/>
      </c>
      <c r="J19" s="839" t="str">
        <f t="shared" si="8"/>
        <v/>
      </c>
      <c r="K19" s="840" t="str">
        <f t="shared" si="9"/>
        <v/>
      </c>
      <c r="L19" s="841" t="str">
        <f>IFERROR(IF(($D19="Yes"), ic!$BA$289 + ic!$BQ$289,""),"")</f>
        <v/>
      </c>
      <c r="M19" s="842" t="str">
        <f>IFERROR(IF(($D19="Yes"), ic!$BA$290 + ic!$BQ$290,""),"")</f>
        <v/>
      </c>
      <c r="N19" s="843" t="str">
        <f>IFERROR(IF(($D19="Yes"), ic!$BA$291 + ic!$BQ$291,""),"")</f>
        <v/>
      </c>
      <c r="O19" s="844" t="str">
        <f>IFERROR(IF(($D19="Yes"), ic!$BA$292 + ic!$BQ$292,""),"")</f>
        <v/>
      </c>
      <c r="P19" s="845" t="str">
        <f>IFERROR(IF(($D19="Yes"), ic!$BA$293 + ic!$BQ$293,""),"")</f>
        <v/>
      </c>
      <c r="Q19" s="846" t="str">
        <f>IFERROR(IF(($D19="Yes"), ic!$BA$294 + ic!$BQ$294,""),"")</f>
        <v/>
      </c>
      <c r="R19" s="847" t="str">
        <f t="shared" si="1"/>
        <v/>
      </c>
      <c r="S19" s="848"/>
      <c r="T19" s="842"/>
      <c r="U19" s="843"/>
      <c r="V19" s="844"/>
      <c r="W19" s="845"/>
      <c r="X19" s="849"/>
      <c r="Y19" s="847"/>
      <c r="Z19" s="830" t="s">
        <v>287</v>
      </c>
      <c r="AA19" s="850" t="b">
        <f t="shared" si="12"/>
        <v>0</v>
      </c>
      <c r="AB19" s="851" t="s">
        <v>135</v>
      </c>
      <c r="AC19" s="851" t="str">
        <f>IF(AA19,"rdlIC (" &amp; C1 &amp; ")","")</f>
        <v/>
      </c>
      <c r="AD19" s="851" t="str">
        <f>IF(AA19,"Apply redistribution layer onto IC Wafer (" &amp; C1 &amp; ")","")</f>
        <v/>
      </c>
      <c r="AE19" s="851" t="str">
        <f t="shared" si="11"/>
        <v>N</v>
      </c>
      <c r="AF19" s="75" t="str">
        <f t="shared" si="13"/>
        <v/>
      </c>
      <c r="AG19" s="603" t="str">
        <f t="shared" si="14"/>
        <v/>
      </c>
      <c r="AH19" s="603" t="str">
        <f t="shared" si="15"/>
        <v/>
      </c>
      <c r="AI19" s="603" t="s">
        <v>60</v>
      </c>
      <c r="AJ19" s="603" t="str">
        <f t="shared" si="16"/>
        <v/>
      </c>
      <c r="AK19" s="603" t="str">
        <f t="shared" si="17"/>
        <v/>
      </c>
    </row>
    <row r="20" spans="1:37" x14ac:dyDescent="0.25">
      <c r="A20" s="830"/>
      <c r="B20" s="831" t="s">
        <v>1360</v>
      </c>
      <c r="C20" s="832" t="s">
        <v>61</v>
      </c>
      <c r="D20" s="833" t="s">
        <v>61</v>
      </c>
      <c r="E20" s="834"/>
      <c r="F20" s="835" t="str">
        <f t="shared" si="4"/>
        <v/>
      </c>
      <c r="G20" s="836" t="str">
        <f t="shared" si="5"/>
        <v/>
      </c>
      <c r="H20" s="837" t="str">
        <f t="shared" si="6"/>
        <v/>
      </c>
      <c r="I20" s="838" t="str">
        <f t="shared" si="7"/>
        <v/>
      </c>
      <c r="J20" s="839" t="str">
        <f t="shared" si="8"/>
        <v/>
      </c>
      <c r="K20" s="840" t="str">
        <f t="shared" si="9"/>
        <v/>
      </c>
      <c r="L20" s="841" t="str">
        <f>IFERROR(IF(($D20="Yes"), ic!$BB$289 + ic!$BR$289,""),"")</f>
        <v/>
      </c>
      <c r="M20" s="842" t="str">
        <f>IFERROR(IF(($D20="Yes"), ic!$BB$290 + ic!$BR$290,""),"")</f>
        <v/>
      </c>
      <c r="N20" s="843" t="str">
        <f>IFERROR(IF(($D20="Yes"), ic!$BB$291 + ic!$BR$291,""),"")</f>
        <v/>
      </c>
      <c r="O20" s="844" t="str">
        <f>IFERROR(IF(($D20="Yes"), ic!$BB$292 + ic!$BR$292,""),"")</f>
        <v/>
      </c>
      <c r="P20" s="845" t="str">
        <f>IFERROR(IF(($D20="Yes"), ic!$BB$293 + ic!$BR$293,""),"")</f>
        <v/>
      </c>
      <c r="Q20" s="846" t="str">
        <f>IFERROR(IF(($D20="Yes"), ic!$BB$294 + ic!$BR$294,""),"")</f>
        <v/>
      </c>
      <c r="R20" s="847" t="str">
        <f t="shared" si="1"/>
        <v/>
      </c>
      <c r="S20" s="848"/>
      <c r="T20" s="842"/>
      <c r="U20" s="843"/>
      <c r="V20" s="844"/>
      <c r="W20" s="845"/>
      <c r="X20" s="849"/>
      <c r="Y20" s="847"/>
      <c r="Z20" s="830" t="s">
        <v>287</v>
      </c>
      <c r="AA20" s="850" t="b">
        <f t="shared" si="12"/>
        <v>0</v>
      </c>
      <c r="AB20" s="851" t="s">
        <v>135</v>
      </c>
      <c r="AC20" s="851" t="str">
        <f>IF(AA20,"bmpIC (" &amp; C1 &amp; ")","")</f>
        <v/>
      </c>
      <c r="AD20" s="851" t="str">
        <f>IF(AA20,"bumping the IC Wafer (" &amp; C1 &amp; ")","")</f>
        <v/>
      </c>
      <c r="AE20" s="851" t="str">
        <f t="shared" si="11"/>
        <v>N</v>
      </c>
      <c r="AF20" s="75" t="str">
        <f t="shared" si="13"/>
        <v/>
      </c>
      <c r="AG20" s="603" t="str">
        <f t="shared" si="14"/>
        <v/>
      </c>
      <c r="AH20" s="603" t="str">
        <f t="shared" si="15"/>
        <v/>
      </c>
      <c r="AI20" s="603" t="s">
        <v>60</v>
      </c>
      <c r="AJ20" s="603" t="str">
        <f t="shared" si="16"/>
        <v/>
      </c>
      <c r="AK20" s="603" t="str">
        <f t="shared" si="17"/>
        <v/>
      </c>
    </row>
    <row r="21" spans="1:37" x14ac:dyDescent="0.25">
      <c r="A21" s="830"/>
      <c r="B21" s="831" t="s">
        <v>1362</v>
      </c>
      <c r="C21" s="832" t="s">
        <v>61</v>
      </c>
      <c r="D21" s="833" t="s">
        <v>61</v>
      </c>
      <c r="E21" s="834"/>
      <c r="F21" s="835" t="str">
        <f t="shared" si="4"/>
        <v/>
      </c>
      <c r="G21" s="836" t="str">
        <f t="shared" si="5"/>
        <v/>
      </c>
      <c r="H21" s="837" t="str">
        <f t="shared" si="6"/>
        <v/>
      </c>
      <c r="I21" s="838" t="str">
        <f t="shared" si="7"/>
        <v/>
      </c>
      <c r="J21" s="839" t="str">
        <f t="shared" si="8"/>
        <v/>
      </c>
      <c r="K21" s="840" t="str">
        <f t="shared" si="9"/>
        <v/>
      </c>
      <c r="L21" s="841" t="str">
        <f>IFERROR(IF(($D21="Yes"), ic!$BC$289 + ic!$BS$289,""),"")</f>
        <v/>
      </c>
      <c r="M21" s="842" t="str">
        <f>IFERROR(IF(($D21="Yes"), ic!$BC$290 + ic!$BS$290,""),"")</f>
        <v/>
      </c>
      <c r="N21" s="843" t="str">
        <f>IFERROR(IF(($D21="Yes"), ic!$BC$291 + ic!$BS$291,""),"")</f>
        <v/>
      </c>
      <c r="O21" s="844" t="str">
        <f>IFERROR(IF(($D21="Yes"), ic!$BC$292 + ic!$BS$292,""),"")</f>
        <v/>
      </c>
      <c r="P21" s="845" t="str">
        <f>IFERROR(IF(($D21="Yes"), ic!$BC$293 + ic!$BS$293,""),"")</f>
        <v/>
      </c>
      <c r="Q21" s="846" t="str">
        <f>IFERROR(IF(($D21="Yes"), ic!$BC$294 + ic!$BS$294,""),"")</f>
        <v/>
      </c>
      <c r="R21" s="847" t="str">
        <f t="shared" si="1"/>
        <v/>
      </c>
      <c r="S21" s="848"/>
      <c r="T21" s="842"/>
      <c r="U21" s="843"/>
      <c r="V21" s="844"/>
      <c r="W21" s="845"/>
      <c r="X21" s="849"/>
      <c r="Y21" s="847"/>
      <c r="Z21" s="830" t="s">
        <v>287</v>
      </c>
      <c r="AA21" s="850" t="b">
        <f t="shared" si="12"/>
        <v>0</v>
      </c>
      <c r="AB21" s="851" t="s">
        <v>135</v>
      </c>
      <c r="AC21" s="851" t="str">
        <f>IF(AA21,"sawIC (" &amp; C1 &amp; ")","")</f>
        <v/>
      </c>
      <c r="AD21" s="851" t="str">
        <f>IF(AA21,"sawing the IC Wafer (" &amp; C1 &amp; ")","")</f>
        <v/>
      </c>
      <c r="AE21" s="851" t="str">
        <f t="shared" si="11"/>
        <v>N</v>
      </c>
      <c r="AF21" s="75" t="str">
        <f t="shared" si="13"/>
        <v/>
      </c>
      <c r="AG21" s="603" t="str">
        <f t="shared" si="14"/>
        <v/>
      </c>
      <c r="AH21" s="603" t="str">
        <f t="shared" si="15"/>
        <v/>
      </c>
      <c r="AI21" s="603" t="s">
        <v>60</v>
      </c>
      <c r="AJ21" s="603" t="str">
        <f t="shared" si="16"/>
        <v/>
      </c>
      <c r="AK21" s="603" t="str">
        <f t="shared" si="17"/>
        <v/>
      </c>
    </row>
    <row r="22" spans="1:37" x14ac:dyDescent="0.25">
      <c r="A22" s="830"/>
      <c r="B22" s="831" t="s">
        <v>1364</v>
      </c>
      <c r="C22" s="832" t="s">
        <v>61</v>
      </c>
      <c r="D22" s="833" t="s">
        <v>61</v>
      </c>
      <c r="E22" s="834"/>
      <c r="F22" s="835" t="str">
        <f t="shared" si="4"/>
        <v/>
      </c>
      <c r="G22" s="836" t="str">
        <f t="shared" si="5"/>
        <v/>
      </c>
      <c r="H22" s="837" t="str">
        <f t="shared" si="6"/>
        <v/>
      </c>
      <c r="I22" s="838" t="str">
        <f t="shared" si="7"/>
        <v/>
      </c>
      <c r="J22" s="839" t="str">
        <f t="shared" si="8"/>
        <v/>
      </c>
      <c r="K22" s="840" t="str">
        <f t="shared" si="9"/>
        <v/>
      </c>
      <c r="L22" s="841" t="str">
        <f>IFERROR(IF(($D22="Yes"), ic!$BD$289 + ic!$BT$289,""),"")</f>
        <v/>
      </c>
      <c r="M22" s="842" t="str">
        <f>IFERROR(IF(($D22="Yes"), ic!$BD$290 + ic!$BT$290,""),"")</f>
        <v/>
      </c>
      <c r="N22" s="843" t="str">
        <f>IFERROR(IF(($D22="Yes"), ic!$BD$291 + ic!$BT$291,""),"")</f>
        <v/>
      </c>
      <c r="O22" s="844" t="str">
        <f>IFERROR(IF(($D22="Yes"), ic!$BD$292 + ic!$BT$292,""),"")</f>
        <v/>
      </c>
      <c r="P22" s="845" t="str">
        <f>IFERROR(IF(($D22="Yes"), ic!$BD$293 + ic!$BT$293,""),"")</f>
        <v/>
      </c>
      <c r="Q22" s="846" t="str">
        <f>IFERROR(IF(($D22="Yes"), ic!$BD$294 + ic!$BT$294,""),"")</f>
        <v/>
      </c>
      <c r="R22" s="847" t="str">
        <f t="shared" si="1"/>
        <v/>
      </c>
      <c r="S22" s="848"/>
      <c r="T22" s="842"/>
      <c r="U22" s="843"/>
      <c r="V22" s="844"/>
      <c r="W22" s="845"/>
      <c r="X22" s="849"/>
      <c r="Y22" s="847"/>
      <c r="Z22" s="830" t="s">
        <v>287</v>
      </c>
      <c r="AA22" s="850" t="b">
        <f t="shared" si="12"/>
        <v>0</v>
      </c>
      <c r="AB22" s="851" t="s">
        <v>135</v>
      </c>
      <c r="AC22" s="851" t="str">
        <f>IF(AA22,"venIC (" &amp; C1 &amp; ")","")</f>
        <v/>
      </c>
      <c r="AD22" s="851" t="str">
        <f>IF(AA22,"Vendor for IC (" &amp; C1 &amp; ")","")</f>
        <v/>
      </c>
      <c r="AE22" s="851" t="str">
        <f t="shared" si="11"/>
        <v>N</v>
      </c>
      <c r="AF22" s="75" t="str">
        <f t="shared" si="13"/>
        <v/>
      </c>
      <c r="AG22" s="603" t="str">
        <f t="shared" si="14"/>
        <v/>
      </c>
      <c r="AH22" s="603" t="str">
        <f t="shared" si="15"/>
        <v/>
      </c>
      <c r="AI22" s="603" t="s">
        <v>60</v>
      </c>
      <c r="AJ22" s="603" t="str">
        <f t="shared" si="16"/>
        <v/>
      </c>
      <c r="AK22" s="603" t="str">
        <f t="shared" si="17"/>
        <v/>
      </c>
    </row>
    <row r="23" spans="1:37" x14ac:dyDescent="0.25">
      <c r="A23" s="830"/>
      <c r="B23" s="831" t="s">
        <v>1366</v>
      </c>
      <c r="C23" s="832" t="s">
        <v>61</v>
      </c>
      <c r="D23" s="833" t="s">
        <v>61</v>
      </c>
      <c r="E23" s="834"/>
      <c r="F23" s="835" t="str">
        <f t="shared" si="4"/>
        <v/>
      </c>
      <c r="G23" s="836" t="str">
        <f t="shared" si="5"/>
        <v/>
      </c>
      <c r="H23" s="837" t="str">
        <f t="shared" si="6"/>
        <v/>
      </c>
      <c r="I23" s="838" t="str">
        <f t="shared" si="7"/>
        <v/>
      </c>
      <c r="J23" s="839" t="str">
        <f t="shared" si="8"/>
        <v/>
      </c>
      <c r="K23" s="840" t="str">
        <f t="shared" si="9"/>
        <v/>
      </c>
      <c r="L23" s="841" t="str">
        <f>IFERROR(IF(($D23="Yes"), ic!$BE$289 + ic!$BU$289,""),"")</f>
        <v/>
      </c>
      <c r="M23" s="842" t="str">
        <f>IFERROR(IF(($D23="Yes"), ic!$BE$290 + ic!$BU$290,""),"")</f>
        <v/>
      </c>
      <c r="N23" s="843" t="str">
        <f>IFERROR(IF(($D23="Yes"), ic!$BE$291 + ic!$BU$291,""),"")</f>
        <v/>
      </c>
      <c r="O23" s="844" t="str">
        <f>IFERROR(IF(($D23="Yes"), ic!$BE$292 + ic!$BU$292,""),"")</f>
        <v/>
      </c>
      <c r="P23" s="845" t="str">
        <f>IFERROR(IF(($D23="Yes"), ic!$BE$293 + ic!$BU$293,""),"")</f>
        <v/>
      </c>
      <c r="Q23" s="846" t="str">
        <f>IFERROR(IF(($D23="Yes"), ic!$BE$294 + ic!$BU$294,""),"")</f>
        <v/>
      </c>
      <c r="R23" s="847" t="str">
        <f t="shared" si="1"/>
        <v/>
      </c>
      <c r="S23" s="848"/>
      <c r="T23" s="842"/>
      <c r="U23" s="843"/>
      <c r="V23" s="844"/>
      <c r="W23" s="845"/>
      <c r="X23" s="849"/>
      <c r="Y23" s="847"/>
      <c r="Z23" s="830" t="s">
        <v>287</v>
      </c>
      <c r="AA23" s="850" t="b">
        <f t="shared" si="12"/>
        <v>0</v>
      </c>
      <c r="AB23" s="851" t="s">
        <v>135</v>
      </c>
      <c r="AC23" s="851" t="str">
        <f>IF(AA23,"subIC (" &amp; C1 &amp; ")","")</f>
        <v/>
      </c>
      <c r="AD23" s="851" t="str">
        <f>IF(AA23,"Subcontractor to IC Vendor (" &amp; C1 &amp; ")","")</f>
        <v/>
      </c>
      <c r="AE23" s="851" t="str">
        <f t="shared" si="11"/>
        <v>N</v>
      </c>
      <c r="AF23" s="75" t="str">
        <f t="shared" si="13"/>
        <v/>
      </c>
      <c r="AG23" s="603" t="str">
        <f t="shared" si="14"/>
        <v/>
      </c>
      <c r="AH23" s="603" t="str">
        <f t="shared" si="15"/>
        <v/>
      </c>
      <c r="AI23" s="603" t="s">
        <v>61</v>
      </c>
      <c r="AJ23" s="603" t="str">
        <f t="shared" si="16"/>
        <v/>
      </c>
      <c r="AK23" s="603" t="str">
        <f t="shared" si="17"/>
        <v/>
      </c>
    </row>
    <row r="24" spans="1:37" x14ac:dyDescent="0.25">
      <c r="A24" s="830"/>
      <c r="B24" s="831" t="s">
        <v>1368</v>
      </c>
      <c r="C24" s="832" t="s">
        <v>61</v>
      </c>
      <c r="D24" s="833" t="s">
        <v>61</v>
      </c>
      <c r="E24" s="834"/>
      <c r="F24" s="835" t="str">
        <f t="shared" si="4"/>
        <v/>
      </c>
      <c r="G24" s="836" t="str">
        <f t="shared" si="5"/>
        <v/>
      </c>
      <c r="H24" s="837" t="str">
        <f t="shared" si="6"/>
        <v/>
      </c>
      <c r="I24" s="838" t="str">
        <f t="shared" si="7"/>
        <v/>
      </c>
      <c r="J24" s="839" t="str">
        <f t="shared" si="8"/>
        <v/>
      </c>
      <c r="K24" s="840" t="str">
        <f t="shared" si="9"/>
        <v/>
      </c>
      <c r="L24" s="841" t="str">
        <f>IFERROR(IF(($D24="Yes"), ic!$BF$289 + ic!$BV$289,""),"")</f>
        <v/>
      </c>
      <c r="M24" s="842" t="str">
        <f>IFERROR(IF(($D24="Yes"), ic!$BF$290 + ic!$BV$290,""),"")</f>
        <v/>
      </c>
      <c r="N24" s="843" t="str">
        <f>IFERROR(IF(($D24="Yes"), ic!$BF$291 + ic!$BV$291,""),"")</f>
        <v/>
      </c>
      <c r="O24" s="844" t="str">
        <f>IFERROR(IF(($D24="Yes"), ic!$BF$292 + ic!$BV$292,""),"")</f>
        <v/>
      </c>
      <c r="P24" s="845" t="str">
        <f>IFERROR(IF(($D24="Yes"), ic!$BF$293 + ic!$BV$293,""),"")</f>
        <v/>
      </c>
      <c r="Q24" s="846" t="str">
        <f>IFERROR(IF(($D24="Yes"), ic!$BF$294 + ic!$BV$294,""),"")</f>
        <v/>
      </c>
      <c r="R24" s="847" t="str">
        <f t="shared" si="1"/>
        <v/>
      </c>
      <c r="S24" s="848"/>
      <c r="T24" s="842"/>
      <c r="U24" s="843"/>
      <c r="V24" s="844"/>
      <c r="W24" s="845"/>
      <c r="X24" s="849"/>
      <c r="Y24" s="847"/>
      <c r="Z24" s="830" t="s">
        <v>287</v>
      </c>
      <c r="AA24" s="850" t="b">
        <f t="shared" si="12"/>
        <v>0</v>
      </c>
      <c r="AB24" s="851" t="s">
        <v>135</v>
      </c>
      <c r="AC24" s="851" t="str">
        <f>IF(AA24,"devIC (" &amp; C1 &amp; ")","")</f>
        <v/>
      </c>
      <c r="AD24" s="851" t="str">
        <f>IF(AA24,"develop IC (" &amp; C1 &amp; ")","")</f>
        <v/>
      </c>
      <c r="AE24" s="851" t="str">
        <f t="shared" si="11"/>
        <v>N</v>
      </c>
      <c r="AF24" s="75" t="str">
        <f t="shared" si="13"/>
        <v/>
      </c>
      <c r="AG24" s="603" t="str">
        <f t="shared" si="14"/>
        <v/>
      </c>
      <c r="AH24" s="603" t="str">
        <f t="shared" si="15"/>
        <v/>
      </c>
      <c r="AI24" s="603" t="s">
        <v>60</v>
      </c>
      <c r="AJ24" s="603" t="str">
        <f t="shared" si="16"/>
        <v/>
      </c>
      <c r="AK24" s="603" t="str">
        <f t="shared" si="17"/>
        <v/>
      </c>
    </row>
    <row r="25" spans="1:37" x14ac:dyDescent="0.25">
      <c r="A25" s="830"/>
      <c r="B25" s="831" t="s">
        <v>1370</v>
      </c>
      <c r="C25" s="832" t="s">
        <v>61</v>
      </c>
      <c r="D25" s="833" t="s">
        <v>61</v>
      </c>
      <c r="E25" s="834"/>
      <c r="F25" s="835" t="str">
        <f t="shared" si="4"/>
        <v/>
      </c>
      <c r="G25" s="836" t="str">
        <f t="shared" si="5"/>
        <v/>
      </c>
      <c r="H25" s="837" t="str">
        <f t="shared" si="6"/>
        <v/>
      </c>
      <c r="I25" s="838" t="str">
        <f t="shared" si="7"/>
        <v/>
      </c>
      <c r="J25" s="839" t="str">
        <f t="shared" si="8"/>
        <v/>
      </c>
      <c r="K25" s="840" t="str">
        <f t="shared" si="9"/>
        <v/>
      </c>
      <c r="L25" s="841" t="str">
        <f>IFERROR(IF(($D25="Yes"), ic!$BG$289 + ic!$BW$289,""),"")</f>
        <v/>
      </c>
      <c r="M25" s="842" t="str">
        <f>IFERROR(IF(($D25="Yes"), ic!$BG$290 + ic!$BW$290,""),"")</f>
        <v/>
      </c>
      <c r="N25" s="843" t="str">
        <f>IFERROR(IF(($D25="Yes"), ic!$BG$291 + ic!$BW$291,""),"")</f>
        <v/>
      </c>
      <c r="O25" s="844" t="str">
        <f>IFERROR(IF(($D25="Yes"), ic!$BG$292 + ic!$BW$292,""),"")</f>
        <v/>
      </c>
      <c r="P25" s="845" t="str">
        <f>IFERROR(IF(($D25="Yes"), ic!$BG$293 + ic!$BW$293,""),"")</f>
        <v/>
      </c>
      <c r="Q25" s="846" t="str">
        <f>IFERROR(IF(($D25="Yes"), ic!$BG$294 + ic!$BW$294,""),"")</f>
        <v/>
      </c>
      <c r="R25" s="847" t="str">
        <f t="shared" si="1"/>
        <v/>
      </c>
      <c r="S25" s="848"/>
      <c r="T25" s="842"/>
      <c r="U25" s="843"/>
      <c r="V25" s="844"/>
      <c r="W25" s="845"/>
      <c r="X25" s="849"/>
      <c r="Y25" s="847"/>
      <c r="Z25" s="830" t="s">
        <v>287</v>
      </c>
      <c r="AA25" s="850" t="b">
        <f t="shared" si="12"/>
        <v>0</v>
      </c>
      <c r="AB25" s="851" t="s">
        <v>135</v>
      </c>
      <c r="AC25" s="851" t="str">
        <f>IF(AA25,"quaIC (" &amp; C1 &amp; ")","")</f>
        <v/>
      </c>
      <c r="AD25" s="851" t="str">
        <f>IF(AA25,"qualify IC (" &amp; C1 &amp; ")","")</f>
        <v/>
      </c>
      <c r="AE25" s="851" t="str">
        <f t="shared" si="11"/>
        <v>N</v>
      </c>
      <c r="AF25" s="75" t="str">
        <f t="shared" si="13"/>
        <v/>
      </c>
      <c r="AG25" s="603" t="str">
        <f t="shared" si="14"/>
        <v/>
      </c>
      <c r="AH25" s="603" t="str">
        <f t="shared" si="15"/>
        <v/>
      </c>
      <c r="AI25" s="603" t="s">
        <v>60</v>
      </c>
      <c r="AJ25" s="603" t="str">
        <f t="shared" si="16"/>
        <v/>
      </c>
      <c r="AK25" s="603" t="str">
        <f t="shared" si="17"/>
        <v/>
      </c>
    </row>
    <row r="26" spans="1:37" ht="17.25" thickBot="1" x14ac:dyDescent="0.3">
      <c r="A26" s="830"/>
      <c r="B26" s="831" t="s">
        <v>1372</v>
      </c>
      <c r="C26" s="832" t="s">
        <v>61</v>
      </c>
      <c r="D26" s="833" t="s">
        <v>61</v>
      </c>
      <c r="E26" s="834"/>
      <c r="F26" s="835" t="str">
        <f t="shared" si="4"/>
        <v/>
      </c>
      <c r="G26" s="836" t="str">
        <f t="shared" si="5"/>
        <v/>
      </c>
      <c r="H26" s="837" t="str">
        <f t="shared" si="6"/>
        <v/>
      </c>
      <c r="I26" s="838" t="str">
        <f t="shared" si="7"/>
        <v/>
      </c>
      <c r="J26" s="839" t="str">
        <f t="shared" si="8"/>
        <v/>
      </c>
      <c r="K26" s="840" t="str">
        <f t="shared" si="9"/>
        <v/>
      </c>
      <c r="L26" s="841" t="str">
        <f>IFERROR(IF(($D26="Yes"), ic!$BH$289 + ic!$BX$289,""),"")</f>
        <v/>
      </c>
      <c r="M26" s="842" t="str">
        <f>IFERROR(IF(($D26="Yes"), ic!$BH$290 + ic!$BX$290,""),"")</f>
        <v/>
      </c>
      <c r="N26" s="843" t="str">
        <f>IFERROR(IF(($D26="Yes"), ic!$BH$291 + ic!$BX$291,""),"")</f>
        <v/>
      </c>
      <c r="O26" s="844" t="str">
        <f>IFERROR(IF(($D26="Yes"), ic!$BH$292 + ic!$BX$292,""),"")</f>
        <v/>
      </c>
      <c r="P26" s="845" t="str">
        <f>IFERROR(IF(($D26="Yes"), ic!$BH$293 + ic!$BX$293,""),"")</f>
        <v/>
      </c>
      <c r="Q26" s="846" t="str">
        <f>IFERROR(IF(($D26="Yes"), ic!$BH$294 + ic!$BX$294,""),"")</f>
        <v/>
      </c>
      <c r="R26" s="847" t="str">
        <f t="shared" si="1"/>
        <v/>
      </c>
      <c r="S26" s="848"/>
      <c r="T26" s="842"/>
      <c r="U26" s="843"/>
      <c r="V26" s="844"/>
      <c r="W26" s="845"/>
      <c r="X26" s="849"/>
      <c r="Y26" s="847"/>
      <c r="Z26" s="830" t="s">
        <v>287</v>
      </c>
      <c r="AA26" s="850" t="b">
        <f t="shared" si="12"/>
        <v>0</v>
      </c>
      <c r="AB26" s="851" t="s">
        <v>135</v>
      </c>
      <c r="AC26" s="851" t="str">
        <f>IF(AA26,"prdIC (" &amp; C1 &amp; ")","")</f>
        <v/>
      </c>
      <c r="AD26" s="851" t="str">
        <f>IF(AA26,"produce IC (" &amp; C1 &amp; ")","")</f>
        <v/>
      </c>
      <c r="AE26" s="851" t="str">
        <f t="shared" si="11"/>
        <v>N</v>
      </c>
      <c r="AF26" s="75" t="str">
        <f t="shared" si="13"/>
        <v/>
      </c>
      <c r="AG26" s="603" t="str">
        <f t="shared" si="14"/>
        <v/>
      </c>
      <c r="AH26" s="603" t="str">
        <f t="shared" si="15"/>
        <v/>
      </c>
      <c r="AI26" s="603" t="s">
        <v>60</v>
      </c>
      <c r="AJ26" s="603" t="str">
        <f t="shared" si="16"/>
        <v/>
      </c>
      <c r="AK26" s="603" t="str">
        <f t="shared" si="17"/>
        <v/>
      </c>
    </row>
    <row r="27" spans="1:37" ht="17.25" thickTop="1" x14ac:dyDescent="0.25">
      <c r="A27" s="808" t="s">
        <v>1666</v>
      </c>
      <c r="B27" s="809" t="s">
        <v>1667</v>
      </c>
      <c r="C27" s="810" t="s">
        <v>61</v>
      </c>
      <c r="D27" s="811" t="s">
        <v>61</v>
      </c>
      <c r="E27" s="812"/>
      <c r="F27" s="813" t="str">
        <f t="shared" si="4"/>
        <v/>
      </c>
      <c r="G27" s="814" t="str">
        <f t="shared" si="5"/>
        <v/>
      </c>
      <c r="H27" s="815" t="str">
        <f t="shared" si="6"/>
        <v/>
      </c>
      <c r="I27" s="816" t="str">
        <f t="shared" si="7"/>
        <v/>
      </c>
      <c r="J27" s="817" t="str">
        <f t="shared" si="8"/>
        <v/>
      </c>
      <c r="K27" s="818" t="str">
        <f t="shared" si="9"/>
        <v/>
      </c>
      <c r="L27" s="819" t="str">
        <f>IFERROR(IF(($D27="Yes"), icm!$AV$289 + icm!$BL$289,""),"")</f>
        <v/>
      </c>
      <c r="M27" s="820" t="str">
        <f>IFERROR(IF(($D27="Yes"), icm!$AV$290 + icm!$BL$290,""),"")</f>
        <v/>
      </c>
      <c r="N27" s="821" t="str">
        <f>IFERROR(IF(($D27="Yes"), icm!$AV$291 + icm!$BL$291,""),"")</f>
        <v/>
      </c>
      <c r="O27" s="822" t="str">
        <f>IFERROR(IF(($D27="Yes"), icm!$AV$292 + icm!$BL$292,""),"")</f>
        <v/>
      </c>
      <c r="P27" s="823" t="str">
        <f>IFERROR(IF(($D27="Yes"), icm!$AV$293 + icm!$BL$293,""),"")</f>
        <v/>
      </c>
      <c r="Q27" s="824" t="str">
        <f>IFERROR(IF(($D27="Yes"), icm!$AV$294 + icm!$BL$294,""),"")</f>
        <v/>
      </c>
      <c r="R27" s="825" t="str">
        <f t="shared" si="1"/>
        <v/>
      </c>
      <c r="S27" s="826"/>
      <c r="T27" s="820"/>
      <c r="U27" s="821"/>
      <c r="V27" s="822"/>
      <c r="W27" s="823"/>
      <c r="X27" s="827"/>
      <c r="Y27" s="825"/>
      <c r="Z27" s="808" t="s">
        <v>288</v>
      </c>
      <c r="AA27" s="828" t="b">
        <f>COUNTIF(C27:C35,"Yes")&gt;0</f>
        <v>0</v>
      </c>
      <c r="AB27" s="829" t="s">
        <v>136</v>
      </c>
      <c r="AC27" s="829" t="str">
        <f>_xlfn.TEXTJOIN(CHAR(10),TRUE,AC28:AC35)</f>
        <v/>
      </c>
      <c r="AD27" s="829" t="str">
        <f>_xlfn.TEXTJOIN(CHAR(10),TRUE,AD28:AD35)</f>
        <v/>
      </c>
      <c r="AE27" s="829" t="str">
        <f t="shared" si="11"/>
        <v>N</v>
      </c>
      <c r="AF27" s="75" t="str">
        <f>IF(COUNTIF(AE27:AE35,"N")=9,"N",IF(COUNTIF(AE27:AE35,"A")&gt;=1,AE27,"F"))</f>
        <v>N</v>
      </c>
      <c r="AG27" s="603" t="str">
        <f>IF(AE27="A",_xlfn.TEXTJOIN(CHAR(10),TRUE,AG28:AG35),"")</f>
        <v/>
      </c>
      <c r="AH27" s="603" t="str">
        <f>IF(AE27="A",_xlfn.TEXTJOIN(CHAR(10),TRUE,AH28:AH35),"")</f>
        <v/>
      </c>
      <c r="AI27" s="603" t="s">
        <v>60</v>
      </c>
      <c r="AJ27" s="603" t="str">
        <f>IF(AE27="A",_xlfn.TEXTJOIN(CHAR(10),TRUE,AJ28:AJ35),"")</f>
        <v/>
      </c>
      <c r="AK27" s="603" t="str">
        <f>IF(AE27="A",_xlfn.TEXTJOIN(CHAR(10),TRUE,AK28:AK35),"")</f>
        <v/>
      </c>
    </row>
    <row r="28" spans="1:37" x14ac:dyDescent="0.25">
      <c r="A28" s="830"/>
      <c r="B28" s="831" t="s">
        <v>1668</v>
      </c>
      <c r="C28" s="832" t="s">
        <v>61</v>
      </c>
      <c r="D28" s="833" t="s">
        <v>61</v>
      </c>
      <c r="E28" s="834"/>
      <c r="F28" s="835" t="str">
        <f t="shared" si="4"/>
        <v/>
      </c>
      <c r="G28" s="836" t="str">
        <f t="shared" si="5"/>
        <v/>
      </c>
      <c r="H28" s="837" t="str">
        <f t="shared" si="6"/>
        <v/>
      </c>
      <c r="I28" s="838" t="str">
        <f t="shared" si="7"/>
        <v/>
      </c>
      <c r="J28" s="839" t="str">
        <f t="shared" si="8"/>
        <v/>
      </c>
      <c r="K28" s="840" t="str">
        <f t="shared" si="9"/>
        <v/>
      </c>
      <c r="L28" s="841" t="str">
        <f>IFERROR(IF(($D28="Yes"), icm!$AW$289 + icm!$BM$289,""),"")</f>
        <v/>
      </c>
      <c r="M28" s="842" t="str">
        <f>IFERROR(IF(($D28="Yes"), icm!$AW$290 + icm!$BM$290,""),"")</f>
        <v/>
      </c>
      <c r="N28" s="843" t="str">
        <f>IFERROR(IF(($D28="Yes"), icm!$AW$291 + icm!$BM$291,""),"")</f>
        <v/>
      </c>
      <c r="O28" s="844" t="str">
        <f>IFERROR(IF(($D28="Yes"), icm!$AW$292 + icm!$BM$292,""),"")</f>
        <v/>
      </c>
      <c r="P28" s="845" t="str">
        <f>IFERROR(IF(($D28="Yes"), icm!$AW$293 + icm!$BM$293,""),"")</f>
        <v/>
      </c>
      <c r="Q28" s="846" t="str">
        <f>IFERROR(IF(($D28="Yes"), icm!$AW$294 + icm!$BM$294,""),"")</f>
        <v/>
      </c>
      <c r="R28" s="847" t="str">
        <f t="shared" si="1"/>
        <v/>
      </c>
      <c r="S28" s="848"/>
      <c r="T28" s="842"/>
      <c r="U28" s="843"/>
      <c r="V28" s="844"/>
      <c r="W28" s="845"/>
      <c r="X28" s="849"/>
      <c r="Y28" s="847"/>
      <c r="Z28" s="830" t="s">
        <v>288</v>
      </c>
      <c r="AA28" s="850" t="b">
        <f t="shared" ref="AA28:AA35" si="18">COUNTIF(C28:C28,"Yes")&gt;0</f>
        <v>0</v>
      </c>
      <c r="AB28" s="851" t="s">
        <v>136</v>
      </c>
      <c r="AC28" s="851" t="str">
        <f>IF(AA28,"kICM (" &amp; C1 &amp; ")","")</f>
        <v/>
      </c>
      <c r="AD28" s="851" t="str">
        <f>IF(AA28,"contact ICM (" &amp; C1 &amp; ")","")</f>
        <v/>
      </c>
      <c r="AE28" s="851" t="str">
        <f t="shared" si="11"/>
        <v>N</v>
      </c>
      <c r="AF28" s="75" t="str">
        <f t="shared" ref="AF28:AF35" si="19">IF(AND(AA28,AD28="A"),"A","")</f>
        <v/>
      </c>
      <c r="AG28" s="603" t="str">
        <f t="shared" ref="AG28:AG35" si="20">IF(AE28="A",AC28,"")</f>
        <v/>
      </c>
      <c r="AH28" s="603" t="str">
        <f t="shared" ref="AH28:AH35" si="21">IF(AE28="A",AD28,"")</f>
        <v/>
      </c>
      <c r="AI28" s="603" t="s">
        <v>60</v>
      </c>
      <c r="AJ28" s="603" t="str">
        <f t="shared" ref="AJ28:AJ35" si="22">IF(LEN(AG28)&gt;0,IF(AI28="Yes",AG28,""),"")</f>
        <v/>
      </c>
      <c r="AK28" s="603" t="str">
        <f t="shared" ref="AK28:AK35" si="23">IF(LEN(AH28)&gt;0,IF(AI28="Yes",AH28,""),"")</f>
        <v/>
      </c>
    </row>
    <row r="29" spans="1:37" x14ac:dyDescent="0.25">
      <c r="A29" s="830"/>
      <c r="B29" s="831" t="s">
        <v>1670</v>
      </c>
      <c r="C29" s="832" t="s">
        <v>61</v>
      </c>
      <c r="D29" s="833" t="s">
        <v>61</v>
      </c>
      <c r="E29" s="834"/>
      <c r="F29" s="835" t="str">
        <f t="shared" si="4"/>
        <v/>
      </c>
      <c r="G29" s="836" t="str">
        <f t="shared" si="5"/>
        <v/>
      </c>
      <c r="H29" s="837" t="str">
        <f t="shared" si="6"/>
        <v/>
      </c>
      <c r="I29" s="838" t="str">
        <f t="shared" si="7"/>
        <v/>
      </c>
      <c r="J29" s="839" t="str">
        <f t="shared" si="8"/>
        <v/>
      </c>
      <c r="K29" s="840" t="str">
        <f t="shared" si="9"/>
        <v/>
      </c>
      <c r="L29" s="841" t="str">
        <f>IFERROR(IF(($D29="Yes"), icm!$AX$289 + icm!$BN$289,""),"")</f>
        <v/>
      </c>
      <c r="M29" s="842" t="str">
        <f>IFERROR(IF(($D29="Yes"), icm!$AX$290 + icm!$BN$290,""),"")</f>
        <v/>
      </c>
      <c r="N29" s="843" t="str">
        <f>IFERROR(IF(($D29="Yes"), icm!$AX$291 + icm!$BN$291,""),"")</f>
        <v/>
      </c>
      <c r="O29" s="844" t="str">
        <f>IFERROR(IF(($D29="Yes"), icm!$AX$292 + icm!$BN$292,""),"")</f>
        <v/>
      </c>
      <c r="P29" s="845" t="str">
        <f>IFERROR(IF(($D29="Yes"), icm!$AX$293 + icm!$BN$293,""),"")</f>
        <v/>
      </c>
      <c r="Q29" s="846" t="str">
        <f>IFERROR(IF(($D29="Yes"), icm!$AX$294 + icm!$BN$294,""),"")</f>
        <v/>
      </c>
      <c r="R29" s="847" t="str">
        <f t="shared" si="1"/>
        <v/>
      </c>
      <c r="S29" s="848"/>
      <c r="T29" s="842"/>
      <c r="U29" s="843"/>
      <c r="V29" s="844"/>
      <c r="W29" s="845"/>
      <c r="X29" s="849"/>
      <c r="Y29" s="847"/>
      <c r="Z29" s="830" t="s">
        <v>288</v>
      </c>
      <c r="AA29" s="850" t="b">
        <f t="shared" si="18"/>
        <v>0</v>
      </c>
      <c r="AB29" s="874" t="s">
        <v>136</v>
      </c>
      <c r="AC29" s="851" t="str">
        <f>IF(AA29,"pICM (" &amp; C1 &amp; ")","")</f>
        <v/>
      </c>
      <c r="AD29" s="851" t="str">
        <f>IF(AA29,"proximity ICM (" &amp; C1 &amp; ")","")</f>
        <v/>
      </c>
      <c r="AE29" s="851" t="str">
        <f t="shared" si="11"/>
        <v>N</v>
      </c>
      <c r="AF29" s="75" t="str">
        <f t="shared" si="19"/>
        <v/>
      </c>
      <c r="AG29" s="603" t="str">
        <f t="shared" si="20"/>
        <v/>
      </c>
      <c r="AH29" s="603" t="str">
        <f t="shared" si="21"/>
        <v/>
      </c>
      <c r="AI29" s="603" t="s">
        <v>60</v>
      </c>
      <c r="AJ29" s="603" t="str">
        <f t="shared" si="22"/>
        <v/>
      </c>
      <c r="AK29" s="603" t="str">
        <f t="shared" si="23"/>
        <v/>
      </c>
    </row>
    <row r="30" spans="1:37" x14ac:dyDescent="0.25">
      <c r="A30" s="830"/>
      <c r="B30" s="831" t="s">
        <v>1672</v>
      </c>
      <c r="C30" s="832" t="s">
        <v>61</v>
      </c>
      <c r="D30" s="833" t="s">
        <v>61</v>
      </c>
      <c r="E30" s="834"/>
      <c r="F30" s="835" t="str">
        <f t="shared" si="4"/>
        <v/>
      </c>
      <c r="G30" s="836" t="str">
        <f t="shared" si="5"/>
        <v/>
      </c>
      <c r="H30" s="837" t="str">
        <f t="shared" si="6"/>
        <v/>
      </c>
      <c r="I30" s="838" t="str">
        <f t="shared" si="7"/>
        <v/>
      </c>
      <c r="J30" s="839" t="str">
        <f t="shared" si="8"/>
        <v/>
      </c>
      <c r="K30" s="840" t="str">
        <f t="shared" si="9"/>
        <v/>
      </c>
      <c r="L30" s="841" t="str">
        <f>IFERROR(IF(($D30="Yes"), icm!$AY$289 + icm!$BO$289,""),"")</f>
        <v/>
      </c>
      <c r="M30" s="842" t="str">
        <f>IFERROR(IF(($D30="Yes"), icm!$AY$290 + icm!$BO$290,""),"")</f>
        <v/>
      </c>
      <c r="N30" s="843" t="str">
        <f>IFERROR(IF(($D30="Yes"), icm!$AY$291 + icm!$BO$291,""),"")</f>
        <v/>
      </c>
      <c r="O30" s="844" t="str">
        <f>IFERROR(IF(($D30="Yes"), icm!$AY$292 + icm!$BO$292,""),"")</f>
        <v/>
      </c>
      <c r="P30" s="845" t="str">
        <f>IFERROR(IF(($D30="Yes"), icm!$AY$293 + icm!$BO$293,""),"")</f>
        <v/>
      </c>
      <c r="Q30" s="846" t="str">
        <f>IFERROR(IF(($D30="Yes"), icm!$AY$294 + icm!$BO$294,""),"")</f>
        <v/>
      </c>
      <c r="R30" s="847" t="str">
        <f t="shared" si="1"/>
        <v/>
      </c>
      <c r="S30" s="848"/>
      <c r="T30" s="842"/>
      <c r="U30" s="843"/>
      <c r="V30" s="844"/>
      <c r="W30" s="845"/>
      <c r="X30" s="849"/>
      <c r="Y30" s="847"/>
      <c r="Z30" s="830" t="s">
        <v>288</v>
      </c>
      <c r="AA30" s="850" t="b">
        <f t="shared" si="18"/>
        <v>0</v>
      </c>
      <c r="AB30" s="874" t="s">
        <v>136</v>
      </c>
      <c r="AC30" s="851" t="str">
        <f>IF(AA30,"aICM (" &amp; C1 &amp; ")","")</f>
        <v/>
      </c>
      <c r="AD30" s="851" t="str">
        <f>IF(AA30,"antenna ICM (" &amp; C1 &amp; ")","")</f>
        <v/>
      </c>
      <c r="AE30" s="851" t="str">
        <f t="shared" si="11"/>
        <v>N</v>
      </c>
      <c r="AF30" s="75" t="str">
        <f t="shared" si="19"/>
        <v/>
      </c>
      <c r="AG30" s="603" t="str">
        <f t="shared" si="20"/>
        <v/>
      </c>
      <c r="AH30" s="603" t="str">
        <f t="shared" si="21"/>
        <v/>
      </c>
      <c r="AI30" s="603" t="s">
        <v>60</v>
      </c>
      <c r="AJ30" s="603" t="str">
        <f t="shared" si="22"/>
        <v/>
      </c>
      <c r="AK30" s="603" t="str">
        <f t="shared" si="23"/>
        <v/>
      </c>
    </row>
    <row r="31" spans="1:37" x14ac:dyDescent="0.25">
      <c r="A31" s="830"/>
      <c r="B31" s="831" t="s">
        <v>1674</v>
      </c>
      <c r="C31" s="832" t="s">
        <v>61</v>
      </c>
      <c r="D31" s="833" t="s">
        <v>61</v>
      </c>
      <c r="E31" s="834"/>
      <c r="F31" s="835" t="str">
        <f t="shared" si="4"/>
        <v/>
      </c>
      <c r="G31" s="836" t="str">
        <f t="shared" si="5"/>
        <v/>
      </c>
      <c r="H31" s="837" t="str">
        <f t="shared" si="6"/>
        <v/>
      </c>
      <c r="I31" s="838" t="str">
        <f t="shared" si="7"/>
        <v/>
      </c>
      <c r="J31" s="839" t="str">
        <f t="shared" si="8"/>
        <v/>
      </c>
      <c r="K31" s="840" t="str">
        <f t="shared" si="9"/>
        <v/>
      </c>
      <c r="L31" s="841" t="str">
        <f>IFERROR(IF(($D31="Yes"), icm!$AZ$289 + icm!$BP$289,""),"")</f>
        <v/>
      </c>
      <c r="M31" s="842" t="str">
        <f>IFERROR(IF(($D31="Yes"), icm!$AZ$290 + icm!$BP$290,""),"")</f>
        <v/>
      </c>
      <c r="N31" s="843" t="str">
        <f>IFERROR(IF(($D31="Yes"), icm!$AZ$291 + icm!$BP$291,""),"")</f>
        <v/>
      </c>
      <c r="O31" s="844" t="str">
        <f>IFERROR(IF(($D31="Yes"), icm!$AZ$292 + icm!$BP$292,""),"")</f>
        <v/>
      </c>
      <c r="P31" s="845" t="str">
        <f>IFERROR(IF(($D31="Yes"), icm!$AZ$293 + icm!$BP$293,""),"")</f>
        <v/>
      </c>
      <c r="Q31" s="846" t="str">
        <f>IFERROR(IF(($D31="Yes"), icm!$AZ$294 + icm!$BP$294,""),"")</f>
        <v/>
      </c>
      <c r="R31" s="847" t="str">
        <f t="shared" si="1"/>
        <v/>
      </c>
      <c r="S31" s="848"/>
      <c r="T31" s="842"/>
      <c r="U31" s="843"/>
      <c r="V31" s="844"/>
      <c r="W31" s="845"/>
      <c r="X31" s="849"/>
      <c r="Y31" s="847"/>
      <c r="Z31" s="830" t="s">
        <v>288</v>
      </c>
      <c r="AA31" s="850" t="b">
        <f t="shared" si="18"/>
        <v>0</v>
      </c>
      <c r="AB31" s="874" t="s">
        <v>136</v>
      </c>
      <c r="AC31" s="851" t="str">
        <f>IF(AA31,"venICM (" &amp; C1 &amp; ")","")</f>
        <v/>
      </c>
      <c r="AD31" s="851" t="str">
        <f>IF(AA31,"Vendor for ICM (" &amp; C1 &amp; ")","")</f>
        <v/>
      </c>
      <c r="AE31" s="851" t="str">
        <f t="shared" si="11"/>
        <v>N</v>
      </c>
      <c r="AF31" s="75" t="str">
        <f t="shared" si="19"/>
        <v/>
      </c>
      <c r="AG31" s="603" t="str">
        <f t="shared" si="20"/>
        <v/>
      </c>
      <c r="AH31" s="603" t="str">
        <f t="shared" si="21"/>
        <v/>
      </c>
      <c r="AI31" s="603" t="s">
        <v>60</v>
      </c>
      <c r="AJ31" s="603" t="str">
        <f t="shared" si="22"/>
        <v/>
      </c>
      <c r="AK31" s="603" t="str">
        <f t="shared" si="23"/>
        <v/>
      </c>
    </row>
    <row r="32" spans="1:37" x14ac:dyDescent="0.25">
      <c r="A32" s="830"/>
      <c r="B32" s="831" t="s">
        <v>1676</v>
      </c>
      <c r="C32" s="832" t="s">
        <v>61</v>
      </c>
      <c r="D32" s="833" t="s">
        <v>61</v>
      </c>
      <c r="E32" s="834"/>
      <c r="F32" s="835" t="str">
        <f t="shared" si="4"/>
        <v/>
      </c>
      <c r="G32" s="836" t="str">
        <f t="shared" si="5"/>
        <v/>
      </c>
      <c r="H32" s="837" t="str">
        <f t="shared" si="6"/>
        <v/>
      </c>
      <c r="I32" s="838" t="str">
        <f t="shared" si="7"/>
        <v/>
      </c>
      <c r="J32" s="839" t="str">
        <f t="shared" si="8"/>
        <v/>
      </c>
      <c r="K32" s="840" t="str">
        <f t="shared" si="9"/>
        <v/>
      </c>
      <c r="L32" s="841" t="str">
        <f>IFERROR(IF(($D32="Yes"), icm!$BA$289 + icm!$BQ$289,""),"")</f>
        <v/>
      </c>
      <c r="M32" s="842" t="str">
        <f>IFERROR(IF(($D32="Yes"), icm!$BA$290 + icm!$BQ$290,""),"")</f>
        <v/>
      </c>
      <c r="N32" s="843" t="str">
        <f>IFERROR(IF(($D32="Yes"), icm!$BA$291 + icm!$BQ$291,""),"")</f>
        <v/>
      </c>
      <c r="O32" s="844" t="str">
        <f>IFERROR(IF(($D32="Yes"), icm!$BA$292 + icm!$BQ$292,""),"")</f>
        <v/>
      </c>
      <c r="P32" s="845" t="str">
        <f>IFERROR(IF(($D32="Yes"), icm!$BA$293 + icm!$BQ$293,""),"")</f>
        <v/>
      </c>
      <c r="Q32" s="846" t="str">
        <f>IFERROR(IF(($D32="Yes"), icm!$BA$294 + icm!$BQ$294,""),"")</f>
        <v/>
      </c>
      <c r="R32" s="847" t="str">
        <f t="shared" si="1"/>
        <v/>
      </c>
      <c r="S32" s="848"/>
      <c r="T32" s="842"/>
      <c r="U32" s="843"/>
      <c r="V32" s="844"/>
      <c r="W32" s="845"/>
      <c r="X32" s="849"/>
      <c r="Y32" s="847"/>
      <c r="Z32" s="830" t="s">
        <v>288</v>
      </c>
      <c r="AA32" s="850" t="b">
        <f t="shared" si="18"/>
        <v>0</v>
      </c>
      <c r="AB32" s="874" t="s">
        <v>136</v>
      </c>
      <c r="AC32" s="851" t="str">
        <f>IF(AA32,"subICM (" &amp; C1 &amp; ")","")</f>
        <v/>
      </c>
      <c r="AD32" s="851" t="str">
        <f>IF(AA32,"Subcontractor to ICM Vendor (" &amp; C1 &amp; ")","")</f>
        <v/>
      </c>
      <c r="AE32" s="851" t="str">
        <f t="shared" si="11"/>
        <v>N</v>
      </c>
      <c r="AF32" s="75" t="str">
        <f t="shared" si="19"/>
        <v/>
      </c>
      <c r="AG32" s="603" t="str">
        <f t="shared" si="20"/>
        <v/>
      </c>
      <c r="AH32" s="603" t="str">
        <f t="shared" si="21"/>
        <v/>
      </c>
      <c r="AI32" s="603" t="s">
        <v>61</v>
      </c>
      <c r="AJ32" s="603" t="str">
        <f t="shared" si="22"/>
        <v/>
      </c>
      <c r="AK32" s="603" t="str">
        <f t="shared" si="23"/>
        <v/>
      </c>
    </row>
    <row r="33" spans="1:37" x14ac:dyDescent="0.25">
      <c r="A33" s="830"/>
      <c r="B33" s="831" t="s">
        <v>1678</v>
      </c>
      <c r="C33" s="832" t="s">
        <v>61</v>
      </c>
      <c r="D33" s="833" t="s">
        <v>61</v>
      </c>
      <c r="E33" s="834"/>
      <c r="F33" s="835" t="str">
        <f t="shared" si="4"/>
        <v/>
      </c>
      <c r="G33" s="836" t="str">
        <f t="shared" si="5"/>
        <v/>
      </c>
      <c r="H33" s="837" t="str">
        <f t="shared" si="6"/>
        <v/>
      </c>
      <c r="I33" s="838" t="str">
        <f t="shared" si="7"/>
        <v/>
      </c>
      <c r="J33" s="839" t="str">
        <f t="shared" si="8"/>
        <v/>
      </c>
      <c r="K33" s="840" t="str">
        <f t="shared" si="9"/>
        <v/>
      </c>
      <c r="L33" s="841" t="str">
        <f>IFERROR(IF(($D33="Yes"), icm!$BB$289 + icm!$BR$289,""),"")</f>
        <v/>
      </c>
      <c r="M33" s="842" t="str">
        <f>IFERROR(IF(($D33="Yes"), icm!$BB$290 + icm!$BR$290,""),"")</f>
        <v/>
      </c>
      <c r="N33" s="843" t="str">
        <f>IFERROR(IF(($D33="Yes"), icm!$BB$291 + icm!$BR$291,""),"")</f>
        <v/>
      </c>
      <c r="O33" s="844" t="str">
        <f>IFERROR(IF(($D33="Yes"), icm!$BB$292 + icm!$BR$292,""),"")</f>
        <v/>
      </c>
      <c r="P33" s="845" t="str">
        <f>IFERROR(IF(($D33="Yes"), icm!$BB$293 + icm!$BR$293,""),"")</f>
        <v/>
      </c>
      <c r="Q33" s="846" t="str">
        <f>IFERROR(IF(($D33="Yes"), icm!$BB$294 + icm!$BR$294,""),"")</f>
        <v/>
      </c>
      <c r="R33" s="847" t="str">
        <f t="shared" si="1"/>
        <v/>
      </c>
      <c r="S33" s="848"/>
      <c r="T33" s="842"/>
      <c r="U33" s="843"/>
      <c r="V33" s="844"/>
      <c r="W33" s="845"/>
      <c r="X33" s="849"/>
      <c r="Y33" s="847"/>
      <c r="Z33" s="830" t="s">
        <v>288</v>
      </c>
      <c r="AA33" s="850" t="b">
        <f t="shared" si="18"/>
        <v>0</v>
      </c>
      <c r="AB33" s="874" t="s">
        <v>136</v>
      </c>
      <c r="AC33" s="851" t="str">
        <f>IF(AA33,"devICM (" &amp; C1 &amp; ")","")</f>
        <v/>
      </c>
      <c r="AD33" s="851" t="str">
        <f>IF(AA33,"develop ICM (" &amp; C1 &amp; ")","")</f>
        <v/>
      </c>
      <c r="AE33" s="851" t="str">
        <f t="shared" si="11"/>
        <v>N</v>
      </c>
      <c r="AF33" s="75" t="str">
        <f t="shared" si="19"/>
        <v/>
      </c>
      <c r="AG33" s="603" t="str">
        <f t="shared" si="20"/>
        <v/>
      </c>
      <c r="AH33" s="603" t="str">
        <f t="shared" si="21"/>
        <v/>
      </c>
      <c r="AI33" s="603" t="s">
        <v>60</v>
      </c>
      <c r="AJ33" s="603" t="str">
        <f t="shared" si="22"/>
        <v/>
      </c>
      <c r="AK33" s="603" t="str">
        <f t="shared" si="23"/>
        <v/>
      </c>
    </row>
    <row r="34" spans="1:37" x14ac:dyDescent="0.25">
      <c r="A34" s="830"/>
      <c r="B34" s="831" t="s">
        <v>1680</v>
      </c>
      <c r="C34" s="832" t="s">
        <v>61</v>
      </c>
      <c r="D34" s="833" t="s">
        <v>61</v>
      </c>
      <c r="E34" s="834"/>
      <c r="F34" s="835" t="str">
        <f t="shared" si="4"/>
        <v/>
      </c>
      <c r="G34" s="836" t="str">
        <f t="shared" si="5"/>
        <v/>
      </c>
      <c r="H34" s="837" t="str">
        <f t="shared" si="6"/>
        <v/>
      </c>
      <c r="I34" s="838" t="str">
        <f t="shared" si="7"/>
        <v/>
      </c>
      <c r="J34" s="839" t="str">
        <f t="shared" si="8"/>
        <v/>
      </c>
      <c r="K34" s="840" t="str">
        <f t="shared" si="9"/>
        <v/>
      </c>
      <c r="L34" s="841" t="str">
        <f>IFERROR(IF(($D34="Yes"), icm!$BC$289 + icm!$BS$289,""),"")</f>
        <v/>
      </c>
      <c r="M34" s="842" t="str">
        <f>IFERROR(IF(($D34="Yes"), icm!$BC$290 + icm!$BS$290,""),"")</f>
        <v/>
      </c>
      <c r="N34" s="843" t="str">
        <f>IFERROR(IF(($D34="Yes"), icm!$BC$291 + icm!$BS$291,""),"")</f>
        <v/>
      </c>
      <c r="O34" s="844" t="str">
        <f>IFERROR(IF(($D34="Yes"), icm!$BC$292 + icm!$BS$292,""),"")</f>
        <v/>
      </c>
      <c r="P34" s="845" t="str">
        <f>IFERROR(IF(($D34="Yes"), icm!$BC$293 + icm!$BS$293,""),"")</f>
        <v/>
      </c>
      <c r="Q34" s="846" t="str">
        <f>IFERROR(IF(($D34="Yes"), icm!$BC$294 + icm!$BS$294,""),"")</f>
        <v/>
      </c>
      <c r="R34" s="847" t="str">
        <f t="shared" si="1"/>
        <v/>
      </c>
      <c r="S34" s="848"/>
      <c r="T34" s="842"/>
      <c r="U34" s="843"/>
      <c r="V34" s="844"/>
      <c r="W34" s="845"/>
      <c r="X34" s="849"/>
      <c r="Y34" s="847"/>
      <c r="Z34" s="830" t="s">
        <v>288</v>
      </c>
      <c r="AA34" s="850" t="b">
        <f t="shared" si="18"/>
        <v>0</v>
      </c>
      <c r="AB34" s="874" t="s">
        <v>136</v>
      </c>
      <c r="AC34" s="875" t="str">
        <f>IF(AA34,"quaICM (" &amp; C1 &amp; ")","")</f>
        <v/>
      </c>
      <c r="AD34" s="875" t="str">
        <f>IF(AA34,"qualify ICM (" &amp; C1 &amp; ")","")</f>
        <v/>
      </c>
      <c r="AE34" s="851" t="str">
        <f t="shared" si="11"/>
        <v>N</v>
      </c>
      <c r="AF34" s="75" t="str">
        <f t="shared" si="19"/>
        <v/>
      </c>
      <c r="AG34" s="603" t="str">
        <f t="shared" si="20"/>
        <v/>
      </c>
      <c r="AH34" s="603" t="str">
        <f t="shared" si="21"/>
        <v/>
      </c>
      <c r="AI34" s="603" t="s">
        <v>60</v>
      </c>
      <c r="AJ34" s="603" t="str">
        <f t="shared" si="22"/>
        <v/>
      </c>
      <c r="AK34" s="603" t="str">
        <f t="shared" si="23"/>
        <v/>
      </c>
    </row>
    <row r="35" spans="1:37" ht="17.25" thickBot="1" x14ac:dyDescent="0.3">
      <c r="A35" s="830"/>
      <c r="B35" s="831" t="s">
        <v>1682</v>
      </c>
      <c r="C35" s="832" t="s">
        <v>61</v>
      </c>
      <c r="D35" s="833" t="s">
        <v>61</v>
      </c>
      <c r="E35" s="834"/>
      <c r="F35" s="835" t="str">
        <f t="shared" si="4"/>
        <v/>
      </c>
      <c r="G35" s="836" t="str">
        <f t="shared" si="5"/>
        <v/>
      </c>
      <c r="H35" s="837" t="str">
        <f t="shared" si="6"/>
        <v/>
      </c>
      <c r="I35" s="838" t="str">
        <f t="shared" si="7"/>
        <v/>
      </c>
      <c r="J35" s="839" t="str">
        <f t="shared" si="8"/>
        <v/>
      </c>
      <c r="K35" s="840" t="str">
        <f t="shared" si="9"/>
        <v/>
      </c>
      <c r="L35" s="841" t="str">
        <f>IFERROR(IF(($D35="Yes"), icm!$BD$289 + icm!$BT$289,""),"")</f>
        <v/>
      </c>
      <c r="M35" s="842" t="str">
        <f>IFERROR(IF(($D35="Yes"), icm!$BD$290 + icm!$BT$290,""),"")</f>
        <v/>
      </c>
      <c r="N35" s="843" t="str">
        <f>IFERROR(IF(($D35="Yes"), icm!$BD$291 + icm!$BT$291,""),"")</f>
        <v/>
      </c>
      <c r="O35" s="844" t="str">
        <f>IFERROR(IF(($D35="Yes"), icm!$BD$292 + icm!$BT$292,""),"")</f>
        <v/>
      </c>
      <c r="P35" s="845" t="str">
        <f>IFERROR(IF(($D35="Yes"), icm!$BD$293 + icm!$BT$293,""),"")</f>
        <v/>
      </c>
      <c r="Q35" s="846" t="str">
        <f>IFERROR(IF(($D35="Yes"), icm!$BD$294 + icm!$BT$294,""),"")</f>
        <v/>
      </c>
      <c r="R35" s="847" t="str">
        <f t="shared" si="1"/>
        <v/>
      </c>
      <c r="S35" s="848"/>
      <c r="T35" s="842"/>
      <c r="U35" s="843"/>
      <c r="V35" s="844"/>
      <c r="W35" s="845"/>
      <c r="X35" s="849"/>
      <c r="Y35" s="847"/>
      <c r="Z35" s="830" t="s">
        <v>288</v>
      </c>
      <c r="AA35" s="850" t="b">
        <f t="shared" si="18"/>
        <v>0</v>
      </c>
      <c r="AB35" s="874" t="s">
        <v>136</v>
      </c>
      <c r="AC35" s="875" t="str">
        <f>IF(AA35,"prdICM (" &amp; C1 &amp; ")","")</f>
        <v/>
      </c>
      <c r="AD35" s="875" t="str">
        <f>IF(AA35,"produce ICM (" &amp; C1 &amp; ")","")</f>
        <v/>
      </c>
      <c r="AE35" s="851" t="str">
        <f t="shared" si="11"/>
        <v>N</v>
      </c>
      <c r="AF35" s="75" t="str">
        <f t="shared" si="19"/>
        <v/>
      </c>
      <c r="AG35" s="603" t="str">
        <f t="shared" si="20"/>
        <v/>
      </c>
      <c r="AH35" s="603" t="str">
        <f t="shared" si="21"/>
        <v/>
      </c>
      <c r="AI35" s="603" t="s">
        <v>60</v>
      </c>
      <c r="AJ35" s="603" t="str">
        <f t="shared" si="22"/>
        <v/>
      </c>
      <c r="AK35" s="603" t="str">
        <f t="shared" si="23"/>
        <v/>
      </c>
    </row>
    <row r="36" spans="1:37" ht="17.25" thickTop="1" x14ac:dyDescent="0.25">
      <c r="A36" s="808" t="s">
        <v>1739</v>
      </c>
      <c r="B36" s="809" t="s">
        <v>1740</v>
      </c>
      <c r="C36" s="810" t="s">
        <v>61</v>
      </c>
      <c r="D36" s="811" t="s">
        <v>61</v>
      </c>
      <c r="E36" s="812"/>
      <c r="F36" s="813" t="str">
        <f t="shared" si="4"/>
        <v/>
      </c>
      <c r="G36" s="814" t="str">
        <f t="shared" si="5"/>
        <v/>
      </c>
      <c r="H36" s="815" t="str">
        <f t="shared" si="6"/>
        <v/>
      </c>
      <c r="I36" s="816" t="str">
        <f t="shared" si="7"/>
        <v/>
      </c>
      <c r="J36" s="817" t="str">
        <f t="shared" si="8"/>
        <v/>
      </c>
      <c r="K36" s="818" t="str">
        <f t="shared" si="9"/>
        <v/>
      </c>
      <c r="L36" s="819" t="str">
        <f>IFERROR(IF(($D36="Yes"), il!$AV$289 + il!$BL$289,""),"")</f>
        <v/>
      </c>
      <c r="M36" s="820" t="str">
        <f>IFERROR(IF(($D36="Yes"), il!$AV$290 + il!$BL$290,""),"")</f>
        <v/>
      </c>
      <c r="N36" s="821" t="str">
        <f>IFERROR(IF(($D36="Yes"), il!$AV$291 + il!$BL$291,""),"")</f>
        <v/>
      </c>
      <c r="O36" s="822" t="str">
        <f>IFERROR(IF(($D36="Yes"), il!$AV$292 + il!$BL$292,""),"")</f>
        <v/>
      </c>
      <c r="P36" s="823" t="str">
        <f>IFERROR(IF(($D36="Yes"), il!$AV$293 + il!$BL$293,""),"")</f>
        <v/>
      </c>
      <c r="Q36" s="824" t="str">
        <f>IFERROR(IF(($D36="Yes"), il!$AV$294 + il!$BL$294,""),"")</f>
        <v/>
      </c>
      <c r="R36" s="825" t="str">
        <f t="shared" si="1"/>
        <v/>
      </c>
      <c r="S36" s="826"/>
      <c r="T36" s="820"/>
      <c r="U36" s="821"/>
      <c r="V36" s="822"/>
      <c r="W36" s="823"/>
      <c r="X36" s="827"/>
      <c r="Y36" s="825"/>
      <c r="Z36" s="808" t="s">
        <v>289</v>
      </c>
      <c r="AA36" s="828" t="b">
        <f>COUNTIF(C36:C46,"Yes")&gt;0</f>
        <v>0</v>
      </c>
      <c r="AB36" s="876" t="s">
        <v>137</v>
      </c>
      <c r="AC36" s="877" t="str">
        <f>_xlfn.TEXTJOIN(CHAR(10),TRUE,AC37:AC46)</f>
        <v/>
      </c>
      <c r="AD36" s="877" t="str">
        <f>_xlfn.TEXTJOIN(CHAR(10),TRUE,AD37:AD46)</f>
        <v/>
      </c>
      <c r="AE36" s="829" t="str">
        <f t="shared" si="11"/>
        <v>N</v>
      </c>
      <c r="AF36" s="75" t="str">
        <f>IF(COUNTIF(AE36:AE46,"N")=11,"N",IF(COUNTIF(AE36:AE46,"A")&gt;=1,AE36,"F"))</f>
        <v>N</v>
      </c>
      <c r="AG36" s="603" t="str">
        <f>IF(AE36="A",_xlfn.TEXTJOIN(CHAR(10),TRUE,AG37:AG46),"")</f>
        <v/>
      </c>
      <c r="AH36" s="603" t="str">
        <f>IF(AE36="A",_xlfn.TEXTJOIN(CHAR(10),TRUE,AH37:AH46),"")</f>
        <v/>
      </c>
      <c r="AI36" s="603" t="s">
        <v>60</v>
      </c>
      <c r="AJ36" s="603" t="str">
        <f>IF(AE36="A",_xlfn.TEXTJOIN(CHAR(10),TRUE,AJ37:AJ46),"")</f>
        <v/>
      </c>
      <c r="AK36" s="603" t="str">
        <f>IF(AE36="A",_xlfn.TEXTJOIN(CHAR(10),TRUE,AK37:AK46),"")</f>
        <v/>
      </c>
    </row>
    <row r="37" spans="1:37" x14ac:dyDescent="0.25">
      <c r="A37" s="830"/>
      <c r="B37" s="831" t="s">
        <v>1741</v>
      </c>
      <c r="C37" s="832" t="s">
        <v>61</v>
      </c>
      <c r="D37" s="833" t="s">
        <v>61</v>
      </c>
      <c r="E37" s="834"/>
      <c r="F37" s="835" t="str">
        <f t="shared" si="4"/>
        <v/>
      </c>
      <c r="G37" s="836" t="str">
        <f t="shared" si="5"/>
        <v/>
      </c>
      <c r="H37" s="837" t="str">
        <f t="shared" si="6"/>
        <v/>
      </c>
      <c r="I37" s="838" t="str">
        <f t="shared" si="7"/>
        <v/>
      </c>
      <c r="J37" s="839" t="str">
        <f t="shared" si="8"/>
        <v/>
      </c>
      <c r="K37" s="840" t="str">
        <f t="shared" si="9"/>
        <v/>
      </c>
      <c r="L37" s="841" t="str">
        <f>IFERROR(IF(($D37="Yes"), il!$AW$289 + il!$BM$289,""),"")</f>
        <v/>
      </c>
      <c r="M37" s="842" t="str">
        <f>IFERROR(IF(($D37="Yes"), il!$AW$290 + il!$BM$290,""),"")</f>
        <v/>
      </c>
      <c r="N37" s="843" t="str">
        <f>IFERROR(IF(($D37="Yes"), il!$AW$291 + il!$BM$291,""),"")</f>
        <v/>
      </c>
      <c r="O37" s="844" t="str">
        <f>IFERROR(IF(($D37="Yes"), il!$AW$292 + il!$BM$292,""),"")</f>
        <v/>
      </c>
      <c r="P37" s="845" t="str">
        <f>IFERROR(IF(($D37="Yes"), il!$AW$293 + il!$BM$293,""),"")</f>
        <v/>
      </c>
      <c r="Q37" s="846" t="str">
        <f>IFERROR(IF(($D37="Yes"), il!$AW$294 + il!$BM$294,""),"")</f>
        <v/>
      </c>
      <c r="R37" s="847" t="str">
        <f t="shared" si="1"/>
        <v/>
      </c>
      <c r="S37" s="848"/>
      <c r="T37" s="842"/>
      <c r="U37" s="843"/>
      <c r="V37" s="844"/>
      <c r="W37" s="845"/>
      <c r="X37" s="849"/>
      <c r="Y37" s="847"/>
      <c r="Z37" s="830" t="s">
        <v>289</v>
      </c>
      <c r="AA37" s="850" t="b">
        <f t="shared" ref="AA37:AA46" si="24">COUNTIF(C37:C37,"Yes")&gt;0</f>
        <v>0</v>
      </c>
      <c r="AB37" s="874" t="s">
        <v>137</v>
      </c>
      <c r="AC37" s="875" t="str">
        <f>IF(AA37,"aIL (" &amp; C1 &amp; ")","")</f>
        <v/>
      </c>
      <c r="AD37" s="875" t="str">
        <f>IF(AA37,"antenna Inlay (" &amp; C1 &amp; ")","")</f>
        <v/>
      </c>
      <c r="AE37" s="851" t="str">
        <f t="shared" si="11"/>
        <v>N</v>
      </c>
      <c r="AF37" s="75" t="str">
        <f t="shared" ref="AF37:AF46" si="25">IF(AND(AA37,AD37="A"),"A","")</f>
        <v/>
      </c>
      <c r="AG37" s="603" t="str">
        <f t="shared" ref="AG37:AG46" si="26">IF(AE37="A",AC37,"")</f>
        <v/>
      </c>
      <c r="AH37" s="603" t="str">
        <f t="shared" ref="AH37:AH46" si="27">IF(AE37="A",AD37,"")</f>
        <v/>
      </c>
      <c r="AI37" s="603" t="s">
        <v>61</v>
      </c>
      <c r="AJ37" s="603" t="str">
        <f t="shared" ref="AJ37:AJ46" si="28">IF(LEN(AG37)&gt;0,IF(AI37="Yes",AG37,""),"")</f>
        <v/>
      </c>
      <c r="AK37" s="603" t="str">
        <f t="shared" ref="AK37:AK46" si="29">IF(LEN(AH37)&gt;0,IF(AI37="Yes",AH37,""),"")</f>
        <v/>
      </c>
    </row>
    <row r="38" spans="1:37" x14ac:dyDescent="0.25">
      <c r="A38" s="830"/>
      <c r="B38" s="831" t="s">
        <v>1743</v>
      </c>
      <c r="C38" s="832" t="s">
        <v>61</v>
      </c>
      <c r="D38" s="833" t="s">
        <v>61</v>
      </c>
      <c r="E38" s="834"/>
      <c r="F38" s="835" t="str">
        <f t="shared" si="4"/>
        <v/>
      </c>
      <c r="G38" s="836" t="str">
        <f t="shared" si="5"/>
        <v/>
      </c>
      <c r="H38" s="837" t="str">
        <f t="shared" si="6"/>
        <v/>
      </c>
      <c r="I38" s="838" t="str">
        <f t="shared" si="7"/>
        <v/>
      </c>
      <c r="J38" s="839" t="str">
        <f t="shared" si="8"/>
        <v/>
      </c>
      <c r="K38" s="840" t="str">
        <f t="shared" si="9"/>
        <v/>
      </c>
      <c r="L38" s="841" t="str">
        <f>IFERROR(IF(($D38="Yes"), il!$AX$289 + il!$BN$289,""),"")</f>
        <v/>
      </c>
      <c r="M38" s="842" t="str">
        <f>IFERROR(IF(($D38="Yes"), il!$AX$290 + il!$BN$290,""),"")</f>
        <v/>
      </c>
      <c r="N38" s="843" t="str">
        <f>IFERROR(IF(($D38="Yes"), il!$AX$291 + il!$BN$291,""),"")</f>
        <v/>
      </c>
      <c r="O38" s="844" t="str">
        <f>IFERROR(IF(($D38="Yes"), il!$AX$292 + il!$BN$292,""),"")</f>
        <v/>
      </c>
      <c r="P38" s="845" t="str">
        <f>IFERROR(IF(($D38="Yes"), il!$AX$293 + il!$BN$293,""),"")</f>
        <v/>
      </c>
      <c r="Q38" s="846" t="str">
        <f>IFERROR(IF(($D38="Yes"), il!$AX$294 + il!$BN$294,""),"")</f>
        <v/>
      </c>
      <c r="R38" s="847" t="str">
        <f t="shared" si="1"/>
        <v/>
      </c>
      <c r="S38" s="848"/>
      <c r="T38" s="842"/>
      <c r="U38" s="843"/>
      <c r="V38" s="844"/>
      <c r="W38" s="845"/>
      <c r="X38" s="849"/>
      <c r="Y38" s="847"/>
      <c r="Z38" s="830" t="s">
        <v>289</v>
      </c>
      <c r="AA38" s="850" t="b">
        <f t="shared" si="24"/>
        <v>0</v>
      </c>
      <c r="AB38" s="851" t="s">
        <v>137</v>
      </c>
      <c r="AC38" s="851" t="str">
        <f>IF(AA38,"kIL (" &amp; C1 &amp; ")","")</f>
        <v/>
      </c>
      <c r="AD38" s="851" t="str">
        <f>IF(AA38,"contact Inlay (" &amp; C1 &amp; ")","")</f>
        <v/>
      </c>
      <c r="AE38" s="851" t="str">
        <f t="shared" si="11"/>
        <v>N</v>
      </c>
      <c r="AF38" s="75" t="str">
        <f t="shared" si="25"/>
        <v/>
      </c>
      <c r="AG38" s="603" t="str">
        <f t="shared" si="26"/>
        <v/>
      </c>
      <c r="AH38" s="603" t="str">
        <f t="shared" si="27"/>
        <v/>
      </c>
      <c r="AI38" s="603" t="s">
        <v>60</v>
      </c>
      <c r="AJ38" s="603" t="str">
        <f t="shared" si="28"/>
        <v/>
      </c>
      <c r="AK38" s="603" t="str">
        <f t="shared" si="29"/>
        <v/>
      </c>
    </row>
    <row r="39" spans="1:37" x14ac:dyDescent="0.25">
      <c r="A39" s="830"/>
      <c r="B39" s="831" t="s">
        <v>1745</v>
      </c>
      <c r="C39" s="832" t="s">
        <v>61</v>
      </c>
      <c r="D39" s="833" t="s">
        <v>61</v>
      </c>
      <c r="E39" s="834"/>
      <c r="F39" s="835" t="str">
        <f t="shared" si="4"/>
        <v/>
      </c>
      <c r="G39" s="836" t="str">
        <f t="shared" si="5"/>
        <v/>
      </c>
      <c r="H39" s="837" t="str">
        <f t="shared" si="6"/>
        <v/>
      </c>
      <c r="I39" s="838" t="str">
        <f t="shared" si="7"/>
        <v/>
      </c>
      <c r="J39" s="839" t="str">
        <f t="shared" si="8"/>
        <v/>
      </c>
      <c r="K39" s="840" t="str">
        <f t="shared" si="9"/>
        <v/>
      </c>
      <c r="L39" s="841" t="str">
        <f>IFERROR(IF(($D39="Yes"), il!$AY$289 + il!$BO$289,""),"")</f>
        <v/>
      </c>
      <c r="M39" s="842" t="str">
        <f>IFERROR(IF(($D39="Yes"), il!$AY$290 + il!$BO$290,""),"")</f>
        <v/>
      </c>
      <c r="N39" s="843" t="str">
        <f>IFERROR(IF(($D39="Yes"), il!$AY$291 + il!$BO$291,""),"")</f>
        <v/>
      </c>
      <c r="O39" s="844" t="str">
        <f>IFERROR(IF(($D39="Yes"), il!$AY$292 + il!$BO$292,""),"")</f>
        <v/>
      </c>
      <c r="P39" s="845" t="str">
        <f>IFERROR(IF(($D39="Yes"), il!$AY$293 + il!$BO$293,""),"")</f>
        <v/>
      </c>
      <c r="Q39" s="846" t="str">
        <f>IFERROR(IF(($D39="Yes"), il!$AY$294 + il!$BO$294,""),"")</f>
        <v/>
      </c>
      <c r="R39" s="847" t="str">
        <f t="shared" si="1"/>
        <v/>
      </c>
      <c r="S39" s="848"/>
      <c r="T39" s="842"/>
      <c r="U39" s="843"/>
      <c r="V39" s="844"/>
      <c r="W39" s="845"/>
      <c r="X39" s="849"/>
      <c r="Y39" s="878"/>
      <c r="Z39" s="879" t="s">
        <v>289</v>
      </c>
      <c r="AA39" s="850" t="b">
        <f t="shared" si="24"/>
        <v>0</v>
      </c>
      <c r="AB39" s="874" t="s">
        <v>137</v>
      </c>
      <c r="AC39" s="851" t="str">
        <f>IF(AA39,"pIL (" &amp; C1 &amp; ")","")</f>
        <v/>
      </c>
      <c r="AD39" s="851" t="str">
        <f>IF(AA39,"proximity Inlay (" &amp; C1 &amp; ")","")</f>
        <v/>
      </c>
      <c r="AE39" s="851" t="str">
        <f t="shared" si="11"/>
        <v>N</v>
      </c>
      <c r="AF39" s="75" t="str">
        <f t="shared" si="25"/>
        <v/>
      </c>
      <c r="AG39" s="603" t="str">
        <f t="shared" si="26"/>
        <v/>
      </c>
      <c r="AH39" s="603" t="str">
        <f t="shared" si="27"/>
        <v/>
      </c>
      <c r="AI39" s="603" t="s">
        <v>60</v>
      </c>
      <c r="AJ39" s="603" t="str">
        <f t="shared" si="28"/>
        <v/>
      </c>
      <c r="AK39" s="603" t="str">
        <f t="shared" si="29"/>
        <v/>
      </c>
    </row>
    <row r="40" spans="1:37" x14ac:dyDescent="0.25">
      <c r="A40" s="830"/>
      <c r="B40" s="831" t="s">
        <v>1747</v>
      </c>
      <c r="C40" s="832" t="s">
        <v>61</v>
      </c>
      <c r="D40" s="833" t="s">
        <v>61</v>
      </c>
      <c r="E40" s="834"/>
      <c r="F40" s="835" t="str">
        <f t="shared" si="4"/>
        <v/>
      </c>
      <c r="G40" s="836" t="str">
        <f t="shared" si="5"/>
        <v/>
      </c>
      <c r="H40" s="837" t="str">
        <f t="shared" si="6"/>
        <v/>
      </c>
      <c r="I40" s="838" t="str">
        <f t="shared" si="7"/>
        <v/>
      </c>
      <c r="J40" s="839" t="str">
        <f t="shared" si="8"/>
        <v/>
      </c>
      <c r="K40" s="840" t="str">
        <f t="shared" si="9"/>
        <v/>
      </c>
      <c r="L40" s="841" t="str">
        <f>IFERROR(IF(($D40="Yes"), il!$AZ$289 + il!$BP$289,""),"")</f>
        <v/>
      </c>
      <c r="M40" s="842" t="str">
        <f>IFERROR(IF(($D40="Yes"), il!$AZ$290 + il!$BP$290,""),"")</f>
        <v/>
      </c>
      <c r="N40" s="843" t="str">
        <f>IFERROR(IF(($D40="Yes"), il!$AZ$291 + il!$BP$291,""),"")</f>
        <v/>
      </c>
      <c r="O40" s="844" t="str">
        <f>IFERROR(IF(($D40="Yes"), il!$AZ$292 + il!$BP$292,""),"")</f>
        <v/>
      </c>
      <c r="P40" s="845" t="str">
        <f>IFERROR(IF(($D40="Yes"), il!$AZ$293 + il!$BP$293,""),"")</f>
        <v/>
      </c>
      <c r="Q40" s="846" t="str">
        <f>IFERROR(IF(($D40="Yes"), il!$AZ$294 + il!$BP$294,""),"")</f>
        <v/>
      </c>
      <c r="R40" s="847" t="str">
        <f t="shared" si="1"/>
        <v/>
      </c>
      <c r="S40" s="848"/>
      <c r="T40" s="842"/>
      <c r="U40" s="843"/>
      <c r="V40" s="844"/>
      <c r="W40" s="845"/>
      <c r="X40" s="849"/>
      <c r="Y40" s="847"/>
      <c r="Z40" s="830" t="s">
        <v>289</v>
      </c>
      <c r="AA40" s="850" t="b">
        <f t="shared" si="24"/>
        <v>0</v>
      </c>
      <c r="AB40" s="874" t="s">
        <v>137</v>
      </c>
      <c r="AC40" s="851" t="str">
        <f>IF(AA40,"icIL (" &amp; C1 &amp; ")","")</f>
        <v/>
      </c>
      <c r="AD40" s="851" t="str">
        <f>IF(AA40,"IC Inlay (" &amp; C1 &amp; ")","")</f>
        <v/>
      </c>
      <c r="AE40" s="851" t="str">
        <f t="shared" si="11"/>
        <v>N</v>
      </c>
      <c r="AF40" s="75" t="str">
        <f t="shared" si="25"/>
        <v/>
      </c>
      <c r="AG40" s="603" t="str">
        <f t="shared" si="26"/>
        <v/>
      </c>
      <c r="AH40" s="603" t="str">
        <f t="shared" si="27"/>
        <v/>
      </c>
      <c r="AI40" s="603" t="s">
        <v>60</v>
      </c>
      <c r="AJ40" s="603" t="str">
        <f t="shared" si="28"/>
        <v/>
      </c>
      <c r="AK40" s="603" t="str">
        <f t="shared" si="29"/>
        <v/>
      </c>
    </row>
    <row r="41" spans="1:37" x14ac:dyDescent="0.25">
      <c r="A41" s="830"/>
      <c r="B41" s="831" t="s">
        <v>1749</v>
      </c>
      <c r="C41" s="832" t="s">
        <v>61</v>
      </c>
      <c r="D41" s="833" t="s">
        <v>61</v>
      </c>
      <c r="E41" s="834"/>
      <c r="F41" s="835" t="str">
        <f t="shared" si="4"/>
        <v/>
      </c>
      <c r="G41" s="836" t="str">
        <f t="shared" si="5"/>
        <v/>
      </c>
      <c r="H41" s="837" t="str">
        <f t="shared" si="6"/>
        <v/>
      </c>
      <c r="I41" s="838" t="str">
        <f t="shared" si="7"/>
        <v/>
      </c>
      <c r="J41" s="839" t="str">
        <f t="shared" si="8"/>
        <v/>
      </c>
      <c r="K41" s="840" t="str">
        <f t="shared" si="9"/>
        <v/>
      </c>
      <c r="L41" s="841" t="str">
        <f>IFERROR(IF(($D41="Yes"), il!$BA$289 + il!$BQ$289,""),"")</f>
        <v/>
      </c>
      <c r="M41" s="842" t="str">
        <f>IFERROR(IF(($D41="Yes"), il!$BA$290 + il!$BQ$290,""),"")</f>
        <v/>
      </c>
      <c r="N41" s="843" t="str">
        <f>IFERROR(IF(($D41="Yes"), il!$BA$291 + il!$BQ$291,""),"")</f>
        <v/>
      </c>
      <c r="O41" s="844" t="str">
        <f>IFERROR(IF(($D41="Yes"), il!$BA$292 + il!$BQ$292,""),"")</f>
        <v/>
      </c>
      <c r="P41" s="845" t="str">
        <f>IFERROR(IF(($D41="Yes"), il!$BA$293 + il!$BQ$293,""),"")</f>
        <v/>
      </c>
      <c r="Q41" s="846" t="str">
        <f>IFERROR(IF(($D41="Yes"), il!$BA$294 + il!$BQ$294,""),"")</f>
        <v/>
      </c>
      <c r="R41" s="847" t="str">
        <f t="shared" si="1"/>
        <v/>
      </c>
      <c r="S41" s="848"/>
      <c r="T41" s="842"/>
      <c r="U41" s="843"/>
      <c r="V41" s="844"/>
      <c r="W41" s="845"/>
      <c r="X41" s="849"/>
      <c r="Y41" s="847"/>
      <c r="Z41" s="830" t="s">
        <v>289</v>
      </c>
      <c r="AA41" s="850" t="b">
        <f t="shared" si="24"/>
        <v>0</v>
      </c>
      <c r="AB41" s="874" t="s">
        <v>137</v>
      </c>
      <c r="AC41" s="851" t="str">
        <f>IF(AA41,"mIL (" &amp; C1 &amp; ")","")</f>
        <v/>
      </c>
      <c r="AD41" s="851" t="str">
        <f>IF(AA41,"Module Inlay (" &amp; C1 &amp; ")","")</f>
        <v/>
      </c>
      <c r="AE41" s="851" t="str">
        <f t="shared" si="11"/>
        <v>N</v>
      </c>
      <c r="AF41" s="75" t="str">
        <f t="shared" si="25"/>
        <v/>
      </c>
      <c r="AG41" s="603" t="str">
        <f t="shared" si="26"/>
        <v/>
      </c>
      <c r="AH41" s="603" t="str">
        <f t="shared" si="27"/>
        <v/>
      </c>
      <c r="AI41" s="603" t="s">
        <v>60</v>
      </c>
      <c r="AJ41" s="603" t="str">
        <f t="shared" si="28"/>
        <v/>
      </c>
      <c r="AK41" s="603" t="str">
        <f t="shared" si="29"/>
        <v/>
      </c>
    </row>
    <row r="42" spans="1:37" x14ac:dyDescent="0.25">
      <c r="A42" s="830"/>
      <c r="B42" s="831" t="s">
        <v>1751</v>
      </c>
      <c r="C42" s="832" t="s">
        <v>61</v>
      </c>
      <c r="D42" s="833" t="s">
        <v>61</v>
      </c>
      <c r="E42" s="834"/>
      <c r="F42" s="835" t="str">
        <f t="shared" si="4"/>
        <v/>
      </c>
      <c r="G42" s="836" t="str">
        <f t="shared" si="5"/>
        <v/>
      </c>
      <c r="H42" s="837" t="str">
        <f t="shared" si="6"/>
        <v/>
      </c>
      <c r="I42" s="838" t="str">
        <f t="shared" si="7"/>
        <v/>
      </c>
      <c r="J42" s="839" t="str">
        <f t="shared" si="8"/>
        <v/>
      </c>
      <c r="K42" s="840" t="str">
        <f t="shared" si="9"/>
        <v/>
      </c>
      <c r="L42" s="841" t="str">
        <f>IFERROR(IF(($D42="Yes"), il!$BB$289 + il!$BR$289,""),"")</f>
        <v/>
      </c>
      <c r="M42" s="842" t="str">
        <f>IFERROR(IF(($D42="Yes"), il!$BB$290 + il!$BR$290,""),"")</f>
        <v/>
      </c>
      <c r="N42" s="843" t="str">
        <f>IFERROR(IF(($D42="Yes"), il!$BB$291 + il!$BR$291,""),"")</f>
        <v/>
      </c>
      <c r="O42" s="844" t="str">
        <f>IFERROR(IF(($D42="Yes"), il!$BB$292 + il!$BR$292,""),"")</f>
        <v/>
      </c>
      <c r="P42" s="845" t="str">
        <f>IFERROR(IF(($D42="Yes"), il!$BB$293 + il!$BR$293,""),"")</f>
        <v/>
      </c>
      <c r="Q42" s="846" t="str">
        <f>IFERROR(IF(($D42="Yes"), il!$BB$294 + il!$BR$294,""),"")</f>
        <v/>
      </c>
      <c r="R42" s="847" t="str">
        <f t="shared" si="1"/>
        <v/>
      </c>
      <c r="S42" s="848"/>
      <c r="T42" s="842"/>
      <c r="U42" s="843"/>
      <c r="V42" s="844"/>
      <c r="W42" s="845"/>
      <c r="X42" s="849"/>
      <c r="Y42" s="847"/>
      <c r="Z42" s="830" t="s">
        <v>289</v>
      </c>
      <c r="AA42" s="850" t="b">
        <f t="shared" si="24"/>
        <v>0</v>
      </c>
      <c r="AB42" s="874" t="s">
        <v>137</v>
      </c>
      <c r="AC42" s="851" t="str">
        <f>IF(AA42,"venIL (" &amp; C1 &amp; ")","")</f>
        <v/>
      </c>
      <c r="AD42" s="851" t="str">
        <f>IF(AA42,"Vendor for IL (" &amp; C1 &amp; ")","")</f>
        <v/>
      </c>
      <c r="AE42" s="851" t="str">
        <f t="shared" si="11"/>
        <v>N</v>
      </c>
      <c r="AF42" s="75" t="str">
        <f t="shared" si="25"/>
        <v/>
      </c>
      <c r="AG42" s="603" t="str">
        <f t="shared" si="26"/>
        <v/>
      </c>
      <c r="AH42" s="603" t="str">
        <f t="shared" si="27"/>
        <v/>
      </c>
      <c r="AI42" s="603" t="s">
        <v>60</v>
      </c>
      <c r="AJ42" s="603" t="str">
        <f t="shared" si="28"/>
        <v/>
      </c>
      <c r="AK42" s="603" t="str">
        <f t="shared" si="29"/>
        <v/>
      </c>
    </row>
    <row r="43" spans="1:37" x14ac:dyDescent="0.25">
      <c r="A43" s="830"/>
      <c r="B43" s="831" t="s">
        <v>1753</v>
      </c>
      <c r="C43" s="832" t="s">
        <v>61</v>
      </c>
      <c r="D43" s="833" t="s">
        <v>61</v>
      </c>
      <c r="E43" s="834"/>
      <c r="F43" s="835" t="str">
        <f t="shared" si="4"/>
        <v/>
      </c>
      <c r="G43" s="836" t="str">
        <f t="shared" si="5"/>
        <v/>
      </c>
      <c r="H43" s="837" t="str">
        <f t="shared" si="6"/>
        <v/>
      </c>
      <c r="I43" s="838" t="str">
        <f t="shared" si="7"/>
        <v/>
      </c>
      <c r="J43" s="839" t="str">
        <f t="shared" si="8"/>
        <v/>
      </c>
      <c r="K43" s="840" t="str">
        <f t="shared" si="9"/>
        <v/>
      </c>
      <c r="L43" s="841" t="str">
        <f>IFERROR(IF(($D43="Yes"), il!$BC$289 + il!$BS$289,""),"")</f>
        <v/>
      </c>
      <c r="M43" s="842" t="str">
        <f>IFERROR(IF(($D43="Yes"), il!$BC$290 + il!$BS$290,""),"")</f>
        <v/>
      </c>
      <c r="N43" s="843" t="str">
        <f>IFERROR(IF(($D43="Yes"), il!$BC$291 + il!$BS$291,""),"")</f>
        <v/>
      </c>
      <c r="O43" s="844" t="str">
        <f>IFERROR(IF(($D43="Yes"), il!$BC$292 + il!$BS$292,""),"")</f>
        <v/>
      </c>
      <c r="P43" s="845" t="str">
        <f>IFERROR(IF(($D43="Yes"), il!$BC$293 + il!$BS$293,""),"")</f>
        <v/>
      </c>
      <c r="Q43" s="846" t="str">
        <f>IFERROR(IF(($D43="Yes"), il!$BC$294 + il!$BS$294,""),"")</f>
        <v/>
      </c>
      <c r="R43" s="847" t="str">
        <f t="shared" si="1"/>
        <v/>
      </c>
      <c r="S43" s="848"/>
      <c r="T43" s="842"/>
      <c r="U43" s="843"/>
      <c r="V43" s="844"/>
      <c r="W43" s="845"/>
      <c r="X43" s="849"/>
      <c r="Y43" s="878"/>
      <c r="Z43" s="879" t="s">
        <v>289</v>
      </c>
      <c r="AA43" s="850" t="b">
        <f t="shared" si="24"/>
        <v>0</v>
      </c>
      <c r="AB43" s="874" t="s">
        <v>137</v>
      </c>
      <c r="AC43" s="851" t="str">
        <f>IF(AA43,"subIL (" &amp; C1 &amp; ")","")</f>
        <v/>
      </c>
      <c r="AD43" s="851" t="str">
        <f>IF(AA43,"Subcontractor to IL Vendor (" &amp; C1 &amp; ")","")</f>
        <v/>
      </c>
      <c r="AE43" s="851" t="str">
        <f t="shared" si="11"/>
        <v>N</v>
      </c>
      <c r="AF43" s="75" t="str">
        <f t="shared" si="25"/>
        <v/>
      </c>
      <c r="AG43" s="603" t="str">
        <f t="shared" si="26"/>
        <v/>
      </c>
      <c r="AH43" s="603" t="str">
        <f t="shared" si="27"/>
        <v/>
      </c>
      <c r="AI43" s="603" t="s">
        <v>61</v>
      </c>
      <c r="AJ43" s="603" t="str">
        <f t="shared" si="28"/>
        <v/>
      </c>
      <c r="AK43" s="603" t="str">
        <f t="shared" si="29"/>
        <v/>
      </c>
    </row>
    <row r="44" spans="1:37" x14ac:dyDescent="0.25">
      <c r="A44" s="830"/>
      <c r="B44" s="831" t="s">
        <v>1755</v>
      </c>
      <c r="C44" s="832" t="s">
        <v>61</v>
      </c>
      <c r="D44" s="833" t="s">
        <v>61</v>
      </c>
      <c r="E44" s="834"/>
      <c r="F44" s="835" t="str">
        <f t="shared" si="4"/>
        <v/>
      </c>
      <c r="G44" s="836" t="str">
        <f t="shared" si="5"/>
        <v/>
      </c>
      <c r="H44" s="837" t="str">
        <f t="shared" si="6"/>
        <v/>
      </c>
      <c r="I44" s="838" t="str">
        <f t="shared" si="7"/>
        <v/>
      </c>
      <c r="J44" s="839" t="str">
        <f t="shared" si="8"/>
        <v/>
      </c>
      <c r="K44" s="840" t="str">
        <f t="shared" si="9"/>
        <v/>
      </c>
      <c r="L44" s="841" t="str">
        <f>IFERROR(IF(($D44="Yes"), il!$BD$289 + il!$BT$289,""),"")</f>
        <v/>
      </c>
      <c r="M44" s="842" t="str">
        <f>IFERROR(IF(($D44="Yes"), il!$BD$290 + il!$BT$290,""),"")</f>
        <v/>
      </c>
      <c r="N44" s="843" t="str">
        <f>IFERROR(IF(($D44="Yes"), il!$BD$291 + il!$BT$291,""),"")</f>
        <v/>
      </c>
      <c r="O44" s="844" t="str">
        <f>IFERROR(IF(($D44="Yes"), il!$BD$292 + il!$BT$292,""),"")</f>
        <v/>
      </c>
      <c r="P44" s="845" t="str">
        <f>IFERROR(IF(($D44="Yes"), il!$BD$293 + il!$BT$293,""),"")</f>
        <v/>
      </c>
      <c r="Q44" s="846" t="str">
        <f>IFERROR(IF(($D44="Yes"), il!$BD$294 + il!$BT$294,""),"")</f>
        <v/>
      </c>
      <c r="R44" s="847" t="str">
        <f t="shared" ref="R44:R75" si="30">IFERROR(IF($D44="Yes",SUM(L44:Q44),""),"")</f>
        <v/>
      </c>
      <c r="S44" s="848"/>
      <c r="T44" s="842"/>
      <c r="U44" s="843"/>
      <c r="V44" s="844"/>
      <c r="W44" s="845"/>
      <c r="X44" s="849"/>
      <c r="Y44" s="878"/>
      <c r="Z44" s="879" t="s">
        <v>289</v>
      </c>
      <c r="AA44" s="850" t="b">
        <f t="shared" si="24"/>
        <v>0</v>
      </c>
      <c r="AB44" s="874" t="s">
        <v>137</v>
      </c>
      <c r="AC44" s="851" t="str">
        <f>IF(AA44,"devIL (" &amp; C1 &amp; ")","")</f>
        <v/>
      </c>
      <c r="AD44" s="851" t="str">
        <f>IF(AA44,"develop IL (" &amp; C1 &amp; ")","")</f>
        <v/>
      </c>
      <c r="AE44" s="851" t="str">
        <f t="shared" si="11"/>
        <v>N</v>
      </c>
      <c r="AF44" s="75" t="str">
        <f t="shared" si="25"/>
        <v/>
      </c>
      <c r="AG44" s="603" t="str">
        <f t="shared" si="26"/>
        <v/>
      </c>
      <c r="AH44" s="603" t="str">
        <f t="shared" si="27"/>
        <v/>
      </c>
      <c r="AI44" s="603" t="s">
        <v>60</v>
      </c>
      <c r="AJ44" s="603" t="str">
        <f t="shared" si="28"/>
        <v/>
      </c>
      <c r="AK44" s="603" t="str">
        <f t="shared" si="29"/>
        <v/>
      </c>
    </row>
    <row r="45" spans="1:37" x14ac:dyDescent="0.25">
      <c r="A45" s="830"/>
      <c r="B45" s="831" t="s">
        <v>1757</v>
      </c>
      <c r="C45" s="832" t="s">
        <v>61</v>
      </c>
      <c r="D45" s="833" t="s">
        <v>61</v>
      </c>
      <c r="E45" s="834"/>
      <c r="F45" s="835" t="str">
        <f t="shared" si="4"/>
        <v/>
      </c>
      <c r="G45" s="836" t="str">
        <f t="shared" si="5"/>
        <v/>
      </c>
      <c r="H45" s="837" t="str">
        <f t="shared" si="6"/>
        <v/>
      </c>
      <c r="I45" s="838" t="str">
        <f t="shared" si="7"/>
        <v/>
      </c>
      <c r="J45" s="839" t="str">
        <f t="shared" si="8"/>
        <v/>
      </c>
      <c r="K45" s="840" t="str">
        <f t="shared" si="9"/>
        <v/>
      </c>
      <c r="L45" s="841" t="str">
        <f>IFERROR(IF(($D45="Yes"), il!$BE$289 + il!$BU$289,""),"")</f>
        <v/>
      </c>
      <c r="M45" s="842" t="str">
        <f>IFERROR(IF(($D45="Yes"), il!$BE$290 + il!$BU$290,""),"")</f>
        <v/>
      </c>
      <c r="N45" s="843" t="str">
        <f>IFERROR(IF(($D45="Yes"), il!$BE$291 + il!$BU$291,""),"")</f>
        <v/>
      </c>
      <c r="O45" s="844" t="str">
        <f>IFERROR(IF(($D45="Yes"), il!$BE$292 + il!$BU$292,""),"")</f>
        <v/>
      </c>
      <c r="P45" s="845" t="str">
        <f>IFERROR(IF(($D45="Yes"), il!$BE$293 + il!$BU$293,""),"")</f>
        <v/>
      </c>
      <c r="Q45" s="846" t="str">
        <f>IFERROR(IF(($D45="Yes"), il!$BE$294 + il!$BU$294,""),"")</f>
        <v/>
      </c>
      <c r="R45" s="847" t="str">
        <f t="shared" si="30"/>
        <v/>
      </c>
      <c r="S45" s="848"/>
      <c r="T45" s="842"/>
      <c r="U45" s="843"/>
      <c r="V45" s="844"/>
      <c r="W45" s="845"/>
      <c r="X45" s="849"/>
      <c r="Y45" s="878"/>
      <c r="Z45" s="879" t="s">
        <v>289</v>
      </c>
      <c r="AA45" s="850" t="b">
        <f t="shared" si="24"/>
        <v>0</v>
      </c>
      <c r="AB45" s="874" t="s">
        <v>137</v>
      </c>
      <c r="AC45" s="851" t="str">
        <f>IF(AA45,"quaIL (" &amp; C1 &amp; ")","")</f>
        <v/>
      </c>
      <c r="AD45" s="851" t="str">
        <f>IF(AA45,"qualify IL (" &amp; C1 &amp; ")","")</f>
        <v/>
      </c>
      <c r="AE45" s="851" t="str">
        <f t="shared" si="11"/>
        <v>N</v>
      </c>
      <c r="AF45" s="75" t="str">
        <f t="shared" si="25"/>
        <v/>
      </c>
      <c r="AG45" s="603" t="str">
        <f t="shared" si="26"/>
        <v/>
      </c>
      <c r="AH45" s="603" t="str">
        <f t="shared" si="27"/>
        <v/>
      </c>
      <c r="AI45" s="603" t="s">
        <v>60</v>
      </c>
      <c r="AJ45" s="603" t="str">
        <f t="shared" si="28"/>
        <v/>
      </c>
      <c r="AK45" s="603" t="str">
        <f t="shared" si="29"/>
        <v/>
      </c>
    </row>
    <row r="46" spans="1:37" ht="17.25" thickBot="1" x14ac:dyDescent="0.3">
      <c r="A46" s="830"/>
      <c r="B46" s="831" t="s">
        <v>1759</v>
      </c>
      <c r="C46" s="832" t="s">
        <v>61</v>
      </c>
      <c r="D46" s="833" t="s">
        <v>61</v>
      </c>
      <c r="E46" s="834"/>
      <c r="F46" s="835" t="str">
        <f t="shared" ref="F46:F77" si="31">IFERROR(IF($P46&gt;0,L46/$R46,""),"")</f>
        <v/>
      </c>
      <c r="G46" s="836" t="str">
        <f t="shared" ref="G46:G77" si="32">IFERROR(IF($P46&gt;0,M46/$R46,""),"")</f>
        <v/>
      </c>
      <c r="H46" s="837" t="str">
        <f t="shared" ref="H46:H77" si="33">IFERROR(IF($P46&gt;0,N46/$R46,""),"")</f>
        <v/>
      </c>
      <c r="I46" s="838" t="str">
        <f t="shared" ref="I46:I77" si="34">IFERROR(IF($P46&gt;0,O46/$R46,""),"")</f>
        <v/>
      </c>
      <c r="J46" s="839" t="str">
        <f t="shared" ref="J46:J77" si="35">IFERROR(IF($P46&gt;0,P46/$R46,""),"")</f>
        <v/>
      </c>
      <c r="K46" s="840" t="str">
        <f t="shared" ref="K46:K77" si="36">IFERROR(IF($P46&gt;0,Q46/$R46,""),"")</f>
        <v/>
      </c>
      <c r="L46" s="841" t="str">
        <f>IFERROR(IF(($D46="Yes"), il!$BF$289 + il!$BV$289,""),"")</f>
        <v/>
      </c>
      <c r="M46" s="842" t="str">
        <f>IFERROR(IF(($D46="Yes"), il!$BF$290 + il!$BV$290,""),"")</f>
        <v/>
      </c>
      <c r="N46" s="843" t="str">
        <f>IFERROR(IF(($D46="Yes"), il!$BF$291 + il!$BV$291,""),"")</f>
        <v/>
      </c>
      <c r="O46" s="844" t="str">
        <f>IFERROR(IF(($D46="Yes"), il!$BF$292 + il!$BV$292,""),"")</f>
        <v/>
      </c>
      <c r="P46" s="845" t="str">
        <f>IFERROR(IF(($D46="Yes"), il!$BF$293 + il!$BV$293,""),"")</f>
        <v/>
      </c>
      <c r="Q46" s="846" t="str">
        <f>IFERROR(IF(($D46="Yes"), il!$BF$294 + il!$BV$294,""),"")</f>
        <v/>
      </c>
      <c r="R46" s="847" t="str">
        <f t="shared" si="30"/>
        <v/>
      </c>
      <c r="S46" s="848"/>
      <c r="T46" s="842"/>
      <c r="U46" s="843"/>
      <c r="V46" s="844"/>
      <c r="W46" s="845"/>
      <c r="X46" s="849"/>
      <c r="Y46" s="878"/>
      <c r="Z46" s="879" t="s">
        <v>289</v>
      </c>
      <c r="AA46" s="850" t="b">
        <f t="shared" si="24"/>
        <v>0</v>
      </c>
      <c r="AB46" s="874" t="s">
        <v>137</v>
      </c>
      <c r="AC46" s="851" t="str">
        <f>IF(AA46,"prdIL (" &amp; C1 &amp; ")","")</f>
        <v/>
      </c>
      <c r="AD46" s="851" t="str">
        <f>IF(AA46,"produce IL (" &amp; C1 &amp; ")","")</f>
        <v/>
      </c>
      <c r="AE46" s="851" t="str">
        <f t="shared" ref="AE46:AE77" si="37">IF(OR(E46="A",E46="B",E46="C"),"A",IF(E46="D","F","N"))</f>
        <v>N</v>
      </c>
      <c r="AF46" s="75" t="str">
        <f t="shared" si="25"/>
        <v/>
      </c>
      <c r="AG46" s="603" t="str">
        <f t="shared" si="26"/>
        <v/>
      </c>
      <c r="AH46" s="603" t="str">
        <f t="shared" si="27"/>
        <v/>
      </c>
      <c r="AI46" s="603" t="s">
        <v>60</v>
      </c>
      <c r="AJ46" s="603" t="str">
        <f t="shared" si="28"/>
        <v/>
      </c>
      <c r="AK46" s="603" t="str">
        <f t="shared" si="29"/>
        <v/>
      </c>
    </row>
    <row r="47" spans="1:37" ht="17.25" thickTop="1" x14ac:dyDescent="0.25">
      <c r="A47" s="808" t="s">
        <v>1838</v>
      </c>
      <c r="B47" s="809" t="s">
        <v>1839</v>
      </c>
      <c r="C47" s="810" t="s">
        <v>61</v>
      </c>
      <c r="D47" s="811" t="s">
        <v>61</v>
      </c>
      <c r="E47" s="812"/>
      <c r="F47" s="813" t="str">
        <f t="shared" si="31"/>
        <v/>
      </c>
      <c r="G47" s="814" t="str">
        <f t="shared" si="32"/>
        <v/>
      </c>
      <c r="H47" s="815" t="str">
        <f t="shared" si="33"/>
        <v/>
      </c>
      <c r="I47" s="816" t="str">
        <f t="shared" si="34"/>
        <v/>
      </c>
      <c r="J47" s="817" t="str">
        <f t="shared" si="35"/>
        <v/>
      </c>
      <c r="K47" s="818" t="str">
        <f t="shared" si="36"/>
        <v/>
      </c>
      <c r="L47" s="819" t="str">
        <f>IFERROR(IF(($D47="Yes"), cb!$AV$289 + cb!$BL$289,""),"")</f>
        <v/>
      </c>
      <c r="M47" s="820" t="str">
        <f>IFERROR(IF(($D47="Yes"), cb!$AV$290 + cb!$BL$290,""),"")</f>
        <v/>
      </c>
      <c r="N47" s="821" t="str">
        <f>IFERROR(IF(($D47="Yes"), cb!$AV$291 + cb!$BL$291,""),"")</f>
        <v/>
      </c>
      <c r="O47" s="822" t="str">
        <f>IFERROR(IF(($D47="Yes"), cb!$AV$292 + cb!$BL$292,""),"")</f>
        <v/>
      </c>
      <c r="P47" s="823" t="str">
        <f>IFERROR(IF(($D47="Yes"), cb!$AV$293 + cb!$BL$293,""),"")</f>
        <v/>
      </c>
      <c r="Q47" s="824" t="str">
        <f>IFERROR(IF(($D47="Yes"), cb!$AV$294 + cb!$BL$294,""),"")</f>
        <v/>
      </c>
      <c r="R47" s="825" t="str">
        <f t="shared" si="30"/>
        <v/>
      </c>
      <c r="S47" s="826"/>
      <c r="T47" s="820"/>
      <c r="U47" s="821"/>
      <c r="V47" s="822"/>
      <c r="W47" s="823"/>
      <c r="X47" s="827"/>
      <c r="Y47" s="825"/>
      <c r="Z47" s="808" t="s">
        <v>290</v>
      </c>
      <c r="AA47" s="828" t="b">
        <f>COUNTIF(C47:C57,"Yes")&gt;0</f>
        <v>0</v>
      </c>
      <c r="AB47" s="876" t="s">
        <v>138</v>
      </c>
      <c r="AC47" s="829" t="str">
        <f>_xlfn.TEXTJOIN(CHAR(10),TRUE,AC48:AC57)</f>
        <v/>
      </c>
      <c r="AD47" s="829" t="str">
        <f>_xlfn.TEXTJOIN(CHAR(10),TRUE,AD48:AD57)</f>
        <v/>
      </c>
      <c r="AE47" s="829" t="str">
        <f t="shared" si="37"/>
        <v>N</v>
      </c>
      <c r="AF47" s="75" t="str">
        <f>IF(COUNTIF(AE47:AE57,"N")=11,"N",IF(COUNTIF(AE47:AE57,"A")&gt;=1,AE47,"F"))</f>
        <v>N</v>
      </c>
      <c r="AG47" s="603" t="str">
        <f>IF(AE47="A",_xlfn.TEXTJOIN(CHAR(10),TRUE,AG48:AG57),"")</f>
        <v/>
      </c>
      <c r="AH47" s="603" t="str">
        <f>IF(AE47="A",_xlfn.TEXTJOIN(CHAR(10),TRUE,AH48:AH57),"")</f>
        <v/>
      </c>
      <c r="AI47" s="603" t="s">
        <v>60</v>
      </c>
      <c r="AJ47" s="603" t="str">
        <f>IF(AE47="A",_xlfn.TEXTJOIN(CHAR(10),TRUE,AJ48:AJ57),"")</f>
        <v/>
      </c>
      <c r="AK47" s="603" t="str">
        <f>IF(AE47="A",_xlfn.TEXTJOIN(CHAR(10),TRUE,AK48:AK57),"")</f>
        <v/>
      </c>
    </row>
    <row r="48" spans="1:37" x14ac:dyDescent="0.25">
      <c r="A48" s="830"/>
      <c r="B48" s="831" t="s">
        <v>1840</v>
      </c>
      <c r="C48" s="832" t="s">
        <v>61</v>
      </c>
      <c r="D48" s="833" t="s">
        <v>61</v>
      </c>
      <c r="E48" s="834"/>
      <c r="F48" s="835" t="str">
        <f t="shared" si="31"/>
        <v/>
      </c>
      <c r="G48" s="836" t="str">
        <f t="shared" si="32"/>
        <v/>
      </c>
      <c r="H48" s="837" t="str">
        <f t="shared" si="33"/>
        <v/>
      </c>
      <c r="I48" s="838" t="str">
        <f t="shared" si="34"/>
        <v/>
      </c>
      <c r="J48" s="839" t="str">
        <f t="shared" si="35"/>
        <v/>
      </c>
      <c r="K48" s="840" t="str">
        <f t="shared" si="36"/>
        <v/>
      </c>
      <c r="L48" s="841" t="str">
        <f>IFERROR(IF(($D48="Yes"), cb!$AW$289 + cb!$BM$289,""),"")</f>
        <v/>
      </c>
      <c r="M48" s="842" t="str">
        <f>IFERROR(IF(($D48="Yes"), cb!$AW$290 + cb!$BM$290,""),"")</f>
        <v/>
      </c>
      <c r="N48" s="843" t="str">
        <f>IFERROR(IF(($D48="Yes"), cb!$AW$291 + cb!$BM$291,""),"")</f>
        <v/>
      </c>
      <c r="O48" s="844" t="str">
        <f>IFERROR(IF(($D48="Yes"), cb!$AW$292 + cb!$BM$292,""),"")</f>
        <v/>
      </c>
      <c r="P48" s="845" t="str">
        <f>IFERROR(IF(($D48="Yes"), cb!$AW$293 + cb!$BM$293,""),"")</f>
        <v/>
      </c>
      <c r="Q48" s="846" t="str">
        <f>IFERROR(IF(($D48="Yes"), cb!$AW$294 + cb!$BM$294,""),"")</f>
        <v/>
      </c>
      <c r="R48" s="847" t="str">
        <f t="shared" si="30"/>
        <v/>
      </c>
      <c r="S48" s="848"/>
      <c r="T48" s="842"/>
      <c r="U48" s="843"/>
      <c r="V48" s="844"/>
      <c r="W48" s="845"/>
      <c r="X48" s="849"/>
      <c r="Y48" s="847"/>
      <c r="Z48" s="830" t="s">
        <v>290</v>
      </c>
      <c r="AA48" s="850" t="b">
        <f t="shared" ref="AA48:AA57" si="38">COUNTIF(C48:C48,"Yes")&gt;0</f>
        <v>0</v>
      </c>
      <c r="AB48" s="874" t="s">
        <v>138</v>
      </c>
      <c r="AC48" s="851" t="str">
        <f>IF(AA48,"ilCB (" &amp; C1 &amp; ")","")</f>
        <v/>
      </c>
      <c r="AD48" s="851" t="str">
        <f>IF(AA48,"inlay Cardbody (" &amp; C1 &amp; ")","")</f>
        <v/>
      </c>
      <c r="AE48" s="851" t="str">
        <f t="shared" si="37"/>
        <v>N</v>
      </c>
      <c r="AF48" s="75" t="str">
        <f t="shared" ref="AF48:AF57" si="39">IF(AND(AA48,AD48="A"),"A","")</f>
        <v/>
      </c>
      <c r="AG48" s="603" t="str">
        <f t="shared" ref="AG48:AG57" si="40">IF(AE48="A",AC48,"")</f>
        <v/>
      </c>
      <c r="AH48" s="603" t="str">
        <f t="shared" ref="AH48:AH57" si="41">IF(AE48="A",AD48,"")</f>
        <v/>
      </c>
      <c r="AI48" s="603" t="s">
        <v>60</v>
      </c>
      <c r="AJ48" s="603" t="str">
        <f t="shared" ref="AJ48:AJ57" si="42">IF(LEN(AG48)&gt;0,IF(AI48="Yes",AG48,""),"")</f>
        <v/>
      </c>
      <c r="AK48" s="603" t="str">
        <f t="shared" ref="AK48:AK57" si="43">IF(LEN(AH48)&gt;0,IF(AI48="Yes",AH48,""),"")</f>
        <v/>
      </c>
    </row>
    <row r="49" spans="1:37" x14ac:dyDescent="0.25">
      <c r="A49" s="830"/>
      <c r="B49" s="831" t="s">
        <v>1842</v>
      </c>
      <c r="C49" s="832" t="s">
        <v>61</v>
      </c>
      <c r="D49" s="833" t="s">
        <v>61</v>
      </c>
      <c r="E49" s="834"/>
      <c r="F49" s="835" t="str">
        <f t="shared" si="31"/>
        <v/>
      </c>
      <c r="G49" s="836" t="str">
        <f t="shared" si="32"/>
        <v/>
      </c>
      <c r="H49" s="837" t="str">
        <f t="shared" si="33"/>
        <v/>
      </c>
      <c r="I49" s="838" t="str">
        <f t="shared" si="34"/>
        <v/>
      </c>
      <c r="J49" s="839" t="str">
        <f t="shared" si="35"/>
        <v/>
      </c>
      <c r="K49" s="840" t="str">
        <f t="shared" si="36"/>
        <v/>
      </c>
      <c r="L49" s="841" t="str">
        <f>IFERROR(IF(($D49="Yes"), cb!$AX$289 + cb!$BN$289,""),"")</f>
        <v/>
      </c>
      <c r="M49" s="842" t="str">
        <f>IFERROR(IF(($D49="Yes"), cb!$AX$290 + cb!$BN$290,""),"")</f>
        <v/>
      </c>
      <c r="N49" s="843" t="str">
        <f>IFERROR(IF(($D49="Yes"), cb!$AX$291 + cb!$BN$291,""),"")</f>
        <v/>
      </c>
      <c r="O49" s="844" t="str">
        <f>IFERROR(IF(($D49="Yes"), cb!$AX$292 + cb!$BN$292,""),"")</f>
        <v/>
      </c>
      <c r="P49" s="845" t="str">
        <f>IFERROR(IF(($D49="Yes"), cb!$AX$293 + cb!$BN$293,""),"")</f>
        <v/>
      </c>
      <c r="Q49" s="846" t="str">
        <f>IFERROR(IF(($D49="Yes"), cb!$AX$294 + cb!$BN$294,""),"")</f>
        <v/>
      </c>
      <c r="R49" s="847" t="str">
        <f t="shared" si="30"/>
        <v/>
      </c>
      <c r="S49" s="848"/>
      <c r="T49" s="842"/>
      <c r="U49" s="843"/>
      <c r="V49" s="844"/>
      <c r="W49" s="845"/>
      <c r="X49" s="849"/>
      <c r="Y49" s="847"/>
      <c r="Z49" s="830" t="s">
        <v>290</v>
      </c>
      <c r="AA49" s="850" t="b">
        <f t="shared" si="38"/>
        <v>0</v>
      </c>
      <c r="AB49" s="874" t="s">
        <v>138</v>
      </c>
      <c r="AC49" s="851" t="str">
        <f>IF(AA49,"plCB (" &amp; C1 &amp; ")","")</f>
        <v/>
      </c>
      <c r="AD49" s="851" t="str">
        <f>IF(AA49,"plastic Cardbody (" &amp; C1 &amp; ")","")</f>
        <v/>
      </c>
      <c r="AE49" s="851" t="str">
        <f t="shared" si="37"/>
        <v>N</v>
      </c>
      <c r="AF49" s="75" t="str">
        <f t="shared" si="39"/>
        <v/>
      </c>
      <c r="AG49" s="603" t="str">
        <f t="shared" si="40"/>
        <v/>
      </c>
      <c r="AH49" s="603" t="str">
        <f t="shared" si="41"/>
        <v/>
      </c>
      <c r="AI49" s="603" t="s">
        <v>60</v>
      </c>
      <c r="AJ49" s="603" t="str">
        <f t="shared" si="42"/>
        <v/>
      </c>
      <c r="AK49" s="603" t="str">
        <f t="shared" si="43"/>
        <v/>
      </c>
    </row>
    <row r="50" spans="1:37" x14ac:dyDescent="0.25">
      <c r="A50" s="830"/>
      <c r="B50" s="831" t="s">
        <v>1844</v>
      </c>
      <c r="C50" s="832" t="s">
        <v>61</v>
      </c>
      <c r="D50" s="833" t="s">
        <v>61</v>
      </c>
      <c r="E50" s="834"/>
      <c r="F50" s="835" t="str">
        <f t="shared" si="31"/>
        <v/>
      </c>
      <c r="G50" s="836" t="str">
        <f t="shared" si="32"/>
        <v/>
      </c>
      <c r="H50" s="837" t="str">
        <f t="shared" si="33"/>
        <v/>
      </c>
      <c r="I50" s="838" t="str">
        <f t="shared" si="34"/>
        <v/>
      </c>
      <c r="J50" s="839" t="str">
        <f t="shared" si="35"/>
        <v/>
      </c>
      <c r="K50" s="840" t="str">
        <f t="shared" si="36"/>
        <v/>
      </c>
      <c r="L50" s="841" t="str">
        <f>IFERROR(IF(($D50="Yes"), cb!$AY$289 + cb!$BO$289,""),"")</f>
        <v/>
      </c>
      <c r="M50" s="842" t="str">
        <f>IFERROR(IF(($D50="Yes"), cb!$AY$290 + cb!$BO$290,""),"")</f>
        <v/>
      </c>
      <c r="N50" s="843" t="str">
        <f>IFERROR(IF(($D50="Yes"), cb!$AY$291 + cb!$BO$291,""),"")</f>
        <v/>
      </c>
      <c r="O50" s="844" t="str">
        <f>IFERROR(IF(($D50="Yes"), cb!$AY$292 + cb!$BO$292,""),"")</f>
        <v/>
      </c>
      <c r="P50" s="845" t="str">
        <f>IFERROR(IF(($D50="Yes"), cb!$AY$293 + cb!$BO$293,""),"")</f>
        <v/>
      </c>
      <c r="Q50" s="846" t="str">
        <f>IFERROR(IF(($D50="Yes"), cb!$AY$294 + cb!$BO$294,""),"")</f>
        <v/>
      </c>
      <c r="R50" s="847" t="str">
        <f t="shared" si="30"/>
        <v/>
      </c>
      <c r="S50" s="848"/>
      <c r="T50" s="842"/>
      <c r="U50" s="843"/>
      <c r="V50" s="844"/>
      <c r="W50" s="845"/>
      <c r="X50" s="849"/>
      <c r="Y50" s="847"/>
      <c r="Z50" s="830" t="s">
        <v>290</v>
      </c>
      <c r="AA50" s="850" t="b">
        <f t="shared" si="38"/>
        <v>0</v>
      </c>
      <c r="AB50" s="874" t="s">
        <v>138</v>
      </c>
      <c r="AC50" s="851" t="str">
        <f>IF(AA50,"meCB (" &amp; C1 &amp; ")","")</f>
        <v/>
      </c>
      <c r="AD50" s="851" t="str">
        <f>IF(AA50,"metal Cardbody (" &amp; C1 &amp; ")","")</f>
        <v/>
      </c>
      <c r="AE50" s="851" t="str">
        <f t="shared" si="37"/>
        <v>N</v>
      </c>
      <c r="AF50" s="75" t="str">
        <f t="shared" si="39"/>
        <v/>
      </c>
      <c r="AG50" s="603" t="str">
        <f t="shared" si="40"/>
        <v/>
      </c>
      <c r="AH50" s="603" t="str">
        <f t="shared" si="41"/>
        <v/>
      </c>
      <c r="AI50" s="603" t="s">
        <v>60</v>
      </c>
      <c r="AJ50" s="603" t="str">
        <f t="shared" si="42"/>
        <v/>
      </c>
      <c r="AK50" s="603" t="str">
        <f t="shared" si="43"/>
        <v/>
      </c>
    </row>
    <row r="51" spans="1:37" x14ac:dyDescent="0.25">
      <c r="A51" s="830"/>
      <c r="B51" s="831" t="s">
        <v>1846</v>
      </c>
      <c r="C51" s="832" t="s">
        <v>61</v>
      </c>
      <c r="D51" s="833" t="s">
        <v>61</v>
      </c>
      <c r="E51" s="834"/>
      <c r="F51" s="835" t="str">
        <f t="shared" si="31"/>
        <v/>
      </c>
      <c r="G51" s="836" t="str">
        <f t="shared" si="32"/>
        <v/>
      </c>
      <c r="H51" s="837" t="str">
        <f t="shared" si="33"/>
        <v/>
      </c>
      <c r="I51" s="838" t="str">
        <f t="shared" si="34"/>
        <v/>
      </c>
      <c r="J51" s="839" t="str">
        <f t="shared" si="35"/>
        <v/>
      </c>
      <c r="K51" s="840" t="str">
        <f t="shared" si="36"/>
        <v/>
      </c>
      <c r="L51" s="841" t="str">
        <f>IFERROR(IF(($D51="Yes"), cb!$AZ$289 + cb!$BP$289,""),"")</f>
        <v/>
      </c>
      <c r="M51" s="842" t="str">
        <f>IFERROR(IF(($D51="Yes"), cb!$AZ$290 + cb!$BP$290,""),"")</f>
        <v/>
      </c>
      <c r="N51" s="843" t="str">
        <f>IFERROR(IF(($D51="Yes"), cb!$AZ$291 + cb!$BP$291,""),"")</f>
        <v/>
      </c>
      <c r="O51" s="844" t="str">
        <f>IFERROR(IF(($D51="Yes"), cb!$AZ$292 + cb!$BP$292,""),"")</f>
        <v/>
      </c>
      <c r="P51" s="845" t="str">
        <f>IFERROR(IF(($D51="Yes"), cb!$AZ$293 + cb!$BP$293,""),"")</f>
        <v/>
      </c>
      <c r="Q51" s="846" t="str">
        <f>IFERROR(IF(($D51="Yes"), cb!$AZ$294 + cb!$BP$294,""),"")</f>
        <v/>
      </c>
      <c r="R51" s="847" t="str">
        <f t="shared" si="30"/>
        <v/>
      </c>
      <c r="S51" s="848"/>
      <c r="T51" s="842"/>
      <c r="U51" s="843"/>
      <c r="V51" s="844"/>
      <c r="W51" s="845"/>
      <c r="X51" s="849"/>
      <c r="Y51" s="847"/>
      <c r="Z51" s="830" t="s">
        <v>290</v>
      </c>
      <c r="AA51" s="850" t="b">
        <f t="shared" si="38"/>
        <v>0</v>
      </c>
      <c r="AB51" s="874" t="s">
        <v>138</v>
      </c>
      <c r="AC51" s="851" t="str">
        <f>IF(AA51,"woCB (" &amp; C1 &amp; ")","")</f>
        <v/>
      </c>
      <c r="AD51" s="851" t="str">
        <f>IF(AA51,"wooden Cardbody (" &amp; C1 &amp; ")","")</f>
        <v/>
      </c>
      <c r="AE51" s="851" t="str">
        <f t="shared" si="37"/>
        <v>N</v>
      </c>
      <c r="AF51" s="75" t="str">
        <f t="shared" si="39"/>
        <v/>
      </c>
      <c r="AG51" s="613" t="str">
        <f t="shared" si="40"/>
        <v/>
      </c>
      <c r="AH51" s="613" t="str">
        <f t="shared" si="41"/>
        <v/>
      </c>
      <c r="AI51" s="613" t="s">
        <v>60</v>
      </c>
      <c r="AJ51" s="613" t="str">
        <f t="shared" si="42"/>
        <v/>
      </c>
      <c r="AK51" s="613" t="str">
        <f t="shared" si="43"/>
        <v/>
      </c>
    </row>
    <row r="52" spans="1:37" x14ac:dyDescent="0.25">
      <c r="A52" s="830"/>
      <c r="B52" s="831" t="s">
        <v>1848</v>
      </c>
      <c r="C52" s="832" t="s">
        <v>61</v>
      </c>
      <c r="D52" s="833" t="s">
        <v>61</v>
      </c>
      <c r="E52" s="834"/>
      <c r="F52" s="835" t="str">
        <f t="shared" si="31"/>
        <v/>
      </c>
      <c r="G52" s="836" t="str">
        <f t="shared" si="32"/>
        <v/>
      </c>
      <c r="H52" s="837" t="str">
        <f t="shared" si="33"/>
        <v/>
      </c>
      <c r="I52" s="838" t="str">
        <f t="shared" si="34"/>
        <v/>
      </c>
      <c r="J52" s="839" t="str">
        <f t="shared" si="35"/>
        <v/>
      </c>
      <c r="K52" s="840" t="str">
        <f t="shared" si="36"/>
        <v/>
      </c>
      <c r="L52" s="841" t="str">
        <f>IFERROR(IF(($D52="Yes"), cb!$BA$289 + cb!$BQ$289,""),"")</f>
        <v/>
      </c>
      <c r="M52" s="842" t="str">
        <f>IFERROR(IF(($D52="Yes"), cb!$BA$290 + cb!$BQ$290,""),"")</f>
        <v/>
      </c>
      <c r="N52" s="843" t="str">
        <f>IFERROR(IF(($D52="Yes"), cb!$BA$291 + cb!$BQ$291,""),"")</f>
        <v/>
      </c>
      <c r="O52" s="844" t="str">
        <f>IFERROR(IF(($D52="Yes"), cb!$BA$292 + cb!$BQ$292,""),"")</f>
        <v/>
      </c>
      <c r="P52" s="845" t="str">
        <f>IFERROR(IF(($D52="Yes"), cb!$BA$293 + cb!$BQ$293,""),"")</f>
        <v/>
      </c>
      <c r="Q52" s="846" t="str">
        <f>IFERROR(IF(($D52="Yes"), cb!$BA$294 + cb!$BQ$294,""),"")</f>
        <v/>
      </c>
      <c r="R52" s="847" t="str">
        <f t="shared" si="30"/>
        <v/>
      </c>
      <c r="S52" s="848"/>
      <c r="T52" s="842"/>
      <c r="U52" s="843"/>
      <c r="V52" s="844"/>
      <c r="W52" s="845"/>
      <c r="X52" s="849"/>
      <c r="Y52" s="847"/>
      <c r="Z52" s="830" t="s">
        <v>290</v>
      </c>
      <c r="AA52" s="850" t="b">
        <f t="shared" si="38"/>
        <v>0</v>
      </c>
      <c r="AB52" s="874" t="s">
        <v>138</v>
      </c>
      <c r="AC52" s="875" t="str">
        <f>IF(AA52,"paCB (" &amp; C1 &amp; ")","")</f>
        <v/>
      </c>
      <c r="AD52" s="875" t="str">
        <f>IF(AA52,"paper Cardbody (" &amp; C1 &amp; ")","")</f>
        <v/>
      </c>
      <c r="AE52" s="851" t="str">
        <f t="shared" si="37"/>
        <v>N</v>
      </c>
      <c r="AF52" s="75" t="str">
        <f t="shared" si="39"/>
        <v/>
      </c>
      <c r="AG52" s="613" t="str">
        <f t="shared" si="40"/>
        <v/>
      </c>
      <c r="AH52" s="613" t="str">
        <f t="shared" si="41"/>
        <v/>
      </c>
      <c r="AI52" s="613" t="s">
        <v>60</v>
      </c>
      <c r="AJ52" s="613" t="str">
        <f t="shared" si="42"/>
        <v/>
      </c>
      <c r="AK52" s="613" t="str">
        <f t="shared" si="43"/>
        <v/>
      </c>
    </row>
    <row r="53" spans="1:37" x14ac:dyDescent="0.25">
      <c r="A53" s="830"/>
      <c r="B53" s="831" t="s">
        <v>1850</v>
      </c>
      <c r="C53" s="832" t="s">
        <v>61</v>
      </c>
      <c r="D53" s="833" t="s">
        <v>61</v>
      </c>
      <c r="E53" s="834"/>
      <c r="F53" s="835" t="str">
        <f t="shared" si="31"/>
        <v/>
      </c>
      <c r="G53" s="836" t="str">
        <f t="shared" si="32"/>
        <v/>
      </c>
      <c r="H53" s="837" t="str">
        <f t="shared" si="33"/>
        <v/>
      </c>
      <c r="I53" s="838" t="str">
        <f t="shared" si="34"/>
        <v/>
      </c>
      <c r="J53" s="839" t="str">
        <f t="shared" si="35"/>
        <v/>
      </c>
      <c r="K53" s="840" t="str">
        <f t="shared" si="36"/>
        <v/>
      </c>
      <c r="L53" s="841" t="str">
        <f>IFERROR(IF(($D53="Yes"), cb!$BB$289 + cb!$BR$289,""),"")</f>
        <v/>
      </c>
      <c r="M53" s="842" t="str">
        <f>IFERROR(IF(($D53="Yes"), cb!$BB$290 + cb!$BR$290,""),"")</f>
        <v/>
      </c>
      <c r="N53" s="843" t="str">
        <f>IFERROR(IF(($D53="Yes"), cb!$BB$291 + cb!$BR$291,""),"")</f>
        <v/>
      </c>
      <c r="O53" s="844" t="str">
        <f>IFERROR(IF(($D53="Yes"), cb!$BB$292 + cb!$BR$292,""),"")</f>
        <v/>
      </c>
      <c r="P53" s="845" t="str">
        <f>IFERROR(IF(($D53="Yes"), cb!$BB$293 + cb!$BR$293,""),"")</f>
        <v/>
      </c>
      <c r="Q53" s="846" t="str">
        <f>IFERROR(IF(($D53="Yes"), cb!$BB$294 + cb!$BR$294,""),"")</f>
        <v/>
      </c>
      <c r="R53" s="847" t="str">
        <f t="shared" si="30"/>
        <v/>
      </c>
      <c r="S53" s="848"/>
      <c r="T53" s="842"/>
      <c r="U53" s="843"/>
      <c r="V53" s="844"/>
      <c r="W53" s="845"/>
      <c r="X53" s="849"/>
      <c r="Y53" s="847"/>
      <c r="Z53" s="830" t="s">
        <v>290</v>
      </c>
      <c r="AA53" s="850" t="b">
        <f t="shared" si="38"/>
        <v>0</v>
      </c>
      <c r="AB53" s="874" t="s">
        <v>138</v>
      </c>
      <c r="AC53" s="851" t="str">
        <f>IF(AA53,"venCB (" &amp; C1 &amp; ")","")</f>
        <v/>
      </c>
      <c r="AD53" s="851" t="str">
        <f>IF(AA53,"Vendor for CB (" &amp; C1 &amp; ")","")</f>
        <v/>
      </c>
      <c r="AE53" s="851" t="str">
        <f t="shared" si="37"/>
        <v>N</v>
      </c>
      <c r="AF53" s="75" t="str">
        <f t="shared" si="39"/>
        <v/>
      </c>
      <c r="AG53" s="603" t="str">
        <f t="shared" si="40"/>
        <v/>
      </c>
      <c r="AH53" s="603" t="str">
        <f t="shared" si="41"/>
        <v/>
      </c>
      <c r="AI53" s="603" t="s">
        <v>60</v>
      </c>
      <c r="AJ53" s="603" t="str">
        <f t="shared" si="42"/>
        <v/>
      </c>
      <c r="AK53" s="603" t="str">
        <f t="shared" si="43"/>
        <v/>
      </c>
    </row>
    <row r="54" spans="1:37" x14ac:dyDescent="0.25">
      <c r="A54" s="830"/>
      <c r="B54" s="831" t="s">
        <v>1852</v>
      </c>
      <c r="C54" s="832" t="s">
        <v>61</v>
      </c>
      <c r="D54" s="833" t="s">
        <v>61</v>
      </c>
      <c r="E54" s="834"/>
      <c r="F54" s="835" t="str">
        <f t="shared" si="31"/>
        <v/>
      </c>
      <c r="G54" s="836" t="str">
        <f t="shared" si="32"/>
        <v/>
      </c>
      <c r="H54" s="837" t="str">
        <f t="shared" si="33"/>
        <v/>
      </c>
      <c r="I54" s="838" t="str">
        <f t="shared" si="34"/>
        <v/>
      </c>
      <c r="J54" s="839" t="str">
        <f t="shared" si="35"/>
        <v/>
      </c>
      <c r="K54" s="840" t="str">
        <f t="shared" si="36"/>
        <v/>
      </c>
      <c r="L54" s="841" t="str">
        <f>IFERROR(IF(($D54="Yes"), cb!$BC$289 + cb!$BS$289,""),"")</f>
        <v/>
      </c>
      <c r="M54" s="842" t="str">
        <f>IFERROR(IF(($D54="Yes"), cb!$BC$290 + cb!$BS$290,""),"")</f>
        <v/>
      </c>
      <c r="N54" s="843" t="str">
        <f>IFERROR(IF(($D54="Yes"), cb!$BC$291 + cb!$BS$291,""),"")</f>
        <v/>
      </c>
      <c r="O54" s="844" t="str">
        <f>IFERROR(IF(($D54="Yes"), cb!$BC$292 + cb!$BS$292,""),"")</f>
        <v/>
      </c>
      <c r="P54" s="845" t="str">
        <f>IFERROR(IF(($D54="Yes"), cb!$BC$293 + cb!$BS$293,""),"")</f>
        <v/>
      </c>
      <c r="Q54" s="846" t="str">
        <f>IFERROR(IF(($D54="Yes"), cb!$BC$294 + cb!$BS$294,""),"")</f>
        <v/>
      </c>
      <c r="R54" s="847" t="str">
        <f t="shared" si="30"/>
        <v/>
      </c>
      <c r="S54" s="848"/>
      <c r="T54" s="842"/>
      <c r="U54" s="843"/>
      <c r="V54" s="844"/>
      <c r="W54" s="845"/>
      <c r="X54" s="849"/>
      <c r="Y54" s="847"/>
      <c r="Z54" s="830" t="s">
        <v>290</v>
      </c>
      <c r="AA54" s="850" t="b">
        <f t="shared" si="38"/>
        <v>0</v>
      </c>
      <c r="AB54" s="851" t="s">
        <v>138</v>
      </c>
      <c r="AC54" s="851" t="str">
        <f>IF(AA54,"subCB (" &amp; C1 &amp; ")","")</f>
        <v/>
      </c>
      <c r="AD54" s="851" t="str">
        <f>IF(AA54,"Subcontractor to CB Vendor (" &amp; C1 &amp; ")","")</f>
        <v/>
      </c>
      <c r="AE54" s="851" t="str">
        <f t="shared" si="37"/>
        <v>N</v>
      </c>
      <c r="AF54" s="75" t="str">
        <f t="shared" si="39"/>
        <v/>
      </c>
      <c r="AG54" s="603" t="str">
        <f t="shared" si="40"/>
        <v/>
      </c>
      <c r="AH54" s="603" t="str">
        <f t="shared" si="41"/>
        <v/>
      </c>
      <c r="AI54" s="603" t="s">
        <v>61</v>
      </c>
      <c r="AJ54" s="603" t="str">
        <f t="shared" si="42"/>
        <v/>
      </c>
      <c r="AK54" s="603" t="str">
        <f t="shared" si="43"/>
        <v/>
      </c>
    </row>
    <row r="55" spans="1:37" x14ac:dyDescent="0.25">
      <c r="A55" s="830"/>
      <c r="B55" s="831" t="s">
        <v>1854</v>
      </c>
      <c r="C55" s="832" t="s">
        <v>61</v>
      </c>
      <c r="D55" s="833" t="s">
        <v>61</v>
      </c>
      <c r="E55" s="834"/>
      <c r="F55" s="835" t="str">
        <f t="shared" si="31"/>
        <v/>
      </c>
      <c r="G55" s="836" t="str">
        <f t="shared" si="32"/>
        <v/>
      </c>
      <c r="H55" s="837" t="str">
        <f t="shared" si="33"/>
        <v/>
      </c>
      <c r="I55" s="838" t="str">
        <f t="shared" si="34"/>
        <v/>
      </c>
      <c r="J55" s="839" t="str">
        <f t="shared" si="35"/>
        <v/>
      </c>
      <c r="K55" s="840" t="str">
        <f t="shared" si="36"/>
        <v/>
      </c>
      <c r="L55" s="841" t="str">
        <f>IFERROR(IF(($D55="Yes"), cb!$BD$289 + cb!$BT$289,""),"")</f>
        <v/>
      </c>
      <c r="M55" s="842" t="str">
        <f>IFERROR(IF(($D55="Yes"), cb!$BD$290 + cb!$BT$290,""),"")</f>
        <v/>
      </c>
      <c r="N55" s="843" t="str">
        <f>IFERROR(IF(($D55="Yes"), cb!$BD$291 + cb!$BT$291,""),"")</f>
        <v/>
      </c>
      <c r="O55" s="844" t="str">
        <f>IFERROR(IF(($D55="Yes"), cb!$BD$292 + cb!$BT$292,""),"")</f>
        <v/>
      </c>
      <c r="P55" s="845" t="str">
        <f>IFERROR(IF(($D55="Yes"), cb!$BD$293 + cb!$BT$293,""),"")</f>
        <v/>
      </c>
      <c r="Q55" s="846" t="str">
        <f>IFERROR(IF(($D55="Yes"), cb!$BD$294 + cb!$BT$294,""),"")</f>
        <v/>
      </c>
      <c r="R55" s="847" t="str">
        <f t="shared" si="30"/>
        <v/>
      </c>
      <c r="S55" s="848"/>
      <c r="T55" s="842"/>
      <c r="U55" s="843"/>
      <c r="V55" s="844"/>
      <c r="W55" s="845"/>
      <c r="X55" s="849"/>
      <c r="Y55" s="847"/>
      <c r="Z55" s="830" t="s">
        <v>290</v>
      </c>
      <c r="AA55" s="850" t="b">
        <f t="shared" si="38"/>
        <v>0</v>
      </c>
      <c r="AB55" s="851" t="s">
        <v>138</v>
      </c>
      <c r="AC55" s="851" t="str">
        <f>IF(AA55,"devCB (" &amp; C1 &amp; ")","")</f>
        <v/>
      </c>
      <c r="AD55" s="851" t="str">
        <f>IF(AA55,"develop CB (" &amp; C1 &amp; ")","")</f>
        <v/>
      </c>
      <c r="AE55" s="851" t="str">
        <f t="shared" si="37"/>
        <v>N</v>
      </c>
      <c r="AF55" s="75" t="str">
        <f t="shared" si="39"/>
        <v/>
      </c>
      <c r="AG55" s="603" t="str">
        <f t="shared" si="40"/>
        <v/>
      </c>
      <c r="AH55" s="603" t="str">
        <f t="shared" si="41"/>
        <v/>
      </c>
      <c r="AI55" s="603" t="s">
        <v>60</v>
      </c>
      <c r="AJ55" s="603" t="str">
        <f t="shared" si="42"/>
        <v/>
      </c>
      <c r="AK55" s="603" t="str">
        <f t="shared" si="43"/>
        <v/>
      </c>
    </row>
    <row r="56" spans="1:37" x14ac:dyDescent="0.25">
      <c r="A56" s="830"/>
      <c r="B56" s="831" t="s">
        <v>1856</v>
      </c>
      <c r="C56" s="832" t="s">
        <v>61</v>
      </c>
      <c r="D56" s="833" t="s">
        <v>61</v>
      </c>
      <c r="E56" s="834"/>
      <c r="F56" s="835" t="str">
        <f t="shared" si="31"/>
        <v/>
      </c>
      <c r="G56" s="836" t="str">
        <f t="shared" si="32"/>
        <v/>
      </c>
      <c r="H56" s="837" t="str">
        <f t="shared" si="33"/>
        <v/>
      </c>
      <c r="I56" s="838" t="str">
        <f t="shared" si="34"/>
        <v/>
      </c>
      <c r="J56" s="839" t="str">
        <f t="shared" si="35"/>
        <v/>
      </c>
      <c r="K56" s="840" t="str">
        <f t="shared" si="36"/>
        <v/>
      </c>
      <c r="L56" s="841" t="str">
        <f>IFERROR(IF(($D56="Yes"), cb!$BE$289 + cb!$BU$289,""),"")</f>
        <v/>
      </c>
      <c r="M56" s="842" t="str">
        <f>IFERROR(IF(($D56="Yes"), cb!$BE$290 + cb!$BU$290,""),"")</f>
        <v/>
      </c>
      <c r="N56" s="843" t="str">
        <f>IFERROR(IF(($D56="Yes"), cb!$BE$291 + cb!$BU$291,""),"")</f>
        <v/>
      </c>
      <c r="O56" s="844" t="str">
        <f>IFERROR(IF(($D56="Yes"), cb!$BE$292 + cb!$BU$292,""),"")</f>
        <v/>
      </c>
      <c r="P56" s="845" t="str">
        <f>IFERROR(IF(($D56="Yes"), cb!$BE$293 + cb!$BU$293,""),"")</f>
        <v/>
      </c>
      <c r="Q56" s="846" t="str">
        <f>IFERROR(IF(($D56="Yes"), cb!$BE$294 + cb!$BU$294,""),"")</f>
        <v/>
      </c>
      <c r="R56" s="847" t="str">
        <f t="shared" si="30"/>
        <v/>
      </c>
      <c r="S56" s="848"/>
      <c r="T56" s="842"/>
      <c r="U56" s="843"/>
      <c r="V56" s="844"/>
      <c r="W56" s="845"/>
      <c r="X56" s="849"/>
      <c r="Y56" s="847"/>
      <c r="Z56" s="830" t="s">
        <v>290</v>
      </c>
      <c r="AA56" s="850" t="b">
        <f t="shared" si="38"/>
        <v>0</v>
      </c>
      <c r="AB56" s="851" t="s">
        <v>138</v>
      </c>
      <c r="AC56" s="851" t="str">
        <f>IF(AA56,"quaCB (" &amp; C1 &amp; ")","")</f>
        <v/>
      </c>
      <c r="AD56" s="851" t="str">
        <f>IF(AA56,"qualify CB (" &amp; C1 &amp; ")","")</f>
        <v/>
      </c>
      <c r="AE56" s="851" t="str">
        <f t="shared" si="37"/>
        <v>N</v>
      </c>
      <c r="AF56" s="75" t="str">
        <f t="shared" si="39"/>
        <v/>
      </c>
      <c r="AG56" s="603" t="str">
        <f t="shared" si="40"/>
        <v/>
      </c>
      <c r="AH56" s="603" t="str">
        <f t="shared" si="41"/>
        <v/>
      </c>
      <c r="AI56" s="603" t="s">
        <v>60</v>
      </c>
      <c r="AJ56" s="603" t="str">
        <f t="shared" si="42"/>
        <v/>
      </c>
      <c r="AK56" s="603" t="str">
        <f t="shared" si="43"/>
        <v/>
      </c>
    </row>
    <row r="57" spans="1:37" ht="17.25" thickBot="1" x14ac:dyDescent="0.3">
      <c r="A57" s="830"/>
      <c r="B57" s="831" t="s">
        <v>1858</v>
      </c>
      <c r="C57" s="832" t="s">
        <v>61</v>
      </c>
      <c r="D57" s="833" t="s">
        <v>61</v>
      </c>
      <c r="E57" s="834"/>
      <c r="F57" s="835" t="str">
        <f t="shared" si="31"/>
        <v/>
      </c>
      <c r="G57" s="836" t="str">
        <f t="shared" si="32"/>
        <v/>
      </c>
      <c r="H57" s="837" t="str">
        <f t="shared" si="33"/>
        <v/>
      </c>
      <c r="I57" s="838" t="str">
        <f t="shared" si="34"/>
        <v/>
      </c>
      <c r="J57" s="839" t="str">
        <f t="shared" si="35"/>
        <v/>
      </c>
      <c r="K57" s="840" t="str">
        <f t="shared" si="36"/>
        <v/>
      </c>
      <c r="L57" s="841" t="str">
        <f>IFERROR(IF(($D57="Yes"), cb!$BF$289 + cb!$BV$289,""),"")</f>
        <v/>
      </c>
      <c r="M57" s="842" t="str">
        <f>IFERROR(IF(($D57="Yes"), cb!$BF$290 + cb!$BV$290,""),"")</f>
        <v/>
      </c>
      <c r="N57" s="843" t="str">
        <f>IFERROR(IF(($D57="Yes"), cb!$BF$291 + cb!$BV$291,""),"")</f>
        <v/>
      </c>
      <c r="O57" s="844" t="str">
        <f>IFERROR(IF(($D57="Yes"), cb!$BF$292 + cb!$BV$292,""),"")</f>
        <v/>
      </c>
      <c r="P57" s="845" t="str">
        <f>IFERROR(IF(($D57="Yes"), cb!$BF$293 + cb!$BV$293,""),"")</f>
        <v/>
      </c>
      <c r="Q57" s="846" t="str">
        <f>IFERROR(IF(($D57="Yes"), cb!$BF$294 + cb!$BV$294,""),"")</f>
        <v/>
      </c>
      <c r="R57" s="847" t="str">
        <f t="shared" si="30"/>
        <v/>
      </c>
      <c r="S57" s="848"/>
      <c r="T57" s="842"/>
      <c r="U57" s="843"/>
      <c r="V57" s="844"/>
      <c r="W57" s="845"/>
      <c r="X57" s="849"/>
      <c r="Y57" s="847"/>
      <c r="Z57" s="830" t="s">
        <v>290</v>
      </c>
      <c r="AA57" s="850" t="b">
        <f t="shared" si="38"/>
        <v>0</v>
      </c>
      <c r="AB57" s="874" t="s">
        <v>138</v>
      </c>
      <c r="AC57" s="851" t="str">
        <f>IF(AA57,"prdCB (" &amp; C1 &amp; ")","")</f>
        <v/>
      </c>
      <c r="AD57" s="851" t="str">
        <f>IF(AA57,"produce CB (" &amp; C1 &amp; ")","")</f>
        <v/>
      </c>
      <c r="AE57" s="851" t="str">
        <f t="shared" si="37"/>
        <v>N</v>
      </c>
      <c r="AF57" s="75" t="str">
        <f t="shared" si="39"/>
        <v/>
      </c>
      <c r="AG57" s="603" t="str">
        <f t="shared" si="40"/>
        <v/>
      </c>
      <c r="AH57" s="603" t="str">
        <f t="shared" si="41"/>
        <v/>
      </c>
      <c r="AI57" s="603" t="s">
        <v>60</v>
      </c>
      <c r="AJ57" s="603" t="str">
        <f t="shared" si="42"/>
        <v/>
      </c>
      <c r="AK57" s="603" t="str">
        <f t="shared" si="43"/>
        <v/>
      </c>
    </row>
    <row r="58" spans="1:37" ht="17.25" thickTop="1" x14ac:dyDescent="0.25">
      <c r="A58" s="808" t="s">
        <v>2046</v>
      </c>
      <c r="B58" s="809" t="s">
        <v>2047</v>
      </c>
      <c r="C58" s="810" t="s">
        <v>61</v>
      </c>
      <c r="D58" s="811" t="s">
        <v>61</v>
      </c>
      <c r="E58" s="812"/>
      <c r="F58" s="813" t="str">
        <f t="shared" si="31"/>
        <v/>
      </c>
      <c r="G58" s="814" t="str">
        <f t="shared" si="32"/>
        <v/>
      </c>
      <c r="H58" s="815" t="str">
        <f t="shared" si="33"/>
        <v/>
      </c>
      <c r="I58" s="816" t="str">
        <f t="shared" si="34"/>
        <v/>
      </c>
      <c r="J58" s="817" t="str">
        <f t="shared" si="35"/>
        <v/>
      </c>
      <c r="K58" s="818" t="str">
        <f t="shared" si="36"/>
        <v/>
      </c>
      <c r="L58" s="819" t="str">
        <f>IFERROR(IF(($D58="Yes"), icc!$AV$289 + icc!$BL$289,""),"")</f>
        <v/>
      </c>
      <c r="M58" s="820" t="str">
        <f>IFERROR(IF(($D58="Yes"), icc!$AV$290 + icc!$BL$290,""),"")</f>
        <v/>
      </c>
      <c r="N58" s="821" t="str">
        <f>IFERROR(IF(($D58="Yes"), icc!$AV$291 + icc!$BL$291,""),"")</f>
        <v/>
      </c>
      <c r="O58" s="822" t="str">
        <f>IFERROR(IF(($D58="Yes"), icc!$AV$292 + icc!$BL$292,""),"")</f>
        <v/>
      </c>
      <c r="P58" s="823" t="str">
        <f>IFERROR(IF(($D58="Yes"), icc!$AV$293 + icc!$BL$293,""),"")</f>
        <v/>
      </c>
      <c r="Q58" s="824" t="str">
        <f>IFERROR(IF(($D58="Yes"), icc!$AV$294 + icc!$BL$294,""),"")</f>
        <v/>
      </c>
      <c r="R58" s="825" t="str">
        <f t="shared" si="30"/>
        <v/>
      </c>
      <c r="S58" s="826"/>
      <c r="T58" s="820"/>
      <c r="U58" s="821"/>
      <c r="V58" s="822"/>
      <c r="W58" s="823"/>
      <c r="X58" s="827"/>
      <c r="Y58" s="825"/>
      <c r="Z58" s="808" t="s">
        <v>291</v>
      </c>
      <c r="AA58" s="828" t="b">
        <f>COUNTIF(C58:C72,"Yes")&gt;0</f>
        <v>0</v>
      </c>
      <c r="AB58" s="876" t="s">
        <v>139</v>
      </c>
      <c r="AC58" s="829" t="str">
        <f>_xlfn.TEXTJOIN(CHAR(10),TRUE,AC59:AC72)</f>
        <v/>
      </c>
      <c r="AD58" s="829" t="str">
        <f>_xlfn.TEXTJOIN(CHAR(10),TRUE,AD59:AD72)</f>
        <v/>
      </c>
      <c r="AE58" s="829" t="str">
        <f t="shared" si="37"/>
        <v>N</v>
      </c>
      <c r="AF58" s="75" t="str">
        <f>IF(COUNTIF(AE58:AE72,"N")=15,"N",IF(COUNTIF(AE58:AE72,"A")&gt;=1,AE58,"F"))</f>
        <v>N</v>
      </c>
      <c r="AG58" s="603" t="str">
        <f>IF(AE58="A",_xlfn.TEXTJOIN(CHAR(10),TRUE,AG59:AG72),"")</f>
        <v/>
      </c>
      <c r="AH58" s="603" t="str">
        <f>IF(AE58="A",_xlfn.TEXTJOIN(CHAR(10),TRUE,AH59:AH72),"")</f>
        <v/>
      </c>
      <c r="AI58" s="603" t="s">
        <v>60</v>
      </c>
      <c r="AJ58" s="603" t="str">
        <f>IF(AE58="A",_xlfn.TEXTJOIN(CHAR(10),TRUE,AJ59:AJ72),"")</f>
        <v/>
      </c>
      <c r="AK58" s="603" t="str">
        <f>IF(AE58="A",_xlfn.TEXTJOIN(CHAR(10),TRUE,AK59:AK72),"")</f>
        <v/>
      </c>
    </row>
    <row r="59" spans="1:37" x14ac:dyDescent="0.25">
      <c r="A59" s="830"/>
      <c r="B59" s="831" t="s">
        <v>2048</v>
      </c>
      <c r="C59" s="832" t="s">
        <v>61</v>
      </c>
      <c r="D59" s="833" t="s">
        <v>61</v>
      </c>
      <c r="E59" s="834"/>
      <c r="F59" s="835" t="str">
        <f t="shared" si="31"/>
        <v/>
      </c>
      <c r="G59" s="836" t="str">
        <f t="shared" si="32"/>
        <v/>
      </c>
      <c r="H59" s="837" t="str">
        <f t="shared" si="33"/>
        <v/>
      </c>
      <c r="I59" s="838" t="str">
        <f t="shared" si="34"/>
        <v/>
      </c>
      <c r="J59" s="839" t="str">
        <f t="shared" si="35"/>
        <v/>
      </c>
      <c r="K59" s="840" t="str">
        <f t="shared" si="36"/>
        <v/>
      </c>
      <c r="L59" s="841" t="str">
        <f>IFERROR(IF(($D59="Yes"), icc!$AW$289 + icc!$BM$289,""),"")</f>
        <v/>
      </c>
      <c r="M59" s="842" t="str">
        <f>IFERROR(IF(($D59="Yes"), icc!$AW$290 + icc!$BM$290,""),"")</f>
        <v/>
      </c>
      <c r="N59" s="843" t="str">
        <f>IFERROR(IF(($D59="Yes"), icc!$AW$291 + icc!$BM$291,""),"")</f>
        <v/>
      </c>
      <c r="O59" s="844" t="str">
        <f>IFERROR(IF(($D59="Yes"), icc!$AW$292 + icc!$BM$292,""),"")</f>
        <v/>
      </c>
      <c r="P59" s="845" t="str">
        <f>IFERROR(IF(($D59="Yes"), icc!$AW$293 + icc!$BM$293,""),"")</f>
        <v/>
      </c>
      <c r="Q59" s="846" t="str">
        <f>IFERROR(IF(($D59="Yes"), icc!$AW$294 + icc!$BM$294,""),"")</f>
        <v/>
      </c>
      <c r="R59" s="847" t="str">
        <f t="shared" si="30"/>
        <v/>
      </c>
      <c r="S59" s="848"/>
      <c r="T59" s="842"/>
      <c r="U59" s="843"/>
      <c r="V59" s="844"/>
      <c r="W59" s="845"/>
      <c r="X59" s="849"/>
      <c r="Y59" s="847"/>
      <c r="Z59" s="830" t="s">
        <v>291</v>
      </c>
      <c r="AA59" s="850" t="b">
        <f t="shared" ref="AA59:AA72" si="44">COUNTIF(C59:C59,"Yes")&gt;0</f>
        <v>0</v>
      </c>
      <c r="AB59" s="874" t="s">
        <v>139</v>
      </c>
      <c r="AC59" s="851" t="str">
        <f>IF(AA59,"kICC (" &amp; C1 &amp; ")","")</f>
        <v/>
      </c>
      <c r="AD59" s="851" t="str">
        <f>IF(AA59,"contact ICC (" &amp; C1 &amp; ")","")</f>
        <v/>
      </c>
      <c r="AE59" s="851" t="str">
        <f t="shared" si="37"/>
        <v>N</v>
      </c>
      <c r="AF59" s="75" t="str">
        <f t="shared" ref="AF59:AF72" si="45">IF(AND(AA59,AD59="A"),"A","")</f>
        <v/>
      </c>
      <c r="AG59" s="603" t="str">
        <f t="shared" ref="AG59:AG72" si="46">IF(AE59="A",AC59,"")</f>
        <v/>
      </c>
      <c r="AH59" s="603" t="str">
        <f t="shared" ref="AH59:AH72" si="47">IF(AE59="A",AD59,"")</f>
        <v/>
      </c>
      <c r="AI59" s="603" t="s">
        <v>60</v>
      </c>
      <c r="AJ59" s="603" t="str">
        <f t="shared" ref="AJ59:AJ72" si="48">IF(LEN(AG59)&gt;0,IF(AI59="Yes",AG59,""),"")</f>
        <v/>
      </c>
      <c r="AK59" s="603" t="str">
        <f t="shared" ref="AK59:AK72" si="49">IF(LEN(AH59)&gt;0,IF(AI59="Yes",AH59,""),"")</f>
        <v/>
      </c>
    </row>
    <row r="60" spans="1:37" x14ac:dyDescent="0.25">
      <c r="A60" s="830"/>
      <c r="B60" s="831" t="s">
        <v>2050</v>
      </c>
      <c r="C60" s="832" t="s">
        <v>61</v>
      </c>
      <c r="D60" s="833" t="s">
        <v>61</v>
      </c>
      <c r="E60" s="834"/>
      <c r="F60" s="835" t="str">
        <f t="shared" si="31"/>
        <v/>
      </c>
      <c r="G60" s="836" t="str">
        <f t="shared" si="32"/>
        <v/>
      </c>
      <c r="H60" s="837" t="str">
        <f t="shared" si="33"/>
        <v/>
      </c>
      <c r="I60" s="838" t="str">
        <f t="shared" si="34"/>
        <v/>
      </c>
      <c r="J60" s="839" t="str">
        <f t="shared" si="35"/>
        <v/>
      </c>
      <c r="K60" s="840" t="str">
        <f t="shared" si="36"/>
        <v/>
      </c>
      <c r="L60" s="841" t="str">
        <f>IFERROR(IF(($D60="Yes"), icc!$AX$289 + icc!$BN$289,""),"")</f>
        <v/>
      </c>
      <c r="M60" s="842" t="str">
        <f>IFERROR(IF(($D60="Yes"), icc!$AX$290 + icc!$BN$290,""),"")</f>
        <v/>
      </c>
      <c r="N60" s="843" t="str">
        <f>IFERROR(IF(($D60="Yes"), icc!$AX$291 + icc!$BN$291,""),"")</f>
        <v/>
      </c>
      <c r="O60" s="844" t="str">
        <f>IFERROR(IF(($D60="Yes"), icc!$AX$292 + icc!$BN$292,""),"")</f>
        <v/>
      </c>
      <c r="P60" s="845" t="str">
        <f>IFERROR(IF(($D60="Yes"), icc!$AX$293 + icc!$BN$293,""),"")</f>
        <v/>
      </c>
      <c r="Q60" s="846" t="str">
        <f>IFERROR(IF(($D60="Yes"), icc!$AX$294 + icc!$BN$294,""),"")</f>
        <v/>
      </c>
      <c r="R60" s="847" t="str">
        <f t="shared" si="30"/>
        <v/>
      </c>
      <c r="S60" s="848"/>
      <c r="T60" s="842"/>
      <c r="U60" s="843"/>
      <c r="V60" s="844"/>
      <c r="W60" s="845"/>
      <c r="X60" s="849"/>
      <c r="Y60" s="847"/>
      <c r="Z60" s="830" t="s">
        <v>291</v>
      </c>
      <c r="AA60" s="850" t="b">
        <f t="shared" si="44"/>
        <v>0</v>
      </c>
      <c r="AB60" s="851" t="s">
        <v>139</v>
      </c>
      <c r="AC60" s="851" t="str">
        <f>IF(AA60,"pICC (" &amp; C1 &amp; ")","")</f>
        <v/>
      </c>
      <c r="AD60" s="851" t="str">
        <f>IF(AA60,"proximity ICC (" &amp; C1 &amp; ")","")</f>
        <v/>
      </c>
      <c r="AE60" s="851" t="str">
        <f t="shared" si="37"/>
        <v>N</v>
      </c>
      <c r="AF60" s="75" t="str">
        <f t="shared" si="45"/>
        <v/>
      </c>
      <c r="AG60" s="603" t="str">
        <f t="shared" si="46"/>
        <v/>
      </c>
      <c r="AH60" s="603" t="str">
        <f t="shared" si="47"/>
        <v/>
      </c>
      <c r="AI60" s="603" t="s">
        <v>60</v>
      </c>
      <c r="AJ60" s="603" t="str">
        <f t="shared" si="48"/>
        <v/>
      </c>
      <c r="AK60" s="603" t="str">
        <f t="shared" si="49"/>
        <v/>
      </c>
    </row>
    <row r="61" spans="1:37" x14ac:dyDescent="0.25">
      <c r="A61" s="830"/>
      <c r="B61" s="831" t="s">
        <v>2052</v>
      </c>
      <c r="C61" s="832" t="s">
        <v>61</v>
      </c>
      <c r="D61" s="833" t="s">
        <v>61</v>
      </c>
      <c r="E61" s="834"/>
      <c r="F61" s="835" t="str">
        <f t="shared" si="31"/>
        <v/>
      </c>
      <c r="G61" s="836" t="str">
        <f t="shared" si="32"/>
        <v/>
      </c>
      <c r="H61" s="837" t="str">
        <f t="shared" si="33"/>
        <v/>
      </c>
      <c r="I61" s="838" t="str">
        <f t="shared" si="34"/>
        <v/>
      </c>
      <c r="J61" s="839" t="str">
        <f t="shared" si="35"/>
        <v/>
      </c>
      <c r="K61" s="840" t="str">
        <f t="shared" si="36"/>
        <v/>
      </c>
      <c r="L61" s="841" t="str">
        <f>IFERROR(IF(($D61="Yes"), icc!$AY$289 + icc!$BO$289,""),"")</f>
        <v/>
      </c>
      <c r="M61" s="842" t="str">
        <f>IFERROR(IF(($D61="Yes"), icc!$AY$290 + icc!$BO$290,""),"")</f>
        <v/>
      </c>
      <c r="N61" s="843" t="str">
        <f>IFERROR(IF(($D61="Yes"), icc!$AY$291 + icc!$BO$291,""),"")</f>
        <v/>
      </c>
      <c r="O61" s="844" t="str">
        <f>IFERROR(IF(($D61="Yes"), icc!$AY$292 + icc!$BO$292,""),"")</f>
        <v/>
      </c>
      <c r="P61" s="845" t="str">
        <f>IFERROR(IF(($D61="Yes"), icc!$AY$293 + icc!$BO$293,""),"")</f>
        <v/>
      </c>
      <c r="Q61" s="846" t="str">
        <f>IFERROR(IF(($D61="Yes"), icc!$AY$294 + icc!$BO$294,""),"")</f>
        <v/>
      </c>
      <c r="R61" s="847" t="str">
        <f t="shared" si="30"/>
        <v/>
      </c>
      <c r="S61" s="848"/>
      <c r="T61" s="842"/>
      <c r="U61" s="843"/>
      <c r="V61" s="844"/>
      <c r="W61" s="845"/>
      <c r="X61" s="849"/>
      <c r="Y61" s="847"/>
      <c r="Z61" s="830" t="s">
        <v>291</v>
      </c>
      <c r="AA61" s="850" t="b">
        <f t="shared" si="44"/>
        <v>0</v>
      </c>
      <c r="AB61" s="851" t="s">
        <v>139</v>
      </c>
      <c r="AC61" s="851" t="str">
        <f>IF(AA61,"mICC (" &amp; C1 &amp; ")","")</f>
        <v/>
      </c>
      <c r="AD61" s="851" t="str">
        <f>IF(AA61,"module based ICC (" &amp; C1 &amp; ")","")</f>
        <v/>
      </c>
      <c r="AE61" s="851" t="str">
        <f t="shared" si="37"/>
        <v>N</v>
      </c>
      <c r="AF61" s="75" t="str">
        <f t="shared" si="45"/>
        <v/>
      </c>
      <c r="AG61" s="603" t="str">
        <f t="shared" si="46"/>
        <v/>
      </c>
      <c r="AH61" s="603" t="str">
        <f t="shared" si="47"/>
        <v/>
      </c>
      <c r="AI61" s="603" t="s">
        <v>60</v>
      </c>
      <c r="AJ61" s="603" t="str">
        <f t="shared" si="48"/>
        <v/>
      </c>
      <c r="AK61" s="603" t="str">
        <f t="shared" si="49"/>
        <v/>
      </c>
    </row>
    <row r="62" spans="1:37" x14ac:dyDescent="0.25">
      <c r="A62" s="830"/>
      <c r="B62" s="831" t="s">
        <v>2054</v>
      </c>
      <c r="C62" s="832" t="s">
        <v>61</v>
      </c>
      <c r="D62" s="833" t="s">
        <v>61</v>
      </c>
      <c r="E62" s="834"/>
      <c r="F62" s="835" t="str">
        <f t="shared" si="31"/>
        <v/>
      </c>
      <c r="G62" s="836" t="str">
        <f t="shared" si="32"/>
        <v/>
      </c>
      <c r="H62" s="837" t="str">
        <f t="shared" si="33"/>
        <v/>
      </c>
      <c r="I62" s="838" t="str">
        <f t="shared" si="34"/>
        <v/>
      </c>
      <c r="J62" s="839" t="str">
        <f t="shared" si="35"/>
        <v/>
      </c>
      <c r="K62" s="840" t="str">
        <f t="shared" si="36"/>
        <v/>
      </c>
      <c r="L62" s="841" t="str">
        <f>IFERROR(IF(($D62="Yes"), icc!$AZ$289 + icc!$BP$289,""),"")</f>
        <v/>
      </c>
      <c r="M62" s="842" t="str">
        <f>IFERROR(IF(($D62="Yes"), icc!$AZ$290 + icc!$BP$290,""),"")</f>
        <v/>
      </c>
      <c r="N62" s="843" t="str">
        <f>IFERROR(IF(($D62="Yes"), icc!$AZ$291 + icc!$BP$291,""),"")</f>
        <v/>
      </c>
      <c r="O62" s="844" t="str">
        <f>IFERROR(IF(($D62="Yes"), icc!$AZ$292 + icc!$BP$292,""),"")</f>
        <v/>
      </c>
      <c r="P62" s="845" t="str">
        <f>IFERROR(IF(($D62="Yes"), icc!$AZ$293 + icc!$BP$293,""),"")</f>
        <v/>
      </c>
      <c r="Q62" s="846" t="str">
        <f>IFERROR(IF(($D62="Yes"), icc!$AZ$294 + icc!$BP$294,""),"")</f>
        <v/>
      </c>
      <c r="R62" s="847" t="str">
        <f t="shared" si="30"/>
        <v/>
      </c>
      <c r="S62" s="848"/>
      <c r="T62" s="842"/>
      <c r="U62" s="843"/>
      <c r="V62" s="844"/>
      <c r="W62" s="845"/>
      <c r="X62" s="849"/>
      <c r="Y62" s="847"/>
      <c r="Z62" s="830" t="s">
        <v>291</v>
      </c>
      <c r="AA62" s="850" t="b">
        <f t="shared" si="44"/>
        <v>0</v>
      </c>
      <c r="AB62" s="851" t="s">
        <v>139</v>
      </c>
      <c r="AC62" s="851" t="str">
        <f>IF(AA62,"ilICC (" &amp; C1 &amp; ")","")</f>
        <v/>
      </c>
      <c r="AD62" s="851" t="str">
        <f>IF(AA62,"inlay based ICC (" &amp; C1 &amp; ")","")</f>
        <v/>
      </c>
      <c r="AE62" s="851" t="str">
        <f t="shared" si="37"/>
        <v>N</v>
      </c>
      <c r="AF62" s="75" t="str">
        <f t="shared" si="45"/>
        <v/>
      </c>
      <c r="AG62" s="603" t="str">
        <f t="shared" si="46"/>
        <v/>
      </c>
      <c r="AH62" s="603" t="str">
        <f t="shared" si="47"/>
        <v/>
      </c>
      <c r="AI62" s="603" t="s">
        <v>60</v>
      </c>
      <c r="AJ62" s="603" t="str">
        <f t="shared" si="48"/>
        <v/>
      </c>
      <c r="AK62" s="603" t="str">
        <f t="shared" si="49"/>
        <v/>
      </c>
    </row>
    <row r="63" spans="1:37" x14ac:dyDescent="0.25">
      <c r="A63" s="830"/>
      <c r="B63" s="831" t="s">
        <v>2056</v>
      </c>
      <c r="C63" s="832" t="s">
        <v>61</v>
      </c>
      <c r="D63" s="833" t="s">
        <v>61</v>
      </c>
      <c r="E63" s="834"/>
      <c r="F63" s="835" t="str">
        <f t="shared" si="31"/>
        <v/>
      </c>
      <c r="G63" s="836" t="str">
        <f t="shared" si="32"/>
        <v/>
      </c>
      <c r="H63" s="837" t="str">
        <f t="shared" si="33"/>
        <v/>
      </c>
      <c r="I63" s="838" t="str">
        <f t="shared" si="34"/>
        <v/>
      </c>
      <c r="J63" s="839" t="str">
        <f t="shared" si="35"/>
        <v/>
      </c>
      <c r="K63" s="840" t="str">
        <f t="shared" si="36"/>
        <v/>
      </c>
      <c r="L63" s="841" t="str">
        <f>IFERROR(IF(($D63="Yes"), icc!$BA$289 + icc!$BQ$289,""),"")</f>
        <v/>
      </c>
      <c r="M63" s="842" t="str">
        <f>IFERROR(IF(($D63="Yes"), icc!$BA$290 + icc!$BQ$290,""),"")</f>
        <v/>
      </c>
      <c r="N63" s="843" t="str">
        <f>IFERROR(IF(($D63="Yes"), icc!$BA$291 + icc!$BQ$291,""),"")</f>
        <v/>
      </c>
      <c r="O63" s="844" t="str">
        <f>IFERROR(IF(($D63="Yes"), icc!$BA$292 + icc!$BQ$292,""),"")</f>
        <v/>
      </c>
      <c r="P63" s="845" t="str">
        <f>IFERROR(IF(($D63="Yes"), icc!$BA$293 + icc!$BQ$293,""),"")</f>
        <v/>
      </c>
      <c r="Q63" s="846" t="str">
        <f>IFERROR(IF(($D63="Yes"), icc!$BA$294 + icc!$BQ$294,""),"")</f>
        <v/>
      </c>
      <c r="R63" s="847" t="str">
        <f t="shared" si="30"/>
        <v/>
      </c>
      <c r="S63" s="848"/>
      <c r="T63" s="842"/>
      <c r="U63" s="843"/>
      <c r="V63" s="844"/>
      <c r="W63" s="845"/>
      <c r="X63" s="849"/>
      <c r="Y63" s="847"/>
      <c r="Z63" s="830" t="s">
        <v>291</v>
      </c>
      <c r="AA63" s="850" t="b">
        <f t="shared" si="44"/>
        <v>0</v>
      </c>
      <c r="AB63" s="851" t="s">
        <v>139</v>
      </c>
      <c r="AC63" s="851" t="str">
        <f>IF(AA63,"plICC (" &amp; C1 &amp; ")","")</f>
        <v/>
      </c>
      <c r="AD63" s="851" t="str">
        <f>IF(AA63,"plastic ICC (" &amp; C1 &amp; ")","")</f>
        <v/>
      </c>
      <c r="AE63" s="851" t="str">
        <f t="shared" si="37"/>
        <v>N</v>
      </c>
      <c r="AF63" s="75" t="str">
        <f t="shared" si="45"/>
        <v/>
      </c>
      <c r="AG63" s="603" t="str">
        <f t="shared" si="46"/>
        <v/>
      </c>
      <c r="AH63" s="603" t="str">
        <f t="shared" si="47"/>
        <v/>
      </c>
      <c r="AI63" s="603" t="s">
        <v>60</v>
      </c>
      <c r="AJ63" s="603" t="str">
        <f t="shared" si="48"/>
        <v/>
      </c>
      <c r="AK63" s="603" t="str">
        <f t="shared" si="49"/>
        <v/>
      </c>
    </row>
    <row r="64" spans="1:37" x14ac:dyDescent="0.25">
      <c r="A64" s="830"/>
      <c r="B64" s="831" t="s">
        <v>2058</v>
      </c>
      <c r="C64" s="832" t="s">
        <v>61</v>
      </c>
      <c r="D64" s="833" t="s">
        <v>61</v>
      </c>
      <c r="E64" s="834"/>
      <c r="F64" s="835" t="str">
        <f t="shared" si="31"/>
        <v/>
      </c>
      <c r="G64" s="836" t="str">
        <f t="shared" si="32"/>
        <v/>
      </c>
      <c r="H64" s="837" t="str">
        <f t="shared" si="33"/>
        <v/>
      </c>
      <c r="I64" s="838" t="str">
        <f t="shared" si="34"/>
        <v/>
      </c>
      <c r="J64" s="839" t="str">
        <f t="shared" si="35"/>
        <v/>
      </c>
      <c r="K64" s="840" t="str">
        <f t="shared" si="36"/>
        <v/>
      </c>
      <c r="L64" s="841" t="str">
        <f>IFERROR(IF(($D64="Yes"), icc!$BB$289 + icc!$BR$289,""),"")</f>
        <v/>
      </c>
      <c r="M64" s="842" t="str">
        <f>IFERROR(IF(($D64="Yes"), icc!$BB$290 + icc!$BR$290,""),"")</f>
        <v/>
      </c>
      <c r="N64" s="843" t="str">
        <f>IFERROR(IF(($D64="Yes"), icc!$BB$291 + icc!$BR$291,""),"")</f>
        <v/>
      </c>
      <c r="O64" s="844" t="str">
        <f>IFERROR(IF(($D64="Yes"), icc!$BB$292 + icc!$BR$292,""),"")</f>
        <v/>
      </c>
      <c r="P64" s="845" t="str">
        <f>IFERROR(IF(($D64="Yes"), icc!$BB$293 + icc!$BR$293,""),"")</f>
        <v/>
      </c>
      <c r="Q64" s="846" t="str">
        <f>IFERROR(IF(($D64="Yes"), icc!$BB$294 + icc!$BR$294,""),"")</f>
        <v/>
      </c>
      <c r="R64" s="847" t="str">
        <f t="shared" si="30"/>
        <v/>
      </c>
      <c r="S64" s="848"/>
      <c r="T64" s="842"/>
      <c r="U64" s="843"/>
      <c r="V64" s="844"/>
      <c r="W64" s="845"/>
      <c r="X64" s="849"/>
      <c r="Y64" s="847"/>
      <c r="Z64" s="830" t="s">
        <v>291</v>
      </c>
      <c r="AA64" s="850" t="b">
        <f t="shared" si="44"/>
        <v>0</v>
      </c>
      <c r="AB64" s="874" t="s">
        <v>139</v>
      </c>
      <c r="AC64" s="851" t="str">
        <f>IF(AA64,"meICC (" &amp; C1 &amp; ")","")</f>
        <v/>
      </c>
      <c r="AD64" s="851" t="str">
        <f>IF(AA64,"metal ICC (" &amp; C1 &amp; ")","")</f>
        <v/>
      </c>
      <c r="AE64" s="851" t="str">
        <f t="shared" si="37"/>
        <v>N</v>
      </c>
      <c r="AF64" s="75" t="str">
        <f t="shared" si="45"/>
        <v/>
      </c>
      <c r="AG64" s="603" t="str">
        <f t="shared" si="46"/>
        <v/>
      </c>
      <c r="AH64" s="603" t="str">
        <f t="shared" si="47"/>
        <v/>
      </c>
      <c r="AI64" s="603" t="s">
        <v>60</v>
      </c>
      <c r="AJ64" s="603" t="str">
        <f t="shared" si="48"/>
        <v/>
      </c>
      <c r="AK64" s="603" t="str">
        <f t="shared" si="49"/>
        <v/>
      </c>
    </row>
    <row r="65" spans="1:37" x14ac:dyDescent="0.25">
      <c r="A65" s="830"/>
      <c r="B65" s="831" t="s">
        <v>2060</v>
      </c>
      <c r="C65" s="832" t="s">
        <v>61</v>
      </c>
      <c r="D65" s="833" t="s">
        <v>61</v>
      </c>
      <c r="E65" s="834"/>
      <c r="F65" s="835" t="str">
        <f t="shared" si="31"/>
        <v/>
      </c>
      <c r="G65" s="836" t="str">
        <f t="shared" si="32"/>
        <v/>
      </c>
      <c r="H65" s="837" t="str">
        <f t="shared" si="33"/>
        <v/>
      </c>
      <c r="I65" s="838" t="str">
        <f t="shared" si="34"/>
        <v/>
      </c>
      <c r="J65" s="839" t="str">
        <f t="shared" si="35"/>
        <v/>
      </c>
      <c r="K65" s="840" t="str">
        <f t="shared" si="36"/>
        <v/>
      </c>
      <c r="L65" s="841" t="str">
        <f>IFERROR(IF(($D65="Yes"), icc!$BC$289 + icc!$BS$289,""),"")</f>
        <v/>
      </c>
      <c r="M65" s="842" t="str">
        <f>IFERROR(IF(($D65="Yes"), icc!$BC$290 + icc!$BS$290,""),"")</f>
        <v/>
      </c>
      <c r="N65" s="843" t="str">
        <f>IFERROR(IF(($D65="Yes"), icc!$BC$291 + icc!$BS$291,""),"")</f>
        <v/>
      </c>
      <c r="O65" s="844" t="str">
        <f>IFERROR(IF(($D65="Yes"), icc!$BC$292 + icc!$BS$292,""),"")</f>
        <v/>
      </c>
      <c r="P65" s="845" t="str">
        <f>IFERROR(IF(($D65="Yes"), icc!$BC$293 + icc!$BS$293,""),"")</f>
        <v/>
      </c>
      <c r="Q65" s="846" t="str">
        <f>IFERROR(IF(($D65="Yes"), icc!$BC$294 + icc!$BS$294,""),"")</f>
        <v/>
      </c>
      <c r="R65" s="847" t="str">
        <f t="shared" si="30"/>
        <v/>
      </c>
      <c r="S65" s="848"/>
      <c r="T65" s="842"/>
      <c r="U65" s="843"/>
      <c r="V65" s="844"/>
      <c r="W65" s="845"/>
      <c r="X65" s="849"/>
      <c r="Y65" s="847"/>
      <c r="Z65" s="830" t="s">
        <v>291</v>
      </c>
      <c r="AA65" s="850" t="b">
        <f t="shared" si="44"/>
        <v>0</v>
      </c>
      <c r="AB65" s="851" t="s">
        <v>139</v>
      </c>
      <c r="AC65" s="851" t="str">
        <f>IF(AA65,"woICC (" &amp; C1 &amp; ")","")</f>
        <v/>
      </c>
      <c r="AD65" s="851" t="str">
        <f>IF(AA65,"wooden ICC (" &amp; C1 &amp; ")","")</f>
        <v/>
      </c>
      <c r="AE65" s="851" t="str">
        <f t="shared" si="37"/>
        <v>N</v>
      </c>
      <c r="AF65" s="75" t="str">
        <f t="shared" si="45"/>
        <v/>
      </c>
      <c r="AG65" s="603" t="str">
        <f t="shared" si="46"/>
        <v/>
      </c>
      <c r="AH65" s="603" t="str">
        <f t="shared" si="47"/>
        <v/>
      </c>
      <c r="AI65" s="603" t="s">
        <v>60</v>
      </c>
      <c r="AJ65" s="603" t="str">
        <f t="shared" si="48"/>
        <v/>
      </c>
      <c r="AK65" s="603" t="str">
        <f t="shared" si="49"/>
        <v/>
      </c>
    </row>
    <row r="66" spans="1:37" x14ac:dyDescent="0.25">
      <c r="A66" s="830"/>
      <c r="B66" s="831" t="s">
        <v>2062</v>
      </c>
      <c r="C66" s="832" t="s">
        <v>61</v>
      </c>
      <c r="D66" s="833" t="s">
        <v>61</v>
      </c>
      <c r="E66" s="834"/>
      <c r="F66" s="835" t="str">
        <f t="shared" si="31"/>
        <v/>
      </c>
      <c r="G66" s="836" t="str">
        <f t="shared" si="32"/>
        <v/>
      </c>
      <c r="H66" s="837" t="str">
        <f t="shared" si="33"/>
        <v/>
      </c>
      <c r="I66" s="838" t="str">
        <f t="shared" si="34"/>
        <v/>
      </c>
      <c r="J66" s="839" t="str">
        <f t="shared" si="35"/>
        <v/>
      </c>
      <c r="K66" s="840" t="str">
        <f t="shared" si="36"/>
        <v/>
      </c>
      <c r="L66" s="841" t="str">
        <f>IFERROR(IF(($D66="Yes"), icc!$BD$289 + icc!$BT$289,""),"")</f>
        <v/>
      </c>
      <c r="M66" s="842" t="str">
        <f>IFERROR(IF(($D66="Yes"), icc!$BD$290 + icc!$BT$290,""),"")</f>
        <v/>
      </c>
      <c r="N66" s="843" t="str">
        <f>IFERROR(IF(($D66="Yes"), icc!$BD$291 + icc!$BT$291,""),"")</f>
        <v/>
      </c>
      <c r="O66" s="844" t="str">
        <f>IFERROR(IF(($D66="Yes"), icc!$BD$292 + icc!$BT$292,""),"")</f>
        <v/>
      </c>
      <c r="P66" s="845" t="str">
        <f>IFERROR(IF(($D66="Yes"), icc!$BD$293 + icc!$BT$293,""),"")</f>
        <v/>
      </c>
      <c r="Q66" s="846" t="str">
        <f>IFERROR(IF(($D66="Yes"), icc!$BD$294 + icc!$BT$294,""),"")</f>
        <v/>
      </c>
      <c r="R66" s="847" t="str">
        <f t="shared" si="30"/>
        <v/>
      </c>
      <c r="S66" s="848"/>
      <c r="T66" s="842"/>
      <c r="U66" s="843"/>
      <c r="V66" s="844"/>
      <c r="W66" s="845"/>
      <c r="X66" s="849"/>
      <c r="Y66" s="847"/>
      <c r="Z66" s="830" t="s">
        <v>291</v>
      </c>
      <c r="AA66" s="850" t="b">
        <f t="shared" si="44"/>
        <v>0</v>
      </c>
      <c r="AB66" s="851" t="s">
        <v>139</v>
      </c>
      <c r="AC66" s="851" t="str">
        <f>IF(AA66,"paICC (" &amp; C1 &amp; ")","")</f>
        <v/>
      </c>
      <c r="AD66" s="851" t="str">
        <f>IF(AA66,"paper ICC (" &amp; C1 &amp; ")","")</f>
        <v/>
      </c>
      <c r="AE66" s="851" t="str">
        <f t="shared" si="37"/>
        <v>N</v>
      </c>
      <c r="AF66" s="75" t="str">
        <f t="shared" si="45"/>
        <v/>
      </c>
      <c r="AG66" s="603" t="str">
        <f t="shared" si="46"/>
        <v/>
      </c>
      <c r="AH66" s="603" t="str">
        <f t="shared" si="47"/>
        <v/>
      </c>
      <c r="AI66" s="603" t="s">
        <v>60</v>
      </c>
      <c r="AJ66" s="603" t="str">
        <f t="shared" si="48"/>
        <v/>
      </c>
      <c r="AK66" s="603" t="str">
        <f t="shared" si="49"/>
        <v/>
      </c>
    </row>
    <row r="67" spans="1:37" x14ac:dyDescent="0.25">
      <c r="A67" s="830"/>
      <c r="B67" s="831" t="s">
        <v>2064</v>
      </c>
      <c r="C67" s="832" t="s">
        <v>61</v>
      </c>
      <c r="D67" s="833" t="s">
        <v>61</v>
      </c>
      <c r="E67" s="834"/>
      <c r="F67" s="835" t="str">
        <f t="shared" si="31"/>
        <v/>
      </c>
      <c r="G67" s="836" t="str">
        <f t="shared" si="32"/>
        <v/>
      </c>
      <c r="H67" s="837" t="str">
        <f t="shared" si="33"/>
        <v/>
      </c>
      <c r="I67" s="838" t="str">
        <f t="shared" si="34"/>
        <v/>
      </c>
      <c r="J67" s="839" t="str">
        <f t="shared" si="35"/>
        <v/>
      </c>
      <c r="K67" s="840" t="str">
        <f t="shared" si="36"/>
        <v/>
      </c>
      <c r="L67" s="841" t="str">
        <f>IFERROR(IF(($D67="Yes"), icc!$BE$289 + icc!$BU$289,""),"")</f>
        <v/>
      </c>
      <c r="M67" s="842" t="str">
        <f>IFERROR(IF(($D67="Yes"), icc!$BE$290 + icc!$BU$290,""),"")</f>
        <v/>
      </c>
      <c r="N67" s="843" t="str">
        <f>IFERROR(IF(($D67="Yes"), icc!$BE$291 + icc!$BU$291,""),"")</f>
        <v/>
      </c>
      <c r="O67" s="844" t="str">
        <f>IFERROR(IF(($D67="Yes"), icc!$BE$292 + icc!$BU$292,""),"")</f>
        <v/>
      </c>
      <c r="P67" s="845" t="str">
        <f>IFERROR(IF(($D67="Yes"), icc!$BE$293 + icc!$BU$293,""),"")</f>
        <v/>
      </c>
      <c r="Q67" s="846" t="str">
        <f>IFERROR(IF(($D67="Yes"), icc!$BE$294 + icc!$BU$294,""),"")</f>
        <v/>
      </c>
      <c r="R67" s="847" t="str">
        <f t="shared" si="30"/>
        <v/>
      </c>
      <c r="S67" s="848"/>
      <c r="T67" s="842"/>
      <c r="U67" s="843"/>
      <c r="V67" s="844"/>
      <c r="W67" s="845"/>
      <c r="X67" s="849"/>
      <c r="Y67" s="847"/>
      <c r="Z67" s="830" t="s">
        <v>291</v>
      </c>
      <c r="AA67" s="850" t="b">
        <f t="shared" si="44"/>
        <v>0</v>
      </c>
      <c r="AB67" s="851" t="s">
        <v>139</v>
      </c>
      <c r="AC67" s="851" t="str">
        <f>IF(AA67,"ledICC (" &amp; C1 &amp; ")","")</f>
        <v/>
      </c>
      <c r="AD67" s="851" t="str">
        <f>IF(AA67,"led ICC (" &amp; C1 &amp; ")","")</f>
        <v/>
      </c>
      <c r="AE67" s="851" t="str">
        <f t="shared" si="37"/>
        <v>N</v>
      </c>
      <c r="AF67" s="75" t="str">
        <f t="shared" si="45"/>
        <v/>
      </c>
      <c r="AG67" s="603" t="str">
        <f t="shared" si="46"/>
        <v/>
      </c>
      <c r="AH67" s="603" t="str">
        <f t="shared" si="47"/>
        <v/>
      </c>
      <c r="AI67" s="603" t="s">
        <v>61</v>
      </c>
      <c r="AJ67" s="603" t="str">
        <f t="shared" si="48"/>
        <v/>
      </c>
      <c r="AK67" s="603" t="str">
        <f t="shared" si="49"/>
        <v/>
      </c>
    </row>
    <row r="68" spans="1:37" x14ac:dyDescent="0.25">
      <c r="A68" s="830"/>
      <c r="B68" s="831" t="s">
        <v>2066</v>
      </c>
      <c r="C68" s="832" t="s">
        <v>61</v>
      </c>
      <c r="D68" s="833" t="s">
        <v>61</v>
      </c>
      <c r="E68" s="834"/>
      <c r="F68" s="835" t="str">
        <f t="shared" si="31"/>
        <v/>
      </c>
      <c r="G68" s="836" t="str">
        <f t="shared" si="32"/>
        <v/>
      </c>
      <c r="H68" s="837" t="str">
        <f t="shared" si="33"/>
        <v/>
      </c>
      <c r="I68" s="838" t="str">
        <f t="shared" si="34"/>
        <v/>
      </c>
      <c r="J68" s="839" t="str">
        <f t="shared" si="35"/>
        <v/>
      </c>
      <c r="K68" s="840" t="str">
        <f t="shared" si="36"/>
        <v/>
      </c>
      <c r="L68" s="841" t="str">
        <f>IFERROR(IF(($D68="Yes"), icc!$BF$289 + icc!$BV$289,""),"")</f>
        <v/>
      </c>
      <c r="M68" s="842" t="str">
        <f>IFERROR(IF(($D68="Yes"), icc!$BF$290 + icc!$BV$290,""),"")</f>
        <v/>
      </c>
      <c r="N68" s="843" t="str">
        <f>IFERROR(IF(($D68="Yes"), icc!$BF$291 + icc!$BV$291,""),"")</f>
        <v/>
      </c>
      <c r="O68" s="844" t="str">
        <f>IFERROR(IF(($D68="Yes"), icc!$BF$292 + icc!$BV$292,""),"")</f>
        <v/>
      </c>
      <c r="P68" s="845" t="str">
        <f>IFERROR(IF(($D68="Yes"), icc!$BF$293 + icc!$BV$293,""),"")</f>
        <v/>
      </c>
      <c r="Q68" s="846" t="str">
        <f>IFERROR(IF(($D68="Yes"), icc!$BF$294 + icc!$BV$294,""),"")</f>
        <v/>
      </c>
      <c r="R68" s="847" t="str">
        <f t="shared" si="30"/>
        <v/>
      </c>
      <c r="S68" s="848"/>
      <c r="T68" s="842"/>
      <c r="U68" s="843"/>
      <c r="V68" s="844"/>
      <c r="W68" s="845"/>
      <c r="X68" s="849"/>
      <c r="Y68" s="847"/>
      <c r="Z68" s="830" t="s">
        <v>291</v>
      </c>
      <c r="AA68" s="850" t="b">
        <f t="shared" si="44"/>
        <v>0</v>
      </c>
      <c r="AB68" s="874" t="s">
        <v>139</v>
      </c>
      <c r="AC68" s="851" t="str">
        <f>IF(AA68,"venICC (" &amp; C1 &amp; ")","")</f>
        <v/>
      </c>
      <c r="AD68" s="851" t="str">
        <f>IF(AA68,"Vendor for ICC (" &amp; C1 &amp; ")","")</f>
        <v/>
      </c>
      <c r="AE68" s="851" t="str">
        <f t="shared" si="37"/>
        <v>N</v>
      </c>
      <c r="AF68" s="75" t="str">
        <f t="shared" si="45"/>
        <v/>
      </c>
      <c r="AG68" s="613" t="str">
        <f t="shared" si="46"/>
        <v/>
      </c>
      <c r="AH68" s="613" t="str">
        <f t="shared" si="47"/>
        <v/>
      </c>
      <c r="AI68" s="613" t="s">
        <v>60</v>
      </c>
      <c r="AJ68" s="613" t="str">
        <f t="shared" si="48"/>
        <v/>
      </c>
      <c r="AK68" s="613" t="str">
        <f t="shared" si="49"/>
        <v/>
      </c>
    </row>
    <row r="69" spans="1:37" x14ac:dyDescent="0.25">
      <c r="A69" s="830"/>
      <c r="B69" s="831" t="s">
        <v>2068</v>
      </c>
      <c r="C69" s="832" t="s">
        <v>61</v>
      </c>
      <c r="D69" s="833" t="s">
        <v>61</v>
      </c>
      <c r="E69" s="834"/>
      <c r="F69" s="835" t="str">
        <f t="shared" si="31"/>
        <v/>
      </c>
      <c r="G69" s="836" t="str">
        <f t="shared" si="32"/>
        <v/>
      </c>
      <c r="H69" s="837" t="str">
        <f t="shared" si="33"/>
        <v/>
      </c>
      <c r="I69" s="838" t="str">
        <f t="shared" si="34"/>
        <v/>
      </c>
      <c r="J69" s="839" t="str">
        <f t="shared" si="35"/>
        <v/>
      </c>
      <c r="K69" s="840" t="str">
        <f t="shared" si="36"/>
        <v/>
      </c>
      <c r="L69" s="841" t="str">
        <f>IFERROR(IF(($D69="Yes"), icc!$BG$289 + icc!$BW$289,""),"")</f>
        <v/>
      </c>
      <c r="M69" s="842" t="str">
        <f>IFERROR(IF(($D69="Yes"), icc!$BG$290 + icc!$BW$290,""),"")</f>
        <v/>
      </c>
      <c r="N69" s="843" t="str">
        <f>IFERROR(IF(($D69="Yes"), icc!$BG$291 + icc!$BW$291,""),"")</f>
        <v/>
      </c>
      <c r="O69" s="844" t="str">
        <f>IFERROR(IF(($D69="Yes"), icc!$BG$292 + icc!$BW$292,""),"")</f>
        <v/>
      </c>
      <c r="P69" s="845" t="str">
        <f>IFERROR(IF(($D69="Yes"), icc!$BG$293 + icc!$BW$293,""),"")</f>
        <v/>
      </c>
      <c r="Q69" s="846" t="str">
        <f>IFERROR(IF(($D69="Yes"), icc!$BG$294 + icc!$BW$294,""),"")</f>
        <v/>
      </c>
      <c r="R69" s="847" t="str">
        <f t="shared" si="30"/>
        <v/>
      </c>
      <c r="S69" s="848"/>
      <c r="T69" s="842"/>
      <c r="U69" s="843"/>
      <c r="V69" s="844"/>
      <c r="W69" s="845"/>
      <c r="X69" s="849"/>
      <c r="Y69" s="847"/>
      <c r="Z69" s="830" t="s">
        <v>291</v>
      </c>
      <c r="AA69" s="850" t="b">
        <f t="shared" si="44"/>
        <v>0</v>
      </c>
      <c r="AB69" s="874" t="s">
        <v>139</v>
      </c>
      <c r="AC69" s="851" t="str">
        <f>IF(AA69,"subICC (" &amp; C1 &amp; ")","")</f>
        <v/>
      </c>
      <c r="AD69" s="851" t="str">
        <f>IF(AA69,"Subcontractor to ICC Vendor (" &amp; C1 &amp; ")","")</f>
        <v/>
      </c>
      <c r="AE69" s="851" t="str">
        <f t="shared" si="37"/>
        <v>N</v>
      </c>
      <c r="AF69" s="75" t="str">
        <f t="shared" si="45"/>
        <v/>
      </c>
      <c r="AG69" s="613" t="str">
        <f t="shared" si="46"/>
        <v/>
      </c>
      <c r="AH69" s="613" t="str">
        <f t="shared" si="47"/>
        <v/>
      </c>
      <c r="AI69" s="613" t="s">
        <v>61</v>
      </c>
      <c r="AJ69" s="613" t="str">
        <f t="shared" si="48"/>
        <v/>
      </c>
      <c r="AK69" s="613" t="str">
        <f t="shared" si="49"/>
        <v/>
      </c>
    </row>
    <row r="70" spans="1:37" x14ac:dyDescent="0.25">
      <c r="A70" s="830"/>
      <c r="B70" s="831" t="s">
        <v>2070</v>
      </c>
      <c r="C70" s="832" t="s">
        <v>61</v>
      </c>
      <c r="D70" s="833" t="s">
        <v>61</v>
      </c>
      <c r="E70" s="834"/>
      <c r="F70" s="835" t="str">
        <f t="shared" si="31"/>
        <v/>
      </c>
      <c r="G70" s="836" t="str">
        <f t="shared" si="32"/>
        <v/>
      </c>
      <c r="H70" s="837" t="str">
        <f t="shared" si="33"/>
        <v/>
      </c>
      <c r="I70" s="838" t="str">
        <f t="shared" si="34"/>
        <v/>
      </c>
      <c r="J70" s="839" t="str">
        <f t="shared" si="35"/>
        <v/>
      </c>
      <c r="K70" s="840" t="str">
        <f t="shared" si="36"/>
        <v/>
      </c>
      <c r="L70" s="841" t="str">
        <f>IFERROR(IF(($D70="Yes"), icc!$BH$289 + icc!$BX$289,""),"")</f>
        <v/>
      </c>
      <c r="M70" s="842" t="str">
        <f>IFERROR(IF(($D70="Yes"), icc!$BH$290 + icc!$BX$290,""),"")</f>
        <v/>
      </c>
      <c r="N70" s="843" t="str">
        <f>IFERROR(IF(($D70="Yes"), icc!$BH$291 + icc!$BX$291,""),"")</f>
        <v/>
      </c>
      <c r="O70" s="844" t="str">
        <f>IFERROR(IF(($D70="Yes"), icc!$BH$292 + icc!$BX$292,""),"")</f>
        <v/>
      </c>
      <c r="P70" s="845" t="str">
        <f>IFERROR(IF(($D70="Yes"), icc!$BH$293 + icc!$BX$293,""),"")</f>
        <v/>
      </c>
      <c r="Q70" s="846" t="str">
        <f>IFERROR(IF(($D70="Yes"), icc!$BH$294 + icc!$BX$294,""),"")</f>
        <v/>
      </c>
      <c r="R70" s="847" t="str">
        <f t="shared" si="30"/>
        <v/>
      </c>
      <c r="S70" s="848"/>
      <c r="T70" s="842"/>
      <c r="U70" s="843"/>
      <c r="V70" s="844"/>
      <c r="W70" s="845"/>
      <c r="X70" s="849"/>
      <c r="Y70" s="847"/>
      <c r="Z70" s="830" t="s">
        <v>291</v>
      </c>
      <c r="AA70" s="850" t="b">
        <f t="shared" si="44"/>
        <v>0</v>
      </c>
      <c r="AB70" s="874" t="s">
        <v>139</v>
      </c>
      <c r="AC70" s="851" t="str">
        <f>IF(AA70,"devICC (" &amp; C1 &amp; ")","")</f>
        <v/>
      </c>
      <c r="AD70" s="851" t="str">
        <f>IF(AA70,"develop ICC (" &amp; C1 &amp; ")","")</f>
        <v/>
      </c>
      <c r="AE70" s="851" t="str">
        <f t="shared" si="37"/>
        <v>N</v>
      </c>
      <c r="AF70" s="75" t="str">
        <f t="shared" si="45"/>
        <v/>
      </c>
      <c r="AG70" s="613" t="str">
        <f t="shared" si="46"/>
        <v/>
      </c>
      <c r="AH70" s="613" t="str">
        <f t="shared" si="47"/>
        <v/>
      </c>
      <c r="AI70" s="613" t="s">
        <v>60</v>
      </c>
      <c r="AJ70" s="613" t="str">
        <f t="shared" si="48"/>
        <v/>
      </c>
      <c r="AK70" s="613" t="str">
        <f t="shared" si="49"/>
        <v/>
      </c>
    </row>
    <row r="71" spans="1:37" x14ac:dyDescent="0.25">
      <c r="A71" s="830"/>
      <c r="B71" s="831" t="s">
        <v>2072</v>
      </c>
      <c r="C71" s="832" t="s">
        <v>61</v>
      </c>
      <c r="D71" s="833" t="s">
        <v>61</v>
      </c>
      <c r="E71" s="834"/>
      <c r="F71" s="835" t="str">
        <f t="shared" si="31"/>
        <v/>
      </c>
      <c r="G71" s="836" t="str">
        <f t="shared" si="32"/>
        <v/>
      </c>
      <c r="H71" s="837" t="str">
        <f t="shared" si="33"/>
        <v/>
      </c>
      <c r="I71" s="838" t="str">
        <f t="shared" si="34"/>
        <v/>
      </c>
      <c r="J71" s="839" t="str">
        <f t="shared" si="35"/>
        <v/>
      </c>
      <c r="K71" s="840" t="str">
        <f t="shared" si="36"/>
        <v/>
      </c>
      <c r="L71" s="841" t="str">
        <f>IFERROR(IF(($D71="Yes"), icc!$BI$289 + icc!$BY$289,""),"")</f>
        <v/>
      </c>
      <c r="M71" s="842" t="str">
        <f>IFERROR(IF(($D71="Yes"), icc!$BI$290 + icc!$BY$290,""),"")</f>
        <v/>
      </c>
      <c r="N71" s="843" t="str">
        <f>IFERROR(IF(($D71="Yes"), icc!$BI$291 + icc!$BY$291,""),"")</f>
        <v/>
      </c>
      <c r="O71" s="844" t="str">
        <f>IFERROR(IF(($D71="Yes"), icc!$BI$292 + icc!$BY$292,""),"")</f>
        <v/>
      </c>
      <c r="P71" s="845" t="str">
        <f>IFERROR(IF(($D71="Yes"), icc!$BI$293 + icc!$BY$293,""),"")</f>
        <v/>
      </c>
      <c r="Q71" s="846" t="str">
        <f>IFERROR(IF(($D71="Yes"), icc!$BI$294 + icc!$BY$294,""),"")</f>
        <v/>
      </c>
      <c r="R71" s="847" t="str">
        <f t="shared" si="30"/>
        <v/>
      </c>
      <c r="S71" s="848"/>
      <c r="T71" s="842"/>
      <c r="U71" s="843"/>
      <c r="V71" s="844"/>
      <c r="W71" s="845"/>
      <c r="X71" s="849"/>
      <c r="Y71" s="847"/>
      <c r="Z71" s="830" t="s">
        <v>291</v>
      </c>
      <c r="AA71" s="850" t="b">
        <f t="shared" si="44"/>
        <v>0</v>
      </c>
      <c r="AB71" s="851" t="s">
        <v>139</v>
      </c>
      <c r="AC71" s="851" t="str">
        <f>IF(AA71,"quaICC (" &amp; C1 &amp; ")","")</f>
        <v/>
      </c>
      <c r="AD71" s="851" t="str">
        <f>IF(AA71,"qualify ICC (" &amp; C1 &amp; ")","")</f>
        <v/>
      </c>
      <c r="AE71" s="851" t="str">
        <f t="shared" si="37"/>
        <v>N</v>
      </c>
      <c r="AF71" s="75" t="str">
        <f t="shared" si="45"/>
        <v/>
      </c>
      <c r="AG71" s="603" t="str">
        <f t="shared" si="46"/>
        <v/>
      </c>
      <c r="AH71" s="603" t="str">
        <f t="shared" si="47"/>
        <v/>
      </c>
      <c r="AI71" s="603" t="s">
        <v>60</v>
      </c>
      <c r="AJ71" s="603" t="str">
        <f t="shared" si="48"/>
        <v/>
      </c>
      <c r="AK71" s="603" t="str">
        <f t="shared" si="49"/>
        <v/>
      </c>
    </row>
    <row r="72" spans="1:37" ht="17.25" thickBot="1" x14ac:dyDescent="0.3">
      <c r="A72" s="830"/>
      <c r="B72" s="831" t="s">
        <v>2074</v>
      </c>
      <c r="C72" s="832" t="s">
        <v>61</v>
      </c>
      <c r="D72" s="833" t="s">
        <v>61</v>
      </c>
      <c r="E72" s="834"/>
      <c r="F72" s="835" t="str">
        <f t="shared" si="31"/>
        <v/>
      </c>
      <c r="G72" s="836" t="str">
        <f t="shared" si="32"/>
        <v/>
      </c>
      <c r="H72" s="837" t="str">
        <f t="shared" si="33"/>
        <v/>
      </c>
      <c r="I72" s="838" t="str">
        <f t="shared" si="34"/>
        <v/>
      </c>
      <c r="J72" s="839" t="str">
        <f t="shared" si="35"/>
        <v/>
      </c>
      <c r="K72" s="840" t="str">
        <f t="shared" si="36"/>
        <v/>
      </c>
      <c r="L72" s="841" t="str">
        <f>IFERROR(IF(($D72="Yes"), icc!$BJ$289 + icc!$BZ$289,""),"")</f>
        <v/>
      </c>
      <c r="M72" s="842" t="str">
        <f>IFERROR(IF(($D72="Yes"), icc!$BJ$290 + icc!$BZ$290,""),"")</f>
        <v/>
      </c>
      <c r="N72" s="843" t="str">
        <f>IFERROR(IF(($D72="Yes"), icc!$BJ$291 + icc!$BZ$291,""),"")</f>
        <v/>
      </c>
      <c r="O72" s="844" t="str">
        <f>IFERROR(IF(($D72="Yes"), icc!$BJ$292 + icc!$BZ$292,""),"")</f>
        <v/>
      </c>
      <c r="P72" s="845" t="str">
        <f>IFERROR(IF(($D72="Yes"), icc!$BJ$293 + icc!$BZ$293,""),"")</f>
        <v/>
      </c>
      <c r="Q72" s="846" t="str">
        <f>IFERROR(IF(($D72="Yes"), icc!$BJ$294 + icc!$BZ$294,""),"")</f>
        <v/>
      </c>
      <c r="R72" s="847" t="str">
        <f t="shared" si="30"/>
        <v/>
      </c>
      <c r="S72" s="848"/>
      <c r="T72" s="842"/>
      <c r="U72" s="843"/>
      <c r="V72" s="844"/>
      <c r="W72" s="845"/>
      <c r="X72" s="849"/>
      <c r="Y72" s="847"/>
      <c r="Z72" s="830" t="s">
        <v>291</v>
      </c>
      <c r="AA72" s="850" t="b">
        <f t="shared" si="44"/>
        <v>0</v>
      </c>
      <c r="AB72" s="874" t="s">
        <v>139</v>
      </c>
      <c r="AC72" s="851" t="str">
        <f>IF(AA72,"prdICC (" &amp; C1 &amp; ")","")</f>
        <v/>
      </c>
      <c r="AD72" s="851" t="str">
        <f>IF(AA72,"produce ICC (" &amp; C1 &amp; ")","")</f>
        <v/>
      </c>
      <c r="AE72" s="851" t="str">
        <f t="shared" si="37"/>
        <v>N</v>
      </c>
      <c r="AF72" s="75" t="str">
        <f t="shared" si="45"/>
        <v/>
      </c>
      <c r="AG72" s="603" t="str">
        <f t="shared" si="46"/>
        <v/>
      </c>
      <c r="AH72" s="603" t="str">
        <f t="shared" si="47"/>
        <v/>
      </c>
      <c r="AI72" s="603" t="s">
        <v>60</v>
      </c>
      <c r="AJ72" s="603" t="str">
        <f t="shared" si="48"/>
        <v/>
      </c>
      <c r="AK72" s="603" t="str">
        <f t="shared" si="49"/>
        <v/>
      </c>
    </row>
    <row r="73" spans="1:37" ht="17.25" thickTop="1" x14ac:dyDescent="0.25">
      <c r="A73" s="808" t="s">
        <v>2124</v>
      </c>
      <c r="B73" s="809" t="s">
        <v>2125</v>
      </c>
      <c r="C73" s="810" t="s">
        <v>61</v>
      </c>
      <c r="D73" s="811" t="s">
        <v>61</v>
      </c>
      <c r="E73" s="812"/>
      <c r="F73" s="813" t="str">
        <f t="shared" si="31"/>
        <v/>
      </c>
      <c r="G73" s="814" t="str">
        <f t="shared" si="32"/>
        <v/>
      </c>
      <c r="H73" s="815" t="str">
        <f t="shared" si="33"/>
        <v/>
      </c>
      <c r="I73" s="816" t="str">
        <f t="shared" si="34"/>
        <v/>
      </c>
      <c r="J73" s="817" t="str">
        <f t="shared" si="35"/>
        <v/>
      </c>
      <c r="K73" s="818" t="str">
        <f t="shared" si="36"/>
        <v/>
      </c>
      <c r="L73" s="819" t="str">
        <f>IFERROR(IF(($D73="Yes"), p!$AV$289 + p!$BL$289,""),"")</f>
        <v/>
      </c>
      <c r="M73" s="820" t="str">
        <f>IFERROR(IF(($D73="Yes"), p!$AV$290 + p!$BL$290,""),"")</f>
        <v/>
      </c>
      <c r="N73" s="821" t="str">
        <f>IFERROR(IF(($D73="Yes"), p!$AV$291 + p!$BL$291,""),"")</f>
        <v/>
      </c>
      <c r="O73" s="822" t="str">
        <f>IFERROR(IF(($D73="Yes"), p!$AV$292 + p!$BL$292,""),"")</f>
        <v/>
      </c>
      <c r="P73" s="823" t="str">
        <f>IFERROR(IF(($D73="Yes"), p!$AV$293 + p!$BL$293,""),"")</f>
        <v/>
      </c>
      <c r="Q73" s="824" t="str">
        <f>IFERROR(IF(($D73="Yes"), p!$AV$294 + p!$BL$294,""),"")</f>
        <v/>
      </c>
      <c r="R73" s="825" t="str">
        <f t="shared" si="30"/>
        <v/>
      </c>
      <c r="S73" s="826"/>
      <c r="T73" s="820"/>
      <c r="U73" s="821"/>
      <c r="V73" s="822"/>
      <c r="W73" s="823"/>
      <c r="X73" s="827"/>
      <c r="Y73" s="825"/>
      <c r="Z73" s="808" t="s">
        <v>292</v>
      </c>
      <c r="AA73" s="828" t="b">
        <f>COUNTIF(C73:C87,"Yes")&gt;0</f>
        <v>0</v>
      </c>
      <c r="AB73" s="829" t="s">
        <v>140</v>
      </c>
      <c r="AC73" s="829" t="str">
        <f>_xlfn.TEXTJOIN(CHAR(10),TRUE,AC74:AC87)</f>
        <v/>
      </c>
      <c r="AD73" s="829" t="str">
        <f>_xlfn.TEXTJOIN(CHAR(10),TRUE,AD74:AD87)</f>
        <v/>
      </c>
      <c r="AE73" s="829" t="str">
        <f t="shared" si="37"/>
        <v>N</v>
      </c>
      <c r="AF73" s="75" t="str">
        <f>IF(COUNTIF(AE73:AE87,"N")=15,"N",IF(COUNTIF(AE73:AE87,"A")&gt;=1,AE73,"F"))</f>
        <v>N</v>
      </c>
      <c r="AG73" s="603" t="str">
        <f>IF(AE73="A",_xlfn.TEXTJOIN(CHAR(10),TRUE,AG74:AG87),"")</f>
        <v/>
      </c>
      <c r="AH73" s="603" t="str">
        <f>IF(AE73="A",_xlfn.TEXTJOIN(CHAR(10),TRUE,AH74:AH87),"")</f>
        <v/>
      </c>
      <c r="AI73" s="603" t="s">
        <v>60</v>
      </c>
      <c r="AJ73" s="603" t="str">
        <f>IF(AE73="A",_xlfn.TEXTJOIN(CHAR(10),TRUE,AJ74:AJ87),"")</f>
        <v/>
      </c>
      <c r="AK73" s="603" t="str">
        <f>IF(AE73="A",_xlfn.TEXTJOIN(CHAR(10),TRUE,AK74:AK87),"")</f>
        <v/>
      </c>
    </row>
    <row r="74" spans="1:37" x14ac:dyDescent="0.25">
      <c r="A74" s="830"/>
      <c r="B74" s="831" t="s">
        <v>2126</v>
      </c>
      <c r="C74" s="832" t="s">
        <v>61</v>
      </c>
      <c r="D74" s="833" t="s">
        <v>61</v>
      </c>
      <c r="E74" s="834"/>
      <c r="F74" s="835" t="str">
        <f t="shared" si="31"/>
        <v/>
      </c>
      <c r="G74" s="836" t="str">
        <f t="shared" si="32"/>
        <v/>
      </c>
      <c r="H74" s="837" t="str">
        <f t="shared" si="33"/>
        <v/>
      </c>
      <c r="I74" s="838" t="str">
        <f t="shared" si="34"/>
        <v/>
      </c>
      <c r="J74" s="839" t="str">
        <f t="shared" si="35"/>
        <v/>
      </c>
      <c r="K74" s="840" t="str">
        <f t="shared" si="36"/>
        <v/>
      </c>
      <c r="L74" s="841" t="str">
        <f>IFERROR(IF(($D74="Yes"), p!$AW$289 + p!$BM$289,""),"")</f>
        <v/>
      </c>
      <c r="M74" s="842" t="str">
        <f>IFERROR(IF(($D74="Yes"), p!$AW$290 + p!$BM$290,""),"")</f>
        <v/>
      </c>
      <c r="N74" s="843" t="str">
        <f>IFERROR(IF(($D74="Yes"), p!$AW$291 + p!$BM$291,""),"")</f>
        <v/>
      </c>
      <c r="O74" s="844" t="str">
        <f>IFERROR(IF(($D74="Yes"), p!$AW$292 + p!$BM$292,""),"")</f>
        <v/>
      </c>
      <c r="P74" s="845" t="str">
        <f>IFERROR(IF(($D74="Yes"), p!$AW$293 + p!$BM$293,""),"")</f>
        <v/>
      </c>
      <c r="Q74" s="846" t="str">
        <f>IFERROR(IF(($D74="Yes"), p!$AW$294 + p!$BM$294,""),"")</f>
        <v/>
      </c>
      <c r="R74" s="847" t="str">
        <f t="shared" si="30"/>
        <v/>
      </c>
      <c r="S74" s="848"/>
      <c r="T74" s="842"/>
      <c r="U74" s="843"/>
      <c r="V74" s="844"/>
      <c r="W74" s="845"/>
      <c r="X74" s="849"/>
      <c r="Y74" s="847"/>
      <c r="Z74" s="830" t="s">
        <v>292</v>
      </c>
      <c r="AA74" s="850" t="b">
        <f t="shared" ref="AA74:AA87" si="50">COUNTIF(C74:C74,"Yes")&gt;0</f>
        <v>0</v>
      </c>
      <c r="AB74" s="851" t="s">
        <v>140</v>
      </c>
      <c r="AC74" s="851" t="str">
        <f>IF(AA74,"kP (" &amp; C1 &amp; ")","")</f>
        <v/>
      </c>
      <c r="AD74" s="851" t="str">
        <f>IF(AA74,"contact Personalization (" &amp; C1 &amp; ")","")</f>
        <v/>
      </c>
      <c r="AE74" s="851" t="str">
        <f t="shared" si="37"/>
        <v>N</v>
      </c>
      <c r="AF74" s="75" t="str">
        <f t="shared" ref="AF74:AF87" si="51">IF(AND(AA74,AD74="A"),"A","")</f>
        <v/>
      </c>
      <c r="AG74" s="603" t="str">
        <f t="shared" ref="AG74:AG87" si="52">IF(AE74="A",AC74,"")</f>
        <v/>
      </c>
      <c r="AH74" s="603" t="str">
        <f t="shared" ref="AH74:AH87" si="53">IF(AE74="A",AD74,"")</f>
        <v/>
      </c>
      <c r="AI74" s="603" t="s">
        <v>60</v>
      </c>
      <c r="AJ74" s="603" t="str">
        <f t="shared" ref="AJ74:AJ87" si="54">IF(LEN(AG74)&gt;0,IF(AI74="Yes",AG74,""),"")</f>
        <v/>
      </c>
      <c r="AK74" s="603" t="str">
        <f t="shared" ref="AK74:AK87" si="55">IF(LEN(AH74)&gt;0,IF(AI74="Yes",AH74,""),"")</f>
        <v/>
      </c>
    </row>
    <row r="75" spans="1:37" x14ac:dyDescent="0.25">
      <c r="A75" s="830"/>
      <c r="B75" s="831" t="s">
        <v>2128</v>
      </c>
      <c r="C75" s="832" t="s">
        <v>61</v>
      </c>
      <c r="D75" s="833" t="s">
        <v>61</v>
      </c>
      <c r="E75" s="834"/>
      <c r="F75" s="835" t="str">
        <f t="shared" si="31"/>
        <v/>
      </c>
      <c r="G75" s="836" t="str">
        <f t="shared" si="32"/>
        <v/>
      </c>
      <c r="H75" s="837" t="str">
        <f t="shared" si="33"/>
        <v/>
      </c>
      <c r="I75" s="838" t="str">
        <f t="shared" si="34"/>
        <v/>
      </c>
      <c r="J75" s="839" t="str">
        <f t="shared" si="35"/>
        <v/>
      </c>
      <c r="K75" s="840" t="str">
        <f t="shared" si="36"/>
        <v/>
      </c>
      <c r="L75" s="841" t="str">
        <f>IFERROR(IF(($D75="Yes"), p!$AX$289 + p!$BN$289,""),"")</f>
        <v/>
      </c>
      <c r="M75" s="842" t="str">
        <f>IFERROR(IF(($D75="Yes"), p!$AX$290 + p!$BN$290,""),"")</f>
        <v/>
      </c>
      <c r="N75" s="843" t="str">
        <f>IFERROR(IF(($D75="Yes"), p!$AX$291 + p!$BN$291,""),"")</f>
        <v/>
      </c>
      <c r="O75" s="844" t="str">
        <f>IFERROR(IF(($D75="Yes"), p!$AX$292 + p!$BN$292,""),"")</f>
        <v/>
      </c>
      <c r="P75" s="845" t="str">
        <f>IFERROR(IF(($D75="Yes"), p!$AX$293 + p!$BN$293,""),"")</f>
        <v/>
      </c>
      <c r="Q75" s="846" t="str">
        <f>IFERROR(IF(($D75="Yes"), p!$AX$294 + p!$BN$294,""),"")</f>
        <v/>
      </c>
      <c r="R75" s="847" t="str">
        <f t="shared" si="30"/>
        <v/>
      </c>
      <c r="S75" s="848"/>
      <c r="T75" s="842"/>
      <c r="U75" s="843"/>
      <c r="V75" s="844"/>
      <c r="W75" s="845"/>
      <c r="X75" s="849"/>
      <c r="Y75" s="847"/>
      <c r="Z75" s="830" t="s">
        <v>292</v>
      </c>
      <c r="AA75" s="850" t="b">
        <f t="shared" si="50"/>
        <v>0</v>
      </c>
      <c r="AB75" s="851" t="s">
        <v>140</v>
      </c>
      <c r="AC75" s="851" t="str">
        <f>IF(AA75,"pP (" &amp; C1 &amp; ")","")</f>
        <v/>
      </c>
      <c r="AD75" s="851" t="str">
        <f>IF(AA75,"proximity Personalization (" &amp; C1 &amp; ")","")</f>
        <v/>
      </c>
      <c r="AE75" s="851" t="str">
        <f t="shared" si="37"/>
        <v>N</v>
      </c>
      <c r="AF75" s="75" t="str">
        <f t="shared" si="51"/>
        <v/>
      </c>
      <c r="AG75" s="603" t="str">
        <f t="shared" si="52"/>
        <v/>
      </c>
      <c r="AH75" s="603" t="str">
        <f t="shared" si="53"/>
        <v/>
      </c>
      <c r="AI75" s="603" t="s">
        <v>60</v>
      </c>
      <c r="AJ75" s="603" t="str">
        <f t="shared" si="54"/>
        <v/>
      </c>
      <c r="AK75" s="603" t="str">
        <f t="shared" si="55"/>
        <v/>
      </c>
    </row>
    <row r="76" spans="1:37" x14ac:dyDescent="0.25">
      <c r="A76" s="830"/>
      <c r="B76" s="831" t="s">
        <v>2130</v>
      </c>
      <c r="C76" s="832" t="s">
        <v>61</v>
      </c>
      <c r="D76" s="833" t="s">
        <v>61</v>
      </c>
      <c r="E76" s="834"/>
      <c r="F76" s="835" t="str">
        <f t="shared" si="31"/>
        <v/>
      </c>
      <c r="G76" s="836" t="str">
        <f t="shared" si="32"/>
        <v/>
      </c>
      <c r="H76" s="837" t="str">
        <f t="shared" si="33"/>
        <v/>
      </c>
      <c r="I76" s="838" t="str">
        <f t="shared" si="34"/>
        <v/>
      </c>
      <c r="J76" s="839" t="str">
        <f t="shared" si="35"/>
        <v/>
      </c>
      <c r="K76" s="840" t="str">
        <f t="shared" si="36"/>
        <v/>
      </c>
      <c r="L76" s="841" t="str">
        <f>IFERROR(IF(($D76="Yes"), p!$AY$289 + p!$BO$289,""),"")</f>
        <v/>
      </c>
      <c r="M76" s="842" t="str">
        <f>IFERROR(IF(($D76="Yes"), p!$AY$290 + p!$BO$290,""),"")</f>
        <v/>
      </c>
      <c r="N76" s="843" t="str">
        <f>IFERROR(IF(($D76="Yes"), p!$AY$291 + p!$BO$291,""),"")</f>
        <v/>
      </c>
      <c r="O76" s="844" t="str">
        <f>IFERROR(IF(($D76="Yes"), p!$AY$292 + p!$BO$292,""),"")</f>
        <v/>
      </c>
      <c r="P76" s="845" t="str">
        <f>IFERROR(IF(($D76="Yes"), p!$AY$293 + p!$BO$293,""),"")</f>
        <v/>
      </c>
      <c r="Q76" s="846" t="str">
        <f>IFERROR(IF(($D76="Yes"), p!$AY$294 + p!$BO$294,""),"")</f>
        <v/>
      </c>
      <c r="R76" s="847" t="str">
        <f t="shared" ref="R76:R107" si="56">IFERROR(IF($D76="Yes",SUM(L76:Q76),""),"")</f>
        <v/>
      </c>
      <c r="S76" s="848"/>
      <c r="T76" s="842"/>
      <c r="U76" s="843"/>
      <c r="V76" s="844"/>
      <c r="W76" s="845"/>
      <c r="X76" s="849"/>
      <c r="Y76" s="847"/>
      <c r="Z76" s="830" t="s">
        <v>292</v>
      </c>
      <c r="AA76" s="850" t="b">
        <f t="shared" si="50"/>
        <v>0</v>
      </c>
      <c r="AB76" s="874" t="s">
        <v>140</v>
      </c>
      <c r="AC76" s="851" t="str">
        <f>IF(AA76,"mP (" &amp; C1 &amp; ")","")</f>
        <v/>
      </c>
      <c r="AD76" s="851" t="str">
        <f>IF(AA76,"magnetic stripe Personalization (" &amp; C1 &amp; ")","")</f>
        <v/>
      </c>
      <c r="AE76" s="851" t="str">
        <f t="shared" si="37"/>
        <v>N</v>
      </c>
      <c r="AF76" s="75" t="str">
        <f t="shared" si="51"/>
        <v/>
      </c>
      <c r="AG76" s="603" t="str">
        <f t="shared" si="52"/>
        <v/>
      </c>
      <c r="AH76" s="603" t="str">
        <f t="shared" si="53"/>
        <v/>
      </c>
      <c r="AI76" s="603" t="s">
        <v>60</v>
      </c>
      <c r="AJ76" s="603" t="str">
        <f t="shared" si="54"/>
        <v/>
      </c>
      <c r="AK76" s="603" t="str">
        <f t="shared" si="55"/>
        <v/>
      </c>
    </row>
    <row r="77" spans="1:37" x14ac:dyDescent="0.25">
      <c r="A77" s="830"/>
      <c r="B77" s="831" t="s">
        <v>2132</v>
      </c>
      <c r="C77" s="832" t="s">
        <v>61</v>
      </c>
      <c r="D77" s="833" t="s">
        <v>61</v>
      </c>
      <c r="E77" s="834"/>
      <c r="F77" s="835" t="str">
        <f t="shared" si="31"/>
        <v/>
      </c>
      <c r="G77" s="836" t="str">
        <f t="shared" si="32"/>
        <v/>
      </c>
      <c r="H77" s="837" t="str">
        <f t="shared" si="33"/>
        <v/>
      </c>
      <c r="I77" s="838" t="str">
        <f t="shared" si="34"/>
        <v/>
      </c>
      <c r="J77" s="839" t="str">
        <f t="shared" si="35"/>
        <v/>
      </c>
      <c r="K77" s="840" t="str">
        <f t="shared" si="36"/>
        <v/>
      </c>
      <c r="L77" s="841" t="str">
        <f>IFERROR(IF(($D77="Yes"), p!$AZ$289 + p!$BP$289,""),"")</f>
        <v/>
      </c>
      <c r="M77" s="842" t="str">
        <f>IFERROR(IF(($D77="Yes"), p!$AZ$290 + p!$BP$290,""),"")</f>
        <v/>
      </c>
      <c r="N77" s="843" t="str">
        <f>IFERROR(IF(($D77="Yes"), p!$AZ$291 + p!$BP$291,""),"")</f>
        <v/>
      </c>
      <c r="O77" s="844" t="str">
        <f>IFERROR(IF(($D77="Yes"), p!$AZ$292 + p!$BP$292,""),"")</f>
        <v/>
      </c>
      <c r="P77" s="845" t="str">
        <f>IFERROR(IF(($D77="Yes"), p!$AZ$293 + p!$BP$293,""),"")</f>
        <v/>
      </c>
      <c r="Q77" s="846" t="str">
        <f>IFERROR(IF(($D77="Yes"), p!$AZ$294 + p!$BP$294,""),"")</f>
        <v/>
      </c>
      <c r="R77" s="847" t="str">
        <f t="shared" si="56"/>
        <v/>
      </c>
      <c r="S77" s="848"/>
      <c r="T77" s="842"/>
      <c r="U77" s="843"/>
      <c r="V77" s="844"/>
      <c r="W77" s="845"/>
      <c r="X77" s="849"/>
      <c r="Y77" s="847"/>
      <c r="Z77" s="830" t="s">
        <v>292</v>
      </c>
      <c r="AA77" s="850" t="b">
        <f t="shared" si="50"/>
        <v>0</v>
      </c>
      <c r="AB77" s="874" t="s">
        <v>140</v>
      </c>
      <c r="AC77" s="851" t="str">
        <f>IF(AA77,"eP (" &amp; C1 &amp; ")","")</f>
        <v/>
      </c>
      <c r="AD77" s="851" t="str">
        <f>IF(AA77,"embossing Personalization (" &amp; C1 &amp; ")","")</f>
        <v/>
      </c>
      <c r="AE77" s="851" t="str">
        <f t="shared" si="37"/>
        <v>N</v>
      </c>
      <c r="AF77" s="75" t="str">
        <f t="shared" si="51"/>
        <v/>
      </c>
      <c r="AG77" s="603" t="str">
        <f t="shared" si="52"/>
        <v/>
      </c>
      <c r="AH77" s="603" t="str">
        <f t="shared" si="53"/>
        <v/>
      </c>
      <c r="AI77" s="603" t="s">
        <v>60</v>
      </c>
      <c r="AJ77" s="603" t="str">
        <f t="shared" si="54"/>
        <v/>
      </c>
      <c r="AK77" s="603" t="str">
        <f t="shared" si="55"/>
        <v/>
      </c>
    </row>
    <row r="78" spans="1:37" x14ac:dyDescent="0.25">
      <c r="A78" s="830"/>
      <c r="B78" s="831" t="s">
        <v>2134</v>
      </c>
      <c r="C78" s="832" t="s">
        <v>61</v>
      </c>
      <c r="D78" s="833" t="s">
        <v>61</v>
      </c>
      <c r="E78" s="834"/>
      <c r="F78" s="835" t="str">
        <f t="shared" ref="F78:F109" si="57">IFERROR(IF($P78&gt;0,L78/$R78,""),"")</f>
        <v/>
      </c>
      <c r="G78" s="836" t="str">
        <f t="shared" ref="G78:G109" si="58">IFERROR(IF($P78&gt;0,M78/$R78,""),"")</f>
        <v/>
      </c>
      <c r="H78" s="837" t="str">
        <f t="shared" ref="H78:H109" si="59">IFERROR(IF($P78&gt;0,N78/$R78,""),"")</f>
        <v/>
      </c>
      <c r="I78" s="838" t="str">
        <f t="shared" ref="I78:I109" si="60">IFERROR(IF($P78&gt;0,O78/$R78,""),"")</f>
        <v/>
      </c>
      <c r="J78" s="839" t="str">
        <f t="shared" ref="J78:J109" si="61">IFERROR(IF($P78&gt;0,P78/$R78,""),"")</f>
        <v/>
      </c>
      <c r="K78" s="840" t="str">
        <f t="shared" ref="K78:K109" si="62">IFERROR(IF($P78&gt;0,Q78/$R78,""),"")</f>
        <v/>
      </c>
      <c r="L78" s="841" t="str">
        <f>IFERROR(IF(($D78="Yes"), p!$BA$289 + p!$BQ$289,""),"")</f>
        <v/>
      </c>
      <c r="M78" s="842" t="str">
        <f>IFERROR(IF(($D78="Yes"), p!$BA$290 + p!$BQ$290,""),"")</f>
        <v/>
      </c>
      <c r="N78" s="843" t="str">
        <f>IFERROR(IF(($D78="Yes"), p!$BA$291 + p!$BQ$291,""),"")</f>
        <v/>
      </c>
      <c r="O78" s="844" t="str">
        <f>IFERROR(IF(($D78="Yes"), p!$BA$292 + p!$BQ$292,""),"")</f>
        <v/>
      </c>
      <c r="P78" s="845" t="str">
        <f>IFERROR(IF(($D78="Yes"), p!$BA$293 + p!$BQ$293,""),"")</f>
        <v/>
      </c>
      <c r="Q78" s="846" t="str">
        <f>IFERROR(IF(($D78="Yes"), p!$BA$294 + p!$BQ$294,""),"")</f>
        <v/>
      </c>
      <c r="R78" s="847" t="str">
        <f t="shared" si="56"/>
        <v/>
      </c>
      <c r="S78" s="848"/>
      <c r="T78" s="842"/>
      <c r="U78" s="843"/>
      <c r="V78" s="844"/>
      <c r="W78" s="845"/>
      <c r="X78" s="849"/>
      <c r="Y78" s="847"/>
      <c r="Z78" s="830" t="s">
        <v>292</v>
      </c>
      <c r="AA78" s="850" t="b">
        <f t="shared" si="50"/>
        <v>0</v>
      </c>
      <c r="AB78" s="874" t="s">
        <v>140</v>
      </c>
      <c r="AC78" s="851" t="str">
        <f>IF(AA78,"tP (" &amp; C1 &amp; ")","")</f>
        <v/>
      </c>
      <c r="AD78" s="851" t="str">
        <f>IF(AA78,"thermal transfer Personalization (" &amp; C1 &amp; ")","")</f>
        <v/>
      </c>
      <c r="AE78" s="851" t="str">
        <f t="shared" ref="AE78:AE109" si="63">IF(OR(E78="A",E78="B",E78="C"),"A",IF(E78="D","F","N"))</f>
        <v>N</v>
      </c>
      <c r="AF78" s="75" t="str">
        <f t="shared" si="51"/>
        <v/>
      </c>
      <c r="AG78" s="603" t="str">
        <f t="shared" si="52"/>
        <v/>
      </c>
      <c r="AH78" s="603" t="str">
        <f t="shared" si="53"/>
        <v/>
      </c>
      <c r="AI78" s="603" t="s">
        <v>61</v>
      </c>
      <c r="AJ78" s="603" t="str">
        <f t="shared" si="54"/>
        <v/>
      </c>
      <c r="AK78" s="603" t="str">
        <f t="shared" si="55"/>
        <v/>
      </c>
    </row>
    <row r="79" spans="1:37" x14ac:dyDescent="0.25">
      <c r="A79" s="830"/>
      <c r="B79" s="831" t="s">
        <v>2136</v>
      </c>
      <c r="C79" s="832" t="s">
        <v>61</v>
      </c>
      <c r="D79" s="833" t="s">
        <v>61</v>
      </c>
      <c r="E79" s="834"/>
      <c r="F79" s="835" t="str">
        <f t="shared" si="57"/>
        <v/>
      </c>
      <c r="G79" s="836" t="str">
        <f t="shared" si="58"/>
        <v/>
      </c>
      <c r="H79" s="837" t="str">
        <f t="shared" si="59"/>
        <v/>
      </c>
      <c r="I79" s="838" t="str">
        <f t="shared" si="60"/>
        <v/>
      </c>
      <c r="J79" s="839" t="str">
        <f t="shared" si="61"/>
        <v/>
      </c>
      <c r="K79" s="840" t="str">
        <f t="shared" si="62"/>
        <v/>
      </c>
      <c r="L79" s="841" t="str">
        <f>IFERROR(IF(($D79="Yes"), p!$BB$289 + p!$BR$289,""),"")</f>
        <v/>
      </c>
      <c r="M79" s="842" t="str">
        <f>IFERROR(IF(($D79="Yes"), p!$BB$290 + p!$BR$290,""),"")</f>
        <v/>
      </c>
      <c r="N79" s="843" t="str">
        <f>IFERROR(IF(($D79="Yes"), p!$BB$291 + p!$BR$291,""),"")</f>
        <v/>
      </c>
      <c r="O79" s="844" t="str">
        <f>IFERROR(IF(($D79="Yes"), p!$BB$292 + p!$BR$292,""),"")</f>
        <v/>
      </c>
      <c r="P79" s="845" t="str">
        <f>IFERROR(IF(($D79="Yes"), p!$BB$293 + p!$BR$293,""),"")</f>
        <v/>
      </c>
      <c r="Q79" s="846" t="str">
        <f>IFERROR(IF(($D79="Yes"), p!$BB$294 + p!$BR$294,""),"")</f>
        <v/>
      </c>
      <c r="R79" s="847" t="str">
        <f t="shared" si="56"/>
        <v/>
      </c>
      <c r="S79" s="848"/>
      <c r="T79" s="842"/>
      <c r="U79" s="843"/>
      <c r="V79" s="844"/>
      <c r="W79" s="845"/>
      <c r="X79" s="849"/>
      <c r="Y79" s="847"/>
      <c r="Z79" s="830" t="s">
        <v>292</v>
      </c>
      <c r="AA79" s="850" t="b">
        <f t="shared" si="50"/>
        <v>0</v>
      </c>
      <c r="AB79" s="874" t="s">
        <v>140</v>
      </c>
      <c r="AC79" s="851" t="str">
        <f>IF(AA79,"iP (" &amp; C1 &amp; ")","")</f>
        <v/>
      </c>
      <c r="AD79" s="851" t="str">
        <f>IF(AA79,"indent Personalization (" &amp; C1 &amp; ")","")</f>
        <v/>
      </c>
      <c r="AE79" s="851" t="str">
        <f t="shared" si="63"/>
        <v>N</v>
      </c>
      <c r="AF79" s="75" t="str">
        <f t="shared" si="51"/>
        <v/>
      </c>
      <c r="AG79" s="603" t="str">
        <f t="shared" si="52"/>
        <v/>
      </c>
      <c r="AH79" s="603" t="str">
        <f t="shared" si="53"/>
        <v/>
      </c>
      <c r="AI79" s="603" t="s">
        <v>61</v>
      </c>
      <c r="AJ79" s="603" t="str">
        <f t="shared" si="54"/>
        <v/>
      </c>
      <c r="AK79" s="603" t="str">
        <f t="shared" si="55"/>
        <v/>
      </c>
    </row>
    <row r="80" spans="1:37" x14ac:dyDescent="0.25">
      <c r="A80" s="830"/>
      <c r="B80" s="831" t="s">
        <v>2138</v>
      </c>
      <c r="C80" s="832" t="s">
        <v>61</v>
      </c>
      <c r="D80" s="833" t="s">
        <v>61</v>
      </c>
      <c r="E80" s="834"/>
      <c r="F80" s="835" t="str">
        <f t="shared" si="57"/>
        <v/>
      </c>
      <c r="G80" s="836" t="str">
        <f t="shared" si="58"/>
        <v/>
      </c>
      <c r="H80" s="837" t="str">
        <f t="shared" si="59"/>
        <v/>
      </c>
      <c r="I80" s="838" t="str">
        <f t="shared" si="60"/>
        <v/>
      </c>
      <c r="J80" s="839" t="str">
        <f t="shared" si="61"/>
        <v/>
      </c>
      <c r="K80" s="840" t="str">
        <f t="shared" si="62"/>
        <v/>
      </c>
      <c r="L80" s="841" t="str">
        <f>IFERROR(IF(($D80="Yes"), p!$BC$289 + p!$BS$289,""),"")</f>
        <v/>
      </c>
      <c r="M80" s="842" t="str">
        <f>IFERROR(IF(($D80="Yes"), p!$BC$290 + p!$BS$290,""),"")</f>
        <v/>
      </c>
      <c r="N80" s="843" t="str">
        <f>IFERROR(IF(($D80="Yes"), p!$BC$291 + p!$BS$291,""),"")</f>
        <v/>
      </c>
      <c r="O80" s="844" t="str">
        <f>IFERROR(IF(($D80="Yes"), p!$BC$292 + p!$BS$292,""),"")</f>
        <v/>
      </c>
      <c r="P80" s="845" t="str">
        <f>IFERROR(IF(($D80="Yes"), p!$BC$293 + p!$BS$293,""),"")</f>
        <v/>
      </c>
      <c r="Q80" s="846" t="str">
        <f>IFERROR(IF(($D80="Yes"), p!$BC$294 + p!$BS$294,""),"")</f>
        <v/>
      </c>
      <c r="R80" s="847" t="str">
        <f t="shared" si="56"/>
        <v/>
      </c>
      <c r="S80" s="848"/>
      <c r="T80" s="842"/>
      <c r="U80" s="843"/>
      <c r="V80" s="844"/>
      <c r="W80" s="845"/>
      <c r="X80" s="849"/>
      <c r="Y80" s="847"/>
      <c r="Z80" s="830" t="s">
        <v>292</v>
      </c>
      <c r="AA80" s="850" t="b">
        <f t="shared" si="50"/>
        <v>0</v>
      </c>
      <c r="AB80" s="851" t="s">
        <v>140</v>
      </c>
      <c r="AC80" s="851" t="str">
        <f>IF(AA80,"lP (" &amp; C1 &amp; ")","")</f>
        <v/>
      </c>
      <c r="AD80" s="851" t="str">
        <f>IF(AA80,"laser Personalization (" &amp; C1 &amp; ")","")</f>
        <v/>
      </c>
      <c r="AE80" s="851" t="str">
        <f t="shared" si="63"/>
        <v>N</v>
      </c>
      <c r="AF80" s="75" t="str">
        <f t="shared" si="51"/>
        <v/>
      </c>
      <c r="AG80" s="603" t="str">
        <f t="shared" si="52"/>
        <v/>
      </c>
      <c r="AH80" s="603" t="str">
        <f t="shared" si="53"/>
        <v/>
      </c>
      <c r="AI80" s="603" t="s">
        <v>61</v>
      </c>
      <c r="AJ80" s="603" t="str">
        <f t="shared" si="54"/>
        <v/>
      </c>
      <c r="AK80" s="603" t="str">
        <f t="shared" si="55"/>
        <v/>
      </c>
    </row>
    <row r="81" spans="1:37" x14ac:dyDescent="0.25">
      <c r="A81" s="830"/>
      <c r="B81" s="831" t="s">
        <v>2140</v>
      </c>
      <c r="C81" s="832" t="s">
        <v>61</v>
      </c>
      <c r="D81" s="833" t="s">
        <v>61</v>
      </c>
      <c r="E81" s="834"/>
      <c r="F81" s="835" t="str">
        <f t="shared" si="57"/>
        <v/>
      </c>
      <c r="G81" s="836" t="str">
        <f t="shared" si="58"/>
        <v/>
      </c>
      <c r="H81" s="837" t="str">
        <f t="shared" si="59"/>
        <v/>
      </c>
      <c r="I81" s="838" t="str">
        <f t="shared" si="60"/>
        <v/>
      </c>
      <c r="J81" s="839" t="str">
        <f t="shared" si="61"/>
        <v/>
      </c>
      <c r="K81" s="840" t="str">
        <f t="shared" si="62"/>
        <v/>
      </c>
      <c r="L81" s="841" t="str">
        <f>IFERROR(IF(($D81="Yes"), p!$BD$289 + p!$BT$289,""),"")</f>
        <v/>
      </c>
      <c r="M81" s="842" t="str">
        <f>IFERROR(IF(($D81="Yes"), p!$BD$290 + p!$BT$290,""),"")</f>
        <v/>
      </c>
      <c r="N81" s="843" t="str">
        <f>IFERROR(IF(($D81="Yes"), p!$BD$291 + p!$BT$291,""),"")</f>
        <v/>
      </c>
      <c r="O81" s="844" t="str">
        <f>IFERROR(IF(($D81="Yes"), p!$BD$292 + p!$BT$292,""),"")</f>
        <v/>
      </c>
      <c r="P81" s="845" t="str">
        <f>IFERROR(IF(($D81="Yes"), p!$BD$293 + p!$BT$293,""),"")</f>
        <v/>
      </c>
      <c r="Q81" s="846" t="str">
        <f>IFERROR(IF(($D81="Yes"), p!$BD$294 + p!$BT$294,""),"")</f>
        <v/>
      </c>
      <c r="R81" s="847" t="str">
        <f t="shared" si="56"/>
        <v/>
      </c>
      <c r="S81" s="848"/>
      <c r="T81" s="842"/>
      <c r="U81" s="843"/>
      <c r="V81" s="844"/>
      <c r="W81" s="845"/>
      <c r="X81" s="849"/>
      <c r="Y81" s="847"/>
      <c r="Z81" s="830" t="s">
        <v>292</v>
      </c>
      <c r="AA81" s="850" t="b">
        <f t="shared" si="50"/>
        <v>0</v>
      </c>
      <c r="AB81" s="874" t="s">
        <v>140</v>
      </c>
      <c r="AC81" s="851" t="str">
        <f>IF(AA81,"dP (" &amp; C1 &amp; ")","")</f>
        <v/>
      </c>
      <c r="AD81" s="851" t="str">
        <f>IF(AA81,"drop-on-demand Personalization (" &amp; C1 &amp; ")","")</f>
        <v/>
      </c>
      <c r="AE81" s="851" t="str">
        <f t="shared" si="63"/>
        <v>N</v>
      </c>
      <c r="AF81" s="75" t="str">
        <f t="shared" si="51"/>
        <v/>
      </c>
      <c r="AG81" s="603" t="str">
        <f t="shared" si="52"/>
        <v/>
      </c>
      <c r="AH81" s="603" t="str">
        <f t="shared" si="53"/>
        <v/>
      </c>
      <c r="AI81" s="603" t="s">
        <v>60</v>
      </c>
      <c r="AJ81" s="603" t="str">
        <f t="shared" si="54"/>
        <v/>
      </c>
      <c r="AK81" s="603" t="str">
        <f t="shared" si="55"/>
        <v/>
      </c>
    </row>
    <row r="82" spans="1:37" x14ac:dyDescent="0.25">
      <c r="A82" s="830"/>
      <c r="B82" s="831" t="s">
        <v>2142</v>
      </c>
      <c r="C82" s="832" t="s">
        <v>61</v>
      </c>
      <c r="D82" s="833" t="s">
        <v>61</v>
      </c>
      <c r="E82" s="834"/>
      <c r="F82" s="835" t="str">
        <f t="shared" si="57"/>
        <v/>
      </c>
      <c r="G82" s="836" t="str">
        <f t="shared" si="58"/>
        <v/>
      </c>
      <c r="H82" s="837" t="str">
        <f t="shared" si="59"/>
        <v/>
      </c>
      <c r="I82" s="838" t="str">
        <f t="shared" si="60"/>
        <v/>
      </c>
      <c r="J82" s="839" t="str">
        <f t="shared" si="61"/>
        <v/>
      </c>
      <c r="K82" s="840" t="str">
        <f t="shared" si="62"/>
        <v/>
      </c>
      <c r="L82" s="841" t="str">
        <f>IFERROR(IF(($D82="Yes"), p!$BE$289 + p!$BU$289,""),"")</f>
        <v/>
      </c>
      <c r="M82" s="842" t="str">
        <f>IFERROR(IF(($D82="Yes"), p!$BE$290 + p!$BU$290,""),"")</f>
        <v/>
      </c>
      <c r="N82" s="843" t="str">
        <f>IFERROR(IF(($D82="Yes"), p!$BE$291 + p!$BU$291,""),"")</f>
        <v/>
      </c>
      <c r="O82" s="844" t="str">
        <f>IFERROR(IF(($D82="Yes"), p!$BE$292 + p!$BU$292,""),"")</f>
        <v/>
      </c>
      <c r="P82" s="845" t="str">
        <f>IFERROR(IF(($D82="Yes"), p!$BE$293 + p!$BU$293,""),"")</f>
        <v/>
      </c>
      <c r="Q82" s="846" t="str">
        <f>IFERROR(IF(($D82="Yes"), p!$BE$294 + p!$BU$294,""),"")</f>
        <v/>
      </c>
      <c r="R82" s="847" t="str">
        <f t="shared" si="56"/>
        <v/>
      </c>
      <c r="S82" s="848"/>
      <c r="T82" s="842"/>
      <c r="U82" s="843"/>
      <c r="V82" s="844"/>
      <c r="W82" s="845"/>
      <c r="X82" s="849"/>
      <c r="Y82" s="847"/>
      <c r="Z82" s="830" t="s">
        <v>292</v>
      </c>
      <c r="AA82" s="850" t="b">
        <f t="shared" si="50"/>
        <v>0</v>
      </c>
      <c r="AB82" s="851" t="s">
        <v>140</v>
      </c>
      <c r="AC82" s="851" t="str">
        <f>IF(AA82,"ic2P (" &amp; C1 &amp; ")","")</f>
        <v/>
      </c>
      <c r="AD82" s="851" t="str">
        <f>IF(AA82,"indent CVC2 Personalization (" &amp; C1 &amp; ")","")</f>
        <v/>
      </c>
      <c r="AE82" s="851" t="str">
        <f t="shared" si="63"/>
        <v>N</v>
      </c>
      <c r="AF82" s="75" t="str">
        <f t="shared" si="51"/>
        <v/>
      </c>
      <c r="AG82" s="603" t="str">
        <f t="shared" si="52"/>
        <v/>
      </c>
      <c r="AH82" s="603" t="str">
        <f t="shared" si="53"/>
        <v/>
      </c>
      <c r="AI82" s="603" t="s">
        <v>60</v>
      </c>
      <c r="AJ82" s="603" t="str">
        <f t="shared" si="54"/>
        <v/>
      </c>
      <c r="AK82" s="603" t="str">
        <f t="shared" si="55"/>
        <v/>
      </c>
    </row>
    <row r="83" spans="1:37" x14ac:dyDescent="0.25">
      <c r="A83" s="830"/>
      <c r="B83" s="831" t="s">
        <v>2144</v>
      </c>
      <c r="C83" s="832" t="s">
        <v>61</v>
      </c>
      <c r="D83" s="833" t="s">
        <v>61</v>
      </c>
      <c r="E83" s="834"/>
      <c r="F83" s="835" t="str">
        <f t="shared" si="57"/>
        <v/>
      </c>
      <c r="G83" s="836" t="str">
        <f t="shared" si="58"/>
        <v/>
      </c>
      <c r="H83" s="837" t="str">
        <f t="shared" si="59"/>
        <v/>
      </c>
      <c r="I83" s="838" t="str">
        <f t="shared" si="60"/>
        <v/>
      </c>
      <c r="J83" s="839" t="str">
        <f t="shared" si="61"/>
        <v/>
      </c>
      <c r="K83" s="840" t="str">
        <f t="shared" si="62"/>
        <v/>
      </c>
      <c r="L83" s="841" t="str">
        <f>IFERROR(IF(($D83="Yes"), p!$BF$289 + p!$BV$289,""),"")</f>
        <v/>
      </c>
      <c r="M83" s="842" t="str">
        <f>IFERROR(IF(($D83="Yes"), p!$BF$290 + p!$BV$290,""),"")</f>
        <v/>
      </c>
      <c r="N83" s="843" t="str">
        <f>IFERROR(IF(($D83="Yes"), p!$BF$291 + p!$BV$291,""),"")</f>
        <v/>
      </c>
      <c r="O83" s="844" t="str">
        <f>IFERROR(IF(($D83="Yes"), p!$BF$292 + p!$BV$292,""),"")</f>
        <v/>
      </c>
      <c r="P83" s="845" t="str">
        <f>IFERROR(IF(($D83="Yes"), p!$BF$293 + p!$BV$293,""),"")</f>
        <v/>
      </c>
      <c r="Q83" s="846" t="str">
        <f>IFERROR(IF(($D83="Yes"), p!$BF$294 + p!$BV$294,""),"")</f>
        <v/>
      </c>
      <c r="R83" s="847" t="str">
        <f t="shared" si="56"/>
        <v/>
      </c>
      <c r="S83" s="848"/>
      <c r="T83" s="842"/>
      <c r="U83" s="843"/>
      <c r="V83" s="844"/>
      <c r="W83" s="845"/>
      <c r="X83" s="849"/>
      <c r="Y83" s="847"/>
      <c r="Z83" s="830" t="s">
        <v>292</v>
      </c>
      <c r="AA83" s="850" t="b">
        <f t="shared" si="50"/>
        <v>0</v>
      </c>
      <c r="AB83" s="851" t="s">
        <v>140</v>
      </c>
      <c r="AC83" s="851" t="str">
        <f>IF(AA83,"venP (" &amp; C1 &amp; ")","")</f>
        <v/>
      </c>
      <c r="AD83" s="851" t="str">
        <f>IF(AA83,"Vendor for Personalization (" &amp; C1 &amp; ")","")</f>
        <v/>
      </c>
      <c r="AE83" s="851" t="str">
        <f t="shared" si="63"/>
        <v>N</v>
      </c>
      <c r="AF83" s="75" t="str">
        <f t="shared" si="51"/>
        <v/>
      </c>
      <c r="AG83" s="603" t="str">
        <f t="shared" si="52"/>
        <v/>
      </c>
      <c r="AH83" s="603" t="str">
        <f t="shared" si="53"/>
        <v/>
      </c>
      <c r="AI83" s="603" t="s">
        <v>60</v>
      </c>
      <c r="AJ83" s="603" t="str">
        <f t="shared" si="54"/>
        <v/>
      </c>
      <c r="AK83" s="603" t="str">
        <f t="shared" si="55"/>
        <v/>
      </c>
    </row>
    <row r="84" spans="1:37" x14ac:dyDescent="0.25">
      <c r="A84" s="830"/>
      <c r="B84" s="831" t="s">
        <v>2146</v>
      </c>
      <c r="C84" s="832" t="s">
        <v>61</v>
      </c>
      <c r="D84" s="833" t="s">
        <v>61</v>
      </c>
      <c r="E84" s="834"/>
      <c r="F84" s="835" t="str">
        <f t="shared" si="57"/>
        <v/>
      </c>
      <c r="G84" s="836" t="str">
        <f t="shared" si="58"/>
        <v/>
      </c>
      <c r="H84" s="837" t="str">
        <f t="shared" si="59"/>
        <v/>
      </c>
      <c r="I84" s="838" t="str">
        <f t="shared" si="60"/>
        <v/>
      </c>
      <c r="J84" s="839" t="str">
        <f t="shared" si="61"/>
        <v/>
      </c>
      <c r="K84" s="840" t="str">
        <f t="shared" si="62"/>
        <v/>
      </c>
      <c r="L84" s="841" t="str">
        <f>IFERROR(IF(($D84="Yes"), p!$BG$289 + p!$BW$289,""),"")</f>
        <v/>
      </c>
      <c r="M84" s="842" t="str">
        <f>IFERROR(IF(($D84="Yes"), p!$BG$290 + p!$BW$290,""),"")</f>
        <v/>
      </c>
      <c r="N84" s="843" t="str">
        <f>IFERROR(IF(($D84="Yes"), p!$BG$291 + p!$BW$291,""),"")</f>
        <v/>
      </c>
      <c r="O84" s="844" t="str">
        <f>IFERROR(IF(($D84="Yes"), p!$BG$292 + p!$BW$292,""),"")</f>
        <v/>
      </c>
      <c r="P84" s="845" t="str">
        <f>IFERROR(IF(($D84="Yes"), p!$BG$293 + p!$BW$293,""),"")</f>
        <v/>
      </c>
      <c r="Q84" s="846" t="str">
        <f>IFERROR(IF(($D84="Yes"), p!$BG$294 + p!$BW$294,""),"")</f>
        <v/>
      </c>
      <c r="R84" s="847" t="str">
        <f t="shared" si="56"/>
        <v/>
      </c>
      <c r="S84" s="848"/>
      <c r="T84" s="842"/>
      <c r="U84" s="843"/>
      <c r="V84" s="844"/>
      <c r="W84" s="845"/>
      <c r="X84" s="849"/>
      <c r="Y84" s="847"/>
      <c r="Z84" s="830" t="s">
        <v>292</v>
      </c>
      <c r="AA84" s="850" t="b">
        <f t="shared" si="50"/>
        <v>0</v>
      </c>
      <c r="AB84" s="851" t="s">
        <v>140</v>
      </c>
      <c r="AC84" s="851" t="str">
        <f>IF(AA84,"subP (" &amp; C1 &amp; ")","")</f>
        <v/>
      </c>
      <c r="AD84" s="851" t="str">
        <f>IF(AA84,"Subcontractor to Personalization Vendor (" &amp; C1 &amp; ")","")</f>
        <v/>
      </c>
      <c r="AE84" s="851" t="str">
        <f t="shared" si="63"/>
        <v>N</v>
      </c>
      <c r="AF84" s="75" t="str">
        <f t="shared" si="51"/>
        <v/>
      </c>
      <c r="AG84" s="603" t="str">
        <f t="shared" si="52"/>
        <v/>
      </c>
      <c r="AH84" s="603" t="str">
        <f t="shared" si="53"/>
        <v/>
      </c>
      <c r="AI84" s="603" t="s">
        <v>61</v>
      </c>
      <c r="AJ84" s="603" t="str">
        <f t="shared" si="54"/>
        <v/>
      </c>
      <c r="AK84" s="603" t="str">
        <f t="shared" si="55"/>
        <v/>
      </c>
    </row>
    <row r="85" spans="1:37" x14ac:dyDescent="0.25">
      <c r="A85" s="830"/>
      <c r="B85" s="850" t="s">
        <v>2148</v>
      </c>
      <c r="C85" s="832" t="s">
        <v>61</v>
      </c>
      <c r="D85" s="833" t="s">
        <v>61</v>
      </c>
      <c r="E85" s="834"/>
      <c r="F85" s="835" t="str">
        <f t="shared" si="57"/>
        <v/>
      </c>
      <c r="G85" s="836" t="str">
        <f t="shared" si="58"/>
        <v/>
      </c>
      <c r="H85" s="837" t="str">
        <f t="shared" si="59"/>
        <v/>
      </c>
      <c r="I85" s="838" t="str">
        <f t="shared" si="60"/>
        <v/>
      </c>
      <c r="J85" s="839" t="str">
        <f t="shared" si="61"/>
        <v/>
      </c>
      <c r="K85" s="840" t="str">
        <f t="shared" si="62"/>
        <v/>
      </c>
      <c r="L85" s="841" t="str">
        <f>IFERROR(IF(($D85="Yes"), p!$BH$289 + p!$BX$289,""),"")</f>
        <v/>
      </c>
      <c r="M85" s="842" t="str">
        <f>IFERROR(IF(($D85="Yes"), p!$BH$290 + p!$BX$290,""),"")</f>
        <v/>
      </c>
      <c r="N85" s="843" t="str">
        <f>IFERROR(IF(($D85="Yes"), p!$BH$291 + p!$BX$291,""),"")</f>
        <v/>
      </c>
      <c r="O85" s="844" t="str">
        <f>IFERROR(IF(($D85="Yes"), p!$BH$292 + p!$BX$292,""),"")</f>
        <v/>
      </c>
      <c r="P85" s="845" t="str">
        <f>IFERROR(IF(($D85="Yes"), p!$BH$293 + p!$BX$293,""),"")</f>
        <v/>
      </c>
      <c r="Q85" s="846" t="str">
        <f>IFERROR(IF(($D85="Yes"), p!$BH$294 + p!$BX$294,""),"")</f>
        <v/>
      </c>
      <c r="R85" s="847" t="str">
        <f t="shared" si="56"/>
        <v/>
      </c>
      <c r="S85" s="848"/>
      <c r="T85" s="842"/>
      <c r="U85" s="843"/>
      <c r="V85" s="844"/>
      <c r="W85" s="845"/>
      <c r="X85" s="849"/>
      <c r="Y85" s="847"/>
      <c r="Z85" s="830" t="s">
        <v>292</v>
      </c>
      <c r="AA85" s="850" t="b">
        <f t="shared" si="50"/>
        <v>0</v>
      </c>
      <c r="AB85" s="874" t="s">
        <v>140</v>
      </c>
      <c r="AC85" s="851" t="str">
        <f>IF(AA85,"devP (" &amp; C1 &amp; ")","")</f>
        <v/>
      </c>
      <c r="AD85" s="851" t="str">
        <f>IF(AA85,"develop Personalization Profiles (" &amp; C1 &amp; ")","")</f>
        <v/>
      </c>
      <c r="AE85" s="851" t="str">
        <f t="shared" si="63"/>
        <v>N</v>
      </c>
      <c r="AF85" s="75" t="str">
        <f t="shared" si="51"/>
        <v/>
      </c>
      <c r="AG85" s="603" t="str">
        <f t="shared" si="52"/>
        <v/>
      </c>
      <c r="AH85" s="603" t="str">
        <f t="shared" si="53"/>
        <v/>
      </c>
      <c r="AI85" s="603" t="s">
        <v>60</v>
      </c>
      <c r="AJ85" s="603" t="str">
        <f t="shared" si="54"/>
        <v/>
      </c>
      <c r="AK85" s="603" t="str">
        <f t="shared" si="55"/>
        <v/>
      </c>
    </row>
    <row r="86" spans="1:37" x14ac:dyDescent="0.25">
      <c r="A86" s="830"/>
      <c r="B86" s="850" t="s">
        <v>2150</v>
      </c>
      <c r="C86" s="832" t="s">
        <v>61</v>
      </c>
      <c r="D86" s="833" t="s">
        <v>61</v>
      </c>
      <c r="E86" s="834"/>
      <c r="F86" s="835" t="str">
        <f t="shared" si="57"/>
        <v/>
      </c>
      <c r="G86" s="836" t="str">
        <f t="shared" si="58"/>
        <v/>
      </c>
      <c r="H86" s="837" t="str">
        <f t="shared" si="59"/>
        <v/>
      </c>
      <c r="I86" s="838" t="str">
        <f t="shared" si="60"/>
        <v/>
      </c>
      <c r="J86" s="839" t="str">
        <f t="shared" si="61"/>
        <v/>
      </c>
      <c r="K86" s="840" t="str">
        <f t="shared" si="62"/>
        <v/>
      </c>
      <c r="L86" s="841" t="str">
        <f>IFERROR(IF(($D86="Yes"), p!$BI$289 + p!$BY$289,""),"")</f>
        <v/>
      </c>
      <c r="M86" s="842" t="str">
        <f>IFERROR(IF(($D86="Yes"), p!$BI$290 + p!$BY$290,""),"")</f>
        <v/>
      </c>
      <c r="N86" s="843" t="str">
        <f>IFERROR(IF(($D86="Yes"), p!$BI$291 + p!$BY$291,""),"")</f>
        <v/>
      </c>
      <c r="O86" s="844" t="str">
        <f>IFERROR(IF(($D86="Yes"), p!$BI$292 + p!$BY$292,""),"")</f>
        <v/>
      </c>
      <c r="P86" s="845" t="str">
        <f>IFERROR(IF(($D86="Yes"), p!$BI$293 + p!$BY$293,""),"")</f>
        <v/>
      </c>
      <c r="Q86" s="846" t="str">
        <f>IFERROR(IF(($D86="Yes"), p!$BI$294 + p!$BY$294,""),"")</f>
        <v/>
      </c>
      <c r="R86" s="847" t="str">
        <f t="shared" si="56"/>
        <v/>
      </c>
      <c r="S86" s="848"/>
      <c r="T86" s="842"/>
      <c r="U86" s="843"/>
      <c r="V86" s="844"/>
      <c r="W86" s="845"/>
      <c r="X86" s="849"/>
      <c r="Y86" s="847"/>
      <c r="Z86" s="830" t="s">
        <v>292</v>
      </c>
      <c r="AA86" s="850" t="b">
        <f t="shared" si="50"/>
        <v>0</v>
      </c>
      <c r="AB86" s="874" t="s">
        <v>140</v>
      </c>
      <c r="AC86" s="851" t="str">
        <f>IF(AA86,"quaP (" &amp; C1 &amp; ")","")</f>
        <v/>
      </c>
      <c r="AD86" s="851" t="str">
        <f>IF(AA86,"qualify Personalization Profiles (" &amp; C1 &amp; ")","")</f>
        <v/>
      </c>
      <c r="AE86" s="851" t="str">
        <f t="shared" si="63"/>
        <v>N</v>
      </c>
      <c r="AF86" s="75" t="str">
        <f t="shared" si="51"/>
        <v/>
      </c>
      <c r="AG86" s="603" t="str">
        <f t="shared" si="52"/>
        <v/>
      </c>
      <c r="AH86" s="603" t="str">
        <f t="shared" si="53"/>
        <v/>
      </c>
      <c r="AI86" s="603" t="s">
        <v>60</v>
      </c>
      <c r="AJ86" s="603" t="str">
        <f t="shared" si="54"/>
        <v/>
      </c>
      <c r="AK86" s="603" t="str">
        <f t="shared" si="55"/>
        <v/>
      </c>
    </row>
    <row r="87" spans="1:37" ht="17.25" thickBot="1" x14ac:dyDescent="0.3">
      <c r="A87" s="830"/>
      <c r="B87" s="850" t="s">
        <v>2152</v>
      </c>
      <c r="C87" s="832" t="s">
        <v>61</v>
      </c>
      <c r="D87" s="833" t="s">
        <v>61</v>
      </c>
      <c r="E87" s="834"/>
      <c r="F87" s="835" t="str">
        <f t="shared" si="57"/>
        <v/>
      </c>
      <c r="G87" s="836" t="str">
        <f t="shared" si="58"/>
        <v/>
      </c>
      <c r="H87" s="837" t="str">
        <f t="shared" si="59"/>
        <v/>
      </c>
      <c r="I87" s="838" t="str">
        <f t="shared" si="60"/>
        <v/>
      </c>
      <c r="J87" s="839" t="str">
        <f t="shared" si="61"/>
        <v/>
      </c>
      <c r="K87" s="840" t="str">
        <f t="shared" si="62"/>
        <v/>
      </c>
      <c r="L87" s="841" t="str">
        <f>IFERROR(IF(($D87="Yes"), p!$BJ$289 + p!$BZ$289,""),"")</f>
        <v/>
      </c>
      <c r="M87" s="842" t="str">
        <f>IFERROR(IF(($D87="Yes"), p!$BJ$290 + p!$BZ$290,""),"")</f>
        <v/>
      </c>
      <c r="N87" s="843" t="str">
        <f>IFERROR(IF(($D87="Yes"), p!$BJ$291 + p!$BZ$291,""),"")</f>
        <v/>
      </c>
      <c r="O87" s="844" t="str">
        <f>IFERROR(IF(($D87="Yes"), p!$BJ$292 + p!$BZ$292,""),"")</f>
        <v/>
      </c>
      <c r="P87" s="845" t="str">
        <f>IFERROR(IF(($D87="Yes"), p!$BJ$293 + p!$BZ$293,""),"")</f>
        <v/>
      </c>
      <c r="Q87" s="846" t="str">
        <f>IFERROR(IF(($D87="Yes"), p!$BJ$294 + p!$BZ$294,""),"")</f>
        <v/>
      </c>
      <c r="R87" s="847" t="str">
        <f t="shared" si="56"/>
        <v/>
      </c>
      <c r="S87" s="848"/>
      <c r="T87" s="842"/>
      <c r="U87" s="843"/>
      <c r="V87" s="844"/>
      <c r="W87" s="845"/>
      <c r="X87" s="849"/>
      <c r="Y87" s="847"/>
      <c r="Z87" s="830" t="s">
        <v>292</v>
      </c>
      <c r="AA87" s="850" t="b">
        <f t="shared" si="50"/>
        <v>0</v>
      </c>
      <c r="AB87" s="874" t="s">
        <v>140</v>
      </c>
      <c r="AC87" s="851" t="str">
        <f>IF(AA87,"prdP (" &amp; C1 &amp; ")","")</f>
        <v/>
      </c>
      <c r="AD87" s="851" t="str">
        <f>IF(AA87,"produce Personalization (" &amp; C1 &amp; ")","")</f>
        <v/>
      </c>
      <c r="AE87" s="851" t="str">
        <f t="shared" si="63"/>
        <v>N</v>
      </c>
      <c r="AF87" s="75" t="str">
        <f t="shared" si="51"/>
        <v/>
      </c>
      <c r="AG87" s="603" t="str">
        <f t="shared" si="52"/>
        <v/>
      </c>
      <c r="AH87" s="603" t="str">
        <f t="shared" si="53"/>
        <v/>
      </c>
      <c r="AI87" s="603" t="s">
        <v>60</v>
      </c>
      <c r="AJ87" s="603" t="str">
        <f t="shared" si="54"/>
        <v/>
      </c>
      <c r="AK87" s="603" t="str">
        <f t="shared" si="55"/>
        <v/>
      </c>
    </row>
    <row r="88" spans="1:37" ht="17.25" thickTop="1" x14ac:dyDescent="0.25">
      <c r="A88" s="808" t="s">
        <v>2287</v>
      </c>
      <c r="B88" s="828" t="s">
        <v>2288</v>
      </c>
      <c r="C88" s="810" t="s">
        <v>61</v>
      </c>
      <c r="D88" s="811" t="s">
        <v>61</v>
      </c>
      <c r="E88" s="812"/>
      <c r="F88" s="813" t="str">
        <f t="shared" si="57"/>
        <v/>
      </c>
      <c r="G88" s="814" t="str">
        <f t="shared" si="58"/>
        <v/>
      </c>
      <c r="H88" s="815" t="str">
        <f t="shared" si="59"/>
        <v/>
      </c>
      <c r="I88" s="816" t="str">
        <f t="shared" si="60"/>
        <v/>
      </c>
      <c r="J88" s="817" t="str">
        <f t="shared" si="61"/>
        <v/>
      </c>
      <c r="K88" s="818" t="str">
        <f t="shared" si="62"/>
        <v/>
      </c>
      <c r="L88" s="819" t="str">
        <f>IFERROR(IF(($D88="Yes"), iacicm!$AV$289 + iacicm!$BL$289,""),"")</f>
        <v/>
      </c>
      <c r="M88" s="820" t="str">
        <f>IFERROR(IF(($D88="Yes"), iacicm!$AV$290 + iacicm!$BL$290,""),"")</f>
        <v/>
      </c>
      <c r="N88" s="821" t="str">
        <f>IFERROR(IF(($D88="Yes"), iacicm!$AV$291 + iacicm!$BL$291,""),"")</f>
        <v/>
      </c>
      <c r="O88" s="822" t="str">
        <f>IFERROR(IF(($D88="Yes"), iacicm!$AV$292 + iacicm!$BL$292,""),"")</f>
        <v/>
      </c>
      <c r="P88" s="823" t="str">
        <f>IFERROR(IF(($D88="Yes"), iacicm!$AV$293 + iacicm!$BL$293,""),"")</f>
        <v/>
      </c>
      <c r="Q88" s="824" t="str">
        <f>IFERROR(IF(($D88="Yes"), iacicm!$AV$294 + iacicm!$BL$294,""),"")</f>
        <v/>
      </c>
      <c r="R88" s="825" t="str">
        <f t="shared" si="56"/>
        <v/>
      </c>
      <c r="S88" s="826"/>
      <c r="T88" s="820"/>
      <c r="U88" s="821"/>
      <c r="V88" s="822"/>
      <c r="W88" s="823"/>
      <c r="X88" s="827"/>
      <c r="Y88" s="825"/>
      <c r="Z88" s="808" t="s">
        <v>307</v>
      </c>
      <c r="AA88" s="828" t="b">
        <f>COUNTIF(C88:C97,"Yes")&gt;0</f>
        <v>0</v>
      </c>
      <c r="AB88" s="876" t="s">
        <v>308</v>
      </c>
      <c r="AC88" s="829" t="str">
        <f>_xlfn.TEXTJOIN(CHAR(10),TRUE,AC89:AC97)</f>
        <v/>
      </c>
      <c r="AD88" s="829" t="str">
        <f>_xlfn.TEXTJOIN(CHAR(10),TRUE,AD89:AD97)</f>
        <v/>
      </c>
      <c r="AE88" s="829" t="str">
        <f t="shared" si="63"/>
        <v>N</v>
      </c>
      <c r="AF88" s="75" t="str">
        <f>IF(COUNTIF(AE88:AE97,"N")=10,"N",IF(COUNTIF(AE88:AE97,"A")&gt;=1,AE88,"F"))</f>
        <v>N</v>
      </c>
      <c r="AG88" s="603" t="str">
        <f>IF(AE88="A",_xlfn.TEXTJOIN(CHAR(10),TRUE,AG89:AG97),"")</f>
        <v/>
      </c>
      <c r="AH88" s="603" t="str">
        <f>IF(AE88="A",_xlfn.TEXTJOIN(CHAR(10),TRUE,AH89:AH97),"")</f>
        <v/>
      </c>
      <c r="AI88" s="603" t="s">
        <v>60</v>
      </c>
      <c r="AJ88" s="603" t="str">
        <f>IF(AE88="A",_xlfn.TEXTJOIN(CHAR(10),TRUE,AJ89:AJ97),"")</f>
        <v/>
      </c>
      <c r="AK88" s="603" t="str">
        <f>IF(AE88="A",_xlfn.TEXTJOIN(CHAR(10),TRUE,AK89:AK97),"")</f>
        <v/>
      </c>
    </row>
    <row r="89" spans="1:37" x14ac:dyDescent="0.25">
      <c r="A89" s="830"/>
      <c r="B89" s="850" t="s">
        <v>2290</v>
      </c>
      <c r="C89" s="832" t="s">
        <v>61</v>
      </c>
      <c r="D89" s="833" t="s">
        <v>61</v>
      </c>
      <c r="E89" s="834"/>
      <c r="F89" s="835" t="str">
        <f t="shared" si="57"/>
        <v/>
      </c>
      <c r="G89" s="836" t="str">
        <f t="shared" si="58"/>
        <v/>
      </c>
      <c r="H89" s="837" t="str">
        <f t="shared" si="59"/>
        <v/>
      </c>
      <c r="I89" s="838" t="str">
        <f t="shared" si="60"/>
        <v/>
      </c>
      <c r="J89" s="839" t="str">
        <f t="shared" si="61"/>
        <v/>
      </c>
      <c r="K89" s="840" t="str">
        <f t="shared" si="62"/>
        <v/>
      </c>
      <c r="L89" s="841" t="str">
        <f>IFERROR(IF(($D89="Yes"), iacicm!$AW$289 + iacicm!$BM$289,""),"")</f>
        <v/>
      </c>
      <c r="M89" s="842" t="str">
        <f>IFERROR(IF(($D89="Yes"), iacicm!$AW$290 + iacicm!$BM$290,""),"")</f>
        <v/>
      </c>
      <c r="N89" s="843" t="str">
        <f>IFERROR(IF(($D89="Yes"), iacicm!$AW$291 + iacicm!$BM$291,""),"")</f>
        <v/>
      </c>
      <c r="O89" s="844" t="str">
        <f>IFERROR(IF(($D89="Yes"), iacicm!$AW$292 + iacicm!$BM$292,""),"")</f>
        <v/>
      </c>
      <c r="P89" s="845" t="str">
        <f>IFERROR(IF(($D89="Yes"), iacicm!$AW$293 + iacicm!$BM$293,""),"")</f>
        <v/>
      </c>
      <c r="Q89" s="846" t="str">
        <f>IFERROR(IF(($D89="Yes"), iacicm!$AW$294 + iacicm!$BM$294,""),"")</f>
        <v/>
      </c>
      <c r="R89" s="847" t="str">
        <f t="shared" si="56"/>
        <v/>
      </c>
      <c r="S89" s="848"/>
      <c r="T89" s="842"/>
      <c r="U89" s="843"/>
      <c r="V89" s="844"/>
      <c r="W89" s="845"/>
      <c r="X89" s="849"/>
      <c r="Y89" s="847"/>
      <c r="Z89" s="830" t="s">
        <v>307</v>
      </c>
      <c r="AA89" s="850" t="b">
        <f t="shared" ref="AA89:AA97" si="64">COUNTIF(C89:C89,"Yes")&gt;0</f>
        <v>0</v>
      </c>
      <c r="AB89" s="874" t="s">
        <v>308</v>
      </c>
      <c r="AC89" s="851" t="str">
        <f>IF(AA89,"kIACICM (" &amp; C1 &amp; ")","")</f>
        <v/>
      </c>
      <c r="AD89" s="851" t="str">
        <f>IF(AA89,"contact IACICM (" &amp; C1 &amp; ")","")</f>
        <v/>
      </c>
      <c r="AE89" s="851" t="str">
        <f t="shared" si="63"/>
        <v>N</v>
      </c>
      <c r="AF89" s="75" t="str">
        <f t="shared" ref="AF89:AF97" si="65">IF(AND(AA89,AD89="A"),"A","")</f>
        <v/>
      </c>
      <c r="AG89" s="603" t="str">
        <f t="shared" ref="AG89:AG97" si="66">IF(AE89="A",AC89,"")</f>
        <v/>
      </c>
      <c r="AH89" s="603" t="str">
        <f t="shared" ref="AH89:AH97" si="67">IF(AE89="A",AD89,"")</f>
        <v/>
      </c>
      <c r="AI89" s="603" t="s">
        <v>60</v>
      </c>
      <c r="AJ89" s="603" t="str">
        <f t="shared" ref="AJ89:AJ97" si="68">IF(LEN(AG89)&gt;0,IF(AI89="Yes",AG89,""),"")</f>
        <v/>
      </c>
      <c r="AK89" s="603" t="str">
        <f t="shared" ref="AK89:AK97" si="69">IF(LEN(AH89)&gt;0,IF(AI89="Yes",AH89,""),"")</f>
        <v/>
      </c>
    </row>
    <row r="90" spans="1:37" x14ac:dyDescent="0.25">
      <c r="A90" s="830"/>
      <c r="B90" s="850" t="s">
        <v>2292</v>
      </c>
      <c r="C90" s="832" t="s">
        <v>61</v>
      </c>
      <c r="D90" s="833" t="s">
        <v>61</v>
      </c>
      <c r="E90" s="834"/>
      <c r="F90" s="835" t="str">
        <f t="shared" si="57"/>
        <v/>
      </c>
      <c r="G90" s="836" t="str">
        <f t="shared" si="58"/>
        <v/>
      </c>
      <c r="H90" s="837" t="str">
        <f t="shared" si="59"/>
        <v/>
      </c>
      <c r="I90" s="838" t="str">
        <f t="shared" si="60"/>
        <v/>
      </c>
      <c r="J90" s="839" t="str">
        <f t="shared" si="61"/>
        <v/>
      </c>
      <c r="K90" s="840" t="str">
        <f t="shared" si="62"/>
        <v/>
      </c>
      <c r="L90" s="841" t="str">
        <f>IFERROR(IF(($D90="Yes"), iacicm!$AX$289 + iacicm!$BN$289,""),"")</f>
        <v/>
      </c>
      <c r="M90" s="842" t="str">
        <f>IFERROR(IF(($D90="Yes"), iacicm!$AX$290 + iacicm!$BN$290,""),"")</f>
        <v/>
      </c>
      <c r="N90" s="843" t="str">
        <f>IFERROR(IF(($D90="Yes"), iacicm!$AX$291 + iacicm!$BN$291,""),"")</f>
        <v/>
      </c>
      <c r="O90" s="844" t="str">
        <f>IFERROR(IF(($D90="Yes"), iacicm!$AX$292 + iacicm!$BN$292,""),"")</f>
        <v/>
      </c>
      <c r="P90" s="845" t="str">
        <f>IFERROR(IF(($D90="Yes"), iacicm!$AX$293 + iacicm!$BN$293,""),"")</f>
        <v/>
      </c>
      <c r="Q90" s="846" t="str">
        <f>IFERROR(IF(($D90="Yes"), iacicm!$AX$294 + iacicm!$BN$294,""),"")</f>
        <v/>
      </c>
      <c r="R90" s="847" t="str">
        <f t="shared" si="56"/>
        <v/>
      </c>
      <c r="S90" s="848"/>
      <c r="T90" s="842"/>
      <c r="U90" s="843"/>
      <c r="V90" s="844"/>
      <c r="W90" s="845"/>
      <c r="X90" s="849"/>
      <c r="Y90" s="847"/>
      <c r="Z90" s="830" t="s">
        <v>307</v>
      </c>
      <c r="AA90" s="850" t="b">
        <f t="shared" si="64"/>
        <v>0</v>
      </c>
      <c r="AB90" s="874" t="s">
        <v>308</v>
      </c>
      <c r="AC90" s="851" t="str">
        <f>IF(AA90,"pIACICM (" &amp; C1 &amp; ")","")</f>
        <v/>
      </c>
      <c r="AD90" s="851" t="str">
        <f>IF(AA90,"proximity IACICM (" &amp; C1 &amp; ")","")</f>
        <v/>
      </c>
      <c r="AE90" s="851" t="str">
        <f t="shared" si="63"/>
        <v>N</v>
      </c>
      <c r="AF90" s="75" t="str">
        <f t="shared" si="65"/>
        <v/>
      </c>
      <c r="AG90" s="603" t="str">
        <f t="shared" si="66"/>
        <v/>
      </c>
      <c r="AH90" s="603" t="str">
        <f t="shared" si="67"/>
        <v/>
      </c>
      <c r="AI90" s="603" t="s">
        <v>60</v>
      </c>
      <c r="AJ90" s="603" t="str">
        <f t="shared" si="68"/>
        <v/>
      </c>
      <c r="AK90" s="603" t="str">
        <f t="shared" si="69"/>
        <v/>
      </c>
    </row>
    <row r="91" spans="1:37" x14ac:dyDescent="0.25">
      <c r="A91" s="830"/>
      <c r="B91" s="831" t="s">
        <v>2294</v>
      </c>
      <c r="C91" s="832" t="s">
        <v>61</v>
      </c>
      <c r="D91" s="833" t="s">
        <v>61</v>
      </c>
      <c r="E91" s="834"/>
      <c r="F91" s="835" t="str">
        <f t="shared" si="57"/>
        <v/>
      </c>
      <c r="G91" s="836" t="str">
        <f t="shared" si="58"/>
        <v/>
      </c>
      <c r="H91" s="837" t="str">
        <f t="shared" si="59"/>
        <v/>
      </c>
      <c r="I91" s="838" t="str">
        <f t="shared" si="60"/>
        <v/>
      </c>
      <c r="J91" s="839" t="str">
        <f t="shared" si="61"/>
        <v/>
      </c>
      <c r="K91" s="840" t="str">
        <f t="shared" si="62"/>
        <v/>
      </c>
      <c r="L91" s="841" t="str">
        <f>IFERROR(IF(($D91="Yes"), iacicm!$AY$289 + iacicm!$BO$289,""),"")</f>
        <v/>
      </c>
      <c r="M91" s="842" t="str">
        <f>IFERROR(IF(($D91="Yes"), iacicm!$AY$290 + iacicm!$BO$290,""),"")</f>
        <v/>
      </c>
      <c r="N91" s="843" t="str">
        <f>IFERROR(IF(($D91="Yes"), iacicm!$AY$291 + iacicm!$BO$291,""),"")</f>
        <v/>
      </c>
      <c r="O91" s="844" t="str">
        <f>IFERROR(IF(($D91="Yes"), iacicm!$AY$292 + iacicm!$BO$292,""),"")</f>
        <v/>
      </c>
      <c r="P91" s="845" t="str">
        <f>IFERROR(IF(($D91="Yes"), iacicm!$AY$293 + iacicm!$BO$293,""),"")</f>
        <v/>
      </c>
      <c r="Q91" s="846" t="str">
        <f>IFERROR(IF(($D91="Yes"), iacicm!$AY$294 + iacicm!$BO$294,""),"")</f>
        <v/>
      </c>
      <c r="R91" s="847" t="str">
        <f t="shared" si="56"/>
        <v/>
      </c>
      <c r="S91" s="848"/>
      <c r="T91" s="842"/>
      <c r="U91" s="843"/>
      <c r="V91" s="844"/>
      <c r="W91" s="845"/>
      <c r="X91" s="849"/>
      <c r="Y91" s="847"/>
      <c r="Z91" s="830" t="s">
        <v>307</v>
      </c>
      <c r="AA91" s="850" t="b">
        <f t="shared" si="64"/>
        <v>0</v>
      </c>
      <c r="AB91" s="851" t="s">
        <v>308</v>
      </c>
      <c r="AC91" s="851" t="str">
        <f>IF(AA91,"aIACICM (" &amp; C1 &amp; ")","")</f>
        <v/>
      </c>
      <c r="AD91" s="851" t="str">
        <f>IF(AA91,"antenna IACICM (" &amp; C1 &amp; ")","")</f>
        <v/>
      </c>
      <c r="AE91" s="851" t="str">
        <f t="shared" si="63"/>
        <v>N</v>
      </c>
      <c r="AF91" s="75" t="str">
        <f t="shared" si="65"/>
        <v/>
      </c>
      <c r="AG91" s="603" t="str">
        <f t="shared" si="66"/>
        <v/>
      </c>
      <c r="AH91" s="603" t="str">
        <f t="shared" si="67"/>
        <v/>
      </c>
      <c r="AI91" s="603" t="s">
        <v>60</v>
      </c>
      <c r="AJ91" s="603" t="str">
        <f t="shared" si="68"/>
        <v/>
      </c>
      <c r="AK91" s="603" t="str">
        <f t="shared" si="69"/>
        <v/>
      </c>
    </row>
    <row r="92" spans="1:37" x14ac:dyDescent="0.25">
      <c r="A92" s="830"/>
      <c r="B92" s="850" t="s">
        <v>2296</v>
      </c>
      <c r="C92" s="832" t="s">
        <v>61</v>
      </c>
      <c r="D92" s="833" t="s">
        <v>61</v>
      </c>
      <c r="E92" s="834"/>
      <c r="F92" s="835" t="str">
        <f t="shared" si="57"/>
        <v/>
      </c>
      <c r="G92" s="836" t="str">
        <f t="shared" si="58"/>
        <v/>
      </c>
      <c r="H92" s="837" t="str">
        <f t="shared" si="59"/>
        <v/>
      </c>
      <c r="I92" s="838" t="str">
        <f t="shared" si="60"/>
        <v/>
      </c>
      <c r="J92" s="839" t="str">
        <f t="shared" si="61"/>
        <v/>
      </c>
      <c r="K92" s="840" t="str">
        <f t="shared" si="62"/>
        <v/>
      </c>
      <c r="L92" s="841" t="str">
        <f>IFERROR(IF(($D92="Yes"), iacicm!$AZ$289 + iacicm!$BP$289,""),"")</f>
        <v/>
      </c>
      <c r="M92" s="842" t="str">
        <f>IFERROR(IF(($D92="Yes"), iacicm!$AZ$290 + iacicm!$BP$290,""),"")</f>
        <v/>
      </c>
      <c r="N92" s="843" t="str">
        <f>IFERROR(IF(($D92="Yes"), iacicm!$AZ$291 + iacicm!$BP$291,""),"")</f>
        <v/>
      </c>
      <c r="O92" s="844" t="str">
        <f>IFERROR(IF(($D92="Yes"), iacicm!$AZ$292 + iacicm!$BP$292,""),"")</f>
        <v/>
      </c>
      <c r="P92" s="845" t="str">
        <f>IFERROR(IF(($D92="Yes"), iacicm!$AZ$293 + iacicm!$BP$293,""),"")</f>
        <v/>
      </c>
      <c r="Q92" s="846" t="str">
        <f>IFERROR(IF(($D92="Yes"), iacicm!$AZ$294 + iacicm!$BP$294,""),"")</f>
        <v/>
      </c>
      <c r="R92" s="847" t="str">
        <f t="shared" si="56"/>
        <v/>
      </c>
      <c r="S92" s="848"/>
      <c r="T92" s="842"/>
      <c r="U92" s="843"/>
      <c r="V92" s="844"/>
      <c r="W92" s="845"/>
      <c r="X92" s="849"/>
      <c r="Y92" s="847"/>
      <c r="Z92" s="830" t="s">
        <v>307</v>
      </c>
      <c r="AA92" s="850" t="b">
        <f t="shared" si="64"/>
        <v>0</v>
      </c>
      <c r="AB92" s="851" t="s">
        <v>308</v>
      </c>
      <c r="AC92" s="851" t="str">
        <f>IF(AA92,"dIACICM (" &amp; C1 &amp; ")","")</f>
        <v/>
      </c>
      <c r="AD92" s="851" t="str">
        <f>IF(AA92,"display IACICM (" &amp; C1 &amp; ")","")</f>
        <v/>
      </c>
      <c r="AE92" s="851" t="str">
        <f t="shared" si="63"/>
        <v>N</v>
      </c>
      <c r="AF92" s="75" t="str">
        <f t="shared" si="65"/>
        <v/>
      </c>
      <c r="AG92" s="603" t="str">
        <f t="shared" si="66"/>
        <v/>
      </c>
      <c r="AH92" s="603" t="str">
        <f t="shared" si="67"/>
        <v/>
      </c>
      <c r="AI92" s="603" t="s">
        <v>60</v>
      </c>
      <c r="AJ92" s="603" t="str">
        <f t="shared" si="68"/>
        <v/>
      </c>
      <c r="AK92" s="603" t="str">
        <f t="shared" si="69"/>
        <v/>
      </c>
    </row>
    <row r="93" spans="1:37" x14ac:dyDescent="0.25">
      <c r="A93" s="830"/>
      <c r="B93" s="850" t="s">
        <v>2298</v>
      </c>
      <c r="C93" s="832" t="s">
        <v>61</v>
      </c>
      <c r="D93" s="833" t="s">
        <v>61</v>
      </c>
      <c r="E93" s="834"/>
      <c r="F93" s="835" t="str">
        <f t="shared" si="57"/>
        <v/>
      </c>
      <c r="G93" s="836" t="str">
        <f t="shared" si="58"/>
        <v/>
      </c>
      <c r="H93" s="837" t="str">
        <f t="shared" si="59"/>
        <v/>
      </c>
      <c r="I93" s="838" t="str">
        <f t="shared" si="60"/>
        <v/>
      </c>
      <c r="J93" s="839" t="str">
        <f t="shared" si="61"/>
        <v/>
      </c>
      <c r="K93" s="840" t="str">
        <f t="shared" si="62"/>
        <v/>
      </c>
      <c r="L93" s="841" t="str">
        <f>IFERROR(IF(($D93="Yes"), iacicm!$BA$289 + iacicm!$BQ$289,""),"")</f>
        <v/>
      </c>
      <c r="M93" s="842" t="str">
        <f>IFERROR(IF(($D93="Yes"), iacicm!$BA$290 + iacicm!$BQ$290,""),"")</f>
        <v/>
      </c>
      <c r="N93" s="843" t="str">
        <f>IFERROR(IF(($D93="Yes"), iacicm!$BA$291 + iacicm!$BQ$291,""),"")</f>
        <v/>
      </c>
      <c r="O93" s="844" t="str">
        <f>IFERROR(IF(($D93="Yes"), iacicm!$BA$292 + iacicm!$BQ$292,""),"")</f>
        <v/>
      </c>
      <c r="P93" s="845" t="str">
        <f>IFERROR(IF(($D93="Yes"), iacicm!$BA$293 + iacicm!$BQ$293,""),"")</f>
        <v/>
      </c>
      <c r="Q93" s="846" t="str">
        <f>IFERROR(IF(($D93="Yes"), iacicm!$BA$294 + iacicm!$BQ$294,""),"")</f>
        <v/>
      </c>
      <c r="R93" s="847" t="str">
        <f t="shared" si="56"/>
        <v/>
      </c>
      <c r="S93" s="848"/>
      <c r="T93" s="842"/>
      <c r="U93" s="843"/>
      <c r="V93" s="844"/>
      <c r="W93" s="845"/>
      <c r="X93" s="849"/>
      <c r="Y93" s="847"/>
      <c r="Z93" s="830" t="s">
        <v>307</v>
      </c>
      <c r="AA93" s="850" t="b">
        <f t="shared" si="64"/>
        <v>0</v>
      </c>
      <c r="AB93" s="851" t="s">
        <v>308</v>
      </c>
      <c r="AC93" s="851" t="str">
        <f>IF(AA93,"venIACICM (" &amp; C1 &amp; ")","")</f>
        <v/>
      </c>
      <c r="AD93" s="851" t="str">
        <f>IF(AA93,"Vendor for IACICM (" &amp; C1 &amp; ")","")</f>
        <v/>
      </c>
      <c r="AE93" s="851" t="str">
        <f t="shared" si="63"/>
        <v>N</v>
      </c>
      <c r="AF93" s="75" t="str">
        <f t="shared" si="65"/>
        <v/>
      </c>
      <c r="AG93" s="603" t="str">
        <f t="shared" si="66"/>
        <v/>
      </c>
      <c r="AH93" s="603" t="str">
        <f t="shared" si="67"/>
        <v/>
      </c>
      <c r="AI93" s="603" t="s">
        <v>60</v>
      </c>
      <c r="AJ93" s="603" t="str">
        <f t="shared" si="68"/>
        <v/>
      </c>
      <c r="AK93" s="603" t="str">
        <f t="shared" si="69"/>
        <v/>
      </c>
    </row>
    <row r="94" spans="1:37" x14ac:dyDescent="0.25">
      <c r="A94" s="830"/>
      <c r="B94" s="831" t="s">
        <v>2300</v>
      </c>
      <c r="C94" s="832" t="s">
        <v>61</v>
      </c>
      <c r="D94" s="833" t="s">
        <v>61</v>
      </c>
      <c r="E94" s="834"/>
      <c r="F94" s="835" t="str">
        <f t="shared" si="57"/>
        <v/>
      </c>
      <c r="G94" s="836" t="str">
        <f t="shared" si="58"/>
        <v/>
      </c>
      <c r="H94" s="837" t="str">
        <f t="shared" si="59"/>
        <v/>
      </c>
      <c r="I94" s="838" t="str">
        <f t="shared" si="60"/>
        <v/>
      </c>
      <c r="J94" s="839" t="str">
        <f t="shared" si="61"/>
        <v/>
      </c>
      <c r="K94" s="840" t="str">
        <f t="shared" si="62"/>
        <v/>
      </c>
      <c r="L94" s="841" t="str">
        <f>IFERROR(IF(($D94="Yes"), iacicm!$BB$289 + iacicm!$BR$289,""),"")</f>
        <v/>
      </c>
      <c r="M94" s="842" t="str">
        <f>IFERROR(IF(($D94="Yes"), iacicm!$BB$290 + iacicm!$BR$290,""),"")</f>
        <v/>
      </c>
      <c r="N94" s="843" t="str">
        <f>IFERROR(IF(($D94="Yes"), iacicm!$BB$291 + iacicm!$BR$291,""),"")</f>
        <v/>
      </c>
      <c r="O94" s="844" t="str">
        <f>IFERROR(IF(($D94="Yes"), iacicm!$BB$292 + iacicm!$BR$292,""),"")</f>
        <v/>
      </c>
      <c r="P94" s="845" t="str">
        <f>IFERROR(IF(($D94="Yes"), iacicm!$BB$293 + iacicm!$BR$293,""),"")</f>
        <v/>
      </c>
      <c r="Q94" s="846" t="str">
        <f>IFERROR(IF(($D94="Yes"), iacicm!$BB$294 + iacicm!$BR$294,""),"")</f>
        <v/>
      </c>
      <c r="R94" s="847" t="str">
        <f t="shared" si="56"/>
        <v/>
      </c>
      <c r="S94" s="848"/>
      <c r="T94" s="842"/>
      <c r="U94" s="843"/>
      <c r="V94" s="844"/>
      <c r="W94" s="845"/>
      <c r="X94" s="849"/>
      <c r="Y94" s="847"/>
      <c r="Z94" s="830" t="s">
        <v>307</v>
      </c>
      <c r="AA94" s="850" t="b">
        <f t="shared" si="64"/>
        <v>0</v>
      </c>
      <c r="AB94" s="851" t="s">
        <v>308</v>
      </c>
      <c r="AC94" s="851" t="str">
        <f>IF(AA94,"subIACICM (" &amp; C1 &amp; ")","")</f>
        <v/>
      </c>
      <c r="AD94" s="851" t="str">
        <f>IF(AA94,"Subcontractor to IACICM Vendor (" &amp; C1 &amp; ")","")</f>
        <v/>
      </c>
      <c r="AE94" s="851" t="str">
        <f t="shared" si="63"/>
        <v>N</v>
      </c>
      <c r="AF94" s="75" t="str">
        <f t="shared" si="65"/>
        <v/>
      </c>
      <c r="AG94" s="603" t="str">
        <f t="shared" si="66"/>
        <v/>
      </c>
      <c r="AH94" s="603" t="str">
        <f t="shared" si="67"/>
        <v/>
      </c>
      <c r="AI94" s="603" t="s">
        <v>61</v>
      </c>
      <c r="AJ94" s="603" t="str">
        <f t="shared" si="68"/>
        <v/>
      </c>
      <c r="AK94" s="603" t="str">
        <f t="shared" si="69"/>
        <v/>
      </c>
    </row>
    <row r="95" spans="1:37" x14ac:dyDescent="0.25">
      <c r="A95" s="830"/>
      <c r="B95" s="831" t="s">
        <v>2302</v>
      </c>
      <c r="C95" s="832" t="s">
        <v>61</v>
      </c>
      <c r="D95" s="833" t="s">
        <v>61</v>
      </c>
      <c r="E95" s="834"/>
      <c r="F95" s="835" t="str">
        <f t="shared" si="57"/>
        <v/>
      </c>
      <c r="G95" s="836" t="str">
        <f t="shared" si="58"/>
        <v/>
      </c>
      <c r="H95" s="837" t="str">
        <f t="shared" si="59"/>
        <v/>
      </c>
      <c r="I95" s="838" t="str">
        <f t="shared" si="60"/>
        <v/>
      </c>
      <c r="J95" s="839" t="str">
        <f t="shared" si="61"/>
        <v/>
      </c>
      <c r="K95" s="840" t="str">
        <f t="shared" si="62"/>
        <v/>
      </c>
      <c r="L95" s="841" t="str">
        <f>IFERROR(IF(($D95="Yes"), iacicm!$BC$289 + iacicm!$BS$289,""),"")</f>
        <v/>
      </c>
      <c r="M95" s="842" t="str">
        <f>IFERROR(IF(($D95="Yes"), iacicm!$BC$290 + iacicm!$BS$290,""),"")</f>
        <v/>
      </c>
      <c r="N95" s="843" t="str">
        <f>IFERROR(IF(($D95="Yes"), iacicm!$BC$291 + iacicm!$BS$291,""),"")</f>
        <v/>
      </c>
      <c r="O95" s="844" t="str">
        <f>IFERROR(IF(($D95="Yes"), iacicm!$BC$292 + iacicm!$BS$292,""),"")</f>
        <v/>
      </c>
      <c r="P95" s="845" t="str">
        <f>IFERROR(IF(($D95="Yes"), iacicm!$BC$293 + iacicm!$BS$293,""),"")</f>
        <v/>
      </c>
      <c r="Q95" s="846" t="str">
        <f>IFERROR(IF(($D95="Yes"), iacicm!$BC$294 + iacicm!$BS$294,""),"")</f>
        <v/>
      </c>
      <c r="R95" s="847" t="str">
        <f t="shared" si="56"/>
        <v/>
      </c>
      <c r="S95" s="848"/>
      <c r="T95" s="842"/>
      <c r="U95" s="843"/>
      <c r="V95" s="844"/>
      <c r="W95" s="845"/>
      <c r="X95" s="849"/>
      <c r="Y95" s="847"/>
      <c r="Z95" s="830" t="s">
        <v>307</v>
      </c>
      <c r="AA95" s="850" t="b">
        <f t="shared" si="64"/>
        <v>0</v>
      </c>
      <c r="AB95" s="851" t="s">
        <v>308</v>
      </c>
      <c r="AC95" s="851" t="str">
        <f>IF(AA95,"devIACICM (" &amp; C1 &amp; ")","")</f>
        <v/>
      </c>
      <c r="AD95" s="851" t="str">
        <f>IF(AA95,"develop IACICM (" &amp; C1 &amp; ")","")</f>
        <v/>
      </c>
      <c r="AE95" s="851" t="str">
        <f t="shared" si="63"/>
        <v>N</v>
      </c>
      <c r="AF95" s="75" t="str">
        <f t="shared" si="65"/>
        <v/>
      </c>
      <c r="AG95" s="603" t="str">
        <f t="shared" si="66"/>
        <v/>
      </c>
      <c r="AH95" s="603" t="str">
        <f t="shared" si="67"/>
        <v/>
      </c>
      <c r="AI95" s="603" t="s">
        <v>60</v>
      </c>
      <c r="AJ95" s="603" t="str">
        <f t="shared" si="68"/>
        <v/>
      </c>
      <c r="AK95" s="603" t="str">
        <f t="shared" si="69"/>
        <v/>
      </c>
    </row>
    <row r="96" spans="1:37" x14ac:dyDescent="0.25">
      <c r="A96" s="830"/>
      <c r="B96" s="831" t="s">
        <v>2304</v>
      </c>
      <c r="C96" s="832" t="s">
        <v>61</v>
      </c>
      <c r="D96" s="833" t="s">
        <v>61</v>
      </c>
      <c r="E96" s="834"/>
      <c r="F96" s="835" t="str">
        <f t="shared" si="57"/>
        <v/>
      </c>
      <c r="G96" s="836" t="str">
        <f t="shared" si="58"/>
        <v/>
      </c>
      <c r="H96" s="837" t="str">
        <f t="shared" si="59"/>
        <v/>
      </c>
      <c r="I96" s="838" t="str">
        <f t="shared" si="60"/>
        <v/>
      </c>
      <c r="J96" s="839" t="str">
        <f t="shared" si="61"/>
        <v/>
      </c>
      <c r="K96" s="840" t="str">
        <f t="shared" si="62"/>
        <v/>
      </c>
      <c r="L96" s="841" t="str">
        <f>IFERROR(IF(($D96="Yes"), iacicm!$BD$289 + iacicm!$BT$289,""),"")</f>
        <v/>
      </c>
      <c r="M96" s="842" t="str">
        <f>IFERROR(IF(($D96="Yes"), iacicm!$BD$290 + iacicm!$BT$290,""),"")</f>
        <v/>
      </c>
      <c r="N96" s="843" t="str">
        <f>IFERROR(IF(($D96="Yes"), iacicm!$BD$291 + iacicm!$BT$291,""),"")</f>
        <v/>
      </c>
      <c r="O96" s="844" t="str">
        <f>IFERROR(IF(($D96="Yes"), iacicm!$BD$292 + iacicm!$BT$292,""),"")</f>
        <v/>
      </c>
      <c r="P96" s="845" t="str">
        <f>IFERROR(IF(($D96="Yes"), iacicm!$BD$293 + iacicm!$BT$293,""),"")</f>
        <v/>
      </c>
      <c r="Q96" s="846" t="str">
        <f>IFERROR(IF(($D96="Yes"), iacicm!$BD$294 + iacicm!$BT$294,""),"")</f>
        <v/>
      </c>
      <c r="R96" s="847" t="str">
        <f t="shared" si="56"/>
        <v/>
      </c>
      <c r="S96" s="848"/>
      <c r="T96" s="842"/>
      <c r="U96" s="843"/>
      <c r="V96" s="844"/>
      <c r="W96" s="845"/>
      <c r="X96" s="849"/>
      <c r="Y96" s="847"/>
      <c r="Z96" s="830" t="s">
        <v>307</v>
      </c>
      <c r="AA96" s="850" t="b">
        <f t="shared" si="64"/>
        <v>0</v>
      </c>
      <c r="AB96" s="851" t="s">
        <v>308</v>
      </c>
      <c r="AC96" s="851" t="str">
        <f>IF(AA96,"quaIACICM (" &amp; C1 &amp; ")","")</f>
        <v/>
      </c>
      <c r="AD96" s="851" t="str">
        <f>IF(AA96,"qualify IACICM (" &amp; C1 &amp; ")","")</f>
        <v/>
      </c>
      <c r="AE96" s="851" t="str">
        <f t="shared" si="63"/>
        <v>N</v>
      </c>
      <c r="AF96" s="75" t="str">
        <f t="shared" si="65"/>
        <v/>
      </c>
      <c r="AG96" s="603" t="str">
        <f t="shared" si="66"/>
        <v/>
      </c>
      <c r="AH96" s="603" t="str">
        <f t="shared" si="67"/>
        <v/>
      </c>
      <c r="AI96" s="603" t="s">
        <v>60</v>
      </c>
      <c r="AJ96" s="603" t="str">
        <f t="shared" si="68"/>
        <v/>
      </c>
      <c r="AK96" s="603" t="str">
        <f t="shared" si="69"/>
        <v/>
      </c>
    </row>
    <row r="97" spans="1:37" ht="17.25" thickBot="1" x14ac:dyDescent="0.3">
      <c r="A97" s="830"/>
      <c r="B97" s="831" t="s">
        <v>2306</v>
      </c>
      <c r="C97" s="832" t="s">
        <v>61</v>
      </c>
      <c r="D97" s="833" t="s">
        <v>61</v>
      </c>
      <c r="E97" s="834"/>
      <c r="F97" s="835" t="str">
        <f t="shared" si="57"/>
        <v/>
      </c>
      <c r="G97" s="836" t="str">
        <f t="shared" si="58"/>
        <v/>
      </c>
      <c r="H97" s="837" t="str">
        <f t="shared" si="59"/>
        <v/>
      </c>
      <c r="I97" s="838" t="str">
        <f t="shared" si="60"/>
        <v/>
      </c>
      <c r="J97" s="839" t="str">
        <f t="shared" si="61"/>
        <v/>
      </c>
      <c r="K97" s="840" t="str">
        <f t="shared" si="62"/>
        <v/>
      </c>
      <c r="L97" s="841" t="str">
        <f>IFERROR(IF(($D97="Yes"), iacicm!$BE$289 + iacicm!$BU$289,""),"")</f>
        <v/>
      </c>
      <c r="M97" s="842" t="str">
        <f>IFERROR(IF(($D97="Yes"), iacicm!$BE$290 + iacicm!$BU$290,""),"")</f>
        <v/>
      </c>
      <c r="N97" s="843" t="str">
        <f>IFERROR(IF(($D97="Yes"), iacicm!$BE$291 + iacicm!$BU$291,""),"")</f>
        <v/>
      </c>
      <c r="O97" s="844" t="str">
        <f>IFERROR(IF(($D97="Yes"), iacicm!$BE$292 + iacicm!$BU$292,""),"")</f>
        <v/>
      </c>
      <c r="P97" s="845" t="str">
        <f>IFERROR(IF(($D97="Yes"), iacicm!$BE$293 + iacicm!$BU$293,""),"")</f>
        <v/>
      </c>
      <c r="Q97" s="846" t="str">
        <f>IFERROR(IF(($D97="Yes"), iacicm!$BE$294 + iacicm!$BU$294,""),"")</f>
        <v/>
      </c>
      <c r="R97" s="847" t="str">
        <f t="shared" si="56"/>
        <v/>
      </c>
      <c r="S97" s="848"/>
      <c r="T97" s="842"/>
      <c r="U97" s="843"/>
      <c r="V97" s="844"/>
      <c r="W97" s="845"/>
      <c r="X97" s="849"/>
      <c r="Y97" s="847"/>
      <c r="Z97" s="830" t="s">
        <v>307</v>
      </c>
      <c r="AA97" s="850" t="b">
        <f t="shared" si="64"/>
        <v>0</v>
      </c>
      <c r="AB97" s="851" t="s">
        <v>308</v>
      </c>
      <c r="AC97" s="851" t="str">
        <f>IF(AA97,"prdIACICM (" &amp; C1 &amp; ")","")</f>
        <v/>
      </c>
      <c r="AD97" s="851" t="str">
        <f>IF(AA97,"produce IACICM (" &amp; C1 &amp; ")","")</f>
        <v/>
      </c>
      <c r="AE97" s="851" t="str">
        <f t="shared" si="63"/>
        <v>N</v>
      </c>
      <c r="AF97" s="75" t="str">
        <f t="shared" si="65"/>
        <v/>
      </c>
      <c r="AG97" s="603" t="str">
        <f t="shared" si="66"/>
        <v/>
      </c>
      <c r="AH97" s="603" t="str">
        <f t="shared" si="67"/>
        <v/>
      </c>
      <c r="AI97" s="603" t="s">
        <v>60</v>
      </c>
      <c r="AJ97" s="603" t="str">
        <f t="shared" si="68"/>
        <v/>
      </c>
      <c r="AK97" s="603" t="str">
        <f t="shared" si="69"/>
        <v/>
      </c>
    </row>
    <row r="98" spans="1:37" ht="17.25" thickTop="1" x14ac:dyDescent="0.25">
      <c r="A98" s="808" t="s">
        <v>2314</v>
      </c>
      <c r="B98" s="809" t="s">
        <v>2315</v>
      </c>
      <c r="C98" s="810" t="s">
        <v>61</v>
      </c>
      <c r="D98" s="811" t="s">
        <v>61</v>
      </c>
      <c r="E98" s="812"/>
      <c r="F98" s="813" t="str">
        <f t="shared" si="57"/>
        <v/>
      </c>
      <c r="G98" s="814" t="str">
        <f t="shared" si="58"/>
        <v/>
      </c>
      <c r="H98" s="815" t="str">
        <f t="shared" si="59"/>
        <v/>
      </c>
      <c r="I98" s="816" t="str">
        <f t="shared" si="60"/>
        <v/>
      </c>
      <c r="J98" s="817" t="str">
        <f t="shared" si="61"/>
        <v/>
      </c>
      <c r="K98" s="818" t="str">
        <f t="shared" si="62"/>
        <v/>
      </c>
      <c r="L98" s="819" t="str">
        <f>IFERROR(IF(($D98="Yes"), bsm!$AV$289 + bsm!$BL$289,""),"")</f>
        <v/>
      </c>
      <c r="M98" s="820" t="str">
        <f>IFERROR(IF(($D98="Yes"), bsm!$AV$290 + bsm!$BL$290,""),"")</f>
        <v/>
      </c>
      <c r="N98" s="821" t="str">
        <f>IFERROR(IF(($D98="Yes"), bsm!$AV$291 + bsm!$BL$291,""),"")</f>
        <v/>
      </c>
      <c r="O98" s="822" t="str">
        <f>IFERROR(IF(($D98="Yes"), bsm!$AV$292 + bsm!$BL$292,""),"")</f>
        <v/>
      </c>
      <c r="P98" s="823" t="str">
        <f>IFERROR(IF(($D98="Yes"), bsm!$AV$293 + bsm!$BL$293,""),"")</f>
        <v/>
      </c>
      <c r="Q98" s="824" t="str">
        <f>IFERROR(IF(($D98="Yes"), bsm!$AV$294 + bsm!$BL$294,""),"")</f>
        <v/>
      </c>
      <c r="R98" s="825" t="str">
        <f t="shared" si="56"/>
        <v/>
      </c>
      <c r="S98" s="826"/>
      <c r="T98" s="820"/>
      <c r="U98" s="821"/>
      <c r="V98" s="822"/>
      <c r="W98" s="823"/>
      <c r="X98" s="827"/>
      <c r="Y98" s="825"/>
      <c r="Z98" s="808" t="s">
        <v>296</v>
      </c>
      <c r="AA98" s="828" t="b">
        <f>COUNTIF(C98:C106,"Yes")&gt;0</f>
        <v>0</v>
      </c>
      <c r="AB98" s="829" t="s">
        <v>306</v>
      </c>
      <c r="AC98" s="829" t="str">
        <f>_xlfn.TEXTJOIN(CHAR(10),TRUE,AC99:AC106)</f>
        <v/>
      </c>
      <c r="AD98" s="829" t="str">
        <f>_xlfn.TEXTJOIN(CHAR(10),TRUE,AD99:AD106)</f>
        <v/>
      </c>
      <c r="AE98" s="829" t="str">
        <f t="shared" si="63"/>
        <v>N</v>
      </c>
      <c r="AF98" s="75" t="str">
        <f>IF(COUNTIF(AE98:AE106,"N")=9,"N",IF(COUNTIF(AE98:AE106,"A")&gt;=1,AE98,"F"))</f>
        <v>N</v>
      </c>
      <c r="AG98" s="603" t="str">
        <f>IF(AE98="A",_xlfn.TEXTJOIN(CHAR(10),TRUE,AG99:AG106),"")</f>
        <v/>
      </c>
      <c r="AH98" s="603" t="str">
        <f>IF(AE98="A",_xlfn.TEXTJOIN(CHAR(10),TRUE,AH99:AH106),"")</f>
        <v/>
      </c>
      <c r="AI98" s="603" t="s">
        <v>60</v>
      </c>
      <c r="AJ98" s="603" t="str">
        <f>IF(AE98="A",_xlfn.TEXTJOIN(CHAR(10),TRUE,AJ99:AJ106),"")</f>
        <v/>
      </c>
      <c r="AK98" s="603" t="str">
        <f>IF(AE98="A",_xlfn.TEXTJOIN(CHAR(10),TRUE,AK99:AK106),"")</f>
        <v/>
      </c>
    </row>
    <row r="99" spans="1:37" x14ac:dyDescent="0.25">
      <c r="A99" s="830"/>
      <c r="B99" s="831" t="s">
        <v>2316</v>
      </c>
      <c r="C99" s="832" t="s">
        <v>61</v>
      </c>
      <c r="D99" s="833" t="s">
        <v>61</v>
      </c>
      <c r="E99" s="834"/>
      <c r="F99" s="835" t="str">
        <f t="shared" si="57"/>
        <v/>
      </c>
      <c r="G99" s="836" t="str">
        <f t="shared" si="58"/>
        <v/>
      </c>
      <c r="H99" s="837" t="str">
        <f t="shared" si="59"/>
        <v/>
      </c>
      <c r="I99" s="838" t="str">
        <f t="shared" si="60"/>
        <v/>
      </c>
      <c r="J99" s="839" t="str">
        <f t="shared" si="61"/>
        <v/>
      </c>
      <c r="K99" s="840" t="str">
        <f t="shared" si="62"/>
        <v/>
      </c>
      <c r="L99" s="841" t="str">
        <f>IFERROR(IF(($D99="Yes"), bsm!$AW$289 + bsm!$BM$289,""),"")</f>
        <v/>
      </c>
      <c r="M99" s="842" t="str">
        <f>IFERROR(IF(($D99="Yes"), bsm!$AW$290 + bsm!$BM$290,""),"")</f>
        <v/>
      </c>
      <c r="N99" s="843" t="str">
        <f>IFERROR(IF(($D99="Yes"), bsm!$AW$291 + bsm!$BM$291,""),"")</f>
        <v/>
      </c>
      <c r="O99" s="844" t="str">
        <f>IFERROR(IF(($D99="Yes"), bsm!$AW$292 + bsm!$BM$292,""),"")</f>
        <v/>
      </c>
      <c r="P99" s="845" t="str">
        <f>IFERROR(IF(($D99="Yes"), bsm!$AW$293 + bsm!$BM$293,""),"")</f>
        <v/>
      </c>
      <c r="Q99" s="846" t="str">
        <f>IFERROR(IF(($D99="Yes"), bsm!$AW$294 + bsm!$BM$294,""),"")</f>
        <v/>
      </c>
      <c r="R99" s="847" t="str">
        <f t="shared" si="56"/>
        <v/>
      </c>
      <c r="S99" s="848"/>
      <c r="T99" s="842"/>
      <c r="U99" s="843"/>
      <c r="V99" s="844"/>
      <c r="W99" s="845"/>
      <c r="X99" s="849"/>
      <c r="Y99" s="847"/>
      <c r="Z99" s="830" t="s">
        <v>296</v>
      </c>
      <c r="AA99" s="850" t="b">
        <f t="shared" ref="AA99:AA106" si="70">COUNTIF(C99:C99,"Yes")&gt;0</f>
        <v>0</v>
      </c>
      <c r="AB99" s="851" t="s">
        <v>306</v>
      </c>
      <c r="AC99" s="851" t="str">
        <f>IF(AA99,"fpBSM (" &amp; C1 &amp; ")","")</f>
        <v/>
      </c>
      <c r="AD99" s="851" t="str">
        <f>IF(AA99,"fingerprint BSM (" &amp; C1 &amp; ")","")</f>
        <v/>
      </c>
      <c r="AE99" s="851" t="str">
        <f t="shared" si="63"/>
        <v>N</v>
      </c>
      <c r="AF99" s="75" t="str">
        <f t="shared" ref="AF99:AF106" si="71">IF(AND(AA99,AD99="A"),"A","")</f>
        <v/>
      </c>
      <c r="AG99" s="603" t="str">
        <f t="shared" ref="AG99:AG106" si="72">IF(AE99="A",AC99,"")</f>
        <v/>
      </c>
      <c r="AH99" s="603" t="str">
        <f t="shared" ref="AH99:AH106" si="73">IF(AE99="A",AD99,"")</f>
        <v/>
      </c>
      <c r="AI99" s="603" t="s">
        <v>60</v>
      </c>
      <c r="AJ99" s="603" t="str">
        <f t="shared" ref="AJ99:AJ106" si="74">IF(LEN(AG99)&gt;0,IF(AI99="Yes",AG99,""),"")</f>
        <v/>
      </c>
      <c r="AK99" s="603" t="str">
        <f t="shared" ref="AK99:AK106" si="75">IF(LEN(AH99)&gt;0,IF(AI99="Yes",AH99,""),"")</f>
        <v/>
      </c>
    </row>
    <row r="100" spans="1:37" ht="15" customHeight="1" x14ac:dyDescent="0.25">
      <c r="A100" s="830"/>
      <c r="B100" s="831" t="s">
        <v>2318</v>
      </c>
      <c r="C100" s="832" t="s">
        <v>61</v>
      </c>
      <c r="D100" s="833" t="s">
        <v>61</v>
      </c>
      <c r="E100" s="834"/>
      <c r="F100" s="835" t="str">
        <f t="shared" si="57"/>
        <v/>
      </c>
      <c r="G100" s="836" t="str">
        <f t="shared" si="58"/>
        <v/>
      </c>
      <c r="H100" s="837" t="str">
        <f t="shared" si="59"/>
        <v/>
      </c>
      <c r="I100" s="838" t="str">
        <f t="shared" si="60"/>
        <v/>
      </c>
      <c r="J100" s="839" t="str">
        <f t="shared" si="61"/>
        <v/>
      </c>
      <c r="K100" s="840" t="str">
        <f t="shared" si="62"/>
        <v/>
      </c>
      <c r="L100" s="841" t="str">
        <f>IFERROR(IF(($D100="Yes"), bsm!$AX$289 + bsm!$BN$289,""),"")</f>
        <v/>
      </c>
      <c r="M100" s="842" t="str">
        <f>IFERROR(IF(($D100="Yes"), bsm!$AX$290 + bsm!$BN$290,""),"")</f>
        <v/>
      </c>
      <c r="N100" s="843" t="str">
        <f>IFERROR(IF(($D100="Yes"), bsm!$AX$291 + bsm!$BN$291,""),"")</f>
        <v/>
      </c>
      <c r="O100" s="844" t="str">
        <f>IFERROR(IF(($D100="Yes"), bsm!$AX$292 + bsm!$BN$292,""),"")</f>
        <v/>
      </c>
      <c r="P100" s="845" t="str">
        <f>IFERROR(IF(($D100="Yes"), bsm!$AX$293 + bsm!$BN$293,""),"")</f>
        <v/>
      </c>
      <c r="Q100" s="846" t="str">
        <f>IFERROR(IF(($D100="Yes"), bsm!$AX$294 + bsm!$BN$294,""),"")</f>
        <v/>
      </c>
      <c r="R100" s="847" t="str">
        <f t="shared" si="56"/>
        <v/>
      </c>
      <c r="S100" s="848"/>
      <c r="T100" s="842"/>
      <c r="U100" s="843"/>
      <c r="V100" s="844"/>
      <c r="W100" s="845"/>
      <c r="X100" s="849"/>
      <c r="Y100" s="847"/>
      <c r="Z100" s="830" t="s">
        <v>296</v>
      </c>
      <c r="AA100" s="850" t="b">
        <f t="shared" si="70"/>
        <v>0</v>
      </c>
      <c r="AB100" s="851" t="s">
        <v>306</v>
      </c>
      <c r="AC100" s="851" t="str">
        <f>IF(AA100,"vcBSM (" &amp; C1 &amp; ")","")</f>
        <v/>
      </c>
      <c r="AD100" s="851" t="str">
        <f>IF(AA100,"voice BSM (" &amp; C1 &amp; ")","")</f>
        <v/>
      </c>
      <c r="AE100" s="851" t="str">
        <f t="shared" si="63"/>
        <v>N</v>
      </c>
      <c r="AF100" s="75" t="str">
        <f t="shared" si="71"/>
        <v/>
      </c>
      <c r="AG100" s="603" t="str">
        <f t="shared" si="72"/>
        <v/>
      </c>
      <c r="AH100" s="603" t="str">
        <f t="shared" si="73"/>
        <v/>
      </c>
      <c r="AI100" s="603" t="s">
        <v>60</v>
      </c>
      <c r="AJ100" s="603" t="str">
        <f t="shared" si="74"/>
        <v/>
      </c>
      <c r="AK100" s="603" t="str">
        <f t="shared" si="75"/>
        <v/>
      </c>
    </row>
    <row r="101" spans="1:37" x14ac:dyDescent="0.25">
      <c r="A101" s="830"/>
      <c r="B101" s="831" t="s">
        <v>2320</v>
      </c>
      <c r="C101" s="832" t="s">
        <v>61</v>
      </c>
      <c r="D101" s="833" t="s">
        <v>61</v>
      </c>
      <c r="E101" s="834"/>
      <c r="F101" s="835" t="str">
        <f t="shared" si="57"/>
        <v/>
      </c>
      <c r="G101" s="836" t="str">
        <f t="shared" si="58"/>
        <v/>
      </c>
      <c r="H101" s="837" t="str">
        <f t="shared" si="59"/>
        <v/>
      </c>
      <c r="I101" s="838" t="str">
        <f t="shared" si="60"/>
        <v/>
      </c>
      <c r="J101" s="839" t="str">
        <f t="shared" si="61"/>
        <v/>
      </c>
      <c r="K101" s="840" t="str">
        <f t="shared" si="62"/>
        <v/>
      </c>
      <c r="L101" s="841" t="str">
        <f>IFERROR(IF(($D101="Yes"), bsm!$AY$289 + bsm!$BO$289,""),"")</f>
        <v/>
      </c>
      <c r="M101" s="842" t="str">
        <f>IFERROR(IF(($D101="Yes"), bsm!$AY$290 + bsm!$BO$290,""),"")</f>
        <v/>
      </c>
      <c r="N101" s="843" t="str">
        <f>IFERROR(IF(($D101="Yes"), bsm!$AY$291 + bsm!$BO$291,""),"")</f>
        <v/>
      </c>
      <c r="O101" s="844" t="str">
        <f>IFERROR(IF(($D101="Yes"), bsm!$AY$292 + bsm!$BO$292,""),"")</f>
        <v/>
      </c>
      <c r="P101" s="845" t="str">
        <f>IFERROR(IF(($D101="Yes"), bsm!$AY$293 + bsm!$BO$293,""),"")</f>
        <v/>
      </c>
      <c r="Q101" s="846" t="str">
        <f>IFERROR(IF(($D101="Yes"), bsm!$AY$294 + bsm!$BO$294,""),"")</f>
        <v/>
      </c>
      <c r="R101" s="847" t="str">
        <f t="shared" si="56"/>
        <v/>
      </c>
      <c r="S101" s="848"/>
      <c r="T101" s="842"/>
      <c r="U101" s="843"/>
      <c r="V101" s="844"/>
      <c r="W101" s="845"/>
      <c r="X101" s="849"/>
      <c r="Y101" s="847"/>
      <c r="Z101" s="830" t="s">
        <v>296</v>
      </c>
      <c r="AA101" s="850" t="b">
        <f t="shared" si="70"/>
        <v>0</v>
      </c>
      <c r="AB101" s="851" t="s">
        <v>306</v>
      </c>
      <c r="AC101" s="851" t="str">
        <f>IF(AA101,"imBSM (" &amp; C1 &amp; ")","")</f>
        <v/>
      </c>
      <c r="AD101" s="851" t="str">
        <f>IF(AA101,"Biometric Sensor Module with an Image Sensor (" &amp; C1 &amp; ")","")</f>
        <v/>
      </c>
      <c r="AE101" s="851" t="str">
        <f t="shared" si="63"/>
        <v>N</v>
      </c>
      <c r="AF101" s="75" t="str">
        <f t="shared" si="71"/>
        <v/>
      </c>
      <c r="AG101" s="603" t="str">
        <f t="shared" si="72"/>
        <v/>
      </c>
      <c r="AH101" s="603" t="str">
        <f t="shared" si="73"/>
        <v/>
      </c>
      <c r="AI101" s="603" t="s">
        <v>60</v>
      </c>
      <c r="AJ101" s="603" t="str">
        <f t="shared" si="74"/>
        <v/>
      </c>
      <c r="AK101" s="603" t="str">
        <f t="shared" si="75"/>
        <v/>
      </c>
    </row>
    <row r="102" spans="1:37" ht="15" customHeight="1" x14ac:dyDescent="0.25">
      <c r="A102" s="830"/>
      <c r="B102" s="831" t="s">
        <v>2322</v>
      </c>
      <c r="C102" s="832" t="s">
        <v>61</v>
      </c>
      <c r="D102" s="833" t="s">
        <v>61</v>
      </c>
      <c r="E102" s="834"/>
      <c r="F102" s="835" t="str">
        <f t="shared" si="57"/>
        <v/>
      </c>
      <c r="G102" s="836" t="str">
        <f t="shared" si="58"/>
        <v/>
      </c>
      <c r="H102" s="837" t="str">
        <f t="shared" si="59"/>
        <v/>
      </c>
      <c r="I102" s="838" t="str">
        <f t="shared" si="60"/>
        <v/>
      </c>
      <c r="J102" s="839" t="str">
        <f t="shared" si="61"/>
        <v/>
      </c>
      <c r="K102" s="840" t="str">
        <f t="shared" si="62"/>
        <v/>
      </c>
      <c r="L102" s="841" t="str">
        <f>IFERROR(IF(($D102="Yes"), bsm!$AZ$289 + bsm!$BP$289,""),"")</f>
        <v/>
      </c>
      <c r="M102" s="842" t="str">
        <f>IFERROR(IF(($D102="Yes"), bsm!$AZ$290 + bsm!$BP$290,""),"")</f>
        <v/>
      </c>
      <c r="N102" s="843" t="str">
        <f>IFERROR(IF(($D102="Yes"), bsm!$AZ$291 + bsm!$BP$291,""),"")</f>
        <v/>
      </c>
      <c r="O102" s="844" t="str">
        <f>IFERROR(IF(($D102="Yes"), bsm!$AZ$292 + bsm!$BP$292,""),"")</f>
        <v/>
      </c>
      <c r="P102" s="845" t="str">
        <f>IFERROR(IF(($D102="Yes"), bsm!$AZ$293 + bsm!$BP$293,""),"")</f>
        <v/>
      </c>
      <c r="Q102" s="846" t="str">
        <f>IFERROR(IF(($D102="Yes"), bsm!$AZ$294 + bsm!$BP$294,""),"")</f>
        <v/>
      </c>
      <c r="R102" s="847" t="str">
        <f t="shared" si="56"/>
        <v/>
      </c>
      <c r="S102" s="848"/>
      <c r="T102" s="842"/>
      <c r="U102" s="843"/>
      <c r="V102" s="844"/>
      <c r="W102" s="845"/>
      <c r="X102" s="849"/>
      <c r="Y102" s="847"/>
      <c r="Z102" s="830" t="s">
        <v>296</v>
      </c>
      <c r="AA102" s="850" t="b">
        <f t="shared" si="70"/>
        <v>0</v>
      </c>
      <c r="AB102" s="851" t="s">
        <v>306</v>
      </c>
      <c r="AC102" s="851" t="str">
        <f>IF(AA102,"venBSM (" &amp; C1 &amp; ")","")</f>
        <v/>
      </c>
      <c r="AD102" s="851" t="str">
        <f>IF(AA102,"Vendor for BSM (" &amp; C1 &amp; ")","")</f>
        <v/>
      </c>
      <c r="AE102" s="851" t="str">
        <f t="shared" si="63"/>
        <v>N</v>
      </c>
      <c r="AF102" s="75" t="str">
        <f t="shared" si="71"/>
        <v/>
      </c>
      <c r="AG102" s="603" t="str">
        <f t="shared" si="72"/>
        <v/>
      </c>
      <c r="AH102" s="603" t="str">
        <f t="shared" si="73"/>
        <v/>
      </c>
      <c r="AI102" s="603" t="s">
        <v>60</v>
      </c>
      <c r="AJ102" s="603" t="str">
        <f t="shared" si="74"/>
        <v/>
      </c>
      <c r="AK102" s="603" t="str">
        <f t="shared" si="75"/>
        <v/>
      </c>
    </row>
    <row r="103" spans="1:37" x14ac:dyDescent="0.25">
      <c r="A103" s="830"/>
      <c r="B103" s="831" t="s">
        <v>2324</v>
      </c>
      <c r="C103" s="832" t="s">
        <v>61</v>
      </c>
      <c r="D103" s="833" t="s">
        <v>61</v>
      </c>
      <c r="E103" s="834"/>
      <c r="F103" s="835" t="str">
        <f t="shared" si="57"/>
        <v/>
      </c>
      <c r="G103" s="836" t="str">
        <f t="shared" si="58"/>
        <v/>
      </c>
      <c r="H103" s="837" t="str">
        <f t="shared" si="59"/>
        <v/>
      </c>
      <c r="I103" s="838" t="str">
        <f t="shared" si="60"/>
        <v/>
      </c>
      <c r="J103" s="839" t="str">
        <f t="shared" si="61"/>
        <v/>
      </c>
      <c r="K103" s="840" t="str">
        <f t="shared" si="62"/>
        <v/>
      </c>
      <c r="L103" s="841" t="str">
        <f>IFERROR(IF(($D103="Yes"), bsm!$BA$289 + bsm!$BQ$289,""),"")</f>
        <v/>
      </c>
      <c r="M103" s="842" t="str">
        <f>IFERROR(IF(($D103="Yes"), bsm!$BA$290 + bsm!$BQ$290,""),"")</f>
        <v/>
      </c>
      <c r="N103" s="843" t="str">
        <f>IFERROR(IF(($D103="Yes"), bsm!$BA$291 + bsm!$BQ$291,""),"")</f>
        <v/>
      </c>
      <c r="O103" s="844" t="str">
        <f>IFERROR(IF(($D103="Yes"), bsm!$BA$292 + bsm!$BQ$292,""),"")</f>
        <v/>
      </c>
      <c r="P103" s="845" t="str">
        <f>IFERROR(IF(($D103="Yes"), bsm!$BA$293 + bsm!$BQ$293,""),"")</f>
        <v/>
      </c>
      <c r="Q103" s="846" t="str">
        <f>IFERROR(IF(($D103="Yes"), bsm!$BA$294 + bsm!$BQ$294,""),"")</f>
        <v/>
      </c>
      <c r="R103" s="847" t="str">
        <f t="shared" si="56"/>
        <v/>
      </c>
      <c r="S103" s="848"/>
      <c r="T103" s="842"/>
      <c r="U103" s="843"/>
      <c r="V103" s="844"/>
      <c r="W103" s="845"/>
      <c r="X103" s="849"/>
      <c r="Y103" s="847"/>
      <c r="Z103" s="830" t="s">
        <v>296</v>
      </c>
      <c r="AA103" s="850" t="b">
        <f t="shared" si="70"/>
        <v>0</v>
      </c>
      <c r="AB103" s="851" t="s">
        <v>306</v>
      </c>
      <c r="AC103" s="851" t="str">
        <f>IF(AA103,"subBSM (" &amp; C1 &amp; ")","")</f>
        <v/>
      </c>
      <c r="AD103" s="851" t="str">
        <f>IF(AA103,"Subcontractor to BSM Vendor (" &amp; C1 &amp; ")","")</f>
        <v/>
      </c>
      <c r="AE103" s="851" t="str">
        <f t="shared" si="63"/>
        <v>N</v>
      </c>
      <c r="AF103" s="75" t="str">
        <f t="shared" si="71"/>
        <v/>
      </c>
      <c r="AG103" s="603" t="str">
        <f t="shared" si="72"/>
        <v/>
      </c>
      <c r="AH103" s="603" t="str">
        <f t="shared" si="73"/>
        <v/>
      </c>
      <c r="AI103" s="603" t="s">
        <v>61</v>
      </c>
      <c r="AJ103" s="603" t="str">
        <f t="shared" si="74"/>
        <v/>
      </c>
      <c r="AK103" s="603" t="str">
        <f t="shared" si="75"/>
        <v/>
      </c>
    </row>
    <row r="104" spans="1:37" ht="15" customHeight="1" x14ac:dyDescent="0.25">
      <c r="A104" s="830"/>
      <c r="B104" s="831" t="s">
        <v>2326</v>
      </c>
      <c r="C104" s="832" t="s">
        <v>61</v>
      </c>
      <c r="D104" s="833" t="s">
        <v>61</v>
      </c>
      <c r="E104" s="834"/>
      <c r="F104" s="835" t="str">
        <f t="shared" si="57"/>
        <v/>
      </c>
      <c r="G104" s="836" t="str">
        <f t="shared" si="58"/>
        <v/>
      </c>
      <c r="H104" s="837" t="str">
        <f t="shared" si="59"/>
        <v/>
      </c>
      <c r="I104" s="838" t="str">
        <f t="shared" si="60"/>
        <v/>
      </c>
      <c r="J104" s="839" t="str">
        <f t="shared" si="61"/>
        <v/>
      </c>
      <c r="K104" s="840" t="str">
        <f t="shared" si="62"/>
        <v/>
      </c>
      <c r="L104" s="841" t="str">
        <f>IFERROR(IF(($D104="Yes"), bsm!$BB$289 + bsm!$BR$289,""),"")</f>
        <v/>
      </c>
      <c r="M104" s="842" t="str">
        <f>IFERROR(IF(($D104="Yes"), bsm!$BB$290 + bsm!$BR$290,""),"")</f>
        <v/>
      </c>
      <c r="N104" s="843" t="str">
        <f>IFERROR(IF(($D104="Yes"), bsm!$BB$291 + bsm!$BR$291,""),"")</f>
        <v/>
      </c>
      <c r="O104" s="844" t="str">
        <f>IFERROR(IF(($D104="Yes"), bsm!$BB$292 + bsm!$BR$292,""),"")</f>
        <v/>
      </c>
      <c r="P104" s="845" t="str">
        <f>IFERROR(IF(($D104="Yes"), bsm!$BB$293 + bsm!$BR$293,""),"")</f>
        <v/>
      </c>
      <c r="Q104" s="846" t="str">
        <f>IFERROR(IF(($D104="Yes"), bsm!$BB$294 + bsm!$BR$294,""),"")</f>
        <v/>
      </c>
      <c r="R104" s="847" t="str">
        <f t="shared" si="56"/>
        <v/>
      </c>
      <c r="S104" s="848"/>
      <c r="T104" s="842"/>
      <c r="U104" s="843"/>
      <c r="V104" s="844"/>
      <c r="W104" s="845"/>
      <c r="X104" s="849"/>
      <c r="Y104" s="847"/>
      <c r="Z104" s="830" t="s">
        <v>296</v>
      </c>
      <c r="AA104" s="850" t="b">
        <f t="shared" si="70"/>
        <v>0</v>
      </c>
      <c r="AB104" s="851" t="s">
        <v>306</v>
      </c>
      <c r="AC104" s="851" t="str">
        <f>IF(AA104,"devBSM (" &amp; C1 &amp; ")","")</f>
        <v/>
      </c>
      <c r="AD104" s="851" t="str">
        <f>IF(AA104,"develop BSM (" &amp; C1 &amp; ")","")</f>
        <v/>
      </c>
      <c r="AE104" s="851" t="str">
        <f t="shared" si="63"/>
        <v>N</v>
      </c>
      <c r="AF104" s="75" t="str">
        <f t="shared" si="71"/>
        <v/>
      </c>
      <c r="AG104" s="603" t="str">
        <f t="shared" si="72"/>
        <v/>
      </c>
      <c r="AH104" s="603" t="str">
        <f t="shared" si="73"/>
        <v/>
      </c>
      <c r="AI104" s="603" t="s">
        <v>60</v>
      </c>
      <c r="AJ104" s="603" t="str">
        <f t="shared" si="74"/>
        <v/>
      </c>
      <c r="AK104" s="603" t="str">
        <f t="shared" si="75"/>
        <v/>
      </c>
    </row>
    <row r="105" spans="1:37" x14ac:dyDescent="0.25">
      <c r="A105" s="830"/>
      <c r="B105" s="831" t="s">
        <v>2328</v>
      </c>
      <c r="C105" s="832" t="s">
        <v>61</v>
      </c>
      <c r="D105" s="833" t="s">
        <v>61</v>
      </c>
      <c r="E105" s="834"/>
      <c r="F105" s="835" t="str">
        <f t="shared" si="57"/>
        <v/>
      </c>
      <c r="G105" s="836" t="str">
        <f t="shared" si="58"/>
        <v/>
      </c>
      <c r="H105" s="837" t="str">
        <f t="shared" si="59"/>
        <v/>
      </c>
      <c r="I105" s="838" t="str">
        <f t="shared" si="60"/>
        <v/>
      </c>
      <c r="J105" s="839" t="str">
        <f t="shared" si="61"/>
        <v/>
      </c>
      <c r="K105" s="840" t="str">
        <f t="shared" si="62"/>
        <v/>
      </c>
      <c r="L105" s="841" t="str">
        <f>IFERROR(IF(($D105="Yes"), bsm!$BC$289 + bsm!$BS$289,""),"")</f>
        <v/>
      </c>
      <c r="M105" s="842" t="str">
        <f>IFERROR(IF(($D105="Yes"), bsm!$BC$290 + bsm!$BS$290,""),"")</f>
        <v/>
      </c>
      <c r="N105" s="843" t="str">
        <f>IFERROR(IF(($D105="Yes"), bsm!$BC$291 + bsm!$BS$291,""),"")</f>
        <v/>
      </c>
      <c r="O105" s="844" t="str">
        <f>IFERROR(IF(($D105="Yes"), bsm!$BC$292 + bsm!$BS$292,""),"")</f>
        <v/>
      </c>
      <c r="P105" s="845" t="str">
        <f>IFERROR(IF(($D105="Yes"), bsm!$BC$293 + bsm!$BS$293,""),"")</f>
        <v/>
      </c>
      <c r="Q105" s="846" t="str">
        <f>IFERROR(IF(($D105="Yes"), bsm!$BC$294 + bsm!$BS$294,""),"")</f>
        <v/>
      </c>
      <c r="R105" s="847" t="str">
        <f t="shared" si="56"/>
        <v/>
      </c>
      <c r="S105" s="848"/>
      <c r="T105" s="842"/>
      <c r="U105" s="843"/>
      <c r="V105" s="844"/>
      <c r="W105" s="845"/>
      <c r="X105" s="849"/>
      <c r="Y105" s="847"/>
      <c r="Z105" s="830" t="s">
        <v>296</v>
      </c>
      <c r="AA105" s="850" t="b">
        <f t="shared" si="70"/>
        <v>0</v>
      </c>
      <c r="AB105" s="851" t="s">
        <v>306</v>
      </c>
      <c r="AC105" s="851" t="str">
        <f>IF(AA105,"quaBSM (" &amp; C1 &amp; ")","")</f>
        <v/>
      </c>
      <c r="AD105" s="851" t="str">
        <f>IF(AA105,"qualify BSM (" &amp; C1 &amp; ")","")</f>
        <v/>
      </c>
      <c r="AE105" s="851" t="str">
        <f t="shared" si="63"/>
        <v>N</v>
      </c>
      <c r="AF105" s="75" t="str">
        <f t="shared" si="71"/>
        <v/>
      </c>
      <c r="AG105" s="603" t="str">
        <f t="shared" si="72"/>
        <v/>
      </c>
      <c r="AH105" s="603" t="str">
        <f t="shared" si="73"/>
        <v/>
      </c>
      <c r="AI105" s="603" t="s">
        <v>60</v>
      </c>
      <c r="AJ105" s="603" t="str">
        <f t="shared" si="74"/>
        <v/>
      </c>
      <c r="AK105" s="603" t="str">
        <f t="shared" si="75"/>
        <v/>
      </c>
    </row>
    <row r="106" spans="1:37" ht="15" customHeight="1" thickBot="1" x14ac:dyDescent="0.3">
      <c r="A106" s="830"/>
      <c r="B106" s="831" t="s">
        <v>2330</v>
      </c>
      <c r="C106" s="832" t="s">
        <v>61</v>
      </c>
      <c r="D106" s="833" t="s">
        <v>61</v>
      </c>
      <c r="E106" s="834"/>
      <c r="F106" s="835" t="str">
        <f t="shared" si="57"/>
        <v/>
      </c>
      <c r="G106" s="836" t="str">
        <f t="shared" si="58"/>
        <v/>
      </c>
      <c r="H106" s="837" t="str">
        <f t="shared" si="59"/>
        <v/>
      </c>
      <c r="I106" s="838" t="str">
        <f t="shared" si="60"/>
        <v/>
      </c>
      <c r="J106" s="839" t="str">
        <f t="shared" si="61"/>
        <v/>
      </c>
      <c r="K106" s="840" t="str">
        <f t="shared" si="62"/>
        <v/>
      </c>
      <c r="L106" s="841" t="str">
        <f>IFERROR(IF(($D106="Yes"), bsm!$BD$289 + bsm!$BT$289,""),"")</f>
        <v/>
      </c>
      <c r="M106" s="842" t="str">
        <f>IFERROR(IF(($D106="Yes"), bsm!$BD$290 + bsm!$BT$290,""),"")</f>
        <v/>
      </c>
      <c r="N106" s="843" t="str">
        <f>IFERROR(IF(($D106="Yes"), bsm!$BD$291 + bsm!$BT$291,""),"")</f>
        <v/>
      </c>
      <c r="O106" s="844" t="str">
        <f>IFERROR(IF(($D106="Yes"), bsm!$BD$292 + bsm!$BT$292,""),"")</f>
        <v/>
      </c>
      <c r="P106" s="845" t="str">
        <f>IFERROR(IF(($D106="Yes"), bsm!$BD$293 + bsm!$BT$293,""),"")</f>
        <v/>
      </c>
      <c r="Q106" s="846" t="str">
        <f>IFERROR(IF(($D106="Yes"), bsm!$BD$294 + bsm!$BT$294,""),"")</f>
        <v/>
      </c>
      <c r="R106" s="847" t="str">
        <f t="shared" si="56"/>
        <v/>
      </c>
      <c r="S106" s="848"/>
      <c r="T106" s="842"/>
      <c r="U106" s="843"/>
      <c r="V106" s="844"/>
      <c r="W106" s="845"/>
      <c r="X106" s="849"/>
      <c r="Y106" s="847"/>
      <c r="Z106" s="830" t="s">
        <v>296</v>
      </c>
      <c r="AA106" s="850" t="b">
        <f t="shared" si="70"/>
        <v>0</v>
      </c>
      <c r="AB106" s="851" t="s">
        <v>306</v>
      </c>
      <c r="AC106" s="851" t="str">
        <f>IF(AA106,"prdBSM (" &amp; C1 &amp; ")","")</f>
        <v/>
      </c>
      <c r="AD106" s="851" t="str">
        <f>IF(AA106,"produce BSM (" &amp; C1 &amp; ")","")</f>
        <v/>
      </c>
      <c r="AE106" s="851" t="str">
        <f t="shared" si="63"/>
        <v>N</v>
      </c>
      <c r="AF106" s="75" t="str">
        <f t="shared" si="71"/>
        <v/>
      </c>
      <c r="AG106" s="603" t="str">
        <f t="shared" si="72"/>
        <v/>
      </c>
      <c r="AH106" s="603" t="str">
        <f t="shared" si="73"/>
        <v/>
      </c>
      <c r="AI106" s="603" t="s">
        <v>60</v>
      </c>
      <c r="AJ106" s="603" t="str">
        <f t="shared" si="74"/>
        <v/>
      </c>
      <c r="AK106" s="603" t="str">
        <f t="shared" si="75"/>
        <v/>
      </c>
    </row>
    <row r="107" spans="1:37" ht="17.25" thickTop="1" x14ac:dyDescent="0.25">
      <c r="A107" s="808" t="s">
        <v>2342</v>
      </c>
      <c r="B107" s="809" t="s">
        <v>2343</v>
      </c>
      <c r="C107" s="810" t="s">
        <v>61</v>
      </c>
      <c r="D107" s="811" t="s">
        <v>61</v>
      </c>
      <c r="E107" s="812"/>
      <c r="F107" s="813" t="str">
        <f t="shared" si="57"/>
        <v/>
      </c>
      <c r="G107" s="814" t="str">
        <f t="shared" si="58"/>
        <v/>
      </c>
      <c r="H107" s="815" t="str">
        <f t="shared" si="59"/>
        <v/>
      </c>
      <c r="I107" s="816" t="str">
        <f t="shared" si="60"/>
        <v/>
      </c>
      <c r="J107" s="817" t="str">
        <f t="shared" si="61"/>
        <v/>
      </c>
      <c r="K107" s="818" t="str">
        <f t="shared" si="62"/>
        <v/>
      </c>
      <c r="L107" s="819" t="str">
        <f>IFERROR(IF(($D107="Yes"), iacil!$AV$289 + iacil!$BL$289,""),"")</f>
        <v/>
      </c>
      <c r="M107" s="820" t="str">
        <f>IFERROR(IF(($D107="Yes"), iacil!$AV$290 + iacil!$BL$290,""),"")</f>
        <v/>
      </c>
      <c r="N107" s="821" t="str">
        <f>IFERROR(IF(($D107="Yes"), iacil!$AV$291 + iacil!$BL$291,""),"")</f>
        <v/>
      </c>
      <c r="O107" s="822" t="str">
        <f>IFERROR(IF(($D107="Yes"), iacil!$AV$292 + iacil!$BL$292,""),"")</f>
        <v/>
      </c>
      <c r="P107" s="823" t="str">
        <f>IFERROR(IF(($D107="Yes"), iacil!$AV$293 + iacil!$BL$293,""),"")</f>
        <v/>
      </c>
      <c r="Q107" s="824" t="str">
        <f>IFERROR(IF(($D107="Yes"), iacil!$AV$294 + iacil!$BL$294,""),"")</f>
        <v/>
      </c>
      <c r="R107" s="825" t="str">
        <f t="shared" si="56"/>
        <v/>
      </c>
      <c r="S107" s="826"/>
      <c r="T107" s="820"/>
      <c r="U107" s="821"/>
      <c r="V107" s="822"/>
      <c r="W107" s="823"/>
      <c r="X107" s="827"/>
      <c r="Y107" s="825"/>
      <c r="Z107" s="808" t="s">
        <v>293</v>
      </c>
      <c r="AA107" s="828" t="b">
        <f>COUNTIF(C107:C119,"Yes")&gt;0</f>
        <v>0</v>
      </c>
      <c r="AB107" s="829" t="s">
        <v>142</v>
      </c>
      <c r="AC107" s="829" t="str">
        <f>_xlfn.TEXTJOIN(CHAR(10),TRUE,AC108:AC119)</f>
        <v/>
      </c>
      <c r="AD107" s="829" t="str">
        <f>_xlfn.TEXTJOIN(CHAR(10),TRUE,AD108:AD119)</f>
        <v/>
      </c>
      <c r="AE107" s="829" t="str">
        <f t="shared" si="63"/>
        <v>N</v>
      </c>
      <c r="AF107" s="75" t="str">
        <f>IF(COUNTIF(AE107:AE119,"N")=13,"N",IF(COUNTIF(AE107:AE119,"A")&gt;=1,AE107,"F"))</f>
        <v>N</v>
      </c>
      <c r="AG107" s="603" t="str">
        <f>IF(AE107="A",_xlfn.TEXTJOIN(CHAR(10),TRUE,AG108:AG119),"")</f>
        <v/>
      </c>
      <c r="AH107" s="603" t="str">
        <f>IF(AE107="A",_xlfn.TEXTJOIN(CHAR(10),TRUE,AH108:AH119),"")</f>
        <v/>
      </c>
      <c r="AI107" s="603" t="s">
        <v>60</v>
      </c>
      <c r="AJ107" s="603" t="str">
        <f>IF(AE107="A",_xlfn.TEXTJOIN(CHAR(10),TRUE,AJ108:AJ119),"")</f>
        <v/>
      </c>
      <c r="AK107" s="603" t="str">
        <f>IF(AE107="A",_xlfn.TEXTJOIN(CHAR(10),TRUE,AK108:AK119),"")</f>
        <v/>
      </c>
    </row>
    <row r="108" spans="1:37" ht="15" customHeight="1" x14ac:dyDescent="0.25">
      <c r="A108" s="830"/>
      <c r="B108" s="831" t="s">
        <v>2345</v>
      </c>
      <c r="C108" s="832" t="s">
        <v>61</v>
      </c>
      <c r="D108" s="833" t="s">
        <v>61</v>
      </c>
      <c r="E108" s="834"/>
      <c r="F108" s="835" t="str">
        <f t="shared" si="57"/>
        <v/>
      </c>
      <c r="G108" s="836" t="str">
        <f t="shared" si="58"/>
        <v/>
      </c>
      <c r="H108" s="837" t="str">
        <f t="shared" si="59"/>
        <v/>
      </c>
      <c r="I108" s="838" t="str">
        <f t="shared" si="60"/>
        <v/>
      </c>
      <c r="J108" s="839" t="str">
        <f t="shared" si="61"/>
        <v/>
      </c>
      <c r="K108" s="840" t="str">
        <f t="shared" si="62"/>
        <v/>
      </c>
      <c r="L108" s="841" t="str">
        <f>IFERROR(IF(($D108="Yes"), iacil!$AW$289 + iacil!$BM$289,""),"")</f>
        <v/>
      </c>
      <c r="M108" s="842" t="str">
        <f>IFERROR(IF(($D108="Yes"), iacil!$AW$290 + iacil!$BM$290,""),"")</f>
        <v/>
      </c>
      <c r="N108" s="843" t="str">
        <f>IFERROR(IF(($D108="Yes"), iacil!$AW$291 + iacil!$BM$291,""),"")</f>
        <v/>
      </c>
      <c r="O108" s="844" t="str">
        <f>IFERROR(IF(($D108="Yes"), iacil!$AW$292 + iacil!$BM$292,""),"")</f>
        <v/>
      </c>
      <c r="P108" s="845" t="str">
        <f>IFERROR(IF(($D108="Yes"), iacil!$AW$293 + iacil!$BM$293,""),"")</f>
        <v/>
      </c>
      <c r="Q108" s="846" t="str">
        <f>IFERROR(IF(($D108="Yes"), iacil!$AW$294 + iacil!$BM$294,""),"")</f>
        <v/>
      </c>
      <c r="R108" s="847" t="str">
        <f t="shared" ref="R108:R135" si="76">IFERROR(IF($D108="Yes",SUM(L108:Q108),""),"")</f>
        <v/>
      </c>
      <c r="S108" s="848"/>
      <c r="T108" s="842"/>
      <c r="U108" s="843"/>
      <c r="V108" s="844"/>
      <c r="W108" s="845"/>
      <c r="X108" s="849"/>
      <c r="Y108" s="847"/>
      <c r="Z108" s="830" t="s">
        <v>293</v>
      </c>
      <c r="AA108" s="850" t="b">
        <f t="shared" ref="AA108:AA119" si="77">COUNTIF(C108:C108,"Yes")&gt;0</f>
        <v>0</v>
      </c>
      <c r="AB108" s="851" t="s">
        <v>142</v>
      </c>
      <c r="AC108" s="851" t="str">
        <f>IF(AA108,"aIACIL (" &amp; C1 &amp; ")","")</f>
        <v/>
      </c>
      <c r="AD108" s="851" t="str">
        <f>IF(AA108,"antenna IACIL (" &amp; C1 &amp; ")","")</f>
        <v/>
      </c>
      <c r="AE108" s="851" t="str">
        <f t="shared" si="63"/>
        <v>N</v>
      </c>
      <c r="AF108" s="75" t="str">
        <f t="shared" ref="AF108:AF119" si="78">IF(AND(AA108,AD108="A"),"A","")</f>
        <v/>
      </c>
      <c r="AG108" s="603" t="str">
        <f t="shared" ref="AG108:AG119" si="79">IF(AE108="A",AC108,"")</f>
        <v/>
      </c>
      <c r="AH108" s="603" t="str">
        <f t="shared" ref="AH108:AH119" si="80">IF(AE108="A",AD108,"")</f>
        <v/>
      </c>
      <c r="AI108" s="603" t="s">
        <v>60</v>
      </c>
      <c r="AJ108" s="603" t="str">
        <f t="shared" ref="AJ108:AJ119" si="81">IF(LEN(AG108)&gt;0,IF(AI108="Yes",AG108,""),"")</f>
        <v/>
      </c>
      <c r="AK108" s="603" t="str">
        <f t="shared" ref="AK108:AK119" si="82">IF(LEN(AH108)&gt;0,IF(AI108="Yes",AH108,""),"")</f>
        <v/>
      </c>
    </row>
    <row r="109" spans="1:37" x14ac:dyDescent="0.25">
      <c r="A109" s="830"/>
      <c r="B109" s="831" t="s">
        <v>2347</v>
      </c>
      <c r="C109" s="832" t="s">
        <v>61</v>
      </c>
      <c r="D109" s="833" t="s">
        <v>61</v>
      </c>
      <c r="E109" s="834"/>
      <c r="F109" s="835" t="str">
        <f t="shared" si="57"/>
        <v/>
      </c>
      <c r="G109" s="836" t="str">
        <f t="shared" si="58"/>
        <v/>
      </c>
      <c r="H109" s="837" t="str">
        <f t="shared" si="59"/>
        <v/>
      </c>
      <c r="I109" s="838" t="str">
        <f t="shared" si="60"/>
        <v/>
      </c>
      <c r="J109" s="839" t="str">
        <f t="shared" si="61"/>
        <v/>
      </c>
      <c r="K109" s="840" t="str">
        <f t="shared" si="62"/>
        <v/>
      </c>
      <c r="L109" s="841" t="str">
        <f>IFERROR(IF(($D109="Yes"), iacil!$AX$289 + iacil!$BN$289,""),"")</f>
        <v/>
      </c>
      <c r="M109" s="842" t="str">
        <f>IFERROR(IF(($D109="Yes"), iacil!$AX$290 + iacil!$BN$290,""),"")</f>
        <v/>
      </c>
      <c r="N109" s="843" t="str">
        <f>IFERROR(IF(($D109="Yes"), iacil!$AX$291 + iacil!$BN$291,""),"")</f>
        <v/>
      </c>
      <c r="O109" s="844" t="str">
        <f>IFERROR(IF(($D109="Yes"), iacil!$AX$292 + iacil!$BN$292,""),"")</f>
        <v/>
      </c>
      <c r="P109" s="845" t="str">
        <f>IFERROR(IF(($D109="Yes"), iacil!$AX$293 + iacil!$BN$293,""),"")</f>
        <v/>
      </c>
      <c r="Q109" s="846" t="str">
        <f>IFERROR(IF(($D109="Yes"), iacil!$AX$294 + iacil!$BN$294,""),"")</f>
        <v/>
      </c>
      <c r="R109" s="847" t="str">
        <f t="shared" si="76"/>
        <v/>
      </c>
      <c r="S109" s="848"/>
      <c r="T109" s="842"/>
      <c r="U109" s="843"/>
      <c r="V109" s="844"/>
      <c r="W109" s="845"/>
      <c r="X109" s="849"/>
      <c r="Y109" s="847"/>
      <c r="Z109" s="830" t="s">
        <v>293</v>
      </c>
      <c r="AA109" s="850" t="b">
        <f t="shared" si="77"/>
        <v>0</v>
      </c>
      <c r="AB109" s="851" t="s">
        <v>142</v>
      </c>
      <c r="AC109" s="851" t="str">
        <f>IF(AA109,"kIACIL (" &amp; C1 &amp; ")","")</f>
        <v/>
      </c>
      <c r="AD109" s="851" t="str">
        <f>IF(AA109,"contact IACIL (" &amp; C1 &amp; ")","")</f>
        <v/>
      </c>
      <c r="AE109" s="851" t="str">
        <f t="shared" si="63"/>
        <v>N</v>
      </c>
      <c r="AF109" s="75" t="str">
        <f t="shared" si="78"/>
        <v/>
      </c>
      <c r="AG109" s="603" t="str">
        <f t="shared" si="79"/>
        <v/>
      </c>
      <c r="AH109" s="603" t="str">
        <f t="shared" si="80"/>
        <v/>
      </c>
      <c r="AI109" s="603" t="s">
        <v>60</v>
      </c>
      <c r="AJ109" s="603" t="str">
        <f t="shared" si="81"/>
        <v/>
      </c>
      <c r="AK109" s="603" t="str">
        <f t="shared" si="82"/>
        <v/>
      </c>
    </row>
    <row r="110" spans="1:37" x14ac:dyDescent="0.25">
      <c r="A110" s="830"/>
      <c r="B110" s="831" t="s">
        <v>2349</v>
      </c>
      <c r="C110" s="832" t="s">
        <v>61</v>
      </c>
      <c r="D110" s="833" t="s">
        <v>61</v>
      </c>
      <c r="E110" s="834"/>
      <c r="F110" s="835" t="str">
        <f t="shared" ref="F110:F135" si="83">IFERROR(IF($P110&gt;0,L110/$R110,""),"")</f>
        <v/>
      </c>
      <c r="G110" s="836" t="str">
        <f t="shared" ref="G110:G135" si="84">IFERROR(IF($P110&gt;0,M110/$R110,""),"")</f>
        <v/>
      </c>
      <c r="H110" s="837" t="str">
        <f t="shared" ref="H110:H135" si="85">IFERROR(IF($P110&gt;0,N110/$R110,""),"")</f>
        <v/>
      </c>
      <c r="I110" s="838" t="str">
        <f t="shared" ref="I110:I135" si="86">IFERROR(IF($P110&gt;0,O110/$R110,""),"")</f>
        <v/>
      </c>
      <c r="J110" s="839" t="str">
        <f t="shared" ref="J110:J135" si="87">IFERROR(IF($P110&gt;0,P110/$R110,""),"")</f>
        <v/>
      </c>
      <c r="K110" s="840" t="str">
        <f t="shared" ref="K110:K135" si="88">IFERROR(IF($P110&gt;0,Q110/$R110,""),"")</f>
        <v/>
      </c>
      <c r="L110" s="841" t="str">
        <f>IFERROR(IF(($D110="Yes"), iacil!$AY$289 + iacil!$BO$289,""),"")</f>
        <v/>
      </c>
      <c r="M110" s="842" t="str">
        <f>IFERROR(IF(($D110="Yes"), iacil!$AY$290 + iacil!$BO$290,""),"")</f>
        <v/>
      </c>
      <c r="N110" s="843" t="str">
        <f>IFERROR(IF(($D110="Yes"), iacil!$AY$291 + iacil!$BO$291,""),"")</f>
        <v/>
      </c>
      <c r="O110" s="844" t="str">
        <f>IFERROR(IF(($D110="Yes"), iacil!$AY$292 + iacil!$BO$292,""),"")</f>
        <v/>
      </c>
      <c r="P110" s="845" t="str">
        <f>IFERROR(IF(($D110="Yes"), iacil!$AY$293 + iacil!$BO$293,""),"")</f>
        <v/>
      </c>
      <c r="Q110" s="846" t="str">
        <f>IFERROR(IF(($D110="Yes"), iacil!$AY$294 + iacil!$BO$294,""),"")</f>
        <v/>
      </c>
      <c r="R110" s="847" t="str">
        <f t="shared" si="76"/>
        <v/>
      </c>
      <c r="S110" s="848"/>
      <c r="T110" s="842"/>
      <c r="U110" s="843"/>
      <c r="V110" s="844"/>
      <c r="W110" s="845"/>
      <c r="X110" s="849"/>
      <c r="Y110" s="847"/>
      <c r="Z110" s="830" t="s">
        <v>293</v>
      </c>
      <c r="AA110" s="850" t="b">
        <f t="shared" si="77"/>
        <v>0</v>
      </c>
      <c r="AB110" s="851" t="s">
        <v>142</v>
      </c>
      <c r="AC110" s="851" t="str">
        <f>IF(AA110,"pIACIL (" &amp; C1 &amp; ")","")</f>
        <v/>
      </c>
      <c r="AD110" s="851" t="str">
        <f>IF(AA110,"proximity IACIL (" &amp; C1 &amp; ")","")</f>
        <v/>
      </c>
      <c r="AE110" s="851" t="str">
        <f t="shared" ref="AE110:AE135" si="89">IF(OR(E110="A",E110="B",E110="C"),"A",IF(E110="D","F","N"))</f>
        <v>N</v>
      </c>
      <c r="AF110" s="75" t="str">
        <f t="shared" si="78"/>
        <v/>
      </c>
      <c r="AG110" s="603" t="str">
        <f t="shared" si="79"/>
        <v/>
      </c>
      <c r="AH110" s="603" t="str">
        <f t="shared" si="80"/>
        <v/>
      </c>
      <c r="AI110" s="603" t="s">
        <v>60</v>
      </c>
      <c r="AJ110" s="603" t="str">
        <f t="shared" si="81"/>
        <v/>
      </c>
      <c r="AK110" s="603" t="str">
        <f t="shared" si="82"/>
        <v/>
      </c>
    </row>
    <row r="111" spans="1:37" x14ac:dyDescent="0.25">
      <c r="A111" s="830"/>
      <c r="B111" s="831" t="s">
        <v>2351</v>
      </c>
      <c r="C111" s="832" t="s">
        <v>61</v>
      </c>
      <c r="D111" s="833" t="s">
        <v>61</v>
      </c>
      <c r="E111" s="834"/>
      <c r="F111" s="835" t="str">
        <f t="shared" si="83"/>
        <v/>
      </c>
      <c r="G111" s="836" t="str">
        <f t="shared" si="84"/>
        <v/>
      </c>
      <c r="H111" s="837" t="str">
        <f t="shared" si="85"/>
        <v/>
      </c>
      <c r="I111" s="838" t="str">
        <f t="shared" si="86"/>
        <v/>
      </c>
      <c r="J111" s="839" t="str">
        <f t="shared" si="87"/>
        <v/>
      </c>
      <c r="K111" s="840" t="str">
        <f t="shared" si="88"/>
        <v/>
      </c>
      <c r="L111" s="841" t="str">
        <f>IFERROR(IF(($D111="Yes"), iacil!$AZ$289 + iacil!$BP$289,""),"")</f>
        <v/>
      </c>
      <c r="M111" s="842" t="str">
        <f>IFERROR(IF(($D111="Yes"), iacil!$AZ$290 + iacil!$BP$290,""),"")</f>
        <v/>
      </c>
      <c r="N111" s="843" t="str">
        <f>IFERROR(IF(($D111="Yes"), iacil!$AZ$291 + iacil!$BP$291,""),"")</f>
        <v/>
      </c>
      <c r="O111" s="844" t="str">
        <f>IFERROR(IF(($D111="Yes"), iacil!$AZ$292 + iacil!$BP$292,""),"")</f>
        <v/>
      </c>
      <c r="P111" s="845" t="str">
        <f>IFERROR(IF(($D111="Yes"), iacil!$AZ$293 + iacil!$BP$293,""),"")</f>
        <v/>
      </c>
      <c r="Q111" s="846" t="str">
        <f>IFERROR(IF(($D111="Yes"), iacil!$AZ$294 + iacil!$BP$294,""),"")</f>
        <v/>
      </c>
      <c r="R111" s="847" t="str">
        <f t="shared" si="76"/>
        <v/>
      </c>
      <c r="S111" s="848"/>
      <c r="T111" s="842"/>
      <c r="U111" s="843"/>
      <c r="V111" s="844"/>
      <c r="W111" s="845"/>
      <c r="X111" s="849"/>
      <c r="Y111" s="847"/>
      <c r="Z111" s="830" t="s">
        <v>293</v>
      </c>
      <c r="AA111" s="850" t="b">
        <f t="shared" si="77"/>
        <v>0</v>
      </c>
      <c r="AB111" s="851" t="s">
        <v>142</v>
      </c>
      <c r="AC111" s="851" t="str">
        <f>IF(AA111,"icIACIL (" &amp; C1 &amp; ")","")</f>
        <v/>
      </c>
      <c r="AD111" s="851" t="str">
        <f>IF(AA111,"ic IACIL (" &amp; C1 &amp; ")","")</f>
        <v/>
      </c>
      <c r="AE111" s="851" t="str">
        <f t="shared" si="89"/>
        <v>N</v>
      </c>
      <c r="AF111" s="75" t="str">
        <f t="shared" si="78"/>
        <v/>
      </c>
      <c r="AG111" s="603" t="str">
        <f t="shared" si="79"/>
        <v/>
      </c>
      <c r="AH111" s="603" t="str">
        <f t="shared" si="80"/>
        <v/>
      </c>
      <c r="AI111" s="603" t="s">
        <v>60</v>
      </c>
      <c r="AJ111" s="603" t="str">
        <f t="shared" si="81"/>
        <v/>
      </c>
      <c r="AK111" s="603" t="str">
        <f t="shared" si="82"/>
        <v/>
      </c>
    </row>
    <row r="112" spans="1:37" x14ac:dyDescent="0.25">
      <c r="A112" s="830"/>
      <c r="B112" s="831" t="s">
        <v>2353</v>
      </c>
      <c r="C112" s="832" t="s">
        <v>61</v>
      </c>
      <c r="D112" s="833" t="s">
        <v>61</v>
      </c>
      <c r="E112" s="834"/>
      <c r="F112" s="835" t="str">
        <f t="shared" si="83"/>
        <v/>
      </c>
      <c r="G112" s="836" t="str">
        <f t="shared" si="84"/>
        <v/>
      </c>
      <c r="H112" s="837" t="str">
        <f t="shared" si="85"/>
        <v/>
      </c>
      <c r="I112" s="838" t="str">
        <f t="shared" si="86"/>
        <v/>
      </c>
      <c r="J112" s="839" t="str">
        <f t="shared" si="87"/>
        <v/>
      </c>
      <c r="K112" s="840" t="str">
        <f t="shared" si="88"/>
        <v/>
      </c>
      <c r="L112" s="841" t="str">
        <f>IFERROR(IF(($D112="Yes"), iacil!$BA$289 + iacil!$BQ$289,""),"")</f>
        <v/>
      </c>
      <c r="M112" s="842" t="str">
        <f>IFERROR(IF(($D112="Yes"), iacil!$BA$290 + iacil!$BQ$290,""),"")</f>
        <v/>
      </c>
      <c r="N112" s="843" t="str">
        <f>IFERROR(IF(($D112="Yes"), iacil!$BA$291 + iacil!$BQ$291,""),"")</f>
        <v/>
      </c>
      <c r="O112" s="844" t="str">
        <f>IFERROR(IF(($D112="Yes"), iacil!$BA$292 + iacil!$BQ$292,""),"")</f>
        <v/>
      </c>
      <c r="P112" s="845" t="str">
        <f>IFERROR(IF(($D112="Yes"), iacil!$BA$293 + iacil!$BQ$293,""),"")</f>
        <v/>
      </c>
      <c r="Q112" s="846" t="str">
        <f>IFERROR(IF(($D112="Yes"), iacil!$BA$294 + iacil!$BQ$294,""),"")</f>
        <v/>
      </c>
      <c r="R112" s="847" t="str">
        <f t="shared" si="76"/>
        <v/>
      </c>
      <c r="S112" s="848"/>
      <c r="T112" s="842"/>
      <c r="U112" s="843"/>
      <c r="V112" s="844"/>
      <c r="W112" s="845"/>
      <c r="X112" s="849"/>
      <c r="Y112" s="847"/>
      <c r="Z112" s="830" t="s">
        <v>293</v>
      </c>
      <c r="AA112" s="850" t="b">
        <f t="shared" si="77"/>
        <v>0</v>
      </c>
      <c r="AB112" s="851" t="s">
        <v>142</v>
      </c>
      <c r="AC112" s="851" t="str">
        <f>IF(AA112,"ledIACIL (" &amp; C1 &amp; ")","")</f>
        <v/>
      </c>
      <c r="AD112" s="851" t="str">
        <f>IF(AA112,"led IACIL (" &amp; C1 &amp; ")","")</f>
        <v/>
      </c>
      <c r="AE112" s="851" t="str">
        <f t="shared" si="89"/>
        <v>N</v>
      </c>
      <c r="AF112" s="75" t="str">
        <f t="shared" si="78"/>
        <v/>
      </c>
      <c r="AG112" s="603" t="str">
        <f t="shared" si="79"/>
        <v/>
      </c>
      <c r="AH112" s="603" t="str">
        <f t="shared" si="80"/>
        <v/>
      </c>
      <c r="AI112" s="603" t="s">
        <v>60</v>
      </c>
      <c r="AJ112" s="603" t="str">
        <f t="shared" si="81"/>
        <v/>
      </c>
      <c r="AK112" s="603" t="str">
        <f t="shared" si="82"/>
        <v/>
      </c>
    </row>
    <row r="113" spans="1:37" ht="15" customHeight="1" x14ac:dyDescent="0.25">
      <c r="A113" s="830"/>
      <c r="B113" s="831" t="s">
        <v>2355</v>
      </c>
      <c r="C113" s="832" t="s">
        <v>61</v>
      </c>
      <c r="D113" s="833" t="s">
        <v>61</v>
      </c>
      <c r="E113" s="834"/>
      <c r="F113" s="835" t="str">
        <f t="shared" si="83"/>
        <v/>
      </c>
      <c r="G113" s="836" t="str">
        <f t="shared" si="84"/>
        <v/>
      </c>
      <c r="H113" s="837" t="str">
        <f t="shared" si="85"/>
        <v/>
      </c>
      <c r="I113" s="838" t="str">
        <f t="shared" si="86"/>
        <v/>
      </c>
      <c r="J113" s="839" t="str">
        <f t="shared" si="87"/>
        <v/>
      </c>
      <c r="K113" s="840" t="str">
        <f t="shared" si="88"/>
        <v/>
      </c>
      <c r="L113" s="841" t="str">
        <f>IFERROR(IF(($D113="Yes"), iacil!$BB$289 + iacil!$BR$289,""),"")</f>
        <v/>
      </c>
      <c r="M113" s="842" t="str">
        <f>IFERROR(IF(($D113="Yes"), iacil!$BB$290 + iacil!$BR$290,""),"")</f>
        <v/>
      </c>
      <c r="N113" s="843" t="str">
        <f>IFERROR(IF(($D113="Yes"), iacil!$BB$291 + iacil!$BR$291,""),"")</f>
        <v/>
      </c>
      <c r="O113" s="844" t="str">
        <f>IFERROR(IF(($D113="Yes"), iacil!$BB$292 + iacil!$BR$292,""),"")</f>
        <v/>
      </c>
      <c r="P113" s="845" t="str">
        <f>IFERROR(IF(($D113="Yes"), iacil!$BB$293 + iacil!$BR$293,""),"")</f>
        <v/>
      </c>
      <c r="Q113" s="846" t="str">
        <f>IFERROR(IF(($D113="Yes"), iacil!$BB$294 + iacil!$BR$294,""),"")</f>
        <v/>
      </c>
      <c r="R113" s="847" t="str">
        <f t="shared" si="76"/>
        <v/>
      </c>
      <c r="S113" s="848"/>
      <c r="T113" s="842"/>
      <c r="U113" s="843"/>
      <c r="V113" s="844"/>
      <c r="W113" s="845"/>
      <c r="X113" s="849"/>
      <c r="Y113" s="847"/>
      <c r="Z113" s="830" t="s">
        <v>293</v>
      </c>
      <c r="AA113" s="850" t="b">
        <f t="shared" si="77"/>
        <v>0</v>
      </c>
      <c r="AB113" s="851" t="s">
        <v>142</v>
      </c>
      <c r="AC113" s="851" t="str">
        <f>IF(AA113,"mIACIL (" &amp; C1 &amp; ")","")</f>
        <v/>
      </c>
      <c r="AD113" s="851" t="str">
        <f>IF(AA113,"module IACIL (" &amp; C1 &amp; ")","")</f>
        <v/>
      </c>
      <c r="AE113" s="851" t="str">
        <f t="shared" si="89"/>
        <v>N</v>
      </c>
      <c r="AF113" s="75" t="str">
        <f t="shared" si="78"/>
        <v/>
      </c>
      <c r="AG113" s="603" t="str">
        <f t="shared" si="79"/>
        <v/>
      </c>
      <c r="AH113" s="603" t="str">
        <f t="shared" si="80"/>
        <v/>
      </c>
      <c r="AI113" s="603" t="s">
        <v>60</v>
      </c>
      <c r="AJ113" s="603" t="str">
        <f t="shared" si="81"/>
        <v/>
      </c>
      <c r="AK113" s="603" t="str">
        <f t="shared" si="82"/>
        <v/>
      </c>
    </row>
    <row r="114" spans="1:37" x14ac:dyDescent="0.25">
      <c r="A114" s="830"/>
      <c r="B114" s="831" t="s">
        <v>2357</v>
      </c>
      <c r="C114" s="832" t="s">
        <v>61</v>
      </c>
      <c r="D114" s="833" t="s">
        <v>61</v>
      </c>
      <c r="E114" s="834"/>
      <c r="F114" s="835" t="str">
        <f t="shared" si="83"/>
        <v/>
      </c>
      <c r="G114" s="836" t="str">
        <f t="shared" si="84"/>
        <v/>
      </c>
      <c r="H114" s="837" t="str">
        <f t="shared" si="85"/>
        <v/>
      </c>
      <c r="I114" s="838" t="str">
        <f t="shared" si="86"/>
        <v/>
      </c>
      <c r="J114" s="839" t="str">
        <f t="shared" si="87"/>
        <v/>
      </c>
      <c r="K114" s="840" t="str">
        <f t="shared" si="88"/>
        <v/>
      </c>
      <c r="L114" s="841" t="str">
        <f>IFERROR(IF(($D114="Yes"), iacil!$BC$289 + iacil!$BS$289,""),"")</f>
        <v/>
      </c>
      <c r="M114" s="842" t="str">
        <f>IFERROR(IF(($D114="Yes"), iacil!$BC$290 + iacil!$BS$290,""),"")</f>
        <v/>
      </c>
      <c r="N114" s="843" t="str">
        <f>IFERROR(IF(($D114="Yes"), iacil!$BC$291 + iacil!$BS$291,""),"")</f>
        <v/>
      </c>
      <c r="O114" s="844" t="str">
        <f>IFERROR(IF(($D114="Yes"), iacil!$BC$292 + iacil!$BS$292,""),"")</f>
        <v/>
      </c>
      <c r="P114" s="845" t="str">
        <f>IFERROR(IF(($D114="Yes"), iacil!$BC$293 + iacil!$BS$293,""),"")</f>
        <v/>
      </c>
      <c r="Q114" s="846" t="str">
        <f>IFERROR(IF(($D114="Yes"), iacil!$BC$294 + iacil!$BS$294,""),"")</f>
        <v/>
      </c>
      <c r="R114" s="847" t="str">
        <f t="shared" si="76"/>
        <v/>
      </c>
      <c r="S114" s="848"/>
      <c r="T114" s="842"/>
      <c r="U114" s="843"/>
      <c r="V114" s="844"/>
      <c r="W114" s="845"/>
      <c r="X114" s="849"/>
      <c r="Y114" s="847"/>
      <c r="Z114" s="830" t="s">
        <v>293</v>
      </c>
      <c r="AA114" s="850" t="b">
        <f t="shared" si="77"/>
        <v>0</v>
      </c>
      <c r="AB114" s="851" t="s">
        <v>142</v>
      </c>
      <c r="AC114" s="851" t="str">
        <f>IF(AA114,"cIACIL (" &amp; C1 &amp; ")","")</f>
        <v/>
      </c>
      <c r="AD114" s="851" t="str">
        <f>IF(AA114,"chip IACIL (" &amp; C1 &amp; ")","")</f>
        <v/>
      </c>
      <c r="AE114" s="851" t="str">
        <f t="shared" si="89"/>
        <v>N</v>
      </c>
      <c r="AF114" s="75" t="str">
        <f t="shared" si="78"/>
        <v/>
      </c>
      <c r="AG114" s="603" t="str">
        <f t="shared" si="79"/>
        <v/>
      </c>
      <c r="AH114" s="603" t="str">
        <f t="shared" si="80"/>
        <v/>
      </c>
      <c r="AI114" s="603" t="s">
        <v>60</v>
      </c>
      <c r="AJ114" s="603" t="str">
        <f t="shared" si="81"/>
        <v/>
      </c>
      <c r="AK114" s="603" t="str">
        <f t="shared" si="82"/>
        <v/>
      </c>
    </row>
    <row r="115" spans="1:37" ht="14.65" customHeight="1" x14ac:dyDescent="0.25">
      <c r="A115" s="830"/>
      <c r="B115" s="831" t="s">
        <v>2359</v>
      </c>
      <c r="C115" s="832" t="s">
        <v>61</v>
      </c>
      <c r="D115" s="833" t="s">
        <v>61</v>
      </c>
      <c r="E115" s="834"/>
      <c r="F115" s="835" t="str">
        <f t="shared" si="83"/>
        <v/>
      </c>
      <c r="G115" s="836" t="str">
        <f t="shared" si="84"/>
        <v/>
      </c>
      <c r="H115" s="837" t="str">
        <f t="shared" si="85"/>
        <v/>
      </c>
      <c r="I115" s="838" t="str">
        <f t="shared" si="86"/>
        <v/>
      </c>
      <c r="J115" s="839" t="str">
        <f t="shared" si="87"/>
        <v/>
      </c>
      <c r="K115" s="840" t="str">
        <f t="shared" si="88"/>
        <v/>
      </c>
      <c r="L115" s="841" t="str">
        <f>IFERROR(IF(($D115="Yes"), iacil!$BD$289 + iacil!$BT$289,""),"")</f>
        <v/>
      </c>
      <c r="M115" s="842" t="str">
        <f>IFERROR(IF(($D115="Yes"), iacil!$BD$290 + iacil!$BT$290,""),"")</f>
        <v/>
      </c>
      <c r="N115" s="843" t="str">
        <f>IFERROR(IF(($D115="Yes"), iacil!$BD$291 + iacil!$BT$291,""),"")</f>
        <v/>
      </c>
      <c r="O115" s="844" t="str">
        <f>IFERROR(IF(($D115="Yes"), iacil!$BD$292 + iacil!$BT$292,""),"")</f>
        <v/>
      </c>
      <c r="P115" s="845" t="str">
        <f>IFERROR(IF(($D115="Yes"), iacil!$BD$293 + iacil!$BT$293,""),"")</f>
        <v/>
      </c>
      <c r="Q115" s="846" t="str">
        <f>IFERROR(IF(($D115="Yes"), iacil!$BD$294 + iacil!$BT$294,""),"")</f>
        <v/>
      </c>
      <c r="R115" s="847" t="str">
        <f t="shared" si="76"/>
        <v/>
      </c>
      <c r="S115" s="848" t="str">
        <f t="shared" ref="S115:S134" si="90">IFERROR(IF($R115&gt;0,X115/$R115,""),"")</f>
        <v/>
      </c>
      <c r="T115" s="842"/>
      <c r="U115" s="843"/>
      <c r="V115" s="844"/>
      <c r="W115" s="845"/>
      <c r="X115" s="849"/>
      <c r="Y115" s="847" t="str">
        <f t="shared" ref="Y115:Y158" si="91">IF(SUM(T115:X115)&gt;0,SUM(T115:X115),"")</f>
        <v/>
      </c>
      <c r="Z115" s="830" t="s">
        <v>293</v>
      </c>
      <c r="AA115" s="850" t="b">
        <f t="shared" si="77"/>
        <v>0</v>
      </c>
      <c r="AB115" s="851" t="s">
        <v>142</v>
      </c>
      <c r="AC115" s="851" t="str">
        <f>IF(AA115,"venIACIL (" &amp; C1 &amp; ")","")</f>
        <v/>
      </c>
      <c r="AD115" s="851" t="str">
        <f>IF(AA115,"Vendor for IACIL (" &amp; C1 &amp; ")","")</f>
        <v/>
      </c>
      <c r="AE115" s="851" t="str">
        <f t="shared" si="89"/>
        <v>N</v>
      </c>
      <c r="AF115" s="75" t="str">
        <f t="shared" si="78"/>
        <v/>
      </c>
      <c r="AG115" s="603" t="str">
        <f t="shared" si="79"/>
        <v/>
      </c>
      <c r="AH115" s="603" t="str">
        <f t="shared" si="80"/>
        <v/>
      </c>
      <c r="AI115" s="603" t="s">
        <v>60</v>
      </c>
      <c r="AJ115" s="603" t="str">
        <f t="shared" si="81"/>
        <v/>
      </c>
      <c r="AK115" s="603" t="str">
        <f t="shared" si="82"/>
        <v/>
      </c>
    </row>
    <row r="116" spans="1:37" ht="15" customHeight="1" x14ac:dyDescent="0.25">
      <c r="A116" s="830"/>
      <c r="B116" s="831" t="s">
        <v>2361</v>
      </c>
      <c r="C116" s="832" t="s">
        <v>61</v>
      </c>
      <c r="D116" s="833" t="s">
        <v>61</v>
      </c>
      <c r="E116" s="834"/>
      <c r="F116" s="835" t="str">
        <f t="shared" si="83"/>
        <v/>
      </c>
      <c r="G116" s="836" t="str">
        <f t="shared" si="84"/>
        <v/>
      </c>
      <c r="H116" s="837" t="str">
        <f t="shared" si="85"/>
        <v/>
      </c>
      <c r="I116" s="838" t="str">
        <f t="shared" si="86"/>
        <v/>
      </c>
      <c r="J116" s="839" t="str">
        <f t="shared" si="87"/>
        <v/>
      </c>
      <c r="K116" s="840" t="str">
        <f t="shared" si="88"/>
        <v/>
      </c>
      <c r="L116" s="841" t="str">
        <f>IFERROR(IF(($D116="Yes"), iacil!$BE$289 + iacil!$BU$289,""),"")</f>
        <v/>
      </c>
      <c r="M116" s="842" t="str">
        <f>IFERROR(IF(($D116="Yes"), iacil!$BE$290 + iacil!$BU$290,""),"")</f>
        <v/>
      </c>
      <c r="N116" s="843" t="str">
        <f>IFERROR(IF(($D116="Yes"), iacil!$BE$291 + iacil!$BU$291,""),"")</f>
        <v/>
      </c>
      <c r="O116" s="844" t="str">
        <f>IFERROR(IF(($D116="Yes"), iacil!$BE$292 + iacil!$BU$292,""),"")</f>
        <v/>
      </c>
      <c r="P116" s="845" t="str">
        <f>IFERROR(IF(($D116="Yes"), iacil!$BE$293 + iacil!$BU$293,""),"")</f>
        <v/>
      </c>
      <c r="Q116" s="846" t="str">
        <f>IFERROR(IF(($D116="Yes"), iacil!$BE$294 + iacil!$BU$294,""),"")</f>
        <v/>
      </c>
      <c r="R116" s="847" t="str">
        <f t="shared" si="76"/>
        <v/>
      </c>
      <c r="S116" s="848" t="str">
        <f t="shared" si="90"/>
        <v/>
      </c>
      <c r="T116" s="842"/>
      <c r="U116" s="843"/>
      <c r="V116" s="844"/>
      <c r="W116" s="845"/>
      <c r="X116" s="849"/>
      <c r="Y116" s="847" t="str">
        <f t="shared" si="91"/>
        <v/>
      </c>
      <c r="Z116" s="830" t="s">
        <v>293</v>
      </c>
      <c r="AA116" s="850" t="b">
        <f t="shared" si="77"/>
        <v>0</v>
      </c>
      <c r="AB116" s="851" t="s">
        <v>142</v>
      </c>
      <c r="AC116" s="851" t="str">
        <f>IF(AA116,"subIACIL (" &amp; C1 &amp; ")","")</f>
        <v/>
      </c>
      <c r="AD116" s="851" t="str">
        <f>IF(AA116,"Subcontractor to IACIL Vendor (" &amp; C1 &amp; ")","")</f>
        <v/>
      </c>
      <c r="AE116" s="851" t="str">
        <f t="shared" si="89"/>
        <v>N</v>
      </c>
      <c r="AF116" s="75" t="str">
        <f t="shared" si="78"/>
        <v/>
      </c>
      <c r="AG116" s="603" t="str">
        <f t="shared" si="79"/>
        <v/>
      </c>
      <c r="AH116" s="603" t="str">
        <f t="shared" si="80"/>
        <v/>
      </c>
      <c r="AI116" s="603" t="s">
        <v>61</v>
      </c>
      <c r="AJ116" s="603" t="str">
        <f t="shared" si="81"/>
        <v/>
      </c>
      <c r="AK116" s="603" t="str">
        <f t="shared" si="82"/>
        <v/>
      </c>
    </row>
    <row r="117" spans="1:37" ht="14.1" customHeight="1" x14ac:dyDescent="0.25">
      <c r="A117" s="830"/>
      <c r="B117" s="831" t="s">
        <v>2363</v>
      </c>
      <c r="C117" s="832" t="s">
        <v>61</v>
      </c>
      <c r="D117" s="833" t="s">
        <v>61</v>
      </c>
      <c r="E117" s="834"/>
      <c r="F117" s="835" t="str">
        <f t="shared" si="83"/>
        <v/>
      </c>
      <c r="G117" s="836" t="str">
        <f t="shared" si="84"/>
        <v/>
      </c>
      <c r="H117" s="837" t="str">
        <f t="shared" si="85"/>
        <v/>
      </c>
      <c r="I117" s="838" t="str">
        <f t="shared" si="86"/>
        <v/>
      </c>
      <c r="J117" s="839" t="str">
        <f t="shared" si="87"/>
        <v/>
      </c>
      <c r="K117" s="840" t="str">
        <f t="shared" si="88"/>
        <v/>
      </c>
      <c r="L117" s="841" t="str">
        <f>IFERROR(IF(($D117="Yes"), iacil!$BF$289 + iacil!$BV$289,""),"")</f>
        <v/>
      </c>
      <c r="M117" s="842" t="str">
        <f>IFERROR(IF(($D117="Yes"), iacil!$BF$290 + iacil!$BV$290,""),"")</f>
        <v/>
      </c>
      <c r="N117" s="843" t="str">
        <f>IFERROR(IF(($D117="Yes"), iacil!$BF$291 + iacil!$BV$291,""),"")</f>
        <v/>
      </c>
      <c r="O117" s="844" t="str">
        <f>IFERROR(IF(($D117="Yes"), iacil!$BF$292 + iacil!$BV$292,""),"")</f>
        <v/>
      </c>
      <c r="P117" s="845" t="str">
        <f>IFERROR(IF(($D117="Yes"), iacil!$BF$293 + iacil!$BV$293,""),"")</f>
        <v/>
      </c>
      <c r="Q117" s="846" t="str">
        <f>IFERROR(IF(($D117="Yes"), iacil!$BF$294 + iacil!$BV$294,""),"")</f>
        <v/>
      </c>
      <c r="R117" s="847" t="str">
        <f t="shared" si="76"/>
        <v/>
      </c>
      <c r="S117" s="848" t="str">
        <f t="shared" si="90"/>
        <v/>
      </c>
      <c r="T117" s="842"/>
      <c r="U117" s="843"/>
      <c r="V117" s="844"/>
      <c r="W117" s="845"/>
      <c r="X117" s="849"/>
      <c r="Y117" s="847" t="str">
        <f t="shared" si="91"/>
        <v/>
      </c>
      <c r="Z117" s="830" t="s">
        <v>293</v>
      </c>
      <c r="AA117" s="850" t="b">
        <f t="shared" si="77"/>
        <v>0</v>
      </c>
      <c r="AB117" s="851" t="s">
        <v>142</v>
      </c>
      <c r="AC117" s="851" t="str">
        <f>IF(AA117,"devIACIL (" &amp; C1 &amp; ")","")</f>
        <v/>
      </c>
      <c r="AD117" s="851" t="str">
        <f>IF(AA117,"develop IACIL (" &amp; C1 &amp; ")","")</f>
        <v/>
      </c>
      <c r="AE117" s="851" t="str">
        <f t="shared" si="89"/>
        <v>N</v>
      </c>
      <c r="AF117" s="75" t="str">
        <f t="shared" si="78"/>
        <v/>
      </c>
      <c r="AG117" s="603" t="str">
        <f t="shared" si="79"/>
        <v/>
      </c>
      <c r="AH117" s="603" t="str">
        <f t="shared" si="80"/>
        <v/>
      </c>
      <c r="AI117" s="603" t="s">
        <v>60</v>
      </c>
      <c r="AJ117" s="603" t="str">
        <f t="shared" si="81"/>
        <v/>
      </c>
      <c r="AK117" s="603" t="str">
        <f t="shared" si="82"/>
        <v/>
      </c>
    </row>
    <row r="118" spans="1:37" ht="14.1" customHeight="1" x14ac:dyDescent="0.25">
      <c r="A118" s="830"/>
      <c r="B118" s="831" t="s">
        <v>2365</v>
      </c>
      <c r="C118" s="832" t="s">
        <v>61</v>
      </c>
      <c r="D118" s="833" t="s">
        <v>61</v>
      </c>
      <c r="E118" s="834"/>
      <c r="F118" s="835" t="str">
        <f t="shared" si="83"/>
        <v/>
      </c>
      <c r="G118" s="836" t="str">
        <f t="shared" si="84"/>
        <v/>
      </c>
      <c r="H118" s="837" t="str">
        <f t="shared" si="85"/>
        <v/>
      </c>
      <c r="I118" s="838" t="str">
        <f t="shared" si="86"/>
        <v/>
      </c>
      <c r="J118" s="839" t="str">
        <f t="shared" si="87"/>
        <v/>
      </c>
      <c r="K118" s="840" t="str">
        <f t="shared" si="88"/>
        <v/>
      </c>
      <c r="L118" s="841" t="str">
        <f>IFERROR(IF(($D118="Yes"), iacil!$BG$289 + iacil!$BW$289,""),"")</f>
        <v/>
      </c>
      <c r="M118" s="842" t="str">
        <f>IFERROR(IF(($D118="Yes"), iacil!$BG$290 + iacil!$BW$290,""),"")</f>
        <v/>
      </c>
      <c r="N118" s="843" t="str">
        <f>IFERROR(IF(($D118="Yes"), iacil!$BG$291 + iacil!$BW$291,""),"")</f>
        <v/>
      </c>
      <c r="O118" s="844" t="str">
        <f>IFERROR(IF(($D118="Yes"), iacil!$BG$292 + iacil!$BW$292,""),"")</f>
        <v/>
      </c>
      <c r="P118" s="845" t="str">
        <f>IFERROR(IF(($D118="Yes"), iacil!$BG$293 + iacil!$BW$293,""),"")</f>
        <v/>
      </c>
      <c r="Q118" s="846" t="str">
        <f>IFERROR(IF(($D118="Yes"), iacil!$BG$294 + iacil!$BW$294,""),"")</f>
        <v/>
      </c>
      <c r="R118" s="847" t="str">
        <f t="shared" si="76"/>
        <v/>
      </c>
      <c r="S118" s="848" t="str">
        <f t="shared" si="90"/>
        <v/>
      </c>
      <c r="T118" s="842"/>
      <c r="U118" s="843"/>
      <c r="V118" s="844"/>
      <c r="W118" s="845"/>
      <c r="X118" s="849"/>
      <c r="Y118" s="847" t="str">
        <f t="shared" si="91"/>
        <v/>
      </c>
      <c r="Z118" s="830" t="s">
        <v>293</v>
      </c>
      <c r="AA118" s="850" t="b">
        <f t="shared" si="77"/>
        <v>0</v>
      </c>
      <c r="AB118" s="851" t="s">
        <v>142</v>
      </c>
      <c r="AC118" s="851" t="str">
        <f>IF(AA118,"quaIACIL (" &amp; C1 &amp; ")","")</f>
        <v/>
      </c>
      <c r="AD118" s="851" t="str">
        <f>IF(AA118,"qualify IACIL (" &amp; C1 &amp; ")","")</f>
        <v/>
      </c>
      <c r="AE118" s="851" t="str">
        <f t="shared" si="89"/>
        <v>N</v>
      </c>
      <c r="AF118" s="75" t="str">
        <f t="shared" si="78"/>
        <v/>
      </c>
      <c r="AG118" s="603" t="str">
        <f t="shared" si="79"/>
        <v/>
      </c>
      <c r="AH118" s="603" t="str">
        <f t="shared" si="80"/>
        <v/>
      </c>
      <c r="AI118" s="603" t="s">
        <v>60</v>
      </c>
      <c r="AJ118" s="603" t="str">
        <f t="shared" si="81"/>
        <v/>
      </c>
      <c r="AK118" s="603" t="str">
        <f t="shared" si="82"/>
        <v/>
      </c>
    </row>
    <row r="119" spans="1:37" ht="14.1" customHeight="1" thickBot="1" x14ac:dyDescent="0.3">
      <c r="A119" s="830"/>
      <c r="B119" s="831" t="s">
        <v>2367</v>
      </c>
      <c r="C119" s="832" t="s">
        <v>61</v>
      </c>
      <c r="D119" s="833" t="s">
        <v>61</v>
      </c>
      <c r="E119" s="834"/>
      <c r="F119" s="835" t="str">
        <f t="shared" si="83"/>
        <v/>
      </c>
      <c r="G119" s="836" t="str">
        <f t="shared" si="84"/>
        <v/>
      </c>
      <c r="H119" s="837" t="str">
        <f t="shared" si="85"/>
        <v/>
      </c>
      <c r="I119" s="838" t="str">
        <f t="shared" si="86"/>
        <v/>
      </c>
      <c r="J119" s="839" t="str">
        <f t="shared" si="87"/>
        <v/>
      </c>
      <c r="K119" s="840" t="str">
        <f t="shared" si="88"/>
        <v/>
      </c>
      <c r="L119" s="841" t="str">
        <f>IFERROR(IF(($D119="Yes"), iacil!$BH$289 + iacil!$BX$289,""),"")</f>
        <v/>
      </c>
      <c r="M119" s="842" t="str">
        <f>IFERROR(IF(($D119="Yes"), iacil!$BH$290 + iacil!$BX$290,""),"")</f>
        <v/>
      </c>
      <c r="N119" s="843" t="str">
        <f>IFERROR(IF(($D119="Yes"), iacil!$BH$291 + iacil!$BX$291,""),"")</f>
        <v/>
      </c>
      <c r="O119" s="844" t="str">
        <f>IFERROR(IF(($D119="Yes"), iacil!$BH$292 + iacil!$BX$292,""),"")</f>
        <v/>
      </c>
      <c r="P119" s="845" t="str">
        <f>IFERROR(IF(($D119="Yes"), iacil!$BH$293 + iacil!$BX$293,""),"")</f>
        <v/>
      </c>
      <c r="Q119" s="846" t="str">
        <f>IFERROR(IF(($D119="Yes"), iacil!$BH$294 + iacil!$BX$294,""),"")</f>
        <v/>
      </c>
      <c r="R119" s="847" t="str">
        <f t="shared" si="76"/>
        <v/>
      </c>
      <c r="S119" s="848" t="str">
        <f t="shared" si="90"/>
        <v/>
      </c>
      <c r="T119" s="842"/>
      <c r="U119" s="843"/>
      <c r="V119" s="844"/>
      <c r="W119" s="845"/>
      <c r="X119" s="849"/>
      <c r="Y119" s="847" t="str">
        <f t="shared" si="91"/>
        <v/>
      </c>
      <c r="Z119" s="830" t="s">
        <v>293</v>
      </c>
      <c r="AA119" s="850" t="b">
        <f t="shared" si="77"/>
        <v>0</v>
      </c>
      <c r="AB119" s="851" t="s">
        <v>142</v>
      </c>
      <c r="AC119" s="851" t="str">
        <f>IF(AA119,"prdIACIL (" &amp; C1 &amp; ")","")</f>
        <v/>
      </c>
      <c r="AD119" s="851" t="str">
        <f>IF(AA119,"produce IACIL (" &amp; C1 &amp; ")","")</f>
        <v/>
      </c>
      <c r="AE119" s="851" t="str">
        <f t="shared" si="89"/>
        <v>N</v>
      </c>
      <c r="AF119" s="75" t="str">
        <f t="shared" si="78"/>
        <v/>
      </c>
      <c r="AG119" s="603" t="str">
        <f t="shared" si="79"/>
        <v/>
      </c>
      <c r="AH119" s="603" t="str">
        <f t="shared" si="80"/>
        <v/>
      </c>
      <c r="AI119" s="603" t="s">
        <v>60</v>
      </c>
      <c r="AJ119" s="603" t="str">
        <f t="shared" si="81"/>
        <v/>
      </c>
      <c r="AK119" s="603" t="str">
        <f t="shared" si="82"/>
        <v/>
      </c>
    </row>
    <row r="120" spans="1:37" ht="14.45" customHeight="1" thickTop="1" x14ac:dyDescent="0.25">
      <c r="A120" s="808" t="s">
        <v>2374</v>
      </c>
      <c r="B120" s="809" t="s">
        <v>2375</v>
      </c>
      <c r="C120" s="810" t="s">
        <v>61</v>
      </c>
      <c r="D120" s="811" t="s">
        <v>61</v>
      </c>
      <c r="E120" s="812"/>
      <c r="F120" s="813" t="str">
        <f t="shared" si="83"/>
        <v/>
      </c>
      <c r="G120" s="814" t="str">
        <f t="shared" si="84"/>
        <v/>
      </c>
      <c r="H120" s="815" t="str">
        <f t="shared" si="85"/>
        <v/>
      </c>
      <c r="I120" s="816" t="str">
        <f t="shared" si="86"/>
        <v/>
      </c>
      <c r="J120" s="817" t="str">
        <f t="shared" si="87"/>
        <v/>
      </c>
      <c r="K120" s="818" t="str">
        <f t="shared" si="88"/>
        <v/>
      </c>
      <c r="L120" s="819" t="str">
        <f>IFERROR(IF(($D120="Yes"), iac!$AV$289 + iac!$BL$289,""),"")</f>
        <v/>
      </c>
      <c r="M120" s="820" t="str">
        <f>IFERROR(IF(($D120="Yes"), iac!$AV$290 + iac!$BL$290,""),"")</f>
        <v/>
      </c>
      <c r="N120" s="821" t="str">
        <f>IFERROR(IF(($D120="Yes"), iac!$AV$291 + iac!$BL$291,""),"")</f>
        <v/>
      </c>
      <c r="O120" s="822" t="str">
        <f>IFERROR(IF(($D120="Yes"), iac!$AV$292 + iac!$BL$292,""),"")</f>
        <v/>
      </c>
      <c r="P120" s="823" t="str">
        <f>IFERROR(IF(($D120="Yes"), iac!$AV$293 + iac!$BL$293,""),"")</f>
        <v/>
      </c>
      <c r="Q120" s="824" t="str">
        <f>IFERROR(IF(($D120="Yes"), iac!$AV$294 + iac!$BL$294,""),"")</f>
        <v/>
      </c>
      <c r="R120" s="825" t="str">
        <f t="shared" si="76"/>
        <v/>
      </c>
      <c r="S120" s="826" t="str">
        <f t="shared" si="90"/>
        <v/>
      </c>
      <c r="T120" s="820"/>
      <c r="U120" s="821"/>
      <c r="V120" s="822"/>
      <c r="W120" s="823"/>
      <c r="X120" s="827"/>
      <c r="Y120" s="825" t="str">
        <f t="shared" si="91"/>
        <v/>
      </c>
      <c r="Z120" s="808" t="s">
        <v>294</v>
      </c>
      <c r="AA120" s="828" t="b">
        <f>COUNTIF(C120:C135,"Yes")&gt;0</f>
        <v>0</v>
      </c>
      <c r="AB120" s="829" t="s">
        <v>141</v>
      </c>
      <c r="AC120" s="829" t="str">
        <f>_xlfn.TEXTJOIN(CHAR(10),TRUE,AC121:AC135)</f>
        <v/>
      </c>
      <c r="AD120" s="829" t="str">
        <f>_xlfn.TEXTJOIN(CHAR(10),TRUE,AD121:AD135)</f>
        <v/>
      </c>
      <c r="AE120" s="829" t="str">
        <f t="shared" si="89"/>
        <v>N</v>
      </c>
      <c r="AF120" s="75" t="str">
        <f>IF(COUNTIF(AE120:AE135,"N")=16,"N",IF(COUNTIF(AE120:AE135,"A")&gt;=1,AE120,"F"))</f>
        <v>N</v>
      </c>
      <c r="AG120" s="603" t="str">
        <f>IF(AE120="A",_xlfn.TEXTJOIN(CHAR(10),TRUE,AG121:AG135),"")</f>
        <v/>
      </c>
      <c r="AH120" s="603" t="str">
        <f>IF(AE120="A",_xlfn.TEXTJOIN(CHAR(10),TRUE,AH121:AH135),"")</f>
        <v/>
      </c>
      <c r="AI120" s="603" t="s">
        <v>60</v>
      </c>
      <c r="AJ120" s="603" t="str">
        <f>IF(AE120="A",_xlfn.TEXTJOIN(CHAR(10),TRUE,AJ121:AJ135),"")</f>
        <v/>
      </c>
      <c r="AK120" s="603" t="str">
        <f>IF(AE120="A",_xlfn.TEXTJOIN(CHAR(10),TRUE,AK121:AK135),"")</f>
        <v/>
      </c>
    </row>
    <row r="121" spans="1:37" ht="14.1" customHeight="1" x14ac:dyDescent="0.25">
      <c r="A121" s="830"/>
      <c r="B121" s="831" t="s">
        <v>2376</v>
      </c>
      <c r="C121" s="832" t="s">
        <v>61</v>
      </c>
      <c r="D121" s="833" t="s">
        <v>61</v>
      </c>
      <c r="E121" s="834"/>
      <c r="F121" s="835" t="str">
        <f t="shared" si="83"/>
        <v/>
      </c>
      <c r="G121" s="836" t="str">
        <f t="shared" si="84"/>
        <v/>
      </c>
      <c r="H121" s="837" t="str">
        <f t="shared" si="85"/>
        <v/>
      </c>
      <c r="I121" s="838" t="str">
        <f t="shared" si="86"/>
        <v/>
      </c>
      <c r="J121" s="839" t="str">
        <f t="shared" si="87"/>
        <v/>
      </c>
      <c r="K121" s="840" t="str">
        <f t="shared" si="88"/>
        <v/>
      </c>
      <c r="L121" s="841" t="str">
        <f>IFERROR(IF(($D121="Yes"), iac!$AW$289 + iac!$BM$289,""),"")</f>
        <v/>
      </c>
      <c r="M121" s="842" t="str">
        <f>IFERROR(IF(($D121="Yes"), iac!$AW$290 + iac!$BM$290,""),"")</f>
        <v/>
      </c>
      <c r="N121" s="843" t="str">
        <f>IFERROR(IF(($D121="Yes"), iac!$AW$291 + iac!$BM$291,""),"")</f>
        <v/>
      </c>
      <c r="O121" s="844" t="str">
        <f>IFERROR(IF(($D121="Yes"), iac!$AW$292 + iac!$BM$292,""),"")</f>
        <v/>
      </c>
      <c r="P121" s="845" t="str">
        <f>IFERROR(IF(($D121="Yes"), iac!$AW$293 + iac!$BM$293,""),"")</f>
        <v/>
      </c>
      <c r="Q121" s="846" t="str">
        <f>IFERROR(IF(($D121="Yes"), iac!$AW$294 + iac!$BM$294,""),"")</f>
        <v/>
      </c>
      <c r="R121" s="847" t="str">
        <f t="shared" si="76"/>
        <v/>
      </c>
      <c r="S121" s="848" t="str">
        <f t="shared" si="90"/>
        <v/>
      </c>
      <c r="T121" s="842"/>
      <c r="U121" s="843"/>
      <c r="V121" s="844"/>
      <c r="W121" s="845"/>
      <c r="X121" s="849"/>
      <c r="Y121" s="847" t="str">
        <f t="shared" si="91"/>
        <v/>
      </c>
      <c r="Z121" s="830" t="s">
        <v>294</v>
      </c>
      <c r="AA121" s="850" t="b">
        <f t="shared" ref="AA121:AA135" si="92">COUNTIF(C121:C121,"Yes")&gt;0</f>
        <v>0</v>
      </c>
      <c r="AB121" s="851" t="s">
        <v>141</v>
      </c>
      <c r="AC121" s="851" t="str">
        <f>IF(AA121,"kIAC (" &amp; C1 &amp; ")","")</f>
        <v/>
      </c>
      <c r="AD121" s="851" t="str">
        <f>IF(AA121,"contact IAC (" &amp; C1 &amp; ")","")</f>
        <v/>
      </c>
      <c r="AE121" s="851" t="str">
        <f t="shared" si="89"/>
        <v>N</v>
      </c>
      <c r="AF121" s="75" t="str">
        <f t="shared" ref="AF121:AF135" si="93">IF(AND(AA121,AD121="A"),"A","")</f>
        <v/>
      </c>
      <c r="AG121" s="603" t="str">
        <f t="shared" ref="AG121:AG135" si="94">IF(AE121="A",AC121,"")</f>
        <v/>
      </c>
      <c r="AH121" s="603" t="str">
        <f t="shared" ref="AH121:AH135" si="95">IF(AE121="A",AD121,"")</f>
        <v/>
      </c>
      <c r="AI121" s="603" t="s">
        <v>60</v>
      </c>
      <c r="AJ121" s="603" t="str">
        <f t="shared" ref="AJ121:AJ135" si="96">IF(LEN(AG121)&gt;0,IF(AI121="Yes",AG121,""),"")</f>
        <v/>
      </c>
      <c r="AK121" s="603" t="str">
        <f t="shared" ref="AK121:AK135" si="97">IF(LEN(AH121)&gt;0,IF(AI121="Yes",AH121,""),"")</f>
        <v/>
      </c>
    </row>
    <row r="122" spans="1:37" ht="14.1" customHeight="1" x14ac:dyDescent="0.25">
      <c r="A122" s="830"/>
      <c r="B122" s="831" t="s">
        <v>2378</v>
      </c>
      <c r="C122" s="832" t="s">
        <v>61</v>
      </c>
      <c r="D122" s="833" t="s">
        <v>61</v>
      </c>
      <c r="E122" s="834"/>
      <c r="F122" s="835" t="str">
        <f t="shared" si="83"/>
        <v/>
      </c>
      <c r="G122" s="836" t="str">
        <f t="shared" si="84"/>
        <v/>
      </c>
      <c r="H122" s="837" t="str">
        <f t="shared" si="85"/>
        <v/>
      </c>
      <c r="I122" s="838" t="str">
        <f t="shared" si="86"/>
        <v/>
      </c>
      <c r="J122" s="839" t="str">
        <f t="shared" si="87"/>
        <v/>
      </c>
      <c r="K122" s="840" t="str">
        <f t="shared" si="88"/>
        <v/>
      </c>
      <c r="L122" s="841" t="str">
        <f>IFERROR(IF(($D122="Yes"), iac!$AX$289 + iac!$BN$289,""),"")</f>
        <v/>
      </c>
      <c r="M122" s="842" t="str">
        <f>IFERROR(IF(($D122="Yes"), iac!$AX$290 + iac!$BN$290,""),"")</f>
        <v/>
      </c>
      <c r="N122" s="843" t="str">
        <f>IFERROR(IF(($D122="Yes"), iac!$AX$291 + iac!$BN$291,""),"")</f>
        <v/>
      </c>
      <c r="O122" s="844" t="str">
        <f>IFERROR(IF(($D122="Yes"), iac!$AX$292 + iac!$BN$292,""),"")</f>
        <v/>
      </c>
      <c r="P122" s="845" t="str">
        <f>IFERROR(IF(($D122="Yes"), iac!$AX$293 + iac!$BN$293,""),"")</f>
        <v/>
      </c>
      <c r="Q122" s="846" t="str">
        <f>IFERROR(IF(($D122="Yes"), iac!$AX$294 + iac!$BN$294,""),"")</f>
        <v/>
      </c>
      <c r="R122" s="847" t="str">
        <f t="shared" si="76"/>
        <v/>
      </c>
      <c r="S122" s="848" t="str">
        <f t="shared" si="90"/>
        <v/>
      </c>
      <c r="T122" s="842"/>
      <c r="U122" s="843"/>
      <c r="V122" s="844"/>
      <c r="W122" s="845"/>
      <c r="X122" s="849"/>
      <c r="Y122" s="847" t="str">
        <f t="shared" si="91"/>
        <v/>
      </c>
      <c r="Z122" s="830" t="s">
        <v>294</v>
      </c>
      <c r="AA122" s="850" t="b">
        <f t="shared" si="92"/>
        <v>0</v>
      </c>
      <c r="AB122" s="851" t="s">
        <v>141</v>
      </c>
      <c r="AC122" s="851" t="str">
        <f>IF(AA122,"pIAC (" &amp; C1 &amp; ")","")</f>
        <v/>
      </c>
      <c r="AD122" s="851" t="str">
        <f>IF(AA122,"proximity IAC (" &amp; C1 &amp; ")","")</f>
        <v/>
      </c>
      <c r="AE122" s="851" t="str">
        <f t="shared" si="89"/>
        <v>N</v>
      </c>
      <c r="AF122" s="75" t="str">
        <f t="shared" si="93"/>
        <v/>
      </c>
      <c r="AG122" s="603" t="str">
        <f t="shared" si="94"/>
        <v/>
      </c>
      <c r="AH122" s="603" t="str">
        <f t="shared" si="95"/>
        <v/>
      </c>
      <c r="AI122" s="603" t="s">
        <v>60</v>
      </c>
      <c r="AJ122" s="603" t="str">
        <f t="shared" si="96"/>
        <v/>
      </c>
      <c r="AK122" s="603" t="str">
        <f t="shared" si="97"/>
        <v/>
      </c>
    </row>
    <row r="123" spans="1:37" ht="14.1" customHeight="1" x14ac:dyDescent="0.25">
      <c r="A123" s="830"/>
      <c r="B123" s="831" t="s">
        <v>2380</v>
      </c>
      <c r="C123" s="832" t="s">
        <v>61</v>
      </c>
      <c r="D123" s="833" t="s">
        <v>61</v>
      </c>
      <c r="E123" s="834"/>
      <c r="F123" s="835" t="str">
        <f t="shared" si="83"/>
        <v/>
      </c>
      <c r="G123" s="836" t="str">
        <f t="shared" si="84"/>
        <v/>
      </c>
      <c r="H123" s="837" t="str">
        <f t="shared" si="85"/>
        <v/>
      </c>
      <c r="I123" s="838" t="str">
        <f t="shared" si="86"/>
        <v/>
      </c>
      <c r="J123" s="839" t="str">
        <f t="shared" si="87"/>
        <v/>
      </c>
      <c r="K123" s="840" t="str">
        <f t="shared" si="88"/>
        <v/>
      </c>
      <c r="L123" s="841" t="str">
        <f>IFERROR(IF(($D123="Yes"), iac!$AY$289 + iac!$BO$289,""),"")</f>
        <v/>
      </c>
      <c r="M123" s="842" t="str">
        <f>IFERROR(IF(($D123="Yes"), iac!$AY$290 + iac!$BO$290,""),"")</f>
        <v/>
      </c>
      <c r="N123" s="843" t="str">
        <f>IFERROR(IF(($D123="Yes"), iac!$AY$291 + iac!$BO$291,""),"")</f>
        <v/>
      </c>
      <c r="O123" s="844" t="str">
        <f>IFERROR(IF(($D123="Yes"), iac!$AY$292 + iac!$BO$292,""),"")</f>
        <v/>
      </c>
      <c r="P123" s="845" t="str">
        <f>IFERROR(IF(($D123="Yes"), iac!$AY$293 + iac!$BO$293,""),"")</f>
        <v/>
      </c>
      <c r="Q123" s="846" t="str">
        <f>IFERROR(IF(($D123="Yes"), iac!$AY$294 + iac!$BO$294,""),"")</f>
        <v/>
      </c>
      <c r="R123" s="847" t="str">
        <f t="shared" si="76"/>
        <v/>
      </c>
      <c r="S123" s="848" t="str">
        <f t="shared" si="90"/>
        <v/>
      </c>
      <c r="T123" s="842"/>
      <c r="U123" s="843"/>
      <c r="V123" s="844"/>
      <c r="W123" s="845"/>
      <c r="X123" s="849"/>
      <c r="Y123" s="847" t="str">
        <f t="shared" si="91"/>
        <v/>
      </c>
      <c r="Z123" s="830" t="s">
        <v>294</v>
      </c>
      <c r="AA123" s="850" t="b">
        <f t="shared" si="92"/>
        <v>0</v>
      </c>
      <c r="AB123" s="851" t="s">
        <v>141</v>
      </c>
      <c r="AC123" s="851" t="str">
        <f>IF(AA123,"mIAC (" &amp; C1 &amp; ")","")</f>
        <v/>
      </c>
      <c r="AD123" s="851" t="str">
        <f>IF(AA123,"module IAC (" &amp; C1 &amp; ")","")</f>
        <v/>
      </c>
      <c r="AE123" s="851" t="str">
        <f t="shared" si="89"/>
        <v>N</v>
      </c>
      <c r="AF123" s="75" t="str">
        <f t="shared" si="93"/>
        <v/>
      </c>
      <c r="AG123" s="603" t="str">
        <f t="shared" si="94"/>
        <v/>
      </c>
      <c r="AH123" s="603" t="str">
        <f t="shared" si="95"/>
        <v/>
      </c>
      <c r="AI123" s="603" t="s">
        <v>60</v>
      </c>
      <c r="AJ123" s="603" t="str">
        <f t="shared" si="96"/>
        <v/>
      </c>
      <c r="AK123" s="603" t="str">
        <f t="shared" si="97"/>
        <v/>
      </c>
    </row>
    <row r="124" spans="1:37" ht="14.1" customHeight="1" x14ac:dyDescent="0.25">
      <c r="A124" s="830"/>
      <c r="B124" s="831" t="s">
        <v>2382</v>
      </c>
      <c r="C124" s="832" t="s">
        <v>61</v>
      </c>
      <c r="D124" s="833" t="s">
        <v>61</v>
      </c>
      <c r="E124" s="834"/>
      <c r="F124" s="835" t="str">
        <f t="shared" si="83"/>
        <v/>
      </c>
      <c r="G124" s="836" t="str">
        <f t="shared" si="84"/>
        <v/>
      </c>
      <c r="H124" s="837" t="str">
        <f t="shared" si="85"/>
        <v/>
      </c>
      <c r="I124" s="838" t="str">
        <f t="shared" si="86"/>
        <v/>
      </c>
      <c r="J124" s="839" t="str">
        <f t="shared" si="87"/>
        <v/>
      </c>
      <c r="K124" s="840" t="str">
        <f t="shared" si="88"/>
        <v/>
      </c>
      <c r="L124" s="841" t="str">
        <f>IFERROR(IF(($D124="Yes"), iac!$AZ$289 + iac!$BP$289,""),"")</f>
        <v/>
      </c>
      <c r="M124" s="842" t="str">
        <f>IFERROR(IF(($D124="Yes"), iac!$AZ$290 + iac!$BP$290,""),"")</f>
        <v/>
      </c>
      <c r="N124" s="843" t="str">
        <f>IFERROR(IF(($D124="Yes"), iac!$AZ$291 + iac!$BP$291,""),"")</f>
        <v/>
      </c>
      <c r="O124" s="844" t="str">
        <f>IFERROR(IF(($D124="Yes"), iac!$AZ$292 + iac!$BP$292,""),"")</f>
        <v/>
      </c>
      <c r="P124" s="845" t="str">
        <f>IFERROR(IF(($D124="Yes"), iac!$AZ$293 + iac!$BP$293,""),"")</f>
        <v/>
      </c>
      <c r="Q124" s="846" t="str">
        <f>IFERROR(IF(($D124="Yes"), iac!$AZ$294 + iac!$BP$294,""),"")</f>
        <v/>
      </c>
      <c r="R124" s="847" t="str">
        <f t="shared" si="76"/>
        <v/>
      </c>
      <c r="S124" s="848" t="str">
        <f t="shared" si="90"/>
        <v/>
      </c>
      <c r="T124" s="842"/>
      <c r="U124" s="843"/>
      <c r="V124" s="844"/>
      <c r="W124" s="845"/>
      <c r="X124" s="849"/>
      <c r="Y124" s="847" t="str">
        <f t="shared" si="91"/>
        <v/>
      </c>
      <c r="Z124" s="830" t="s">
        <v>294</v>
      </c>
      <c r="AA124" s="850" t="b">
        <f t="shared" si="92"/>
        <v>0</v>
      </c>
      <c r="AB124" s="851" t="s">
        <v>141</v>
      </c>
      <c r="AC124" s="851" t="str">
        <f>IF(AA124,"ilIAC (" &amp; C1 &amp; ")","")</f>
        <v/>
      </c>
      <c r="AD124" s="851" t="str">
        <f>IF(AA124,"inlay IAC (" &amp; C1 &amp; ")","")</f>
        <v/>
      </c>
      <c r="AE124" s="851" t="str">
        <f t="shared" si="89"/>
        <v>N</v>
      </c>
      <c r="AF124" s="75" t="str">
        <f t="shared" si="93"/>
        <v/>
      </c>
      <c r="AG124" s="603" t="str">
        <f t="shared" si="94"/>
        <v/>
      </c>
      <c r="AH124" s="603" t="str">
        <f t="shared" si="95"/>
        <v/>
      </c>
      <c r="AI124" s="603" t="s">
        <v>60</v>
      </c>
      <c r="AJ124" s="603" t="str">
        <f t="shared" si="96"/>
        <v/>
      </c>
      <c r="AK124" s="603" t="str">
        <f t="shared" si="97"/>
        <v/>
      </c>
    </row>
    <row r="125" spans="1:37" ht="14.1" customHeight="1" x14ac:dyDescent="0.25">
      <c r="A125" s="830"/>
      <c r="B125" s="831" t="s">
        <v>2384</v>
      </c>
      <c r="C125" s="832" t="s">
        <v>61</v>
      </c>
      <c r="D125" s="833" t="s">
        <v>61</v>
      </c>
      <c r="E125" s="834"/>
      <c r="F125" s="835" t="str">
        <f t="shared" si="83"/>
        <v/>
      </c>
      <c r="G125" s="836" t="str">
        <f t="shared" si="84"/>
        <v/>
      </c>
      <c r="H125" s="837" t="str">
        <f t="shared" si="85"/>
        <v/>
      </c>
      <c r="I125" s="838" t="str">
        <f t="shared" si="86"/>
        <v/>
      </c>
      <c r="J125" s="839" t="str">
        <f t="shared" si="87"/>
        <v/>
      </c>
      <c r="K125" s="840" t="str">
        <f t="shared" si="88"/>
        <v/>
      </c>
      <c r="L125" s="841" t="str">
        <f>IFERROR(IF(($D125="Yes"), iac!$BA$289 + iac!$BQ$289,""),"")</f>
        <v/>
      </c>
      <c r="M125" s="842" t="str">
        <f>IFERROR(IF(($D125="Yes"), iac!$BA$290 + iac!$BQ$290,""),"")</f>
        <v/>
      </c>
      <c r="N125" s="843" t="str">
        <f>IFERROR(IF(($D125="Yes"), iac!$BA$291 + iac!$BQ$291,""),"")</f>
        <v/>
      </c>
      <c r="O125" s="844" t="str">
        <f>IFERROR(IF(($D125="Yes"), iac!$BA$292 + iac!$BQ$292,""),"")</f>
        <v/>
      </c>
      <c r="P125" s="845" t="str">
        <f>IFERROR(IF(($D125="Yes"), iac!$BA$293 + iac!$BQ$293,""),"")</f>
        <v/>
      </c>
      <c r="Q125" s="846" t="str">
        <f>IFERROR(IF(($D125="Yes"), iac!$BA$294 + iac!$BQ$294,""),"")</f>
        <v/>
      </c>
      <c r="R125" s="847" t="str">
        <f t="shared" si="76"/>
        <v/>
      </c>
      <c r="S125" s="848" t="str">
        <f t="shared" si="90"/>
        <v/>
      </c>
      <c r="T125" s="842"/>
      <c r="U125" s="843"/>
      <c r="V125" s="844"/>
      <c r="W125" s="845"/>
      <c r="X125" s="849"/>
      <c r="Y125" s="847" t="str">
        <f t="shared" si="91"/>
        <v/>
      </c>
      <c r="Z125" s="830" t="s">
        <v>294</v>
      </c>
      <c r="AA125" s="850" t="b">
        <f t="shared" si="92"/>
        <v>0</v>
      </c>
      <c r="AB125" s="851" t="s">
        <v>141</v>
      </c>
      <c r="AC125" s="851" t="str">
        <f>IF(AA125,"icIAC (" &amp; C1 &amp; ")","")</f>
        <v/>
      </c>
      <c r="AD125" s="851" t="str">
        <f>IF(AA125,"ic IAC (" &amp; C1 &amp; ")","")</f>
        <v/>
      </c>
      <c r="AE125" s="851" t="str">
        <f t="shared" si="89"/>
        <v>N</v>
      </c>
      <c r="AF125" s="75" t="str">
        <f t="shared" si="93"/>
        <v/>
      </c>
      <c r="AG125" s="603" t="str">
        <f t="shared" si="94"/>
        <v/>
      </c>
      <c r="AH125" s="603" t="str">
        <f t="shared" si="95"/>
        <v/>
      </c>
      <c r="AI125" s="603" t="s">
        <v>60</v>
      </c>
      <c r="AJ125" s="603" t="str">
        <f t="shared" si="96"/>
        <v/>
      </c>
      <c r="AK125" s="603" t="str">
        <f t="shared" si="97"/>
        <v/>
      </c>
    </row>
    <row r="126" spans="1:37" ht="14.1" customHeight="1" x14ac:dyDescent="0.25">
      <c r="A126" s="830"/>
      <c r="B126" s="831" t="s">
        <v>2386</v>
      </c>
      <c r="C126" s="832" t="s">
        <v>61</v>
      </c>
      <c r="D126" s="833" t="s">
        <v>61</v>
      </c>
      <c r="E126" s="834"/>
      <c r="F126" s="835" t="str">
        <f t="shared" si="83"/>
        <v/>
      </c>
      <c r="G126" s="836" t="str">
        <f t="shared" si="84"/>
        <v/>
      </c>
      <c r="H126" s="837" t="str">
        <f t="shared" si="85"/>
        <v/>
      </c>
      <c r="I126" s="838" t="str">
        <f t="shared" si="86"/>
        <v/>
      </c>
      <c r="J126" s="839" t="str">
        <f t="shared" si="87"/>
        <v/>
      </c>
      <c r="K126" s="840" t="str">
        <f t="shared" si="88"/>
        <v/>
      </c>
      <c r="L126" s="841" t="str">
        <f>IFERROR(IF(($D126="Yes"), iac!$BB$289 + iac!$BR$289,""),"")</f>
        <v/>
      </c>
      <c r="M126" s="842" t="str">
        <f>IFERROR(IF(($D126="Yes"), iac!$BB$290 + iac!$BR$290,""),"")</f>
        <v/>
      </c>
      <c r="N126" s="843" t="str">
        <f>IFERROR(IF(($D126="Yes"), iac!$BB$291 + iac!$BR$291,""),"")</f>
        <v/>
      </c>
      <c r="O126" s="844" t="str">
        <f>IFERROR(IF(($D126="Yes"), iac!$BB$292 + iac!$BR$292,""),"")</f>
        <v/>
      </c>
      <c r="P126" s="845" t="str">
        <f>IFERROR(IF(($D126="Yes"), iac!$BB$293 + iac!$BR$293,""),"")</f>
        <v/>
      </c>
      <c r="Q126" s="846" t="str">
        <f>IFERROR(IF(($D126="Yes"), iac!$BB$294 + iac!$BR$294,""),"")</f>
        <v/>
      </c>
      <c r="R126" s="847" t="str">
        <f t="shared" si="76"/>
        <v/>
      </c>
      <c r="S126" s="848" t="str">
        <f t="shared" si="90"/>
        <v/>
      </c>
      <c r="T126" s="842"/>
      <c r="U126" s="843"/>
      <c r="V126" s="844"/>
      <c r="W126" s="845"/>
      <c r="X126" s="849"/>
      <c r="Y126" s="847" t="str">
        <f t="shared" si="91"/>
        <v/>
      </c>
      <c r="Z126" s="830" t="s">
        <v>294</v>
      </c>
      <c r="AA126" s="850" t="b">
        <f t="shared" si="92"/>
        <v>0</v>
      </c>
      <c r="AB126" s="851" t="s">
        <v>141</v>
      </c>
      <c r="AC126" s="851" t="str">
        <f>IF(AA126,"dIAC (" &amp; C1 &amp; ")","")</f>
        <v/>
      </c>
      <c r="AD126" s="851" t="str">
        <f>IF(AA126,"display IAC (" &amp; C1 &amp; ")","")</f>
        <v/>
      </c>
      <c r="AE126" s="851" t="str">
        <f t="shared" si="89"/>
        <v>N</v>
      </c>
      <c r="AF126" s="75" t="str">
        <f t="shared" si="93"/>
        <v/>
      </c>
      <c r="AG126" s="603" t="str">
        <f t="shared" si="94"/>
        <v/>
      </c>
      <c r="AH126" s="603" t="str">
        <f t="shared" si="95"/>
        <v/>
      </c>
      <c r="AI126" s="603" t="s">
        <v>60</v>
      </c>
      <c r="AJ126" s="603" t="str">
        <f t="shared" si="96"/>
        <v/>
      </c>
      <c r="AK126" s="603" t="str">
        <f t="shared" si="97"/>
        <v/>
      </c>
    </row>
    <row r="127" spans="1:37" ht="14.1" customHeight="1" x14ac:dyDescent="0.25">
      <c r="A127" s="830"/>
      <c r="B127" s="831" t="s">
        <v>2388</v>
      </c>
      <c r="C127" s="832" t="s">
        <v>61</v>
      </c>
      <c r="D127" s="833" t="s">
        <v>61</v>
      </c>
      <c r="E127" s="834"/>
      <c r="F127" s="835" t="str">
        <f t="shared" si="83"/>
        <v/>
      </c>
      <c r="G127" s="836" t="str">
        <f t="shared" si="84"/>
        <v/>
      </c>
      <c r="H127" s="837" t="str">
        <f t="shared" si="85"/>
        <v/>
      </c>
      <c r="I127" s="838" t="str">
        <f t="shared" si="86"/>
        <v/>
      </c>
      <c r="J127" s="839" t="str">
        <f t="shared" si="87"/>
        <v/>
      </c>
      <c r="K127" s="840" t="str">
        <f t="shared" si="88"/>
        <v/>
      </c>
      <c r="L127" s="841" t="str">
        <f>IFERROR(IF(($D127="Yes"), iac!$BC$289 + iac!$BS$289,""),"")</f>
        <v/>
      </c>
      <c r="M127" s="842" t="str">
        <f>IFERROR(IF(($D127="Yes"), iac!$BC$290 + iac!$BS$290,""),"")</f>
        <v/>
      </c>
      <c r="N127" s="843" t="str">
        <f>IFERROR(IF(($D127="Yes"), iac!$BC$291 + iac!$BS$291,""),"")</f>
        <v/>
      </c>
      <c r="O127" s="844" t="str">
        <f>IFERROR(IF(($D127="Yes"), iac!$BC$292 + iac!$BS$292,""),"")</f>
        <v/>
      </c>
      <c r="P127" s="845" t="str">
        <f>IFERROR(IF(($D127="Yes"), iac!$BC$293 + iac!$BS$293,""),"")</f>
        <v/>
      </c>
      <c r="Q127" s="846" t="str">
        <f>IFERROR(IF(($D127="Yes"), iac!$BC$294 + iac!$BS$294,""),"")</f>
        <v/>
      </c>
      <c r="R127" s="847" t="str">
        <f t="shared" si="76"/>
        <v/>
      </c>
      <c r="S127" s="848" t="str">
        <f t="shared" si="90"/>
        <v/>
      </c>
      <c r="T127" s="842"/>
      <c r="U127" s="843"/>
      <c r="V127" s="844"/>
      <c r="W127" s="845"/>
      <c r="X127" s="849"/>
      <c r="Y127" s="847" t="str">
        <f t="shared" si="91"/>
        <v/>
      </c>
      <c r="Z127" s="830" t="s">
        <v>294</v>
      </c>
      <c r="AA127" s="850" t="b">
        <f t="shared" si="92"/>
        <v>0</v>
      </c>
      <c r="AB127" s="851" t="s">
        <v>141</v>
      </c>
      <c r="AC127" s="851" t="str">
        <f>IF(AA127,"fpIAC (" &amp; C1 &amp; ")","")</f>
        <v/>
      </c>
      <c r="AD127" s="851" t="str">
        <f>IF(AA127,"fingerprint IAC (" &amp; C1 &amp; ")","")</f>
        <v/>
      </c>
      <c r="AE127" s="851" t="str">
        <f t="shared" si="89"/>
        <v>N</v>
      </c>
      <c r="AF127" s="75" t="str">
        <f t="shared" si="93"/>
        <v/>
      </c>
      <c r="AG127" s="603" t="str">
        <f t="shared" si="94"/>
        <v/>
      </c>
      <c r="AH127" s="603" t="str">
        <f t="shared" si="95"/>
        <v/>
      </c>
      <c r="AI127" s="603" t="s">
        <v>60</v>
      </c>
      <c r="AJ127" s="603" t="str">
        <f t="shared" si="96"/>
        <v/>
      </c>
      <c r="AK127" s="603" t="str">
        <f t="shared" si="97"/>
        <v/>
      </c>
    </row>
    <row r="128" spans="1:37" ht="14.1" customHeight="1" x14ac:dyDescent="0.25">
      <c r="A128" s="830"/>
      <c r="B128" s="831" t="s">
        <v>2390</v>
      </c>
      <c r="C128" s="832" t="s">
        <v>61</v>
      </c>
      <c r="D128" s="833" t="s">
        <v>61</v>
      </c>
      <c r="E128" s="834"/>
      <c r="F128" s="835" t="str">
        <f t="shared" si="83"/>
        <v/>
      </c>
      <c r="G128" s="836" t="str">
        <f t="shared" si="84"/>
        <v/>
      </c>
      <c r="H128" s="837" t="str">
        <f t="shared" si="85"/>
        <v/>
      </c>
      <c r="I128" s="838" t="str">
        <f t="shared" si="86"/>
        <v/>
      </c>
      <c r="J128" s="839" t="str">
        <f t="shared" si="87"/>
        <v/>
      </c>
      <c r="K128" s="840" t="str">
        <f t="shared" si="88"/>
        <v/>
      </c>
      <c r="L128" s="841" t="str">
        <f>IFERROR(IF(($D128="Yes"), iac!$BD$289 + iac!$BT$289,""),"")</f>
        <v/>
      </c>
      <c r="M128" s="842" t="str">
        <f>IFERROR(IF(($D128="Yes"), iac!$BD$290 + iac!$BT$290,""),"")</f>
        <v/>
      </c>
      <c r="N128" s="843" t="str">
        <f>IFERROR(IF(($D128="Yes"), iac!$BD$291 + iac!$BT$291,""),"")</f>
        <v/>
      </c>
      <c r="O128" s="844" t="str">
        <f>IFERROR(IF(($D128="Yes"), iac!$BD$292 + iac!$BT$292,""),"")</f>
        <v/>
      </c>
      <c r="P128" s="845" t="str">
        <f>IFERROR(IF(($D128="Yes"), iac!$BD$293 + iac!$BT$293,""),"")</f>
        <v/>
      </c>
      <c r="Q128" s="846" t="str">
        <f>IFERROR(IF(($D128="Yes"), iac!$BD$294 + iac!$BT$294,""),"")</f>
        <v/>
      </c>
      <c r="R128" s="847" t="str">
        <f t="shared" si="76"/>
        <v/>
      </c>
      <c r="S128" s="848" t="str">
        <f t="shared" si="90"/>
        <v/>
      </c>
      <c r="T128" s="842"/>
      <c r="U128" s="843"/>
      <c r="V128" s="844"/>
      <c r="W128" s="845"/>
      <c r="X128" s="849"/>
      <c r="Y128" s="847" t="str">
        <f t="shared" si="91"/>
        <v/>
      </c>
      <c r="Z128" s="830" t="s">
        <v>294</v>
      </c>
      <c r="AA128" s="850" t="b">
        <f t="shared" si="92"/>
        <v>0</v>
      </c>
      <c r="AB128" s="851" t="s">
        <v>141</v>
      </c>
      <c r="AC128" s="851" t="str">
        <f>IF(AA128,"vcIAC (" &amp; C1 &amp; ")","")</f>
        <v/>
      </c>
      <c r="AD128" s="851" t="str">
        <f>IF(AA128,"voice IAC (" &amp; C1 &amp; ")","")</f>
        <v/>
      </c>
      <c r="AE128" s="851" t="str">
        <f t="shared" si="89"/>
        <v>N</v>
      </c>
      <c r="AF128" s="75" t="str">
        <f t="shared" si="93"/>
        <v/>
      </c>
      <c r="AG128" s="603" t="str">
        <f t="shared" si="94"/>
        <v/>
      </c>
      <c r="AH128" s="603" t="str">
        <f t="shared" si="95"/>
        <v/>
      </c>
      <c r="AI128" s="603" t="s">
        <v>60</v>
      </c>
      <c r="AJ128" s="603" t="str">
        <f t="shared" si="96"/>
        <v/>
      </c>
      <c r="AK128" s="603" t="str">
        <f t="shared" si="97"/>
        <v/>
      </c>
    </row>
    <row r="129" spans="1:37" ht="14.1" customHeight="1" x14ac:dyDescent="0.25">
      <c r="A129" s="830"/>
      <c r="B129" s="831" t="s">
        <v>2392</v>
      </c>
      <c r="C129" s="832" t="s">
        <v>61</v>
      </c>
      <c r="D129" s="833" t="s">
        <v>61</v>
      </c>
      <c r="E129" s="834"/>
      <c r="F129" s="835" t="str">
        <f t="shared" si="83"/>
        <v/>
      </c>
      <c r="G129" s="836" t="str">
        <f t="shared" si="84"/>
        <v/>
      </c>
      <c r="H129" s="837" t="str">
        <f t="shared" si="85"/>
        <v/>
      </c>
      <c r="I129" s="838" t="str">
        <f t="shared" si="86"/>
        <v/>
      </c>
      <c r="J129" s="839" t="str">
        <f t="shared" si="87"/>
        <v/>
      </c>
      <c r="K129" s="840" t="str">
        <f t="shared" si="88"/>
        <v/>
      </c>
      <c r="L129" s="841" t="str">
        <f>IFERROR(IF(($D129="Yes"), iac!$BE$289 + iac!$BU$289,""),"")</f>
        <v/>
      </c>
      <c r="M129" s="842" t="str">
        <f>IFERROR(IF(($D129="Yes"), iac!$BE$290 + iac!$BU$290,""),"")</f>
        <v/>
      </c>
      <c r="N129" s="843" t="str">
        <f>IFERROR(IF(($D129="Yes"), iac!$BE$291 + iac!$BU$291,""),"")</f>
        <v/>
      </c>
      <c r="O129" s="844" t="str">
        <f>IFERROR(IF(($D129="Yes"), iac!$BE$292 + iac!$BU$292,""),"")</f>
        <v/>
      </c>
      <c r="P129" s="845" t="str">
        <f>IFERROR(IF(($D129="Yes"), iac!$BE$293 + iac!$BU$293,""),"")</f>
        <v/>
      </c>
      <c r="Q129" s="846" t="str">
        <f>IFERROR(IF(($D129="Yes"), iac!$BE$294 + iac!$BU$294,""),"")</f>
        <v/>
      </c>
      <c r="R129" s="847" t="str">
        <f t="shared" si="76"/>
        <v/>
      </c>
      <c r="S129" s="848" t="str">
        <f t="shared" si="90"/>
        <v/>
      </c>
      <c r="T129" s="842"/>
      <c r="U129" s="843"/>
      <c r="V129" s="844"/>
      <c r="W129" s="845"/>
      <c r="X129" s="849"/>
      <c r="Y129" s="847" t="str">
        <f t="shared" si="91"/>
        <v/>
      </c>
      <c r="Z129" s="830" t="s">
        <v>294</v>
      </c>
      <c r="AA129" s="850" t="b">
        <f t="shared" si="92"/>
        <v>0</v>
      </c>
      <c r="AB129" s="851" t="s">
        <v>141</v>
      </c>
      <c r="AC129" s="851" t="str">
        <f>IF(AA129,"ledIAC (" &amp; C1 &amp; ")","")</f>
        <v/>
      </c>
      <c r="AD129" s="851" t="str">
        <f>IF(AA129,"led IAC (" &amp; C1 &amp; ")","")</f>
        <v/>
      </c>
      <c r="AE129" s="851" t="str">
        <f t="shared" si="89"/>
        <v>N</v>
      </c>
      <c r="AF129" s="75" t="str">
        <f t="shared" si="93"/>
        <v/>
      </c>
      <c r="AG129" s="603" t="str">
        <f t="shared" si="94"/>
        <v/>
      </c>
      <c r="AH129" s="603" t="str">
        <f t="shared" si="95"/>
        <v/>
      </c>
      <c r="AI129" s="603" t="s">
        <v>60</v>
      </c>
      <c r="AJ129" s="603" t="str">
        <f t="shared" si="96"/>
        <v/>
      </c>
      <c r="AK129" s="603" t="str">
        <f t="shared" si="97"/>
        <v/>
      </c>
    </row>
    <row r="130" spans="1:37" ht="14.1" customHeight="1" x14ac:dyDescent="0.25">
      <c r="A130" s="830"/>
      <c r="B130" s="831" t="s">
        <v>2394</v>
      </c>
      <c r="C130" s="832" t="s">
        <v>61</v>
      </c>
      <c r="D130" s="833" t="s">
        <v>61</v>
      </c>
      <c r="E130" s="834"/>
      <c r="F130" s="835" t="str">
        <f t="shared" si="83"/>
        <v/>
      </c>
      <c r="G130" s="836" t="str">
        <f t="shared" si="84"/>
        <v/>
      </c>
      <c r="H130" s="837" t="str">
        <f t="shared" si="85"/>
        <v/>
      </c>
      <c r="I130" s="838" t="str">
        <f t="shared" si="86"/>
        <v/>
      </c>
      <c r="J130" s="839" t="str">
        <f t="shared" si="87"/>
        <v/>
      </c>
      <c r="K130" s="840" t="str">
        <f t="shared" si="88"/>
        <v/>
      </c>
      <c r="L130" s="841" t="str">
        <f>IFERROR(IF(($D130="Yes"), iac!$BF$289 + iac!$BV$289,""),"")</f>
        <v/>
      </c>
      <c r="M130" s="842" t="str">
        <f>IFERROR(IF(($D130="Yes"), iac!$BF$290 + iac!$BV$290,""),"")</f>
        <v/>
      </c>
      <c r="N130" s="843" t="str">
        <f>IFERROR(IF(($D130="Yes"), iac!$BF$291 + iac!$BV$291,""),"")</f>
        <v/>
      </c>
      <c r="O130" s="844" t="str">
        <f>IFERROR(IF(($D130="Yes"), iac!$BF$292 + iac!$BV$292,""),"")</f>
        <v/>
      </c>
      <c r="P130" s="845" t="str">
        <f>IFERROR(IF(($D130="Yes"), iac!$BF$293 + iac!$BV$293,""),"")</f>
        <v/>
      </c>
      <c r="Q130" s="846" t="str">
        <f>IFERROR(IF(($D130="Yes"), iac!$BF$294 + iac!$BV$294,""),"")</f>
        <v/>
      </c>
      <c r="R130" s="847" t="str">
        <f t="shared" si="76"/>
        <v/>
      </c>
      <c r="S130" s="848" t="str">
        <f t="shared" si="90"/>
        <v/>
      </c>
      <c r="T130" s="842"/>
      <c r="U130" s="843"/>
      <c r="V130" s="844"/>
      <c r="W130" s="845"/>
      <c r="X130" s="849"/>
      <c r="Y130" s="847" t="str">
        <f t="shared" si="91"/>
        <v/>
      </c>
      <c r="Z130" s="830" t="s">
        <v>294</v>
      </c>
      <c r="AA130" s="850" t="b">
        <f t="shared" si="92"/>
        <v>0</v>
      </c>
      <c r="AB130" s="851" t="s">
        <v>141</v>
      </c>
      <c r="AC130" s="851" t="str">
        <f>IF(AA130,"btIAC (" &amp; C1 &amp; ")","")</f>
        <v/>
      </c>
      <c r="AD130" s="851" t="str">
        <f>IF(AA130,"bluetooth IAC (" &amp; C1 &amp; ")","")</f>
        <v/>
      </c>
      <c r="AE130" s="851" t="str">
        <f t="shared" si="89"/>
        <v>N</v>
      </c>
      <c r="AF130" s="75" t="str">
        <f t="shared" si="93"/>
        <v/>
      </c>
      <c r="AG130" s="603" t="str">
        <f t="shared" si="94"/>
        <v/>
      </c>
      <c r="AH130" s="603" t="str">
        <f t="shared" si="95"/>
        <v/>
      </c>
      <c r="AI130" s="603" t="s">
        <v>60</v>
      </c>
      <c r="AJ130" s="603" t="str">
        <f t="shared" si="96"/>
        <v/>
      </c>
      <c r="AK130" s="603" t="str">
        <f t="shared" si="97"/>
        <v/>
      </c>
    </row>
    <row r="131" spans="1:37" ht="14.1" customHeight="1" x14ac:dyDescent="0.25">
      <c r="A131" s="830"/>
      <c r="B131" s="831" t="s">
        <v>2396</v>
      </c>
      <c r="C131" s="832" t="s">
        <v>61</v>
      </c>
      <c r="D131" s="833" t="s">
        <v>61</v>
      </c>
      <c r="E131" s="834"/>
      <c r="F131" s="835" t="str">
        <f t="shared" si="83"/>
        <v/>
      </c>
      <c r="G131" s="836" t="str">
        <f t="shared" si="84"/>
        <v/>
      </c>
      <c r="H131" s="837" t="str">
        <f t="shared" si="85"/>
        <v/>
      </c>
      <c r="I131" s="838" t="str">
        <f t="shared" si="86"/>
        <v/>
      </c>
      <c r="J131" s="839" t="str">
        <f t="shared" si="87"/>
        <v/>
      </c>
      <c r="K131" s="840" t="str">
        <f t="shared" si="88"/>
        <v/>
      </c>
      <c r="L131" s="841" t="str">
        <f>IFERROR(IF(($D131="Yes"), iac!$BG$289 + iac!$BW$289,""),"")</f>
        <v/>
      </c>
      <c r="M131" s="842" t="str">
        <f>IFERROR(IF(($D131="Yes"), iac!$BG$290 + iac!$BW$290,""),"")</f>
        <v/>
      </c>
      <c r="N131" s="843" t="str">
        <f>IFERROR(IF(($D131="Yes"), iac!$BG$291 + iac!$BW$291,""),"")</f>
        <v/>
      </c>
      <c r="O131" s="844" t="str">
        <f>IFERROR(IF(($D131="Yes"), iac!$BG$292 + iac!$BW$292,""),"")</f>
        <v/>
      </c>
      <c r="P131" s="845" t="str">
        <f>IFERROR(IF(($D131="Yes"), iac!$BG$293 + iac!$BW$293,""),"")</f>
        <v/>
      </c>
      <c r="Q131" s="846" t="str">
        <f>IFERROR(IF(($D131="Yes"), iac!$BG$294 + iac!$BW$294,""),"")</f>
        <v/>
      </c>
      <c r="R131" s="847" t="str">
        <f t="shared" si="76"/>
        <v/>
      </c>
      <c r="S131" s="848" t="str">
        <f t="shared" si="90"/>
        <v/>
      </c>
      <c r="T131" s="842"/>
      <c r="U131" s="843"/>
      <c r="V131" s="844"/>
      <c r="W131" s="845"/>
      <c r="X131" s="849"/>
      <c r="Y131" s="847" t="str">
        <f t="shared" si="91"/>
        <v/>
      </c>
      <c r="Z131" s="830" t="s">
        <v>294</v>
      </c>
      <c r="AA131" s="850" t="b">
        <f t="shared" si="92"/>
        <v>0</v>
      </c>
      <c r="AB131" s="851" t="s">
        <v>141</v>
      </c>
      <c r="AC131" s="851" t="str">
        <f>IF(AA131,"venIAC (" &amp; C1 &amp; ")","")</f>
        <v/>
      </c>
      <c r="AD131" s="851" t="str">
        <f>IF(AA131,"Vendor for IAC (" &amp; C1 &amp; ")","")</f>
        <v/>
      </c>
      <c r="AE131" s="851" t="str">
        <f t="shared" si="89"/>
        <v>N</v>
      </c>
      <c r="AF131" s="75" t="str">
        <f t="shared" si="93"/>
        <v/>
      </c>
      <c r="AG131" s="603" t="str">
        <f t="shared" si="94"/>
        <v/>
      </c>
      <c r="AH131" s="603" t="str">
        <f t="shared" si="95"/>
        <v/>
      </c>
      <c r="AI131" s="603" t="s">
        <v>60</v>
      </c>
      <c r="AJ131" s="603" t="str">
        <f t="shared" si="96"/>
        <v/>
      </c>
      <c r="AK131" s="603" t="str">
        <f t="shared" si="97"/>
        <v/>
      </c>
    </row>
    <row r="132" spans="1:37" ht="14.1" customHeight="1" x14ac:dyDescent="0.25">
      <c r="A132" s="830"/>
      <c r="B132" s="831" t="s">
        <v>2398</v>
      </c>
      <c r="C132" s="832" t="s">
        <v>61</v>
      </c>
      <c r="D132" s="833" t="s">
        <v>61</v>
      </c>
      <c r="E132" s="834"/>
      <c r="F132" s="835" t="str">
        <f t="shared" si="83"/>
        <v/>
      </c>
      <c r="G132" s="836" t="str">
        <f t="shared" si="84"/>
        <v/>
      </c>
      <c r="H132" s="837" t="str">
        <f t="shared" si="85"/>
        <v/>
      </c>
      <c r="I132" s="838" t="str">
        <f t="shared" si="86"/>
        <v/>
      </c>
      <c r="J132" s="839" t="str">
        <f t="shared" si="87"/>
        <v/>
      </c>
      <c r="K132" s="840" t="str">
        <f t="shared" si="88"/>
        <v/>
      </c>
      <c r="L132" s="841" t="str">
        <f>IFERROR(IF(($D132="Yes"), iac!$BH$289 + iac!$BX$289,""),"")</f>
        <v/>
      </c>
      <c r="M132" s="842" t="str">
        <f>IFERROR(IF(($D132="Yes"), iac!$BH$290 + iac!$BX$290,""),"")</f>
        <v/>
      </c>
      <c r="N132" s="843" t="str">
        <f>IFERROR(IF(($D132="Yes"), iac!$BH$291 + iac!$BX$291,""),"")</f>
        <v/>
      </c>
      <c r="O132" s="844" t="str">
        <f>IFERROR(IF(($D132="Yes"), iac!$BH$292 + iac!$BX$292,""),"")</f>
        <v/>
      </c>
      <c r="P132" s="845" t="str">
        <f>IFERROR(IF(($D132="Yes"), iac!$BH$293 + iac!$BX$293,""),"")</f>
        <v/>
      </c>
      <c r="Q132" s="846" t="str">
        <f>IFERROR(IF(($D132="Yes"), iac!$BH$294 + iac!$BX$294,""),"")</f>
        <v/>
      </c>
      <c r="R132" s="847" t="str">
        <f t="shared" si="76"/>
        <v/>
      </c>
      <c r="S132" s="848" t="str">
        <f t="shared" si="90"/>
        <v/>
      </c>
      <c r="T132" s="842"/>
      <c r="U132" s="843"/>
      <c r="V132" s="844"/>
      <c r="W132" s="845"/>
      <c r="X132" s="849"/>
      <c r="Y132" s="847" t="str">
        <f t="shared" si="91"/>
        <v/>
      </c>
      <c r="Z132" s="830" t="s">
        <v>294</v>
      </c>
      <c r="AA132" s="850" t="b">
        <f t="shared" si="92"/>
        <v>0</v>
      </c>
      <c r="AB132" s="851" t="s">
        <v>141</v>
      </c>
      <c r="AC132" s="851" t="str">
        <f>IF(AA132,"subIAC (" &amp; C1 &amp; ")","")</f>
        <v/>
      </c>
      <c r="AD132" s="851" t="str">
        <f>IF(AA132,"Subcontractor to IAC Vendor (" &amp; C1 &amp; ")","")</f>
        <v/>
      </c>
      <c r="AE132" s="851" t="str">
        <f t="shared" si="89"/>
        <v>N</v>
      </c>
      <c r="AF132" s="75" t="str">
        <f t="shared" si="93"/>
        <v/>
      </c>
      <c r="AG132" s="603" t="str">
        <f t="shared" si="94"/>
        <v/>
      </c>
      <c r="AH132" s="603" t="str">
        <f t="shared" si="95"/>
        <v/>
      </c>
      <c r="AI132" s="603" t="s">
        <v>61</v>
      </c>
      <c r="AJ132" s="603" t="str">
        <f t="shared" si="96"/>
        <v/>
      </c>
      <c r="AK132" s="603" t="str">
        <f t="shared" si="97"/>
        <v/>
      </c>
    </row>
    <row r="133" spans="1:37" ht="14.1" customHeight="1" x14ac:dyDescent="0.25">
      <c r="A133" s="830"/>
      <c r="B133" s="831" t="s">
        <v>2400</v>
      </c>
      <c r="C133" s="832" t="s">
        <v>61</v>
      </c>
      <c r="D133" s="833" t="s">
        <v>61</v>
      </c>
      <c r="E133" s="834"/>
      <c r="F133" s="835" t="str">
        <f t="shared" si="83"/>
        <v/>
      </c>
      <c r="G133" s="836" t="str">
        <f t="shared" si="84"/>
        <v/>
      </c>
      <c r="H133" s="837" t="str">
        <f t="shared" si="85"/>
        <v/>
      </c>
      <c r="I133" s="838" t="str">
        <f t="shared" si="86"/>
        <v/>
      </c>
      <c r="J133" s="839" t="str">
        <f t="shared" si="87"/>
        <v/>
      </c>
      <c r="K133" s="840" t="str">
        <f t="shared" si="88"/>
        <v/>
      </c>
      <c r="L133" s="841" t="str">
        <f>IFERROR(IF(($D133="Yes"), iac!$BI$289 + iac!$BY$289,""),"")</f>
        <v/>
      </c>
      <c r="M133" s="842" t="str">
        <f>IFERROR(IF(($D133="Yes"), iac!$BI$290 + iac!$BY$290,""),"")</f>
        <v/>
      </c>
      <c r="N133" s="843" t="str">
        <f>IFERROR(IF(($D133="Yes"), iac!$BI$291 + iac!$BY$291,""),"")</f>
        <v/>
      </c>
      <c r="O133" s="844" t="str">
        <f>IFERROR(IF(($D133="Yes"), iac!$BI$292 + iac!$BY$292,""),"")</f>
        <v/>
      </c>
      <c r="P133" s="845" t="str">
        <f>IFERROR(IF(($D133="Yes"), iac!$BI$293 + iac!$BY$293,""),"")</f>
        <v/>
      </c>
      <c r="Q133" s="846" t="str">
        <f>IFERROR(IF(($D133="Yes"), iac!$BI$294 + iac!$BY$294,""),"")</f>
        <v/>
      </c>
      <c r="R133" s="847" t="str">
        <f t="shared" si="76"/>
        <v/>
      </c>
      <c r="S133" s="848" t="str">
        <f t="shared" si="90"/>
        <v/>
      </c>
      <c r="T133" s="842"/>
      <c r="U133" s="843"/>
      <c r="V133" s="844"/>
      <c r="W133" s="845"/>
      <c r="X133" s="849"/>
      <c r="Y133" s="847" t="str">
        <f t="shared" si="91"/>
        <v/>
      </c>
      <c r="Z133" s="830" t="s">
        <v>294</v>
      </c>
      <c r="AA133" s="850" t="b">
        <f t="shared" si="92"/>
        <v>0</v>
      </c>
      <c r="AB133" s="851" t="s">
        <v>141</v>
      </c>
      <c r="AC133" s="851" t="str">
        <f>IF(AA133,"devIAC (" &amp; C1 &amp; ")","")</f>
        <v/>
      </c>
      <c r="AD133" s="851" t="str">
        <f>IF(AA133,"develop IAC (" &amp; C1 &amp; ")","")</f>
        <v/>
      </c>
      <c r="AE133" s="851" t="str">
        <f t="shared" si="89"/>
        <v>N</v>
      </c>
      <c r="AF133" s="75" t="str">
        <f t="shared" si="93"/>
        <v/>
      </c>
      <c r="AG133" s="603" t="str">
        <f t="shared" si="94"/>
        <v/>
      </c>
      <c r="AH133" s="603" t="str">
        <f t="shared" si="95"/>
        <v/>
      </c>
      <c r="AI133" s="603" t="s">
        <v>60</v>
      </c>
      <c r="AJ133" s="603" t="str">
        <f t="shared" si="96"/>
        <v/>
      </c>
      <c r="AK133" s="603" t="str">
        <f t="shared" si="97"/>
        <v/>
      </c>
    </row>
    <row r="134" spans="1:37" ht="14.1" customHeight="1" x14ac:dyDescent="0.25">
      <c r="A134" s="830"/>
      <c r="B134" s="831" t="s">
        <v>2402</v>
      </c>
      <c r="C134" s="832" t="s">
        <v>61</v>
      </c>
      <c r="D134" s="833" t="s">
        <v>61</v>
      </c>
      <c r="E134" s="834"/>
      <c r="F134" s="835" t="str">
        <f t="shared" si="83"/>
        <v/>
      </c>
      <c r="G134" s="836" t="str">
        <f t="shared" si="84"/>
        <v/>
      </c>
      <c r="H134" s="837" t="str">
        <f t="shared" si="85"/>
        <v/>
      </c>
      <c r="I134" s="838" t="str">
        <f t="shared" si="86"/>
        <v/>
      </c>
      <c r="J134" s="839" t="str">
        <f t="shared" si="87"/>
        <v/>
      </c>
      <c r="K134" s="840" t="str">
        <f t="shared" si="88"/>
        <v/>
      </c>
      <c r="L134" s="841" t="str">
        <f>IFERROR(IF(($D134="Yes"), iac!$BJ$289 + iac!$BZ$289,""),"")</f>
        <v/>
      </c>
      <c r="M134" s="842" t="str">
        <f>IFERROR(IF(($D134="Yes"), iac!$BJ$290 + iac!$BZ$290,""),"")</f>
        <v/>
      </c>
      <c r="N134" s="843" t="str">
        <f>IFERROR(IF(($D134="Yes"), iac!$BJ$291 + iac!$BZ$291,""),"")</f>
        <v/>
      </c>
      <c r="O134" s="844" t="str">
        <f>IFERROR(IF(($D134="Yes"), iac!$BJ$292 + iac!$BZ$292,""),"")</f>
        <v/>
      </c>
      <c r="P134" s="845" t="str">
        <f>IFERROR(IF(($D134="Yes"), iac!$BJ$293 + iac!$BZ$293,""),"")</f>
        <v/>
      </c>
      <c r="Q134" s="846" t="str">
        <f>IFERROR(IF(($D134="Yes"), iac!$BJ$294 + iac!$BZ$294,""),"")</f>
        <v/>
      </c>
      <c r="R134" s="847" t="str">
        <f t="shared" si="76"/>
        <v/>
      </c>
      <c r="S134" s="848" t="str">
        <f t="shared" si="90"/>
        <v/>
      </c>
      <c r="T134" s="842"/>
      <c r="U134" s="843"/>
      <c r="V134" s="844"/>
      <c r="W134" s="845"/>
      <c r="X134" s="849"/>
      <c r="Y134" s="847" t="str">
        <f t="shared" si="91"/>
        <v/>
      </c>
      <c r="Z134" s="830" t="s">
        <v>294</v>
      </c>
      <c r="AA134" s="850" t="b">
        <f t="shared" si="92"/>
        <v>0</v>
      </c>
      <c r="AB134" s="851" t="s">
        <v>141</v>
      </c>
      <c r="AC134" s="851" t="str">
        <f>IF(AA134,"quaIAC (" &amp; C1 &amp; ")","")</f>
        <v/>
      </c>
      <c r="AD134" s="851" t="str">
        <f>IF(AA134,"qualify IAC (" &amp; C1 &amp; ")","")</f>
        <v/>
      </c>
      <c r="AE134" s="851" t="str">
        <f t="shared" si="89"/>
        <v>N</v>
      </c>
      <c r="AF134" s="75" t="str">
        <f t="shared" si="93"/>
        <v/>
      </c>
      <c r="AG134" s="603" t="str">
        <f t="shared" si="94"/>
        <v/>
      </c>
      <c r="AH134" s="603" t="str">
        <f t="shared" si="95"/>
        <v/>
      </c>
      <c r="AI134" s="603" t="s">
        <v>60</v>
      </c>
      <c r="AJ134" s="603" t="str">
        <f t="shared" si="96"/>
        <v/>
      </c>
      <c r="AK134" s="603" t="str">
        <f t="shared" si="97"/>
        <v/>
      </c>
    </row>
    <row r="135" spans="1:37" ht="14.1" customHeight="1" thickBot="1" x14ac:dyDescent="0.3">
      <c r="A135" s="830"/>
      <c r="B135" s="831" t="s">
        <v>2404</v>
      </c>
      <c r="C135" s="832" t="s">
        <v>61</v>
      </c>
      <c r="D135" s="833" t="s">
        <v>61</v>
      </c>
      <c r="E135" s="834"/>
      <c r="F135" s="835" t="str">
        <f t="shared" si="83"/>
        <v/>
      </c>
      <c r="G135" s="836" t="str">
        <f t="shared" si="84"/>
        <v/>
      </c>
      <c r="H135" s="837" t="str">
        <f t="shared" si="85"/>
        <v/>
      </c>
      <c r="I135" s="838" t="str">
        <f t="shared" si="86"/>
        <v/>
      </c>
      <c r="J135" s="839" t="str">
        <f t="shared" si="87"/>
        <v/>
      </c>
      <c r="K135" s="840" t="str">
        <f t="shared" si="88"/>
        <v/>
      </c>
      <c r="L135" s="841" t="str">
        <f>IFERROR(IF(($D135="Yes"), iac!$BK$289 + iac!$CA$289,""),"")</f>
        <v/>
      </c>
      <c r="M135" s="842" t="str">
        <f>IFERROR(IF(($D135="Yes"), iac!$BK$290 + iac!$CA$290,""),"")</f>
        <v/>
      </c>
      <c r="N135" s="843" t="str">
        <f>IFERROR(IF(($D135="Yes"), iac!$BK$291 + iac!$CA$291,""),"")</f>
        <v/>
      </c>
      <c r="O135" s="844" t="str">
        <f>IFERROR(IF(($D135="Yes"), iac!$BK$292 + iac!$CA$292,""),"")</f>
        <v/>
      </c>
      <c r="P135" s="845" t="str">
        <f>IFERROR(IF(($D135="Yes"), iac!$BK$293 + iac!$CA$293,""),"")</f>
        <v/>
      </c>
      <c r="Q135" s="846" t="str">
        <f>IFERROR(IF(($D135="Yes"), iac!$BK$294 + iac!$CA$294,""),"")</f>
        <v/>
      </c>
      <c r="R135" s="847" t="str">
        <f t="shared" si="76"/>
        <v/>
      </c>
      <c r="S135" s="848" t="str">
        <f t="shared" ref="S135:S166" si="98">IFERROR(IF($R135&gt;0,X135/$R135,""),"")</f>
        <v/>
      </c>
      <c r="T135" s="842"/>
      <c r="U135" s="843"/>
      <c r="V135" s="844"/>
      <c r="W135" s="845"/>
      <c r="X135" s="849"/>
      <c r="Y135" s="847" t="str">
        <f t="shared" si="91"/>
        <v/>
      </c>
      <c r="Z135" s="830" t="s">
        <v>294</v>
      </c>
      <c r="AA135" s="850" t="b">
        <f t="shared" si="92"/>
        <v>0</v>
      </c>
      <c r="AB135" s="851" t="s">
        <v>141</v>
      </c>
      <c r="AC135" s="851" t="str">
        <f>IF(AA135,"prdIAC (" &amp; C1 &amp; ")","")</f>
        <v/>
      </c>
      <c r="AD135" s="851" t="str">
        <f>IF(AA135,"produce IAC (" &amp; C1 &amp; ")","")</f>
        <v/>
      </c>
      <c r="AE135" s="851" t="str">
        <f t="shared" si="89"/>
        <v>N</v>
      </c>
      <c r="AF135" s="75" t="str">
        <f t="shared" si="93"/>
        <v/>
      </c>
      <c r="AG135" s="603" t="str">
        <f t="shared" si="94"/>
        <v/>
      </c>
      <c r="AH135" s="603" t="str">
        <f t="shared" si="95"/>
        <v/>
      </c>
      <c r="AI135" s="603" t="s">
        <v>60</v>
      </c>
      <c r="AJ135" s="603" t="str">
        <f t="shared" si="96"/>
        <v/>
      </c>
      <c r="AK135" s="603" t="str">
        <f t="shared" si="97"/>
        <v/>
      </c>
    </row>
    <row r="136" spans="1:37" ht="14.1" customHeight="1" thickTop="1" x14ac:dyDescent="0.25">
      <c r="A136" s="786"/>
      <c r="B136" s="787"/>
      <c r="C136" s="788" t="s">
        <v>61</v>
      </c>
      <c r="D136" s="789" t="s">
        <v>61</v>
      </c>
      <c r="E136" s="790"/>
      <c r="F136" s="791" t="str">
        <f t="shared" ref="F136:F166" si="99">IFERROR(IF($R136&gt;0,K136/$R136,""),"")</f>
        <v/>
      </c>
      <c r="G136" s="792" t="str">
        <f t="shared" ref="G136:G166" si="100">IFERROR(IF($R136&gt;0,M136/$R136,""),"")</f>
        <v/>
      </c>
      <c r="H136" s="793" t="str">
        <f t="shared" ref="H136:H158" si="101">IFERROR(IF($R136&gt;0,N136/$R136,""),"")</f>
        <v/>
      </c>
      <c r="I136" s="794" t="str">
        <f t="shared" ref="I136:I158" si="102">IFERROR(IF($R136&gt;0,O136/$R136,""),"")</f>
        <v/>
      </c>
      <c r="J136" s="795" t="str">
        <f t="shared" ref="J136:J158" si="103">IFERROR(IF($R136&gt;0,P136/$R136,""),"")</f>
        <v/>
      </c>
      <c r="K136" s="796" t="str">
        <f t="shared" ref="K136:K158" si="104">IFERROR(IF($R136&gt;0,Q136/$R136,""),"")</f>
        <v/>
      </c>
      <c r="L136" s="797" t="str">
        <f t="shared" ref="L136:L166" si="105">IFERROR(IF($R136&gt;0,Q136/$R136,""),"")</f>
        <v/>
      </c>
      <c r="M136" s="798"/>
      <c r="N136" s="799"/>
      <c r="O136" s="800"/>
      <c r="P136" s="801"/>
      <c r="Q136" s="802"/>
      <c r="R136" s="803" t="str">
        <f t="shared" ref="R136:R158" si="106">IF($D136="Yes",SUM(M136:Q136),"")</f>
        <v/>
      </c>
      <c r="S136" s="804" t="str">
        <f t="shared" si="98"/>
        <v/>
      </c>
      <c r="T136" s="798"/>
      <c r="U136" s="799"/>
      <c r="V136" s="800"/>
      <c r="W136" s="801"/>
      <c r="X136" s="805"/>
      <c r="Y136" s="803" t="str">
        <f t="shared" si="91"/>
        <v/>
      </c>
      <c r="Z136" s="786"/>
      <c r="AA136" s="806"/>
      <c r="AB136" s="807"/>
      <c r="AC136" s="807"/>
      <c r="AD136" s="807"/>
      <c r="AE136" s="807"/>
      <c r="AF136" s="75"/>
      <c r="AG136" s="603"/>
      <c r="AH136" s="603"/>
      <c r="AI136" s="603"/>
      <c r="AJ136" s="603"/>
      <c r="AK136" s="603"/>
    </row>
    <row r="137" spans="1:37" ht="14.1" customHeight="1" x14ac:dyDescent="0.25">
      <c r="A137" s="601"/>
      <c r="B137" s="609"/>
      <c r="C137" s="611" t="s">
        <v>61</v>
      </c>
      <c r="D137" s="610" t="s">
        <v>61</v>
      </c>
      <c r="E137" s="614"/>
      <c r="F137" s="619" t="str">
        <f t="shared" si="99"/>
        <v/>
      </c>
      <c r="G137" s="621" t="str">
        <f t="shared" si="100"/>
        <v/>
      </c>
      <c r="H137" s="622" t="str">
        <f t="shared" si="101"/>
        <v/>
      </c>
      <c r="I137" s="623" t="str">
        <f t="shared" si="102"/>
        <v/>
      </c>
      <c r="J137" s="624" t="str">
        <f t="shared" si="103"/>
        <v/>
      </c>
      <c r="K137" s="625" t="str">
        <f t="shared" si="104"/>
        <v/>
      </c>
      <c r="L137" s="744" t="str">
        <f t="shared" si="105"/>
        <v/>
      </c>
      <c r="M137" s="641"/>
      <c r="N137" s="642"/>
      <c r="O137" s="643"/>
      <c r="P137" s="644"/>
      <c r="Q137" s="645"/>
      <c r="R137" s="646" t="str">
        <f t="shared" si="106"/>
        <v/>
      </c>
      <c r="S137" s="703" t="str">
        <f t="shared" si="98"/>
        <v/>
      </c>
      <c r="T137" s="641"/>
      <c r="U137" s="642"/>
      <c r="V137" s="643"/>
      <c r="W137" s="644"/>
      <c r="X137" s="649"/>
      <c r="Y137" s="646" t="str">
        <f t="shared" si="91"/>
        <v/>
      </c>
      <c r="Z137" s="601"/>
      <c r="AA137" s="602"/>
      <c r="AB137" s="75"/>
      <c r="AC137" s="75"/>
      <c r="AD137" s="75"/>
      <c r="AE137" s="75"/>
      <c r="AF137" s="75"/>
      <c r="AG137" s="603"/>
      <c r="AH137" s="603"/>
      <c r="AI137" s="603"/>
      <c r="AJ137" s="603"/>
      <c r="AK137" s="603"/>
    </row>
    <row r="138" spans="1:37" ht="14.1" customHeight="1" x14ac:dyDescent="0.25">
      <c r="A138" s="601"/>
      <c r="B138" s="609"/>
      <c r="C138" s="611" t="s">
        <v>61</v>
      </c>
      <c r="D138" s="610" t="s">
        <v>61</v>
      </c>
      <c r="E138" s="614"/>
      <c r="F138" s="619" t="str">
        <f t="shared" si="99"/>
        <v/>
      </c>
      <c r="G138" s="621" t="str">
        <f t="shared" si="100"/>
        <v/>
      </c>
      <c r="H138" s="622" t="str">
        <f t="shared" si="101"/>
        <v/>
      </c>
      <c r="I138" s="623" t="str">
        <f t="shared" si="102"/>
        <v/>
      </c>
      <c r="J138" s="624" t="str">
        <f t="shared" si="103"/>
        <v/>
      </c>
      <c r="K138" s="625" t="str">
        <f t="shared" si="104"/>
        <v/>
      </c>
      <c r="L138" s="744" t="str">
        <f t="shared" si="105"/>
        <v/>
      </c>
      <c r="M138" s="641"/>
      <c r="N138" s="642"/>
      <c r="O138" s="643"/>
      <c r="P138" s="644"/>
      <c r="Q138" s="645"/>
      <c r="R138" s="646" t="str">
        <f t="shared" si="106"/>
        <v/>
      </c>
      <c r="S138" s="703" t="str">
        <f t="shared" si="98"/>
        <v/>
      </c>
      <c r="T138" s="641"/>
      <c r="U138" s="642"/>
      <c r="V138" s="643"/>
      <c r="W138" s="644"/>
      <c r="X138" s="649"/>
      <c r="Y138" s="646" t="str">
        <f t="shared" si="91"/>
        <v/>
      </c>
      <c r="Z138" s="601"/>
      <c r="AA138" s="602"/>
      <c r="AB138" s="75"/>
      <c r="AC138" s="75"/>
      <c r="AD138" s="75"/>
      <c r="AE138" s="75"/>
      <c r="AF138" s="75"/>
      <c r="AG138" s="603"/>
      <c r="AH138" s="603"/>
      <c r="AI138" s="603"/>
      <c r="AJ138" s="603"/>
      <c r="AK138" s="603"/>
    </row>
    <row r="139" spans="1:37" ht="14.1" customHeight="1" x14ac:dyDescent="0.25">
      <c r="A139" s="601"/>
      <c r="B139" s="609"/>
      <c r="C139" s="611" t="s">
        <v>61</v>
      </c>
      <c r="D139" s="610" t="s">
        <v>61</v>
      </c>
      <c r="E139" s="614"/>
      <c r="F139" s="619" t="str">
        <f t="shared" si="99"/>
        <v/>
      </c>
      <c r="G139" s="621" t="str">
        <f t="shared" si="100"/>
        <v/>
      </c>
      <c r="H139" s="622" t="str">
        <f t="shared" si="101"/>
        <v/>
      </c>
      <c r="I139" s="623" t="str">
        <f t="shared" si="102"/>
        <v/>
      </c>
      <c r="J139" s="624" t="str">
        <f t="shared" si="103"/>
        <v/>
      </c>
      <c r="K139" s="625" t="str">
        <f t="shared" si="104"/>
        <v/>
      </c>
      <c r="L139" s="744" t="str">
        <f t="shared" si="105"/>
        <v/>
      </c>
      <c r="M139" s="641"/>
      <c r="N139" s="642"/>
      <c r="O139" s="643"/>
      <c r="P139" s="644"/>
      <c r="Q139" s="645"/>
      <c r="R139" s="646" t="str">
        <f t="shared" si="106"/>
        <v/>
      </c>
      <c r="S139" s="703" t="str">
        <f t="shared" si="98"/>
        <v/>
      </c>
      <c r="T139" s="641"/>
      <c r="U139" s="642"/>
      <c r="V139" s="643"/>
      <c r="W139" s="644"/>
      <c r="X139" s="649"/>
      <c r="Y139" s="646" t="str">
        <f t="shared" si="91"/>
        <v/>
      </c>
      <c r="Z139" s="601"/>
      <c r="AA139" s="602"/>
      <c r="AB139" s="75"/>
      <c r="AC139" s="75"/>
      <c r="AD139" s="75"/>
      <c r="AE139" s="75"/>
      <c r="AF139" s="75"/>
      <c r="AG139" s="603"/>
      <c r="AH139" s="603"/>
      <c r="AI139" s="603"/>
      <c r="AJ139" s="603"/>
      <c r="AK139" s="603"/>
    </row>
    <row r="140" spans="1:37" ht="14.1" customHeight="1" x14ac:dyDescent="0.25">
      <c r="A140" s="601"/>
      <c r="B140" s="609"/>
      <c r="C140" s="611" t="s">
        <v>61</v>
      </c>
      <c r="D140" s="610" t="s">
        <v>61</v>
      </c>
      <c r="E140" s="614"/>
      <c r="F140" s="619" t="str">
        <f t="shared" si="99"/>
        <v/>
      </c>
      <c r="G140" s="621" t="str">
        <f t="shared" si="100"/>
        <v/>
      </c>
      <c r="H140" s="622" t="str">
        <f t="shared" si="101"/>
        <v/>
      </c>
      <c r="I140" s="623" t="str">
        <f t="shared" si="102"/>
        <v/>
      </c>
      <c r="J140" s="624" t="str">
        <f t="shared" si="103"/>
        <v/>
      </c>
      <c r="K140" s="625" t="str">
        <f t="shared" si="104"/>
        <v/>
      </c>
      <c r="L140" s="744" t="str">
        <f t="shared" si="105"/>
        <v/>
      </c>
      <c r="M140" s="641"/>
      <c r="N140" s="642"/>
      <c r="O140" s="643"/>
      <c r="P140" s="644"/>
      <c r="Q140" s="645"/>
      <c r="R140" s="646" t="str">
        <f t="shared" si="106"/>
        <v/>
      </c>
      <c r="S140" s="703" t="str">
        <f t="shared" si="98"/>
        <v/>
      </c>
      <c r="T140" s="641"/>
      <c r="U140" s="642"/>
      <c r="V140" s="643"/>
      <c r="W140" s="644"/>
      <c r="X140" s="649"/>
      <c r="Y140" s="646" t="str">
        <f t="shared" si="91"/>
        <v/>
      </c>
      <c r="Z140" s="601"/>
      <c r="AA140" s="602"/>
      <c r="AB140" s="75"/>
      <c r="AC140" s="75"/>
      <c r="AD140" s="75"/>
      <c r="AE140" s="75"/>
      <c r="AF140" s="75"/>
      <c r="AG140" s="603"/>
      <c r="AH140" s="603"/>
      <c r="AI140" s="603"/>
      <c r="AJ140" s="603"/>
      <c r="AK140" s="603"/>
    </row>
    <row r="141" spans="1:37" ht="14.1" customHeight="1" x14ac:dyDescent="0.25">
      <c r="A141" s="601"/>
      <c r="B141" s="609"/>
      <c r="C141" s="611" t="s">
        <v>61</v>
      </c>
      <c r="D141" s="610" t="s">
        <v>61</v>
      </c>
      <c r="E141" s="614"/>
      <c r="F141" s="619" t="str">
        <f t="shared" si="99"/>
        <v/>
      </c>
      <c r="G141" s="621" t="str">
        <f t="shared" si="100"/>
        <v/>
      </c>
      <c r="H141" s="622" t="str">
        <f t="shared" si="101"/>
        <v/>
      </c>
      <c r="I141" s="623" t="str">
        <f t="shared" si="102"/>
        <v/>
      </c>
      <c r="J141" s="624" t="str">
        <f t="shared" si="103"/>
        <v/>
      </c>
      <c r="K141" s="625" t="str">
        <f t="shared" si="104"/>
        <v/>
      </c>
      <c r="L141" s="744" t="str">
        <f t="shared" si="105"/>
        <v/>
      </c>
      <c r="M141" s="641"/>
      <c r="N141" s="642"/>
      <c r="O141" s="643"/>
      <c r="P141" s="644"/>
      <c r="Q141" s="645"/>
      <c r="R141" s="646" t="str">
        <f t="shared" si="106"/>
        <v/>
      </c>
      <c r="S141" s="703" t="str">
        <f t="shared" si="98"/>
        <v/>
      </c>
      <c r="T141" s="641"/>
      <c r="U141" s="642"/>
      <c r="V141" s="643"/>
      <c r="W141" s="644"/>
      <c r="X141" s="649"/>
      <c r="Y141" s="646" t="str">
        <f t="shared" si="91"/>
        <v/>
      </c>
      <c r="Z141" s="601"/>
      <c r="AA141" s="602"/>
      <c r="AB141" s="75"/>
      <c r="AC141" s="75"/>
      <c r="AD141" s="75"/>
      <c r="AE141" s="75"/>
      <c r="AF141" s="75"/>
      <c r="AG141" s="603"/>
      <c r="AH141" s="603"/>
      <c r="AI141" s="603"/>
      <c r="AJ141" s="603"/>
      <c r="AK141" s="603"/>
    </row>
    <row r="142" spans="1:37" ht="14.1" customHeight="1" x14ac:dyDescent="0.25">
      <c r="A142" s="601"/>
      <c r="B142" s="609"/>
      <c r="C142" s="611" t="s">
        <v>61</v>
      </c>
      <c r="D142" s="610" t="s">
        <v>61</v>
      </c>
      <c r="E142" s="614"/>
      <c r="F142" s="619" t="str">
        <f t="shared" si="99"/>
        <v/>
      </c>
      <c r="G142" s="621" t="str">
        <f t="shared" si="100"/>
        <v/>
      </c>
      <c r="H142" s="622" t="str">
        <f t="shared" si="101"/>
        <v/>
      </c>
      <c r="I142" s="623" t="str">
        <f t="shared" si="102"/>
        <v/>
      </c>
      <c r="J142" s="624" t="str">
        <f t="shared" si="103"/>
        <v/>
      </c>
      <c r="K142" s="625" t="str">
        <f t="shared" si="104"/>
        <v/>
      </c>
      <c r="L142" s="744" t="str">
        <f t="shared" si="105"/>
        <v/>
      </c>
      <c r="M142" s="641"/>
      <c r="N142" s="642"/>
      <c r="O142" s="643"/>
      <c r="P142" s="644"/>
      <c r="Q142" s="645"/>
      <c r="R142" s="646" t="str">
        <f t="shared" si="106"/>
        <v/>
      </c>
      <c r="S142" s="703" t="str">
        <f t="shared" si="98"/>
        <v/>
      </c>
      <c r="T142" s="641"/>
      <c r="U142" s="642"/>
      <c r="V142" s="643"/>
      <c r="W142" s="644"/>
      <c r="X142" s="649"/>
      <c r="Y142" s="646" t="str">
        <f t="shared" si="91"/>
        <v/>
      </c>
      <c r="Z142" s="601"/>
      <c r="AA142" s="602"/>
      <c r="AB142" s="75"/>
      <c r="AC142" s="75"/>
      <c r="AD142" s="75"/>
      <c r="AE142" s="75"/>
      <c r="AF142" s="75"/>
      <c r="AG142" s="603"/>
      <c r="AH142" s="603"/>
      <c r="AI142" s="603"/>
      <c r="AJ142" s="603"/>
      <c r="AK142" s="603"/>
    </row>
    <row r="143" spans="1:37" ht="14.1" customHeight="1" x14ac:dyDescent="0.25">
      <c r="A143" s="601"/>
      <c r="B143" s="609"/>
      <c r="C143" s="611" t="s">
        <v>61</v>
      </c>
      <c r="D143" s="610" t="s">
        <v>61</v>
      </c>
      <c r="E143" s="614"/>
      <c r="F143" s="619" t="str">
        <f t="shared" si="99"/>
        <v/>
      </c>
      <c r="G143" s="621" t="str">
        <f t="shared" si="100"/>
        <v/>
      </c>
      <c r="H143" s="622" t="str">
        <f t="shared" si="101"/>
        <v/>
      </c>
      <c r="I143" s="623" t="str">
        <f t="shared" si="102"/>
        <v/>
      </c>
      <c r="J143" s="624" t="str">
        <f t="shared" si="103"/>
        <v/>
      </c>
      <c r="K143" s="625" t="str">
        <f t="shared" si="104"/>
        <v/>
      </c>
      <c r="L143" s="744" t="str">
        <f t="shared" si="105"/>
        <v/>
      </c>
      <c r="M143" s="641"/>
      <c r="N143" s="642"/>
      <c r="O143" s="643"/>
      <c r="P143" s="644"/>
      <c r="Q143" s="645"/>
      <c r="R143" s="646" t="str">
        <f t="shared" si="106"/>
        <v/>
      </c>
      <c r="S143" s="703" t="str">
        <f t="shared" si="98"/>
        <v/>
      </c>
      <c r="T143" s="641"/>
      <c r="U143" s="642"/>
      <c r="V143" s="643"/>
      <c r="W143" s="644"/>
      <c r="X143" s="649"/>
      <c r="Y143" s="646" t="str">
        <f t="shared" si="91"/>
        <v/>
      </c>
      <c r="Z143" s="601"/>
      <c r="AA143" s="602"/>
      <c r="AB143" s="75"/>
      <c r="AC143" s="75"/>
      <c r="AD143" s="75"/>
      <c r="AE143" s="75"/>
      <c r="AF143" s="75"/>
      <c r="AG143" s="603"/>
      <c r="AH143" s="603"/>
      <c r="AI143" s="603"/>
      <c r="AJ143" s="603"/>
      <c r="AK143" s="603"/>
    </row>
    <row r="144" spans="1:37" x14ac:dyDescent="0.25">
      <c r="A144" s="601"/>
      <c r="B144" s="609"/>
      <c r="C144" s="611" t="s">
        <v>61</v>
      </c>
      <c r="D144" s="610" t="s">
        <v>61</v>
      </c>
      <c r="E144" s="614"/>
      <c r="F144" s="619" t="str">
        <f t="shared" si="99"/>
        <v/>
      </c>
      <c r="G144" s="621" t="str">
        <f t="shared" si="100"/>
        <v/>
      </c>
      <c r="H144" s="622" t="str">
        <f t="shared" si="101"/>
        <v/>
      </c>
      <c r="I144" s="623" t="str">
        <f t="shared" si="102"/>
        <v/>
      </c>
      <c r="J144" s="624" t="str">
        <f t="shared" si="103"/>
        <v/>
      </c>
      <c r="K144" s="625" t="str">
        <f t="shared" si="104"/>
        <v/>
      </c>
      <c r="L144" s="744" t="str">
        <f t="shared" si="105"/>
        <v/>
      </c>
      <c r="M144" s="641"/>
      <c r="N144" s="642"/>
      <c r="O144" s="643"/>
      <c r="P144" s="644"/>
      <c r="Q144" s="645"/>
      <c r="R144" s="646" t="str">
        <f t="shared" si="106"/>
        <v/>
      </c>
      <c r="S144" s="703" t="str">
        <f t="shared" si="98"/>
        <v/>
      </c>
      <c r="T144" s="641"/>
      <c r="U144" s="642"/>
      <c r="V144" s="643"/>
      <c r="W144" s="644"/>
      <c r="X144" s="649"/>
      <c r="Y144" s="646" t="str">
        <f t="shared" si="91"/>
        <v/>
      </c>
      <c r="Z144" s="601"/>
      <c r="AA144" s="602"/>
      <c r="AB144" s="75"/>
      <c r="AC144" s="75"/>
      <c r="AD144" s="75"/>
      <c r="AE144" s="75"/>
      <c r="AF144" s="75"/>
      <c r="AG144" s="603"/>
      <c r="AH144" s="603"/>
      <c r="AI144" s="603"/>
      <c r="AJ144" s="603"/>
      <c r="AK144" s="603"/>
    </row>
    <row r="145" spans="1:37" x14ac:dyDescent="0.25">
      <c r="A145" s="601"/>
      <c r="B145" s="609"/>
      <c r="C145" s="611" t="s">
        <v>61</v>
      </c>
      <c r="D145" s="610" t="s">
        <v>61</v>
      </c>
      <c r="E145" s="614"/>
      <c r="F145" s="619" t="str">
        <f t="shared" si="99"/>
        <v/>
      </c>
      <c r="G145" s="621" t="str">
        <f t="shared" si="100"/>
        <v/>
      </c>
      <c r="H145" s="622" t="str">
        <f t="shared" si="101"/>
        <v/>
      </c>
      <c r="I145" s="623" t="str">
        <f t="shared" si="102"/>
        <v/>
      </c>
      <c r="J145" s="624" t="str">
        <f t="shared" si="103"/>
        <v/>
      </c>
      <c r="K145" s="625" t="str">
        <f t="shared" si="104"/>
        <v/>
      </c>
      <c r="L145" s="744" t="str">
        <f t="shared" si="105"/>
        <v/>
      </c>
      <c r="M145" s="641"/>
      <c r="N145" s="642"/>
      <c r="O145" s="643"/>
      <c r="P145" s="644"/>
      <c r="Q145" s="645"/>
      <c r="R145" s="646" t="str">
        <f t="shared" si="106"/>
        <v/>
      </c>
      <c r="S145" s="703" t="str">
        <f t="shared" si="98"/>
        <v/>
      </c>
      <c r="T145" s="641"/>
      <c r="U145" s="642"/>
      <c r="V145" s="643"/>
      <c r="W145" s="644"/>
      <c r="X145" s="649"/>
      <c r="Y145" s="646" t="str">
        <f t="shared" si="91"/>
        <v/>
      </c>
      <c r="Z145" s="601"/>
      <c r="AA145" s="602"/>
      <c r="AB145" s="75"/>
      <c r="AC145" s="75"/>
      <c r="AD145" s="75"/>
      <c r="AE145" s="75"/>
      <c r="AF145" s="75"/>
      <c r="AG145" s="603"/>
      <c r="AH145" s="603"/>
      <c r="AI145" s="603"/>
      <c r="AJ145" s="603"/>
      <c r="AK145" s="603"/>
    </row>
    <row r="146" spans="1:37" x14ac:dyDescent="0.25">
      <c r="A146" s="601"/>
      <c r="B146" s="609"/>
      <c r="C146" s="611" t="s">
        <v>61</v>
      </c>
      <c r="D146" s="610" t="s">
        <v>61</v>
      </c>
      <c r="E146" s="614"/>
      <c r="F146" s="619" t="str">
        <f t="shared" si="99"/>
        <v/>
      </c>
      <c r="G146" s="621" t="str">
        <f t="shared" si="100"/>
        <v/>
      </c>
      <c r="H146" s="622" t="str">
        <f t="shared" si="101"/>
        <v/>
      </c>
      <c r="I146" s="623" t="str">
        <f t="shared" si="102"/>
        <v/>
      </c>
      <c r="J146" s="624" t="str">
        <f t="shared" si="103"/>
        <v/>
      </c>
      <c r="K146" s="625" t="str">
        <f t="shared" si="104"/>
        <v/>
      </c>
      <c r="L146" s="744" t="str">
        <f t="shared" si="105"/>
        <v/>
      </c>
      <c r="M146" s="641"/>
      <c r="N146" s="642"/>
      <c r="O146" s="643"/>
      <c r="P146" s="644"/>
      <c r="Q146" s="645"/>
      <c r="R146" s="646" t="str">
        <f t="shared" si="106"/>
        <v/>
      </c>
      <c r="S146" s="703" t="str">
        <f t="shared" si="98"/>
        <v/>
      </c>
      <c r="T146" s="641"/>
      <c r="U146" s="642"/>
      <c r="V146" s="643"/>
      <c r="W146" s="644"/>
      <c r="X146" s="649"/>
      <c r="Y146" s="646" t="str">
        <f t="shared" si="91"/>
        <v/>
      </c>
      <c r="Z146" s="601"/>
      <c r="AA146" s="602"/>
      <c r="AB146" s="75"/>
      <c r="AC146" s="75"/>
      <c r="AD146" s="75"/>
      <c r="AE146" s="75"/>
      <c r="AF146" s="75"/>
      <c r="AG146" s="603"/>
      <c r="AH146" s="603"/>
      <c r="AI146" s="603"/>
      <c r="AJ146" s="603"/>
      <c r="AK146" s="603"/>
    </row>
    <row r="147" spans="1:37" x14ac:dyDescent="0.25">
      <c r="A147" s="601"/>
      <c r="B147" s="609"/>
      <c r="C147" s="611" t="s">
        <v>61</v>
      </c>
      <c r="D147" s="610" t="s">
        <v>61</v>
      </c>
      <c r="E147" s="614"/>
      <c r="F147" s="619" t="str">
        <f t="shared" si="99"/>
        <v/>
      </c>
      <c r="G147" s="621" t="str">
        <f t="shared" si="100"/>
        <v/>
      </c>
      <c r="H147" s="622" t="str">
        <f t="shared" si="101"/>
        <v/>
      </c>
      <c r="I147" s="623" t="str">
        <f t="shared" si="102"/>
        <v/>
      </c>
      <c r="J147" s="624" t="str">
        <f t="shared" si="103"/>
        <v/>
      </c>
      <c r="K147" s="625" t="str">
        <f t="shared" si="104"/>
        <v/>
      </c>
      <c r="L147" s="744" t="str">
        <f t="shared" si="105"/>
        <v/>
      </c>
      <c r="M147" s="641"/>
      <c r="N147" s="642"/>
      <c r="O147" s="643"/>
      <c r="P147" s="644"/>
      <c r="Q147" s="645"/>
      <c r="R147" s="646" t="str">
        <f t="shared" si="106"/>
        <v/>
      </c>
      <c r="S147" s="703" t="str">
        <f t="shared" si="98"/>
        <v/>
      </c>
      <c r="T147" s="641"/>
      <c r="U147" s="642"/>
      <c r="V147" s="643"/>
      <c r="W147" s="644"/>
      <c r="X147" s="649"/>
      <c r="Y147" s="646" t="str">
        <f t="shared" si="91"/>
        <v/>
      </c>
      <c r="Z147" s="601"/>
      <c r="AA147" s="602"/>
      <c r="AB147" s="75"/>
      <c r="AC147" s="75"/>
      <c r="AD147" s="75"/>
      <c r="AE147" s="75"/>
      <c r="AF147" s="75"/>
      <c r="AG147" s="603"/>
      <c r="AH147" s="603"/>
      <c r="AI147" s="603"/>
      <c r="AJ147" s="603"/>
      <c r="AK147" s="603"/>
    </row>
    <row r="148" spans="1:37" x14ac:dyDescent="0.25">
      <c r="A148" s="601"/>
      <c r="B148" s="609"/>
      <c r="C148" s="611" t="s">
        <v>61</v>
      </c>
      <c r="D148" s="610" t="s">
        <v>61</v>
      </c>
      <c r="E148" s="614"/>
      <c r="F148" s="619" t="str">
        <f t="shared" si="99"/>
        <v/>
      </c>
      <c r="G148" s="621" t="str">
        <f t="shared" si="100"/>
        <v/>
      </c>
      <c r="H148" s="622" t="str">
        <f t="shared" si="101"/>
        <v/>
      </c>
      <c r="I148" s="623" t="str">
        <f t="shared" si="102"/>
        <v/>
      </c>
      <c r="J148" s="624" t="str">
        <f t="shared" si="103"/>
        <v/>
      </c>
      <c r="K148" s="625" t="str">
        <f t="shared" si="104"/>
        <v/>
      </c>
      <c r="L148" s="744" t="str">
        <f t="shared" si="105"/>
        <v/>
      </c>
      <c r="M148" s="641"/>
      <c r="N148" s="642"/>
      <c r="O148" s="643"/>
      <c r="P148" s="644"/>
      <c r="Q148" s="645"/>
      <c r="R148" s="646" t="str">
        <f t="shared" si="106"/>
        <v/>
      </c>
      <c r="S148" s="703" t="str">
        <f t="shared" si="98"/>
        <v/>
      </c>
      <c r="T148" s="641"/>
      <c r="U148" s="642"/>
      <c r="V148" s="643"/>
      <c r="W148" s="644"/>
      <c r="X148" s="649"/>
      <c r="Y148" s="646" t="str">
        <f t="shared" si="91"/>
        <v/>
      </c>
      <c r="Z148" s="601"/>
      <c r="AA148" s="602"/>
      <c r="AB148" s="75"/>
      <c r="AC148" s="75"/>
      <c r="AD148" s="75"/>
      <c r="AE148" s="75"/>
      <c r="AF148" s="75"/>
      <c r="AG148" s="603"/>
      <c r="AH148" s="603"/>
      <c r="AI148" s="603"/>
      <c r="AJ148" s="603"/>
      <c r="AK148" s="603"/>
    </row>
    <row r="149" spans="1:37" x14ac:dyDescent="0.25">
      <c r="A149" s="601"/>
      <c r="B149" s="609"/>
      <c r="C149" s="611" t="s">
        <v>61</v>
      </c>
      <c r="D149" s="610" t="s">
        <v>61</v>
      </c>
      <c r="E149" s="614"/>
      <c r="F149" s="619" t="str">
        <f t="shared" si="99"/>
        <v/>
      </c>
      <c r="G149" s="621" t="str">
        <f t="shared" si="100"/>
        <v/>
      </c>
      <c r="H149" s="622" t="str">
        <f t="shared" si="101"/>
        <v/>
      </c>
      <c r="I149" s="623" t="str">
        <f t="shared" si="102"/>
        <v/>
      </c>
      <c r="J149" s="624" t="str">
        <f t="shared" si="103"/>
        <v/>
      </c>
      <c r="K149" s="625" t="str">
        <f t="shared" si="104"/>
        <v/>
      </c>
      <c r="L149" s="744" t="str">
        <f t="shared" si="105"/>
        <v/>
      </c>
      <c r="M149" s="641"/>
      <c r="N149" s="642"/>
      <c r="O149" s="643"/>
      <c r="P149" s="644"/>
      <c r="Q149" s="645"/>
      <c r="R149" s="646" t="str">
        <f t="shared" si="106"/>
        <v/>
      </c>
      <c r="S149" s="703" t="str">
        <f t="shared" si="98"/>
        <v/>
      </c>
      <c r="T149" s="641"/>
      <c r="U149" s="642"/>
      <c r="V149" s="643"/>
      <c r="W149" s="644"/>
      <c r="X149" s="649"/>
      <c r="Y149" s="646" t="str">
        <f t="shared" si="91"/>
        <v/>
      </c>
      <c r="Z149" s="601"/>
      <c r="AA149" s="602"/>
      <c r="AB149" s="75"/>
      <c r="AC149" s="75"/>
      <c r="AD149" s="75"/>
      <c r="AE149" s="75"/>
      <c r="AF149" s="75"/>
      <c r="AG149" s="603"/>
      <c r="AH149" s="603"/>
      <c r="AI149" s="603"/>
      <c r="AJ149" s="603"/>
      <c r="AK149" s="603"/>
    </row>
    <row r="150" spans="1:37" x14ac:dyDescent="0.25">
      <c r="A150" s="601"/>
      <c r="B150" s="609"/>
      <c r="C150" s="611" t="s">
        <v>61</v>
      </c>
      <c r="D150" s="610" t="s">
        <v>61</v>
      </c>
      <c r="E150" s="614"/>
      <c r="F150" s="619" t="str">
        <f t="shared" si="99"/>
        <v/>
      </c>
      <c r="G150" s="621" t="str">
        <f t="shared" si="100"/>
        <v/>
      </c>
      <c r="H150" s="622" t="str">
        <f t="shared" si="101"/>
        <v/>
      </c>
      <c r="I150" s="623" t="str">
        <f t="shared" si="102"/>
        <v/>
      </c>
      <c r="J150" s="624" t="str">
        <f t="shared" si="103"/>
        <v/>
      </c>
      <c r="K150" s="625" t="str">
        <f t="shared" si="104"/>
        <v/>
      </c>
      <c r="L150" s="744" t="str">
        <f t="shared" si="105"/>
        <v/>
      </c>
      <c r="M150" s="641"/>
      <c r="N150" s="642"/>
      <c r="O150" s="643"/>
      <c r="P150" s="644"/>
      <c r="Q150" s="645"/>
      <c r="R150" s="646" t="str">
        <f t="shared" si="106"/>
        <v/>
      </c>
      <c r="S150" s="703" t="str">
        <f t="shared" si="98"/>
        <v/>
      </c>
      <c r="T150" s="641"/>
      <c r="U150" s="642"/>
      <c r="V150" s="643"/>
      <c r="W150" s="644"/>
      <c r="X150" s="649"/>
      <c r="Y150" s="646" t="str">
        <f t="shared" si="91"/>
        <v/>
      </c>
      <c r="Z150" s="601"/>
      <c r="AA150" s="602"/>
      <c r="AB150" s="75"/>
      <c r="AC150" s="75"/>
      <c r="AD150" s="75"/>
      <c r="AE150" s="75"/>
      <c r="AF150" s="75"/>
      <c r="AG150" s="603"/>
      <c r="AH150" s="603"/>
      <c r="AI150" s="603"/>
      <c r="AJ150" s="603"/>
      <c r="AK150" s="603"/>
    </row>
    <row r="151" spans="1:37" x14ac:dyDescent="0.25">
      <c r="A151" s="601"/>
      <c r="B151" s="609"/>
      <c r="C151" s="611" t="s">
        <v>61</v>
      </c>
      <c r="D151" s="610" t="s">
        <v>61</v>
      </c>
      <c r="E151" s="614"/>
      <c r="F151" s="619" t="str">
        <f t="shared" si="99"/>
        <v/>
      </c>
      <c r="G151" s="621" t="str">
        <f t="shared" si="100"/>
        <v/>
      </c>
      <c r="H151" s="622" t="str">
        <f t="shared" si="101"/>
        <v/>
      </c>
      <c r="I151" s="623" t="str">
        <f t="shared" si="102"/>
        <v/>
      </c>
      <c r="J151" s="624" t="str">
        <f t="shared" si="103"/>
        <v/>
      </c>
      <c r="K151" s="625" t="str">
        <f t="shared" si="104"/>
        <v/>
      </c>
      <c r="L151" s="744" t="str">
        <f t="shared" si="105"/>
        <v/>
      </c>
      <c r="M151" s="641"/>
      <c r="N151" s="642"/>
      <c r="O151" s="643"/>
      <c r="P151" s="644"/>
      <c r="Q151" s="645"/>
      <c r="R151" s="646" t="str">
        <f t="shared" si="106"/>
        <v/>
      </c>
      <c r="S151" s="703" t="str">
        <f t="shared" si="98"/>
        <v/>
      </c>
      <c r="T151" s="641"/>
      <c r="U151" s="642"/>
      <c r="V151" s="643"/>
      <c r="W151" s="644"/>
      <c r="X151" s="649"/>
      <c r="Y151" s="646" t="str">
        <f t="shared" si="91"/>
        <v/>
      </c>
      <c r="Z151" s="601"/>
      <c r="AA151" s="602"/>
      <c r="AB151" s="75"/>
      <c r="AC151" s="75"/>
      <c r="AD151" s="75"/>
      <c r="AE151" s="75"/>
      <c r="AF151" s="75"/>
      <c r="AG151" s="603"/>
      <c r="AH151" s="603"/>
      <c r="AI151" s="603"/>
      <c r="AJ151" s="603"/>
      <c r="AK151" s="603"/>
    </row>
    <row r="152" spans="1:37" x14ac:dyDescent="0.25">
      <c r="A152" s="601"/>
      <c r="B152" s="609"/>
      <c r="C152" s="611" t="s">
        <v>61</v>
      </c>
      <c r="D152" s="610" t="s">
        <v>61</v>
      </c>
      <c r="E152" s="614"/>
      <c r="F152" s="619" t="str">
        <f t="shared" si="99"/>
        <v/>
      </c>
      <c r="G152" s="621" t="str">
        <f t="shared" si="100"/>
        <v/>
      </c>
      <c r="H152" s="622" t="str">
        <f t="shared" si="101"/>
        <v/>
      </c>
      <c r="I152" s="623" t="str">
        <f t="shared" si="102"/>
        <v/>
      </c>
      <c r="J152" s="624" t="str">
        <f t="shared" si="103"/>
        <v/>
      </c>
      <c r="K152" s="625" t="str">
        <f t="shared" si="104"/>
        <v/>
      </c>
      <c r="L152" s="744" t="str">
        <f t="shared" si="105"/>
        <v/>
      </c>
      <c r="M152" s="641"/>
      <c r="N152" s="642"/>
      <c r="O152" s="643"/>
      <c r="P152" s="644"/>
      <c r="Q152" s="645"/>
      <c r="R152" s="646" t="str">
        <f t="shared" si="106"/>
        <v/>
      </c>
      <c r="S152" s="703" t="str">
        <f t="shared" si="98"/>
        <v/>
      </c>
      <c r="T152" s="641"/>
      <c r="U152" s="642"/>
      <c r="V152" s="643"/>
      <c r="W152" s="644"/>
      <c r="X152" s="649"/>
      <c r="Y152" s="646" t="str">
        <f t="shared" si="91"/>
        <v/>
      </c>
      <c r="Z152" s="601"/>
      <c r="AA152" s="602"/>
      <c r="AB152" s="75"/>
      <c r="AC152" s="75"/>
      <c r="AD152" s="75"/>
      <c r="AE152" s="75"/>
      <c r="AF152" s="75"/>
      <c r="AG152" s="603"/>
      <c r="AH152" s="603"/>
      <c r="AI152" s="603"/>
      <c r="AJ152" s="603"/>
      <c r="AK152" s="603"/>
    </row>
    <row r="153" spans="1:37" x14ac:dyDescent="0.25">
      <c r="A153" s="601"/>
      <c r="B153" s="609"/>
      <c r="C153" s="611" t="s">
        <v>61</v>
      </c>
      <c r="D153" s="610" t="s">
        <v>61</v>
      </c>
      <c r="E153" s="614"/>
      <c r="F153" s="619" t="str">
        <f t="shared" si="99"/>
        <v/>
      </c>
      <c r="G153" s="621" t="str">
        <f t="shared" si="100"/>
        <v/>
      </c>
      <c r="H153" s="622" t="str">
        <f t="shared" si="101"/>
        <v/>
      </c>
      <c r="I153" s="623" t="str">
        <f t="shared" si="102"/>
        <v/>
      </c>
      <c r="J153" s="624" t="str">
        <f t="shared" si="103"/>
        <v/>
      </c>
      <c r="K153" s="625" t="str">
        <f t="shared" si="104"/>
        <v/>
      </c>
      <c r="L153" s="744" t="str">
        <f t="shared" si="105"/>
        <v/>
      </c>
      <c r="M153" s="641"/>
      <c r="N153" s="642"/>
      <c r="O153" s="643"/>
      <c r="P153" s="644"/>
      <c r="Q153" s="645"/>
      <c r="R153" s="646" t="str">
        <f t="shared" si="106"/>
        <v/>
      </c>
      <c r="S153" s="703" t="str">
        <f t="shared" si="98"/>
        <v/>
      </c>
      <c r="T153" s="641"/>
      <c r="U153" s="642"/>
      <c r="V153" s="643"/>
      <c r="W153" s="644"/>
      <c r="X153" s="649"/>
      <c r="Y153" s="646" t="str">
        <f t="shared" si="91"/>
        <v/>
      </c>
      <c r="Z153" s="601"/>
      <c r="AA153" s="602"/>
      <c r="AB153" s="75"/>
      <c r="AC153" s="75"/>
      <c r="AD153" s="75"/>
      <c r="AE153" s="75"/>
      <c r="AF153" s="75"/>
      <c r="AG153" s="603"/>
      <c r="AH153" s="603"/>
      <c r="AI153" s="603"/>
      <c r="AJ153" s="603"/>
      <c r="AK153" s="603"/>
    </row>
    <row r="154" spans="1:37" x14ac:dyDescent="0.25">
      <c r="A154" s="601"/>
      <c r="B154" s="609"/>
      <c r="C154" s="611" t="s">
        <v>61</v>
      </c>
      <c r="D154" s="610" t="s">
        <v>61</v>
      </c>
      <c r="E154" s="614"/>
      <c r="F154" s="619" t="str">
        <f t="shared" si="99"/>
        <v/>
      </c>
      <c r="G154" s="621" t="str">
        <f t="shared" si="100"/>
        <v/>
      </c>
      <c r="H154" s="622" t="str">
        <f t="shared" si="101"/>
        <v/>
      </c>
      <c r="I154" s="623" t="str">
        <f t="shared" si="102"/>
        <v/>
      </c>
      <c r="J154" s="624" t="str">
        <f t="shared" si="103"/>
        <v/>
      </c>
      <c r="K154" s="625" t="str">
        <f t="shared" si="104"/>
        <v/>
      </c>
      <c r="L154" s="744" t="str">
        <f t="shared" si="105"/>
        <v/>
      </c>
      <c r="M154" s="641"/>
      <c r="N154" s="642"/>
      <c r="O154" s="643"/>
      <c r="P154" s="644"/>
      <c r="Q154" s="645"/>
      <c r="R154" s="646" t="str">
        <f t="shared" si="106"/>
        <v/>
      </c>
      <c r="S154" s="703" t="str">
        <f t="shared" si="98"/>
        <v/>
      </c>
      <c r="T154" s="641"/>
      <c r="U154" s="642"/>
      <c r="V154" s="643"/>
      <c r="W154" s="644"/>
      <c r="X154" s="649"/>
      <c r="Y154" s="646" t="str">
        <f t="shared" si="91"/>
        <v/>
      </c>
      <c r="Z154" s="601"/>
      <c r="AA154" s="602"/>
      <c r="AB154" s="75"/>
      <c r="AC154" s="75"/>
      <c r="AD154" s="75"/>
      <c r="AE154" s="75"/>
      <c r="AF154" s="75"/>
      <c r="AG154" s="603"/>
      <c r="AH154" s="603"/>
      <c r="AI154" s="603"/>
      <c r="AJ154" s="603"/>
      <c r="AK154" s="603"/>
    </row>
    <row r="155" spans="1:37" x14ac:dyDescent="0.25">
      <c r="A155" s="601"/>
      <c r="B155" s="609"/>
      <c r="C155" s="611" t="s">
        <v>61</v>
      </c>
      <c r="D155" s="610" t="s">
        <v>61</v>
      </c>
      <c r="E155" s="614"/>
      <c r="F155" s="619" t="str">
        <f t="shared" si="99"/>
        <v/>
      </c>
      <c r="G155" s="621" t="str">
        <f t="shared" si="100"/>
        <v/>
      </c>
      <c r="H155" s="622" t="str">
        <f t="shared" si="101"/>
        <v/>
      </c>
      <c r="I155" s="623" t="str">
        <f t="shared" si="102"/>
        <v/>
      </c>
      <c r="J155" s="624" t="str">
        <f t="shared" si="103"/>
        <v/>
      </c>
      <c r="K155" s="625" t="str">
        <f t="shared" si="104"/>
        <v/>
      </c>
      <c r="L155" s="744" t="str">
        <f t="shared" si="105"/>
        <v/>
      </c>
      <c r="M155" s="641"/>
      <c r="N155" s="642"/>
      <c r="O155" s="643"/>
      <c r="P155" s="644"/>
      <c r="Q155" s="645"/>
      <c r="R155" s="646" t="str">
        <f t="shared" si="106"/>
        <v/>
      </c>
      <c r="S155" s="703" t="str">
        <f t="shared" si="98"/>
        <v/>
      </c>
      <c r="T155" s="641"/>
      <c r="U155" s="642"/>
      <c r="V155" s="643"/>
      <c r="W155" s="644"/>
      <c r="X155" s="649"/>
      <c r="Y155" s="646" t="str">
        <f t="shared" si="91"/>
        <v/>
      </c>
      <c r="Z155" s="601"/>
      <c r="AA155" s="602"/>
      <c r="AB155" s="75"/>
      <c r="AC155" s="75"/>
      <c r="AD155" s="75"/>
      <c r="AE155" s="75"/>
      <c r="AF155" s="75"/>
      <c r="AG155" s="603"/>
      <c r="AH155" s="603"/>
      <c r="AI155" s="603"/>
      <c r="AJ155" s="603"/>
      <c r="AK155" s="603"/>
    </row>
    <row r="156" spans="1:37" x14ac:dyDescent="0.25">
      <c r="A156" s="601"/>
      <c r="B156" s="609"/>
      <c r="C156" s="611" t="s">
        <v>61</v>
      </c>
      <c r="D156" s="610" t="s">
        <v>61</v>
      </c>
      <c r="E156" s="614"/>
      <c r="F156" s="619" t="str">
        <f t="shared" si="99"/>
        <v/>
      </c>
      <c r="G156" s="621" t="str">
        <f t="shared" si="100"/>
        <v/>
      </c>
      <c r="H156" s="622" t="str">
        <f t="shared" si="101"/>
        <v/>
      </c>
      <c r="I156" s="623" t="str">
        <f t="shared" si="102"/>
        <v/>
      </c>
      <c r="J156" s="624" t="str">
        <f t="shared" si="103"/>
        <v/>
      </c>
      <c r="K156" s="625" t="str">
        <f t="shared" si="104"/>
        <v/>
      </c>
      <c r="L156" s="744" t="str">
        <f t="shared" si="105"/>
        <v/>
      </c>
      <c r="M156" s="641"/>
      <c r="N156" s="642"/>
      <c r="O156" s="643"/>
      <c r="P156" s="644"/>
      <c r="Q156" s="645"/>
      <c r="R156" s="646" t="str">
        <f t="shared" si="106"/>
        <v/>
      </c>
      <c r="S156" s="703" t="str">
        <f t="shared" si="98"/>
        <v/>
      </c>
      <c r="T156" s="641"/>
      <c r="U156" s="642"/>
      <c r="V156" s="643"/>
      <c r="W156" s="644"/>
      <c r="X156" s="649"/>
      <c r="Y156" s="646" t="str">
        <f t="shared" si="91"/>
        <v/>
      </c>
      <c r="Z156" s="601"/>
      <c r="AA156" s="602"/>
      <c r="AB156" s="75"/>
      <c r="AC156" s="75"/>
      <c r="AD156" s="75"/>
      <c r="AE156" s="75"/>
      <c r="AF156" s="75"/>
      <c r="AG156" s="603"/>
      <c r="AH156" s="603"/>
      <c r="AI156" s="603"/>
      <c r="AJ156" s="603"/>
      <c r="AK156" s="603"/>
    </row>
    <row r="157" spans="1:37" x14ac:dyDescent="0.25">
      <c r="A157" s="601"/>
      <c r="B157" s="609"/>
      <c r="C157" s="611" t="s">
        <v>61</v>
      </c>
      <c r="D157" s="610" t="s">
        <v>61</v>
      </c>
      <c r="E157" s="614"/>
      <c r="F157" s="619" t="str">
        <f t="shared" si="99"/>
        <v/>
      </c>
      <c r="G157" s="621" t="str">
        <f t="shared" si="100"/>
        <v/>
      </c>
      <c r="H157" s="622" t="str">
        <f t="shared" si="101"/>
        <v/>
      </c>
      <c r="I157" s="623" t="str">
        <f t="shared" si="102"/>
        <v/>
      </c>
      <c r="J157" s="624" t="str">
        <f t="shared" si="103"/>
        <v/>
      </c>
      <c r="K157" s="625" t="str">
        <f t="shared" si="104"/>
        <v/>
      </c>
      <c r="L157" s="744" t="str">
        <f t="shared" si="105"/>
        <v/>
      </c>
      <c r="M157" s="641"/>
      <c r="N157" s="642"/>
      <c r="O157" s="643"/>
      <c r="P157" s="644"/>
      <c r="Q157" s="645"/>
      <c r="R157" s="646" t="str">
        <f t="shared" si="106"/>
        <v/>
      </c>
      <c r="S157" s="703" t="str">
        <f t="shared" si="98"/>
        <v/>
      </c>
      <c r="T157" s="641"/>
      <c r="U157" s="642"/>
      <c r="V157" s="643"/>
      <c r="W157" s="644"/>
      <c r="X157" s="649"/>
      <c r="Y157" s="646" t="str">
        <f t="shared" si="91"/>
        <v/>
      </c>
      <c r="Z157" s="601"/>
      <c r="AA157" s="602"/>
      <c r="AB157" s="75"/>
      <c r="AC157" s="75"/>
      <c r="AD157" s="75"/>
      <c r="AE157" s="75"/>
      <c r="AF157" s="75"/>
      <c r="AG157" s="603"/>
      <c r="AH157" s="603"/>
      <c r="AI157" s="603"/>
      <c r="AJ157" s="603"/>
      <c r="AK157" s="603"/>
    </row>
    <row r="158" spans="1:37" x14ac:dyDescent="0.25">
      <c r="A158" s="601"/>
      <c r="B158" s="609"/>
      <c r="C158" s="611" t="s">
        <v>61</v>
      </c>
      <c r="D158" s="610" t="s">
        <v>61</v>
      </c>
      <c r="E158" s="614"/>
      <c r="F158" s="619" t="str">
        <f t="shared" si="99"/>
        <v/>
      </c>
      <c r="G158" s="621" t="str">
        <f t="shared" si="100"/>
        <v/>
      </c>
      <c r="H158" s="622" t="str">
        <f t="shared" si="101"/>
        <v/>
      </c>
      <c r="I158" s="623" t="str">
        <f t="shared" si="102"/>
        <v/>
      </c>
      <c r="J158" s="624" t="str">
        <f t="shared" si="103"/>
        <v/>
      </c>
      <c r="K158" s="625" t="str">
        <f t="shared" si="104"/>
        <v/>
      </c>
      <c r="L158" s="744" t="str">
        <f t="shared" si="105"/>
        <v/>
      </c>
      <c r="M158" s="641"/>
      <c r="N158" s="642"/>
      <c r="O158" s="643"/>
      <c r="P158" s="644"/>
      <c r="Q158" s="645"/>
      <c r="R158" s="646" t="str">
        <f t="shared" si="106"/>
        <v/>
      </c>
      <c r="S158" s="703" t="str">
        <f t="shared" si="98"/>
        <v/>
      </c>
      <c r="T158" s="641"/>
      <c r="U158" s="642"/>
      <c r="V158" s="643"/>
      <c r="W158" s="644"/>
      <c r="X158" s="649"/>
      <c r="Y158" s="646" t="str">
        <f t="shared" si="91"/>
        <v/>
      </c>
      <c r="Z158" s="601"/>
      <c r="AA158" s="602"/>
      <c r="AB158" s="75"/>
      <c r="AC158" s="75"/>
      <c r="AD158" s="75"/>
      <c r="AE158" s="75"/>
      <c r="AF158" s="75"/>
      <c r="AG158" s="603"/>
      <c r="AH158" s="603"/>
      <c r="AI158" s="603"/>
      <c r="AJ158" s="603"/>
      <c r="AK158" s="603"/>
    </row>
    <row r="159" spans="1:37" x14ac:dyDescent="0.25">
      <c r="A159" s="601"/>
      <c r="B159" s="609"/>
      <c r="C159" s="611" t="s">
        <v>61</v>
      </c>
      <c r="D159" s="610" t="s">
        <v>61</v>
      </c>
      <c r="E159" s="614"/>
      <c r="F159" s="619" t="str">
        <f t="shared" si="99"/>
        <v/>
      </c>
      <c r="G159" s="621" t="str">
        <f t="shared" si="100"/>
        <v/>
      </c>
      <c r="H159" s="622" t="str">
        <f t="shared" ref="H159:H199" si="107">IFERROR(IF($R159&gt;0,N159/$R159,""),"")</f>
        <v/>
      </c>
      <c r="I159" s="623" t="str">
        <f t="shared" ref="I159:I199" si="108">IFERROR(IF($R159&gt;0,O159/$R159,""),"")</f>
        <v/>
      </c>
      <c r="J159" s="624" t="str">
        <f t="shared" ref="J159:J199" si="109">IFERROR(IF($R159&gt;0,P159/$R159,""),"")</f>
        <v/>
      </c>
      <c r="K159" s="625" t="str">
        <f t="shared" ref="K159:K199" si="110">IFERROR(IF($R159&gt;0,Q159/$R159,""),"")</f>
        <v/>
      </c>
      <c r="L159" s="744" t="str">
        <f t="shared" si="105"/>
        <v/>
      </c>
      <c r="M159" s="641"/>
      <c r="N159" s="642"/>
      <c r="O159" s="643"/>
      <c r="P159" s="644"/>
      <c r="Q159" s="645"/>
      <c r="R159" s="646" t="str">
        <f t="shared" ref="R159:R199" si="111">IF($D159="Yes",SUM(M159:Q159),"")</f>
        <v/>
      </c>
      <c r="S159" s="703" t="str">
        <f t="shared" si="98"/>
        <v/>
      </c>
      <c r="T159" s="641"/>
      <c r="U159" s="642"/>
      <c r="V159" s="643"/>
      <c r="W159" s="644"/>
      <c r="X159" s="649"/>
      <c r="Y159" s="646" t="str">
        <f t="shared" ref="Y159:Y199" si="112">IF(SUM(T159:X159)&gt;0,SUM(T159:X159),"")</f>
        <v/>
      </c>
      <c r="Z159" s="601"/>
      <c r="AA159" s="602"/>
      <c r="AB159" s="75"/>
      <c r="AC159" s="75"/>
      <c r="AD159" s="75"/>
      <c r="AE159" s="75"/>
      <c r="AF159" s="75"/>
      <c r="AG159" s="603"/>
      <c r="AH159" s="603"/>
      <c r="AI159" s="603"/>
      <c r="AJ159" s="603"/>
      <c r="AK159" s="603"/>
    </row>
    <row r="160" spans="1:37" x14ac:dyDescent="0.25">
      <c r="A160" s="601"/>
      <c r="B160" s="609"/>
      <c r="C160" s="611" t="s">
        <v>61</v>
      </c>
      <c r="D160" s="610" t="s">
        <v>61</v>
      </c>
      <c r="E160" s="614"/>
      <c r="F160" s="619" t="str">
        <f t="shared" si="99"/>
        <v/>
      </c>
      <c r="G160" s="621" t="str">
        <f t="shared" si="100"/>
        <v/>
      </c>
      <c r="H160" s="622" t="str">
        <f t="shared" si="107"/>
        <v/>
      </c>
      <c r="I160" s="623" t="str">
        <f t="shared" si="108"/>
        <v/>
      </c>
      <c r="J160" s="624" t="str">
        <f t="shared" si="109"/>
        <v/>
      </c>
      <c r="K160" s="625" t="str">
        <f t="shared" si="110"/>
        <v/>
      </c>
      <c r="L160" s="744" t="str">
        <f t="shared" si="105"/>
        <v/>
      </c>
      <c r="M160" s="641"/>
      <c r="N160" s="642"/>
      <c r="O160" s="643"/>
      <c r="P160" s="644"/>
      <c r="Q160" s="645"/>
      <c r="R160" s="646" t="str">
        <f t="shared" si="111"/>
        <v/>
      </c>
      <c r="S160" s="703" t="str">
        <f t="shared" si="98"/>
        <v/>
      </c>
      <c r="T160" s="641"/>
      <c r="U160" s="642"/>
      <c r="V160" s="643"/>
      <c r="W160" s="644"/>
      <c r="X160" s="649"/>
      <c r="Y160" s="646" t="str">
        <f t="shared" si="112"/>
        <v/>
      </c>
      <c r="Z160" s="601"/>
      <c r="AA160" s="602"/>
      <c r="AB160" s="75"/>
      <c r="AC160" s="75"/>
      <c r="AD160" s="75"/>
      <c r="AE160" s="75"/>
      <c r="AF160" s="75"/>
      <c r="AG160" s="603"/>
      <c r="AH160" s="603"/>
      <c r="AI160" s="603"/>
      <c r="AJ160" s="603"/>
      <c r="AK160" s="603"/>
    </row>
    <row r="161" spans="1:37" x14ac:dyDescent="0.25">
      <c r="A161" s="601"/>
      <c r="B161" s="609"/>
      <c r="C161" s="611" t="s">
        <v>61</v>
      </c>
      <c r="D161" s="610" t="s">
        <v>61</v>
      </c>
      <c r="E161" s="614"/>
      <c r="F161" s="619" t="str">
        <f t="shared" si="99"/>
        <v/>
      </c>
      <c r="G161" s="621" t="str">
        <f t="shared" si="100"/>
        <v/>
      </c>
      <c r="H161" s="622" t="str">
        <f t="shared" si="107"/>
        <v/>
      </c>
      <c r="I161" s="623" t="str">
        <f t="shared" si="108"/>
        <v/>
      </c>
      <c r="J161" s="624" t="str">
        <f t="shared" si="109"/>
        <v/>
      </c>
      <c r="K161" s="625" t="str">
        <f t="shared" si="110"/>
        <v/>
      </c>
      <c r="L161" s="744" t="str">
        <f t="shared" si="105"/>
        <v/>
      </c>
      <c r="M161" s="641"/>
      <c r="N161" s="642"/>
      <c r="O161" s="643"/>
      <c r="P161" s="644"/>
      <c r="Q161" s="645"/>
      <c r="R161" s="646" t="str">
        <f t="shared" si="111"/>
        <v/>
      </c>
      <c r="S161" s="703" t="str">
        <f t="shared" si="98"/>
        <v/>
      </c>
      <c r="T161" s="641"/>
      <c r="U161" s="642"/>
      <c r="V161" s="643"/>
      <c r="W161" s="644"/>
      <c r="X161" s="649"/>
      <c r="Y161" s="646" t="str">
        <f t="shared" si="112"/>
        <v/>
      </c>
      <c r="Z161" s="601"/>
      <c r="AA161" s="602"/>
      <c r="AB161" s="75"/>
      <c r="AC161" s="75"/>
      <c r="AD161" s="75"/>
      <c r="AE161" s="75"/>
      <c r="AF161" s="75"/>
      <c r="AG161" s="603"/>
      <c r="AH161" s="603"/>
      <c r="AI161" s="603"/>
      <c r="AJ161" s="603"/>
      <c r="AK161" s="603"/>
    </row>
    <row r="162" spans="1:37" x14ac:dyDescent="0.25">
      <c r="A162" s="601"/>
      <c r="B162" s="609"/>
      <c r="C162" s="611" t="s">
        <v>61</v>
      </c>
      <c r="D162" s="610" t="s">
        <v>61</v>
      </c>
      <c r="E162" s="614"/>
      <c r="F162" s="619" t="str">
        <f t="shared" si="99"/>
        <v/>
      </c>
      <c r="G162" s="621" t="str">
        <f t="shared" si="100"/>
        <v/>
      </c>
      <c r="H162" s="622" t="str">
        <f t="shared" si="107"/>
        <v/>
      </c>
      <c r="I162" s="623" t="str">
        <f t="shared" si="108"/>
        <v/>
      </c>
      <c r="J162" s="624" t="str">
        <f t="shared" si="109"/>
        <v/>
      </c>
      <c r="K162" s="625" t="str">
        <f t="shared" si="110"/>
        <v/>
      </c>
      <c r="L162" s="744" t="str">
        <f t="shared" si="105"/>
        <v/>
      </c>
      <c r="M162" s="641"/>
      <c r="N162" s="642"/>
      <c r="O162" s="643"/>
      <c r="P162" s="644"/>
      <c r="Q162" s="645"/>
      <c r="R162" s="646" t="str">
        <f t="shared" si="111"/>
        <v/>
      </c>
      <c r="S162" s="703" t="str">
        <f t="shared" si="98"/>
        <v/>
      </c>
      <c r="T162" s="641"/>
      <c r="U162" s="642"/>
      <c r="V162" s="643"/>
      <c r="W162" s="644"/>
      <c r="X162" s="649"/>
      <c r="Y162" s="646" t="str">
        <f t="shared" si="112"/>
        <v/>
      </c>
      <c r="Z162" s="601"/>
      <c r="AA162" s="602"/>
      <c r="AB162" s="75"/>
      <c r="AC162" s="75"/>
      <c r="AD162" s="75"/>
      <c r="AE162" s="75"/>
      <c r="AF162" s="75"/>
      <c r="AG162" s="603"/>
      <c r="AH162" s="603"/>
      <c r="AI162" s="603"/>
      <c r="AJ162" s="603"/>
      <c r="AK162" s="603"/>
    </row>
    <row r="163" spans="1:37" x14ac:dyDescent="0.25">
      <c r="A163" s="601"/>
      <c r="B163" s="609"/>
      <c r="C163" s="611" t="s">
        <v>61</v>
      </c>
      <c r="D163" s="610" t="s">
        <v>61</v>
      </c>
      <c r="E163" s="614"/>
      <c r="F163" s="619" t="str">
        <f t="shared" si="99"/>
        <v/>
      </c>
      <c r="G163" s="621" t="str">
        <f t="shared" si="100"/>
        <v/>
      </c>
      <c r="H163" s="622" t="str">
        <f t="shared" si="107"/>
        <v/>
      </c>
      <c r="I163" s="623" t="str">
        <f t="shared" si="108"/>
        <v/>
      </c>
      <c r="J163" s="624" t="str">
        <f t="shared" si="109"/>
        <v/>
      </c>
      <c r="K163" s="625" t="str">
        <f t="shared" si="110"/>
        <v/>
      </c>
      <c r="L163" s="744" t="str">
        <f t="shared" si="105"/>
        <v/>
      </c>
      <c r="M163" s="641"/>
      <c r="N163" s="642"/>
      <c r="O163" s="643"/>
      <c r="P163" s="644"/>
      <c r="Q163" s="645"/>
      <c r="R163" s="646" t="str">
        <f t="shared" si="111"/>
        <v/>
      </c>
      <c r="S163" s="703" t="str">
        <f t="shared" si="98"/>
        <v/>
      </c>
      <c r="T163" s="641"/>
      <c r="U163" s="642"/>
      <c r="V163" s="643"/>
      <c r="W163" s="644"/>
      <c r="X163" s="649"/>
      <c r="Y163" s="646" t="str">
        <f t="shared" si="112"/>
        <v/>
      </c>
      <c r="Z163" s="601"/>
      <c r="AA163" s="602"/>
      <c r="AB163" s="75"/>
      <c r="AC163" s="75"/>
      <c r="AD163" s="75"/>
      <c r="AE163" s="75"/>
      <c r="AF163" s="75"/>
      <c r="AG163" s="603"/>
      <c r="AH163" s="603"/>
      <c r="AI163" s="603"/>
      <c r="AJ163" s="603"/>
      <c r="AK163" s="603"/>
    </row>
    <row r="164" spans="1:37" x14ac:dyDescent="0.25">
      <c r="A164" s="601"/>
      <c r="B164" s="609"/>
      <c r="C164" s="611" t="s">
        <v>61</v>
      </c>
      <c r="D164" s="610" t="s">
        <v>61</v>
      </c>
      <c r="E164" s="614"/>
      <c r="F164" s="619" t="str">
        <f t="shared" si="99"/>
        <v/>
      </c>
      <c r="G164" s="621" t="str">
        <f t="shared" si="100"/>
        <v/>
      </c>
      <c r="H164" s="622" t="str">
        <f t="shared" si="107"/>
        <v/>
      </c>
      <c r="I164" s="623" t="str">
        <f t="shared" si="108"/>
        <v/>
      </c>
      <c r="J164" s="624" t="str">
        <f t="shared" si="109"/>
        <v/>
      </c>
      <c r="K164" s="625" t="str">
        <f t="shared" si="110"/>
        <v/>
      </c>
      <c r="L164" s="744" t="str">
        <f t="shared" si="105"/>
        <v/>
      </c>
      <c r="M164" s="641"/>
      <c r="N164" s="642"/>
      <c r="O164" s="643"/>
      <c r="P164" s="644"/>
      <c r="Q164" s="645"/>
      <c r="R164" s="646" t="str">
        <f t="shared" si="111"/>
        <v/>
      </c>
      <c r="S164" s="703" t="str">
        <f t="shared" si="98"/>
        <v/>
      </c>
      <c r="T164" s="641"/>
      <c r="U164" s="642"/>
      <c r="V164" s="643"/>
      <c r="W164" s="644"/>
      <c r="X164" s="649"/>
      <c r="Y164" s="646" t="str">
        <f t="shared" si="112"/>
        <v/>
      </c>
      <c r="Z164" s="601"/>
      <c r="AA164" s="602"/>
      <c r="AB164" s="75"/>
      <c r="AC164" s="75"/>
      <c r="AD164" s="75"/>
      <c r="AE164" s="75"/>
      <c r="AF164" s="75"/>
      <c r="AG164" s="603"/>
      <c r="AH164" s="603"/>
      <c r="AI164" s="603"/>
      <c r="AJ164" s="603"/>
      <c r="AK164" s="603"/>
    </row>
    <row r="165" spans="1:37" x14ac:dyDescent="0.25">
      <c r="A165" s="601"/>
      <c r="B165" s="609"/>
      <c r="C165" s="611" t="s">
        <v>61</v>
      </c>
      <c r="D165" s="610" t="s">
        <v>61</v>
      </c>
      <c r="E165" s="614"/>
      <c r="F165" s="619" t="str">
        <f t="shared" si="99"/>
        <v/>
      </c>
      <c r="G165" s="621" t="str">
        <f t="shared" si="100"/>
        <v/>
      </c>
      <c r="H165" s="622" t="str">
        <f t="shared" si="107"/>
        <v/>
      </c>
      <c r="I165" s="623" t="str">
        <f t="shared" si="108"/>
        <v/>
      </c>
      <c r="J165" s="624" t="str">
        <f t="shared" si="109"/>
        <v/>
      </c>
      <c r="K165" s="625" t="str">
        <f t="shared" si="110"/>
        <v/>
      </c>
      <c r="L165" s="744" t="str">
        <f t="shared" si="105"/>
        <v/>
      </c>
      <c r="M165" s="641"/>
      <c r="N165" s="642"/>
      <c r="O165" s="643"/>
      <c r="P165" s="644"/>
      <c r="Q165" s="645"/>
      <c r="R165" s="646" t="str">
        <f t="shared" si="111"/>
        <v/>
      </c>
      <c r="S165" s="703" t="str">
        <f t="shared" si="98"/>
        <v/>
      </c>
      <c r="T165" s="641"/>
      <c r="U165" s="642"/>
      <c r="V165" s="643"/>
      <c r="W165" s="644"/>
      <c r="X165" s="649"/>
      <c r="Y165" s="646" t="str">
        <f t="shared" si="112"/>
        <v/>
      </c>
      <c r="Z165" s="601"/>
      <c r="AA165" s="602"/>
      <c r="AB165" s="75"/>
      <c r="AC165" s="75"/>
      <c r="AD165" s="75"/>
      <c r="AE165" s="75"/>
      <c r="AF165" s="75"/>
      <c r="AG165" s="603"/>
      <c r="AH165" s="603"/>
      <c r="AI165" s="603"/>
      <c r="AJ165" s="603"/>
      <c r="AK165" s="603"/>
    </row>
    <row r="166" spans="1:37" x14ac:dyDescent="0.25">
      <c r="A166" s="601"/>
      <c r="B166" s="609"/>
      <c r="C166" s="611" t="s">
        <v>61</v>
      </c>
      <c r="D166" s="610" t="s">
        <v>61</v>
      </c>
      <c r="E166" s="614"/>
      <c r="F166" s="619" t="str">
        <f t="shared" si="99"/>
        <v/>
      </c>
      <c r="G166" s="621" t="str">
        <f t="shared" si="100"/>
        <v/>
      </c>
      <c r="H166" s="622" t="str">
        <f t="shared" si="107"/>
        <v/>
      </c>
      <c r="I166" s="623" t="str">
        <f t="shared" si="108"/>
        <v/>
      </c>
      <c r="J166" s="624" t="str">
        <f t="shared" si="109"/>
        <v/>
      </c>
      <c r="K166" s="625" t="str">
        <f t="shared" si="110"/>
        <v/>
      </c>
      <c r="L166" s="744" t="str">
        <f t="shared" si="105"/>
        <v/>
      </c>
      <c r="M166" s="641"/>
      <c r="N166" s="642"/>
      <c r="O166" s="643"/>
      <c r="P166" s="644"/>
      <c r="Q166" s="645"/>
      <c r="R166" s="646" t="str">
        <f t="shared" si="111"/>
        <v/>
      </c>
      <c r="S166" s="703" t="str">
        <f t="shared" si="98"/>
        <v/>
      </c>
      <c r="T166" s="641"/>
      <c r="U166" s="642"/>
      <c r="V166" s="643"/>
      <c r="W166" s="644"/>
      <c r="X166" s="649"/>
      <c r="Y166" s="646" t="str">
        <f t="shared" si="112"/>
        <v/>
      </c>
      <c r="Z166" s="601"/>
      <c r="AA166" s="602"/>
      <c r="AB166" s="75"/>
      <c r="AC166" s="75"/>
      <c r="AD166" s="75"/>
      <c r="AE166" s="75"/>
      <c r="AF166" s="75"/>
      <c r="AG166" s="603"/>
      <c r="AH166" s="603"/>
      <c r="AI166" s="603"/>
      <c r="AJ166" s="603"/>
      <c r="AK166" s="603"/>
    </row>
    <row r="167" spans="1:37" x14ac:dyDescent="0.25">
      <c r="A167" s="601"/>
      <c r="B167" s="609"/>
      <c r="C167" s="611" t="s">
        <v>61</v>
      </c>
      <c r="D167" s="610" t="s">
        <v>61</v>
      </c>
      <c r="E167" s="614"/>
      <c r="F167" s="619" t="str">
        <f t="shared" ref="F167:F200" si="113">IFERROR(IF($R167&gt;0,K167/$R167,""),"")</f>
        <v/>
      </c>
      <c r="G167" s="621" t="str">
        <f t="shared" ref="G167:G200" si="114">IFERROR(IF($R167&gt;0,M167/$R167,""),"")</f>
        <v/>
      </c>
      <c r="H167" s="622" t="str">
        <f t="shared" si="107"/>
        <v/>
      </c>
      <c r="I167" s="623" t="str">
        <f t="shared" si="108"/>
        <v/>
      </c>
      <c r="J167" s="624" t="str">
        <f t="shared" si="109"/>
        <v/>
      </c>
      <c r="K167" s="625" t="str">
        <f t="shared" si="110"/>
        <v/>
      </c>
      <c r="L167" s="744" t="str">
        <f t="shared" ref="L167:L200" si="115">IFERROR(IF($R167&gt;0,Q167/$R167,""),"")</f>
        <v/>
      </c>
      <c r="M167" s="641"/>
      <c r="N167" s="642"/>
      <c r="O167" s="643"/>
      <c r="P167" s="644"/>
      <c r="Q167" s="645"/>
      <c r="R167" s="646" t="str">
        <f t="shared" si="111"/>
        <v/>
      </c>
      <c r="S167" s="703" t="str">
        <f t="shared" ref="S167:S200" si="116">IFERROR(IF($R167&gt;0,X167/$R167,""),"")</f>
        <v/>
      </c>
      <c r="T167" s="641"/>
      <c r="U167" s="642"/>
      <c r="V167" s="643"/>
      <c r="W167" s="644"/>
      <c r="X167" s="649"/>
      <c r="Y167" s="646" t="str">
        <f t="shared" si="112"/>
        <v/>
      </c>
      <c r="Z167" s="601"/>
      <c r="AA167" s="602"/>
      <c r="AB167" s="75"/>
      <c r="AC167" s="75"/>
      <c r="AD167" s="75"/>
      <c r="AE167" s="75"/>
      <c r="AF167" s="75"/>
      <c r="AG167" s="603"/>
      <c r="AH167" s="603"/>
      <c r="AI167" s="603"/>
      <c r="AJ167" s="603"/>
      <c r="AK167" s="603"/>
    </row>
    <row r="168" spans="1:37" x14ac:dyDescent="0.25">
      <c r="A168" s="601"/>
      <c r="B168" s="609"/>
      <c r="C168" s="611" t="s">
        <v>61</v>
      </c>
      <c r="D168" s="610" t="s">
        <v>61</v>
      </c>
      <c r="E168" s="614"/>
      <c r="F168" s="619" t="str">
        <f t="shared" si="113"/>
        <v/>
      </c>
      <c r="G168" s="621" t="str">
        <f t="shared" si="114"/>
        <v/>
      </c>
      <c r="H168" s="622" t="str">
        <f t="shared" si="107"/>
        <v/>
      </c>
      <c r="I168" s="623" t="str">
        <f t="shared" si="108"/>
        <v/>
      </c>
      <c r="J168" s="624" t="str">
        <f t="shared" si="109"/>
        <v/>
      </c>
      <c r="K168" s="625" t="str">
        <f t="shared" si="110"/>
        <v/>
      </c>
      <c r="L168" s="744" t="str">
        <f t="shared" si="115"/>
        <v/>
      </c>
      <c r="M168" s="641"/>
      <c r="N168" s="642"/>
      <c r="O168" s="643"/>
      <c r="P168" s="644"/>
      <c r="Q168" s="645"/>
      <c r="R168" s="646" t="str">
        <f t="shared" si="111"/>
        <v/>
      </c>
      <c r="S168" s="703" t="str">
        <f t="shared" si="116"/>
        <v/>
      </c>
      <c r="T168" s="641"/>
      <c r="U168" s="642"/>
      <c r="V168" s="643"/>
      <c r="W168" s="644"/>
      <c r="X168" s="649"/>
      <c r="Y168" s="646" t="str">
        <f t="shared" si="112"/>
        <v/>
      </c>
      <c r="Z168" s="601"/>
      <c r="AA168" s="602"/>
      <c r="AB168" s="75"/>
      <c r="AC168" s="75"/>
      <c r="AD168" s="75"/>
      <c r="AE168" s="75"/>
      <c r="AF168" s="75"/>
      <c r="AG168" s="603"/>
      <c r="AH168" s="603"/>
      <c r="AI168" s="603"/>
      <c r="AJ168" s="603"/>
      <c r="AK168" s="603"/>
    </row>
    <row r="169" spans="1:37" x14ac:dyDescent="0.25">
      <c r="A169" s="601"/>
      <c r="B169" s="609"/>
      <c r="C169" s="611" t="s">
        <v>61</v>
      </c>
      <c r="D169" s="610" t="s">
        <v>61</v>
      </c>
      <c r="E169" s="614"/>
      <c r="F169" s="619" t="str">
        <f t="shared" si="113"/>
        <v/>
      </c>
      <c r="G169" s="621" t="str">
        <f t="shared" si="114"/>
        <v/>
      </c>
      <c r="H169" s="622" t="str">
        <f t="shared" si="107"/>
        <v/>
      </c>
      <c r="I169" s="623" t="str">
        <f t="shared" si="108"/>
        <v/>
      </c>
      <c r="J169" s="624" t="str">
        <f t="shared" si="109"/>
        <v/>
      </c>
      <c r="K169" s="625" t="str">
        <f t="shared" si="110"/>
        <v/>
      </c>
      <c r="L169" s="744" t="str">
        <f t="shared" si="115"/>
        <v/>
      </c>
      <c r="M169" s="641"/>
      <c r="N169" s="642"/>
      <c r="O169" s="643"/>
      <c r="P169" s="644"/>
      <c r="Q169" s="645"/>
      <c r="R169" s="646" t="str">
        <f t="shared" si="111"/>
        <v/>
      </c>
      <c r="S169" s="703" t="str">
        <f t="shared" si="116"/>
        <v/>
      </c>
      <c r="T169" s="641"/>
      <c r="U169" s="642"/>
      <c r="V169" s="643"/>
      <c r="W169" s="644"/>
      <c r="X169" s="649"/>
      <c r="Y169" s="646" t="str">
        <f t="shared" si="112"/>
        <v/>
      </c>
      <c r="Z169" s="601"/>
      <c r="AA169" s="602"/>
      <c r="AB169" s="75"/>
      <c r="AC169" s="75"/>
      <c r="AD169" s="75"/>
      <c r="AE169" s="75"/>
      <c r="AF169" s="75"/>
      <c r="AG169" s="603"/>
      <c r="AH169" s="603"/>
      <c r="AI169" s="603"/>
      <c r="AJ169" s="603"/>
      <c r="AK169" s="603"/>
    </row>
    <row r="170" spans="1:37" x14ac:dyDescent="0.25">
      <c r="A170" s="601"/>
      <c r="B170" s="609"/>
      <c r="C170" s="611" t="s">
        <v>61</v>
      </c>
      <c r="D170" s="610" t="s">
        <v>61</v>
      </c>
      <c r="E170" s="614"/>
      <c r="F170" s="619" t="str">
        <f t="shared" si="113"/>
        <v/>
      </c>
      <c r="G170" s="621" t="str">
        <f t="shared" si="114"/>
        <v/>
      </c>
      <c r="H170" s="622" t="str">
        <f t="shared" si="107"/>
        <v/>
      </c>
      <c r="I170" s="623" t="str">
        <f t="shared" si="108"/>
        <v/>
      </c>
      <c r="J170" s="624" t="str">
        <f t="shared" si="109"/>
        <v/>
      </c>
      <c r="K170" s="625" t="str">
        <f t="shared" si="110"/>
        <v/>
      </c>
      <c r="L170" s="744" t="str">
        <f t="shared" si="115"/>
        <v/>
      </c>
      <c r="M170" s="641"/>
      <c r="N170" s="642"/>
      <c r="O170" s="643"/>
      <c r="P170" s="644"/>
      <c r="Q170" s="645"/>
      <c r="R170" s="646" t="str">
        <f t="shared" si="111"/>
        <v/>
      </c>
      <c r="S170" s="703" t="str">
        <f t="shared" si="116"/>
        <v/>
      </c>
      <c r="T170" s="641"/>
      <c r="U170" s="642"/>
      <c r="V170" s="643"/>
      <c r="W170" s="644"/>
      <c r="X170" s="649"/>
      <c r="Y170" s="646" t="str">
        <f t="shared" si="112"/>
        <v/>
      </c>
      <c r="Z170" s="601"/>
      <c r="AA170" s="602"/>
      <c r="AB170" s="75"/>
      <c r="AC170" s="75"/>
      <c r="AD170" s="75"/>
      <c r="AE170" s="75"/>
      <c r="AF170" s="75"/>
      <c r="AG170" s="603"/>
      <c r="AH170" s="603"/>
      <c r="AI170" s="603"/>
      <c r="AJ170" s="603"/>
      <c r="AK170" s="603"/>
    </row>
    <row r="171" spans="1:37" x14ac:dyDescent="0.25">
      <c r="A171" s="601"/>
      <c r="B171" s="609"/>
      <c r="C171" s="611" t="s">
        <v>61</v>
      </c>
      <c r="D171" s="610" t="s">
        <v>61</v>
      </c>
      <c r="E171" s="614"/>
      <c r="F171" s="619" t="str">
        <f t="shared" si="113"/>
        <v/>
      </c>
      <c r="G171" s="621" t="str">
        <f t="shared" si="114"/>
        <v/>
      </c>
      <c r="H171" s="622" t="str">
        <f t="shared" si="107"/>
        <v/>
      </c>
      <c r="I171" s="623" t="str">
        <f t="shared" si="108"/>
        <v/>
      </c>
      <c r="J171" s="624" t="str">
        <f t="shared" si="109"/>
        <v/>
      </c>
      <c r="K171" s="625" t="str">
        <f t="shared" si="110"/>
        <v/>
      </c>
      <c r="L171" s="744" t="str">
        <f t="shared" si="115"/>
        <v/>
      </c>
      <c r="M171" s="641"/>
      <c r="N171" s="642"/>
      <c r="O171" s="643"/>
      <c r="P171" s="644"/>
      <c r="Q171" s="645"/>
      <c r="R171" s="646" t="str">
        <f t="shared" si="111"/>
        <v/>
      </c>
      <c r="S171" s="703" t="str">
        <f t="shared" si="116"/>
        <v/>
      </c>
      <c r="T171" s="641"/>
      <c r="U171" s="642"/>
      <c r="V171" s="643"/>
      <c r="W171" s="644"/>
      <c r="X171" s="649"/>
      <c r="Y171" s="646" t="str">
        <f t="shared" si="112"/>
        <v/>
      </c>
      <c r="Z171" s="601"/>
      <c r="AA171" s="602"/>
      <c r="AB171" s="75"/>
      <c r="AC171" s="75"/>
      <c r="AD171" s="75"/>
      <c r="AE171" s="75"/>
      <c r="AF171" s="75"/>
      <c r="AG171" s="603"/>
      <c r="AH171" s="603"/>
      <c r="AI171" s="603"/>
      <c r="AJ171" s="603"/>
      <c r="AK171" s="603"/>
    </row>
    <row r="172" spans="1:37" x14ac:dyDescent="0.25">
      <c r="A172" s="601"/>
      <c r="B172" s="609"/>
      <c r="C172" s="611" t="s">
        <v>61</v>
      </c>
      <c r="D172" s="610" t="s">
        <v>61</v>
      </c>
      <c r="E172" s="614"/>
      <c r="F172" s="619" t="str">
        <f t="shared" si="113"/>
        <v/>
      </c>
      <c r="G172" s="621" t="str">
        <f t="shared" si="114"/>
        <v/>
      </c>
      <c r="H172" s="622" t="str">
        <f t="shared" si="107"/>
        <v/>
      </c>
      <c r="I172" s="623" t="str">
        <f t="shared" si="108"/>
        <v/>
      </c>
      <c r="J172" s="624" t="str">
        <f t="shared" si="109"/>
        <v/>
      </c>
      <c r="K172" s="625" t="str">
        <f t="shared" si="110"/>
        <v/>
      </c>
      <c r="L172" s="744" t="str">
        <f t="shared" si="115"/>
        <v/>
      </c>
      <c r="M172" s="641"/>
      <c r="N172" s="642"/>
      <c r="O172" s="643"/>
      <c r="P172" s="644"/>
      <c r="Q172" s="645"/>
      <c r="R172" s="646" t="str">
        <f t="shared" si="111"/>
        <v/>
      </c>
      <c r="S172" s="703" t="str">
        <f t="shared" si="116"/>
        <v/>
      </c>
      <c r="T172" s="641"/>
      <c r="U172" s="642"/>
      <c r="V172" s="643"/>
      <c r="W172" s="644"/>
      <c r="X172" s="649"/>
      <c r="Y172" s="646" t="str">
        <f t="shared" si="112"/>
        <v/>
      </c>
      <c r="Z172" s="601"/>
      <c r="AA172" s="602"/>
      <c r="AB172" s="75"/>
      <c r="AC172" s="75"/>
      <c r="AD172" s="75"/>
      <c r="AE172" s="75"/>
      <c r="AF172" s="75"/>
      <c r="AG172" s="603"/>
      <c r="AH172" s="603"/>
      <c r="AI172" s="603"/>
      <c r="AJ172" s="603"/>
      <c r="AK172" s="603"/>
    </row>
    <row r="173" spans="1:37" x14ac:dyDescent="0.25">
      <c r="A173" s="601"/>
      <c r="B173" s="609"/>
      <c r="C173" s="611" t="s">
        <v>61</v>
      </c>
      <c r="D173" s="610" t="s">
        <v>61</v>
      </c>
      <c r="E173" s="614"/>
      <c r="F173" s="619" t="str">
        <f t="shared" si="113"/>
        <v/>
      </c>
      <c r="G173" s="621" t="str">
        <f t="shared" si="114"/>
        <v/>
      </c>
      <c r="H173" s="622" t="str">
        <f t="shared" si="107"/>
        <v/>
      </c>
      <c r="I173" s="623" t="str">
        <f t="shared" si="108"/>
        <v/>
      </c>
      <c r="J173" s="624" t="str">
        <f t="shared" si="109"/>
        <v/>
      </c>
      <c r="K173" s="625" t="str">
        <f t="shared" si="110"/>
        <v/>
      </c>
      <c r="L173" s="744" t="str">
        <f t="shared" si="115"/>
        <v/>
      </c>
      <c r="M173" s="641"/>
      <c r="N173" s="642"/>
      <c r="O173" s="643"/>
      <c r="P173" s="644"/>
      <c r="Q173" s="645"/>
      <c r="R173" s="646" t="str">
        <f t="shared" si="111"/>
        <v/>
      </c>
      <c r="S173" s="703" t="str">
        <f t="shared" si="116"/>
        <v/>
      </c>
      <c r="T173" s="641"/>
      <c r="U173" s="642"/>
      <c r="V173" s="643"/>
      <c r="W173" s="644"/>
      <c r="X173" s="649"/>
      <c r="Y173" s="646" t="str">
        <f t="shared" si="112"/>
        <v/>
      </c>
      <c r="Z173" s="601"/>
      <c r="AA173" s="602"/>
      <c r="AB173" s="75"/>
      <c r="AC173" s="75"/>
      <c r="AD173" s="75"/>
      <c r="AE173" s="75"/>
      <c r="AF173" s="75"/>
      <c r="AG173" s="603"/>
      <c r="AH173" s="603"/>
      <c r="AI173" s="603"/>
      <c r="AJ173" s="603"/>
      <c r="AK173" s="603"/>
    </row>
    <row r="174" spans="1:37" x14ac:dyDescent="0.25">
      <c r="A174" s="601"/>
      <c r="B174" s="609"/>
      <c r="C174" s="611" t="s">
        <v>61</v>
      </c>
      <c r="D174" s="610" t="s">
        <v>61</v>
      </c>
      <c r="E174" s="614"/>
      <c r="F174" s="619" t="str">
        <f t="shared" si="113"/>
        <v/>
      </c>
      <c r="G174" s="621" t="str">
        <f t="shared" si="114"/>
        <v/>
      </c>
      <c r="H174" s="622" t="str">
        <f t="shared" si="107"/>
        <v/>
      </c>
      <c r="I174" s="623" t="str">
        <f t="shared" si="108"/>
        <v/>
      </c>
      <c r="J174" s="624" t="str">
        <f t="shared" si="109"/>
        <v/>
      </c>
      <c r="K174" s="625" t="str">
        <f t="shared" si="110"/>
        <v/>
      </c>
      <c r="L174" s="744" t="str">
        <f t="shared" si="115"/>
        <v/>
      </c>
      <c r="M174" s="641"/>
      <c r="N174" s="642"/>
      <c r="O174" s="643"/>
      <c r="P174" s="644"/>
      <c r="Q174" s="645"/>
      <c r="R174" s="646" t="str">
        <f t="shared" si="111"/>
        <v/>
      </c>
      <c r="S174" s="703" t="str">
        <f t="shared" si="116"/>
        <v/>
      </c>
      <c r="T174" s="641"/>
      <c r="U174" s="642"/>
      <c r="V174" s="643"/>
      <c r="W174" s="644"/>
      <c r="X174" s="649"/>
      <c r="Y174" s="646" t="str">
        <f t="shared" si="112"/>
        <v/>
      </c>
      <c r="Z174" s="601"/>
      <c r="AA174" s="602"/>
      <c r="AB174" s="75"/>
      <c r="AC174" s="75"/>
      <c r="AD174" s="75"/>
      <c r="AE174" s="75"/>
      <c r="AF174" s="75"/>
      <c r="AG174" s="603"/>
      <c r="AH174" s="603"/>
      <c r="AI174" s="603"/>
      <c r="AJ174" s="603"/>
      <c r="AK174" s="603"/>
    </row>
    <row r="175" spans="1:37" x14ac:dyDescent="0.25">
      <c r="A175" s="601"/>
      <c r="B175" s="609"/>
      <c r="C175" s="611" t="s">
        <v>61</v>
      </c>
      <c r="D175" s="610" t="s">
        <v>61</v>
      </c>
      <c r="E175" s="614"/>
      <c r="F175" s="619" t="str">
        <f t="shared" si="113"/>
        <v/>
      </c>
      <c r="G175" s="621" t="str">
        <f t="shared" si="114"/>
        <v/>
      </c>
      <c r="H175" s="622" t="str">
        <f t="shared" si="107"/>
        <v/>
      </c>
      <c r="I175" s="623" t="str">
        <f t="shared" si="108"/>
        <v/>
      </c>
      <c r="J175" s="624" t="str">
        <f t="shared" si="109"/>
        <v/>
      </c>
      <c r="K175" s="625" t="str">
        <f t="shared" si="110"/>
        <v/>
      </c>
      <c r="L175" s="744" t="str">
        <f t="shared" si="115"/>
        <v/>
      </c>
      <c r="M175" s="641"/>
      <c r="N175" s="642"/>
      <c r="O175" s="643"/>
      <c r="P175" s="644"/>
      <c r="Q175" s="645"/>
      <c r="R175" s="646" t="str">
        <f t="shared" si="111"/>
        <v/>
      </c>
      <c r="S175" s="703" t="str">
        <f t="shared" si="116"/>
        <v/>
      </c>
      <c r="T175" s="641"/>
      <c r="U175" s="642"/>
      <c r="V175" s="643"/>
      <c r="W175" s="644"/>
      <c r="X175" s="649"/>
      <c r="Y175" s="646" t="str">
        <f t="shared" si="112"/>
        <v/>
      </c>
      <c r="Z175" s="601"/>
      <c r="AA175" s="602"/>
      <c r="AB175" s="75"/>
      <c r="AC175" s="75"/>
      <c r="AD175" s="75"/>
      <c r="AE175" s="75"/>
      <c r="AF175" s="75"/>
      <c r="AG175" s="603"/>
      <c r="AH175" s="603"/>
      <c r="AI175" s="603"/>
      <c r="AJ175" s="603"/>
      <c r="AK175" s="603"/>
    </row>
    <row r="176" spans="1:37" x14ac:dyDescent="0.25">
      <c r="A176" s="601"/>
      <c r="B176" s="609"/>
      <c r="C176" s="611" t="s">
        <v>61</v>
      </c>
      <c r="D176" s="610" t="s">
        <v>61</v>
      </c>
      <c r="E176" s="614"/>
      <c r="F176" s="619" t="str">
        <f t="shared" si="113"/>
        <v/>
      </c>
      <c r="G176" s="621" t="str">
        <f t="shared" si="114"/>
        <v/>
      </c>
      <c r="H176" s="622" t="str">
        <f t="shared" si="107"/>
        <v/>
      </c>
      <c r="I176" s="623" t="str">
        <f t="shared" si="108"/>
        <v/>
      </c>
      <c r="J176" s="624" t="str">
        <f t="shared" si="109"/>
        <v/>
      </c>
      <c r="K176" s="625" t="str">
        <f t="shared" si="110"/>
        <v/>
      </c>
      <c r="L176" s="744" t="str">
        <f t="shared" si="115"/>
        <v/>
      </c>
      <c r="M176" s="641"/>
      <c r="N176" s="642"/>
      <c r="O176" s="643"/>
      <c r="P176" s="644"/>
      <c r="Q176" s="645"/>
      <c r="R176" s="646" t="str">
        <f t="shared" si="111"/>
        <v/>
      </c>
      <c r="S176" s="703" t="str">
        <f t="shared" si="116"/>
        <v/>
      </c>
      <c r="T176" s="641"/>
      <c r="U176" s="642"/>
      <c r="V176" s="643"/>
      <c r="W176" s="644"/>
      <c r="X176" s="649"/>
      <c r="Y176" s="646" t="str">
        <f t="shared" si="112"/>
        <v/>
      </c>
      <c r="Z176" s="601"/>
      <c r="AA176" s="602"/>
      <c r="AB176" s="75"/>
      <c r="AC176" s="75"/>
      <c r="AD176" s="75"/>
      <c r="AE176" s="75"/>
      <c r="AF176" s="75"/>
      <c r="AG176" s="603"/>
      <c r="AH176" s="603"/>
      <c r="AI176" s="603"/>
      <c r="AJ176" s="603"/>
      <c r="AK176" s="603"/>
    </row>
    <row r="177" spans="1:37" x14ac:dyDescent="0.25">
      <c r="A177" s="601"/>
      <c r="B177" s="609"/>
      <c r="C177" s="611" t="s">
        <v>61</v>
      </c>
      <c r="D177" s="610" t="s">
        <v>61</v>
      </c>
      <c r="E177" s="614"/>
      <c r="F177" s="619" t="str">
        <f t="shared" si="113"/>
        <v/>
      </c>
      <c r="G177" s="621" t="str">
        <f t="shared" si="114"/>
        <v/>
      </c>
      <c r="H177" s="622" t="str">
        <f t="shared" si="107"/>
        <v/>
      </c>
      <c r="I177" s="623" t="str">
        <f t="shared" si="108"/>
        <v/>
      </c>
      <c r="J177" s="624" t="str">
        <f t="shared" si="109"/>
        <v/>
      </c>
      <c r="K177" s="625" t="str">
        <f t="shared" si="110"/>
        <v/>
      </c>
      <c r="L177" s="744" t="str">
        <f t="shared" si="115"/>
        <v/>
      </c>
      <c r="M177" s="641"/>
      <c r="N177" s="642"/>
      <c r="O177" s="643"/>
      <c r="P177" s="644"/>
      <c r="Q177" s="645"/>
      <c r="R177" s="646" t="str">
        <f t="shared" si="111"/>
        <v/>
      </c>
      <c r="S177" s="703" t="str">
        <f t="shared" si="116"/>
        <v/>
      </c>
      <c r="T177" s="641"/>
      <c r="U177" s="642"/>
      <c r="V177" s="643"/>
      <c r="W177" s="644"/>
      <c r="X177" s="649"/>
      <c r="Y177" s="646" t="str">
        <f t="shared" si="112"/>
        <v/>
      </c>
      <c r="Z177" s="601"/>
      <c r="AA177" s="602"/>
      <c r="AB177" s="75"/>
      <c r="AC177" s="75"/>
      <c r="AD177" s="75"/>
      <c r="AE177" s="75"/>
      <c r="AF177" s="75"/>
      <c r="AG177" s="603"/>
      <c r="AH177" s="603"/>
      <c r="AI177" s="603"/>
      <c r="AJ177" s="603"/>
      <c r="AK177" s="603"/>
    </row>
    <row r="178" spans="1:37" x14ac:dyDescent="0.25">
      <c r="A178" s="601"/>
      <c r="B178" s="609"/>
      <c r="C178" s="611" t="s">
        <v>61</v>
      </c>
      <c r="D178" s="610" t="s">
        <v>61</v>
      </c>
      <c r="E178" s="614"/>
      <c r="F178" s="619" t="str">
        <f t="shared" si="113"/>
        <v/>
      </c>
      <c r="G178" s="621" t="str">
        <f t="shared" si="114"/>
        <v/>
      </c>
      <c r="H178" s="622" t="str">
        <f t="shared" si="107"/>
        <v/>
      </c>
      <c r="I178" s="623" t="str">
        <f t="shared" si="108"/>
        <v/>
      </c>
      <c r="J178" s="624" t="str">
        <f t="shared" si="109"/>
        <v/>
      </c>
      <c r="K178" s="625" t="str">
        <f t="shared" si="110"/>
        <v/>
      </c>
      <c r="L178" s="744" t="str">
        <f t="shared" si="115"/>
        <v/>
      </c>
      <c r="M178" s="641"/>
      <c r="N178" s="642"/>
      <c r="O178" s="643"/>
      <c r="P178" s="644"/>
      <c r="Q178" s="645"/>
      <c r="R178" s="646" t="str">
        <f t="shared" si="111"/>
        <v/>
      </c>
      <c r="S178" s="703" t="str">
        <f t="shared" si="116"/>
        <v/>
      </c>
      <c r="T178" s="641"/>
      <c r="U178" s="642"/>
      <c r="V178" s="643"/>
      <c r="W178" s="644"/>
      <c r="X178" s="649"/>
      <c r="Y178" s="646" t="str">
        <f t="shared" si="112"/>
        <v/>
      </c>
      <c r="Z178" s="601"/>
      <c r="AA178" s="602"/>
      <c r="AB178" s="75"/>
      <c r="AC178" s="75"/>
      <c r="AD178" s="75"/>
      <c r="AE178" s="75"/>
      <c r="AF178" s="75"/>
      <c r="AG178" s="603"/>
      <c r="AH178" s="603"/>
      <c r="AI178" s="603"/>
      <c r="AJ178" s="603"/>
      <c r="AK178" s="603"/>
    </row>
    <row r="179" spans="1:37" x14ac:dyDescent="0.25">
      <c r="A179" s="601"/>
      <c r="B179" s="609"/>
      <c r="C179" s="611" t="s">
        <v>61</v>
      </c>
      <c r="D179" s="610" t="s">
        <v>61</v>
      </c>
      <c r="E179" s="614"/>
      <c r="F179" s="619" t="str">
        <f t="shared" si="113"/>
        <v/>
      </c>
      <c r="G179" s="621" t="str">
        <f t="shared" si="114"/>
        <v/>
      </c>
      <c r="H179" s="622" t="str">
        <f t="shared" si="107"/>
        <v/>
      </c>
      <c r="I179" s="623" t="str">
        <f t="shared" si="108"/>
        <v/>
      </c>
      <c r="J179" s="624" t="str">
        <f t="shared" si="109"/>
        <v/>
      </c>
      <c r="K179" s="625" t="str">
        <f t="shared" si="110"/>
        <v/>
      </c>
      <c r="L179" s="744" t="str">
        <f t="shared" si="115"/>
        <v/>
      </c>
      <c r="M179" s="641"/>
      <c r="N179" s="642"/>
      <c r="O179" s="643"/>
      <c r="P179" s="644"/>
      <c r="Q179" s="645"/>
      <c r="R179" s="646" t="str">
        <f t="shared" si="111"/>
        <v/>
      </c>
      <c r="S179" s="703" t="str">
        <f t="shared" si="116"/>
        <v/>
      </c>
      <c r="T179" s="641"/>
      <c r="U179" s="642"/>
      <c r="V179" s="643"/>
      <c r="W179" s="644"/>
      <c r="X179" s="649"/>
      <c r="Y179" s="646" t="str">
        <f t="shared" si="112"/>
        <v/>
      </c>
      <c r="Z179" s="601"/>
      <c r="AA179" s="602"/>
      <c r="AB179" s="75"/>
      <c r="AC179" s="75"/>
      <c r="AD179" s="75"/>
      <c r="AE179" s="75"/>
      <c r="AF179" s="75"/>
      <c r="AG179" s="603"/>
      <c r="AH179" s="603"/>
      <c r="AI179" s="603"/>
      <c r="AJ179" s="603"/>
      <c r="AK179" s="603"/>
    </row>
    <row r="180" spans="1:37" x14ac:dyDescent="0.25">
      <c r="A180" s="601"/>
      <c r="B180" s="609"/>
      <c r="C180" s="611" t="s">
        <v>61</v>
      </c>
      <c r="D180" s="610" t="s">
        <v>61</v>
      </c>
      <c r="E180" s="614"/>
      <c r="F180" s="619" t="str">
        <f t="shared" si="113"/>
        <v/>
      </c>
      <c r="G180" s="621" t="str">
        <f t="shared" si="114"/>
        <v/>
      </c>
      <c r="H180" s="622" t="str">
        <f t="shared" si="107"/>
        <v/>
      </c>
      <c r="I180" s="623" t="str">
        <f t="shared" si="108"/>
        <v/>
      </c>
      <c r="J180" s="624" t="str">
        <f t="shared" si="109"/>
        <v/>
      </c>
      <c r="K180" s="625" t="str">
        <f t="shared" si="110"/>
        <v/>
      </c>
      <c r="L180" s="744" t="str">
        <f t="shared" si="115"/>
        <v/>
      </c>
      <c r="M180" s="641"/>
      <c r="N180" s="642"/>
      <c r="O180" s="643"/>
      <c r="P180" s="644"/>
      <c r="Q180" s="645"/>
      <c r="R180" s="646" t="str">
        <f t="shared" si="111"/>
        <v/>
      </c>
      <c r="S180" s="703" t="str">
        <f t="shared" si="116"/>
        <v/>
      </c>
      <c r="T180" s="641"/>
      <c r="U180" s="642"/>
      <c r="V180" s="643"/>
      <c r="W180" s="644"/>
      <c r="X180" s="649"/>
      <c r="Y180" s="646" t="str">
        <f t="shared" si="112"/>
        <v/>
      </c>
      <c r="Z180" s="601"/>
      <c r="AA180" s="602"/>
      <c r="AB180" s="75"/>
      <c r="AC180" s="75"/>
      <c r="AD180" s="75"/>
      <c r="AE180" s="75"/>
      <c r="AF180" s="75"/>
      <c r="AG180" s="603"/>
      <c r="AH180" s="603"/>
      <c r="AI180" s="603"/>
      <c r="AJ180" s="603"/>
      <c r="AK180" s="603"/>
    </row>
    <row r="181" spans="1:37" x14ac:dyDescent="0.25">
      <c r="A181" s="601"/>
      <c r="B181" s="609"/>
      <c r="C181" s="611" t="s">
        <v>61</v>
      </c>
      <c r="D181" s="610" t="s">
        <v>61</v>
      </c>
      <c r="E181" s="614"/>
      <c r="F181" s="619" t="str">
        <f t="shared" si="113"/>
        <v/>
      </c>
      <c r="G181" s="621" t="str">
        <f t="shared" si="114"/>
        <v/>
      </c>
      <c r="H181" s="622" t="str">
        <f t="shared" si="107"/>
        <v/>
      </c>
      <c r="I181" s="623" t="str">
        <f t="shared" si="108"/>
        <v/>
      </c>
      <c r="J181" s="624" t="str">
        <f t="shared" si="109"/>
        <v/>
      </c>
      <c r="K181" s="625" t="str">
        <f t="shared" si="110"/>
        <v/>
      </c>
      <c r="L181" s="744" t="str">
        <f t="shared" si="115"/>
        <v/>
      </c>
      <c r="M181" s="641"/>
      <c r="N181" s="642"/>
      <c r="O181" s="643"/>
      <c r="P181" s="644"/>
      <c r="Q181" s="645"/>
      <c r="R181" s="646" t="str">
        <f t="shared" si="111"/>
        <v/>
      </c>
      <c r="S181" s="703" t="str">
        <f t="shared" si="116"/>
        <v/>
      </c>
      <c r="T181" s="641"/>
      <c r="U181" s="642"/>
      <c r="V181" s="643"/>
      <c r="W181" s="644"/>
      <c r="X181" s="649"/>
      <c r="Y181" s="646" t="str">
        <f t="shared" si="112"/>
        <v/>
      </c>
      <c r="Z181" s="601"/>
      <c r="AA181" s="602"/>
      <c r="AB181" s="75"/>
      <c r="AC181" s="75"/>
      <c r="AD181" s="75"/>
      <c r="AE181" s="75"/>
      <c r="AF181" s="75"/>
      <c r="AG181" s="603"/>
      <c r="AH181" s="603"/>
      <c r="AI181" s="603"/>
      <c r="AJ181" s="603"/>
      <c r="AK181" s="603"/>
    </row>
    <row r="182" spans="1:37" x14ac:dyDescent="0.25">
      <c r="A182" s="601"/>
      <c r="B182" s="609"/>
      <c r="C182" s="611" t="s">
        <v>61</v>
      </c>
      <c r="D182" s="610" t="s">
        <v>61</v>
      </c>
      <c r="E182" s="614"/>
      <c r="F182" s="619" t="str">
        <f t="shared" si="113"/>
        <v/>
      </c>
      <c r="G182" s="621" t="str">
        <f t="shared" si="114"/>
        <v/>
      </c>
      <c r="H182" s="622" t="str">
        <f t="shared" si="107"/>
        <v/>
      </c>
      <c r="I182" s="623" t="str">
        <f t="shared" si="108"/>
        <v/>
      </c>
      <c r="J182" s="624" t="str">
        <f t="shared" si="109"/>
        <v/>
      </c>
      <c r="K182" s="625" t="str">
        <f t="shared" si="110"/>
        <v/>
      </c>
      <c r="L182" s="744" t="str">
        <f t="shared" si="115"/>
        <v/>
      </c>
      <c r="M182" s="641"/>
      <c r="N182" s="642"/>
      <c r="O182" s="643"/>
      <c r="P182" s="644"/>
      <c r="Q182" s="645"/>
      <c r="R182" s="646" t="str">
        <f t="shared" si="111"/>
        <v/>
      </c>
      <c r="S182" s="703" t="str">
        <f t="shared" si="116"/>
        <v/>
      </c>
      <c r="T182" s="641"/>
      <c r="U182" s="642"/>
      <c r="V182" s="643"/>
      <c r="W182" s="644"/>
      <c r="X182" s="649"/>
      <c r="Y182" s="646" t="str">
        <f t="shared" si="112"/>
        <v/>
      </c>
      <c r="Z182" s="601"/>
      <c r="AA182" s="602"/>
      <c r="AB182" s="75"/>
      <c r="AC182" s="75"/>
      <c r="AD182" s="75"/>
      <c r="AE182" s="75"/>
      <c r="AF182" s="75"/>
      <c r="AG182" s="603"/>
      <c r="AH182" s="603"/>
      <c r="AI182" s="603"/>
      <c r="AJ182" s="603"/>
      <c r="AK182" s="603"/>
    </row>
    <row r="183" spans="1:37" x14ac:dyDescent="0.25">
      <c r="A183" s="601"/>
      <c r="B183" s="609"/>
      <c r="C183" s="611" t="s">
        <v>61</v>
      </c>
      <c r="D183" s="610" t="s">
        <v>61</v>
      </c>
      <c r="E183" s="614"/>
      <c r="F183" s="619" t="str">
        <f t="shared" si="113"/>
        <v/>
      </c>
      <c r="G183" s="621" t="str">
        <f t="shared" si="114"/>
        <v/>
      </c>
      <c r="H183" s="622" t="str">
        <f t="shared" si="107"/>
        <v/>
      </c>
      <c r="I183" s="623" t="str">
        <f t="shared" si="108"/>
        <v/>
      </c>
      <c r="J183" s="624" t="str">
        <f t="shared" si="109"/>
        <v/>
      </c>
      <c r="K183" s="625" t="str">
        <f t="shared" si="110"/>
        <v/>
      </c>
      <c r="L183" s="744" t="str">
        <f t="shared" si="115"/>
        <v/>
      </c>
      <c r="M183" s="641"/>
      <c r="N183" s="642"/>
      <c r="O183" s="643"/>
      <c r="P183" s="644"/>
      <c r="Q183" s="645"/>
      <c r="R183" s="646" t="str">
        <f t="shared" si="111"/>
        <v/>
      </c>
      <c r="S183" s="703" t="str">
        <f t="shared" si="116"/>
        <v/>
      </c>
      <c r="T183" s="641"/>
      <c r="U183" s="642"/>
      <c r="V183" s="643"/>
      <c r="W183" s="644"/>
      <c r="X183" s="649"/>
      <c r="Y183" s="646" t="str">
        <f t="shared" si="112"/>
        <v/>
      </c>
      <c r="Z183" s="601"/>
      <c r="AA183" s="602"/>
      <c r="AB183" s="75"/>
      <c r="AC183" s="75"/>
      <c r="AD183" s="75"/>
      <c r="AE183" s="75"/>
      <c r="AF183" s="75"/>
      <c r="AG183" s="603"/>
      <c r="AH183" s="603"/>
      <c r="AI183" s="603"/>
      <c r="AJ183" s="603"/>
      <c r="AK183" s="603"/>
    </row>
    <row r="184" spans="1:37" x14ac:dyDescent="0.25">
      <c r="A184" s="601"/>
      <c r="B184" s="609"/>
      <c r="C184" s="611" t="s">
        <v>61</v>
      </c>
      <c r="D184" s="610" t="s">
        <v>61</v>
      </c>
      <c r="E184" s="614"/>
      <c r="F184" s="619" t="str">
        <f t="shared" si="113"/>
        <v/>
      </c>
      <c r="G184" s="621" t="str">
        <f t="shared" si="114"/>
        <v/>
      </c>
      <c r="H184" s="622" t="str">
        <f t="shared" si="107"/>
        <v/>
      </c>
      <c r="I184" s="623" t="str">
        <f t="shared" si="108"/>
        <v/>
      </c>
      <c r="J184" s="624" t="str">
        <f t="shared" si="109"/>
        <v/>
      </c>
      <c r="K184" s="625" t="str">
        <f t="shared" si="110"/>
        <v/>
      </c>
      <c r="L184" s="744" t="str">
        <f t="shared" si="115"/>
        <v/>
      </c>
      <c r="M184" s="641"/>
      <c r="N184" s="642"/>
      <c r="O184" s="643"/>
      <c r="P184" s="644"/>
      <c r="Q184" s="645"/>
      <c r="R184" s="646" t="str">
        <f t="shared" si="111"/>
        <v/>
      </c>
      <c r="S184" s="703" t="str">
        <f t="shared" si="116"/>
        <v/>
      </c>
      <c r="T184" s="641"/>
      <c r="U184" s="642"/>
      <c r="V184" s="643"/>
      <c r="W184" s="644"/>
      <c r="X184" s="649"/>
      <c r="Y184" s="646" t="str">
        <f t="shared" si="112"/>
        <v/>
      </c>
      <c r="Z184" s="601"/>
      <c r="AA184" s="602"/>
      <c r="AB184" s="75"/>
      <c r="AC184" s="75"/>
      <c r="AD184" s="75"/>
      <c r="AE184" s="75"/>
      <c r="AF184" s="75"/>
      <c r="AG184" s="603"/>
      <c r="AH184" s="603"/>
      <c r="AI184" s="603"/>
      <c r="AJ184" s="603"/>
      <c r="AK184" s="603"/>
    </row>
    <row r="185" spans="1:37" x14ac:dyDescent="0.25">
      <c r="A185" s="601"/>
      <c r="B185" s="609"/>
      <c r="C185" s="611" t="s">
        <v>61</v>
      </c>
      <c r="D185" s="610" t="s">
        <v>61</v>
      </c>
      <c r="E185" s="614"/>
      <c r="F185" s="619" t="str">
        <f t="shared" si="113"/>
        <v/>
      </c>
      <c r="G185" s="621" t="str">
        <f t="shared" si="114"/>
        <v/>
      </c>
      <c r="H185" s="622" t="str">
        <f t="shared" si="107"/>
        <v/>
      </c>
      <c r="I185" s="623" t="str">
        <f t="shared" si="108"/>
        <v/>
      </c>
      <c r="J185" s="624" t="str">
        <f t="shared" si="109"/>
        <v/>
      </c>
      <c r="K185" s="625" t="str">
        <f t="shared" si="110"/>
        <v/>
      </c>
      <c r="L185" s="744" t="str">
        <f t="shared" si="115"/>
        <v/>
      </c>
      <c r="M185" s="641"/>
      <c r="N185" s="642"/>
      <c r="O185" s="643"/>
      <c r="P185" s="644"/>
      <c r="Q185" s="645"/>
      <c r="R185" s="646" t="str">
        <f t="shared" si="111"/>
        <v/>
      </c>
      <c r="S185" s="703" t="str">
        <f t="shared" si="116"/>
        <v/>
      </c>
      <c r="T185" s="641"/>
      <c r="U185" s="642"/>
      <c r="V185" s="643"/>
      <c r="W185" s="644"/>
      <c r="X185" s="649"/>
      <c r="Y185" s="646" t="str">
        <f t="shared" si="112"/>
        <v/>
      </c>
      <c r="Z185" s="601"/>
      <c r="AA185" s="602"/>
      <c r="AB185" s="75"/>
      <c r="AC185" s="75"/>
      <c r="AD185" s="75"/>
      <c r="AE185" s="75"/>
      <c r="AF185" s="75"/>
      <c r="AG185" s="603"/>
      <c r="AH185" s="603"/>
      <c r="AI185" s="603"/>
      <c r="AJ185" s="603"/>
      <c r="AK185" s="603"/>
    </row>
    <row r="186" spans="1:37" x14ac:dyDescent="0.25">
      <c r="A186" s="601"/>
      <c r="B186" s="609"/>
      <c r="C186" s="611" t="s">
        <v>61</v>
      </c>
      <c r="D186" s="610" t="s">
        <v>61</v>
      </c>
      <c r="E186" s="614"/>
      <c r="F186" s="619" t="str">
        <f t="shared" si="113"/>
        <v/>
      </c>
      <c r="G186" s="621" t="str">
        <f t="shared" si="114"/>
        <v/>
      </c>
      <c r="H186" s="622" t="str">
        <f t="shared" si="107"/>
        <v/>
      </c>
      <c r="I186" s="623" t="str">
        <f t="shared" si="108"/>
        <v/>
      </c>
      <c r="J186" s="624" t="str">
        <f t="shared" si="109"/>
        <v/>
      </c>
      <c r="K186" s="625" t="str">
        <f t="shared" si="110"/>
        <v/>
      </c>
      <c r="L186" s="744" t="str">
        <f t="shared" si="115"/>
        <v/>
      </c>
      <c r="M186" s="641"/>
      <c r="N186" s="642"/>
      <c r="O186" s="643"/>
      <c r="P186" s="644"/>
      <c r="Q186" s="645"/>
      <c r="R186" s="646" t="str">
        <f t="shared" si="111"/>
        <v/>
      </c>
      <c r="S186" s="703" t="str">
        <f t="shared" si="116"/>
        <v/>
      </c>
      <c r="T186" s="641"/>
      <c r="U186" s="642"/>
      <c r="V186" s="643"/>
      <c r="W186" s="644"/>
      <c r="X186" s="649"/>
      <c r="Y186" s="646" t="str">
        <f t="shared" si="112"/>
        <v/>
      </c>
      <c r="Z186" s="601"/>
      <c r="AA186" s="602"/>
      <c r="AB186" s="75"/>
      <c r="AC186" s="75"/>
      <c r="AD186" s="75"/>
      <c r="AE186" s="75"/>
      <c r="AF186" s="75"/>
      <c r="AG186" s="603"/>
      <c r="AH186" s="603"/>
      <c r="AI186" s="603"/>
      <c r="AJ186" s="603"/>
      <c r="AK186" s="603"/>
    </row>
    <row r="187" spans="1:37" x14ac:dyDescent="0.25">
      <c r="A187" s="601"/>
      <c r="B187" s="609"/>
      <c r="C187" s="611" t="s">
        <v>61</v>
      </c>
      <c r="D187" s="610" t="s">
        <v>61</v>
      </c>
      <c r="E187" s="614"/>
      <c r="F187" s="619" t="str">
        <f t="shared" si="113"/>
        <v/>
      </c>
      <c r="G187" s="621" t="str">
        <f t="shared" si="114"/>
        <v/>
      </c>
      <c r="H187" s="622" t="str">
        <f t="shared" si="107"/>
        <v/>
      </c>
      <c r="I187" s="623" t="str">
        <f t="shared" si="108"/>
        <v/>
      </c>
      <c r="J187" s="624" t="str">
        <f t="shared" si="109"/>
        <v/>
      </c>
      <c r="K187" s="625" t="str">
        <f t="shared" si="110"/>
        <v/>
      </c>
      <c r="L187" s="744" t="str">
        <f t="shared" si="115"/>
        <v/>
      </c>
      <c r="M187" s="641"/>
      <c r="N187" s="642"/>
      <c r="O187" s="643"/>
      <c r="P187" s="644"/>
      <c r="Q187" s="645"/>
      <c r="R187" s="646" t="str">
        <f t="shared" si="111"/>
        <v/>
      </c>
      <c r="S187" s="703" t="str">
        <f t="shared" si="116"/>
        <v/>
      </c>
      <c r="T187" s="641"/>
      <c r="U187" s="642"/>
      <c r="V187" s="643"/>
      <c r="W187" s="644"/>
      <c r="X187" s="649"/>
      <c r="Y187" s="646" t="str">
        <f t="shared" si="112"/>
        <v/>
      </c>
      <c r="Z187" s="601"/>
      <c r="AA187" s="602"/>
      <c r="AB187" s="75"/>
      <c r="AC187" s="75"/>
      <c r="AD187" s="75"/>
      <c r="AE187" s="75"/>
      <c r="AF187" s="75"/>
      <c r="AG187" s="603"/>
      <c r="AH187" s="603"/>
      <c r="AI187" s="603"/>
      <c r="AJ187" s="603"/>
      <c r="AK187" s="603"/>
    </row>
    <row r="188" spans="1:37" x14ac:dyDescent="0.25">
      <c r="A188" s="601"/>
      <c r="B188" s="609"/>
      <c r="C188" s="611" t="s">
        <v>61</v>
      </c>
      <c r="D188" s="610" t="s">
        <v>61</v>
      </c>
      <c r="E188" s="614"/>
      <c r="F188" s="619" t="str">
        <f t="shared" si="113"/>
        <v/>
      </c>
      <c r="G188" s="621" t="str">
        <f t="shared" si="114"/>
        <v/>
      </c>
      <c r="H188" s="622" t="str">
        <f t="shared" si="107"/>
        <v/>
      </c>
      <c r="I188" s="623" t="str">
        <f t="shared" si="108"/>
        <v/>
      </c>
      <c r="J188" s="624" t="str">
        <f t="shared" si="109"/>
        <v/>
      </c>
      <c r="K188" s="625" t="str">
        <f t="shared" si="110"/>
        <v/>
      </c>
      <c r="L188" s="744" t="str">
        <f t="shared" si="115"/>
        <v/>
      </c>
      <c r="M188" s="641"/>
      <c r="N188" s="642"/>
      <c r="O188" s="643"/>
      <c r="P188" s="644"/>
      <c r="Q188" s="645"/>
      <c r="R188" s="646" t="str">
        <f t="shared" si="111"/>
        <v/>
      </c>
      <c r="S188" s="703" t="str">
        <f t="shared" si="116"/>
        <v/>
      </c>
      <c r="T188" s="641"/>
      <c r="U188" s="642"/>
      <c r="V188" s="643"/>
      <c r="W188" s="644"/>
      <c r="X188" s="649"/>
      <c r="Y188" s="646" t="str">
        <f t="shared" si="112"/>
        <v/>
      </c>
      <c r="Z188" s="601"/>
      <c r="AA188" s="602"/>
      <c r="AB188" s="75"/>
      <c r="AC188" s="75"/>
      <c r="AD188" s="75"/>
      <c r="AE188" s="75"/>
      <c r="AF188" s="75"/>
      <c r="AG188" s="603"/>
      <c r="AH188" s="603"/>
      <c r="AI188" s="603"/>
      <c r="AJ188" s="603"/>
      <c r="AK188" s="603"/>
    </row>
    <row r="189" spans="1:37" x14ac:dyDescent="0.25">
      <c r="A189" s="601"/>
      <c r="B189" s="609"/>
      <c r="C189" s="611" t="s">
        <v>61</v>
      </c>
      <c r="D189" s="610" t="s">
        <v>61</v>
      </c>
      <c r="E189" s="614"/>
      <c r="F189" s="619" t="str">
        <f t="shared" si="113"/>
        <v/>
      </c>
      <c r="G189" s="621" t="str">
        <f t="shared" si="114"/>
        <v/>
      </c>
      <c r="H189" s="622" t="str">
        <f t="shared" si="107"/>
        <v/>
      </c>
      <c r="I189" s="623" t="str">
        <f t="shared" si="108"/>
        <v/>
      </c>
      <c r="J189" s="624" t="str">
        <f t="shared" si="109"/>
        <v/>
      </c>
      <c r="K189" s="625" t="str">
        <f t="shared" si="110"/>
        <v/>
      </c>
      <c r="L189" s="744" t="str">
        <f t="shared" si="115"/>
        <v/>
      </c>
      <c r="M189" s="641"/>
      <c r="N189" s="642"/>
      <c r="O189" s="643"/>
      <c r="P189" s="644"/>
      <c r="Q189" s="645"/>
      <c r="R189" s="646" t="str">
        <f t="shared" si="111"/>
        <v/>
      </c>
      <c r="S189" s="703" t="str">
        <f t="shared" si="116"/>
        <v/>
      </c>
      <c r="T189" s="641"/>
      <c r="U189" s="642"/>
      <c r="V189" s="643"/>
      <c r="W189" s="644"/>
      <c r="X189" s="649"/>
      <c r="Y189" s="646" t="str">
        <f t="shared" si="112"/>
        <v/>
      </c>
      <c r="Z189" s="601"/>
      <c r="AA189" s="602"/>
      <c r="AB189" s="75"/>
      <c r="AC189" s="75"/>
      <c r="AD189" s="75"/>
      <c r="AE189" s="75"/>
      <c r="AF189" s="75"/>
      <c r="AG189" s="603"/>
      <c r="AH189" s="603"/>
      <c r="AI189" s="603"/>
      <c r="AJ189" s="603"/>
      <c r="AK189" s="603"/>
    </row>
    <row r="190" spans="1:37" x14ac:dyDescent="0.25">
      <c r="A190" s="601"/>
      <c r="B190" s="609"/>
      <c r="C190" s="611" t="s">
        <v>61</v>
      </c>
      <c r="D190" s="610" t="s">
        <v>61</v>
      </c>
      <c r="E190" s="614"/>
      <c r="F190" s="619" t="str">
        <f t="shared" si="113"/>
        <v/>
      </c>
      <c r="G190" s="621" t="str">
        <f t="shared" si="114"/>
        <v/>
      </c>
      <c r="H190" s="622" t="str">
        <f t="shared" si="107"/>
        <v/>
      </c>
      <c r="I190" s="623" t="str">
        <f t="shared" si="108"/>
        <v/>
      </c>
      <c r="J190" s="624" t="str">
        <f t="shared" si="109"/>
        <v/>
      </c>
      <c r="K190" s="625" t="str">
        <f t="shared" si="110"/>
        <v/>
      </c>
      <c r="L190" s="744" t="str">
        <f t="shared" si="115"/>
        <v/>
      </c>
      <c r="M190" s="641"/>
      <c r="N190" s="642"/>
      <c r="O190" s="643"/>
      <c r="P190" s="644"/>
      <c r="Q190" s="645"/>
      <c r="R190" s="646" t="str">
        <f t="shared" si="111"/>
        <v/>
      </c>
      <c r="S190" s="703" t="str">
        <f t="shared" si="116"/>
        <v/>
      </c>
      <c r="T190" s="641"/>
      <c r="U190" s="642"/>
      <c r="V190" s="643"/>
      <c r="W190" s="644"/>
      <c r="X190" s="649"/>
      <c r="Y190" s="646" t="str">
        <f t="shared" si="112"/>
        <v/>
      </c>
      <c r="Z190" s="601"/>
      <c r="AA190" s="602"/>
      <c r="AB190" s="75"/>
      <c r="AC190" s="75"/>
      <c r="AD190" s="75"/>
      <c r="AE190" s="75"/>
      <c r="AF190" s="75"/>
      <c r="AG190" s="603"/>
      <c r="AH190" s="603"/>
      <c r="AI190" s="603"/>
      <c r="AJ190" s="603"/>
      <c r="AK190" s="603"/>
    </row>
    <row r="191" spans="1:37" x14ac:dyDescent="0.25">
      <c r="A191" s="601"/>
      <c r="B191" s="609"/>
      <c r="C191" s="611" t="s">
        <v>61</v>
      </c>
      <c r="D191" s="610" t="s">
        <v>61</v>
      </c>
      <c r="E191" s="614"/>
      <c r="F191" s="619" t="str">
        <f t="shared" si="113"/>
        <v/>
      </c>
      <c r="G191" s="621" t="str">
        <f t="shared" si="114"/>
        <v/>
      </c>
      <c r="H191" s="622" t="str">
        <f t="shared" si="107"/>
        <v/>
      </c>
      <c r="I191" s="623" t="str">
        <f t="shared" si="108"/>
        <v/>
      </c>
      <c r="J191" s="624" t="str">
        <f t="shared" si="109"/>
        <v/>
      </c>
      <c r="K191" s="625" t="str">
        <f t="shared" si="110"/>
        <v/>
      </c>
      <c r="L191" s="744" t="str">
        <f t="shared" si="115"/>
        <v/>
      </c>
      <c r="M191" s="641"/>
      <c r="N191" s="642"/>
      <c r="O191" s="643"/>
      <c r="P191" s="644"/>
      <c r="Q191" s="645"/>
      <c r="R191" s="646" t="str">
        <f t="shared" si="111"/>
        <v/>
      </c>
      <c r="S191" s="703" t="str">
        <f t="shared" si="116"/>
        <v/>
      </c>
      <c r="T191" s="641"/>
      <c r="U191" s="642"/>
      <c r="V191" s="643"/>
      <c r="W191" s="644"/>
      <c r="X191" s="649"/>
      <c r="Y191" s="646" t="str">
        <f t="shared" si="112"/>
        <v/>
      </c>
      <c r="Z191" s="601"/>
      <c r="AA191" s="602"/>
      <c r="AB191" s="75"/>
      <c r="AC191" s="75"/>
      <c r="AD191" s="75"/>
      <c r="AE191" s="75"/>
      <c r="AF191" s="75"/>
      <c r="AG191" s="603"/>
      <c r="AH191" s="603"/>
      <c r="AI191" s="603"/>
      <c r="AJ191" s="603"/>
      <c r="AK191" s="603"/>
    </row>
    <row r="192" spans="1:37" x14ac:dyDescent="0.25">
      <c r="A192" s="601"/>
      <c r="B192" s="609"/>
      <c r="C192" s="611" t="s">
        <v>61</v>
      </c>
      <c r="D192" s="610" t="s">
        <v>61</v>
      </c>
      <c r="E192" s="614"/>
      <c r="F192" s="619" t="str">
        <f t="shared" si="113"/>
        <v/>
      </c>
      <c r="G192" s="621" t="str">
        <f t="shared" si="114"/>
        <v/>
      </c>
      <c r="H192" s="622" t="str">
        <f t="shared" si="107"/>
        <v/>
      </c>
      <c r="I192" s="623" t="str">
        <f t="shared" si="108"/>
        <v/>
      </c>
      <c r="J192" s="624" t="str">
        <f t="shared" si="109"/>
        <v/>
      </c>
      <c r="K192" s="625" t="str">
        <f t="shared" si="110"/>
        <v/>
      </c>
      <c r="L192" s="744" t="str">
        <f t="shared" si="115"/>
        <v/>
      </c>
      <c r="M192" s="641"/>
      <c r="N192" s="642"/>
      <c r="O192" s="643"/>
      <c r="P192" s="644"/>
      <c r="Q192" s="645"/>
      <c r="R192" s="646" t="str">
        <f t="shared" si="111"/>
        <v/>
      </c>
      <c r="S192" s="703" t="str">
        <f t="shared" si="116"/>
        <v/>
      </c>
      <c r="T192" s="641"/>
      <c r="U192" s="642"/>
      <c r="V192" s="643"/>
      <c r="W192" s="644"/>
      <c r="X192" s="649"/>
      <c r="Y192" s="646" t="str">
        <f t="shared" si="112"/>
        <v/>
      </c>
      <c r="Z192" s="601"/>
      <c r="AA192" s="602"/>
      <c r="AB192" s="75"/>
      <c r="AC192" s="75"/>
      <c r="AD192" s="75"/>
      <c r="AE192" s="75"/>
      <c r="AF192" s="75"/>
      <c r="AG192" s="603"/>
      <c r="AH192" s="603"/>
      <c r="AI192" s="603"/>
      <c r="AJ192" s="603"/>
      <c r="AK192" s="603"/>
    </row>
    <row r="193" spans="1:37" x14ac:dyDescent="0.25">
      <c r="A193" s="601"/>
      <c r="B193" s="609"/>
      <c r="C193" s="611" t="s">
        <v>61</v>
      </c>
      <c r="D193" s="610" t="s">
        <v>61</v>
      </c>
      <c r="E193" s="614"/>
      <c r="F193" s="619" t="str">
        <f t="shared" si="113"/>
        <v/>
      </c>
      <c r="G193" s="621" t="str">
        <f t="shared" si="114"/>
        <v/>
      </c>
      <c r="H193" s="622" t="str">
        <f t="shared" si="107"/>
        <v/>
      </c>
      <c r="I193" s="623" t="str">
        <f t="shared" si="108"/>
        <v/>
      </c>
      <c r="J193" s="624" t="str">
        <f t="shared" si="109"/>
        <v/>
      </c>
      <c r="K193" s="625" t="str">
        <f t="shared" si="110"/>
        <v/>
      </c>
      <c r="L193" s="744" t="str">
        <f t="shared" si="115"/>
        <v/>
      </c>
      <c r="M193" s="641"/>
      <c r="N193" s="642"/>
      <c r="O193" s="643"/>
      <c r="P193" s="644"/>
      <c r="Q193" s="645"/>
      <c r="R193" s="646" t="str">
        <f t="shared" si="111"/>
        <v/>
      </c>
      <c r="S193" s="703" t="str">
        <f t="shared" si="116"/>
        <v/>
      </c>
      <c r="T193" s="641"/>
      <c r="U193" s="642"/>
      <c r="V193" s="643"/>
      <c r="W193" s="644"/>
      <c r="X193" s="649"/>
      <c r="Y193" s="646" t="str">
        <f t="shared" si="112"/>
        <v/>
      </c>
      <c r="Z193" s="601"/>
      <c r="AA193" s="602"/>
      <c r="AB193" s="75"/>
      <c r="AC193" s="75"/>
      <c r="AD193" s="75"/>
      <c r="AE193" s="75"/>
      <c r="AF193" s="75"/>
      <c r="AG193" s="603"/>
      <c r="AH193" s="603"/>
      <c r="AI193" s="603"/>
      <c r="AJ193" s="603"/>
      <c r="AK193" s="603"/>
    </row>
    <row r="194" spans="1:37" x14ac:dyDescent="0.25">
      <c r="A194" s="601"/>
      <c r="B194" s="609"/>
      <c r="C194" s="611" t="s">
        <v>61</v>
      </c>
      <c r="D194" s="610" t="s">
        <v>61</v>
      </c>
      <c r="E194" s="614"/>
      <c r="F194" s="619" t="str">
        <f t="shared" si="113"/>
        <v/>
      </c>
      <c r="G194" s="621" t="str">
        <f t="shared" si="114"/>
        <v/>
      </c>
      <c r="H194" s="622" t="str">
        <f t="shared" si="107"/>
        <v/>
      </c>
      <c r="I194" s="623" t="str">
        <f t="shared" si="108"/>
        <v/>
      </c>
      <c r="J194" s="624" t="str">
        <f t="shared" si="109"/>
        <v/>
      </c>
      <c r="K194" s="625" t="str">
        <f t="shared" si="110"/>
        <v/>
      </c>
      <c r="L194" s="744" t="str">
        <f t="shared" si="115"/>
        <v/>
      </c>
      <c r="M194" s="641"/>
      <c r="N194" s="642"/>
      <c r="O194" s="643"/>
      <c r="P194" s="644"/>
      <c r="Q194" s="645"/>
      <c r="R194" s="646" t="str">
        <f t="shared" si="111"/>
        <v/>
      </c>
      <c r="S194" s="703" t="str">
        <f t="shared" si="116"/>
        <v/>
      </c>
      <c r="T194" s="641"/>
      <c r="U194" s="642"/>
      <c r="V194" s="643"/>
      <c r="W194" s="644"/>
      <c r="X194" s="649"/>
      <c r="Y194" s="646" t="str">
        <f t="shared" si="112"/>
        <v/>
      </c>
      <c r="Z194" s="601"/>
      <c r="AA194" s="602"/>
      <c r="AB194" s="75"/>
      <c r="AC194" s="75"/>
      <c r="AD194" s="75"/>
      <c r="AE194" s="75"/>
      <c r="AF194" s="75"/>
      <c r="AG194" s="603"/>
      <c r="AH194" s="603"/>
      <c r="AI194" s="603"/>
      <c r="AJ194" s="603"/>
      <c r="AK194" s="603"/>
    </row>
    <row r="195" spans="1:37" x14ac:dyDescent="0.25">
      <c r="A195" s="601"/>
      <c r="B195" s="609"/>
      <c r="C195" s="611" t="s">
        <v>61</v>
      </c>
      <c r="D195" s="610" t="s">
        <v>61</v>
      </c>
      <c r="E195" s="614"/>
      <c r="F195" s="619" t="str">
        <f t="shared" si="113"/>
        <v/>
      </c>
      <c r="G195" s="621" t="str">
        <f t="shared" si="114"/>
        <v/>
      </c>
      <c r="H195" s="622" t="str">
        <f t="shared" si="107"/>
        <v/>
      </c>
      <c r="I195" s="623" t="str">
        <f t="shared" si="108"/>
        <v/>
      </c>
      <c r="J195" s="624" t="str">
        <f t="shared" si="109"/>
        <v/>
      </c>
      <c r="K195" s="625" t="str">
        <f t="shared" si="110"/>
        <v/>
      </c>
      <c r="L195" s="744" t="str">
        <f t="shared" si="115"/>
        <v/>
      </c>
      <c r="M195" s="641"/>
      <c r="N195" s="642"/>
      <c r="O195" s="643"/>
      <c r="P195" s="644"/>
      <c r="Q195" s="645"/>
      <c r="R195" s="646" t="str">
        <f t="shared" si="111"/>
        <v/>
      </c>
      <c r="S195" s="703" t="str">
        <f t="shared" si="116"/>
        <v/>
      </c>
      <c r="T195" s="641"/>
      <c r="U195" s="642"/>
      <c r="V195" s="643"/>
      <c r="W195" s="644"/>
      <c r="X195" s="649"/>
      <c r="Y195" s="646" t="str">
        <f t="shared" si="112"/>
        <v/>
      </c>
      <c r="Z195" s="601"/>
      <c r="AA195" s="602"/>
      <c r="AB195" s="75"/>
      <c r="AC195" s="75"/>
      <c r="AD195" s="75"/>
      <c r="AE195" s="75"/>
      <c r="AF195" s="75"/>
      <c r="AG195" s="603"/>
      <c r="AH195" s="603"/>
      <c r="AI195" s="603"/>
      <c r="AJ195" s="603"/>
      <c r="AK195" s="603"/>
    </row>
    <row r="196" spans="1:37" x14ac:dyDescent="0.25">
      <c r="A196" s="601"/>
      <c r="B196" s="609"/>
      <c r="C196" s="611" t="s">
        <v>61</v>
      </c>
      <c r="D196" s="610" t="s">
        <v>61</v>
      </c>
      <c r="E196" s="614"/>
      <c r="F196" s="619" t="str">
        <f t="shared" si="113"/>
        <v/>
      </c>
      <c r="G196" s="621" t="str">
        <f t="shared" si="114"/>
        <v/>
      </c>
      <c r="H196" s="622" t="str">
        <f t="shared" si="107"/>
        <v/>
      </c>
      <c r="I196" s="623" t="str">
        <f t="shared" si="108"/>
        <v/>
      </c>
      <c r="J196" s="624" t="str">
        <f t="shared" si="109"/>
        <v/>
      </c>
      <c r="K196" s="625" t="str">
        <f t="shared" si="110"/>
        <v/>
      </c>
      <c r="L196" s="744" t="str">
        <f t="shared" si="115"/>
        <v/>
      </c>
      <c r="M196" s="641"/>
      <c r="N196" s="642"/>
      <c r="O196" s="643"/>
      <c r="P196" s="644"/>
      <c r="Q196" s="645"/>
      <c r="R196" s="646" t="str">
        <f t="shared" si="111"/>
        <v/>
      </c>
      <c r="S196" s="703" t="str">
        <f t="shared" si="116"/>
        <v/>
      </c>
      <c r="T196" s="641"/>
      <c r="U196" s="642"/>
      <c r="V196" s="643"/>
      <c r="W196" s="644"/>
      <c r="X196" s="649"/>
      <c r="Y196" s="646" t="str">
        <f t="shared" si="112"/>
        <v/>
      </c>
      <c r="Z196" s="601"/>
      <c r="AA196" s="602"/>
      <c r="AB196" s="75"/>
      <c r="AC196" s="75"/>
      <c r="AD196" s="75"/>
      <c r="AE196" s="75"/>
      <c r="AF196" s="75"/>
      <c r="AG196" s="603"/>
      <c r="AH196" s="603"/>
      <c r="AI196" s="603"/>
      <c r="AJ196" s="603"/>
      <c r="AK196" s="603"/>
    </row>
    <row r="197" spans="1:37" x14ac:dyDescent="0.25">
      <c r="A197" s="601"/>
      <c r="B197" s="609"/>
      <c r="C197" s="611" t="s">
        <v>61</v>
      </c>
      <c r="D197" s="610" t="s">
        <v>61</v>
      </c>
      <c r="E197" s="614"/>
      <c r="F197" s="619" t="str">
        <f t="shared" si="113"/>
        <v/>
      </c>
      <c r="G197" s="621" t="str">
        <f t="shared" si="114"/>
        <v/>
      </c>
      <c r="H197" s="622" t="str">
        <f t="shared" si="107"/>
        <v/>
      </c>
      <c r="I197" s="623" t="str">
        <f t="shared" si="108"/>
        <v/>
      </c>
      <c r="J197" s="624" t="str">
        <f t="shared" si="109"/>
        <v/>
      </c>
      <c r="K197" s="625" t="str">
        <f t="shared" si="110"/>
        <v/>
      </c>
      <c r="L197" s="744" t="str">
        <f t="shared" si="115"/>
        <v/>
      </c>
      <c r="M197" s="641"/>
      <c r="N197" s="642"/>
      <c r="O197" s="643"/>
      <c r="P197" s="644"/>
      <c r="Q197" s="645"/>
      <c r="R197" s="646" t="str">
        <f t="shared" si="111"/>
        <v/>
      </c>
      <c r="S197" s="703" t="str">
        <f t="shared" si="116"/>
        <v/>
      </c>
      <c r="T197" s="641"/>
      <c r="U197" s="642"/>
      <c r="V197" s="643"/>
      <c r="W197" s="644"/>
      <c r="X197" s="649"/>
      <c r="Y197" s="646" t="str">
        <f t="shared" si="112"/>
        <v/>
      </c>
      <c r="Z197" s="601"/>
      <c r="AA197" s="602"/>
      <c r="AB197" s="75"/>
      <c r="AC197" s="75"/>
      <c r="AD197" s="75"/>
      <c r="AE197" s="75"/>
      <c r="AF197" s="75"/>
      <c r="AG197" s="603"/>
      <c r="AH197" s="603"/>
      <c r="AI197" s="603"/>
      <c r="AJ197" s="603"/>
      <c r="AK197" s="603"/>
    </row>
    <row r="198" spans="1:37" x14ac:dyDescent="0.25">
      <c r="A198" s="601"/>
      <c r="B198" s="609"/>
      <c r="C198" s="611" t="s">
        <v>61</v>
      </c>
      <c r="D198" s="610" t="s">
        <v>61</v>
      </c>
      <c r="E198" s="614"/>
      <c r="F198" s="619" t="str">
        <f t="shared" si="113"/>
        <v/>
      </c>
      <c r="G198" s="621" t="str">
        <f t="shared" si="114"/>
        <v/>
      </c>
      <c r="H198" s="622" t="str">
        <f t="shared" si="107"/>
        <v/>
      </c>
      <c r="I198" s="623" t="str">
        <f t="shared" si="108"/>
        <v/>
      </c>
      <c r="J198" s="624" t="str">
        <f t="shared" si="109"/>
        <v/>
      </c>
      <c r="K198" s="625" t="str">
        <f t="shared" si="110"/>
        <v/>
      </c>
      <c r="L198" s="744" t="str">
        <f t="shared" si="115"/>
        <v/>
      </c>
      <c r="M198" s="641"/>
      <c r="N198" s="642"/>
      <c r="O198" s="643"/>
      <c r="P198" s="644"/>
      <c r="Q198" s="645"/>
      <c r="R198" s="646" t="str">
        <f t="shared" si="111"/>
        <v/>
      </c>
      <c r="S198" s="703" t="str">
        <f t="shared" si="116"/>
        <v/>
      </c>
      <c r="T198" s="641"/>
      <c r="U198" s="642"/>
      <c r="V198" s="643"/>
      <c r="W198" s="644"/>
      <c r="X198" s="649"/>
      <c r="Y198" s="646" t="str">
        <f t="shared" si="112"/>
        <v/>
      </c>
      <c r="Z198" s="601"/>
      <c r="AA198" s="602"/>
      <c r="AB198" s="75"/>
      <c r="AC198" s="75"/>
      <c r="AD198" s="75"/>
      <c r="AE198" s="75"/>
      <c r="AF198" s="75"/>
      <c r="AG198" s="603"/>
      <c r="AH198" s="603"/>
      <c r="AI198" s="603"/>
      <c r="AJ198" s="603"/>
      <c r="AK198" s="603"/>
    </row>
    <row r="199" spans="1:37" x14ac:dyDescent="0.25">
      <c r="A199" s="601"/>
      <c r="B199" s="609"/>
      <c r="C199" s="611" t="s">
        <v>61</v>
      </c>
      <c r="D199" s="610" t="s">
        <v>61</v>
      </c>
      <c r="E199" s="614"/>
      <c r="F199" s="619" t="str">
        <f t="shared" si="113"/>
        <v/>
      </c>
      <c r="G199" s="621" t="str">
        <f t="shared" si="114"/>
        <v/>
      </c>
      <c r="H199" s="622" t="str">
        <f t="shared" si="107"/>
        <v/>
      </c>
      <c r="I199" s="623" t="str">
        <f t="shared" si="108"/>
        <v/>
      </c>
      <c r="J199" s="624" t="str">
        <f t="shared" si="109"/>
        <v/>
      </c>
      <c r="K199" s="625" t="str">
        <f t="shared" si="110"/>
        <v/>
      </c>
      <c r="L199" s="744" t="str">
        <f t="shared" si="115"/>
        <v/>
      </c>
      <c r="M199" s="641"/>
      <c r="N199" s="642"/>
      <c r="O199" s="643"/>
      <c r="P199" s="644"/>
      <c r="Q199" s="645"/>
      <c r="R199" s="646" t="str">
        <f t="shared" si="111"/>
        <v/>
      </c>
      <c r="S199" s="703" t="str">
        <f t="shared" si="116"/>
        <v/>
      </c>
      <c r="T199" s="641"/>
      <c r="U199" s="642"/>
      <c r="V199" s="643"/>
      <c r="W199" s="644"/>
      <c r="X199" s="649"/>
      <c r="Y199" s="646" t="str">
        <f t="shared" si="112"/>
        <v/>
      </c>
      <c r="Z199" s="601"/>
      <c r="AA199" s="602"/>
      <c r="AB199" s="75"/>
      <c r="AC199" s="75"/>
      <c r="AD199" s="75"/>
      <c r="AE199" s="75"/>
      <c r="AF199" s="75"/>
      <c r="AG199" s="603"/>
      <c r="AH199" s="603"/>
      <c r="AI199" s="603"/>
      <c r="AJ199" s="603"/>
      <c r="AK199" s="603"/>
    </row>
    <row r="200" spans="1:37" ht="17.25" thickBot="1" x14ac:dyDescent="0.3">
      <c r="A200" s="604"/>
      <c r="B200" s="605"/>
      <c r="C200" s="612" t="s">
        <v>61</v>
      </c>
      <c r="D200" s="606" t="s">
        <v>61</v>
      </c>
      <c r="E200" s="615"/>
      <c r="F200" s="620" t="str">
        <f t="shared" si="113"/>
        <v/>
      </c>
      <c r="G200" s="626" t="str">
        <f t="shared" si="114"/>
        <v/>
      </c>
      <c r="H200" s="627" t="str">
        <f t="shared" ref="H200" si="117">IFERROR(IF($R200&gt;0,N200/$R200,""),"")</f>
        <v/>
      </c>
      <c r="I200" s="628" t="str">
        <f t="shared" ref="I200" si="118">IFERROR(IF($R200&gt;0,O200/$R200,""),"")</f>
        <v/>
      </c>
      <c r="J200" s="629" t="str">
        <f t="shared" ref="J200" si="119">IFERROR(IF($R200&gt;0,P200/$R200,""),"")</f>
        <v/>
      </c>
      <c r="K200" s="630" t="str">
        <f t="shared" ref="K200" si="120">IFERROR(IF($R200&gt;0,Q200/$R200,""),"")</f>
        <v/>
      </c>
      <c r="L200" s="745" t="str">
        <f t="shared" si="115"/>
        <v/>
      </c>
      <c r="M200" s="631"/>
      <c r="N200" s="632"/>
      <c r="O200" s="633"/>
      <c r="P200" s="634"/>
      <c r="Q200" s="635"/>
      <c r="R200" s="636" t="str">
        <f t="shared" ref="R200" si="121">IF($D200="Yes",SUM(M200:Q200),"")</f>
        <v/>
      </c>
      <c r="S200" s="704" t="str">
        <f t="shared" si="116"/>
        <v/>
      </c>
      <c r="T200" s="631"/>
      <c r="U200" s="632"/>
      <c r="V200" s="633"/>
      <c r="W200" s="634"/>
      <c r="X200" s="648"/>
      <c r="Y200" s="636" t="str">
        <f t="shared" ref="Y200" si="122">IF(SUM(T200:X200)&gt;0,SUM(T200:X200),"")</f>
        <v/>
      </c>
      <c r="Z200" s="604"/>
      <c r="AA200" s="607"/>
      <c r="AB200" s="399"/>
      <c r="AC200" s="399"/>
      <c r="AD200" s="399"/>
      <c r="AE200" s="399"/>
      <c r="AF200" s="399"/>
      <c r="AG200" s="608"/>
      <c r="AH200" s="608"/>
      <c r="AI200" s="608"/>
      <c r="AJ200" s="608"/>
      <c r="AK200" s="608"/>
    </row>
  </sheetData>
  <sheetProtection algorithmName="SHA-512" hashValue="ddVGEYO7bClFgi3f+WmnLI1beKpz/t1NpmzT6WFRFYVO8GsG2jr27P85+/4Zkn8o8dtkYjb3RB9B604nLOeDBw==" saltValue="wfB/pOOcBNa3tvglB7XpOA==" spinCount="100000" sheet="1" objects="1" scenarios="1" formatCells="0" formatColumns="0" formatRows="0" insertHyperlinks="0" autoFilter="0"/>
  <mergeCells count="11">
    <mergeCell ref="B5:C5"/>
    <mergeCell ref="B6:C6"/>
    <mergeCell ref="D5:K5"/>
    <mergeCell ref="D6:K6"/>
    <mergeCell ref="A2:C2"/>
    <mergeCell ref="S10:Y10"/>
    <mergeCell ref="A10:B10"/>
    <mergeCell ref="F10:K10"/>
    <mergeCell ref="L10:R10"/>
    <mergeCell ref="B7:C7"/>
    <mergeCell ref="D7:K7"/>
  </mergeCells>
  <phoneticPr fontId="24" type="noConversion"/>
  <conditionalFormatting sqref="C12:D200">
    <cfRule type="cellIs" dxfId="270" priority="3" operator="equal">
      <formula>"No"</formula>
    </cfRule>
    <cfRule type="cellIs" dxfId="269" priority="9" operator="equal">
      <formula>"Yes"</formula>
    </cfRule>
  </conditionalFormatting>
  <conditionalFormatting sqref="E12:E200">
    <cfRule type="cellIs" dxfId="268" priority="4" operator="equal">
      <formula>"tbd"</formula>
    </cfRule>
    <cfRule type="cellIs" dxfId="267" priority="5" operator="equal">
      <formula>"D"</formula>
    </cfRule>
    <cfRule type="cellIs" dxfId="266" priority="6" operator="equal">
      <formula>"C"</formula>
    </cfRule>
    <cfRule type="cellIs" dxfId="265" priority="7" operator="equal">
      <formula>"B"</formula>
    </cfRule>
    <cfRule type="cellIs" dxfId="264" priority="8" operator="equal">
      <formula>"A"</formula>
    </cfRule>
  </conditionalFormatting>
  <conditionalFormatting sqref="F12:F200 L12:L200 S12:S200">
    <cfRule type="expression" dxfId="263" priority="1" stopIfTrue="1">
      <formula>IF(ISNUMBER(F12),IF(F12&gt;0, TRUE, FALSE),FALSE)</formula>
    </cfRule>
    <cfRule type="expression" dxfId="262" priority="2">
      <formula>IF(ISNUMBER(F12),IF(F12&gt;0, FALSE, TRUE),TRUE)</formula>
    </cfRule>
  </conditionalFormatting>
  <dataValidations count="1">
    <dataValidation type="list" allowBlank="1" showInputMessage="1" showErrorMessage="1" sqref="E200" xr:uid="{3299458C-0839-4929-B557-7EB15B733245}">
      <formula1>$E$133:$E$137</formula1>
    </dataValidation>
  </dataValidations>
  <hyperlinks>
    <hyperlink ref="A3" location="Coverpage!A1" display="Jump to Coverpage" xr:uid="{75BE2FE0-2E61-4EE7-9617-A594829B1056}"/>
  </hyperlinks>
  <pageMargins left="0.7" right="0.7" top="0.75" bottom="0.75" header="0.3" footer="0.3"/>
  <pageSetup paperSize="9" orientation="portrait" horizontalDpi="300" verticalDpi="12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ABA230C-3440-455F-A156-53EFE52DBE12}">
          <x14:formula1>
            <xm:f>SelectionLists!$I$4:$I$5</xm:f>
          </x14:formula1>
          <xm:sqref>C12:D200</xm:sqref>
        </x14:dataValidation>
        <x14:dataValidation type="list" allowBlank="1" showInputMessage="1" showErrorMessage="1" xr:uid="{38E6534F-FAE9-47A3-8774-D85FB095286C}">
          <x14:formula1>
            <xm:f>SelectionLists!$J$4:$J$9</xm:f>
          </x14:formula1>
          <xm:sqref>E12:E199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4F247-A5B1-40B9-8063-1F5897CFF0D6}">
  <sheetPr codeName="Sheet9">
    <tabColor theme="3" tint="-0.249977111117893"/>
  </sheetPr>
  <dimension ref="A1:K53"/>
  <sheetViews>
    <sheetView workbookViewId="0">
      <selection activeCell="B4" sqref="B4"/>
    </sheetView>
  </sheetViews>
  <sheetFormatPr defaultColWidth="8.85546875" defaultRowHeight="16.5" x14ac:dyDescent="0.3"/>
  <cols>
    <col min="1" max="1" width="12" style="88" customWidth="1"/>
    <col min="2" max="4" width="55.7109375" style="88" customWidth="1"/>
    <col min="5" max="5" width="38.140625" style="88" customWidth="1"/>
    <col min="6" max="6" width="28" style="88" customWidth="1"/>
    <col min="7" max="7" width="23.42578125" style="88" customWidth="1"/>
    <col min="8" max="8" width="32.5703125" style="88" customWidth="1"/>
    <col min="9" max="11" width="31.85546875" style="88" customWidth="1"/>
    <col min="12" max="16384" width="8.85546875" style="88"/>
  </cols>
  <sheetData>
    <row r="1" spans="1:11" s="153" customFormat="1" ht="50.25" customHeight="1" x14ac:dyDescent="0.3">
      <c r="A1" s="1334" t="s">
        <v>880</v>
      </c>
      <c r="B1" s="1335" t="s">
        <v>1125</v>
      </c>
      <c r="C1" s="1342" t="s">
        <v>936</v>
      </c>
      <c r="D1" s="1337" t="s">
        <v>313</v>
      </c>
      <c r="E1" s="1341" t="s">
        <v>1126</v>
      </c>
      <c r="F1" s="1339"/>
      <c r="G1" s="1339"/>
      <c r="H1" s="1340"/>
      <c r="I1" s="1339" t="s">
        <v>876</v>
      </c>
      <c r="J1" s="1340"/>
      <c r="K1" s="1332" t="s">
        <v>352</v>
      </c>
    </row>
    <row r="2" spans="1:11" s="153" customFormat="1" ht="17.25" thickBot="1" x14ac:dyDescent="0.35">
      <c r="A2" s="1333"/>
      <c r="B2" s="1336"/>
      <c r="C2" s="1343"/>
      <c r="D2" s="1338"/>
      <c r="E2" s="369" t="s">
        <v>376</v>
      </c>
      <c r="F2" s="370" t="s">
        <v>377</v>
      </c>
      <c r="G2" s="370" t="s">
        <v>378</v>
      </c>
      <c r="H2" s="371" t="s">
        <v>877</v>
      </c>
      <c r="I2" s="376" t="s">
        <v>349</v>
      </c>
      <c r="J2" s="372" t="s">
        <v>280</v>
      </c>
      <c r="K2" s="1333"/>
    </row>
    <row r="3" spans="1:11" s="153" customFormat="1" ht="90" thickBot="1" x14ac:dyDescent="0.35">
      <c r="A3" s="389" t="s">
        <v>881</v>
      </c>
      <c r="B3" s="405" t="s">
        <v>917</v>
      </c>
      <c r="C3" s="406" t="s">
        <v>937</v>
      </c>
      <c r="D3" s="391" t="s">
        <v>900</v>
      </c>
      <c r="E3" s="389" t="s">
        <v>379</v>
      </c>
      <c r="F3" s="390" t="s">
        <v>380</v>
      </c>
      <c r="G3" s="390" t="s">
        <v>879</v>
      </c>
      <c r="H3" s="391" t="s">
        <v>878</v>
      </c>
      <c r="I3" s="392" t="s">
        <v>906</v>
      </c>
      <c r="J3" s="393" t="s">
        <v>907</v>
      </c>
      <c r="K3" s="393" t="s">
        <v>908</v>
      </c>
    </row>
    <row r="4" spans="1:11" ht="16.5" customHeight="1" x14ac:dyDescent="0.3">
      <c r="A4" s="731" t="str">
        <f>IF(ISTEXT(B4),"com" &amp; TEXT((ROW()-3),"00"),"")</f>
        <v/>
      </c>
      <c r="B4" s="732"/>
      <c r="C4" s="733"/>
      <c r="D4" s="734"/>
      <c r="E4" s="735"/>
      <c r="F4" s="736"/>
      <c r="G4" s="736"/>
      <c r="H4" s="737" t="str">
        <f>IFERROR(IF(ISTEXT(G4),VLOOKUP(G4,SelectionLists!$A$4:$B$252,2,FALSE),""),"")</f>
        <v/>
      </c>
      <c r="I4" s="738"/>
      <c r="J4" s="739"/>
      <c r="K4" s="739"/>
    </row>
    <row r="5" spans="1:11" ht="16.5" customHeight="1" x14ac:dyDescent="0.3">
      <c r="A5" s="379" t="str">
        <f t="shared" ref="A5:A53" si="0">IF(ISTEXT(B5),"com" &amp; TEXT((ROW()-3),"00"),"")</f>
        <v/>
      </c>
      <c r="B5" s="277"/>
      <c r="C5" s="278"/>
      <c r="D5" s="407"/>
      <c r="E5" s="180"/>
      <c r="F5" s="181"/>
      <c r="G5" s="181"/>
      <c r="H5" s="378" t="str">
        <f>IFERROR(IF(ISTEXT(G5),VLOOKUP(G5,SelectionLists!$A$4:$B$252,2,FALSE),""),"")</f>
        <v/>
      </c>
      <c r="I5" s="377"/>
      <c r="J5" s="373"/>
      <c r="K5" s="373"/>
    </row>
    <row r="6" spans="1:11" ht="16.5" customHeight="1" x14ac:dyDescent="0.3">
      <c r="A6" s="379" t="str">
        <f t="shared" si="0"/>
        <v/>
      </c>
      <c r="B6" s="277"/>
      <c r="C6" s="278"/>
      <c r="D6" s="407"/>
      <c r="E6" s="180"/>
      <c r="F6" s="181"/>
      <c r="G6" s="181"/>
      <c r="H6" s="378" t="str">
        <f>IFERROR(IF(ISTEXT(G6),VLOOKUP(G6,SelectionLists!$A$4:$B$252,2,FALSE),""),"")</f>
        <v/>
      </c>
      <c r="I6" s="377"/>
      <c r="J6" s="374"/>
      <c r="K6" s="374"/>
    </row>
    <row r="7" spans="1:11" ht="16.5" customHeight="1" x14ac:dyDescent="0.3">
      <c r="A7" s="379" t="str">
        <f t="shared" si="0"/>
        <v/>
      </c>
      <c r="B7" s="277"/>
      <c r="C7" s="278"/>
      <c r="D7" s="407"/>
      <c r="E7" s="180"/>
      <c r="F7" s="181"/>
      <c r="G7" s="181"/>
      <c r="H7" s="378" t="str">
        <f>IFERROR(IF(ISTEXT(G7),VLOOKUP(G7,SelectionLists!$A$4:$B$252,2,FALSE),""),"")</f>
        <v/>
      </c>
      <c r="I7" s="377"/>
      <c r="J7" s="374"/>
      <c r="K7" s="374"/>
    </row>
    <row r="8" spans="1:11" ht="16.5" customHeight="1" x14ac:dyDescent="0.3">
      <c r="A8" s="379" t="str">
        <f t="shared" si="0"/>
        <v/>
      </c>
      <c r="B8" s="277"/>
      <c r="C8" s="278"/>
      <c r="D8" s="407"/>
      <c r="E8" s="180"/>
      <c r="F8" s="181"/>
      <c r="G8" s="181"/>
      <c r="H8" s="378" t="str">
        <f>IFERROR(IF(ISTEXT(G8),VLOOKUP(G8,SelectionLists!$A$4:$B$252,2,FALSE),""),"")</f>
        <v/>
      </c>
      <c r="I8" s="377"/>
      <c r="J8" s="374"/>
      <c r="K8" s="374"/>
    </row>
    <row r="9" spans="1:11" ht="16.5" customHeight="1" x14ac:dyDescent="0.3">
      <c r="A9" s="379" t="str">
        <f t="shared" si="0"/>
        <v/>
      </c>
      <c r="B9" s="277"/>
      <c r="C9" s="278"/>
      <c r="D9" s="407"/>
      <c r="E9" s="180"/>
      <c r="F9" s="181"/>
      <c r="G9" s="181"/>
      <c r="H9" s="378" t="str">
        <f>IFERROR(IF(ISTEXT(G9),VLOOKUP(G9,SelectionLists!$A$4:$B$252,2,FALSE),""),"")</f>
        <v/>
      </c>
      <c r="I9" s="377"/>
      <c r="J9" s="374"/>
      <c r="K9" s="374"/>
    </row>
    <row r="10" spans="1:11" ht="16.5" customHeight="1" x14ac:dyDescent="0.3">
      <c r="A10" s="379" t="str">
        <f t="shared" si="0"/>
        <v/>
      </c>
      <c r="B10" s="277"/>
      <c r="C10" s="278"/>
      <c r="D10" s="407"/>
      <c r="E10" s="180"/>
      <c r="F10" s="181"/>
      <c r="G10" s="181"/>
      <c r="H10" s="378" t="str">
        <f>IFERROR(IF(ISTEXT(G10),VLOOKUP(G10,SelectionLists!$A$4:$B$252,2,FALSE),""),"")</f>
        <v/>
      </c>
      <c r="I10" s="377"/>
      <c r="J10" s="374"/>
      <c r="K10" s="374"/>
    </row>
    <row r="11" spans="1:11" ht="16.5" customHeight="1" x14ac:dyDescent="0.3">
      <c r="A11" s="379" t="str">
        <f t="shared" si="0"/>
        <v/>
      </c>
      <c r="B11" s="277"/>
      <c r="C11" s="278"/>
      <c r="D11" s="407"/>
      <c r="E11" s="180"/>
      <c r="F11" s="181"/>
      <c r="G11" s="181"/>
      <c r="H11" s="378" t="str">
        <f>IFERROR(IF(ISTEXT(G11),VLOOKUP(G11,SelectionLists!$A$4:$B$252,2,FALSE),""),"")</f>
        <v/>
      </c>
      <c r="I11" s="377"/>
      <c r="J11" s="374"/>
      <c r="K11" s="374"/>
    </row>
    <row r="12" spans="1:11" ht="16.5" customHeight="1" x14ac:dyDescent="0.3">
      <c r="A12" s="379" t="str">
        <f t="shared" si="0"/>
        <v/>
      </c>
      <c r="B12" s="277"/>
      <c r="C12" s="278"/>
      <c r="D12" s="407"/>
      <c r="E12" s="180"/>
      <c r="F12" s="181"/>
      <c r="G12" s="181"/>
      <c r="H12" s="378" t="str">
        <f>IFERROR(IF(ISTEXT(G12),VLOOKUP(G12,SelectionLists!$A$4:$B$252,2,FALSE),""),"")</f>
        <v/>
      </c>
      <c r="I12" s="377"/>
      <c r="J12" s="374"/>
      <c r="K12" s="374"/>
    </row>
    <row r="13" spans="1:11" ht="16.5" customHeight="1" x14ac:dyDescent="0.3">
      <c r="A13" s="379" t="str">
        <f t="shared" si="0"/>
        <v/>
      </c>
      <c r="B13" s="277"/>
      <c r="C13" s="278"/>
      <c r="D13" s="407"/>
      <c r="E13" s="180"/>
      <c r="F13" s="181"/>
      <c r="G13" s="181"/>
      <c r="H13" s="378" t="str">
        <f>IFERROR(IF(ISTEXT(G13),VLOOKUP(G13,SelectionLists!$A$4:$B$252,2,FALSE),""),"")</f>
        <v/>
      </c>
      <c r="I13" s="377"/>
      <c r="J13" s="374"/>
      <c r="K13" s="374"/>
    </row>
    <row r="14" spans="1:11" ht="16.5" customHeight="1" x14ac:dyDescent="0.3">
      <c r="A14" s="379" t="str">
        <f t="shared" si="0"/>
        <v/>
      </c>
      <c r="B14" s="277"/>
      <c r="C14" s="278"/>
      <c r="D14" s="407"/>
      <c r="E14" s="180"/>
      <c r="F14" s="181"/>
      <c r="G14" s="181"/>
      <c r="H14" s="378" t="str">
        <f>IFERROR(IF(ISTEXT(G14),VLOOKUP(G14,SelectionLists!$A$4:$B$252,2,FALSE),""),"")</f>
        <v/>
      </c>
      <c r="I14" s="377"/>
      <c r="J14" s="374"/>
      <c r="K14" s="374"/>
    </row>
    <row r="15" spans="1:11" ht="16.5" customHeight="1" x14ac:dyDescent="0.3">
      <c r="A15" s="379" t="str">
        <f t="shared" si="0"/>
        <v/>
      </c>
      <c r="B15" s="277"/>
      <c r="C15" s="278"/>
      <c r="D15" s="407"/>
      <c r="E15" s="180"/>
      <c r="F15" s="181"/>
      <c r="G15" s="181"/>
      <c r="H15" s="378" t="str">
        <f>IFERROR(IF(ISTEXT(G15),VLOOKUP(G15,SelectionLists!$A$4:$B$252,2,FALSE),""),"")</f>
        <v/>
      </c>
      <c r="I15" s="377"/>
      <c r="J15" s="374"/>
      <c r="K15" s="374"/>
    </row>
    <row r="16" spans="1:11" ht="16.5" customHeight="1" x14ac:dyDescent="0.3">
      <c r="A16" s="379" t="str">
        <f t="shared" si="0"/>
        <v/>
      </c>
      <c r="B16" s="277"/>
      <c r="C16" s="278"/>
      <c r="D16" s="407"/>
      <c r="E16" s="180"/>
      <c r="F16" s="181"/>
      <c r="G16" s="181"/>
      <c r="H16" s="378" t="str">
        <f>IFERROR(IF(ISTEXT(G16),VLOOKUP(G16,SelectionLists!$A$4:$B$252,2,FALSE),""),"")</f>
        <v/>
      </c>
      <c r="I16" s="377"/>
      <c r="J16" s="374"/>
      <c r="K16" s="374"/>
    </row>
    <row r="17" spans="1:11" ht="16.5" customHeight="1" x14ac:dyDescent="0.3">
      <c r="A17" s="379" t="str">
        <f t="shared" si="0"/>
        <v/>
      </c>
      <c r="B17" s="277"/>
      <c r="C17" s="278"/>
      <c r="D17" s="407"/>
      <c r="E17" s="180"/>
      <c r="F17" s="181"/>
      <c r="G17" s="181"/>
      <c r="H17" s="378" t="str">
        <f>IFERROR(IF(ISTEXT(G17),VLOOKUP(G17,SelectionLists!$A$4:$B$252,2,FALSE),""),"")</f>
        <v/>
      </c>
      <c r="I17" s="377"/>
      <c r="J17" s="374"/>
      <c r="K17" s="374"/>
    </row>
    <row r="18" spans="1:11" ht="16.5" customHeight="1" x14ac:dyDescent="0.3">
      <c r="A18" s="379" t="str">
        <f t="shared" si="0"/>
        <v/>
      </c>
      <c r="B18" s="277"/>
      <c r="C18" s="278"/>
      <c r="D18" s="407"/>
      <c r="E18" s="180"/>
      <c r="F18" s="181"/>
      <c r="G18" s="181"/>
      <c r="H18" s="378" t="str">
        <f>IFERROR(IF(ISTEXT(G18),VLOOKUP(G18,SelectionLists!$A$4:$B$252,2,FALSE),""),"")</f>
        <v/>
      </c>
      <c r="I18" s="377"/>
      <c r="J18" s="374"/>
      <c r="K18" s="374"/>
    </row>
    <row r="19" spans="1:11" ht="16.5" customHeight="1" x14ac:dyDescent="0.3">
      <c r="A19" s="379" t="str">
        <f t="shared" si="0"/>
        <v/>
      </c>
      <c r="B19" s="277"/>
      <c r="C19" s="278"/>
      <c r="D19" s="407"/>
      <c r="E19" s="180"/>
      <c r="F19" s="181"/>
      <c r="G19" s="181"/>
      <c r="H19" s="378" t="str">
        <f>IFERROR(IF(ISTEXT(G19),VLOOKUP(G19,SelectionLists!$A$4:$B$252,2,FALSE),""),"")</f>
        <v/>
      </c>
      <c r="I19" s="377"/>
      <c r="J19" s="374"/>
      <c r="K19" s="374"/>
    </row>
    <row r="20" spans="1:11" ht="16.5" customHeight="1" x14ac:dyDescent="0.3">
      <c r="A20" s="379" t="str">
        <f t="shared" si="0"/>
        <v/>
      </c>
      <c r="B20" s="277"/>
      <c r="C20" s="278"/>
      <c r="D20" s="407"/>
      <c r="E20" s="180"/>
      <c r="F20" s="181"/>
      <c r="G20" s="181"/>
      <c r="H20" s="378" t="str">
        <f>IFERROR(IF(ISTEXT(G20),VLOOKUP(G20,SelectionLists!$A$4:$B$252,2,FALSE),""),"")</f>
        <v/>
      </c>
      <c r="I20" s="377"/>
      <c r="J20" s="374"/>
      <c r="K20" s="374"/>
    </row>
    <row r="21" spans="1:11" ht="16.5" customHeight="1" x14ac:dyDescent="0.3">
      <c r="A21" s="379" t="str">
        <f t="shared" si="0"/>
        <v/>
      </c>
      <c r="B21" s="277"/>
      <c r="C21" s="278"/>
      <c r="D21" s="407"/>
      <c r="E21" s="180"/>
      <c r="F21" s="181"/>
      <c r="G21" s="181"/>
      <c r="H21" s="378" t="str">
        <f>IFERROR(IF(ISTEXT(G21),VLOOKUP(G21,SelectionLists!$A$4:$B$252,2,FALSE),""),"")</f>
        <v/>
      </c>
      <c r="I21" s="377"/>
      <c r="J21" s="374"/>
      <c r="K21" s="374"/>
    </row>
    <row r="22" spans="1:11" ht="16.5" customHeight="1" x14ac:dyDescent="0.3">
      <c r="A22" s="379" t="str">
        <f t="shared" si="0"/>
        <v/>
      </c>
      <c r="B22" s="277"/>
      <c r="C22" s="278"/>
      <c r="D22" s="407"/>
      <c r="E22" s="277"/>
      <c r="F22" s="278"/>
      <c r="G22" s="278"/>
      <c r="H22" s="378" t="str">
        <f>IFERROR(IF(ISTEXT(G22),VLOOKUP(G22,SelectionLists!$A$4:$B$252,2,FALSE),""),"")</f>
        <v/>
      </c>
      <c r="I22" s="377"/>
      <c r="J22" s="373"/>
      <c r="K22" s="373"/>
    </row>
    <row r="23" spans="1:11" ht="16.5" customHeight="1" x14ac:dyDescent="0.3">
      <c r="A23" s="379" t="str">
        <f t="shared" si="0"/>
        <v/>
      </c>
      <c r="B23" s="277"/>
      <c r="C23" s="278"/>
      <c r="D23" s="407"/>
      <c r="E23" s="274"/>
      <c r="F23" s="273"/>
      <c r="G23" s="273"/>
      <c r="H23" s="378" t="str">
        <f>IFERROR(IF(ISTEXT(G23),VLOOKUP(G23,SelectionLists!$A$4:$B$252,2,FALSE),""),"")</f>
        <v/>
      </c>
      <c r="I23" s="377"/>
      <c r="J23" s="374"/>
      <c r="K23" s="374"/>
    </row>
    <row r="24" spans="1:11" ht="16.5" customHeight="1" x14ac:dyDescent="0.3">
      <c r="A24" s="379" t="str">
        <f t="shared" si="0"/>
        <v/>
      </c>
      <c r="B24" s="277"/>
      <c r="C24" s="278"/>
      <c r="D24" s="407"/>
      <c r="E24" s="274"/>
      <c r="F24" s="273"/>
      <c r="G24" s="273"/>
      <c r="H24" s="378" t="str">
        <f>IFERROR(IF(ISTEXT(G24),VLOOKUP(G24,SelectionLists!$A$4:$B$252,2,FALSE),""),"")</f>
        <v/>
      </c>
      <c r="I24" s="377"/>
      <c r="J24" s="374"/>
      <c r="K24" s="374"/>
    </row>
    <row r="25" spans="1:11" ht="16.5" customHeight="1" x14ac:dyDescent="0.3">
      <c r="A25" s="379" t="str">
        <f t="shared" si="0"/>
        <v/>
      </c>
      <c r="B25" s="277"/>
      <c r="C25" s="278"/>
      <c r="D25" s="407"/>
      <c r="E25" s="274"/>
      <c r="F25" s="273"/>
      <c r="G25" s="273"/>
      <c r="H25" s="378" t="str">
        <f>IFERROR(IF(ISTEXT(G25),VLOOKUP(G25,SelectionLists!$A$4:$B$252,2,FALSE),""),"")</f>
        <v/>
      </c>
      <c r="I25" s="377"/>
      <c r="J25" s="374"/>
      <c r="K25" s="374"/>
    </row>
    <row r="26" spans="1:11" ht="16.5" customHeight="1" x14ac:dyDescent="0.3">
      <c r="A26" s="379" t="str">
        <f t="shared" si="0"/>
        <v/>
      </c>
      <c r="B26" s="277"/>
      <c r="C26" s="278"/>
      <c r="D26" s="407"/>
      <c r="E26" s="274"/>
      <c r="F26" s="273"/>
      <c r="G26" s="273"/>
      <c r="H26" s="378" t="str">
        <f>IFERROR(IF(ISTEXT(G26),VLOOKUP(G26,SelectionLists!$A$4:$B$252,2,FALSE),""),"")</f>
        <v/>
      </c>
      <c r="I26" s="377"/>
      <c r="J26" s="374"/>
      <c r="K26" s="374"/>
    </row>
    <row r="27" spans="1:11" ht="16.5" customHeight="1" x14ac:dyDescent="0.3">
      <c r="A27" s="379" t="str">
        <f t="shared" si="0"/>
        <v/>
      </c>
      <c r="B27" s="277"/>
      <c r="C27" s="278"/>
      <c r="D27" s="407"/>
      <c r="E27" s="274"/>
      <c r="F27" s="273"/>
      <c r="G27" s="273"/>
      <c r="H27" s="378" t="str">
        <f>IFERROR(IF(ISTEXT(G27),VLOOKUP(G27,SelectionLists!$A$4:$B$252,2,FALSE),""),"")</f>
        <v/>
      </c>
      <c r="I27" s="377"/>
      <c r="J27" s="374"/>
      <c r="K27" s="374"/>
    </row>
    <row r="28" spans="1:11" ht="16.5" customHeight="1" x14ac:dyDescent="0.3">
      <c r="A28" s="379" t="str">
        <f t="shared" si="0"/>
        <v/>
      </c>
      <c r="B28" s="277"/>
      <c r="C28" s="278"/>
      <c r="D28" s="407"/>
      <c r="E28" s="274"/>
      <c r="F28" s="273"/>
      <c r="G28" s="273"/>
      <c r="H28" s="378" t="str">
        <f>IFERROR(IF(ISTEXT(G28),VLOOKUP(G28,SelectionLists!$A$4:$B$252,2,FALSE),""),"")</f>
        <v/>
      </c>
      <c r="I28" s="377"/>
      <c r="J28" s="374"/>
      <c r="K28" s="374"/>
    </row>
    <row r="29" spans="1:11" ht="16.5" customHeight="1" x14ac:dyDescent="0.3">
      <c r="A29" s="379" t="str">
        <f t="shared" si="0"/>
        <v/>
      </c>
      <c r="B29" s="277"/>
      <c r="C29" s="278"/>
      <c r="D29" s="407"/>
      <c r="E29" s="274"/>
      <c r="F29" s="273"/>
      <c r="G29" s="273"/>
      <c r="H29" s="378" t="str">
        <f>IFERROR(IF(ISTEXT(G29),VLOOKUP(G29,SelectionLists!$A$4:$B$252,2,FALSE),""),"")</f>
        <v/>
      </c>
      <c r="I29" s="377"/>
      <c r="J29" s="374"/>
      <c r="K29" s="374"/>
    </row>
    <row r="30" spans="1:11" ht="16.5" customHeight="1" x14ac:dyDescent="0.3">
      <c r="A30" s="379" t="str">
        <f t="shared" si="0"/>
        <v/>
      </c>
      <c r="B30" s="277"/>
      <c r="C30" s="278"/>
      <c r="D30" s="407"/>
      <c r="E30" s="274"/>
      <c r="F30" s="273"/>
      <c r="G30" s="273"/>
      <c r="H30" s="378" t="str">
        <f>IFERROR(IF(ISTEXT(G30),VLOOKUP(G30,SelectionLists!$A$4:$B$252,2,FALSE),""),"")</f>
        <v/>
      </c>
      <c r="I30" s="377"/>
      <c r="J30" s="374"/>
      <c r="K30" s="374"/>
    </row>
    <row r="31" spans="1:11" ht="16.5" customHeight="1" x14ac:dyDescent="0.3">
      <c r="A31" s="379" t="str">
        <f t="shared" si="0"/>
        <v/>
      </c>
      <c r="B31" s="277"/>
      <c r="C31" s="278"/>
      <c r="D31" s="407"/>
      <c r="E31" s="274"/>
      <c r="F31" s="273"/>
      <c r="G31" s="273"/>
      <c r="H31" s="378" t="str">
        <f>IFERROR(IF(ISTEXT(G31),VLOOKUP(G31,SelectionLists!$A$4:$B$252,2,FALSE),""),"")</f>
        <v/>
      </c>
      <c r="I31" s="377"/>
      <c r="J31" s="374"/>
      <c r="K31" s="374"/>
    </row>
    <row r="32" spans="1:11" ht="16.5" customHeight="1" x14ac:dyDescent="0.3">
      <c r="A32" s="379" t="str">
        <f t="shared" si="0"/>
        <v/>
      </c>
      <c r="B32" s="277"/>
      <c r="C32" s="278"/>
      <c r="D32" s="407"/>
      <c r="E32" s="274"/>
      <c r="F32" s="273"/>
      <c r="G32" s="273"/>
      <c r="H32" s="378" t="str">
        <f>IFERROR(IF(ISTEXT(G32),VLOOKUP(G32,SelectionLists!$A$4:$B$252,2,FALSE),""),"")</f>
        <v/>
      </c>
      <c r="I32" s="377"/>
      <c r="J32" s="374"/>
      <c r="K32" s="374"/>
    </row>
    <row r="33" spans="1:11" ht="16.5" customHeight="1" x14ac:dyDescent="0.3">
      <c r="A33" s="379" t="str">
        <f t="shared" si="0"/>
        <v/>
      </c>
      <c r="B33" s="277"/>
      <c r="C33" s="278"/>
      <c r="D33" s="407"/>
      <c r="E33" s="274"/>
      <c r="F33" s="273"/>
      <c r="G33" s="273"/>
      <c r="H33" s="378" t="str">
        <f>IFERROR(IF(ISTEXT(G33),VLOOKUP(G33,SelectionLists!$A$4:$B$252,2,FALSE),""),"")</f>
        <v/>
      </c>
      <c r="I33" s="377"/>
      <c r="J33" s="374"/>
      <c r="K33" s="374"/>
    </row>
    <row r="34" spans="1:11" ht="16.5" customHeight="1" x14ac:dyDescent="0.3">
      <c r="A34" s="379" t="str">
        <f t="shared" si="0"/>
        <v/>
      </c>
      <c r="B34" s="277"/>
      <c r="C34" s="278"/>
      <c r="D34" s="407"/>
      <c r="E34" s="274"/>
      <c r="F34" s="273"/>
      <c r="G34" s="273"/>
      <c r="H34" s="378" t="str">
        <f>IFERROR(IF(ISTEXT(G34),VLOOKUP(G34,SelectionLists!$A$4:$B$252,2,FALSE),""),"")</f>
        <v/>
      </c>
      <c r="I34" s="377"/>
      <c r="J34" s="374"/>
      <c r="K34" s="374"/>
    </row>
    <row r="35" spans="1:11" ht="16.5" customHeight="1" x14ac:dyDescent="0.3">
      <c r="A35" s="379" t="str">
        <f t="shared" si="0"/>
        <v/>
      </c>
      <c r="B35" s="277"/>
      <c r="C35" s="278"/>
      <c r="D35" s="407"/>
      <c r="E35" s="274"/>
      <c r="F35" s="273"/>
      <c r="G35" s="273"/>
      <c r="H35" s="378" t="str">
        <f>IFERROR(IF(ISTEXT(G35),VLOOKUP(G35,SelectionLists!$A$4:$B$252,2,FALSE),""),"")</f>
        <v/>
      </c>
      <c r="I35" s="377"/>
      <c r="J35" s="374"/>
      <c r="K35" s="374"/>
    </row>
    <row r="36" spans="1:11" ht="16.5" customHeight="1" x14ac:dyDescent="0.3">
      <c r="A36" s="379" t="str">
        <f t="shared" si="0"/>
        <v/>
      </c>
      <c r="B36" s="277"/>
      <c r="C36" s="278"/>
      <c r="D36" s="407"/>
      <c r="E36" s="274"/>
      <c r="F36" s="273"/>
      <c r="G36" s="273"/>
      <c r="H36" s="378" t="str">
        <f>IFERROR(IF(ISTEXT(G36),VLOOKUP(G36,SelectionLists!$A$4:$B$252,2,FALSE),""),"")</f>
        <v/>
      </c>
      <c r="I36" s="377"/>
      <c r="J36" s="374"/>
      <c r="K36" s="374"/>
    </row>
    <row r="37" spans="1:11" ht="16.5" customHeight="1" x14ac:dyDescent="0.3">
      <c r="A37" s="379" t="str">
        <f t="shared" si="0"/>
        <v/>
      </c>
      <c r="B37" s="277"/>
      <c r="C37" s="278"/>
      <c r="D37" s="407"/>
      <c r="E37" s="274"/>
      <c r="F37" s="273"/>
      <c r="G37" s="273"/>
      <c r="H37" s="378" t="str">
        <f>IFERROR(IF(ISTEXT(G37),VLOOKUP(G37,SelectionLists!$A$4:$B$252,2,FALSE),""),"")</f>
        <v/>
      </c>
      <c r="I37" s="377"/>
      <c r="J37" s="374"/>
      <c r="K37" s="374"/>
    </row>
    <row r="38" spans="1:11" ht="16.5" customHeight="1" x14ac:dyDescent="0.3">
      <c r="A38" s="379" t="str">
        <f t="shared" si="0"/>
        <v/>
      </c>
      <c r="B38" s="277"/>
      <c r="C38" s="278"/>
      <c r="D38" s="407"/>
      <c r="E38" s="274"/>
      <c r="F38" s="273"/>
      <c r="G38" s="273"/>
      <c r="H38" s="378" t="str">
        <f>IFERROR(IF(ISTEXT(G38),VLOOKUP(G38,SelectionLists!$A$4:$B$252,2,FALSE),""),"")</f>
        <v/>
      </c>
      <c r="I38" s="377"/>
      <c r="J38" s="374"/>
      <c r="K38" s="374"/>
    </row>
    <row r="39" spans="1:11" ht="16.5" customHeight="1" x14ac:dyDescent="0.3">
      <c r="A39" s="379" t="str">
        <f t="shared" si="0"/>
        <v/>
      </c>
      <c r="B39" s="277"/>
      <c r="C39" s="278"/>
      <c r="D39" s="407"/>
      <c r="E39" s="274"/>
      <c r="F39" s="273"/>
      <c r="G39" s="273"/>
      <c r="H39" s="378" t="str">
        <f>IFERROR(IF(ISTEXT(G39),VLOOKUP(G39,SelectionLists!$A$4:$B$252,2,FALSE),""),"")</f>
        <v/>
      </c>
      <c r="I39" s="377"/>
      <c r="J39" s="374"/>
      <c r="K39" s="374"/>
    </row>
    <row r="40" spans="1:11" ht="16.5" customHeight="1" x14ac:dyDescent="0.3">
      <c r="A40" s="379" t="str">
        <f t="shared" si="0"/>
        <v/>
      </c>
      <c r="B40" s="277"/>
      <c r="C40" s="278"/>
      <c r="D40" s="407"/>
      <c r="E40" s="274"/>
      <c r="F40" s="273"/>
      <c r="G40" s="273"/>
      <c r="H40" s="378" t="str">
        <f>IFERROR(IF(ISTEXT(G40),VLOOKUP(G40,SelectionLists!$A$4:$B$252,2,FALSE),""),"")</f>
        <v/>
      </c>
      <c r="I40" s="377"/>
      <c r="J40" s="374"/>
      <c r="K40" s="374"/>
    </row>
    <row r="41" spans="1:11" ht="16.5" customHeight="1" x14ac:dyDescent="0.3">
      <c r="A41" s="379" t="str">
        <f t="shared" si="0"/>
        <v/>
      </c>
      <c r="B41" s="277"/>
      <c r="C41" s="278"/>
      <c r="D41" s="407"/>
      <c r="E41" s="274"/>
      <c r="F41" s="273"/>
      <c r="G41" s="273"/>
      <c r="H41" s="378" t="str">
        <f>IFERROR(IF(ISTEXT(G41),VLOOKUP(G41,SelectionLists!$A$4:$B$252,2,FALSE),""),"")</f>
        <v/>
      </c>
      <c r="I41" s="377"/>
      <c r="J41" s="374"/>
      <c r="K41" s="374"/>
    </row>
    <row r="42" spans="1:11" ht="16.5" customHeight="1" x14ac:dyDescent="0.3">
      <c r="A42" s="379" t="str">
        <f t="shared" si="0"/>
        <v/>
      </c>
      <c r="B42" s="277"/>
      <c r="C42" s="278"/>
      <c r="D42" s="407"/>
      <c r="E42" s="274"/>
      <c r="F42" s="273"/>
      <c r="G42" s="273"/>
      <c r="H42" s="378" t="str">
        <f>IFERROR(IF(ISTEXT(G42),VLOOKUP(G42,SelectionLists!$A$4:$B$252,2,FALSE),""),"")</f>
        <v/>
      </c>
      <c r="I42" s="377"/>
      <c r="J42" s="374"/>
      <c r="K42" s="374"/>
    </row>
    <row r="43" spans="1:11" ht="16.5" customHeight="1" x14ac:dyDescent="0.3">
      <c r="A43" s="379" t="str">
        <f t="shared" si="0"/>
        <v/>
      </c>
      <c r="B43" s="277"/>
      <c r="C43" s="278"/>
      <c r="D43" s="407"/>
      <c r="E43" s="274"/>
      <c r="F43" s="273"/>
      <c r="G43" s="273"/>
      <c r="H43" s="378" t="str">
        <f>IFERROR(IF(ISTEXT(G43),VLOOKUP(G43,SelectionLists!$A$4:$B$252,2,FALSE),""),"")</f>
        <v/>
      </c>
      <c r="I43" s="377"/>
      <c r="J43" s="374"/>
      <c r="K43" s="374"/>
    </row>
    <row r="44" spans="1:11" ht="16.5" customHeight="1" x14ac:dyDescent="0.3">
      <c r="A44" s="379" t="str">
        <f t="shared" si="0"/>
        <v/>
      </c>
      <c r="B44" s="277"/>
      <c r="C44" s="278"/>
      <c r="D44" s="407"/>
      <c r="E44" s="274"/>
      <c r="F44" s="273"/>
      <c r="G44" s="273"/>
      <c r="H44" s="378" t="str">
        <f>IFERROR(IF(ISTEXT(G44),VLOOKUP(G44,SelectionLists!$A$4:$B$252,2,FALSE),""),"")</f>
        <v/>
      </c>
      <c r="I44" s="377"/>
      <c r="J44" s="374"/>
      <c r="K44" s="374"/>
    </row>
    <row r="45" spans="1:11" ht="16.5" customHeight="1" x14ac:dyDescent="0.3">
      <c r="A45" s="379" t="str">
        <f t="shared" si="0"/>
        <v/>
      </c>
      <c r="B45" s="277"/>
      <c r="C45" s="278"/>
      <c r="D45" s="407"/>
      <c r="E45" s="274"/>
      <c r="F45" s="273"/>
      <c r="G45" s="273"/>
      <c r="H45" s="378" t="str">
        <f>IFERROR(IF(ISTEXT(G45),VLOOKUP(G45,SelectionLists!$A$4:$B$252,2,FALSE),""),"")</f>
        <v/>
      </c>
      <c r="I45" s="377"/>
      <c r="J45" s="374"/>
      <c r="K45" s="374"/>
    </row>
    <row r="46" spans="1:11" ht="16.5" customHeight="1" x14ac:dyDescent="0.3">
      <c r="A46" s="379" t="str">
        <f t="shared" si="0"/>
        <v/>
      </c>
      <c r="B46" s="277"/>
      <c r="C46" s="278"/>
      <c r="D46" s="407"/>
      <c r="E46" s="274"/>
      <c r="F46" s="273"/>
      <c r="G46" s="273"/>
      <c r="H46" s="378" t="str">
        <f>IFERROR(IF(ISTEXT(G46),VLOOKUP(G46,SelectionLists!$A$4:$B$252,2,FALSE),""),"")</f>
        <v/>
      </c>
      <c r="I46" s="377"/>
      <c r="J46" s="374"/>
      <c r="K46" s="374"/>
    </row>
    <row r="47" spans="1:11" ht="16.5" customHeight="1" x14ac:dyDescent="0.3">
      <c r="A47" s="379" t="str">
        <f t="shared" si="0"/>
        <v/>
      </c>
      <c r="B47" s="277"/>
      <c r="C47" s="278"/>
      <c r="D47" s="407"/>
      <c r="E47" s="274"/>
      <c r="F47" s="273"/>
      <c r="G47" s="273"/>
      <c r="H47" s="378" t="str">
        <f>IFERROR(IF(ISTEXT(G47),VLOOKUP(G47,SelectionLists!$A$4:$B$252,2,FALSE),""),"")</f>
        <v/>
      </c>
      <c r="I47" s="377"/>
      <c r="J47" s="374"/>
      <c r="K47" s="374"/>
    </row>
    <row r="48" spans="1:11" ht="16.5" customHeight="1" x14ac:dyDescent="0.3">
      <c r="A48" s="379" t="str">
        <f t="shared" si="0"/>
        <v/>
      </c>
      <c r="B48" s="277"/>
      <c r="C48" s="278"/>
      <c r="D48" s="407"/>
      <c r="E48" s="274"/>
      <c r="F48" s="273"/>
      <c r="G48" s="273"/>
      <c r="H48" s="378" t="str">
        <f>IFERROR(IF(ISTEXT(G48),VLOOKUP(G48,SelectionLists!$A$4:$B$252,2,FALSE),""),"")</f>
        <v/>
      </c>
      <c r="I48" s="377"/>
      <c r="J48" s="374"/>
      <c r="K48" s="374"/>
    </row>
    <row r="49" spans="1:11" ht="16.5" customHeight="1" x14ac:dyDescent="0.3">
      <c r="A49" s="379" t="str">
        <f t="shared" si="0"/>
        <v/>
      </c>
      <c r="B49" s="277"/>
      <c r="C49" s="278"/>
      <c r="D49" s="407"/>
      <c r="E49" s="274"/>
      <c r="F49" s="273"/>
      <c r="G49" s="273"/>
      <c r="H49" s="378" t="str">
        <f>IFERROR(IF(ISTEXT(G49),VLOOKUP(G49,SelectionLists!$A$4:$B$252,2,FALSE),""),"")</f>
        <v/>
      </c>
      <c r="I49" s="377"/>
      <c r="J49" s="374"/>
      <c r="K49" s="374"/>
    </row>
    <row r="50" spans="1:11" ht="16.5" customHeight="1" x14ac:dyDescent="0.3">
      <c r="A50" s="379" t="str">
        <f t="shared" si="0"/>
        <v/>
      </c>
      <c r="B50" s="277"/>
      <c r="C50" s="278"/>
      <c r="D50" s="407"/>
      <c r="E50" s="274"/>
      <c r="F50" s="273"/>
      <c r="G50" s="273"/>
      <c r="H50" s="378" t="str">
        <f>IFERROR(IF(ISTEXT(G50),VLOOKUP(G50,SelectionLists!$A$4:$B$252,2,FALSE),""),"")</f>
        <v/>
      </c>
      <c r="I50" s="377"/>
      <c r="J50" s="374"/>
      <c r="K50" s="374"/>
    </row>
    <row r="51" spans="1:11" ht="16.5" customHeight="1" x14ac:dyDescent="0.3">
      <c r="A51" s="379" t="str">
        <f t="shared" si="0"/>
        <v/>
      </c>
      <c r="B51" s="277"/>
      <c r="C51" s="278"/>
      <c r="D51" s="407"/>
      <c r="E51" s="274"/>
      <c r="F51" s="273"/>
      <c r="G51" s="273"/>
      <c r="H51" s="378" t="str">
        <f>IFERROR(IF(ISTEXT(G51),VLOOKUP(G51,SelectionLists!$A$4:$B$252,2,FALSE),""),"")</f>
        <v/>
      </c>
      <c r="I51" s="377"/>
      <c r="J51" s="374"/>
      <c r="K51" s="374"/>
    </row>
    <row r="52" spans="1:11" ht="16.5" customHeight="1" x14ac:dyDescent="0.3">
      <c r="A52" s="379" t="str">
        <f t="shared" si="0"/>
        <v/>
      </c>
      <c r="B52" s="277"/>
      <c r="C52" s="278"/>
      <c r="D52" s="407"/>
      <c r="E52" s="274"/>
      <c r="F52" s="273"/>
      <c r="G52" s="273"/>
      <c r="H52" s="378" t="str">
        <f>IFERROR(IF(ISTEXT(G52),VLOOKUP(G52,SelectionLists!$A$4:$B$252,2,FALSE),""),"")</f>
        <v/>
      </c>
      <c r="I52" s="377"/>
      <c r="J52" s="374"/>
      <c r="K52" s="374"/>
    </row>
    <row r="53" spans="1:11" ht="16.5" customHeight="1" thickBot="1" x14ac:dyDescent="0.35">
      <c r="A53" s="418" t="str">
        <f t="shared" si="0"/>
        <v/>
      </c>
      <c r="B53" s="275"/>
      <c r="C53" s="276"/>
      <c r="D53" s="257"/>
      <c r="E53" s="275"/>
      <c r="F53" s="276"/>
      <c r="G53" s="276"/>
      <c r="H53" s="740" t="str">
        <f>IFERROR(IF(ISTEXT(G53),VLOOKUP(G53,SelectionLists!$A$4:$B$252,2,FALSE),""),"")</f>
        <v/>
      </c>
      <c r="I53" s="741"/>
      <c r="J53" s="375"/>
      <c r="K53" s="375"/>
    </row>
  </sheetData>
  <sheetProtection algorithmName="SHA-512" hashValue="fpW1P+1C9nSbAo1fRFN+8kRBChSMXTUWveErciqtxMmYh4xmJu0l3Rs26hSYzYsB6Qb/43jN/vQoqfePwhgyqg==" saltValue="ed5KONDSMDUXb7Xs4FWJ/A==" spinCount="100000" sheet="1" objects="1" scenarios="1" formatCells="0" formatColumns="0" formatRows="0" insertHyperlinks="0" autoFilter="0"/>
  <mergeCells count="7">
    <mergeCell ref="K1:K2"/>
    <mergeCell ref="A1:A2"/>
    <mergeCell ref="B1:B2"/>
    <mergeCell ref="D1:D2"/>
    <mergeCell ref="I1:J1"/>
    <mergeCell ref="E1:H1"/>
    <mergeCell ref="C1:C2"/>
  </mergeCells>
  <pageMargins left="0.7" right="0.7" top="0.75" bottom="0.75" header="0.3" footer="0.3"/>
  <pageSetup orientation="portrait" horizontalDpi="300"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E857E756-B92A-4475-A3DC-F8F3DBFA68D3}">
          <x14:formula1>
            <xm:f>SelectionLists!$A$4:$A$252</xm:f>
          </x14:formula1>
          <xm:sqref>G4:G53</xm:sqref>
        </x14:dataValidation>
        <x14:dataValidation type="list" allowBlank="1" showInputMessage="1" showErrorMessage="1" xr:uid="{19E3CA27-493D-44CF-9EDE-BB01BBE33A1E}">
          <x14:formula1>
            <xm:f>SelectionLists!$F$4:$F$9</xm:f>
          </x14:formula1>
          <xm:sqref>I4:I53</xm:sqref>
        </x14:dataValidation>
        <x14:dataValidation type="list" allowBlank="1" showInputMessage="1" showErrorMessage="1" xr:uid="{31F156B9-B948-4050-9999-49B97643C2F6}">
          <x14:formula1>
            <xm:f>SelectionLists!$D$4:$D$31</xm:f>
          </x14:formula1>
          <xm:sqref>B4:B53</xm:sqref>
        </x14:dataValidation>
        <x14:dataValidation type="list" allowBlank="1" showInputMessage="1" showErrorMessage="1" xr:uid="{21294400-E51D-4D43-9D2A-57480B6D248A}">
          <x14:formula1>
            <xm:f>SelectionLists!$E$4:$E$24</xm:f>
          </x14:formula1>
          <xm:sqref>D4:D53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249977111117893"/>
    <pageSetUpPr fitToPage="1"/>
  </sheetPr>
  <dimension ref="A1:AZ229"/>
  <sheetViews>
    <sheetView workbookViewId="0">
      <selection activeCell="G7" sqref="G7"/>
    </sheetView>
  </sheetViews>
  <sheetFormatPr defaultColWidth="11.42578125" defaultRowHeight="16.5" x14ac:dyDescent="0.3"/>
  <cols>
    <col min="1" max="1" width="11.7109375" style="147" customWidth="1"/>
    <col min="2" max="2" width="7.85546875" style="147" customWidth="1"/>
    <col min="3" max="3" width="63.28515625" style="88" customWidth="1"/>
    <col min="4" max="6" width="7.7109375" style="148" customWidth="1"/>
    <col min="7" max="7" width="16.7109375" style="172" customWidth="1"/>
    <col min="8" max="9" width="38.85546875" style="153" customWidth="1"/>
    <col min="10" max="10" width="14.28515625" style="172" customWidth="1"/>
    <col min="11" max="11" width="37.140625" style="153" customWidth="1"/>
    <col min="12" max="12" width="24.28515625" style="153" customWidth="1"/>
    <col min="13" max="13" width="34.7109375" style="172" customWidth="1"/>
    <col min="14" max="14" width="37.140625" style="153" customWidth="1"/>
    <col min="15" max="15" width="19.7109375" style="153" customWidth="1"/>
    <col min="16" max="16" width="43.7109375" style="153" customWidth="1"/>
    <col min="17" max="17" width="46.140625" style="153" customWidth="1"/>
    <col min="18" max="52" width="11.42578125" style="88" hidden="1" customWidth="1"/>
    <col min="53" max="16384" width="11.42578125" style="88"/>
  </cols>
  <sheetData>
    <row r="1" spans="1:33" ht="15" customHeight="1" x14ac:dyDescent="0.3">
      <c r="A1" s="154" t="s">
        <v>0</v>
      </c>
      <c r="B1" s="1350" t="str">
        <f>IF(Coversheet!D5&lt;&gt;"",Coversheet!D5,"")</f>
        <v>[Company]</v>
      </c>
      <c r="C1" s="1350"/>
      <c r="D1" s="155"/>
      <c r="E1" s="156"/>
      <c r="F1" s="157"/>
      <c r="G1" s="1357" t="s">
        <v>10</v>
      </c>
      <c r="H1" s="1358"/>
      <c r="I1" s="1359"/>
      <c r="J1" s="1366" t="s">
        <v>54</v>
      </c>
      <c r="K1" s="1367"/>
      <c r="L1" s="1367"/>
      <c r="M1" s="1367"/>
      <c r="N1" s="1368"/>
      <c r="O1" s="86"/>
      <c r="P1" s="86"/>
      <c r="Q1" s="86"/>
      <c r="R1" s="270"/>
      <c r="S1" s="270"/>
      <c r="T1" s="270"/>
      <c r="U1" s="270"/>
      <c r="V1" s="270"/>
      <c r="W1" s="270"/>
      <c r="X1" s="270"/>
      <c r="Y1" s="270"/>
      <c r="Z1" s="270"/>
      <c r="AA1" s="270"/>
      <c r="AB1" s="270"/>
      <c r="AC1" s="270"/>
      <c r="AD1" s="270"/>
      <c r="AE1" s="270"/>
      <c r="AF1" s="270"/>
      <c r="AG1" s="270"/>
    </row>
    <row r="2" spans="1:33" x14ac:dyDescent="0.3">
      <c r="A2" s="154" t="s">
        <v>1</v>
      </c>
      <c r="B2" s="1350" t="str">
        <f>IF(Coversheet!D6&lt;&gt;"",Coversheet!D6,"")</f>
        <v>[Site]</v>
      </c>
      <c r="C2" s="1350"/>
      <c r="D2" s="90"/>
      <c r="E2" s="156"/>
      <c r="F2" s="156"/>
      <c r="G2" s="158" t="s">
        <v>33</v>
      </c>
      <c r="H2" s="1362" t="str">
        <f>IF(Coversheet!D56&lt;&gt;"",Coversheet!D56,"")</f>
        <v/>
      </c>
      <c r="I2" s="1363"/>
      <c r="J2" s="159" t="s">
        <v>16</v>
      </c>
      <c r="K2" s="1369" t="str">
        <f>IF(Coversheet!D62&lt;&gt;"",Coversheet!D62,"")</f>
        <v/>
      </c>
      <c r="L2" s="1370"/>
      <c r="M2" s="1370"/>
      <c r="N2" s="1371"/>
      <c r="O2" s="93"/>
      <c r="P2" s="93"/>
      <c r="Q2" s="93"/>
      <c r="R2" s="270"/>
      <c r="S2" s="270"/>
      <c r="T2" s="270"/>
      <c r="U2" s="270"/>
      <c r="V2" s="270"/>
      <c r="W2" s="270"/>
      <c r="X2" s="270"/>
      <c r="Y2" s="270"/>
      <c r="Z2" s="270"/>
      <c r="AA2" s="270"/>
      <c r="AB2" s="270"/>
      <c r="AC2" s="270"/>
      <c r="AD2" s="270"/>
      <c r="AE2" s="270"/>
      <c r="AF2" s="270"/>
      <c r="AG2" s="270"/>
    </row>
    <row r="3" spans="1:33" ht="14.65" customHeight="1" x14ac:dyDescent="0.3">
      <c r="A3" s="1360" t="s">
        <v>1119</v>
      </c>
      <c r="B3" s="1360"/>
      <c r="C3" s="1360"/>
      <c r="D3" s="156"/>
      <c r="E3" s="156"/>
      <c r="F3" s="156"/>
      <c r="G3" s="158" t="s">
        <v>34</v>
      </c>
      <c r="H3" s="1364" t="str">
        <f>IF(Coversheet!D57&gt;0,Coversheet!D57,"")</f>
        <v/>
      </c>
      <c r="I3" s="1365"/>
      <c r="J3" s="159" t="s">
        <v>17</v>
      </c>
      <c r="K3" s="1372" t="str">
        <f>IF(Coversheet!D71&gt;0,Coversheet!D71,"")</f>
        <v/>
      </c>
      <c r="L3" s="1373"/>
      <c r="M3" s="1373"/>
      <c r="N3" s="1374"/>
      <c r="O3" s="97"/>
      <c r="P3" s="97"/>
      <c r="Q3" s="97"/>
      <c r="R3" s="270"/>
      <c r="S3" s="270"/>
      <c r="T3" s="270"/>
      <c r="U3" s="270"/>
      <c r="V3" s="270"/>
      <c r="W3" s="270"/>
      <c r="X3" s="270"/>
      <c r="Y3" s="270"/>
      <c r="Z3" s="270"/>
      <c r="AA3" s="270"/>
      <c r="AB3" s="270"/>
      <c r="AC3" s="270"/>
      <c r="AD3" s="270"/>
      <c r="AE3" s="270"/>
      <c r="AF3" s="270"/>
      <c r="AG3" s="270"/>
    </row>
    <row r="4" spans="1:33" ht="15" customHeight="1" thickBot="1" x14ac:dyDescent="0.35">
      <c r="A4" s="1361"/>
      <c r="B4" s="1361"/>
      <c r="C4" s="1361"/>
      <c r="D4" s="156"/>
      <c r="E4" s="156"/>
      <c r="F4" s="156"/>
      <c r="G4" s="160"/>
      <c r="H4" s="161"/>
      <c r="I4" s="162"/>
      <c r="J4" s="1375"/>
      <c r="K4" s="1376"/>
      <c r="L4" s="1376"/>
      <c r="M4" s="1376"/>
      <c r="N4" s="1377"/>
      <c r="O4" s="86"/>
      <c r="P4" s="86"/>
      <c r="Q4" s="86"/>
      <c r="R4" s="270"/>
      <c r="S4" s="270"/>
      <c r="T4" s="270"/>
      <c r="U4" s="270"/>
      <c r="V4" s="270"/>
      <c r="W4" s="270"/>
      <c r="X4" s="270"/>
      <c r="Y4" s="270"/>
      <c r="Z4" s="270"/>
      <c r="AA4" s="270"/>
      <c r="AB4" s="270"/>
      <c r="AC4" s="270"/>
      <c r="AD4" s="270"/>
      <c r="AE4" s="270"/>
      <c r="AF4" s="270"/>
      <c r="AG4" s="270"/>
    </row>
    <row r="5" spans="1:33" s="104" customFormat="1" ht="45.6" customHeight="1" x14ac:dyDescent="0.25">
      <c r="A5" s="1347" t="s">
        <v>14</v>
      </c>
      <c r="B5" s="1348"/>
      <c r="C5" s="1349"/>
      <c r="D5" s="122" t="s">
        <v>13</v>
      </c>
      <c r="E5" s="102" t="s">
        <v>38</v>
      </c>
      <c r="F5" s="102" t="s">
        <v>38</v>
      </c>
      <c r="G5" s="1354" t="s">
        <v>15</v>
      </c>
      <c r="H5" s="1355"/>
      <c r="I5" s="1356"/>
      <c r="J5" s="1351" t="s">
        <v>18</v>
      </c>
      <c r="K5" s="1352"/>
      <c r="L5" s="1353"/>
      <c r="M5" s="1344" t="s">
        <v>39</v>
      </c>
      <c r="N5" s="1345"/>
      <c r="O5" s="1344" t="s">
        <v>935</v>
      </c>
      <c r="P5" s="1345"/>
      <c r="Q5" s="1346"/>
      <c r="R5" s="705" t="s">
        <v>94</v>
      </c>
      <c r="S5" s="705"/>
      <c r="T5" s="705"/>
      <c r="U5" s="705"/>
      <c r="V5" s="705"/>
      <c r="W5" s="705"/>
      <c r="X5" s="705"/>
      <c r="Y5" s="705"/>
      <c r="Z5" s="705" t="s">
        <v>78</v>
      </c>
      <c r="AA5" s="705"/>
      <c r="AB5" s="705"/>
      <c r="AC5" s="705"/>
      <c r="AD5" s="705"/>
      <c r="AE5" s="705"/>
      <c r="AF5" s="705"/>
      <c r="AG5" s="705"/>
    </row>
    <row r="6" spans="1:33" s="104" customFormat="1" ht="77.650000000000006" customHeight="1" thickBot="1" x14ac:dyDescent="0.3">
      <c r="A6" s="163" t="s">
        <v>110</v>
      </c>
      <c r="B6" s="163" t="s">
        <v>3</v>
      </c>
      <c r="C6" s="164" t="s">
        <v>4</v>
      </c>
      <c r="D6" s="165" t="s">
        <v>45</v>
      </c>
      <c r="E6" s="166" t="s">
        <v>1160</v>
      </c>
      <c r="F6" s="167" t="s">
        <v>1161</v>
      </c>
      <c r="G6" s="126" t="s">
        <v>100</v>
      </c>
      <c r="H6" s="168" t="s">
        <v>114</v>
      </c>
      <c r="I6" s="169" t="s">
        <v>99</v>
      </c>
      <c r="J6" s="170" t="s">
        <v>55</v>
      </c>
      <c r="K6" s="115" t="s">
        <v>37</v>
      </c>
      <c r="L6" s="171" t="s">
        <v>108</v>
      </c>
      <c r="M6" s="117" t="s">
        <v>113</v>
      </c>
      <c r="N6" s="132" t="s">
        <v>119</v>
      </c>
      <c r="O6" s="117" t="str">
        <f>"Auditor requests additional evidence" &amp; CHAR(10) &amp; "Total: " &amp; COUNTIF(O7:O200,"Yes") &amp; " requests"</f>
        <v>Auditor requests additional evidence
Total: 0 requests</v>
      </c>
      <c r="P6" s="119" t="s">
        <v>268</v>
      </c>
      <c r="Q6" s="120" t="s">
        <v>269</v>
      </c>
      <c r="R6" s="705" t="s">
        <v>70</v>
      </c>
      <c r="S6" s="705" t="s">
        <v>71</v>
      </c>
      <c r="T6" s="705" t="s">
        <v>72</v>
      </c>
      <c r="U6" s="705" t="s">
        <v>73</v>
      </c>
      <c r="V6" s="705" t="s">
        <v>74</v>
      </c>
      <c r="W6" s="705" t="s">
        <v>75</v>
      </c>
      <c r="X6" s="705" t="s">
        <v>76</v>
      </c>
      <c r="Y6" s="705" t="s">
        <v>77</v>
      </c>
      <c r="Z6" s="705" t="str">
        <f>R6</f>
        <v>Product 1</v>
      </c>
      <c r="AA6" s="705" t="str">
        <f t="shared" ref="AA6:AG6" si="0">S6</f>
        <v>Product 2</v>
      </c>
      <c r="AB6" s="705" t="str">
        <f t="shared" si="0"/>
        <v>Product 3</v>
      </c>
      <c r="AC6" s="705" t="str">
        <f t="shared" si="0"/>
        <v>Product 4</v>
      </c>
      <c r="AD6" s="705" t="str">
        <f t="shared" si="0"/>
        <v>Product 5</v>
      </c>
      <c r="AE6" s="705" t="s">
        <v>1159</v>
      </c>
      <c r="AF6" s="705" t="str">
        <f t="shared" si="0"/>
        <v>Product 7</v>
      </c>
      <c r="AG6" s="705" t="str">
        <f t="shared" si="0"/>
        <v>Product 8</v>
      </c>
    </row>
    <row r="7" spans="1:33" s="121" customFormat="1" ht="19.899999999999999" customHeight="1" x14ac:dyDescent="0.25">
      <c r="A7" s="20" t="s">
        <v>1171</v>
      </c>
      <c r="B7" s="21" t="s">
        <v>1172</v>
      </c>
      <c r="C7" s="22" t="s">
        <v>1173</v>
      </c>
      <c r="D7" s="25" t="s">
        <v>1174</v>
      </c>
      <c r="E7" s="25"/>
      <c r="F7" s="26"/>
      <c r="G7" s="44" t="s">
        <v>86</v>
      </c>
      <c r="H7" s="45"/>
      <c r="I7" s="46"/>
      <c r="J7" s="81" t="s">
        <v>86</v>
      </c>
      <c r="K7" s="53"/>
      <c r="L7" s="54"/>
      <c r="M7" s="55"/>
      <c r="N7" s="54"/>
      <c r="O7" s="55" t="s">
        <v>61</v>
      </c>
      <c r="P7" s="53"/>
      <c r="Q7" s="63"/>
      <c r="R7" s="706" t="b">
        <v>1</v>
      </c>
      <c r="S7" s="706" t="b">
        <v>0</v>
      </c>
      <c r="T7" s="706" t="b">
        <v>0</v>
      </c>
      <c r="U7" s="706" t="b">
        <v>0</v>
      </c>
      <c r="V7" s="706" t="b">
        <v>0</v>
      </c>
      <c r="W7" s="706" t="b">
        <v>0</v>
      </c>
      <c r="X7" s="706" t="b">
        <v>0</v>
      </c>
      <c r="Y7" s="706" t="b">
        <v>0</v>
      </c>
      <c r="Z7" s="706" t="str">
        <f>IF(R7,IFERROR(LEFT($J7,SEARCH(" (",$J7)-1),$J7),"")</f>
        <v>tbd</v>
      </c>
      <c r="AA7" s="706" t="str">
        <f t="shared" ref="AA7:AG22" si="1">IF(S7,IFERROR(LEFT($J7,SEARCH(" (",$J7)-1),$J7),"")</f>
        <v/>
      </c>
      <c r="AB7" s="706" t="str">
        <f t="shared" si="1"/>
        <v/>
      </c>
      <c r="AC7" s="706" t="str">
        <f t="shared" si="1"/>
        <v/>
      </c>
      <c r="AD7" s="706" t="str">
        <f t="shared" si="1"/>
        <v/>
      </c>
      <c r="AE7" s="706" t="str">
        <f t="shared" si="1"/>
        <v/>
      </c>
      <c r="AF7" s="706" t="str">
        <f t="shared" si="1"/>
        <v/>
      </c>
      <c r="AG7" s="706" t="str">
        <f t="shared" si="1"/>
        <v/>
      </c>
    </row>
    <row r="8" spans="1:33" s="121" customFormat="1" ht="19.899999999999999" customHeight="1" x14ac:dyDescent="0.25">
      <c r="A8" s="9" t="s">
        <v>1175</v>
      </c>
      <c r="B8" s="7" t="s">
        <v>1176</v>
      </c>
      <c r="C8" s="2" t="s">
        <v>1177</v>
      </c>
      <c r="D8" s="4" t="s">
        <v>1174</v>
      </c>
      <c r="E8" s="4"/>
      <c r="F8" s="15"/>
      <c r="G8" s="47" t="s">
        <v>86</v>
      </c>
      <c r="H8" s="48"/>
      <c r="I8" s="49"/>
      <c r="J8" s="82" t="s">
        <v>86</v>
      </c>
      <c r="K8" s="56"/>
      <c r="L8" s="57"/>
      <c r="M8" s="58"/>
      <c r="N8" s="57"/>
      <c r="O8" s="58" t="s">
        <v>61</v>
      </c>
      <c r="P8" s="56"/>
      <c r="Q8" s="49"/>
      <c r="R8" s="706" t="b">
        <v>1</v>
      </c>
      <c r="S8" s="706" t="b">
        <f t="shared" ref="S8:Y23" si="2">S7</f>
        <v>0</v>
      </c>
      <c r="T8" s="706" t="b">
        <f t="shared" si="2"/>
        <v>0</v>
      </c>
      <c r="U8" s="706" t="b">
        <f t="shared" si="2"/>
        <v>0</v>
      </c>
      <c r="V8" s="706" t="b">
        <f t="shared" si="2"/>
        <v>0</v>
      </c>
      <c r="W8" s="706" t="b">
        <f t="shared" si="2"/>
        <v>0</v>
      </c>
      <c r="X8" s="706" t="b">
        <f t="shared" si="2"/>
        <v>0</v>
      </c>
      <c r="Y8" s="706" t="b">
        <f t="shared" si="2"/>
        <v>0</v>
      </c>
      <c r="Z8" s="706" t="str">
        <f t="shared" ref="Z8:Z71" si="3">IF(R8,IFERROR(LEFT($J8,SEARCH(" (",$J8)-1),$J8),"")</f>
        <v>tbd</v>
      </c>
      <c r="AA8" s="706" t="str">
        <f t="shared" si="1"/>
        <v/>
      </c>
      <c r="AB8" s="706" t="str">
        <f t="shared" si="1"/>
        <v/>
      </c>
      <c r="AC8" s="706" t="str">
        <f t="shared" si="1"/>
        <v/>
      </c>
      <c r="AD8" s="706" t="str">
        <f t="shared" si="1"/>
        <v/>
      </c>
      <c r="AE8" s="706" t="str">
        <f t="shared" si="1"/>
        <v/>
      </c>
      <c r="AF8" s="706" t="str">
        <f t="shared" si="1"/>
        <v/>
      </c>
      <c r="AG8" s="706" t="str">
        <f t="shared" si="1"/>
        <v/>
      </c>
    </row>
    <row r="9" spans="1:33" s="121" customFormat="1" ht="19.899999999999999" customHeight="1" x14ac:dyDescent="0.25">
      <c r="A9" s="9" t="s">
        <v>1178</v>
      </c>
      <c r="B9" s="7" t="s">
        <v>1179</v>
      </c>
      <c r="C9" s="2" t="s">
        <v>1180</v>
      </c>
      <c r="D9" s="4" t="s">
        <v>1174</v>
      </c>
      <c r="E9" s="4"/>
      <c r="F9" s="15"/>
      <c r="G9" s="47" t="s">
        <v>86</v>
      </c>
      <c r="H9" s="48"/>
      <c r="I9" s="49"/>
      <c r="J9" s="82" t="s">
        <v>86</v>
      </c>
      <c r="K9" s="56"/>
      <c r="L9" s="57"/>
      <c r="M9" s="58"/>
      <c r="N9" s="57"/>
      <c r="O9" s="58" t="s">
        <v>61</v>
      </c>
      <c r="P9" s="56"/>
      <c r="Q9" s="49"/>
      <c r="R9" s="706" t="b">
        <v>1</v>
      </c>
      <c r="S9" s="706" t="b">
        <f t="shared" si="2"/>
        <v>0</v>
      </c>
      <c r="T9" s="706" t="b">
        <f t="shared" si="2"/>
        <v>0</v>
      </c>
      <c r="U9" s="706" t="b">
        <f t="shared" si="2"/>
        <v>0</v>
      </c>
      <c r="V9" s="706" t="b">
        <f t="shared" si="2"/>
        <v>0</v>
      </c>
      <c r="W9" s="706" t="b">
        <f t="shared" si="2"/>
        <v>0</v>
      </c>
      <c r="X9" s="706" t="b">
        <f t="shared" si="2"/>
        <v>0</v>
      </c>
      <c r="Y9" s="706" t="b">
        <f t="shared" si="2"/>
        <v>0</v>
      </c>
      <c r="Z9" s="706" t="str">
        <f t="shared" si="3"/>
        <v>tbd</v>
      </c>
      <c r="AA9" s="706" t="str">
        <f t="shared" si="1"/>
        <v/>
      </c>
      <c r="AB9" s="706" t="str">
        <f t="shared" si="1"/>
        <v/>
      </c>
      <c r="AC9" s="706" t="str">
        <f t="shared" si="1"/>
        <v/>
      </c>
      <c r="AD9" s="706" t="str">
        <f t="shared" si="1"/>
        <v/>
      </c>
      <c r="AE9" s="706" t="str">
        <f t="shared" si="1"/>
        <v/>
      </c>
      <c r="AF9" s="706" t="str">
        <f t="shared" si="1"/>
        <v/>
      </c>
      <c r="AG9" s="706" t="str">
        <f t="shared" si="1"/>
        <v/>
      </c>
    </row>
    <row r="10" spans="1:33" s="121" customFormat="1" ht="19.899999999999999" customHeight="1" x14ac:dyDescent="0.25">
      <c r="A10" s="9" t="s">
        <v>1184</v>
      </c>
      <c r="B10" s="7" t="s">
        <v>1185</v>
      </c>
      <c r="C10" s="2" t="s">
        <v>1186</v>
      </c>
      <c r="D10" s="4" t="s">
        <v>1174</v>
      </c>
      <c r="E10" s="4"/>
      <c r="F10" s="15"/>
      <c r="G10" s="47" t="s">
        <v>86</v>
      </c>
      <c r="H10" s="48"/>
      <c r="I10" s="49"/>
      <c r="J10" s="82" t="s">
        <v>86</v>
      </c>
      <c r="K10" s="56"/>
      <c r="L10" s="57"/>
      <c r="M10" s="58"/>
      <c r="N10" s="57"/>
      <c r="O10" s="58" t="s">
        <v>61</v>
      </c>
      <c r="P10" s="56"/>
      <c r="Q10" s="49"/>
      <c r="R10" s="706" t="b">
        <v>1</v>
      </c>
      <c r="S10" s="706" t="b">
        <f t="shared" si="2"/>
        <v>0</v>
      </c>
      <c r="T10" s="706" t="b">
        <f t="shared" si="2"/>
        <v>0</v>
      </c>
      <c r="U10" s="706" t="b">
        <f t="shared" si="2"/>
        <v>0</v>
      </c>
      <c r="V10" s="706" t="b">
        <f t="shared" si="2"/>
        <v>0</v>
      </c>
      <c r="W10" s="706" t="b">
        <f t="shared" si="2"/>
        <v>0</v>
      </c>
      <c r="X10" s="706" t="b">
        <f t="shared" si="2"/>
        <v>0</v>
      </c>
      <c r="Y10" s="706" t="b">
        <f t="shared" si="2"/>
        <v>0</v>
      </c>
      <c r="Z10" s="706" t="str">
        <f t="shared" si="3"/>
        <v>tbd</v>
      </c>
      <c r="AA10" s="706" t="str">
        <f t="shared" si="1"/>
        <v/>
      </c>
      <c r="AB10" s="706" t="str">
        <f t="shared" si="1"/>
        <v/>
      </c>
      <c r="AC10" s="706" t="str">
        <f t="shared" si="1"/>
        <v/>
      </c>
      <c r="AD10" s="706" t="str">
        <f t="shared" si="1"/>
        <v/>
      </c>
      <c r="AE10" s="706" t="str">
        <f t="shared" si="1"/>
        <v/>
      </c>
      <c r="AF10" s="706" t="str">
        <f t="shared" si="1"/>
        <v/>
      </c>
      <c r="AG10" s="706" t="str">
        <f t="shared" si="1"/>
        <v/>
      </c>
    </row>
    <row r="11" spans="1:33" s="121" customFormat="1" ht="19.899999999999999" customHeight="1" x14ac:dyDescent="0.25">
      <c r="A11" s="9" t="s">
        <v>1190</v>
      </c>
      <c r="B11" s="7" t="s">
        <v>1191</v>
      </c>
      <c r="C11" s="2" t="s">
        <v>1192</v>
      </c>
      <c r="D11" s="4" t="s">
        <v>1193</v>
      </c>
      <c r="E11" s="4"/>
      <c r="F11" s="15"/>
      <c r="G11" s="47" t="s">
        <v>86</v>
      </c>
      <c r="H11" s="48"/>
      <c r="I11" s="49"/>
      <c r="J11" s="82" t="s">
        <v>86</v>
      </c>
      <c r="K11" s="56"/>
      <c r="L11" s="57"/>
      <c r="M11" s="58"/>
      <c r="N11" s="57"/>
      <c r="O11" s="58" t="s">
        <v>61</v>
      </c>
      <c r="P11" s="56"/>
      <c r="Q11" s="49"/>
      <c r="R11" s="706" t="b">
        <v>1</v>
      </c>
      <c r="S11" s="706" t="b">
        <f t="shared" ref="S11:Y11" si="4">S10</f>
        <v>0</v>
      </c>
      <c r="T11" s="706" t="b">
        <f t="shared" si="4"/>
        <v>0</v>
      </c>
      <c r="U11" s="706" t="b">
        <f t="shared" si="4"/>
        <v>0</v>
      </c>
      <c r="V11" s="706" t="b">
        <f t="shared" si="4"/>
        <v>0</v>
      </c>
      <c r="W11" s="706" t="b">
        <f t="shared" si="4"/>
        <v>0</v>
      </c>
      <c r="X11" s="706" t="b">
        <f t="shared" si="4"/>
        <v>0</v>
      </c>
      <c r="Y11" s="706" t="b">
        <f t="shared" si="4"/>
        <v>0</v>
      </c>
      <c r="Z11" s="706" t="str">
        <f t="shared" si="3"/>
        <v>tbd</v>
      </c>
      <c r="AA11" s="706" t="str">
        <f t="shared" si="1"/>
        <v/>
      </c>
      <c r="AB11" s="706" t="str">
        <f t="shared" si="1"/>
        <v/>
      </c>
      <c r="AC11" s="706" t="str">
        <f t="shared" si="1"/>
        <v/>
      </c>
      <c r="AD11" s="706" t="str">
        <f t="shared" si="1"/>
        <v/>
      </c>
      <c r="AE11" s="706" t="str">
        <f t="shared" si="1"/>
        <v/>
      </c>
      <c r="AF11" s="706" t="str">
        <f t="shared" si="1"/>
        <v/>
      </c>
      <c r="AG11" s="706" t="str">
        <f t="shared" si="1"/>
        <v/>
      </c>
    </row>
    <row r="12" spans="1:33" s="121" customFormat="1" ht="19.899999999999999" customHeight="1" x14ac:dyDescent="0.25">
      <c r="A12" s="9" t="s">
        <v>1194</v>
      </c>
      <c r="B12" s="7" t="s">
        <v>1195</v>
      </c>
      <c r="C12" s="2" t="s">
        <v>1196</v>
      </c>
      <c r="D12" s="4" t="s">
        <v>1193</v>
      </c>
      <c r="E12" s="4"/>
      <c r="F12" s="15"/>
      <c r="G12" s="47" t="s">
        <v>86</v>
      </c>
      <c r="H12" s="48"/>
      <c r="I12" s="49"/>
      <c r="J12" s="82" t="s">
        <v>86</v>
      </c>
      <c r="K12" s="56"/>
      <c r="L12" s="57"/>
      <c r="M12" s="58"/>
      <c r="N12" s="57"/>
      <c r="O12" s="58" t="s">
        <v>61</v>
      </c>
      <c r="P12" s="56"/>
      <c r="Q12" s="49"/>
      <c r="R12" s="706" t="b">
        <v>1</v>
      </c>
      <c r="S12" s="706" t="b">
        <f t="shared" si="2"/>
        <v>0</v>
      </c>
      <c r="T12" s="706" t="b">
        <f t="shared" si="2"/>
        <v>0</v>
      </c>
      <c r="U12" s="706" t="b">
        <f t="shared" si="2"/>
        <v>0</v>
      </c>
      <c r="V12" s="706" t="b">
        <f t="shared" si="2"/>
        <v>0</v>
      </c>
      <c r="W12" s="706" t="b">
        <f t="shared" si="2"/>
        <v>0</v>
      </c>
      <c r="X12" s="706" t="b">
        <f t="shared" si="2"/>
        <v>0</v>
      </c>
      <c r="Y12" s="706" t="b">
        <f t="shared" si="2"/>
        <v>0</v>
      </c>
      <c r="Z12" s="706" t="str">
        <f t="shared" si="3"/>
        <v>tbd</v>
      </c>
      <c r="AA12" s="706" t="str">
        <f t="shared" si="1"/>
        <v/>
      </c>
      <c r="AB12" s="706" t="str">
        <f t="shared" si="1"/>
        <v/>
      </c>
      <c r="AC12" s="706" t="str">
        <f t="shared" si="1"/>
        <v/>
      </c>
      <c r="AD12" s="706" t="str">
        <f t="shared" si="1"/>
        <v/>
      </c>
      <c r="AE12" s="706" t="str">
        <f t="shared" si="1"/>
        <v/>
      </c>
      <c r="AF12" s="706" t="str">
        <f t="shared" si="1"/>
        <v/>
      </c>
      <c r="AG12" s="706" t="str">
        <f t="shared" si="1"/>
        <v/>
      </c>
    </row>
    <row r="13" spans="1:33" s="121" customFormat="1" ht="19.899999999999999" customHeight="1" x14ac:dyDescent="0.25">
      <c r="A13" s="9" t="s">
        <v>1197</v>
      </c>
      <c r="B13" s="7" t="s">
        <v>1198</v>
      </c>
      <c r="C13" s="2" t="s">
        <v>1199</v>
      </c>
      <c r="D13" s="4" t="s">
        <v>1193</v>
      </c>
      <c r="E13" s="4"/>
      <c r="F13" s="15"/>
      <c r="G13" s="47" t="s">
        <v>86</v>
      </c>
      <c r="H13" s="48"/>
      <c r="I13" s="49"/>
      <c r="J13" s="82" t="s">
        <v>86</v>
      </c>
      <c r="K13" s="56"/>
      <c r="L13" s="57"/>
      <c r="M13" s="58"/>
      <c r="N13" s="57"/>
      <c r="O13" s="58" t="s">
        <v>61</v>
      </c>
      <c r="P13" s="56"/>
      <c r="Q13" s="49"/>
      <c r="R13" s="706" t="b">
        <v>1</v>
      </c>
      <c r="S13" s="706" t="b">
        <f t="shared" si="2"/>
        <v>0</v>
      </c>
      <c r="T13" s="706" t="b">
        <f t="shared" si="2"/>
        <v>0</v>
      </c>
      <c r="U13" s="706" t="b">
        <f t="shared" si="2"/>
        <v>0</v>
      </c>
      <c r="V13" s="706" t="b">
        <f t="shared" si="2"/>
        <v>0</v>
      </c>
      <c r="W13" s="706" t="b">
        <f t="shared" si="2"/>
        <v>0</v>
      </c>
      <c r="X13" s="706" t="b">
        <f t="shared" si="2"/>
        <v>0</v>
      </c>
      <c r="Y13" s="706" t="b">
        <f t="shared" si="2"/>
        <v>0</v>
      </c>
      <c r="Z13" s="706" t="str">
        <f t="shared" si="3"/>
        <v>tbd</v>
      </c>
      <c r="AA13" s="706" t="str">
        <f t="shared" si="1"/>
        <v/>
      </c>
      <c r="AB13" s="706" t="str">
        <f t="shared" si="1"/>
        <v/>
      </c>
      <c r="AC13" s="706" t="str">
        <f t="shared" si="1"/>
        <v/>
      </c>
      <c r="AD13" s="706" t="str">
        <f t="shared" si="1"/>
        <v/>
      </c>
      <c r="AE13" s="706" t="str">
        <f t="shared" si="1"/>
        <v/>
      </c>
      <c r="AF13" s="706" t="str">
        <f t="shared" si="1"/>
        <v/>
      </c>
      <c r="AG13" s="706" t="str">
        <f t="shared" si="1"/>
        <v/>
      </c>
    </row>
    <row r="14" spans="1:33" s="121" customFormat="1" ht="19.899999999999999" customHeight="1" x14ac:dyDescent="0.25">
      <c r="A14" s="9" t="s">
        <v>1200</v>
      </c>
      <c r="B14" s="7" t="s">
        <v>1201</v>
      </c>
      <c r="C14" s="2" t="s">
        <v>1202</v>
      </c>
      <c r="D14" s="4" t="s">
        <v>1193</v>
      </c>
      <c r="E14" s="4"/>
      <c r="F14" s="15"/>
      <c r="G14" s="47" t="s">
        <v>86</v>
      </c>
      <c r="H14" s="48"/>
      <c r="I14" s="49"/>
      <c r="J14" s="82" t="s">
        <v>86</v>
      </c>
      <c r="K14" s="56"/>
      <c r="L14" s="57"/>
      <c r="M14" s="58"/>
      <c r="N14" s="57"/>
      <c r="O14" s="58" t="s">
        <v>61</v>
      </c>
      <c r="P14" s="56"/>
      <c r="Q14" s="49"/>
      <c r="R14" s="706" t="b">
        <v>1</v>
      </c>
      <c r="S14" s="706" t="b">
        <f t="shared" si="2"/>
        <v>0</v>
      </c>
      <c r="T14" s="706" t="b">
        <f t="shared" si="2"/>
        <v>0</v>
      </c>
      <c r="U14" s="706" t="b">
        <f t="shared" si="2"/>
        <v>0</v>
      </c>
      <c r="V14" s="706" t="b">
        <f t="shared" si="2"/>
        <v>0</v>
      </c>
      <c r="W14" s="706" t="b">
        <f t="shared" si="2"/>
        <v>0</v>
      </c>
      <c r="X14" s="706" t="b">
        <f t="shared" si="2"/>
        <v>0</v>
      </c>
      <c r="Y14" s="706" t="b">
        <f t="shared" si="2"/>
        <v>0</v>
      </c>
      <c r="Z14" s="706" t="str">
        <f t="shared" si="3"/>
        <v>tbd</v>
      </c>
      <c r="AA14" s="706" t="str">
        <f t="shared" si="1"/>
        <v/>
      </c>
      <c r="AB14" s="706" t="str">
        <f t="shared" si="1"/>
        <v/>
      </c>
      <c r="AC14" s="706" t="str">
        <f t="shared" si="1"/>
        <v/>
      </c>
      <c r="AD14" s="706" t="str">
        <f t="shared" si="1"/>
        <v/>
      </c>
      <c r="AE14" s="706" t="str">
        <f t="shared" si="1"/>
        <v/>
      </c>
      <c r="AF14" s="706" t="str">
        <f t="shared" si="1"/>
        <v/>
      </c>
      <c r="AG14" s="706" t="str">
        <f t="shared" si="1"/>
        <v/>
      </c>
    </row>
    <row r="15" spans="1:33" s="121" customFormat="1" ht="19.899999999999999" customHeight="1" x14ac:dyDescent="0.25">
      <c r="A15" s="9" t="s">
        <v>1203</v>
      </c>
      <c r="B15" s="7" t="s">
        <v>1204</v>
      </c>
      <c r="C15" s="2" t="s">
        <v>1205</v>
      </c>
      <c r="D15" s="4" t="s">
        <v>1174</v>
      </c>
      <c r="E15" s="4"/>
      <c r="F15" s="15"/>
      <c r="G15" s="47" t="s">
        <v>86</v>
      </c>
      <c r="H15" s="48"/>
      <c r="I15" s="49"/>
      <c r="J15" s="82" t="s">
        <v>86</v>
      </c>
      <c r="K15" s="56"/>
      <c r="L15" s="57"/>
      <c r="M15" s="58"/>
      <c r="N15" s="57"/>
      <c r="O15" s="58" t="s">
        <v>61</v>
      </c>
      <c r="P15" s="56"/>
      <c r="Q15" s="49"/>
      <c r="R15" s="706" t="b">
        <v>1</v>
      </c>
      <c r="S15" s="706" t="b">
        <f t="shared" si="2"/>
        <v>0</v>
      </c>
      <c r="T15" s="706" t="b">
        <f t="shared" si="2"/>
        <v>0</v>
      </c>
      <c r="U15" s="706" t="b">
        <f t="shared" si="2"/>
        <v>0</v>
      </c>
      <c r="V15" s="706" t="b">
        <f t="shared" si="2"/>
        <v>0</v>
      </c>
      <c r="W15" s="706" t="b">
        <f t="shared" si="2"/>
        <v>0</v>
      </c>
      <c r="X15" s="706" t="b">
        <f t="shared" si="2"/>
        <v>0</v>
      </c>
      <c r="Y15" s="706" t="b">
        <f t="shared" si="2"/>
        <v>0</v>
      </c>
      <c r="Z15" s="706" t="str">
        <f t="shared" si="3"/>
        <v>tbd</v>
      </c>
      <c r="AA15" s="706" t="str">
        <f t="shared" si="1"/>
        <v/>
      </c>
      <c r="AB15" s="706" t="str">
        <f t="shared" si="1"/>
        <v/>
      </c>
      <c r="AC15" s="706" t="str">
        <f t="shared" si="1"/>
        <v/>
      </c>
      <c r="AD15" s="706" t="str">
        <f t="shared" si="1"/>
        <v/>
      </c>
      <c r="AE15" s="706" t="str">
        <f t="shared" si="1"/>
        <v/>
      </c>
      <c r="AF15" s="706" t="str">
        <f t="shared" si="1"/>
        <v/>
      </c>
      <c r="AG15" s="706" t="str">
        <f t="shared" si="1"/>
        <v/>
      </c>
    </row>
    <row r="16" spans="1:33" s="121" customFormat="1" ht="19.899999999999999" customHeight="1" x14ac:dyDescent="0.25">
      <c r="A16" s="9" t="s">
        <v>1209</v>
      </c>
      <c r="B16" s="7" t="s">
        <v>1210</v>
      </c>
      <c r="C16" s="2" t="s">
        <v>1211</v>
      </c>
      <c r="D16" s="4" t="s">
        <v>1193</v>
      </c>
      <c r="E16" s="4"/>
      <c r="F16" s="15"/>
      <c r="G16" s="47" t="s">
        <v>86</v>
      </c>
      <c r="H16" s="48"/>
      <c r="I16" s="49"/>
      <c r="J16" s="82" t="s">
        <v>86</v>
      </c>
      <c r="K16" s="56"/>
      <c r="L16" s="57"/>
      <c r="M16" s="58"/>
      <c r="N16" s="57"/>
      <c r="O16" s="58" t="s">
        <v>61</v>
      </c>
      <c r="P16" s="56"/>
      <c r="Q16" s="49"/>
      <c r="R16" s="706" t="b">
        <v>1</v>
      </c>
      <c r="S16" s="706" t="b">
        <f t="shared" si="2"/>
        <v>0</v>
      </c>
      <c r="T16" s="706" t="b">
        <f t="shared" si="2"/>
        <v>0</v>
      </c>
      <c r="U16" s="706" t="b">
        <f t="shared" si="2"/>
        <v>0</v>
      </c>
      <c r="V16" s="706" t="b">
        <f t="shared" si="2"/>
        <v>0</v>
      </c>
      <c r="W16" s="706" t="b">
        <f t="shared" si="2"/>
        <v>0</v>
      </c>
      <c r="X16" s="706" t="b">
        <f t="shared" si="2"/>
        <v>0</v>
      </c>
      <c r="Y16" s="706" t="b">
        <f t="shared" si="2"/>
        <v>0</v>
      </c>
      <c r="Z16" s="706" t="str">
        <f t="shared" si="3"/>
        <v>tbd</v>
      </c>
      <c r="AA16" s="706" t="str">
        <f t="shared" si="1"/>
        <v/>
      </c>
      <c r="AB16" s="706" t="str">
        <f t="shared" si="1"/>
        <v/>
      </c>
      <c r="AC16" s="706" t="str">
        <f t="shared" si="1"/>
        <v/>
      </c>
      <c r="AD16" s="706" t="str">
        <f t="shared" si="1"/>
        <v/>
      </c>
      <c r="AE16" s="706" t="str">
        <f t="shared" si="1"/>
        <v/>
      </c>
      <c r="AF16" s="706" t="str">
        <f t="shared" si="1"/>
        <v/>
      </c>
      <c r="AG16" s="706" t="str">
        <f t="shared" si="1"/>
        <v/>
      </c>
    </row>
    <row r="17" spans="1:33" s="121" customFormat="1" ht="19.899999999999999" customHeight="1" x14ac:dyDescent="0.25">
      <c r="A17" s="9" t="s">
        <v>1224</v>
      </c>
      <c r="B17" s="7" t="s">
        <v>1225</v>
      </c>
      <c r="C17" s="2" t="s">
        <v>1226</v>
      </c>
      <c r="D17" s="4" t="s">
        <v>1193</v>
      </c>
      <c r="E17" s="4"/>
      <c r="F17" s="15"/>
      <c r="G17" s="47" t="s">
        <v>86</v>
      </c>
      <c r="H17" s="48"/>
      <c r="I17" s="49"/>
      <c r="J17" s="82" t="s">
        <v>86</v>
      </c>
      <c r="K17" s="56"/>
      <c r="L17" s="57"/>
      <c r="M17" s="58"/>
      <c r="N17" s="57"/>
      <c r="O17" s="58" t="s">
        <v>61</v>
      </c>
      <c r="P17" s="56"/>
      <c r="Q17" s="49"/>
      <c r="R17" s="706" t="b">
        <v>1</v>
      </c>
      <c r="S17" s="706" t="b">
        <f t="shared" si="2"/>
        <v>0</v>
      </c>
      <c r="T17" s="706" t="b">
        <f t="shared" si="2"/>
        <v>0</v>
      </c>
      <c r="U17" s="706" t="b">
        <f t="shared" si="2"/>
        <v>0</v>
      </c>
      <c r="V17" s="706" t="b">
        <f t="shared" si="2"/>
        <v>0</v>
      </c>
      <c r="W17" s="706" t="b">
        <f t="shared" si="2"/>
        <v>0</v>
      </c>
      <c r="X17" s="706" t="b">
        <f t="shared" si="2"/>
        <v>0</v>
      </c>
      <c r="Y17" s="706" t="b">
        <f t="shared" si="2"/>
        <v>0</v>
      </c>
      <c r="Z17" s="706" t="str">
        <f t="shared" si="3"/>
        <v>tbd</v>
      </c>
      <c r="AA17" s="706" t="str">
        <f t="shared" si="1"/>
        <v/>
      </c>
      <c r="AB17" s="706" t="str">
        <f t="shared" si="1"/>
        <v/>
      </c>
      <c r="AC17" s="706" t="str">
        <f t="shared" si="1"/>
        <v/>
      </c>
      <c r="AD17" s="706" t="str">
        <f t="shared" si="1"/>
        <v/>
      </c>
      <c r="AE17" s="706" t="str">
        <f t="shared" si="1"/>
        <v/>
      </c>
      <c r="AF17" s="706" t="str">
        <f t="shared" si="1"/>
        <v/>
      </c>
      <c r="AG17" s="706" t="str">
        <f t="shared" si="1"/>
        <v/>
      </c>
    </row>
    <row r="18" spans="1:33" s="121" customFormat="1" ht="19.899999999999999" customHeight="1" x14ac:dyDescent="0.25">
      <c r="A18" s="9" t="s">
        <v>1230</v>
      </c>
      <c r="B18" s="7" t="s">
        <v>1231</v>
      </c>
      <c r="C18" s="2" t="s">
        <v>1232</v>
      </c>
      <c r="D18" s="4" t="s">
        <v>1193</v>
      </c>
      <c r="E18" s="4"/>
      <c r="F18" s="15"/>
      <c r="G18" s="47" t="s">
        <v>86</v>
      </c>
      <c r="H18" s="48"/>
      <c r="I18" s="49"/>
      <c r="J18" s="82" t="s">
        <v>86</v>
      </c>
      <c r="K18" s="56"/>
      <c r="L18" s="57"/>
      <c r="M18" s="58"/>
      <c r="N18" s="57"/>
      <c r="O18" s="58" t="s">
        <v>61</v>
      </c>
      <c r="P18" s="56"/>
      <c r="Q18" s="49"/>
      <c r="R18" s="706" t="b">
        <v>1</v>
      </c>
      <c r="S18" s="706" t="b">
        <f t="shared" si="2"/>
        <v>0</v>
      </c>
      <c r="T18" s="706" t="b">
        <f t="shared" si="2"/>
        <v>0</v>
      </c>
      <c r="U18" s="706" t="b">
        <f t="shared" si="2"/>
        <v>0</v>
      </c>
      <c r="V18" s="706" t="b">
        <f t="shared" si="2"/>
        <v>0</v>
      </c>
      <c r="W18" s="706" t="b">
        <f t="shared" si="2"/>
        <v>0</v>
      </c>
      <c r="X18" s="706" t="b">
        <f t="shared" si="2"/>
        <v>0</v>
      </c>
      <c r="Y18" s="706" t="b">
        <f t="shared" si="2"/>
        <v>0</v>
      </c>
      <c r="Z18" s="706" t="str">
        <f t="shared" si="3"/>
        <v>tbd</v>
      </c>
      <c r="AA18" s="706" t="str">
        <f t="shared" si="1"/>
        <v/>
      </c>
      <c r="AB18" s="706" t="str">
        <f t="shared" si="1"/>
        <v/>
      </c>
      <c r="AC18" s="706" t="str">
        <f t="shared" si="1"/>
        <v/>
      </c>
      <c r="AD18" s="706" t="str">
        <f t="shared" si="1"/>
        <v/>
      </c>
      <c r="AE18" s="706" t="str">
        <f t="shared" si="1"/>
        <v/>
      </c>
      <c r="AF18" s="706" t="str">
        <f t="shared" si="1"/>
        <v/>
      </c>
      <c r="AG18" s="706" t="str">
        <f t="shared" si="1"/>
        <v/>
      </c>
    </row>
    <row r="19" spans="1:33" s="121" customFormat="1" ht="19.899999999999999" customHeight="1" x14ac:dyDescent="0.25">
      <c r="A19" s="9" t="s">
        <v>1233</v>
      </c>
      <c r="B19" s="7" t="s">
        <v>1234</v>
      </c>
      <c r="C19" s="2" t="s">
        <v>1235</v>
      </c>
      <c r="D19" s="4" t="s">
        <v>1193</v>
      </c>
      <c r="E19" s="4"/>
      <c r="F19" s="15"/>
      <c r="G19" s="47" t="s">
        <v>86</v>
      </c>
      <c r="H19" s="48"/>
      <c r="I19" s="49"/>
      <c r="J19" s="82" t="s">
        <v>86</v>
      </c>
      <c r="K19" s="56"/>
      <c r="L19" s="57"/>
      <c r="M19" s="58"/>
      <c r="N19" s="57"/>
      <c r="O19" s="58" t="s">
        <v>61</v>
      </c>
      <c r="P19" s="56"/>
      <c r="Q19" s="49"/>
      <c r="R19" s="706" t="b">
        <v>1</v>
      </c>
      <c r="S19" s="706" t="b">
        <f t="shared" si="2"/>
        <v>0</v>
      </c>
      <c r="T19" s="706" t="b">
        <f t="shared" si="2"/>
        <v>0</v>
      </c>
      <c r="U19" s="706" t="b">
        <f t="shared" si="2"/>
        <v>0</v>
      </c>
      <c r="V19" s="706" t="b">
        <f t="shared" si="2"/>
        <v>0</v>
      </c>
      <c r="W19" s="706" t="b">
        <f t="shared" si="2"/>
        <v>0</v>
      </c>
      <c r="X19" s="706" t="b">
        <f t="shared" si="2"/>
        <v>0</v>
      </c>
      <c r="Y19" s="706" t="b">
        <f t="shared" si="2"/>
        <v>0</v>
      </c>
      <c r="Z19" s="706" t="str">
        <f t="shared" si="3"/>
        <v>tbd</v>
      </c>
      <c r="AA19" s="706" t="str">
        <f t="shared" si="1"/>
        <v/>
      </c>
      <c r="AB19" s="706" t="str">
        <f t="shared" si="1"/>
        <v/>
      </c>
      <c r="AC19" s="706" t="str">
        <f t="shared" si="1"/>
        <v/>
      </c>
      <c r="AD19" s="706" t="str">
        <f t="shared" si="1"/>
        <v/>
      </c>
      <c r="AE19" s="706" t="str">
        <f t="shared" si="1"/>
        <v/>
      </c>
      <c r="AF19" s="706" t="str">
        <f t="shared" si="1"/>
        <v/>
      </c>
      <c r="AG19" s="706" t="str">
        <f t="shared" si="1"/>
        <v/>
      </c>
    </row>
    <row r="20" spans="1:33" s="121" customFormat="1" ht="19.899999999999999" customHeight="1" x14ac:dyDescent="0.25">
      <c r="A20" s="9" t="s">
        <v>1236</v>
      </c>
      <c r="B20" s="7" t="s">
        <v>1237</v>
      </c>
      <c r="C20" s="2" t="s">
        <v>1238</v>
      </c>
      <c r="D20" s="4" t="s">
        <v>1174</v>
      </c>
      <c r="E20" s="4"/>
      <c r="F20" s="15"/>
      <c r="G20" s="47" t="s">
        <v>86</v>
      </c>
      <c r="H20" s="48"/>
      <c r="I20" s="49"/>
      <c r="J20" s="82" t="s">
        <v>86</v>
      </c>
      <c r="K20" s="56"/>
      <c r="L20" s="57"/>
      <c r="M20" s="58"/>
      <c r="N20" s="57"/>
      <c r="O20" s="58" t="s">
        <v>61</v>
      </c>
      <c r="P20" s="56"/>
      <c r="Q20" s="49"/>
      <c r="R20" s="706" t="b">
        <v>1</v>
      </c>
      <c r="S20" s="706" t="b">
        <f t="shared" si="2"/>
        <v>0</v>
      </c>
      <c r="T20" s="706" t="b">
        <f t="shared" si="2"/>
        <v>0</v>
      </c>
      <c r="U20" s="706" t="b">
        <f t="shared" si="2"/>
        <v>0</v>
      </c>
      <c r="V20" s="706" t="b">
        <f t="shared" si="2"/>
        <v>0</v>
      </c>
      <c r="W20" s="706" t="b">
        <f t="shared" si="2"/>
        <v>0</v>
      </c>
      <c r="X20" s="706" t="b">
        <f t="shared" si="2"/>
        <v>0</v>
      </c>
      <c r="Y20" s="706" t="b">
        <f t="shared" si="2"/>
        <v>0</v>
      </c>
      <c r="Z20" s="706" t="str">
        <f t="shared" si="3"/>
        <v>tbd</v>
      </c>
      <c r="AA20" s="706" t="str">
        <f t="shared" si="1"/>
        <v/>
      </c>
      <c r="AB20" s="706" t="str">
        <f t="shared" si="1"/>
        <v/>
      </c>
      <c r="AC20" s="706" t="str">
        <f t="shared" si="1"/>
        <v/>
      </c>
      <c r="AD20" s="706" t="str">
        <f t="shared" si="1"/>
        <v/>
      </c>
      <c r="AE20" s="706" t="str">
        <f t="shared" si="1"/>
        <v/>
      </c>
      <c r="AF20" s="706" t="str">
        <f t="shared" si="1"/>
        <v/>
      </c>
      <c r="AG20" s="706" t="str">
        <f t="shared" si="1"/>
        <v/>
      </c>
    </row>
    <row r="21" spans="1:33" s="121" customFormat="1" ht="19.899999999999999" customHeight="1" x14ac:dyDescent="0.25">
      <c r="A21" s="9" t="s">
        <v>1239</v>
      </c>
      <c r="B21" s="7" t="s">
        <v>1240</v>
      </c>
      <c r="C21" s="2" t="s">
        <v>1241</v>
      </c>
      <c r="D21" s="4" t="s">
        <v>1174</v>
      </c>
      <c r="E21" s="4"/>
      <c r="F21" s="15"/>
      <c r="G21" s="47" t="s">
        <v>86</v>
      </c>
      <c r="H21" s="48"/>
      <c r="I21" s="49"/>
      <c r="J21" s="82" t="s">
        <v>86</v>
      </c>
      <c r="K21" s="56"/>
      <c r="L21" s="57"/>
      <c r="M21" s="58"/>
      <c r="N21" s="57"/>
      <c r="O21" s="58" t="s">
        <v>61</v>
      </c>
      <c r="P21" s="56"/>
      <c r="Q21" s="49"/>
      <c r="R21" s="706" t="b">
        <v>1</v>
      </c>
      <c r="S21" s="706" t="b">
        <f t="shared" si="2"/>
        <v>0</v>
      </c>
      <c r="T21" s="706" t="b">
        <f t="shared" si="2"/>
        <v>0</v>
      </c>
      <c r="U21" s="706" t="b">
        <f t="shared" si="2"/>
        <v>0</v>
      </c>
      <c r="V21" s="706" t="b">
        <f t="shared" si="2"/>
        <v>0</v>
      </c>
      <c r="W21" s="706" t="b">
        <f t="shared" si="2"/>
        <v>0</v>
      </c>
      <c r="X21" s="706" t="b">
        <f t="shared" si="2"/>
        <v>0</v>
      </c>
      <c r="Y21" s="706" t="b">
        <f t="shared" si="2"/>
        <v>0</v>
      </c>
      <c r="Z21" s="706" t="str">
        <f t="shared" si="3"/>
        <v>tbd</v>
      </c>
      <c r="AA21" s="706" t="str">
        <f t="shared" si="1"/>
        <v/>
      </c>
      <c r="AB21" s="706" t="str">
        <f t="shared" si="1"/>
        <v/>
      </c>
      <c r="AC21" s="706" t="str">
        <f t="shared" si="1"/>
        <v/>
      </c>
      <c r="AD21" s="706" t="str">
        <f t="shared" si="1"/>
        <v/>
      </c>
      <c r="AE21" s="706" t="str">
        <f t="shared" si="1"/>
        <v/>
      </c>
      <c r="AF21" s="706" t="str">
        <f t="shared" si="1"/>
        <v/>
      </c>
      <c r="AG21" s="706" t="str">
        <f t="shared" si="1"/>
        <v/>
      </c>
    </row>
    <row r="22" spans="1:33" s="121" customFormat="1" ht="19.899999999999999" customHeight="1" x14ac:dyDescent="0.25">
      <c r="A22" s="9" t="s">
        <v>1251</v>
      </c>
      <c r="B22" s="7" t="s">
        <v>1252</v>
      </c>
      <c r="C22" s="2" t="s">
        <v>1253</v>
      </c>
      <c r="D22" s="4" t="s">
        <v>1193</v>
      </c>
      <c r="E22" s="4"/>
      <c r="F22" s="15"/>
      <c r="G22" s="47" t="s">
        <v>86</v>
      </c>
      <c r="H22" s="48"/>
      <c r="I22" s="49"/>
      <c r="J22" s="82" t="s">
        <v>86</v>
      </c>
      <c r="K22" s="56"/>
      <c r="L22" s="57"/>
      <c r="M22" s="58"/>
      <c r="N22" s="57"/>
      <c r="O22" s="58" t="s">
        <v>61</v>
      </c>
      <c r="P22" s="56"/>
      <c r="Q22" s="49"/>
      <c r="R22" s="706" t="b">
        <v>1</v>
      </c>
      <c r="S22" s="706" t="b">
        <f t="shared" si="2"/>
        <v>0</v>
      </c>
      <c r="T22" s="706" t="b">
        <f t="shared" si="2"/>
        <v>0</v>
      </c>
      <c r="U22" s="706" t="b">
        <f t="shared" si="2"/>
        <v>0</v>
      </c>
      <c r="V22" s="706" t="b">
        <f t="shared" si="2"/>
        <v>0</v>
      </c>
      <c r="W22" s="706" t="b">
        <f t="shared" si="2"/>
        <v>0</v>
      </c>
      <c r="X22" s="706" t="b">
        <f t="shared" si="2"/>
        <v>0</v>
      </c>
      <c r="Y22" s="706" t="b">
        <f t="shared" si="2"/>
        <v>0</v>
      </c>
      <c r="Z22" s="706" t="str">
        <f t="shared" si="3"/>
        <v>tbd</v>
      </c>
      <c r="AA22" s="706" t="str">
        <f t="shared" si="1"/>
        <v/>
      </c>
      <c r="AB22" s="706" t="str">
        <f t="shared" si="1"/>
        <v/>
      </c>
      <c r="AC22" s="706" t="str">
        <f t="shared" si="1"/>
        <v/>
      </c>
      <c r="AD22" s="706" t="str">
        <f t="shared" si="1"/>
        <v/>
      </c>
      <c r="AE22" s="706" t="str">
        <f t="shared" si="1"/>
        <v/>
      </c>
      <c r="AF22" s="706" t="str">
        <f t="shared" si="1"/>
        <v/>
      </c>
      <c r="AG22" s="706" t="str">
        <f t="shared" si="1"/>
        <v/>
      </c>
    </row>
    <row r="23" spans="1:33" s="121" customFormat="1" ht="19.899999999999999" customHeight="1" x14ac:dyDescent="0.25">
      <c r="A23" s="9" t="s">
        <v>1254</v>
      </c>
      <c r="B23" s="7" t="s">
        <v>1255</v>
      </c>
      <c r="C23" s="2" t="s">
        <v>1256</v>
      </c>
      <c r="D23" s="4" t="s">
        <v>1193</v>
      </c>
      <c r="E23" s="4"/>
      <c r="F23" s="15"/>
      <c r="G23" s="47" t="s">
        <v>86</v>
      </c>
      <c r="H23" s="48"/>
      <c r="I23" s="49"/>
      <c r="J23" s="82" t="s">
        <v>86</v>
      </c>
      <c r="K23" s="56"/>
      <c r="L23" s="57"/>
      <c r="M23" s="58"/>
      <c r="N23" s="57"/>
      <c r="O23" s="58" t="s">
        <v>61</v>
      </c>
      <c r="P23" s="56"/>
      <c r="Q23" s="49"/>
      <c r="R23" s="706" t="b">
        <v>1</v>
      </c>
      <c r="S23" s="706" t="b">
        <f t="shared" si="2"/>
        <v>0</v>
      </c>
      <c r="T23" s="706" t="b">
        <f t="shared" si="2"/>
        <v>0</v>
      </c>
      <c r="U23" s="706" t="b">
        <f t="shared" si="2"/>
        <v>0</v>
      </c>
      <c r="V23" s="706" t="b">
        <f t="shared" si="2"/>
        <v>0</v>
      </c>
      <c r="W23" s="706" t="b">
        <f t="shared" si="2"/>
        <v>0</v>
      </c>
      <c r="X23" s="706" t="b">
        <f t="shared" si="2"/>
        <v>0</v>
      </c>
      <c r="Y23" s="706" t="b">
        <f t="shared" si="2"/>
        <v>0</v>
      </c>
      <c r="Z23" s="706" t="str">
        <f t="shared" si="3"/>
        <v>tbd</v>
      </c>
      <c r="AA23" s="706" t="str">
        <f t="shared" ref="AA23:AA86" si="5">IF(S23,IFERROR(LEFT($J23,SEARCH(" (",$J23)-1),$J23),"")</f>
        <v/>
      </c>
      <c r="AB23" s="706" t="str">
        <f t="shared" ref="AB23:AB86" si="6">IF(T23,IFERROR(LEFT($J23,SEARCH(" (",$J23)-1),$J23),"")</f>
        <v/>
      </c>
      <c r="AC23" s="706" t="str">
        <f t="shared" ref="AC23:AC86" si="7">IF(U23,IFERROR(LEFT($J23,SEARCH(" (",$J23)-1),$J23),"")</f>
        <v/>
      </c>
      <c r="AD23" s="706" t="str">
        <f t="shared" ref="AD23:AD86" si="8">IF(V23,IFERROR(LEFT($J23,SEARCH(" (",$J23)-1),$J23),"")</f>
        <v/>
      </c>
      <c r="AE23" s="706" t="str">
        <f t="shared" ref="AE23:AE86" si="9">IF(W23,IFERROR(LEFT($J23,SEARCH(" (",$J23)-1),$J23),"")</f>
        <v/>
      </c>
      <c r="AF23" s="706" t="str">
        <f t="shared" ref="AF23:AF86" si="10">IF(X23,IFERROR(LEFT($J23,SEARCH(" (",$J23)-1),$J23),"")</f>
        <v/>
      </c>
      <c r="AG23" s="706" t="str">
        <f t="shared" ref="AG23:AG86" si="11">IF(Y23,IFERROR(LEFT($J23,SEARCH(" (",$J23)-1),$J23),"")</f>
        <v/>
      </c>
    </row>
    <row r="24" spans="1:33" s="121" customFormat="1" ht="19.899999999999999" customHeight="1" x14ac:dyDescent="0.25">
      <c r="A24" s="9" t="s">
        <v>1257</v>
      </c>
      <c r="B24" s="7" t="s">
        <v>1258</v>
      </c>
      <c r="C24" s="2" t="s">
        <v>1259</v>
      </c>
      <c r="D24" s="4" t="s">
        <v>1193</v>
      </c>
      <c r="E24" s="4"/>
      <c r="F24" s="15"/>
      <c r="G24" s="47" t="s">
        <v>86</v>
      </c>
      <c r="H24" s="48"/>
      <c r="I24" s="49"/>
      <c r="J24" s="82" t="s">
        <v>86</v>
      </c>
      <c r="K24" s="56"/>
      <c r="L24" s="57"/>
      <c r="M24" s="58"/>
      <c r="N24" s="57"/>
      <c r="O24" s="58" t="s">
        <v>61</v>
      </c>
      <c r="P24" s="56"/>
      <c r="Q24" s="49"/>
      <c r="R24" s="706" t="b">
        <v>1</v>
      </c>
      <c r="S24" s="706" t="b">
        <f t="shared" ref="S24:Y24" si="12">S23</f>
        <v>0</v>
      </c>
      <c r="T24" s="706" t="b">
        <f t="shared" si="12"/>
        <v>0</v>
      </c>
      <c r="U24" s="706" t="b">
        <f t="shared" si="12"/>
        <v>0</v>
      </c>
      <c r="V24" s="706" t="b">
        <f t="shared" si="12"/>
        <v>0</v>
      </c>
      <c r="W24" s="706" t="b">
        <f t="shared" si="12"/>
        <v>0</v>
      </c>
      <c r="X24" s="706" t="b">
        <f t="shared" si="12"/>
        <v>0</v>
      </c>
      <c r="Y24" s="706" t="b">
        <f t="shared" si="12"/>
        <v>0</v>
      </c>
      <c r="Z24" s="706" t="str">
        <f t="shared" si="3"/>
        <v>tbd</v>
      </c>
      <c r="AA24" s="706" t="str">
        <f t="shared" si="5"/>
        <v/>
      </c>
      <c r="AB24" s="706" t="str">
        <f t="shared" si="6"/>
        <v/>
      </c>
      <c r="AC24" s="706" t="str">
        <f t="shared" si="7"/>
        <v/>
      </c>
      <c r="AD24" s="706" t="str">
        <f t="shared" si="8"/>
        <v/>
      </c>
      <c r="AE24" s="706" t="str">
        <f t="shared" si="9"/>
        <v/>
      </c>
      <c r="AF24" s="706" t="str">
        <f t="shared" si="10"/>
        <v/>
      </c>
      <c r="AG24" s="706" t="str">
        <f t="shared" si="11"/>
        <v/>
      </c>
    </row>
    <row r="25" spans="1:33" s="121" customFormat="1" ht="19.899999999999999" customHeight="1" x14ac:dyDescent="0.25">
      <c r="A25" s="9" t="s">
        <v>1263</v>
      </c>
      <c r="B25" s="7" t="s">
        <v>1264</v>
      </c>
      <c r="C25" s="2" t="s">
        <v>1265</v>
      </c>
      <c r="D25" s="4" t="s">
        <v>1193</v>
      </c>
      <c r="E25" s="4"/>
      <c r="F25" s="15"/>
      <c r="G25" s="47" t="s">
        <v>86</v>
      </c>
      <c r="H25" s="48"/>
      <c r="I25" s="49"/>
      <c r="J25" s="82" t="s">
        <v>86</v>
      </c>
      <c r="K25" s="56"/>
      <c r="L25" s="57"/>
      <c r="M25" s="58"/>
      <c r="N25" s="57"/>
      <c r="O25" s="58" t="s">
        <v>61</v>
      </c>
      <c r="P25" s="56"/>
      <c r="Q25" s="49"/>
      <c r="R25" s="706" t="b">
        <v>1</v>
      </c>
      <c r="S25" s="706" t="b">
        <f t="shared" ref="R25:Y40" si="13">S24</f>
        <v>0</v>
      </c>
      <c r="T25" s="706" t="b">
        <f t="shared" si="13"/>
        <v>0</v>
      </c>
      <c r="U25" s="706" t="b">
        <f t="shared" si="13"/>
        <v>0</v>
      </c>
      <c r="V25" s="706" t="b">
        <f t="shared" si="13"/>
        <v>0</v>
      </c>
      <c r="W25" s="706" t="b">
        <f t="shared" si="13"/>
        <v>0</v>
      </c>
      <c r="X25" s="706" t="b">
        <f t="shared" si="13"/>
        <v>0</v>
      </c>
      <c r="Y25" s="706" t="b">
        <f t="shared" si="13"/>
        <v>0</v>
      </c>
      <c r="Z25" s="706" t="str">
        <f t="shared" si="3"/>
        <v>tbd</v>
      </c>
      <c r="AA25" s="706" t="str">
        <f t="shared" si="5"/>
        <v/>
      </c>
      <c r="AB25" s="706" t="str">
        <f t="shared" si="6"/>
        <v/>
      </c>
      <c r="AC25" s="706" t="str">
        <f t="shared" si="7"/>
        <v/>
      </c>
      <c r="AD25" s="706" t="str">
        <f t="shared" si="8"/>
        <v/>
      </c>
      <c r="AE25" s="706" t="str">
        <f t="shared" si="9"/>
        <v/>
      </c>
      <c r="AF25" s="706" t="str">
        <f t="shared" si="10"/>
        <v/>
      </c>
      <c r="AG25" s="706" t="str">
        <f t="shared" si="11"/>
        <v/>
      </c>
    </row>
    <row r="26" spans="1:33" s="121" customFormat="1" ht="19.899999999999999" customHeight="1" x14ac:dyDescent="0.25">
      <c r="A26" s="9" t="s">
        <v>1269</v>
      </c>
      <c r="B26" s="7" t="s">
        <v>1270</v>
      </c>
      <c r="C26" s="2" t="s">
        <v>1271</v>
      </c>
      <c r="D26" s="4" t="s">
        <v>1174</v>
      </c>
      <c r="E26" s="4"/>
      <c r="F26" s="15"/>
      <c r="G26" s="47" t="s">
        <v>86</v>
      </c>
      <c r="H26" s="48"/>
      <c r="I26" s="49"/>
      <c r="J26" s="82" t="s">
        <v>86</v>
      </c>
      <c r="K26" s="56"/>
      <c r="L26" s="57"/>
      <c r="M26" s="58"/>
      <c r="N26" s="57"/>
      <c r="O26" s="58" t="s">
        <v>61</v>
      </c>
      <c r="P26" s="56"/>
      <c r="Q26" s="49"/>
      <c r="R26" s="706" t="b">
        <v>1</v>
      </c>
      <c r="S26" s="706" t="b">
        <f t="shared" si="13"/>
        <v>0</v>
      </c>
      <c r="T26" s="706" t="b">
        <f t="shared" si="13"/>
        <v>0</v>
      </c>
      <c r="U26" s="706" t="b">
        <f t="shared" si="13"/>
        <v>0</v>
      </c>
      <c r="V26" s="706" t="b">
        <f t="shared" si="13"/>
        <v>0</v>
      </c>
      <c r="W26" s="706" t="b">
        <f t="shared" si="13"/>
        <v>0</v>
      </c>
      <c r="X26" s="706" t="b">
        <f t="shared" si="13"/>
        <v>0</v>
      </c>
      <c r="Y26" s="706" t="b">
        <f t="shared" si="13"/>
        <v>0</v>
      </c>
      <c r="Z26" s="706" t="str">
        <f t="shared" si="3"/>
        <v>tbd</v>
      </c>
      <c r="AA26" s="706" t="str">
        <f t="shared" si="5"/>
        <v/>
      </c>
      <c r="AB26" s="706" t="str">
        <f t="shared" si="6"/>
        <v/>
      </c>
      <c r="AC26" s="706" t="str">
        <f t="shared" si="7"/>
        <v/>
      </c>
      <c r="AD26" s="706" t="str">
        <f t="shared" si="8"/>
        <v/>
      </c>
      <c r="AE26" s="706" t="str">
        <f t="shared" si="9"/>
        <v/>
      </c>
      <c r="AF26" s="706" t="str">
        <f t="shared" si="10"/>
        <v/>
      </c>
      <c r="AG26" s="706" t="str">
        <f t="shared" si="11"/>
        <v/>
      </c>
    </row>
    <row r="27" spans="1:33" s="121" customFormat="1" ht="19.899999999999999" customHeight="1" x14ac:dyDescent="0.25">
      <c r="A27" s="9" t="s">
        <v>1272</v>
      </c>
      <c r="B27" s="7" t="s">
        <v>1273</v>
      </c>
      <c r="C27" s="2" t="s">
        <v>1274</v>
      </c>
      <c r="D27" s="4" t="s">
        <v>1174</v>
      </c>
      <c r="E27" s="4"/>
      <c r="F27" s="15"/>
      <c r="G27" s="47" t="s">
        <v>86</v>
      </c>
      <c r="H27" s="48"/>
      <c r="I27" s="49"/>
      <c r="J27" s="82" t="s">
        <v>86</v>
      </c>
      <c r="K27" s="56"/>
      <c r="L27" s="57"/>
      <c r="M27" s="58"/>
      <c r="N27" s="57"/>
      <c r="O27" s="58" t="s">
        <v>61</v>
      </c>
      <c r="P27" s="56"/>
      <c r="Q27" s="49"/>
      <c r="R27" s="706" t="b">
        <v>1</v>
      </c>
      <c r="S27" s="706" t="b">
        <f t="shared" si="13"/>
        <v>0</v>
      </c>
      <c r="T27" s="706" t="b">
        <f t="shared" si="13"/>
        <v>0</v>
      </c>
      <c r="U27" s="706" t="b">
        <f t="shared" si="13"/>
        <v>0</v>
      </c>
      <c r="V27" s="706" t="b">
        <f t="shared" si="13"/>
        <v>0</v>
      </c>
      <c r="W27" s="706" t="b">
        <f t="shared" si="13"/>
        <v>0</v>
      </c>
      <c r="X27" s="706" t="b">
        <f t="shared" si="13"/>
        <v>0</v>
      </c>
      <c r="Y27" s="706" t="b">
        <f t="shared" si="13"/>
        <v>0</v>
      </c>
      <c r="Z27" s="706" t="str">
        <f t="shared" si="3"/>
        <v>tbd</v>
      </c>
      <c r="AA27" s="706" t="str">
        <f t="shared" si="5"/>
        <v/>
      </c>
      <c r="AB27" s="706" t="str">
        <f t="shared" si="6"/>
        <v/>
      </c>
      <c r="AC27" s="706" t="str">
        <f t="shared" si="7"/>
        <v/>
      </c>
      <c r="AD27" s="706" t="str">
        <f t="shared" si="8"/>
        <v/>
      </c>
      <c r="AE27" s="706" t="str">
        <f t="shared" si="9"/>
        <v/>
      </c>
      <c r="AF27" s="706" t="str">
        <f t="shared" si="10"/>
        <v/>
      </c>
      <c r="AG27" s="706" t="str">
        <f t="shared" si="11"/>
        <v/>
      </c>
    </row>
    <row r="28" spans="1:33" s="121" customFormat="1" ht="19.899999999999999" customHeight="1" x14ac:dyDescent="0.25">
      <c r="A28" s="9" t="s">
        <v>1302</v>
      </c>
      <c r="B28" s="7" t="s">
        <v>1303</v>
      </c>
      <c r="C28" s="2" t="s">
        <v>1304</v>
      </c>
      <c r="D28" s="4" t="s">
        <v>1174</v>
      </c>
      <c r="E28" s="4"/>
      <c r="F28" s="15"/>
      <c r="G28" s="47" t="s">
        <v>86</v>
      </c>
      <c r="H28" s="48"/>
      <c r="I28" s="49"/>
      <c r="J28" s="82" t="s">
        <v>86</v>
      </c>
      <c r="K28" s="56"/>
      <c r="L28" s="57"/>
      <c r="M28" s="58"/>
      <c r="N28" s="57"/>
      <c r="O28" s="58" t="s">
        <v>61</v>
      </c>
      <c r="P28" s="56"/>
      <c r="Q28" s="49"/>
      <c r="R28" s="706" t="b">
        <v>1</v>
      </c>
      <c r="S28" s="706" t="b">
        <f t="shared" si="13"/>
        <v>0</v>
      </c>
      <c r="T28" s="706" t="b">
        <f t="shared" si="13"/>
        <v>0</v>
      </c>
      <c r="U28" s="706" t="b">
        <f t="shared" si="13"/>
        <v>0</v>
      </c>
      <c r="V28" s="706" t="b">
        <f t="shared" si="13"/>
        <v>0</v>
      </c>
      <c r="W28" s="706" t="b">
        <f t="shared" si="13"/>
        <v>0</v>
      </c>
      <c r="X28" s="706" t="b">
        <f t="shared" si="13"/>
        <v>0</v>
      </c>
      <c r="Y28" s="706" t="b">
        <f t="shared" si="13"/>
        <v>0</v>
      </c>
      <c r="Z28" s="706" t="str">
        <f t="shared" si="3"/>
        <v>tbd</v>
      </c>
      <c r="AA28" s="706" t="str">
        <f t="shared" si="5"/>
        <v/>
      </c>
      <c r="AB28" s="706" t="str">
        <f t="shared" si="6"/>
        <v/>
      </c>
      <c r="AC28" s="706" t="str">
        <f t="shared" si="7"/>
        <v/>
      </c>
      <c r="AD28" s="706" t="str">
        <f t="shared" si="8"/>
        <v/>
      </c>
      <c r="AE28" s="706" t="str">
        <f t="shared" si="9"/>
        <v/>
      </c>
      <c r="AF28" s="706" t="str">
        <f t="shared" si="10"/>
        <v/>
      </c>
      <c r="AG28" s="706" t="str">
        <f t="shared" si="11"/>
        <v/>
      </c>
    </row>
    <row r="29" spans="1:33" s="121" customFormat="1" ht="19.899999999999999" customHeight="1" x14ac:dyDescent="0.25">
      <c r="A29" s="9" t="s">
        <v>1305</v>
      </c>
      <c r="B29" s="7" t="s">
        <v>1306</v>
      </c>
      <c r="C29" s="2" t="s">
        <v>1307</v>
      </c>
      <c r="D29" s="4" t="s">
        <v>1193</v>
      </c>
      <c r="E29" s="4"/>
      <c r="F29" s="15"/>
      <c r="G29" s="47" t="s">
        <v>86</v>
      </c>
      <c r="H29" s="48"/>
      <c r="I29" s="49"/>
      <c r="J29" s="82" t="s">
        <v>86</v>
      </c>
      <c r="K29" s="56"/>
      <c r="L29" s="57"/>
      <c r="M29" s="58"/>
      <c r="N29" s="57"/>
      <c r="O29" s="58" t="s">
        <v>61</v>
      </c>
      <c r="P29" s="56"/>
      <c r="Q29" s="49"/>
      <c r="R29" s="706" t="b">
        <v>1</v>
      </c>
      <c r="S29" s="706" t="b">
        <f t="shared" si="13"/>
        <v>0</v>
      </c>
      <c r="T29" s="706" t="b">
        <f t="shared" si="13"/>
        <v>0</v>
      </c>
      <c r="U29" s="706" t="b">
        <f t="shared" si="13"/>
        <v>0</v>
      </c>
      <c r="V29" s="706" t="b">
        <f t="shared" si="13"/>
        <v>0</v>
      </c>
      <c r="W29" s="706" t="b">
        <f t="shared" si="13"/>
        <v>0</v>
      </c>
      <c r="X29" s="706" t="b">
        <f t="shared" si="13"/>
        <v>0</v>
      </c>
      <c r="Y29" s="706" t="b">
        <f t="shared" si="13"/>
        <v>0</v>
      </c>
      <c r="Z29" s="706" t="str">
        <f t="shared" si="3"/>
        <v>tbd</v>
      </c>
      <c r="AA29" s="706" t="str">
        <f t="shared" si="5"/>
        <v/>
      </c>
      <c r="AB29" s="706" t="str">
        <f t="shared" si="6"/>
        <v/>
      </c>
      <c r="AC29" s="706" t="str">
        <f t="shared" si="7"/>
        <v/>
      </c>
      <c r="AD29" s="706" t="str">
        <f t="shared" si="8"/>
        <v/>
      </c>
      <c r="AE29" s="706" t="str">
        <f t="shared" si="9"/>
        <v/>
      </c>
      <c r="AF29" s="706" t="str">
        <f t="shared" si="10"/>
        <v/>
      </c>
      <c r="AG29" s="706" t="str">
        <f t="shared" si="11"/>
        <v/>
      </c>
    </row>
    <row r="30" spans="1:33" s="121" customFormat="1" ht="19.899999999999999" customHeight="1" x14ac:dyDescent="0.25">
      <c r="A30" s="9" t="s">
        <v>1311</v>
      </c>
      <c r="B30" s="7" t="s">
        <v>1312</v>
      </c>
      <c r="C30" s="2" t="s">
        <v>1313</v>
      </c>
      <c r="D30" s="5" t="s">
        <v>1193</v>
      </c>
      <c r="E30" s="5"/>
      <c r="F30" s="16"/>
      <c r="G30" s="47" t="s">
        <v>86</v>
      </c>
      <c r="H30" s="48"/>
      <c r="I30" s="49"/>
      <c r="J30" s="82" t="s">
        <v>86</v>
      </c>
      <c r="K30" s="56"/>
      <c r="L30" s="57"/>
      <c r="M30" s="58"/>
      <c r="N30" s="57"/>
      <c r="O30" s="58" t="s">
        <v>61</v>
      </c>
      <c r="P30" s="56"/>
      <c r="Q30" s="49"/>
      <c r="R30" s="706" t="b">
        <v>1</v>
      </c>
      <c r="S30" s="706" t="b">
        <f t="shared" si="13"/>
        <v>0</v>
      </c>
      <c r="T30" s="706" t="b">
        <f t="shared" si="13"/>
        <v>0</v>
      </c>
      <c r="U30" s="706" t="b">
        <f t="shared" si="13"/>
        <v>0</v>
      </c>
      <c r="V30" s="706" t="b">
        <f t="shared" si="13"/>
        <v>0</v>
      </c>
      <c r="W30" s="706" t="b">
        <f t="shared" si="13"/>
        <v>0</v>
      </c>
      <c r="X30" s="706" t="b">
        <f t="shared" si="13"/>
        <v>0</v>
      </c>
      <c r="Y30" s="706" t="b">
        <f t="shared" si="13"/>
        <v>0</v>
      </c>
      <c r="Z30" s="706" t="str">
        <f t="shared" si="3"/>
        <v>tbd</v>
      </c>
      <c r="AA30" s="706" t="str">
        <f t="shared" si="5"/>
        <v/>
      </c>
      <c r="AB30" s="706" t="str">
        <f t="shared" si="6"/>
        <v/>
      </c>
      <c r="AC30" s="706" t="str">
        <f t="shared" si="7"/>
        <v/>
      </c>
      <c r="AD30" s="706" t="str">
        <f t="shared" si="8"/>
        <v/>
      </c>
      <c r="AE30" s="706" t="str">
        <f t="shared" si="9"/>
        <v/>
      </c>
      <c r="AF30" s="706" t="str">
        <f t="shared" si="10"/>
        <v/>
      </c>
      <c r="AG30" s="706" t="str">
        <f t="shared" si="11"/>
        <v/>
      </c>
    </row>
    <row r="31" spans="1:33" s="121" customFormat="1" ht="19.899999999999999" customHeight="1" x14ac:dyDescent="0.25">
      <c r="A31" s="9" t="s">
        <v>1314</v>
      </c>
      <c r="B31" s="7" t="s">
        <v>1315</v>
      </c>
      <c r="C31" s="2" t="s">
        <v>1316</v>
      </c>
      <c r="D31" s="5" t="s">
        <v>1174</v>
      </c>
      <c r="E31" s="5"/>
      <c r="F31" s="16"/>
      <c r="G31" s="47" t="s">
        <v>86</v>
      </c>
      <c r="H31" s="48"/>
      <c r="I31" s="49"/>
      <c r="J31" s="82" t="s">
        <v>86</v>
      </c>
      <c r="K31" s="56"/>
      <c r="L31" s="57"/>
      <c r="M31" s="58"/>
      <c r="N31" s="57"/>
      <c r="O31" s="58" t="s">
        <v>61</v>
      </c>
      <c r="P31" s="56"/>
      <c r="Q31" s="49"/>
      <c r="R31" s="706" t="b">
        <v>1</v>
      </c>
      <c r="S31" s="706" t="b">
        <f t="shared" si="13"/>
        <v>0</v>
      </c>
      <c r="T31" s="706" t="b">
        <f t="shared" si="13"/>
        <v>0</v>
      </c>
      <c r="U31" s="706" t="b">
        <f t="shared" si="13"/>
        <v>0</v>
      </c>
      <c r="V31" s="706" t="b">
        <f t="shared" si="13"/>
        <v>0</v>
      </c>
      <c r="W31" s="706" t="b">
        <f t="shared" si="13"/>
        <v>0</v>
      </c>
      <c r="X31" s="706" t="b">
        <f t="shared" si="13"/>
        <v>0</v>
      </c>
      <c r="Y31" s="706" t="b">
        <f t="shared" si="13"/>
        <v>0</v>
      </c>
      <c r="Z31" s="706" t="str">
        <f t="shared" si="3"/>
        <v>tbd</v>
      </c>
      <c r="AA31" s="706" t="str">
        <f t="shared" si="5"/>
        <v/>
      </c>
      <c r="AB31" s="706" t="str">
        <f t="shared" si="6"/>
        <v/>
      </c>
      <c r="AC31" s="706" t="str">
        <f t="shared" si="7"/>
        <v/>
      </c>
      <c r="AD31" s="706" t="str">
        <f t="shared" si="8"/>
        <v/>
      </c>
      <c r="AE31" s="706" t="str">
        <f t="shared" si="9"/>
        <v/>
      </c>
      <c r="AF31" s="706" t="str">
        <f t="shared" si="10"/>
        <v/>
      </c>
      <c r="AG31" s="706" t="str">
        <f t="shared" si="11"/>
        <v/>
      </c>
    </row>
    <row r="32" spans="1:33" s="121" customFormat="1" ht="19.899999999999999" customHeight="1" x14ac:dyDescent="0.25">
      <c r="A32" s="9" t="s">
        <v>1323</v>
      </c>
      <c r="B32" s="7" t="s">
        <v>1324</v>
      </c>
      <c r="C32" s="2" t="s">
        <v>1325</v>
      </c>
      <c r="D32" s="5" t="s">
        <v>1193</v>
      </c>
      <c r="E32" s="5"/>
      <c r="F32" s="16"/>
      <c r="G32" s="47" t="s">
        <v>86</v>
      </c>
      <c r="H32" s="48"/>
      <c r="I32" s="49"/>
      <c r="J32" s="82" t="s">
        <v>86</v>
      </c>
      <c r="K32" s="56"/>
      <c r="L32" s="57"/>
      <c r="M32" s="58"/>
      <c r="N32" s="57"/>
      <c r="O32" s="58" t="s">
        <v>61</v>
      </c>
      <c r="P32" s="56"/>
      <c r="Q32" s="49"/>
      <c r="R32" s="706" t="b">
        <v>1</v>
      </c>
      <c r="S32" s="706" t="b">
        <f t="shared" si="13"/>
        <v>0</v>
      </c>
      <c r="T32" s="706" t="b">
        <f t="shared" si="13"/>
        <v>0</v>
      </c>
      <c r="U32" s="706" t="b">
        <f t="shared" si="13"/>
        <v>0</v>
      </c>
      <c r="V32" s="706" t="b">
        <f t="shared" si="13"/>
        <v>0</v>
      </c>
      <c r="W32" s="706" t="b">
        <f t="shared" si="13"/>
        <v>0</v>
      </c>
      <c r="X32" s="706" t="b">
        <f t="shared" si="13"/>
        <v>0</v>
      </c>
      <c r="Y32" s="706" t="b">
        <f t="shared" si="13"/>
        <v>0</v>
      </c>
      <c r="Z32" s="706" t="str">
        <f t="shared" si="3"/>
        <v>tbd</v>
      </c>
      <c r="AA32" s="706" t="str">
        <f t="shared" si="5"/>
        <v/>
      </c>
      <c r="AB32" s="706" t="str">
        <f t="shared" si="6"/>
        <v/>
      </c>
      <c r="AC32" s="706" t="str">
        <f t="shared" si="7"/>
        <v/>
      </c>
      <c r="AD32" s="706" t="str">
        <f t="shared" si="8"/>
        <v/>
      </c>
      <c r="AE32" s="706" t="str">
        <f t="shared" si="9"/>
        <v/>
      </c>
      <c r="AF32" s="706" t="str">
        <f t="shared" si="10"/>
        <v/>
      </c>
      <c r="AG32" s="706" t="str">
        <f t="shared" si="11"/>
        <v/>
      </c>
    </row>
    <row r="33" spans="1:33" s="121" customFormat="1" ht="19.899999999999999" customHeight="1" x14ac:dyDescent="0.25">
      <c r="A33" s="9" t="s">
        <v>1326</v>
      </c>
      <c r="B33" s="7" t="s">
        <v>1327</v>
      </c>
      <c r="C33" s="2" t="s">
        <v>1328</v>
      </c>
      <c r="D33" s="5" t="s">
        <v>1174</v>
      </c>
      <c r="E33" s="5"/>
      <c r="F33" s="16"/>
      <c r="G33" s="47" t="s">
        <v>86</v>
      </c>
      <c r="H33" s="48"/>
      <c r="I33" s="49"/>
      <c r="J33" s="82" t="s">
        <v>86</v>
      </c>
      <c r="K33" s="56"/>
      <c r="L33" s="57"/>
      <c r="M33" s="58"/>
      <c r="N33" s="57"/>
      <c r="O33" s="58" t="s">
        <v>61</v>
      </c>
      <c r="P33" s="56"/>
      <c r="Q33" s="49"/>
      <c r="R33" s="706" t="b">
        <v>1</v>
      </c>
      <c r="S33" s="706" t="b">
        <f t="shared" si="13"/>
        <v>0</v>
      </c>
      <c r="T33" s="706" t="b">
        <f t="shared" si="13"/>
        <v>0</v>
      </c>
      <c r="U33" s="706" t="b">
        <f t="shared" si="13"/>
        <v>0</v>
      </c>
      <c r="V33" s="706" t="b">
        <f t="shared" si="13"/>
        <v>0</v>
      </c>
      <c r="W33" s="706" t="b">
        <f t="shared" si="13"/>
        <v>0</v>
      </c>
      <c r="X33" s="706" t="b">
        <f t="shared" si="13"/>
        <v>0</v>
      </c>
      <c r="Y33" s="706" t="b">
        <f t="shared" si="13"/>
        <v>0</v>
      </c>
      <c r="Z33" s="706" t="str">
        <f t="shared" si="3"/>
        <v>tbd</v>
      </c>
      <c r="AA33" s="706" t="str">
        <f t="shared" si="5"/>
        <v/>
      </c>
      <c r="AB33" s="706" t="str">
        <f t="shared" si="6"/>
        <v/>
      </c>
      <c r="AC33" s="706" t="str">
        <f t="shared" si="7"/>
        <v/>
      </c>
      <c r="AD33" s="706" t="str">
        <f t="shared" si="8"/>
        <v/>
      </c>
      <c r="AE33" s="706" t="str">
        <f t="shared" si="9"/>
        <v/>
      </c>
      <c r="AF33" s="706" t="str">
        <f t="shared" si="10"/>
        <v/>
      </c>
      <c r="AG33" s="706" t="str">
        <f t="shared" si="11"/>
        <v/>
      </c>
    </row>
    <row r="34" spans="1:33" s="121" customFormat="1" ht="19.899999999999999" customHeight="1" x14ac:dyDescent="0.25">
      <c r="A34" s="9" t="s">
        <v>1329</v>
      </c>
      <c r="B34" s="7" t="s">
        <v>1330</v>
      </c>
      <c r="C34" s="2" t="s">
        <v>1331</v>
      </c>
      <c r="D34" s="5" t="s">
        <v>1174</v>
      </c>
      <c r="E34" s="5"/>
      <c r="F34" s="16"/>
      <c r="G34" s="47" t="s">
        <v>86</v>
      </c>
      <c r="H34" s="48"/>
      <c r="I34" s="49"/>
      <c r="J34" s="82" t="s">
        <v>86</v>
      </c>
      <c r="K34" s="56"/>
      <c r="L34" s="57"/>
      <c r="M34" s="58"/>
      <c r="N34" s="57"/>
      <c r="O34" s="58" t="s">
        <v>61</v>
      </c>
      <c r="P34" s="56"/>
      <c r="Q34" s="49"/>
      <c r="R34" s="706" t="b">
        <v>1</v>
      </c>
      <c r="S34" s="706" t="b">
        <f t="shared" si="13"/>
        <v>0</v>
      </c>
      <c r="T34" s="706" t="b">
        <f t="shared" si="13"/>
        <v>0</v>
      </c>
      <c r="U34" s="706" t="b">
        <f t="shared" si="13"/>
        <v>0</v>
      </c>
      <c r="V34" s="706" t="b">
        <f t="shared" si="13"/>
        <v>0</v>
      </c>
      <c r="W34" s="706" t="b">
        <f t="shared" si="13"/>
        <v>0</v>
      </c>
      <c r="X34" s="706" t="b">
        <f t="shared" si="13"/>
        <v>0</v>
      </c>
      <c r="Y34" s="706" t="b">
        <f t="shared" si="13"/>
        <v>0</v>
      </c>
      <c r="Z34" s="706" t="str">
        <f t="shared" si="3"/>
        <v>tbd</v>
      </c>
      <c r="AA34" s="706" t="str">
        <f t="shared" si="5"/>
        <v/>
      </c>
      <c r="AB34" s="706" t="str">
        <f t="shared" si="6"/>
        <v/>
      </c>
      <c r="AC34" s="706" t="str">
        <f t="shared" si="7"/>
        <v/>
      </c>
      <c r="AD34" s="706" t="str">
        <f t="shared" si="8"/>
        <v/>
      </c>
      <c r="AE34" s="706" t="str">
        <f t="shared" si="9"/>
        <v/>
      </c>
      <c r="AF34" s="706" t="str">
        <f t="shared" si="10"/>
        <v/>
      </c>
      <c r="AG34" s="706" t="str">
        <f t="shared" si="11"/>
        <v/>
      </c>
    </row>
    <row r="35" spans="1:33" s="121" customFormat="1" ht="19.899999999999999" customHeight="1" x14ac:dyDescent="0.25">
      <c r="A35" s="9" t="s">
        <v>1332</v>
      </c>
      <c r="B35" s="7" t="s">
        <v>1333</v>
      </c>
      <c r="C35" s="2" t="s">
        <v>1334</v>
      </c>
      <c r="D35" s="5" t="s">
        <v>1174</v>
      </c>
      <c r="E35" s="5"/>
      <c r="F35" s="16"/>
      <c r="G35" s="47" t="s">
        <v>86</v>
      </c>
      <c r="H35" s="48"/>
      <c r="I35" s="49"/>
      <c r="J35" s="82" t="s">
        <v>86</v>
      </c>
      <c r="K35" s="56"/>
      <c r="L35" s="57"/>
      <c r="M35" s="58"/>
      <c r="N35" s="57"/>
      <c r="O35" s="58" t="s">
        <v>61</v>
      </c>
      <c r="P35" s="56"/>
      <c r="Q35" s="49"/>
      <c r="R35" s="706" t="b">
        <v>1</v>
      </c>
      <c r="S35" s="706" t="b">
        <f t="shared" si="13"/>
        <v>0</v>
      </c>
      <c r="T35" s="706" t="b">
        <f t="shared" si="13"/>
        <v>0</v>
      </c>
      <c r="U35" s="706" t="b">
        <f t="shared" si="13"/>
        <v>0</v>
      </c>
      <c r="V35" s="706" t="b">
        <f t="shared" si="13"/>
        <v>0</v>
      </c>
      <c r="W35" s="706" t="b">
        <f t="shared" si="13"/>
        <v>0</v>
      </c>
      <c r="X35" s="706" t="b">
        <f t="shared" si="13"/>
        <v>0</v>
      </c>
      <c r="Y35" s="706" t="b">
        <f t="shared" si="13"/>
        <v>0</v>
      </c>
      <c r="Z35" s="706" t="str">
        <f t="shared" si="3"/>
        <v>tbd</v>
      </c>
      <c r="AA35" s="706" t="str">
        <f t="shared" si="5"/>
        <v/>
      </c>
      <c r="AB35" s="706" t="str">
        <f t="shared" si="6"/>
        <v/>
      </c>
      <c r="AC35" s="706" t="str">
        <f t="shared" si="7"/>
        <v/>
      </c>
      <c r="AD35" s="706" t="str">
        <f t="shared" si="8"/>
        <v/>
      </c>
      <c r="AE35" s="706" t="str">
        <f t="shared" si="9"/>
        <v/>
      </c>
      <c r="AF35" s="706" t="str">
        <f t="shared" si="10"/>
        <v/>
      </c>
      <c r="AG35" s="706" t="str">
        <f t="shared" si="11"/>
        <v/>
      </c>
    </row>
    <row r="36" spans="1:33" s="121" customFormat="1" ht="19.899999999999999" customHeight="1" x14ac:dyDescent="0.25">
      <c r="A36" s="9" t="s">
        <v>1338</v>
      </c>
      <c r="B36" s="7" t="s">
        <v>1339</v>
      </c>
      <c r="C36" s="2" t="s">
        <v>1340</v>
      </c>
      <c r="D36" s="5" t="s">
        <v>1193</v>
      </c>
      <c r="E36" s="5"/>
      <c r="F36" s="16"/>
      <c r="G36" s="47" t="s">
        <v>86</v>
      </c>
      <c r="H36" s="48"/>
      <c r="I36" s="49"/>
      <c r="J36" s="82" t="s">
        <v>86</v>
      </c>
      <c r="K36" s="56"/>
      <c r="L36" s="57"/>
      <c r="M36" s="58"/>
      <c r="N36" s="57"/>
      <c r="O36" s="58" t="s">
        <v>61</v>
      </c>
      <c r="P36" s="56"/>
      <c r="Q36" s="49"/>
      <c r="R36" s="706" t="b">
        <v>1</v>
      </c>
      <c r="S36" s="706" t="b">
        <f t="shared" si="13"/>
        <v>0</v>
      </c>
      <c r="T36" s="706" t="b">
        <f t="shared" si="13"/>
        <v>0</v>
      </c>
      <c r="U36" s="706" t="b">
        <f t="shared" si="13"/>
        <v>0</v>
      </c>
      <c r="V36" s="706" t="b">
        <f t="shared" si="13"/>
        <v>0</v>
      </c>
      <c r="W36" s="706" t="b">
        <f t="shared" si="13"/>
        <v>0</v>
      </c>
      <c r="X36" s="706" t="b">
        <f t="shared" si="13"/>
        <v>0</v>
      </c>
      <c r="Y36" s="706" t="b">
        <f t="shared" si="13"/>
        <v>0</v>
      </c>
      <c r="Z36" s="706" t="str">
        <f t="shared" si="3"/>
        <v>tbd</v>
      </c>
      <c r="AA36" s="706" t="str">
        <f t="shared" si="5"/>
        <v/>
      </c>
      <c r="AB36" s="706" t="str">
        <f t="shared" si="6"/>
        <v/>
      </c>
      <c r="AC36" s="706" t="str">
        <f t="shared" si="7"/>
        <v/>
      </c>
      <c r="AD36" s="706" t="str">
        <f t="shared" si="8"/>
        <v/>
      </c>
      <c r="AE36" s="706" t="str">
        <f t="shared" si="9"/>
        <v/>
      </c>
      <c r="AF36" s="706" t="str">
        <f t="shared" si="10"/>
        <v/>
      </c>
      <c r="AG36" s="706" t="str">
        <f t="shared" si="11"/>
        <v/>
      </c>
    </row>
    <row r="37" spans="1:33" s="121" customFormat="1" ht="19.899999999999999" customHeight="1" x14ac:dyDescent="0.25">
      <c r="A37" s="9" t="s">
        <v>1341</v>
      </c>
      <c r="B37" s="7" t="s">
        <v>1342</v>
      </c>
      <c r="C37" s="2" t="s">
        <v>1343</v>
      </c>
      <c r="D37" s="5" t="s">
        <v>1174</v>
      </c>
      <c r="E37" s="5"/>
      <c r="F37" s="16"/>
      <c r="G37" s="47" t="s">
        <v>86</v>
      </c>
      <c r="H37" s="48"/>
      <c r="I37" s="49"/>
      <c r="J37" s="82" t="s">
        <v>86</v>
      </c>
      <c r="K37" s="56"/>
      <c r="L37" s="57"/>
      <c r="M37" s="58"/>
      <c r="N37" s="57"/>
      <c r="O37" s="58" t="s">
        <v>61</v>
      </c>
      <c r="P37" s="56"/>
      <c r="Q37" s="49"/>
      <c r="R37" s="706" t="b">
        <v>1</v>
      </c>
      <c r="S37" s="706" t="b">
        <f t="shared" si="13"/>
        <v>0</v>
      </c>
      <c r="T37" s="706" t="b">
        <f t="shared" si="13"/>
        <v>0</v>
      </c>
      <c r="U37" s="706" t="b">
        <f t="shared" si="13"/>
        <v>0</v>
      </c>
      <c r="V37" s="706" t="b">
        <f t="shared" si="13"/>
        <v>0</v>
      </c>
      <c r="W37" s="706" t="b">
        <f t="shared" si="13"/>
        <v>0</v>
      </c>
      <c r="X37" s="706" t="b">
        <f t="shared" si="13"/>
        <v>0</v>
      </c>
      <c r="Y37" s="706" t="b">
        <f t="shared" si="13"/>
        <v>0</v>
      </c>
      <c r="Z37" s="706" t="str">
        <f t="shared" si="3"/>
        <v>tbd</v>
      </c>
      <c r="AA37" s="706" t="str">
        <f t="shared" si="5"/>
        <v/>
      </c>
      <c r="AB37" s="706" t="str">
        <f t="shared" si="6"/>
        <v/>
      </c>
      <c r="AC37" s="706" t="str">
        <f t="shared" si="7"/>
        <v/>
      </c>
      <c r="AD37" s="706" t="str">
        <f t="shared" si="8"/>
        <v/>
      </c>
      <c r="AE37" s="706" t="str">
        <f t="shared" si="9"/>
        <v/>
      </c>
      <c r="AF37" s="706" t="str">
        <f t="shared" si="10"/>
        <v/>
      </c>
      <c r="AG37" s="706" t="str">
        <f t="shared" si="11"/>
        <v/>
      </c>
    </row>
    <row r="38" spans="1:33" s="121" customFormat="1" ht="19.899999999999999" hidden="1" customHeight="1" x14ac:dyDescent="0.25">
      <c r="A38" s="9"/>
      <c r="B38" s="7"/>
      <c r="C38" s="2"/>
      <c r="D38" s="5"/>
      <c r="E38" s="5"/>
      <c r="F38" s="16"/>
      <c r="G38" s="47"/>
      <c r="H38" s="48"/>
      <c r="I38" s="49"/>
      <c r="J38" s="82"/>
      <c r="K38" s="56"/>
      <c r="L38" s="57"/>
      <c r="M38" s="58"/>
      <c r="N38" s="57"/>
      <c r="O38" s="58"/>
      <c r="P38" s="56"/>
      <c r="Q38" s="49"/>
      <c r="R38" s="706" t="b">
        <f t="shared" si="13"/>
        <v>1</v>
      </c>
      <c r="S38" s="706" t="b">
        <f t="shared" si="13"/>
        <v>0</v>
      </c>
      <c r="T38" s="706" t="b">
        <f t="shared" si="13"/>
        <v>0</v>
      </c>
      <c r="U38" s="706" t="b">
        <f t="shared" si="13"/>
        <v>0</v>
      </c>
      <c r="V38" s="706" t="b">
        <f t="shared" si="13"/>
        <v>0</v>
      </c>
      <c r="W38" s="706" t="b">
        <f t="shared" si="13"/>
        <v>0</v>
      </c>
      <c r="X38" s="706" t="b">
        <f t="shared" si="13"/>
        <v>0</v>
      </c>
      <c r="Y38" s="706" t="b">
        <f t="shared" si="13"/>
        <v>0</v>
      </c>
      <c r="Z38" s="706">
        <f t="shared" si="3"/>
        <v>0</v>
      </c>
      <c r="AA38" s="706" t="str">
        <f t="shared" si="5"/>
        <v/>
      </c>
      <c r="AB38" s="706" t="str">
        <f t="shared" si="6"/>
        <v/>
      </c>
      <c r="AC38" s="706" t="str">
        <f t="shared" si="7"/>
        <v/>
      </c>
      <c r="AD38" s="706" t="str">
        <f t="shared" si="8"/>
        <v/>
      </c>
      <c r="AE38" s="706" t="str">
        <f t="shared" si="9"/>
        <v/>
      </c>
      <c r="AF38" s="706" t="str">
        <f t="shared" si="10"/>
        <v/>
      </c>
      <c r="AG38" s="706" t="str">
        <f t="shared" si="11"/>
        <v/>
      </c>
    </row>
    <row r="39" spans="1:33" s="121" customFormat="1" ht="19.899999999999999" hidden="1" customHeight="1" x14ac:dyDescent="0.25">
      <c r="A39" s="9"/>
      <c r="B39" s="7"/>
      <c r="C39" s="2"/>
      <c r="D39" s="5"/>
      <c r="E39" s="5"/>
      <c r="F39" s="16"/>
      <c r="G39" s="47"/>
      <c r="H39" s="48"/>
      <c r="I39" s="49"/>
      <c r="J39" s="82"/>
      <c r="K39" s="56"/>
      <c r="L39" s="57"/>
      <c r="M39" s="58"/>
      <c r="N39" s="57"/>
      <c r="O39" s="58"/>
      <c r="P39" s="56"/>
      <c r="Q39" s="49"/>
      <c r="R39" s="706" t="b">
        <f t="shared" si="13"/>
        <v>1</v>
      </c>
      <c r="S39" s="706" t="b">
        <f t="shared" si="13"/>
        <v>0</v>
      </c>
      <c r="T39" s="706" t="b">
        <f t="shared" si="13"/>
        <v>0</v>
      </c>
      <c r="U39" s="706" t="b">
        <f t="shared" si="13"/>
        <v>0</v>
      </c>
      <c r="V39" s="706" t="b">
        <f t="shared" si="13"/>
        <v>0</v>
      </c>
      <c r="W39" s="706" t="b">
        <f t="shared" si="13"/>
        <v>0</v>
      </c>
      <c r="X39" s="706" t="b">
        <f t="shared" si="13"/>
        <v>0</v>
      </c>
      <c r="Y39" s="706" t="b">
        <f t="shared" si="13"/>
        <v>0</v>
      </c>
      <c r="Z39" s="706">
        <f t="shared" si="3"/>
        <v>0</v>
      </c>
      <c r="AA39" s="706" t="str">
        <f t="shared" si="5"/>
        <v/>
      </c>
      <c r="AB39" s="706" t="str">
        <f t="shared" si="6"/>
        <v/>
      </c>
      <c r="AC39" s="706" t="str">
        <f t="shared" si="7"/>
        <v/>
      </c>
      <c r="AD39" s="706" t="str">
        <f t="shared" si="8"/>
        <v/>
      </c>
      <c r="AE39" s="706" t="str">
        <f t="shared" si="9"/>
        <v/>
      </c>
      <c r="AF39" s="706" t="str">
        <f t="shared" si="10"/>
        <v/>
      </c>
      <c r="AG39" s="706" t="str">
        <f t="shared" si="11"/>
        <v/>
      </c>
    </row>
    <row r="40" spans="1:33" s="121" customFormat="1" ht="19.899999999999999" hidden="1" customHeight="1" x14ac:dyDescent="0.25">
      <c r="A40" s="9"/>
      <c r="B40" s="7"/>
      <c r="C40" s="2"/>
      <c r="D40" s="5"/>
      <c r="E40" s="5"/>
      <c r="F40" s="16"/>
      <c r="G40" s="47"/>
      <c r="H40" s="48"/>
      <c r="I40" s="49"/>
      <c r="J40" s="82"/>
      <c r="K40" s="56"/>
      <c r="L40" s="57"/>
      <c r="M40" s="58"/>
      <c r="N40" s="57"/>
      <c r="O40" s="58"/>
      <c r="P40" s="56"/>
      <c r="Q40" s="49"/>
      <c r="R40" s="706" t="b">
        <f t="shared" si="13"/>
        <v>1</v>
      </c>
      <c r="S40" s="706" t="b">
        <f t="shared" si="13"/>
        <v>0</v>
      </c>
      <c r="T40" s="706" t="b">
        <f t="shared" si="13"/>
        <v>0</v>
      </c>
      <c r="U40" s="706" t="b">
        <f t="shared" si="13"/>
        <v>0</v>
      </c>
      <c r="V40" s="706" t="b">
        <f t="shared" si="13"/>
        <v>0</v>
      </c>
      <c r="W40" s="706" t="b">
        <f t="shared" si="13"/>
        <v>0</v>
      </c>
      <c r="X40" s="706" t="b">
        <f t="shared" si="13"/>
        <v>0</v>
      </c>
      <c r="Y40" s="706" t="b">
        <f t="shared" si="13"/>
        <v>0</v>
      </c>
      <c r="Z40" s="706">
        <f t="shared" si="3"/>
        <v>0</v>
      </c>
      <c r="AA40" s="706" t="str">
        <f t="shared" si="5"/>
        <v/>
      </c>
      <c r="AB40" s="706" t="str">
        <f t="shared" si="6"/>
        <v/>
      </c>
      <c r="AC40" s="706" t="str">
        <f t="shared" si="7"/>
        <v/>
      </c>
      <c r="AD40" s="706" t="str">
        <f t="shared" si="8"/>
        <v/>
      </c>
      <c r="AE40" s="706" t="str">
        <f t="shared" si="9"/>
        <v/>
      </c>
      <c r="AF40" s="706" t="str">
        <f t="shared" si="10"/>
        <v/>
      </c>
      <c r="AG40" s="706" t="str">
        <f t="shared" si="11"/>
        <v/>
      </c>
    </row>
    <row r="41" spans="1:33" s="121" customFormat="1" ht="19.899999999999999" hidden="1" customHeight="1" x14ac:dyDescent="0.25">
      <c r="A41" s="9"/>
      <c r="B41" s="7"/>
      <c r="C41" s="2"/>
      <c r="D41" s="5"/>
      <c r="E41" s="5"/>
      <c r="F41" s="16"/>
      <c r="G41" s="47"/>
      <c r="H41" s="48"/>
      <c r="I41" s="49"/>
      <c r="J41" s="82"/>
      <c r="K41" s="56"/>
      <c r="L41" s="57"/>
      <c r="M41" s="58"/>
      <c r="N41" s="57"/>
      <c r="O41" s="58"/>
      <c r="P41" s="56"/>
      <c r="Q41" s="49"/>
      <c r="R41" s="706" t="b">
        <f t="shared" ref="R41:Y56" si="14">R40</f>
        <v>1</v>
      </c>
      <c r="S41" s="706" t="b">
        <f t="shared" si="14"/>
        <v>0</v>
      </c>
      <c r="T41" s="706" t="b">
        <f t="shared" si="14"/>
        <v>0</v>
      </c>
      <c r="U41" s="706" t="b">
        <f t="shared" si="14"/>
        <v>0</v>
      </c>
      <c r="V41" s="706" t="b">
        <f t="shared" si="14"/>
        <v>0</v>
      </c>
      <c r="W41" s="706" t="b">
        <f t="shared" si="14"/>
        <v>0</v>
      </c>
      <c r="X41" s="706" t="b">
        <f t="shared" si="14"/>
        <v>0</v>
      </c>
      <c r="Y41" s="706" t="b">
        <f t="shared" si="14"/>
        <v>0</v>
      </c>
      <c r="Z41" s="706">
        <f t="shared" si="3"/>
        <v>0</v>
      </c>
      <c r="AA41" s="706" t="str">
        <f t="shared" si="5"/>
        <v/>
      </c>
      <c r="AB41" s="706" t="str">
        <f t="shared" si="6"/>
        <v/>
      </c>
      <c r="AC41" s="706" t="str">
        <f t="shared" si="7"/>
        <v/>
      </c>
      <c r="AD41" s="706" t="str">
        <f t="shared" si="8"/>
        <v/>
      </c>
      <c r="AE41" s="706" t="str">
        <f t="shared" si="9"/>
        <v/>
      </c>
      <c r="AF41" s="706" t="str">
        <f t="shared" si="10"/>
        <v/>
      </c>
      <c r="AG41" s="706" t="str">
        <f t="shared" si="11"/>
        <v/>
      </c>
    </row>
    <row r="42" spans="1:33" s="121" customFormat="1" ht="19.899999999999999" hidden="1" customHeight="1" x14ac:dyDescent="0.25">
      <c r="A42" s="9"/>
      <c r="B42" s="7"/>
      <c r="C42" s="2"/>
      <c r="D42" s="5"/>
      <c r="E42" s="5"/>
      <c r="F42" s="16"/>
      <c r="G42" s="47"/>
      <c r="H42" s="48"/>
      <c r="I42" s="49"/>
      <c r="J42" s="82"/>
      <c r="K42" s="56"/>
      <c r="L42" s="57"/>
      <c r="M42" s="58"/>
      <c r="N42" s="57"/>
      <c r="O42" s="58"/>
      <c r="P42" s="56"/>
      <c r="Q42" s="49"/>
      <c r="R42" s="706" t="b">
        <f t="shared" si="14"/>
        <v>1</v>
      </c>
      <c r="S42" s="706" t="b">
        <f t="shared" si="14"/>
        <v>0</v>
      </c>
      <c r="T42" s="706" t="b">
        <f t="shared" si="14"/>
        <v>0</v>
      </c>
      <c r="U42" s="706" t="b">
        <f t="shared" si="14"/>
        <v>0</v>
      </c>
      <c r="V42" s="706" t="b">
        <f t="shared" si="14"/>
        <v>0</v>
      </c>
      <c r="W42" s="706" t="b">
        <f t="shared" si="14"/>
        <v>0</v>
      </c>
      <c r="X42" s="706" t="b">
        <f t="shared" si="14"/>
        <v>0</v>
      </c>
      <c r="Y42" s="706" t="b">
        <f t="shared" si="14"/>
        <v>0</v>
      </c>
      <c r="Z42" s="706">
        <f t="shared" si="3"/>
        <v>0</v>
      </c>
      <c r="AA42" s="706" t="str">
        <f t="shared" si="5"/>
        <v/>
      </c>
      <c r="AB42" s="706" t="str">
        <f t="shared" si="6"/>
        <v/>
      </c>
      <c r="AC42" s="706" t="str">
        <f t="shared" si="7"/>
        <v/>
      </c>
      <c r="AD42" s="706" t="str">
        <f t="shared" si="8"/>
        <v/>
      </c>
      <c r="AE42" s="706" t="str">
        <f t="shared" si="9"/>
        <v/>
      </c>
      <c r="AF42" s="706" t="str">
        <f t="shared" si="10"/>
        <v/>
      </c>
      <c r="AG42" s="706" t="str">
        <f t="shared" si="11"/>
        <v/>
      </c>
    </row>
    <row r="43" spans="1:33" s="121" customFormat="1" ht="19.899999999999999" hidden="1" customHeight="1" x14ac:dyDescent="0.25">
      <c r="A43" s="9"/>
      <c r="B43" s="7"/>
      <c r="C43" s="2"/>
      <c r="D43" s="5"/>
      <c r="E43" s="5"/>
      <c r="F43" s="16"/>
      <c r="G43" s="47"/>
      <c r="H43" s="48"/>
      <c r="I43" s="49"/>
      <c r="J43" s="82"/>
      <c r="K43" s="56"/>
      <c r="L43" s="57"/>
      <c r="M43" s="58"/>
      <c r="N43" s="57"/>
      <c r="O43" s="58"/>
      <c r="P43" s="56"/>
      <c r="Q43" s="49"/>
      <c r="R43" s="706" t="b">
        <f t="shared" si="14"/>
        <v>1</v>
      </c>
      <c r="S43" s="706" t="b">
        <f t="shared" si="14"/>
        <v>0</v>
      </c>
      <c r="T43" s="706" t="b">
        <f t="shared" si="14"/>
        <v>0</v>
      </c>
      <c r="U43" s="706" t="b">
        <f t="shared" si="14"/>
        <v>0</v>
      </c>
      <c r="V43" s="706" t="b">
        <f t="shared" si="14"/>
        <v>0</v>
      </c>
      <c r="W43" s="706" t="b">
        <f t="shared" si="14"/>
        <v>0</v>
      </c>
      <c r="X43" s="706" t="b">
        <f t="shared" si="14"/>
        <v>0</v>
      </c>
      <c r="Y43" s="706" t="b">
        <f t="shared" si="14"/>
        <v>0</v>
      </c>
      <c r="Z43" s="706">
        <f t="shared" si="3"/>
        <v>0</v>
      </c>
      <c r="AA43" s="706" t="str">
        <f t="shared" si="5"/>
        <v/>
      </c>
      <c r="AB43" s="706" t="str">
        <f t="shared" si="6"/>
        <v/>
      </c>
      <c r="AC43" s="706" t="str">
        <f t="shared" si="7"/>
        <v/>
      </c>
      <c r="AD43" s="706" t="str">
        <f t="shared" si="8"/>
        <v/>
      </c>
      <c r="AE43" s="706" t="str">
        <f t="shared" si="9"/>
        <v/>
      </c>
      <c r="AF43" s="706" t="str">
        <f t="shared" si="10"/>
        <v/>
      </c>
      <c r="AG43" s="706" t="str">
        <f t="shared" si="11"/>
        <v/>
      </c>
    </row>
    <row r="44" spans="1:33" s="121" customFormat="1" ht="19.899999999999999" hidden="1" customHeight="1" x14ac:dyDescent="0.25">
      <c r="A44" s="9"/>
      <c r="B44" s="7"/>
      <c r="C44" s="2"/>
      <c r="D44" s="5"/>
      <c r="E44" s="5"/>
      <c r="F44" s="16"/>
      <c r="G44" s="47"/>
      <c r="H44" s="48"/>
      <c r="I44" s="49"/>
      <c r="J44" s="82"/>
      <c r="K44" s="56"/>
      <c r="L44" s="57"/>
      <c r="M44" s="58"/>
      <c r="N44" s="57"/>
      <c r="O44" s="58"/>
      <c r="P44" s="56"/>
      <c r="Q44" s="49"/>
      <c r="R44" s="706" t="b">
        <f t="shared" si="14"/>
        <v>1</v>
      </c>
      <c r="S44" s="706" t="b">
        <f t="shared" si="14"/>
        <v>0</v>
      </c>
      <c r="T44" s="706" t="b">
        <f t="shared" si="14"/>
        <v>0</v>
      </c>
      <c r="U44" s="706" t="b">
        <f t="shared" si="14"/>
        <v>0</v>
      </c>
      <c r="V44" s="706" t="b">
        <f t="shared" si="14"/>
        <v>0</v>
      </c>
      <c r="W44" s="706" t="b">
        <f t="shared" si="14"/>
        <v>0</v>
      </c>
      <c r="X44" s="706" t="b">
        <f t="shared" si="14"/>
        <v>0</v>
      </c>
      <c r="Y44" s="706" t="b">
        <f t="shared" si="14"/>
        <v>0</v>
      </c>
      <c r="Z44" s="706">
        <f t="shared" si="3"/>
        <v>0</v>
      </c>
      <c r="AA44" s="706" t="str">
        <f t="shared" si="5"/>
        <v/>
      </c>
      <c r="AB44" s="706" t="str">
        <f t="shared" si="6"/>
        <v/>
      </c>
      <c r="AC44" s="706" t="str">
        <f t="shared" si="7"/>
        <v/>
      </c>
      <c r="AD44" s="706" t="str">
        <f t="shared" si="8"/>
        <v/>
      </c>
      <c r="AE44" s="706" t="str">
        <f t="shared" si="9"/>
        <v/>
      </c>
      <c r="AF44" s="706" t="str">
        <f t="shared" si="10"/>
        <v/>
      </c>
      <c r="AG44" s="706" t="str">
        <f t="shared" si="11"/>
        <v/>
      </c>
    </row>
    <row r="45" spans="1:33" s="121" customFormat="1" ht="19.899999999999999" hidden="1" customHeight="1" x14ac:dyDescent="0.25">
      <c r="A45" s="9"/>
      <c r="B45" s="7"/>
      <c r="C45" s="2"/>
      <c r="D45" s="5"/>
      <c r="E45" s="5"/>
      <c r="F45" s="16"/>
      <c r="G45" s="47"/>
      <c r="H45" s="48"/>
      <c r="I45" s="49"/>
      <c r="J45" s="82"/>
      <c r="K45" s="56"/>
      <c r="L45" s="57"/>
      <c r="M45" s="58"/>
      <c r="N45" s="57"/>
      <c r="O45" s="58"/>
      <c r="P45" s="56"/>
      <c r="Q45" s="49"/>
      <c r="R45" s="706" t="b">
        <f t="shared" si="14"/>
        <v>1</v>
      </c>
      <c r="S45" s="706" t="b">
        <f t="shared" si="14"/>
        <v>0</v>
      </c>
      <c r="T45" s="706" t="b">
        <f t="shared" si="14"/>
        <v>0</v>
      </c>
      <c r="U45" s="706" t="b">
        <f t="shared" si="14"/>
        <v>0</v>
      </c>
      <c r="V45" s="706" t="b">
        <f t="shared" si="14"/>
        <v>0</v>
      </c>
      <c r="W45" s="706" t="b">
        <f t="shared" si="14"/>
        <v>0</v>
      </c>
      <c r="X45" s="706" t="b">
        <f t="shared" si="14"/>
        <v>0</v>
      </c>
      <c r="Y45" s="706" t="b">
        <f t="shared" si="14"/>
        <v>0</v>
      </c>
      <c r="Z45" s="706">
        <f t="shared" si="3"/>
        <v>0</v>
      </c>
      <c r="AA45" s="706" t="str">
        <f t="shared" si="5"/>
        <v/>
      </c>
      <c r="AB45" s="706" t="str">
        <f t="shared" si="6"/>
        <v/>
      </c>
      <c r="AC45" s="706" t="str">
        <f t="shared" si="7"/>
        <v/>
      </c>
      <c r="AD45" s="706" t="str">
        <f t="shared" si="8"/>
        <v/>
      </c>
      <c r="AE45" s="706" t="str">
        <f t="shared" si="9"/>
        <v/>
      </c>
      <c r="AF45" s="706" t="str">
        <f t="shared" si="10"/>
        <v/>
      </c>
      <c r="AG45" s="706" t="str">
        <f t="shared" si="11"/>
        <v/>
      </c>
    </row>
    <row r="46" spans="1:33" s="121" customFormat="1" ht="19.899999999999999" hidden="1" customHeight="1" x14ac:dyDescent="0.25">
      <c r="A46" s="9"/>
      <c r="B46" s="7"/>
      <c r="C46" s="2"/>
      <c r="D46" s="5"/>
      <c r="E46" s="5"/>
      <c r="F46" s="16"/>
      <c r="G46" s="47"/>
      <c r="H46" s="48"/>
      <c r="I46" s="49"/>
      <c r="J46" s="82"/>
      <c r="K46" s="56"/>
      <c r="L46" s="57"/>
      <c r="M46" s="58"/>
      <c r="N46" s="57"/>
      <c r="O46" s="58"/>
      <c r="P46" s="56"/>
      <c r="Q46" s="49"/>
      <c r="R46" s="706" t="b">
        <f t="shared" si="14"/>
        <v>1</v>
      </c>
      <c r="S46" s="706" t="b">
        <f t="shared" si="14"/>
        <v>0</v>
      </c>
      <c r="T46" s="706" t="b">
        <f t="shared" si="14"/>
        <v>0</v>
      </c>
      <c r="U46" s="706" t="b">
        <f t="shared" si="14"/>
        <v>0</v>
      </c>
      <c r="V46" s="706" t="b">
        <f t="shared" si="14"/>
        <v>0</v>
      </c>
      <c r="W46" s="706" t="b">
        <f t="shared" si="14"/>
        <v>0</v>
      </c>
      <c r="X46" s="706" t="b">
        <f t="shared" si="14"/>
        <v>0</v>
      </c>
      <c r="Y46" s="706" t="b">
        <f t="shared" si="14"/>
        <v>0</v>
      </c>
      <c r="Z46" s="706">
        <f t="shared" si="3"/>
        <v>0</v>
      </c>
      <c r="AA46" s="706" t="str">
        <f t="shared" si="5"/>
        <v/>
      </c>
      <c r="AB46" s="706" t="str">
        <f t="shared" si="6"/>
        <v/>
      </c>
      <c r="AC46" s="706" t="str">
        <f t="shared" si="7"/>
        <v/>
      </c>
      <c r="AD46" s="706" t="str">
        <f t="shared" si="8"/>
        <v/>
      </c>
      <c r="AE46" s="706" t="str">
        <f t="shared" si="9"/>
        <v/>
      </c>
      <c r="AF46" s="706" t="str">
        <f t="shared" si="10"/>
        <v/>
      </c>
      <c r="AG46" s="706" t="str">
        <f t="shared" si="11"/>
        <v/>
      </c>
    </row>
    <row r="47" spans="1:33" s="121" customFormat="1" ht="19.899999999999999" hidden="1" customHeight="1" x14ac:dyDescent="0.25">
      <c r="A47" s="9"/>
      <c r="B47" s="7"/>
      <c r="C47" s="2"/>
      <c r="D47" s="5"/>
      <c r="E47" s="5"/>
      <c r="F47" s="16"/>
      <c r="G47" s="47"/>
      <c r="H47" s="48"/>
      <c r="I47" s="49"/>
      <c r="J47" s="82"/>
      <c r="K47" s="56"/>
      <c r="L47" s="57"/>
      <c r="M47" s="58"/>
      <c r="N47" s="57"/>
      <c r="O47" s="58"/>
      <c r="P47" s="56"/>
      <c r="Q47" s="49"/>
      <c r="R47" s="706" t="b">
        <f t="shared" si="14"/>
        <v>1</v>
      </c>
      <c r="S47" s="706" t="b">
        <f t="shared" si="14"/>
        <v>0</v>
      </c>
      <c r="T47" s="706" t="b">
        <f t="shared" si="14"/>
        <v>0</v>
      </c>
      <c r="U47" s="706" t="b">
        <f t="shared" si="14"/>
        <v>0</v>
      </c>
      <c r="V47" s="706" t="b">
        <f t="shared" si="14"/>
        <v>0</v>
      </c>
      <c r="W47" s="706" t="b">
        <f t="shared" si="14"/>
        <v>0</v>
      </c>
      <c r="X47" s="706" t="b">
        <f t="shared" si="14"/>
        <v>0</v>
      </c>
      <c r="Y47" s="706" t="b">
        <f t="shared" si="14"/>
        <v>0</v>
      </c>
      <c r="Z47" s="706">
        <f t="shared" si="3"/>
        <v>0</v>
      </c>
      <c r="AA47" s="706" t="str">
        <f t="shared" si="5"/>
        <v/>
      </c>
      <c r="AB47" s="706" t="str">
        <f t="shared" si="6"/>
        <v/>
      </c>
      <c r="AC47" s="706" t="str">
        <f t="shared" si="7"/>
        <v/>
      </c>
      <c r="AD47" s="706" t="str">
        <f t="shared" si="8"/>
        <v/>
      </c>
      <c r="AE47" s="706" t="str">
        <f t="shared" si="9"/>
        <v/>
      </c>
      <c r="AF47" s="706" t="str">
        <f t="shared" si="10"/>
        <v/>
      </c>
      <c r="AG47" s="706" t="str">
        <f t="shared" si="11"/>
        <v/>
      </c>
    </row>
    <row r="48" spans="1:33" s="121" customFormat="1" ht="19.899999999999999" hidden="1" customHeight="1" x14ac:dyDescent="0.25">
      <c r="A48" s="9"/>
      <c r="B48" s="7"/>
      <c r="C48" s="2"/>
      <c r="D48" s="5"/>
      <c r="E48" s="5"/>
      <c r="F48" s="16"/>
      <c r="G48" s="47"/>
      <c r="H48" s="48"/>
      <c r="I48" s="49"/>
      <c r="J48" s="82"/>
      <c r="K48" s="56"/>
      <c r="L48" s="57"/>
      <c r="M48" s="58"/>
      <c r="N48" s="57"/>
      <c r="O48" s="58"/>
      <c r="P48" s="56"/>
      <c r="Q48" s="49"/>
      <c r="R48" s="706" t="b">
        <f t="shared" si="14"/>
        <v>1</v>
      </c>
      <c r="S48" s="706" t="b">
        <f t="shared" si="14"/>
        <v>0</v>
      </c>
      <c r="T48" s="706" t="b">
        <f t="shared" si="14"/>
        <v>0</v>
      </c>
      <c r="U48" s="706" t="b">
        <f t="shared" si="14"/>
        <v>0</v>
      </c>
      <c r="V48" s="706" t="b">
        <f t="shared" si="14"/>
        <v>0</v>
      </c>
      <c r="W48" s="706" t="b">
        <f t="shared" si="14"/>
        <v>0</v>
      </c>
      <c r="X48" s="706" t="b">
        <f t="shared" si="14"/>
        <v>0</v>
      </c>
      <c r="Y48" s="706" t="b">
        <f t="shared" si="14"/>
        <v>0</v>
      </c>
      <c r="Z48" s="706">
        <f t="shared" si="3"/>
        <v>0</v>
      </c>
      <c r="AA48" s="706" t="str">
        <f t="shared" si="5"/>
        <v/>
      </c>
      <c r="AB48" s="706" t="str">
        <f t="shared" si="6"/>
        <v/>
      </c>
      <c r="AC48" s="706" t="str">
        <f t="shared" si="7"/>
        <v/>
      </c>
      <c r="AD48" s="706" t="str">
        <f t="shared" si="8"/>
        <v/>
      </c>
      <c r="AE48" s="706" t="str">
        <f t="shared" si="9"/>
        <v/>
      </c>
      <c r="AF48" s="706" t="str">
        <f t="shared" si="10"/>
        <v/>
      </c>
      <c r="AG48" s="706" t="str">
        <f t="shared" si="11"/>
        <v/>
      </c>
    </row>
    <row r="49" spans="1:33" s="121" customFormat="1" ht="19.899999999999999" hidden="1" customHeight="1" x14ac:dyDescent="0.25">
      <c r="A49" s="9"/>
      <c r="B49" s="7"/>
      <c r="C49" s="2"/>
      <c r="D49" s="5"/>
      <c r="E49" s="5"/>
      <c r="F49" s="16"/>
      <c r="G49" s="47"/>
      <c r="H49" s="48"/>
      <c r="I49" s="49"/>
      <c r="J49" s="82"/>
      <c r="K49" s="56"/>
      <c r="L49" s="57"/>
      <c r="M49" s="58"/>
      <c r="N49" s="57"/>
      <c r="O49" s="58"/>
      <c r="P49" s="56"/>
      <c r="Q49" s="49"/>
      <c r="R49" s="706" t="b">
        <f t="shared" si="14"/>
        <v>1</v>
      </c>
      <c r="S49" s="706" t="b">
        <f t="shared" si="14"/>
        <v>0</v>
      </c>
      <c r="T49" s="706" t="b">
        <f t="shared" si="14"/>
        <v>0</v>
      </c>
      <c r="U49" s="706" t="b">
        <f t="shared" si="14"/>
        <v>0</v>
      </c>
      <c r="V49" s="706" t="b">
        <f t="shared" si="14"/>
        <v>0</v>
      </c>
      <c r="W49" s="706" t="b">
        <f t="shared" si="14"/>
        <v>0</v>
      </c>
      <c r="X49" s="706" t="b">
        <f t="shared" si="14"/>
        <v>0</v>
      </c>
      <c r="Y49" s="706" t="b">
        <f t="shared" si="14"/>
        <v>0</v>
      </c>
      <c r="Z49" s="706">
        <f t="shared" si="3"/>
        <v>0</v>
      </c>
      <c r="AA49" s="706" t="str">
        <f t="shared" si="5"/>
        <v/>
      </c>
      <c r="AB49" s="706" t="str">
        <f t="shared" si="6"/>
        <v/>
      </c>
      <c r="AC49" s="706" t="str">
        <f t="shared" si="7"/>
        <v/>
      </c>
      <c r="AD49" s="706" t="str">
        <f t="shared" si="8"/>
        <v/>
      </c>
      <c r="AE49" s="706" t="str">
        <f t="shared" si="9"/>
        <v/>
      </c>
      <c r="AF49" s="706" t="str">
        <f t="shared" si="10"/>
        <v/>
      </c>
      <c r="AG49" s="706" t="str">
        <f t="shared" si="11"/>
        <v/>
      </c>
    </row>
    <row r="50" spans="1:33" s="121" customFormat="1" ht="19.899999999999999" hidden="1" customHeight="1" x14ac:dyDescent="0.25">
      <c r="A50" s="9"/>
      <c r="B50" s="7"/>
      <c r="C50" s="2"/>
      <c r="D50" s="5"/>
      <c r="E50" s="5"/>
      <c r="F50" s="16"/>
      <c r="G50" s="47"/>
      <c r="H50" s="48"/>
      <c r="I50" s="49"/>
      <c r="J50" s="82"/>
      <c r="K50" s="56"/>
      <c r="L50" s="57"/>
      <c r="M50" s="58"/>
      <c r="N50" s="57"/>
      <c r="O50" s="58"/>
      <c r="P50" s="56"/>
      <c r="Q50" s="49"/>
      <c r="R50" s="706" t="b">
        <f t="shared" si="14"/>
        <v>1</v>
      </c>
      <c r="S50" s="706" t="b">
        <f t="shared" si="14"/>
        <v>0</v>
      </c>
      <c r="T50" s="706" t="b">
        <f t="shared" si="14"/>
        <v>0</v>
      </c>
      <c r="U50" s="706" t="b">
        <f t="shared" si="14"/>
        <v>0</v>
      </c>
      <c r="V50" s="706" t="b">
        <f t="shared" si="14"/>
        <v>0</v>
      </c>
      <c r="W50" s="706" t="b">
        <f t="shared" si="14"/>
        <v>0</v>
      </c>
      <c r="X50" s="706" t="b">
        <f t="shared" si="14"/>
        <v>0</v>
      </c>
      <c r="Y50" s="706" t="b">
        <f t="shared" si="14"/>
        <v>0</v>
      </c>
      <c r="Z50" s="706">
        <f t="shared" si="3"/>
        <v>0</v>
      </c>
      <c r="AA50" s="706" t="str">
        <f t="shared" si="5"/>
        <v/>
      </c>
      <c r="AB50" s="706" t="str">
        <f t="shared" si="6"/>
        <v/>
      </c>
      <c r="AC50" s="706" t="str">
        <f t="shared" si="7"/>
        <v/>
      </c>
      <c r="AD50" s="706" t="str">
        <f t="shared" si="8"/>
        <v/>
      </c>
      <c r="AE50" s="706" t="str">
        <f t="shared" si="9"/>
        <v/>
      </c>
      <c r="AF50" s="706" t="str">
        <f t="shared" si="10"/>
        <v/>
      </c>
      <c r="AG50" s="706" t="str">
        <f t="shared" si="11"/>
        <v/>
      </c>
    </row>
    <row r="51" spans="1:33" s="121" customFormat="1" ht="19.899999999999999" hidden="1" customHeight="1" x14ac:dyDescent="0.25">
      <c r="A51" s="9"/>
      <c r="B51" s="7"/>
      <c r="C51" s="2"/>
      <c r="D51" s="5"/>
      <c r="E51" s="5"/>
      <c r="F51" s="16"/>
      <c r="G51" s="47"/>
      <c r="H51" s="48"/>
      <c r="I51" s="49"/>
      <c r="J51" s="82"/>
      <c r="K51" s="56"/>
      <c r="L51" s="57"/>
      <c r="M51" s="58"/>
      <c r="N51" s="57"/>
      <c r="O51" s="58"/>
      <c r="P51" s="56"/>
      <c r="Q51" s="49"/>
      <c r="R51" s="706" t="b">
        <f t="shared" si="14"/>
        <v>1</v>
      </c>
      <c r="S51" s="706" t="b">
        <f t="shared" si="14"/>
        <v>0</v>
      </c>
      <c r="T51" s="706" t="b">
        <f t="shared" si="14"/>
        <v>0</v>
      </c>
      <c r="U51" s="706" t="b">
        <f t="shared" si="14"/>
        <v>0</v>
      </c>
      <c r="V51" s="706" t="b">
        <f t="shared" si="14"/>
        <v>0</v>
      </c>
      <c r="W51" s="706" t="b">
        <f t="shared" si="14"/>
        <v>0</v>
      </c>
      <c r="X51" s="706" t="b">
        <f t="shared" si="14"/>
        <v>0</v>
      </c>
      <c r="Y51" s="706" t="b">
        <f t="shared" si="14"/>
        <v>0</v>
      </c>
      <c r="Z51" s="706">
        <f t="shared" si="3"/>
        <v>0</v>
      </c>
      <c r="AA51" s="706" t="str">
        <f t="shared" si="5"/>
        <v/>
      </c>
      <c r="AB51" s="706" t="str">
        <f t="shared" si="6"/>
        <v/>
      </c>
      <c r="AC51" s="706" t="str">
        <f t="shared" si="7"/>
        <v/>
      </c>
      <c r="AD51" s="706" t="str">
        <f t="shared" si="8"/>
        <v/>
      </c>
      <c r="AE51" s="706" t="str">
        <f t="shared" si="9"/>
        <v/>
      </c>
      <c r="AF51" s="706" t="str">
        <f t="shared" si="10"/>
        <v/>
      </c>
      <c r="AG51" s="706" t="str">
        <f t="shared" si="11"/>
        <v/>
      </c>
    </row>
    <row r="52" spans="1:33" s="121" customFormat="1" ht="19.899999999999999" hidden="1" customHeight="1" x14ac:dyDescent="0.25">
      <c r="A52" s="9"/>
      <c r="B52" s="7"/>
      <c r="C52" s="2"/>
      <c r="D52" s="5"/>
      <c r="E52" s="5"/>
      <c r="F52" s="16"/>
      <c r="G52" s="47"/>
      <c r="H52" s="48"/>
      <c r="I52" s="49"/>
      <c r="J52" s="82"/>
      <c r="K52" s="56"/>
      <c r="L52" s="57"/>
      <c r="M52" s="58"/>
      <c r="N52" s="57"/>
      <c r="O52" s="58"/>
      <c r="P52" s="56"/>
      <c r="Q52" s="49"/>
      <c r="R52" s="706" t="b">
        <f t="shared" si="14"/>
        <v>1</v>
      </c>
      <c r="S52" s="706" t="b">
        <f t="shared" si="14"/>
        <v>0</v>
      </c>
      <c r="T52" s="706" t="b">
        <f t="shared" si="14"/>
        <v>0</v>
      </c>
      <c r="U52" s="706" t="b">
        <f t="shared" si="14"/>
        <v>0</v>
      </c>
      <c r="V52" s="706" t="b">
        <f t="shared" si="14"/>
        <v>0</v>
      </c>
      <c r="W52" s="706" t="b">
        <f t="shared" si="14"/>
        <v>0</v>
      </c>
      <c r="X52" s="706" t="b">
        <f t="shared" si="14"/>
        <v>0</v>
      </c>
      <c r="Y52" s="706" t="b">
        <f t="shared" si="14"/>
        <v>0</v>
      </c>
      <c r="Z52" s="706">
        <f t="shared" si="3"/>
        <v>0</v>
      </c>
      <c r="AA52" s="706" t="str">
        <f t="shared" si="5"/>
        <v/>
      </c>
      <c r="AB52" s="706" t="str">
        <f t="shared" si="6"/>
        <v/>
      </c>
      <c r="AC52" s="706" t="str">
        <f t="shared" si="7"/>
        <v/>
      </c>
      <c r="AD52" s="706" t="str">
        <f t="shared" si="8"/>
        <v/>
      </c>
      <c r="AE52" s="706" t="str">
        <f t="shared" si="9"/>
        <v/>
      </c>
      <c r="AF52" s="706" t="str">
        <f t="shared" si="10"/>
        <v/>
      </c>
      <c r="AG52" s="706" t="str">
        <f t="shared" si="11"/>
        <v/>
      </c>
    </row>
    <row r="53" spans="1:33" s="121" customFormat="1" ht="19.899999999999999" hidden="1" customHeight="1" x14ac:dyDescent="0.25">
      <c r="A53" s="9"/>
      <c r="B53" s="7"/>
      <c r="C53" s="2"/>
      <c r="D53" s="5"/>
      <c r="E53" s="5"/>
      <c r="F53" s="16"/>
      <c r="G53" s="47"/>
      <c r="H53" s="48"/>
      <c r="I53" s="49"/>
      <c r="J53" s="82"/>
      <c r="K53" s="56"/>
      <c r="L53" s="57"/>
      <c r="M53" s="58"/>
      <c r="N53" s="57"/>
      <c r="O53" s="58"/>
      <c r="P53" s="56"/>
      <c r="Q53" s="49"/>
      <c r="R53" s="706" t="b">
        <f t="shared" si="14"/>
        <v>1</v>
      </c>
      <c r="S53" s="706" t="b">
        <f t="shared" si="14"/>
        <v>0</v>
      </c>
      <c r="T53" s="706" t="b">
        <f t="shared" si="14"/>
        <v>0</v>
      </c>
      <c r="U53" s="706" t="b">
        <f t="shared" si="14"/>
        <v>0</v>
      </c>
      <c r="V53" s="706" t="b">
        <f t="shared" si="14"/>
        <v>0</v>
      </c>
      <c r="W53" s="706" t="b">
        <f t="shared" si="14"/>
        <v>0</v>
      </c>
      <c r="X53" s="706" t="b">
        <f t="shared" si="14"/>
        <v>0</v>
      </c>
      <c r="Y53" s="706" t="b">
        <f t="shared" si="14"/>
        <v>0</v>
      </c>
      <c r="Z53" s="706">
        <f t="shared" si="3"/>
        <v>0</v>
      </c>
      <c r="AA53" s="706" t="str">
        <f t="shared" si="5"/>
        <v/>
      </c>
      <c r="AB53" s="706" t="str">
        <f t="shared" si="6"/>
        <v/>
      </c>
      <c r="AC53" s="706" t="str">
        <f t="shared" si="7"/>
        <v/>
      </c>
      <c r="AD53" s="706" t="str">
        <f t="shared" si="8"/>
        <v/>
      </c>
      <c r="AE53" s="706" t="str">
        <f t="shared" si="9"/>
        <v/>
      </c>
      <c r="AF53" s="706" t="str">
        <f t="shared" si="10"/>
        <v/>
      </c>
      <c r="AG53" s="706" t="str">
        <f t="shared" si="11"/>
        <v/>
      </c>
    </row>
    <row r="54" spans="1:33" s="121" customFormat="1" ht="19.899999999999999" hidden="1" customHeight="1" x14ac:dyDescent="0.25">
      <c r="A54" s="9"/>
      <c r="B54" s="7"/>
      <c r="C54" s="2"/>
      <c r="D54" s="5"/>
      <c r="E54" s="5"/>
      <c r="F54" s="16"/>
      <c r="G54" s="47"/>
      <c r="H54" s="48"/>
      <c r="I54" s="49"/>
      <c r="J54" s="82"/>
      <c r="K54" s="56"/>
      <c r="L54" s="57"/>
      <c r="M54" s="58"/>
      <c r="N54" s="57"/>
      <c r="O54" s="58"/>
      <c r="P54" s="56"/>
      <c r="Q54" s="49"/>
      <c r="R54" s="706" t="b">
        <f t="shared" si="14"/>
        <v>1</v>
      </c>
      <c r="S54" s="706" t="b">
        <f t="shared" si="14"/>
        <v>0</v>
      </c>
      <c r="T54" s="706" t="b">
        <f t="shared" si="14"/>
        <v>0</v>
      </c>
      <c r="U54" s="706" t="b">
        <f t="shared" si="14"/>
        <v>0</v>
      </c>
      <c r="V54" s="706" t="b">
        <f t="shared" si="14"/>
        <v>0</v>
      </c>
      <c r="W54" s="706" t="b">
        <f t="shared" si="14"/>
        <v>0</v>
      </c>
      <c r="X54" s="706" t="b">
        <f t="shared" si="14"/>
        <v>0</v>
      </c>
      <c r="Y54" s="706" t="b">
        <f t="shared" si="14"/>
        <v>0</v>
      </c>
      <c r="Z54" s="706">
        <f t="shared" si="3"/>
        <v>0</v>
      </c>
      <c r="AA54" s="706" t="str">
        <f t="shared" si="5"/>
        <v/>
      </c>
      <c r="AB54" s="706" t="str">
        <f t="shared" si="6"/>
        <v/>
      </c>
      <c r="AC54" s="706" t="str">
        <f t="shared" si="7"/>
        <v/>
      </c>
      <c r="AD54" s="706" t="str">
        <f t="shared" si="8"/>
        <v/>
      </c>
      <c r="AE54" s="706" t="str">
        <f t="shared" si="9"/>
        <v/>
      </c>
      <c r="AF54" s="706" t="str">
        <f t="shared" si="10"/>
        <v/>
      </c>
      <c r="AG54" s="706" t="str">
        <f t="shared" si="11"/>
        <v/>
      </c>
    </row>
    <row r="55" spans="1:33" s="121" customFormat="1" ht="19.899999999999999" hidden="1" customHeight="1" x14ac:dyDescent="0.25">
      <c r="A55" s="9"/>
      <c r="B55" s="7"/>
      <c r="C55" s="2"/>
      <c r="D55" s="5"/>
      <c r="E55" s="5"/>
      <c r="F55" s="16"/>
      <c r="G55" s="47"/>
      <c r="H55" s="48"/>
      <c r="I55" s="49"/>
      <c r="J55" s="82"/>
      <c r="K55" s="56"/>
      <c r="L55" s="57"/>
      <c r="M55" s="58"/>
      <c r="N55" s="57"/>
      <c r="O55" s="58"/>
      <c r="P55" s="56"/>
      <c r="Q55" s="49"/>
      <c r="R55" s="706" t="b">
        <f t="shared" si="14"/>
        <v>1</v>
      </c>
      <c r="S55" s="706" t="b">
        <f t="shared" si="14"/>
        <v>0</v>
      </c>
      <c r="T55" s="706" t="b">
        <f t="shared" si="14"/>
        <v>0</v>
      </c>
      <c r="U55" s="706" t="b">
        <f t="shared" si="14"/>
        <v>0</v>
      </c>
      <c r="V55" s="706" t="b">
        <f t="shared" si="14"/>
        <v>0</v>
      </c>
      <c r="W55" s="706" t="b">
        <f t="shared" si="14"/>
        <v>0</v>
      </c>
      <c r="X55" s="706" t="b">
        <f t="shared" si="14"/>
        <v>0</v>
      </c>
      <c r="Y55" s="706" t="b">
        <f t="shared" si="14"/>
        <v>0</v>
      </c>
      <c r="Z55" s="706">
        <f t="shared" si="3"/>
        <v>0</v>
      </c>
      <c r="AA55" s="706" t="str">
        <f t="shared" si="5"/>
        <v/>
      </c>
      <c r="AB55" s="706" t="str">
        <f t="shared" si="6"/>
        <v/>
      </c>
      <c r="AC55" s="706" t="str">
        <f t="shared" si="7"/>
        <v/>
      </c>
      <c r="AD55" s="706" t="str">
        <f t="shared" si="8"/>
        <v/>
      </c>
      <c r="AE55" s="706" t="str">
        <f t="shared" si="9"/>
        <v/>
      </c>
      <c r="AF55" s="706" t="str">
        <f t="shared" si="10"/>
        <v/>
      </c>
      <c r="AG55" s="706" t="str">
        <f t="shared" si="11"/>
        <v/>
      </c>
    </row>
    <row r="56" spans="1:33" s="121" customFormat="1" ht="19.899999999999999" hidden="1" customHeight="1" x14ac:dyDescent="0.25">
      <c r="A56" s="9"/>
      <c r="B56" s="7"/>
      <c r="C56" s="2"/>
      <c r="D56" s="5"/>
      <c r="E56" s="5"/>
      <c r="F56" s="16"/>
      <c r="G56" s="47"/>
      <c r="H56" s="48"/>
      <c r="I56" s="49"/>
      <c r="J56" s="82"/>
      <c r="K56" s="56"/>
      <c r="L56" s="57"/>
      <c r="M56" s="58"/>
      <c r="N56" s="57"/>
      <c r="O56" s="58"/>
      <c r="P56" s="56"/>
      <c r="Q56" s="49"/>
      <c r="R56" s="706" t="b">
        <f t="shared" si="14"/>
        <v>1</v>
      </c>
      <c r="S56" s="706" t="b">
        <f t="shared" si="14"/>
        <v>0</v>
      </c>
      <c r="T56" s="706" t="b">
        <f t="shared" si="14"/>
        <v>0</v>
      </c>
      <c r="U56" s="706" t="b">
        <f t="shared" si="14"/>
        <v>0</v>
      </c>
      <c r="V56" s="706" t="b">
        <f t="shared" si="14"/>
        <v>0</v>
      </c>
      <c r="W56" s="706" t="b">
        <f t="shared" si="14"/>
        <v>0</v>
      </c>
      <c r="X56" s="706" t="b">
        <f t="shared" si="14"/>
        <v>0</v>
      </c>
      <c r="Y56" s="706" t="b">
        <f t="shared" si="14"/>
        <v>0</v>
      </c>
      <c r="Z56" s="706">
        <f t="shared" si="3"/>
        <v>0</v>
      </c>
      <c r="AA56" s="706" t="str">
        <f t="shared" si="5"/>
        <v/>
      </c>
      <c r="AB56" s="706" t="str">
        <f t="shared" si="6"/>
        <v/>
      </c>
      <c r="AC56" s="706" t="str">
        <f t="shared" si="7"/>
        <v/>
      </c>
      <c r="AD56" s="706" t="str">
        <f t="shared" si="8"/>
        <v/>
      </c>
      <c r="AE56" s="706" t="str">
        <f t="shared" si="9"/>
        <v/>
      </c>
      <c r="AF56" s="706" t="str">
        <f t="shared" si="10"/>
        <v/>
      </c>
      <c r="AG56" s="706" t="str">
        <f t="shared" si="11"/>
        <v/>
      </c>
    </row>
    <row r="57" spans="1:33" s="121" customFormat="1" ht="19.899999999999999" hidden="1" customHeight="1" x14ac:dyDescent="0.25">
      <c r="A57" s="9"/>
      <c r="B57" s="7"/>
      <c r="C57" s="2"/>
      <c r="D57" s="5"/>
      <c r="E57" s="5"/>
      <c r="F57" s="16"/>
      <c r="G57" s="47"/>
      <c r="H57" s="48"/>
      <c r="I57" s="49"/>
      <c r="J57" s="82"/>
      <c r="K57" s="56"/>
      <c r="L57" s="57"/>
      <c r="M57" s="58"/>
      <c r="N57" s="57"/>
      <c r="O57" s="58"/>
      <c r="P57" s="56"/>
      <c r="Q57" s="49"/>
      <c r="R57" s="706" t="b">
        <f t="shared" ref="R57:Y72" si="15">R56</f>
        <v>1</v>
      </c>
      <c r="S57" s="706" t="b">
        <f t="shared" si="15"/>
        <v>0</v>
      </c>
      <c r="T57" s="706" t="b">
        <f t="shared" si="15"/>
        <v>0</v>
      </c>
      <c r="U57" s="706" t="b">
        <f t="shared" si="15"/>
        <v>0</v>
      </c>
      <c r="V57" s="706" t="b">
        <f t="shared" si="15"/>
        <v>0</v>
      </c>
      <c r="W57" s="706" t="b">
        <f t="shared" si="15"/>
        <v>0</v>
      </c>
      <c r="X57" s="706" t="b">
        <f t="shared" si="15"/>
        <v>0</v>
      </c>
      <c r="Y57" s="706" t="b">
        <f t="shared" si="15"/>
        <v>0</v>
      </c>
      <c r="Z57" s="706">
        <f t="shared" si="3"/>
        <v>0</v>
      </c>
      <c r="AA57" s="706" t="str">
        <f t="shared" si="5"/>
        <v/>
      </c>
      <c r="AB57" s="706" t="str">
        <f t="shared" si="6"/>
        <v/>
      </c>
      <c r="AC57" s="706" t="str">
        <f t="shared" si="7"/>
        <v/>
      </c>
      <c r="AD57" s="706" t="str">
        <f t="shared" si="8"/>
        <v/>
      </c>
      <c r="AE57" s="706" t="str">
        <f t="shared" si="9"/>
        <v/>
      </c>
      <c r="AF57" s="706" t="str">
        <f t="shared" si="10"/>
        <v/>
      </c>
      <c r="AG57" s="706" t="str">
        <f t="shared" si="11"/>
        <v/>
      </c>
    </row>
    <row r="58" spans="1:33" s="121" customFormat="1" ht="19.899999999999999" hidden="1" customHeight="1" x14ac:dyDescent="0.25">
      <c r="A58" s="9"/>
      <c r="B58" s="7"/>
      <c r="C58" s="2"/>
      <c r="D58" s="5"/>
      <c r="E58" s="5"/>
      <c r="F58" s="16"/>
      <c r="G58" s="47"/>
      <c r="H58" s="48"/>
      <c r="I58" s="49"/>
      <c r="J58" s="82"/>
      <c r="K58" s="56"/>
      <c r="L58" s="57"/>
      <c r="M58" s="58"/>
      <c r="N58" s="57"/>
      <c r="O58" s="58"/>
      <c r="P58" s="56"/>
      <c r="Q58" s="49"/>
      <c r="R58" s="706" t="b">
        <f t="shared" si="15"/>
        <v>1</v>
      </c>
      <c r="S58" s="706" t="b">
        <f t="shared" si="15"/>
        <v>0</v>
      </c>
      <c r="T58" s="706" t="b">
        <f t="shared" si="15"/>
        <v>0</v>
      </c>
      <c r="U58" s="706" t="b">
        <f t="shared" si="15"/>
        <v>0</v>
      </c>
      <c r="V58" s="706" t="b">
        <f t="shared" si="15"/>
        <v>0</v>
      </c>
      <c r="W58" s="706" t="b">
        <f t="shared" si="15"/>
        <v>0</v>
      </c>
      <c r="X58" s="706" t="b">
        <f t="shared" si="15"/>
        <v>0</v>
      </c>
      <c r="Y58" s="706" t="b">
        <f t="shared" si="15"/>
        <v>0</v>
      </c>
      <c r="Z58" s="706">
        <f t="shared" si="3"/>
        <v>0</v>
      </c>
      <c r="AA58" s="706" t="str">
        <f t="shared" si="5"/>
        <v/>
      </c>
      <c r="AB58" s="706" t="str">
        <f t="shared" si="6"/>
        <v/>
      </c>
      <c r="AC58" s="706" t="str">
        <f t="shared" si="7"/>
        <v/>
      </c>
      <c r="AD58" s="706" t="str">
        <f t="shared" si="8"/>
        <v/>
      </c>
      <c r="AE58" s="706" t="str">
        <f t="shared" si="9"/>
        <v/>
      </c>
      <c r="AF58" s="706" t="str">
        <f t="shared" si="10"/>
        <v/>
      </c>
      <c r="AG58" s="706" t="str">
        <f t="shared" si="11"/>
        <v/>
      </c>
    </row>
    <row r="59" spans="1:33" s="121" customFormat="1" ht="19.899999999999999" hidden="1" customHeight="1" x14ac:dyDescent="0.25">
      <c r="A59" s="9"/>
      <c r="B59" s="7"/>
      <c r="C59" s="2"/>
      <c r="D59" s="5"/>
      <c r="E59" s="5"/>
      <c r="F59" s="16"/>
      <c r="G59" s="47"/>
      <c r="H59" s="48"/>
      <c r="I59" s="49"/>
      <c r="J59" s="82"/>
      <c r="K59" s="56"/>
      <c r="L59" s="57"/>
      <c r="M59" s="58"/>
      <c r="N59" s="57"/>
      <c r="O59" s="58"/>
      <c r="P59" s="56"/>
      <c r="Q59" s="49"/>
      <c r="R59" s="706" t="b">
        <f t="shared" si="15"/>
        <v>1</v>
      </c>
      <c r="S59" s="706" t="b">
        <f t="shared" si="15"/>
        <v>0</v>
      </c>
      <c r="T59" s="706" t="b">
        <f t="shared" si="15"/>
        <v>0</v>
      </c>
      <c r="U59" s="706" t="b">
        <f t="shared" si="15"/>
        <v>0</v>
      </c>
      <c r="V59" s="706" t="b">
        <f t="shared" si="15"/>
        <v>0</v>
      </c>
      <c r="W59" s="706" t="b">
        <f t="shared" si="15"/>
        <v>0</v>
      </c>
      <c r="X59" s="706" t="b">
        <f t="shared" si="15"/>
        <v>0</v>
      </c>
      <c r="Y59" s="706" t="b">
        <f t="shared" si="15"/>
        <v>0</v>
      </c>
      <c r="Z59" s="706">
        <f t="shared" si="3"/>
        <v>0</v>
      </c>
      <c r="AA59" s="706" t="str">
        <f t="shared" si="5"/>
        <v/>
      </c>
      <c r="AB59" s="706" t="str">
        <f t="shared" si="6"/>
        <v/>
      </c>
      <c r="AC59" s="706" t="str">
        <f t="shared" si="7"/>
        <v/>
      </c>
      <c r="AD59" s="706" t="str">
        <f t="shared" si="8"/>
        <v/>
      </c>
      <c r="AE59" s="706" t="str">
        <f t="shared" si="9"/>
        <v/>
      </c>
      <c r="AF59" s="706" t="str">
        <f t="shared" si="10"/>
        <v/>
      </c>
      <c r="AG59" s="706" t="str">
        <f t="shared" si="11"/>
        <v/>
      </c>
    </row>
    <row r="60" spans="1:33" s="121" customFormat="1" ht="19.899999999999999" hidden="1" customHeight="1" x14ac:dyDescent="0.25">
      <c r="A60" s="9"/>
      <c r="B60" s="7"/>
      <c r="C60" s="2"/>
      <c r="D60" s="5"/>
      <c r="E60" s="5"/>
      <c r="F60" s="16"/>
      <c r="G60" s="47"/>
      <c r="H60" s="48"/>
      <c r="I60" s="49"/>
      <c r="J60" s="82"/>
      <c r="K60" s="56"/>
      <c r="L60" s="57"/>
      <c r="M60" s="58"/>
      <c r="N60" s="57"/>
      <c r="O60" s="58"/>
      <c r="P60" s="56"/>
      <c r="Q60" s="49"/>
      <c r="R60" s="706" t="b">
        <f t="shared" si="15"/>
        <v>1</v>
      </c>
      <c r="S60" s="706" t="b">
        <f t="shared" si="15"/>
        <v>0</v>
      </c>
      <c r="T60" s="706" t="b">
        <f t="shared" si="15"/>
        <v>0</v>
      </c>
      <c r="U60" s="706" t="b">
        <f t="shared" si="15"/>
        <v>0</v>
      </c>
      <c r="V60" s="706" t="b">
        <f t="shared" si="15"/>
        <v>0</v>
      </c>
      <c r="W60" s="706" t="b">
        <f t="shared" si="15"/>
        <v>0</v>
      </c>
      <c r="X60" s="706" t="b">
        <f t="shared" si="15"/>
        <v>0</v>
      </c>
      <c r="Y60" s="706" t="b">
        <f t="shared" si="15"/>
        <v>0</v>
      </c>
      <c r="Z60" s="706">
        <f t="shared" si="3"/>
        <v>0</v>
      </c>
      <c r="AA60" s="706" t="str">
        <f t="shared" si="5"/>
        <v/>
      </c>
      <c r="AB60" s="706" t="str">
        <f t="shared" si="6"/>
        <v/>
      </c>
      <c r="AC60" s="706" t="str">
        <f t="shared" si="7"/>
        <v/>
      </c>
      <c r="AD60" s="706" t="str">
        <f t="shared" si="8"/>
        <v/>
      </c>
      <c r="AE60" s="706" t="str">
        <f t="shared" si="9"/>
        <v/>
      </c>
      <c r="AF60" s="706" t="str">
        <f t="shared" si="10"/>
        <v/>
      </c>
      <c r="AG60" s="706" t="str">
        <f t="shared" si="11"/>
        <v/>
      </c>
    </row>
    <row r="61" spans="1:33" s="121" customFormat="1" ht="19.899999999999999" hidden="1" customHeight="1" x14ac:dyDescent="0.25">
      <c r="A61" s="9"/>
      <c r="B61" s="7"/>
      <c r="C61" s="2"/>
      <c r="D61" s="5"/>
      <c r="E61" s="5"/>
      <c r="F61" s="16"/>
      <c r="G61" s="47"/>
      <c r="H61" s="48"/>
      <c r="I61" s="49"/>
      <c r="J61" s="82"/>
      <c r="K61" s="56"/>
      <c r="L61" s="57"/>
      <c r="M61" s="58"/>
      <c r="N61" s="57"/>
      <c r="O61" s="58"/>
      <c r="P61" s="56"/>
      <c r="Q61" s="49"/>
      <c r="R61" s="706" t="b">
        <f t="shared" si="15"/>
        <v>1</v>
      </c>
      <c r="S61" s="706" t="b">
        <f t="shared" si="15"/>
        <v>0</v>
      </c>
      <c r="T61" s="706" t="b">
        <f t="shared" si="15"/>
        <v>0</v>
      </c>
      <c r="U61" s="706" t="b">
        <f t="shared" si="15"/>
        <v>0</v>
      </c>
      <c r="V61" s="706" t="b">
        <f t="shared" si="15"/>
        <v>0</v>
      </c>
      <c r="W61" s="706" t="b">
        <f t="shared" si="15"/>
        <v>0</v>
      </c>
      <c r="X61" s="706" t="b">
        <f t="shared" si="15"/>
        <v>0</v>
      </c>
      <c r="Y61" s="706" t="b">
        <f t="shared" si="15"/>
        <v>0</v>
      </c>
      <c r="Z61" s="706">
        <f t="shared" si="3"/>
        <v>0</v>
      </c>
      <c r="AA61" s="706" t="str">
        <f t="shared" si="5"/>
        <v/>
      </c>
      <c r="AB61" s="706" t="str">
        <f t="shared" si="6"/>
        <v/>
      </c>
      <c r="AC61" s="706" t="str">
        <f t="shared" si="7"/>
        <v/>
      </c>
      <c r="AD61" s="706" t="str">
        <f t="shared" si="8"/>
        <v/>
      </c>
      <c r="AE61" s="706" t="str">
        <f t="shared" si="9"/>
        <v/>
      </c>
      <c r="AF61" s="706" t="str">
        <f t="shared" si="10"/>
        <v/>
      </c>
      <c r="AG61" s="706" t="str">
        <f t="shared" si="11"/>
        <v/>
      </c>
    </row>
    <row r="62" spans="1:33" s="121" customFormat="1" ht="19.899999999999999" hidden="1" customHeight="1" x14ac:dyDescent="0.25">
      <c r="A62" s="9"/>
      <c r="B62" s="7"/>
      <c r="C62" s="2"/>
      <c r="D62" s="5"/>
      <c r="E62" s="5"/>
      <c r="F62" s="16"/>
      <c r="G62" s="47"/>
      <c r="H62" s="48"/>
      <c r="I62" s="49"/>
      <c r="J62" s="82"/>
      <c r="K62" s="56"/>
      <c r="L62" s="57"/>
      <c r="M62" s="58"/>
      <c r="N62" s="57"/>
      <c r="O62" s="58"/>
      <c r="P62" s="56"/>
      <c r="Q62" s="49"/>
      <c r="R62" s="706" t="b">
        <f t="shared" si="15"/>
        <v>1</v>
      </c>
      <c r="S62" s="706" t="b">
        <f t="shared" si="15"/>
        <v>0</v>
      </c>
      <c r="T62" s="706" t="b">
        <f t="shared" si="15"/>
        <v>0</v>
      </c>
      <c r="U62" s="706" t="b">
        <f t="shared" si="15"/>
        <v>0</v>
      </c>
      <c r="V62" s="706" t="b">
        <f t="shared" si="15"/>
        <v>0</v>
      </c>
      <c r="W62" s="706" t="b">
        <f t="shared" si="15"/>
        <v>0</v>
      </c>
      <c r="X62" s="706" t="b">
        <f t="shared" si="15"/>
        <v>0</v>
      </c>
      <c r="Y62" s="706" t="b">
        <f t="shared" si="15"/>
        <v>0</v>
      </c>
      <c r="Z62" s="706">
        <f t="shared" si="3"/>
        <v>0</v>
      </c>
      <c r="AA62" s="706" t="str">
        <f t="shared" si="5"/>
        <v/>
      </c>
      <c r="AB62" s="706" t="str">
        <f t="shared" si="6"/>
        <v/>
      </c>
      <c r="AC62" s="706" t="str">
        <f t="shared" si="7"/>
        <v/>
      </c>
      <c r="AD62" s="706" t="str">
        <f t="shared" si="8"/>
        <v/>
      </c>
      <c r="AE62" s="706" t="str">
        <f t="shared" si="9"/>
        <v/>
      </c>
      <c r="AF62" s="706" t="str">
        <f t="shared" si="10"/>
        <v/>
      </c>
      <c r="AG62" s="706" t="str">
        <f t="shared" si="11"/>
        <v/>
      </c>
    </row>
    <row r="63" spans="1:33" s="121" customFormat="1" ht="19.899999999999999" hidden="1" customHeight="1" x14ac:dyDescent="0.25">
      <c r="A63" s="9"/>
      <c r="B63" s="7"/>
      <c r="C63" s="2"/>
      <c r="D63" s="5"/>
      <c r="E63" s="5"/>
      <c r="F63" s="16"/>
      <c r="G63" s="47"/>
      <c r="H63" s="48"/>
      <c r="I63" s="49"/>
      <c r="J63" s="82"/>
      <c r="K63" s="56"/>
      <c r="L63" s="57"/>
      <c r="M63" s="58"/>
      <c r="N63" s="57"/>
      <c r="O63" s="58"/>
      <c r="P63" s="56"/>
      <c r="Q63" s="49"/>
      <c r="R63" s="706" t="b">
        <f t="shared" si="15"/>
        <v>1</v>
      </c>
      <c r="S63" s="706" t="b">
        <f t="shared" si="15"/>
        <v>0</v>
      </c>
      <c r="T63" s="706" t="b">
        <f t="shared" si="15"/>
        <v>0</v>
      </c>
      <c r="U63" s="706" t="b">
        <f t="shared" si="15"/>
        <v>0</v>
      </c>
      <c r="V63" s="706" t="b">
        <f t="shared" si="15"/>
        <v>0</v>
      </c>
      <c r="W63" s="706" t="b">
        <f t="shared" si="15"/>
        <v>0</v>
      </c>
      <c r="X63" s="706" t="b">
        <f t="shared" si="15"/>
        <v>0</v>
      </c>
      <c r="Y63" s="706" t="b">
        <f t="shared" si="15"/>
        <v>0</v>
      </c>
      <c r="Z63" s="706">
        <f t="shared" si="3"/>
        <v>0</v>
      </c>
      <c r="AA63" s="706" t="str">
        <f t="shared" si="5"/>
        <v/>
      </c>
      <c r="AB63" s="706" t="str">
        <f t="shared" si="6"/>
        <v/>
      </c>
      <c r="AC63" s="706" t="str">
        <f t="shared" si="7"/>
        <v/>
      </c>
      <c r="AD63" s="706" t="str">
        <f t="shared" si="8"/>
        <v/>
      </c>
      <c r="AE63" s="706" t="str">
        <f t="shared" si="9"/>
        <v/>
      </c>
      <c r="AF63" s="706" t="str">
        <f t="shared" si="10"/>
        <v/>
      </c>
      <c r="AG63" s="706" t="str">
        <f t="shared" si="11"/>
        <v/>
      </c>
    </row>
    <row r="64" spans="1:33" s="121" customFormat="1" ht="19.899999999999999" hidden="1" customHeight="1" x14ac:dyDescent="0.25">
      <c r="A64" s="9"/>
      <c r="B64" s="7"/>
      <c r="C64" s="2"/>
      <c r="D64" s="5"/>
      <c r="E64" s="5"/>
      <c r="F64" s="16"/>
      <c r="G64" s="47"/>
      <c r="H64" s="48"/>
      <c r="I64" s="49"/>
      <c r="J64" s="82"/>
      <c r="K64" s="56"/>
      <c r="L64" s="57"/>
      <c r="M64" s="58"/>
      <c r="N64" s="57"/>
      <c r="O64" s="58"/>
      <c r="P64" s="56"/>
      <c r="Q64" s="49"/>
      <c r="R64" s="706" t="b">
        <f t="shared" si="15"/>
        <v>1</v>
      </c>
      <c r="S64" s="706" t="b">
        <f t="shared" si="15"/>
        <v>0</v>
      </c>
      <c r="T64" s="706" t="b">
        <f t="shared" si="15"/>
        <v>0</v>
      </c>
      <c r="U64" s="706" t="b">
        <f t="shared" si="15"/>
        <v>0</v>
      </c>
      <c r="V64" s="706" t="b">
        <f t="shared" si="15"/>
        <v>0</v>
      </c>
      <c r="W64" s="706" t="b">
        <f t="shared" si="15"/>
        <v>0</v>
      </c>
      <c r="X64" s="706" t="b">
        <f t="shared" si="15"/>
        <v>0</v>
      </c>
      <c r="Y64" s="706" t="b">
        <f t="shared" si="15"/>
        <v>0</v>
      </c>
      <c r="Z64" s="706">
        <f t="shared" si="3"/>
        <v>0</v>
      </c>
      <c r="AA64" s="706" t="str">
        <f t="shared" si="5"/>
        <v/>
      </c>
      <c r="AB64" s="706" t="str">
        <f t="shared" si="6"/>
        <v/>
      </c>
      <c r="AC64" s="706" t="str">
        <f t="shared" si="7"/>
        <v/>
      </c>
      <c r="AD64" s="706" t="str">
        <f t="shared" si="8"/>
        <v/>
      </c>
      <c r="AE64" s="706" t="str">
        <f t="shared" si="9"/>
        <v/>
      </c>
      <c r="AF64" s="706" t="str">
        <f t="shared" si="10"/>
        <v/>
      </c>
      <c r="AG64" s="706" t="str">
        <f t="shared" si="11"/>
        <v/>
      </c>
    </row>
    <row r="65" spans="1:33" s="121" customFormat="1" ht="19.899999999999999" hidden="1" customHeight="1" x14ac:dyDescent="0.25">
      <c r="A65" s="9"/>
      <c r="B65" s="7"/>
      <c r="C65" s="2"/>
      <c r="D65" s="5"/>
      <c r="E65" s="5"/>
      <c r="F65" s="16"/>
      <c r="G65" s="47"/>
      <c r="H65" s="48"/>
      <c r="I65" s="49"/>
      <c r="J65" s="82"/>
      <c r="K65" s="56"/>
      <c r="L65" s="57"/>
      <c r="M65" s="58"/>
      <c r="N65" s="57"/>
      <c r="O65" s="58"/>
      <c r="P65" s="56"/>
      <c r="Q65" s="49"/>
      <c r="R65" s="706" t="b">
        <f t="shared" si="15"/>
        <v>1</v>
      </c>
      <c r="S65" s="706" t="b">
        <f t="shared" si="15"/>
        <v>0</v>
      </c>
      <c r="T65" s="706" t="b">
        <f t="shared" si="15"/>
        <v>0</v>
      </c>
      <c r="U65" s="706" t="b">
        <f t="shared" si="15"/>
        <v>0</v>
      </c>
      <c r="V65" s="706" t="b">
        <f t="shared" si="15"/>
        <v>0</v>
      </c>
      <c r="W65" s="706" t="b">
        <f t="shared" si="15"/>
        <v>0</v>
      </c>
      <c r="X65" s="706" t="b">
        <f t="shared" si="15"/>
        <v>0</v>
      </c>
      <c r="Y65" s="706" t="b">
        <f t="shared" si="15"/>
        <v>0</v>
      </c>
      <c r="Z65" s="706">
        <f t="shared" si="3"/>
        <v>0</v>
      </c>
      <c r="AA65" s="706" t="str">
        <f t="shared" si="5"/>
        <v/>
      </c>
      <c r="AB65" s="706" t="str">
        <f t="shared" si="6"/>
        <v/>
      </c>
      <c r="AC65" s="706" t="str">
        <f t="shared" si="7"/>
        <v/>
      </c>
      <c r="AD65" s="706" t="str">
        <f t="shared" si="8"/>
        <v/>
      </c>
      <c r="AE65" s="706" t="str">
        <f t="shared" si="9"/>
        <v/>
      </c>
      <c r="AF65" s="706" t="str">
        <f t="shared" si="10"/>
        <v/>
      </c>
      <c r="AG65" s="706" t="str">
        <f t="shared" si="11"/>
        <v/>
      </c>
    </row>
    <row r="66" spans="1:33" s="121" customFormat="1" ht="19.899999999999999" hidden="1" customHeight="1" x14ac:dyDescent="0.25">
      <c r="A66" s="9"/>
      <c r="B66" s="7"/>
      <c r="C66" s="2"/>
      <c r="D66" s="5"/>
      <c r="E66" s="5"/>
      <c r="F66" s="16"/>
      <c r="G66" s="47"/>
      <c r="H66" s="48"/>
      <c r="I66" s="49"/>
      <c r="J66" s="82"/>
      <c r="K66" s="56"/>
      <c r="L66" s="57"/>
      <c r="M66" s="58"/>
      <c r="N66" s="57"/>
      <c r="O66" s="58"/>
      <c r="P66" s="56"/>
      <c r="Q66" s="49"/>
      <c r="R66" s="706" t="b">
        <f t="shared" si="15"/>
        <v>1</v>
      </c>
      <c r="S66" s="706" t="b">
        <f t="shared" si="15"/>
        <v>0</v>
      </c>
      <c r="T66" s="706" t="b">
        <f t="shared" si="15"/>
        <v>0</v>
      </c>
      <c r="U66" s="706" t="b">
        <f t="shared" si="15"/>
        <v>0</v>
      </c>
      <c r="V66" s="706" t="b">
        <f t="shared" si="15"/>
        <v>0</v>
      </c>
      <c r="W66" s="706" t="b">
        <f t="shared" si="15"/>
        <v>0</v>
      </c>
      <c r="X66" s="706" t="b">
        <f t="shared" si="15"/>
        <v>0</v>
      </c>
      <c r="Y66" s="706" t="b">
        <f t="shared" si="15"/>
        <v>0</v>
      </c>
      <c r="Z66" s="706">
        <f t="shared" si="3"/>
        <v>0</v>
      </c>
      <c r="AA66" s="706" t="str">
        <f t="shared" si="5"/>
        <v/>
      </c>
      <c r="AB66" s="706" t="str">
        <f t="shared" si="6"/>
        <v/>
      </c>
      <c r="AC66" s="706" t="str">
        <f t="shared" si="7"/>
        <v/>
      </c>
      <c r="AD66" s="706" t="str">
        <f t="shared" si="8"/>
        <v/>
      </c>
      <c r="AE66" s="706" t="str">
        <f t="shared" si="9"/>
        <v/>
      </c>
      <c r="AF66" s="706" t="str">
        <f t="shared" si="10"/>
        <v/>
      </c>
      <c r="AG66" s="706" t="str">
        <f t="shared" si="11"/>
        <v/>
      </c>
    </row>
    <row r="67" spans="1:33" s="121" customFormat="1" ht="19.899999999999999" hidden="1" customHeight="1" x14ac:dyDescent="0.25">
      <c r="A67" s="9"/>
      <c r="B67" s="7"/>
      <c r="C67" s="2"/>
      <c r="D67" s="5"/>
      <c r="E67" s="5"/>
      <c r="F67" s="16"/>
      <c r="G67" s="47"/>
      <c r="H67" s="48"/>
      <c r="I67" s="49"/>
      <c r="J67" s="82"/>
      <c r="K67" s="56"/>
      <c r="L67" s="57"/>
      <c r="M67" s="58"/>
      <c r="N67" s="57"/>
      <c r="O67" s="58"/>
      <c r="P67" s="56"/>
      <c r="Q67" s="49"/>
      <c r="R67" s="706" t="b">
        <f t="shared" si="15"/>
        <v>1</v>
      </c>
      <c r="S67" s="706" t="b">
        <f t="shared" si="15"/>
        <v>0</v>
      </c>
      <c r="T67" s="706" t="b">
        <f t="shared" si="15"/>
        <v>0</v>
      </c>
      <c r="U67" s="706" t="b">
        <f t="shared" si="15"/>
        <v>0</v>
      </c>
      <c r="V67" s="706" t="b">
        <f t="shared" si="15"/>
        <v>0</v>
      </c>
      <c r="W67" s="706" t="b">
        <f t="shared" si="15"/>
        <v>0</v>
      </c>
      <c r="X67" s="706" t="b">
        <f t="shared" si="15"/>
        <v>0</v>
      </c>
      <c r="Y67" s="706" t="b">
        <f t="shared" si="15"/>
        <v>0</v>
      </c>
      <c r="Z67" s="706">
        <f t="shared" si="3"/>
        <v>0</v>
      </c>
      <c r="AA67" s="706" t="str">
        <f t="shared" si="5"/>
        <v/>
      </c>
      <c r="AB67" s="706" t="str">
        <f t="shared" si="6"/>
        <v/>
      </c>
      <c r="AC67" s="706" t="str">
        <f t="shared" si="7"/>
        <v/>
      </c>
      <c r="AD67" s="706" t="str">
        <f t="shared" si="8"/>
        <v/>
      </c>
      <c r="AE67" s="706" t="str">
        <f t="shared" si="9"/>
        <v/>
      </c>
      <c r="AF67" s="706" t="str">
        <f t="shared" si="10"/>
        <v/>
      </c>
      <c r="AG67" s="706" t="str">
        <f t="shared" si="11"/>
        <v/>
      </c>
    </row>
    <row r="68" spans="1:33" s="121" customFormat="1" ht="19.899999999999999" hidden="1" customHeight="1" x14ac:dyDescent="0.25">
      <c r="A68" s="9"/>
      <c r="B68" s="7"/>
      <c r="C68" s="2"/>
      <c r="D68" s="5"/>
      <c r="E68" s="5"/>
      <c r="F68" s="16"/>
      <c r="G68" s="47"/>
      <c r="H68" s="48"/>
      <c r="I68" s="49"/>
      <c r="J68" s="82"/>
      <c r="K68" s="56"/>
      <c r="L68" s="57"/>
      <c r="M68" s="58"/>
      <c r="N68" s="57"/>
      <c r="O68" s="58"/>
      <c r="P68" s="56"/>
      <c r="Q68" s="49"/>
      <c r="R68" s="706" t="b">
        <f t="shared" si="15"/>
        <v>1</v>
      </c>
      <c r="S68" s="706" t="b">
        <f t="shared" si="15"/>
        <v>0</v>
      </c>
      <c r="T68" s="706" t="b">
        <f t="shared" si="15"/>
        <v>0</v>
      </c>
      <c r="U68" s="706" t="b">
        <f t="shared" si="15"/>
        <v>0</v>
      </c>
      <c r="V68" s="706" t="b">
        <f t="shared" si="15"/>
        <v>0</v>
      </c>
      <c r="W68" s="706" t="b">
        <f t="shared" si="15"/>
        <v>0</v>
      </c>
      <c r="X68" s="706" t="b">
        <f t="shared" si="15"/>
        <v>0</v>
      </c>
      <c r="Y68" s="706" t="b">
        <f t="shared" si="15"/>
        <v>0</v>
      </c>
      <c r="Z68" s="706">
        <f t="shared" si="3"/>
        <v>0</v>
      </c>
      <c r="AA68" s="706" t="str">
        <f t="shared" si="5"/>
        <v/>
      </c>
      <c r="AB68" s="706" t="str">
        <f t="shared" si="6"/>
        <v/>
      </c>
      <c r="AC68" s="706" t="str">
        <f t="shared" si="7"/>
        <v/>
      </c>
      <c r="AD68" s="706" t="str">
        <f t="shared" si="8"/>
        <v/>
      </c>
      <c r="AE68" s="706" t="str">
        <f t="shared" si="9"/>
        <v/>
      </c>
      <c r="AF68" s="706" t="str">
        <f t="shared" si="10"/>
        <v/>
      </c>
      <c r="AG68" s="706" t="str">
        <f t="shared" si="11"/>
        <v/>
      </c>
    </row>
    <row r="69" spans="1:33" s="121" customFormat="1" ht="19.899999999999999" hidden="1" customHeight="1" x14ac:dyDescent="0.25">
      <c r="A69" s="9"/>
      <c r="B69" s="7"/>
      <c r="C69" s="2"/>
      <c r="D69" s="5"/>
      <c r="E69" s="5"/>
      <c r="F69" s="16"/>
      <c r="G69" s="47"/>
      <c r="H69" s="48"/>
      <c r="I69" s="49"/>
      <c r="J69" s="82"/>
      <c r="K69" s="56"/>
      <c r="L69" s="57"/>
      <c r="M69" s="58"/>
      <c r="N69" s="57"/>
      <c r="O69" s="58"/>
      <c r="P69" s="56"/>
      <c r="Q69" s="49"/>
      <c r="R69" s="706" t="b">
        <f t="shared" si="15"/>
        <v>1</v>
      </c>
      <c r="S69" s="706" t="b">
        <f t="shared" si="15"/>
        <v>0</v>
      </c>
      <c r="T69" s="706" t="b">
        <f t="shared" si="15"/>
        <v>0</v>
      </c>
      <c r="U69" s="706" t="b">
        <f t="shared" si="15"/>
        <v>0</v>
      </c>
      <c r="V69" s="706" t="b">
        <f t="shared" si="15"/>
        <v>0</v>
      </c>
      <c r="W69" s="706" t="b">
        <f t="shared" si="15"/>
        <v>0</v>
      </c>
      <c r="X69" s="706" t="b">
        <f t="shared" si="15"/>
        <v>0</v>
      </c>
      <c r="Y69" s="706" t="b">
        <f t="shared" si="15"/>
        <v>0</v>
      </c>
      <c r="Z69" s="706">
        <f t="shared" si="3"/>
        <v>0</v>
      </c>
      <c r="AA69" s="706" t="str">
        <f t="shared" si="5"/>
        <v/>
      </c>
      <c r="AB69" s="706" t="str">
        <f t="shared" si="6"/>
        <v/>
      </c>
      <c r="AC69" s="706" t="str">
        <f t="shared" si="7"/>
        <v/>
      </c>
      <c r="AD69" s="706" t="str">
        <f t="shared" si="8"/>
        <v/>
      </c>
      <c r="AE69" s="706" t="str">
        <f t="shared" si="9"/>
        <v/>
      </c>
      <c r="AF69" s="706" t="str">
        <f t="shared" si="10"/>
        <v/>
      </c>
      <c r="AG69" s="706" t="str">
        <f t="shared" si="11"/>
        <v/>
      </c>
    </row>
    <row r="70" spans="1:33" s="121" customFormat="1" ht="19.899999999999999" hidden="1" customHeight="1" x14ac:dyDescent="0.25">
      <c r="A70" s="9"/>
      <c r="B70" s="7"/>
      <c r="C70" s="2"/>
      <c r="D70" s="5"/>
      <c r="E70" s="5"/>
      <c r="F70" s="16"/>
      <c r="G70" s="47"/>
      <c r="H70" s="48"/>
      <c r="I70" s="49"/>
      <c r="J70" s="82"/>
      <c r="K70" s="56"/>
      <c r="L70" s="57"/>
      <c r="M70" s="58"/>
      <c r="N70" s="57"/>
      <c r="O70" s="58"/>
      <c r="P70" s="56"/>
      <c r="Q70" s="49"/>
      <c r="R70" s="706" t="b">
        <f t="shared" si="15"/>
        <v>1</v>
      </c>
      <c r="S70" s="706" t="b">
        <f t="shared" si="15"/>
        <v>0</v>
      </c>
      <c r="T70" s="706" t="b">
        <f t="shared" si="15"/>
        <v>0</v>
      </c>
      <c r="U70" s="706" t="b">
        <f t="shared" si="15"/>
        <v>0</v>
      </c>
      <c r="V70" s="706" t="b">
        <f t="shared" si="15"/>
        <v>0</v>
      </c>
      <c r="W70" s="706" t="b">
        <f t="shared" si="15"/>
        <v>0</v>
      </c>
      <c r="X70" s="706" t="b">
        <f t="shared" si="15"/>
        <v>0</v>
      </c>
      <c r="Y70" s="706" t="b">
        <f t="shared" si="15"/>
        <v>0</v>
      </c>
      <c r="Z70" s="706">
        <f t="shared" si="3"/>
        <v>0</v>
      </c>
      <c r="AA70" s="706" t="str">
        <f t="shared" si="5"/>
        <v/>
      </c>
      <c r="AB70" s="706" t="str">
        <f t="shared" si="6"/>
        <v/>
      </c>
      <c r="AC70" s="706" t="str">
        <f t="shared" si="7"/>
        <v/>
      </c>
      <c r="AD70" s="706" t="str">
        <f t="shared" si="8"/>
        <v/>
      </c>
      <c r="AE70" s="706" t="str">
        <f t="shared" si="9"/>
        <v/>
      </c>
      <c r="AF70" s="706" t="str">
        <f t="shared" si="10"/>
        <v/>
      </c>
      <c r="AG70" s="706" t="str">
        <f t="shared" si="11"/>
        <v/>
      </c>
    </row>
    <row r="71" spans="1:33" s="121" customFormat="1" ht="19.899999999999999" hidden="1" customHeight="1" x14ac:dyDescent="0.25">
      <c r="A71" s="9"/>
      <c r="B71" s="7"/>
      <c r="C71" s="2"/>
      <c r="D71" s="5"/>
      <c r="E71" s="5"/>
      <c r="F71" s="16"/>
      <c r="G71" s="47"/>
      <c r="H71" s="48"/>
      <c r="I71" s="49"/>
      <c r="J71" s="82"/>
      <c r="K71" s="56"/>
      <c r="L71" s="57"/>
      <c r="M71" s="58"/>
      <c r="N71" s="57"/>
      <c r="O71" s="58"/>
      <c r="P71" s="56"/>
      <c r="Q71" s="49"/>
      <c r="R71" s="706" t="b">
        <f t="shared" si="15"/>
        <v>1</v>
      </c>
      <c r="S71" s="706" t="b">
        <f t="shared" si="15"/>
        <v>0</v>
      </c>
      <c r="T71" s="706" t="b">
        <f t="shared" si="15"/>
        <v>0</v>
      </c>
      <c r="U71" s="706" t="b">
        <f t="shared" si="15"/>
        <v>0</v>
      </c>
      <c r="V71" s="706" t="b">
        <f t="shared" si="15"/>
        <v>0</v>
      </c>
      <c r="W71" s="706" t="b">
        <f t="shared" si="15"/>
        <v>0</v>
      </c>
      <c r="X71" s="706" t="b">
        <f t="shared" si="15"/>
        <v>0</v>
      </c>
      <c r="Y71" s="706" t="b">
        <f t="shared" si="15"/>
        <v>0</v>
      </c>
      <c r="Z71" s="706">
        <f t="shared" si="3"/>
        <v>0</v>
      </c>
      <c r="AA71" s="706" t="str">
        <f t="shared" si="5"/>
        <v/>
      </c>
      <c r="AB71" s="706" t="str">
        <f t="shared" si="6"/>
        <v/>
      </c>
      <c r="AC71" s="706" t="str">
        <f t="shared" si="7"/>
        <v/>
      </c>
      <c r="AD71" s="706" t="str">
        <f t="shared" si="8"/>
        <v/>
      </c>
      <c r="AE71" s="706" t="str">
        <f t="shared" si="9"/>
        <v/>
      </c>
      <c r="AF71" s="706" t="str">
        <f t="shared" si="10"/>
        <v/>
      </c>
      <c r="AG71" s="706" t="str">
        <f t="shared" si="11"/>
        <v/>
      </c>
    </row>
    <row r="72" spans="1:33" s="121" customFormat="1" ht="19.899999999999999" hidden="1" customHeight="1" x14ac:dyDescent="0.25">
      <c r="A72" s="9"/>
      <c r="B72" s="7"/>
      <c r="C72" s="2"/>
      <c r="D72" s="5"/>
      <c r="E72" s="5"/>
      <c r="F72" s="16"/>
      <c r="G72" s="47"/>
      <c r="H72" s="48"/>
      <c r="I72" s="49"/>
      <c r="J72" s="82"/>
      <c r="K72" s="56"/>
      <c r="L72" s="57"/>
      <c r="M72" s="58"/>
      <c r="N72" s="57"/>
      <c r="O72" s="58"/>
      <c r="P72" s="56"/>
      <c r="Q72" s="49"/>
      <c r="R72" s="706" t="b">
        <f t="shared" si="15"/>
        <v>1</v>
      </c>
      <c r="S72" s="706" t="b">
        <f t="shared" si="15"/>
        <v>0</v>
      </c>
      <c r="T72" s="706" t="b">
        <f t="shared" si="15"/>
        <v>0</v>
      </c>
      <c r="U72" s="706" t="b">
        <f t="shared" si="15"/>
        <v>0</v>
      </c>
      <c r="V72" s="706" t="b">
        <f t="shared" si="15"/>
        <v>0</v>
      </c>
      <c r="W72" s="706" t="b">
        <f t="shared" si="15"/>
        <v>0</v>
      </c>
      <c r="X72" s="706" t="b">
        <f t="shared" si="15"/>
        <v>0</v>
      </c>
      <c r="Y72" s="706" t="b">
        <f t="shared" si="15"/>
        <v>0</v>
      </c>
      <c r="Z72" s="706">
        <f t="shared" ref="Z72:Z135" si="16">IF(R72,IFERROR(LEFT($J72,SEARCH(" (",$J72)-1),$J72),"")</f>
        <v>0</v>
      </c>
      <c r="AA72" s="706" t="str">
        <f t="shared" si="5"/>
        <v/>
      </c>
      <c r="AB72" s="706" t="str">
        <f t="shared" si="6"/>
        <v/>
      </c>
      <c r="AC72" s="706" t="str">
        <f t="shared" si="7"/>
        <v/>
      </c>
      <c r="AD72" s="706" t="str">
        <f t="shared" si="8"/>
        <v/>
      </c>
      <c r="AE72" s="706" t="str">
        <f t="shared" si="9"/>
        <v/>
      </c>
      <c r="AF72" s="706" t="str">
        <f t="shared" si="10"/>
        <v/>
      </c>
      <c r="AG72" s="706" t="str">
        <f t="shared" si="11"/>
        <v/>
      </c>
    </row>
    <row r="73" spans="1:33" s="121" customFormat="1" ht="19.899999999999999" hidden="1" customHeight="1" x14ac:dyDescent="0.25">
      <c r="A73" s="9"/>
      <c r="B73" s="7"/>
      <c r="C73" s="2"/>
      <c r="D73" s="5"/>
      <c r="E73" s="5"/>
      <c r="F73" s="16"/>
      <c r="G73" s="47"/>
      <c r="H73" s="48"/>
      <c r="I73" s="49"/>
      <c r="J73" s="82"/>
      <c r="K73" s="56"/>
      <c r="L73" s="57"/>
      <c r="M73" s="58"/>
      <c r="N73" s="57"/>
      <c r="O73" s="58"/>
      <c r="P73" s="56"/>
      <c r="Q73" s="49"/>
      <c r="R73" s="706" t="b">
        <f t="shared" ref="R73:Y88" si="17">R72</f>
        <v>1</v>
      </c>
      <c r="S73" s="706" t="b">
        <f t="shared" si="17"/>
        <v>0</v>
      </c>
      <c r="T73" s="706" t="b">
        <f t="shared" si="17"/>
        <v>0</v>
      </c>
      <c r="U73" s="706" t="b">
        <f t="shared" si="17"/>
        <v>0</v>
      </c>
      <c r="V73" s="706" t="b">
        <f t="shared" si="17"/>
        <v>0</v>
      </c>
      <c r="W73" s="706" t="b">
        <f t="shared" si="17"/>
        <v>0</v>
      </c>
      <c r="X73" s="706" t="b">
        <f t="shared" si="17"/>
        <v>0</v>
      </c>
      <c r="Y73" s="706" t="b">
        <f t="shared" si="17"/>
        <v>0</v>
      </c>
      <c r="Z73" s="706">
        <f t="shared" si="16"/>
        <v>0</v>
      </c>
      <c r="AA73" s="706" t="str">
        <f t="shared" si="5"/>
        <v/>
      </c>
      <c r="AB73" s="706" t="str">
        <f t="shared" si="6"/>
        <v/>
      </c>
      <c r="AC73" s="706" t="str">
        <f t="shared" si="7"/>
        <v/>
      </c>
      <c r="AD73" s="706" t="str">
        <f t="shared" si="8"/>
        <v/>
      </c>
      <c r="AE73" s="706" t="str">
        <f t="shared" si="9"/>
        <v/>
      </c>
      <c r="AF73" s="706" t="str">
        <f t="shared" si="10"/>
        <v/>
      </c>
      <c r="AG73" s="706" t="str">
        <f t="shared" si="11"/>
        <v/>
      </c>
    </row>
    <row r="74" spans="1:33" s="121" customFormat="1" ht="19.899999999999999" hidden="1" customHeight="1" x14ac:dyDescent="0.25">
      <c r="A74" s="9"/>
      <c r="B74" s="7"/>
      <c r="C74" s="2"/>
      <c r="D74" s="5"/>
      <c r="E74" s="5"/>
      <c r="F74" s="16"/>
      <c r="G74" s="47"/>
      <c r="H74" s="48"/>
      <c r="I74" s="49"/>
      <c r="J74" s="82"/>
      <c r="K74" s="56"/>
      <c r="L74" s="57"/>
      <c r="M74" s="58"/>
      <c r="N74" s="57"/>
      <c r="O74" s="58"/>
      <c r="P74" s="56"/>
      <c r="Q74" s="49"/>
      <c r="R74" s="706" t="b">
        <f t="shared" si="17"/>
        <v>1</v>
      </c>
      <c r="S74" s="706" t="b">
        <f t="shared" si="17"/>
        <v>0</v>
      </c>
      <c r="T74" s="706" t="b">
        <f t="shared" si="17"/>
        <v>0</v>
      </c>
      <c r="U74" s="706" t="b">
        <f t="shared" si="17"/>
        <v>0</v>
      </c>
      <c r="V74" s="706" t="b">
        <f t="shared" si="17"/>
        <v>0</v>
      </c>
      <c r="W74" s="706" t="b">
        <f t="shared" si="17"/>
        <v>0</v>
      </c>
      <c r="X74" s="706" t="b">
        <f t="shared" si="17"/>
        <v>0</v>
      </c>
      <c r="Y74" s="706" t="b">
        <f t="shared" si="17"/>
        <v>0</v>
      </c>
      <c r="Z74" s="706">
        <f t="shared" si="16"/>
        <v>0</v>
      </c>
      <c r="AA74" s="706" t="str">
        <f t="shared" si="5"/>
        <v/>
      </c>
      <c r="AB74" s="706" t="str">
        <f t="shared" si="6"/>
        <v/>
      </c>
      <c r="AC74" s="706" t="str">
        <f t="shared" si="7"/>
        <v/>
      </c>
      <c r="AD74" s="706" t="str">
        <f t="shared" si="8"/>
        <v/>
      </c>
      <c r="AE74" s="706" t="str">
        <f t="shared" si="9"/>
        <v/>
      </c>
      <c r="AF74" s="706" t="str">
        <f t="shared" si="10"/>
        <v/>
      </c>
      <c r="AG74" s="706" t="str">
        <f t="shared" si="11"/>
        <v/>
      </c>
    </row>
    <row r="75" spans="1:33" s="121" customFormat="1" ht="19.899999999999999" hidden="1" customHeight="1" x14ac:dyDescent="0.25">
      <c r="A75" s="9"/>
      <c r="B75" s="7"/>
      <c r="C75" s="2"/>
      <c r="D75" s="5"/>
      <c r="E75" s="5"/>
      <c r="F75" s="16"/>
      <c r="G75" s="47"/>
      <c r="H75" s="48"/>
      <c r="I75" s="49"/>
      <c r="J75" s="82"/>
      <c r="K75" s="56"/>
      <c r="L75" s="57"/>
      <c r="M75" s="58"/>
      <c r="N75" s="57"/>
      <c r="O75" s="58"/>
      <c r="P75" s="56"/>
      <c r="Q75" s="49"/>
      <c r="R75" s="706" t="b">
        <f t="shared" si="17"/>
        <v>1</v>
      </c>
      <c r="S75" s="706" t="b">
        <f t="shared" si="17"/>
        <v>0</v>
      </c>
      <c r="T75" s="706" t="b">
        <f t="shared" si="17"/>
        <v>0</v>
      </c>
      <c r="U75" s="706" t="b">
        <f t="shared" si="17"/>
        <v>0</v>
      </c>
      <c r="V75" s="706" t="b">
        <f t="shared" si="17"/>
        <v>0</v>
      </c>
      <c r="W75" s="706" t="b">
        <f t="shared" si="17"/>
        <v>0</v>
      </c>
      <c r="X75" s="706" t="b">
        <f t="shared" si="17"/>
        <v>0</v>
      </c>
      <c r="Y75" s="706" t="b">
        <f t="shared" si="17"/>
        <v>0</v>
      </c>
      <c r="Z75" s="706">
        <f t="shared" si="16"/>
        <v>0</v>
      </c>
      <c r="AA75" s="706" t="str">
        <f t="shared" si="5"/>
        <v/>
      </c>
      <c r="AB75" s="706" t="str">
        <f t="shared" si="6"/>
        <v/>
      </c>
      <c r="AC75" s="706" t="str">
        <f t="shared" si="7"/>
        <v/>
      </c>
      <c r="AD75" s="706" t="str">
        <f t="shared" si="8"/>
        <v/>
      </c>
      <c r="AE75" s="706" t="str">
        <f t="shared" si="9"/>
        <v/>
      </c>
      <c r="AF75" s="706" t="str">
        <f t="shared" si="10"/>
        <v/>
      </c>
      <c r="AG75" s="706" t="str">
        <f t="shared" si="11"/>
        <v/>
      </c>
    </row>
    <row r="76" spans="1:33" s="121" customFormat="1" ht="19.899999999999999" hidden="1" customHeight="1" x14ac:dyDescent="0.25">
      <c r="A76" s="9"/>
      <c r="B76" s="7"/>
      <c r="C76" s="2"/>
      <c r="D76" s="5"/>
      <c r="E76" s="5"/>
      <c r="F76" s="16"/>
      <c r="G76" s="47"/>
      <c r="H76" s="48"/>
      <c r="I76" s="49"/>
      <c r="J76" s="82"/>
      <c r="K76" s="56"/>
      <c r="L76" s="57"/>
      <c r="M76" s="58"/>
      <c r="N76" s="57"/>
      <c r="O76" s="58"/>
      <c r="P76" s="56"/>
      <c r="Q76" s="49"/>
      <c r="R76" s="706" t="b">
        <f t="shared" si="17"/>
        <v>1</v>
      </c>
      <c r="S76" s="706" t="b">
        <f t="shared" si="17"/>
        <v>0</v>
      </c>
      <c r="T76" s="706" t="b">
        <f t="shared" si="17"/>
        <v>0</v>
      </c>
      <c r="U76" s="706" t="b">
        <f t="shared" si="17"/>
        <v>0</v>
      </c>
      <c r="V76" s="706" t="b">
        <f t="shared" si="17"/>
        <v>0</v>
      </c>
      <c r="W76" s="706" t="b">
        <f t="shared" si="17"/>
        <v>0</v>
      </c>
      <c r="X76" s="706" t="b">
        <f t="shared" si="17"/>
        <v>0</v>
      </c>
      <c r="Y76" s="706" t="b">
        <f t="shared" si="17"/>
        <v>0</v>
      </c>
      <c r="Z76" s="706">
        <f t="shared" si="16"/>
        <v>0</v>
      </c>
      <c r="AA76" s="706" t="str">
        <f t="shared" si="5"/>
        <v/>
      </c>
      <c r="AB76" s="706" t="str">
        <f t="shared" si="6"/>
        <v/>
      </c>
      <c r="AC76" s="706" t="str">
        <f t="shared" si="7"/>
        <v/>
      </c>
      <c r="AD76" s="706" t="str">
        <f t="shared" si="8"/>
        <v/>
      </c>
      <c r="AE76" s="706" t="str">
        <f t="shared" si="9"/>
        <v/>
      </c>
      <c r="AF76" s="706" t="str">
        <f t="shared" si="10"/>
        <v/>
      </c>
      <c r="AG76" s="706" t="str">
        <f t="shared" si="11"/>
        <v/>
      </c>
    </row>
    <row r="77" spans="1:33" s="121" customFormat="1" ht="19.899999999999999" hidden="1" customHeight="1" x14ac:dyDescent="0.25">
      <c r="A77" s="9"/>
      <c r="B77" s="7"/>
      <c r="C77" s="2"/>
      <c r="D77" s="5"/>
      <c r="E77" s="5"/>
      <c r="F77" s="16"/>
      <c r="G77" s="47"/>
      <c r="H77" s="48"/>
      <c r="I77" s="49"/>
      <c r="J77" s="82"/>
      <c r="K77" s="56"/>
      <c r="L77" s="57"/>
      <c r="M77" s="58"/>
      <c r="N77" s="57"/>
      <c r="O77" s="58"/>
      <c r="P77" s="56"/>
      <c r="Q77" s="49"/>
      <c r="R77" s="706" t="b">
        <f t="shared" si="17"/>
        <v>1</v>
      </c>
      <c r="S77" s="706" t="b">
        <f t="shared" si="17"/>
        <v>0</v>
      </c>
      <c r="T77" s="706" t="b">
        <f t="shared" si="17"/>
        <v>0</v>
      </c>
      <c r="U77" s="706" t="b">
        <f t="shared" si="17"/>
        <v>0</v>
      </c>
      <c r="V77" s="706" t="b">
        <f t="shared" si="17"/>
        <v>0</v>
      </c>
      <c r="W77" s="706" t="b">
        <f t="shared" si="17"/>
        <v>0</v>
      </c>
      <c r="X77" s="706" t="b">
        <f t="shared" si="17"/>
        <v>0</v>
      </c>
      <c r="Y77" s="706" t="b">
        <f t="shared" si="17"/>
        <v>0</v>
      </c>
      <c r="Z77" s="706">
        <f t="shared" si="16"/>
        <v>0</v>
      </c>
      <c r="AA77" s="706" t="str">
        <f t="shared" si="5"/>
        <v/>
      </c>
      <c r="AB77" s="706" t="str">
        <f t="shared" si="6"/>
        <v/>
      </c>
      <c r="AC77" s="706" t="str">
        <f t="shared" si="7"/>
        <v/>
      </c>
      <c r="AD77" s="706" t="str">
        <f t="shared" si="8"/>
        <v/>
      </c>
      <c r="AE77" s="706" t="str">
        <f t="shared" si="9"/>
        <v/>
      </c>
      <c r="AF77" s="706" t="str">
        <f t="shared" si="10"/>
        <v/>
      </c>
      <c r="AG77" s="706" t="str">
        <f t="shared" si="11"/>
        <v/>
      </c>
    </row>
    <row r="78" spans="1:33" s="121" customFormat="1" ht="19.899999999999999" hidden="1" customHeight="1" x14ac:dyDescent="0.25">
      <c r="A78" s="9"/>
      <c r="B78" s="7"/>
      <c r="C78" s="2"/>
      <c r="D78" s="5"/>
      <c r="E78" s="5"/>
      <c r="F78" s="16"/>
      <c r="G78" s="47"/>
      <c r="H78" s="48"/>
      <c r="I78" s="49"/>
      <c r="J78" s="82"/>
      <c r="K78" s="56"/>
      <c r="L78" s="57"/>
      <c r="M78" s="58"/>
      <c r="N78" s="57"/>
      <c r="O78" s="58"/>
      <c r="P78" s="56"/>
      <c r="Q78" s="49"/>
      <c r="R78" s="706" t="b">
        <f t="shared" si="17"/>
        <v>1</v>
      </c>
      <c r="S78" s="706" t="b">
        <f t="shared" si="17"/>
        <v>0</v>
      </c>
      <c r="T78" s="706" t="b">
        <f t="shared" si="17"/>
        <v>0</v>
      </c>
      <c r="U78" s="706" t="b">
        <f t="shared" si="17"/>
        <v>0</v>
      </c>
      <c r="V78" s="706" t="b">
        <f t="shared" si="17"/>
        <v>0</v>
      </c>
      <c r="W78" s="706" t="b">
        <f t="shared" si="17"/>
        <v>0</v>
      </c>
      <c r="X78" s="706" t="b">
        <f t="shared" si="17"/>
        <v>0</v>
      </c>
      <c r="Y78" s="706" t="b">
        <f t="shared" si="17"/>
        <v>0</v>
      </c>
      <c r="Z78" s="706">
        <f t="shared" si="16"/>
        <v>0</v>
      </c>
      <c r="AA78" s="706" t="str">
        <f t="shared" si="5"/>
        <v/>
      </c>
      <c r="AB78" s="706" t="str">
        <f t="shared" si="6"/>
        <v/>
      </c>
      <c r="AC78" s="706" t="str">
        <f t="shared" si="7"/>
        <v/>
      </c>
      <c r="AD78" s="706" t="str">
        <f t="shared" si="8"/>
        <v/>
      </c>
      <c r="AE78" s="706" t="str">
        <f t="shared" si="9"/>
        <v/>
      </c>
      <c r="AF78" s="706" t="str">
        <f t="shared" si="10"/>
        <v/>
      </c>
      <c r="AG78" s="706" t="str">
        <f t="shared" si="11"/>
        <v/>
      </c>
    </row>
    <row r="79" spans="1:33" s="121" customFormat="1" ht="19.899999999999999" hidden="1" customHeight="1" x14ac:dyDescent="0.25">
      <c r="A79" s="9"/>
      <c r="B79" s="7"/>
      <c r="C79" s="2"/>
      <c r="D79" s="5"/>
      <c r="E79" s="5"/>
      <c r="F79" s="16"/>
      <c r="G79" s="47"/>
      <c r="H79" s="48"/>
      <c r="I79" s="49"/>
      <c r="J79" s="82"/>
      <c r="K79" s="56"/>
      <c r="L79" s="57"/>
      <c r="M79" s="58"/>
      <c r="N79" s="57"/>
      <c r="O79" s="58"/>
      <c r="P79" s="56"/>
      <c r="Q79" s="49"/>
      <c r="R79" s="706" t="b">
        <f t="shared" si="17"/>
        <v>1</v>
      </c>
      <c r="S79" s="706" t="b">
        <f t="shared" si="17"/>
        <v>0</v>
      </c>
      <c r="T79" s="706" t="b">
        <f t="shared" si="17"/>
        <v>0</v>
      </c>
      <c r="U79" s="706" t="b">
        <f t="shared" si="17"/>
        <v>0</v>
      </c>
      <c r="V79" s="706" t="b">
        <f t="shared" si="17"/>
        <v>0</v>
      </c>
      <c r="W79" s="706" t="b">
        <f t="shared" si="17"/>
        <v>0</v>
      </c>
      <c r="X79" s="706" t="b">
        <f t="shared" si="17"/>
        <v>0</v>
      </c>
      <c r="Y79" s="706" t="b">
        <f t="shared" si="17"/>
        <v>0</v>
      </c>
      <c r="Z79" s="706">
        <f t="shared" si="16"/>
        <v>0</v>
      </c>
      <c r="AA79" s="706" t="str">
        <f t="shared" si="5"/>
        <v/>
      </c>
      <c r="AB79" s="706" t="str">
        <f t="shared" si="6"/>
        <v/>
      </c>
      <c r="AC79" s="706" t="str">
        <f t="shared" si="7"/>
        <v/>
      </c>
      <c r="AD79" s="706" t="str">
        <f t="shared" si="8"/>
        <v/>
      </c>
      <c r="AE79" s="706" t="str">
        <f t="shared" si="9"/>
        <v/>
      </c>
      <c r="AF79" s="706" t="str">
        <f t="shared" si="10"/>
        <v/>
      </c>
      <c r="AG79" s="706" t="str">
        <f t="shared" si="11"/>
        <v/>
      </c>
    </row>
    <row r="80" spans="1:33" s="121" customFormat="1" ht="19.899999999999999" hidden="1" customHeight="1" x14ac:dyDescent="0.25">
      <c r="A80" s="9"/>
      <c r="B80" s="7"/>
      <c r="C80" s="2"/>
      <c r="D80" s="5"/>
      <c r="E80" s="5"/>
      <c r="F80" s="16"/>
      <c r="G80" s="47"/>
      <c r="H80" s="48"/>
      <c r="I80" s="49"/>
      <c r="J80" s="82"/>
      <c r="K80" s="56"/>
      <c r="L80" s="57"/>
      <c r="M80" s="58"/>
      <c r="N80" s="57"/>
      <c r="O80" s="58"/>
      <c r="P80" s="56"/>
      <c r="Q80" s="49"/>
      <c r="R80" s="706" t="b">
        <f t="shared" si="17"/>
        <v>1</v>
      </c>
      <c r="S80" s="706" t="b">
        <f t="shared" si="17"/>
        <v>0</v>
      </c>
      <c r="T80" s="706" t="b">
        <f t="shared" si="17"/>
        <v>0</v>
      </c>
      <c r="U80" s="706" t="b">
        <f t="shared" si="17"/>
        <v>0</v>
      </c>
      <c r="V80" s="706" t="b">
        <f t="shared" si="17"/>
        <v>0</v>
      </c>
      <c r="W80" s="706" t="b">
        <f t="shared" si="17"/>
        <v>0</v>
      </c>
      <c r="X80" s="706" t="b">
        <f t="shared" si="17"/>
        <v>0</v>
      </c>
      <c r="Y80" s="706" t="b">
        <f t="shared" si="17"/>
        <v>0</v>
      </c>
      <c r="Z80" s="706">
        <f t="shared" si="16"/>
        <v>0</v>
      </c>
      <c r="AA80" s="706" t="str">
        <f t="shared" si="5"/>
        <v/>
      </c>
      <c r="AB80" s="706" t="str">
        <f t="shared" si="6"/>
        <v/>
      </c>
      <c r="AC80" s="706" t="str">
        <f t="shared" si="7"/>
        <v/>
      </c>
      <c r="AD80" s="706" t="str">
        <f t="shared" si="8"/>
        <v/>
      </c>
      <c r="AE80" s="706" t="str">
        <f t="shared" si="9"/>
        <v/>
      </c>
      <c r="AF80" s="706" t="str">
        <f t="shared" si="10"/>
        <v/>
      </c>
      <c r="AG80" s="706" t="str">
        <f t="shared" si="11"/>
        <v/>
      </c>
    </row>
    <row r="81" spans="1:33" s="121" customFormat="1" ht="19.899999999999999" hidden="1" customHeight="1" x14ac:dyDescent="0.25">
      <c r="A81" s="9"/>
      <c r="B81" s="7"/>
      <c r="C81" s="2"/>
      <c r="D81" s="5"/>
      <c r="E81" s="5"/>
      <c r="F81" s="16"/>
      <c r="G81" s="47"/>
      <c r="H81" s="48"/>
      <c r="I81" s="49"/>
      <c r="J81" s="82"/>
      <c r="K81" s="56"/>
      <c r="L81" s="57"/>
      <c r="M81" s="58"/>
      <c r="N81" s="57"/>
      <c r="O81" s="58"/>
      <c r="P81" s="56"/>
      <c r="Q81" s="49"/>
      <c r="R81" s="706" t="b">
        <f t="shared" si="17"/>
        <v>1</v>
      </c>
      <c r="S81" s="706" t="b">
        <f t="shared" si="17"/>
        <v>0</v>
      </c>
      <c r="T81" s="706" t="b">
        <f t="shared" si="17"/>
        <v>0</v>
      </c>
      <c r="U81" s="706" t="b">
        <f t="shared" si="17"/>
        <v>0</v>
      </c>
      <c r="V81" s="706" t="b">
        <f t="shared" si="17"/>
        <v>0</v>
      </c>
      <c r="W81" s="706" t="b">
        <f t="shared" si="17"/>
        <v>0</v>
      </c>
      <c r="X81" s="706" t="b">
        <f t="shared" si="17"/>
        <v>0</v>
      </c>
      <c r="Y81" s="706" t="b">
        <f t="shared" si="17"/>
        <v>0</v>
      </c>
      <c r="Z81" s="706">
        <f t="shared" si="16"/>
        <v>0</v>
      </c>
      <c r="AA81" s="706" t="str">
        <f t="shared" si="5"/>
        <v/>
      </c>
      <c r="AB81" s="706" t="str">
        <f t="shared" si="6"/>
        <v/>
      </c>
      <c r="AC81" s="706" t="str">
        <f t="shared" si="7"/>
        <v/>
      </c>
      <c r="AD81" s="706" t="str">
        <f t="shared" si="8"/>
        <v/>
      </c>
      <c r="AE81" s="706" t="str">
        <f t="shared" si="9"/>
        <v/>
      </c>
      <c r="AF81" s="706" t="str">
        <f t="shared" si="10"/>
        <v/>
      </c>
      <c r="AG81" s="706" t="str">
        <f t="shared" si="11"/>
        <v/>
      </c>
    </row>
    <row r="82" spans="1:33" s="121" customFormat="1" ht="19.899999999999999" hidden="1" customHeight="1" x14ac:dyDescent="0.25">
      <c r="A82" s="9"/>
      <c r="B82" s="7"/>
      <c r="C82" s="2"/>
      <c r="D82" s="5"/>
      <c r="E82" s="5"/>
      <c r="F82" s="16"/>
      <c r="G82" s="47"/>
      <c r="H82" s="48"/>
      <c r="I82" s="49"/>
      <c r="J82" s="82"/>
      <c r="K82" s="56"/>
      <c r="L82" s="57"/>
      <c r="M82" s="58"/>
      <c r="N82" s="57"/>
      <c r="O82" s="58"/>
      <c r="P82" s="56"/>
      <c r="Q82" s="49"/>
      <c r="R82" s="706" t="b">
        <f t="shared" si="17"/>
        <v>1</v>
      </c>
      <c r="S82" s="706" t="b">
        <f t="shared" si="17"/>
        <v>0</v>
      </c>
      <c r="T82" s="706" t="b">
        <f t="shared" si="17"/>
        <v>0</v>
      </c>
      <c r="U82" s="706" t="b">
        <f t="shared" si="17"/>
        <v>0</v>
      </c>
      <c r="V82" s="706" t="b">
        <f t="shared" si="17"/>
        <v>0</v>
      </c>
      <c r="W82" s="706" t="b">
        <f t="shared" si="17"/>
        <v>0</v>
      </c>
      <c r="X82" s="706" t="b">
        <f t="shared" si="17"/>
        <v>0</v>
      </c>
      <c r="Y82" s="706" t="b">
        <f t="shared" si="17"/>
        <v>0</v>
      </c>
      <c r="Z82" s="706">
        <f t="shared" si="16"/>
        <v>0</v>
      </c>
      <c r="AA82" s="706" t="str">
        <f t="shared" si="5"/>
        <v/>
      </c>
      <c r="AB82" s="706" t="str">
        <f t="shared" si="6"/>
        <v/>
      </c>
      <c r="AC82" s="706" t="str">
        <f t="shared" si="7"/>
        <v/>
      </c>
      <c r="AD82" s="706" t="str">
        <f t="shared" si="8"/>
        <v/>
      </c>
      <c r="AE82" s="706" t="str">
        <f t="shared" si="9"/>
        <v/>
      </c>
      <c r="AF82" s="706" t="str">
        <f t="shared" si="10"/>
        <v/>
      </c>
      <c r="AG82" s="706" t="str">
        <f t="shared" si="11"/>
        <v/>
      </c>
    </row>
    <row r="83" spans="1:33" s="121" customFormat="1" ht="19.899999999999999" hidden="1" customHeight="1" x14ac:dyDescent="0.25">
      <c r="A83" s="9"/>
      <c r="B83" s="7"/>
      <c r="C83" s="2"/>
      <c r="D83" s="5"/>
      <c r="E83" s="5"/>
      <c r="F83" s="16"/>
      <c r="G83" s="47"/>
      <c r="H83" s="48"/>
      <c r="I83" s="49"/>
      <c r="J83" s="82"/>
      <c r="K83" s="56"/>
      <c r="L83" s="57"/>
      <c r="M83" s="58"/>
      <c r="N83" s="57"/>
      <c r="O83" s="58"/>
      <c r="P83" s="56"/>
      <c r="Q83" s="49"/>
      <c r="R83" s="706" t="b">
        <f t="shared" si="17"/>
        <v>1</v>
      </c>
      <c r="S83" s="706" t="b">
        <f t="shared" si="17"/>
        <v>0</v>
      </c>
      <c r="T83" s="706" t="b">
        <f t="shared" si="17"/>
        <v>0</v>
      </c>
      <c r="U83" s="706" t="b">
        <f t="shared" si="17"/>
        <v>0</v>
      </c>
      <c r="V83" s="706" t="b">
        <f t="shared" si="17"/>
        <v>0</v>
      </c>
      <c r="W83" s="706" t="b">
        <f t="shared" si="17"/>
        <v>0</v>
      </c>
      <c r="X83" s="706" t="b">
        <f t="shared" si="17"/>
        <v>0</v>
      </c>
      <c r="Y83" s="706" t="b">
        <f t="shared" si="17"/>
        <v>0</v>
      </c>
      <c r="Z83" s="706">
        <f t="shared" si="16"/>
        <v>0</v>
      </c>
      <c r="AA83" s="706" t="str">
        <f t="shared" si="5"/>
        <v/>
      </c>
      <c r="AB83" s="706" t="str">
        <f t="shared" si="6"/>
        <v/>
      </c>
      <c r="AC83" s="706" t="str">
        <f t="shared" si="7"/>
        <v/>
      </c>
      <c r="AD83" s="706" t="str">
        <f t="shared" si="8"/>
        <v/>
      </c>
      <c r="AE83" s="706" t="str">
        <f t="shared" si="9"/>
        <v/>
      </c>
      <c r="AF83" s="706" t="str">
        <f t="shared" si="10"/>
        <v/>
      </c>
      <c r="AG83" s="706" t="str">
        <f t="shared" si="11"/>
        <v/>
      </c>
    </row>
    <row r="84" spans="1:33" s="121" customFormat="1" ht="19.899999999999999" hidden="1" customHeight="1" x14ac:dyDescent="0.25">
      <c r="A84" s="9"/>
      <c r="B84" s="7"/>
      <c r="C84" s="2"/>
      <c r="D84" s="5"/>
      <c r="E84" s="5"/>
      <c r="F84" s="16"/>
      <c r="G84" s="47"/>
      <c r="H84" s="48"/>
      <c r="I84" s="49"/>
      <c r="J84" s="82"/>
      <c r="K84" s="56"/>
      <c r="L84" s="57"/>
      <c r="M84" s="58"/>
      <c r="N84" s="57"/>
      <c r="O84" s="58"/>
      <c r="P84" s="56"/>
      <c r="Q84" s="49"/>
      <c r="R84" s="706" t="b">
        <f t="shared" si="17"/>
        <v>1</v>
      </c>
      <c r="S84" s="706" t="b">
        <f t="shared" si="17"/>
        <v>0</v>
      </c>
      <c r="T84" s="706" t="b">
        <f t="shared" si="17"/>
        <v>0</v>
      </c>
      <c r="U84" s="706" t="b">
        <f t="shared" si="17"/>
        <v>0</v>
      </c>
      <c r="V84" s="706" t="b">
        <f t="shared" si="17"/>
        <v>0</v>
      </c>
      <c r="W84" s="706" t="b">
        <f t="shared" si="17"/>
        <v>0</v>
      </c>
      <c r="X84" s="706" t="b">
        <f t="shared" si="17"/>
        <v>0</v>
      </c>
      <c r="Y84" s="706" t="b">
        <f t="shared" si="17"/>
        <v>0</v>
      </c>
      <c r="Z84" s="706">
        <f t="shared" si="16"/>
        <v>0</v>
      </c>
      <c r="AA84" s="706" t="str">
        <f t="shared" si="5"/>
        <v/>
      </c>
      <c r="AB84" s="706" t="str">
        <f t="shared" si="6"/>
        <v/>
      </c>
      <c r="AC84" s="706" t="str">
        <f t="shared" si="7"/>
        <v/>
      </c>
      <c r="AD84" s="706" t="str">
        <f t="shared" si="8"/>
        <v/>
      </c>
      <c r="AE84" s="706" t="str">
        <f t="shared" si="9"/>
        <v/>
      </c>
      <c r="AF84" s="706" t="str">
        <f t="shared" si="10"/>
        <v/>
      </c>
      <c r="AG84" s="706" t="str">
        <f t="shared" si="11"/>
        <v/>
      </c>
    </row>
    <row r="85" spans="1:33" s="121" customFormat="1" ht="19.899999999999999" hidden="1" customHeight="1" x14ac:dyDescent="0.25">
      <c r="A85" s="9"/>
      <c r="B85" s="7"/>
      <c r="C85" s="2"/>
      <c r="D85" s="5"/>
      <c r="E85" s="5"/>
      <c r="F85" s="16"/>
      <c r="G85" s="47"/>
      <c r="H85" s="48"/>
      <c r="I85" s="49"/>
      <c r="J85" s="82"/>
      <c r="K85" s="56"/>
      <c r="L85" s="57"/>
      <c r="M85" s="58"/>
      <c r="N85" s="57"/>
      <c r="O85" s="58"/>
      <c r="P85" s="56"/>
      <c r="Q85" s="49"/>
      <c r="R85" s="706" t="b">
        <f t="shared" si="17"/>
        <v>1</v>
      </c>
      <c r="S85" s="706" t="b">
        <f t="shared" si="17"/>
        <v>0</v>
      </c>
      <c r="T85" s="706" t="b">
        <f t="shared" si="17"/>
        <v>0</v>
      </c>
      <c r="U85" s="706" t="b">
        <f t="shared" si="17"/>
        <v>0</v>
      </c>
      <c r="V85" s="706" t="b">
        <f t="shared" si="17"/>
        <v>0</v>
      </c>
      <c r="W85" s="706" t="b">
        <f t="shared" si="17"/>
        <v>0</v>
      </c>
      <c r="X85" s="706" t="b">
        <f t="shared" si="17"/>
        <v>0</v>
      </c>
      <c r="Y85" s="706" t="b">
        <f t="shared" si="17"/>
        <v>0</v>
      </c>
      <c r="Z85" s="706">
        <f t="shared" si="16"/>
        <v>0</v>
      </c>
      <c r="AA85" s="706" t="str">
        <f t="shared" si="5"/>
        <v/>
      </c>
      <c r="AB85" s="706" t="str">
        <f t="shared" si="6"/>
        <v/>
      </c>
      <c r="AC85" s="706" t="str">
        <f t="shared" si="7"/>
        <v/>
      </c>
      <c r="AD85" s="706" t="str">
        <f t="shared" si="8"/>
        <v/>
      </c>
      <c r="AE85" s="706" t="str">
        <f t="shared" si="9"/>
        <v/>
      </c>
      <c r="AF85" s="706" t="str">
        <f t="shared" si="10"/>
        <v/>
      </c>
      <c r="AG85" s="706" t="str">
        <f t="shared" si="11"/>
        <v/>
      </c>
    </row>
    <row r="86" spans="1:33" s="121" customFormat="1" ht="19.899999999999999" hidden="1" customHeight="1" x14ac:dyDescent="0.25">
      <c r="A86" s="9"/>
      <c r="B86" s="7"/>
      <c r="C86" s="2"/>
      <c r="D86" s="5"/>
      <c r="E86" s="5"/>
      <c r="F86" s="16"/>
      <c r="G86" s="47"/>
      <c r="H86" s="48"/>
      <c r="I86" s="49"/>
      <c r="J86" s="82"/>
      <c r="K86" s="56"/>
      <c r="L86" s="57"/>
      <c r="M86" s="58"/>
      <c r="N86" s="57"/>
      <c r="O86" s="58"/>
      <c r="P86" s="56"/>
      <c r="Q86" s="49"/>
      <c r="R86" s="706" t="b">
        <f t="shared" si="17"/>
        <v>1</v>
      </c>
      <c r="S86" s="706" t="b">
        <f t="shared" si="17"/>
        <v>0</v>
      </c>
      <c r="T86" s="706" t="b">
        <f t="shared" si="17"/>
        <v>0</v>
      </c>
      <c r="U86" s="706" t="b">
        <f t="shared" si="17"/>
        <v>0</v>
      </c>
      <c r="V86" s="706" t="b">
        <f t="shared" si="17"/>
        <v>0</v>
      </c>
      <c r="W86" s="706" t="b">
        <f t="shared" si="17"/>
        <v>0</v>
      </c>
      <c r="X86" s="706" t="b">
        <f t="shared" si="17"/>
        <v>0</v>
      </c>
      <c r="Y86" s="706" t="b">
        <f t="shared" si="17"/>
        <v>0</v>
      </c>
      <c r="Z86" s="706">
        <f t="shared" si="16"/>
        <v>0</v>
      </c>
      <c r="AA86" s="706" t="str">
        <f t="shared" si="5"/>
        <v/>
      </c>
      <c r="AB86" s="706" t="str">
        <f t="shared" si="6"/>
        <v/>
      </c>
      <c r="AC86" s="706" t="str">
        <f t="shared" si="7"/>
        <v/>
      </c>
      <c r="AD86" s="706" t="str">
        <f t="shared" si="8"/>
        <v/>
      </c>
      <c r="AE86" s="706" t="str">
        <f t="shared" si="9"/>
        <v/>
      </c>
      <c r="AF86" s="706" t="str">
        <f t="shared" si="10"/>
        <v/>
      </c>
      <c r="AG86" s="706" t="str">
        <f t="shared" si="11"/>
        <v/>
      </c>
    </row>
    <row r="87" spans="1:33" s="121" customFormat="1" ht="19.899999999999999" hidden="1" customHeight="1" x14ac:dyDescent="0.25">
      <c r="A87" s="9"/>
      <c r="B87" s="7"/>
      <c r="C87" s="2"/>
      <c r="D87" s="5"/>
      <c r="E87" s="5"/>
      <c r="F87" s="16"/>
      <c r="G87" s="47"/>
      <c r="H87" s="48"/>
      <c r="I87" s="49"/>
      <c r="J87" s="82"/>
      <c r="K87" s="56"/>
      <c r="L87" s="57"/>
      <c r="M87" s="58"/>
      <c r="N87" s="57"/>
      <c r="O87" s="58"/>
      <c r="P87" s="56"/>
      <c r="Q87" s="49"/>
      <c r="R87" s="706" t="b">
        <f t="shared" si="17"/>
        <v>1</v>
      </c>
      <c r="S87" s="706" t="b">
        <f t="shared" si="17"/>
        <v>0</v>
      </c>
      <c r="T87" s="706" t="b">
        <f t="shared" si="17"/>
        <v>0</v>
      </c>
      <c r="U87" s="706" t="b">
        <f t="shared" si="17"/>
        <v>0</v>
      </c>
      <c r="V87" s="706" t="b">
        <f t="shared" si="17"/>
        <v>0</v>
      </c>
      <c r="W87" s="706" t="b">
        <f t="shared" si="17"/>
        <v>0</v>
      </c>
      <c r="X87" s="706" t="b">
        <f t="shared" si="17"/>
        <v>0</v>
      </c>
      <c r="Y87" s="706" t="b">
        <f t="shared" si="17"/>
        <v>0</v>
      </c>
      <c r="Z87" s="706">
        <f t="shared" si="16"/>
        <v>0</v>
      </c>
      <c r="AA87" s="706" t="str">
        <f t="shared" ref="AA87:AA150" si="18">IF(S87,IFERROR(LEFT($J87,SEARCH(" (",$J87)-1),$J87),"")</f>
        <v/>
      </c>
      <c r="AB87" s="706" t="str">
        <f t="shared" ref="AB87:AB150" si="19">IF(T87,IFERROR(LEFT($J87,SEARCH(" (",$J87)-1),$J87),"")</f>
        <v/>
      </c>
      <c r="AC87" s="706" t="str">
        <f t="shared" ref="AC87:AC150" si="20">IF(U87,IFERROR(LEFT($J87,SEARCH(" (",$J87)-1),$J87),"")</f>
        <v/>
      </c>
      <c r="AD87" s="706" t="str">
        <f t="shared" ref="AD87:AD150" si="21">IF(V87,IFERROR(LEFT($J87,SEARCH(" (",$J87)-1),$J87),"")</f>
        <v/>
      </c>
      <c r="AE87" s="706" t="str">
        <f t="shared" ref="AE87:AE150" si="22">IF(W87,IFERROR(LEFT($J87,SEARCH(" (",$J87)-1),$J87),"")</f>
        <v/>
      </c>
      <c r="AF87" s="706" t="str">
        <f t="shared" ref="AF87:AF150" si="23">IF(X87,IFERROR(LEFT($J87,SEARCH(" (",$J87)-1),$J87),"")</f>
        <v/>
      </c>
      <c r="AG87" s="706" t="str">
        <f t="shared" ref="AG87:AG150" si="24">IF(Y87,IFERROR(LEFT($J87,SEARCH(" (",$J87)-1),$J87),"")</f>
        <v/>
      </c>
    </row>
    <row r="88" spans="1:33" s="121" customFormat="1" ht="19.899999999999999" hidden="1" customHeight="1" x14ac:dyDescent="0.25">
      <c r="A88" s="9"/>
      <c r="B88" s="7"/>
      <c r="C88" s="2"/>
      <c r="D88" s="5"/>
      <c r="E88" s="5"/>
      <c r="F88" s="16"/>
      <c r="G88" s="47"/>
      <c r="H88" s="48"/>
      <c r="I88" s="49"/>
      <c r="J88" s="82"/>
      <c r="K88" s="56"/>
      <c r="L88" s="57"/>
      <c r="M88" s="58"/>
      <c r="N88" s="57"/>
      <c r="O88" s="58"/>
      <c r="P88" s="56"/>
      <c r="Q88" s="49"/>
      <c r="R88" s="706" t="b">
        <f t="shared" si="17"/>
        <v>1</v>
      </c>
      <c r="S88" s="706" t="b">
        <f t="shared" si="17"/>
        <v>0</v>
      </c>
      <c r="T88" s="706" t="b">
        <f t="shared" si="17"/>
        <v>0</v>
      </c>
      <c r="U88" s="706" t="b">
        <f t="shared" si="17"/>
        <v>0</v>
      </c>
      <c r="V88" s="706" t="b">
        <f t="shared" si="17"/>
        <v>0</v>
      </c>
      <c r="W88" s="706" t="b">
        <f t="shared" si="17"/>
        <v>0</v>
      </c>
      <c r="X88" s="706" t="b">
        <f t="shared" si="17"/>
        <v>0</v>
      </c>
      <c r="Y88" s="706" t="b">
        <f t="shared" si="17"/>
        <v>0</v>
      </c>
      <c r="Z88" s="706">
        <f t="shared" si="16"/>
        <v>0</v>
      </c>
      <c r="AA88" s="706" t="str">
        <f t="shared" si="18"/>
        <v/>
      </c>
      <c r="AB88" s="706" t="str">
        <f t="shared" si="19"/>
        <v/>
      </c>
      <c r="AC88" s="706" t="str">
        <f t="shared" si="20"/>
        <v/>
      </c>
      <c r="AD88" s="706" t="str">
        <f t="shared" si="21"/>
        <v/>
      </c>
      <c r="AE88" s="706" t="str">
        <f t="shared" si="22"/>
        <v/>
      </c>
      <c r="AF88" s="706" t="str">
        <f t="shared" si="23"/>
        <v/>
      </c>
      <c r="AG88" s="706" t="str">
        <f t="shared" si="24"/>
        <v/>
      </c>
    </row>
    <row r="89" spans="1:33" s="121" customFormat="1" ht="19.899999999999999" hidden="1" customHeight="1" x14ac:dyDescent="0.25">
      <c r="A89" s="9"/>
      <c r="B89" s="7"/>
      <c r="C89" s="2"/>
      <c r="D89" s="5"/>
      <c r="E89" s="5"/>
      <c r="F89" s="16"/>
      <c r="G89" s="47"/>
      <c r="H89" s="48"/>
      <c r="I89" s="49"/>
      <c r="J89" s="82"/>
      <c r="K89" s="56"/>
      <c r="L89" s="57"/>
      <c r="M89" s="58"/>
      <c r="N89" s="57"/>
      <c r="O89" s="58"/>
      <c r="P89" s="56"/>
      <c r="Q89" s="49"/>
      <c r="R89" s="706" t="b">
        <f t="shared" ref="R89:Y104" si="25">R88</f>
        <v>1</v>
      </c>
      <c r="S89" s="706" t="b">
        <f t="shared" si="25"/>
        <v>0</v>
      </c>
      <c r="T89" s="706" t="b">
        <f t="shared" si="25"/>
        <v>0</v>
      </c>
      <c r="U89" s="706" t="b">
        <f t="shared" si="25"/>
        <v>0</v>
      </c>
      <c r="V89" s="706" t="b">
        <f t="shared" si="25"/>
        <v>0</v>
      </c>
      <c r="W89" s="706" t="b">
        <f t="shared" si="25"/>
        <v>0</v>
      </c>
      <c r="X89" s="706" t="b">
        <f t="shared" si="25"/>
        <v>0</v>
      </c>
      <c r="Y89" s="706" t="b">
        <f t="shared" si="25"/>
        <v>0</v>
      </c>
      <c r="Z89" s="706">
        <f t="shared" si="16"/>
        <v>0</v>
      </c>
      <c r="AA89" s="706" t="str">
        <f t="shared" si="18"/>
        <v/>
      </c>
      <c r="AB89" s="706" t="str">
        <f t="shared" si="19"/>
        <v/>
      </c>
      <c r="AC89" s="706" t="str">
        <f t="shared" si="20"/>
        <v/>
      </c>
      <c r="AD89" s="706" t="str">
        <f t="shared" si="21"/>
        <v/>
      </c>
      <c r="AE89" s="706" t="str">
        <f t="shared" si="22"/>
        <v/>
      </c>
      <c r="AF89" s="706" t="str">
        <f t="shared" si="23"/>
        <v/>
      </c>
      <c r="AG89" s="706" t="str">
        <f t="shared" si="24"/>
        <v/>
      </c>
    </row>
    <row r="90" spans="1:33" s="121" customFormat="1" ht="19.899999999999999" hidden="1" customHeight="1" x14ac:dyDescent="0.25">
      <c r="A90" s="9"/>
      <c r="B90" s="7"/>
      <c r="C90" s="2"/>
      <c r="D90" s="5"/>
      <c r="E90" s="5"/>
      <c r="F90" s="16"/>
      <c r="G90" s="47"/>
      <c r="H90" s="48"/>
      <c r="I90" s="49"/>
      <c r="J90" s="82"/>
      <c r="K90" s="56"/>
      <c r="L90" s="57"/>
      <c r="M90" s="58"/>
      <c r="N90" s="57"/>
      <c r="O90" s="58"/>
      <c r="P90" s="56"/>
      <c r="Q90" s="49"/>
      <c r="R90" s="706" t="b">
        <f t="shared" si="25"/>
        <v>1</v>
      </c>
      <c r="S90" s="706" t="b">
        <f t="shared" si="25"/>
        <v>0</v>
      </c>
      <c r="T90" s="706" t="b">
        <f t="shared" si="25"/>
        <v>0</v>
      </c>
      <c r="U90" s="706" t="b">
        <f t="shared" si="25"/>
        <v>0</v>
      </c>
      <c r="V90" s="706" t="b">
        <f t="shared" si="25"/>
        <v>0</v>
      </c>
      <c r="W90" s="706" t="b">
        <f t="shared" si="25"/>
        <v>0</v>
      </c>
      <c r="X90" s="706" t="b">
        <f t="shared" si="25"/>
        <v>0</v>
      </c>
      <c r="Y90" s="706" t="b">
        <f t="shared" si="25"/>
        <v>0</v>
      </c>
      <c r="Z90" s="706">
        <f t="shared" si="16"/>
        <v>0</v>
      </c>
      <c r="AA90" s="706" t="str">
        <f t="shared" si="18"/>
        <v/>
      </c>
      <c r="AB90" s="706" t="str">
        <f t="shared" si="19"/>
        <v/>
      </c>
      <c r="AC90" s="706" t="str">
        <f t="shared" si="20"/>
        <v/>
      </c>
      <c r="AD90" s="706" t="str">
        <f t="shared" si="21"/>
        <v/>
      </c>
      <c r="AE90" s="706" t="str">
        <f t="shared" si="22"/>
        <v/>
      </c>
      <c r="AF90" s="706" t="str">
        <f t="shared" si="23"/>
        <v/>
      </c>
      <c r="AG90" s="706" t="str">
        <f t="shared" si="24"/>
        <v/>
      </c>
    </row>
    <row r="91" spans="1:33" s="121" customFormat="1" ht="19.899999999999999" hidden="1" customHeight="1" x14ac:dyDescent="0.25">
      <c r="A91" s="9"/>
      <c r="B91" s="7"/>
      <c r="C91" s="2"/>
      <c r="D91" s="5"/>
      <c r="E91" s="5"/>
      <c r="F91" s="16"/>
      <c r="G91" s="47"/>
      <c r="H91" s="48"/>
      <c r="I91" s="49"/>
      <c r="J91" s="82"/>
      <c r="K91" s="56"/>
      <c r="L91" s="57"/>
      <c r="M91" s="58"/>
      <c r="N91" s="57"/>
      <c r="O91" s="58"/>
      <c r="P91" s="56"/>
      <c r="Q91" s="49"/>
      <c r="R91" s="706" t="b">
        <f t="shared" si="25"/>
        <v>1</v>
      </c>
      <c r="S91" s="706" t="b">
        <f t="shared" si="25"/>
        <v>0</v>
      </c>
      <c r="T91" s="706" t="b">
        <f t="shared" si="25"/>
        <v>0</v>
      </c>
      <c r="U91" s="706" t="b">
        <f t="shared" si="25"/>
        <v>0</v>
      </c>
      <c r="V91" s="706" t="b">
        <f t="shared" si="25"/>
        <v>0</v>
      </c>
      <c r="W91" s="706" t="b">
        <f t="shared" si="25"/>
        <v>0</v>
      </c>
      <c r="X91" s="706" t="b">
        <f t="shared" si="25"/>
        <v>0</v>
      </c>
      <c r="Y91" s="706" t="b">
        <f t="shared" si="25"/>
        <v>0</v>
      </c>
      <c r="Z91" s="706">
        <f t="shared" si="16"/>
        <v>0</v>
      </c>
      <c r="AA91" s="706" t="str">
        <f t="shared" si="18"/>
        <v/>
      </c>
      <c r="AB91" s="706" t="str">
        <f t="shared" si="19"/>
        <v/>
      </c>
      <c r="AC91" s="706" t="str">
        <f t="shared" si="20"/>
        <v/>
      </c>
      <c r="AD91" s="706" t="str">
        <f t="shared" si="21"/>
        <v/>
      </c>
      <c r="AE91" s="706" t="str">
        <f t="shared" si="22"/>
        <v/>
      </c>
      <c r="AF91" s="706" t="str">
        <f t="shared" si="23"/>
        <v/>
      </c>
      <c r="AG91" s="706" t="str">
        <f t="shared" si="24"/>
        <v/>
      </c>
    </row>
    <row r="92" spans="1:33" s="121" customFormat="1" ht="19.899999999999999" hidden="1" customHeight="1" x14ac:dyDescent="0.25">
      <c r="A92" s="9"/>
      <c r="B92" s="7"/>
      <c r="C92" s="2"/>
      <c r="D92" s="5"/>
      <c r="E92" s="5"/>
      <c r="F92" s="16"/>
      <c r="G92" s="47"/>
      <c r="H92" s="48"/>
      <c r="I92" s="49"/>
      <c r="J92" s="82"/>
      <c r="K92" s="56"/>
      <c r="L92" s="57"/>
      <c r="M92" s="58"/>
      <c r="N92" s="57"/>
      <c r="O92" s="58"/>
      <c r="P92" s="56"/>
      <c r="Q92" s="49"/>
      <c r="R92" s="706" t="b">
        <f t="shared" si="25"/>
        <v>1</v>
      </c>
      <c r="S92" s="706" t="b">
        <f t="shared" si="25"/>
        <v>0</v>
      </c>
      <c r="T92" s="706" t="b">
        <f t="shared" si="25"/>
        <v>0</v>
      </c>
      <c r="U92" s="706" t="b">
        <f t="shared" si="25"/>
        <v>0</v>
      </c>
      <c r="V92" s="706" t="b">
        <f t="shared" si="25"/>
        <v>0</v>
      </c>
      <c r="W92" s="706" t="b">
        <f t="shared" si="25"/>
        <v>0</v>
      </c>
      <c r="X92" s="706" t="b">
        <f t="shared" si="25"/>
        <v>0</v>
      </c>
      <c r="Y92" s="706" t="b">
        <f t="shared" si="25"/>
        <v>0</v>
      </c>
      <c r="Z92" s="706">
        <f t="shared" si="16"/>
        <v>0</v>
      </c>
      <c r="AA92" s="706" t="str">
        <f t="shared" si="18"/>
        <v/>
      </c>
      <c r="AB92" s="706" t="str">
        <f t="shared" si="19"/>
        <v/>
      </c>
      <c r="AC92" s="706" t="str">
        <f t="shared" si="20"/>
        <v/>
      </c>
      <c r="AD92" s="706" t="str">
        <f t="shared" si="21"/>
        <v/>
      </c>
      <c r="AE92" s="706" t="str">
        <f t="shared" si="22"/>
        <v/>
      </c>
      <c r="AF92" s="706" t="str">
        <f t="shared" si="23"/>
        <v/>
      </c>
      <c r="AG92" s="706" t="str">
        <f t="shared" si="24"/>
        <v/>
      </c>
    </row>
    <row r="93" spans="1:33" s="121" customFormat="1" ht="19.899999999999999" hidden="1" customHeight="1" x14ac:dyDescent="0.25">
      <c r="A93" s="9"/>
      <c r="B93" s="7"/>
      <c r="C93" s="2"/>
      <c r="D93" s="5"/>
      <c r="E93" s="5"/>
      <c r="F93" s="16"/>
      <c r="G93" s="47"/>
      <c r="H93" s="48"/>
      <c r="I93" s="49"/>
      <c r="J93" s="82"/>
      <c r="K93" s="56"/>
      <c r="L93" s="57"/>
      <c r="M93" s="58"/>
      <c r="N93" s="57"/>
      <c r="O93" s="58"/>
      <c r="P93" s="56"/>
      <c r="Q93" s="49"/>
      <c r="R93" s="706" t="b">
        <f t="shared" si="25"/>
        <v>1</v>
      </c>
      <c r="S93" s="706" t="b">
        <f t="shared" si="25"/>
        <v>0</v>
      </c>
      <c r="T93" s="706" t="b">
        <f t="shared" si="25"/>
        <v>0</v>
      </c>
      <c r="U93" s="706" t="b">
        <f t="shared" si="25"/>
        <v>0</v>
      </c>
      <c r="V93" s="706" t="b">
        <f t="shared" si="25"/>
        <v>0</v>
      </c>
      <c r="W93" s="706" t="b">
        <f t="shared" si="25"/>
        <v>0</v>
      </c>
      <c r="X93" s="706" t="b">
        <f t="shared" si="25"/>
        <v>0</v>
      </c>
      <c r="Y93" s="706" t="b">
        <f t="shared" si="25"/>
        <v>0</v>
      </c>
      <c r="Z93" s="706">
        <f t="shared" si="16"/>
        <v>0</v>
      </c>
      <c r="AA93" s="706" t="str">
        <f t="shared" si="18"/>
        <v/>
      </c>
      <c r="AB93" s="706" t="str">
        <f t="shared" si="19"/>
        <v/>
      </c>
      <c r="AC93" s="706" t="str">
        <f t="shared" si="20"/>
        <v/>
      </c>
      <c r="AD93" s="706" t="str">
        <f t="shared" si="21"/>
        <v/>
      </c>
      <c r="AE93" s="706" t="str">
        <f t="shared" si="22"/>
        <v/>
      </c>
      <c r="AF93" s="706" t="str">
        <f t="shared" si="23"/>
        <v/>
      </c>
      <c r="AG93" s="706" t="str">
        <f t="shared" si="24"/>
        <v/>
      </c>
    </row>
    <row r="94" spans="1:33" s="121" customFormat="1" ht="19.899999999999999" hidden="1" customHeight="1" x14ac:dyDescent="0.25">
      <c r="A94" s="9"/>
      <c r="B94" s="7"/>
      <c r="C94" s="2"/>
      <c r="D94" s="5"/>
      <c r="E94" s="5"/>
      <c r="F94" s="16"/>
      <c r="G94" s="47"/>
      <c r="H94" s="48"/>
      <c r="I94" s="49"/>
      <c r="J94" s="82"/>
      <c r="K94" s="56"/>
      <c r="L94" s="57"/>
      <c r="M94" s="58"/>
      <c r="N94" s="57"/>
      <c r="O94" s="58"/>
      <c r="P94" s="56"/>
      <c r="Q94" s="49"/>
      <c r="R94" s="706" t="b">
        <f t="shared" si="25"/>
        <v>1</v>
      </c>
      <c r="S94" s="706" t="b">
        <f t="shared" si="25"/>
        <v>0</v>
      </c>
      <c r="T94" s="706" t="b">
        <f t="shared" si="25"/>
        <v>0</v>
      </c>
      <c r="U94" s="706" t="b">
        <f t="shared" si="25"/>
        <v>0</v>
      </c>
      <c r="V94" s="706" t="b">
        <f t="shared" si="25"/>
        <v>0</v>
      </c>
      <c r="W94" s="706" t="b">
        <f t="shared" si="25"/>
        <v>0</v>
      </c>
      <c r="X94" s="706" t="b">
        <f t="shared" si="25"/>
        <v>0</v>
      </c>
      <c r="Y94" s="706" t="b">
        <f t="shared" si="25"/>
        <v>0</v>
      </c>
      <c r="Z94" s="706">
        <f t="shared" si="16"/>
        <v>0</v>
      </c>
      <c r="AA94" s="706" t="str">
        <f t="shared" si="18"/>
        <v/>
      </c>
      <c r="AB94" s="706" t="str">
        <f t="shared" si="19"/>
        <v/>
      </c>
      <c r="AC94" s="706" t="str">
        <f t="shared" si="20"/>
        <v/>
      </c>
      <c r="AD94" s="706" t="str">
        <f t="shared" si="21"/>
        <v/>
      </c>
      <c r="AE94" s="706" t="str">
        <f t="shared" si="22"/>
        <v/>
      </c>
      <c r="AF94" s="706" t="str">
        <f t="shared" si="23"/>
        <v/>
      </c>
      <c r="AG94" s="706" t="str">
        <f t="shared" si="24"/>
        <v/>
      </c>
    </row>
    <row r="95" spans="1:33" s="121" customFormat="1" ht="19.899999999999999" hidden="1" customHeight="1" x14ac:dyDescent="0.25">
      <c r="A95" s="9"/>
      <c r="B95" s="7"/>
      <c r="C95" s="2"/>
      <c r="D95" s="5"/>
      <c r="E95" s="5"/>
      <c r="F95" s="16"/>
      <c r="G95" s="47"/>
      <c r="H95" s="48"/>
      <c r="I95" s="49"/>
      <c r="J95" s="82"/>
      <c r="K95" s="56"/>
      <c r="L95" s="57"/>
      <c r="M95" s="58"/>
      <c r="N95" s="57"/>
      <c r="O95" s="58"/>
      <c r="P95" s="56"/>
      <c r="Q95" s="49"/>
      <c r="R95" s="706" t="b">
        <f t="shared" si="25"/>
        <v>1</v>
      </c>
      <c r="S95" s="706" t="b">
        <f t="shared" si="25"/>
        <v>0</v>
      </c>
      <c r="T95" s="706" t="b">
        <f t="shared" si="25"/>
        <v>0</v>
      </c>
      <c r="U95" s="706" t="b">
        <f t="shared" si="25"/>
        <v>0</v>
      </c>
      <c r="V95" s="706" t="b">
        <f t="shared" si="25"/>
        <v>0</v>
      </c>
      <c r="W95" s="706" t="b">
        <f t="shared" si="25"/>
        <v>0</v>
      </c>
      <c r="X95" s="706" t="b">
        <f t="shared" si="25"/>
        <v>0</v>
      </c>
      <c r="Y95" s="706" t="b">
        <f t="shared" si="25"/>
        <v>0</v>
      </c>
      <c r="Z95" s="706">
        <f t="shared" si="16"/>
        <v>0</v>
      </c>
      <c r="AA95" s="706" t="str">
        <f t="shared" si="18"/>
        <v/>
      </c>
      <c r="AB95" s="706" t="str">
        <f t="shared" si="19"/>
        <v/>
      </c>
      <c r="AC95" s="706" t="str">
        <f t="shared" si="20"/>
        <v/>
      </c>
      <c r="AD95" s="706" t="str">
        <f t="shared" si="21"/>
        <v/>
      </c>
      <c r="AE95" s="706" t="str">
        <f t="shared" si="22"/>
        <v/>
      </c>
      <c r="AF95" s="706" t="str">
        <f t="shared" si="23"/>
        <v/>
      </c>
      <c r="AG95" s="706" t="str">
        <f t="shared" si="24"/>
        <v/>
      </c>
    </row>
    <row r="96" spans="1:33" s="121" customFormat="1" ht="19.899999999999999" hidden="1" customHeight="1" x14ac:dyDescent="0.25">
      <c r="A96" s="9"/>
      <c r="B96" s="7"/>
      <c r="C96" s="2"/>
      <c r="D96" s="5"/>
      <c r="E96" s="5"/>
      <c r="F96" s="16"/>
      <c r="G96" s="47"/>
      <c r="H96" s="48"/>
      <c r="I96" s="49"/>
      <c r="J96" s="82"/>
      <c r="K96" s="56"/>
      <c r="L96" s="57"/>
      <c r="M96" s="58"/>
      <c r="N96" s="57"/>
      <c r="O96" s="58"/>
      <c r="P96" s="56"/>
      <c r="Q96" s="49"/>
      <c r="R96" s="706" t="b">
        <f t="shared" si="25"/>
        <v>1</v>
      </c>
      <c r="S96" s="706" t="b">
        <f t="shared" si="25"/>
        <v>0</v>
      </c>
      <c r="T96" s="706" t="b">
        <f t="shared" si="25"/>
        <v>0</v>
      </c>
      <c r="U96" s="706" t="b">
        <f t="shared" si="25"/>
        <v>0</v>
      </c>
      <c r="V96" s="706" t="b">
        <f t="shared" si="25"/>
        <v>0</v>
      </c>
      <c r="W96" s="706" t="b">
        <f t="shared" si="25"/>
        <v>0</v>
      </c>
      <c r="X96" s="706" t="b">
        <f t="shared" si="25"/>
        <v>0</v>
      </c>
      <c r="Y96" s="706" t="b">
        <f t="shared" si="25"/>
        <v>0</v>
      </c>
      <c r="Z96" s="706">
        <f t="shared" si="16"/>
        <v>0</v>
      </c>
      <c r="AA96" s="706" t="str">
        <f t="shared" si="18"/>
        <v/>
      </c>
      <c r="AB96" s="706" t="str">
        <f t="shared" si="19"/>
        <v/>
      </c>
      <c r="AC96" s="706" t="str">
        <f t="shared" si="20"/>
        <v/>
      </c>
      <c r="AD96" s="706" t="str">
        <f t="shared" si="21"/>
        <v/>
      </c>
      <c r="AE96" s="706" t="str">
        <f t="shared" si="22"/>
        <v/>
      </c>
      <c r="AF96" s="706" t="str">
        <f t="shared" si="23"/>
        <v/>
      </c>
      <c r="AG96" s="706" t="str">
        <f t="shared" si="24"/>
        <v/>
      </c>
    </row>
    <row r="97" spans="1:33" s="121" customFormat="1" ht="19.899999999999999" hidden="1" customHeight="1" x14ac:dyDescent="0.25">
      <c r="A97" s="9"/>
      <c r="B97" s="7"/>
      <c r="C97" s="2"/>
      <c r="D97" s="5"/>
      <c r="E97" s="5"/>
      <c r="F97" s="16"/>
      <c r="G97" s="47"/>
      <c r="H97" s="48"/>
      <c r="I97" s="49"/>
      <c r="J97" s="82"/>
      <c r="K97" s="56"/>
      <c r="L97" s="57"/>
      <c r="M97" s="58"/>
      <c r="N97" s="57"/>
      <c r="O97" s="58"/>
      <c r="P97" s="56"/>
      <c r="Q97" s="49"/>
      <c r="R97" s="706" t="b">
        <f t="shared" si="25"/>
        <v>1</v>
      </c>
      <c r="S97" s="706" t="b">
        <f t="shared" si="25"/>
        <v>0</v>
      </c>
      <c r="T97" s="706" t="b">
        <f t="shared" si="25"/>
        <v>0</v>
      </c>
      <c r="U97" s="706" t="b">
        <f t="shared" si="25"/>
        <v>0</v>
      </c>
      <c r="V97" s="706" t="b">
        <f t="shared" si="25"/>
        <v>0</v>
      </c>
      <c r="W97" s="706" t="b">
        <f t="shared" si="25"/>
        <v>0</v>
      </c>
      <c r="X97" s="706" t="b">
        <f t="shared" si="25"/>
        <v>0</v>
      </c>
      <c r="Y97" s="706" t="b">
        <f t="shared" si="25"/>
        <v>0</v>
      </c>
      <c r="Z97" s="706">
        <f t="shared" si="16"/>
        <v>0</v>
      </c>
      <c r="AA97" s="706" t="str">
        <f t="shared" si="18"/>
        <v/>
      </c>
      <c r="AB97" s="706" t="str">
        <f t="shared" si="19"/>
        <v/>
      </c>
      <c r="AC97" s="706" t="str">
        <f t="shared" si="20"/>
        <v/>
      </c>
      <c r="AD97" s="706" t="str">
        <f t="shared" si="21"/>
        <v/>
      </c>
      <c r="AE97" s="706" t="str">
        <f t="shared" si="22"/>
        <v/>
      </c>
      <c r="AF97" s="706" t="str">
        <f t="shared" si="23"/>
        <v/>
      </c>
      <c r="AG97" s="706" t="str">
        <f t="shared" si="24"/>
        <v/>
      </c>
    </row>
    <row r="98" spans="1:33" s="121" customFormat="1" ht="19.899999999999999" hidden="1" customHeight="1" x14ac:dyDescent="0.25">
      <c r="A98" s="9"/>
      <c r="B98" s="7"/>
      <c r="C98" s="2"/>
      <c r="D98" s="5"/>
      <c r="E98" s="5"/>
      <c r="F98" s="16"/>
      <c r="G98" s="47"/>
      <c r="H98" s="48"/>
      <c r="I98" s="49"/>
      <c r="J98" s="82"/>
      <c r="K98" s="56"/>
      <c r="L98" s="57"/>
      <c r="M98" s="58"/>
      <c r="N98" s="57"/>
      <c r="O98" s="58"/>
      <c r="P98" s="56"/>
      <c r="Q98" s="49"/>
      <c r="R98" s="706" t="b">
        <f t="shared" si="25"/>
        <v>1</v>
      </c>
      <c r="S98" s="706" t="b">
        <f t="shared" si="25"/>
        <v>0</v>
      </c>
      <c r="T98" s="706" t="b">
        <f t="shared" si="25"/>
        <v>0</v>
      </c>
      <c r="U98" s="706" t="b">
        <f t="shared" si="25"/>
        <v>0</v>
      </c>
      <c r="V98" s="706" t="b">
        <f t="shared" si="25"/>
        <v>0</v>
      </c>
      <c r="W98" s="706" t="b">
        <f t="shared" si="25"/>
        <v>0</v>
      </c>
      <c r="X98" s="706" t="b">
        <f t="shared" si="25"/>
        <v>0</v>
      </c>
      <c r="Y98" s="706" t="b">
        <f t="shared" si="25"/>
        <v>0</v>
      </c>
      <c r="Z98" s="706">
        <f t="shared" si="16"/>
        <v>0</v>
      </c>
      <c r="AA98" s="706" t="str">
        <f t="shared" si="18"/>
        <v/>
      </c>
      <c r="AB98" s="706" t="str">
        <f t="shared" si="19"/>
        <v/>
      </c>
      <c r="AC98" s="706" t="str">
        <f t="shared" si="20"/>
        <v/>
      </c>
      <c r="AD98" s="706" t="str">
        <f t="shared" si="21"/>
        <v/>
      </c>
      <c r="AE98" s="706" t="str">
        <f t="shared" si="22"/>
        <v/>
      </c>
      <c r="AF98" s="706" t="str">
        <f t="shared" si="23"/>
        <v/>
      </c>
      <c r="AG98" s="706" t="str">
        <f t="shared" si="24"/>
        <v/>
      </c>
    </row>
    <row r="99" spans="1:33" s="121" customFormat="1" ht="19.899999999999999" hidden="1" customHeight="1" x14ac:dyDescent="0.25">
      <c r="A99" s="9"/>
      <c r="B99" s="7"/>
      <c r="C99" s="2"/>
      <c r="D99" s="5"/>
      <c r="E99" s="5"/>
      <c r="F99" s="16"/>
      <c r="G99" s="47"/>
      <c r="H99" s="48"/>
      <c r="I99" s="49"/>
      <c r="J99" s="82"/>
      <c r="K99" s="56"/>
      <c r="L99" s="57"/>
      <c r="M99" s="58"/>
      <c r="N99" s="57"/>
      <c r="O99" s="58"/>
      <c r="P99" s="56"/>
      <c r="Q99" s="49"/>
      <c r="R99" s="706" t="b">
        <f t="shared" si="25"/>
        <v>1</v>
      </c>
      <c r="S99" s="706" t="b">
        <f t="shared" si="25"/>
        <v>0</v>
      </c>
      <c r="T99" s="706" t="b">
        <f t="shared" si="25"/>
        <v>0</v>
      </c>
      <c r="U99" s="706" t="b">
        <f t="shared" si="25"/>
        <v>0</v>
      </c>
      <c r="V99" s="706" t="b">
        <f t="shared" si="25"/>
        <v>0</v>
      </c>
      <c r="W99" s="706" t="b">
        <f t="shared" si="25"/>
        <v>0</v>
      </c>
      <c r="X99" s="706" t="b">
        <f t="shared" si="25"/>
        <v>0</v>
      </c>
      <c r="Y99" s="706" t="b">
        <f t="shared" si="25"/>
        <v>0</v>
      </c>
      <c r="Z99" s="706">
        <f t="shared" si="16"/>
        <v>0</v>
      </c>
      <c r="AA99" s="706" t="str">
        <f t="shared" si="18"/>
        <v/>
      </c>
      <c r="AB99" s="706" t="str">
        <f t="shared" si="19"/>
        <v/>
      </c>
      <c r="AC99" s="706" t="str">
        <f t="shared" si="20"/>
        <v/>
      </c>
      <c r="AD99" s="706" t="str">
        <f t="shared" si="21"/>
        <v/>
      </c>
      <c r="AE99" s="706" t="str">
        <f t="shared" si="22"/>
        <v/>
      </c>
      <c r="AF99" s="706" t="str">
        <f t="shared" si="23"/>
        <v/>
      </c>
      <c r="AG99" s="706" t="str">
        <f t="shared" si="24"/>
        <v/>
      </c>
    </row>
    <row r="100" spans="1:33" s="121" customFormat="1" ht="19.899999999999999" hidden="1" customHeight="1" x14ac:dyDescent="0.25">
      <c r="A100" s="9"/>
      <c r="B100" s="7"/>
      <c r="C100" s="2"/>
      <c r="D100" s="5"/>
      <c r="E100" s="5"/>
      <c r="F100" s="16"/>
      <c r="G100" s="47"/>
      <c r="H100" s="48"/>
      <c r="I100" s="49"/>
      <c r="J100" s="82"/>
      <c r="K100" s="56"/>
      <c r="L100" s="57"/>
      <c r="M100" s="58"/>
      <c r="N100" s="57"/>
      <c r="O100" s="58"/>
      <c r="P100" s="56"/>
      <c r="Q100" s="49"/>
      <c r="R100" s="706" t="b">
        <f t="shared" si="25"/>
        <v>1</v>
      </c>
      <c r="S100" s="706" t="b">
        <f t="shared" si="25"/>
        <v>0</v>
      </c>
      <c r="T100" s="706" t="b">
        <f t="shared" si="25"/>
        <v>0</v>
      </c>
      <c r="U100" s="706" t="b">
        <f t="shared" si="25"/>
        <v>0</v>
      </c>
      <c r="V100" s="706" t="b">
        <f t="shared" si="25"/>
        <v>0</v>
      </c>
      <c r="W100" s="706" t="b">
        <f t="shared" si="25"/>
        <v>0</v>
      </c>
      <c r="X100" s="706" t="b">
        <f t="shared" si="25"/>
        <v>0</v>
      </c>
      <c r="Y100" s="706" t="b">
        <f t="shared" si="25"/>
        <v>0</v>
      </c>
      <c r="Z100" s="706">
        <f t="shared" si="16"/>
        <v>0</v>
      </c>
      <c r="AA100" s="706" t="str">
        <f t="shared" si="18"/>
        <v/>
      </c>
      <c r="AB100" s="706" t="str">
        <f t="shared" si="19"/>
        <v/>
      </c>
      <c r="AC100" s="706" t="str">
        <f t="shared" si="20"/>
        <v/>
      </c>
      <c r="AD100" s="706" t="str">
        <f t="shared" si="21"/>
        <v/>
      </c>
      <c r="AE100" s="706" t="str">
        <f t="shared" si="22"/>
        <v/>
      </c>
      <c r="AF100" s="706" t="str">
        <f t="shared" si="23"/>
        <v/>
      </c>
      <c r="AG100" s="706" t="str">
        <f t="shared" si="24"/>
        <v/>
      </c>
    </row>
    <row r="101" spans="1:33" s="121" customFormat="1" ht="17.25" hidden="1" customHeight="1" x14ac:dyDescent="0.25">
      <c r="A101" s="9"/>
      <c r="B101" s="7"/>
      <c r="C101" s="2"/>
      <c r="D101" s="5"/>
      <c r="E101" s="5"/>
      <c r="F101" s="16"/>
      <c r="G101" s="47"/>
      <c r="H101" s="48"/>
      <c r="I101" s="49"/>
      <c r="J101" s="82"/>
      <c r="K101" s="56"/>
      <c r="L101" s="57"/>
      <c r="M101" s="58"/>
      <c r="N101" s="57"/>
      <c r="O101" s="58"/>
      <c r="P101" s="56"/>
      <c r="Q101" s="49"/>
      <c r="R101" s="706" t="b">
        <f t="shared" si="25"/>
        <v>1</v>
      </c>
      <c r="S101" s="706" t="b">
        <f t="shared" si="25"/>
        <v>0</v>
      </c>
      <c r="T101" s="706" t="b">
        <f t="shared" si="25"/>
        <v>0</v>
      </c>
      <c r="U101" s="706" t="b">
        <f t="shared" si="25"/>
        <v>0</v>
      </c>
      <c r="V101" s="706" t="b">
        <f t="shared" si="25"/>
        <v>0</v>
      </c>
      <c r="W101" s="706" t="b">
        <f t="shared" si="25"/>
        <v>0</v>
      </c>
      <c r="X101" s="706" t="b">
        <f t="shared" si="25"/>
        <v>0</v>
      </c>
      <c r="Y101" s="706" t="b">
        <f t="shared" si="25"/>
        <v>0</v>
      </c>
      <c r="Z101" s="706">
        <f t="shared" si="16"/>
        <v>0</v>
      </c>
      <c r="AA101" s="706" t="str">
        <f t="shared" si="18"/>
        <v/>
      </c>
      <c r="AB101" s="706" t="str">
        <f t="shared" si="19"/>
        <v/>
      </c>
      <c r="AC101" s="706" t="str">
        <f t="shared" si="20"/>
        <v/>
      </c>
      <c r="AD101" s="706" t="str">
        <f t="shared" si="21"/>
        <v/>
      </c>
      <c r="AE101" s="706" t="str">
        <f t="shared" si="22"/>
        <v/>
      </c>
      <c r="AF101" s="706" t="str">
        <f t="shared" si="23"/>
        <v/>
      </c>
      <c r="AG101" s="706" t="str">
        <f t="shared" si="24"/>
        <v/>
      </c>
    </row>
    <row r="102" spans="1:33" s="121" customFormat="1" ht="17.25" hidden="1" customHeight="1" x14ac:dyDescent="0.25">
      <c r="A102" s="9"/>
      <c r="B102" s="7"/>
      <c r="C102" s="2"/>
      <c r="D102" s="5"/>
      <c r="E102" s="5"/>
      <c r="F102" s="16"/>
      <c r="G102" s="47"/>
      <c r="H102" s="48"/>
      <c r="I102" s="49"/>
      <c r="J102" s="82"/>
      <c r="K102" s="56"/>
      <c r="L102" s="57"/>
      <c r="M102" s="58"/>
      <c r="N102" s="57"/>
      <c r="O102" s="58"/>
      <c r="P102" s="56"/>
      <c r="Q102" s="49"/>
      <c r="R102" s="706" t="b">
        <f t="shared" si="25"/>
        <v>1</v>
      </c>
      <c r="S102" s="706" t="b">
        <f t="shared" si="25"/>
        <v>0</v>
      </c>
      <c r="T102" s="706" t="b">
        <f t="shared" si="25"/>
        <v>0</v>
      </c>
      <c r="U102" s="706" t="b">
        <f t="shared" si="25"/>
        <v>0</v>
      </c>
      <c r="V102" s="706" t="b">
        <f t="shared" si="25"/>
        <v>0</v>
      </c>
      <c r="W102" s="706" t="b">
        <f t="shared" si="25"/>
        <v>0</v>
      </c>
      <c r="X102" s="706" t="b">
        <f t="shared" si="25"/>
        <v>0</v>
      </c>
      <c r="Y102" s="706" t="b">
        <f t="shared" si="25"/>
        <v>0</v>
      </c>
      <c r="Z102" s="706">
        <f t="shared" si="16"/>
        <v>0</v>
      </c>
      <c r="AA102" s="706" t="str">
        <f t="shared" si="18"/>
        <v/>
      </c>
      <c r="AB102" s="706" t="str">
        <f t="shared" si="19"/>
        <v/>
      </c>
      <c r="AC102" s="706" t="str">
        <f t="shared" si="20"/>
        <v/>
      </c>
      <c r="AD102" s="706" t="str">
        <f t="shared" si="21"/>
        <v/>
      </c>
      <c r="AE102" s="706" t="str">
        <f t="shared" si="22"/>
        <v/>
      </c>
      <c r="AF102" s="706" t="str">
        <f t="shared" si="23"/>
        <v/>
      </c>
      <c r="AG102" s="706" t="str">
        <f t="shared" si="24"/>
        <v/>
      </c>
    </row>
    <row r="103" spans="1:33" s="121" customFormat="1" ht="17.25" hidden="1" customHeight="1" x14ac:dyDescent="0.25">
      <c r="A103" s="9"/>
      <c r="B103" s="7"/>
      <c r="C103" s="2"/>
      <c r="D103" s="5"/>
      <c r="E103" s="5"/>
      <c r="F103" s="16"/>
      <c r="G103" s="47"/>
      <c r="H103" s="48"/>
      <c r="I103" s="49"/>
      <c r="J103" s="82"/>
      <c r="K103" s="56"/>
      <c r="L103" s="57"/>
      <c r="M103" s="58"/>
      <c r="N103" s="57"/>
      <c r="O103" s="58"/>
      <c r="P103" s="56"/>
      <c r="Q103" s="49"/>
      <c r="R103" s="706" t="b">
        <f t="shared" si="25"/>
        <v>1</v>
      </c>
      <c r="S103" s="706" t="b">
        <f t="shared" si="25"/>
        <v>0</v>
      </c>
      <c r="T103" s="706" t="b">
        <f t="shared" si="25"/>
        <v>0</v>
      </c>
      <c r="U103" s="706" t="b">
        <f t="shared" si="25"/>
        <v>0</v>
      </c>
      <c r="V103" s="706" t="b">
        <f t="shared" si="25"/>
        <v>0</v>
      </c>
      <c r="W103" s="706" t="b">
        <f t="shared" si="25"/>
        <v>0</v>
      </c>
      <c r="X103" s="706" t="b">
        <f t="shared" si="25"/>
        <v>0</v>
      </c>
      <c r="Y103" s="706" t="b">
        <f t="shared" si="25"/>
        <v>0</v>
      </c>
      <c r="Z103" s="706">
        <f t="shared" si="16"/>
        <v>0</v>
      </c>
      <c r="AA103" s="706" t="str">
        <f t="shared" si="18"/>
        <v/>
      </c>
      <c r="AB103" s="706" t="str">
        <f t="shared" si="19"/>
        <v/>
      </c>
      <c r="AC103" s="706" t="str">
        <f t="shared" si="20"/>
        <v/>
      </c>
      <c r="AD103" s="706" t="str">
        <f t="shared" si="21"/>
        <v/>
      </c>
      <c r="AE103" s="706" t="str">
        <f t="shared" si="22"/>
        <v/>
      </c>
      <c r="AF103" s="706" t="str">
        <f t="shared" si="23"/>
        <v/>
      </c>
      <c r="AG103" s="706" t="str">
        <f t="shared" si="24"/>
        <v/>
      </c>
    </row>
    <row r="104" spans="1:33" s="121" customFormat="1" ht="17.25" hidden="1" customHeight="1" x14ac:dyDescent="0.25">
      <c r="A104" s="9"/>
      <c r="B104" s="7"/>
      <c r="C104" s="2"/>
      <c r="D104" s="5"/>
      <c r="E104" s="5"/>
      <c r="F104" s="16"/>
      <c r="G104" s="47"/>
      <c r="H104" s="48"/>
      <c r="I104" s="49"/>
      <c r="J104" s="82"/>
      <c r="K104" s="56"/>
      <c r="L104" s="57"/>
      <c r="M104" s="58"/>
      <c r="N104" s="57"/>
      <c r="O104" s="58"/>
      <c r="P104" s="56"/>
      <c r="Q104" s="49"/>
      <c r="R104" s="706" t="b">
        <f t="shared" si="25"/>
        <v>1</v>
      </c>
      <c r="S104" s="706" t="b">
        <f t="shared" si="25"/>
        <v>0</v>
      </c>
      <c r="T104" s="706" t="b">
        <f t="shared" si="25"/>
        <v>0</v>
      </c>
      <c r="U104" s="706" t="b">
        <f t="shared" si="25"/>
        <v>0</v>
      </c>
      <c r="V104" s="706" t="b">
        <f t="shared" si="25"/>
        <v>0</v>
      </c>
      <c r="W104" s="706" t="b">
        <f t="shared" si="25"/>
        <v>0</v>
      </c>
      <c r="X104" s="706" t="b">
        <f t="shared" si="25"/>
        <v>0</v>
      </c>
      <c r="Y104" s="706" t="b">
        <f t="shared" si="25"/>
        <v>0</v>
      </c>
      <c r="Z104" s="706">
        <f t="shared" si="16"/>
        <v>0</v>
      </c>
      <c r="AA104" s="706" t="str">
        <f t="shared" si="18"/>
        <v/>
      </c>
      <c r="AB104" s="706" t="str">
        <f t="shared" si="19"/>
        <v/>
      </c>
      <c r="AC104" s="706" t="str">
        <f t="shared" si="20"/>
        <v/>
      </c>
      <c r="AD104" s="706" t="str">
        <f t="shared" si="21"/>
        <v/>
      </c>
      <c r="AE104" s="706" t="str">
        <f t="shared" si="22"/>
        <v/>
      </c>
      <c r="AF104" s="706" t="str">
        <f t="shared" si="23"/>
        <v/>
      </c>
      <c r="AG104" s="706" t="str">
        <f t="shared" si="24"/>
        <v/>
      </c>
    </row>
    <row r="105" spans="1:33" s="121" customFormat="1" ht="17.25" hidden="1" customHeight="1" x14ac:dyDescent="0.25">
      <c r="A105" s="9"/>
      <c r="B105" s="7"/>
      <c r="C105" s="2"/>
      <c r="D105" s="5"/>
      <c r="E105" s="5"/>
      <c r="F105" s="16"/>
      <c r="G105" s="47"/>
      <c r="H105" s="48"/>
      <c r="I105" s="49"/>
      <c r="J105" s="82"/>
      <c r="K105" s="56"/>
      <c r="L105" s="57"/>
      <c r="M105" s="58"/>
      <c r="N105" s="57"/>
      <c r="O105" s="58"/>
      <c r="P105" s="56"/>
      <c r="Q105" s="49"/>
      <c r="R105" s="706" t="b">
        <f t="shared" ref="R105:Y120" si="26">R104</f>
        <v>1</v>
      </c>
      <c r="S105" s="706" t="b">
        <f t="shared" si="26"/>
        <v>0</v>
      </c>
      <c r="T105" s="706" t="b">
        <f t="shared" si="26"/>
        <v>0</v>
      </c>
      <c r="U105" s="706" t="b">
        <f t="shared" si="26"/>
        <v>0</v>
      </c>
      <c r="V105" s="706" t="b">
        <f t="shared" si="26"/>
        <v>0</v>
      </c>
      <c r="W105" s="706" t="b">
        <f t="shared" si="26"/>
        <v>0</v>
      </c>
      <c r="X105" s="706" t="b">
        <f t="shared" si="26"/>
        <v>0</v>
      </c>
      <c r="Y105" s="706" t="b">
        <f t="shared" si="26"/>
        <v>0</v>
      </c>
      <c r="Z105" s="706">
        <f t="shared" si="16"/>
        <v>0</v>
      </c>
      <c r="AA105" s="706" t="str">
        <f t="shared" si="18"/>
        <v/>
      </c>
      <c r="AB105" s="706" t="str">
        <f t="shared" si="19"/>
        <v/>
      </c>
      <c r="AC105" s="706" t="str">
        <f t="shared" si="20"/>
        <v/>
      </c>
      <c r="AD105" s="706" t="str">
        <f t="shared" si="21"/>
        <v/>
      </c>
      <c r="AE105" s="706" t="str">
        <f t="shared" si="22"/>
        <v/>
      </c>
      <c r="AF105" s="706" t="str">
        <f t="shared" si="23"/>
        <v/>
      </c>
      <c r="AG105" s="706" t="str">
        <f t="shared" si="24"/>
        <v/>
      </c>
    </row>
    <row r="106" spans="1:33" s="121" customFormat="1" ht="17.25" hidden="1" customHeight="1" x14ac:dyDescent="0.25">
      <c r="A106" s="9"/>
      <c r="B106" s="7"/>
      <c r="C106" s="2"/>
      <c r="D106" s="5"/>
      <c r="E106" s="5"/>
      <c r="F106" s="16"/>
      <c r="G106" s="47"/>
      <c r="H106" s="48"/>
      <c r="I106" s="49"/>
      <c r="J106" s="82"/>
      <c r="K106" s="56"/>
      <c r="L106" s="57"/>
      <c r="M106" s="58"/>
      <c r="N106" s="57"/>
      <c r="O106" s="58"/>
      <c r="P106" s="56"/>
      <c r="Q106" s="49"/>
      <c r="R106" s="706" t="b">
        <f t="shared" si="26"/>
        <v>1</v>
      </c>
      <c r="S106" s="706" t="b">
        <f t="shared" si="26"/>
        <v>0</v>
      </c>
      <c r="T106" s="706" t="b">
        <f t="shared" si="26"/>
        <v>0</v>
      </c>
      <c r="U106" s="706" t="b">
        <f t="shared" si="26"/>
        <v>0</v>
      </c>
      <c r="V106" s="706" t="b">
        <f t="shared" si="26"/>
        <v>0</v>
      </c>
      <c r="W106" s="706" t="b">
        <f t="shared" si="26"/>
        <v>0</v>
      </c>
      <c r="X106" s="706" t="b">
        <f t="shared" si="26"/>
        <v>0</v>
      </c>
      <c r="Y106" s="706" t="b">
        <f t="shared" si="26"/>
        <v>0</v>
      </c>
      <c r="Z106" s="706">
        <f t="shared" si="16"/>
        <v>0</v>
      </c>
      <c r="AA106" s="706" t="str">
        <f t="shared" si="18"/>
        <v/>
      </c>
      <c r="AB106" s="706" t="str">
        <f t="shared" si="19"/>
        <v/>
      </c>
      <c r="AC106" s="706" t="str">
        <f t="shared" si="20"/>
        <v/>
      </c>
      <c r="AD106" s="706" t="str">
        <f t="shared" si="21"/>
        <v/>
      </c>
      <c r="AE106" s="706" t="str">
        <f t="shared" si="22"/>
        <v/>
      </c>
      <c r="AF106" s="706" t="str">
        <f t="shared" si="23"/>
        <v/>
      </c>
      <c r="AG106" s="706" t="str">
        <f t="shared" si="24"/>
        <v/>
      </c>
    </row>
    <row r="107" spans="1:33" s="121" customFormat="1" ht="17.25" hidden="1" customHeight="1" x14ac:dyDescent="0.25">
      <c r="A107" s="9"/>
      <c r="B107" s="7"/>
      <c r="C107" s="2"/>
      <c r="D107" s="5"/>
      <c r="E107" s="5"/>
      <c r="F107" s="16"/>
      <c r="G107" s="47"/>
      <c r="H107" s="48"/>
      <c r="I107" s="49"/>
      <c r="J107" s="82"/>
      <c r="K107" s="56"/>
      <c r="L107" s="57"/>
      <c r="M107" s="58"/>
      <c r="N107" s="57"/>
      <c r="O107" s="58"/>
      <c r="P107" s="56"/>
      <c r="Q107" s="49"/>
      <c r="R107" s="706" t="b">
        <f t="shared" si="26"/>
        <v>1</v>
      </c>
      <c r="S107" s="706" t="b">
        <f t="shared" si="26"/>
        <v>0</v>
      </c>
      <c r="T107" s="706" t="b">
        <f t="shared" si="26"/>
        <v>0</v>
      </c>
      <c r="U107" s="706" t="b">
        <f t="shared" si="26"/>
        <v>0</v>
      </c>
      <c r="V107" s="706" t="b">
        <f t="shared" si="26"/>
        <v>0</v>
      </c>
      <c r="W107" s="706" t="b">
        <f t="shared" si="26"/>
        <v>0</v>
      </c>
      <c r="X107" s="706" t="b">
        <f t="shared" si="26"/>
        <v>0</v>
      </c>
      <c r="Y107" s="706" t="b">
        <f t="shared" si="26"/>
        <v>0</v>
      </c>
      <c r="Z107" s="706">
        <f t="shared" si="16"/>
        <v>0</v>
      </c>
      <c r="AA107" s="706" t="str">
        <f t="shared" si="18"/>
        <v/>
      </c>
      <c r="AB107" s="706" t="str">
        <f t="shared" si="19"/>
        <v/>
      </c>
      <c r="AC107" s="706" t="str">
        <f t="shared" si="20"/>
        <v/>
      </c>
      <c r="AD107" s="706" t="str">
        <f t="shared" si="21"/>
        <v/>
      </c>
      <c r="AE107" s="706" t="str">
        <f t="shared" si="22"/>
        <v/>
      </c>
      <c r="AF107" s="706" t="str">
        <f t="shared" si="23"/>
        <v/>
      </c>
      <c r="AG107" s="706" t="str">
        <f t="shared" si="24"/>
        <v/>
      </c>
    </row>
    <row r="108" spans="1:33" s="121" customFormat="1" ht="17.25" hidden="1" customHeight="1" x14ac:dyDescent="0.25">
      <c r="A108" s="9"/>
      <c r="B108" s="7"/>
      <c r="C108" s="2"/>
      <c r="D108" s="5"/>
      <c r="E108" s="5"/>
      <c r="F108" s="16"/>
      <c r="G108" s="47"/>
      <c r="H108" s="48"/>
      <c r="I108" s="49"/>
      <c r="J108" s="82"/>
      <c r="K108" s="56"/>
      <c r="L108" s="57"/>
      <c r="M108" s="58"/>
      <c r="N108" s="57"/>
      <c r="O108" s="58"/>
      <c r="P108" s="56"/>
      <c r="Q108" s="49"/>
      <c r="R108" s="706" t="b">
        <f t="shared" si="26"/>
        <v>1</v>
      </c>
      <c r="S108" s="706" t="b">
        <f t="shared" si="26"/>
        <v>0</v>
      </c>
      <c r="T108" s="706" t="b">
        <f t="shared" si="26"/>
        <v>0</v>
      </c>
      <c r="U108" s="706" t="b">
        <f t="shared" si="26"/>
        <v>0</v>
      </c>
      <c r="V108" s="706" t="b">
        <f t="shared" si="26"/>
        <v>0</v>
      </c>
      <c r="W108" s="706" t="b">
        <f t="shared" si="26"/>
        <v>0</v>
      </c>
      <c r="X108" s="706" t="b">
        <f t="shared" si="26"/>
        <v>0</v>
      </c>
      <c r="Y108" s="706" t="b">
        <f t="shared" si="26"/>
        <v>0</v>
      </c>
      <c r="Z108" s="706">
        <f t="shared" si="16"/>
        <v>0</v>
      </c>
      <c r="AA108" s="706" t="str">
        <f t="shared" si="18"/>
        <v/>
      </c>
      <c r="AB108" s="706" t="str">
        <f t="shared" si="19"/>
        <v/>
      </c>
      <c r="AC108" s="706" t="str">
        <f t="shared" si="20"/>
        <v/>
      </c>
      <c r="AD108" s="706" t="str">
        <f t="shared" si="21"/>
        <v/>
      </c>
      <c r="AE108" s="706" t="str">
        <f t="shared" si="22"/>
        <v/>
      </c>
      <c r="AF108" s="706" t="str">
        <f t="shared" si="23"/>
        <v/>
      </c>
      <c r="AG108" s="706" t="str">
        <f t="shared" si="24"/>
        <v/>
      </c>
    </row>
    <row r="109" spans="1:33" s="121" customFormat="1" ht="17.25" hidden="1" customHeight="1" x14ac:dyDescent="0.25">
      <c r="A109" s="9"/>
      <c r="B109" s="7"/>
      <c r="C109" s="2"/>
      <c r="D109" s="5"/>
      <c r="E109" s="5"/>
      <c r="F109" s="16"/>
      <c r="G109" s="47"/>
      <c r="H109" s="48"/>
      <c r="I109" s="49"/>
      <c r="J109" s="82"/>
      <c r="K109" s="56"/>
      <c r="L109" s="57"/>
      <c r="M109" s="58"/>
      <c r="N109" s="57"/>
      <c r="O109" s="58"/>
      <c r="P109" s="56"/>
      <c r="Q109" s="49"/>
      <c r="R109" s="706" t="b">
        <f t="shared" si="26"/>
        <v>1</v>
      </c>
      <c r="S109" s="706" t="b">
        <f t="shared" si="26"/>
        <v>0</v>
      </c>
      <c r="T109" s="706" t="b">
        <f t="shared" si="26"/>
        <v>0</v>
      </c>
      <c r="U109" s="706" t="b">
        <f t="shared" si="26"/>
        <v>0</v>
      </c>
      <c r="V109" s="706" t="b">
        <f t="shared" si="26"/>
        <v>0</v>
      </c>
      <c r="W109" s="706" t="b">
        <f t="shared" si="26"/>
        <v>0</v>
      </c>
      <c r="X109" s="706" t="b">
        <f t="shared" si="26"/>
        <v>0</v>
      </c>
      <c r="Y109" s="706" t="b">
        <f t="shared" si="26"/>
        <v>0</v>
      </c>
      <c r="Z109" s="706">
        <f t="shared" si="16"/>
        <v>0</v>
      </c>
      <c r="AA109" s="706" t="str">
        <f t="shared" si="18"/>
        <v/>
      </c>
      <c r="AB109" s="706" t="str">
        <f t="shared" si="19"/>
        <v/>
      </c>
      <c r="AC109" s="706" t="str">
        <f t="shared" si="20"/>
        <v/>
      </c>
      <c r="AD109" s="706" t="str">
        <f t="shared" si="21"/>
        <v/>
      </c>
      <c r="AE109" s="706" t="str">
        <f t="shared" si="22"/>
        <v/>
      </c>
      <c r="AF109" s="706" t="str">
        <f t="shared" si="23"/>
        <v/>
      </c>
      <c r="AG109" s="706" t="str">
        <f t="shared" si="24"/>
        <v/>
      </c>
    </row>
    <row r="110" spans="1:33" s="121" customFormat="1" ht="17.25" hidden="1" customHeight="1" x14ac:dyDescent="0.25">
      <c r="A110" s="9"/>
      <c r="B110" s="7"/>
      <c r="C110" s="2"/>
      <c r="D110" s="5"/>
      <c r="E110" s="5"/>
      <c r="F110" s="16"/>
      <c r="G110" s="47"/>
      <c r="H110" s="48"/>
      <c r="I110" s="49"/>
      <c r="J110" s="82"/>
      <c r="K110" s="56"/>
      <c r="L110" s="57"/>
      <c r="M110" s="58"/>
      <c r="N110" s="57"/>
      <c r="O110" s="58"/>
      <c r="P110" s="56"/>
      <c r="Q110" s="49"/>
      <c r="R110" s="706" t="b">
        <f t="shared" si="26"/>
        <v>1</v>
      </c>
      <c r="S110" s="706" t="b">
        <f t="shared" si="26"/>
        <v>0</v>
      </c>
      <c r="T110" s="706" t="b">
        <f t="shared" si="26"/>
        <v>0</v>
      </c>
      <c r="U110" s="706" t="b">
        <f t="shared" si="26"/>
        <v>0</v>
      </c>
      <c r="V110" s="706" t="b">
        <f t="shared" si="26"/>
        <v>0</v>
      </c>
      <c r="W110" s="706" t="b">
        <f t="shared" si="26"/>
        <v>0</v>
      </c>
      <c r="X110" s="706" t="b">
        <f t="shared" si="26"/>
        <v>0</v>
      </c>
      <c r="Y110" s="706" t="b">
        <f t="shared" si="26"/>
        <v>0</v>
      </c>
      <c r="Z110" s="706">
        <f t="shared" si="16"/>
        <v>0</v>
      </c>
      <c r="AA110" s="706" t="str">
        <f t="shared" si="18"/>
        <v/>
      </c>
      <c r="AB110" s="706" t="str">
        <f t="shared" si="19"/>
        <v/>
      </c>
      <c r="AC110" s="706" t="str">
        <f t="shared" si="20"/>
        <v/>
      </c>
      <c r="AD110" s="706" t="str">
        <f t="shared" si="21"/>
        <v/>
      </c>
      <c r="AE110" s="706" t="str">
        <f t="shared" si="22"/>
        <v/>
      </c>
      <c r="AF110" s="706" t="str">
        <f t="shared" si="23"/>
        <v/>
      </c>
      <c r="AG110" s="706" t="str">
        <f t="shared" si="24"/>
        <v/>
      </c>
    </row>
    <row r="111" spans="1:33" s="121" customFormat="1" ht="17.25" hidden="1" customHeight="1" x14ac:dyDescent="0.25">
      <c r="A111" s="9"/>
      <c r="B111" s="7"/>
      <c r="C111" s="2"/>
      <c r="D111" s="5"/>
      <c r="E111" s="5"/>
      <c r="F111" s="16"/>
      <c r="G111" s="47"/>
      <c r="H111" s="48"/>
      <c r="I111" s="49"/>
      <c r="J111" s="82"/>
      <c r="K111" s="56"/>
      <c r="L111" s="57"/>
      <c r="M111" s="58"/>
      <c r="N111" s="57"/>
      <c r="O111" s="58"/>
      <c r="P111" s="56"/>
      <c r="Q111" s="49"/>
      <c r="R111" s="706" t="b">
        <f t="shared" si="26"/>
        <v>1</v>
      </c>
      <c r="S111" s="706" t="b">
        <f t="shared" si="26"/>
        <v>0</v>
      </c>
      <c r="T111" s="706" t="b">
        <f t="shared" si="26"/>
        <v>0</v>
      </c>
      <c r="U111" s="706" t="b">
        <f t="shared" si="26"/>
        <v>0</v>
      </c>
      <c r="V111" s="706" t="b">
        <f t="shared" si="26"/>
        <v>0</v>
      </c>
      <c r="W111" s="706" t="b">
        <f t="shared" si="26"/>
        <v>0</v>
      </c>
      <c r="X111" s="706" t="b">
        <f t="shared" si="26"/>
        <v>0</v>
      </c>
      <c r="Y111" s="706" t="b">
        <f t="shared" si="26"/>
        <v>0</v>
      </c>
      <c r="Z111" s="706">
        <f t="shared" si="16"/>
        <v>0</v>
      </c>
      <c r="AA111" s="706" t="str">
        <f t="shared" si="18"/>
        <v/>
      </c>
      <c r="AB111" s="706" t="str">
        <f t="shared" si="19"/>
        <v/>
      </c>
      <c r="AC111" s="706" t="str">
        <f t="shared" si="20"/>
        <v/>
      </c>
      <c r="AD111" s="706" t="str">
        <f t="shared" si="21"/>
        <v/>
      </c>
      <c r="AE111" s="706" t="str">
        <f t="shared" si="22"/>
        <v/>
      </c>
      <c r="AF111" s="706" t="str">
        <f t="shared" si="23"/>
        <v/>
      </c>
      <c r="AG111" s="706" t="str">
        <f t="shared" si="24"/>
        <v/>
      </c>
    </row>
    <row r="112" spans="1:33" s="121" customFormat="1" ht="17.25" hidden="1" customHeight="1" x14ac:dyDescent="0.25">
      <c r="A112" s="9"/>
      <c r="B112" s="7"/>
      <c r="C112" s="2"/>
      <c r="D112" s="5"/>
      <c r="E112" s="5"/>
      <c r="F112" s="16"/>
      <c r="G112" s="47"/>
      <c r="H112" s="48"/>
      <c r="I112" s="49"/>
      <c r="J112" s="82"/>
      <c r="K112" s="56"/>
      <c r="L112" s="57"/>
      <c r="M112" s="58"/>
      <c r="N112" s="57"/>
      <c r="O112" s="58"/>
      <c r="P112" s="56"/>
      <c r="Q112" s="49"/>
      <c r="R112" s="706" t="b">
        <f t="shared" si="26"/>
        <v>1</v>
      </c>
      <c r="S112" s="706" t="b">
        <f t="shared" si="26"/>
        <v>0</v>
      </c>
      <c r="T112" s="706" t="b">
        <f t="shared" si="26"/>
        <v>0</v>
      </c>
      <c r="U112" s="706" t="b">
        <f t="shared" si="26"/>
        <v>0</v>
      </c>
      <c r="V112" s="706" t="b">
        <f t="shared" si="26"/>
        <v>0</v>
      </c>
      <c r="W112" s="706" t="b">
        <f t="shared" si="26"/>
        <v>0</v>
      </c>
      <c r="X112" s="706" t="b">
        <f t="shared" si="26"/>
        <v>0</v>
      </c>
      <c r="Y112" s="706" t="b">
        <f t="shared" si="26"/>
        <v>0</v>
      </c>
      <c r="Z112" s="706">
        <f t="shared" si="16"/>
        <v>0</v>
      </c>
      <c r="AA112" s="706" t="str">
        <f t="shared" si="18"/>
        <v/>
      </c>
      <c r="AB112" s="706" t="str">
        <f t="shared" si="19"/>
        <v/>
      </c>
      <c r="AC112" s="706" t="str">
        <f t="shared" si="20"/>
        <v/>
      </c>
      <c r="AD112" s="706" t="str">
        <f t="shared" si="21"/>
        <v/>
      </c>
      <c r="AE112" s="706" t="str">
        <f t="shared" si="22"/>
        <v/>
      </c>
      <c r="AF112" s="706" t="str">
        <f t="shared" si="23"/>
        <v/>
      </c>
      <c r="AG112" s="706" t="str">
        <f t="shared" si="24"/>
        <v/>
      </c>
    </row>
    <row r="113" spans="1:33" s="121" customFormat="1" ht="17.25" hidden="1" customHeight="1" x14ac:dyDescent="0.25">
      <c r="A113" s="9"/>
      <c r="B113" s="7"/>
      <c r="C113" s="2"/>
      <c r="D113" s="5"/>
      <c r="E113" s="5"/>
      <c r="F113" s="16"/>
      <c r="G113" s="47"/>
      <c r="H113" s="48"/>
      <c r="I113" s="49"/>
      <c r="J113" s="82"/>
      <c r="K113" s="56"/>
      <c r="L113" s="57"/>
      <c r="M113" s="58"/>
      <c r="N113" s="57"/>
      <c r="O113" s="58"/>
      <c r="P113" s="56"/>
      <c r="Q113" s="49"/>
      <c r="R113" s="706" t="b">
        <f t="shared" si="26"/>
        <v>1</v>
      </c>
      <c r="S113" s="706" t="b">
        <f t="shared" si="26"/>
        <v>0</v>
      </c>
      <c r="T113" s="706" t="b">
        <f t="shared" si="26"/>
        <v>0</v>
      </c>
      <c r="U113" s="706" t="b">
        <f t="shared" si="26"/>
        <v>0</v>
      </c>
      <c r="V113" s="706" t="b">
        <f t="shared" si="26"/>
        <v>0</v>
      </c>
      <c r="W113" s="706" t="b">
        <f t="shared" si="26"/>
        <v>0</v>
      </c>
      <c r="X113" s="706" t="b">
        <f t="shared" si="26"/>
        <v>0</v>
      </c>
      <c r="Y113" s="706" t="b">
        <f t="shared" si="26"/>
        <v>0</v>
      </c>
      <c r="Z113" s="706">
        <f t="shared" si="16"/>
        <v>0</v>
      </c>
      <c r="AA113" s="706" t="str">
        <f t="shared" si="18"/>
        <v/>
      </c>
      <c r="AB113" s="706" t="str">
        <f t="shared" si="19"/>
        <v/>
      </c>
      <c r="AC113" s="706" t="str">
        <f t="shared" si="20"/>
        <v/>
      </c>
      <c r="AD113" s="706" t="str">
        <f t="shared" si="21"/>
        <v/>
      </c>
      <c r="AE113" s="706" t="str">
        <f t="shared" si="22"/>
        <v/>
      </c>
      <c r="AF113" s="706" t="str">
        <f t="shared" si="23"/>
        <v/>
      </c>
      <c r="AG113" s="706" t="str">
        <f t="shared" si="24"/>
        <v/>
      </c>
    </row>
    <row r="114" spans="1:33" s="121" customFormat="1" ht="17.25" hidden="1" customHeight="1" x14ac:dyDescent="0.25">
      <c r="A114" s="9"/>
      <c r="B114" s="7"/>
      <c r="C114" s="2"/>
      <c r="D114" s="5"/>
      <c r="E114" s="5"/>
      <c r="F114" s="16"/>
      <c r="G114" s="47"/>
      <c r="H114" s="48"/>
      <c r="I114" s="49"/>
      <c r="J114" s="82"/>
      <c r="K114" s="56"/>
      <c r="L114" s="57"/>
      <c r="M114" s="58"/>
      <c r="N114" s="57"/>
      <c r="O114" s="58"/>
      <c r="P114" s="56"/>
      <c r="Q114" s="49"/>
      <c r="R114" s="706" t="b">
        <f t="shared" si="26"/>
        <v>1</v>
      </c>
      <c r="S114" s="706" t="b">
        <f t="shared" si="26"/>
        <v>0</v>
      </c>
      <c r="T114" s="706" t="b">
        <f t="shared" si="26"/>
        <v>0</v>
      </c>
      <c r="U114" s="706" t="b">
        <f t="shared" si="26"/>
        <v>0</v>
      </c>
      <c r="V114" s="706" t="b">
        <f t="shared" si="26"/>
        <v>0</v>
      </c>
      <c r="W114" s="706" t="b">
        <f t="shared" si="26"/>
        <v>0</v>
      </c>
      <c r="X114" s="706" t="b">
        <f t="shared" si="26"/>
        <v>0</v>
      </c>
      <c r="Y114" s="706" t="b">
        <f t="shared" si="26"/>
        <v>0</v>
      </c>
      <c r="Z114" s="706">
        <f t="shared" si="16"/>
        <v>0</v>
      </c>
      <c r="AA114" s="706" t="str">
        <f t="shared" si="18"/>
        <v/>
      </c>
      <c r="AB114" s="706" t="str">
        <f t="shared" si="19"/>
        <v/>
      </c>
      <c r="AC114" s="706" t="str">
        <f t="shared" si="20"/>
        <v/>
      </c>
      <c r="AD114" s="706" t="str">
        <f t="shared" si="21"/>
        <v/>
      </c>
      <c r="AE114" s="706" t="str">
        <f t="shared" si="22"/>
        <v/>
      </c>
      <c r="AF114" s="706" t="str">
        <f t="shared" si="23"/>
        <v/>
      </c>
      <c r="AG114" s="706" t="str">
        <f t="shared" si="24"/>
        <v/>
      </c>
    </row>
    <row r="115" spans="1:33" s="121" customFormat="1" ht="17.25" hidden="1" customHeight="1" x14ac:dyDescent="0.25">
      <c r="A115" s="9"/>
      <c r="B115" s="7"/>
      <c r="C115" s="2"/>
      <c r="D115" s="5"/>
      <c r="E115" s="5"/>
      <c r="F115" s="16"/>
      <c r="G115" s="47"/>
      <c r="H115" s="48"/>
      <c r="I115" s="49"/>
      <c r="J115" s="82"/>
      <c r="K115" s="56"/>
      <c r="L115" s="57"/>
      <c r="M115" s="58"/>
      <c r="N115" s="57"/>
      <c r="O115" s="58"/>
      <c r="P115" s="56"/>
      <c r="Q115" s="49"/>
      <c r="R115" s="706" t="b">
        <f t="shared" si="26"/>
        <v>1</v>
      </c>
      <c r="S115" s="706" t="b">
        <f t="shared" si="26"/>
        <v>0</v>
      </c>
      <c r="T115" s="706" t="b">
        <f t="shared" si="26"/>
        <v>0</v>
      </c>
      <c r="U115" s="706" t="b">
        <f t="shared" si="26"/>
        <v>0</v>
      </c>
      <c r="V115" s="706" t="b">
        <f t="shared" si="26"/>
        <v>0</v>
      </c>
      <c r="W115" s="706" t="b">
        <f t="shared" si="26"/>
        <v>0</v>
      </c>
      <c r="X115" s="706" t="b">
        <f t="shared" si="26"/>
        <v>0</v>
      </c>
      <c r="Y115" s="706" t="b">
        <f t="shared" si="26"/>
        <v>0</v>
      </c>
      <c r="Z115" s="706">
        <f t="shared" si="16"/>
        <v>0</v>
      </c>
      <c r="AA115" s="706" t="str">
        <f t="shared" si="18"/>
        <v/>
      </c>
      <c r="AB115" s="706" t="str">
        <f t="shared" si="19"/>
        <v/>
      </c>
      <c r="AC115" s="706" t="str">
        <f t="shared" si="20"/>
        <v/>
      </c>
      <c r="AD115" s="706" t="str">
        <f t="shared" si="21"/>
        <v/>
      </c>
      <c r="AE115" s="706" t="str">
        <f t="shared" si="22"/>
        <v/>
      </c>
      <c r="AF115" s="706" t="str">
        <f t="shared" si="23"/>
        <v/>
      </c>
      <c r="AG115" s="706" t="str">
        <f t="shared" si="24"/>
        <v/>
      </c>
    </row>
    <row r="116" spans="1:33" s="121" customFormat="1" ht="17.25" hidden="1" customHeight="1" x14ac:dyDescent="0.25">
      <c r="A116" s="9"/>
      <c r="B116" s="7"/>
      <c r="C116" s="2"/>
      <c r="D116" s="5"/>
      <c r="E116" s="5"/>
      <c r="F116" s="16"/>
      <c r="G116" s="47"/>
      <c r="H116" s="48"/>
      <c r="I116" s="49"/>
      <c r="J116" s="82"/>
      <c r="K116" s="56"/>
      <c r="L116" s="57"/>
      <c r="M116" s="58"/>
      <c r="N116" s="57"/>
      <c r="O116" s="58"/>
      <c r="P116" s="56"/>
      <c r="Q116" s="49"/>
      <c r="R116" s="706" t="b">
        <f t="shared" si="26"/>
        <v>1</v>
      </c>
      <c r="S116" s="706" t="b">
        <f t="shared" si="26"/>
        <v>0</v>
      </c>
      <c r="T116" s="706" t="b">
        <f t="shared" si="26"/>
        <v>0</v>
      </c>
      <c r="U116" s="706" t="b">
        <f t="shared" si="26"/>
        <v>0</v>
      </c>
      <c r="V116" s="706" t="b">
        <f t="shared" si="26"/>
        <v>0</v>
      </c>
      <c r="W116" s="706" t="b">
        <f t="shared" si="26"/>
        <v>0</v>
      </c>
      <c r="X116" s="706" t="b">
        <f t="shared" si="26"/>
        <v>0</v>
      </c>
      <c r="Y116" s="706" t="b">
        <f t="shared" si="26"/>
        <v>0</v>
      </c>
      <c r="Z116" s="706">
        <f t="shared" si="16"/>
        <v>0</v>
      </c>
      <c r="AA116" s="706" t="str">
        <f t="shared" si="18"/>
        <v/>
      </c>
      <c r="AB116" s="706" t="str">
        <f t="shared" si="19"/>
        <v/>
      </c>
      <c r="AC116" s="706" t="str">
        <f t="shared" si="20"/>
        <v/>
      </c>
      <c r="AD116" s="706" t="str">
        <f t="shared" si="21"/>
        <v/>
      </c>
      <c r="AE116" s="706" t="str">
        <f t="shared" si="22"/>
        <v/>
      </c>
      <c r="AF116" s="706" t="str">
        <f t="shared" si="23"/>
        <v/>
      </c>
      <c r="AG116" s="706" t="str">
        <f t="shared" si="24"/>
        <v/>
      </c>
    </row>
    <row r="117" spans="1:33" s="121" customFormat="1" ht="17.25" hidden="1" customHeight="1" x14ac:dyDescent="0.25">
      <c r="A117" s="9"/>
      <c r="B117" s="7"/>
      <c r="C117" s="2"/>
      <c r="D117" s="5"/>
      <c r="E117" s="5"/>
      <c r="F117" s="16"/>
      <c r="G117" s="47"/>
      <c r="H117" s="48"/>
      <c r="I117" s="49"/>
      <c r="J117" s="82"/>
      <c r="K117" s="56"/>
      <c r="L117" s="57"/>
      <c r="M117" s="58"/>
      <c r="N117" s="57"/>
      <c r="O117" s="58"/>
      <c r="P117" s="56"/>
      <c r="Q117" s="49"/>
      <c r="R117" s="706" t="b">
        <f t="shared" si="26"/>
        <v>1</v>
      </c>
      <c r="S117" s="706" t="b">
        <f t="shared" si="26"/>
        <v>0</v>
      </c>
      <c r="T117" s="706" t="b">
        <f t="shared" si="26"/>
        <v>0</v>
      </c>
      <c r="U117" s="706" t="b">
        <f t="shared" si="26"/>
        <v>0</v>
      </c>
      <c r="V117" s="706" t="b">
        <f t="shared" si="26"/>
        <v>0</v>
      </c>
      <c r="W117" s="706" t="b">
        <f t="shared" si="26"/>
        <v>0</v>
      </c>
      <c r="X117" s="706" t="b">
        <f t="shared" si="26"/>
        <v>0</v>
      </c>
      <c r="Y117" s="706" t="b">
        <f t="shared" si="26"/>
        <v>0</v>
      </c>
      <c r="Z117" s="706">
        <f t="shared" si="16"/>
        <v>0</v>
      </c>
      <c r="AA117" s="706" t="str">
        <f t="shared" si="18"/>
        <v/>
      </c>
      <c r="AB117" s="706" t="str">
        <f t="shared" si="19"/>
        <v/>
      </c>
      <c r="AC117" s="706" t="str">
        <f t="shared" si="20"/>
        <v/>
      </c>
      <c r="AD117" s="706" t="str">
        <f t="shared" si="21"/>
        <v/>
      </c>
      <c r="AE117" s="706" t="str">
        <f t="shared" si="22"/>
        <v/>
      </c>
      <c r="AF117" s="706" t="str">
        <f t="shared" si="23"/>
        <v/>
      </c>
      <c r="AG117" s="706" t="str">
        <f t="shared" si="24"/>
        <v/>
      </c>
    </row>
    <row r="118" spans="1:33" s="121" customFormat="1" ht="17.25" hidden="1" customHeight="1" x14ac:dyDescent="0.25">
      <c r="A118" s="9"/>
      <c r="B118" s="7"/>
      <c r="C118" s="2"/>
      <c r="D118" s="5"/>
      <c r="E118" s="5"/>
      <c r="F118" s="16"/>
      <c r="G118" s="47"/>
      <c r="H118" s="48"/>
      <c r="I118" s="49"/>
      <c r="J118" s="82"/>
      <c r="K118" s="56"/>
      <c r="L118" s="57"/>
      <c r="M118" s="58"/>
      <c r="N118" s="57"/>
      <c r="O118" s="58"/>
      <c r="P118" s="56"/>
      <c r="Q118" s="49"/>
      <c r="R118" s="706" t="b">
        <f t="shared" si="26"/>
        <v>1</v>
      </c>
      <c r="S118" s="706" t="b">
        <f t="shared" si="26"/>
        <v>0</v>
      </c>
      <c r="T118" s="706" t="b">
        <f t="shared" si="26"/>
        <v>0</v>
      </c>
      <c r="U118" s="706" t="b">
        <f t="shared" si="26"/>
        <v>0</v>
      </c>
      <c r="V118" s="706" t="b">
        <f t="shared" si="26"/>
        <v>0</v>
      </c>
      <c r="W118" s="706" t="b">
        <f t="shared" si="26"/>
        <v>0</v>
      </c>
      <c r="X118" s="706" t="b">
        <f t="shared" si="26"/>
        <v>0</v>
      </c>
      <c r="Y118" s="706" t="b">
        <f t="shared" si="26"/>
        <v>0</v>
      </c>
      <c r="Z118" s="706">
        <f t="shared" si="16"/>
        <v>0</v>
      </c>
      <c r="AA118" s="706" t="str">
        <f t="shared" si="18"/>
        <v/>
      </c>
      <c r="AB118" s="706" t="str">
        <f t="shared" si="19"/>
        <v/>
      </c>
      <c r="AC118" s="706" t="str">
        <f t="shared" si="20"/>
        <v/>
      </c>
      <c r="AD118" s="706" t="str">
        <f t="shared" si="21"/>
        <v/>
      </c>
      <c r="AE118" s="706" t="str">
        <f t="shared" si="22"/>
        <v/>
      </c>
      <c r="AF118" s="706" t="str">
        <f t="shared" si="23"/>
        <v/>
      </c>
      <c r="AG118" s="706" t="str">
        <f t="shared" si="24"/>
        <v/>
      </c>
    </row>
    <row r="119" spans="1:33" s="121" customFormat="1" ht="17.25" hidden="1" customHeight="1" x14ac:dyDescent="0.25">
      <c r="A119" s="9"/>
      <c r="B119" s="7"/>
      <c r="C119" s="2"/>
      <c r="D119" s="5"/>
      <c r="E119" s="5"/>
      <c r="F119" s="16"/>
      <c r="G119" s="47"/>
      <c r="H119" s="48"/>
      <c r="I119" s="49"/>
      <c r="J119" s="82"/>
      <c r="K119" s="56"/>
      <c r="L119" s="57"/>
      <c r="M119" s="58"/>
      <c r="N119" s="57"/>
      <c r="O119" s="58"/>
      <c r="P119" s="56"/>
      <c r="Q119" s="49"/>
      <c r="R119" s="706" t="b">
        <f t="shared" si="26"/>
        <v>1</v>
      </c>
      <c r="S119" s="706" t="b">
        <f t="shared" si="26"/>
        <v>0</v>
      </c>
      <c r="T119" s="706" t="b">
        <f t="shared" si="26"/>
        <v>0</v>
      </c>
      <c r="U119" s="706" t="b">
        <f t="shared" si="26"/>
        <v>0</v>
      </c>
      <c r="V119" s="706" t="b">
        <f t="shared" si="26"/>
        <v>0</v>
      </c>
      <c r="W119" s="706" t="b">
        <f t="shared" si="26"/>
        <v>0</v>
      </c>
      <c r="X119" s="706" t="b">
        <f t="shared" si="26"/>
        <v>0</v>
      </c>
      <c r="Y119" s="706" t="b">
        <f t="shared" si="26"/>
        <v>0</v>
      </c>
      <c r="Z119" s="706">
        <f t="shared" si="16"/>
        <v>0</v>
      </c>
      <c r="AA119" s="706" t="str">
        <f t="shared" si="18"/>
        <v/>
      </c>
      <c r="AB119" s="706" t="str">
        <f t="shared" si="19"/>
        <v/>
      </c>
      <c r="AC119" s="706" t="str">
        <f t="shared" si="20"/>
        <v/>
      </c>
      <c r="AD119" s="706" t="str">
        <f t="shared" si="21"/>
        <v/>
      </c>
      <c r="AE119" s="706" t="str">
        <f t="shared" si="22"/>
        <v/>
      </c>
      <c r="AF119" s="706" t="str">
        <f t="shared" si="23"/>
        <v/>
      </c>
      <c r="AG119" s="706" t="str">
        <f t="shared" si="24"/>
        <v/>
      </c>
    </row>
    <row r="120" spans="1:33" s="121" customFormat="1" ht="17.25" hidden="1" customHeight="1" x14ac:dyDescent="0.25">
      <c r="A120" s="9"/>
      <c r="B120" s="7"/>
      <c r="C120" s="2"/>
      <c r="D120" s="5"/>
      <c r="E120" s="5"/>
      <c r="F120" s="16"/>
      <c r="G120" s="47"/>
      <c r="H120" s="48"/>
      <c r="I120" s="49"/>
      <c r="J120" s="82"/>
      <c r="K120" s="56"/>
      <c r="L120" s="57"/>
      <c r="M120" s="58"/>
      <c r="N120" s="57"/>
      <c r="O120" s="58"/>
      <c r="P120" s="56"/>
      <c r="Q120" s="49"/>
      <c r="R120" s="706" t="b">
        <f t="shared" si="26"/>
        <v>1</v>
      </c>
      <c r="S120" s="706" t="b">
        <f t="shared" si="26"/>
        <v>0</v>
      </c>
      <c r="T120" s="706" t="b">
        <f t="shared" si="26"/>
        <v>0</v>
      </c>
      <c r="U120" s="706" t="b">
        <f t="shared" si="26"/>
        <v>0</v>
      </c>
      <c r="V120" s="706" t="b">
        <f t="shared" si="26"/>
        <v>0</v>
      </c>
      <c r="W120" s="706" t="b">
        <f t="shared" si="26"/>
        <v>0</v>
      </c>
      <c r="X120" s="706" t="b">
        <f t="shared" si="26"/>
        <v>0</v>
      </c>
      <c r="Y120" s="706" t="b">
        <f t="shared" si="26"/>
        <v>0</v>
      </c>
      <c r="Z120" s="706">
        <f t="shared" si="16"/>
        <v>0</v>
      </c>
      <c r="AA120" s="706" t="str">
        <f t="shared" si="18"/>
        <v/>
      </c>
      <c r="AB120" s="706" t="str">
        <f t="shared" si="19"/>
        <v/>
      </c>
      <c r="AC120" s="706" t="str">
        <f t="shared" si="20"/>
        <v/>
      </c>
      <c r="AD120" s="706" t="str">
        <f t="shared" si="21"/>
        <v/>
      </c>
      <c r="AE120" s="706" t="str">
        <f t="shared" si="22"/>
        <v/>
      </c>
      <c r="AF120" s="706" t="str">
        <f t="shared" si="23"/>
        <v/>
      </c>
      <c r="AG120" s="706" t="str">
        <f t="shared" si="24"/>
        <v/>
      </c>
    </row>
    <row r="121" spans="1:33" s="121" customFormat="1" ht="17.25" hidden="1" customHeight="1" x14ac:dyDescent="0.25">
      <c r="A121" s="9"/>
      <c r="B121" s="7"/>
      <c r="C121" s="2"/>
      <c r="D121" s="5"/>
      <c r="E121" s="5"/>
      <c r="F121" s="16"/>
      <c r="G121" s="47"/>
      <c r="H121" s="48"/>
      <c r="I121" s="49"/>
      <c r="J121" s="82"/>
      <c r="K121" s="56"/>
      <c r="L121" s="57"/>
      <c r="M121" s="58"/>
      <c r="N121" s="57"/>
      <c r="O121" s="58"/>
      <c r="P121" s="56"/>
      <c r="Q121" s="49"/>
      <c r="R121" s="706" t="b">
        <f t="shared" ref="R121:Y136" si="27">R120</f>
        <v>1</v>
      </c>
      <c r="S121" s="706" t="b">
        <f t="shared" si="27"/>
        <v>0</v>
      </c>
      <c r="T121" s="706" t="b">
        <f t="shared" si="27"/>
        <v>0</v>
      </c>
      <c r="U121" s="706" t="b">
        <f t="shared" si="27"/>
        <v>0</v>
      </c>
      <c r="V121" s="706" t="b">
        <f t="shared" si="27"/>
        <v>0</v>
      </c>
      <c r="W121" s="706" t="b">
        <f t="shared" si="27"/>
        <v>0</v>
      </c>
      <c r="X121" s="706" t="b">
        <f t="shared" si="27"/>
        <v>0</v>
      </c>
      <c r="Y121" s="706" t="b">
        <f t="shared" si="27"/>
        <v>0</v>
      </c>
      <c r="Z121" s="706">
        <f t="shared" si="16"/>
        <v>0</v>
      </c>
      <c r="AA121" s="706" t="str">
        <f t="shared" si="18"/>
        <v/>
      </c>
      <c r="AB121" s="706" t="str">
        <f t="shared" si="19"/>
        <v/>
      </c>
      <c r="AC121" s="706" t="str">
        <f t="shared" si="20"/>
        <v/>
      </c>
      <c r="AD121" s="706" t="str">
        <f t="shared" si="21"/>
        <v/>
      </c>
      <c r="AE121" s="706" t="str">
        <f t="shared" si="22"/>
        <v/>
      </c>
      <c r="AF121" s="706" t="str">
        <f t="shared" si="23"/>
        <v/>
      </c>
      <c r="AG121" s="706" t="str">
        <f t="shared" si="24"/>
        <v/>
      </c>
    </row>
    <row r="122" spans="1:33" s="121" customFormat="1" ht="17.25" hidden="1" customHeight="1" x14ac:dyDescent="0.25">
      <c r="A122" s="9"/>
      <c r="B122" s="7"/>
      <c r="C122" s="2"/>
      <c r="D122" s="5"/>
      <c r="E122" s="5"/>
      <c r="F122" s="16"/>
      <c r="G122" s="47"/>
      <c r="H122" s="48"/>
      <c r="I122" s="49"/>
      <c r="J122" s="82"/>
      <c r="K122" s="56"/>
      <c r="L122" s="57"/>
      <c r="M122" s="58"/>
      <c r="N122" s="57"/>
      <c r="O122" s="58"/>
      <c r="P122" s="56"/>
      <c r="Q122" s="49"/>
      <c r="R122" s="706" t="b">
        <f t="shared" si="27"/>
        <v>1</v>
      </c>
      <c r="S122" s="706" t="b">
        <f t="shared" si="27"/>
        <v>0</v>
      </c>
      <c r="T122" s="706" t="b">
        <f t="shared" si="27"/>
        <v>0</v>
      </c>
      <c r="U122" s="706" t="b">
        <f t="shared" si="27"/>
        <v>0</v>
      </c>
      <c r="V122" s="706" t="b">
        <f t="shared" si="27"/>
        <v>0</v>
      </c>
      <c r="W122" s="706" t="b">
        <f t="shared" si="27"/>
        <v>0</v>
      </c>
      <c r="X122" s="706" t="b">
        <f t="shared" si="27"/>
        <v>0</v>
      </c>
      <c r="Y122" s="706" t="b">
        <f t="shared" si="27"/>
        <v>0</v>
      </c>
      <c r="Z122" s="706">
        <f t="shared" si="16"/>
        <v>0</v>
      </c>
      <c r="AA122" s="706" t="str">
        <f t="shared" si="18"/>
        <v/>
      </c>
      <c r="AB122" s="706" t="str">
        <f t="shared" si="19"/>
        <v/>
      </c>
      <c r="AC122" s="706" t="str">
        <f t="shared" si="20"/>
        <v/>
      </c>
      <c r="AD122" s="706" t="str">
        <f t="shared" si="21"/>
        <v/>
      </c>
      <c r="AE122" s="706" t="str">
        <f t="shared" si="22"/>
        <v/>
      </c>
      <c r="AF122" s="706" t="str">
        <f t="shared" si="23"/>
        <v/>
      </c>
      <c r="AG122" s="706" t="str">
        <f t="shared" si="24"/>
        <v/>
      </c>
    </row>
    <row r="123" spans="1:33" s="121" customFormat="1" ht="17.25" hidden="1" customHeight="1" x14ac:dyDescent="0.25">
      <c r="A123" s="9"/>
      <c r="B123" s="7"/>
      <c r="C123" s="2"/>
      <c r="D123" s="5"/>
      <c r="E123" s="5"/>
      <c r="F123" s="16"/>
      <c r="G123" s="47"/>
      <c r="H123" s="48"/>
      <c r="I123" s="49"/>
      <c r="J123" s="82"/>
      <c r="K123" s="56"/>
      <c r="L123" s="57"/>
      <c r="M123" s="58"/>
      <c r="N123" s="57"/>
      <c r="O123" s="58"/>
      <c r="P123" s="56"/>
      <c r="Q123" s="49"/>
      <c r="R123" s="706" t="b">
        <f t="shared" si="27"/>
        <v>1</v>
      </c>
      <c r="S123" s="706" t="b">
        <f t="shared" si="27"/>
        <v>0</v>
      </c>
      <c r="T123" s="706" t="b">
        <f t="shared" si="27"/>
        <v>0</v>
      </c>
      <c r="U123" s="706" t="b">
        <f t="shared" si="27"/>
        <v>0</v>
      </c>
      <c r="V123" s="706" t="b">
        <f t="shared" si="27"/>
        <v>0</v>
      </c>
      <c r="W123" s="706" t="b">
        <f t="shared" si="27"/>
        <v>0</v>
      </c>
      <c r="X123" s="706" t="b">
        <f t="shared" si="27"/>
        <v>0</v>
      </c>
      <c r="Y123" s="706" t="b">
        <f t="shared" si="27"/>
        <v>0</v>
      </c>
      <c r="Z123" s="706">
        <f t="shared" si="16"/>
        <v>0</v>
      </c>
      <c r="AA123" s="706" t="str">
        <f t="shared" si="18"/>
        <v/>
      </c>
      <c r="AB123" s="706" t="str">
        <f t="shared" si="19"/>
        <v/>
      </c>
      <c r="AC123" s="706" t="str">
        <f t="shared" si="20"/>
        <v/>
      </c>
      <c r="AD123" s="706" t="str">
        <f t="shared" si="21"/>
        <v/>
      </c>
      <c r="AE123" s="706" t="str">
        <f t="shared" si="22"/>
        <v/>
      </c>
      <c r="AF123" s="706" t="str">
        <f t="shared" si="23"/>
        <v/>
      </c>
      <c r="AG123" s="706" t="str">
        <f t="shared" si="24"/>
        <v/>
      </c>
    </row>
    <row r="124" spans="1:33" s="121" customFormat="1" ht="17.25" hidden="1" customHeight="1" x14ac:dyDescent="0.25">
      <c r="A124" s="9"/>
      <c r="B124" s="7"/>
      <c r="C124" s="2"/>
      <c r="D124" s="5"/>
      <c r="E124" s="5"/>
      <c r="F124" s="16"/>
      <c r="G124" s="47"/>
      <c r="H124" s="48"/>
      <c r="I124" s="49"/>
      <c r="J124" s="82"/>
      <c r="K124" s="56"/>
      <c r="L124" s="57"/>
      <c r="M124" s="58"/>
      <c r="N124" s="57"/>
      <c r="O124" s="58"/>
      <c r="P124" s="56"/>
      <c r="Q124" s="49"/>
      <c r="R124" s="706" t="b">
        <f t="shared" si="27"/>
        <v>1</v>
      </c>
      <c r="S124" s="706" t="b">
        <f t="shared" si="27"/>
        <v>0</v>
      </c>
      <c r="T124" s="706" t="b">
        <f t="shared" si="27"/>
        <v>0</v>
      </c>
      <c r="U124" s="706" t="b">
        <f t="shared" si="27"/>
        <v>0</v>
      </c>
      <c r="V124" s="706" t="b">
        <f t="shared" si="27"/>
        <v>0</v>
      </c>
      <c r="W124" s="706" t="b">
        <f t="shared" si="27"/>
        <v>0</v>
      </c>
      <c r="X124" s="706" t="b">
        <f t="shared" si="27"/>
        <v>0</v>
      </c>
      <c r="Y124" s="706" t="b">
        <f t="shared" si="27"/>
        <v>0</v>
      </c>
      <c r="Z124" s="706">
        <f t="shared" si="16"/>
        <v>0</v>
      </c>
      <c r="AA124" s="706" t="str">
        <f t="shared" si="18"/>
        <v/>
      </c>
      <c r="AB124" s="706" t="str">
        <f t="shared" si="19"/>
        <v/>
      </c>
      <c r="AC124" s="706" t="str">
        <f t="shared" si="20"/>
        <v/>
      </c>
      <c r="AD124" s="706" t="str">
        <f t="shared" si="21"/>
        <v/>
      </c>
      <c r="AE124" s="706" t="str">
        <f t="shared" si="22"/>
        <v/>
      </c>
      <c r="AF124" s="706" t="str">
        <f t="shared" si="23"/>
        <v/>
      </c>
      <c r="AG124" s="706" t="str">
        <f t="shared" si="24"/>
        <v/>
      </c>
    </row>
    <row r="125" spans="1:33" s="121" customFormat="1" ht="17.25" hidden="1" customHeight="1" x14ac:dyDescent="0.25">
      <c r="A125" s="9"/>
      <c r="B125" s="7"/>
      <c r="C125" s="2"/>
      <c r="D125" s="5"/>
      <c r="E125" s="5"/>
      <c r="F125" s="16"/>
      <c r="G125" s="47"/>
      <c r="H125" s="48"/>
      <c r="I125" s="49"/>
      <c r="J125" s="82"/>
      <c r="K125" s="56"/>
      <c r="L125" s="57"/>
      <c r="M125" s="58"/>
      <c r="N125" s="57"/>
      <c r="O125" s="58"/>
      <c r="P125" s="56"/>
      <c r="Q125" s="49"/>
      <c r="R125" s="706" t="b">
        <f t="shared" si="27"/>
        <v>1</v>
      </c>
      <c r="S125" s="706" t="b">
        <f t="shared" si="27"/>
        <v>0</v>
      </c>
      <c r="T125" s="706" t="b">
        <f t="shared" si="27"/>
        <v>0</v>
      </c>
      <c r="U125" s="706" t="b">
        <f t="shared" si="27"/>
        <v>0</v>
      </c>
      <c r="V125" s="706" t="b">
        <f t="shared" si="27"/>
        <v>0</v>
      </c>
      <c r="W125" s="706" t="b">
        <f t="shared" si="27"/>
        <v>0</v>
      </c>
      <c r="X125" s="706" t="b">
        <f t="shared" si="27"/>
        <v>0</v>
      </c>
      <c r="Y125" s="706" t="b">
        <f t="shared" si="27"/>
        <v>0</v>
      </c>
      <c r="Z125" s="706">
        <f t="shared" si="16"/>
        <v>0</v>
      </c>
      <c r="AA125" s="706" t="str">
        <f t="shared" si="18"/>
        <v/>
      </c>
      <c r="AB125" s="706" t="str">
        <f t="shared" si="19"/>
        <v/>
      </c>
      <c r="AC125" s="706" t="str">
        <f t="shared" si="20"/>
        <v/>
      </c>
      <c r="AD125" s="706" t="str">
        <f t="shared" si="21"/>
        <v/>
      </c>
      <c r="AE125" s="706" t="str">
        <f t="shared" si="22"/>
        <v/>
      </c>
      <c r="AF125" s="706" t="str">
        <f t="shared" si="23"/>
        <v/>
      </c>
      <c r="AG125" s="706" t="str">
        <f t="shared" si="24"/>
        <v/>
      </c>
    </row>
    <row r="126" spans="1:33" s="121" customFormat="1" ht="17.25" hidden="1" customHeight="1" x14ac:dyDescent="0.25">
      <c r="A126" s="9"/>
      <c r="B126" s="7"/>
      <c r="C126" s="2"/>
      <c r="D126" s="5"/>
      <c r="E126" s="5"/>
      <c r="F126" s="16"/>
      <c r="G126" s="47"/>
      <c r="H126" s="48"/>
      <c r="I126" s="49"/>
      <c r="J126" s="82"/>
      <c r="K126" s="56"/>
      <c r="L126" s="57"/>
      <c r="M126" s="58"/>
      <c r="N126" s="57"/>
      <c r="O126" s="58"/>
      <c r="P126" s="56"/>
      <c r="Q126" s="49"/>
      <c r="R126" s="706" t="b">
        <f t="shared" si="27"/>
        <v>1</v>
      </c>
      <c r="S126" s="706" t="b">
        <f t="shared" si="27"/>
        <v>0</v>
      </c>
      <c r="T126" s="706" t="b">
        <f t="shared" si="27"/>
        <v>0</v>
      </c>
      <c r="U126" s="706" t="b">
        <f t="shared" si="27"/>
        <v>0</v>
      </c>
      <c r="V126" s="706" t="b">
        <f t="shared" si="27"/>
        <v>0</v>
      </c>
      <c r="W126" s="706" t="b">
        <f t="shared" si="27"/>
        <v>0</v>
      </c>
      <c r="X126" s="706" t="b">
        <f t="shared" si="27"/>
        <v>0</v>
      </c>
      <c r="Y126" s="706" t="b">
        <f t="shared" si="27"/>
        <v>0</v>
      </c>
      <c r="Z126" s="706">
        <f t="shared" si="16"/>
        <v>0</v>
      </c>
      <c r="AA126" s="706" t="str">
        <f t="shared" si="18"/>
        <v/>
      </c>
      <c r="AB126" s="706" t="str">
        <f t="shared" si="19"/>
        <v/>
      </c>
      <c r="AC126" s="706" t="str">
        <f t="shared" si="20"/>
        <v/>
      </c>
      <c r="AD126" s="706" t="str">
        <f t="shared" si="21"/>
        <v/>
      </c>
      <c r="AE126" s="706" t="str">
        <f t="shared" si="22"/>
        <v/>
      </c>
      <c r="AF126" s="706" t="str">
        <f t="shared" si="23"/>
        <v/>
      </c>
      <c r="AG126" s="706" t="str">
        <f t="shared" si="24"/>
        <v/>
      </c>
    </row>
    <row r="127" spans="1:33" s="121" customFormat="1" ht="17.25" hidden="1" customHeight="1" x14ac:dyDescent="0.25">
      <c r="A127" s="9"/>
      <c r="B127" s="7"/>
      <c r="C127" s="2"/>
      <c r="D127" s="5"/>
      <c r="E127" s="5"/>
      <c r="F127" s="16"/>
      <c r="G127" s="47"/>
      <c r="H127" s="48"/>
      <c r="I127" s="49"/>
      <c r="J127" s="82"/>
      <c r="K127" s="56"/>
      <c r="L127" s="57"/>
      <c r="M127" s="58"/>
      <c r="N127" s="57"/>
      <c r="O127" s="58"/>
      <c r="P127" s="56"/>
      <c r="Q127" s="49"/>
      <c r="R127" s="706" t="b">
        <f t="shared" si="27"/>
        <v>1</v>
      </c>
      <c r="S127" s="706" t="b">
        <f t="shared" si="27"/>
        <v>0</v>
      </c>
      <c r="T127" s="706" t="b">
        <f t="shared" si="27"/>
        <v>0</v>
      </c>
      <c r="U127" s="706" t="b">
        <f t="shared" si="27"/>
        <v>0</v>
      </c>
      <c r="V127" s="706" t="b">
        <f t="shared" si="27"/>
        <v>0</v>
      </c>
      <c r="W127" s="706" t="b">
        <f t="shared" si="27"/>
        <v>0</v>
      </c>
      <c r="X127" s="706" t="b">
        <f t="shared" si="27"/>
        <v>0</v>
      </c>
      <c r="Y127" s="706" t="b">
        <f t="shared" si="27"/>
        <v>0</v>
      </c>
      <c r="Z127" s="706">
        <f t="shared" si="16"/>
        <v>0</v>
      </c>
      <c r="AA127" s="706" t="str">
        <f t="shared" si="18"/>
        <v/>
      </c>
      <c r="AB127" s="706" t="str">
        <f t="shared" si="19"/>
        <v/>
      </c>
      <c r="AC127" s="706" t="str">
        <f t="shared" si="20"/>
        <v/>
      </c>
      <c r="AD127" s="706" t="str">
        <f t="shared" si="21"/>
        <v/>
      </c>
      <c r="AE127" s="706" t="str">
        <f t="shared" si="22"/>
        <v/>
      </c>
      <c r="AF127" s="706" t="str">
        <f t="shared" si="23"/>
        <v/>
      </c>
      <c r="AG127" s="706" t="str">
        <f t="shared" si="24"/>
        <v/>
      </c>
    </row>
    <row r="128" spans="1:33" s="121" customFormat="1" ht="17.25" hidden="1" customHeight="1" x14ac:dyDescent="0.25">
      <c r="A128" s="9"/>
      <c r="B128" s="7"/>
      <c r="C128" s="2"/>
      <c r="D128" s="5"/>
      <c r="E128" s="5"/>
      <c r="F128" s="16"/>
      <c r="G128" s="47"/>
      <c r="H128" s="48"/>
      <c r="I128" s="49"/>
      <c r="J128" s="82"/>
      <c r="K128" s="56"/>
      <c r="L128" s="57"/>
      <c r="M128" s="58"/>
      <c r="N128" s="57"/>
      <c r="O128" s="58"/>
      <c r="P128" s="56"/>
      <c r="Q128" s="49"/>
      <c r="R128" s="706" t="b">
        <f t="shared" si="27"/>
        <v>1</v>
      </c>
      <c r="S128" s="706" t="b">
        <f t="shared" si="27"/>
        <v>0</v>
      </c>
      <c r="T128" s="706" t="b">
        <f t="shared" si="27"/>
        <v>0</v>
      </c>
      <c r="U128" s="706" t="b">
        <f t="shared" si="27"/>
        <v>0</v>
      </c>
      <c r="V128" s="706" t="b">
        <f t="shared" si="27"/>
        <v>0</v>
      </c>
      <c r="W128" s="706" t="b">
        <f t="shared" si="27"/>
        <v>0</v>
      </c>
      <c r="X128" s="706" t="b">
        <f t="shared" si="27"/>
        <v>0</v>
      </c>
      <c r="Y128" s="706" t="b">
        <f t="shared" si="27"/>
        <v>0</v>
      </c>
      <c r="Z128" s="706">
        <f t="shared" si="16"/>
        <v>0</v>
      </c>
      <c r="AA128" s="706" t="str">
        <f t="shared" si="18"/>
        <v/>
      </c>
      <c r="AB128" s="706" t="str">
        <f t="shared" si="19"/>
        <v/>
      </c>
      <c r="AC128" s="706" t="str">
        <f t="shared" si="20"/>
        <v/>
      </c>
      <c r="AD128" s="706" t="str">
        <f t="shared" si="21"/>
        <v/>
      </c>
      <c r="AE128" s="706" t="str">
        <f t="shared" si="22"/>
        <v/>
      </c>
      <c r="AF128" s="706" t="str">
        <f t="shared" si="23"/>
        <v/>
      </c>
      <c r="AG128" s="706" t="str">
        <f t="shared" si="24"/>
        <v/>
      </c>
    </row>
    <row r="129" spans="1:33" s="121" customFormat="1" ht="17.25" hidden="1" customHeight="1" x14ac:dyDescent="0.25">
      <c r="A129" s="9"/>
      <c r="B129" s="7"/>
      <c r="C129" s="2"/>
      <c r="D129" s="5"/>
      <c r="E129" s="5"/>
      <c r="F129" s="16"/>
      <c r="G129" s="47"/>
      <c r="H129" s="48"/>
      <c r="I129" s="49"/>
      <c r="J129" s="82"/>
      <c r="K129" s="56"/>
      <c r="L129" s="57"/>
      <c r="M129" s="58"/>
      <c r="N129" s="57"/>
      <c r="O129" s="58"/>
      <c r="P129" s="56"/>
      <c r="Q129" s="49"/>
      <c r="R129" s="706" t="b">
        <f t="shared" si="27"/>
        <v>1</v>
      </c>
      <c r="S129" s="706" t="b">
        <f t="shared" si="27"/>
        <v>0</v>
      </c>
      <c r="T129" s="706" t="b">
        <f t="shared" si="27"/>
        <v>0</v>
      </c>
      <c r="U129" s="706" t="b">
        <f t="shared" si="27"/>
        <v>0</v>
      </c>
      <c r="V129" s="706" t="b">
        <f t="shared" si="27"/>
        <v>0</v>
      </c>
      <c r="W129" s="706" t="b">
        <f t="shared" si="27"/>
        <v>0</v>
      </c>
      <c r="X129" s="706" t="b">
        <f t="shared" si="27"/>
        <v>0</v>
      </c>
      <c r="Y129" s="706" t="b">
        <f t="shared" si="27"/>
        <v>0</v>
      </c>
      <c r="Z129" s="706">
        <f t="shared" si="16"/>
        <v>0</v>
      </c>
      <c r="AA129" s="706" t="str">
        <f t="shared" si="18"/>
        <v/>
      </c>
      <c r="AB129" s="706" t="str">
        <f t="shared" si="19"/>
        <v/>
      </c>
      <c r="AC129" s="706" t="str">
        <f t="shared" si="20"/>
        <v/>
      </c>
      <c r="AD129" s="706" t="str">
        <f t="shared" si="21"/>
        <v/>
      </c>
      <c r="AE129" s="706" t="str">
        <f t="shared" si="22"/>
        <v/>
      </c>
      <c r="AF129" s="706" t="str">
        <f t="shared" si="23"/>
        <v/>
      </c>
      <c r="AG129" s="706" t="str">
        <f t="shared" si="24"/>
        <v/>
      </c>
    </row>
    <row r="130" spans="1:33" s="121" customFormat="1" ht="17.25" hidden="1" customHeight="1" x14ac:dyDescent="0.25">
      <c r="A130" s="9"/>
      <c r="B130" s="7"/>
      <c r="C130" s="2"/>
      <c r="D130" s="5"/>
      <c r="E130" s="5"/>
      <c r="F130" s="16"/>
      <c r="G130" s="47"/>
      <c r="H130" s="48"/>
      <c r="I130" s="49"/>
      <c r="J130" s="82"/>
      <c r="K130" s="56"/>
      <c r="L130" s="57"/>
      <c r="M130" s="58"/>
      <c r="N130" s="57"/>
      <c r="O130" s="58"/>
      <c r="P130" s="56"/>
      <c r="Q130" s="49"/>
      <c r="R130" s="706" t="b">
        <f t="shared" si="27"/>
        <v>1</v>
      </c>
      <c r="S130" s="706" t="b">
        <f t="shared" si="27"/>
        <v>0</v>
      </c>
      <c r="T130" s="706" t="b">
        <f t="shared" si="27"/>
        <v>0</v>
      </c>
      <c r="U130" s="706" t="b">
        <f t="shared" si="27"/>
        <v>0</v>
      </c>
      <c r="V130" s="706" t="b">
        <f t="shared" si="27"/>
        <v>0</v>
      </c>
      <c r="W130" s="706" t="b">
        <f t="shared" si="27"/>
        <v>0</v>
      </c>
      <c r="X130" s="706" t="b">
        <f t="shared" si="27"/>
        <v>0</v>
      </c>
      <c r="Y130" s="706" t="b">
        <f t="shared" si="27"/>
        <v>0</v>
      </c>
      <c r="Z130" s="706">
        <f t="shared" si="16"/>
        <v>0</v>
      </c>
      <c r="AA130" s="706" t="str">
        <f t="shared" si="18"/>
        <v/>
      </c>
      <c r="AB130" s="706" t="str">
        <f t="shared" si="19"/>
        <v/>
      </c>
      <c r="AC130" s="706" t="str">
        <f t="shared" si="20"/>
        <v/>
      </c>
      <c r="AD130" s="706" t="str">
        <f t="shared" si="21"/>
        <v/>
      </c>
      <c r="AE130" s="706" t="str">
        <f t="shared" si="22"/>
        <v/>
      </c>
      <c r="AF130" s="706" t="str">
        <f t="shared" si="23"/>
        <v/>
      </c>
      <c r="AG130" s="706" t="str">
        <f t="shared" si="24"/>
        <v/>
      </c>
    </row>
    <row r="131" spans="1:33" s="121" customFormat="1" ht="17.25" hidden="1" customHeight="1" x14ac:dyDescent="0.25">
      <c r="A131" s="9"/>
      <c r="B131" s="7"/>
      <c r="C131" s="2"/>
      <c r="D131" s="5"/>
      <c r="E131" s="5"/>
      <c r="F131" s="16"/>
      <c r="G131" s="47"/>
      <c r="H131" s="48"/>
      <c r="I131" s="49"/>
      <c r="J131" s="82"/>
      <c r="K131" s="56"/>
      <c r="L131" s="57"/>
      <c r="M131" s="58"/>
      <c r="N131" s="57"/>
      <c r="O131" s="58"/>
      <c r="P131" s="56"/>
      <c r="Q131" s="49"/>
      <c r="R131" s="706" t="b">
        <f t="shared" si="27"/>
        <v>1</v>
      </c>
      <c r="S131" s="706" t="b">
        <f t="shared" si="27"/>
        <v>0</v>
      </c>
      <c r="T131" s="706" t="b">
        <f t="shared" si="27"/>
        <v>0</v>
      </c>
      <c r="U131" s="706" t="b">
        <f t="shared" si="27"/>
        <v>0</v>
      </c>
      <c r="V131" s="706" t="b">
        <f t="shared" si="27"/>
        <v>0</v>
      </c>
      <c r="W131" s="706" t="b">
        <f t="shared" si="27"/>
        <v>0</v>
      </c>
      <c r="X131" s="706" t="b">
        <f t="shared" si="27"/>
        <v>0</v>
      </c>
      <c r="Y131" s="706" t="b">
        <f t="shared" si="27"/>
        <v>0</v>
      </c>
      <c r="Z131" s="706">
        <f t="shared" si="16"/>
        <v>0</v>
      </c>
      <c r="AA131" s="706" t="str">
        <f t="shared" si="18"/>
        <v/>
      </c>
      <c r="AB131" s="706" t="str">
        <f t="shared" si="19"/>
        <v/>
      </c>
      <c r="AC131" s="706" t="str">
        <f t="shared" si="20"/>
        <v/>
      </c>
      <c r="AD131" s="706" t="str">
        <f t="shared" si="21"/>
        <v/>
      </c>
      <c r="AE131" s="706" t="str">
        <f t="shared" si="22"/>
        <v/>
      </c>
      <c r="AF131" s="706" t="str">
        <f t="shared" si="23"/>
        <v/>
      </c>
      <c r="AG131" s="706" t="str">
        <f t="shared" si="24"/>
        <v/>
      </c>
    </row>
    <row r="132" spans="1:33" s="121" customFormat="1" ht="17.25" hidden="1" customHeight="1" x14ac:dyDescent="0.25">
      <c r="A132" s="9"/>
      <c r="B132" s="7"/>
      <c r="C132" s="2"/>
      <c r="D132" s="5"/>
      <c r="E132" s="5"/>
      <c r="F132" s="16"/>
      <c r="G132" s="47"/>
      <c r="H132" s="48"/>
      <c r="I132" s="49"/>
      <c r="J132" s="82"/>
      <c r="K132" s="56"/>
      <c r="L132" s="57"/>
      <c r="M132" s="58"/>
      <c r="N132" s="57"/>
      <c r="O132" s="58"/>
      <c r="P132" s="56"/>
      <c r="Q132" s="49"/>
      <c r="R132" s="706" t="b">
        <f t="shared" si="27"/>
        <v>1</v>
      </c>
      <c r="S132" s="706" t="b">
        <f t="shared" si="27"/>
        <v>0</v>
      </c>
      <c r="T132" s="706" t="b">
        <f t="shared" si="27"/>
        <v>0</v>
      </c>
      <c r="U132" s="706" t="b">
        <f t="shared" si="27"/>
        <v>0</v>
      </c>
      <c r="V132" s="706" t="b">
        <f t="shared" si="27"/>
        <v>0</v>
      </c>
      <c r="W132" s="706" t="b">
        <f t="shared" si="27"/>
        <v>0</v>
      </c>
      <c r="X132" s="706" t="b">
        <f t="shared" si="27"/>
        <v>0</v>
      </c>
      <c r="Y132" s="706" t="b">
        <f t="shared" si="27"/>
        <v>0</v>
      </c>
      <c r="Z132" s="706">
        <f t="shared" si="16"/>
        <v>0</v>
      </c>
      <c r="AA132" s="706" t="str">
        <f t="shared" si="18"/>
        <v/>
      </c>
      <c r="AB132" s="706" t="str">
        <f t="shared" si="19"/>
        <v/>
      </c>
      <c r="AC132" s="706" t="str">
        <f t="shared" si="20"/>
        <v/>
      </c>
      <c r="AD132" s="706" t="str">
        <f t="shared" si="21"/>
        <v/>
      </c>
      <c r="AE132" s="706" t="str">
        <f t="shared" si="22"/>
        <v/>
      </c>
      <c r="AF132" s="706" t="str">
        <f t="shared" si="23"/>
        <v/>
      </c>
      <c r="AG132" s="706" t="str">
        <f t="shared" si="24"/>
        <v/>
      </c>
    </row>
    <row r="133" spans="1:33" s="121" customFormat="1" ht="17.25" hidden="1" customHeight="1" x14ac:dyDescent="0.25">
      <c r="A133" s="9"/>
      <c r="B133" s="7"/>
      <c r="C133" s="2"/>
      <c r="D133" s="5"/>
      <c r="E133" s="5"/>
      <c r="F133" s="16"/>
      <c r="G133" s="47"/>
      <c r="H133" s="48"/>
      <c r="I133" s="49"/>
      <c r="J133" s="82"/>
      <c r="K133" s="56"/>
      <c r="L133" s="57"/>
      <c r="M133" s="58"/>
      <c r="N133" s="57"/>
      <c r="O133" s="58"/>
      <c r="P133" s="56"/>
      <c r="Q133" s="49"/>
      <c r="R133" s="706" t="b">
        <f t="shared" si="27"/>
        <v>1</v>
      </c>
      <c r="S133" s="706" t="b">
        <f t="shared" si="27"/>
        <v>0</v>
      </c>
      <c r="T133" s="706" t="b">
        <f t="shared" si="27"/>
        <v>0</v>
      </c>
      <c r="U133" s="706" t="b">
        <f t="shared" si="27"/>
        <v>0</v>
      </c>
      <c r="V133" s="706" t="b">
        <f t="shared" si="27"/>
        <v>0</v>
      </c>
      <c r="W133" s="706" t="b">
        <f t="shared" si="27"/>
        <v>0</v>
      </c>
      <c r="X133" s="706" t="b">
        <f t="shared" si="27"/>
        <v>0</v>
      </c>
      <c r="Y133" s="706" t="b">
        <f t="shared" si="27"/>
        <v>0</v>
      </c>
      <c r="Z133" s="706">
        <f t="shared" si="16"/>
        <v>0</v>
      </c>
      <c r="AA133" s="706" t="str">
        <f t="shared" si="18"/>
        <v/>
      </c>
      <c r="AB133" s="706" t="str">
        <f t="shared" si="19"/>
        <v/>
      </c>
      <c r="AC133" s="706" t="str">
        <f t="shared" si="20"/>
        <v/>
      </c>
      <c r="AD133" s="706" t="str">
        <f t="shared" si="21"/>
        <v/>
      </c>
      <c r="AE133" s="706" t="str">
        <f t="shared" si="22"/>
        <v/>
      </c>
      <c r="AF133" s="706" t="str">
        <f t="shared" si="23"/>
        <v/>
      </c>
      <c r="AG133" s="706" t="str">
        <f t="shared" si="24"/>
        <v/>
      </c>
    </row>
    <row r="134" spans="1:33" s="121" customFormat="1" ht="17.25" hidden="1" customHeight="1" x14ac:dyDescent="0.25">
      <c r="A134" s="9"/>
      <c r="B134" s="7"/>
      <c r="C134" s="2"/>
      <c r="D134" s="5"/>
      <c r="E134" s="5"/>
      <c r="F134" s="16"/>
      <c r="G134" s="47"/>
      <c r="H134" s="48"/>
      <c r="I134" s="49"/>
      <c r="J134" s="82"/>
      <c r="K134" s="56"/>
      <c r="L134" s="57"/>
      <c r="M134" s="58"/>
      <c r="N134" s="57"/>
      <c r="O134" s="58"/>
      <c r="P134" s="56"/>
      <c r="Q134" s="49"/>
      <c r="R134" s="706" t="b">
        <f t="shared" si="27"/>
        <v>1</v>
      </c>
      <c r="S134" s="706" t="b">
        <f t="shared" si="27"/>
        <v>0</v>
      </c>
      <c r="T134" s="706" t="b">
        <f t="shared" si="27"/>
        <v>0</v>
      </c>
      <c r="U134" s="706" t="b">
        <f t="shared" si="27"/>
        <v>0</v>
      </c>
      <c r="V134" s="706" t="b">
        <f t="shared" si="27"/>
        <v>0</v>
      </c>
      <c r="W134" s="706" t="b">
        <f t="shared" si="27"/>
        <v>0</v>
      </c>
      <c r="X134" s="706" t="b">
        <f t="shared" si="27"/>
        <v>0</v>
      </c>
      <c r="Y134" s="706" t="b">
        <f t="shared" si="27"/>
        <v>0</v>
      </c>
      <c r="Z134" s="706">
        <f t="shared" si="16"/>
        <v>0</v>
      </c>
      <c r="AA134" s="706" t="str">
        <f t="shared" si="18"/>
        <v/>
      </c>
      <c r="AB134" s="706" t="str">
        <f t="shared" si="19"/>
        <v/>
      </c>
      <c r="AC134" s="706" t="str">
        <f t="shared" si="20"/>
        <v/>
      </c>
      <c r="AD134" s="706" t="str">
        <f t="shared" si="21"/>
        <v/>
      </c>
      <c r="AE134" s="706" t="str">
        <f t="shared" si="22"/>
        <v/>
      </c>
      <c r="AF134" s="706" t="str">
        <f t="shared" si="23"/>
        <v/>
      </c>
      <c r="AG134" s="706" t="str">
        <f t="shared" si="24"/>
        <v/>
      </c>
    </row>
    <row r="135" spans="1:33" s="121" customFormat="1" ht="17.25" hidden="1" customHeight="1" x14ac:dyDescent="0.25">
      <c r="A135" s="9"/>
      <c r="B135" s="7"/>
      <c r="C135" s="2"/>
      <c r="D135" s="5"/>
      <c r="E135" s="5"/>
      <c r="F135" s="16"/>
      <c r="G135" s="47"/>
      <c r="H135" s="48"/>
      <c r="I135" s="49"/>
      <c r="J135" s="82"/>
      <c r="K135" s="56"/>
      <c r="L135" s="57"/>
      <c r="M135" s="58"/>
      <c r="N135" s="57"/>
      <c r="O135" s="58"/>
      <c r="P135" s="56"/>
      <c r="Q135" s="49"/>
      <c r="R135" s="706" t="b">
        <f t="shared" si="27"/>
        <v>1</v>
      </c>
      <c r="S135" s="706" t="b">
        <f t="shared" si="27"/>
        <v>0</v>
      </c>
      <c r="T135" s="706" t="b">
        <f t="shared" si="27"/>
        <v>0</v>
      </c>
      <c r="U135" s="706" t="b">
        <f t="shared" si="27"/>
        <v>0</v>
      </c>
      <c r="V135" s="706" t="b">
        <f t="shared" si="27"/>
        <v>0</v>
      </c>
      <c r="W135" s="706" t="b">
        <f t="shared" si="27"/>
        <v>0</v>
      </c>
      <c r="X135" s="706" t="b">
        <f t="shared" si="27"/>
        <v>0</v>
      </c>
      <c r="Y135" s="706" t="b">
        <f t="shared" si="27"/>
        <v>0</v>
      </c>
      <c r="Z135" s="706">
        <f t="shared" si="16"/>
        <v>0</v>
      </c>
      <c r="AA135" s="706" t="str">
        <f t="shared" si="18"/>
        <v/>
      </c>
      <c r="AB135" s="706" t="str">
        <f t="shared" si="19"/>
        <v/>
      </c>
      <c r="AC135" s="706" t="str">
        <f t="shared" si="20"/>
        <v/>
      </c>
      <c r="AD135" s="706" t="str">
        <f t="shared" si="21"/>
        <v/>
      </c>
      <c r="AE135" s="706" t="str">
        <f t="shared" si="22"/>
        <v/>
      </c>
      <c r="AF135" s="706" t="str">
        <f t="shared" si="23"/>
        <v/>
      </c>
      <c r="AG135" s="706" t="str">
        <f t="shared" si="24"/>
        <v/>
      </c>
    </row>
    <row r="136" spans="1:33" s="121" customFormat="1" ht="17.25" hidden="1" customHeight="1" x14ac:dyDescent="0.25">
      <c r="A136" s="9"/>
      <c r="B136" s="7"/>
      <c r="C136" s="2"/>
      <c r="D136" s="5"/>
      <c r="E136" s="5"/>
      <c r="F136" s="16"/>
      <c r="G136" s="47"/>
      <c r="H136" s="48"/>
      <c r="I136" s="49"/>
      <c r="J136" s="82"/>
      <c r="K136" s="56"/>
      <c r="L136" s="57"/>
      <c r="M136" s="58"/>
      <c r="N136" s="57"/>
      <c r="O136" s="58"/>
      <c r="P136" s="56"/>
      <c r="Q136" s="49"/>
      <c r="R136" s="706" t="b">
        <f t="shared" si="27"/>
        <v>1</v>
      </c>
      <c r="S136" s="706" t="b">
        <f t="shared" si="27"/>
        <v>0</v>
      </c>
      <c r="T136" s="706" t="b">
        <f t="shared" si="27"/>
        <v>0</v>
      </c>
      <c r="U136" s="706" t="b">
        <f t="shared" si="27"/>
        <v>0</v>
      </c>
      <c r="V136" s="706" t="b">
        <f t="shared" si="27"/>
        <v>0</v>
      </c>
      <c r="W136" s="706" t="b">
        <f t="shared" si="27"/>
        <v>0</v>
      </c>
      <c r="X136" s="706" t="b">
        <f t="shared" si="27"/>
        <v>0</v>
      </c>
      <c r="Y136" s="706" t="b">
        <f t="shared" si="27"/>
        <v>0</v>
      </c>
      <c r="Z136" s="706">
        <f t="shared" ref="Z136:Z199" si="28">IF(R136,IFERROR(LEFT($J136,SEARCH(" (",$J136)-1),$J136),"")</f>
        <v>0</v>
      </c>
      <c r="AA136" s="706" t="str">
        <f t="shared" si="18"/>
        <v/>
      </c>
      <c r="AB136" s="706" t="str">
        <f t="shared" si="19"/>
        <v/>
      </c>
      <c r="AC136" s="706" t="str">
        <f t="shared" si="20"/>
        <v/>
      </c>
      <c r="AD136" s="706" t="str">
        <f t="shared" si="21"/>
        <v/>
      </c>
      <c r="AE136" s="706" t="str">
        <f t="shared" si="22"/>
        <v/>
      </c>
      <c r="AF136" s="706" t="str">
        <f t="shared" si="23"/>
        <v/>
      </c>
      <c r="AG136" s="706" t="str">
        <f t="shared" si="24"/>
        <v/>
      </c>
    </row>
    <row r="137" spans="1:33" s="121" customFormat="1" ht="17.25" hidden="1" customHeight="1" x14ac:dyDescent="0.25">
      <c r="A137" s="9"/>
      <c r="B137" s="7"/>
      <c r="C137" s="2"/>
      <c r="D137" s="5"/>
      <c r="E137" s="5"/>
      <c r="F137" s="16"/>
      <c r="G137" s="47"/>
      <c r="H137" s="48"/>
      <c r="I137" s="49"/>
      <c r="J137" s="82"/>
      <c r="K137" s="56"/>
      <c r="L137" s="57"/>
      <c r="M137" s="58"/>
      <c r="N137" s="57"/>
      <c r="O137" s="58"/>
      <c r="P137" s="56"/>
      <c r="Q137" s="49"/>
      <c r="R137" s="706" t="b">
        <f t="shared" ref="R137:Y152" si="29">R136</f>
        <v>1</v>
      </c>
      <c r="S137" s="706" t="b">
        <f t="shared" si="29"/>
        <v>0</v>
      </c>
      <c r="T137" s="706" t="b">
        <f t="shared" si="29"/>
        <v>0</v>
      </c>
      <c r="U137" s="706" t="b">
        <f t="shared" si="29"/>
        <v>0</v>
      </c>
      <c r="V137" s="706" t="b">
        <f t="shared" si="29"/>
        <v>0</v>
      </c>
      <c r="W137" s="706" t="b">
        <f t="shared" si="29"/>
        <v>0</v>
      </c>
      <c r="X137" s="706" t="b">
        <f t="shared" si="29"/>
        <v>0</v>
      </c>
      <c r="Y137" s="706" t="b">
        <f t="shared" si="29"/>
        <v>0</v>
      </c>
      <c r="Z137" s="706">
        <f t="shared" si="28"/>
        <v>0</v>
      </c>
      <c r="AA137" s="706" t="str">
        <f t="shared" si="18"/>
        <v/>
      </c>
      <c r="AB137" s="706" t="str">
        <f t="shared" si="19"/>
        <v/>
      </c>
      <c r="AC137" s="706" t="str">
        <f t="shared" si="20"/>
        <v/>
      </c>
      <c r="AD137" s="706" t="str">
        <f t="shared" si="21"/>
        <v/>
      </c>
      <c r="AE137" s="706" t="str">
        <f t="shared" si="22"/>
        <v/>
      </c>
      <c r="AF137" s="706" t="str">
        <f t="shared" si="23"/>
        <v/>
      </c>
      <c r="AG137" s="706" t="str">
        <f t="shared" si="24"/>
        <v/>
      </c>
    </row>
    <row r="138" spans="1:33" s="121" customFormat="1" ht="17.25" hidden="1" customHeight="1" x14ac:dyDescent="0.25">
      <c r="A138" s="9"/>
      <c r="B138" s="7"/>
      <c r="C138" s="2"/>
      <c r="D138" s="5"/>
      <c r="E138" s="5"/>
      <c r="F138" s="16"/>
      <c r="G138" s="47"/>
      <c r="H138" s="48"/>
      <c r="I138" s="49"/>
      <c r="J138" s="82"/>
      <c r="K138" s="56"/>
      <c r="L138" s="57"/>
      <c r="M138" s="58"/>
      <c r="N138" s="57"/>
      <c r="O138" s="58"/>
      <c r="P138" s="56"/>
      <c r="Q138" s="49"/>
      <c r="R138" s="706" t="b">
        <f t="shared" si="29"/>
        <v>1</v>
      </c>
      <c r="S138" s="706" t="b">
        <f t="shared" si="29"/>
        <v>0</v>
      </c>
      <c r="T138" s="706" t="b">
        <f t="shared" si="29"/>
        <v>0</v>
      </c>
      <c r="U138" s="706" t="b">
        <f t="shared" si="29"/>
        <v>0</v>
      </c>
      <c r="V138" s="706" t="b">
        <f t="shared" si="29"/>
        <v>0</v>
      </c>
      <c r="W138" s="706" t="b">
        <f t="shared" si="29"/>
        <v>0</v>
      </c>
      <c r="X138" s="706" t="b">
        <f t="shared" si="29"/>
        <v>0</v>
      </c>
      <c r="Y138" s="706" t="b">
        <f t="shared" si="29"/>
        <v>0</v>
      </c>
      <c r="Z138" s="706">
        <f t="shared" si="28"/>
        <v>0</v>
      </c>
      <c r="AA138" s="706" t="str">
        <f t="shared" si="18"/>
        <v/>
      </c>
      <c r="AB138" s="706" t="str">
        <f t="shared" si="19"/>
        <v/>
      </c>
      <c r="AC138" s="706" t="str">
        <f t="shared" si="20"/>
        <v/>
      </c>
      <c r="AD138" s="706" t="str">
        <f t="shared" si="21"/>
        <v/>
      </c>
      <c r="AE138" s="706" t="str">
        <f t="shared" si="22"/>
        <v/>
      </c>
      <c r="AF138" s="706" t="str">
        <f t="shared" si="23"/>
        <v/>
      </c>
      <c r="AG138" s="706" t="str">
        <f t="shared" si="24"/>
        <v/>
      </c>
    </row>
    <row r="139" spans="1:33" s="121" customFormat="1" ht="17.25" hidden="1" customHeight="1" x14ac:dyDescent="0.25">
      <c r="A139" s="9"/>
      <c r="B139" s="7"/>
      <c r="C139" s="2"/>
      <c r="D139" s="5"/>
      <c r="E139" s="5"/>
      <c r="F139" s="16"/>
      <c r="G139" s="47"/>
      <c r="H139" s="48"/>
      <c r="I139" s="49"/>
      <c r="J139" s="82"/>
      <c r="K139" s="56"/>
      <c r="L139" s="57"/>
      <c r="M139" s="58"/>
      <c r="N139" s="57"/>
      <c r="O139" s="58"/>
      <c r="P139" s="56"/>
      <c r="Q139" s="49"/>
      <c r="R139" s="706" t="b">
        <f t="shared" si="29"/>
        <v>1</v>
      </c>
      <c r="S139" s="706" t="b">
        <f t="shared" si="29"/>
        <v>0</v>
      </c>
      <c r="T139" s="706" t="b">
        <f t="shared" si="29"/>
        <v>0</v>
      </c>
      <c r="U139" s="706" t="b">
        <f t="shared" si="29"/>
        <v>0</v>
      </c>
      <c r="V139" s="706" t="b">
        <f t="shared" si="29"/>
        <v>0</v>
      </c>
      <c r="W139" s="706" t="b">
        <f t="shared" si="29"/>
        <v>0</v>
      </c>
      <c r="X139" s="706" t="b">
        <f t="shared" si="29"/>
        <v>0</v>
      </c>
      <c r="Y139" s="706" t="b">
        <f t="shared" si="29"/>
        <v>0</v>
      </c>
      <c r="Z139" s="706">
        <f t="shared" si="28"/>
        <v>0</v>
      </c>
      <c r="AA139" s="706" t="str">
        <f t="shared" si="18"/>
        <v/>
      </c>
      <c r="AB139" s="706" t="str">
        <f t="shared" si="19"/>
        <v/>
      </c>
      <c r="AC139" s="706" t="str">
        <f t="shared" si="20"/>
        <v/>
      </c>
      <c r="AD139" s="706" t="str">
        <f t="shared" si="21"/>
        <v/>
      </c>
      <c r="AE139" s="706" t="str">
        <f t="shared" si="22"/>
        <v/>
      </c>
      <c r="AF139" s="706" t="str">
        <f t="shared" si="23"/>
        <v/>
      </c>
      <c r="AG139" s="706" t="str">
        <f t="shared" si="24"/>
        <v/>
      </c>
    </row>
    <row r="140" spans="1:33" s="121" customFormat="1" ht="17.25" hidden="1" customHeight="1" x14ac:dyDescent="0.25">
      <c r="A140" s="9"/>
      <c r="B140" s="7"/>
      <c r="C140" s="2"/>
      <c r="D140" s="5"/>
      <c r="E140" s="5"/>
      <c r="F140" s="16"/>
      <c r="G140" s="47"/>
      <c r="H140" s="48"/>
      <c r="I140" s="49"/>
      <c r="J140" s="82"/>
      <c r="K140" s="56"/>
      <c r="L140" s="57"/>
      <c r="M140" s="58"/>
      <c r="N140" s="57"/>
      <c r="O140" s="58"/>
      <c r="P140" s="56"/>
      <c r="Q140" s="49"/>
      <c r="R140" s="706" t="b">
        <f t="shared" si="29"/>
        <v>1</v>
      </c>
      <c r="S140" s="706" t="b">
        <f t="shared" si="29"/>
        <v>0</v>
      </c>
      <c r="T140" s="706" t="b">
        <f t="shared" si="29"/>
        <v>0</v>
      </c>
      <c r="U140" s="706" t="b">
        <f t="shared" si="29"/>
        <v>0</v>
      </c>
      <c r="V140" s="706" t="b">
        <f t="shared" si="29"/>
        <v>0</v>
      </c>
      <c r="W140" s="706" t="b">
        <f t="shared" si="29"/>
        <v>0</v>
      </c>
      <c r="X140" s="706" t="b">
        <f t="shared" si="29"/>
        <v>0</v>
      </c>
      <c r="Y140" s="706" t="b">
        <f t="shared" si="29"/>
        <v>0</v>
      </c>
      <c r="Z140" s="706">
        <f t="shared" si="28"/>
        <v>0</v>
      </c>
      <c r="AA140" s="706" t="str">
        <f t="shared" si="18"/>
        <v/>
      </c>
      <c r="AB140" s="706" t="str">
        <f t="shared" si="19"/>
        <v/>
      </c>
      <c r="AC140" s="706" t="str">
        <f t="shared" si="20"/>
        <v/>
      </c>
      <c r="AD140" s="706" t="str">
        <f t="shared" si="21"/>
        <v/>
      </c>
      <c r="AE140" s="706" t="str">
        <f t="shared" si="22"/>
        <v/>
      </c>
      <c r="AF140" s="706" t="str">
        <f t="shared" si="23"/>
        <v/>
      </c>
      <c r="AG140" s="706" t="str">
        <f t="shared" si="24"/>
        <v/>
      </c>
    </row>
    <row r="141" spans="1:33" s="121" customFormat="1" ht="17.25" hidden="1" customHeight="1" x14ac:dyDescent="0.25">
      <c r="A141" s="9"/>
      <c r="B141" s="7"/>
      <c r="C141" s="2"/>
      <c r="D141" s="5"/>
      <c r="E141" s="5"/>
      <c r="F141" s="16"/>
      <c r="G141" s="47"/>
      <c r="H141" s="48"/>
      <c r="I141" s="49"/>
      <c r="J141" s="82"/>
      <c r="K141" s="56"/>
      <c r="L141" s="57"/>
      <c r="M141" s="58"/>
      <c r="N141" s="57"/>
      <c r="O141" s="58"/>
      <c r="P141" s="56"/>
      <c r="Q141" s="49"/>
      <c r="R141" s="706" t="b">
        <f t="shared" si="29"/>
        <v>1</v>
      </c>
      <c r="S141" s="706" t="b">
        <f t="shared" si="29"/>
        <v>0</v>
      </c>
      <c r="T141" s="706" t="b">
        <f t="shared" si="29"/>
        <v>0</v>
      </c>
      <c r="U141" s="706" t="b">
        <f t="shared" si="29"/>
        <v>0</v>
      </c>
      <c r="V141" s="706" t="b">
        <f t="shared" si="29"/>
        <v>0</v>
      </c>
      <c r="W141" s="706" t="b">
        <f t="shared" si="29"/>
        <v>0</v>
      </c>
      <c r="X141" s="706" t="b">
        <f t="shared" si="29"/>
        <v>0</v>
      </c>
      <c r="Y141" s="706" t="b">
        <f t="shared" si="29"/>
        <v>0</v>
      </c>
      <c r="Z141" s="706">
        <f t="shared" si="28"/>
        <v>0</v>
      </c>
      <c r="AA141" s="706" t="str">
        <f t="shared" si="18"/>
        <v/>
      </c>
      <c r="AB141" s="706" t="str">
        <f t="shared" si="19"/>
        <v/>
      </c>
      <c r="AC141" s="706" t="str">
        <f t="shared" si="20"/>
        <v/>
      </c>
      <c r="AD141" s="706" t="str">
        <f t="shared" si="21"/>
        <v/>
      </c>
      <c r="AE141" s="706" t="str">
        <f t="shared" si="22"/>
        <v/>
      </c>
      <c r="AF141" s="706" t="str">
        <f t="shared" si="23"/>
        <v/>
      </c>
      <c r="AG141" s="706" t="str">
        <f t="shared" si="24"/>
        <v/>
      </c>
    </row>
    <row r="142" spans="1:33" s="121" customFormat="1" ht="17.25" hidden="1" customHeight="1" x14ac:dyDescent="0.25">
      <c r="A142" s="9"/>
      <c r="B142" s="7"/>
      <c r="C142" s="2"/>
      <c r="D142" s="5"/>
      <c r="E142" s="5"/>
      <c r="F142" s="16"/>
      <c r="G142" s="47"/>
      <c r="H142" s="48"/>
      <c r="I142" s="49"/>
      <c r="J142" s="82"/>
      <c r="K142" s="56"/>
      <c r="L142" s="57"/>
      <c r="M142" s="58"/>
      <c r="N142" s="57"/>
      <c r="O142" s="58"/>
      <c r="P142" s="56"/>
      <c r="Q142" s="49"/>
      <c r="R142" s="706" t="b">
        <f t="shared" si="29"/>
        <v>1</v>
      </c>
      <c r="S142" s="706" t="b">
        <f t="shared" si="29"/>
        <v>0</v>
      </c>
      <c r="T142" s="706" t="b">
        <f t="shared" si="29"/>
        <v>0</v>
      </c>
      <c r="U142" s="706" t="b">
        <f t="shared" si="29"/>
        <v>0</v>
      </c>
      <c r="V142" s="706" t="b">
        <f t="shared" si="29"/>
        <v>0</v>
      </c>
      <c r="W142" s="706" t="b">
        <f t="shared" si="29"/>
        <v>0</v>
      </c>
      <c r="X142" s="706" t="b">
        <f t="shared" si="29"/>
        <v>0</v>
      </c>
      <c r="Y142" s="706" t="b">
        <f t="shared" si="29"/>
        <v>0</v>
      </c>
      <c r="Z142" s="706">
        <f t="shared" si="28"/>
        <v>0</v>
      </c>
      <c r="AA142" s="706" t="str">
        <f t="shared" si="18"/>
        <v/>
      </c>
      <c r="AB142" s="706" t="str">
        <f t="shared" si="19"/>
        <v/>
      </c>
      <c r="AC142" s="706" t="str">
        <f t="shared" si="20"/>
        <v/>
      </c>
      <c r="AD142" s="706" t="str">
        <f t="shared" si="21"/>
        <v/>
      </c>
      <c r="AE142" s="706" t="str">
        <f t="shared" si="22"/>
        <v/>
      </c>
      <c r="AF142" s="706" t="str">
        <f t="shared" si="23"/>
        <v/>
      </c>
      <c r="AG142" s="706" t="str">
        <f t="shared" si="24"/>
        <v/>
      </c>
    </row>
    <row r="143" spans="1:33" s="121" customFormat="1" ht="17.25" hidden="1" customHeight="1" x14ac:dyDescent="0.25">
      <c r="A143" s="9"/>
      <c r="B143" s="7"/>
      <c r="C143" s="2"/>
      <c r="D143" s="5"/>
      <c r="E143" s="5"/>
      <c r="F143" s="16"/>
      <c r="G143" s="47"/>
      <c r="H143" s="48"/>
      <c r="I143" s="49"/>
      <c r="J143" s="82"/>
      <c r="K143" s="56"/>
      <c r="L143" s="57"/>
      <c r="M143" s="58"/>
      <c r="N143" s="57"/>
      <c r="O143" s="58"/>
      <c r="P143" s="56"/>
      <c r="Q143" s="49"/>
      <c r="R143" s="706" t="b">
        <f t="shared" si="29"/>
        <v>1</v>
      </c>
      <c r="S143" s="706" t="b">
        <f t="shared" si="29"/>
        <v>0</v>
      </c>
      <c r="T143" s="706" t="b">
        <f t="shared" si="29"/>
        <v>0</v>
      </c>
      <c r="U143" s="706" t="b">
        <f t="shared" si="29"/>
        <v>0</v>
      </c>
      <c r="V143" s="706" t="b">
        <f t="shared" si="29"/>
        <v>0</v>
      </c>
      <c r="W143" s="706" t="b">
        <f t="shared" si="29"/>
        <v>0</v>
      </c>
      <c r="X143" s="706" t="b">
        <f t="shared" si="29"/>
        <v>0</v>
      </c>
      <c r="Y143" s="706" t="b">
        <f t="shared" si="29"/>
        <v>0</v>
      </c>
      <c r="Z143" s="706">
        <f t="shared" si="28"/>
        <v>0</v>
      </c>
      <c r="AA143" s="706" t="str">
        <f t="shared" si="18"/>
        <v/>
      </c>
      <c r="AB143" s="706" t="str">
        <f t="shared" si="19"/>
        <v/>
      </c>
      <c r="AC143" s="706" t="str">
        <f t="shared" si="20"/>
        <v/>
      </c>
      <c r="AD143" s="706" t="str">
        <f t="shared" si="21"/>
        <v/>
      </c>
      <c r="AE143" s="706" t="str">
        <f t="shared" si="22"/>
        <v/>
      </c>
      <c r="AF143" s="706" t="str">
        <f t="shared" si="23"/>
        <v/>
      </c>
      <c r="AG143" s="706" t="str">
        <f t="shared" si="24"/>
        <v/>
      </c>
    </row>
    <row r="144" spans="1:33" s="121" customFormat="1" ht="17.25" hidden="1" customHeight="1" x14ac:dyDescent="0.25">
      <c r="A144" s="9"/>
      <c r="B144" s="7"/>
      <c r="C144" s="2"/>
      <c r="D144" s="5"/>
      <c r="E144" s="5"/>
      <c r="F144" s="16"/>
      <c r="G144" s="47"/>
      <c r="H144" s="48"/>
      <c r="I144" s="49"/>
      <c r="J144" s="82"/>
      <c r="K144" s="56"/>
      <c r="L144" s="57"/>
      <c r="M144" s="58"/>
      <c r="N144" s="57"/>
      <c r="O144" s="58"/>
      <c r="P144" s="56"/>
      <c r="Q144" s="49"/>
      <c r="R144" s="706" t="b">
        <f t="shared" si="29"/>
        <v>1</v>
      </c>
      <c r="S144" s="706" t="b">
        <f t="shared" si="29"/>
        <v>0</v>
      </c>
      <c r="T144" s="706" t="b">
        <f t="shared" si="29"/>
        <v>0</v>
      </c>
      <c r="U144" s="706" t="b">
        <f t="shared" si="29"/>
        <v>0</v>
      </c>
      <c r="V144" s="706" t="b">
        <f t="shared" si="29"/>
        <v>0</v>
      </c>
      <c r="W144" s="706" t="b">
        <f t="shared" si="29"/>
        <v>0</v>
      </c>
      <c r="X144" s="706" t="b">
        <f t="shared" si="29"/>
        <v>0</v>
      </c>
      <c r="Y144" s="706" t="b">
        <f t="shared" si="29"/>
        <v>0</v>
      </c>
      <c r="Z144" s="706">
        <f t="shared" si="28"/>
        <v>0</v>
      </c>
      <c r="AA144" s="706" t="str">
        <f t="shared" si="18"/>
        <v/>
      </c>
      <c r="AB144" s="706" t="str">
        <f t="shared" si="19"/>
        <v/>
      </c>
      <c r="AC144" s="706" t="str">
        <f t="shared" si="20"/>
        <v/>
      </c>
      <c r="AD144" s="706" t="str">
        <f t="shared" si="21"/>
        <v/>
      </c>
      <c r="AE144" s="706" t="str">
        <f t="shared" si="22"/>
        <v/>
      </c>
      <c r="AF144" s="706" t="str">
        <f t="shared" si="23"/>
        <v/>
      </c>
      <c r="AG144" s="706" t="str">
        <f t="shared" si="24"/>
        <v/>
      </c>
    </row>
    <row r="145" spans="1:33" s="121" customFormat="1" ht="17.25" hidden="1" customHeight="1" x14ac:dyDescent="0.25">
      <c r="A145" s="9"/>
      <c r="B145" s="7"/>
      <c r="C145" s="2"/>
      <c r="D145" s="5"/>
      <c r="E145" s="5"/>
      <c r="F145" s="16"/>
      <c r="G145" s="47"/>
      <c r="H145" s="48"/>
      <c r="I145" s="49"/>
      <c r="J145" s="82"/>
      <c r="K145" s="56"/>
      <c r="L145" s="57"/>
      <c r="M145" s="58"/>
      <c r="N145" s="57"/>
      <c r="O145" s="58"/>
      <c r="P145" s="56"/>
      <c r="Q145" s="49"/>
      <c r="R145" s="706" t="b">
        <f t="shared" si="29"/>
        <v>1</v>
      </c>
      <c r="S145" s="706" t="b">
        <f t="shared" si="29"/>
        <v>0</v>
      </c>
      <c r="T145" s="706" t="b">
        <f t="shared" si="29"/>
        <v>0</v>
      </c>
      <c r="U145" s="706" t="b">
        <f t="shared" si="29"/>
        <v>0</v>
      </c>
      <c r="V145" s="706" t="b">
        <f t="shared" si="29"/>
        <v>0</v>
      </c>
      <c r="W145" s="706" t="b">
        <f t="shared" si="29"/>
        <v>0</v>
      </c>
      <c r="X145" s="706" t="b">
        <f t="shared" si="29"/>
        <v>0</v>
      </c>
      <c r="Y145" s="706" t="b">
        <f t="shared" si="29"/>
        <v>0</v>
      </c>
      <c r="Z145" s="706">
        <f t="shared" si="28"/>
        <v>0</v>
      </c>
      <c r="AA145" s="706" t="str">
        <f t="shared" si="18"/>
        <v/>
      </c>
      <c r="AB145" s="706" t="str">
        <f t="shared" si="19"/>
        <v/>
      </c>
      <c r="AC145" s="706" t="str">
        <f t="shared" si="20"/>
        <v/>
      </c>
      <c r="AD145" s="706" t="str">
        <f t="shared" si="21"/>
        <v/>
      </c>
      <c r="AE145" s="706" t="str">
        <f t="shared" si="22"/>
        <v/>
      </c>
      <c r="AF145" s="706" t="str">
        <f t="shared" si="23"/>
        <v/>
      </c>
      <c r="AG145" s="706" t="str">
        <f t="shared" si="24"/>
        <v/>
      </c>
    </row>
    <row r="146" spans="1:33" s="121" customFormat="1" ht="17.25" hidden="1" customHeight="1" x14ac:dyDescent="0.25">
      <c r="A146" s="9"/>
      <c r="B146" s="7"/>
      <c r="C146" s="2"/>
      <c r="D146" s="5"/>
      <c r="E146" s="5"/>
      <c r="F146" s="16"/>
      <c r="G146" s="47"/>
      <c r="H146" s="48"/>
      <c r="I146" s="49"/>
      <c r="J146" s="82"/>
      <c r="K146" s="56"/>
      <c r="L146" s="57"/>
      <c r="M146" s="58"/>
      <c r="N146" s="57"/>
      <c r="O146" s="58"/>
      <c r="P146" s="56"/>
      <c r="Q146" s="49"/>
      <c r="R146" s="706" t="b">
        <f t="shared" si="29"/>
        <v>1</v>
      </c>
      <c r="S146" s="706" t="b">
        <f t="shared" si="29"/>
        <v>0</v>
      </c>
      <c r="T146" s="706" t="b">
        <f t="shared" si="29"/>
        <v>0</v>
      </c>
      <c r="U146" s="706" t="b">
        <f t="shared" si="29"/>
        <v>0</v>
      </c>
      <c r="V146" s="706" t="b">
        <f t="shared" si="29"/>
        <v>0</v>
      </c>
      <c r="W146" s="706" t="b">
        <f t="shared" si="29"/>
        <v>0</v>
      </c>
      <c r="X146" s="706" t="b">
        <f t="shared" si="29"/>
        <v>0</v>
      </c>
      <c r="Y146" s="706" t="b">
        <f t="shared" si="29"/>
        <v>0</v>
      </c>
      <c r="Z146" s="706">
        <f t="shared" si="28"/>
        <v>0</v>
      </c>
      <c r="AA146" s="706" t="str">
        <f t="shared" si="18"/>
        <v/>
      </c>
      <c r="AB146" s="706" t="str">
        <f t="shared" si="19"/>
        <v/>
      </c>
      <c r="AC146" s="706" t="str">
        <f t="shared" si="20"/>
        <v/>
      </c>
      <c r="AD146" s="706" t="str">
        <f t="shared" si="21"/>
        <v/>
      </c>
      <c r="AE146" s="706" t="str">
        <f t="shared" si="22"/>
        <v/>
      </c>
      <c r="AF146" s="706" t="str">
        <f t="shared" si="23"/>
        <v/>
      </c>
      <c r="AG146" s="706" t="str">
        <f t="shared" si="24"/>
        <v/>
      </c>
    </row>
    <row r="147" spans="1:33" s="121" customFormat="1" ht="17.25" hidden="1" customHeight="1" x14ac:dyDescent="0.25">
      <c r="A147" s="9"/>
      <c r="B147" s="7"/>
      <c r="C147" s="2"/>
      <c r="D147" s="5"/>
      <c r="E147" s="5"/>
      <c r="F147" s="16"/>
      <c r="G147" s="47"/>
      <c r="H147" s="48"/>
      <c r="I147" s="49"/>
      <c r="J147" s="82"/>
      <c r="K147" s="56"/>
      <c r="L147" s="57"/>
      <c r="M147" s="58"/>
      <c r="N147" s="57"/>
      <c r="O147" s="58"/>
      <c r="P147" s="56"/>
      <c r="Q147" s="49"/>
      <c r="R147" s="706" t="b">
        <f t="shared" si="29"/>
        <v>1</v>
      </c>
      <c r="S147" s="706" t="b">
        <f t="shared" si="29"/>
        <v>0</v>
      </c>
      <c r="T147" s="706" t="b">
        <f t="shared" si="29"/>
        <v>0</v>
      </c>
      <c r="U147" s="706" t="b">
        <f t="shared" si="29"/>
        <v>0</v>
      </c>
      <c r="V147" s="706" t="b">
        <f t="shared" si="29"/>
        <v>0</v>
      </c>
      <c r="W147" s="706" t="b">
        <f t="shared" si="29"/>
        <v>0</v>
      </c>
      <c r="X147" s="706" t="b">
        <f t="shared" si="29"/>
        <v>0</v>
      </c>
      <c r="Y147" s="706" t="b">
        <f t="shared" si="29"/>
        <v>0</v>
      </c>
      <c r="Z147" s="706">
        <f t="shared" si="28"/>
        <v>0</v>
      </c>
      <c r="AA147" s="706" t="str">
        <f t="shared" si="18"/>
        <v/>
      </c>
      <c r="AB147" s="706" t="str">
        <f t="shared" si="19"/>
        <v/>
      </c>
      <c r="AC147" s="706" t="str">
        <f t="shared" si="20"/>
        <v/>
      </c>
      <c r="AD147" s="706" t="str">
        <f t="shared" si="21"/>
        <v/>
      </c>
      <c r="AE147" s="706" t="str">
        <f t="shared" si="22"/>
        <v/>
      </c>
      <c r="AF147" s="706" t="str">
        <f t="shared" si="23"/>
        <v/>
      </c>
      <c r="AG147" s="706" t="str">
        <f t="shared" si="24"/>
        <v/>
      </c>
    </row>
    <row r="148" spans="1:33" s="121" customFormat="1" ht="17.25" hidden="1" customHeight="1" x14ac:dyDescent="0.25">
      <c r="A148" s="9"/>
      <c r="B148" s="7"/>
      <c r="C148" s="2"/>
      <c r="D148" s="5"/>
      <c r="E148" s="5"/>
      <c r="F148" s="16"/>
      <c r="G148" s="47"/>
      <c r="H148" s="48"/>
      <c r="I148" s="49"/>
      <c r="J148" s="82"/>
      <c r="K148" s="56"/>
      <c r="L148" s="57"/>
      <c r="M148" s="58"/>
      <c r="N148" s="57"/>
      <c r="O148" s="58"/>
      <c r="P148" s="56"/>
      <c r="Q148" s="49"/>
      <c r="R148" s="706" t="b">
        <f t="shared" si="29"/>
        <v>1</v>
      </c>
      <c r="S148" s="706" t="b">
        <f t="shared" si="29"/>
        <v>0</v>
      </c>
      <c r="T148" s="706" t="b">
        <f t="shared" si="29"/>
        <v>0</v>
      </c>
      <c r="U148" s="706" t="b">
        <f t="shared" si="29"/>
        <v>0</v>
      </c>
      <c r="V148" s="706" t="b">
        <f t="shared" si="29"/>
        <v>0</v>
      </c>
      <c r="W148" s="706" t="b">
        <f t="shared" si="29"/>
        <v>0</v>
      </c>
      <c r="X148" s="706" t="b">
        <f t="shared" si="29"/>
        <v>0</v>
      </c>
      <c r="Y148" s="706" t="b">
        <f t="shared" si="29"/>
        <v>0</v>
      </c>
      <c r="Z148" s="706">
        <f t="shared" si="28"/>
        <v>0</v>
      </c>
      <c r="AA148" s="706" t="str">
        <f t="shared" si="18"/>
        <v/>
      </c>
      <c r="AB148" s="706" t="str">
        <f t="shared" si="19"/>
        <v/>
      </c>
      <c r="AC148" s="706" t="str">
        <f t="shared" si="20"/>
        <v/>
      </c>
      <c r="AD148" s="706" t="str">
        <f t="shared" si="21"/>
        <v/>
      </c>
      <c r="AE148" s="706" t="str">
        <f t="shared" si="22"/>
        <v/>
      </c>
      <c r="AF148" s="706" t="str">
        <f t="shared" si="23"/>
        <v/>
      </c>
      <c r="AG148" s="706" t="str">
        <f t="shared" si="24"/>
        <v/>
      </c>
    </row>
    <row r="149" spans="1:33" s="121" customFormat="1" ht="17.25" hidden="1" customHeight="1" x14ac:dyDescent="0.25">
      <c r="A149" s="9"/>
      <c r="B149" s="7"/>
      <c r="C149" s="2"/>
      <c r="D149" s="5"/>
      <c r="E149" s="5"/>
      <c r="F149" s="16"/>
      <c r="G149" s="47"/>
      <c r="H149" s="48"/>
      <c r="I149" s="49"/>
      <c r="J149" s="82"/>
      <c r="K149" s="56"/>
      <c r="L149" s="57"/>
      <c r="M149" s="58"/>
      <c r="N149" s="57"/>
      <c r="O149" s="58"/>
      <c r="P149" s="56"/>
      <c r="Q149" s="49"/>
      <c r="R149" s="706" t="b">
        <f t="shared" si="29"/>
        <v>1</v>
      </c>
      <c r="S149" s="706" t="b">
        <f t="shared" si="29"/>
        <v>0</v>
      </c>
      <c r="T149" s="706" t="b">
        <f t="shared" si="29"/>
        <v>0</v>
      </c>
      <c r="U149" s="706" t="b">
        <f t="shared" si="29"/>
        <v>0</v>
      </c>
      <c r="V149" s="706" t="b">
        <f t="shared" si="29"/>
        <v>0</v>
      </c>
      <c r="W149" s="706" t="b">
        <f t="shared" si="29"/>
        <v>0</v>
      </c>
      <c r="X149" s="706" t="b">
        <f t="shared" si="29"/>
        <v>0</v>
      </c>
      <c r="Y149" s="706" t="b">
        <f t="shared" si="29"/>
        <v>0</v>
      </c>
      <c r="Z149" s="706">
        <f t="shared" si="28"/>
        <v>0</v>
      </c>
      <c r="AA149" s="706" t="str">
        <f t="shared" si="18"/>
        <v/>
      </c>
      <c r="AB149" s="706" t="str">
        <f t="shared" si="19"/>
        <v/>
      </c>
      <c r="AC149" s="706" t="str">
        <f t="shared" si="20"/>
        <v/>
      </c>
      <c r="AD149" s="706" t="str">
        <f t="shared" si="21"/>
        <v/>
      </c>
      <c r="AE149" s="706" t="str">
        <f t="shared" si="22"/>
        <v/>
      </c>
      <c r="AF149" s="706" t="str">
        <f t="shared" si="23"/>
        <v/>
      </c>
      <c r="AG149" s="706" t="str">
        <f t="shared" si="24"/>
        <v/>
      </c>
    </row>
    <row r="150" spans="1:33" s="121" customFormat="1" ht="17.25" hidden="1" customHeight="1" x14ac:dyDescent="0.25">
      <c r="A150" s="9"/>
      <c r="B150" s="7"/>
      <c r="C150" s="2"/>
      <c r="D150" s="5"/>
      <c r="E150" s="5"/>
      <c r="F150" s="16"/>
      <c r="G150" s="47"/>
      <c r="H150" s="48"/>
      <c r="I150" s="49"/>
      <c r="J150" s="82"/>
      <c r="K150" s="56"/>
      <c r="L150" s="57"/>
      <c r="M150" s="58"/>
      <c r="N150" s="57"/>
      <c r="O150" s="58"/>
      <c r="P150" s="56"/>
      <c r="Q150" s="49"/>
      <c r="R150" s="706" t="b">
        <f t="shared" si="29"/>
        <v>1</v>
      </c>
      <c r="S150" s="706" t="b">
        <f t="shared" si="29"/>
        <v>0</v>
      </c>
      <c r="T150" s="706" t="b">
        <f t="shared" si="29"/>
        <v>0</v>
      </c>
      <c r="U150" s="706" t="b">
        <f t="shared" si="29"/>
        <v>0</v>
      </c>
      <c r="V150" s="706" t="b">
        <f t="shared" si="29"/>
        <v>0</v>
      </c>
      <c r="W150" s="706" t="b">
        <f t="shared" si="29"/>
        <v>0</v>
      </c>
      <c r="X150" s="706" t="b">
        <f t="shared" si="29"/>
        <v>0</v>
      </c>
      <c r="Y150" s="706" t="b">
        <f t="shared" si="29"/>
        <v>0</v>
      </c>
      <c r="Z150" s="706">
        <f t="shared" si="28"/>
        <v>0</v>
      </c>
      <c r="AA150" s="706" t="str">
        <f t="shared" si="18"/>
        <v/>
      </c>
      <c r="AB150" s="706" t="str">
        <f t="shared" si="19"/>
        <v/>
      </c>
      <c r="AC150" s="706" t="str">
        <f t="shared" si="20"/>
        <v/>
      </c>
      <c r="AD150" s="706" t="str">
        <f t="shared" si="21"/>
        <v/>
      </c>
      <c r="AE150" s="706" t="str">
        <f t="shared" si="22"/>
        <v/>
      </c>
      <c r="AF150" s="706" t="str">
        <f t="shared" si="23"/>
        <v/>
      </c>
      <c r="AG150" s="706" t="str">
        <f t="shared" si="24"/>
        <v/>
      </c>
    </row>
    <row r="151" spans="1:33" s="121" customFormat="1" ht="17.25" hidden="1" customHeight="1" x14ac:dyDescent="0.25">
      <c r="A151" s="9"/>
      <c r="B151" s="7"/>
      <c r="C151" s="2"/>
      <c r="D151" s="5"/>
      <c r="E151" s="5"/>
      <c r="F151" s="16"/>
      <c r="G151" s="47"/>
      <c r="H151" s="48"/>
      <c r="I151" s="49"/>
      <c r="J151" s="82"/>
      <c r="K151" s="56"/>
      <c r="L151" s="57"/>
      <c r="M151" s="58"/>
      <c r="N151" s="57"/>
      <c r="O151" s="58"/>
      <c r="P151" s="56"/>
      <c r="Q151" s="49"/>
      <c r="R151" s="706" t="b">
        <f t="shared" si="29"/>
        <v>1</v>
      </c>
      <c r="S151" s="706" t="b">
        <f t="shared" si="29"/>
        <v>0</v>
      </c>
      <c r="T151" s="706" t="b">
        <f t="shared" si="29"/>
        <v>0</v>
      </c>
      <c r="U151" s="706" t="b">
        <f t="shared" si="29"/>
        <v>0</v>
      </c>
      <c r="V151" s="706" t="b">
        <f t="shared" si="29"/>
        <v>0</v>
      </c>
      <c r="W151" s="706" t="b">
        <f t="shared" si="29"/>
        <v>0</v>
      </c>
      <c r="X151" s="706" t="b">
        <f t="shared" si="29"/>
        <v>0</v>
      </c>
      <c r="Y151" s="706" t="b">
        <f t="shared" si="29"/>
        <v>0</v>
      </c>
      <c r="Z151" s="706">
        <f t="shared" si="28"/>
        <v>0</v>
      </c>
      <c r="AA151" s="706" t="str">
        <f t="shared" ref="AA151:AA200" si="30">IF(S151,IFERROR(LEFT($J151,SEARCH(" (",$J151)-1),$J151),"")</f>
        <v/>
      </c>
      <c r="AB151" s="706" t="str">
        <f t="shared" ref="AB151:AB200" si="31">IF(T151,IFERROR(LEFT($J151,SEARCH(" (",$J151)-1),$J151),"")</f>
        <v/>
      </c>
      <c r="AC151" s="706" t="str">
        <f t="shared" ref="AC151:AC200" si="32">IF(U151,IFERROR(LEFT($J151,SEARCH(" (",$J151)-1),$J151),"")</f>
        <v/>
      </c>
      <c r="AD151" s="706" t="str">
        <f t="shared" ref="AD151:AD200" si="33">IF(V151,IFERROR(LEFT($J151,SEARCH(" (",$J151)-1),$J151),"")</f>
        <v/>
      </c>
      <c r="AE151" s="706" t="str">
        <f t="shared" ref="AE151:AE200" si="34">IF(W151,IFERROR(LEFT($J151,SEARCH(" (",$J151)-1),$J151),"")</f>
        <v/>
      </c>
      <c r="AF151" s="706" t="str">
        <f t="shared" ref="AF151:AF200" si="35">IF(X151,IFERROR(LEFT($J151,SEARCH(" (",$J151)-1),$J151),"")</f>
        <v/>
      </c>
      <c r="AG151" s="706" t="str">
        <f t="shared" ref="AG151:AG200" si="36">IF(Y151,IFERROR(LEFT($J151,SEARCH(" (",$J151)-1),$J151),"")</f>
        <v/>
      </c>
    </row>
    <row r="152" spans="1:33" s="121" customFormat="1" ht="17.25" hidden="1" customHeight="1" x14ac:dyDescent="0.25">
      <c r="A152" s="9"/>
      <c r="B152" s="7"/>
      <c r="C152" s="2"/>
      <c r="D152" s="5"/>
      <c r="E152" s="5"/>
      <c r="F152" s="16"/>
      <c r="G152" s="47"/>
      <c r="H152" s="48"/>
      <c r="I152" s="49"/>
      <c r="J152" s="82"/>
      <c r="K152" s="56"/>
      <c r="L152" s="57"/>
      <c r="M152" s="58"/>
      <c r="N152" s="57"/>
      <c r="O152" s="58"/>
      <c r="P152" s="56"/>
      <c r="Q152" s="49"/>
      <c r="R152" s="706" t="b">
        <f t="shared" si="29"/>
        <v>1</v>
      </c>
      <c r="S152" s="706" t="b">
        <f t="shared" si="29"/>
        <v>0</v>
      </c>
      <c r="T152" s="706" t="b">
        <f t="shared" si="29"/>
        <v>0</v>
      </c>
      <c r="U152" s="706" t="b">
        <f t="shared" si="29"/>
        <v>0</v>
      </c>
      <c r="V152" s="706" t="b">
        <f t="shared" si="29"/>
        <v>0</v>
      </c>
      <c r="W152" s="706" t="b">
        <f t="shared" si="29"/>
        <v>0</v>
      </c>
      <c r="X152" s="706" t="b">
        <f t="shared" si="29"/>
        <v>0</v>
      </c>
      <c r="Y152" s="706" t="b">
        <f t="shared" si="29"/>
        <v>0</v>
      </c>
      <c r="Z152" s="706">
        <f t="shared" si="28"/>
        <v>0</v>
      </c>
      <c r="AA152" s="706" t="str">
        <f t="shared" si="30"/>
        <v/>
      </c>
      <c r="AB152" s="706" t="str">
        <f t="shared" si="31"/>
        <v/>
      </c>
      <c r="AC152" s="706" t="str">
        <f t="shared" si="32"/>
        <v/>
      </c>
      <c r="AD152" s="706" t="str">
        <f t="shared" si="33"/>
        <v/>
      </c>
      <c r="AE152" s="706" t="str">
        <f t="shared" si="34"/>
        <v/>
      </c>
      <c r="AF152" s="706" t="str">
        <f t="shared" si="35"/>
        <v/>
      </c>
      <c r="AG152" s="706" t="str">
        <f t="shared" si="36"/>
        <v/>
      </c>
    </row>
    <row r="153" spans="1:33" s="121" customFormat="1" ht="17.25" hidden="1" customHeight="1" x14ac:dyDescent="0.25">
      <c r="A153" s="9"/>
      <c r="B153" s="7"/>
      <c r="C153" s="2"/>
      <c r="D153" s="5"/>
      <c r="E153" s="5"/>
      <c r="F153" s="16"/>
      <c r="G153" s="47"/>
      <c r="H153" s="48"/>
      <c r="I153" s="49"/>
      <c r="J153" s="82"/>
      <c r="K153" s="56"/>
      <c r="L153" s="57"/>
      <c r="M153" s="58"/>
      <c r="N153" s="57"/>
      <c r="O153" s="58"/>
      <c r="P153" s="56"/>
      <c r="Q153" s="49"/>
      <c r="R153" s="706" t="b">
        <f t="shared" ref="R153:Y168" si="37">R152</f>
        <v>1</v>
      </c>
      <c r="S153" s="706" t="b">
        <f t="shared" si="37"/>
        <v>0</v>
      </c>
      <c r="T153" s="706" t="b">
        <f t="shared" si="37"/>
        <v>0</v>
      </c>
      <c r="U153" s="706" t="b">
        <f t="shared" si="37"/>
        <v>0</v>
      </c>
      <c r="V153" s="706" t="b">
        <f t="shared" si="37"/>
        <v>0</v>
      </c>
      <c r="W153" s="706" t="b">
        <f t="shared" si="37"/>
        <v>0</v>
      </c>
      <c r="X153" s="706" t="b">
        <f t="shared" si="37"/>
        <v>0</v>
      </c>
      <c r="Y153" s="706" t="b">
        <f t="shared" si="37"/>
        <v>0</v>
      </c>
      <c r="Z153" s="706">
        <f t="shared" si="28"/>
        <v>0</v>
      </c>
      <c r="AA153" s="706" t="str">
        <f t="shared" si="30"/>
        <v/>
      </c>
      <c r="AB153" s="706" t="str">
        <f t="shared" si="31"/>
        <v/>
      </c>
      <c r="AC153" s="706" t="str">
        <f t="shared" si="32"/>
        <v/>
      </c>
      <c r="AD153" s="706" t="str">
        <f t="shared" si="33"/>
        <v/>
      </c>
      <c r="AE153" s="706" t="str">
        <f t="shared" si="34"/>
        <v/>
      </c>
      <c r="AF153" s="706" t="str">
        <f t="shared" si="35"/>
        <v/>
      </c>
      <c r="AG153" s="706" t="str">
        <f t="shared" si="36"/>
        <v/>
      </c>
    </row>
    <row r="154" spans="1:33" s="121" customFormat="1" ht="17.25" hidden="1" customHeight="1" x14ac:dyDescent="0.25">
      <c r="A154" s="9"/>
      <c r="B154" s="7"/>
      <c r="C154" s="2"/>
      <c r="D154" s="5"/>
      <c r="E154" s="5"/>
      <c r="F154" s="16"/>
      <c r="G154" s="47"/>
      <c r="H154" s="48"/>
      <c r="I154" s="49"/>
      <c r="J154" s="82"/>
      <c r="K154" s="56"/>
      <c r="L154" s="57"/>
      <c r="M154" s="58"/>
      <c r="N154" s="57"/>
      <c r="O154" s="58"/>
      <c r="P154" s="56"/>
      <c r="Q154" s="49"/>
      <c r="R154" s="706" t="b">
        <f t="shared" si="37"/>
        <v>1</v>
      </c>
      <c r="S154" s="706" t="b">
        <f t="shared" si="37"/>
        <v>0</v>
      </c>
      <c r="T154" s="706" t="b">
        <f t="shared" si="37"/>
        <v>0</v>
      </c>
      <c r="U154" s="706" t="b">
        <f t="shared" si="37"/>
        <v>0</v>
      </c>
      <c r="V154" s="706" t="b">
        <f t="shared" si="37"/>
        <v>0</v>
      </c>
      <c r="W154" s="706" t="b">
        <f t="shared" si="37"/>
        <v>0</v>
      </c>
      <c r="X154" s="706" t="b">
        <f t="shared" si="37"/>
        <v>0</v>
      </c>
      <c r="Y154" s="706" t="b">
        <f t="shared" si="37"/>
        <v>0</v>
      </c>
      <c r="Z154" s="706">
        <f t="shared" si="28"/>
        <v>0</v>
      </c>
      <c r="AA154" s="706" t="str">
        <f t="shared" si="30"/>
        <v/>
      </c>
      <c r="AB154" s="706" t="str">
        <f t="shared" si="31"/>
        <v/>
      </c>
      <c r="AC154" s="706" t="str">
        <f t="shared" si="32"/>
        <v/>
      </c>
      <c r="AD154" s="706" t="str">
        <f t="shared" si="33"/>
        <v/>
      </c>
      <c r="AE154" s="706" t="str">
        <f t="shared" si="34"/>
        <v/>
      </c>
      <c r="AF154" s="706" t="str">
        <f t="shared" si="35"/>
        <v/>
      </c>
      <c r="AG154" s="706" t="str">
        <f t="shared" si="36"/>
        <v/>
      </c>
    </row>
    <row r="155" spans="1:33" s="121" customFormat="1" ht="17.25" hidden="1" customHeight="1" x14ac:dyDescent="0.25">
      <c r="A155" s="9"/>
      <c r="B155" s="7"/>
      <c r="C155" s="2"/>
      <c r="D155" s="5"/>
      <c r="E155" s="5"/>
      <c r="F155" s="16"/>
      <c r="G155" s="47"/>
      <c r="H155" s="48"/>
      <c r="I155" s="49"/>
      <c r="J155" s="82"/>
      <c r="K155" s="56"/>
      <c r="L155" s="57"/>
      <c r="M155" s="58"/>
      <c r="N155" s="57"/>
      <c r="O155" s="58"/>
      <c r="P155" s="56"/>
      <c r="Q155" s="49"/>
      <c r="R155" s="706" t="b">
        <f t="shared" si="37"/>
        <v>1</v>
      </c>
      <c r="S155" s="706" t="b">
        <f t="shared" si="37"/>
        <v>0</v>
      </c>
      <c r="T155" s="706" t="b">
        <f t="shared" si="37"/>
        <v>0</v>
      </c>
      <c r="U155" s="706" t="b">
        <f t="shared" si="37"/>
        <v>0</v>
      </c>
      <c r="V155" s="706" t="b">
        <f t="shared" si="37"/>
        <v>0</v>
      </c>
      <c r="W155" s="706" t="b">
        <f t="shared" si="37"/>
        <v>0</v>
      </c>
      <c r="X155" s="706" t="b">
        <f t="shared" si="37"/>
        <v>0</v>
      </c>
      <c r="Y155" s="706" t="b">
        <f t="shared" si="37"/>
        <v>0</v>
      </c>
      <c r="Z155" s="706">
        <f t="shared" si="28"/>
        <v>0</v>
      </c>
      <c r="AA155" s="706" t="str">
        <f t="shared" si="30"/>
        <v/>
      </c>
      <c r="AB155" s="706" t="str">
        <f t="shared" si="31"/>
        <v/>
      </c>
      <c r="AC155" s="706" t="str">
        <f t="shared" si="32"/>
        <v/>
      </c>
      <c r="AD155" s="706" t="str">
        <f t="shared" si="33"/>
        <v/>
      </c>
      <c r="AE155" s="706" t="str">
        <f t="shared" si="34"/>
        <v/>
      </c>
      <c r="AF155" s="706" t="str">
        <f t="shared" si="35"/>
        <v/>
      </c>
      <c r="AG155" s="706" t="str">
        <f t="shared" si="36"/>
        <v/>
      </c>
    </row>
    <row r="156" spans="1:33" s="121" customFormat="1" ht="17.25" hidden="1" customHeight="1" x14ac:dyDescent="0.25">
      <c r="A156" s="9"/>
      <c r="B156" s="7"/>
      <c r="C156" s="2"/>
      <c r="D156" s="5"/>
      <c r="E156" s="5"/>
      <c r="F156" s="16"/>
      <c r="G156" s="47"/>
      <c r="H156" s="48"/>
      <c r="I156" s="49"/>
      <c r="J156" s="82"/>
      <c r="K156" s="56"/>
      <c r="L156" s="57"/>
      <c r="M156" s="58"/>
      <c r="N156" s="57"/>
      <c r="O156" s="58"/>
      <c r="P156" s="56"/>
      <c r="Q156" s="49"/>
      <c r="R156" s="706" t="b">
        <f t="shared" si="37"/>
        <v>1</v>
      </c>
      <c r="S156" s="706" t="b">
        <f t="shared" si="37"/>
        <v>0</v>
      </c>
      <c r="T156" s="706" t="b">
        <f t="shared" si="37"/>
        <v>0</v>
      </c>
      <c r="U156" s="706" t="b">
        <f t="shared" si="37"/>
        <v>0</v>
      </c>
      <c r="V156" s="706" t="b">
        <f t="shared" si="37"/>
        <v>0</v>
      </c>
      <c r="W156" s="706" t="b">
        <f t="shared" si="37"/>
        <v>0</v>
      </c>
      <c r="X156" s="706" t="b">
        <f t="shared" si="37"/>
        <v>0</v>
      </c>
      <c r="Y156" s="706" t="b">
        <f t="shared" si="37"/>
        <v>0</v>
      </c>
      <c r="Z156" s="706">
        <f t="shared" si="28"/>
        <v>0</v>
      </c>
      <c r="AA156" s="706" t="str">
        <f t="shared" si="30"/>
        <v/>
      </c>
      <c r="AB156" s="706" t="str">
        <f t="shared" si="31"/>
        <v/>
      </c>
      <c r="AC156" s="706" t="str">
        <f t="shared" si="32"/>
        <v/>
      </c>
      <c r="AD156" s="706" t="str">
        <f t="shared" si="33"/>
        <v/>
      </c>
      <c r="AE156" s="706" t="str">
        <f t="shared" si="34"/>
        <v/>
      </c>
      <c r="AF156" s="706" t="str">
        <f t="shared" si="35"/>
        <v/>
      </c>
      <c r="AG156" s="706" t="str">
        <f t="shared" si="36"/>
        <v/>
      </c>
    </row>
    <row r="157" spans="1:33" s="121" customFormat="1" ht="17.25" hidden="1" customHeight="1" x14ac:dyDescent="0.25">
      <c r="A157" s="9"/>
      <c r="B157" s="7"/>
      <c r="C157" s="2"/>
      <c r="D157" s="5"/>
      <c r="E157" s="5"/>
      <c r="F157" s="16"/>
      <c r="G157" s="47"/>
      <c r="H157" s="48"/>
      <c r="I157" s="49"/>
      <c r="J157" s="82"/>
      <c r="K157" s="56"/>
      <c r="L157" s="57"/>
      <c r="M157" s="58"/>
      <c r="N157" s="57"/>
      <c r="O157" s="58"/>
      <c r="P157" s="56"/>
      <c r="Q157" s="49"/>
      <c r="R157" s="706" t="b">
        <f t="shared" si="37"/>
        <v>1</v>
      </c>
      <c r="S157" s="706" t="b">
        <f t="shared" si="37"/>
        <v>0</v>
      </c>
      <c r="T157" s="706" t="b">
        <f t="shared" si="37"/>
        <v>0</v>
      </c>
      <c r="U157" s="706" t="b">
        <f t="shared" si="37"/>
        <v>0</v>
      </c>
      <c r="V157" s="706" t="b">
        <f t="shared" si="37"/>
        <v>0</v>
      </c>
      <c r="W157" s="706" t="b">
        <f t="shared" si="37"/>
        <v>0</v>
      </c>
      <c r="X157" s="706" t="b">
        <f t="shared" si="37"/>
        <v>0</v>
      </c>
      <c r="Y157" s="706" t="b">
        <f t="shared" si="37"/>
        <v>0</v>
      </c>
      <c r="Z157" s="706">
        <f t="shared" si="28"/>
        <v>0</v>
      </c>
      <c r="AA157" s="706" t="str">
        <f t="shared" si="30"/>
        <v/>
      </c>
      <c r="AB157" s="706" t="str">
        <f t="shared" si="31"/>
        <v/>
      </c>
      <c r="AC157" s="706" t="str">
        <f t="shared" si="32"/>
        <v/>
      </c>
      <c r="AD157" s="706" t="str">
        <f t="shared" si="33"/>
        <v/>
      </c>
      <c r="AE157" s="706" t="str">
        <f t="shared" si="34"/>
        <v/>
      </c>
      <c r="AF157" s="706" t="str">
        <f t="shared" si="35"/>
        <v/>
      </c>
      <c r="AG157" s="706" t="str">
        <f t="shared" si="36"/>
        <v/>
      </c>
    </row>
    <row r="158" spans="1:33" s="121" customFormat="1" ht="17.25" hidden="1" customHeight="1" x14ac:dyDescent="0.25">
      <c r="A158" s="9"/>
      <c r="B158" s="7"/>
      <c r="C158" s="2"/>
      <c r="D158" s="5"/>
      <c r="E158" s="5"/>
      <c r="F158" s="16"/>
      <c r="G158" s="47"/>
      <c r="H158" s="48"/>
      <c r="I158" s="49"/>
      <c r="J158" s="82"/>
      <c r="K158" s="56"/>
      <c r="L158" s="57"/>
      <c r="M158" s="58"/>
      <c r="N158" s="57"/>
      <c r="O158" s="58"/>
      <c r="P158" s="56"/>
      <c r="Q158" s="49"/>
      <c r="R158" s="706" t="b">
        <f t="shared" si="37"/>
        <v>1</v>
      </c>
      <c r="S158" s="706" t="b">
        <f t="shared" si="37"/>
        <v>0</v>
      </c>
      <c r="T158" s="706" t="b">
        <f t="shared" si="37"/>
        <v>0</v>
      </c>
      <c r="U158" s="706" t="b">
        <f t="shared" si="37"/>
        <v>0</v>
      </c>
      <c r="V158" s="706" t="b">
        <f t="shared" si="37"/>
        <v>0</v>
      </c>
      <c r="W158" s="706" t="b">
        <f t="shared" si="37"/>
        <v>0</v>
      </c>
      <c r="X158" s="706" t="b">
        <f t="shared" si="37"/>
        <v>0</v>
      </c>
      <c r="Y158" s="706" t="b">
        <f t="shared" si="37"/>
        <v>0</v>
      </c>
      <c r="Z158" s="706">
        <f t="shared" si="28"/>
        <v>0</v>
      </c>
      <c r="AA158" s="706" t="str">
        <f t="shared" si="30"/>
        <v/>
      </c>
      <c r="AB158" s="706" t="str">
        <f t="shared" si="31"/>
        <v/>
      </c>
      <c r="AC158" s="706" t="str">
        <f t="shared" si="32"/>
        <v/>
      </c>
      <c r="AD158" s="706" t="str">
        <f t="shared" si="33"/>
        <v/>
      </c>
      <c r="AE158" s="706" t="str">
        <f t="shared" si="34"/>
        <v/>
      </c>
      <c r="AF158" s="706" t="str">
        <f t="shared" si="35"/>
        <v/>
      </c>
      <c r="AG158" s="706" t="str">
        <f t="shared" si="36"/>
        <v/>
      </c>
    </row>
    <row r="159" spans="1:33" s="121" customFormat="1" ht="17.25" hidden="1" customHeight="1" x14ac:dyDescent="0.25">
      <c r="A159" s="9"/>
      <c r="B159" s="7"/>
      <c r="C159" s="2"/>
      <c r="D159" s="5"/>
      <c r="E159" s="5"/>
      <c r="F159" s="16"/>
      <c r="G159" s="47"/>
      <c r="H159" s="48"/>
      <c r="I159" s="49"/>
      <c r="J159" s="82"/>
      <c r="K159" s="56"/>
      <c r="L159" s="57"/>
      <c r="M159" s="58"/>
      <c r="N159" s="57"/>
      <c r="O159" s="58"/>
      <c r="P159" s="56"/>
      <c r="Q159" s="49"/>
      <c r="R159" s="706" t="b">
        <f t="shared" si="37"/>
        <v>1</v>
      </c>
      <c r="S159" s="706" t="b">
        <f t="shared" si="37"/>
        <v>0</v>
      </c>
      <c r="T159" s="706" t="b">
        <f t="shared" si="37"/>
        <v>0</v>
      </c>
      <c r="U159" s="706" t="b">
        <f t="shared" si="37"/>
        <v>0</v>
      </c>
      <c r="V159" s="706" t="b">
        <f t="shared" si="37"/>
        <v>0</v>
      </c>
      <c r="W159" s="706" t="b">
        <f t="shared" si="37"/>
        <v>0</v>
      </c>
      <c r="X159" s="706" t="b">
        <f t="shared" si="37"/>
        <v>0</v>
      </c>
      <c r="Y159" s="706" t="b">
        <f t="shared" si="37"/>
        <v>0</v>
      </c>
      <c r="Z159" s="706">
        <f t="shared" si="28"/>
        <v>0</v>
      </c>
      <c r="AA159" s="706" t="str">
        <f t="shared" si="30"/>
        <v/>
      </c>
      <c r="AB159" s="706" t="str">
        <f t="shared" si="31"/>
        <v/>
      </c>
      <c r="AC159" s="706" t="str">
        <f t="shared" si="32"/>
        <v/>
      </c>
      <c r="AD159" s="706" t="str">
        <f t="shared" si="33"/>
        <v/>
      </c>
      <c r="AE159" s="706" t="str">
        <f t="shared" si="34"/>
        <v/>
      </c>
      <c r="AF159" s="706" t="str">
        <f t="shared" si="35"/>
        <v/>
      </c>
      <c r="AG159" s="706" t="str">
        <f t="shared" si="36"/>
        <v/>
      </c>
    </row>
    <row r="160" spans="1:33" s="121" customFormat="1" ht="17.25" hidden="1" customHeight="1" x14ac:dyDescent="0.25">
      <c r="A160" s="9"/>
      <c r="B160" s="7"/>
      <c r="C160" s="2"/>
      <c r="D160" s="5"/>
      <c r="E160" s="5"/>
      <c r="F160" s="16"/>
      <c r="G160" s="47"/>
      <c r="H160" s="48"/>
      <c r="I160" s="49"/>
      <c r="J160" s="82"/>
      <c r="K160" s="56"/>
      <c r="L160" s="57"/>
      <c r="M160" s="58"/>
      <c r="N160" s="57"/>
      <c r="O160" s="58"/>
      <c r="P160" s="56"/>
      <c r="Q160" s="49"/>
      <c r="R160" s="706" t="b">
        <f t="shared" si="37"/>
        <v>1</v>
      </c>
      <c r="S160" s="706" t="b">
        <f t="shared" si="37"/>
        <v>0</v>
      </c>
      <c r="T160" s="706" t="b">
        <f t="shared" si="37"/>
        <v>0</v>
      </c>
      <c r="U160" s="706" t="b">
        <f t="shared" si="37"/>
        <v>0</v>
      </c>
      <c r="V160" s="706" t="b">
        <f t="shared" si="37"/>
        <v>0</v>
      </c>
      <c r="W160" s="706" t="b">
        <f t="shared" si="37"/>
        <v>0</v>
      </c>
      <c r="X160" s="706" t="b">
        <f t="shared" si="37"/>
        <v>0</v>
      </c>
      <c r="Y160" s="706" t="b">
        <f t="shared" si="37"/>
        <v>0</v>
      </c>
      <c r="Z160" s="706">
        <f t="shared" si="28"/>
        <v>0</v>
      </c>
      <c r="AA160" s="706" t="str">
        <f t="shared" si="30"/>
        <v/>
      </c>
      <c r="AB160" s="706" t="str">
        <f t="shared" si="31"/>
        <v/>
      </c>
      <c r="AC160" s="706" t="str">
        <f t="shared" si="32"/>
        <v/>
      </c>
      <c r="AD160" s="706" t="str">
        <f t="shared" si="33"/>
        <v/>
      </c>
      <c r="AE160" s="706" t="str">
        <f t="shared" si="34"/>
        <v/>
      </c>
      <c r="AF160" s="706" t="str">
        <f t="shared" si="35"/>
        <v/>
      </c>
      <c r="AG160" s="706" t="str">
        <f t="shared" si="36"/>
        <v/>
      </c>
    </row>
    <row r="161" spans="1:33" s="121" customFormat="1" ht="17.25" hidden="1" customHeight="1" x14ac:dyDescent="0.25">
      <c r="A161" s="9"/>
      <c r="B161" s="7"/>
      <c r="C161" s="2"/>
      <c r="D161" s="5"/>
      <c r="E161" s="5"/>
      <c r="F161" s="16"/>
      <c r="G161" s="47"/>
      <c r="H161" s="48"/>
      <c r="I161" s="49"/>
      <c r="J161" s="82"/>
      <c r="K161" s="56"/>
      <c r="L161" s="57"/>
      <c r="M161" s="58"/>
      <c r="N161" s="57"/>
      <c r="O161" s="58"/>
      <c r="P161" s="56"/>
      <c r="Q161" s="49"/>
      <c r="R161" s="706" t="b">
        <f t="shared" si="37"/>
        <v>1</v>
      </c>
      <c r="S161" s="706" t="b">
        <f t="shared" si="37"/>
        <v>0</v>
      </c>
      <c r="T161" s="706" t="b">
        <f t="shared" si="37"/>
        <v>0</v>
      </c>
      <c r="U161" s="706" t="b">
        <f t="shared" si="37"/>
        <v>0</v>
      </c>
      <c r="V161" s="706" t="b">
        <f t="shared" si="37"/>
        <v>0</v>
      </c>
      <c r="W161" s="706" t="b">
        <f t="shared" si="37"/>
        <v>0</v>
      </c>
      <c r="X161" s="706" t="b">
        <f t="shared" si="37"/>
        <v>0</v>
      </c>
      <c r="Y161" s="706" t="b">
        <f t="shared" si="37"/>
        <v>0</v>
      </c>
      <c r="Z161" s="706">
        <f t="shared" si="28"/>
        <v>0</v>
      </c>
      <c r="AA161" s="706" t="str">
        <f t="shared" si="30"/>
        <v/>
      </c>
      <c r="AB161" s="706" t="str">
        <f t="shared" si="31"/>
        <v/>
      </c>
      <c r="AC161" s="706" t="str">
        <f t="shared" si="32"/>
        <v/>
      </c>
      <c r="AD161" s="706" t="str">
        <f t="shared" si="33"/>
        <v/>
      </c>
      <c r="AE161" s="706" t="str">
        <f t="shared" si="34"/>
        <v/>
      </c>
      <c r="AF161" s="706" t="str">
        <f t="shared" si="35"/>
        <v/>
      </c>
      <c r="AG161" s="706" t="str">
        <f t="shared" si="36"/>
        <v/>
      </c>
    </row>
    <row r="162" spans="1:33" s="121" customFormat="1" ht="17.25" hidden="1" customHeight="1" x14ac:dyDescent="0.25">
      <c r="A162" s="9"/>
      <c r="B162" s="7"/>
      <c r="C162" s="2"/>
      <c r="D162" s="5"/>
      <c r="E162" s="5"/>
      <c r="F162" s="16"/>
      <c r="G162" s="47"/>
      <c r="H162" s="48"/>
      <c r="I162" s="49"/>
      <c r="J162" s="82"/>
      <c r="K162" s="56"/>
      <c r="L162" s="57"/>
      <c r="M162" s="58"/>
      <c r="N162" s="57"/>
      <c r="O162" s="58"/>
      <c r="P162" s="56"/>
      <c r="Q162" s="49"/>
      <c r="R162" s="706" t="b">
        <f t="shared" si="37"/>
        <v>1</v>
      </c>
      <c r="S162" s="706" t="b">
        <f t="shared" si="37"/>
        <v>0</v>
      </c>
      <c r="T162" s="706" t="b">
        <f t="shared" si="37"/>
        <v>0</v>
      </c>
      <c r="U162" s="706" t="b">
        <f t="shared" si="37"/>
        <v>0</v>
      </c>
      <c r="V162" s="706" t="b">
        <f t="shared" si="37"/>
        <v>0</v>
      </c>
      <c r="W162" s="706" t="b">
        <f t="shared" si="37"/>
        <v>0</v>
      </c>
      <c r="X162" s="706" t="b">
        <f t="shared" si="37"/>
        <v>0</v>
      </c>
      <c r="Y162" s="706" t="b">
        <f t="shared" si="37"/>
        <v>0</v>
      </c>
      <c r="Z162" s="706">
        <f t="shared" si="28"/>
        <v>0</v>
      </c>
      <c r="AA162" s="706" t="str">
        <f t="shared" si="30"/>
        <v/>
      </c>
      <c r="AB162" s="706" t="str">
        <f t="shared" si="31"/>
        <v/>
      </c>
      <c r="AC162" s="706" t="str">
        <f t="shared" si="32"/>
        <v/>
      </c>
      <c r="AD162" s="706" t="str">
        <f t="shared" si="33"/>
        <v/>
      </c>
      <c r="AE162" s="706" t="str">
        <f t="shared" si="34"/>
        <v/>
      </c>
      <c r="AF162" s="706" t="str">
        <f t="shared" si="35"/>
        <v/>
      </c>
      <c r="AG162" s="706" t="str">
        <f t="shared" si="36"/>
        <v/>
      </c>
    </row>
    <row r="163" spans="1:33" s="121" customFormat="1" ht="17.25" hidden="1" customHeight="1" x14ac:dyDescent="0.25">
      <c r="A163" s="9"/>
      <c r="B163" s="7"/>
      <c r="C163" s="2"/>
      <c r="D163" s="5"/>
      <c r="E163" s="5"/>
      <c r="F163" s="16"/>
      <c r="G163" s="47"/>
      <c r="H163" s="48"/>
      <c r="I163" s="49"/>
      <c r="J163" s="82"/>
      <c r="K163" s="56"/>
      <c r="L163" s="57"/>
      <c r="M163" s="58"/>
      <c r="N163" s="57"/>
      <c r="O163" s="58"/>
      <c r="P163" s="56"/>
      <c r="Q163" s="49"/>
      <c r="R163" s="706" t="b">
        <f t="shared" si="37"/>
        <v>1</v>
      </c>
      <c r="S163" s="706" t="b">
        <f t="shared" si="37"/>
        <v>0</v>
      </c>
      <c r="T163" s="706" t="b">
        <f t="shared" si="37"/>
        <v>0</v>
      </c>
      <c r="U163" s="706" t="b">
        <f t="shared" si="37"/>
        <v>0</v>
      </c>
      <c r="V163" s="706" t="b">
        <f t="shared" si="37"/>
        <v>0</v>
      </c>
      <c r="W163" s="706" t="b">
        <f t="shared" si="37"/>
        <v>0</v>
      </c>
      <c r="X163" s="706" t="b">
        <f t="shared" si="37"/>
        <v>0</v>
      </c>
      <c r="Y163" s="706" t="b">
        <f t="shared" si="37"/>
        <v>0</v>
      </c>
      <c r="Z163" s="706">
        <f t="shared" si="28"/>
        <v>0</v>
      </c>
      <c r="AA163" s="706" t="str">
        <f t="shared" si="30"/>
        <v/>
      </c>
      <c r="AB163" s="706" t="str">
        <f t="shared" si="31"/>
        <v/>
      </c>
      <c r="AC163" s="706" t="str">
        <f t="shared" si="32"/>
        <v/>
      </c>
      <c r="AD163" s="706" t="str">
        <f t="shared" si="33"/>
        <v/>
      </c>
      <c r="AE163" s="706" t="str">
        <f t="shared" si="34"/>
        <v/>
      </c>
      <c r="AF163" s="706" t="str">
        <f t="shared" si="35"/>
        <v/>
      </c>
      <c r="AG163" s="706" t="str">
        <f t="shared" si="36"/>
        <v/>
      </c>
    </row>
    <row r="164" spans="1:33" s="121" customFormat="1" ht="17.25" hidden="1" customHeight="1" x14ac:dyDescent="0.25">
      <c r="A164" s="9"/>
      <c r="B164" s="7"/>
      <c r="C164" s="2"/>
      <c r="D164" s="5"/>
      <c r="E164" s="5"/>
      <c r="F164" s="16"/>
      <c r="G164" s="47"/>
      <c r="H164" s="48"/>
      <c r="I164" s="49"/>
      <c r="J164" s="82"/>
      <c r="K164" s="56"/>
      <c r="L164" s="57"/>
      <c r="M164" s="58"/>
      <c r="N164" s="57"/>
      <c r="O164" s="58"/>
      <c r="P164" s="56"/>
      <c r="Q164" s="49"/>
      <c r="R164" s="706" t="b">
        <f t="shared" si="37"/>
        <v>1</v>
      </c>
      <c r="S164" s="706" t="b">
        <f t="shared" si="37"/>
        <v>0</v>
      </c>
      <c r="T164" s="706" t="b">
        <f t="shared" si="37"/>
        <v>0</v>
      </c>
      <c r="U164" s="706" t="b">
        <f t="shared" si="37"/>
        <v>0</v>
      </c>
      <c r="V164" s="706" t="b">
        <f t="shared" si="37"/>
        <v>0</v>
      </c>
      <c r="W164" s="706" t="b">
        <f t="shared" si="37"/>
        <v>0</v>
      </c>
      <c r="X164" s="706" t="b">
        <f t="shared" si="37"/>
        <v>0</v>
      </c>
      <c r="Y164" s="706" t="b">
        <f t="shared" si="37"/>
        <v>0</v>
      </c>
      <c r="Z164" s="706">
        <f t="shared" si="28"/>
        <v>0</v>
      </c>
      <c r="AA164" s="706" t="str">
        <f t="shared" si="30"/>
        <v/>
      </c>
      <c r="AB164" s="706" t="str">
        <f t="shared" si="31"/>
        <v/>
      </c>
      <c r="AC164" s="706" t="str">
        <f t="shared" si="32"/>
        <v/>
      </c>
      <c r="AD164" s="706" t="str">
        <f t="shared" si="33"/>
        <v/>
      </c>
      <c r="AE164" s="706" t="str">
        <f t="shared" si="34"/>
        <v/>
      </c>
      <c r="AF164" s="706" t="str">
        <f t="shared" si="35"/>
        <v/>
      </c>
      <c r="AG164" s="706" t="str">
        <f t="shared" si="36"/>
        <v/>
      </c>
    </row>
    <row r="165" spans="1:33" s="121" customFormat="1" ht="17.25" hidden="1" customHeight="1" x14ac:dyDescent="0.25">
      <c r="A165" s="9"/>
      <c r="B165" s="7"/>
      <c r="C165" s="2"/>
      <c r="D165" s="5"/>
      <c r="E165" s="5"/>
      <c r="F165" s="16"/>
      <c r="G165" s="47"/>
      <c r="H165" s="48"/>
      <c r="I165" s="49"/>
      <c r="J165" s="82"/>
      <c r="K165" s="56"/>
      <c r="L165" s="57"/>
      <c r="M165" s="58"/>
      <c r="N165" s="57"/>
      <c r="O165" s="58"/>
      <c r="P165" s="56"/>
      <c r="Q165" s="49"/>
      <c r="R165" s="706" t="b">
        <f t="shared" si="37"/>
        <v>1</v>
      </c>
      <c r="S165" s="706" t="b">
        <f t="shared" si="37"/>
        <v>0</v>
      </c>
      <c r="T165" s="706" t="b">
        <f t="shared" si="37"/>
        <v>0</v>
      </c>
      <c r="U165" s="706" t="b">
        <f t="shared" si="37"/>
        <v>0</v>
      </c>
      <c r="V165" s="706" t="b">
        <f t="shared" si="37"/>
        <v>0</v>
      </c>
      <c r="W165" s="706" t="b">
        <f t="shared" si="37"/>
        <v>0</v>
      </c>
      <c r="X165" s="706" t="b">
        <f t="shared" si="37"/>
        <v>0</v>
      </c>
      <c r="Y165" s="706" t="b">
        <f t="shared" si="37"/>
        <v>0</v>
      </c>
      <c r="Z165" s="706">
        <f t="shared" si="28"/>
        <v>0</v>
      </c>
      <c r="AA165" s="706" t="str">
        <f t="shared" si="30"/>
        <v/>
      </c>
      <c r="AB165" s="706" t="str">
        <f t="shared" si="31"/>
        <v/>
      </c>
      <c r="AC165" s="706" t="str">
        <f t="shared" si="32"/>
        <v/>
      </c>
      <c r="AD165" s="706" t="str">
        <f t="shared" si="33"/>
        <v/>
      </c>
      <c r="AE165" s="706" t="str">
        <f t="shared" si="34"/>
        <v/>
      </c>
      <c r="AF165" s="706" t="str">
        <f t="shared" si="35"/>
        <v/>
      </c>
      <c r="AG165" s="706" t="str">
        <f t="shared" si="36"/>
        <v/>
      </c>
    </row>
    <row r="166" spans="1:33" s="121" customFormat="1" ht="17.25" hidden="1" customHeight="1" x14ac:dyDescent="0.25">
      <c r="A166" s="9"/>
      <c r="B166" s="7"/>
      <c r="C166" s="2"/>
      <c r="D166" s="5"/>
      <c r="E166" s="5"/>
      <c r="F166" s="16"/>
      <c r="G166" s="47"/>
      <c r="H166" s="48"/>
      <c r="I166" s="49"/>
      <c r="J166" s="82"/>
      <c r="K166" s="56"/>
      <c r="L166" s="57"/>
      <c r="M166" s="58"/>
      <c r="N166" s="57"/>
      <c r="O166" s="58"/>
      <c r="P166" s="56"/>
      <c r="Q166" s="49"/>
      <c r="R166" s="706" t="b">
        <f t="shared" si="37"/>
        <v>1</v>
      </c>
      <c r="S166" s="706" t="b">
        <f t="shared" si="37"/>
        <v>0</v>
      </c>
      <c r="T166" s="706" t="b">
        <f t="shared" si="37"/>
        <v>0</v>
      </c>
      <c r="U166" s="706" t="b">
        <f t="shared" si="37"/>
        <v>0</v>
      </c>
      <c r="V166" s="706" t="b">
        <f t="shared" si="37"/>
        <v>0</v>
      </c>
      <c r="W166" s="706" t="b">
        <f t="shared" si="37"/>
        <v>0</v>
      </c>
      <c r="X166" s="706" t="b">
        <f t="shared" si="37"/>
        <v>0</v>
      </c>
      <c r="Y166" s="706" t="b">
        <f t="shared" si="37"/>
        <v>0</v>
      </c>
      <c r="Z166" s="706">
        <f t="shared" si="28"/>
        <v>0</v>
      </c>
      <c r="AA166" s="706" t="str">
        <f t="shared" si="30"/>
        <v/>
      </c>
      <c r="AB166" s="706" t="str">
        <f t="shared" si="31"/>
        <v/>
      </c>
      <c r="AC166" s="706" t="str">
        <f t="shared" si="32"/>
        <v/>
      </c>
      <c r="AD166" s="706" t="str">
        <f t="shared" si="33"/>
        <v/>
      </c>
      <c r="AE166" s="706" t="str">
        <f t="shared" si="34"/>
        <v/>
      </c>
      <c r="AF166" s="706" t="str">
        <f t="shared" si="35"/>
        <v/>
      </c>
      <c r="AG166" s="706" t="str">
        <f t="shared" si="36"/>
        <v/>
      </c>
    </row>
    <row r="167" spans="1:33" s="121" customFormat="1" ht="17.25" hidden="1" customHeight="1" x14ac:dyDescent="0.25">
      <c r="A167" s="9"/>
      <c r="B167" s="7"/>
      <c r="C167" s="2"/>
      <c r="D167" s="5"/>
      <c r="E167" s="5"/>
      <c r="F167" s="16"/>
      <c r="G167" s="47"/>
      <c r="H167" s="48"/>
      <c r="I167" s="49"/>
      <c r="J167" s="82"/>
      <c r="K167" s="56"/>
      <c r="L167" s="57"/>
      <c r="M167" s="58"/>
      <c r="N167" s="57"/>
      <c r="O167" s="58"/>
      <c r="P167" s="56"/>
      <c r="Q167" s="49"/>
      <c r="R167" s="706" t="b">
        <f t="shared" si="37"/>
        <v>1</v>
      </c>
      <c r="S167" s="706" t="b">
        <f t="shared" si="37"/>
        <v>0</v>
      </c>
      <c r="T167" s="706" t="b">
        <f t="shared" si="37"/>
        <v>0</v>
      </c>
      <c r="U167" s="706" t="b">
        <f t="shared" si="37"/>
        <v>0</v>
      </c>
      <c r="V167" s="706" t="b">
        <f t="shared" si="37"/>
        <v>0</v>
      </c>
      <c r="W167" s="706" t="b">
        <f t="shared" si="37"/>
        <v>0</v>
      </c>
      <c r="X167" s="706" t="b">
        <f t="shared" si="37"/>
        <v>0</v>
      </c>
      <c r="Y167" s="706" t="b">
        <f t="shared" si="37"/>
        <v>0</v>
      </c>
      <c r="Z167" s="706">
        <f t="shared" si="28"/>
        <v>0</v>
      </c>
      <c r="AA167" s="706" t="str">
        <f t="shared" si="30"/>
        <v/>
      </c>
      <c r="AB167" s="706" t="str">
        <f t="shared" si="31"/>
        <v/>
      </c>
      <c r="AC167" s="706" t="str">
        <f t="shared" si="32"/>
        <v/>
      </c>
      <c r="AD167" s="706" t="str">
        <f t="shared" si="33"/>
        <v/>
      </c>
      <c r="AE167" s="706" t="str">
        <f t="shared" si="34"/>
        <v/>
      </c>
      <c r="AF167" s="706" t="str">
        <f t="shared" si="35"/>
        <v/>
      </c>
      <c r="AG167" s="706" t="str">
        <f t="shared" si="36"/>
        <v/>
      </c>
    </row>
    <row r="168" spans="1:33" s="121" customFormat="1" ht="17.25" hidden="1" customHeight="1" x14ac:dyDescent="0.25">
      <c r="A168" s="9"/>
      <c r="B168" s="7"/>
      <c r="C168" s="2"/>
      <c r="D168" s="5"/>
      <c r="E168" s="5"/>
      <c r="F168" s="16"/>
      <c r="G168" s="47"/>
      <c r="H168" s="48"/>
      <c r="I168" s="49"/>
      <c r="J168" s="82"/>
      <c r="K168" s="56"/>
      <c r="L168" s="57"/>
      <c r="M168" s="58"/>
      <c r="N168" s="57"/>
      <c r="O168" s="58"/>
      <c r="P168" s="56"/>
      <c r="Q168" s="49"/>
      <c r="R168" s="706" t="b">
        <f t="shared" si="37"/>
        <v>1</v>
      </c>
      <c r="S168" s="706" t="b">
        <f t="shared" si="37"/>
        <v>0</v>
      </c>
      <c r="T168" s="706" t="b">
        <f t="shared" si="37"/>
        <v>0</v>
      </c>
      <c r="U168" s="706" t="b">
        <f t="shared" si="37"/>
        <v>0</v>
      </c>
      <c r="V168" s="706" t="b">
        <f t="shared" si="37"/>
        <v>0</v>
      </c>
      <c r="W168" s="706" t="b">
        <f t="shared" si="37"/>
        <v>0</v>
      </c>
      <c r="X168" s="706" t="b">
        <f t="shared" si="37"/>
        <v>0</v>
      </c>
      <c r="Y168" s="706" t="b">
        <f t="shared" si="37"/>
        <v>0</v>
      </c>
      <c r="Z168" s="706">
        <f t="shared" si="28"/>
        <v>0</v>
      </c>
      <c r="AA168" s="706" t="str">
        <f t="shared" si="30"/>
        <v/>
      </c>
      <c r="AB168" s="706" t="str">
        <f t="shared" si="31"/>
        <v/>
      </c>
      <c r="AC168" s="706" t="str">
        <f t="shared" si="32"/>
        <v/>
      </c>
      <c r="AD168" s="706" t="str">
        <f t="shared" si="33"/>
        <v/>
      </c>
      <c r="AE168" s="706" t="str">
        <f t="shared" si="34"/>
        <v/>
      </c>
      <c r="AF168" s="706" t="str">
        <f t="shared" si="35"/>
        <v/>
      </c>
      <c r="AG168" s="706" t="str">
        <f t="shared" si="36"/>
        <v/>
      </c>
    </row>
    <row r="169" spans="1:33" s="121" customFormat="1" ht="17.25" hidden="1" customHeight="1" x14ac:dyDescent="0.25">
      <c r="A169" s="9"/>
      <c r="B169" s="7"/>
      <c r="C169" s="2"/>
      <c r="D169" s="5"/>
      <c r="E169" s="5"/>
      <c r="F169" s="16"/>
      <c r="G169" s="47"/>
      <c r="H169" s="48"/>
      <c r="I169" s="49"/>
      <c r="J169" s="82"/>
      <c r="K169" s="56"/>
      <c r="L169" s="57"/>
      <c r="M169" s="58"/>
      <c r="N169" s="57"/>
      <c r="O169" s="58"/>
      <c r="P169" s="56"/>
      <c r="Q169" s="49"/>
      <c r="R169" s="706" t="b">
        <f t="shared" ref="R169:Y184" si="38">R168</f>
        <v>1</v>
      </c>
      <c r="S169" s="706" t="b">
        <f t="shared" si="38"/>
        <v>0</v>
      </c>
      <c r="T169" s="706" t="b">
        <f t="shared" si="38"/>
        <v>0</v>
      </c>
      <c r="U169" s="706" t="b">
        <f t="shared" si="38"/>
        <v>0</v>
      </c>
      <c r="V169" s="706" t="b">
        <f t="shared" si="38"/>
        <v>0</v>
      </c>
      <c r="W169" s="706" t="b">
        <f t="shared" si="38"/>
        <v>0</v>
      </c>
      <c r="X169" s="706" t="b">
        <f t="shared" si="38"/>
        <v>0</v>
      </c>
      <c r="Y169" s="706" t="b">
        <f t="shared" si="38"/>
        <v>0</v>
      </c>
      <c r="Z169" s="706">
        <f t="shared" si="28"/>
        <v>0</v>
      </c>
      <c r="AA169" s="706" t="str">
        <f t="shared" si="30"/>
        <v/>
      </c>
      <c r="AB169" s="706" t="str">
        <f t="shared" si="31"/>
        <v/>
      </c>
      <c r="AC169" s="706" t="str">
        <f t="shared" si="32"/>
        <v/>
      </c>
      <c r="AD169" s="706" t="str">
        <f t="shared" si="33"/>
        <v/>
      </c>
      <c r="AE169" s="706" t="str">
        <f t="shared" si="34"/>
        <v/>
      </c>
      <c r="AF169" s="706" t="str">
        <f t="shared" si="35"/>
        <v/>
      </c>
      <c r="AG169" s="706" t="str">
        <f t="shared" si="36"/>
        <v/>
      </c>
    </row>
    <row r="170" spans="1:33" s="121" customFormat="1" ht="17.25" hidden="1" customHeight="1" x14ac:dyDescent="0.25">
      <c r="A170" s="9"/>
      <c r="B170" s="7"/>
      <c r="C170" s="2"/>
      <c r="D170" s="5"/>
      <c r="E170" s="5"/>
      <c r="F170" s="16"/>
      <c r="G170" s="47"/>
      <c r="H170" s="48"/>
      <c r="I170" s="49"/>
      <c r="J170" s="82"/>
      <c r="K170" s="56"/>
      <c r="L170" s="57"/>
      <c r="M170" s="58"/>
      <c r="N170" s="57"/>
      <c r="O170" s="58"/>
      <c r="P170" s="56"/>
      <c r="Q170" s="49"/>
      <c r="R170" s="706" t="b">
        <f t="shared" si="38"/>
        <v>1</v>
      </c>
      <c r="S170" s="706" t="b">
        <f t="shared" si="38"/>
        <v>0</v>
      </c>
      <c r="T170" s="706" t="b">
        <f t="shared" si="38"/>
        <v>0</v>
      </c>
      <c r="U170" s="706" t="b">
        <f t="shared" si="38"/>
        <v>0</v>
      </c>
      <c r="V170" s="706" t="b">
        <f t="shared" si="38"/>
        <v>0</v>
      </c>
      <c r="W170" s="706" t="b">
        <f t="shared" si="38"/>
        <v>0</v>
      </c>
      <c r="X170" s="706" t="b">
        <f t="shared" si="38"/>
        <v>0</v>
      </c>
      <c r="Y170" s="706" t="b">
        <f t="shared" si="38"/>
        <v>0</v>
      </c>
      <c r="Z170" s="706">
        <f t="shared" si="28"/>
        <v>0</v>
      </c>
      <c r="AA170" s="706" t="str">
        <f t="shared" si="30"/>
        <v/>
      </c>
      <c r="AB170" s="706" t="str">
        <f t="shared" si="31"/>
        <v/>
      </c>
      <c r="AC170" s="706" t="str">
        <f t="shared" si="32"/>
        <v/>
      </c>
      <c r="AD170" s="706" t="str">
        <f t="shared" si="33"/>
        <v/>
      </c>
      <c r="AE170" s="706" t="str">
        <f t="shared" si="34"/>
        <v/>
      </c>
      <c r="AF170" s="706" t="str">
        <f t="shared" si="35"/>
        <v/>
      </c>
      <c r="AG170" s="706" t="str">
        <f t="shared" si="36"/>
        <v/>
      </c>
    </row>
    <row r="171" spans="1:33" s="121" customFormat="1" ht="17.25" hidden="1" customHeight="1" x14ac:dyDescent="0.25">
      <c r="A171" s="9"/>
      <c r="B171" s="7"/>
      <c r="C171" s="2"/>
      <c r="D171" s="5"/>
      <c r="E171" s="5"/>
      <c r="F171" s="16"/>
      <c r="G171" s="47"/>
      <c r="H171" s="48"/>
      <c r="I171" s="49"/>
      <c r="J171" s="82"/>
      <c r="K171" s="56"/>
      <c r="L171" s="57"/>
      <c r="M171" s="58"/>
      <c r="N171" s="57"/>
      <c r="O171" s="58"/>
      <c r="P171" s="56"/>
      <c r="Q171" s="49"/>
      <c r="R171" s="706" t="b">
        <f t="shared" si="38"/>
        <v>1</v>
      </c>
      <c r="S171" s="706" t="b">
        <f t="shared" si="38"/>
        <v>0</v>
      </c>
      <c r="T171" s="706" t="b">
        <f t="shared" si="38"/>
        <v>0</v>
      </c>
      <c r="U171" s="706" t="b">
        <f t="shared" si="38"/>
        <v>0</v>
      </c>
      <c r="V171" s="706" t="b">
        <f t="shared" si="38"/>
        <v>0</v>
      </c>
      <c r="W171" s="706" t="b">
        <f t="shared" si="38"/>
        <v>0</v>
      </c>
      <c r="X171" s="706" t="b">
        <f t="shared" si="38"/>
        <v>0</v>
      </c>
      <c r="Y171" s="706" t="b">
        <f t="shared" si="38"/>
        <v>0</v>
      </c>
      <c r="Z171" s="706">
        <f t="shared" si="28"/>
        <v>0</v>
      </c>
      <c r="AA171" s="706" t="str">
        <f t="shared" si="30"/>
        <v/>
      </c>
      <c r="AB171" s="706" t="str">
        <f t="shared" si="31"/>
        <v/>
      </c>
      <c r="AC171" s="706" t="str">
        <f t="shared" si="32"/>
        <v/>
      </c>
      <c r="AD171" s="706" t="str">
        <f t="shared" si="33"/>
        <v/>
      </c>
      <c r="AE171" s="706" t="str">
        <f t="shared" si="34"/>
        <v/>
      </c>
      <c r="AF171" s="706" t="str">
        <f t="shared" si="35"/>
        <v/>
      </c>
      <c r="AG171" s="706" t="str">
        <f t="shared" si="36"/>
        <v/>
      </c>
    </row>
    <row r="172" spans="1:33" s="121" customFormat="1" ht="17.25" hidden="1" customHeight="1" x14ac:dyDescent="0.25">
      <c r="A172" s="9"/>
      <c r="B172" s="7"/>
      <c r="C172" s="2"/>
      <c r="D172" s="5"/>
      <c r="E172" s="5"/>
      <c r="F172" s="16"/>
      <c r="G172" s="47"/>
      <c r="H172" s="48"/>
      <c r="I172" s="49"/>
      <c r="J172" s="82"/>
      <c r="K172" s="56"/>
      <c r="L172" s="57"/>
      <c r="M172" s="58"/>
      <c r="N172" s="57"/>
      <c r="O172" s="58"/>
      <c r="P172" s="56"/>
      <c r="Q172" s="49"/>
      <c r="R172" s="706" t="b">
        <f t="shared" si="38"/>
        <v>1</v>
      </c>
      <c r="S172" s="706" t="b">
        <f t="shared" si="38"/>
        <v>0</v>
      </c>
      <c r="T172" s="706" t="b">
        <f t="shared" si="38"/>
        <v>0</v>
      </c>
      <c r="U172" s="706" t="b">
        <f t="shared" si="38"/>
        <v>0</v>
      </c>
      <c r="V172" s="706" t="b">
        <f t="shared" si="38"/>
        <v>0</v>
      </c>
      <c r="W172" s="706" t="b">
        <f t="shared" si="38"/>
        <v>0</v>
      </c>
      <c r="X172" s="706" t="b">
        <f t="shared" si="38"/>
        <v>0</v>
      </c>
      <c r="Y172" s="706" t="b">
        <f t="shared" si="38"/>
        <v>0</v>
      </c>
      <c r="Z172" s="706">
        <f t="shared" si="28"/>
        <v>0</v>
      </c>
      <c r="AA172" s="706" t="str">
        <f t="shared" si="30"/>
        <v/>
      </c>
      <c r="AB172" s="706" t="str">
        <f t="shared" si="31"/>
        <v/>
      </c>
      <c r="AC172" s="706" t="str">
        <f t="shared" si="32"/>
        <v/>
      </c>
      <c r="AD172" s="706" t="str">
        <f t="shared" si="33"/>
        <v/>
      </c>
      <c r="AE172" s="706" t="str">
        <f t="shared" si="34"/>
        <v/>
      </c>
      <c r="AF172" s="706" t="str">
        <f t="shared" si="35"/>
        <v/>
      </c>
      <c r="AG172" s="706" t="str">
        <f t="shared" si="36"/>
        <v/>
      </c>
    </row>
    <row r="173" spans="1:33" s="121" customFormat="1" ht="17.25" hidden="1" customHeight="1" x14ac:dyDescent="0.25">
      <c r="A173" s="9"/>
      <c r="B173" s="7"/>
      <c r="C173" s="2"/>
      <c r="D173" s="5"/>
      <c r="E173" s="5"/>
      <c r="F173" s="16"/>
      <c r="G173" s="47"/>
      <c r="H173" s="48"/>
      <c r="I173" s="49"/>
      <c r="J173" s="82"/>
      <c r="K173" s="56"/>
      <c r="L173" s="57"/>
      <c r="M173" s="58"/>
      <c r="N173" s="57"/>
      <c r="O173" s="58"/>
      <c r="P173" s="56"/>
      <c r="Q173" s="49"/>
      <c r="R173" s="706" t="b">
        <f t="shared" si="38"/>
        <v>1</v>
      </c>
      <c r="S173" s="706" t="b">
        <f t="shared" si="38"/>
        <v>0</v>
      </c>
      <c r="T173" s="706" t="b">
        <f t="shared" si="38"/>
        <v>0</v>
      </c>
      <c r="U173" s="706" t="b">
        <f t="shared" si="38"/>
        <v>0</v>
      </c>
      <c r="V173" s="706" t="b">
        <f t="shared" si="38"/>
        <v>0</v>
      </c>
      <c r="W173" s="706" t="b">
        <f t="shared" si="38"/>
        <v>0</v>
      </c>
      <c r="X173" s="706" t="b">
        <f t="shared" si="38"/>
        <v>0</v>
      </c>
      <c r="Y173" s="706" t="b">
        <f t="shared" si="38"/>
        <v>0</v>
      </c>
      <c r="Z173" s="706">
        <f t="shared" si="28"/>
        <v>0</v>
      </c>
      <c r="AA173" s="706" t="str">
        <f t="shared" si="30"/>
        <v/>
      </c>
      <c r="AB173" s="706" t="str">
        <f t="shared" si="31"/>
        <v/>
      </c>
      <c r="AC173" s="706" t="str">
        <f t="shared" si="32"/>
        <v/>
      </c>
      <c r="AD173" s="706" t="str">
        <f t="shared" si="33"/>
        <v/>
      </c>
      <c r="AE173" s="706" t="str">
        <f t="shared" si="34"/>
        <v/>
      </c>
      <c r="AF173" s="706" t="str">
        <f t="shared" si="35"/>
        <v/>
      </c>
      <c r="AG173" s="706" t="str">
        <f t="shared" si="36"/>
        <v/>
      </c>
    </row>
    <row r="174" spans="1:33" s="121" customFormat="1" ht="17.25" hidden="1" customHeight="1" x14ac:dyDescent="0.25">
      <c r="A174" s="9"/>
      <c r="B174" s="7"/>
      <c r="C174" s="2"/>
      <c r="D174" s="5"/>
      <c r="E174" s="5"/>
      <c r="F174" s="16"/>
      <c r="G174" s="47"/>
      <c r="H174" s="48"/>
      <c r="I174" s="49"/>
      <c r="J174" s="82"/>
      <c r="K174" s="56"/>
      <c r="L174" s="57"/>
      <c r="M174" s="58"/>
      <c r="N174" s="57"/>
      <c r="O174" s="58"/>
      <c r="P174" s="56"/>
      <c r="Q174" s="49"/>
      <c r="R174" s="706" t="b">
        <f t="shared" si="38"/>
        <v>1</v>
      </c>
      <c r="S174" s="706" t="b">
        <f t="shared" si="38"/>
        <v>0</v>
      </c>
      <c r="T174" s="706" t="b">
        <f t="shared" si="38"/>
        <v>0</v>
      </c>
      <c r="U174" s="706" t="b">
        <f t="shared" si="38"/>
        <v>0</v>
      </c>
      <c r="V174" s="706" t="b">
        <f t="shared" si="38"/>
        <v>0</v>
      </c>
      <c r="W174" s="706" t="b">
        <f t="shared" si="38"/>
        <v>0</v>
      </c>
      <c r="X174" s="706" t="b">
        <f t="shared" si="38"/>
        <v>0</v>
      </c>
      <c r="Y174" s="706" t="b">
        <f t="shared" si="38"/>
        <v>0</v>
      </c>
      <c r="Z174" s="706">
        <f t="shared" si="28"/>
        <v>0</v>
      </c>
      <c r="AA174" s="706" t="str">
        <f t="shared" si="30"/>
        <v/>
      </c>
      <c r="AB174" s="706" t="str">
        <f t="shared" si="31"/>
        <v/>
      </c>
      <c r="AC174" s="706" t="str">
        <f t="shared" si="32"/>
        <v/>
      </c>
      <c r="AD174" s="706" t="str">
        <f t="shared" si="33"/>
        <v/>
      </c>
      <c r="AE174" s="706" t="str">
        <f t="shared" si="34"/>
        <v/>
      </c>
      <c r="AF174" s="706" t="str">
        <f t="shared" si="35"/>
        <v/>
      </c>
      <c r="AG174" s="706" t="str">
        <f t="shared" si="36"/>
        <v/>
      </c>
    </row>
    <row r="175" spans="1:33" s="121" customFormat="1" ht="17.25" hidden="1" customHeight="1" x14ac:dyDescent="0.25">
      <c r="A175" s="9"/>
      <c r="B175" s="7"/>
      <c r="C175" s="2"/>
      <c r="D175" s="5"/>
      <c r="E175" s="5"/>
      <c r="F175" s="16"/>
      <c r="G175" s="47"/>
      <c r="H175" s="48"/>
      <c r="I175" s="49"/>
      <c r="J175" s="82"/>
      <c r="K175" s="56"/>
      <c r="L175" s="57"/>
      <c r="M175" s="58"/>
      <c r="N175" s="57"/>
      <c r="O175" s="58"/>
      <c r="P175" s="56"/>
      <c r="Q175" s="49"/>
      <c r="R175" s="706" t="b">
        <f t="shared" si="38"/>
        <v>1</v>
      </c>
      <c r="S175" s="706" t="b">
        <f t="shared" si="38"/>
        <v>0</v>
      </c>
      <c r="T175" s="706" t="b">
        <f t="shared" si="38"/>
        <v>0</v>
      </c>
      <c r="U175" s="706" t="b">
        <f t="shared" si="38"/>
        <v>0</v>
      </c>
      <c r="V175" s="706" t="b">
        <f t="shared" si="38"/>
        <v>0</v>
      </c>
      <c r="W175" s="706" t="b">
        <f t="shared" si="38"/>
        <v>0</v>
      </c>
      <c r="X175" s="706" t="b">
        <f t="shared" si="38"/>
        <v>0</v>
      </c>
      <c r="Y175" s="706" t="b">
        <f t="shared" si="38"/>
        <v>0</v>
      </c>
      <c r="Z175" s="706">
        <f t="shared" si="28"/>
        <v>0</v>
      </c>
      <c r="AA175" s="706" t="str">
        <f t="shared" si="30"/>
        <v/>
      </c>
      <c r="AB175" s="706" t="str">
        <f t="shared" si="31"/>
        <v/>
      </c>
      <c r="AC175" s="706" t="str">
        <f t="shared" si="32"/>
        <v/>
      </c>
      <c r="AD175" s="706" t="str">
        <f t="shared" si="33"/>
        <v/>
      </c>
      <c r="AE175" s="706" t="str">
        <f t="shared" si="34"/>
        <v/>
      </c>
      <c r="AF175" s="706" t="str">
        <f t="shared" si="35"/>
        <v/>
      </c>
      <c r="AG175" s="706" t="str">
        <f t="shared" si="36"/>
        <v/>
      </c>
    </row>
    <row r="176" spans="1:33" s="121" customFormat="1" ht="17.25" hidden="1" customHeight="1" x14ac:dyDescent="0.25">
      <c r="A176" s="9"/>
      <c r="B176" s="7"/>
      <c r="C176" s="2"/>
      <c r="D176" s="5"/>
      <c r="E176" s="5"/>
      <c r="F176" s="16"/>
      <c r="G176" s="47"/>
      <c r="H176" s="48"/>
      <c r="I176" s="49"/>
      <c r="J176" s="82"/>
      <c r="K176" s="56"/>
      <c r="L176" s="57"/>
      <c r="M176" s="58"/>
      <c r="N176" s="57"/>
      <c r="O176" s="58"/>
      <c r="P176" s="56"/>
      <c r="Q176" s="49"/>
      <c r="R176" s="706" t="b">
        <f t="shared" si="38"/>
        <v>1</v>
      </c>
      <c r="S176" s="706" t="b">
        <f t="shared" si="38"/>
        <v>0</v>
      </c>
      <c r="T176" s="706" t="b">
        <f t="shared" si="38"/>
        <v>0</v>
      </c>
      <c r="U176" s="706" t="b">
        <f t="shared" si="38"/>
        <v>0</v>
      </c>
      <c r="V176" s="706" t="b">
        <f t="shared" si="38"/>
        <v>0</v>
      </c>
      <c r="W176" s="706" t="b">
        <f t="shared" si="38"/>
        <v>0</v>
      </c>
      <c r="X176" s="706" t="b">
        <f t="shared" si="38"/>
        <v>0</v>
      </c>
      <c r="Y176" s="706" t="b">
        <f t="shared" si="38"/>
        <v>0</v>
      </c>
      <c r="Z176" s="706">
        <f t="shared" si="28"/>
        <v>0</v>
      </c>
      <c r="AA176" s="706" t="str">
        <f t="shared" si="30"/>
        <v/>
      </c>
      <c r="AB176" s="706" t="str">
        <f t="shared" si="31"/>
        <v/>
      </c>
      <c r="AC176" s="706" t="str">
        <f t="shared" si="32"/>
        <v/>
      </c>
      <c r="AD176" s="706" t="str">
        <f t="shared" si="33"/>
        <v/>
      </c>
      <c r="AE176" s="706" t="str">
        <f t="shared" si="34"/>
        <v/>
      </c>
      <c r="AF176" s="706" t="str">
        <f t="shared" si="35"/>
        <v/>
      </c>
      <c r="AG176" s="706" t="str">
        <f t="shared" si="36"/>
        <v/>
      </c>
    </row>
    <row r="177" spans="1:33" s="121" customFormat="1" ht="17.25" hidden="1" customHeight="1" x14ac:dyDescent="0.25">
      <c r="A177" s="9"/>
      <c r="B177" s="7"/>
      <c r="C177" s="2"/>
      <c r="D177" s="5"/>
      <c r="E177" s="5"/>
      <c r="F177" s="16"/>
      <c r="G177" s="47"/>
      <c r="H177" s="48"/>
      <c r="I177" s="49"/>
      <c r="J177" s="82"/>
      <c r="K177" s="56"/>
      <c r="L177" s="57"/>
      <c r="M177" s="58"/>
      <c r="N177" s="57"/>
      <c r="O177" s="58"/>
      <c r="P177" s="56"/>
      <c r="Q177" s="49"/>
      <c r="R177" s="706" t="b">
        <f t="shared" si="38"/>
        <v>1</v>
      </c>
      <c r="S177" s="706" t="b">
        <f t="shared" si="38"/>
        <v>0</v>
      </c>
      <c r="T177" s="706" t="b">
        <f t="shared" si="38"/>
        <v>0</v>
      </c>
      <c r="U177" s="706" t="b">
        <f t="shared" si="38"/>
        <v>0</v>
      </c>
      <c r="V177" s="706" t="b">
        <f t="shared" si="38"/>
        <v>0</v>
      </c>
      <c r="W177" s="706" t="b">
        <f t="shared" si="38"/>
        <v>0</v>
      </c>
      <c r="X177" s="706" t="b">
        <f t="shared" si="38"/>
        <v>0</v>
      </c>
      <c r="Y177" s="706" t="b">
        <f t="shared" si="38"/>
        <v>0</v>
      </c>
      <c r="Z177" s="706">
        <f t="shared" si="28"/>
        <v>0</v>
      </c>
      <c r="AA177" s="706" t="str">
        <f t="shared" si="30"/>
        <v/>
      </c>
      <c r="AB177" s="706" t="str">
        <f t="shared" si="31"/>
        <v/>
      </c>
      <c r="AC177" s="706" t="str">
        <f t="shared" si="32"/>
        <v/>
      </c>
      <c r="AD177" s="706" t="str">
        <f t="shared" si="33"/>
        <v/>
      </c>
      <c r="AE177" s="706" t="str">
        <f t="shared" si="34"/>
        <v/>
      </c>
      <c r="AF177" s="706" t="str">
        <f t="shared" si="35"/>
        <v/>
      </c>
      <c r="AG177" s="706" t="str">
        <f t="shared" si="36"/>
        <v/>
      </c>
    </row>
    <row r="178" spans="1:33" s="121" customFormat="1" ht="17.25" hidden="1" customHeight="1" x14ac:dyDescent="0.25">
      <c r="A178" s="9"/>
      <c r="B178" s="7"/>
      <c r="C178" s="2"/>
      <c r="D178" s="5"/>
      <c r="E178" s="5"/>
      <c r="F178" s="16"/>
      <c r="G178" s="47"/>
      <c r="H178" s="48"/>
      <c r="I178" s="49"/>
      <c r="J178" s="82"/>
      <c r="K178" s="56"/>
      <c r="L178" s="57"/>
      <c r="M178" s="58"/>
      <c r="N178" s="57"/>
      <c r="O178" s="58"/>
      <c r="P178" s="56"/>
      <c r="Q178" s="49"/>
      <c r="R178" s="706" t="b">
        <f t="shared" si="38"/>
        <v>1</v>
      </c>
      <c r="S178" s="706" t="b">
        <f t="shared" si="38"/>
        <v>0</v>
      </c>
      <c r="T178" s="706" t="b">
        <f t="shared" si="38"/>
        <v>0</v>
      </c>
      <c r="U178" s="706" t="b">
        <f t="shared" si="38"/>
        <v>0</v>
      </c>
      <c r="V178" s="706" t="b">
        <f t="shared" si="38"/>
        <v>0</v>
      </c>
      <c r="W178" s="706" t="b">
        <f t="shared" si="38"/>
        <v>0</v>
      </c>
      <c r="X178" s="706" t="b">
        <f t="shared" si="38"/>
        <v>0</v>
      </c>
      <c r="Y178" s="706" t="b">
        <f t="shared" si="38"/>
        <v>0</v>
      </c>
      <c r="Z178" s="706">
        <f t="shared" si="28"/>
        <v>0</v>
      </c>
      <c r="AA178" s="706" t="str">
        <f t="shared" si="30"/>
        <v/>
      </c>
      <c r="AB178" s="706" t="str">
        <f t="shared" si="31"/>
        <v/>
      </c>
      <c r="AC178" s="706" t="str">
        <f t="shared" si="32"/>
        <v/>
      </c>
      <c r="AD178" s="706" t="str">
        <f t="shared" si="33"/>
        <v/>
      </c>
      <c r="AE178" s="706" t="str">
        <f t="shared" si="34"/>
        <v/>
      </c>
      <c r="AF178" s="706" t="str">
        <f t="shared" si="35"/>
        <v/>
      </c>
      <c r="AG178" s="706" t="str">
        <f t="shared" si="36"/>
        <v/>
      </c>
    </row>
    <row r="179" spans="1:33" s="121" customFormat="1" ht="17.25" hidden="1" customHeight="1" x14ac:dyDescent="0.25">
      <c r="A179" s="9"/>
      <c r="B179" s="7"/>
      <c r="C179" s="2"/>
      <c r="D179" s="5"/>
      <c r="E179" s="5"/>
      <c r="F179" s="16"/>
      <c r="G179" s="47"/>
      <c r="H179" s="48"/>
      <c r="I179" s="49"/>
      <c r="J179" s="82"/>
      <c r="K179" s="56"/>
      <c r="L179" s="57"/>
      <c r="M179" s="58"/>
      <c r="N179" s="57"/>
      <c r="O179" s="58"/>
      <c r="P179" s="56"/>
      <c r="Q179" s="49"/>
      <c r="R179" s="706" t="b">
        <f t="shared" si="38"/>
        <v>1</v>
      </c>
      <c r="S179" s="706" t="b">
        <f t="shared" si="38"/>
        <v>0</v>
      </c>
      <c r="T179" s="706" t="b">
        <f t="shared" si="38"/>
        <v>0</v>
      </c>
      <c r="U179" s="706" t="b">
        <f t="shared" si="38"/>
        <v>0</v>
      </c>
      <c r="V179" s="706" t="b">
        <f t="shared" si="38"/>
        <v>0</v>
      </c>
      <c r="W179" s="706" t="b">
        <f t="shared" si="38"/>
        <v>0</v>
      </c>
      <c r="X179" s="706" t="b">
        <f t="shared" si="38"/>
        <v>0</v>
      </c>
      <c r="Y179" s="706" t="b">
        <f t="shared" si="38"/>
        <v>0</v>
      </c>
      <c r="Z179" s="706">
        <f t="shared" si="28"/>
        <v>0</v>
      </c>
      <c r="AA179" s="706" t="str">
        <f t="shared" si="30"/>
        <v/>
      </c>
      <c r="AB179" s="706" t="str">
        <f t="shared" si="31"/>
        <v/>
      </c>
      <c r="AC179" s="706" t="str">
        <f t="shared" si="32"/>
        <v/>
      </c>
      <c r="AD179" s="706" t="str">
        <f t="shared" si="33"/>
        <v/>
      </c>
      <c r="AE179" s="706" t="str">
        <f t="shared" si="34"/>
        <v/>
      </c>
      <c r="AF179" s="706" t="str">
        <f t="shared" si="35"/>
        <v/>
      </c>
      <c r="AG179" s="706" t="str">
        <f t="shared" si="36"/>
        <v/>
      </c>
    </row>
    <row r="180" spans="1:33" s="121" customFormat="1" ht="17.25" hidden="1" customHeight="1" x14ac:dyDescent="0.25">
      <c r="A180" s="9"/>
      <c r="B180" s="7"/>
      <c r="C180" s="2"/>
      <c r="D180" s="5"/>
      <c r="E180" s="5"/>
      <c r="F180" s="16"/>
      <c r="G180" s="47"/>
      <c r="H180" s="48"/>
      <c r="I180" s="49"/>
      <c r="J180" s="82"/>
      <c r="K180" s="56"/>
      <c r="L180" s="57"/>
      <c r="M180" s="58"/>
      <c r="N180" s="57"/>
      <c r="O180" s="58"/>
      <c r="P180" s="56"/>
      <c r="Q180" s="49"/>
      <c r="R180" s="706" t="b">
        <f t="shared" si="38"/>
        <v>1</v>
      </c>
      <c r="S180" s="706" t="b">
        <f t="shared" si="38"/>
        <v>0</v>
      </c>
      <c r="T180" s="706" t="b">
        <f t="shared" si="38"/>
        <v>0</v>
      </c>
      <c r="U180" s="706" t="b">
        <f t="shared" si="38"/>
        <v>0</v>
      </c>
      <c r="V180" s="706" t="b">
        <f t="shared" si="38"/>
        <v>0</v>
      </c>
      <c r="W180" s="706" t="b">
        <f t="shared" si="38"/>
        <v>0</v>
      </c>
      <c r="X180" s="706" t="b">
        <f t="shared" si="38"/>
        <v>0</v>
      </c>
      <c r="Y180" s="706" t="b">
        <f t="shared" si="38"/>
        <v>0</v>
      </c>
      <c r="Z180" s="706">
        <f t="shared" si="28"/>
        <v>0</v>
      </c>
      <c r="AA180" s="706" t="str">
        <f t="shared" si="30"/>
        <v/>
      </c>
      <c r="AB180" s="706" t="str">
        <f t="shared" si="31"/>
        <v/>
      </c>
      <c r="AC180" s="706" t="str">
        <f t="shared" si="32"/>
        <v/>
      </c>
      <c r="AD180" s="706" t="str">
        <f t="shared" si="33"/>
        <v/>
      </c>
      <c r="AE180" s="706" t="str">
        <f t="shared" si="34"/>
        <v/>
      </c>
      <c r="AF180" s="706" t="str">
        <f t="shared" si="35"/>
        <v/>
      </c>
      <c r="AG180" s="706" t="str">
        <f t="shared" si="36"/>
        <v/>
      </c>
    </row>
    <row r="181" spans="1:33" s="121" customFormat="1" ht="17.25" hidden="1" customHeight="1" x14ac:dyDescent="0.25">
      <c r="A181" s="9"/>
      <c r="B181" s="7"/>
      <c r="C181" s="2"/>
      <c r="D181" s="5"/>
      <c r="E181" s="5"/>
      <c r="F181" s="16"/>
      <c r="G181" s="47"/>
      <c r="H181" s="48"/>
      <c r="I181" s="49"/>
      <c r="J181" s="82"/>
      <c r="K181" s="56"/>
      <c r="L181" s="57"/>
      <c r="M181" s="58"/>
      <c r="N181" s="57"/>
      <c r="O181" s="58"/>
      <c r="P181" s="56"/>
      <c r="Q181" s="49"/>
      <c r="R181" s="706" t="b">
        <f t="shared" si="38"/>
        <v>1</v>
      </c>
      <c r="S181" s="706" t="b">
        <f t="shared" si="38"/>
        <v>0</v>
      </c>
      <c r="T181" s="706" t="b">
        <f t="shared" si="38"/>
        <v>0</v>
      </c>
      <c r="U181" s="706" t="b">
        <f t="shared" si="38"/>
        <v>0</v>
      </c>
      <c r="V181" s="706" t="b">
        <f t="shared" si="38"/>
        <v>0</v>
      </c>
      <c r="W181" s="706" t="b">
        <f t="shared" si="38"/>
        <v>0</v>
      </c>
      <c r="X181" s="706" t="b">
        <f t="shared" si="38"/>
        <v>0</v>
      </c>
      <c r="Y181" s="706" t="b">
        <f t="shared" si="38"/>
        <v>0</v>
      </c>
      <c r="Z181" s="706">
        <f t="shared" si="28"/>
        <v>0</v>
      </c>
      <c r="AA181" s="706" t="str">
        <f t="shared" si="30"/>
        <v/>
      </c>
      <c r="AB181" s="706" t="str">
        <f t="shared" si="31"/>
        <v/>
      </c>
      <c r="AC181" s="706" t="str">
        <f t="shared" si="32"/>
        <v/>
      </c>
      <c r="AD181" s="706" t="str">
        <f t="shared" si="33"/>
        <v/>
      </c>
      <c r="AE181" s="706" t="str">
        <f t="shared" si="34"/>
        <v/>
      </c>
      <c r="AF181" s="706" t="str">
        <f t="shared" si="35"/>
        <v/>
      </c>
      <c r="AG181" s="706" t="str">
        <f t="shared" si="36"/>
        <v/>
      </c>
    </row>
    <row r="182" spans="1:33" s="121" customFormat="1" ht="17.25" hidden="1" customHeight="1" x14ac:dyDescent="0.25">
      <c r="A182" s="9"/>
      <c r="B182" s="7"/>
      <c r="C182" s="2"/>
      <c r="D182" s="5"/>
      <c r="E182" s="5"/>
      <c r="F182" s="16"/>
      <c r="G182" s="47"/>
      <c r="H182" s="48"/>
      <c r="I182" s="49"/>
      <c r="J182" s="82"/>
      <c r="K182" s="56"/>
      <c r="L182" s="57"/>
      <c r="M182" s="58"/>
      <c r="N182" s="57"/>
      <c r="O182" s="58"/>
      <c r="P182" s="56"/>
      <c r="Q182" s="49"/>
      <c r="R182" s="706" t="b">
        <f t="shared" si="38"/>
        <v>1</v>
      </c>
      <c r="S182" s="706" t="b">
        <f t="shared" si="38"/>
        <v>0</v>
      </c>
      <c r="T182" s="706" t="b">
        <f t="shared" si="38"/>
        <v>0</v>
      </c>
      <c r="U182" s="706" t="b">
        <f t="shared" si="38"/>
        <v>0</v>
      </c>
      <c r="V182" s="706" t="b">
        <f t="shared" si="38"/>
        <v>0</v>
      </c>
      <c r="W182" s="706" t="b">
        <f t="shared" si="38"/>
        <v>0</v>
      </c>
      <c r="X182" s="706" t="b">
        <f t="shared" si="38"/>
        <v>0</v>
      </c>
      <c r="Y182" s="706" t="b">
        <f t="shared" si="38"/>
        <v>0</v>
      </c>
      <c r="Z182" s="706">
        <f t="shared" si="28"/>
        <v>0</v>
      </c>
      <c r="AA182" s="706" t="str">
        <f t="shared" si="30"/>
        <v/>
      </c>
      <c r="AB182" s="706" t="str">
        <f t="shared" si="31"/>
        <v/>
      </c>
      <c r="AC182" s="706" t="str">
        <f t="shared" si="32"/>
        <v/>
      </c>
      <c r="AD182" s="706" t="str">
        <f t="shared" si="33"/>
        <v/>
      </c>
      <c r="AE182" s="706" t="str">
        <f t="shared" si="34"/>
        <v/>
      </c>
      <c r="AF182" s="706" t="str">
        <f t="shared" si="35"/>
        <v/>
      </c>
      <c r="AG182" s="706" t="str">
        <f t="shared" si="36"/>
        <v/>
      </c>
    </row>
    <row r="183" spans="1:33" s="121" customFormat="1" ht="17.25" hidden="1" customHeight="1" x14ac:dyDescent="0.25">
      <c r="A183" s="9"/>
      <c r="B183" s="7"/>
      <c r="C183" s="2"/>
      <c r="D183" s="5"/>
      <c r="E183" s="5"/>
      <c r="F183" s="16"/>
      <c r="G183" s="47"/>
      <c r="H183" s="48"/>
      <c r="I183" s="49"/>
      <c r="J183" s="82"/>
      <c r="K183" s="56"/>
      <c r="L183" s="57"/>
      <c r="M183" s="58"/>
      <c r="N183" s="57"/>
      <c r="O183" s="58"/>
      <c r="P183" s="56"/>
      <c r="Q183" s="49"/>
      <c r="R183" s="706" t="b">
        <f t="shared" si="38"/>
        <v>1</v>
      </c>
      <c r="S183" s="706" t="b">
        <f t="shared" si="38"/>
        <v>0</v>
      </c>
      <c r="T183" s="706" t="b">
        <f t="shared" si="38"/>
        <v>0</v>
      </c>
      <c r="U183" s="706" t="b">
        <f t="shared" si="38"/>
        <v>0</v>
      </c>
      <c r="V183" s="706" t="b">
        <f t="shared" si="38"/>
        <v>0</v>
      </c>
      <c r="W183" s="706" t="b">
        <f t="shared" si="38"/>
        <v>0</v>
      </c>
      <c r="X183" s="706" t="b">
        <f t="shared" si="38"/>
        <v>0</v>
      </c>
      <c r="Y183" s="706" t="b">
        <f t="shared" si="38"/>
        <v>0</v>
      </c>
      <c r="Z183" s="706">
        <f t="shared" si="28"/>
        <v>0</v>
      </c>
      <c r="AA183" s="706" t="str">
        <f t="shared" si="30"/>
        <v/>
      </c>
      <c r="AB183" s="706" t="str">
        <f t="shared" si="31"/>
        <v/>
      </c>
      <c r="AC183" s="706" t="str">
        <f t="shared" si="32"/>
        <v/>
      </c>
      <c r="AD183" s="706" t="str">
        <f t="shared" si="33"/>
        <v/>
      </c>
      <c r="AE183" s="706" t="str">
        <f t="shared" si="34"/>
        <v/>
      </c>
      <c r="AF183" s="706" t="str">
        <f t="shared" si="35"/>
        <v/>
      </c>
      <c r="AG183" s="706" t="str">
        <f t="shared" si="36"/>
        <v/>
      </c>
    </row>
    <row r="184" spans="1:33" s="121" customFormat="1" ht="17.25" hidden="1" customHeight="1" x14ac:dyDescent="0.25">
      <c r="A184" s="9"/>
      <c r="B184" s="7"/>
      <c r="C184" s="2"/>
      <c r="D184" s="5"/>
      <c r="E184" s="5"/>
      <c r="F184" s="16"/>
      <c r="G184" s="47"/>
      <c r="H184" s="48"/>
      <c r="I184" s="49"/>
      <c r="J184" s="82"/>
      <c r="K184" s="56"/>
      <c r="L184" s="57"/>
      <c r="M184" s="58"/>
      <c r="N184" s="57"/>
      <c r="O184" s="58"/>
      <c r="P184" s="56"/>
      <c r="Q184" s="49"/>
      <c r="R184" s="706" t="b">
        <f t="shared" si="38"/>
        <v>1</v>
      </c>
      <c r="S184" s="706" t="b">
        <f t="shared" si="38"/>
        <v>0</v>
      </c>
      <c r="T184" s="706" t="b">
        <f t="shared" si="38"/>
        <v>0</v>
      </c>
      <c r="U184" s="706" t="b">
        <f t="shared" si="38"/>
        <v>0</v>
      </c>
      <c r="V184" s="706" t="b">
        <f t="shared" si="38"/>
        <v>0</v>
      </c>
      <c r="W184" s="706" t="b">
        <f t="shared" si="38"/>
        <v>0</v>
      </c>
      <c r="X184" s="706" t="b">
        <f t="shared" si="38"/>
        <v>0</v>
      </c>
      <c r="Y184" s="706" t="b">
        <f t="shared" si="38"/>
        <v>0</v>
      </c>
      <c r="Z184" s="706">
        <f t="shared" si="28"/>
        <v>0</v>
      </c>
      <c r="AA184" s="706" t="str">
        <f t="shared" si="30"/>
        <v/>
      </c>
      <c r="AB184" s="706" t="str">
        <f t="shared" si="31"/>
        <v/>
      </c>
      <c r="AC184" s="706" t="str">
        <f t="shared" si="32"/>
        <v/>
      </c>
      <c r="AD184" s="706" t="str">
        <f t="shared" si="33"/>
        <v/>
      </c>
      <c r="AE184" s="706" t="str">
        <f t="shared" si="34"/>
        <v/>
      </c>
      <c r="AF184" s="706" t="str">
        <f t="shared" si="35"/>
        <v/>
      </c>
      <c r="AG184" s="706" t="str">
        <f t="shared" si="36"/>
        <v/>
      </c>
    </row>
    <row r="185" spans="1:33" s="121" customFormat="1" ht="17.25" hidden="1" customHeight="1" x14ac:dyDescent="0.25">
      <c r="A185" s="9"/>
      <c r="B185" s="7"/>
      <c r="C185" s="2"/>
      <c r="D185" s="5"/>
      <c r="E185" s="5"/>
      <c r="F185" s="16"/>
      <c r="G185" s="47"/>
      <c r="H185" s="48"/>
      <c r="I185" s="49"/>
      <c r="J185" s="82"/>
      <c r="K185" s="56"/>
      <c r="L185" s="57"/>
      <c r="M185" s="58"/>
      <c r="N185" s="57"/>
      <c r="O185" s="58"/>
      <c r="P185" s="56"/>
      <c r="Q185" s="49"/>
      <c r="R185" s="706" t="b">
        <f t="shared" ref="R185:Y200" si="39">R184</f>
        <v>1</v>
      </c>
      <c r="S185" s="706" t="b">
        <f t="shared" si="39"/>
        <v>0</v>
      </c>
      <c r="T185" s="706" t="b">
        <f t="shared" si="39"/>
        <v>0</v>
      </c>
      <c r="U185" s="706" t="b">
        <f t="shared" si="39"/>
        <v>0</v>
      </c>
      <c r="V185" s="706" t="b">
        <f t="shared" si="39"/>
        <v>0</v>
      </c>
      <c r="W185" s="706" t="b">
        <f t="shared" si="39"/>
        <v>0</v>
      </c>
      <c r="X185" s="706" t="b">
        <f t="shared" si="39"/>
        <v>0</v>
      </c>
      <c r="Y185" s="706" t="b">
        <f t="shared" si="39"/>
        <v>0</v>
      </c>
      <c r="Z185" s="706">
        <f t="shared" si="28"/>
        <v>0</v>
      </c>
      <c r="AA185" s="706" t="str">
        <f t="shared" si="30"/>
        <v/>
      </c>
      <c r="AB185" s="706" t="str">
        <f t="shared" si="31"/>
        <v/>
      </c>
      <c r="AC185" s="706" t="str">
        <f t="shared" si="32"/>
        <v/>
      </c>
      <c r="AD185" s="706" t="str">
        <f t="shared" si="33"/>
        <v/>
      </c>
      <c r="AE185" s="706" t="str">
        <f t="shared" si="34"/>
        <v/>
      </c>
      <c r="AF185" s="706" t="str">
        <f t="shared" si="35"/>
        <v/>
      </c>
      <c r="AG185" s="706" t="str">
        <f t="shared" si="36"/>
        <v/>
      </c>
    </row>
    <row r="186" spans="1:33" s="121" customFormat="1" ht="17.25" hidden="1" customHeight="1" x14ac:dyDescent="0.25">
      <c r="A186" s="9"/>
      <c r="B186" s="7"/>
      <c r="C186" s="2"/>
      <c r="D186" s="5"/>
      <c r="E186" s="5"/>
      <c r="F186" s="16"/>
      <c r="G186" s="47"/>
      <c r="H186" s="48"/>
      <c r="I186" s="49"/>
      <c r="J186" s="82"/>
      <c r="K186" s="56"/>
      <c r="L186" s="57"/>
      <c r="M186" s="58"/>
      <c r="N186" s="57"/>
      <c r="O186" s="58"/>
      <c r="P186" s="56"/>
      <c r="Q186" s="49"/>
      <c r="R186" s="706" t="b">
        <f t="shared" si="39"/>
        <v>1</v>
      </c>
      <c r="S186" s="706" t="b">
        <f t="shared" si="39"/>
        <v>0</v>
      </c>
      <c r="T186" s="706" t="b">
        <f t="shared" si="39"/>
        <v>0</v>
      </c>
      <c r="U186" s="706" t="b">
        <f t="shared" si="39"/>
        <v>0</v>
      </c>
      <c r="V186" s="706" t="b">
        <f t="shared" si="39"/>
        <v>0</v>
      </c>
      <c r="W186" s="706" t="b">
        <f t="shared" si="39"/>
        <v>0</v>
      </c>
      <c r="X186" s="706" t="b">
        <f t="shared" si="39"/>
        <v>0</v>
      </c>
      <c r="Y186" s="706" t="b">
        <f t="shared" si="39"/>
        <v>0</v>
      </c>
      <c r="Z186" s="706">
        <f t="shared" si="28"/>
        <v>0</v>
      </c>
      <c r="AA186" s="706" t="str">
        <f t="shared" si="30"/>
        <v/>
      </c>
      <c r="AB186" s="706" t="str">
        <f t="shared" si="31"/>
        <v/>
      </c>
      <c r="AC186" s="706" t="str">
        <f t="shared" si="32"/>
        <v/>
      </c>
      <c r="AD186" s="706" t="str">
        <f t="shared" si="33"/>
        <v/>
      </c>
      <c r="AE186" s="706" t="str">
        <f t="shared" si="34"/>
        <v/>
      </c>
      <c r="AF186" s="706" t="str">
        <f t="shared" si="35"/>
        <v/>
      </c>
      <c r="AG186" s="706" t="str">
        <f t="shared" si="36"/>
        <v/>
      </c>
    </row>
    <row r="187" spans="1:33" s="121" customFormat="1" ht="17.25" hidden="1" customHeight="1" x14ac:dyDescent="0.25">
      <c r="A187" s="9"/>
      <c r="B187" s="7"/>
      <c r="C187" s="2"/>
      <c r="D187" s="5"/>
      <c r="E187" s="5"/>
      <c r="F187" s="16"/>
      <c r="G187" s="47"/>
      <c r="H187" s="48"/>
      <c r="I187" s="49"/>
      <c r="J187" s="82"/>
      <c r="K187" s="56"/>
      <c r="L187" s="57"/>
      <c r="M187" s="58"/>
      <c r="N187" s="57"/>
      <c r="O187" s="58"/>
      <c r="P187" s="56"/>
      <c r="Q187" s="49"/>
      <c r="R187" s="706" t="b">
        <f t="shared" si="39"/>
        <v>1</v>
      </c>
      <c r="S187" s="706" t="b">
        <f t="shared" si="39"/>
        <v>0</v>
      </c>
      <c r="T187" s="706" t="b">
        <f t="shared" si="39"/>
        <v>0</v>
      </c>
      <c r="U187" s="706" t="b">
        <f t="shared" si="39"/>
        <v>0</v>
      </c>
      <c r="V187" s="706" t="b">
        <f t="shared" si="39"/>
        <v>0</v>
      </c>
      <c r="W187" s="706" t="b">
        <f t="shared" si="39"/>
        <v>0</v>
      </c>
      <c r="X187" s="706" t="b">
        <f t="shared" si="39"/>
        <v>0</v>
      </c>
      <c r="Y187" s="706" t="b">
        <f t="shared" si="39"/>
        <v>0</v>
      </c>
      <c r="Z187" s="706">
        <f t="shared" si="28"/>
        <v>0</v>
      </c>
      <c r="AA187" s="706" t="str">
        <f t="shared" si="30"/>
        <v/>
      </c>
      <c r="AB187" s="706" t="str">
        <f t="shared" si="31"/>
        <v/>
      </c>
      <c r="AC187" s="706" t="str">
        <f t="shared" si="32"/>
        <v/>
      </c>
      <c r="AD187" s="706" t="str">
        <f t="shared" si="33"/>
        <v/>
      </c>
      <c r="AE187" s="706" t="str">
        <f t="shared" si="34"/>
        <v/>
      </c>
      <c r="AF187" s="706" t="str">
        <f t="shared" si="35"/>
        <v/>
      </c>
      <c r="AG187" s="706" t="str">
        <f t="shared" si="36"/>
        <v/>
      </c>
    </row>
    <row r="188" spans="1:33" s="121" customFormat="1" ht="17.25" hidden="1" customHeight="1" x14ac:dyDescent="0.25">
      <c r="A188" s="9"/>
      <c r="B188" s="7"/>
      <c r="C188" s="2"/>
      <c r="D188" s="5"/>
      <c r="E188" s="5"/>
      <c r="F188" s="16"/>
      <c r="G188" s="47"/>
      <c r="H188" s="48"/>
      <c r="I188" s="49"/>
      <c r="J188" s="82"/>
      <c r="K188" s="56"/>
      <c r="L188" s="57"/>
      <c r="M188" s="58"/>
      <c r="N188" s="57"/>
      <c r="O188" s="58"/>
      <c r="P188" s="56"/>
      <c r="Q188" s="49"/>
      <c r="R188" s="706" t="b">
        <f t="shared" si="39"/>
        <v>1</v>
      </c>
      <c r="S188" s="706" t="b">
        <f t="shared" si="39"/>
        <v>0</v>
      </c>
      <c r="T188" s="706" t="b">
        <f t="shared" si="39"/>
        <v>0</v>
      </c>
      <c r="U188" s="706" t="b">
        <f t="shared" si="39"/>
        <v>0</v>
      </c>
      <c r="V188" s="706" t="b">
        <f t="shared" si="39"/>
        <v>0</v>
      </c>
      <c r="W188" s="706" t="b">
        <f t="shared" si="39"/>
        <v>0</v>
      </c>
      <c r="X188" s="706" t="b">
        <f t="shared" si="39"/>
        <v>0</v>
      </c>
      <c r="Y188" s="706" t="b">
        <f t="shared" si="39"/>
        <v>0</v>
      </c>
      <c r="Z188" s="706">
        <f t="shared" si="28"/>
        <v>0</v>
      </c>
      <c r="AA188" s="706" t="str">
        <f t="shared" si="30"/>
        <v/>
      </c>
      <c r="AB188" s="706" t="str">
        <f t="shared" si="31"/>
        <v/>
      </c>
      <c r="AC188" s="706" t="str">
        <f t="shared" si="32"/>
        <v/>
      </c>
      <c r="AD188" s="706" t="str">
        <f t="shared" si="33"/>
        <v/>
      </c>
      <c r="AE188" s="706" t="str">
        <f t="shared" si="34"/>
        <v/>
      </c>
      <c r="AF188" s="706" t="str">
        <f t="shared" si="35"/>
        <v/>
      </c>
      <c r="AG188" s="706" t="str">
        <f t="shared" si="36"/>
        <v/>
      </c>
    </row>
    <row r="189" spans="1:33" s="121" customFormat="1" ht="17.25" hidden="1" customHeight="1" x14ac:dyDescent="0.25">
      <c r="A189" s="9"/>
      <c r="B189" s="7"/>
      <c r="C189" s="2"/>
      <c r="D189" s="5"/>
      <c r="E189" s="5"/>
      <c r="F189" s="16"/>
      <c r="G189" s="47"/>
      <c r="H189" s="48"/>
      <c r="I189" s="49"/>
      <c r="J189" s="82"/>
      <c r="K189" s="56"/>
      <c r="L189" s="57"/>
      <c r="M189" s="58"/>
      <c r="N189" s="57"/>
      <c r="O189" s="58"/>
      <c r="P189" s="56"/>
      <c r="Q189" s="49"/>
      <c r="R189" s="706" t="b">
        <f t="shared" si="39"/>
        <v>1</v>
      </c>
      <c r="S189" s="706" t="b">
        <f t="shared" si="39"/>
        <v>0</v>
      </c>
      <c r="T189" s="706" t="b">
        <f t="shared" si="39"/>
        <v>0</v>
      </c>
      <c r="U189" s="706" t="b">
        <f t="shared" si="39"/>
        <v>0</v>
      </c>
      <c r="V189" s="706" t="b">
        <f t="shared" si="39"/>
        <v>0</v>
      </c>
      <c r="W189" s="706" t="b">
        <f t="shared" si="39"/>
        <v>0</v>
      </c>
      <c r="X189" s="706" t="b">
        <f t="shared" si="39"/>
        <v>0</v>
      </c>
      <c r="Y189" s="706" t="b">
        <f t="shared" si="39"/>
        <v>0</v>
      </c>
      <c r="Z189" s="706">
        <f t="shared" si="28"/>
        <v>0</v>
      </c>
      <c r="AA189" s="706" t="str">
        <f t="shared" si="30"/>
        <v/>
      </c>
      <c r="AB189" s="706" t="str">
        <f t="shared" si="31"/>
        <v/>
      </c>
      <c r="AC189" s="706" t="str">
        <f t="shared" si="32"/>
        <v/>
      </c>
      <c r="AD189" s="706" t="str">
        <f t="shared" si="33"/>
        <v/>
      </c>
      <c r="AE189" s="706" t="str">
        <f t="shared" si="34"/>
        <v/>
      </c>
      <c r="AF189" s="706" t="str">
        <f t="shared" si="35"/>
        <v/>
      </c>
      <c r="AG189" s="706" t="str">
        <f t="shared" si="36"/>
        <v/>
      </c>
    </row>
    <row r="190" spans="1:33" s="121" customFormat="1" ht="17.25" hidden="1" customHeight="1" x14ac:dyDescent="0.25">
      <c r="A190" s="9"/>
      <c r="B190" s="7"/>
      <c r="C190" s="2"/>
      <c r="D190" s="5"/>
      <c r="E190" s="5"/>
      <c r="F190" s="16"/>
      <c r="G190" s="47"/>
      <c r="H190" s="48"/>
      <c r="I190" s="49"/>
      <c r="J190" s="82"/>
      <c r="K190" s="56"/>
      <c r="L190" s="57"/>
      <c r="M190" s="58"/>
      <c r="N190" s="57"/>
      <c r="O190" s="58"/>
      <c r="P190" s="56"/>
      <c r="Q190" s="49"/>
      <c r="R190" s="706" t="b">
        <f t="shared" si="39"/>
        <v>1</v>
      </c>
      <c r="S190" s="706" t="b">
        <f t="shared" si="39"/>
        <v>0</v>
      </c>
      <c r="T190" s="706" t="b">
        <f t="shared" si="39"/>
        <v>0</v>
      </c>
      <c r="U190" s="706" t="b">
        <f t="shared" si="39"/>
        <v>0</v>
      </c>
      <c r="V190" s="706" t="b">
        <f t="shared" si="39"/>
        <v>0</v>
      </c>
      <c r="W190" s="706" t="b">
        <f t="shared" si="39"/>
        <v>0</v>
      </c>
      <c r="X190" s="706" t="b">
        <f t="shared" si="39"/>
        <v>0</v>
      </c>
      <c r="Y190" s="706" t="b">
        <f t="shared" si="39"/>
        <v>0</v>
      </c>
      <c r="Z190" s="706">
        <f t="shared" si="28"/>
        <v>0</v>
      </c>
      <c r="AA190" s="706" t="str">
        <f t="shared" si="30"/>
        <v/>
      </c>
      <c r="AB190" s="706" t="str">
        <f t="shared" si="31"/>
        <v/>
      </c>
      <c r="AC190" s="706" t="str">
        <f t="shared" si="32"/>
        <v/>
      </c>
      <c r="AD190" s="706" t="str">
        <f t="shared" si="33"/>
        <v/>
      </c>
      <c r="AE190" s="706" t="str">
        <f t="shared" si="34"/>
        <v/>
      </c>
      <c r="AF190" s="706" t="str">
        <f t="shared" si="35"/>
        <v/>
      </c>
      <c r="AG190" s="706" t="str">
        <f t="shared" si="36"/>
        <v/>
      </c>
    </row>
    <row r="191" spans="1:33" s="121" customFormat="1" ht="17.25" hidden="1" customHeight="1" x14ac:dyDescent="0.25">
      <c r="A191" s="9"/>
      <c r="B191" s="7"/>
      <c r="C191" s="2"/>
      <c r="D191" s="5"/>
      <c r="E191" s="5"/>
      <c r="F191" s="16"/>
      <c r="G191" s="47"/>
      <c r="H191" s="48"/>
      <c r="I191" s="49"/>
      <c r="J191" s="82"/>
      <c r="K191" s="56"/>
      <c r="L191" s="57"/>
      <c r="M191" s="58"/>
      <c r="N191" s="57"/>
      <c r="O191" s="58"/>
      <c r="P191" s="56"/>
      <c r="Q191" s="49"/>
      <c r="R191" s="706" t="b">
        <f t="shared" si="39"/>
        <v>1</v>
      </c>
      <c r="S191" s="706" t="b">
        <f t="shared" si="39"/>
        <v>0</v>
      </c>
      <c r="T191" s="706" t="b">
        <f t="shared" si="39"/>
        <v>0</v>
      </c>
      <c r="U191" s="706" t="b">
        <f t="shared" si="39"/>
        <v>0</v>
      </c>
      <c r="V191" s="706" t="b">
        <f t="shared" si="39"/>
        <v>0</v>
      </c>
      <c r="W191" s="706" t="b">
        <f t="shared" si="39"/>
        <v>0</v>
      </c>
      <c r="X191" s="706" t="b">
        <f t="shared" si="39"/>
        <v>0</v>
      </c>
      <c r="Y191" s="706" t="b">
        <f t="shared" si="39"/>
        <v>0</v>
      </c>
      <c r="Z191" s="706">
        <f t="shared" si="28"/>
        <v>0</v>
      </c>
      <c r="AA191" s="706" t="str">
        <f t="shared" si="30"/>
        <v/>
      </c>
      <c r="AB191" s="706" t="str">
        <f t="shared" si="31"/>
        <v/>
      </c>
      <c r="AC191" s="706" t="str">
        <f t="shared" si="32"/>
        <v/>
      </c>
      <c r="AD191" s="706" t="str">
        <f t="shared" si="33"/>
        <v/>
      </c>
      <c r="AE191" s="706" t="str">
        <f t="shared" si="34"/>
        <v/>
      </c>
      <c r="AF191" s="706" t="str">
        <f t="shared" si="35"/>
        <v/>
      </c>
      <c r="AG191" s="706" t="str">
        <f t="shared" si="36"/>
        <v/>
      </c>
    </row>
    <row r="192" spans="1:33" s="121" customFormat="1" ht="17.25" hidden="1" customHeight="1" x14ac:dyDescent="0.25">
      <c r="A192" s="9"/>
      <c r="B192" s="7"/>
      <c r="C192" s="2"/>
      <c r="D192" s="5"/>
      <c r="E192" s="5"/>
      <c r="F192" s="16"/>
      <c r="G192" s="47"/>
      <c r="H192" s="48"/>
      <c r="I192" s="49"/>
      <c r="J192" s="82"/>
      <c r="K192" s="56"/>
      <c r="L192" s="57"/>
      <c r="M192" s="58"/>
      <c r="N192" s="57"/>
      <c r="O192" s="58"/>
      <c r="P192" s="56"/>
      <c r="Q192" s="49"/>
      <c r="R192" s="706" t="b">
        <f t="shared" si="39"/>
        <v>1</v>
      </c>
      <c r="S192" s="706" t="b">
        <f t="shared" si="39"/>
        <v>0</v>
      </c>
      <c r="T192" s="706" t="b">
        <f t="shared" si="39"/>
        <v>0</v>
      </c>
      <c r="U192" s="706" t="b">
        <f t="shared" si="39"/>
        <v>0</v>
      </c>
      <c r="V192" s="706" t="b">
        <f t="shared" si="39"/>
        <v>0</v>
      </c>
      <c r="W192" s="706" t="b">
        <f t="shared" si="39"/>
        <v>0</v>
      </c>
      <c r="X192" s="706" t="b">
        <f t="shared" si="39"/>
        <v>0</v>
      </c>
      <c r="Y192" s="706" t="b">
        <f t="shared" si="39"/>
        <v>0</v>
      </c>
      <c r="Z192" s="706">
        <f t="shared" si="28"/>
        <v>0</v>
      </c>
      <c r="AA192" s="706" t="str">
        <f t="shared" si="30"/>
        <v/>
      </c>
      <c r="AB192" s="706" t="str">
        <f t="shared" si="31"/>
        <v/>
      </c>
      <c r="AC192" s="706" t="str">
        <f t="shared" si="32"/>
        <v/>
      </c>
      <c r="AD192" s="706" t="str">
        <f t="shared" si="33"/>
        <v/>
      </c>
      <c r="AE192" s="706" t="str">
        <f t="shared" si="34"/>
        <v/>
      </c>
      <c r="AF192" s="706" t="str">
        <f t="shared" si="35"/>
        <v/>
      </c>
      <c r="AG192" s="706" t="str">
        <f t="shared" si="36"/>
        <v/>
      </c>
    </row>
    <row r="193" spans="1:33" s="121" customFormat="1" ht="17.25" hidden="1" customHeight="1" x14ac:dyDescent="0.25">
      <c r="A193" s="9"/>
      <c r="B193" s="7"/>
      <c r="C193" s="2"/>
      <c r="D193" s="5"/>
      <c r="E193" s="5"/>
      <c r="F193" s="16"/>
      <c r="G193" s="47"/>
      <c r="H193" s="48"/>
      <c r="I193" s="49"/>
      <c r="J193" s="82"/>
      <c r="K193" s="56"/>
      <c r="L193" s="57"/>
      <c r="M193" s="58"/>
      <c r="N193" s="57"/>
      <c r="O193" s="58"/>
      <c r="P193" s="56"/>
      <c r="Q193" s="49"/>
      <c r="R193" s="706" t="b">
        <f t="shared" si="39"/>
        <v>1</v>
      </c>
      <c r="S193" s="706" t="b">
        <f t="shared" si="39"/>
        <v>0</v>
      </c>
      <c r="T193" s="706" t="b">
        <f t="shared" si="39"/>
        <v>0</v>
      </c>
      <c r="U193" s="706" t="b">
        <f t="shared" si="39"/>
        <v>0</v>
      </c>
      <c r="V193" s="706" t="b">
        <f t="shared" si="39"/>
        <v>0</v>
      </c>
      <c r="W193" s="706" t="b">
        <f t="shared" si="39"/>
        <v>0</v>
      </c>
      <c r="X193" s="706" t="b">
        <f t="shared" si="39"/>
        <v>0</v>
      </c>
      <c r="Y193" s="706" t="b">
        <f t="shared" si="39"/>
        <v>0</v>
      </c>
      <c r="Z193" s="706">
        <f t="shared" si="28"/>
        <v>0</v>
      </c>
      <c r="AA193" s="706" t="str">
        <f t="shared" si="30"/>
        <v/>
      </c>
      <c r="AB193" s="706" t="str">
        <f t="shared" si="31"/>
        <v/>
      </c>
      <c r="AC193" s="706" t="str">
        <f t="shared" si="32"/>
        <v/>
      </c>
      <c r="AD193" s="706" t="str">
        <f t="shared" si="33"/>
        <v/>
      </c>
      <c r="AE193" s="706" t="str">
        <f t="shared" si="34"/>
        <v/>
      </c>
      <c r="AF193" s="706" t="str">
        <f t="shared" si="35"/>
        <v/>
      </c>
      <c r="AG193" s="706" t="str">
        <f t="shared" si="36"/>
        <v/>
      </c>
    </row>
    <row r="194" spans="1:33" s="121" customFormat="1" ht="17.25" hidden="1" customHeight="1" x14ac:dyDescent="0.25">
      <c r="A194" s="9"/>
      <c r="B194" s="7"/>
      <c r="C194" s="2"/>
      <c r="D194" s="5"/>
      <c r="E194" s="5"/>
      <c r="F194" s="16"/>
      <c r="G194" s="47"/>
      <c r="H194" s="48"/>
      <c r="I194" s="49"/>
      <c r="J194" s="82"/>
      <c r="K194" s="56"/>
      <c r="L194" s="57"/>
      <c r="M194" s="58"/>
      <c r="N194" s="57"/>
      <c r="O194" s="58"/>
      <c r="P194" s="56"/>
      <c r="Q194" s="49"/>
      <c r="R194" s="706" t="b">
        <f t="shared" si="39"/>
        <v>1</v>
      </c>
      <c r="S194" s="706" t="b">
        <f t="shared" si="39"/>
        <v>0</v>
      </c>
      <c r="T194" s="706" t="b">
        <f t="shared" si="39"/>
        <v>0</v>
      </c>
      <c r="U194" s="706" t="b">
        <f t="shared" si="39"/>
        <v>0</v>
      </c>
      <c r="V194" s="706" t="b">
        <f t="shared" si="39"/>
        <v>0</v>
      </c>
      <c r="W194" s="706" t="b">
        <f t="shared" si="39"/>
        <v>0</v>
      </c>
      <c r="X194" s="706" t="b">
        <f t="shared" si="39"/>
        <v>0</v>
      </c>
      <c r="Y194" s="706" t="b">
        <f t="shared" si="39"/>
        <v>0</v>
      </c>
      <c r="Z194" s="706">
        <f t="shared" si="28"/>
        <v>0</v>
      </c>
      <c r="AA194" s="706" t="str">
        <f t="shared" si="30"/>
        <v/>
      </c>
      <c r="AB194" s="706" t="str">
        <f t="shared" si="31"/>
        <v/>
      </c>
      <c r="AC194" s="706" t="str">
        <f t="shared" si="32"/>
        <v/>
      </c>
      <c r="AD194" s="706" t="str">
        <f t="shared" si="33"/>
        <v/>
      </c>
      <c r="AE194" s="706" t="str">
        <f t="shared" si="34"/>
        <v/>
      </c>
      <c r="AF194" s="706" t="str">
        <f t="shared" si="35"/>
        <v/>
      </c>
      <c r="AG194" s="706" t="str">
        <f t="shared" si="36"/>
        <v/>
      </c>
    </row>
    <row r="195" spans="1:33" s="121" customFormat="1" ht="17.25" hidden="1" customHeight="1" x14ac:dyDescent="0.25">
      <c r="A195" s="9"/>
      <c r="B195" s="7"/>
      <c r="C195" s="2"/>
      <c r="D195" s="5"/>
      <c r="E195" s="5"/>
      <c r="F195" s="16"/>
      <c r="G195" s="47"/>
      <c r="H195" s="48"/>
      <c r="I195" s="49"/>
      <c r="J195" s="82"/>
      <c r="K195" s="56"/>
      <c r="L195" s="57"/>
      <c r="M195" s="58"/>
      <c r="N195" s="57"/>
      <c r="O195" s="58"/>
      <c r="P195" s="56"/>
      <c r="Q195" s="49"/>
      <c r="R195" s="706" t="b">
        <f t="shared" si="39"/>
        <v>1</v>
      </c>
      <c r="S195" s="706" t="b">
        <f t="shared" si="39"/>
        <v>0</v>
      </c>
      <c r="T195" s="706" t="b">
        <f t="shared" si="39"/>
        <v>0</v>
      </c>
      <c r="U195" s="706" t="b">
        <f t="shared" si="39"/>
        <v>0</v>
      </c>
      <c r="V195" s="706" t="b">
        <f t="shared" si="39"/>
        <v>0</v>
      </c>
      <c r="W195" s="706" t="b">
        <f t="shared" si="39"/>
        <v>0</v>
      </c>
      <c r="X195" s="706" t="b">
        <f t="shared" si="39"/>
        <v>0</v>
      </c>
      <c r="Y195" s="706" t="b">
        <f t="shared" si="39"/>
        <v>0</v>
      </c>
      <c r="Z195" s="706">
        <f t="shared" si="28"/>
        <v>0</v>
      </c>
      <c r="AA195" s="706" t="str">
        <f t="shared" si="30"/>
        <v/>
      </c>
      <c r="AB195" s="706" t="str">
        <f t="shared" si="31"/>
        <v/>
      </c>
      <c r="AC195" s="706" t="str">
        <f t="shared" si="32"/>
        <v/>
      </c>
      <c r="AD195" s="706" t="str">
        <f t="shared" si="33"/>
        <v/>
      </c>
      <c r="AE195" s="706" t="str">
        <f t="shared" si="34"/>
        <v/>
      </c>
      <c r="AF195" s="706" t="str">
        <f t="shared" si="35"/>
        <v/>
      </c>
      <c r="AG195" s="706" t="str">
        <f t="shared" si="36"/>
        <v/>
      </c>
    </row>
    <row r="196" spans="1:33" s="121" customFormat="1" ht="17.25" hidden="1" customHeight="1" x14ac:dyDescent="0.25">
      <c r="A196" s="9"/>
      <c r="B196" s="7"/>
      <c r="C196" s="2"/>
      <c r="D196" s="5"/>
      <c r="E196" s="5"/>
      <c r="F196" s="16"/>
      <c r="G196" s="47"/>
      <c r="H196" s="48"/>
      <c r="I196" s="49"/>
      <c r="J196" s="82"/>
      <c r="K196" s="56"/>
      <c r="L196" s="57"/>
      <c r="M196" s="58"/>
      <c r="N196" s="57"/>
      <c r="O196" s="58"/>
      <c r="P196" s="56"/>
      <c r="Q196" s="49"/>
      <c r="R196" s="706" t="b">
        <f t="shared" si="39"/>
        <v>1</v>
      </c>
      <c r="S196" s="706" t="b">
        <f t="shared" si="39"/>
        <v>0</v>
      </c>
      <c r="T196" s="706" t="b">
        <f t="shared" si="39"/>
        <v>0</v>
      </c>
      <c r="U196" s="706" t="b">
        <f t="shared" si="39"/>
        <v>0</v>
      </c>
      <c r="V196" s="706" t="b">
        <f t="shared" si="39"/>
        <v>0</v>
      </c>
      <c r="W196" s="706" t="b">
        <f t="shared" si="39"/>
        <v>0</v>
      </c>
      <c r="X196" s="706" t="b">
        <f t="shared" si="39"/>
        <v>0</v>
      </c>
      <c r="Y196" s="706" t="b">
        <f t="shared" si="39"/>
        <v>0</v>
      </c>
      <c r="Z196" s="706">
        <f t="shared" si="28"/>
        <v>0</v>
      </c>
      <c r="AA196" s="706" t="str">
        <f t="shared" si="30"/>
        <v/>
      </c>
      <c r="AB196" s="706" t="str">
        <f t="shared" si="31"/>
        <v/>
      </c>
      <c r="AC196" s="706" t="str">
        <f t="shared" si="32"/>
        <v/>
      </c>
      <c r="AD196" s="706" t="str">
        <f t="shared" si="33"/>
        <v/>
      </c>
      <c r="AE196" s="706" t="str">
        <f t="shared" si="34"/>
        <v/>
      </c>
      <c r="AF196" s="706" t="str">
        <f t="shared" si="35"/>
        <v/>
      </c>
      <c r="AG196" s="706" t="str">
        <f t="shared" si="36"/>
        <v/>
      </c>
    </row>
    <row r="197" spans="1:33" s="121" customFormat="1" ht="17.25" hidden="1" customHeight="1" x14ac:dyDescent="0.25">
      <c r="A197" s="9"/>
      <c r="B197" s="7"/>
      <c r="C197" s="2"/>
      <c r="D197" s="5"/>
      <c r="E197" s="5"/>
      <c r="F197" s="16"/>
      <c r="G197" s="47"/>
      <c r="H197" s="48"/>
      <c r="I197" s="49"/>
      <c r="J197" s="82"/>
      <c r="K197" s="56"/>
      <c r="L197" s="57"/>
      <c r="M197" s="58"/>
      <c r="N197" s="57"/>
      <c r="O197" s="58"/>
      <c r="P197" s="56"/>
      <c r="Q197" s="49"/>
      <c r="R197" s="706" t="b">
        <f t="shared" si="39"/>
        <v>1</v>
      </c>
      <c r="S197" s="706" t="b">
        <f t="shared" si="39"/>
        <v>0</v>
      </c>
      <c r="T197" s="706" t="b">
        <f t="shared" si="39"/>
        <v>0</v>
      </c>
      <c r="U197" s="706" t="b">
        <f t="shared" si="39"/>
        <v>0</v>
      </c>
      <c r="V197" s="706" t="b">
        <f t="shared" si="39"/>
        <v>0</v>
      </c>
      <c r="W197" s="706" t="b">
        <f t="shared" si="39"/>
        <v>0</v>
      </c>
      <c r="X197" s="706" t="b">
        <f t="shared" si="39"/>
        <v>0</v>
      </c>
      <c r="Y197" s="706" t="b">
        <f t="shared" si="39"/>
        <v>0</v>
      </c>
      <c r="Z197" s="706">
        <f t="shared" si="28"/>
        <v>0</v>
      </c>
      <c r="AA197" s="706" t="str">
        <f t="shared" si="30"/>
        <v/>
      </c>
      <c r="AB197" s="706" t="str">
        <f t="shared" si="31"/>
        <v/>
      </c>
      <c r="AC197" s="706" t="str">
        <f t="shared" si="32"/>
        <v/>
      </c>
      <c r="AD197" s="706" t="str">
        <f t="shared" si="33"/>
        <v/>
      </c>
      <c r="AE197" s="706" t="str">
        <f t="shared" si="34"/>
        <v/>
      </c>
      <c r="AF197" s="706" t="str">
        <f t="shared" si="35"/>
        <v/>
      </c>
      <c r="AG197" s="706" t="str">
        <f t="shared" si="36"/>
        <v/>
      </c>
    </row>
    <row r="198" spans="1:33" s="121" customFormat="1" ht="17.25" hidden="1" customHeight="1" x14ac:dyDescent="0.25">
      <c r="A198" s="9"/>
      <c r="B198" s="7"/>
      <c r="C198" s="2"/>
      <c r="D198" s="5"/>
      <c r="E198" s="5"/>
      <c r="F198" s="16"/>
      <c r="G198" s="47"/>
      <c r="H198" s="48"/>
      <c r="I198" s="49"/>
      <c r="J198" s="82"/>
      <c r="K198" s="56"/>
      <c r="L198" s="57"/>
      <c r="M198" s="58"/>
      <c r="N198" s="57"/>
      <c r="O198" s="58"/>
      <c r="P198" s="56"/>
      <c r="Q198" s="49"/>
      <c r="R198" s="706" t="b">
        <f t="shared" si="39"/>
        <v>1</v>
      </c>
      <c r="S198" s="706" t="b">
        <f t="shared" si="39"/>
        <v>0</v>
      </c>
      <c r="T198" s="706" t="b">
        <f t="shared" si="39"/>
        <v>0</v>
      </c>
      <c r="U198" s="706" t="b">
        <f t="shared" si="39"/>
        <v>0</v>
      </c>
      <c r="V198" s="706" t="b">
        <f t="shared" si="39"/>
        <v>0</v>
      </c>
      <c r="W198" s="706" t="b">
        <f t="shared" si="39"/>
        <v>0</v>
      </c>
      <c r="X198" s="706" t="b">
        <f t="shared" si="39"/>
        <v>0</v>
      </c>
      <c r="Y198" s="706" t="b">
        <f t="shared" si="39"/>
        <v>0</v>
      </c>
      <c r="Z198" s="706">
        <f t="shared" si="28"/>
        <v>0</v>
      </c>
      <c r="AA198" s="706" t="str">
        <f t="shared" si="30"/>
        <v/>
      </c>
      <c r="AB198" s="706" t="str">
        <f t="shared" si="31"/>
        <v/>
      </c>
      <c r="AC198" s="706" t="str">
        <f t="shared" si="32"/>
        <v/>
      </c>
      <c r="AD198" s="706" t="str">
        <f t="shared" si="33"/>
        <v/>
      </c>
      <c r="AE198" s="706" t="str">
        <f t="shared" si="34"/>
        <v/>
      </c>
      <c r="AF198" s="706" t="str">
        <f t="shared" si="35"/>
        <v/>
      </c>
      <c r="AG198" s="706" t="str">
        <f t="shared" si="36"/>
        <v/>
      </c>
    </row>
    <row r="199" spans="1:33" s="121" customFormat="1" ht="17.25" hidden="1" customHeight="1" x14ac:dyDescent="0.25">
      <c r="A199" s="9"/>
      <c r="B199" s="7"/>
      <c r="C199" s="2"/>
      <c r="D199" s="5"/>
      <c r="E199" s="5"/>
      <c r="F199" s="16"/>
      <c r="G199" s="47"/>
      <c r="H199" s="48"/>
      <c r="I199" s="49"/>
      <c r="J199" s="82"/>
      <c r="K199" s="56"/>
      <c r="L199" s="57"/>
      <c r="M199" s="58"/>
      <c r="N199" s="57"/>
      <c r="O199" s="58"/>
      <c r="P199" s="56"/>
      <c r="Q199" s="49"/>
      <c r="R199" s="706" t="b">
        <f t="shared" si="39"/>
        <v>1</v>
      </c>
      <c r="S199" s="706" t="b">
        <f t="shared" si="39"/>
        <v>0</v>
      </c>
      <c r="T199" s="706" t="b">
        <f t="shared" si="39"/>
        <v>0</v>
      </c>
      <c r="U199" s="706" t="b">
        <f t="shared" si="39"/>
        <v>0</v>
      </c>
      <c r="V199" s="706" t="b">
        <f t="shared" si="39"/>
        <v>0</v>
      </c>
      <c r="W199" s="706" t="b">
        <f t="shared" si="39"/>
        <v>0</v>
      </c>
      <c r="X199" s="706" t="b">
        <f t="shared" si="39"/>
        <v>0</v>
      </c>
      <c r="Y199" s="706" t="b">
        <f t="shared" si="39"/>
        <v>0</v>
      </c>
      <c r="Z199" s="706">
        <f t="shared" si="28"/>
        <v>0</v>
      </c>
      <c r="AA199" s="706" t="str">
        <f t="shared" si="30"/>
        <v/>
      </c>
      <c r="AB199" s="706" t="str">
        <f t="shared" si="31"/>
        <v/>
      </c>
      <c r="AC199" s="706" t="str">
        <f t="shared" si="32"/>
        <v/>
      </c>
      <c r="AD199" s="706" t="str">
        <f t="shared" si="33"/>
        <v/>
      </c>
      <c r="AE199" s="706" t="str">
        <f t="shared" si="34"/>
        <v/>
      </c>
      <c r="AF199" s="706" t="str">
        <f t="shared" si="35"/>
        <v/>
      </c>
      <c r="AG199" s="706" t="str">
        <f t="shared" si="36"/>
        <v/>
      </c>
    </row>
    <row r="200" spans="1:33" s="121" customFormat="1" ht="17.25" hidden="1" customHeight="1" thickBot="1" x14ac:dyDescent="0.3">
      <c r="A200" s="10"/>
      <c r="B200" s="11"/>
      <c r="C200" s="3"/>
      <c r="D200" s="6"/>
      <c r="E200" s="6"/>
      <c r="F200" s="17"/>
      <c r="G200" s="50"/>
      <c r="H200" s="51"/>
      <c r="I200" s="52"/>
      <c r="J200" s="59"/>
      <c r="K200" s="60"/>
      <c r="L200" s="61"/>
      <c r="M200" s="62"/>
      <c r="N200" s="61"/>
      <c r="O200" s="62"/>
      <c r="P200" s="60"/>
      <c r="Q200" s="52"/>
      <c r="R200" s="706" t="b">
        <f t="shared" si="39"/>
        <v>1</v>
      </c>
      <c r="S200" s="706" t="b">
        <f t="shared" si="39"/>
        <v>0</v>
      </c>
      <c r="T200" s="706" t="b">
        <f t="shared" si="39"/>
        <v>0</v>
      </c>
      <c r="U200" s="706" t="b">
        <f t="shared" si="39"/>
        <v>0</v>
      </c>
      <c r="V200" s="706" t="b">
        <f t="shared" si="39"/>
        <v>0</v>
      </c>
      <c r="W200" s="706" t="b">
        <f t="shared" si="39"/>
        <v>0</v>
      </c>
      <c r="X200" s="706" t="b">
        <f t="shared" si="39"/>
        <v>0</v>
      </c>
      <c r="Y200" s="706" t="b">
        <f t="shared" si="39"/>
        <v>0</v>
      </c>
      <c r="Z200" s="706">
        <f t="shared" ref="Z200" si="40">IF(R200,IFERROR(LEFT($J200,SEARCH(" (",$J200)-1),$J200),"")</f>
        <v>0</v>
      </c>
      <c r="AA200" s="706" t="str">
        <f t="shared" si="30"/>
        <v/>
      </c>
      <c r="AB200" s="706" t="str">
        <f t="shared" si="31"/>
        <v/>
      </c>
      <c r="AC200" s="706" t="str">
        <f t="shared" si="32"/>
        <v/>
      </c>
      <c r="AD200" s="706" t="str">
        <f t="shared" si="33"/>
        <v/>
      </c>
      <c r="AE200" s="706" t="str">
        <f t="shared" si="34"/>
        <v/>
      </c>
      <c r="AF200" s="706" t="str">
        <f t="shared" si="35"/>
        <v/>
      </c>
      <c r="AG200" s="706" t="str">
        <f t="shared" si="36"/>
        <v/>
      </c>
    </row>
    <row r="201" spans="1:33" hidden="1" x14ac:dyDescent="0.3">
      <c r="R201" s="270"/>
      <c r="S201" s="270"/>
      <c r="T201" s="270"/>
      <c r="U201" s="270"/>
      <c r="V201" s="270"/>
      <c r="W201" s="270"/>
      <c r="X201" s="270"/>
      <c r="Y201" s="270" t="s">
        <v>977</v>
      </c>
      <c r="Z201" s="707">
        <f>COUNTIF(Z6:Z200,"NCC")</f>
        <v>0</v>
      </c>
      <c r="AA201" s="707">
        <f t="shared" ref="AA201:AG201" si="41">COUNTIF(AA6:AA199,"NCC")</f>
        <v>0</v>
      </c>
      <c r="AB201" s="707">
        <f t="shared" si="41"/>
        <v>0</v>
      </c>
      <c r="AC201" s="707">
        <f t="shared" si="41"/>
        <v>0</v>
      </c>
      <c r="AD201" s="707">
        <f t="shared" si="41"/>
        <v>0</v>
      </c>
      <c r="AE201" s="707">
        <f t="shared" si="41"/>
        <v>0</v>
      </c>
      <c r="AF201" s="707">
        <f t="shared" si="41"/>
        <v>0</v>
      </c>
      <c r="AG201" s="707">
        <f t="shared" si="41"/>
        <v>0</v>
      </c>
    </row>
    <row r="202" spans="1:33" hidden="1" x14ac:dyDescent="0.3">
      <c r="I202" s="150" t="str">
        <f>SelectionLists!P4 &amp; ":"</f>
        <v>NC+:</v>
      </c>
      <c r="J202" s="151">
        <f>COUNTIF($J$7:$J$200,SelectionLists!P4)+COUNTIF($J$7:$J$200,SelectionLists!P8)</f>
        <v>0</v>
      </c>
      <c r="O202" s="142"/>
      <c r="R202" s="270"/>
      <c r="S202" s="270"/>
      <c r="T202" s="270"/>
      <c r="U202" s="270"/>
      <c r="V202" s="270"/>
      <c r="W202" s="270"/>
      <c r="X202" s="270"/>
      <c r="Y202" s="270" t="s">
        <v>56</v>
      </c>
      <c r="Z202" s="707">
        <f t="shared" ref="Z202:AG202" si="42">COUNTIF(Z7:Z200,"NC+")</f>
        <v>0</v>
      </c>
      <c r="AA202" s="707">
        <f t="shared" si="42"/>
        <v>0</v>
      </c>
      <c r="AB202" s="707">
        <f t="shared" si="42"/>
        <v>0</v>
      </c>
      <c r="AC202" s="707">
        <f t="shared" si="42"/>
        <v>0</v>
      </c>
      <c r="AD202" s="707">
        <f t="shared" si="42"/>
        <v>0</v>
      </c>
      <c r="AE202" s="707">
        <f t="shared" si="42"/>
        <v>0</v>
      </c>
      <c r="AF202" s="707">
        <f t="shared" si="42"/>
        <v>0</v>
      </c>
      <c r="AG202" s="707">
        <f t="shared" si="42"/>
        <v>0</v>
      </c>
    </row>
    <row r="203" spans="1:33" hidden="1" x14ac:dyDescent="0.3">
      <c r="I203" s="150" t="str">
        <f>SelectionLists!P5 &amp; ":"</f>
        <v>nc-:</v>
      </c>
      <c r="J203" s="151">
        <f>COUNTIF($J$7:$J$200,SelectionLists!P5)+COUNTIF($J$7:$J$200,SelectionLists!P9)</f>
        <v>0</v>
      </c>
      <c r="O203" s="142"/>
      <c r="R203" s="270"/>
      <c r="S203" s="270"/>
      <c r="T203" s="270"/>
      <c r="U203" s="270"/>
      <c r="V203" s="270"/>
      <c r="W203" s="270"/>
      <c r="X203" s="270"/>
      <c r="Y203" s="270" t="s">
        <v>57</v>
      </c>
      <c r="Z203" s="707">
        <f t="shared" ref="Z203:AG203" si="43">COUNTIF(Z7:Z200,"nc-")</f>
        <v>0</v>
      </c>
      <c r="AA203" s="707">
        <f t="shared" si="43"/>
        <v>0</v>
      </c>
      <c r="AB203" s="707">
        <f t="shared" si="43"/>
        <v>0</v>
      </c>
      <c r="AC203" s="707">
        <f t="shared" si="43"/>
        <v>0</v>
      </c>
      <c r="AD203" s="707">
        <f t="shared" si="43"/>
        <v>0</v>
      </c>
      <c r="AE203" s="707">
        <f t="shared" si="43"/>
        <v>0</v>
      </c>
      <c r="AF203" s="707">
        <f t="shared" si="43"/>
        <v>0</v>
      </c>
      <c r="AG203" s="707">
        <f t="shared" si="43"/>
        <v>0</v>
      </c>
    </row>
    <row r="204" spans="1:33" hidden="1" x14ac:dyDescent="0.3">
      <c r="I204" s="150" t="str">
        <f>SelectionLists!P6 &amp; ":"</f>
        <v>RI:</v>
      </c>
      <c r="J204" s="151">
        <f>COUNTIF($J$7:$J$200,SelectionLists!P6)+COUNTIF($J$7:$J$200,SelectionLists!P10)</f>
        <v>0</v>
      </c>
      <c r="O204" s="88"/>
      <c r="R204" s="270"/>
      <c r="S204" s="270"/>
      <c r="T204" s="270"/>
      <c r="U204" s="270"/>
      <c r="V204" s="270"/>
      <c r="W204" s="270"/>
      <c r="X204" s="270"/>
      <c r="Y204" s="270" t="s">
        <v>58</v>
      </c>
      <c r="Z204" s="708">
        <f t="shared" ref="Z204:AG204" si="44">COUNTIF(Z7:Z200,"RI")</f>
        <v>0</v>
      </c>
      <c r="AA204" s="708">
        <f t="shared" si="44"/>
        <v>0</v>
      </c>
      <c r="AB204" s="708">
        <f t="shared" si="44"/>
        <v>0</v>
      </c>
      <c r="AC204" s="708">
        <f t="shared" si="44"/>
        <v>0</v>
      </c>
      <c r="AD204" s="708">
        <f t="shared" si="44"/>
        <v>0</v>
      </c>
      <c r="AE204" s="708">
        <f t="shared" si="44"/>
        <v>0</v>
      </c>
      <c r="AF204" s="708">
        <f t="shared" si="44"/>
        <v>0</v>
      </c>
      <c r="AG204" s="708">
        <f t="shared" si="44"/>
        <v>0</v>
      </c>
    </row>
    <row r="205" spans="1:33" hidden="1" x14ac:dyDescent="0.3">
      <c r="I205" s="150" t="str">
        <f>SelectionLists!P7 &amp; ":"</f>
        <v>Full:</v>
      </c>
      <c r="J205" s="151">
        <f>COUNTIF($J$7:$J$200,SelectionLists!P7)+COUNTIF($J$7:$J$200,SelectionLists!P11)</f>
        <v>0</v>
      </c>
      <c r="O205" s="88"/>
      <c r="R205" s="270"/>
      <c r="S205" s="270"/>
      <c r="T205" s="270"/>
      <c r="U205" s="270"/>
      <c r="V205" s="270"/>
      <c r="W205" s="270"/>
      <c r="X205" s="270"/>
      <c r="Y205" s="270" t="s">
        <v>59</v>
      </c>
      <c r="Z205" s="708">
        <f t="shared" ref="Z205:AG205" si="45">COUNTIF(Z7:Z200,"Full")</f>
        <v>0</v>
      </c>
      <c r="AA205" s="708">
        <f t="shared" si="45"/>
        <v>0</v>
      </c>
      <c r="AB205" s="708">
        <f t="shared" si="45"/>
        <v>0</v>
      </c>
      <c r="AC205" s="708">
        <f t="shared" si="45"/>
        <v>0</v>
      </c>
      <c r="AD205" s="708">
        <f t="shared" si="45"/>
        <v>0</v>
      </c>
      <c r="AE205" s="708">
        <f t="shared" si="45"/>
        <v>0</v>
      </c>
      <c r="AF205" s="708">
        <f t="shared" si="45"/>
        <v>0</v>
      </c>
      <c r="AG205" s="708">
        <f t="shared" si="45"/>
        <v>0</v>
      </c>
    </row>
    <row r="206" spans="1:33" hidden="1" x14ac:dyDescent="0.3">
      <c r="I206" s="150" t="str">
        <f>SelectionLists!P14 &amp; ":"</f>
        <v>tbd:</v>
      </c>
      <c r="J206" s="151">
        <f>COUNTIF($J$7:$J$200,SelectionLists!P14)</f>
        <v>31</v>
      </c>
      <c r="O206" s="142"/>
      <c r="R206" s="270"/>
      <c r="S206" s="270"/>
      <c r="T206" s="270"/>
      <c r="U206" s="270"/>
      <c r="V206" s="270"/>
      <c r="W206" s="270"/>
      <c r="X206" s="270"/>
      <c r="Y206" s="270" t="s">
        <v>86</v>
      </c>
      <c r="Z206" s="708">
        <f t="shared" ref="Z206:AG206" si="46">COUNTIF(Z7:Z200,"tbd")</f>
        <v>31</v>
      </c>
      <c r="AA206" s="708">
        <f t="shared" si="46"/>
        <v>0</v>
      </c>
      <c r="AB206" s="708">
        <f t="shared" si="46"/>
        <v>0</v>
      </c>
      <c r="AC206" s="708">
        <f t="shared" si="46"/>
        <v>0</v>
      </c>
      <c r="AD206" s="708">
        <f t="shared" si="46"/>
        <v>0</v>
      </c>
      <c r="AE206" s="708">
        <f t="shared" si="46"/>
        <v>0</v>
      </c>
      <c r="AF206" s="708">
        <f t="shared" si="46"/>
        <v>0</v>
      </c>
      <c r="AG206" s="708">
        <f t="shared" si="46"/>
        <v>0</v>
      </c>
    </row>
    <row r="207" spans="1:33" hidden="1" x14ac:dyDescent="0.3">
      <c r="I207" s="150" t="str">
        <f>SelectionLists!P15 &amp; ":"</f>
        <v>n/a:</v>
      </c>
      <c r="J207" s="151">
        <f>COUNTIF($J$7:$J$200,SelectionLists!P15)</f>
        <v>0</v>
      </c>
      <c r="O207" s="142"/>
      <c r="R207" s="270"/>
      <c r="S207" s="270"/>
      <c r="T207" s="270"/>
      <c r="U207" s="270"/>
      <c r="V207" s="270"/>
      <c r="W207" s="270"/>
      <c r="X207" s="270"/>
      <c r="Y207" s="270"/>
      <c r="Z207" s="270"/>
      <c r="AA207" s="270"/>
      <c r="AB207" s="270"/>
      <c r="AC207" s="270"/>
      <c r="AD207" s="270"/>
      <c r="AE207" s="270"/>
      <c r="AF207" s="270"/>
      <c r="AG207" s="270"/>
    </row>
    <row r="208" spans="1:33" hidden="1" x14ac:dyDescent="0.3">
      <c r="R208" s="270"/>
      <c r="S208" s="270"/>
      <c r="T208" s="270"/>
      <c r="U208" s="270"/>
      <c r="V208" s="270"/>
      <c r="W208" s="270"/>
      <c r="X208" s="270"/>
      <c r="Y208" s="270"/>
      <c r="Z208" s="270"/>
      <c r="AA208" s="270"/>
      <c r="AB208" s="270"/>
      <c r="AC208" s="270"/>
      <c r="AD208" s="270"/>
      <c r="AE208" s="270"/>
      <c r="AF208" s="270"/>
      <c r="AG208" s="270"/>
    </row>
    <row r="209" spans="18:33" hidden="1" x14ac:dyDescent="0.3">
      <c r="R209" s="270"/>
      <c r="S209" s="270"/>
      <c r="T209" s="270"/>
      <c r="U209" s="270"/>
      <c r="V209" s="270"/>
      <c r="W209" s="270"/>
      <c r="X209" s="270"/>
      <c r="Y209" s="270"/>
      <c r="Z209" s="270"/>
      <c r="AA209" s="270"/>
      <c r="AB209" s="270"/>
      <c r="AC209" s="270"/>
      <c r="AD209" s="270"/>
      <c r="AE209" s="270"/>
      <c r="AF209" s="270"/>
      <c r="AG209" s="270"/>
    </row>
    <row r="210" spans="18:33" hidden="1" x14ac:dyDescent="0.3">
      <c r="R210" s="270"/>
      <c r="S210" s="270"/>
      <c r="T210" s="270"/>
      <c r="U210" s="270"/>
      <c r="V210" s="270"/>
      <c r="W210" s="270"/>
      <c r="X210" s="270"/>
      <c r="Y210" s="270"/>
      <c r="Z210" s="270"/>
      <c r="AA210" s="270"/>
      <c r="AB210" s="270"/>
      <c r="AC210" s="270"/>
      <c r="AD210" s="270"/>
      <c r="AE210" s="270"/>
      <c r="AF210" s="270"/>
      <c r="AG210" s="270"/>
    </row>
    <row r="211" spans="18:33" hidden="1" x14ac:dyDescent="0.3">
      <c r="R211" s="270"/>
      <c r="S211" s="270"/>
      <c r="T211" s="270"/>
      <c r="U211" s="270"/>
      <c r="V211" s="270"/>
      <c r="W211" s="270"/>
      <c r="X211" s="270"/>
      <c r="Y211" s="270"/>
      <c r="Z211" s="270"/>
      <c r="AA211" s="270"/>
      <c r="AB211" s="270"/>
      <c r="AC211" s="270"/>
      <c r="AD211" s="270"/>
      <c r="AE211" s="270"/>
      <c r="AF211" s="270"/>
      <c r="AG211" s="270"/>
    </row>
    <row r="212" spans="18:33" hidden="1" x14ac:dyDescent="0.3">
      <c r="R212" s="270"/>
      <c r="S212" s="270"/>
      <c r="T212" s="270"/>
      <c r="U212" s="270"/>
      <c r="V212" s="270"/>
      <c r="W212" s="270"/>
      <c r="X212" s="270"/>
      <c r="Y212" s="270"/>
      <c r="Z212" s="270"/>
      <c r="AA212" s="270"/>
      <c r="AB212" s="270"/>
      <c r="AC212" s="270"/>
      <c r="AD212" s="270"/>
      <c r="AE212" s="270"/>
      <c r="AF212" s="270"/>
      <c r="AG212" s="270"/>
    </row>
    <row r="213" spans="18:33" hidden="1" x14ac:dyDescent="0.3">
      <c r="R213" s="270"/>
      <c r="S213" s="270"/>
      <c r="T213" s="270"/>
      <c r="U213" s="270"/>
      <c r="V213" s="270"/>
      <c r="W213" s="270"/>
      <c r="X213" s="270"/>
      <c r="Y213" s="270"/>
      <c r="Z213" s="270"/>
      <c r="AA213" s="270"/>
      <c r="AB213" s="270"/>
      <c r="AC213" s="270"/>
      <c r="AD213" s="270"/>
      <c r="AE213" s="270"/>
      <c r="AF213" s="270"/>
      <c r="AG213" s="270"/>
    </row>
    <row r="214" spans="18:33" hidden="1" x14ac:dyDescent="0.3">
      <c r="R214" s="270"/>
      <c r="S214" s="270"/>
      <c r="T214" s="270"/>
      <c r="U214" s="270"/>
      <c r="V214" s="270"/>
      <c r="W214" s="270"/>
      <c r="X214" s="270"/>
      <c r="Y214" s="270"/>
      <c r="Z214" s="270"/>
      <c r="AA214" s="270"/>
      <c r="AB214" s="270"/>
      <c r="AC214" s="270"/>
      <c r="AD214" s="270"/>
      <c r="AE214" s="270"/>
      <c r="AF214" s="270"/>
      <c r="AG214" s="270"/>
    </row>
    <row r="215" spans="18:33" hidden="1" x14ac:dyDescent="0.3">
      <c r="R215" s="270"/>
      <c r="S215" s="270"/>
      <c r="T215" s="270"/>
      <c r="U215" s="270"/>
      <c r="V215" s="270"/>
      <c r="W215" s="270"/>
      <c r="X215" s="270"/>
      <c r="Y215" s="270"/>
      <c r="Z215" s="270"/>
      <c r="AA215" s="270"/>
      <c r="AB215" s="270"/>
      <c r="AC215" s="270"/>
      <c r="AD215" s="270"/>
      <c r="AE215" s="270"/>
      <c r="AF215" s="270"/>
      <c r="AG215" s="270"/>
    </row>
    <row r="216" spans="18:33" hidden="1" x14ac:dyDescent="0.3">
      <c r="R216" s="270"/>
      <c r="S216" s="270"/>
      <c r="T216" s="270"/>
      <c r="U216" s="270"/>
      <c r="V216" s="270"/>
      <c r="W216" s="270"/>
      <c r="X216" s="270"/>
      <c r="Y216" s="270"/>
      <c r="Z216" s="270"/>
      <c r="AA216" s="270"/>
      <c r="AB216" s="270"/>
      <c r="AC216" s="270"/>
      <c r="AD216" s="270"/>
      <c r="AE216" s="270"/>
      <c r="AF216" s="270"/>
      <c r="AG216" s="270"/>
    </row>
    <row r="217" spans="18:33" hidden="1" x14ac:dyDescent="0.3">
      <c r="R217" s="270"/>
      <c r="S217" s="270"/>
      <c r="T217" s="270"/>
      <c r="U217" s="270"/>
      <c r="V217" s="270"/>
      <c r="W217" s="270"/>
      <c r="X217" s="270"/>
      <c r="Y217" s="270"/>
      <c r="Z217" s="270"/>
      <c r="AA217" s="270"/>
      <c r="AB217" s="270"/>
      <c r="AC217" s="270"/>
      <c r="AD217" s="270"/>
      <c r="AE217" s="270"/>
      <c r="AF217" s="270"/>
      <c r="AG217" s="270"/>
    </row>
    <row r="218" spans="18:33" hidden="1" x14ac:dyDescent="0.3">
      <c r="R218" s="270"/>
      <c r="S218" s="270"/>
      <c r="T218" s="270"/>
      <c r="U218" s="270"/>
      <c r="V218" s="270"/>
      <c r="W218" s="270"/>
      <c r="X218" s="270"/>
      <c r="Y218" s="270"/>
      <c r="Z218" s="270"/>
      <c r="AA218" s="270"/>
      <c r="AB218" s="270"/>
      <c r="AC218" s="270"/>
      <c r="AD218" s="270"/>
      <c r="AE218" s="270"/>
      <c r="AF218" s="270"/>
      <c r="AG218" s="270"/>
    </row>
    <row r="219" spans="18:33" hidden="1" x14ac:dyDescent="0.3">
      <c r="R219" s="270"/>
      <c r="S219" s="270"/>
      <c r="T219" s="270"/>
      <c r="U219" s="270"/>
      <c r="V219" s="270"/>
      <c r="W219" s="270"/>
      <c r="X219" s="270"/>
      <c r="Y219" s="270"/>
      <c r="Z219" s="270"/>
      <c r="AA219" s="270"/>
      <c r="AB219" s="270"/>
      <c r="AC219" s="270"/>
      <c r="AD219" s="270"/>
      <c r="AE219" s="270"/>
      <c r="AF219" s="270"/>
      <c r="AG219" s="270"/>
    </row>
    <row r="220" spans="18:33" hidden="1" x14ac:dyDescent="0.3">
      <c r="R220" s="270"/>
      <c r="S220" s="270"/>
      <c r="T220" s="270"/>
      <c r="U220" s="270"/>
      <c r="V220" s="270"/>
      <c r="W220" s="270"/>
      <c r="X220" s="270"/>
      <c r="Y220" s="270"/>
      <c r="Z220" s="270"/>
      <c r="AA220" s="270"/>
      <c r="AB220" s="270"/>
      <c r="AC220" s="270"/>
      <c r="AD220" s="270"/>
      <c r="AE220" s="270"/>
      <c r="AF220" s="270"/>
      <c r="AG220" s="270"/>
    </row>
    <row r="221" spans="18:33" x14ac:dyDescent="0.3">
      <c r="R221" s="270"/>
      <c r="S221" s="270"/>
      <c r="T221" s="270"/>
      <c r="U221" s="270"/>
      <c r="V221" s="270"/>
      <c r="W221" s="270"/>
      <c r="X221" s="270"/>
      <c r="Y221" s="270"/>
      <c r="Z221" s="270"/>
      <c r="AA221" s="270"/>
      <c r="AB221" s="270"/>
      <c r="AC221" s="270"/>
      <c r="AD221" s="270"/>
      <c r="AE221" s="270"/>
      <c r="AF221" s="270"/>
      <c r="AG221" s="270"/>
    </row>
    <row r="222" spans="18:33" x14ac:dyDescent="0.3">
      <c r="R222" s="270"/>
      <c r="S222" s="270"/>
      <c r="T222" s="270"/>
      <c r="U222" s="270"/>
      <c r="V222" s="270"/>
      <c r="W222" s="270"/>
      <c r="X222" s="270"/>
      <c r="Y222" s="270"/>
      <c r="Z222" s="270"/>
      <c r="AA222" s="270"/>
      <c r="AB222" s="270"/>
      <c r="AC222" s="270"/>
      <c r="AD222" s="270"/>
      <c r="AE222" s="270"/>
      <c r="AF222" s="270"/>
      <c r="AG222" s="270"/>
    </row>
    <row r="223" spans="18:33" x14ac:dyDescent="0.3">
      <c r="R223" s="270"/>
      <c r="S223" s="270"/>
      <c r="T223" s="270"/>
      <c r="U223" s="270"/>
      <c r="V223" s="270"/>
      <c r="W223" s="270"/>
      <c r="X223" s="270"/>
      <c r="Y223" s="270"/>
      <c r="Z223" s="270"/>
      <c r="AA223" s="270"/>
      <c r="AB223" s="270"/>
      <c r="AC223" s="270"/>
      <c r="AD223" s="270"/>
      <c r="AE223" s="270"/>
      <c r="AF223" s="270"/>
      <c r="AG223" s="270"/>
    </row>
    <row r="224" spans="18:33" x14ac:dyDescent="0.3">
      <c r="R224" s="270"/>
      <c r="S224" s="270"/>
      <c r="T224" s="270"/>
      <c r="U224" s="270"/>
      <c r="V224" s="270"/>
      <c r="W224" s="270"/>
      <c r="X224" s="270"/>
      <c r="Y224" s="270"/>
      <c r="Z224" s="270"/>
      <c r="AA224" s="270"/>
      <c r="AB224" s="270"/>
      <c r="AC224" s="270"/>
      <c r="AD224" s="270"/>
      <c r="AE224" s="270"/>
      <c r="AF224" s="270"/>
      <c r="AG224" s="270"/>
    </row>
    <row r="225" spans="18:33" x14ac:dyDescent="0.3">
      <c r="R225" s="270"/>
      <c r="S225" s="270"/>
      <c r="T225" s="270"/>
      <c r="U225" s="270"/>
      <c r="V225" s="270"/>
      <c r="W225" s="270"/>
      <c r="X225" s="270"/>
      <c r="Y225" s="270"/>
      <c r="Z225" s="270"/>
      <c r="AA225" s="270"/>
      <c r="AB225" s="270"/>
      <c r="AC225" s="270"/>
      <c r="AD225" s="270"/>
      <c r="AE225" s="270"/>
      <c r="AF225" s="270"/>
      <c r="AG225" s="270"/>
    </row>
    <row r="226" spans="18:33" x14ac:dyDescent="0.3">
      <c r="R226" s="270"/>
      <c r="S226" s="270"/>
      <c r="T226" s="270"/>
      <c r="U226" s="270"/>
      <c r="V226" s="270"/>
      <c r="W226" s="270"/>
      <c r="X226" s="270"/>
      <c r="Y226" s="270"/>
      <c r="Z226" s="270"/>
      <c r="AA226" s="270"/>
      <c r="AB226" s="270"/>
      <c r="AC226" s="270"/>
      <c r="AD226" s="270"/>
      <c r="AE226" s="270"/>
      <c r="AF226" s="270"/>
      <c r="AG226" s="270"/>
    </row>
    <row r="227" spans="18:33" x14ac:dyDescent="0.3">
      <c r="R227" s="270"/>
      <c r="S227" s="270"/>
      <c r="T227" s="270"/>
      <c r="U227" s="270"/>
      <c r="V227" s="270"/>
      <c r="W227" s="270"/>
      <c r="X227" s="270"/>
      <c r="Y227" s="270"/>
      <c r="Z227" s="270"/>
      <c r="AA227" s="270"/>
      <c r="AB227" s="270"/>
      <c r="AC227" s="270"/>
      <c r="AD227" s="270"/>
      <c r="AE227" s="270"/>
      <c r="AF227" s="270"/>
      <c r="AG227" s="270"/>
    </row>
    <row r="228" spans="18:33" x14ac:dyDescent="0.3">
      <c r="R228" s="270"/>
      <c r="S228" s="270"/>
      <c r="T228" s="270"/>
      <c r="U228" s="270"/>
      <c r="V228" s="270"/>
      <c r="W228" s="270"/>
      <c r="X228" s="270"/>
      <c r="Y228" s="270"/>
      <c r="Z228" s="270"/>
      <c r="AA228" s="270"/>
      <c r="AB228" s="270"/>
      <c r="AC228" s="270"/>
      <c r="AD228" s="270"/>
      <c r="AE228" s="270"/>
      <c r="AF228" s="270"/>
      <c r="AG228" s="270"/>
    </row>
    <row r="229" spans="18:33" x14ac:dyDescent="0.3">
      <c r="R229" s="270"/>
      <c r="S229" s="270"/>
      <c r="T229" s="270"/>
      <c r="U229" s="270"/>
      <c r="V229" s="270"/>
      <c r="W229" s="270"/>
      <c r="X229" s="270"/>
      <c r="Y229" s="270"/>
      <c r="Z229" s="270"/>
      <c r="AA229" s="270"/>
      <c r="AB229" s="270"/>
      <c r="AC229" s="270"/>
      <c r="AD229" s="270"/>
      <c r="AE229" s="270"/>
      <c r="AF229" s="270"/>
      <c r="AG229" s="270"/>
    </row>
  </sheetData>
  <sheetProtection algorithmName="SHA-512" hashValue="A0cLMdF0n5xXBpD4TYg4hGFFQvaCGl7oQw1FWOwOEMkPnlfhU+w39P8kmM1t5yBIKBLNi1XJ6dK+jAltxLF7AQ==" saltValue="NT1obLDKrNNIUJwDf57jBQ==" spinCount="100000" sheet="1" objects="1" scenarios="1" formatCells="0" formatColumns="0" formatRows="0" insertHyperlinks="0" autoFilter="0"/>
  <mergeCells count="15">
    <mergeCell ref="O5:Q5"/>
    <mergeCell ref="A5:C5"/>
    <mergeCell ref="B1:C1"/>
    <mergeCell ref="B2:C2"/>
    <mergeCell ref="J5:L5"/>
    <mergeCell ref="G5:I5"/>
    <mergeCell ref="G1:I1"/>
    <mergeCell ref="A3:C4"/>
    <mergeCell ref="H2:I2"/>
    <mergeCell ref="H3:I3"/>
    <mergeCell ref="M5:N5"/>
    <mergeCell ref="J1:N1"/>
    <mergeCell ref="K2:N2"/>
    <mergeCell ref="K3:N3"/>
    <mergeCell ref="J4:N4"/>
  </mergeCells>
  <conditionalFormatting sqref="G7:G200">
    <cfRule type="cellIs" dxfId="261" priority="18" stopIfTrue="1" operator="equal">
      <formula>"n/a"</formula>
    </cfRule>
    <cfRule type="cellIs" dxfId="260" priority="19" stopIfTrue="1" operator="equal">
      <formula>"tbd"</formula>
    </cfRule>
    <cfRule type="cellIs" dxfId="259" priority="20" stopIfTrue="1" operator="equal">
      <formula>"No"</formula>
    </cfRule>
    <cfRule type="cellIs" dxfId="258" priority="21" stopIfTrue="1" operator="equal">
      <formula>"Practice only"</formula>
    </cfRule>
    <cfRule type="cellIs" dxfId="257" priority="22" stopIfTrue="1" operator="equal">
      <formula>"Procedure only"</formula>
    </cfRule>
    <cfRule type="cellIs" dxfId="256" priority="23" stopIfTrue="1" operator="equal">
      <formula>"Yes"</formula>
    </cfRule>
  </conditionalFormatting>
  <conditionalFormatting sqref="J7:J200">
    <cfRule type="cellIs" dxfId="255" priority="24" stopIfTrue="1" operator="equal">
      <formula>"n/a"</formula>
    </cfRule>
    <cfRule type="cellIs" dxfId="254" priority="25" stopIfTrue="1" operator="equal">
      <formula>"tbd"</formula>
    </cfRule>
    <cfRule type="cellIs" dxfId="253" priority="26" stopIfTrue="1" operator="equal">
      <formula>"Full"</formula>
    </cfRule>
    <cfRule type="cellIs" dxfId="252" priority="27" stopIfTrue="1" operator="equal">
      <formula>"RI"</formula>
    </cfRule>
    <cfRule type="cellIs" dxfId="251" priority="28" stopIfTrue="1" operator="equal">
      <formula>"nc-"</formula>
    </cfRule>
    <cfRule type="cellIs" dxfId="250" priority="29" stopIfTrue="1" operator="equal">
      <formula>"NC+"</formula>
    </cfRule>
  </conditionalFormatting>
  <conditionalFormatting sqref="M7:M200">
    <cfRule type="cellIs" dxfId="249" priority="15" stopIfTrue="1" operator="equal">
      <formula>"n/a"</formula>
    </cfRule>
    <cfRule type="cellIs" dxfId="248" priority="16" stopIfTrue="1" operator="equal">
      <formula>"No"</formula>
    </cfRule>
    <cfRule type="cellIs" dxfId="247" priority="17" stopIfTrue="1" operator="equal">
      <formula>"Yes"</formula>
    </cfRule>
  </conditionalFormatting>
  <conditionalFormatting sqref="O7:O200">
    <cfRule type="cellIs" dxfId="246" priority="1" operator="equal">
      <formula>"Received"</formula>
    </cfRule>
    <cfRule type="cellIs" dxfId="245" priority="2" operator="equal">
      <formula>"Reviewed"</formula>
    </cfRule>
    <cfRule type="cellIs" dxfId="244" priority="3" stopIfTrue="1" operator="equal">
      <formula>"n/a"</formula>
    </cfRule>
    <cfRule type="cellIs" dxfId="243" priority="4" stopIfTrue="1" operator="equal">
      <formula>"tbd"</formula>
    </cfRule>
    <cfRule type="cellIs" dxfId="242" priority="5" stopIfTrue="1" operator="equal">
      <formula>"No"</formula>
    </cfRule>
    <cfRule type="cellIs" dxfId="241" priority="8" stopIfTrue="1" operator="equal">
      <formula>"Yes"</formula>
    </cfRule>
  </conditionalFormatting>
  <hyperlinks>
    <hyperlink ref="A3:C4" location="Coverpage!B56" display="Jump to Coverpage" xr:uid="{D923DE11-E78E-4BD7-AF83-7C07CD5143F2}"/>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B420543-6F70-4E55-9DDA-4242383D296B}">
          <x14:formula1>
            <xm:f>SelectionLists!$U$4:$U$10</xm:f>
          </x14:formula1>
          <xm:sqref>G7:G200</xm:sqref>
        </x14:dataValidation>
        <x14:dataValidation type="list" allowBlank="1" showInputMessage="1" showErrorMessage="1" xr:uid="{2AA95BCD-0823-4F31-A5F9-D0BB80CE5D70}">
          <x14:formula1>
            <xm:f>SelectionLists!$T$4:$T$10</xm:f>
          </x14:formula1>
          <xm:sqref>O7:O200</xm:sqref>
        </x14:dataValidation>
        <x14:dataValidation type="list" allowBlank="1" showInputMessage="1" showErrorMessage="1" xr:uid="{7A22B8B7-C355-4CF2-BA7B-793A2001C306}">
          <x14:formula1>
            <xm:f>SelectionLists!$P$4:$P$15</xm:f>
          </x14:formula1>
          <xm:sqref>J7:J200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8F9F-0DB0-4C3D-A40E-85294A3EF0D0}">
  <sheetPr>
    <tabColor theme="4" tint="-0.249977111117893"/>
    <pageSetUpPr fitToPage="1"/>
  </sheetPr>
  <dimension ref="A1:AZ229"/>
  <sheetViews>
    <sheetView workbookViewId="0">
      <selection activeCell="G7" sqref="G7"/>
    </sheetView>
  </sheetViews>
  <sheetFormatPr defaultColWidth="11.42578125" defaultRowHeight="16.5" x14ac:dyDescent="0.3"/>
  <cols>
    <col min="1" max="1" width="11.7109375" style="147" customWidth="1"/>
    <col min="2" max="2" width="7.85546875" style="147" customWidth="1"/>
    <col min="3" max="3" width="63.28515625" style="88" customWidth="1"/>
    <col min="4" max="6" width="7.7109375" style="148" customWidth="1"/>
    <col min="7" max="7" width="16.7109375" style="172" customWidth="1"/>
    <col min="8" max="9" width="38.85546875" style="153" customWidth="1"/>
    <col min="10" max="10" width="14.28515625" style="172" customWidth="1"/>
    <col min="11" max="11" width="37.140625" style="153" customWidth="1"/>
    <col min="12" max="12" width="24.28515625" style="153" customWidth="1"/>
    <col min="13" max="13" width="34.7109375" style="172" customWidth="1"/>
    <col min="14" max="14" width="37.140625" style="153" customWidth="1"/>
    <col min="15" max="15" width="19.7109375" style="153" customWidth="1"/>
    <col min="16" max="16" width="43.7109375" style="153" customWidth="1"/>
    <col min="17" max="17" width="46.140625" style="153" customWidth="1"/>
    <col min="18" max="52" width="11.42578125" style="88" hidden="1" customWidth="1"/>
    <col min="53" max="16384" width="11.42578125" style="88"/>
  </cols>
  <sheetData>
    <row r="1" spans="1:33" ht="15" customHeight="1" x14ac:dyDescent="0.3">
      <c r="A1" s="154" t="s">
        <v>0</v>
      </c>
      <c r="B1" s="1350" t="str">
        <f>IF(Coversheet!D5&lt;&gt;"",Coversheet!D5,"")</f>
        <v>[Company]</v>
      </c>
      <c r="C1" s="1350"/>
      <c r="D1" s="155"/>
      <c r="E1" s="156"/>
      <c r="F1" s="157"/>
      <c r="G1" s="1357" t="s">
        <v>10</v>
      </c>
      <c r="H1" s="1358"/>
      <c r="I1" s="1359"/>
      <c r="J1" s="1366" t="s">
        <v>54</v>
      </c>
      <c r="K1" s="1367"/>
      <c r="L1" s="1367"/>
      <c r="M1" s="1367"/>
      <c r="N1" s="1368"/>
      <c r="O1" s="86"/>
      <c r="P1" s="86"/>
      <c r="Q1" s="86"/>
      <c r="R1" s="270"/>
      <c r="S1" s="270"/>
      <c r="T1" s="270"/>
      <c r="U1" s="270"/>
      <c r="V1" s="270"/>
      <c r="W1" s="270"/>
      <c r="X1" s="270"/>
      <c r="Y1" s="270"/>
      <c r="Z1" s="270"/>
      <c r="AA1" s="270"/>
      <c r="AB1" s="270"/>
      <c r="AC1" s="270"/>
      <c r="AD1" s="270"/>
      <c r="AE1" s="270"/>
      <c r="AF1" s="270"/>
      <c r="AG1" s="270"/>
    </row>
    <row r="2" spans="1:33" x14ac:dyDescent="0.3">
      <c r="A2" s="154" t="s">
        <v>1</v>
      </c>
      <c r="B2" s="1350" t="str">
        <f>IF(Coversheet!D6&lt;&gt;"",Coversheet!D6,"")</f>
        <v>[Site]</v>
      </c>
      <c r="C2" s="1350"/>
      <c r="D2" s="90"/>
      <c r="E2" s="156"/>
      <c r="F2" s="156"/>
      <c r="G2" s="158" t="s">
        <v>33</v>
      </c>
      <c r="H2" s="1362" t="str">
        <f>IF(Coversheet!D56&lt;&gt;"",Coversheet!D56,"")</f>
        <v/>
      </c>
      <c r="I2" s="1363"/>
      <c r="J2" s="159" t="s">
        <v>16</v>
      </c>
      <c r="K2" s="1369" t="str">
        <f>IF(Coversheet!D62&lt;&gt;"",Coversheet!D62,"")</f>
        <v/>
      </c>
      <c r="L2" s="1370"/>
      <c r="M2" s="1370"/>
      <c r="N2" s="1371"/>
      <c r="O2" s="93"/>
      <c r="P2" s="93"/>
      <c r="Q2" s="93"/>
      <c r="R2" s="270"/>
      <c r="S2" s="270"/>
      <c r="T2" s="270"/>
      <c r="U2" s="270"/>
      <c r="V2" s="270"/>
      <c r="W2" s="270"/>
      <c r="X2" s="270"/>
      <c r="Y2" s="270"/>
      <c r="Z2" s="270"/>
      <c r="AA2" s="270"/>
      <c r="AB2" s="270"/>
      <c r="AC2" s="270"/>
      <c r="AD2" s="270"/>
      <c r="AE2" s="270"/>
      <c r="AF2" s="270"/>
      <c r="AG2" s="270"/>
    </row>
    <row r="3" spans="1:33" ht="14.65" customHeight="1" x14ac:dyDescent="0.3">
      <c r="A3" s="1360" t="s">
        <v>1119</v>
      </c>
      <c r="B3" s="1360"/>
      <c r="C3" s="1360"/>
      <c r="D3" s="156"/>
      <c r="E3" s="156"/>
      <c r="F3" s="156"/>
      <c r="G3" s="158" t="s">
        <v>34</v>
      </c>
      <c r="H3" s="1364" t="str">
        <f>IF(Coversheet!D57&gt;0,Coversheet!D57,"")</f>
        <v/>
      </c>
      <c r="I3" s="1365"/>
      <c r="J3" s="159" t="s">
        <v>17</v>
      </c>
      <c r="K3" s="1372" t="str">
        <f>IF(Coversheet!D71&gt;0,Coversheet!D71,"")</f>
        <v/>
      </c>
      <c r="L3" s="1373"/>
      <c r="M3" s="1373"/>
      <c r="N3" s="1374"/>
      <c r="O3" s="97"/>
      <c r="P3" s="97"/>
      <c r="Q3" s="97"/>
      <c r="R3" s="270"/>
      <c r="S3" s="270"/>
      <c r="T3" s="270"/>
      <c r="U3" s="270"/>
      <c r="V3" s="270"/>
      <c r="W3" s="270"/>
      <c r="X3" s="270"/>
      <c r="Y3" s="270"/>
      <c r="Z3" s="270"/>
      <c r="AA3" s="270"/>
      <c r="AB3" s="270"/>
      <c r="AC3" s="270"/>
      <c r="AD3" s="270"/>
      <c r="AE3" s="270"/>
      <c r="AF3" s="270"/>
      <c r="AG3" s="270"/>
    </row>
    <row r="4" spans="1:33" ht="15" customHeight="1" thickBot="1" x14ac:dyDescent="0.35">
      <c r="A4" s="1361"/>
      <c r="B4" s="1361"/>
      <c r="C4" s="1361"/>
      <c r="D4" s="156"/>
      <c r="E4" s="156"/>
      <c r="F4" s="156"/>
      <c r="G4" s="160"/>
      <c r="H4" s="161"/>
      <c r="I4" s="162"/>
      <c r="J4" s="1375"/>
      <c r="K4" s="1376"/>
      <c r="L4" s="1376"/>
      <c r="M4" s="1376"/>
      <c r="N4" s="1377"/>
      <c r="O4" s="86"/>
      <c r="P4" s="86"/>
      <c r="Q4" s="86"/>
      <c r="R4" s="270"/>
      <c r="S4" s="270"/>
      <c r="T4" s="270"/>
      <c r="U4" s="270"/>
      <c r="V4" s="270"/>
      <c r="W4" s="270"/>
      <c r="X4" s="270"/>
      <c r="Y4" s="270"/>
      <c r="Z4" s="270"/>
      <c r="AA4" s="270"/>
      <c r="AB4" s="270"/>
      <c r="AC4" s="270"/>
      <c r="AD4" s="270"/>
      <c r="AE4" s="270"/>
      <c r="AF4" s="270"/>
      <c r="AG4" s="270"/>
    </row>
    <row r="5" spans="1:33" s="104" customFormat="1" ht="45.6" customHeight="1" x14ac:dyDescent="0.25">
      <c r="A5" s="1347" t="s">
        <v>14</v>
      </c>
      <c r="B5" s="1348"/>
      <c r="C5" s="1349"/>
      <c r="D5" s="122" t="s">
        <v>13</v>
      </c>
      <c r="E5" s="102" t="s">
        <v>38</v>
      </c>
      <c r="F5" s="102" t="s">
        <v>38</v>
      </c>
      <c r="G5" s="1354" t="s">
        <v>15</v>
      </c>
      <c r="H5" s="1355"/>
      <c r="I5" s="1356"/>
      <c r="J5" s="1351" t="s">
        <v>18</v>
      </c>
      <c r="K5" s="1352"/>
      <c r="L5" s="1353"/>
      <c r="M5" s="1344" t="s">
        <v>39</v>
      </c>
      <c r="N5" s="1345"/>
      <c r="O5" s="1344" t="s">
        <v>935</v>
      </c>
      <c r="P5" s="1345"/>
      <c r="Q5" s="1346"/>
      <c r="R5" s="705" t="s">
        <v>94</v>
      </c>
      <c r="S5" s="705"/>
      <c r="T5" s="705"/>
      <c r="U5" s="705"/>
      <c r="V5" s="705"/>
      <c r="W5" s="705"/>
      <c r="X5" s="705"/>
      <c r="Y5" s="705"/>
      <c r="Z5" s="705" t="s">
        <v>78</v>
      </c>
      <c r="AA5" s="705"/>
      <c r="AB5" s="705"/>
      <c r="AC5" s="705"/>
      <c r="AD5" s="705"/>
      <c r="AE5" s="705"/>
      <c r="AF5" s="705"/>
      <c r="AG5" s="705"/>
    </row>
    <row r="6" spans="1:33" s="104" customFormat="1" ht="77.650000000000006" customHeight="1" thickBot="1" x14ac:dyDescent="0.3">
      <c r="A6" s="163" t="s">
        <v>110</v>
      </c>
      <c r="B6" s="163" t="s">
        <v>3</v>
      </c>
      <c r="C6" s="164" t="s">
        <v>4</v>
      </c>
      <c r="D6" s="165" t="s">
        <v>45</v>
      </c>
      <c r="E6" s="166" t="s">
        <v>1160</v>
      </c>
      <c r="F6" s="167" t="s">
        <v>1161</v>
      </c>
      <c r="G6" s="126" t="s">
        <v>100</v>
      </c>
      <c r="H6" s="168" t="s">
        <v>114</v>
      </c>
      <c r="I6" s="169" t="s">
        <v>99</v>
      </c>
      <c r="J6" s="170" t="s">
        <v>55</v>
      </c>
      <c r="K6" s="115" t="s">
        <v>37</v>
      </c>
      <c r="L6" s="171" t="s">
        <v>108</v>
      </c>
      <c r="M6" s="117" t="s">
        <v>113</v>
      </c>
      <c r="N6" s="132" t="s">
        <v>119</v>
      </c>
      <c r="O6" s="117" t="str">
        <f>"Auditor requests additional evidence" &amp; CHAR(10) &amp; "Total: " &amp; COUNTIF(O7:O200,"Yes") &amp; " requests"</f>
        <v>Auditor requests additional evidence
Total: 0 requests</v>
      </c>
      <c r="P6" s="119" t="s">
        <v>268</v>
      </c>
      <c r="Q6" s="120" t="s">
        <v>269</v>
      </c>
      <c r="R6" s="705" t="s">
        <v>70</v>
      </c>
      <c r="S6" s="705" t="s">
        <v>71</v>
      </c>
      <c r="T6" s="705" t="s">
        <v>72</v>
      </c>
      <c r="U6" s="705" t="s">
        <v>73</v>
      </c>
      <c r="V6" s="705" t="s">
        <v>74</v>
      </c>
      <c r="W6" s="705" t="s">
        <v>75</v>
      </c>
      <c r="X6" s="705" t="s">
        <v>76</v>
      </c>
      <c r="Y6" s="705" t="s">
        <v>77</v>
      </c>
      <c r="Z6" s="705" t="str">
        <f>R6</f>
        <v>Product 1</v>
      </c>
      <c r="AA6" s="705" t="str">
        <f t="shared" ref="AA6:AG6" si="0">S6</f>
        <v>Product 2</v>
      </c>
      <c r="AB6" s="705" t="str">
        <f t="shared" si="0"/>
        <v>Product 3</v>
      </c>
      <c r="AC6" s="705" t="str">
        <f t="shared" si="0"/>
        <v>Product 4</v>
      </c>
      <c r="AD6" s="705" t="str">
        <f t="shared" si="0"/>
        <v>Product 5</v>
      </c>
      <c r="AE6" s="705" t="s">
        <v>1159</v>
      </c>
      <c r="AF6" s="705" t="str">
        <f t="shared" si="0"/>
        <v>Product 7</v>
      </c>
      <c r="AG6" s="705" t="str">
        <f t="shared" si="0"/>
        <v>Product 8</v>
      </c>
    </row>
    <row r="7" spans="1:33" s="121" customFormat="1" ht="19.899999999999999" customHeight="1" x14ac:dyDescent="0.25">
      <c r="A7" s="20" t="s">
        <v>1164</v>
      </c>
      <c r="B7" s="21" t="s">
        <v>1165</v>
      </c>
      <c r="C7" s="22" t="s">
        <v>1166</v>
      </c>
      <c r="D7" s="25" t="s">
        <v>1167</v>
      </c>
      <c r="E7" s="25"/>
      <c r="F7" s="26"/>
      <c r="G7" s="44" t="s">
        <v>86</v>
      </c>
      <c r="H7" s="45"/>
      <c r="I7" s="46"/>
      <c r="J7" s="81" t="s">
        <v>86</v>
      </c>
      <c r="K7" s="53"/>
      <c r="L7" s="54"/>
      <c r="M7" s="55"/>
      <c r="N7" s="54"/>
      <c r="O7" s="55" t="s">
        <v>61</v>
      </c>
      <c r="P7" s="53"/>
      <c r="Q7" s="63"/>
      <c r="R7" s="706" t="b">
        <v>1</v>
      </c>
      <c r="S7" s="706" t="b">
        <v>0</v>
      </c>
      <c r="T7" s="706" t="b">
        <v>0</v>
      </c>
      <c r="U7" s="706" t="b">
        <v>0</v>
      </c>
      <c r="V7" s="706" t="b">
        <v>0</v>
      </c>
      <c r="W7" s="706" t="b">
        <v>0</v>
      </c>
      <c r="X7" s="706" t="b">
        <v>0</v>
      </c>
      <c r="Y7" s="706" t="b">
        <v>0</v>
      </c>
      <c r="Z7" s="706" t="str">
        <f>IF(R7,IFERROR(LEFT($J7,SEARCH(" (",$J7)-1),$J7),"")</f>
        <v>tbd</v>
      </c>
      <c r="AA7" s="706" t="str">
        <f t="shared" ref="AA7:AG22" si="1">IF(S7,IFERROR(LEFT($J7,SEARCH(" (",$J7)-1),$J7),"")</f>
        <v/>
      </c>
      <c r="AB7" s="706" t="str">
        <f t="shared" si="1"/>
        <v/>
      </c>
      <c r="AC7" s="706" t="str">
        <f t="shared" si="1"/>
        <v/>
      </c>
      <c r="AD7" s="706" t="str">
        <f t="shared" si="1"/>
        <v/>
      </c>
      <c r="AE7" s="706" t="str">
        <f t="shared" si="1"/>
        <v/>
      </c>
      <c r="AF7" s="706" t="str">
        <f t="shared" si="1"/>
        <v/>
      </c>
      <c r="AG7" s="706" t="str">
        <f t="shared" si="1"/>
        <v/>
      </c>
    </row>
    <row r="8" spans="1:33" s="121" customFormat="1" ht="19.899999999999999" customHeight="1" x14ac:dyDescent="0.25">
      <c r="A8" s="9" t="s">
        <v>1168</v>
      </c>
      <c r="B8" s="7" t="s">
        <v>1169</v>
      </c>
      <c r="C8" s="2" t="s">
        <v>1170</v>
      </c>
      <c r="D8" s="4" t="s">
        <v>1167</v>
      </c>
      <c r="E8" s="4"/>
      <c r="F8" s="15"/>
      <c r="G8" s="47" t="s">
        <v>86</v>
      </c>
      <c r="H8" s="48"/>
      <c r="I8" s="49"/>
      <c r="J8" s="82" t="s">
        <v>86</v>
      </c>
      <c r="K8" s="56"/>
      <c r="L8" s="57"/>
      <c r="M8" s="58"/>
      <c r="N8" s="57"/>
      <c r="O8" s="58" t="s">
        <v>61</v>
      </c>
      <c r="P8" s="56"/>
      <c r="Q8" s="49"/>
      <c r="R8" s="706" t="b">
        <v>1</v>
      </c>
      <c r="S8" s="706" t="b">
        <f t="shared" ref="S8:Y23" si="2">S7</f>
        <v>0</v>
      </c>
      <c r="T8" s="706" t="b">
        <f t="shared" si="2"/>
        <v>0</v>
      </c>
      <c r="U8" s="706" t="b">
        <f t="shared" si="2"/>
        <v>0</v>
      </c>
      <c r="V8" s="706" t="b">
        <f t="shared" si="2"/>
        <v>0</v>
      </c>
      <c r="W8" s="706" t="b">
        <f t="shared" si="2"/>
        <v>0</v>
      </c>
      <c r="X8" s="706" t="b">
        <f t="shared" si="2"/>
        <v>0</v>
      </c>
      <c r="Y8" s="706" t="b">
        <f t="shared" si="2"/>
        <v>0</v>
      </c>
      <c r="Z8" s="706" t="str">
        <f t="shared" ref="Z8:AG52" si="3">IF(R8,IFERROR(LEFT($J8,SEARCH(" (",$J8)-1),$J8),"")</f>
        <v>tbd</v>
      </c>
      <c r="AA8" s="706" t="str">
        <f t="shared" si="1"/>
        <v/>
      </c>
      <c r="AB8" s="706" t="str">
        <f t="shared" si="1"/>
        <v/>
      </c>
      <c r="AC8" s="706" t="str">
        <f t="shared" si="1"/>
        <v/>
      </c>
      <c r="AD8" s="706" t="str">
        <f t="shared" si="1"/>
        <v/>
      </c>
      <c r="AE8" s="706" t="str">
        <f t="shared" si="1"/>
        <v/>
      </c>
      <c r="AF8" s="706" t="str">
        <f t="shared" si="1"/>
        <v/>
      </c>
      <c r="AG8" s="706" t="str">
        <f t="shared" si="1"/>
        <v/>
      </c>
    </row>
    <row r="9" spans="1:33" s="121" customFormat="1" ht="19.899999999999999" customHeight="1" x14ac:dyDescent="0.25">
      <c r="A9" s="9" t="s">
        <v>1171</v>
      </c>
      <c r="B9" s="7" t="s">
        <v>1172</v>
      </c>
      <c r="C9" s="2" t="s">
        <v>1173</v>
      </c>
      <c r="D9" s="4" t="s">
        <v>1174</v>
      </c>
      <c r="E9" s="4"/>
      <c r="F9" s="15"/>
      <c r="G9" s="47" t="s">
        <v>86</v>
      </c>
      <c r="H9" s="48"/>
      <c r="I9" s="49"/>
      <c r="J9" s="82" t="s">
        <v>86</v>
      </c>
      <c r="K9" s="56"/>
      <c r="L9" s="57"/>
      <c r="M9" s="58"/>
      <c r="N9" s="57"/>
      <c r="O9" s="58" t="s">
        <v>61</v>
      </c>
      <c r="P9" s="56"/>
      <c r="Q9" s="49"/>
      <c r="R9" s="706" t="b">
        <v>1</v>
      </c>
      <c r="S9" s="706" t="b">
        <f t="shared" si="2"/>
        <v>0</v>
      </c>
      <c r="T9" s="706" t="b">
        <f t="shared" si="2"/>
        <v>0</v>
      </c>
      <c r="U9" s="706" t="b">
        <f t="shared" si="2"/>
        <v>0</v>
      </c>
      <c r="V9" s="706" t="b">
        <f t="shared" si="2"/>
        <v>0</v>
      </c>
      <c r="W9" s="706" t="b">
        <f t="shared" si="2"/>
        <v>0</v>
      </c>
      <c r="X9" s="706" t="b">
        <f t="shared" si="2"/>
        <v>0</v>
      </c>
      <c r="Y9" s="706" t="b">
        <f t="shared" si="2"/>
        <v>0</v>
      </c>
      <c r="Z9" s="706" t="str">
        <f t="shared" si="3"/>
        <v>tbd</v>
      </c>
      <c r="AA9" s="706" t="str">
        <f t="shared" si="1"/>
        <v/>
      </c>
      <c r="AB9" s="706" t="str">
        <f t="shared" si="1"/>
        <v/>
      </c>
      <c r="AC9" s="706" t="str">
        <f t="shared" si="1"/>
        <v/>
      </c>
      <c r="AD9" s="706" t="str">
        <f t="shared" si="1"/>
        <v/>
      </c>
      <c r="AE9" s="706" t="str">
        <f t="shared" si="1"/>
        <v/>
      </c>
      <c r="AF9" s="706" t="str">
        <f t="shared" si="1"/>
        <v/>
      </c>
      <c r="AG9" s="706" t="str">
        <f t="shared" si="1"/>
        <v/>
      </c>
    </row>
    <row r="10" spans="1:33" s="121" customFormat="1" ht="19.899999999999999" customHeight="1" x14ac:dyDescent="0.25">
      <c r="A10" s="9" t="s">
        <v>1175</v>
      </c>
      <c r="B10" s="7" t="s">
        <v>1176</v>
      </c>
      <c r="C10" s="2" t="s">
        <v>1177</v>
      </c>
      <c r="D10" s="4" t="s">
        <v>1174</v>
      </c>
      <c r="E10" s="4"/>
      <c r="F10" s="15"/>
      <c r="G10" s="47" t="s">
        <v>86</v>
      </c>
      <c r="H10" s="48"/>
      <c r="I10" s="49"/>
      <c r="J10" s="82" t="s">
        <v>86</v>
      </c>
      <c r="K10" s="56"/>
      <c r="L10" s="57"/>
      <c r="M10" s="58"/>
      <c r="N10" s="57"/>
      <c r="O10" s="58" t="s">
        <v>61</v>
      </c>
      <c r="P10" s="56"/>
      <c r="Q10" s="49"/>
      <c r="R10" s="706" t="b">
        <v>1</v>
      </c>
      <c r="S10" s="706" t="b">
        <f t="shared" si="2"/>
        <v>0</v>
      </c>
      <c r="T10" s="706" t="b">
        <f t="shared" si="2"/>
        <v>0</v>
      </c>
      <c r="U10" s="706" t="b">
        <f t="shared" si="2"/>
        <v>0</v>
      </c>
      <c r="V10" s="706" t="b">
        <f t="shared" si="2"/>
        <v>0</v>
      </c>
      <c r="W10" s="706" t="b">
        <f t="shared" si="2"/>
        <v>0</v>
      </c>
      <c r="X10" s="706" t="b">
        <f t="shared" si="2"/>
        <v>0</v>
      </c>
      <c r="Y10" s="706" t="b">
        <f t="shared" si="2"/>
        <v>0</v>
      </c>
      <c r="Z10" s="706" t="str">
        <f t="shared" si="3"/>
        <v>tbd</v>
      </c>
      <c r="AA10" s="706" t="str">
        <f t="shared" si="1"/>
        <v/>
      </c>
      <c r="AB10" s="706" t="str">
        <f t="shared" si="1"/>
        <v/>
      </c>
      <c r="AC10" s="706" t="str">
        <f t="shared" si="1"/>
        <v/>
      </c>
      <c r="AD10" s="706" t="str">
        <f t="shared" si="1"/>
        <v/>
      </c>
      <c r="AE10" s="706" t="str">
        <f t="shared" si="1"/>
        <v/>
      </c>
      <c r="AF10" s="706" t="str">
        <f t="shared" si="1"/>
        <v/>
      </c>
      <c r="AG10" s="706" t="str">
        <f t="shared" si="1"/>
        <v/>
      </c>
    </row>
    <row r="11" spans="1:33" s="121" customFormat="1" ht="19.899999999999999" customHeight="1" x14ac:dyDescent="0.25">
      <c r="A11" s="9" t="s">
        <v>1178</v>
      </c>
      <c r="B11" s="7" t="s">
        <v>1179</v>
      </c>
      <c r="C11" s="2" t="s">
        <v>1180</v>
      </c>
      <c r="D11" s="4" t="s">
        <v>1174</v>
      </c>
      <c r="E11" s="4"/>
      <c r="F11" s="15"/>
      <c r="G11" s="47" t="s">
        <v>86</v>
      </c>
      <c r="H11" s="48"/>
      <c r="I11" s="49"/>
      <c r="J11" s="82" t="s">
        <v>86</v>
      </c>
      <c r="K11" s="56"/>
      <c r="L11" s="57"/>
      <c r="M11" s="58"/>
      <c r="N11" s="57"/>
      <c r="O11" s="58" t="s">
        <v>61</v>
      </c>
      <c r="P11" s="56"/>
      <c r="Q11" s="49"/>
      <c r="R11" s="706" t="b">
        <v>1</v>
      </c>
      <c r="S11" s="706" t="b">
        <f t="shared" ref="S11:Y24" si="4">S10</f>
        <v>0</v>
      </c>
      <c r="T11" s="706" t="b">
        <f t="shared" si="4"/>
        <v>0</v>
      </c>
      <c r="U11" s="706" t="b">
        <f t="shared" si="4"/>
        <v>0</v>
      </c>
      <c r="V11" s="706" t="b">
        <f t="shared" si="4"/>
        <v>0</v>
      </c>
      <c r="W11" s="706" t="b">
        <f t="shared" si="4"/>
        <v>0</v>
      </c>
      <c r="X11" s="706" t="b">
        <f t="shared" si="4"/>
        <v>0</v>
      </c>
      <c r="Y11" s="706" t="b">
        <f t="shared" si="4"/>
        <v>0</v>
      </c>
      <c r="Z11" s="706" t="str">
        <f t="shared" si="3"/>
        <v>tbd</v>
      </c>
      <c r="AA11" s="706" t="str">
        <f t="shared" si="1"/>
        <v/>
      </c>
      <c r="AB11" s="706" t="str">
        <f t="shared" si="1"/>
        <v/>
      </c>
      <c r="AC11" s="706" t="str">
        <f t="shared" si="1"/>
        <v/>
      </c>
      <c r="AD11" s="706" t="str">
        <f t="shared" si="1"/>
        <v/>
      </c>
      <c r="AE11" s="706" t="str">
        <f t="shared" si="1"/>
        <v/>
      </c>
      <c r="AF11" s="706" t="str">
        <f t="shared" si="1"/>
        <v/>
      </c>
      <c r="AG11" s="706" t="str">
        <f t="shared" si="1"/>
        <v/>
      </c>
    </row>
    <row r="12" spans="1:33" s="121" customFormat="1" ht="19.899999999999999" customHeight="1" x14ac:dyDescent="0.25">
      <c r="A12" s="9" t="s">
        <v>1181</v>
      </c>
      <c r="B12" s="7" t="s">
        <v>1182</v>
      </c>
      <c r="C12" s="2" t="s">
        <v>1183</v>
      </c>
      <c r="D12" s="4" t="s">
        <v>1167</v>
      </c>
      <c r="E12" s="4"/>
      <c r="F12" s="15"/>
      <c r="G12" s="47" t="s">
        <v>86</v>
      </c>
      <c r="H12" s="48"/>
      <c r="I12" s="49"/>
      <c r="J12" s="82" t="s">
        <v>86</v>
      </c>
      <c r="K12" s="56"/>
      <c r="L12" s="57"/>
      <c r="M12" s="58"/>
      <c r="N12" s="57"/>
      <c r="O12" s="58" t="s">
        <v>61</v>
      </c>
      <c r="P12" s="56"/>
      <c r="Q12" s="49"/>
      <c r="R12" s="706" t="b">
        <v>1</v>
      </c>
      <c r="S12" s="706" t="b">
        <f t="shared" si="2"/>
        <v>0</v>
      </c>
      <c r="T12" s="706" t="b">
        <f t="shared" si="2"/>
        <v>0</v>
      </c>
      <c r="U12" s="706" t="b">
        <f t="shared" si="2"/>
        <v>0</v>
      </c>
      <c r="V12" s="706" t="b">
        <f t="shared" si="2"/>
        <v>0</v>
      </c>
      <c r="W12" s="706" t="b">
        <f t="shared" si="2"/>
        <v>0</v>
      </c>
      <c r="X12" s="706" t="b">
        <f t="shared" si="2"/>
        <v>0</v>
      </c>
      <c r="Y12" s="706" t="b">
        <f t="shared" si="2"/>
        <v>0</v>
      </c>
      <c r="Z12" s="706" t="str">
        <f t="shared" si="3"/>
        <v>tbd</v>
      </c>
      <c r="AA12" s="706" t="str">
        <f t="shared" si="1"/>
        <v/>
      </c>
      <c r="AB12" s="706" t="str">
        <f t="shared" si="1"/>
        <v/>
      </c>
      <c r="AC12" s="706" t="str">
        <f t="shared" si="1"/>
        <v/>
      </c>
      <c r="AD12" s="706" t="str">
        <f t="shared" si="1"/>
        <v/>
      </c>
      <c r="AE12" s="706" t="str">
        <f t="shared" si="1"/>
        <v/>
      </c>
      <c r="AF12" s="706" t="str">
        <f t="shared" si="1"/>
        <v/>
      </c>
      <c r="AG12" s="706" t="str">
        <f t="shared" si="1"/>
        <v/>
      </c>
    </row>
    <row r="13" spans="1:33" s="121" customFormat="1" ht="19.899999999999999" customHeight="1" x14ac:dyDescent="0.25">
      <c r="A13" s="9" t="s">
        <v>1184</v>
      </c>
      <c r="B13" s="7" t="s">
        <v>1185</v>
      </c>
      <c r="C13" s="2" t="s">
        <v>1186</v>
      </c>
      <c r="D13" s="4" t="s">
        <v>1174</v>
      </c>
      <c r="E13" s="4"/>
      <c r="F13" s="15"/>
      <c r="G13" s="47" t="s">
        <v>86</v>
      </c>
      <c r="H13" s="48"/>
      <c r="I13" s="49"/>
      <c r="J13" s="82" t="s">
        <v>86</v>
      </c>
      <c r="K13" s="56"/>
      <c r="L13" s="57"/>
      <c r="M13" s="58"/>
      <c r="N13" s="57"/>
      <c r="O13" s="58" t="s">
        <v>61</v>
      </c>
      <c r="P13" s="56"/>
      <c r="Q13" s="49"/>
      <c r="R13" s="706" t="b">
        <v>1</v>
      </c>
      <c r="S13" s="706" t="b">
        <f t="shared" si="2"/>
        <v>0</v>
      </c>
      <c r="T13" s="706" t="b">
        <f t="shared" si="2"/>
        <v>0</v>
      </c>
      <c r="U13" s="706" t="b">
        <f t="shared" si="2"/>
        <v>0</v>
      </c>
      <c r="V13" s="706" t="b">
        <f t="shared" si="2"/>
        <v>0</v>
      </c>
      <c r="W13" s="706" t="b">
        <f t="shared" si="2"/>
        <v>0</v>
      </c>
      <c r="X13" s="706" t="b">
        <f t="shared" si="2"/>
        <v>0</v>
      </c>
      <c r="Y13" s="706" t="b">
        <f t="shared" si="2"/>
        <v>0</v>
      </c>
      <c r="Z13" s="706" t="str">
        <f t="shared" si="3"/>
        <v>tbd</v>
      </c>
      <c r="AA13" s="706" t="str">
        <f t="shared" si="1"/>
        <v/>
      </c>
      <c r="AB13" s="706" t="str">
        <f t="shared" si="1"/>
        <v/>
      </c>
      <c r="AC13" s="706" t="str">
        <f t="shared" si="1"/>
        <v/>
      </c>
      <c r="AD13" s="706" t="str">
        <f t="shared" si="1"/>
        <v/>
      </c>
      <c r="AE13" s="706" t="str">
        <f t="shared" si="1"/>
        <v/>
      </c>
      <c r="AF13" s="706" t="str">
        <f t="shared" si="1"/>
        <v/>
      </c>
      <c r="AG13" s="706" t="str">
        <f t="shared" si="1"/>
        <v/>
      </c>
    </row>
    <row r="14" spans="1:33" s="121" customFormat="1" ht="19.899999999999999" customHeight="1" x14ac:dyDescent="0.25">
      <c r="A14" s="9" t="s">
        <v>1187</v>
      </c>
      <c r="B14" s="7" t="s">
        <v>1188</v>
      </c>
      <c r="C14" s="2" t="s">
        <v>1189</v>
      </c>
      <c r="D14" s="4" t="s">
        <v>1167</v>
      </c>
      <c r="E14" s="4"/>
      <c r="F14" s="15"/>
      <c r="G14" s="47" t="s">
        <v>86</v>
      </c>
      <c r="H14" s="48"/>
      <c r="I14" s="49"/>
      <c r="J14" s="82" t="s">
        <v>86</v>
      </c>
      <c r="K14" s="56"/>
      <c r="L14" s="57"/>
      <c r="M14" s="58"/>
      <c r="N14" s="57"/>
      <c r="O14" s="58" t="s">
        <v>61</v>
      </c>
      <c r="P14" s="56"/>
      <c r="Q14" s="49"/>
      <c r="R14" s="706" t="b">
        <v>1</v>
      </c>
      <c r="S14" s="706" t="b">
        <f t="shared" si="2"/>
        <v>0</v>
      </c>
      <c r="T14" s="706" t="b">
        <f t="shared" si="2"/>
        <v>0</v>
      </c>
      <c r="U14" s="706" t="b">
        <f t="shared" si="2"/>
        <v>0</v>
      </c>
      <c r="V14" s="706" t="b">
        <f t="shared" si="2"/>
        <v>0</v>
      </c>
      <c r="W14" s="706" t="b">
        <f t="shared" si="2"/>
        <v>0</v>
      </c>
      <c r="X14" s="706" t="b">
        <f t="shared" si="2"/>
        <v>0</v>
      </c>
      <c r="Y14" s="706" t="b">
        <f t="shared" si="2"/>
        <v>0</v>
      </c>
      <c r="Z14" s="706" t="str">
        <f t="shared" si="3"/>
        <v>tbd</v>
      </c>
      <c r="AA14" s="706" t="str">
        <f t="shared" si="1"/>
        <v/>
      </c>
      <c r="AB14" s="706" t="str">
        <f t="shared" si="1"/>
        <v/>
      </c>
      <c r="AC14" s="706" t="str">
        <f t="shared" si="1"/>
        <v/>
      </c>
      <c r="AD14" s="706" t="str">
        <f t="shared" si="1"/>
        <v/>
      </c>
      <c r="AE14" s="706" t="str">
        <f t="shared" si="1"/>
        <v/>
      </c>
      <c r="AF14" s="706" t="str">
        <f t="shared" si="1"/>
        <v/>
      </c>
      <c r="AG14" s="706" t="str">
        <f t="shared" si="1"/>
        <v/>
      </c>
    </row>
    <row r="15" spans="1:33" s="121" customFormat="1" ht="19.899999999999999" customHeight="1" x14ac:dyDescent="0.25">
      <c r="A15" s="9" t="s">
        <v>1190</v>
      </c>
      <c r="B15" s="7" t="s">
        <v>1191</v>
      </c>
      <c r="C15" s="2" t="s">
        <v>1192</v>
      </c>
      <c r="D15" s="4" t="s">
        <v>1193</v>
      </c>
      <c r="E15" s="4"/>
      <c r="F15" s="15"/>
      <c r="G15" s="47" t="s">
        <v>86</v>
      </c>
      <c r="H15" s="48"/>
      <c r="I15" s="49"/>
      <c r="J15" s="82" t="s">
        <v>86</v>
      </c>
      <c r="K15" s="56"/>
      <c r="L15" s="57"/>
      <c r="M15" s="58"/>
      <c r="N15" s="57"/>
      <c r="O15" s="58" t="s">
        <v>61</v>
      </c>
      <c r="P15" s="56"/>
      <c r="Q15" s="49"/>
      <c r="R15" s="706" t="b">
        <v>1</v>
      </c>
      <c r="S15" s="706" t="b">
        <f t="shared" si="2"/>
        <v>0</v>
      </c>
      <c r="T15" s="706" t="b">
        <f t="shared" si="2"/>
        <v>0</v>
      </c>
      <c r="U15" s="706" t="b">
        <f t="shared" si="2"/>
        <v>0</v>
      </c>
      <c r="V15" s="706" t="b">
        <f t="shared" si="2"/>
        <v>0</v>
      </c>
      <c r="W15" s="706" t="b">
        <f t="shared" si="2"/>
        <v>0</v>
      </c>
      <c r="X15" s="706" t="b">
        <f t="shared" si="2"/>
        <v>0</v>
      </c>
      <c r="Y15" s="706" t="b">
        <f t="shared" si="2"/>
        <v>0</v>
      </c>
      <c r="Z15" s="706" t="str">
        <f t="shared" si="3"/>
        <v>tbd</v>
      </c>
      <c r="AA15" s="706" t="str">
        <f t="shared" si="1"/>
        <v/>
      </c>
      <c r="AB15" s="706" t="str">
        <f t="shared" si="1"/>
        <v/>
      </c>
      <c r="AC15" s="706" t="str">
        <f t="shared" si="1"/>
        <v/>
      </c>
      <c r="AD15" s="706" t="str">
        <f t="shared" si="1"/>
        <v/>
      </c>
      <c r="AE15" s="706" t="str">
        <f t="shared" si="1"/>
        <v/>
      </c>
      <c r="AF15" s="706" t="str">
        <f t="shared" si="1"/>
        <v/>
      </c>
      <c r="AG15" s="706" t="str">
        <f t="shared" si="1"/>
        <v/>
      </c>
    </row>
    <row r="16" spans="1:33" s="121" customFormat="1" ht="19.899999999999999" customHeight="1" x14ac:dyDescent="0.25">
      <c r="A16" s="9" t="s">
        <v>1194</v>
      </c>
      <c r="B16" s="7" t="s">
        <v>1195</v>
      </c>
      <c r="C16" s="2" t="s">
        <v>1196</v>
      </c>
      <c r="D16" s="4" t="s">
        <v>1193</v>
      </c>
      <c r="E16" s="4"/>
      <c r="F16" s="15"/>
      <c r="G16" s="47" t="s">
        <v>86</v>
      </c>
      <c r="H16" s="48"/>
      <c r="I16" s="49"/>
      <c r="J16" s="82" t="s">
        <v>86</v>
      </c>
      <c r="K16" s="56"/>
      <c r="L16" s="57"/>
      <c r="M16" s="58"/>
      <c r="N16" s="57"/>
      <c r="O16" s="58" t="s">
        <v>61</v>
      </c>
      <c r="P16" s="56"/>
      <c r="Q16" s="49"/>
      <c r="R16" s="706" t="b">
        <v>1</v>
      </c>
      <c r="S16" s="706" t="b">
        <f t="shared" si="2"/>
        <v>0</v>
      </c>
      <c r="T16" s="706" t="b">
        <f t="shared" si="2"/>
        <v>0</v>
      </c>
      <c r="U16" s="706" t="b">
        <f t="shared" si="2"/>
        <v>0</v>
      </c>
      <c r="V16" s="706" t="b">
        <f t="shared" si="2"/>
        <v>0</v>
      </c>
      <c r="W16" s="706" t="b">
        <f t="shared" si="2"/>
        <v>0</v>
      </c>
      <c r="X16" s="706" t="b">
        <f t="shared" si="2"/>
        <v>0</v>
      </c>
      <c r="Y16" s="706" t="b">
        <f t="shared" si="2"/>
        <v>0</v>
      </c>
      <c r="Z16" s="706" t="str">
        <f t="shared" si="3"/>
        <v>tbd</v>
      </c>
      <c r="AA16" s="706" t="str">
        <f t="shared" si="1"/>
        <v/>
      </c>
      <c r="AB16" s="706" t="str">
        <f t="shared" si="1"/>
        <v/>
      </c>
      <c r="AC16" s="706" t="str">
        <f t="shared" si="1"/>
        <v/>
      </c>
      <c r="AD16" s="706" t="str">
        <f t="shared" si="1"/>
        <v/>
      </c>
      <c r="AE16" s="706" t="str">
        <f t="shared" si="1"/>
        <v/>
      </c>
      <c r="AF16" s="706" t="str">
        <f t="shared" si="1"/>
        <v/>
      </c>
      <c r="AG16" s="706" t="str">
        <f t="shared" si="1"/>
        <v/>
      </c>
    </row>
    <row r="17" spans="1:33" s="121" customFormat="1" ht="19.899999999999999" customHeight="1" x14ac:dyDescent="0.25">
      <c r="A17" s="9" t="s">
        <v>1197</v>
      </c>
      <c r="B17" s="7" t="s">
        <v>1198</v>
      </c>
      <c r="C17" s="2" t="s">
        <v>1199</v>
      </c>
      <c r="D17" s="4" t="s">
        <v>1193</v>
      </c>
      <c r="E17" s="4"/>
      <c r="F17" s="15"/>
      <c r="G17" s="47" t="s">
        <v>86</v>
      </c>
      <c r="H17" s="48"/>
      <c r="I17" s="49"/>
      <c r="J17" s="82" t="s">
        <v>86</v>
      </c>
      <c r="K17" s="56"/>
      <c r="L17" s="57"/>
      <c r="M17" s="58"/>
      <c r="N17" s="57"/>
      <c r="O17" s="58" t="s">
        <v>61</v>
      </c>
      <c r="P17" s="56"/>
      <c r="Q17" s="49"/>
      <c r="R17" s="706" t="b">
        <v>1</v>
      </c>
      <c r="S17" s="706" t="b">
        <f t="shared" si="2"/>
        <v>0</v>
      </c>
      <c r="T17" s="706" t="b">
        <f t="shared" si="2"/>
        <v>0</v>
      </c>
      <c r="U17" s="706" t="b">
        <f t="shared" si="2"/>
        <v>0</v>
      </c>
      <c r="V17" s="706" t="b">
        <f t="shared" si="2"/>
        <v>0</v>
      </c>
      <c r="W17" s="706" t="b">
        <f t="shared" si="2"/>
        <v>0</v>
      </c>
      <c r="X17" s="706" t="b">
        <f t="shared" si="2"/>
        <v>0</v>
      </c>
      <c r="Y17" s="706" t="b">
        <f t="shared" si="2"/>
        <v>0</v>
      </c>
      <c r="Z17" s="706" t="str">
        <f t="shared" si="3"/>
        <v>tbd</v>
      </c>
      <c r="AA17" s="706" t="str">
        <f t="shared" si="1"/>
        <v/>
      </c>
      <c r="AB17" s="706" t="str">
        <f t="shared" si="1"/>
        <v/>
      </c>
      <c r="AC17" s="706" t="str">
        <f t="shared" si="1"/>
        <v/>
      </c>
      <c r="AD17" s="706" t="str">
        <f t="shared" si="1"/>
        <v/>
      </c>
      <c r="AE17" s="706" t="str">
        <f t="shared" si="1"/>
        <v/>
      </c>
      <c r="AF17" s="706" t="str">
        <f t="shared" si="1"/>
        <v/>
      </c>
      <c r="AG17" s="706" t="str">
        <f t="shared" si="1"/>
        <v/>
      </c>
    </row>
    <row r="18" spans="1:33" s="121" customFormat="1" ht="19.899999999999999" customHeight="1" x14ac:dyDescent="0.25">
      <c r="A18" s="9" t="s">
        <v>1200</v>
      </c>
      <c r="B18" s="7" t="s">
        <v>1201</v>
      </c>
      <c r="C18" s="2" t="s">
        <v>1202</v>
      </c>
      <c r="D18" s="4" t="s">
        <v>1193</v>
      </c>
      <c r="E18" s="4"/>
      <c r="F18" s="15"/>
      <c r="G18" s="47" t="s">
        <v>86</v>
      </c>
      <c r="H18" s="48"/>
      <c r="I18" s="49"/>
      <c r="J18" s="82" t="s">
        <v>86</v>
      </c>
      <c r="K18" s="56"/>
      <c r="L18" s="57"/>
      <c r="M18" s="58"/>
      <c r="N18" s="57"/>
      <c r="O18" s="58" t="s">
        <v>61</v>
      </c>
      <c r="P18" s="56"/>
      <c r="Q18" s="49"/>
      <c r="R18" s="706" t="b">
        <v>1</v>
      </c>
      <c r="S18" s="706" t="b">
        <f t="shared" si="2"/>
        <v>0</v>
      </c>
      <c r="T18" s="706" t="b">
        <f t="shared" si="2"/>
        <v>0</v>
      </c>
      <c r="U18" s="706" t="b">
        <f t="shared" si="2"/>
        <v>0</v>
      </c>
      <c r="V18" s="706" t="b">
        <f t="shared" si="2"/>
        <v>0</v>
      </c>
      <c r="W18" s="706" t="b">
        <f t="shared" si="2"/>
        <v>0</v>
      </c>
      <c r="X18" s="706" t="b">
        <f t="shared" si="2"/>
        <v>0</v>
      </c>
      <c r="Y18" s="706" t="b">
        <f t="shared" si="2"/>
        <v>0</v>
      </c>
      <c r="Z18" s="706" t="str">
        <f t="shared" si="3"/>
        <v>tbd</v>
      </c>
      <c r="AA18" s="706" t="str">
        <f t="shared" si="1"/>
        <v/>
      </c>
      <c r="AB18" s="706" t="str">
        <f t="shared" si="1"/>
        <v/>
      </c>
      <c r="AC18" s="706" t="str">
        <f t="shared" si="1"/>
        <v/>
      </c>
      <c r="AD18" s="706" t="str">
        <f t="shared" si="1"/>
        <v/>
      </c>
      <c r="AE18" s="706" t="str">
        <f t="shared" si="1"/>
        <v/>
      </c>
      <c r="AF18" s="706" t="str">
        <f t="shared" si="1"/>
        <v/>
      </c>
      <c r="AG18" s="706" t="str">
        <f t="shared" si="1"/>
        <v/>
      </c>
    </row>
    <row r="19" spans="1:33" s="121" customFormat="1" ht="19.899999999999999" customHeight="1" x14ac:dyDescent="0.25">
      <c r="A19" s="9" t="s">
        <v>1203</v>
      </c>
      <c r="B19" s="7" t="s">
        <v>1204</v>
      </c>
      <c r="C19" s="2" t="s">
        <v>1205</v>
      </c>
      <c r="D19" s="4" t="s">
        <v>1174</v>
      </c>
      <c r="E19" s="4"/>
      <c r="F19" s="15"/>
      <c r="G19" s="47" t="s">
        <v>86</v>
      </c>
      <c r="H19" s="48"/>
      <c r="I19" s="49"/>
      <c r="J19" s="82" t="s">
        <v>86</v>
      </c>
      <c r="K19" s="56"/>
      <c r="L19" s="57"/>
      <c r="M19" s="58"/>
      <c r="N19" s="57"/>
      <c r="O19" s="58" t="s">
        <v>61</v>
      </c>
      <c r="P19" s="56"/>
      <c r="Q19" s="49"/>
      <c r="R19" s="706" t="b">
        <v>1</v>
      </c>
      <c r="S19" s="706" t="b">
        <f t="shared" si="2"/>
        <v>0</v>
      </c>
      <c r="T19" s="706" t="b">
        <f t="shared" si="2"/>
        <v>0</v>
      </c>
      <c r="U19" s="706" t="b">
        <f t="shared" si="2"/>
        <v>0</v>
      </c>
      <c r="V19" s="706" t="b">
        <f t="shared" si="2"/>
        <v>0</v>
      </c>
      <c r="W19" s="706" t="b">
        <f t="shared" si="2"/>
        <v>0</v>
      </c>
      <c r="X19" s="706" t="b">
        <f t="shared" si="2"/>
        <v>0</v>
      </c>
      <c r="Y19" s="706" t="b">
        <f t="shared" si="2"/>
        <v>0</v>
      </c>
      <c r="Z19" s="706" t="str">
        <f t="shared" si="3"/>
        <v>tbd</v>
      </c>
      <c r="AA19" s="706" t="str">
        <f t="shared" si="1"/>
        <v/>
      </c>
      <c r="AB19" s="706" t="str">
        <f t="shared" si="1"/>
        <v/>
      </c>
      <c r="AC19" s="706" t="str">
        <f t="shared" si="1"/>
        <v/>
      </c>
      <c r="AD19" s="706" t="str">
        <f t="shared" si="1"/>
        <v/>
      </c>
      <c r="AE19" s="706" t="str">
        <f t="shared" si="1"/>
        <v/>
      </c>
      <c r="AF19" s="706" t="str">
        <f t="shared" si="1"/>
        <v/>
      </c>
      <c r="AG19" s="706" t="str">
        <f t="shared" si="1"/>
        <v/>
      </c>
    </row>
    <row r="20" spans="1:33" s="121" customFormat="1" ht="19.899999999999999" customHeight="1" x14ac:dyDescent="0.25">
      <c r="A20" s="9" t="s">
        <v>1206</v>
      </c>
      <c r="B20" s="7" t="s">
        <v>1207</v>
      </c>
      <c r="C20" s="2" t="s">
        <v>1208</v>
      </c>
      <c r="D20" s="4" t="s">
        <v>1167</v>
      </c>
      <c r="E20" s="4"/>
      <c r="F20" s="15"/>
      <c r="G20" s="47" t="s">
        <v>86</v>
      </c>
      <c r="H20" s="48"/>
      <c r="I20" s="49"/>
      <c r="J20" s="82" t="s">
        <v>86</v>
      </c>
      <c r="K20" s="56"/>
      <c r="L20" s="57"/>
      <c r="M20" s="58"/>
      <c r="N20" s="57"/>
      <c r="O20" s="58" t="s">
        <v>61</v>
      </c>
      <c r="P20" s="56"/>
      <c r="Q20" s="49"/>
      <c r="R20" s="706" t="b">
        <v>1</v>
      </c>
      <c r="S20" s="706" t="b">
        <f t="shared" si="2"/>
        <v>0</v>
      </c>
      <c r="T20" s="706" t="b">
        <f t="shared" si="2"/>
        <v>0</v>
      </c>
      <c r="U20" s="706" t="b">
        <f t="shared" si="2"/>
        <v>0</v>
      </c>
      <c r="V20" s="706" t="b">
        <f t="shared" si="2"/>
        <v>0</v>
      </c>
      <c r="W20" s="706" t="b">
        <f t="shared" si="2"/>
        <v>0</v>
      </c>
      <c r="X20" s="706" t="b">
        <f t="shared" si="2"/>
        <v>0</v>
      </c>
      <c r="Y20" s="706" t="b">
        <f t="shared" si="2"/>
        <v>0</v>
      </c>
      <c r="Z20" s="706" t="str">
        <f t="shared" si="3"/>
        <v>tbd</v>
      </c>
      <c r="AA20" s="706" t="str">
        <f t="shared" si="1"/>
        <v/>
      </c>
      <c r="AB20" s="706" t="str">
        <f t="shared" si="1"/>
        <v/>
      </c>
      <c r="AC20" s="706" t="str">
        <f t="shared" si="1"/>
        <v/>
      </c>
      <c r="AD20" s="706" t="str">
        <f t="shared" si="1"/>
        <v/>
      </c>
      <c r="AE20" s="706" t="str">
        <f t="shared" si="1"/>
        <v/>
      </c>
      <c r="AF20" s="706" t="str">
        <f t="shared" si="1"/>
        <v/>
      </c>
      <c r="AG20" s="706" t="str">
        <f t="shared" si="1"/>
        <v/>
      </c>
    </row>
    <row r="21" spans="1:33" s="121" customFormat="1" ht="19.899999999999999" customHeight="1" x14ac:dyDescent="0.25">
      <c r="A21" s="9" t="s">
        <v>1209</v>
      </c>
      <c r="B21" s="7" t="s">
        <v>1210</v>
      </c>
      <c r="C21" s="2" t="s">
        <v>1211</v>
      </c>
      <c r="D21" s="4" t="s">
        <v>1193</v>
      </c>
      <c r="E21" s="4"/>
      <c r="F21" s="15"/>
      <c r="G21" s="47" t="s">
        <v>86</v>
      </c>
      <c r="H21" s="48"/>
      <c r="I21" s="49"/>
      <c r="J21" s="82" t="s">
        <v>86</v>
      </c>
      <c r="K21" s="56"/>
      <c r="L21" s="57"/>
      <c r="M21" s="58"/>
      <c r="N21" s="57"/>
      <c r="O21" s="58" t="s">
        <v>61</v>
      </c>
      <c r="P21" s="56"/>
      <c r="Q21" s="49"/>
      <c r="R21" s="706" t="b">
        <v>1</v>
      </c>
      <c r="S21" s="706" t="b">
        <f t="shared" si="2"/>
        <v>0</v>
      </c>
      <c r="T21" s="706" t="b">
        <f t="shared" si="2"/>
        <v>0</v>
      </c>
      <c r="U21" s="706" t="b">
        <f t="shared" si="2"/>
        <v>0</v>
      </c>
      <c r="V21" s="706" t="b">
        <f t="shared" si="2"/>
        <v>0</v>
      </c>
      <c r="W21" s="706" t="b">
        <f t="shared" si="2"/>
        <v>0</v>
      </c>
      <c r="X21" s="706" t="b">
        <f t="shared" si="2"/>
        <v>0</v>
      </c>
      <c r="Y21" s="706" t="b">
        <f t="shared" si="2"/>
        <v>0</v>
      </c>
      <c r="Z21" s="706" t="str">
        <f t="shared" si="3"/>
        <v>tbd</v>
      </c>
      <c r="AA21" s="706" t="str">
        <f t="shared" si="1"/>
        <v/>
      </c>
      <c r="AB21" s="706" t="str">
        <f t="shared" si="1"/>
        <v/>
      </c>
      <c r="AC21" s="706" t="str">
        <f t="shared" si="1"/>
        <v/>
      </c>
      <c r="AD21" s="706" t="str">
        <f t="shared" si="1"/>
        <v/>
      </c>
      <c r="AE21" s="706" t="str">
        <f t="shared" si="1"/>
        <v/>
      </c>
      <c r="AF21" s="706" t="str">
        <f t="shared" si="1"/>
        <v/>
      </c>
      <c r="AG21" s="706" t="str">
        <f t="shared" si="1"/>
        <v/>
      </c>
    </row>
    <row r="22" spans="1:33" s="121" customFormat="1" ht="19.899999999999999" customHeight="1" x14ac:dyDescent="0.25">
      <c r="A22" s="9" t="s">
        <v>1212</v>
      </c>
      <c r="B22" s="7" t="s">
        <v>1213</v>
      </c>
      <c r="C22" s="2" t="s">
        <v>1214</v>
      </c>
      <c r="D22" s="4" t="s">
        <v>1167</v>
      </c>
      <c r="E22" s="4"/>
      <c r="F22" s="15"/>
      <c r="G22" s="47" t="s">
        <v>86</v>
      </c>
      <c r="H22" s="48"/>
      <c r="I22" s="49"/>
      <c r="J22" s="82" t="s">
        <v>86</v>
      </c>
      <c r="K22" s="56"/>
      <c r="L22" s="57"/>
      <c r="M22" s="58"/>
      <c r="N22" s="57"/>
      <c r="O22" s="58" t="s">
        <v>61</v>
      </c>
      <c r="P22" s="56"/>
      <c r="Q22" s="49"/>
      <c r="R22" s="706" t="b">
        <v>1</v>
      </c>
      <c r="S22" s="706" t="b">
        <f t="shared" si="2"/>
        <v>0</v>
      </c>
      <c r="T22" s="706" t="b">
        <f t="shared" si="2"/>
        <v>0</v>
      </c>
      <c r="U22" s="706" t="b">
        <f t="shared" si="2"/>
        <v>0</v>
      </c>
      <c r="V22" s="706" t="b">
        <f t="shared" si="2"/>
        <v>0</v>
      </c>
      <c r="W22" s="706" t="b">
        <f t="shared" si="2"/>
        <v>0</v>
      </c>
      <c r="X22" s="706" t="b">
        <f t="shared" si="2"/>
        <v>0</v>
      </c>
      <c r="Y22" s="706" t="b">
        <f t="shared" si="2"/>
        <v>0</v>
      </c>
      <c r="Z22" s="706" t="str">
        <f t="shared" si="3"/>
        <v>tbd</v>
      </c>
      <c r="AA22" s="706" t="str">
        <f t="shared" si="1"/>
        <v/>
      </c>
      <c r="AB22" s="706" t="str">
        <f t="shared" si="1"/>
        <v/>
      </c>
      <c r="AC22" s="706" t="str">
        <f t="shared" si="1"/>
        <v/>
      </c>
      <c r="AD22" s="706" t="str">
        <f t="shared" si="1"/>
        <v/>
      </c>
      <c r="AE22" s="706" t="str">
        <f t="shared" si="1"/>
        <v/>
      </c>
      <c r="AF22" s="706" t="str">
        <f t="shared" si="1"/>
        <v/>
      </c>
      <c r="AG22" s="706" t="str">
        <f t="shared" si="1"/>
        <v/>
      </c>
    </row>
    <row r="23" spans="1:33" s="121" customFormat="1" ht="19.899999999999999" customHeight="1" x14ac:dyDescent="0.25">
      <c r="A23" s="9" t="s">
        <v>1215</v>
      </c>
      <c r="B23" s="7" t="s">
        <v>1216</v>
      </c>
      <c r="C23" s="2" t="s">
        <v>1217</v>
      </c>
      <c r="D23" s="4" t="s">
        <v>1167</v>
      </c>
      <c r="E23" s="4"/>
      <c r="F23" s="15"/>
      <c r="G23" s="47" t="s">
        <v>86</v>
      </c>
      <c r="H23" s="48"/>
      <c r="I23" s="49"/>
      <c r="J23" s="82" t="s">
        <v>86</v>
      </c>
      <c r="K23" s="56"/>
      <c r="L23" s="57"/>
      <c r="M23" s="58"/>
      <c r="N23" s="57"/>
      <c r="O23" s="58" t="s">
        <v>61</v>
      </c>
      <c r="P23" s="56"/>
      <c r="Q23" s="49"/>
      <c r="R23" s="706" t="b">
        <v>1</v>
      </c>
      <c r="S23" s="706" t="b">
        <f t="shared" si="2"/>
        <v>0</v>
      </c>
      <c r="T23" s="706" t="b">
        <f t="shared" si="2"/>
        <v>0</v>
      </c>
      <c r="U23" s="706" t="b">
        <f t="shared" si="2"/>
        <v>0</v>
      </c>
      <c r="V23" s="706" t="b">
        <f t="shared" si="2"/>
        <v>0</v>
      </c>
      <c r="W23" s="706" t="b">
        <f t="shared" si="2"/>
        <v>0</v>
      </c>
      <c r="X23" s="706" t="b">
        <f t="shared" si="2"/>
        <v>0</v>
      </c>
      <c r="Y23" s="706" t="b">
        <f t="shared" si="2"/>
        <v>0</v>
      </c>
      <c r="Z23" s="706" t="str">
        <f t="shared" si="3"/>
        <v>tbd</v>
      </c>
      <c r="AA23" s="706" t="str">
        <f t="shared" si="3"/>
        <v/>
      </c>
      <c r="AB23" s="706" t="str">
        <f t="shared" si="3"/>
        <v/>
      </c>
      <c r="AC23" s="706" t="str">
        <f t="shared" si="3"/>
        <v/>
      </c>
      <c r="AD23" s="706" t="str">
        <f t="shared" si="3"/>
        <v/>
      </c>
      <c r="AE23" s="706" t="str">
        <f t="shared" si="3"/>
        <v/>
      </c>
      <c r="AF23" s="706" t="str">
        <f t="shared" si="3"/>
        <v/>
      </c>
      <c r="AG23" s="706" t="str">
        <f t="shared" si="3"/>
        <v/>
      </c>
    </row>
    <row r="24" spans="1:33" s="121" customFormat="1" ht="19.899999999999999" customHeight="1" x14ac:dyDescent="0.25">
      <c r="A24" s="9" t="s">
        <v>1218</v>
      </c>
      <c r="B24" s="7" t="s">
        <v>1219</v>
      </c>
      <c r="C24" s="2" t="s">
        <v>1220</v>
      </c>
      <c r="D24" s="4" t="s">
        <v>1167</v>
      </c>
      <c r="E24" s="4"/>
      <c r="F24" s="15"/>
      <c r="G24" s="47" t="s">
        <v>86</v>
      </c>
      <c r="H24" s="48"/>
      <c r="I24" s="49"/>
      <c r="J24" s="82" t="s">
        <v>86</v>
      </c>
      <c r="K24" s="56"/>
      <c r="L24" s="57"/>
      <c r="M24" s="58"/>
      <c r="N24" s="57"/>
      <c r="O24" s="58" t="s">
        <v>61</v>
      </c>
      <c r="P24" s="56"/>
      <c r="Q24" s="49"/>
      <c r="R24" s="706" t="b">
        <v>1</v>
      </c>
      <c r="S24" s="706" t="b">
        <f t="shared" si="4"/>
        <v>0</v>
      </c>
      <c r="T24" s="706" t="b">
        <f t="shared" si="4"/>
        <v>0</v>
      </c>
      <c r="U24" s="706" t="b">
        <f t="shared" si="4"/>
        <v>0</v>
      </c>
      <c r="V24" s="706" t="b">
        <f t="shared" si="4"/>
        <v>0</v>
      </c>
      <c r="W24" s="706" t="b">
        <f t="shared" si="4"/>
        <v>0</v>
      </c>
      <c r="X24" s="706" t="b">
        <f t="shared" si="4"/>
        <v>0</v>
      </c>
      <c r="Y24" s="706" t="b">
        <f t="shared" si="4"/>
        <v>0</v>
      </c>
      <c r="Z24" s="706" t="str">
        <f t="shared" si="3"/>
        <v>tbd</v>
      </c>
      <c r="AA24" s="706" t="str">
        <f t="shared" si="3"/>
        <v/>
      </c>
      <c r="AB24" s="706" t="str">
        <f t="shared" si="3"/>
        <v/>
      </c>
      <c r="AC24" s="706" t="str">
        <f t="shared" si="3"/>
        <v/>
      </c>
      <c r="AD24" s="706" t="str">
        <f t="shared" si="3"/>
        <v/>
      </c>
      <c r="AE24" s="706" t="str">
        <f t="shared" si="3"/>
        <v/>
      </c>
      <c r="AF24" s="706" t="str">
        <f t="shared" si="3"/>
        <v/>
      </c>
      <c r="AG24" s="706" t="str">
        <f t="shared" si="3"/>
        <v/>
      </c>
    </row>
    <row r="25" spans="1:33" s="121" customFormat="1" ht="19.899999999999999" customHeight="1" x14ac:dyDescent="0.25">
      <c r="A25" s="9" t="s">
        <v>1221</v>
      </c>
      <c r="B25" s="7" t="s">
        <v>1222</v>
      </c>
      <c r="C25" s="2" t="s">
        <v>1223</v>
      </c>
      <c r="D25" s="4" t="s">
        <v>1167</v>
      </c>
      <c r="E25" s="4"/>
      <c r="F25" s="15"/>
      <c r="G25" s="47" t="s">
        <v>86</v>
      </c>
      <c r="H25" s="48"/>
      <c r="I25" s="49"/>
      <c r="J25" s="82" t="s">
        <v>86</v>
      </c>
      <c r="K25" s="56"/>
      <c r="L25" s="57"/>
      <c r="M25" s="58"/>
      <c r="N25" s="57"/>
      <c r="O25" s="58" t="s">
        <v>61</v>
      </c>
      <c r="P25" s="56"/>
      <c r="Q25" s="49"/>
      <c r="R25" s="706" t="b">
        <v>1</v>
      </c>
      <c r="S25" s="706" t="b">
        <f t="shared" ref="S25:Y40" si="5">S24</f>
        <v>0</v>
      </c>
      <c r="T25" s="706" t="b">
        <f t="shared" si="5"/>
        <v>0</v>
      </c>
      <c r="U25" s="706" t="b">
        <f t="shared" si="5"/>
        <v>0</v>
      </c>
      <c r="V25" s="706" t="b">
        <f t="shared" si="5"/>
        <v>0</v>
      </c>
      <c r="W25" s="706" t="b">
        <f t="shared" si="5"/>
        <v>0</v>
      </c>
      <c r="X25" s="706" t="b">
        <f t="shared" si="5"/>
        <v>0</v>
      </c>
      <c r="Y25" s="706" t="b">
        <f t="shared" si="5"/>
        <v>0</v>
      </c>
      <c r="Z25" s="706" t="str">
        <f t="shared" si="3"/>
        <v>tbd</v>
      </c>
      <c r="AA25" s="706" t="str">
        <f t="shared" si="3"/>
        <v/>
      </c>
      <c r="AB25" s="706" t="str">
        <f t="shared" si="3"/>
        <v/>
      </c>
      <c r="AC25" s="706" t="str">
        <f t="shared" si="3"/>
        <v/>
      </c>
      <c r="AD25" s="706" t="str">
        <f t="shared" si="3"/>
        <v/>
      </c>
      <c r="AE25" s="706" t="str">
        <f t="shared" si="3"/>
        <v/>
      </c>
      <c r="AF25" s="706" t="str">
        <f t="shared" si="3"/>
        <v/>
      </c>
      <c r="AG25" s="706" t="str">
        <f t="shared" si="3"/>
        <v/>
      </c>
    </row>
    <row r="26" spans="1:33" s="121" customFormat="1" ht="19.899999999999999" customHeight="1" x14ac:dyDescent="0.25">
      <c r="A26" s="9" t="s">
        <v>1224</v>
      </c>
      <c r="B26" s="7" t="s">
        <v>1225</v>
      </c>
      <c r="C26" s="2" t="s">
        <v>1226</v>
      </c>
      <c r="D26" s="4" t="s">
        <v>1193</v>
      </c>
      <c r="E26" s="4"/>
      <c r="F26" s="15"/>
      <c r="G26" s="47" t="s">
        <v>86</v>
      </c>
      <c r="H26" s="48"/>
      <c r="I26" s="49"/>
      <c r="J26" s="82" t="s">
        <v>86</v>
      </c>
      <c r="K26" s="56"/>
      <c r="L26" s="57"/>
      <c r="M26" s="58"/>
      <c r="N26" s="57"/>
      <c r="O26" s="58" t="s">
        <v>61</v>
      </c>
      <c r="P26" s="56"/>
      <c r="Q26" s="49"/>
      <c r="R26" s="706" t="b">
        <v>1</v>
      </c>
      <c r="S26" s="706" t="b">
        <f t="shared" si="5"/>
        <v>0</v>
      </c>
      <c r="T26" s="706" t="b">
        <f t="shared" si="5"/>
        <v>0</v>
      </c>
      <c r="U26" s="706" t="b">
        <f t="shared" si="5"/>
        <v>0</v>
      </c>
      <c r="V26" s="706" t="b">
        <f t="shared" si="5"/>
        <v>0</v>
      </c>
      <c r="W26" s="706" t="b">
        <f t="shared" si="5"/>
        <v>0</v>
      </c>
      <c r="X26" s="706" t="b">
        <f t="shared" si="5"/>
        <v>0</v>
      </c>
      <c r="Y26" s="706" t="b">
        <f t="shared" si="5"/>
        <v>0</v>
      </c>
      <c r="Z26" s="706" t="str">
        <f t="shared" si="3"/>
        <v>tbd</v>
      </c>
      <c r="AA26" s="706" t="str">
        <f t="shared" si="3"/>
        <v/>
      </c>
      <c r="AB26" s="706" t="str">
        <f t="shared" si="3"/>
        <v/>
      </c>
      <c r="AC26" s="706" t="str">
        <f t="shared" si="3"/>
        <v/>
      </c>
      <c r="AD26" s="706" t="str">
        <f t="shared" si="3"/>
        <v/>
      </c>
      <c r="AE26" s="706" t="str">
        <f t="shared" si="3"/>
        <v/>
      </c>
      <c r="AF26" s="706" t="str">
        <f t="shared" si="3"/>
        <v/>
      </c>
      <c r="AG26" s="706" t="str">
        <f t="shared" si="3"/>
        <v/>
      </c>
    </row>
    <row r="27" spans="1:33" s="121" customFormat="1" ht="19.899999999999999" customHeight="1" x14ac:dyDescent="0.25">
      <c r="A27" s="9" t="s">
        <v>1227</v>
      </c>
      <c r="B27" s="7" t="s">
        <v>1228</v>
      </c>
      <c r="C27" s="2" t="s">
        <v>1229</v>
      </c>
      <c r="D27" s="4" t="s">
        <v>1167</v>
      </c>
      <c r="E27" s="4"/>
      <c r="F27" s="15"/>
      <c r="G27" s="47" t="s">
        <v>86</v>
      </c>
      <c r="H27" s="48"/>
      <c r="I27" s="49"/>
      <c r="J27" s="82" t="s">
        <v>86</v>
      </c>
      <c r="K27" s="56"/>
      <c r="L27" s="57"/>
      <c r="M27" s="58"/>
      <c r="N27" s="57"/>
      <c r="O27" s="58" t="s">
        <v>61</v>
      </c>
      <c r="P27" s="56"/>
      <c r="Q27" s="49"/>
      <c r="R27" s="706" t="b">
        <v>1</v>
      </c>
      <c r="S27" s="706" t="b">
        <f t="shared" si="5"/>
        <v>0</v>
      </c>
      <c r="T27" s="706" t="b">
        <f t="shared" si="5"/>
        <v>0</v>
      </c>
      <c r="U27" s="706" t="b">
        <f t="shared" si="5"/>
        <v>0</v>
      </c>
      <c r="V27" s="706" t="b">
        <f t="shared" si="5"/>
        <v>0</v>
      </c>
      <c r="W27" s="706" t="b">
        <f t="shared" si="5"/>
        <v>0</v>
      </c>
      <c r="X27" s="706" t="b">
        <f t="shared" si="5"/>
        <v>0</v>
      </c>
      <c r="Y27" s="706" t="b">
        <f t="shared" si="5"/>
        <v>0</v>
      </c>
      <c r="Z27" s="706" t="str">
        <f t="shared" si="3"/>
        <v>tbd</v>
      </c>
      <c r="AA27" s="706" t="str">
        <f t="shared" si="3"/>
        <v/>
      </c>
      <c r="AB27" s="706" t="str">
        <f t="shared" si="3"/>
        <v/>
      </c>
      <c r="AC27" s="706" t="str">
        <f t="shared" si="3"/>
        <v/>
      </c>
      <c r="AD27" s="706" t="str">
        <f t="shared" si="3"/>
        <v/>
      </c>
      <c r="AE27" s="706" t="str">
        <f t="shared" si="3"/>
        <v/>
      </c>
      <c r="AF27" s="706" t="str">
        <f t="shared" si="3"/>
        <v/>
      </c>
      <c r="AG27" s="706" t="str">
        <f t="shared" si="3"/>
        <v/>
      </c>
    </row>
    <row r="28" spans="1:33" s="121" customFormat="1" ht="19.899999999999999" customHeight="1" x14ac:dyDescent="0.25">
      <c r="A28" s="9" t="s">
        <v>1230</v>
      </c>
      <c r="B28" s="7" t="s">
        <v>1231</v>
      </c>
      <c r="C28" s="2" t="s">
        <v>1232</v>
      </c>
      <c r="D28" s="4" t="s">
        <v>1193</v>
      </c>
      <c r="E28" s="4"/>
      <c r="F28" s="15"/>
      <c r="G28" s="47" t="s">
        <v>86</v>
      </c>
      <c r="H28" s="48"/>
      <c r="I28" s="49"/>
      <c r="J28" s="82" t="s">
        <v>86</v>
      </c>
      <c r="K28" s="56"/>
      <c r="L28" s="57"/>
      <c r="M28" s="58"/>
      <c r="N28" s="57"/>
      <c r="O28" s="58" t="s">
        <v>61</v>
      </c>
      <c r="P28" s="56"/>
      <c r="Q28" s="49"/>
      <c r="R28" s="706" t="b">
        <v>1</v>
      </c>
      <c r="S28" s="706" t="b">
        <f t="shared" si="5"/>
        <v>0</v>
      </c>
      <c r="T28" s="706" t="b">
        <f t="shared" si="5"/>
        <v>0</v>
      </c>
      <c r="U28" s="706" t="b">
        <f t="shared" si="5"/>
        <v>0</v>
      </c>
      <c r="V28" s="706" t="b">
        <f t="shared" si="5"/>
        <v>0</v>
      </c>
      <c r="W28" s="706" t="b">
        <f t="shared" si="5"/>
        <v>0</v>
      </c>
      <c r="X28" s="706" t="b">
        <f t="shared" si="5"/>
        <v>0</v>
      </c>
      <c r="Y28" s="706" t="b">
        <f t="shared" si="5"/>
        <v>0</v>
      </c>
      <c r="Z28" s="706" t="str">
        <f t="shared" si="3"/>
        <v>tbd</v>
      </c>
      <c r="AA28" s="706" t="str">
        <f t="shared" si="3"/>
        <v/>
      </c>
      <c r="AB28" s="706" t="str">
        <f t="shared" si="3"/>
        <v/>
      </c>
      <c r="AC28" s="706" t="str">
        <f t="shared" si="3"/>
        <v/>
      </c>
      <c r="AD28" s="706" t="str">
        <f t="shared" si="3"/>
        <v/>
      </c>
      <c r="AE28" s="706" t="str">
        <f t="shared" si="3"/>
        <v/>
      </c>
      <c r="AF28" s="706" t="str">
        <f t="shared" si="3"/>
        <v/>
      </c>
      <c r="AG28" s="706" t="str">
        <f t="shared" si="3"/>
        <v/>
      </c>
    </row>
    <row r="29" spans="1:33" s="121" customFormat="1" ht="19.899999999999999" customHeight="1" x14ac:dyDescent="0.25">
      <c r="A29" s="9" t="s">
        <v>1233</v>
      </c>
      <c r="B29" s="7" t="s">
        <v>1234</v>
      </c>
      <c r="C29" s="2" t="s">
        <v>1235</v>
      </c>
      <c r="D29" s="4" t="s">
        <v>1193</v>
      </c>
      <c r="E29" s="4"/>
      <c r="F29" s="15"/>
      <c r="G29" s="47" t="s">
        <v>86</v>
      </c>
      <c r="H29" s="48"/>
      <c r="I29" s="49"/>
      <c r="J29" s="82" t="s">
        <v>86</v>
      </c>
      <c r="K29" s="56"/>
      <c r="L29" s="57"/>
      <c r="M29" s="58"/>
      <c r="N29" s="57"/>
      <c r="O29" s="58" t="s">
        <v>61</v>
      </c>
      <c r="P29" s="56"/>
      <c r="Q29" s="49"/>
      <c r="R29" s="706" t="b">
        <v>1</v>
      </c>
      <c r="S29" s="706" t="b">
        <f t="shared" si="5"/>
        <v>0</v>
      </c>
      <c r="T29" s="706" t="b">
        <f t="shared" si="5"/>
        <v>0</v>
      </c>
      <c r="U29" s="706" t="b">
        <f t="shared" si="5"/>
        <v>0</v>
      </c>
      <c r="V29" s="706" t="b">
        <f t="shared" si="5"/>
        <v>0</v>
      </c>
      <c r="W29" s="706" t="b">
        <f t="shared" si="5"/>
        <v>0</v>
      </c>
      <c r="X29" s="706" t="b">
        <f t="shared" si="5"/>
        <v>0</v>
      </c>
      <c r="Y29" s="706" t="b">
        <f t="shared" si="5"/>
        <v>0</v>
      </c>
      <c r="Z29" s="706" t="str">
        <f t="shared" si="3"/>
        <v>tbd</v>
      </c>
      <c r="AA29" s="706" t="str">
        <f t="shared" si="3"/>
        <v/>
      </c>
      <c r="AB29" s="706" t="str">
        <f t="shared" si="3"/>
        <v/>
      </c>
      <c r="AC29" s="706" t="str">
        <f t="shared" si="3"/>
        <v/>
      </c>
      <c r="AD29" s="706" t="str">
        <f t="shared" si="3"/>
        <v/>
      </c>
      <c r="AE29" s="706" t="str">
        <f t="shared" si="3"/>
        <v/>
      </c>
      <c r="AF29" s="706" t="str">
        <f t="shared" si="3"/>
        <v/>
      </c>
      <c r="AG29" s="706" t="str">
        <f t="shared" si="3"/>
        <v/>
      </c>
    </row>
    <row r="30" spans="1:33" s="121" customFormat="1" ht="19.899999999999999" customHeight="1" x14ac:dyDescent="0.25">
      <c r="A30" s="9" t="s">
        <v>1236</v>
      </c>
      <c r="B30" s="7" t="s">
        <v>1237</v>
      </c>
      <c r="C30" s="2" t="s">
        <v>1238</v>
      </c>
      <c r="D30" s="5" t="s">
        <v>1174</v>
      </c>
      <c r="E30" s="5"/>
      <c r="F30" s="16"/>
      <c r="G30" s="47" t="s">
        <v>86</v>
      </c>
      <c r="H30" s="48"/>
      <c r="I30" s="49"/>
      <c r="J30" s="82" t="s">
        <v>86</v>
      </c>
      <c r="K30" s="56"/>
      <c r="L30" s="57"/>
      <c r="M30" s="58"/>
      <c r="N30" s="57"/>
      <c r="O30" s="58" t="s">
        <v>61</v>
      </c>
      <c r="P30" s="56"/>
      <c r="Q30" s="49"/>
      <c r="R30" s="706" t="b">
        <v>1</v>
      </c>
      <c r="S30" s="706" t="b">
        <f t="shared" si="5"/>
        <v>0</v>
      </c>
      <c r="T30" s="706" t="b">
        <f t="shared" si="5"/>
        <v>0</v>
      </c>
      <c r="U30" s="706" t="b">
        <f t="shared" si="5"/>
        <v>0</v>
      </c>
      <c r="V30" s="706" t="b">
        <f t="shared" si="5"/>
        <v>0</v>
      </c>
      <c r="W30" s="706" t="b">
        <f t="shared" si="5"/>
        <v>0</v>
      </c>
      <c r="X30" s="706" t="b">
        <f t="shared" si="5"/>
        <v>0</v>
      </c>
      <c r="Y30" s="706" t="b">
        <f t="shared" si="5"/>
        <v>0</v>
      </c>
      <c r="Z30" s="706" t="str">
        <f t="shared" si="3"/>
        <v>tbd</v>
      </c>
      <c r="AA30" s="706" t="str">
        <f t="shared" si="3"/>
        <v/>
      </c>
      <c r="AB30" s="706" t="str">
        <f t="shared" si="3"/>
        <v/>
      </c>
      <c r="AC30" s="706" t="str">
        <f t="shared" si="3"/>
        <v/>
      </c>
      <c r="AD30" s="706" t="str">
        <f t="shared" si="3"/>
        <v/>
      </c>
      <c r="AE30" s="706" t="str">
        <f t="shared" si="3"/>
        <v/>
      </c>
      <c r="AF30" s="706" t="str">
        <f t="shared" si="3"/>
        <v/>
      </c>
      <c r="AG30" s="706" t="str">
        <f t="shared" si="3"/>
        <v/>
      </c>
    </row>
    <row r="31" spans="1:33" s="121" customFormat="1" ht="19.899999999999999" customHeight="1" x14ac:dyDescent="0.25">
      <c r="A31" s="9" t="s">
        <v>1239</v>
      </c>
      <c r="B31" s="7" t="s">
        <v>1240</v>
      </c>
      <c r="C31" s="2" t="s">
        <v>1241</v>
      </c>
      <c r="D31" s="5" t="s">
        <v>1174</v>
      </c>
      <c r="E31" s="5"/>
      <c r="F31" s="16"/>
      <c r="G31" s="47" t="s">
        <v>86</v>
      </c>
      <c r="H31" s="48"/>
      <c r="I31" s="49"/>
      <c r="J31" s="82" t="s">
        <v>86</v>
      </c>
      <c r="K31" s="56"/>
      <c r="L31" s="57"/>
      <c r="M31" s="58"/>
      <c r="N31" s="57"/>
      <c r="O31" s="58" t="s">
        <v>61</v>
      </c>
      <c r="P31" s="56"/>
      <c r="Q31" s="49"/>
      <c r="R31" s="706" t="b">
        <v>1</v>
      </c>
      <c r="S31" s="706" t="b">
        <f t="shared" si="5"/>
        <v>0</v>
      </c>
      <c r="T31" s="706" t="b">
        <f t="shared" si="5"/>
        <v>0</v>
      </c>
      <c r="U31" s="706" t="b">
        <f t="shared" si="5"/>
        <v>0</v>
      </c>
      <c r="V31" s="706" t="b">
        <f t="shared" si="5"/>
        <v>0</v>
      </c>
      <c r="W31" s="706" t="b">
        <f t="shared" si="5"/>
        <v>0</v>
      </c>
      <c r="X31" s="706" t="b">
        <f t="shared" si="5"/>
        <v>0</v>
      </c>
      <c r="Y31" s="706" t="b">
        <f t="shared" si="5"/>
        <v>0</v>
      </c>
      <c r="Z31" s="706" t="str">
        <f t="shared" si="3"/>
        <v>tbd</v>
      </c>
      <c r="AA31" s="706" t="str">
        <f t="shared" si="3"/>
        <v/>
      </c>
      <c r="AB31" s="706" t="str">
        <f t="shared" si="3"/>
        <v/>
      </c>
      <c r="AC31" s="706" t="str">
        <f t="shared" si="3"/>
        <v/>
      </c>
      <c r="AD31" s="706" t="str">
        <f t="shared" si="3"/>
        <v/>
      </c>
      <c r="AE31" s="706" t="str">
        <f t="shared" si="3"/>
        <v/>
      </c>
      <c r="AF31" s="706" t="str">
        <f t="shared" si="3"/>
        <v/>
      </c>
      <c r="AG31" s="706" t="str">
        <f t="shared" si="3"/>
        <v/>
      </c>
    </row>
    <row r="32" spans="1:33" s="121" customFormat="1" ht="19.899999999999999" customHeight="1" x14ac:dyDescent="0.25">
      <c r="A32" s="9" t="s">
        <v>1242</v>
      </c>
      <c r="B32" s="7" t="s">
        <v>1243</v>
      </c>
      <c r="C32" s="2" t="s">
        <v>1244</v>
      </c>
      <c r="D32" s="5" t="s">
        <v>1167</v>
      </c>
      <c r="E32" s="5"/>
      <c r="F32" s="16"/>
      <c r="G32" s="47" t="s">
        <v>86</v>
      </c>
      <c r="H32" s="48"/>
      <c r="I32" s="49"/>
      <c r="J32" s="82" t="s">
        <v>86</v>
      </c>
      <c r="K32" s="56"/>
      <c r="L32" s="57"/>
      <c r="M32" s="58"/>
      <c r="N32" s="57"/>
      <c r="O32" s="58" t="s">
        <v>61</v>
      </c>
      <c r="P32" s="56"/>
      <c r="Q32" s="49"/>
      <c r="R32" s="706" t="b">
        <v>1</v>
      </c>
      <c r="S32" s="706" t="b">
        <f t="shared" si="5"/>
        <v>0</v>
      </c>
      <c r="T32" s="706" t="b">
        <f t="shared" si="5"/>
        <v>0</v>
      </c>
      <c r="U32" s="706" t="b">
        <f t="shared" si="5"/>
        <v>0</v>
      </c>
      <c r="V32" s="706" t="b">
        <f t="shared" si="5"/>
        <v>0</v>
      </c>
      <c r="W32" s="706" t="b">
        <f t="shared" si="5"/>
        <v>0</v>
      </c>
      <c r="X32" s="706" t="b">
        <f t="shared" si="5"/>
        <v>0</v>
      </c>
      <c r="Y32" s="706" t="b">
        <f t="shared" si="5"/>
        <v>0</v>
      </c>
      <c r="Z32" s="706" t="str">
        <f t="shared" si="3"/>
        <v>tbd</v>
      </c>
      <c r="AA32" s="706" t="str">
        <f t="shared" si="3"/>
        <v/>
      </c>
      <c r="AB32" s="706" t="str">
        <f t="shared" si="3"/>
        <v/>
      </c>
      <c r="AC32" s="706" t="str">
        <f t="shared" si="3"/>
        <v/>
      </c>
      <c r="AD32" s="706" t="str">
        <f t="shared" si="3"/>
        <v/>
      </c>
      <c r="AE32" s="706" t="str">
        <f t="shared" si="3"/>
        <v/>
      </c>
      <c r="AF32" s="706" t="str">
        <f t="shared" si="3"/>
        <v/>
      </c>
      <c r="AG32" s="706" t="str">
        <f t="shared" si="3"/>
        <v/>
      </c>
    </row>
    <row r="33" spans="1:33" s="121" customFormat="1" ht="19.899999999999999" customHeight="1" x14ac:dyDescent="0.25">
      <c r="A33" s="9" t="s">
        <v>1245</v>
      </c>
      <c r="B33" s="7" t="s">
        <v>1246</v>
      </c>
      <c r="C33" s="2" t="s">
        <v>1247</v>
      </c>
      <c r="D33" s="5" t="s">
        <v>1167</v>
      </c>
      <c r="E33" s="5"/>
      <c r="F33" s="16"/>
      <c r="G33" s="47" t="s">
        <v>86</v>
      </c>
      <c r="H33" s="48"/>
      <c r="I33" s="49"/>
      <c r="J33" s="82" t="s">
        <v>86</v>
      </c>
      <c r="K33" s="56"/>
      <c r="L33" s="57"/>
      <c r="M33" s="58"/>
      <c r="N33" s="57"/>
      <c r="O33" s="58" t="s">
        <v>61</v>
      </c>
      <c r="P33" s="56"/>
      <c r="Q33" s="49"/>
      <c r="R33" s="706" t="b">
        <v>1</v>
      </c>
      <c r="S33" s="706" t="b">
        <f t="shared" si="5"/>
        <v>0</v>
      </c>
      <c r="T33" s="706" t="b">
        <f t="shared" si="5"/>
        <v>0</v>
      </c>
      <c r="U33" s="706" t="b">
        <f t="shared" si="5"/>
        <v>0</v>
      </c>
      <c r="V33" s="706" t="b">
        <f t="shared" si="5"/>
        <v>0</v>
      </c>
      <c r="W33" s="706" t="b">
        <f t="shared" si="5"/>
        <v>0</v>
      </c>
      <c r="X33" s="706" t="b">
        <f t="shared" si="5"/>
        <v>0</v>
      </c>
      <c r="Y33" s="706" t="b">
        <f t="shared" si="5"/>
        <v>0</v>
      </c>
      <c r="Z33" s="706" t="str">
        <f t="shared" si="3"/>
        <v>tbd</v>
      </c>
      <c r="AA33" s="706" t="str">
        <f t="shared" si="3"/>
        <v/>
      </c>
      <c r="AB33" s="706" t="str">
        <f t="shared" si="3"/>
        <v/>
      </c>
      <c r="AC33" s="706" t="str">
        <f t="shared" si="3"/>
        <v/>
      </c>
      <c r="AD33" s="706" t="str">
        <f t="shared" si="3"/>
        <v/>
      </c>
      <c r="AE33" s="706" t="str">
        <f t="shared" si="3"/>
        <v/>
      </c>
      <c r="AF33" s="706" t="str">
        <f t="shared" si="3"/>
        <v/>
      </c>
      <c r="AG33" s="706" t="str">
        <f t="shared" si="3"/>
        <v/>
      </c>
    </row>
    <row r="34" spans="1:33" s="121" customFormat="1" ht="19.899999999999999" customHeight="1" x14ac:dyDescent="0.25">
      <c r="A34" s="9" t="s">
        <v>1248</v>
      </c>
      <c r="B34" s="7" t="s">
        <v>1249</v>
      </c>
      <c r="C34" s="2" t="s">
        <v>1250</v>
      </c>
      <c r="D34" s="5" t="s">
        <v>1167</v>
      </c>
      <c r="E34" s="5"/>
      <c r="F34" s="16"/>
      <c r="G34" s="47" t="s">
        <v>86</v>
      </c>
      <c r="H34" s="48"/>
      <c r="I34" s="49"/>
      <c r="J34" s="82" t="s">
        <v>86</v>
      </c>
      <c r="K34" s="56"/>
      <c r="L34" s="57"/>
      <c r="M34" s="58"/>
      <c r="N34" s="57"/>
      <c r="O34" s="58" t="s">
        <v>61</v>
      </c>
      <c r="P34" s="56"/>
      <c r="Q34" s="49"/>
      <c r="R34" s="706" t="b">
        <v>1</v>
      </c>
      <c r="S34" s="706" t="b">
        <f t="shared" si="5"/>
        <v>0</v>
      </c>
      <c r="T34" s="706" t="b">
        <f t="shared" si="5"/>
        <v>0</v>
      </c>
      <c r="U34" s="706" t="b">
        <f t="shared" si="5"/>
        <v>0</v>
      </c>
      <c r="V34" s="706" t="b">
        <f t="shared" si="5"/>
        <v>0</v>
      </c>
      <c r="W34" s="706" t="b">
        <f t="shared" si="5"/>
        <v>0</v>
      </c>
      <c r="X34" s="706" t="b">
        <f t="shared" si="5"/>
        <v>0</v>
      </c>
      <c r="Y34" s="706" t="b">
        <f t="shared" si="5"/>
        <v>0</v>
      </c>
      <c r="Z34" s="706" t="str">
        <f t="shared" si="3"/>
        <v>tbd</v>
      </c>
      <c r="AA34" s="706" t="str">
        <f t="shared" si="3"/>
        <v/>
      </c>
      <c r="AB34" s="706" t="str">
        <f t="shared" si="3"/>
        <v/>
      </c>
      <c r="AC34" s="706" t="str">
        <f t="shared" si="3"/>
        <v/>
      </c>
      <c r="AD34" s="706" t="str">
        <f t="shared" si="3"/>
        <v/>
      </c>
      <c r="AE34" s="706" t="str">
        <f t="shared" si="3"/>
        <v/>
      </c>
      <c r="AF34" s="706" t="str">
        <f t="shared" si="3"/>
        <v/>
      </c>
      <c r="AG34" s="706" t="str">
        <f t="shared" si="3"/>
        <v/>
      </c>
    </row>
    <row r="35" spans="1:33" s="121" customFormat="1" ht="19.899999999999999" customHeight="1" x14ac:dyDescent="0.25">
      <c r="A35" s="9" t="s">
        <v>1251</v>
      </c>
      <c r="B35" s="7" t="s">
        <v>1252</v>
      </c>
      <c r="C35" s="2" t="s">
        <v>1253</v>
      </c>
      <c r="D35" s="5" t="s">
        <v>1193</v>
      </c>
      <c r="E35" s="5"/>
      <c r="F35" s="16"/>
      <c r="G35" s="47" t="s">
        <v>86</v>
      </c>
      <c r="H35" s="48"/>
      <c r="I35" s="49"/>
      <c r="J35" s="82" t="s">
        <v>86</v>
      </c>
      <c r="K35" s="56"/>
      <c r="L35" s="57"/>
      <c r="M35" s="58"/>
      <c r="N35" s="57"/>
      <c r="O35" s="58" t="s">
        <v>61</v>
      </c>
      <c r="P35" s="56"/>
      <c r="Q35" s="49"/>
      <c r="R35" s="706" t="b">
        <v>1</v>
      </c>
      <c r="S35" s="706" t="b">
        <f t="shared" si="5"/>
        <v>0</v>
      </c>
      <c r="T35" s="706" t="b">
        <f t="shared" si="5"/>
        <v>0</v>
      </c>
      <c r="U35" s="706" t="b">
        <f t="shared" si="5"/>
        <v>0</v>
      </c>
      <c r="V35" s="706" t="b">
        <f t="shared" si="5"/>
        <v>0</v>
      </c>
      <c r="W35" s="706" t="b">
        <f t="shared" si="5"/>
        <v>0</v>
      </c>
      <c r="X35" s="706" t="b">
        <f t="shared" si="5"/>
        <v>0</v>
      </c>
      <c r="Y35" s="706" t="b">
        <f t="shared" si="5"/>
        <v>0</v>
      </c>
      <c r="Z35" s="706" t="str">
        <f t="shared" si="3"/>
        <v>tbd</v>
      </c>
      <c r="AA35" s="706" t="str">
        <f t="shared" si="3"/>
        <v/>
      </c>
      <c r="AB35" s="706" t="str">
        <f t="shared" si="3"/>
        <v/>
      </c>
      <c r="AC35" s="706" t="str">
        <f t="shared" si="3"/>
        <v/>
      </c>
      <c r="AD35" s="706" t="str">
        <f t="shared" si="3"/>
        <v/>
      </c>
      <c r="AE35" s="706" t="str">
        <f t="shared" si="3"/>
        <v/>
      </c>
      <c r="AF35" s="706" t="str">
        <f t="shared" si="3"/>
        <v/>
      </c>
      <c r="AG35" s="706" t="str">
        <f t="shared" si="3"/>
        <v/>
      </c>
    </row>
    <row r="36" spans="1:33" s="121" customFormat="1" ht="19.899999999999999" customHeight="1" x14ac:dyDescent="0.25">
      <c r="A36" s="9" t="s">
        <v>1254</v>
      </c>
      <c r="B36" s="7" t="s">
        <v>1255</v>
      </c>
      <c r="C36" s="2" t="s">
        <v>1256</v>
      </c>
      <c r="D36" s="5" t="s">
        <v>1193</v>
      </c>
      <c r="E36" s="5"/>
      <c r="F36" s="16"/>
      <c r="G36" s="47" t="s">
        <v>86</v>
      </c>
      <c r="H36" s="48"/>
      <c r="I36" s="49"/>
      <c r="J36" s="82" t="s">
        <v>86</v>
      </c>
      <c r="K36" s="56"/>
      <c r="L36" s="57"/>
      <c r="M36" s="58"/>
      <c r="N36" s="57"/>
      <c r="O36" s="58" t="s">
        <v>61</v>
      </c>
      <c r="P36" s="56"/>
      <c r="Q36" s="49"/>
      <c r="R36" s="706" t="b">
        <v>1</v>
      </c>
      <c r="S36" s="706" t="b">
        <f t="shared" si="5"/>
        <v>0</v>
      </c>
      <c r="T36" s="706" t="b">
        <f t="shared" si="5"/>
        <v>0</v>
      </c>
      <c r="U36" s="706" t="b">
        <f t="shared" si="5"/>
        <v>0</v>
      </c>
      <c r="V36" s="706" t="b">
        <f t="shared" si="5"/>
        <v>0</v>
      </c>
      <c r="W36" s="706" t="b">
        <f t="shared" si="5"/>
        <v>0</v>
      </c>
      <c r="X36" s="706" t="b">
        <f t="shared" si="5"/>
        <v>0</v>
      </c>
      <c r="Y36" s="706" t="b">
        <f t="shared" si="5"/>
        <v>0</v>
      </c>
      <c r="Z36" s="706" t="str">
        <f t="shared" si="3"/>
        <v>tbd</v>
      </c>
      <c r="AA36" s="706" t="str">
        <f t="shared" si="3"/>
        <v/>
      </c>
      <c r="AB36" s="706" t="str">
        <f t="shared" si="3"/>
        <v/>
      </c>
      <c r="AC36" s="706" t="str">
        <f t="shared" si="3"/>
        <v/>
      </c>
      <c r="AD36" s="706" t="str">
        <f t="shared" si="3"/>
        <v/>
      </c>
      <c r="AE36" s="706" t="str">
        <f t="shared" si="3"/>
        <v/>
      </c>
      <c r="AF36" s="706" t="str">
        <f t="shared" si="3"/>
        <v/>
      </c>
      <c r="AG36" s="706" t="str">
        <f t="shared" si="3"/>
        <v/>
      </c>
    </row>
    <row r="37" spans="1:33" s="121" customFormat="1" ht="19.899999999999999" customHeight="1" x14ac:dyDescent="0.25">
      <c r="A37" s="9" t="s">
        <v>1257</v>
      </c>
      <c r="B37" s="7" t="s">
        <v>1258</v>
      </c>
      <c r="C37" s="2" t="s">
        <v>1259</v>
      </c>
      <c r="D37" s="5" t="s">
        <v>1193</v>
      </c>
      <c r="E37" s="5"/>
      <c r="F37" s="16"/>
      <c r="G37" s="47" t="s">
        <v>86</v>
      </c>
      <c r="H37" s="48"/>
      <c r="I37" s="49"/>
      <c r="J37" s="82" t="s">
        <v>86</v>
      </c>
      <c r="K37" s="56"/>
      <c r="L37" s="57"/>
      <c r="M37" s="58"/>
      <c r="N37" s="57"/>
      <c r="O37" s="58" t="s">
        <v>61</v>
      </c>
      <c r="P37" s="56"/>
      <c r="Q37" s="49"/>
      <c r="R37" s="706" t="b">
        <v>1</v>
      </c>
      <c r="S37" s="706" t="b">
        <f t="shared" si="5"/>
        <v>0</v>
      </c>
      <c r="T37" s="706" t="b">
        <f t="shared" si="5"/>
        <v>0</v>
      </c>
      <c r="U37" s="706" t="b">
        <f t="shared" si="5"/>
        <v>0</v>
      </c>
      <c r="V37" s="706" t="b">
        <f t="shared" si="5"/>
        <v>0</v>
      </c>
      <c r="W37" s="706" t="b">
        <f t="shared" si="5"/>
        <v>0</v>
      </c>
      <c r="X37" s="706" t="b">
        <f t="shared" si="5"/>
        <v>0</v>
      </c>
      <c r="Y37" s="706" t="b">
        <f t="shared" si="5"/>
        <v>0</v>
      </c>
      <c r="Z37" s="706" t="str">
        <f t="shared" si="3"/>
        <v>tbd</v>
      </c>
      <c r="AA37" s="706" t="str">
        <f t="shared" si="3"/>
        <v/>
      </c>
      <c r="AB37" s="706" t="str">
        <f t="shared" si="3"/>
        <v/>
      </c>
      <c r="AC37" s="706" t="str">
        <f t="shared" si="3"/>
        <v/>
      </c>
      <c r="AD37" s="706" t="str">
        <f t="shared" si="3"/>
        <v/>
      </c>
      <c r="AE37" s="706" t="str">
        <f t="shared" si="3"/>
        <v/>
      </c>
      <c r="AF37" s="706" t="str">
        <f t="shared" si="3"/>
        <v/>
      </c>
      <c r="AG37" s="706" t="str">
        <f t="shared" si="3"/>
        <v/>
      </c>
    </row>
    <row r="38" spans="1:33" s="121" customFormat="1" ht="19.899999999999999" customHeight="1" x14ac:dyDescent="0.25">
      <c r="A38" s="9" t="s">
        <v>1260</v>
      </c>
      <c r="B38" s="7" t="s">
        <v>1261</v>
      </c>
      <c r="C38" s="2" t="s">
        <v>1262</v>
      </c>
      <c r="D38" s="5" t="s">
        <v>1167</v>
      </c>
      <c r="E38" s="5"/>
      <c r="F38" s="16"/>
      <c r="G38" s="47" t="s">
        <v>86</v>
      </c>
      <c r="H38" s="48"/>
      <c r="I38" s="49"/>
      <c r="J38" s="82" t="s">
        <v>86</v>
      </c>
      <c r="K38" s="56"/>
      <c r="L38" s="57"/>
      <c r="M38" s="58"/>
      <c r="N38" s="57"/>
      <c r="O38" s="58" t="s">
        <v>61</v>
      </c>
      <c r="P38" s="56"/>
      <c r="Q38" s="49"/>
      <c r="R38" s="706" t="b">
        <v>1</v>
      </c>
      <c r="S38" s="706" t="b">
        <f t="shared" si="5"/>
        <v>0</v>
      </c>
      <c r="T38" s="706" t="b">
        <f t="shared" si="5"/>
        <v>0</v>
      </c>
      <c r="U38" s="706" t="b">
        <f t="shared" si="5"/>
        <v>0</v>
      </c>
      <c r="V38" s="706" t="b">
        <f t="shared" si="5"/>
        <v>0</v>
      </c>
      <c r="W38" s="706" t="b">
        <f t="shared" si="5"/>
        <v>0</v>
      </c>
      <c r="X38" s="706" t="b">
        <f t="shared" si="5"/>
        <v>0</v>
      </c>
      <c r="Y38" s="706" t="b">
        <f t="shared" si="5"/>
        <v>0</v>
      </c>
      <c r="Z38" s="706" t="str">
        <f t="shared" si="3"/>
        <v>tbd</v>
      </c>
      <c r="AA38" s="706" t="str">
        <f t="shared" si="3"/>
        <v/>
      </c>
      <c r="AB38" s="706" t="str">
        <f t="shared" si="3"/>
        <v/>
      </c>
      <c r="AC38" s="706" t="str">
        <f t="shared" si="3"/>
        <v/>
      </c>
      <c r="AD38" s="706" t="str">
        <f t="shared" si="3"/>
        <v/>
      </c>
      <c r="AE38" s="706" t="str">
        <f t="shared" si="3"/>
        <v/>
      </c>
      <c r="AF38" s="706" t="str">
        <f t="shared" si="3"/>
        <v/>
      </c>
      <c r="AG38" s="706" t="str">
        <f t="shared" si="3"/>
        <v/>
      </c>
    </row>
    <row r="39" spans="1:33" s="121" customFormat="1" ht="19.899999999999999" customHeight="1" x14ac:dyDescent="0.25">
      <c r="A39" s="9" t="s">
        <v>1263</v>
      </c>
      <c r="B39" s="7" t="s">
        <v>1264</v>
      </c>
      <c r="C39" s="2" t="s">
        <v>1265</v>
      </c>
      <c r="D39" s="5" t="s">
        <v>1193</v>
      </c>
      <c r="E39" s="5"/>
      <c r="F39" s="16"/>
      <c r="G39" s="47" t="s">
        <v>86</v>
      </c>
      <c r="H39" s="48"/>
      <c r="I39" s="49"/>
      <c r="J39" s="82" t="s">
        <v>86</v>
      </c>
      <c r="K39" s="56"/>
      <c r="L39" s="57"/>
      <c r="M39" s="58"/>
      <c r="N39" s="57"/>
      <c r="O39" s="58" t="s">
        <v>61</v>
      </c>
      <c r="P39" s="56"/>
      <c r="Q39" s="49"/>
      <c r="R39" s="706" t="b">
        <v>1</v>
      </c>
      <c r="S39" s="706" t="b">
        <f t="shared" si="5"/>
        <v>0</v>
      </c>
      <c r="T39" s="706" t="b">
        <f t="shared" si="5"/>
        <v>0</v>
      </c>
      <c r="U39" s="706" t="b">
        <f t="shared" si="5"/>
        <v>0</v>
      </c>
      <c r="V39" s="706" t="b">
        <f t="shared" si="5"/>
        <v>0</v>
      </c>
      <c r="W39" s="706" t="b">
        <f t="shared" si="5"/>
        <v>0</v>
      </c>
      <c r="X39" s="706" t="b">
        <f t="shared" si="5"/>
        <v>0</v>
      </c>
      <c r="Y39" s="706" t="b">
        <f t="shared" si="5"/>
        <v>0</v>
      </c>
      <c r="Z39" s="706" t="str">
        <f t="shared" si="3"/>
        <v>tbd</v>
      </c>
      <c r="AA39" s="706" t="str">
        <f t="shared" si="3"/>
        <v/>
      </c>
      <c r="AB39" s="706" t="str">
        <f t="shared" si="3"/>
        <v/>
      </c>
      <c r="AC39" s="706" t="str">
        <f t="shared" si="3"/>
        <v/>
      </c>
      <c r="AD39" s="706" t="str">
        <f t="shared" si="3"/>
        <v/>
      </c>
      <c r="AE39" s="706" t="str">
        <f t="shared" si="3"/>
        <v/>
      </c>
      <c r="AF39" s="706" t="str">
        <f t="shared" si="3"/>
        <v/>
      </c>
      <c r="AG39" s="706" t="str">
        <f t="shared" si="3"/>
        <v/>
      </c>
    </row>
    <row r="40" spans="1:33" s="121" customFormat="1" ht="19.899999999999999" customHeight="1" x14ac:dyDescent="0.25">
      <c r="A40" s="9" t="s">
        <v>1266</v>
      </c>
      <c r="B40" s="7" t="s">
        <v>1267</v>
      </c>
      <c r="C40" s="2" t="s">
        <v>1268</v>
      </c>
      <c r="D40" s="5" t="s">
        <v>1167</v>
      </c>
      <c r="E40" s="5"/>
      <c r="F40" s="16"/>
      <c r="G40" s="47" t="s">
        <v>86</v>
      </c>
      <c r="H40" s="48"/>
      <c r="I40" s="49"/>
      <c r="J40" s="82" t="s">
        <v>86</v>
      </c>
      <c r="K40" s="56"/>
      <c r="L40" s="57"/>
      <c r="M40" s="58"/>
      <c r="N40" s="57"/>
      <c r="O40" s="58" t="s">
        <v>61</v>
      </c>
      <c r="P40" s="56"/>
      <c r="Q40" s="49"/>
      <c r="R40" s="706" t="b">
        <v>1</v>
      </c>
      <c r="S40" s="706" t="b">
        <f t="shared" si="5"/>
        <v>0</v>
      </c>
      <c r="T40" s="706" t="b">
        <f t="shared" si="5"/>
        <v>0</v>
      </c>
      <c r="U40" s="706" t="b">
        <f t="shared" si="5"/>
        <v>0</v>
      </c>
      <c r="V40" s="706" t="b">
        <f t="shared" si="5"/>
        <v>0</v>
      </c>
      <c r="W40" s="706" t="b">
        <f t="shared" si="5"/>
        <v>0</v>
      </c>
      <c r="X40" s="706" t="b">
        <f t="shared" si="5"/>
        <v>0</v>
      </c>
      <c r="Y40" s="706" t="b">
        <f t="shared" si="5"/>
        <v>0</v>
      </c>
      <c r="Z40" s="706" t="str">
        <f t="shared" si="3"/>
        <v>tbd</v>
      </c>
      <c r="AA40" s="706" t="str">
        <f t="shared" si="3"/>
        <v/>
      </c>
      <c r="AB40" s="706" t="str">
        <f t="shared" si="3"/>
        <v/>
      </c>
      <c r="AC40" s="706" t="str">
        <f t="shared" si="3"/>
        <v/>
      </c>
      <c r="AD40" s="706" t="str">
        <f t="shared" si="3"/>
        <v/>
      </c>
      <c r="AE40" s="706" t="str">
        <f t="shared" si="3"/>
        <v/>
      </c>
      <c r="AF40" s="706" t="str">
        <f t="shared" si="3"/>
        <v/>
      </c>
      <c r="AG40" s="706" t="str">
        <f t="shared" si="3"/>
        <v/>
      </c>
    </row>
    <row r="41" spans="1:33" s="121" customFormat="1" ht="19.899999999999999" customHeight="1" x14ac:dyDescent="0.25">
      <c r="A41" s="9" t="s">
        <v>1269</v>
      </c>
      <c r="B41" s="7" t="s">
        <v>1270</v>
      </c>
      <c r="C41" s="2" t="s">
        <v>1271</v>
      </c>
      <c r="D41" s="5" t="s">
        <v>1174</v>
      </c>
      <c r="E41" s="5"/>
      <c r="F41" s="16"/>
      <c r="G41" s="47" t="s">
        <v>86</v>
      </c>
      <c r="H41" s="48"/>
      <c r="I41" s="49"/>
      <c r="J41" s="82" t="s">
        <v>86</v>
      </c>
      <c r="K41" s="56"/>
      <c r="L41" s="57"/>
      <c r="M41" s="58"/>
      <c r="N41" s="57"/>
      <c r="O41" s="58" t="s">
        <v>61</v>
      </c>
      <c r="P41" s="56"/>
      <c r="Q41" s="49"/>
      <c r="R41" s="706" t="b">
        <v>1</v>
      </c>
      <c r="S41" s="706" t="b">
        <f t="shared" ref="S41:Y56" si="6">S40</f>
        <v>0</v>
      </c>
      <c r="T41" s="706" t="b">
        <f t="shared" si="6"/>
        <v>0</v>
      </c>
      <c r="U41" s="706" t="b">
        <f t="shared" si="6"/>
        <v>0</v>
      </c>
      <c r="V41" s="706" t="b">
        <f t="shared" si="6"/>
        <v>0</v>
      </c>
      <c r="W41" s="706" t="b">
        <f t="shared" si="6"/>
        <v>0</v>
      </c>
      <c r="X41" s="706" t="b">
        <f t="shared" si="6"/>
        <v>0</v>
      </c>
      <c r="Y41" s="706" t="b">
        <f t="shared" si="6"/>
        <v>0</v>
      </c>
      <c r="Z41" s="706" t="str">
        <f t="shared" si="3"/>
        <v>tbd</v>
      </c>
      <c r="AA41" s="706" t="str">
        <f t="shared" si="3"/>
        <v/>
      </c>
      <c r="AB41" s="706" t="str">
        <f t="shared" si="3"/>
        <v/>
      </c>
      <c r="AC41" s="706" t="str">
        <f t="shared" si="3"/>
        <v/>
      </c>
      <c r="AD41" s="706" t="str">
        <f t="shared" si="3"/>
        <v/>
      </c>
      <c r="AE41" s="706" t="str">
        <f t="shared" si="3"/>
        <v/>
      </c>
      <c r="AF41" s="706" t="str">
        <f t="shared" si="3"/>
        <v/>
      </c>
      <c r="AG41" s="706" t="str">
        <f t="shared" si="3"/>
        <v/>
      </c>
    </row>
    <row r="42" spans="1:33" s="121" customFormat="1" ht="19.899999999999999" customHeight="1" x14ac:dyDescent="0.25">
      <c r="A42" s="9" t="s">
        <v>1272</v>
      </c>
      <c r="B42" s="7" t="s">
        <v>1273</v>
      </c>
      <c r="C42" s="2" t="s">
        <v>1274</v>
      </c>
      <c r="D42" s="5" t="s">
        <v>1174</v>
      </c>
      <c r="E42" s="5"/>
      <c r="F42" s="16"/>
      <c r="G42" s="47" t="s">
        <v>86</v>
      </c>
      <c r="H42" s="48"/>
      <c r="I42" s="49"/>
      <c r="J42" s="82" t="s">
        <v>86</v>
      </c>
      <c r="K42" s="56"/>
      <c r="L42" s="57"/>
      <c r="M42" s="58"/>
      <c r="N42" s="57"/>
      <c r="O42" s="58" t="s">
        <v>61</v>
      </c>
      <c r="P42" s="56"/>
      <c r="Q42" s="49"/>
      <c r="R42" s="706" t="b">
        <v>1</v>
      </c>
      <c r="S42" s="706" t="b">
        <f t="shared" si="6"/>
        <v>0</v>
      </c>
      <c r="T42" s="706" t="b">
        <f t="shared" si="6"/>
        <v>0</v>
      </c>
      <c r="U42" s="706" t="b">
        <f t="shared" si="6"/>
        <v>0</v>
      </c>
      <c r="V42" s="706" t="b">
        <f t="shared" si="6"/>
        <v>0</v>
      </c>
      <c r="W42" s="706" t="b">
        <f t="shared" si="6"/>
        <v>0</v>
      </c>
      <c r="X42" s="706" t="b">
        <f t="shared" si="6"/>
        <v>0</v>
      </c>
      <c r="Y42" s="706" t="b">
        <f t="shared" si="6"/>
        <v>0</v>
      </c>
      <c r="Z42" s="706" t="str">
        <f t="shared" si="3"/>
        <v>tbd</v>
      </c>
      <c r="AA42" s="706" t="str">
        <f t="shared" si="3"/>
        <v/>
      </c>
      <c r="AB42" s="706" t="str">
        <f t="shared" si="3"/>
        <v/>
      </c>
      <c r="AC42" s="706" t="str">
        <f t="shared" si="3"/>
        <v/>
      </c>
      <c r="AD42" s="706" t="str">
        <f t="shared" si="3"/>
        <v/>
      </c>
      <c r="AE42" s="706" t="str">
        <f t="shared" si="3"/>
        <v/>
      </c>
      <c r="AF42" s="706" t="str">
        <f t="shared" si="3"/>
        <v/>
      </c>
      <c r="AG42" s="706" t="str">
        <f t="shared" si="3"/>
        <v/>
      </c>
    </row>
    <row r="43" spans="1:33" s="121" customFormat="1" ht="19.899999999999999" customHeight="1" x14ac:dyDescent="0.25">
      <c r="A43" s="9" t="s">
        <v>1275</v>
      </c>
      <c r="B43" s="7" t="s">
        <v>1276</v>
      </c>
      <c r="C43" s="2" t="s">
        <v>1277</v>
      </c>
      <c r="D43" s="5" t="s">
        <v>1167</v>
      </c>
      <c r="E43" s="5"/>
      <c r="F43" s="16"/>
      <c r="G43" s="47" t="s">
        <v>86</v>
      </c>
      <c r="H43" s="48"/>
      <c r="I43" s="49"/>
      <c r="J43" s="82" t="s">
        <v>86</v>
      </c>
      <c r="K43" s="56"/>
      <c r="L43" s="57"/>
      <c r="M43" s="58"/>
      <c r="N43" s="57"/>
      <c r="O43" s="58" t="s">
        <v>61</v>
      </c>
      <c r="P43" s="56"/>
      <c r="Q43" s="49"/>
      <c r="R43" s="706" t="b">
        <v>1</v>
      </c>
      <c r="S43" s="706" t="b">
        <f t="shared" si="6"/>
        <v>0</v>
      </c>
      <c r="T43" s="706" t="b">
        <f t="shared" si="6"/>
        <v>0</v>
      </c>
      <c r="U43" s="706" t="b">
        <f t="shared" si="6"/>
        <v>0</v>
      </c>
      <c r="V43" s="706" t="b">
        <f t="shared" si="6"/>
        <v>0</v>
      </c>
      <c r="W43" s="706" t="b">
        <f t="shared" si="6"/>
        <v>0</v>
      </c>
      <c r="X43" s="706" t="b">
        <f t="shared" si="6"/>
        <v>0</v>
      </c>
      <c r="Y43" s="706" t="b">
        <f t="shared" si="6"/>
        <v>0</v>
      </c>
      <c r="Z43" s="706" t="str">
        <f t="shared" si="3"/>
        <v>tbd</v>
      </c>
      <c r="AA43" s="706" t="str">
        <f t="shared" si="3"/>
        <v/>
      </c>
      <c r="AB43" s="706" t="str">
        <f t="shared" si="3"/>
        <v/>
      </c>
      <c r="AC43" s="706" t="str">
        <f t="shared" si="3"/>
        <v/>
      </c>
      <c r="AD43" s="706" t="str">
        <f t="shared" si="3"/>
        <v/>
      </c>
      <c r="AE43" s="706" t="str">
        <f t="shared" si="3"/>
        <v/>
      </c>
      <c r="AF43" s="706" t="str">
        <f t="shared" si="3"/>
        <v/>
      </c>
      <c r="AG43" s="706" t="str">
        <f t="shared" si="3"/>
        <v/>
      </c>
    </row>
    <row r="44" spans="1:33" s="121" customFormat="1" ht="19.899999999999999" customHeight="1" x14ac:dyDescent="0.25">
      <c r="A44" s="9" t="s">
        <v>1278</v>
      </c>
      <c r="B44" s="7" t="s">
        <v>1279</v>
      </c>
      <c r="C44" s="2" t="s">
        <v>1280</v>
      </c>
      <c r="D44" s="5" t="s">
        <v>1167</v>
      </c>
      <c r="E44" s="5"/>
      <c r="F44" s="16"/>
      <c r="G44" s="47" t="s">
        <v>86</v>
      </c>
      <c r="H44" s="48"/>
      <c r="I44" s="49"/>
      <c r="J44" s="82" t="s">
        <v>86</v>
      </c>
      <c r="K44" s="56"/>
      <c r="L44" s="57"/>
      <c r="M44" s="58"/>
      <c r="N44" s="57"/>
      <c r="O44" s="58" t="s">
        <v>61</v>
      </c>
      <c r="P44" s="56"/>
      <c r="Q44" s="49"/>
      <c r="R44" s="706" t="b">
        <v>1</v>
      </c>
      <c r="S44" s="706" t="b">
        <f t="shared" si="6"/>
        <v>0</v>
      </c>
      <c r="T44" s="706" t="b">
        <f t="shared" si="6"/>
        <v>0</v>
      </c>
      <c r="U44" s="706" t="b">
        <f t="shared" si="6"/>
        <v>0</v>
      </c>
      <c r="V44" s="706" t="b">
        <f t="shared" si="6"/>
        <v>0</v>
      </c>
      <c r="W44" s="706" t="b">
        <f t="shared" si="6"/>
        <v>0</v>
      </c>
      <c r="X44" s="706" t="b">
        <f t="shared" si="6"/>
        <v>0</v>
      </c>
      <c r="Y44" s="706" t="b">
        <f t="shared" si="6"/>
        <v>0</v>
      </c>
      <c r="Z44" s="706" t="str">
        <f t="shared" si="3"/>
        <v>tbd</v>
      </c>
      <c r="AA44" s="706" t="str">
        <f t="shared" si="3"/>
        <v/>
      </c>
      <c r="AB44" s="706" t="str">
        <f t="shared" si="3"/>
        <v/>
      </c>
      <c r="AC44" s="706" t="str">
        <f t="shared" si="3"/>
        <v/>
      </c>
      <c r="AD44" s="706" t="str">
        <f t="shared" si="3"/>
        <v/>
      </c>
      <c r="AE44" s="706" t="str">
        <f t="shared" si="3"/>
        <v/>
      </c>
      <c r="AF44" s="706" t="str">
        <f t="shared" si="3"/>
        <v/>
      </c>
      <c r="AG44" s="706" t="str">
        <f t="shared" si="3"/>
        <v/>
      </c>
    </row>
    <row r="45" spans="1:33" s="121" customFormat="1" ht="19.899999999999999" customHeight="1" x14ac:dyDescent="0.25">
      <c r="A45" s="9" t="s">
        <v>1281</v>
      </c>
      <c r="B45" s="7" t="s">
        <v>1282</v>
      </c>
      <c r="C45" s="2" t="s">
        <v>1283</v>
      </c>
      <c r="D45" s="5" t="s">
        <v>1167</v>
      </c>
      <c r="E45" s="5"/>
      <c r="F45" s="16"/>
      <c r="G45" s="47" t="s">
        <v>86</v>
      </c>
      <c r="H45" s="48"/>
      <c r="I45" s="49"/>
      <c r="J45" s="82" t="s">
        <v>86</v>
      </c>
      <c r="K45" s="56"/>
      <c r="L45" s="57"/>
      <c r="M45" s="58"/>
      <c r="N45" s="57"/>
      <c r="O45" s="58" t="s">
        <v>61</v>
      </c>
      <c r="P45" s="56"/>
      <c r="Q45" s="49"/>
      <c r="R45" s="706" t="b">
        <v>1</v>
      </c>
      <c r="S45" s="706" t="b">
        <f t="shared" si="6"/>
        <v>0</v>
      </c>
      <c r="T45" s="706" t="b">
        <f t="shared" si="6"/>
        <v>0</v>
      </c>
      <c r="U45" s="706" t="b">
        <f t="shared" si="6"/>
        <v>0</v>
      </c>
      <c r="V45" s="706" t="b">
        <f t="shared" si="6"/>
        <v>0</v>
      </c>
      <c r="W45" s="706" t="b">
        <f t="shared" si="6"/>
        <v>0</v>
      </c>
      <c r="X45" s="706" t="b">
        <f t="shared" si="6"/>
        <v>0</v>
      </c>
      <c r="Y45" s="706" t="b">
        <f t="shared" si="6"/>
        <v>0</v>
      </c>
      <c r="Z45" s="706" t="str">
        <f t="shared" si="3"/>
        <v>tbd</v>
      </c>
      <c r="AA45" s="706" t="str">
        <f t="shared" si="3"/>
        <v/>
      </c>
      <c r="AB45" s="706" t="str">
        <f t="shared" si="3"/>
        <v/>
      </c>
      <c r="AC45" s="706" t="str">
        <f t="shared" si="3"/>
        <v/>
      </c>
      <c r="AD45" s="706" t="str">
        <f t="shared" si="3"/>
        <v/>
      </c>
      <c r="AE45" s="706" t="str">
        <f t="shared" si="3"/>
        <v/>
      </c>
      <c r="AF45" s="706" t="str">
        <f t="shared" si="3"/>
        <v/>
      </c>
      <c r="AG45" s="706" t="str">
        <f t="shared" si="3"/>
        <v/>
      </c>
    </row>
    <row r="46" spans="1:33" s="121" customFormat="1" ht="19.899999999999999" customHeight="1" x14ac:dyDescent="0.25">
      <c r="A46" s="9" t="s">
        <v>1284</v>
      </c>
      <c r="B46" s="7" t="s">
        <v>1285</v>
      </c>
      <c r="C46" s="2" t="s">
        <v>1286</v>
      </c>
      <c r="D46" s="5" t="s">
        <v>1167</v>
      </c>
      <c r="E46" s="5"/>
      <c r="F46" s="16"/>
      <c r="G46" s="47" t="s">
        <v>86</v>
      </c>
      <c r="H46" s="48"/>
      <c r="I46" s="49"/>
      <c r="J46" s="82" t="s">
        <v>86</v>
      </c>
      <c r="K46" s="56"/>
      <c r="L46" s="57"/>
      <c r="M46" s="58"/>
      <c r="N46" s="57"/>
      <c r="O46" s="58" t="s">
        <v>61</v>
      </c>
      <c r="P46" s="56"/>
      <c r="Q46" s="49"/>
      <c r="R46" s="706" t="b">
        <v>1</v>
      </c>
      <c r="S46" s="706" t="b">
        <f t="shared" si="6"/>
        <v>0</v>
      </c>
      <c r="T46" s="706" t="b">
        <f t="shared" si="6"/>
        <v>0</v>
      </c>
      <c r="U46" s="706" t="b">
        <f t="shared" si="6"/>
        <v>0</v>
      </c>
      <c r="V46" s="706" t="b">
        <f t="shared" si="6"/>
        <v>0</v>
      </c>
      <c r="W46" s="706" t="b">
        <f t="shared" si="6"/>
        <v>0</v>
      </c>
      <c r="X46" s="706" t="b">
        <f t="shared" si="6"/>
        <v>0</v>
      </c>
      <c r="Y46" s="706" t="b">
        <f t="shared" si="6"/>
        <v>0</v>
      </c>
      <c r="Z46" s="706" t="str">
        <f t="shared" si="3"/>
        <v>tbd</v>
      </c>
      <c r="AA46" s="706" t="str">
        <f t="shared" si="3"/>
        <v/>
      </c>
      <c r="AB46" s="706" t="str">
        <f t="shared" si="3"/>
        <v/>
      </c>
      <c r="AC46" s="706" t="str">
        <f t="shared" si="3"/>
        <v/>
      </c>
      <c r="AD46" s="706" t="str">
        <f t="shared" si="3"/>
        <v/>
      </c>
      <c r="AE46" s="706" t="str">
        <f t="shared" si="3"/>
        <v/>
      </c>
      <c r="AF46" s="706" t="str">
        <f t="shared" si="3"/>
        <v/>
      </c>
      <c r="AG46" s="706" t="str">
        <f t="shared" si="3"/>
        <v/>
      </c>
    </row>
    <row r="47" spans="1:33" s="121" customFormat="1" ht="19.899999999999999" customHeight="1" x14ac:dyDescent="0.25">
      <c r="A47" s="9" t="s">
        <v>1287</v>
      </c>
      <c r="B47" s="7" t="s">
        <v>1288</v>
      </c>
      <c r="C47" s="2" t="s">
        <v>1289</v>
      </c>
      <c r="D47" s="5" t="s">
        <v>1167</v>
      </c>
      <c r="E47" s="5"/>
      <c r="F47" s="16"/>
      <c r="G47" s="47" t="s">
        <v>86</v>
      </c>
      <c r="H47" s="48"/>
      <c r="I47" s="49"/>
      <c r="J47" s="82" t="s">
        <v>86</v>
      </c>
      <c r="K47" s="56"/>
      <c r="L47" s="57"/>
      <c r="M47" s="58"/>
      <c r="N47" s="57"/>
      <c r="O47" s="58" t="s">
        <v>61</v>
      </c>
      <c r="P47" s="56"/>
      <c r="Q47" s="49"/>
      <c r="R47" s="706" t="b">
        <v>1</v>
      </c>
      <c r="S47" s="706" t="b">
        <f t="shared" si="6"/>
        <v>0</v>
      </c>
      <c r="T47" s="706" t="b">
        <f t="shared" si="6"/>
        <v>0</v>
      </c>
      <c r="U47" s="706" t="b">
        <f t="shared" si="6"/>
        <v>0</v>
      </c>
      <c r="V47" s="706" t="b">
        <f t="shared" si="6"/>
        <v>0</v>
      </c>
      <c r="W47" s="706" t="b">
        <f t="shared" si="6"/>
        <v>0</v>
      </c>
      <c r="X47" s="706" t="b">
        <f t="shared" si="6"/>
        <v>0</v>
      </c>
      <c r="Y47" s="706" t="b">
        <f t="shared" si="6"/>
        <v>0</v>
      </c>
      <c r="Z47" s="706" t="str">
        <f t="shared" si="3"/>
        <v>tbd</v>
      </c>
      <c r="AA47" s="706" t="str">
        <f t="shared" si="3"/>
        <v/>
      </c>
      <c r="AB47" s="706" t="str">
        <f t="shared" si="3"/>
        <v/>
      </c>
      <c r="AC47" s="706" t="str">
        <f t="shared" si="3"/>
        <v/>
      </c>
      <c r="AD47" s="706" t="str">
        <f t="shared" si="3"/>
        <v/>
      </c>
      <c r="AE47" s="706" t="str">
        <f t="shared" si="3"/>
        <v/>
      </c>
      <c r="AF47" s="706" t="str">
        <f t="shared" si="3"/>
        <v/>
      </c>
      <c r="AG47" s="706" t="str">
        <f t="shared" si="3"/>
        <v/>
      </c>
    </row>
    <row r="48" spans="1:33" s="121" customFormat="1" ht="19.899999999999999" customHeight="1" x14ac:dyDescent="0.25">
      <c r="A48" s="9" t="s">
        <v>1290</v>
      </c>
      <c r="B48" s="7" t="s">
        <v>1291</v>
      </c>
      <c r="C48" s="2" t="s">
        <v>1292</v>
      </c>
      <c r="D48" s="5" t="s">
        <v>1167</v>
      </c>
      <c r="E48" s="5"/>
      <c r="F48" s="16"/>
      <c r="G48" s="47" t="s">
        <v>86</v>
      </c>
      <c r="H48" s="48"/>
      <c r="I48" s="49"/>
      <c r="J48" s="82" t="s">
        <v>86</v>
      </c>
      <c r="K48" s="56"/>
      <c r="L48" s="57"/>
      <c r="M48" s="58"/>
      <c r="N48" s="57"/>
      <c r="O48" s="58" t="s">
        <v>61</v>
      </c>
      <c r="P48" s="56"/>
      <c r="Q48" s="49"/>
      <c r="R48" s="706" t="b">
        <v>1</v>
      </c>
      <c r="S48" s="706" t="b">
        <f t="shared" si="6"/>
        <v>0</v>
      </c>
      <c r="T48" s="706" t="b">
        <f t="shared" si="6"/>
        <v>0</v>
      </c>
      <c r="U48" s="706" t="b">
        <f t="shared" si="6"/>
        <v>0</v>
      </c>
      <c r="V48" s="706" t="b">
        <f t="shared" si="6"/>
        <v>0</v>
      </c>
      <c r="W48" s="706" t="b">
        <f t="shared" si="6"/>
        <v>0</v>
      </c>
      <c r="X48" s="706" t="b">
        <f t="shared" si="6"/>
        <v>0</v>
      </c>
      <c r="Y48" s="706" t="b">
        <f t="shared" si="6"/>
        <v>0</v>
      </c>
      <c r="Z48" s="706" t="str">
        <f t="shared" si="3"/>
        <v>tbd</v>
      </c>
      <c r="AA48" s="706" t="str">
        <f t="shared" si="3"/>
        <v/>
      </c>
      <c r="AB48" s="706" t="str">
        <f t="shared" si="3"/>
        <v/>
      </c>
      <c r="AC48" s="706" t="str">
        <f t="shared" si="3"/>
        <v/>
      </c>
      <c r="AD48" s="706" t="str">
        <f t="shared" si="3"/>
        <v/>
      </c>
      <c r="AE48" s="706" t="str">
        <f t="shared" si="3"/>
        <v/>
      </c>
      <c r="AF48" s="706" t="str">
        <f t="shared" si="3"/>
        <v/>
      </c>
      <c r="AG48" s="706" t="str">
        <f t="shared" si="3"/>
        <v/>
      </c>
    </row>
    <row r="49" spans="1:33" s="121" customFormat="1" ht="19.899999999999999" customHeight="1" x14ac:dyDescent="0.25">
      <c r="A49" s="9" t="s">
        <v>1293</v>
      </c>
      <c r="B49" s="7" t="s">
        <v>1294</v>
      </c>
      <c r="C49" s="2" t="s">
        <v>1295</v>
      </c>
      <c r="D49" s="5" t="s">
        <v>1167</v>
      </c>
      <c r="E49" s="5"/>
      <c r="F49" s="16"/>
      <c r="G49" s="47" t="s">
        <v>86</v>
      </c>
      <c r="H49" s="48"/>
      <c r="I49" s="49"/>
      <c r="J49" s="82" t="s">
        <v>86</v>
      </c>
      <c r="K49" s="56"/>
      <c r="L49" s="57"/>
      <c r="M49" s="58"/>
      <c r="N49" s="57"/>
      <c r="O49" s="58" t="s">
        <v>61</v>
      </c>
      <c r="P49" s="56"/>
      <c r="Q49" s="49"/>
      <c r="R49" s="706" t="b">
        <v>1</v>
      </c>
      <c r="S49" s="706" t="b">
        <f t="shared" si="6"/>
        <v>0</v>
      </c>
      <c r="T49" s="706" t="b">
        <f t="shared" si="6"/>
        <v>0</v>
      </c>
      <c r="U49" s="706" t="b">
        <f t="shared" si="6"/>
        <v>0</v>
      </c>
      <c r="V49" s="706" t="b">
        <f t="shared" si="6"/>
        <v>0</v>
      </c>
      <c r="W49" s="706" t="b">
        <f t="shared" si="6"/>
        <v>0</v>
      </c>
      <c r="X49" s="706" t="b">
        <f t="shared" si="6"/>
        <v>0</v>
      </c>
      <c r="Y49" s="706" t="b">
        <f t="shared" si="6"/>
        <v>0</v>
      </c>
      <c r="Z49" s="706" t="str">
        <f t="shared" si="3"/>
        <v>tbd</v>
      </c>
      <c r="AA49" s="706" t="str">
        <f t="shared" si="3"/>
        <v/>
      </c>
      <c r="AB49" s="706" t="str">
        <f t="shared" si="3"/>
        <v/>
      </c>
      <c r="AC49" s="706" t="str">
        <f t="shared" si="3"/>
        <v/>
      </c>
      <c r="AD49" s="706" t="str">
        <f t="shared" si="3"/>
        <v/>
      </c>
      <c r="AE49" s="706" t="str">
        <f t="shared" si="3"/>
        <v/>
      </c>
      <c r="AF49" s="706" t="str">
        <f t="shared" si="3"/>
        <v/>
      </c>
      <c r="AG49" s="706" t="str">
        <f t="shared" si="3"/>
        <v/>
      </c>
    </row>
    <row r="50" spans="1:33" s="121" customFormat="1" ht="19.899999999999999" customHeight="1" x14ac:dyDescent="0.25">
      <c r="A50" s="9" t="s">
        <v>1296</v>
      </c>
      <c r="B50" s="7" t="s">
        <v>1297</v>
      </c>
      <c r="C50" s="2" t="s">
        <v>1298</v>
      </c>
      <c r="D50" s="5" t="s">
        <v>1167</v>
      </c>
      <c r="E50" s="5"/>
      <c r="F50" s="16"/>
      <c r="G50" s="47" t="s">
        <v>86</v>
      </c>
      <c r="H50" s="48"/>
      <c r="I50" s="49"/>
      <c r="J50" s="82" t="s">
        <v>86</v>
      </c>
      <c r="K50" s="56"/>
      <c r="L50" s="57"/>
      <c r="M50" s="58"/>
      <c r="N50" s="57"/>
      <c r="O50" s="58" t="s">
        <v>61</v>
      </c>
      <c r="P50" s="56"/>
      <c r="Q50" s="49"/>
      <c r="R50" s="706" t="b">
        <v>1</v>
      </c>
      <c r="S50" s="706" t="b">
        <f t="shared" si="6"/>
        <v>0</v>
      </c>
      <c r="T50" s="706" t="b">
        <f t="shared" si="6"/>
        <v>0</v>
      </c>
      <c r="U50" s="706" t="b">
        <f t="shared" si="6"/>
        <v>0</v>
      </c>
      <c r="V50" s="706" t="b">
        <f t="shared" si="6"/>
        <v>0</v>
      </c>
      <c r="W50" s="706" t="b">
        <f t="shared" si="6"/>
        <v>0</v>
      </c>
      <c r="X50" s="706" t="b">
        <f t="shared" si="6"/>
        <v>0</v>
      </c>
      <c r="Y50" s="706" t="b">
        <f t="shared" si="6"/>
        <v>0</v>
      </c>
      <c r="Z50" s="706" t="str">
        <f t="shared" si="3"/>
        <v>tbd</v>
      </c>
      <c r="AA50" s="706" t="str">
        <f t="shared" si="3"/>
        <v/>
      </c>
      <c r="AB50" s="706" t="str">
        <f t="shared" si="3"/>
        <v/>
      </c>
      <c r="AC50" s="706" t="str">
        <f t="shared" si="3"/>
        <v/>
      </c>
      <c r="AD50" s="706" t="str">
        <f t="shared" si="3"/>
        <v/>
      </c>
      <c r="AE50" s="706" t="str">
        <f t="shared" si="3"/>
        <v/>
      </c>
      <c r="AF50" s="706" t="str">
        <f t="shared" si="3"/>
        <v/>
      </c>
      <c r="AG50" s="706" t="str">
        <f t="shared" si="3"/>
        <v/>
      </c>
    </row>
    <row r="51" spans="1:33" s="121" customFormat="1" ht="19.899999999999999" customHeight="1" x14ac:dyDescent="0.25">
      <c r="A51" s="9" t="s">
        <v>1299</v>
      </c>
      <c r="B51" s="7" t="s">
        <v>1300</v>
      </c>
      <c r="C51" s="2" t="s">
        <v>1301</v>
      </c>
      <c r="D51" s="5" t="s">
        <v>1167</v>
      </c>
      <c r="E51" s="5"/>
      <c r="F51" s="16"/>
      <c r="G51" s="47" t="s">
        <v>86</v>
      </c>
      <c r="H51" s="48"/>
      <c r="I51" s="49"/>
      <c r="J51" s="82" t="s">
        <v>86</v>
      </c>
      <c r="K51" s="56"/>
      <c r="L51" s="57"/>
      <c r="M51" s="58"/>
      <c r="N51" s="57"/>
      <c r="O51" s="58" t="s">
        <v>61</v>
      </c>
      <c r="P51" s="56"/>
      <c r="Q51" s="49"/>
      <c r="R51" s="706" t="b">
        <v>1</v>
      </c>
      <c r="S51" s="706" t="b">
        <f t="shared" si="6"/>
        <v>0</v>
      </c>
      <c r="T51" s="706" t="b">
        <f t="shared" si="6"/>
        <v>0</v>
      </c>
      <c r="U51" s="706" t="b">
        <f t="shared" si="6"/>
        <v>0</v>
      </c>
      <c r="V51" s="706" t="b">
        <f t="shared" si="6"/>
        <v>0</v>
      </c>
      <c r="W51" s="706" t="b">
        <f t="shared" si="6"/>
        <v>0</v>
      </c>
      <c r="X51" s="706" t="b">
        <f t="shared" si="6"/>
        <v>0</v>
      </c>
      <c r="Y51" s="706" t="b">
        <f t="shared" si="6"/>
        <v>0</v>
      </c>
      <c r="Z51" s="706" t="str">
        <f t="shared" si="3"/>
        <v>tbd</v>
      </c>
      <c r="AA51" s="706" t="str">
        <f t="shared" si="3"/>
        <v/>
      </c>
      <c r="AB51" s="706" t="str">
        <f t="shared" si="3"/>
        <v/>
      </c>
      <c r="AC51" s="706" t="str">
        <f t="shared" si="3"/>
        <v/>
      </c>
      <c r="AD51" s="706" t="str">
        <f t="shared" si="3"/>
        <v/>
      </c>
      <c r="AE51" s="706" t="str">
        <f t="shared" si="3"/>
        <v/>
      </c>
      <c r="AF51" s="706" t="str">
        <f t="shared" si="3"/>
        <v/>
      </c>
      <c r="AG51" s="706" t="str">
        <f t="shared" si="3"/>
        <v/>
      </c>
    </row>
    <row r="52" spans="1:33" s="121" customFormat="1" ht="19.899999999999999" customHeight="1" x14ac:dyDescent="0.25">
      <c r="A52" s="9" t="s">
        <v>1302</v>
      </c>
      <c r="B52" s="7" t="s">
        <v>1303</v>
      </c>
      <c r="C52" s="2" t="s">
        <v>1304</v>
      </c>
      <c r="D52" s="5" t="s">
        <v>1174</v>
      </c>
      <c r="E52" s="5"/>
      <c r="F52" s="16"/>
      <c r="G52" s="47" t="s">
        <v>86</v>
      </c>
      <c r="H52" s="48"/>
      <c r="I52" s="49"/>
      <c r="J52" s="82" t="s">
        <v>86</v>
      </c>
      <c r="K52" s="56"/>
      <c r="L52" s="57"/>
      <c r="M52" s="58"/>
      <c r="N52" s="57"/>
      <c r="O52" s="58" t="s">
        <v>61</v>
      </c>
      <c r="P52" s="56"/>
      <c r="Q52" s="49"/>
      <c r="R52" s="706" t="b">
        <v>1</v>
      </c>
      <c r="S52" s="706" t="b">
        <f t="shared" si="6"/>
        <v>0</v>
      </c>
      <c r="T52" s="706" t="b">
        <f t="shared" si="6"/>
        <v>0</v>
      </c>
      <c r="U52" s="706" t="b">
        <f t="shared" si="6"/>
        <v>0</v>
      </c>
      <c r="V52" s="706" t="b">
        <f t="shared" si="6"/>
        <v>0</v>
      </c>
      <c r="W52" s="706" t="b">
        <f t="shared" si="6"/>
        <v>0</v>
      </c>
      <c r="X52" s="706" t="b">
        <f t="shared" si="6"/>
        <v>0</v>
      </c>
      <c r="Y52" s="706" t="b">
        <f t="shared" si="6"/>
        <v>0</v>
      </c>
      <c r="Z52" s="706" t="str">
        <f t="shared" si="3"/>
        <v>tbd</v>
      </c>
      <c r="AA52" s="706" t="str">
        <f t="shared" si="3"/>
        <v/>
      </c>
      <c r="AB52" s="706" t="str">
        <f t="shared" si="3"/>
        <v/>
      </c>
      <c r="AC52" s="706" t="str">
        <f t="shared" si="3"/>
        <v/>
      </c>
      <c r="AD52" s="706" t="str">
        <f t="shared" si="3"/>
        <v/>
      </c>
      <c r="AE52" s="706" t="str">
        <f t="shared" si="3"/>
        <v/>
      </c>
      <c r="AF52" s="706" t="str">
        <f t="shared" si="3"/>
        <v/>
      </c>
      <c r="AG52" s="706" t="str">
        <f t="shared" si="3"/>
        <v/>
      </c>
    </row>
    <row r="53" spans="1:33" s="121" customFormat="1" ht="19.899999999999999" customHeight="1" x14ac:dyDescent="0.25">
      <c r="A53" s="9" t="s">
        <v>1305</v>
      </c>
      <c r="B53" s="7" t="s">
        <v>1306</v>
      </c>
      <c r="C53" s="2" t="s">
        <v>1307</v>
      </c>
      <c r="D53" s="5" t="s">
        <v>1193</v>
      </c>
      <c r="E53" s="5"/>
      <c r="F53" s="16"/>
      <c r="G53" s="47" t="s">
        <v>86</v>
      </c>
      <c r="H53" s="48"/>
      <c r="I53" s="49"/>
      <c r="J53" s="82" t="s">
        <v>86</v>
      </c>
      <c r="K53" s="56"/>
      <c r="L53" s="57"/>
      <c r="M53" s="58"/>
      <c r="N53" s="57"/>
      <c r="O53" s="58" t="s">
        <v>61</v>
      </c>
      <c r="P53" s="56"/>
      <c r="Q53" s="49"/>
      <c r="R53" s="706" t="b">
        <v>1</v>
      </c>
      <c r="S53" s="706" t="b">
        <f t="shared" si="6"/>
        <v>0</v>
      </c>
      <c r="T53" s="706" t="b">
        <f t="shared" si="6"/>
        <v>0</v>
      </c>
      <c r="U53" s="706" t="b">
        <f t="shared" si="6"/>
        <v>0</v>
      </c>
      <c r="V53" s="706" t="b">
        <f t="shared" si="6"/>
        <v>0</v>
      </c>
      <c r="W53" s="706" t="b">
        <f t="shared" si="6"/>
        <v>0</v>
      </c>
      <c r="X53" s="706" t="b">
        <f t="shared" si="6"/>
        <v>0</v>
      </c>
      <c r="Y53" s="706" t="b">
        <f t="shared" si="6"/>
        <v>0</v>
      </c>
      <c r="Z53" s="706" t="str">
        <f t="shared" ref="Z53:AG84" si="7">IF(R53,IFERROR(LEFT($J53,SEARCH(" (",$J53)-1),$J53),"")</f>
        <v>tbd</v>
      </c>
      <c r="AA53" s="706" t="str">
        <f t="shared" si="7"/>
        <v/>
      </c>
      <c r="AB53" s="706" t="str">
        <f t="shared" si="7"/>
        <v/>
      </c>
      <c r="AC53" s="706" t="str">
        <f t="shared" si="7"/>
        <v/>
      </c>
      <c r="AD53" s="706" t="str">
        <f t="shared" si="7"/>
        <v/>
      </c>
      <c r="AE53" s="706" t="str">
        <f t="shared" si="7"/>
        <v/>
      </c>
      <c r="AF53" s="706" t="str">
        <f t="shared" si="7"/>
        <v/>
      </c>
      <c r="AG53" s="706" t="str">
        <f t="shared" si="7"/>
        <v/>
      </c>
    </row>
    <row r="54" spans="1:33" s="121" customFormat="1" ht="19.899999999999999" customHeight="1" x14ac:dyDescent="0.25">
      <c r="A54" s="9" t="s">
        <v>1308</v>
      </c>
      <c r="B54" s="7" t="s">
        <v>1309</v>
      </c>
      <c r="C54" s="2" t="s">
        <v>1310</v>
      </c>
      <c r="D54" s="5" t="s">
        <v>1167</v>
      </c>
      <c r="E54" s="5"/>
      <c r="F54" s="16"/>
      <c r="G54" s="47" t="s">
        <v>86</v>
      </c>
      <c r="H54" s="48"/>
      <c r="I54" s="49"/>
      <c r="J54" s="82" t="s">
        <v>86</v>
      </c>
      <c r="K54" s="56"/>
      <c r="L54" s="57"/>
      <c r="M54" s="58"/>
      <c r="N54" s="57"/>
      <c r="O54" s="58" t="s">
        <v>61</v>
      </c>
      <c r="P54" s="56"/>
      <c r="Q54" s="49"/>
      <c r="R54" s="706" t="b">
        <v>1</v>
      </c>
      <c r="S54" s="706" t="b">
        <f t="shared" si="6"/>
        <v>0</v>
      </c>
      <c r="T54" s="706" t="b">
        <f t="shared" si="6"/>
        <v>0</v>
      </c>
      <c r="U54" s="706" t="b">
        <f t="shared" si="6"/>
        <v>0</v>
      </c>
      <c r="V54" s="706" t="b">
        <f t="shared" si="6"/>
        <v>0</v>
      </c>
      <c r="W54" s="706" t="b">
        <f t="shared" si="6"/>
        <v>0</v>
      </c>
      <c r="X54" s="706" t="b">
        <f t="shared" si="6"/>
        <v>0</v>
      </c>
      <c r="Y54" s="706" t="b">
        <f t="shared" si="6"/>
        <v>0</v>
      </c>
      <c r="Z54" s="706" t="str">
        <f t="shared" si="7"/>
        <v>tbd</v>
      </c>
      <c r="AA54" s="706" t="str">
        <f t="shared" si="7"/>
        <v/>
      </c>
      <c r="AB54" s="706" t="str">
        <f t="shared" si="7"/>
        <v/>
      </c>
      <c r="AC54" s="706" t="str">
        <f t="shared" si="7"/>
        <v/>
      </c>
      <c r="AD54" s="706" t="str">
        <f t="shared" si="7"/>
        <v/>
      </c>
      <c r="AE54" s="706" t="str">
        <f t="shared" si="7"/>
        <v/>
      </c>
      <c r="AF54" s="706" t="str">
        <f t="shared" si="7"/>
        <v/>
      </c>
      <c r="AG54" s="706" t="str">
        <f t="shared" si="7"/>
        <v/>
      </c>
    </row>
    <row r="55" spans="1:33" s="121" customFormat="1" ht="19.899999999999999" customHeight="1" x14ac:dyDescent="0.25">
      <c r="A55" s="9" t="s">
        <v>1311</v>
      </c>
      <c r="B55" s="7" t="s">
        <v>1312</v>
      </c>
      <c r="C55" s="2" t="s">
        <v>1313</v>
      </c>
      <c r="D55" s="5" t="s">
        <v>1193</v>
      </c>
      <c r="E55" s="5"/>
      <c r="F55" s="16"/>
      <c r="G55" s="47" t="s">
        <v>86</v>
      </c>
      <c r="H55" s="48"/>
      <c r="I55" s="49"/>
      <c r="J55" s="82" t="s">
        <v>86</v>
      </c>
      <c r="K55" s="56"/>
      <c r="L55" s="57"/>
      <c r="M55" s="58"/>
      <c r="N55" s="57"/>
      <c r="O55" s="58" t="s">
        <v>61</v>
      </c>
      <c r="P55" s="56"/>
      <c r="Q55" s="49"/>
      <c r="R55" s="706" t="b">
        <v>1</v>
      </c>
      <c r="S55" s="706" t="b">
        <f t="shared" si="6"/>
        <v>0</v>
      </c>
      <c r="T55" s="706" t="b">
        <f t="shared" si="6"/>
        <v>0</v>
      </c>
      <c r="U55" s="706" t="b">
        <f t="shared" si="6"/>
        <v>0</v>
      </c>
      <c r="V55" s="706" t="b">
        <f t="shared" si="6"/>
        <v>0</v>
      </c>
      <c r="W55" s="706" t="b">
        <f t="shared" si="6"/>
        <v>0</v>
      </c>
      <c r="X55" s="706" t="b">
        <f t="shared" si="6"/>
        <v>0</v>
      </c>
      <c r="Y55" s="706" t="b">
        <f t="shared" si="6"/>
        <v>0</v>
      </c>
      <c r="Z55" s="706" t="str">
        <f t="shared" si="7"/>
        <v>tbd</v>
      </c>
      <c r="AA55" s="706" t="str">
        <f t="shared" si="7"/>
        <v/>
      </c>
      <c r="AB55" s="706" t="str">
        <f t="shared" si="7"/>
        <v/>
      </c>
      <c r="AC55" s="706" t="str">
        <f t="shared" si="7"/>
        <v/>
      </c>
      <c r="AD55" s="706" t="str">
        <f t="shared" si="7"/>
        <v/>
      </c>
      <c r="AE55" s="706" t="str">
        <f t="shared" si="7"/>
        <v/>
      </c>
      <c r="AF55" s="706" t="str">
        <f t="shared" si="7"/>
        <v/>
      </c>
      <c r="AG55" s="706" t="str">
        <f t="shared" si="7"/>
        <v/>
      </c>
    </row>
    <row r="56" spans="1:33" s="121" customFormat="1" ht="19.899999999999999" customHeight="1" x14ac:dyDescent="0.25">
      <c r="A56" s="9" t="s">
        <v>1314</v>
      </c>
      <c r="B56" s="7" t="s">
        <v>1315</v>
      </c>
      <c r="C56" s="2" t="s">
        <v>1316</v>
      </c>
      <c r="D56" s="5" t="s">
        <v>1174</v>
      </c>
      <c r="E56" s="5"/>
      <c r="F56" s="16"/>
      <c r="G56" s="47" t="s">
        <v>86</v>
      </c>
      <c r="H56" s="48"/>
      <c r="I56" s="49"/>
      <c r="J56" s="82" t="s">
        <v>86</v>
      </c>
      <c r="K56" s="56"/>
      <c r="L56" s="57"/>
      <c r="M56" s="58"/>
      <c r="N56" s="57"/>
      <c r="O56" s="58" t="s">
        <v>61</v>
      </c>
      <c r="P56" s="56"/>
      <c r="Q56" s="49"/>
      <c r="R56" s="706" t="b">
        <v>1</v>
      </c>
      <c r="S56" s="706" t="b">
        <f t="shared" si="6"/>
        <v>0</v>
      </c>
      <c r="T56" s="706" t="b">
        <f t="shared" si="6"/>
        <v>0</v>
      </c>
      <c r="U56" s="706" t="b">
        <f t="shared" si="6"/>
        <v>0</v>
      </c>
      <c r="V56" s="706" t="b">
        <f t="shared" si="6"/>
        <v>0</v>
      </c>
      <c r="W56" s="706" t="b">
        <f t="shared" si="6"/>
        <v>0</v>
      </c>
      <c r="X56" s="706" t="b">
        <f t="shared" si="6"/>
        <v>0</v>
      </c>
      <c r="Y56" s="706" t="b">
        <f t="shared" si="6"/>
        <v>0</v>
      </c>
      <c r="Z56" s="706" t="str">
        <f t="shared" si="7"/>
        <v>tbd</v>
      </c>
      <c r="AA56" s="706" t="str">
        <f t="shared" si="7"/>
        <v/>
      </c>
      <c r="AB56" s="706" t="str">
        <f t="shared" si="7"/>
        <v/>
      </c>
      <c r="AC56" s="706" t="str">
        <f t="shared" si="7"/>
        <v/>
      </c>
      <c r="AD56" s="706" t="str">
        <f t="shared" si="7"/>
        <v/>
      </c>
      <c r="AE56" s="706" t="str">
        <f t="shared" si="7"/>
        <v/>
      </c>
      <c r="AF56" s="706" t="str">
        <f t="shared" si="7"/>
        <v/>
      </c>
      <c r="AG56" s="706" t="str">
        <f t="shared" si="7"/>
        <v/>
      </c>
    </row>
    <row r="57" spans="1:33" s="121" customFormat="1" ht="19.899999999999999" customHeight="1" x14ac:dyDescent="0.25">
      <c r="A57" s="9" t="s">
        <v>1317</v>
      </c>
      <c r="B57" s="7" t="s">
        <v>1318</v>
      </c>
      <c r="C57" s="2" t="s">
        <v>1319</v>
      </c>
      <c r="D57" s="5" t="s">
        <v>1167</v>
      </c>
      <c r="E57" s="5"/>
      <c r="F57" s="16"/>
      <c r="G57" s="47" t="s">
        <v>86</v>
      </c>
      <c r="H57" s="48"/>
      <c r="I57" s="49"/>
      <c r="J57" s="82" t="s">
        <v>86</v>
      </c>
      <c r="K57" s="56"/>
      <c r="L57" s="57"/>
      <c r="M57" s="58"/>
      <c r="N57" s="57"/>
      <c r="O57" s="58" t="s">
        <v>61</v>
      </c>
      <c r="P57" s="56"/>
      <c r="Q57" s="49"/>
      <c r="R57" s="706" t="b">
        <v>1</v>
      </c>
      <c r="S57" s="706" t="b">
        <f t="shared" ref="R57:Y72" si="8">S56</f>
        <v>0</v>
      </c>
      <c r="T57" s="706" t="b">
        <f t="shared" si="8"/>
        <v>0</v>
      </c>
      <c r="U57" s="706" t="b">
        <f t="shared" si="8"/>
        <v>0</v>
      </c>
      <c r="V57" s="706" t="b">
        <f t="shared" si="8"/>
        <v>0</v>
      </c>
      <c r="W57" s="706" t="b">
        <f t="shared" si="8"/>
        <v>0</v>
      </c>
      <c r="X57" s="706" t="b">
        <f t="shared" si="8"/>
        <v>0</v>
      </c>
      <c r="Y57" s="706" t="b">
        <f t="shared" si="8"/>
        <v>0</v>
      </c>
      <c r="Z57" s="706" t="str">
        <f t="shared" si="7"/>
        <v>tbd</v>
      </c>
      <c r="AA57" s="706" t="str">
        <f t="shared" si="7"/>
        <v/>
      </c>
      <c r="AB57" s="706" t="str">
        <f t="shared" si="7"/>
        <v/>
      </c>
      <c r="AC57" s="706" t="str">
        <f t="shared" si="7"/>
        <v/>
      </c>
      <c r="AD57" s="706" t="str">
        <f t="shared" si="7"/>
        <v/>
      </c>
      <c r="AE57" s="706" t="str">
        <f t="shared" si="7"/>
        <v/>
      </c>
      <c r="AF57" s="706" t="str">
        <f t="shared" si="7"/>
        <v/>
      </c>
      <c r="AG57" s="706" t="str">
        <f t="shared" si="7"/>
        <v/>
      </c>
    </row>
    <row r="58" spans="1:33" s="121" customFormat="1" ht="19.899999999999999" customHeight="1" x14ac:dyDescent="0.25">
      <c r="A58" s="9" t="s">
        <v>1320</v>
      </c>
      <c r="B58" s="7" t="s">
        <v>1321</v>
      </c>
      <c r="C58" s="2" t="s">
        <v>1322</v>
      </c>
      <c r="D58" s="5" t="s">
        <v>1167</v>
      </c>
      <c r="E58" s="5"/>
      <c r="F58" s="16"/>
      <c r="G58" s="47" t="s">
        <v>86</v>
      </c>
      <c r="H58" s="48"/>
      <c r="I58" s="49"/>
      <c r="J58" s="82" t="s">
        <v>86</v>
      </c>
      <c r="K58" s="56"/>
      <c r="L58" s="57"/>
      <c r="M58" s="58"/>
      <c r="N58" s="57"/>
      <c r="O58" s="58" t="s">
        <v>61</v>
      </c>
      <c r="P58" s="56"/>
      <c r="Q58" s="49"/>
      <c r="R58" s="706" t="b">
        <v>1</v>
      </c>
      <c r="S58" s="706" t="b">
        <f t="shared" si="8"/>
        <v>0</v>
      </c>
      <c r="T58" s="706" t="b">
        <f t="shared" si="8"/>
        <v>0</v>
      </c>
      <c r="U58" s="706" t="b">
        <f t="shared" si="8"/>
        <v>0</v>
      </c>
      <c r="V58" s="706" t="b">
        <f t="shared" si="8"/>
        <v>0</v>
      </c>
      <c r="W58" s="706" t="b">
        <f t="shared" si="8"/>
        <v>0</v>
      </c>
      <c r="X58" s="706" t="b">
        <f t="shared" si="8"/>
        <v>0</v>
      </c>
      <c r="Y58" s="706" t="b">
        <f t="shared" si="8"/>
        <v>0</v>
      </c>
      <c r="Z58" s="706" t="str">
        <f t="shared" si="7"/>
        <v>tbd</v>
      </c>
      <c r="AA58" s="706" t="str">
        <f t="shared" si="7"/>
        <v/>
      </c>
      <c r="AB58" s="706" t="str">
        <f t="shared" si="7"/>
        <v/>
      </c>
      <c r="AC58" s="706" t="str">
        <f t="shared" si="7"/>
        <v/>
      </c>
      <c r="AD58" s="706" t="str">
        <f t="shared" si="7"/>
        <v/>
      </c>
      <c r="AE58" s="706" t="str">
        <f t="shared" si="7"/>
        <v/>
      </c>
      <c r="AF58" s="706" t="str">
        <f t="shared" si="7"/>
        <v/>
      </c>
      <c r="AG58" s="706" t="str">
        <f t="shared" si="7"/>
        <v/>
      </c>
    </row>
    <row r="59" spans="1:33" s="121" customFormat="1" ht="19.899999999999999" customHeight="1" x14ac:dyDescent="0.25">
      <c r="A59" s="9" t="s">
        <v>1323</v>
      </c>
      <c r="B59" s="7" t="s">
        <v>1324</v>
      </c>
      <c r="C59" s="2" t="s">
        <v>1325</v>
      </c>
      <c r="D59" s="5" t="s">
        <v>1193</v>
      </c>
      <c r="E59" s="5"/>
      <c r="F59" s="16"/>
      <c r="G59" s="47" t="s">
        <v>86</v>
      </c>
      <c r="H59" s="48"/>
      <c r="I59" s="49"/>
      <c r="J59" s="82" t="s">
        <v>86</v>
      </c>
      <c r="K59" s="56"/>
      <c r="L59" s="57"/>
      <c r="M59" s="58"/>
      <c r="N59" s="57"/>
      <c r="O59" s="58" t="s">
        <v>61</v>
      </c>
      <c r="P59" s="56"/>
      <c r="Q59" s="49"/>
      <c r="R59" s="706" t="b">
        <v>1</v>
      </c>
      <c r="S59" s="706" t="b">
        <f t="shared" si="8"/>
        <v>0</v>
      </c>
      <c r="T59" s="706" t="b">
        <f t="shared" si="8"/>
        <v>0</v>
      </c>
      <c r="U59" s="706" t="b">
        <f t="shared" si="8"/>
        <v>0</v>
      </c>
      <c r="V59" s="706" t="b">
        <f t="shared" si="8"/>
        <v>0</v>
      </c>
      <c r="W59" s="706" t="b">
        <f t="shared" si="8"/>
        <v>0</v>
      </c>
      <c r="X59" s="706" t="b">
        <f t="shared" si="8"/>
        <v>0</v>
      </c>
      <c r="Y59" s="706" t="b">
        <f t="shared" si="8"/>
        <v>0</v>
      </c>
      <c r="Z59" s="706" t="str">
        <f t="shared" si="7"/>
        <v>tbd</v>
      </c>
      <c r="AA59" s="706" t="str">
        <f t="shared" si="7"/>
        <v/>
      </c>
      <c r="AB59" s="706" t="str">
        <f t="shared" si="7"/>
        <v/>
      </c>
      <c r="AC59" s="706" t="str">
        <f t="shared" si="7"/>
        <v/>
      </c>
      <c r="AD59" s="706" t="str">
        <f t="shared" si="7"/>
        <v/>
      </c>
      <c r="AE59" s="706" t="str">
        <f t="shared" si="7"/>
        <v/>
      </c>
      <c r="AF59" s="706" t="str">
        <f t="shared" si="7"/>
        <v/>
      </c>
      <c r="AG59" s="706" t="str">
        <f t="shared" si="7"/>
        <v/>
      </c>
    </row>
    <row r="60" spans="1:33" s="121" customFormat="1" ht="19.899999999999999" customHeight="1" x14ac:dyDescent="0.25">
      <c r="A60" s="9" t="s">
        <v>1326</v>
      </c>
      <c r="B60" s="7" t="s">
        <v>1327</v>
      </c>
      <c r="C60" s="2" t="s">
        <v>1328</v>
      </c>
      <c r="D60" s="5" t="s">
        <v>1174</v>
      </c>
      <c r="E60" s="5"/>
      <c r="F60" s="16"/>
      <c r="G60" s="47" t="s">
        <v>86</v>
      </c>
      <c r="H60" s="48"/>
      <c r="I60" s="49"/>
      <c r="J60" s="82" t="s">
        <v>86</v>
      </c>
      <c r="K60" s="56"/>
      <c r="L60" s="57"/>
      <c r="M60" s="58"/>
      <c r="N60" s="57"/>
      <c r="O60" s="58" t="s">
        <v>61</v>
      </c>
      <c r="P60" s="56"/>
      <c r="Q60" s="49"/>
      <c r="R60" s="706" t="b">
        <v>1</v>
      </c>
      <c r="S60" s="706" t="b">
        <f t="shared" si="8"/>
        <v>0</v>
      </c>
      <c r="T60" s="706" t="b">
        <f t="shared" si="8"/>
        <v>0</v>
      </c>
      <c r="U60" s="706" t="b">
        <f t="shared" si="8"/>
        <v>0</v>
      </c>
      <c r="V60" s="706" t="b">
        <f t="shared" si="8"/>
        <v>0</v>
      </c>
      <c r="W60" s="706" t="b">
        <f t="shared" si="8"/>
        <v>0</v>
      </c>
      <c r="X60" s="706" t="b">
        <f t="shared" si="8"/>
        <v>0</v>
      </c>
      <c r="Y60" s="706" t="b">
        <f t="shared" si="8"/>
        <v>0</v>
      </c>
      <c r="Z60" s="706" t="str">
        <f t="shared" si="7"/>
        <v>tbd</v>
      </c>
      <c r="AA60" s="706" t="str">
        <f t="shared" si="7"/>
        <v/>
      </c>
      <c r="AB60" s="706" t="str">
        <f t="shared" si="7"/>
        <v/>
      </c>
      <c r="AC60" s="706" t="str">
        <f t="shared" si="7"/>
        <v/>
      </c>
      <c r="AD60" s="706" t="str">
        <f t="shared" si="7"/>
        <v/>
      </c>
      <c r="AE60" s="706" t="str">
        <f t="shared" si="7"/>
        <v/>
      </c>
      <c r="AF60" s="706" t="str">
        <f t="shared" si="7"/>
        <v/>
      </c>
      <c r="AG60" s="706" t="str">
        <f t="shared" si="7"/>
        <v/>
      </c>
    </row>
    <row r="61" spans="1:33" s="121" customFormat="1" ht="19.899999999999999" customHeight="1" x14ac:dyDescent="0.25">
      <c r="A61" s="9" t="s">
        <v>1329</v>
      </c>
      <c r="B61" s="7" t="s">
        <v>1330</v>
      </c>
      <c r="C61" s="2" t="s">
        <v>1331</v>
      </c>
      <c r="D61" s="5" t="s">
        <v>1174</v>
      </c>
      <c r="E61" s="5"/>
      <c r="F61" s="16"/>
      <c r="G61" s="47" t="s">
        <v>86</v>
      </c>
      <c r="H61" s="48"/>
      <c r="I61" s="49"/>
      <c r="J61" s="82" t="s">
        <v>86</v>
      </c>
      <c r="K61" s="56"/>
      <c r="L61" s="57"/>
      <c r="M61" s="58"/>
      <c r="N61" s="57"/>
      <c r="O61" s="58" t="s">
        <v>61</v>
      </c>
      <c r="P61" s="56"/>
      <c r="Q61" s="49"/>
      <c r="R61" s="706" t="b">
        <v>1</v>
      </c>
      <c r="S61" s="706" t="b">
        <f t="shared" si="8"/>
        <v>0</v>
      </c>
      <c r="T61" s="706" t="b">
        <f t="shared" si="8"/>
        <v>0</v>
      </c>
      <c r="U61" s="706" t="b">
        <f t="shared" si="8"/>
        <v>0</v>
      </c>
      <c r="V61" s="706" t="b">
        <f t="shared" si="8"/>
        <v>0</v>
      </c>
      <c r="W61" s="706" t="b">
        <f t="shared" si="8"/>
        <v>0</v>
      </c>
      <c r="X61" s="706" t="b">
        <f t="shared" si="8"/>
        <v>0</v>
      </c>
      <c r="Y61" s="706" t="b">
        <f t="shared" si="8"/>
        <v>0</v>
      </c>
      <c r="Z61" s="706" t="str">
        <f t="shared" si="7"/>
        <v>tbd</v>
      </c>
      <c r="AA61" s="706" t="str">
        <f t="shared" si="7"/>
        <v/>
      </c>
      <c r="AB61" s="706" t="str">
        <f t="shared" si="7"/>
        <v/>
      </c>
      <c r="AC61" s="706" t="str">
        <f t="shared" si="7"/>
        <v/>
      </c>
      <c r="AD61" s="706" t="str">
        <f t="shared" si="7"/>
        <v/>
      </c>
      <c r="AE61" s="706" t="str">
        <f t="shared" si="7"/>
        <v/>
      </c>
      <c r="AF61" s="706" t="str">
        <f t="shared" si="7"/>
        <v/>
      </c>
      <c r="AG61" s="706" t="str">
        <f t="shared" si="7"/>
        <v/>
      </c>
    </row>
    <row r="62" spans="1:33" s="121" customFormat="1" ht="19.899999999999999" customHeight="1" x14ac:dyDescent="0.25">
      <c r="A62" s="9" t="s">
        <v>1332</v>
      </c>
      <c r="B62" s="7" t="s">
        <v>1333</v>
      </c>
      <c r="C62" s="2" t="s">
        <v>1334</v>
      </c>
      <c r="D62" s="5" t="s">
        <v>1174</v>
      </c>
      <c r="E62" s="5"/>
      <c r="F62" s="16"/>
      <c r="G62" s="47" t="s">
        <v>86</v>
      </c>
      <c r="H62" s="48"/>
      <c r="I62" s="49"/>
      <c r="J62" s="82" t="s">
        <v>86</v>
      </c>
      <c r="K62" s="56"/>
      <c r="L62" s="57"/>
      <c r="M62" s="58"/>
      <c r="N62" s="57"/>
      <c r="O62" s="58" t="s">
        <v>61</v>
      </c>
      <c r="P62" s="56"/>
      <c r="Q62" s="49"/>
      <c r="R62" s="706" t="b">
        <v>1</v>
      </c>
      <c r="S62" s="706" t="b">
        <f t="shared" si="8"/>
        <v>0</v>
      </c>
      <c r="T62" s="706" t="b">
        <f t="shared" si="8"/>
        <v>0</v>
      </c>
      <c r="U62" s="706" t="b">
        <f t="shared" si="8"/>
        <v>0</v>
      </c>
      <c r="V62" s="706" t="b">
        <f t="shared" si="8"/>
        <v>0</v>
      </c>
      <c r="W62" s="706" t="b">
        <f t="shared" si="8"/>
        <v>0</v>
      </c>
      <c r="X62" s="706" t="b">
        <f t="shared" si="8"/>
        <v>0</v>
      </c>
      <c r="Y62" s="706" t="b">
        <f t="shared" si="8"/>
        <v>0</v>
      </c>
      <c r="Z62" s="706" t="str">
        <f t="shared" si="7"/>
        <v>tbd</v>
      </c>
      <c r="AA62" s="706" t="str">
        <f t="shared" si="7"/>
        <v/>
      </c>
      <c r="AB62" s="706" t="str">
        <f t="shared" si="7"/>
        <v/>
      </c>
      <c r="AC62" s="706" t="str">
        <f t="shared" si="7"/>
        <v/>
      </c>
      <c r="AD62" s="706" t="str">
        <f t="shared" si="7"/>
        <v/>
      </c>
      <c r="AE62" s="706" t="str">
        <f t="shared" si="7"/>
        <v/>
      </c>
      <c r="AF62" s="706" t="str">
        <f t="shared" si="7"/>
        <v/>
      </c>
      <c r="AG62" s="706" t="str">
        <f t="shared" si="7"/>
        <v/>
      </c>
    </row>
    <row r="63" spans="1:33" s="121" customFormat="1" ht="19.899999999999999" customHeight="1" x14ac:dyDescent="0.25">
      <c r="A63" s="9" t="s">
        <v>1335</v>
      </c>
      <c r="B63" s="7" t="s">
        <v>1336</v>
      </c>
      <c r="C63" s="2" t="s">
        <v>1337</v>
      </c>
      <c r="D63" s="5" t="s">
        <v>1167</v>
      </c>
      <c r="E63" s="5"/>
      <c r="F63" s="16"/>
      <c r="G63" s="47" t="s">
        <v>86</v>
      </c>
      <c r="H63" s="48"/>
      <c r="I63" s="49"/>
      <c r="J63" s="82" t="s">
        <v>86</v>
      </c>
      <c r="K63" s="56"/>
      <c r="L63" s="57"/>
      <c r="M63" s="58"/>
      <c r="N63" s="57"/>
      <c r="O63" s="58" t="s">
        <v>61</v>
      </c>
      <c r="P63" s="56"/>
      <c r="Q63" s="49"/>
      <c r="R63" s="706" t="b">
        <v>1</v>
      </c>
      <c r="S63" s="706" t="b">
        <f t="shared" si="8"/>
        <v>0</v>
      </c>
      <c r="T63" s="706" t="b">
        <f t="shared" si="8"/>
        <v>0</v>
      </c>
      <c r="U63" s="706" t="b">
        <f t="shared" si="8"/>
        <v>0</v>
      </c>
      <c r="V63" s="706" t="b">
        <f t="shared" si="8"/>
        <v>0</v>
      </c>
      <c r="W63" s="706" t="b">
        <f t="shared" si="8"/>
        <v>0</v>
      </c>
      <c r="X63" s="706" t="b">
        <f t="shared" si="8"/>
        <v>0</v>
      </c>
      <c r="Y63" s="706" t="b">
        <f t="shared" si="8"/>
        <v>0</v>
      </c>
      <c r="Z63" s="706" t="str">
        <f t="shared" si="7"/>
        <v>tbd</v>
      </c>
      <c r="AA63" s="706" t="str">
        <f t="shared" si="7"/>
        <v/>
      </c>
      <c r="AB63" s="706" t="str">
        <f t="shared" si="7"/>
        <v/>
      </c>
      <c r="AC63" s="706" t="str">
        <f t="shared" si="7"/>
        <v/>
      </c>
      <c r="AD63" s="706" t="str">
        <f t="shared" si="7"/>
        <v/>
      </c>
      <c r="AE63" s="706" t="str">
        <f t="shared" si="7"/>
        <v/>
      </c>
      <c r="AF63" s="706" t="str">
        <f t="shared" si="7"/>
        <v/>
      </c>
      <c r="AG63" s="706" t="str">
        <f t="shared" si="7"/>
        <v/>
      </c>
    </row>
    <row r="64" spans="1:33" s="121" customFormat="1" ht="19.899999999999999" customHeight="1" x14ac:dyDescent="0.25">
      <c r="A64" s="9" t="s">
        <v>1338</v>
      </c>
      <c r="B64" s="7" t="s">
        <v>1339</v>
      </c>
      <c r="C64" s="2" t="s">
        <v>1340</v>
      </c>
      <c r="D64" s="5" t="s">
        <v>1193</v>
      </c>
      <c r="E64" s="5"/>
      <c r="F64" s="16"/>
      <c r="G64" s="47" t="s">
        <v>86</v>
      </c>
      <c r="H64" s="48"/>
      <c r="I64" s="49"/>
      <c r="J64" s="82" t="s">
        <v>86</v>
      </c>
      <c r="K64" s="56"/>
      <c r="L64" s="57"/>
      <c r="M64" s="58"/>
      <c r="N64" s="57"/>
      <c r="O64" s="58" t="s">
        <v>61</v>
      </c>
      <c r="P64" s="56"/>
      <c r="Q64" s="49"/>
      <c r="R64" s="706" t="b">
        <v>1</v>
      </c>
      <c r="S64" s="706" t="b">
        <f t="shared" si="8"/>
        <v>0</v>
      </c>
      <c r="T64" s="706" t="b">
        <f t="shared" si="8"/>
        <v>0</v>
      </c>
      <c r="U64" s="706" t="b">
        <f t="shared" si="8"/>
        <v>0</v>
      </c>
      <c r="V64" s="706" t="b">
        <f t="shared" si="8"/>
        <v>0</v>
      </c>
      <c r="W64" s="706" t="b">
        <f t="shared" si="8"/>
        <v>0</v>
      </c>
      <c r="X64" s="706" t="b">
        <f t="shared" si="8"/>
        <v>0</v>
      </c>
      <c r="Y64" s="706" t="b">
        <f t="shared" si="8"/>
        <v>0</v>
      </c>
      <c r="Z64" s="706" t="str">
        <f t="shared" si="7"/>
        <v>tbd</v>
      </c>
      <c r="AA64" s="706" t="str">
        <f t="shared" si="7"/>
        <v/>
      </c>
      <c r="AB64" s="706" t="str">
        <f t="shared" si="7"/>
        <v/>
      </c>
      <c r="AC64" s="706" t="str">
        <f t="shared" si="7"/>
        <v/>
      </c>
      <c r="AD64" s="706" t="str">
        <f t="shared" si="7"/>
        <v/>
      </c>
      <c r="AE64" s="706" t="str">
        <f t="shared" si="7"/>
        <v/>
      </c>
      <c r="AF64" s="706" t="str">
        <f t="shared" si="7"/>
        <v/>
      </c>
      <c r="AG64" s="706" t="str">
        <f t="shared" si="7"/>
        <v/>
      </c>
    </row>
    <row r="65" spans="1:33" s="121" customFormat="1" ht="19.899999999999999" customHeight="1" x14ac:dyDescent="0.25">
      <c r="A65" s="9" t="s">
        <v>1341</v>
      </c>
      <c r="B65" s="7" t="s">
        <v>1342</v>
      </c>
      <c r="C65" s="2" t="s">
        <v>1343</v>
      </c>
      <c r="D65" s="5" t="s">
        <v>1174</v>
      </c>
      <c r="E65" s="5"/>
      <c r="F65" s="16"/>
      <c r="G65" s="47" t="s">
        <v>86</v>
      </c>
      <c r="H65" s="48"/>
      <c r="I65" s="49"/>
      <c r="J65" s="82" t="s">
        <v>86</v>
      </c>
      <c r="K65" s="56"/>
      <c r="L65" s="57"/>
      <c r="M65" s="58"/>
      <c r="N65" s="57"/>
      <c r="O65" s="58" t="s">
        <v>61</v>
      </c>
      <c r="P65" s="56"/>
      <c r="Q65" s="49"/>
      <c r="R65" s="706" t="b">
        <v>1</v>
      </c>
      <c r="S65" s="706" t="b">
        <f t="shared" si="8"/>
        <v>0</v>
      </c>
      <c r="T65" s="706" t="b">
        <f t="shared" si="8"/>
        <v>0</v>
      </c>
      <c r="U65" s="706" t="b">
        <f t="shared" si="8"/>
        <v>0</v>
      </c>
      <c r="V65" s="706" t="b">
        <f t="shared" si="8"/>
        <v>0</v>
      </c>
      <c r="W65" s="706" t="b">
        <f t="shared" si="8"/>
        <v>0</v>
      </c>
      <c r="X65" s="706" t="b">
        <f t="shared" si="8"/>
        <v>0</v>
      </c>
      <c r="Y65" s="706" t="b">
        <f t="shared" si="8"/>
        <v>0</v>
      </c>
      <c r="Z65" s="706" t="str">
        <f t="shared" si="7"/>
        <v>tbd</v>
      </c>
      <c r="AA65" s="706" t="str">
        <f t="shared" si="7"/>
        <v/>
      </c>
      <c r="AB65" s="706" t="str">
        <f t="shared" si="7"/>
        <v/>
      </c>
      <c r="AC65" s="706" t="str">
        <f t="shared" si="7"/>
        <v/>
      </c>
      <c r="AD65" s="706" t="str">
        <f t="shared" si="7"/>
        <v/>
      </c>
      <c r="AE65" s="706" t="str">
        <f t="shared" si="7"/>
        <v/>
      </c>
      <c r="AF65" s="706" t="str">
        <f t="shared" si="7"/>
        <v/>
      </c>
      <c r="AG65" s="706" t="str">
        <f t="shared" si="7"/>
        <v/>
      </c>
    </row>
    <row r="66" spans="1:33" s="121" customFormat="1" ht="19.899999999999999" customHeight="1" x14ac:dyDescent="0.25">
      <c r="A66" s="9" t="s">
        <v>1344</v>
      </c>
      <c r="B66" s="7" t="s">
        <v>1345</v>
      </c>
      <c r="C66" s="2" t="s">
        <v>1346</v>
      </c>
      <c r="D66" s="5" t="s">
        <v>1167</v>
      </c>
      <c r="E66" s="5"/>
      <c r="F66" s="16"/>
      <c r="G66" s="47" t="s">
        <v>86</v>
      </c>
      <c r="H66" s="48"/>
      <c r="I66" s="49"/>
      <c r="J66" s="82" t="s">
        <v>86</v>
      </c>
      <c r="K66" s="56"/>
      <c r="L66" s="57"/>
      <c r="M66" s="58"/>
      <c r="N66" s="57"/>
      <c r="O66" s="58" t="s">
        <v>61</v>
      </c>
      <c r="P66" s="56"/>
      <c r="Q66" s="49"/>
      <c r="R66" s="706" t="b">
        <v>1</v>
      </c>
      <c r="S66" s="706" t="b">
        <f t="shared" si="8"/>
        <v>0</v>
      </c>
      <c r="T66" s="706" t="b">
        <f t="shared" si="8"/>
        <v>0</v>
      </c>
      <c r="U66" s="706" t="b">
        <f t="shared" si="8"/>
        <v>0</v>
      </c>
      <c r="V66" s="706" t="b">
        <f t="shared" si="8"/>
        <v>0</v>
      </c>
      <c r="W66" s="706" t="b">
        <f t="shared" si="8"/>
        <v>0</v>
      </c>
      <c r="X66" s="706" t="b">
        <f t="shared" si="8"/>
        <v>0</v>
      </c>
      <c r="Y66" s="706" t="b">
        <f t="shared" si="8"/>
        <v>0</v>
      </c>
      <c r="Z66" s="706" t="str">
        <f t="shared" si="7"/>
        <v>tbd</v>
      </c>
      <c r="AA66" s="706" t="str">
        <f t="shared" si="7"/>
        <v/>
      </c>
      <c r="AB66" s="706" t="str">
        <f t="shared" si="7"/>
        <v/>
      </c>
      <c r="AC66" s="706" t="str">
        <f t="shared" si="7"/>
        <v/>
      </c>
      <c r="AD66" s="706" t="str">
        <f t="shared" si="7"/>
        <v/>
      </c>
      <c r="AE66" s="706" t="str">
        <f t="shared" si="7"/>
        <v/>
      </c>
      <c r="AF66" s="706" t="str">
        <f t="shared" si="7"/>
        <v/>
      </c>
      <c r="AG66" s="706" t="str">
        <f t="shared" si="7"/>
        <v/>
      </c>
    </row>
    <row r="67" spans="1:33" s="121" customFormat="1" ht="19.899999999999999" hidden="1" customHeight="1" x14ac:dyDescent="0.25">
      <c r="A67" s="9"/>
      <c r="B67" s="7"/>
      <c r="C67" s="2"/>
      <c r="D67" s="5"/>
      <c r="E67" s="5"/>
      <c r="F67" s="16"/>
      <c r="G67" s="47"/>
      <c r="H67" s="48"/>
      <c r="I67" s="49"/>
      <c r="J67" s="82"/>
      <c r="K67" s="56"/>
      <c r="L67" s="57"/>
      <c r="M67" s="58"/>
      <c r="N67" s="57"/>
      <c r="O67" s="58"/>
      <c r="P67" s="56"/>
      <c r="Q67" s="49"/>
      <c r="R67" s="706" t="b">
        <f t="shared" si="8"/>
        <v>1</v>
      </c>
      <c r="S67" s="706" t="b">
        <f t="shared" si="8"/>
        <v>0</v>
      </c>
      <c r="T67" s="706" t="b">
        <f t="shared" si="8"/>
        <v>0</v>
      </c>
      <c r="U67" s="706" t="b">
        <f t="shared" si="8"/>
        <v>0</v>
      </c>
      <c r="V67" s="706" t="b">
        <f t="shared" si="8"/>
        <v>0</v>
      </c>
      <c r="W67" s="706" t="b">
        <f t="shared" si="8"/>
        <v>0</v>
      </c>
      <c r="X67" s="706" t="b">
        <f t="shared" si="8"/>
        <v>0</v>
      </c>
      <c r="Y67" s="706" t="b">
        <f t="shared" si="8"/>
        <v>0</v>
      </c>
      <c r="Z67" s="706">
        <f t="shared" si="7"/>
        <v>0</v>
      </c>
      <c r="AA67" s="706" t="str">
        <f t="shared" si="7"/>
        <v/>
      </c>
      <c r="AB67" s="706" t="str">
        <f t="shared" si="7"/>
        <v/>
      </c>
      <c r="AC67" s="706" t="str">
        <f t="shared" si="7"/>
        <v/>
      </c>
      <c r="AD67" s="706" t="str">
        <f t="shared" si="7"/>
        <v/>
      </c>
      <c r="AE67" s="706" t="str">
        <f t="shared" si="7"/>
        <v/>
      </c>
      <c r="AF67" s="706" t="str">
        <f t="shared" si="7"/>
        <v/>
      </c>
      <c r="AG67" s="706" t="str">
        <f t="shared" si="7"/>
        <v/>
      </c>
    </row>
    <row r="68" spans="1:33" s="121" customFormat="1" ht="19.899999999999999" hidden="1" customHeight="1" x14ac:dyDescent="0.25">
      <c r="A68" s="9"/>
      <c r="B68" s="7"/>
      <c r="C68" s="2"/>
      <c r="D68" s="5"/>
      <c r="E68" s="5"/>
      <c r="F68" s="16"/>
      <c r="G68" s="47"/>
      <c r="H68" s="48"/>
      <c r="I68" s="49"/>
      <c r="J68" s="82"/>
      <c r="K68" s="56"/>
      <c r="L68" s="57"/>
      <c r="M68" s="58"/>
      <c r="N68" s="57"/>
      <c r="O68" s="58"/>
      <c r="P68" s="56"/>
      <c r="Q68" s="49"/>
      <c r="R68" s="706" t="b">
        <f t="shared" si="8"/>
        <v>1</v>
      </c>
      <c r="S68" s="706" t="b">
        <f t="shared" si="8"/>
        <v>0</v>
      </c>
      <c r="T68" s="706" t="b">
        <f t="shared" si="8"/>
        <v>0</v>
      </c>
      <c r="U68" s="706" t="b">
        <f t="shared" si="8"/>
        <v>0</v>
      </c>
      <c r="V68" s="706" t="b">
        <f t="shared" si="8"/>
        <v>0</v>
      </c>
      <c r="W68" s="706" t="b">
        <f t="shared" si="8"/>
        <v>0</v>
      </c>
      <c r="X68" s="706" t="b">
        <f t="shared" si="8"/>
        <v>0</v>
      </c>
      <c r="Y68" s="706" t="b">
        <f t="shared" si="8"/>
        <v>0</v>
      </c>
      <c r="Z68" s="706">
        <f t="shared" si="7"/>
        <v>0</v>
      </c>
      <c r="AA68" s="706" t="str">
        <f t="shared" si="7"/>
        <v/>
      </c>
      <c r="AB68" s="706" t="str">
        <f t="shared" si="7"/>
        <v/>
      </c>
      <c r="AC68" s="706" t="str">
        <f t="shared" si="7"/>
        <v/>
      </c>
      <c r="AD68" s="706" t="str">
        <f t="shared" si="7"/>
        <v/>
      </c>
      <c r="AE68" s="706" t="str">
        <f t="shared" si="7"/>
        <v/>
      </c>
      <c r="AF68" s="706" t="str">
        <f t="shared" si="7"/>
        <v/>
      </c>
      <c r="AG68" s="706" t="str">
        <f t="shared" si="7"/>
        <v/>
      </c>
    </row>
    <row r="69" spans="1:33" s="121" customFormat="1" ht="19.899999999999999" hidden="1" customHeight="1" x14ac:dyDescent="0.25">
      <c r="A69" s="9"/>
      <c r="B69" s="7"/>
      <c r="C69" s="2"/>
      <c r="D69" s="5"/>
      <c r="E69" s="5"/>
      <c r="F69" s="16"/>
      <c r="G69" s="47"/>
      <c r="H69" s="48"/>
      <c r="I69" s="49"/>
      <c r="J69" s="82"/>
      <c r="K69" s="56"/>
      <c r="L69" s="57"/>
      <c r="M69" s="58"/>
      <c r="N69" s="57"/>
      <c r="O69" s="58"/>
      <c r="P69" s="56"/>
      <c r="Q69" s="49"/>
      <c r="R69" s="706" t="b">
        <f t="shared" si="8"/>
        <v>1</v>
      </c>
      <c r="S69" s="706" t="b">
        <f t="shared" si="8"/>
        <v>0</v>
      </c>
      <c r="T69" s="706" t="b">
        <f t="shared" si="8"/>
        <v>0</v>
      </c>
      <c r="U69" s="706" t="b">
        <f t="shared" si="8"/>
        <v>0</v>
      </c>
      <c r="V69" s="706" t="b">
        <f t="shared" si="8"/>
        <v>0</v>
      </c>
      <c r="W69" s="706" t="b">
        <f t="shared" si="8"/>
        <v>0</v>
      </c>
      <c r="X69" s="706" t="b">
        <f t="shared" si="8"/>
        <v>0</v>
      </c>
      <c r="Y69" s="706" t="b">
        <f t="shared" si="8"/>
        <v>0</v>
      </c>
      <c r="Z69" s="706">
        <f t="shared" si="7"/>
        <v>0</v>
      </c>
      <c r="AA69" s="706" t="str">
        <f t="shared" si="7"/>
        <v/>
      </c>
      <c r="AB69" s="706" t="str">
        <f t="shared" si="7"/>
        <v/>
      </c>
      <c r="AC69" s="706" t="str">
        <f t="shared" si="7"/>
        <v/>
      </c>
      <c r="AD69" s="706" t="str">
        <f t="shared" si="7"/>
        <v/>
      </c>
      <c r="AE69" s="706" t="str">
        <f t="shared" si="7"/>
        <v/>
      </c>
      <c r="AF69" s="706" t="str">
        <f t="shared" si="7"/>
        <v/>
      </c>
      <c r="AG69" s="706" t="str">
        <f t="shared" si="7"/>
        <v/>
      </c>
    </row>
    <row r="70" spans="1:33" s="121" customFormat="1" ht="19.899999999999999" hidden="1" customHeight="1" x14ac:dyDescent="0.25">
      <c r="A70" s="9"/>
      <c r="B70" s="7"/>
      <c r="C70" s="2"/>
      <c r="D70" s="5"/>
      <c r="E70" s="5"/>
      <c r="F70" s="16"/>
      <c r="G70" s="47"/>
      <c r="H70" s="48"/>
      <c r="I70" s="49"/>
      <c r="J70" s="82"/>
      <c r="K70" s="56"/>
      <c r="L70" s="57"/>
      <c r="M70" s="58"/>
      <c r="N70" s="57"/>
      <c r="O70" s="58"/>
      <c r="P70" s="56"/>
      <c r="Q70" s="49"/>
      <c r="R70" s="706" t="b">
        <f t="shared" si="8"/>
        <v>1</v>
      </c>
      <c r="S70" s="706" t="b">
        <f t="shared" si="8"/>
        <v>0</v>
      </c>
      <c r="T70" s="706" t="b">
        <f t="shared" si="8"/>
        <v>0</v>
      </c>
      <c r="U70" s="706" t="b">
        <f t="shared" si="8"/>
        <v>0</v>
      </c>
      <c r="V70" s="706" t="b">
        <f t="shared" si="8"/>
        <v>0</v>
      </c>
      <c r="W70" s="706" t="b">
        <f t="shared" si="8"/>
        <v>0</v>
      </c>
      <c r="X70" s="706" t="b">
        <f t="shared" si="8"/>
        <v>0</v>
      </c>
      <c r="Y70" s="706" t="b">
        <f t="shared" si="8"/>
        <v>0</v>
      </c>
      <c r="Z70" s="706">
        <f t="shared" si="7"/>
        <v>0</v>
      </c>
      <c r="AA70" s="706" t="str">
        <f t="shared" si="7"/>
        <v/>
      </c>
      <c r="AB70" s="706" t="str">
        <f t="shared" si="7"/>
        <v/>
      </c>
      <c r="AC70" s="706" t="str">
        <f t="shared" si="7"/>
        <v/>
      </c>
      <c r="AD70" s="706" t="str">
        <f t="shared" si="7"/>
        <v/>
      </c>
      <c r="AE70" s="706" t="str">
        <f t="shared" si="7"/>
        <v/>
      </c>
      <c r="AF70" s="706" t="str">
        <f t="shared" si="7"/>
        <v/>
      </c>
      <c r="AG70" s="706" t="str">
        <f t="shared" si="7"/>
        <v/>
      </c>
    </row>
    <row r="71" spans="1:33" s="121" customFormat="1" ht="19.899999999999999" hidden="1" customHeight="1" x14ac:dyDescent="0.25">
      <c r="A71" s="9"/>
      <c r="B71" s="7"/>
      <c r="C71" s="2"/>
      <c r="D71" s="5"/>
      <c r="E71" s="5"/>
      <c r="F71" s="16"/>
      <c r="G71" s="47"/>
      <c r="H71" s="48"/>
      <c r="I71" s="49"/>
      <c r="J71" s="82"/>
      <c r="K71" s="56"/>
      <c r="L71" s="57"/>
      <c r="M71" s="58"/>
      <c r="N71" s="57"/>
      <c r="O71" s="58"/>
      <c r="P71" s="56"/>
      <c r="Q71" s="49"/>
      <c r="R71" s="706" t="b">
        <f t="shared" si="8"/>
        <v>1</v>
      </c>
      <c r="S71" s="706" t="b">
        <f t="shared" si="8"/>
        <v>0</v>
      </c>
      <c r="T71" s="706" t="b">
        <f t="shared" si="8"/>
        <v>0</v>
      </c>
      <c r="U71" s="706" t="b">
        <f t="shared" si="8"/>
        <v>0</v>
      </c>
      <c r="V71" s="706" t="b">
        <f t="shared" si="8"/>
        <v>0</v>
      </c>
      <c r="W71" s="706" t="b">
        <f t="shared" si="8"/>
        <v>0</v>
      </c>
      <c r="X71" s="706" t="b">
        <f t="shared" si="8"/>
        <v>0</v>
      </c>
      <c r="Y71" s="706" t="b">
        <f t="shared" si="8"/>
        <v>0</v>
      </c>
      <c r="Z71" s="706">
        <f t="shared" si="7"/>
        <v>0</v>
      </c>
      <c r="AA71" s="706" t="str">
        <f t="shared" si="7"/>
        <v/>
      </c>
      <c r="AB71" s="706" t="str">
        <f t="shared" si="7"/>
        <v/>
      </c>
      <c r="AC71" s="706" t="str">
        <f t="shared" si="7"/>
        <v/>
      </c>
      <c r="AD71" s="706" t="str">
        <f t="shared" si="7"/>
        <v/>
      </c>
      <c r="AE71" s="706" t="str">
        <f t="shared" si="7"/>
        <v/>
      </c>
      <c r="AF71" s="706" t="str">
        <f t="shared" si="7"/>
        <v/>
      </c>
      <c r="AG71" s="706" t="str">
        <f t="shared" si="7"/>
        <v/>
      </c>
    </row>
    <row r="72" spans="1:33" s="121" customFormat="1" ht="19.899999999999999" hidden="1" customHeight="1" x14ac:dyDescent="0.25">
      <c r="A72" s="9"/>
      <c r="B72" s="7"/>
      <c r="C72" s="2"/>
      <c r="D72" s="5"/>
      <c r="E72" s="5"/>
      <c r="F72" s="16"/>
      <c r="G72" s="47"/>
      <c r="H72" s="48"/>
      <c r="I72" s="49"/>
      <c r="J72" s="82"/>
      <c r="K72" s="56"/>
      <c r="L72" s="57"/>
      <c r="M72" s="58"/>
      <c r="N72" s="57"/>
      <c r="O72" s="58"/>
      <c r="P72" s="56"/>
      <c r="Q72" s="49"/>
      <c r="R72" s="706" t="b">
        <f t="shared" si="8"/>
        <v>1</v>
      </c>
      <c r="S72" s="706" t="b">
        <f t="shared" si="8"/>
        <v>0</v>
      </c>
      <c r="T72" s="706" t="b">
        <f t="shared" si="8"/>
        <v>0</v>
      </c>
      <c r="U72" s="706" t="b">
        <f t="shared" si="8"/>
        <v>0</v>
      </c>
      <c r="V72" s="706" t="b">
        <f t="shared" si="8"/>
        <v>0</v>
      </c>
      <c r="W72" s="706" t="b">
        <f t="shared" si="8"/>
        <v>0</v>
      </c>
      <c r="X72" s="706" t="b">
        <f t="shared" si="8"/>
        <v>0</v>
      </c>
      <c r="Y72" s="706" t="b">
        <f t="shared" si="8"/>
        <v>0</v>
      </c>
      <c r="Z72" s="706">
        <f t="shared" si="7"/>
        <v>0</v>
      </c>
      <c r="AA72" s="706" t="str">
        <f t="shared" si="7"/>
        <v/>
      </c>
      <c r="AB72" s="706" t="str">
        <f t="shared" si="7"/>
        <v/>
      </c>
      <c r="AC72" s="706" t="str">
        <f t="shared" si="7"/>
        <v/>
      </c>
      <c r="AD72" s="706" t="str">
        <f t="shared" si="7"/>
        <v/>
      </c>
      <c r="AE72" s="706" t="str">
        <f t="shared" si="7"/>
        <v/>
      </c>
      <c r="AF72" s="706" t="str">
        <f t="shared" si="7"/>
        <v/>
      </c>
      <c r="AG72" s="706" t="str">
        <f t="shared" si="7"/>
        <v/>
      </c>
    </row>
    <row r="73" spans="1:33" s="121" customFormat="1" ht="19.899999999999999" hidden="1" customHeight="1" x14ac:dyDescent="0.25">
      <c r="A73" s="9"/>
      <c r="B73" s="7"/>
      <c r="C73" s="2"/>
      <c r="D73" s="5"/>
      <c r="E73" s="5"/>
      <c r="F73" s="16"/>
      <c r="G73" s="47"/>
      <c r="H73" s="48"/>
      <c r="I73" s="49"/>
      <c r="J73" s="82"/>
      <c r="K73" s="56"/>
      <c r="L73" s="57"/>
      <c r="M73" s="58"/>
      <c r="N73" s="57"/>
      <c r="O73" s="58"/>
      <c r="P73" s="56"/>
      <c r="Q73" s="49"/>
      <c r="R73" s="706" t="b">
        <f t="shared" ref="R73:Y88" si="9">R72</f>
        <v>1</v>
      </c>
      <c r="S73" s="706" t="b">
        <f t="shared" si="9"/>
        <v>0</v>
      </c>
      <c r="T73" s="706" t="b">
        <f t="shared" si="9"/>
        <v>0</v>
      </c>
      <c r="U73" s="706" t="b">
        <f t="shared" si="9"/>
        <v>0</v>
      </c>
      <c r="V73" s="706" t="b">
        <f t="shared" si="9"/>
        <v>0</v>
      </c>
      <c r="W73" s="706" t="b">
        <f t="shared" si="9"/>
        <v>0</v>
      </c>
      <c r="X73" s="706" t="b">
        <f t="shared" si="9"/>
        <v>0</v>
      </c>
      <c r="Y73" s="706" t="b">
        <f t="shared" si="9"/>
        <v>0</v>
      </c>
      <c r="Z73" s="706">
        <f t="shared" si="7"/>
        <v>0</v>
      </c>
      <c r="AA73" s="706" t="str">
        <f t="shared" si="7"/>
        <v/>
      </c>
      <c r="AB73" s="706" t="str">
        <f t="shared" si="7"/>
        <v/>
      </c>
      <c r="AC73" s="706" t="str">
        <f t="shared" si="7"/>
        <v/>
      </c>
      <c r="AD73" s="706" t="str">
        <f t="shared" si="7"/>
        <v/>
      </c>
      <c r="AE73" s="706" t="str">
        <f t="shared" si="7"/>
        <v/>
      </c>
      <c r="AF73" s="706" t="str">
        <f t="shared" si="7"/>
        <v/>
      </c>
      <c r="AG73" s="706" t="str">
        <f t="shared" si="7"/>
        <v/>
      </c>
    </row>
    <row r="74" spans="1:33" s="121" customFormat="1" ht="19.899999999999999" hidden="1" customHeight="1" x14ac:dyDescent="0.25">
      <c r="A74" s="9"/>
      <c r="B74" s="7"/>
      <c r="C74" s="2"/>
      <c r="D74" s="5"/>
      <c r="E74" s="5"/>
      <c r="F74" s="16"/>
      <c r="G74" s="47"/>
      <c r="H74" s="48"/>
      <c r="I74" s="49"/>
      <c r="J74" s="82"/>
      <c r="K74" s="56"/>
      <c r="L74" s="57"/>
      <c r="M74" s="58"/>
      <c r="N74" s="57"/>
      <c r="O74" s="58"/>
      <c r="P74" s="56"/>
      <c r="Q74" s="49"/>
      <c r="R74" s="706" t="b">
        <f t="shared" si="9"/>
        <v>1</v>
      </c>
      <c r="S74" s="706" t="b">
        <f t="shared" si="9"/>
        <v>0</v>
      </c>
      <c r="T74" s="706" t="b">
        <f t="shared" si="9"/>
        <v>0</v>
      </c>
      <c r="U74" s="706" t="b">
        <f t="shared" si="9"/>
        <v>0</v>
      </c>
      <c r="V74" s="706" t="b">
        <f t="shared" si="9"/>
        <v>0</v>
      </c>
      <c r="W74" s="706" t="b">
        <f t="shared" si="9"/>
        <v>0</v>
      </c>
      <c r="X74" s="706" t="b">
        <f t="shared" si="9"/>
        <v>0</v>
      </c>
      <c r="Y74" s="706" t="b">
        <f t="shared" si="9"/>
        <v>0</v>
      </c>
      <c r="Z74" s="706">
        <f t="shared" si="7"/>
        <v>0</v>
      </c>
      <c r="AA74" s="706" t="str">
        <f t="shared" si="7"/>
        <v/>
      </c>
      <c r="AB74" s="706" t="str">
        <f t="shared" si="7"/>
        <v/>
      </c>
      <c r="AC74" s="706" t="str">
        <f t="shared" si="7"/>
        <v/>
      </c>
      <c r="AD74" s="706" t="str">
        <f t="shared" si="7"/>
        <v/>
      </c>
      <c r="AE74" s="706" t="str">
        <f t="shared" si="7"/>
        <v/>
      </c>
      <c r="AF74" s="706" t="str">
        <f t="shared" si="7"/>
        <v/>
      </c>
      <c r="AG74" s="706" t="str">
        <f t="shared" si="7"/>
        <v/>
      </c>
    </row>
    <row r="75" spans="1:33" s="121" customFormat="1" ht="19.899999999999999" hidden="1" customHeight="1" x14ac:dyDescent="0.25">
      <c r="A75" s="9"/>
      <c r="B75" s="7"/>
      <c r="C75" s="2"/>
      <c r="D75" s="5"/>
      <c r="E75" s="5"/>
      <c r="F75" s="16"/>
      <c r="G75" s="47"/>
      <c r="H75" s="48"/>
      <c r="I75" s="49"/>
      <c r="J75" s="82"/>
      <c r="K75" s="56"/>
      <c r="L75" s="57"/>
      <c r="M75" s="58"/>
      <c r="N75" s="57"/>
      <c r="O75" s="58"/>
      <c r="P75" s="56"/>
      <c r="Q75" s="49"/>
      <c r="R75" s="706" t="b">
        <f t="shared" si="9"/>
        <v>1</v>
      </c>
      <c r="S75" s="706" t="b">
        <f t="shared" si="9"/>
        <v>0</v>
      </c>
      <c r="T75" s="706" t="b">
        <f t="shared" si="9"/>
        <v>0</v>
      </c>
      <c r="U75" s="706" t="b">
        <f t="shared" si="9"/>
        <v>0</v>
      </c>
      <c r="V75" s="706" t="b">
        <f t="shared" si="9"/>
        <v>0</v>
      </c>
      <c r="W75" s="706" t="b">
        <f t="shared" si="9"/>
        <v>0</v>
      </c>
      <c r="X75" s="706" t="b">
        <f t="shared" si="9"/>
        <v>0</v>
      </c>
      <c r="Y75" s="706" t="b">
        <f t="shared" si="9"/>
        <v>0</v>
      </c>
      <c r="Z75" s="706">
        <f t="shared" si="7"/>
        <v>0</v>
      </c>
      <c r="AA75" s="706" t="str">
        <f t="shared" si="7"/>
        <v/>
      </c>
      <c r="AB75" s="706" t="str">
        <f t="shared" si="7"/>
        <v/>
      </c>
      <c r="AC75" s="706" t="str">
        <f t="shared" si="7"/>
        <v/>
      </c>
      <c r="AD75" s="706" t="str">
        <f t="shared" si="7"/>
        <v/>
      </c>
      <c r="AE75" s="706" t="str">
        <f t="shared" si="7"/>
        <v/>
      </c>
      <c r="AF75" s="706" t="str">
        <f t="shared" si="7"/>
        <v/>
      </c>
      <c r="AG75" s="706" t="str">
        <f t="shared" si="7"/>
        <v/>
      </c>
    </row>
    <row r="76" spans="1:33" s="121" customFormat="1" ht="19.899999999999999" hidden="1" customHeight="1" x14ac:dyDescent="0.25">
      <c r="A76" s="9"/>
      <c r="B76" s="7"/>
      <c r="C76" s="2"/>
      <c r="D76" s="5"/>
      <c r="E76" s="5"/>
      <c r="F76" s="16"/>
      <c r="G76" s="47"/>
      <c r="H76" s="48"/>
      <c r="I76" s="49"/>
      <c r="J76" s="82"/>
      <c r="K76" s="56"/>
      <c r="L76" s="57"/>
      <c r="M76" s="58"/>
      <c r="N76" s="57"/>
      <c r="O76" s="58"/>
      <c r="P76" s="56"/>
      <c r="Q76" s="49"/>
      <c r="R76" s="706" t="b">
        <f t="shared" si="9"/>
        <v>1</v>
      </c>
      <c r="S76" s="706" t="b">
        <f t="shared" si="9"/>
        <v>0</v>
      </c>
      <c r="T76" s="706" t="b">
        <f t="shared" si="9"/>
        <v>0</v>
      </c>
      <c r="U76" s="706" t="b">
        <f t="shared" si="9"/>
        <v>0</v>
      </c>
      <c r="V76" s="706" t="b">
        <f t="shared" si="9"/>
        <v>0</v>
      </c>
      <c r="W76" s="706" t="b">
        <f t="shared" si="9"/>
        <v>0</v>
      </c>
      <c r="X76" s="706" t="b">
        <f t="shared" si="9"/>
        <v>0</v>
      </c>
      <c r="Y76" s="706" t="b">
        <f t="shared" si="9"/>
        <v>0</v>
      </c>
      <c r="Z76" s="706">
        <f t="shared" si="7"/>
        <v>0</v>
      </c>
      <c r="AA76" s="706" t="str">
        <f t="shared" si="7"/>
        <v/>
      </c>
      <c r="AB76" s="706" t="str">
        <f t="shared" si="7"/>
        <v/>
      </c>
      <c r="AC76" s="706" t="str">
        <f t="shared" si="7"/>
        <v/>
      </c>
      <c r="AD76" s="706" t="str">
        <f t="shared" si="7"/>
        <v/>
      </c>
      <c r="AE76" s="706" t="str">
        <f t="shared" si="7"/>
        <v/>
      </c>
      <c r="AF76" s="706" t="str">
        <f t="shared" si="7"/>
        <v/>
      </c>
      <c r="AG76" s="706" t="str">
        <f t="shared" si="7"/>
        <v/>
      </c>
    </row>
    <row r="77" spans="1:33" s="121" customFormat="1" ht="19.899999999999999" hidden="1" customHeight="1" x14ac:dyDescent="0.25">
      <c r="A77" s="9"/>
      <c r="B77" s="7"/>
      <c r="C77" s="2"/>
      <c r="D77" s="5"/>
      <c r="E77" s="5"/>
      <c r="F77" s="16"/>
      <c r="G77" s="47"/>
      <c r="H77" s="48"/>
      <c r="I77" s="49"/>
      <c r="J77" s="82"/>
      <c r="K77" s="56"/>
      <c r="L77" s="57"/>
      <c r="M77" s="58"/>
      <c r="N77" s="57"/>
      <c r="O77" s="58"/>
      <c r="P77" s="56"/>
      <c r="Q77" s="49"/>
      <c r="R77" s="706" t="b">
        <f t="shared" si="9"/>
        <v>1</v>
      </c>
      <c r="S77" s="706" t="b">
        <f t="shared" si="9"/>
        <v>0</v>
      </c>
      <c r="T77" s="706" t="b">
        <f t="shared" si="9"/>
        <v>0</v>
      </c>
      <c r="U77" s="706" t="b">
        <f t="shared" si="9"/>
        <v>0</v>
      </c>
      <c r="V77" s="706" t="b">
        <f t="shared" si="9"/>
        <v>0</v>
      </c>
      <c r="W77" s="706" t="b">
        <f t="shared" si="9"/>
        <v>0</v>
      </c>
      <c r="X77" s="706" t="b">
        <f t="shared" si="9"/>
        <v>0</v>
      </c>
      <c r="Y77" s="706" t="b">
        <f t="shared" si="9"/>
        <v>0</v>
      </c>
      <c r="Z77" s="706">
        <f t="shared" si="7"/>
        <v>0</v>
      </c>
      <c r="AA77" s="706" t="str">
        <f t="shared" si="7"/>
        <v/>
      </c>
      <c r="AB77" s="706" t="str">
        <f t="shared" si="7"/>
        <v/>
      </c>
      <c r="AC77" s="706" t="str">
        <f t="shared" si="7"/>
        <v/>
      </c>
      <c r="AD77" s="706" t="str">
        <f t="shared" si="7"/>
        <v/>
      </c>
      <c r="AE77" s="706" t="str">
        <f t="shared" si="7"/>
        <v/>
      </c>
      <c r="AF77" s="706" t="str">
        <f t="shared" si="7"/>
        <v/>
      </c>
      <c r="AG77" s="706" t="str">
        <f t="shared" si="7"/>
        <v/>
      </c>
    </row>
    <row r="78" spans="1:33" s="121" customFormat="1" ht="19.899999999999999" hidden="1" customHeight="1" x14ac:dyDescent="0.25">
      <c r="A78" s="9"/>
      <c r="B78" s="7"/>
      <c r="C78" s="2"/>
      <c r="D78" s="5"/>
      <c r="E78" s="5"/>
      <c r="F78" s="16"/>
      <c r="G78" s="47"/>
      <c r="H78" s="48"/>
      <c r="I78" s="49"/>
      <c r="J78" s="82"/>
      <c r="K78" s="56"/>
      <c r="L78" s="57"/>
      <c r="M78" s="58"/>
      <c r="N78" s="57"/>
      <c r="O78" s="58"/>
      <c r="P78" s="56"/>
      <c r="Q78" s="49"/>
      <c r="R78" s="706" t="b">
        <f t="shared" si="9"/>
        <v>1</v>
      </c>
      <c r="S78" s="706" t="b">
        <f t="shared" si="9"/>
        <v>0</v>
      </c>
      <c r="T78" s="706" t="b">
        <f t="shared" si="9"/>
        <v>0</v>
      </c>
      <c r="U78" s="706" t="b">
        <f t="shared" si="9"/>
        <v>0</v>
      </c>
      <c r="V78" s="706" t="b">
        <f t="shared" si="9"/>
        <v>0</v>
      </c>
      <c r="W78" s="706" t="b">
        <f t="shared" si="9"/>
        <v>0</v>
      </c>
      <c r="X78" s="706" t="b">
        <f t="shared" si="9"/>
        <v>0</v>
      </c>
      <c r="Y78" s="706" t="b">
        <f t="shared" si="9"/>
        <v>0</v>
      </c>
      <c r="Z78" s="706">
        <f t="shared" si="7"/>
        <v>0</v>
      </c>
      <c r="AA78" s="706" t="str">
        <f t="shared" si="7"/>
        <v/>
      </c>
      <c r="AB78" s="706" t="str">
        <f t="shared" si="7"/>
        <v/>
      </c>
      <c r="AC78" s="706" t="str">
        <f t="shared" si="7"/>
        <v/>
      </c>
      <c r="AD78" s="706" t="str">
        <f t="shared" si="7"/>
        <v/>
      </c>
      <c r="AE78" s="706" t="str">
        <f t="shared" si="7"/>
        <v/>
      </c>
      <c r="AF78" s="706" t="str">
        <f t="shared" si="7"/>
        <v/>
      </c>
      <c r="AG78" s="706" t="str">
        <f t="shared" si="7"/>
        <v/>
      </c>
    </row>
    <row r="79" spans="1:33" s="121" customFormat="1" ht="19.899999999999999" hidden="1" customHeight="1" x14ac:dyDescent="0.25">
      <c r="A79" s="9"/>
      <c r="B79" s="7"/>
      <c r="C79" s="2"/>
      <c r="D79" s="5"/>
      <c r="E79" s="5"/>
      <c r="F79" s="16"/>
      <c r="G79" s="47"/>
      <c r="H79" s="48"/>
      <c r="I79" s="49"/>
      <c r="J79" s="82"/>
      <c r="K79" s="56"/>
      <c r="L79" s="57"/>
      <c r="M79" s="58"/>
      <c r="N79" s="57"/>
      <c r="O79" s="58"/>
      <c r="P79" s="56"/>
      <c r="Q79" s="49"/>
      <c r="R79" s="706" t="b">
        <f t="shared" si="9"/>
        <v>1</v>
      </c>
      <c r="S79" s="706" t="b">
        <f t="shared" si="9"/>
        <v>0</v>
      </c>
      <c r="T79" s="706" t="b">
        <f t="shared" si="9"/>
        <v>0</v>
      </c>
      <c r="U79" s="706" t="b">
        <f t="shared" si="9"/>
        <v>0</v>
      </c>
      <c r="V79" s="706" t="b">
        <f t="shared" si="9"/>
        <v>0</v>
      </c>
      <c r="W79" s="706" t="b">
        <f t="shared" si="9"/>
        <v>0</v>
      </c>
      <c r="X79" s="706" t="b">
        <f t="shared" si="9"/>
        <v>0</v>
      </c>
      <c r="Y79" s="706" t="b">
        <f t="shared" si="9"/>
        <v>0</v>
      </c>
      <c r="Z79" s="706">
        <f t="shared" si="7"/>
        <v>0</v>
      </c>
      <c r="AA79" s="706" t="str">
        <f t="shared" si="7"/>
        <v/>
      </c>
      <c r="AB79" s="706" t="str">
        <f t="shared" si="7"/>
        <v/>
      </c>
      <c r="AC79" s="706" t="str">
        <f t="shared" si="7"/>
        <v/>
      </c>
      <c r="AD79" s="706" t="str">
        <f t="shared" si="7"/>
        <v/>
      </c>
      <c r="AE79" s="706" t="str">
        <f t="shared" si="7"/>
        <v/>
      </c>
      <c r="AF79" s="706" t="str">
        <f t="shared" si="7"/>
        <v/>
      </c>
      <c r="AG79" s="706" t="str">
        <f t="shared" si="7"/>
        <v/>
      </c>
    </row>
    <row r="80" spans="1:33" s="121" customFormat="1" ht="19.899999999999999" hidden="1" customHeight="1" x14ac:dyDescent="0.25">
      <c r="A80" s="9"/>
      <c r="B80" s="7"/>
      <c r="C80" s="2"/>
      <c r="D80" s="5"/>
      <c r="E80" s="5"/>
      <c r="F80" s="16"/>
      <c r="G80" s="47"/>
      <c r="H80" s="48"/>
      <c r="I80" s="49"/>
      <c r="J80" s="82"/>
      <c r="K80" s="56"/>
      <c r="L80" s="57"/>
      <c r="M80" s="58"/>
      <c r="N80" s="57"/>
      <c r="O80" s="58"/>
      <c r="P80" s="56"/>
      <c r="Q80" s="49"/>
      <c r="R80" s="706" t="b">
        <f t="shared" si="9"/>
        <v>1</v>
      </c>
      <c r="S80" s="706" t="b">
        <f t="shared" si="9"/>
        <v>0</v>
      </c>
      <c r="T80" s="706" t="b">
        <f t="shared" si="9"/>
        <v>0</v>
      </c>
      <c r="U80" s="706" t="b">
        <f t="shared" si="9"/>
        <v>0</v>
      </c>
      <c r="V80" s="706" t="b">
        <f t="shared" si="9"/>
        <v>0</v>
      </c>
      <c r="W80" s="706" t="b">
        <f t="shared" si="9"/>
        <v>0</v>
      </c>
      <c r="X80" s="706" t="b">
        <f t="shared" si="9"/>
        <v>0</v>
      </c>
      <c r="Y80" s="706" t="b">
        <f t="shared" si="9"/>
        <v>0</v>
      </c>
      <c r="Z80" s="706">
        <f t="shared" si="7"/>
        <v>0</v>
      </c>
      <c r="AA80" s="706" t="str">
        <f t="shared" si="7"/>
        <v/>
      </c>
      <c r="AB80" s="706" t="str">
        <f t="shared" si="7"/>
        <v/>
      </c>
      <c r="AC80" s="706" t="str">
        <f t="shared" si="7"/>
        <v/>
      </c>
      <c r="AD80" s="706" t="str">
        <f t="shared" si="7"/>
        <v/>
      </c>
      <c r="AE80" s="706" t="str">
        <f t="shared" si="7"/>
        <v/>
      </c>
      <c r="AF80" s="706" t="str">
        <f t="shared" si="7"/>
        <v/>
      </c>
      <c r="AG80" s="706" t="str">
        <f t="shared" si="7"/>
        <v/>
      </c>
    </row>
    <row r="81" spans="1:33" s="121" customFormat="1" ht="19.899999999999999" hidden="1" customHeight="1" x14ac:dyDescent="0.25">
      <c r="A81" s="9"/>
      <c r="B81" s="7"/>
      <c r="C81" s="2"/>
      <c r="D81" s="5"/>
      <c r="E81" s="5"/>
      <c r="F81" s="16"/>
      <c r="G81" s="47"/>
      <c r="H81" s="48"/>
      <c r="I81" s="49"/>
      <c r="J81" s="82"/>
      <c r="K81" s="56"/>
      <c r="L81" s="57"/>
      <c r="M81" s="58"/>
      <c r="N81" s="57"/>
      <c r="O81" s="58"/>
      <c r="P81" s="56"/>
      <c r="Q81" s="49"/>
      <c r="R81" s="706" t="b">
        <f t="shared" si="9"/>
        <v>1</v>
      </c>
      <c r="S81" s="706" t="b">
        <f t="shared" si="9"/>
        <v>0</v>
      </c>
      <c r="T81" s="706" t="b">
        <f t="shared" si="9"/>
        <v>0</v>
      </c>
      <c r="U81" s="706" t="b">
        <f t="shared" si="9"/>
        <v>0</v>
      </c>
      <c r="V81" s="706" t="b">
        <f t="shared" si="9"/>
        <v>0</v>
      </c>
      <c r="W81" s="706" t="b">
        <f t="shared" si="9"/>
        <v>0</v>
      </c>
      <c r="X81" s="706" t="b">
        <f t="shared" si="9"/>
        <v>0</v>
      </c>
      <c r="Y81" s="706" t="b">
        <f t="shared" si="9"/>
        <v>0</v>
      </c>
      <c r="Z81" s="706">
        <f t="shared" si="7"/>
        <v>0</v>
      </c>
      <c r="AA81" s="706" t="str">
        <f t="shared" si="7"/>
        <v/>
      </c>
      <c r="AB81" s="706" t="str">
        <f t="shared" si="7"/>
        <v/>
      </c>
      <c r="AC81" s="706" t="str">
        <f t="shared" si="7"/>
        <v/>
      </c>
      <c r="AD81" s="706" t="str">
        <f t="shared" si="7"/>
        <v/>
      </c>
      <c r="AE81" s="706" t="str">
        <f t="shared" si="7"/>
        <v/>
      </c>
      <c r="AF81" s="706" t="str">
        <f t="shared" si="7"/>
        <v/>
      </c>
      <c r="AG81" s="706" t="str">
        <f t="shared" si="7"/>
        <v/>
      </c>
    </row>
    <row r="82" spans="1:33" s="121" customFormat="1" ht="19.899999999999999" hidden="1" customHeight="1" x14ac:dyDescent="0.25">
      <c r="A82" s="9"/>
      <c r="B82" s="7"/>
      <c r="C82" s="2"/>
      <c r="D82" s="5"/>
      <c r="E82" s="5"/>
      <c r="F82" s="16"/>
      <c r="G82" s="47"/>
      <c r="H82" s="48"/>
      <c r="I82" s="49"/>
      <c r="J82" s="82"/>
      <c r="K82" s="56"/>
      <c r="L82" s="57"/>
      <c r="M82" s="58"/>
      <c r="N82" s="57"/>
      <c r="O82" s="58"/>
      <c r="P82" s="56"/>
      <c r="Q82" s="49"/>
      <c r="R82" s="706" t="b">
        <f t="shared" si="9"/>
        <v>1</v>
      </c>
      <c r="S82" s="706" t="b">
        <f t="shared" si="9"/>
        <v>0</v>
      </c>
      <c r="T82" s="706" t="b">
        <f t="shared" si="9"/>
        <v>0</v>
      </c>
      <c r="U82" s="706" t="b">
        <f t="shared" si="9"/>
        <v>0</v>
      </c>
      <c r="V82" s="706" t="b">
        <f t="shared" si="9"/>
        <v>0</v>
      </c>
      <c r="W82" s="706" t="b">
        <f t="shared" si="9"/>
        <v>0</v>
      </c>
      <c r="X82" s="706" t="b">
        <f t="shared" si="9"/>
        <v>0</v>
      </c>
      <c r="Y82" s="706" t="b">
        <f t="shared" si="9"/>
        <v>0</v>
      </c>
      <c r="Z82" s="706">
        <f t="shared" si="7"/>
        <v>0</v>
      </c>
      <c r="AA82" s="706" t="str">
        <f t="shared" si="7"/>
        <v/>
      </c>
      <c r="AB82" s="706" t="str">
        <f t="shared" si="7"/>
        <v/>
      </c>
      <c r="AC82" s="706" t="str">
        <f t="shared" si="7"/>
        <v/>
      </c>
      <c r="AD82" s="706" t="str">
        <f t="shared" si="7"/>
        <v/>
      </c>
      <c r="AE82" s="706" t="str">
        <f t="shared" si="7"/>
        <v/>
      </c>
      <c r="AF82" s="706" t="str">
        <f t="shared" si="7"/>
        <v/>
      </c>
      <c r="AG82" s="706" t="str">
        <f t="shared" si="7"/>
        <v/>
      </c>
    </row>
    <row r="83" spans="1:33" s="121" customFormat="1" ht="19.899999999999999" hidden="1" customHeight="1" x14ac:dyDescent="0.25">
      <c r="A83" s="9"/>
      <c r="B83" s="7"/>
      <c r="C83" s="2"/>
      <c r="D83" s="5"/>
      <c r="E83" s="5"/>
      <c r="F83" s="16"/>
      <c r="G83" s="47"/>
      <c r="H83" s="48"/>
      <c r="I83" s="49"/>
      <c r="J83" s="82"/>
      <c r="K83" s="56"/>
      <c r="L83" s="57"/>
      <c r="M83" s="58"/>
      <c r="N83" s="57"/>
      <c r="O83" s="58"/>
      <c r="P83" s="56"/>
      <c r="Q83" s="49"/>
      <c r="R83" s="706" t="b">
        <f t="shared" si="9"/>
        <v>1</v>
      </c>
      <c r="S83" s="706" t="b">
        <f t="shared" si="9"/>
        <v>0</v>
      </c>
      <c r="T83" s="706" t="b">
        <f t="shared" si="9"/>
        <v>0</v>
      </c>
      <c r="U83" s="706" t="b">
        <f t="shared" si="9"/>
        <v>0</v>
      </c>
      <c r="V83" s="706" t="b">
        <f t="shared" si="9"/>
        <v>0</v>
      </c>
      <c r="W83" s="706" t="b">
        <f t="shared" si="9"/>
        <v>0</v>
      </c>
      <c r="X83" s="706" t="b">
        <f t="shared" si="9"/>
        <v>0</v>
      </c>
      <c r="Y83" s="706" t="b">
        <f t="shared" si="9"/>
        <v>0</v>
      </c>
      <c r="Z83" s="706">
        <f t="shared" si="7"/>
        <v>0</v>
      </c>
      <c r="AA83" s="706" t="str">
        <f t="shared" si="7"/>
        <v/>
      </c>
      <c r="AB83" s="706" t="str">
        <f t="shared" si="7"/>
        <v/>
      </c>
      <c r="AC83" s="706" t="str">
        <f t="shared" si="7"/>
        <v/>
      </c>
      <c r="AD83" s="706" t="str">
        <f t="shared" si="7"/>
        <v/>
      </c>
      <c r="AE83" s="706" t="str">
        <f t="shared" si="7"/>
        <v/>
      </c>
      <c r="AF83" s="706" t="str">
        <f t="shared" si="7"/>
        <v/>
      </c>
      <c r="AG83" s="706" t="str">
        <f t="shared" si="7"/>
        <v/>
      </c>
    </row>
    <row r="84" spans="1:33" s="121" customFormat="1" ht="19.899999999999999" hidden="1" customHeight="1" x14ac:dyDescent="0.25">
      <c r="A84" s="9"/>
      <c r="B84" s="7"/>
      <c r="C84" s="2"/>
      <c r="D84" s="5"/>
      <c r="E84" s="5"/>
      <c r="F84" s="16"/>
      <c r="G84" s="47"/>
      <c r="H84" s="48"/>
      <c r="I84" s="49"/>
      <c r="J84" s="82"/>
      <c r="K84" s="56"/>
      <c r="L84" s="57"/>
      <c r="M84" s="58"/>
      <c r="N84" s="57"/>
      <c r="O84" s="58"/>
      <c r="P84" s="56"/>
      <c r="Q84" s="49"/>
      <c r="R84" s="706" t="b">
        <f t="shared" si="9"/>
        <v>1</v>
      </c>
      <c r="S84" s="706" t="b">
        <f t="shared" si="9"/>
        <v>0</v>
      </c>
      <c r="T84" s="706" t="b">
        <f t="shared" si="9"/>
        <v>0</v>
      </c>
      <c r="U84" s="706" t="b">
        <f t="shared" si="9"/>
        <v>0</v>
      </c>
      <c r="V84" s="706" t="b">
        <f t="shared" si="9"/>
        <v>0</v>
      </c>
      <c r="W84" s="706" t="b">
        <f t="shared" si="9"/>
        <v>0</v>
      </c>
      <c r="X84" s="706" t="b">
        <f t="shared" si="9"/>
        <v>0</v>
      </c>
      <c r="Y84" s="706" t="b">
        <f t="shared" si="9"/>
        <v>0</v>
      </c>
      <c r="Z84" s="706">
        <f t="shared" si="7"/>
        <v>0</v>
      </c>
      <c r="AA84" s="706" t="str">
        <f t="shared" si="7"/>
        <v/>
      </c>
      <c r="AB84" s="706" t="str">
        <f t="shared" si="7"/>
        <v/>
      </c>
      <c r="AC84" s="706" t="str">
        <f t="shared" si="7"/>
        <v/>
      </c>
      <c r="AD84" s="706" t="str">
        <f t="shared" si="7"/>
        <v/>
      </c>
      <c r="AE84" s="706" t="str">
        <f t="shared" si="7"/>
        <v/>
      </c>
      <c r="AF84" s="706" t="str">
        <f t="shared" si="7"/>
        <v/>
      </c>
      <c r="AG84" s="706" t="str">
        <f t="shared" ref="AG84:AG147" si="10">IF(Y84,IFERROR(LEFT($J84,SEARCH(" (",$J84)-1),$J84),"")</f>
        <v/>
      </c>
    </row>
    <row r="85" spans="1:33" s="121" customFormat="1" ht="19.899999999999999" hidden="1" customHeight="1" x14ac:dyDescent="0.25">
      <c r="A85" s="9"/>
      <c r="B85" s="7"/>
      <c r="C85" s="2"/>
      <c r="D85" s="5"/>
      <c r="E85" s="5"/>
      <c r="F85" s="16"/>
      <c r="G85" s="47"/>
      <c r="H85" s="48"/>
      <c r="I85" s="49"/>
      <c r="J85" s="82"/>
      <c r="K85" s="56"/>
      <c r="L85" s="57"/>
      <c r="M85" s="58"/>
      <c r="N85" s="57"/>
      <c r="O85" s="58"/>
      <c r="P85" s="56"/>
      <c r="Q85" s="49"/>
      <c r="R85" s="706" t="b">
        <f t="shared" si="9"/>
        <v>1</v>
      </c>
      <c r="S85" s="706" t="b">
        <f t="shared" si="9"/>
        <v>0</v>
      </c>
      <c r="T85" s="706" t="b">
        <f t="shared" si="9"/>
        <v>0</v>
      </c>
      <c r="U85" s="706" t="b">
        <f t="shared" si="9"/>
        <v>0</v>
      </c>
      <c r="V85" s="706" t="b">
        <f t="shared" si="9"/>
        <v>0</v>
      </c>
      <c r="W85" s="706" t="b">
        <f t="shared" si="9"/>
        <v>0</v>
      </c>
      <c r="X85" s="706" t="b">
        <f t="shared" si="9"/>
        <v>0</v>
      </c>
      <c r="Y85" s="706" t="b">
        <f t="shared" si="9"/>
        <v>0</v>
      </c>
      <c r="Z85" s="706">
        <f t="shared" ref="Z85:AF121" si="11">IF(R85,IFERROR(LEFT($J85,SEARCH(" (",$J85)-1),$J85),"")</f>
        <v>0</v>
      </c>
      <c r="AA85" s="706" t="str">
        <f t="shared" si="11"/>
        <v/>
      </c>
      <c r="AB85" s="706" t="str">
        <f t="shared" si="11"/>
        <v/>
      </c>
      <c r="AC85" s="706" t="str">
        <f t="shared" si="11"/>
        <v/>
      </c>
      <c r="AD85" s="706" t="str">
        <f t="shared" si="11"/>
        <v/>
      </c>
      <c r="AE85" s="706" t="str">
        <f t="shared" si="11"/>
        <v/>
      </c>
      <c r="AF85" s="706" t="str">
        <f t="shared" si="11"/>
        <v/>
      </c>
      <c r="AG85" s="706" t="str">
        <f t="shared" si="10"/>
        <v/>
      </c>
    </row>
    <row r="86" spans="1:33" s="121" customFormat="1" ht="19.899999999999999" hidden="1" customHeight="1" x14ac:dyDescent="0.25">
      <c r="A86" s="9"/>
      <c r="B86" s="7"/>
      <c r="C86" s="2"/>
      <c r="D86" s="5"/>
      <c r="E86" s="5"/>
      <c r="F86" s="16"/>
      <c r="G86" s="47"/>
      <c r="H86" s="48"/>
      <c r="I86" s="49"/>
      <c r="J86" s="82"/>
      <c r="K86" s="56"/>
      <c r="L86" s="57"/>
      <c r="M86" s="58"/>
      <c r="N86" s="57"/>
      <c r="O86" s="58"/>
      <c r="P86" s="56"/>
      <c r="Q86" s="49"/>
      <c r="R86" s="706" t="b">
        <f t="shared" si="9"/>
        <v>1</v>
      </c>
      <c r="S86" s="706" t="b">
        <f t="shared" si="9"/>
        <v>0</v>
      </c>
      <c r="T86" s="706" t="b">
        <f t="shared" si="9"/>
        <v>0</v>
      </c>
      <c r="U86" s="706" t="b">
        <f t="shared" si="9"/>
        <v>0</v>
      </c>
      <c r="V86" s="706" t="b">
        <f t="shared" si="9"/>
        <v>0</v>
      </c>
      <c r="W86" s="706" t="b">
        <f t="shared" si="9"/>
        <v>0</v>
      </c>
      <c r="X86" s="706" t="b">
        <f t="shared" si="9"/>
        <v>0</v>
      </c>
      <c r="Y86" s="706" t="b">
        <f t="shared" si="9"/>
        <v>0</v>
      </c>
      <c r="Z86" s="706">
        <f t="shared" si="11"/>
        <v>0</v>
      </c>
      <c r="AA86" s="706" t="str">
        <f t="shared" si="11"/>
        <v/>
      </c>
      <c r="AB86" s="706" t="str">
        <f t="shared" si="11"/>
        <v/>
      </c>
      <c r="AC86" s="706" t="str">
        <f t="shared" si="11"/>
        <v/>
      </c>
      <c r="AD86" s="706" t="str">
        <f t="shared" si="11"/>
        <v/>
      </c>
      <c r="AE86" s="706" t="str">
        <f t="shared" si="11"/>
        <v/>
      </c>
      <c r="AF86" s="706" t="str">
        <f t="shared" si="11"/>
        <v/>
      </c>
      <c r="AG86" s="706" t="str">
        <f t="shared" si="10"/>
        <v/>
      </c>
    </row>
    <row r="87" spans="1:33" s="121" customFormat="1" ht="19.899999999999999" hidden="1" customHeight="1" x14ac:dyDescent="0.25">
      <c r="A87" s="9"/>
      <c r="B87" s="7"/>
      <c r="C87" s="2"/>
      <c r="D87" s="5"/>
      <c r="E87" s="5"/>
      <c r="F87" s="16"/>
      <c r="G87" s="47"/>
      <c r="H87" s="48"/>
      <c r="I87" s="49"/>
      <c r="J87" s="82"/>
      <c r="K87" s="56"/>
      <c r="L87" s="57"/>
      <c r="M87" s="58"/>
      <c r="N87" s="57"/>
      <c r="O87" s="58"/>
      <c r="P87" s="56"/>
      <c r="Q87" s="49"/>
      <c r="R87" s="706" t="b">
        <f t="shared" si="9"/>
        <v>1</v>
      </c>
      <c r="S87" s="706" t="b">
        <f t="shared" si="9"/>
        <v>0</v>
      </c>
      <c r="T87" s="706" t="b">
        <f t="shared" si="9"/>
        <v>0</v>
      </c>
      <c r="U87" s="706" t="b">
        <f t="shared" si="9"/>
        <v>0</v>
      </c>
      <c r="V87" s="706" t="b">
        <f t="shared" si="9"/>
        <v>0</v>
      </c>
      <c r="W87" s="706" t="b">
        <f t="shared" si="9"/>
        <v>0</v>
      </c>
      <c r="X87" s="706" t="b">
        <f t="shared" si="9"/>
        <v>0</v>
      </c>
      <c r="Y87" s="706" t="b">
        <f t="shared" si="9"/>
        <v>0</v>
      </c>
      <c r="Z87" s="706">
        <f t="shared" si="11"/>
        <v>0</v>
      </c>
      <c r="AA87" s="706" t="str">
        <f t="shared" si="11"/>
        <v/>
      </c>
      <c r="AB87" s="706" t="str">
        <f t="shared" si="11"/>
        <v/>
      </c>
      <c r="AC87" s="706" t="str">
        <f t="shared" si="11"/>
        <v/>
      </c>
      <c r="AD87" s="706" t="str">
        <f t="shared" si="11"/>
        <v/>
      </c>
      <c r="AE87" s="706" t="str">
        <f t="shared" si="11"/>
        <v/>
      </c>
      <c r="AF87" s="706" t="str">
        <f t="shared" si="11"/>
        <v/>
      </c>
      <c r="AG87" s="706" t="str">
        <f t="shared" si="10"/>
        <v/>
      </c>
    </row>
    <row r="88" spans="1:33" s="121" customFormat="1" ht="19.899999999999999" hidden="1" customHeight="1" x14ac:dyDescent="0.25">
      <c r="A88" s="9"/>
      <c r="B88" s="7"/>
      <c r="C88" s="2"/>
      <c r="D88" s="5"/>
      <c r="E88" s="5"/>
      <c r="F88" s="16"/>
      <c r="G88" s="47"/>
      <c r="H88" s="48"/>
      <c r="I88" s="49"/>
      <c r="J88" s="82"/>
      <c r="K88" s="56"/>
      <c r="L88" s="57"/>
      <c r="M88" s="58"/>
      <c r="N88" s="57"/>
      <c r="O88" s="58"/>
      <c r="P88" s="56"/>
      <c r="Q88" s="49"/>
      <c r="R88" s="706" t="b">
        <f t="shared" si="9"/>
        <v>1</v>
      </c>
      <c r="S88" s="706" t="b">
        <f t="shared" si="9"/>
        <v>0</v>
      </c>
      <c r="T88" s="706" t="b">
        <f t="shared" si="9"/>
        <v>0</v>
      </c>
      <c r="U88" s="706" t="b">
        <f t="shared" si="9"/>
        <v>0</v>
      </c>
      <c r="V88" s="706" t="b">
        <f t="shared" si="9"/>
        <v>0</v>
      </c>
      <c r="W88" s="706" t="b">
        <f t="shared" si="9"/>
        <v>0</v>
      </c>
      <c r="X88" s="706" t="b">
        <f t="shared" si="9"/>
        <v>0</v>
      </c>
      <c r="Y88" s="706" t="b">
        <f t="shared" si="9"/>
        <v>0</v>
      </c>
      <c r="Z88" s="706">
        <f t="shared" si="11"/>
        <v>0</v>
      </c>
      <c r="AA88" s="706" t="str">
        <f t="shared" si="11"/>
        <v/>
      </c>
      <c r="AB88" s="706" t="str">
        <f t="shared" si="11"/>
        <v/>
      </c>
      <c r="AC88" s="706" t="str">
        <f t="shared" si="11"/>
        <v/>
      </c>
      <c r="AD88" s="706" t="str">
        <f t="shared" si="11"/>
        <v/>
      </c>
      <c r="AE88" s="706" t="str">
        <f t="shared" si="11"/>
        <v/>
      </c>
      <c r="AF88" s="706" t="str">
        <f t="shared" si="11"/>
        <v/>
      </c>
      <c r="AG88" s="706" t="str">
        <f t="shared" si="10"/>
        <v/>
      </c>
    </row>
    <row r="89" spans="1:33" s="121" customFormat="1" ht="19.899999999999999" hidden="1" customHeight="1" x14ac:dyDescent="0.25">
      <c r="A89" s="9"/>
      <c r="B89" s="7"/>
      <c r="C89" s="2"/>
      <c r="D89" s="5"/>
      <c r="E89" s="5"/>
      <c r="F89" s="16"/>
      <c r="G89" s="47"/>
      <c r="H89" s="48"/>
      <c r="I89" s="49"/>
      <c r="J89" s="82"/>
      <c r="K89" s="56"/>
      <c r="L89" s="57"/>
      <c r="M89" s="58"/>
      <c r="N89" s="57"/>
      <c r="O89" s="58"/>
      <c r="P89" s="56"/>
      <c r="Q89" s="49"/>
      <c r="R89" s="706" t="b">
        <f t="shared" ref="R89:Y104" si="12">R88</f>
        <v>1</v>
      </c>
      <c r="S89" s="706" t="b">
        <f t="shared" si="12"/>
        <v>0</v>
      </c>
      <c r="T89" s="706" t="b">
        <f t="shared" si="12"/>
        <v>0</v>
      </c>
      <c r="U89" s="706" t="b">
        <f t="shared" si="12"/>
        <v>0</v>
      </c>
      <c r="V89" s="706" t="b">
        <f t="shared" si="12"/>
        <v>0</v>
      </c>
      <c r="W89" s="706" t="b">
        <f t="shared" si="12"/>
        <v>0</v>
      </c>
      <c r="X89" s="706" t="b">
        <f t="shared" si="12"/>
        <v>0</v>
      </c>
      <c r="Y89" s="706" t="b">
        <f t="shared" si="12"/>
        <v>0</v>
      </c>
      <c r="Z89" s="706">
        <f t="shared" si="11"/>
        <v>0</v>
      </c>
      <c r="AA89" s="706" t="str">
        <f t="shared" si="11"/>
        <v/>
      </c>
      <c r="AB89" s="706" t="str">
        <f t="shared" si="11"/>
        <v/>
      </c>
      <c r="AC89" s="706" t="str">
        <f t="shared" si="11"/>
        <v/>
      </c>
      <c r="AD89" s="706" t="str">
        <f t="shared" si="11"/>
        <v/>
      </c>
      <c r="AE89" s="706" t="str">
        <f t="shared" si="11"/>
        <v/>
      </c>
      <c r="AF89" s="706" t="str">
        <f t="shared" si="11"/>
        <v/>
      </c>
      <c r="AG89" s="706" t="str">
        <f t="shared" si="10"/>
        <v/>
      </c>
    </row>
    <row r="90" spans="1:33" s="121" customFormat="1" ht="19.899999999999999" hidden="1" customHeight="1" x14ac:dyDescent="0.25">
      <c r="A90" s="9"/>
      <c r="B90" s="7"/>
      <c r="C90" s="2"/>
      <c r="D90" s="5"/>
      <c r="E90" s="5"/>
      <c r="F90" s="16"/>
      <c r="G90" s="47"/>
      <c r="H90" s="48"/>
      <c r="I90" s="49"/>
      <c r="J90" s="82"/>
      <c r="K90" s="56"/>
      <c r="L90" s="57"/>
      <c r="M90" s="58"/>
      <c r="N90" s="57"/>
      <c r="O90" s="58"/>
      <c r="P90" s="56"/>
      <c r="Q90" s="49"/>
      <c r="R90" s="706" t="b">
        <f t="shared" si="12"/>
        <v>1</v>
      </c>
      <c r="S90" s="706" t="b">
        <f t="shared" si="12"/>
        <v>0</v>
      </c>
      <c r="T90" s="706" t="b">
        <f t="shared" si="12"/>
        <v>0</v>
      </c>
      <c r="U90" s="706" t="b">
        <f t="shared" si="12"/>
        <v>0</v>
      </c>
      <c r="V90" s="706" t="b">
        <f t="shared" si="12"/>
        <v>0</v>
      </c>
      <c r="W90" s="706" t="b">
        <f t="shared" si="12"/>
        <v>0</v>
      </c>
      <c r="X90" s="706" t="b">
        <f t="shared" si="12"/>
        <v>0</v>
      </c>
      <c r="Y90" s="706" t="b">
        <f t="shared" si="12"/>
        <v>0</v>
      </c>
      <c r="Z90" s="706">
        <f t="shared" si="11"/>
        <v>0</v>
      </c>
      <c r="AA90" s="706" t="str">
        <f t="shared" si="11"/>
        <v/>
      </c>
      <c r="AB90" s="706" t="str">
        <f t="shared" si="11"/>
        <v/>
      </c>
      <c r="AC90" s="706" t="str">
        <f t="shared" si="11"/>
        <v/>
      </c>
      <c r="AD90" s="706" t="str">
        <f t="shared" si="11"/>
        <v/>
      </c>
      <c r="AE90" s="706" t="str">
        <f t="shared" si="11"/>
        <v/>
      </c>
      <c r="AF90" s="706" t="str">
        <f t="shared" si="11"/>
        <v/>
      </c>
      <c r="AG90" s="706" t="str">
        <f t="shared" si="10"/>
        <v/>
      </c>
    </row>
    <row r="91" spans="1:33" s="121" customFormat="1" ht="19.899999999999999" hidden="1" customHeight="1" x14ac:dyDescent="0.25">
      <c r="A91" s="9"/>
      <c r="B91" s="7"/>
      <c r="C91" s="2"/>
      <c r="D91" s="5"/>
      <c r="E91" s="5"/>
      <c r="F91" s="16"/>
      <c r="G91" s="47"/>
      <c r="H91" s="48"/>
      <c r="I91" s="49"/>
      <c r="J91" s="82"/>
      <c r="K91" s="56"/>
      <c r="L91" s="57"/>
      <c r="M91" s="58"/>
      <c r="N91" s="57"/>
      <c r="O91" s="58"/>
      <c r="P91" s="56"/>
      <c r="Q91" s="49"/>
      <c r="R91" s="706" t="b">
        <f t="shared" si="12"/>
        <v>1</v>
      </c>
      <c r="S91" s="706" t="b">
        <f t="shared" si="12"/>
        <v>0</v>
      </c>
      <c r="T91" s="706" t="b">
        <f t="shared" si="12"/>
        <v>0</v>
      </c>
      <c r="U91" s="706" t="b">
        <f t="shared" si="12"/>
        <v>0</v>
      </c>
      <c r="V91" s="706" t="b">
        <f t="shared" si="12"/>
        <v>0</v>
      </c>
      <c r="W91" s="706" t="b">
        <f t="shared" si="12"/>
        <v>0</v>
      </c>
      <c r="X91" s="706" t="b">
        <f t="shared" si="12"/>
        <v>0</v>
      </c>
      <c r="Y91" s="706" t="b">
        <f t="shared" si="12"/>
        <v>0</v>
      </c>
      <c r="Z91" s="706">
        <f t="shared" si="11"/>
        <v>0</v>
      </c>
      <c r="AA91" s="706" t="str">
        <f t="shared" si="11"/>
        <v/>
      </c>
      <c r="AB91" s="706" t="str">
        <f t="shared" si="11"/>
        <v/>
      </c>
      <c r="AC91" s="706" t="str">
        <f t="shared" si="11"/>
        <v/>
      </c>
      <c r="AD91" s="706" t="str">
        <f t="shared" si="11"/>
        <v/>
      </c>
      <c r="AE91" s="706" t="str">
        <f t="shared" si="11"/>
        <v/>
      </c>
      <c r="AF91" s="706" t="str">
        <f t="shared" si="11"/>
        <v/>
      </c>
      <c r="AG91" s="706" t="str">
        <f t="shared" si="10"/>
        <v/>
      </c>
    </row>
    <row r="92" spans="1:33" s="121" customFormat="1" ht="19.899999999999999" hidden="1" customHeight="1" x14ac:dyDescent="0.25">
      <c r="A92" s="9"/>
      <c r="B92" s="7"/>
      <c r="C92" s="2"/>
      <c r="D92" s="5"/>
      <c r="E92" s="5"/>
      <c r="F92" s="16"/>
      <c r="G92" s="47"/>
      <c r="H92" s="48"/>
      <c r="I92" s="49"/>
      <c r="J92" s="82"/>
      <c r="K92" s="56"/>
      <c r="L92" s="57"/>
      <c r="M92" s="58"/>
      <c r="N92" s="57"/>
      <c r="O92" s="58"/>
      <c r="P92" s="56"/>
      <c r="Q92" s="49"/>
      <c r="R92" s="706" t="b">
        <f t="shared" si="12"/>
        <v>1</v>
      </c>
      <c r="S92" s="706" t="b">
        <f t="shared" si="12"/>
        <v>0</v>
      </c>
      <c r="T92" s="706" t="b">
        <f t="shared" si="12"/>
        <v>0</v>
      </c>
      <c r="U92" s="706" t="b">
        <f t="shared" si="12"/>
        <v>0</v>
      </c>
      <c r="V92" s="706" t="b">
        <f t="shared" si="12"/>
        <v>0</v>
      </c>
      <c r="W92" s="706" t="b">
        <f t="shared" si="12"/>
        <v>0</v>
      </c>
      <c r="X92" s="706" t="b">
        <f t="shared" si="12"/>
        <v>0</v>
      </c>
      <c r="Y92" s="706" t="b">
        <f t="shared" si="12"/>
        <v>0</v>
      </c>
      <c r="Z92" s="706">
        <f t="shared" si="11"/>
        <v>0</v>
      </c>
      <c r="AA92" s="706" t="str">
        <f t="shared" si="11"/>
        <v/>
      </c>
      <c r="AB92" s="706" t="str">
        <f t="shared" si="11"/>
        <v/>
      </c>
      <c r="AC92" s="706" t="str">
        <f t="shared" si="11"/>
        <v/>
      </c>
      <c r="AD92" s="706" t="str">
        <f t="shared" si="11"/>
        <v/>
      </c>
      <c r="AE92" s="706" t="str">
        <f t="shared" si="11"/>
        <v/>
      </c>
      <c r="AF92" s="706" t="str">
        <f t="shared" si="11"/>
        <v/>
      </c>
      <c r="AG92" s="706" t="str">
        <f t="shared" si="10"/>
        <v/>
      </c>
    </row>
    <row r="93" spans="1:33" s="121" customFormat="1" ht="19.899999999999999" hidden="1" customHeight="1" x14ac:dyDescent="0.25">
      <c r="A93" s="9"/>
      <c r="B93" s="7"/>
      <c r="C93" s="2"/>
      <c r="D93" s="5"/>
      <c r="E93" s="5"/>
      <c r="F93" s="16"/>
      <c r="G93" s="47"/>
      <c r="H93" s="48"/>
      <c r="I93" s="49"/>
      <c r="J93" s="82"/>
      <c r="K93" s="56"/>
      <c r="L93" s="57"/>
      <c r="M93" s="58"/>
      <c r="N93" s="57"/>
      <c r="O93" s="58"/>
      <c r="P93" s="56"/>
      <c r="Q93" s="49"/>
      <c r="R93" s="706" t="b">
        <f t="shared" si="12"/>
        <v>1</v>
      </c>
      <c r="S93" s="706" t="b">
        <f t="shared" si="12"/>
        <v>0</v>
      </c>
      <c r="T93" s="706" t="b">
        <f t="shared" si="12"/>
        <v>0</v>
      </c>
      <c r="U93" s="706" t="b">
        <f t="shared" si="12"/>
        <v>0</v>
      </c>
      <c r="V93" s="706" t="b">
        <f t="shared" si="12"/>
        <v>0</v>
      </c>
      <c r="W93" s="706" t="b">
        <f t="shared" si="12"/>
        <v>0</v>
      </c>
      <c r="X93" s="706" t="b">
        <f t="shared" si="12"/>
        <v>0</v>
      </c>
      <c r="Y93" s="706" t="b">
        <f t="shared" si="12"/>
        <v>0</v>
      </c>
      <c r="Z93" s="706">
        <f t="shared" si="11"/>
        <v>0</v>
      </c>
      <c r="AA93" s="706" t="str">
        <f t="shared" si="11"/>
        <v/>
      </c>
      <c r="AB93" s="706" t="str">
        <f t="shared" si="11"/>
        <v/>
      </c>
      <c r="AC93" s="706" t="str">
        <f t="shared" si="11"/>
        <v/>
      </c>
      <c r="AD93" s="706" t="str">
        <f t="shared" si="11"/>
        <v/>
      </c>
      <c r="AE93" s="706" t="str">
        <f t="shared" si="11"/>
        <v/>
      </c>
      <c r="AF93" s="706" t="str">
        <f t="shared" si="11"/>
        <v/>
      </c>
      <c r="AG93" s="706" t="str">
        <f t="shared" si="10"/>
        <v/>
      </c>
    </row>
    <row r="94" spans="1:33" s="121" customFormat="1" ht="19.899999999999999" hidden="1" customHeight="1" x14ac:dyDescent="0.25">
      <c r="A94" s="9"/>
      <c r="B94" s="7"/>
      <c r="C94" s="2"/>
      <c r="D94" s="5"/>
      <c r="E94" s="5"/>
      <c r="F94" s="16"/>
      <c r="G94" s="47"/>
      <c r="H94" s="48"/>
      <c r="I94" s="49"/>
      <c r="J94" s="82"/>
      <c r="K94" s="56"/>
      <c r="L94" s="57"/>
      <c r="M94" s="58"/>
      <c r="N94" s="57"/>
      <c r="O94" s="58"/>
      <c r="P94" s="56"/>
      <c r="Q94" s="49"/>
      <c r="R94" s="706" t="b">
        <f t="shared" si="12"/>
        <v>1</v>
      </c>
      <c r="S94" s="706" t="b">
        <f t="shared" si="12"/>
        <v>0</v>
      </c>
      <c r="T94" s="706" t="b">
        <f t="shared" si="12"/>
        <v>0</v>
      </c>
      <c r="U94" s="706" t="b">
        <f t="shared" si="12"/>
        <v>0</v>
      </c>
      <c r="V94" s="706" t="b">
        <f t="shared" si="12"/>
        <v>0</v>
      </c>
      <c r="W94" s="706" t="b">
        <f t="shared" si="12"/>
        <v>0</v>
      </c>
      <c r="X94" s="706" t="b">
        <f t="shared" si="12"/>
        <v>0</v>
      </c>
      <c r="Y94" s="706" t="b">
        <f t="shared" si="12"/>
        <v>0</v>
      </c>
      <c r="Z94" s="706">
        <f t="shared" si="11"/>
        <v>0</v>
      </c>
      <c r="AA94" s="706" t="str">
        <f t="shared" si="11"/>
        <v/>
      </c>
      <c r="AB94" s="706" t="str">
        <f t="shared" si="11"/>
        <v/>
      </c>
      <c r="AC94" s="706" t="str">
        <f t="shared" si="11"/>
        <v/>
      </c>
      <c r="AD94" s="706" t="str">
        <f t="shared" si="11"/>
        <v/>
      </c>
      <c r="AE94" s="706" t="str">
        <f t="shared" si="11"/>
        <v/>
      </c>
      <c r="AF94" s="706" t="str">
        <f t="shared" si="11"/>
        <v/>
      </c>
      <c r="AG94" s="706" t="str">
        <f t="shared" si="10"/>
        <v/>
      </c>
    </row>
    <row r="95" spans="1:33" s="121" customFormat="1" ht="19.899999999999999" hidden="1" customHeight="1" x14ac:dyDescent="0.25">
      <c r="A95" s="9"/>
      <c r="B95" s="7"/>
      <c r="C95" s="2"/>
      <c r="D95" s="5"/>
      <c r="E95" s="5"/>
      <c r="F95" s="16"/>
      <c r="G95" s="47"/>
      <c r="H95" s="48"/>
      <c r="I95" s="49"/>
      <c r="J95" s="82"/>
      <c r="K95" s="56"/>
      <c r="L95" s="57"/>
      <c r="M95" s="58"/>
      <c r="N95" s="57"/>
      <c r="O95" s="58"/>
      <c r="P95" s="56"/>
      <c r="Q95" s="49"/>
      <c r="R95" s="706" t="b">
        <f t="shared" si="12"/>
        <v>1</v>
      </c>
      <c r="S95" s="706" t="b">
        <f t="shared" si="12"/>
        <v>0</v>
      </c>
      <c r="T95" s="706" t="b">
        <f t="shared" si="12"/>
        <v>0</v>
      </c>
      <c r="U95" s="706" t="b">
        <f t="shared" si="12"/>
        <v>0</v>
      </c>
      <c r="V95" s="706" t="b">
        <f t="shared" si="12"/>
        <v>0</v>
      </c>
      <c r="W95" s="706" t="b">
        <f t="shared" si="12"/>
        <v>0</v>
      </c>
      <c r="X95" s="706" t="b">
        <f t="shared" si="12"/>
        <v>0</v>
      </c>
      <c r="Y95" s="706" t="b">
        <f t="shared" si="12"/>
        <v>0</v>
      </c>
      <c r="Z95" s="706">
        <f t="shared" si="11"/>
        <v>0</v>
      </c>
      <c r="AA95" s="706" t="str">
        <f t="shared" si="11"/>
        <v/>
      </c>
      <c r="AB95" s="706" t="str">
        <f t="shared" si="11"/>
        <v/>
      </c>
      <c r="AC95" s="706" t="str">
        <f t="shared" si="11"/>
        <v/>
      </c>
      <c r="AD95" s="706" t="str">
        <f t="shared" si="11"/>
        <v/>
      </c>
      <c r="AE95" s="706" t="str">
        <f t="shared" si="11"/>
        <v/>
      </c>
      <c r="AF95" s="706" t="str">
        <f t="shared" si="11"/>
        <v/>
      </c>
      <c r="AG95" s="706" t="str">
        <f t="shared" si="10"/>
        <v/>
      </c>
    </row>
    <row r="96" spans="1:33" s="121" customFormat="1" ht="19.899999999999999" hidden="1" customHeight="1" x14ac:dyDescent="0.25">
      <c r="A96" s="9"/>
      <c r="B96" s="7"/>
      <c r="C96" s="2"/>
      <c r="D96" s="5"/>
      <c r="E96" s="5"/>
      <c r="F96" s="16"/>
      <c r="G96" s="47"/>
      <c r="H96" s="48"/>
      <c r="I96" s="49"/>
      <c r="J96" s="82"/>
      <c r="K96" s="56"/>
      <c r="L96" s="57"/>
      <c r="M96" s="58"/>
      <c r="N96" s="57"/>
      <c r="O96" s="58"/>
      <c r="P96" s="56"/>
      <c r="Q96" s="49"/>
      <c r="R96" s="706" t="b">
        <f t="shared" si="12"/>
        <v>1</v>
      </c>
      <c r="S96" s="706" t="b">
        <f t="shared" si="12"/>
        <v>0</v>
      </c>
      <c r="T96" s="706" t="b">
        <f t="shared" si="12"/>
        <v>0</v>
      </c>
      <c r="U96" s="706" t="b">
        <f t="shared" si="12"/>
        <v>0</v>
      </c>
      <c r="V96" s="706" t="b">
        <f t="shared" si="12"/>
        <v>0</v>
      </c>
      <c r="W96" s="706" t="b">
        <f t="shared" si="12"/>
        <v>0</v>
      </c>
      <c r="X96" s="706" t="b">
        <f t="shared" si="12"/>
        <v>0</v>
      </c>
      <c r="Y96" s="706" t="b">
        <f t="shared" si="12"/>
        <v>0</v>
      </c>
      <c r="Z96" s="706">
        <f t="shared" si="11"/>
        <v>0</v>
      </c>
      <c r="AA96" s="706" t="str">
        <f t="shared" si="11"/>
        <v/>
      </c>
      <c r="AB96" s="706" t="str">
        <f t="shared" si="11"/>
        <v/>
      </c>
      <c r="AC96" s="706" t="str">
        <f t="shared" si="11"/>
        <v/>
      </c>
      <c r="AD96" s="706" t="str">
        <f t="shared" si="11"/>
        <v/>
      </c>
      <c r="AE96" s="706" t="str">
        <f t="shared" si="11"/>
        <v/>
      </c>
      <c r="AF96" s="706" t="str">
        <f t="shared" si="11"/>
        <v/>
      </c>
      <c r="AG96" s="706" t="str">
        <f t="shared" si="10"/>
        <v/>
      </c>
    </row>
    <row r="97" spans="1:33" s="121" customFormat="1" ht="19.899999999999999" hidden="1" customHeight="1" x14ac:dyDescent="0.25">
      <c r="A97" s="9"/>
      <c r="B97" s="7"/>
      <c r="C97" s="2"/>
      <c r="D97" s="5"/>
      <c r="E97" s="5"/>
      <c r="F97" s="16"/>
      <c r="G97" s="47"/>
      <c r="H97" s="48"/>
      <c r="I97" s="49"/>
      <c r="J97" s="82"/>
      <c r="K97" s="56"/>
      <c r="L97" s="57"/>
      <c r="M97" s="58"/>
      <c r="N97" s="57"/>
      <c r="O97" s="58"/>
      <c r="P97" s="56"/>
      <c r="Q97" s="49"/>
      <c r="R97" s="706" t="b">
        <f t="shared" si="12"/>
        <v>1</v>
      </c>
      <c r="S97" s="706" t="b">
        <f t="shared" si="12"/>
        <v>0</v>
      </c>
      <c r="T97" s="706" t="b">
        <f t="shared" si="12"/>
        <v>0</v>
      </c>
      <c r="U97" s="706" t="b">
        <f t="shared" si="12"/>
        <v>0</v>
      </c>
      <c r="V97" s="706" t="b">
        <f t="shared" si="12"/>
        <v>0</v>
      </c>
      <c r="W97" s="706" t="b">
        <f t="shared" si="12"/>
        <v>0</v>
      </c>
      <c r="X97" s="706" t="b">
        <f t="shared" si="12"/>
        <v>0</v>
      </c>
      <c r="Y97" s="706" t="b">
        <f t="shared" si="12"/>
        <v>0</v>
      </c>
      <c r="Z97" s="706">
        <f t="shared" si="11"/>
        <v>0</v>
      </c>
      <c r="AA97" s="706" t="str">
        <f t="shared" si="11"/>
        <v/>
      </c>
      <c r="AB97" s="706" t="str">
        <f t="shared" si="11"/>
        <v/>
      </c>
      <c r="AC97" s="706" t="str">
        <f t="shared" si="11"/>
        <v/>
      </c>
      <c r="AD97" s="706" t="str">
        <f t="shared" si="11"/>
        <v/>
      </c>
      <c r="AE97" s="706" t="str">
        <f t="shared" si="11"/>
        <v/>
      </c>
      <c r="AF97" s="706" t="str">
        <f t="shared" si="11"/>
        <v/>
      </c>
      <c r="AG97" s="706" t="str">
        <f t="shared" si="10"/>
        <v/>
      </c>
    </row>
    <row r="98" spans="1:33" s="121" customFormat="1" ht="19.899999999999999" hidden="1" customHeight="1" x14ac:dyDescent="0.25">
      <c r="A98" s="9"/>
      <c r="B98" s="7"/>
      <c r="C98" s="2"/>
      <c r="D98" s="5"/>
      <c r="E98" s="5"/>
      <c r="F98" s="16"/>
      <c r="G98" s="47"/>
      <c r="H98" s="48"/>
      <c r="I98" s="49"/>
      <c r="J98" s="82"/>
      <c r="K98" s="56"/>
      <c r="L98" s="57"/>
      <c r="M98" s="58"/>
      <c r="N98" s="57"/>
      <c r="O98" s="58"/>
      <c r="P98" s="56"/>
      <c r="Q98" s="49"/>
      <c r="R98" s="706" t="b">
        <f t="shared" si="12"/>
        <v>1</v>
      </c>
      <c r="S98" s="706" t="b">
        <f t="shared" si="12"/>
        <v>0</v>
      </c>
      <c r="T98" s="706" t="b">
        <f t="shared" si="12"/>
        <v>0</v>
      </c>
      <c r="U98" s="706" t="b">
        <f t="shared" si="12"/>
        <v>0</v>
      </c>
      <c r="V98" s="706" t="b">
        <f t="shared" si="12"/>
        <v>0</v>
      </c>
      <c r="W98" s="706" t="b">
        <f t="shared" si="12"/>
        <v>0</v>
      </c>
      <c r="X98" s="706" t="b">
        <f t="shared" si="12"/>
        <v>0</v>
      </c>
      <c r="Y98" s="706" t="b">
        <f t="shared" si="12"/>
        <v>0</v>
      </c>
      <c r="Z98" s="706">
        <f t="shared" si="11"/>
        <v>0</v>
      </c>
      <c r="AA98" s="706" t="str">
        <f t="shared" si="11"/>
        <v/>
      </c>
      <c r="AB98" s="706" t="str">
        <f t="shared" si="11"/>
        <v/>
      </c>
      <c r="AC98" s="706" t="str">
        <f t="shared" si="11"/>
        <v/>
      </c>
      <c r="AD98" s="706" t="str">
        <f t="shared" si="11"/>
        <v/>
      </c>
      <c r="AE98" s="706" t="str">
        <f t="shared" si="11"/>
        <v/>
      </c>
      <c r="AF98" s="706" t="str">
        <f t="shared" si="11"/>
        <v/>
      </c>
      <c r="AG98" s="706" t="str">
        <f t="shared" si="10"/>
        <v/>
      </c>
    </row>
    <row r="99" spans="1:33" s="121" customFormat="1" ht="19.899999999999999" hidden="1" customHeight="1" x14ac:dyDescent="0.25">
      <c r="A99" s="9"/>
      <c r="B99" s="7"/>
      <c r="C99" s="2"/>
      <c r="D99" s="5"/>
      <c r="E99" s="5"/>
      <c r="F99" s="16"/>
      <c r="G99" s="47"/>
      <c r="H99" s="48"/>
      <c r="I99" s="49"/>
      <c r="J99" s="82"/>
      <c r="K99" s="56"/>
      <c r="L99" s="57"/>
      <c r="M99" s="58"/>
      <c r="N99" s="57"/>
      <c r="O99" s="58"/>
      <c r="P99" s="56"/>
      <c r="Q99" s="49"/>
      <c r="R99" s="706" t="b">
        <f t="shared" si="12"/>
        <v>1</v>
      </c>
      <c r="S99" s="706" t="b">
        <f t="shared" si="12"/>
        <v>0</v>
      </c>
      <c r="T99" s="706" t="b">
        <f t="shared" si="12"/>
        <v>0</v>
      </c>
      <c r="U99" s="706" t="b">
        <f t="shared" si="12"/>
        <v>0</v>
      </c>
      <c r="V99" s="706" t="b">
        <f t="shared" si="12"/>
        <v>0</v>
      </c>
      <c r="W99" s="706" t="b">
        <f t="shared" si="12"/>
        <v>0</v>
      </c>
      <c r="X99" s="706" t="b">
        <f t="shared" si="12"/>
        <v>0</v>
      </c>
      <c r="Y99" s="706" t="b">
        <f t="shared" si="12"/>
        <v>0</v>
      </c>
      <c r="Z99" s="706">
        <f t="shared" si="11"/>
        <v>0</v>
      </c>
      <c r="AA99" s="706" t="str">
        <f t="shared" si="11"/>
        <v/>
      </c>
      <c r="AB99" s="706" t="str">
        <f t="shared" si="11"/>
        <v/>
      </c>
      <c r="AC99" s="706" t="str">
        <f t="shared" si="11"/>
        <v/>
      </c>
      <c r="AD99" s="706" t="str">
        <f t="shared" si="11"/>
        <v/>
      </c>
      <c r="AE99" s="706" t="str">
        <f t="shared" si="11"/>
        <v/>
      </c>
      <c r="AF99" s="706" t="str">
        <f t="shared" si="11"/>
        <v/>
      </c>
      <c r="AG99" s="706" t="str">
        <f t="shared" si="10"/>
        <v/>
      </c>
    </row>
    <row r="100" spans="1:33" s="121" customFormat="1" ht="19.899999999999999" hidden="1" customHeight="1" x14ac:dyDescent="0.25">
      <c r="A100" s="9"/>
      <c r="B100" s="7"/>
      <c r="C100" s="2"/>
      <c r="D100" s="5"/>
      <c r="E100" s="5"/>
      <c r="F100" s="16"/>
      <c r="G100" s="47"/>
      <c r="H100" s="48"/>
      <c r="I100" s="49"/>
      <c r="J100" s="82"/>
      <c r="K100" s="56"/>
      <c r="L100" s="57"/>
      <c r="M100" s="58"/>
      <c r="N100" s="57"/>
      <c r="O100" s="58"/>
      <c r="P100" s="56"/>
      <c r="Q100" s="49"/>
      <c r="R100" s="706" t="b">
        <f t="shared" si="12"/>
        <v>1</v>
      </c>
      <c r="S100" s="706" t="b">
        <f t="shared" si="12"/>
        <v>0</v>
      </c>
      <c r="T100" s="706" t="b">
        <f t="shared" si="12"/>
        <v>0</v>
      </c>
      <c r="U100" s="706" t="b">
        <f t="shared" si="12"/>
        <v>0</v>
      </c>
      <c r="V100" s="706" t="b">
        <f t="shared" si="12"/>
        <v>0</v>
      </c>
      <c r="W100" s="706" t="b">
        <f t="shared" si="12"/>
        <v>0</v>
      </c>
      <c r="X100" s="706" t="b">
        <f t="shared" si="12"/>
        <v>0</v>
      </c>
      <c r="Y100" s="706" t="b">
        <f t="shared" si="12"/>
        <v>0</v>
      </c>
      <c r="Z100" s="706">
        <f t="shared" si="11"/>
        <v>0</v>
      </c>
      <c r="AA100" s="706" t="str">
        <f t="shared" si="11"/>
        <v/>
      </c>
      <c r="AB100" s="706" t="str">
        <f t="shared" si="11"/>
        <v/>
      </c>
      <c r="AC100" s="706" t="str">
        <f t="shared" si="11"/>
        <v/>
      </c>
      <c r="AD100" s="706" t="str">
        <f t="shared" si="11"/>
        <v/>
      </c>
      <c r="AE100" s="706" t="str">
        <f t="shared" si="11"/>
        <v/>
      </c>
      <c r="AF100" s="706" t="str">
        <f t="shared" si="11"/>
        <v/>
      </c>
      <c r="AG100" s="706" t="str">
        <f t="shared" si="10"/>
        <v/>
      </c>
    </row>
    <row r="101" spans="1:33" s="121" customFormat="1" ht="17.25" hidden="1" customHeight="1" x14ac:dyDescent="0.25">
      <c r="A101" s="9"/>
      <c r="B101" s="7"/>
      <c r="C101" s="2"/>
      <c r="D101" s="5"/>
      <c r="E101" s="5"/>
      <c r="F101" s="16"/>
      <c r="G101" s="47"/>
      <c r="H101" s="48"/>
      <c r="I101" s="49"/>
      <c r="J101" s="82"/>
      <c r="K101" s="56"/>
      <c r="L101" s="57"/>
      <c r="M101" s="58"/>
      <c r="N101" s="57"/>
      <c r="O101" s="58"/>
      <c r="P101" s="56"/>
      <c r="Q101" s="49"/>
      <c r="R101" s="706" t="b">
        <f t="shared" si="12"/>
        <v>1</v>
      </c>
      <c r="S101" s="706" t="b">
        <f t="shared" si="12"/>
        <v>0</v>
      </c>
      <c r="T101" s="706" t="b">
        <f t="shared" si="12"/>
        <v>0</v>
      </c>
      <c r="U101" s="706" t="b">
        <f t="shared" si="12"/>
        <v>0</v>
      </c>
      <c r="V101" s="706" t="b">
        <f t="shared" si="12"/>
        <v>0</v>
      </c>
      <c r="W101" s="706" t="b">
        <f t="shared" si="12"/>
        <v>0</v>
      </c>
      <c r="X101" s="706" t="b">
        <f t="shared" si="12"/>
        <v>0</v>
      </c>
      <c r="Y101" s="706" t="b">
        <f t="shared" si="12"/>
        <v>0</v>
      </c>
      <c r="Z101" s="706">
        <f t="shared" si="11"/>
        <v>0</v>
      </c>
      <c r="AA101" s="706" t="str">
        <f t="shared" si="11"/>
        <v/>
      </c>
      <c r="AB101" s="706" t="str">
        <f t="shared" si="11"/>
        <v/>
      </c>
      <c r="AC101" s="706" t="str">
        <f t="shared" si="11"/>
        <v/>
      </c>
      <c r="AD101" s="706" t="str">
        <f t="shared" si="11"/>
        <v/>
      </c>
      <c r="AE101" s="706" t="str">
        <f t="shared" si="11"/>
        <v/>
      </c>
      <c r="AF101" s="706" t="str">
        <f t="shared" si="11"/>
        <v/>
      </c>
      <c r="AG101" s="706" t="str">
        <f t="shared" si="10"/>
        <v/>
      </c>
    </row>
    <row r="102" spans="1:33" s="121" customFormat="1" ht="17.25" hidden="1" customHeight="1" x14ac:dyDescent="0.25">
      <c r="A102" s="9"/>
      <c r="B102" s="7"/>
      <c r="C102" s="2"/>
      <c r="D102" s="5"/>
      <c r="E102" s="5"/>
      <c r="F102" s="16"/>
      <c r="G102" s="47"/>
      <c r="H102" s="48"/>
      <c r="I102" s="49"/>
      <c r="J102" s="82"/>
      <c r="K102" s="56"/>
      <c r="L102" s="57"/>
      <c r="M102" s="58"/>
      <c r="N102" s="57"/>
      <c r="O102" s="58"/>
      <c r="P102" s="56"/>
      <c r="Q102" s="49"/>
      <c r="R102" s="706" t="b">
        <f t="shared" si="12"/>
        <v>1</v>
      </c>
      <c r="S102" s="706" t="b">
        <f t="shared" si="12"/>
        <v>0</v>
      </c>
      <c r="T102" s="706" t="b">
        <f t="shared" si="12"/>
        <v>0</v>
      </c>
      <c r="U102" s="706" t="b">
        <f t="shared" si="12"/>
        <v>0</v>
      </c>
      <c r="V102" s="706" t="b">
        <f t="shared" si="12"/>
        <v>0</v>
      </c>
      <c r="W102" s="706" t="b">
        <f t="shared" si="12"/>
        <v>0</v>
      </c>
      <c r="X102" s="706" t="b">
        <f t="shared" si="12"/>
        <v>0</v>
      </c>
      <c r="Y102" s="706" t="b">
        <f t="shared" si="12"/>
        <v>0</v>
      </c>
      <c r="Z102" s="706">
        <f t="shared" si="11"/>
        <v>0</v>
      </c>
      <c r="AA102" s="706" t="str">
        <f t="shared" si="11"/>
        <v/>
      </c>
      <c r="AB102" s="706" t="str">
        <f t="shared" si="11"/>
        <v/>
      </c>
      <c r="AC102" s="706" t="str">
        <f t="shared" si="11"/>
        <v/>
      </c>
      <c r="AD102" s="706" t="str">
        <f t="shared" si="11"/>
        <v/>
      </c>
      <c r="AE102" s="706" t="str">
        <f t="shared" si="11"/>
        <v/>
      </c>
      <c r="AF102" s="706" t="str">
        <f t="shared" si="11"/>
        <v/>
      </c>
      <c r="AG102" s="706" t="str">
        <f t="shared" si="10"/>
        <v/>
      </c>
    </row>
    <row r="103" spans="1:33" s="121" customFormat="1" ht="17.25" hidden="1" customHeight="1" x14ac:dyDescent="0.25">
      <c r="A103" s="9"/>
      <c r="B103" s="7"/>
      <c r="C103" s="2"/>
      <c r="D103" s="5"/>
      <c r="E103" s="5"/>
      <c r="F103" s="16"/>
      <c r="G103" s="47"/>
      <c r="H103" s="48"/>
      <c r="I103" s="49"/>
      <c r="J103" s="82"/>
      <c r="K103" s="56"/>
      <c r="L103" s="57"/>
      <c r="M103" s="58"/>
      <c r="N103" s="57"/>
      <c r="O103" s="58"/>
      <c r="P103" s="56"/>
      <c r="Q103" s="49"/>
      <c r="R103" s="706" t="b">
        <f t="shared" si="12"/>
        <v>1</v>
      </c>
      <c r="S103" s="706" t="b">
        <f t="shared" si="12"/>
        <v>0</v>
      </c>
      <c r="T103" s="706" t="b">
        <f t="shared" si="12"/>
        <v>0</v>
      </c>
      <c r="U103" s="706" t="b">
        <f t="shared" si="12"/>
        <v>0</v>
      </c>
      <c r="V103" s="706" t="b">
        <f t="shared" si="12"/>
        <v>0</v>
      </c>
      <c r="W103" s="706" t="b">
        <f t="shared" si="12"/>
        <v>0</v>
      </c>
      <c r="X103" s="706" t="b">
        <f t="shared" si="12"/>
        <v>0</v>
      </c>
      <c r="Y103" s="706" t="b">
        <f t="shared" si="12"/>
        <v>0</v>
      </c>
      <c r="Z103" s="706">
        <f t="shared" si="11"/>
        <v>0</v>
      </c>
      <c r="AA103" s="706" t="str">
        <f t="shared" si="11"/>
        <v/>
      </c>
      <c r="AB103" s="706" t="str">
        <f t="shared" si="11"/>
        <v/>
      </c>
      <c r="AC103" s="706" t="str">
        <f t="shared" si="11"/>
        <v/>
      </c>
      <c r="AD103" s="706" t="str">
        <f t="shared" si="11"/>
        <v/>
      </c>
      <c r="AE103" s="706" t="str">
        <f t="shared" si="11"/>
        <v/>
      </c>
      <c r="AF103" s="706" t="str">
        <f t="shared" si="11"/>
        <v/>
      </c>
      <c r="AG103" s="706" t="str">
        <f t="shared" si="10"/>
        <v/>
      </c>
    </row>
    <row r="104" spans="1:33" s="121" customFormat="1" ht="17.25" hidden="1" customHeight="1" x14ac:dyDescent="0.25">
      <c r="A104" s="9"/>
      <c r="B104" s="7"/>
      <c r="C104" s="2"/>
      <c r="D104" s="5"/>
      <c r="E104" s="5"/>
      <c r="F104" s="16"/>
      <c r="G104" s="47"/>
      <c r="H104" s="48"/>
      <c r="I104" s="49"/>
      <c r="J104" s="82"/>
      <c r="K104" s="56"/>
      <c r="L104" s="57"/>
      <c r="M104" s="58"/>
      <c r="N104" s="57"/>
      <c r="O104" s="58"/>
      <c r="P104" s="56"/>
      <c r="Q104" s="49"/>
      <c r="R104" s="706" t="b">
        <f t="shared" si="12"/>
        <v>1</v>
      </c>
      <c r="S104" s="706" t="b">
        <f t="shared" si="12"/>
        <v>0</v>
      </c>
      <c r="T104" s="706" t="b">
        <f t="shared" si="12"/>
        <v>0</v>
      </c>
      <c r="U104" s="706" t="b">
        <f t="shared" si="12"/>
        <v>0</v>
      </c>
      <c r="V104" s="706" t="b">
        <f t="shared" si="12"/>
        <v>0</v>
      </c>
      <c r="W104" s="706" t="b">
        <f t="shared" si="12"/>
        <v>0</v>
      </c>
      <c r="X104" s="706" t="b">
        <f t="shared" si="12"/>
        <v>0</v>
      </c>
      <c r="Y104" s="706" t="b">
        <f t="shared" si="12"/>
        <v>0</v>
      </c>
      <c r="Z104" s="706">
        <f t="shared" si="11"/>
        <v>0</v>
      </c>
      <c r="AA104" s="706" t="str">
        <f t="shared" si="11"/>
        <v/>
      </c>
      <c r="AB104" s="706" t="str">
        <f t="shared" si="11"/>
        <v/>
      </c>
      <c r="AC104" s="706" t="str">
        <f t="shared" si="11"/>
        <v/>
      </c>
      <c r="AD104" s="706" t="str">
        <f t="shared" si="11"/>
        <v/>
      </c>
      <c r="AE104" s="706" t="str">
        <f t="shared" si="11"/>
        <v/>
      </c>
      <c r="AF104" s="706" t="str">
        <f t="shared" si="11"/>
        <v/>
      </c>
      <c r="AG104" s="706" t="str">
        <f t="shared" si="10"/>
        <v/>
      </c>
    </row>
    <row r="105" spans="1:33" s="121" customFormat="1" ht="17.25" hidden="1" customHeight="1" x14ac:dyDescent="0.25">
      <c r="A105" s="9"/>
      <c r="B105" s="7"/>
      <c r="C105" s="2"/>
      <c r="D105" s="5"/>
      <c r="E105" s="5"/>
      <c r="F105" s="16"/>
      <c r="G105" s="47"/>
      <c r="H105" s="48"/>
      <c r="I105" s="49"/>
      <c r="J105" s="82"/>
      <c r="K105" s="56"/>
      <c r="L105" s="57"/>
      <c r="M105" s="58"/>
      <c r="N105" s="57"/>
      <c r="O105" s="58"/>
      <c r="P105" s="56"/>
      <c r="Q105" s="49"/>
      <c r="R105" s="706" t="b">
        <f t="shared" ref="R105:Y120" si="13">R104</f>
        <v>1</v>
      </c>
      <c r="S105" s="706" t="b">
        <f t="shared" si="13"/>
        <v>0</v>
      </c>
      <c r="T105" s="706" t="b">
        <f t="shared" si="13"/>
        <v>0</v>
      </c>
      <c r="U105" s="706" t="b">
        <f t="shared" si="13"/>
        <v>0</v>
      </c>
      <c r="V105" s="706" t="b">
        <f t="shared" si="13"/>
        <v>0</v>
      </c>
      <c r="W105" s="706" t="b">
        <f t="shared" si="13"/>
        <v>0</v>
      </c>
      <c r="X105" s="706" t="b">
        <f t="shared" si="13"/>
        <v>0</v>
      </c>
      <c r="Y105" s="706" t="b">
        <f t="shared" si="13"/>
        <v>0</v>
      </c>
      <c r="Z105" s="706">
        <f t="shared" si="11"/>
        <v>0</v>
      </c>
      <c r="AA105" s="706" t="str">
        <f t="shared" si="11"/>
        <v/>
      </c>
      <c r="AB105" s="706" t="str">
        <f t="shared" si="11"/>
        <v/>
      </c>
      <c r="AC105" s="706" t="str">
        <f t="shared" si="11"/>
        <v/>
      </c>
      <c r="AD105" s="706" t="str">
        <f t="shared" si="11"/>
        <v/>
      </c>
      <c r="AE105" s="706" t="str">
        <f t="shared" si="11"/>
        <v/>
      </c>
      <c r="AF105" s="706" t="str">
        <f t="shared" si="11"/>
        <v/>
      </c>
      <c r="AG105" s="706" t="str">
        <f t="shared" si="10"/>
        <v/>
      </c>
    </row>
    <row r="106" spans="1:33" s="121" customFormat="1" ht="17.25" hidden="1" customHeight="1" x14ac:dyDescent="0.25">
      <c r="A106" s="9"/>
      <c r="B106" s="7"/>
      <c r="C106" s="2"/>
      <c r="D106" s="5"/>
      <c r="E106" s="5"/>
      <c r="F106" s="16"/>
      <c r="G106" s="47"/>
      <c r="H106" s="48"/>
      <c r="I106" s="49"/>
      <c r="J106" s="82"/>
      <c r="K106" s="56"/>
      <c r="L106" s="57"/>
      <c r="M106" s="58"/>
      <c r="N106" s="57"/>
      <c r="O106" s="58"/>
      <c r="P106" s="56"/>
      <c r="Q106" s="49"/>
      <c r="R106" s="706" t="b">
        <f t="shared" si="13"/>
        <v>1</v>
      </c>
      <c r="S106" s="706" t="b">
        <f t="shared" si="13"/>
        <v>0</v>
      </c>
      <c r="T106" s="706" t="b">
        <f t="shared" si="13"/>
        <v>0</v>
      </c>
      <c r="U106" s="706" t="b">
        <f t="shared" si="13"/>
        <v>0</v>
      </c>
      <c r="V106" s="706" t="b">
        <f t="shared" si="13"/>
        <v>0</v>
      </c>
      <c r="W106" s="706" t="b">
        <f t="shared" si="13"/>
        <v>0</v>
      </c>
      <c r="X106" s="706" t="b">
        <f t="shared" si="13"/>
        <v>0</v>
      </c>
      <c r="Y106" s="706" t="b">
        <f t="shared" si="13"/>
        <v>0</v>
      </c>
      <c r="Z106" s="706">
        <f t="shared" si="11"/>
        <v>0</v>
      </c>
      <c r="AA106" s="706" t="str">
        <f t="shared" si="11"/>
        <v/>
      </c>
      <c r="AB106" s="706" t="str">
        <f t="shared" si="11"/>
        <v/>
      </c>
      <c r="AC106" s="706" t="str">
        <f t="shared" si="11"/>
        <v/>
      </c>
      <c r="AD106" s="706" t="str">
        <f t="shared" si="11"/>
        <v/>
      </c>
      <c r="AE106" s="706" t="str">
        <f t="shared" si="11"/>
        <v/>
      </c>
      <c r="AF106" s="706" t="str">
        <f t="shared" si="11"/>
        <v/>
      </c>
      <c r="AG106" s="706" t="str">
        <f t="shared" si="10"/>
        <v/>
      </c>
    </row>
    <row r="107" spans="1:33" s="121" customFormat="1" ht="17.25" hidden="1" customHeight="1" x14ac:dyDescent="0.25">
      <c r="A107" s="9"/>
      <c r="B107" s="7"/>
      <c r="C107" s="2"/>
      <c r="D107" s="5"/>
      <c r="E107" s="5"/>
      <c r="F107" s="16"/>
      <c r="G107" s="47"/>
      <c r="H107" s="48"/>
      <c r="I107" s="49"/>
      <c r="J107" s="82"/>
      <c r="K107" s="56"/>
      <c r="L107" s="57"/>
      <c r="M107" s="58"/>
      <c r="N107" s="57"/>
      <c r="O107" s="58"/>
      <c r="P107" s="56"/>
      <c r="Q107" s="49"/>
      <c r="R107" s="706" t="b">
        <f t="shared" si="13"/>
        <v>1</v>
      </c>
      <c r="S107" s="706" t="b">
        <f t="shared" si="13"/>
        <v>0</v>
      </c>
      <c r="T107" s="706" t="b">
        <f t="shared" si="13"/>
        <v>0</v>
      </c>
      <c r="U107" s="706" t="b">
        <f t="shared" si="13"/>
        <v>0</v>
      </c>
      <c r="V107" s="706" t="b">
        <f t="shared" si="13"/>
        <v>0</v>
      </c>
      <c r="W107" s="706" t="b">
        <f t="shared" si="13"/>
        <v>0</v>
      </c>
      <c r="X107" s="706" t="b">
        <f t="shared" si="13"/>
        <v>0</v>
      </c>
      <c r="Y107" s="706" t="b">
        <f t="shared" si="13"/>
        <v>0</v>
      </c>
      <c r="Z107" s="706">
        <f t="shared" si="11"/>
        <v>0</v>
      </c>
      <c r="AA107" s="706" t="str">
        <f t="shared" si="11"/>
        <v/>
      </c>
      <c r="AB107" s="706" t="str">
        <f t="shared" si="11"/>
        <v/>
      </c>
      <c r="AC107" s="706" t="str">
        <f t="shared" si="11"/>
        <v/>
      </c>
      <c r="AD107" s="706" t="str">
        <f t="shared" si="11"/>
        <v/>
      </c>
      <c r="AE107" s="706" t="str">
        <f t="shared" si="11"/>
        <v/>
      </c>
      <c r="AF107" s="706" t="str">
        <f t="shared" si="11"/>
        <v/>
      </c>
      <c r="AG107" s="706" t="str">
        <f t="shared" si="10"/>
        <v/>
      </c>
    </row>
    <row r="108" spans="1:33" s="121" customFormat="1" ht="17.25" hidden="1" customHeight="1" x14ac:dyDescent="0.25">
      <c r="A108" s="9"/>
      <c r="B108" s="7"/>
      <c r="C108" s="2"/>
      <c r="D108" s="5"/>
      <c r="E108" s="5"/>
      <c r="F108" s="16"/>
      <c r="G108" s="47"/>
      <c r="H108" s="48"/>
      <c r="I108" s="49"/>
      <c r="J108" s="82"/>
      <c r="K108" s="56"/>
      <c r="L108" s="57"/>
      <c r="M108" s="58"/>
      <c r="N108" s="57"/>
      <c r="O108" s="58"/>
      <c r="P108" s="56"/>
      <c r="Q108" s="49"/>
      <c r="R108" s="706" t="b">
        <f t="shared" si="13"/>
        <v>1</v>
      </c>
      <c r="S108" s="706" t="b">
        <f t="shared" si="13"/>
        <v>0</v>
      </c>
      <c r="T108" s="706" t="b">
        <f t="shared" si="13"/>
        <v>0</v>
      </c>
      <c r="U108" s="706" t="b">
        <f t="shared" si="13"/>
        <v>0</v>
      </c>
      <c r="V108" s="706" t="b">
        <f t="shared" si="13"/>
        <v>0</v>
      </c>
      <c r="W108" s="706" t="b">
        <f t="shared" si="13"/>
        <v>0</v>
      </c>
      <c r="X108" s="706" t="b">
        <f t="shared" si="13"/>
        <v>0</v>
      </c>
      <c r="Y108" s="706" t="b">
        <f t="shared" si="13"/>
        <v>0</v>
      </c>
      <c r="Z108" s="706">
        <f t="shared" si="11"/>
        <v>0</v>
      </c>
      <c r="AA108" s="706" t="str">
        <f t="shared" si="11"/>
        <v/>
      </c>
      <c r="AB108" s="706" t="str">
        <f t="shared" si="11"/>
        <v/>
      </c>
      <c r="AC108" s="706" t="str">
        <f t="shared" si="11"/>
        <v/>
      </c>
      <c r="AD108" s="706" t="str">
        <f t="shared" si="11"/>
        <v/>
      </c>
      <c r="AE108" s="706" t="str">
        <f t="shared" si="11"/>
        <v/>
      </c>
      <c r="AF108" s="706" t="str">
        <f t="shared" si="11"/>
        <v/>
      </c>
      <c r="AG108" s="706" t="str">
        <f t="shared" si="10"/>
        <v/>
      </c>
    </row>
    <row r="109" spans="1:33" s="121" customFormat="1" ht="17.25" hidden="1" customHeight="1" x14ac:dyDescent="0.25">
      <c r="A109" s="9"/>
      <c r="B109" s="7"/>
      <c r="C109" s="2"/>
      <c r="D109" s="5"/>
      <c r="E109" s="5"/>
      <c r="F109" s="16"/>
      <c r="G109" s="47"/>
      <c r="H109" s="48"/>
      <c r="I109" s="49"/>
      <c r="J109" s="82"/>
      <c r="K109" s="56"/>
      <c r="L109" s="57"/>
      <c r="M109" s="58"/>
      <c r="N109" s="57"/>
      <c r="O109" s="58"/>
      <c r="P109" s="56"/>
      <c r="Q109" s="49"/>
      <c r="R109" s="706" t="b">
        <f t="shared" si="13"/>
        <v>1</v>
      </c>
      <c r="S109" s="706" t="b">
        <f t="shared" si="13"/>
        <v>0</v>
      </c>
      <c r="T109" s="706" t="b">
        <f t="shared" si="13"/>
        <v>0</v>
      </c>
      <c r="U109" s="706" t="b">
        <f t="shared" si="13"/>
        <v>0</v>
      </c>
      <c r="V109" s="706" t="b">
        <f t="shared" si="13"/>
        <v>0</v>
      </c>
      <c r="W109" s="706" t="b">
        <f t="shared" si="13"/>
        <v>0</v>
      </c>
      <c r="X109" s="706" t="b">
        <f t="shared" si="13"/>
        <v>0</v>
      </c>
      <c r="Y109" s="706" t="b">
        <f t="shared" si="13"/>
        <v>0</v>
      </c>
      <c r="Z109" s="706">
        <f t="shared" si="11"/>
        <v>0</v>
      </c>
      <c r="AA109" s="706" t="str">
        <f t="shared" si="11"/>
        <v/>
      </c>
      <c r="AB109" s="706" t="str">
        <f t="shared" si="11"/>
        <v/>
      </c>
      <c r="AC109" s="706" t="str">
        <f t="shared" si="11"/>
        <v/>
      </c>
      <c r="AD109" s="706" t="str">
        <f t="shared" si="11"/>
        <v/>
      </c>
      <c r="AE109" s="706" t="str">
        <f t="shared" si="11"/>
        <v/>
      </c>
      <c r="AF109" s="706" t="str">
        <f t="shared" si="11"/>
        <v/>
      </c>
      <c r="AG109" s="706" t="str">
        <f t="shared" si="10"/>
        <v/>
      </c>
    </row>
    <row r="110" spans="1:33" s="121" customFormat="1" ht="17.25" hidden="1" customHeight="1" x14ac:dyDescent="0.25">
      <c r="A110" s="9"/>
      <c r="B110" s="7"/>
      <c r="C110" s="2"/>
      <c r="D110" s="5"/>
      <c r="E110" s="5"/>
      <c r="F110" s="16"/>
      <c r="G110" s="47"/>
      <c r="H110" s="48"/>
      <c r="I110" s="49"/>
      <c r="J110" s="82"/>
      <c r="K110" s="56"/>
      <c r="L110" s="57"/>
      <c r="M110" s="58"/>
      <c r="N110" s="57"/>
      <c r="O110" s="58"/>
      <c r="P110" s="56"/>
      <c r="Q110" s="49"/>
      <c r="R110" s="706" t="b">
        <f t="shared" si="13"/>
        <v>1</v>
      </c>
      <c r="S110" s="706" t="b">
        <f t="shared" si="13"/>
        <v>0</v>
      </c>
      <c r="T110" s="706" t="b">
        <f t="shared" si="13"/>
        <v>0</v>
      </c>
      <c r="U110" s="706" t="b">
        <f t="shared" si="13"/>
        <v>0</v>
      </c>
      <c r="V110" s="706" t="b">
        <f t="shared" si="13"/>
        <v>0</v>
      </c>
      <c r="W110" s="706" t="b">
        <f t="shared" si="13"/>
        <v>0</v>
      </c>
      <c r="X110" s="706" t="b">
        <f t="shared" si="13"/>
        <v>0</v>
      </c>
      <c r="Y110" s="706" t="b">
        <f t="shared" si="13"/>
        <v>0</v>
      </c>
      <c r="Z110" s="706">
        <f t="shared" si="11"/>
        <v>0</v>
      </c>
      <c r="AA110" s="706" t="str">
        <f t="shared" si="11"/>
        <v/>
      </c>
      <c r="AB110" s="706" t="str">
        <f t="shared" si="11"/>
        <v/>
      </c>
      <c r="AC110" s="706" t="str">
        <f t="shared" si="11"/>
        <v/>
      </c>
      <c r="AD110" s="706" t="str">
        <f t="shared" si="11"/>
        <v/>
      </c>
      <c r="AE110" s="706" t="str">
        <f t="shared" si="11"/>
        <v/>
      </c>
      <c r="AF110" s="706" t="str">
        <f t="shared" si="11"/>
        <v/>
      </c>
      <c r="AG110" s="706" t="str">
        <f t="shared" si="10"/>
        <v/>
      </c>
    </row>
    <row r="111" spans="1:33" s="121" customFormat="1" ht="17.25" hidden="1" customHeight="1" x14ac:dyDescent="0.25">
      <c r="A111" s="9"/>
      <c r="B111" s="7"/>
      <c r="C111" s="2"/>
      <c r="D111" s="5"/>
      <c r="E111" s="5"/>
      <c r="F111" s="16"/>
      <c r="G111" s="47"/>
      <c r="H111" s="48"/>
      <c r="I111" s="49"/>
      <c r="J111" s="82"/>
      <c r="K111" s="56"/>
      <c r="L111" s="57"/>
      <c r="M111" s="58"/>
      <c r="N111" s="57"/>
      <c r="O111" s="58"/>
      <c r="P111" s="56"/>
      <c r="Q111" s="49"/>
      <c r="R111" s="706" t="b">
        <f t="shared" si="13"/>
        <v>1</v>
      </c>
      <c r="S111" s="706" t="b">
        <f t="shared" si="13"/>
        <v>0</v>
      </c>
      <c r="T111" s="706" t="b">
        <f t="shared" si="13"/>
        <v>0</v>
      </c>
      <c r="U111" s="706" t="b">
        <f t="shared" si="13"/>
        <v>0</v>
      </c>
      <c r="V111" s="706" t="b">
        <f t="shared" si="13"/>
        <v>0</v>
      </c>
      <c r="W111" s="706" t="b">
        <f t="shared" si="13"/>
        <v>0</v>
      </c>
      <c r="X111" s="706" t="b">
        <f t="shared" si="13"/>
        <v>0</v>
      </c>
      <c r="Y111" s="706" t="b">
        <f t="shared" si="13"/>
        <v>0</v>
      </c>
      <c r="Z111" s="706">
        <f t="shared" si="11"/>
        <v>0</v>
      </c>
      <c r="AA111" s="706" t="str">
        <f t="shared" si="11"/>
        <v/>
      </c>
      <c r="AB111" s="706" t="str">
        <f t="shared" si="11"/>
        <v/>
      </c>
      <c r="AC111" s="706" t="str">
        <f t="shared" si="11"/>
        <v/>
      </c>
      <c r="AD111" s="706" t="str">
        <f t="shared" si="11"/>
        <v/>
      </c>
      <c r="AE111" s="706" t="str">
        <f t="shared" si="11"/>
        <v/>
      </c>
      <c r="AF111" s="706" t="str">
        <f t="shared" si="11"/>
        <v/>
      </c>
      <c r="AG111" s="706" t="str">
        <f t="shared" si="10"/>
        <v/>
      </c>
    </row>
    <row r="112" spans="1:33" s="121" customFormat="1" ht="17.25" hidden="1" customHeight="1" x14ac:dyDescent="0.25">
      <c r="A112" s="9"/>
      <c r="B112" s="7"/>
      <c r="C112" s="2"/>
      <c r="D112" s="5"/>
      <c r="E112" s="5"/>
      <c r="F112" s="16"/>
      <c r="G112" s="47"/>
      <c r="H112" s="48"/>
      <c r="I112" s="49"/>
      <c r="J112" s="82"/>
      <c r="K112" s="56"/>
      <c r="L112" s="57"/>
      <c r="M112" s="58"/>
      <c r="N112" s="57"/>
      <c r="O112" s="58"/>
      <c r="P112" s="56"/>
      <c r="Q112" s="49"/>
      <c r="R112" s="706" t="b">
        <f t="shared" si="13"/>
        <v>1</v>
      </c>
      <c r="S112" s="706" t="b">
        <f t="shared" si="13"/>
        <v>0</v>
      </c>
      <c r="T112" s="706" t="b">
        <f t="shared" si="13"/>
        <v>0</v>
      </c>
      <c r="U112" s="706" t="b">
        <f t="shared" si="13"/>
        <v>0</v>
      </c>
      <c r="V112" s="706" t="b">
        <f t="shared" si="13"/>
        <v>0</v>
      </c>
      <c r="W112" s="706" t="b">
        <f t="shared" si="13"/>
        <v>0</v>
      </c>
      <c r="X112" s="706" t="b">
        <f t="shared" si="13"/>
        <v>0</v>
      </c>
      <c r="Y112" s="706" t="b">
        <f t="shared" si="13"/>
        <v>0</v>
      </c>
      <c r="Z112" s="706">
        <f t="shared" si="11"/>
        <v>0</v>
      </c>
      <c r="AA112" s="706" t="str">
        <f t="shared" si="11"/>
        <v/>
      </c>
      <c r="AB112" s="706" t="str">
        <f t="shared" si="11"/>
        <v/>
      </c>
      <c r="AC112" s="706" t="str">
        <f t="shared" si="11"/>
        <v/>
      </c>
      <c r="AD112" s="706" t="str">
        <f t="shared" si="11"/>
        <v/>
      </c>
      <c r="AE112" s="706" t="str">
        <f t="shared" si="11"/>
        <v/>
      </c>
      <c r="AF112" s="706" t="str">
        <f t="shared" si="11"/>
        <v/>
      </c>
      <c r="AG112" s="706" t="str">
        <f t="shared" si="10"/>
        <v/>
      </c>
    </row>
    <row r="113" spans="1:33" s="121" customFormat="1" ht="17.25" hidden="1" customHeight="1" x14ac:dyDescent="0.25">
      <c r="A113" s="9"/>
      <c r="B113" s="7"/>
      <c r="C113" s="2"/>
      <c r="D113" s="5"/>
      <c r="E113" s="5"/>
      <c r="F113" s="16"/>
      <c r="G113" s="47"/>
      <c r="H113" s="48"/>
      <c r="I113" s="49"/>
      <c r="J113" s="82"/>
      <c r="K113" s="56"/>
      <c r="L113" s="57"/>
      <c r="M113" s="58"/>
      <c r="N113" s="57"/>
      <c r="O113" s="58"/>
      <c r="P113" s="56"/>
      <c r="Q113" s="49"/>
      <c r="R113" s="706" t="b">
        <f t="shared" si="13"/>
        <v>1</v>
      </c>
      <c r="S113" s="706" t="b">
        <f t="shared" si="13"/>
        <v>0</v>
      </c>
      <c r="T113" s="706" t="b">
        <f t="shared" si="13"/>
        <v>0</v>
      </c>
      <c r="U113" s="706" t="b">
        <f t="shared" si="13"/>
        <v>0</v>
      </c>
      <c r="V113" s="706" t="b">
        <f t="shared" si="13"/>
        <v>0</v>
      </c>
      <c r="W113" s="706" t="b">
        <f t="shared" si="13"/>
        <v>0</v>
      </c>
      <c r="X113" s="706" t="b">
        <f t="shared" si="13"/>
        <v>0</v>
      </c>
      <c r="Y113" s="706" t="b">
        <f t="shared" si="13"/>
        <v>0</v>
      </c>
      <c r="Z113" s="706">
        <f t="shared" si="11"/>
        <v>0</v>
      </c>
      <c r="AA113" s="706" t="str">
        <f t="shared" si="11"/>
        <v/>
      </c>
      <c r="AB113" s="706" t="str">
        <f t="shared" si="11"/>
        <v/>
      </c>
      <c r="AC113" s="706" t="str">
        <f t="shared" si="11"/>
        <v/>
      </c>
      <c r="AD113" s="706" t="str">
        <f t="shared" si="11"/>
        <v/>
      </c>
      <c r="AE113" s="706" t="str">
        <f t="shared" si="11"/>
        <v/>
      </c>
      <c r="AF113" s="706" t="str">
        <f t="shared" si="11"/>
        <v/>
      </c>
      <c r="AG113" s="706" t="str">
        <f t="shared" si="10"/>
        <v/>
      </c>
    </row>
    <row r="114" spans="1:33" s="121" customFormat="1" ht="17.25" hidden="1" customHeight="1" x14ac:dyDescent="0.25">
      <c r="A114" s="9"/>
      <c r="B114" s="7"/>
      <c r="C114" s="2"/>
      <c r="D114" s="5"/>
      <c r="E114" s="5"/>
      <c r="F114" s="16"/>
      <c r="G114" s="47"/>
      <c r="H114" s="48"/>
      <c r="I114" s="49"/>
      <c r="J114" s="82"/>
      <c r="K114" s="56"/>
      <c r="L114" s="57"/>
      <c r="M114" s="58"/>
      <c r="N114" s="57"/>
      <c r="O114" s="58"/>
      <c r="P114" s="56"/>
      <c r="Q114" s="49"/>
      <c r="R114" s="706" t="b">
        <f t="shared" si="13"/>
        <v>1</v>
      </c>
      <c r="S114" s="706" t="b">
        <f t="shared" si="13"/>
        <v>0</v>
      </c>
      <c r="T114" s="706" t="b">
        <f t="shared" si="13"/>
        <v>0</v>
      </c>
      <c r="U114" s="706" t="b">
        <f t="shared" si="13"/>
        <v>0</v>
      </c>
      <c r="V114" s="706" t="b">
        <f t="shared" si="13"/>
        <v>0</v>
      </c>
      <c r="W114" s="706" t="b">
        <f t="shared" si="13"/>
        <v>0</v>
      </c>
      <c r="X114" s="706" t="b">
        <f t="shared" si="13"/>
        <v>0</v>
      </c>
      <c r="Y114" s="706" t="b">
        <f t="shared" si="13"/>
        <v>0</v>
      </c>
      <c r="Z114" s="706">
        <f t="shared" si="11"/>
        <v>0</v>
      </c>
      <c r="AA114" s="706" t="str">
        <f t="shared" si="11"/>
        <v/>
      </c>
      <c r="AB114" s="706" t="str">
        <f t="shared" si="11"/>
        <v/>
      </c>
      <c r="AC114" s="706" t="str">
        <f t="shared" si="11"/>
        <v/>
      </c>
      <c r="AD114" s="706" t="str">
        <f t="shared" si="11"/>
        <v/>
      </c>
      <c r="AE114" s="706" t="str">
        <f t="shared" si="11"/>
        <v/>
      </c>
      <c r="AF114" s="706" t="str">
        <f t="shared" si="11"/>
        <v/>
      </c>
      <c r="AG114" s="706" t="str">
        <f t="shared" si="10"/>
        <v/>
      </c>
    </row>
    <row r="115" spans="1:33" s="121" customFormat="1" ht="17.25" hidden="1" customHeight="1" x14ac:dyDescent="0.25">
      <c r="A115" s="9"/>
      <c r="B115" s="7"/>
      <c r="C115" s="2"/>
      <c r="D115" s="5"/>
      <c r="E115" s="5"/>
      <c r="F115" s="16"/>
      <c r="G115" s="47"/>
      <c r="H115" s="48"/>
      <c r="I115" s="49"/>
      <c r="J115" s="82"/>
      <c r="K115" s="56"/>
      <c r="L115" s="57"/>
      <c r="M115" s="58"/>
      <c r="N115" s="57"/>
      <c r="O115" s="58"/>
      <c r="P115" s="56"/>
      <c r="Q115" s="49"/>
      <c r="R115" s="706" t="b">
        <f t="shared" si="13"/>
        <v>1</v>
      </c>
      <c r="S115" s="706" t="b">
        <f t="shared" si="13"/>
        <v>0</v>
      </c>
      <c r="T115" s="706" t="b">
        <f t="shared" si="13"/>
        <v>0</v>
      </c>
      <c r="U115" s="706" t="b">
        <f t="shared" si="13"/>
        <v>0</v>
      </c>
      <c r="V115" s="706" t="b">
        <f t="shared" si="13"/>
        <v>0</v>
      </c>
      <c r="W115" s="706" t="b">
        <f t="shared" si="13"/>
        <v>0</v>
      </c>
      <c r="X115" s="706" t="b">
        <f t="shared" si="13"/>
        <v>0</v>
      </c>
      <c r="Y115" s="706" t="b">
        <f t="shared" si="13"/>
        <v>0</v>
      </c>
      <c r="Z115" s="706">
        <f t="shared" si="11"/>
        <v>0</v>
      </c>
      <c r="AA115" s="706" t="str">
        <f t="shared" si="11"/>
        <v/>
      </c>
      <c r="AB115" s="706" t="str">
        <f t="shared" si="11"/>
        <v/>
      </c>
      <c r="AC115" s="706" t="str">
        <f t="shared" si="11"/>
        <v/>
      </c>
      <c r="AD115" s="706" t="str">
        <f t="shared" si="11"/>
        <v/>
      </c>
      <c r="AE115" s="706" t="str">
        <f t="shared" si="11"/>
        <v/>
      </c>
      <c r="AF115" s="706" t="str">
        <f t="shared" si="11"/>
        <v/>
      </c>
      <c r="AG115" s="706" t="str">
        <f t="shared" si="10"/>
        <v/>
      </c>
    </row>
    <row r="116" spans="1:33" s="121" customFormat="1" ht="17.25" hidden="1" customHeight="1" x14ac:dyDescent="0.25">
      <c r="A116" s="9"/>
      <c r="B116" s="7"/>
      <c r="C116" s="2"/>
      <c r="D116" s="5"/>
      <c r="E116" s="5"/>
      <c r="F116" s="16"/>
      <c r="G116" s="47"/>
      <c r="H116" s="48"/>
      <c r="I116" s="49"/>
      <c r="J116" s="82"/>
      <c r="K116" s="56"/>
      <c r="L116" s="57"/>
      <c r="M116" s="58"/>
      <c r="N116" s="57"/>
      <c r="O116" s="58"/>
      <c r="P116" s="56"/>
      <c r="Q116" s="49"/>
      <c r="R116" s="706" t="b">
        <f t="shared" si="13"/>
        <v>1</v>
      </c>
      <c r="S116" s="706" t="b">
        <f t="shared" si="13"/>
        <v>0</v>
      </c>
      <c r="T116" s="706" t="b">
        <f t="shared" si="13"/>
        <v>0</v>
      </c>
      <c r="U116" s="706" t="b">
        <f t="shared" si="13"/>
        <v>0</v>
      </c>
      <c r="V116" s="706" t="b">
        <f t="shared" si="13"/>
        <v>0</v>
      </c>
      <c r="W116" s="706" t="b">
        <f t="shared" si="13"/>
        <v>0</v>
      </c>
      <c r="X116" s="706" t="b">
        <f t="shared" si="13"/>
        <v>0</v>
      </c>
      <c r="Y116" s="706" t="b">
        <f t="shared" si="13"/>
        <v>0</v>
      </c>
      <c r="Z116" s="706">
        <f t="shared" si="11"/>
        <v>0</v>
      </c>
      <c r="AA116" s="706" t="str">
        <f t="shared" si="11"/>
        <v/>
      </c>
      <c r="AB116" s="706" t="str">
        <f t="shared" si="11"/>
        <v/>
      </c>
      <c r="AC116" s="706" t="str">
        <f t="shared" si="11"/>
        <v/>
      </c>
      <c r="AD116" s="706" t="str">
        <f t="shared" si="11"/>
        <v/>
      </c>
      <c r="AE116" s="706" t="str">
        <f t="shared" si="11"/>
        <v/>
      </c>
      <c r="AF116" s="706" t="str">
        <f t="shared" si="11"/>
        <v/>
      </c>
      <c r="AG116" s="706" t="str">
        <f t="shared" si="10"/>
        <v/>
      </c>
    </row>
    <row r="117" spans="1:33" s="121" customFormat="1" ht="17.25" hidden="1" customHeight="1" x14ac:dyDescent="0.25">
      <c r="A117" s="9"/>
      <c r="B117" s="7"/>
      <c r="C117" s="2"/>
      <c r="D117" s="5"/>
      <c r="E117" s="5"/>
      <c r="F117" s="16"/>
      <c r="G117" s="47"/>
      <c r="H117" s="48"/>
      <c r="I117" s="49"/>
      <c r="J117" s="82"/>
      <c r="K117" s="56"/>
      <c r="L117" s="57"/>
      <c r="M117" s="58"/>
      <c r="N117" s="57"/>
      <c r="O117" s="58"/>
      <c r="P117" s="56"/>
      <c r="Q117" s="49"/>
      <c r="R117" s="706" t="b">
        <f t="shared" si="13"/>
        <v>1</v>
      </c>
      <c r="S117" s="706" t="b">
        <f t="shared" si="13"/>
        <v>0</v>
      </c>
      <c r="T117" s="706" t="b">
        <f t="shared" si="13"/>
        <v>0</v>
      </c>
      <c r="U117" s="706" t="b">
        <f t="shared" si="13"/>
        <v>0</v>
      </c>
      <c r="V117" s="706" t="b">
        <f t="shared" si="13"/>
        <v>0</v>
      </c>
      <c r="W117" s="706" t="b">
        <f t="shared" si="13"/>
        <v>0</v>
      </c>
      <c r="X117" s="706" t="b">
        <f t="shared" si="13"/>
        <v>0</v>
      </c>
      <c r="Y117" s="706" t="b">
        <f t="shared" si="13"/>
        <v>0</v>
      </c>
      <c r="Z117" s="706">
        <f t="shared" si="11"/>
        <v>0</v>
      </c>
      <c r="AA117" s="706" t="str">
        <f t="shared" si="11"/>
        <v/>
      </c>
      <c r="AB117" s="706" t="str">
        <f t="shared" si="11"/>
        <v/>
      </c>
      <c r="AC117" s="706" t="str">
        <f t="shared" si="11"/>
        <v/>
      </c>
      <c r="AD117" s="706" t="str">
        <f t="shared" si="11"/>
        <v/>
      </c>
      <c r="AE117" s="706" t="str">
        <f t="shared" si="11"/>
        <v/>
      </c>
      <c r="AF117" s="706" t="str">
        <f t="shared" si="11"/>
        <v/>
      </c>
      <c r="AG117" s="706" t="str">
        <f t="shared" si="10"/>
        <v/>
      </c>
    </row>
    <row r="118" spans="1:33" s="121" customFormat="1" ht="17.25" hidden="1" customHeight="1" x14ac:dyDescent="0.25">
      <c r="A118" s="9"/>
      <c r="B118" s="7"/>
      <c r="C118" s="2"/>
      <c r="D118" s="5"/>
      <c r="E118" s="5"/>
      <c r="F118" s="16"/>
      <c r="G118" s="47"/>
      <c r="H118" s="48"/>
      <c r="I118" s="49"/>
      <c r="J118" s="82"/>
      <c r="K118" s="56"/>
      <c r="L118" s="57"/>
      <c r="M118" s="58"/>
      <c r="N118" s="57"/>
      <c r="O118" s="58"/>
      <c r="P118" s="56"/>
      <c r="Q118" s="49"/>
      <c r="R118" s="706" t="b">
        <f t="shared" si="13"/>
        <v>1</v>
      </c>
      <c r="S118" s="706" t="b">
        <f t="shared" si="13"/>
        <v>0</v>
      </c>
      <c r="T118" s="706" t="b">
        <f t="shared" si="13"/>
        <v>0</v>
      </c>
      <c r="U118" s="706" t="b">
        <f t="shared" si="13"/>
        <v>0</v>
      </c>
      <c r="V118" s="706" t="b">
        <f t="shared" si="13"/>
        <v>0</v>
      </c>
      <c r="W118" s="706" t="b">
        <f t="shared" si="13"/>
        <v>0</v>
      </c>
      <c r="X118" s="706" t="b">
        <f t="shared" si="13"/>
        <v>0</v>
      </c>
      <c r="Y118" s="706" t="b">
        <f t="shared" si="13"/>
        <v>0</v>
      </c>
      <c r="Z118" s="706">
        <f t="shared" si="11"/>
        <v>0</v>
      </c>
      <c r="AA118" s="706" t="str">
        <f t="shared" si="11"/>
        <v/>
      </c>
      <c r="AB118" s="706" t="str">
        <f t="shared" si="11"/>
        <v/>
      </c>
      <c r="AC118" s="706" t="str">
        <f t="shared" si="11"/>
        <v/>
      </c>
      <c r="AD118" s="706" t="str">
        <f t="shared" si="11"/>
        <v/>
      </c>
      <c r="AE118" s="706" t="str">
        <f t="shared" si="11"/>
        <v/>
      </c>
      <c r="AF118" s="706" t="str">
        <f t="shared" si="11"/>
        <v/>
      </c>
      <c r="AG118" s="706" t="str">
        <f t="shared" si="10"/>
        <v/>
      </c>
    </row>
    <row r="119" spans="1:33" s="121" customFormat="1" ht="17.25" hidden="1" customHeight="1" x14ac:dyDescent="0.25">
      <c r="A119" s="9"/>
      <c r="B119" s="7"/>
      <c r="C119" s="2"/>
      <c r="D119" s="5"/>
      <c r="E119" s="5"/>
      <c r="F119" s="16"/>
      <c r="G119" s="47"/>
      <c r="H119" s="48"/>
      <c r="I119" s="49"/>
      <c r="J119" s="82"/>
      <c r="K119" s="56"/>
      <c r="L119" s="57"/>
      <c r="M119" s="58"/>
      <c r="N119" s="57"/>
      <c r="O119" s="58"/>
      <c r="P119" s="56"/>
      <c r="Q119" s="49"/>
      <c r="R119" s="706" t="b">
        <f t="shared" si="13"/>
        <v>1</v>
      </c>
      <c r="S119" s="706" t="b">
        <f t="shared" si="13"/>
        <v>0</v>
      </c>
      <c r="T119" s="706" t="b">
        <f t="shared" si="13"/>
        <v>0</v>
      </c>
      <c r="U119" s="706" t="b">
        <f t="shared" si="13"/>
        <v>0</v>
      </c>
      <c r="V119" s="706" t="b">
        <f t="shared" si="13"/>
        <v>0</v>
      </c>
      <c r="W119" s="706" t="b">
        <f t="shared" si="13"/>
        <v>0</v>
      </c>
      <c r="X119" s="706" t="b">
        <f t="shared" si="13"/>
        <v>0</v>
      </c>
      <c r="Y119" s="706" t="b">
        <f t="shared" si="13"/>
        <v>0</v>
      </c>
      <c r="Z119" s="706">
        <f t="shared" si="11"/>
        <v>0</v>
      </c>
      <c r="AA119" s="706" t="str">
        <f t="shared" si="11"/>
        <v/>
      </c>
      <c r="AB119" s="706" t="str">
        <f t="shared" si="11"/>
        <v/>
      </c>
      <c r="AC119" s="706" t="str">
        <f t="shared" si="11"/>
        <v/>
      </c>
      <c r="AD119" s="706" t="str">
        <f t="shared" si="11"/>
        <v/>
      </c>
      <c r="AE119" s="706" t="str">
        <f t="shared" si="11"/>
        <v/>
      </c>
      <c r="AF119" s="706" t="str">
        <f t="shared" si="11"/>
        <v/>
      </c>
      <c r="AG119" s="706" t="str">
        <f t="shared" si="10"/>
        <v/>
      </c>
    </row>
    <row r="120" spans="1:33" s="121" customFormat="1" ht="17.25" hidden="1" customHeight="1" x14ac:dyDescent="0.25">
      <c r="A120" s="9"/>
      <c r="B120" s="7"/>
      <c r="C120" s="2"/>
      <c r="D120" s="5"/>
      <c r="E120" s="5"/>
      <c r="F120" s="16"/>
      <c r="G120" s="47"/>
      <c r="H120" s="48"/>
      <c r="I120" s="49"/>
      <c r="J120" s="82"/>
      <c r="K120" s="56"/>
      <c r="L120" s="57"/>
      <c r="M120" s="58"/>
      <c r="N120" s="57"/>
      <c r="O120" s="58"/>
      <c r="P120" s="56"/>
      <c r="Q120" s="49"/>
      <c r="R120" s="706" t="b">
        <f t="shared" si="13"/>
        <v>1</v>
      </c>
      <c r="S120" s="706" t="b">
        <f t="shared" si="13"/>
        <v>0</v>
      </c>
      <c r="T120" s="706" t="b">
        <f t="shared" si="13"/>
        <v>0</v>
      </c>
      <c r="U120" s="706" t="b">
        <f t="shared" si="13"/>
        <v>0</v>
      </c>
      <c r="V120" s="706" t="b">
        <f t="shared" si="13"/>
        <v>0</v>
      </c>
      <c r="W120" s="706" t="b">
        <f t="shared" si="13"/>
        <v>0</v>
      </c>
      <c r="X120" s="706" t="b">
        <f t="shared" si="13"/>
        <v>0</v>
      </c>
      <c r="Y120" s="706" t="b">
        <f t="shared" si="13"/>
        <v>0</v>
      </c>
      <c r="Z120" s="706">
        <f t="shared" si="11"/>
        <v>0</v>
      </c>
      <c r="AA120" s="706" t="str">
        <f t="shared" si="11"/>
        <v/>
      </c>
      <c r="AB120" s="706" t="str">
        <f t="shared" si="11"/>
        <v/>
      </c>
      <c r="AC120" s="706" t="str">
        <f t="shared" si="11"/>
        <v/>
      </c>
      <c r="AD120" s="706" t="str">
        <f t="shared" si="11"/>
        <v/>
      </c>
      <c r="AE120" s="706" t="str">
        <f t="shared" si="11"/>
        <v/>
      </c>
      <c r="AF120" s="706" t="str">
        <f t="shared" si="11"/>
        <v/>
      </c>
      <c r="AG120" s="706" t="str">
        <f t="shared" si="10"/>
        <v/>
      </c>
    </row>
    <row r="121" spans="1:33" s="121" customFormat="1" ht="17.25" hidden="1" customHeight="1" x14ac:dyDescent="0.25">
      <c r="A121" s="9"/>
      <c r="B121" s="7"/>
      <c r="C121" s="2"/>
      <c r="D121" s="5"/>
      <c r="E121" s="5"/>
      <c r="F121" s="16"/>
      <c r="G121" s="47"/>
      <c r="H121" s="48"/>
      <c r="I121" s="49"/>
      <c r="J121" s="82"/>
      <c r="K121" s="56"/>
      <c r="L121" s="57"/>
      <c r="M121" s="58"/>
      <c r="N121" s="57"/>
      <c r="O121" s="58"/>
      <c r="P121" s="56"/>
      <c r="Q121" s="49"/>
      <c r="R121" s="706" t="b">
        <f t="shared" ref="R121:Y136" si="14">R120</f>
        <v>1</v>
      </c>
      <c r="S121" s="706" t="b">
        <f t="shared" si="14"/>
        <v>0</v>
      </c>
      <c r="T121" s="706" t="b">
        <f t="shared" si="14"/>
        <v>0</v>
      </c>
      <c r="U121" s="706" t="b">
        <f t="shared" si="14"/>
        <v>0</v>
      </c>
      <c r="V121" s="706" t="b">
        <f t="shared" si="14"/>
        <v>0</v>
      </c>
      <c r="W121" s="706" t="b">
        <f t="shared" si="14"/>
        <v>0</v>
      </c>
      <c r="X121" s="706" t="b">
        <f t="shared" si="14"/>
        <v>0</v>
      </c>
      <c r="Y121" s="706" t="b">
        <f t="shared" si="14"/>
        <v>0</v>
      </c>
      <c r="Z121" s="706">
        <f t="shared" si="11"/>
        <v>0</v>
      </c>
      <c r="AA121" s="706" t="str">
        <f t="shared" si="11"/>
        <v/>
      </c>
      <c r="AB121" s="706" t="str">
        <f t="shared" si="11"/>
        <v/>
      </c>
      <c r="AC121" s="706" t="str">
        <f t="shared" ref="AC121:AG177" si="15">IF(U121,IFERROR(LEFT($J121,SEARCH(" (",$J121)-1),$J121),"")</f>
        <v/>
      </c>
      <c r="AD121" s="706" t="str">
        <f t="shared" si="15"/>
        <v/>
      </c>
      <c r="AE121" s="706" t="str">
        <f t="shared" si="15"/>
        <v/>
      </c>
      <c r="AF121" s="706" t="str">
        <f t="shared" si="15"/>
        <v/>
      </c>
      <c r="AG121" s="706" t="str">
        <f t="shared" si="10"/>
        <v/>
      </c>
    </row>
    <row r="122" spans="1:33" s="121" customFormat="1" ht="17.25" hidden="1" customHeight="1" x14ac:dyDescent="0.25">
      <c r="A122" s="9"/>
      <c r="B122" s="7"/>
      <c r="C122" s="2"/>
      <c r="D122" s="5"/>
      <c r="E122" s="5"/>
      <c r="F122" s="16"/>
      <c r="G122" s="47"/>
      <c r="H122" s="48"/>
      <c r="I122" s="49"/>
      <c r="J122" s="82"/>
      <c r="K122" s="56"/>
      <c r="L122" s="57"/>
      <c r="M122" s="58"/>
      <c r="N122" s="57"/>
      <c r="O122" s="58"/>
      <c r="P122" s="56"/>
      <c r="Q122" s="49"/>
      <c r="R122" s="706" t="b">
        <f t="shared" si="14"/>
        <v>1</v>
      </c>
      <c r="S122" s="706" t="b">
        <f t="shared" si="14"/>
        <v>0</v>
      </c>
      <c r="T122" s="706" t="b">
        <f t="shared" si="14"/>
        <v>0</v>
      </c>
      <c r="U122" s="706" t="b">
        <f t="shared" si="14"/>
        <v>0</v>
      </c>
      <c r="V122" s="706" t="b">
        <f t="shared" si="14"/>
        <v>0</v>
      </c>
      <c r="W122" s="706" t="b">
        <f t="shared" si="14"/>
        <v>0</v>
      </c>
      <c r="X122" s="706" t="b">
        <f t="shared" si="14"/>
        <v>0</v>
      </c>
      <c r="Y122" s="706" t="b">
        <f t="shared" si="14"/>
        <v>0</v>
      </c>
      <c r="Z122" s="706">
        <f t="shared" ref="Z122:AD185" si="16">IF(R122,IFERROR(LEFT($J122,SEARCH(" (",$J122)-1),$J122),"")</f>
        <v>0</v>
      </c>
      <c r="AA122" s="706" t="str">
        <f t="shared" si="16"/>
        <v/>
      </c>
      <c r="AB122" s="706" t="str">
        <f t="shared" si="16"/>
        <v/>
      </c>
      <c r="AC122" s="706" t="str">
        <f t="shared" si="15"/>
        <v/>
      </c>
      <c r="AD122" s="706" t="str">
        <f t="shared" si="15"/>
        <v/>
      </c>
      <c r="AE122" s="706" t="str">
        <f t="shared" si="15"/>
        <v/>
      </c>
      <c r="AF122" s="706" t="str">
        <f t="shared" si="15"/>
        <v/>
      </c>
      <c r="AG122" s="706" t="str">
        <f t="shared" si="10"/>
        <v/>
      </c>
    </row>
    <row r="123" spans="1:33" s="121" customFormat="1" ht="17.25" hidden="1" customHeight="1" x14ac:dyDescent="0.25">
      <c r="A123" s="9"/>
      <c r="B123" s="7"/>
      <c r="C123" s="2"/>
      <c r="D123" s="5"/>
      <c r="E123" s="5"/>
      <c r="F123" s="16"/>
      <c r="G123" s="47"/>
      <c r="H123" s="48"/>
      <c r="I123" s="49"/>
      <c r="J123" s="82"/>
      <c r="K123" s="56"/>
      <c r="L123" s="57"/>
      <c r="M123" s="58"/>
      <c r="N123" s="57"/>
      <c r="O123" s="58"/>
      <c r="P123" s="56"/>
      <c r="Q123" s="49"/>
      <c r="R123" s="706" t="b">
        <f t="shared" si="14"/>
        <v>1</v>
      </c>
      <c r="S123" s="706" t="b">
        <f t="shared" si="14"/>
        <v>0</v>
      </c>
      <c r="T123" s="706" t="b">
        <f t="shared" si="14"/>
        <v>0</v>
      </c>
      <c r="U123" s="706" t="b">
        <f t="shared" si="14"/>
        <v>0</v>
      </c>
      <c r="V123" s="706" t="b">
        <f t="shared" si="14"/>
        <v>0</v>
      </c>
      <c r="W123" s="706" t="b">
        <f t="shared" si="14"/>
        <v>0</v>
      </c>
      <c r="X123" s="706" t="b">
        <f t="shared" si="14"/>
        <v>0</v>
      </c>
      <c r="Y123" s="706" t="b">
        <f t="shared" si="14"/>
        <v>0</v>
      </c>
      <c r="Z123" s="706">
        <f t="shared" si="16"/>
        <v>0</v>
      </c>
      <c r="AA123" s="706" t="str">
        <f t="shared" si="16"/>
        <v/>
      </c>
      <c r="AB123" s="706" t="str">
        <f t="shared" si="16"/>
        <v/>
      </c>
      <c r="AC123" s="706" t="str">
        <f t="shared" si="15"/>
        <v/>
      </c>
      <c r="AD123" s="706" t="str">
        <f t="shared" si="15"/>
        <v/>
      </c>
      <c r="AE123" s="706" t="str">
        <f t="shared" si="15"/>
        <v/>
      </c>
      <c r="AF123" s="706" t="str">
        <f t="shared" si="15"/>
        <v/>
      </c>
      <c r="AG123" s="706" t="str">
        <f t="shared" si="10"/>
        <v/>
      </c>
    </row>
    <row r="124" spans="1:33" s="121" customFormat="1" ht="17.25" hidden="1" customHeight="1" x14ac:dyDescent="0.25">
      <c r="A124" s="9"/>
      <c r="B124" s="7"/>
      <c r="C124" s="2"/>
      <c r="D124" s="5"/>
      <c r="E124" s="5"/>
      <c r="F124" s="16"/>
      <c r="G124" s="47"/>
      <c r="H124" s="48"/>
      <c r="I124" s="49"/>
      <c r="J124" s="82"/>
      <c r="K124" s="56"/>
      <c r="L124" s="57"/>
      <c r="M124" s="58"/>
      <c r="N124" s="57"/>
      <c r="O124" s="58"/>
      <c r="P124" s="56"/>
      <c r="Q124" s="49"/>
      <c r="R124" s="706" t="b">
        <f t="shared" si="14"/>
        <v>1</v>
      </c>
      <c r="S124" s="706" t="b">
        <f t="shared" si="14"/>
        <v>0</v>
      </c>
      <c r="T124" s="706" t="b">
        <f t="shared" si="14"/>
        <v>0</v>
      </c>
      <c r="U124" s="706" t="b">
        <f t="shared" si="14"/>
        <v>0</v>
      </c>
      <c r="V124" s="706" t="b">
        <f t="shared" si="14"/>
        <v>0</v>
      </c>
      <c r="W124" s="706" t="b">
        <f t="shared" si="14"/>
        <v>0</v>
      </c>
      <c r="X124" s="706" t="b">
        <f t="shared" si="14"/>
        <v>0</v>
      </c>
      <c r="Y124" s="706" t="b">
        <f t="shared" si="14"/>
        <v>0</v>
      </c>
      <c r="Z124" s="706">
        <f t="shared" si="16"/>
        <v>0</v>
      </c>
      <c r="AA124" s="706" t="str">
        <f t="shared" si="16"/>
        <v/>
      </c>
      <c r="AB124" s="706" t="str">
        <f t="shared" si="16"/>
        <v/>
      </c>
      <c r="AC124" s="706" t="str">
        <f t="shared" si="15"/>
        <v/>
      </c>
      <c r="AD124" s="706" t="str">
        <f t="shared" si="15"/>
        <v/>
      </c>
      <c r="AE124" s="706" t="str">
        <f t="shared" si="15"/>
        <v/>
      </c>
      <c r="AF124" s="706" t="str">
        <f t="shared" si="15"/>
        <v/>
      </c>
      <c r="AG124" s="706" t="str">
        <f t="shared" si="10"/>
        <v/>
      </c>
    </row>
    <row r="125" spans="1:33" s="121" customFormat="1" ht="17.25" hidden="1" customHeight="1" x14ac:dyDescent="0.25">
      <c r="A125" s="9"/>
      <c r="B125" s="7"/>
      <c r="C125" s="2"/>
      <c r="D125" s="5"/>
      <c r="E125" s="5"/>
      <c r="F125" s="16"/>
      <c r="G125" s="47"/>
      <c r="H125" s="48"/>
      <c r="I125" s="49"/>
      <c r="J125" s="82"/>
      <c r="K125" s="56"/>
      <c r="L125" s="57"/>
      <c r="M125" s="58"/>
      <c r="N125" s="57"/>
      <c r="O125" s="58"/>
      <c r="P125" s="56"/>
      <c r="Q125" s="49"/>
      <c r="R125" s="706" t="b">
        <f t="shared" si="14"/>
        <v>1</v>
      </c>
      <c r="S125" s="706" t="b">
        <f t="shared" si="14"/>
        <v>0</v>
      </c>
      <c r="T125" s="706" t="b">
        <f t="shared" si="14"/>
        <v>0</v>
      </c>
      <c r="U125" s="706" t="b">
        <f t="shared" si="14"/>
        <v>0</v>
      </c>
      <c r="V125" s="706" t="b">
        <f t="shared" si="14"/>
        <v>0</v>
      </c>
      <c r="W125" s="706" t="b">
        <f t="shared" si="14"/>
        <v>0</v>
      </c>
      <c r="X125" s="706" t="b">
        <f t="shared" si="14"/>
        <v>0</v>
      </c>
      <c r="Y125" s="706" t="b">
        <f t="shared" si="14"/>
        <v>0</v>
      </c>
      <c r="Z125" s="706">
        <f t="shared" si="16"/>
        <v>0</v>
      </c>
      <c r="AA125" s="706" t="str">
        <f t="shared" si="16"/>
        <v/>
      </c>
      <c r="AB125" s="706" t="str">
        <f t="shared" si="16"/>
        <v/>
      </c>
      <c r="AC125" s="706" t="str">
        <f t="shared" si="15"/>
        <v/>
      </c>
      <c r="AD125" s="706" t="str">
        <f t="shared" si="15"/>
        <v/>
      </c>
      <c r="AE125" s="706" t="str">
        <f t="shared" si="15"/>
        <v/>
      </c>
      <c r="AF125" s="706" t="str">
        <f t="shared" si="15"/>
        <v/>
      </c>
      <c r="AG125" s="706" t="str">
        <f t="shared" si="10"/>
        <v/>
      </c>
    </row>
    <row r="126" spans="1:33" s="121" customFormat="1" ht="17.25" hidden="1" customHeight="1" x14ac:dyDescent="0.25">
      <c r="A126" s="9"/>
      <c r="B126" s="7"/>
      <c r="C126" s="2"/>
      <c r="D126" s="5"/>
      <c r="E126" s="5"/>
      <c r="F126" s="16"/>
      <c r="G126" s="47"/>
      <c r="H126" s="48"/>
      <c r="I126" s="49"/>
      <c r="J126" s="82"/>
      <c r="K126" s="56"/>
      <c r="L126" s="57"/>
      <c r="M126" s="58"/>
      <c r="N126" s="57"/>
      <c r="O126" s="58"/>
      <c r="P126" s="56"/>
      <c r="Q126" s="49"/>
      <c r="R126" s="706" t="b">
        <f t="shared" si="14"/>
        <v>1</v>
      </c>
      <c r="S126" s="706" t="b">
        <f t="shared" si="14"/>
        <v>0</v>
      </c>
      <c r="T126" s="706" t="b">
        <f t="shared" si="14"/>
        <v>0</v>
      </c>
      <c r="U126" s="706" t="b">
        <f t="shared" si="14"/>
        <v>0</v>
      </c>
      <c r="V126" s="706" t="b">
        <f t="shared" si="14"/>
        <v>0</v>
      </c>
      <c r="W126" s="706" t="b">
        <f t="shared" si="14"/>
        <v>0</v>
      </c>
      <c r="X126" s="706" t="b">
        <f t="shared" si="14"/>
        <v>0</v>
      </c>
      <c r="Y126" s="706" t="b">
        <f t="shared" si="14"/>
        <v>0</v>
      </c>
      <c r="Z126" s="706">
        <f t="shared" si="16"/>
        <v>0</v>
      </c>
      <c r="AA126" s="706" t="str">
        <f t="shared" si="16"/>
        <v/>
      </c>
      <c r="AB126" s="706" t="str">
        <f t="shared" si="16"/>
        <v/>
      </c>
      <c r="AC126" s="706" t="str">
        <f t="shared" si="15"/>
        <v/>
      </c>
      <c r="AD126" s="706" t="str">
        <f t="shared" si="15"/>
        <v/>
      </c>
      <c r="AE126" s="706" t="str">
        <f t="shared" si="15"/>
        <v/>
      </c>
      <c r="AF126" s="706" t="str">
        <f t="shared" si="15"/>
        <v/>
      </c>
      <c r="AG126" s="706" t="str">
        <f t="shared" si="10"/>
        <v/>
      </c>
    </row>
    <row r="127" spans="1:33" s="121" customFormat="1" ht="17.25" hidden="1" customHeight="1" x14ac:dyDescent="0.25">
      <c r="A127" s="9"/>
      <c r="B127" s="7"/>
      <c r="C127" s="2"/>
      <c r="D127" s="5"/>
      <c r="E127" s="5"/>
      <c r="F127" s="16"/>
      <c r="G127" s="47"/>
      <c r="H127" s="48"/>
      <c r="I127" s="49"/>
      <c r="J127" s="82"/>
      <c r="K127" s="56"/>
      <c r="L127" s="57"/>
      <c r="M127" s="58"/>
      <c r="N127" s="57"/>
      <c r="O127" s="58"/>
      <c r="P127" s="56"/>
      <c r="Q127" s="49"/>
      <c r="R127" s="706" t="b">
        <f t="shared" si="14"/>
        <v>1</v>
      </c>
      <c r="S127" s="706" t="b">
        <f t="shared" si="14"/>
        <v>0</v>
      </c>
      <c r="T127" s="706" t="b">
        <f t="shared" si="14"/>
        <v>0</v>
      </c>
      <c r="U127" s="706" t="b">
        <f t="shared" si="14"/>
        <v>0</v>
      </c>
      <c r="V127" s="706" t="b">
        <f t="shared" si="14"/>
        <v>0</v>
      </c>
      <c r="W127" s="706" t="b">
        <f t="shared" si="14"/>
        <v>0</v>
      </c>
      <c r="X127" s="706" t="b">
        <f t="shared" si="14"/>
        <v>0</v>
      </c>
      <c r="Y127" s="706" t="b">
        <f t="shared" si="14"/>
        <v>0</v>
      </c>
      <c r="Z127" s="706">
        <f t="shared" si="16"/>
        <v>0</v>
      </c>
      <c r="AA127" s="706" t="str">
        <f t="shared" si="16"/>
        <v/>
      </c>
      <c r="AB127" s="706" t="str">
        <f t="shared" si="16"/>
        <v/>
      </c>
      <c r="AC127" s="706" t="str">
        <f t="shared" si="15"/>
        <v/>
      </c>
      <c r="AD127" s="706" t="str">
        <f t="shared" si="15"/>
        <v/>
      </c>
      <c r="AE127" s="706" t="str">
        <f t="shared" si="15"/>
        <v/>
      </c>
      <c r="AF127" s="706" t="str">
        <f t="shared" si="15"/>
        <v/>
      </c>
      <c r="AG127" s="706" t="str">
        <f t="shared" si="10"/>
        <v/>
      </c>
    </row>
    <row r="128" spans="1:33" s="121" customFormat="1" ht="17.25" hidden="1" customHeight="1" x14ac:dyDescent="0.25">
      <c r="A128" s="9"/>
      <c r="B128" s="7"/>
      <c r="C128" s="2"/>
      <c r="D128" s="5"/>
      <c r="E128" s="5"/>
      <c r="F128" s="16"/>
      <c r="G128" s="47"/>
      <c r="H128" s="48"/>
      <c r="I128" s="49"/>
      <c r="J128" s="82"/>
      <c r="K128" s="56"/>
      <c r="L128" s="57"/>
      <c r="M128" s="58"/>
      <c r="N128" s="57"/>
      <c r="O128" s="58"/>
      <c r="P128" s="56"/>
      <c r="Q128" s="49"/>
      <c r="R128" s="706" t="b">
        <f t="shared" si="14"/>
        <v>1</v>
      </c>
      <c r="S128" s="706" t="b">
        <f t="shared" si="14"/>
        <v>0</v>
      </c>
      <c r="T128" s="706" t="b">
        <f t="shared" si="14"/>
        <v>0</v>
      </c>
      <c r="U128" s="706" t="b">
        <f t="shared" si="14"/>
        <v>0</v>
      </c>
      <c r="V128" s="706" t="b">
        <f t="shared" si="14"/>
        <v>0</v>
      </c>
      <c r="W128" s="706" t="b">
        <f t="shared" si="14"/>
        <v>0</v>
      </c>
      <c r="X128" s="706" t="b">
        <f t="shared" si="14"/>
        <v>0</v>
      </c>
      <c r="Y128" s="706" t="b">
        <f t="shared" si="14"/>
        <v>0</v>
      </c>
      <c r="Z128" s="706">
        <f t="shared" si="16"/>
        <v>0</v>
      </c>
      <c r="AA128" s="706" t="str">
        <f t="shared" si="16"/>
        <v/>
      </c>
      <c r="AB128" s="706" t="str">
        <f t="shared" si="16"/>
        <v/>
      </c>
      <c r="AC128" s="706" t="str">
        <f t="shared" si="15"/>
        <v/>
      </c>
      <c r="AD128" s="706" t="str">
        <f t="shared" si="15"/>
        <v/>
      </c>
      <c r="AE128" s="706" t="str">
        <f t="shared" si="15"/>
        <v/>
      </c>
      <c r="AF128" s="706" t="str">
        <f t="shared" si="15"/>
        <v/>
      </c>
      <c r="AG128" s="706" t="str">
        <f t="shared" si="10"/>
        <v/>
      </c>
    </row>
    <row r="129" spans="1:33" s="121" customFormat="1" ht="17.25" hidden="1" customHeight="1" x14ac:dyDescent="0.25">
      <c r="A129" s="9"/>
      <c r="B129" s="7"/>
      <c r="C129" s="2"/>
      <c r="D129" s="5"/>
      <c r="E129" s="5"/>
      <c r="F129" s="16"/>
      <c r="G129" s="47"/>
      <c r="H129" s="48"/>
      <c r="I129" s="49"/>
      <c r="J129" s="82"/>
      <c r="K129" s="56"/>
      <c r="L129" s="57"/>
      <c r="M129" s="58"/>
      <c r="N129" s="57"/>
      <c r="O129" s="58"/>
      <c r="P129" s="56"/>
      <c r="Q129" s="49"/>
      <c r="R129" s="706" t="b">
        <f t="shared" si="14"/>
        <v>1</v>
      </c>
      <c r="S129" s="706" t="b">
        <f t="shared" si="14"/>
        <v>0</v>
      </c>
      <c r="T129" s="706" t="b">
        <f t="shared" si="14"/>
        <v>0</v>
      </c>
      <c r="U129" s="706" t="b">
        <f t="shared" si="14"/>
        <v>0</v>
      </c>
      <c r="V129" s="706" t="b">
        <f t="shared" si="14"/>
        <v>0</v>
      </c>
      <c r="W129" s="706" t="b">
        <f t="shared" si="14"/>
        <v>0</v>
      </c>
      <c r="X129" s="706" t="b">
        <f t="shared" si="14"/>
        <v>0</v>
      </c>
      <c r="Y129" s="706" t="b">
        <f t="shared" si="14"/>
        <v>0</v>
      </c>
      <c r="Z129" s="706">
        <f t="shared" si="16"/>
        <v>0</v>
      </c>
      <c r="AA129" s="706" t="str">
        <f t="shared" si="16"/>
        <v/>
      </c>
      <c r="AB129" s="706" t="str">
        <f t="shared" si="16"/>
        <v/>
      </c>
      <c r="AC129" s="706" t="str">
        <f t="shared" si="15"/>
        <v/>
      </c>
      <c r="AD129" s="706" t="str">
        <f t="shared" si="15"/>
        <v/>
      </c>
      <c r="AE129" s="706" t="str">
        <f t="shared" si="15"/>
        <v/>
      </c>
      <c r="AF129" s="706" t="str">
        <f t="shared" si="15"/>
        <v/>
      </c>
      <c r="AG129" s="706" t="str">
        <f t="shared" si="10"/>
        <v/>
      </c>
    </row>
    <row r="130" spans="1:33" s="121" customFormat="1" ht="17.25" hidden="1" customHeight="1" x14ac:dyDescent="0.25">
      <c r="A130" s="9"/>
      <c r="B130" s="7"/>
      <c r="C130" s="2"/>
      <c r="D130" s="5"/>
      <c r="E130" s="5"/>
      <c r="F130" s="16"/>
      <c r="G130" s="47"/>
      <c r="H130" s="48"/>
      <c r="I130" s="49"/>
      <c r="J130" s="82"/>
      <c r="K130" s="56"/>
      <c r="L130" s="57"/>
      <c r="M130" s="58"/>
      <c r="N130" s="57"/>
      <c r="O130" s="58"/>
      <c r="P130" s="56"/>
      <c r="Q130" s="49"/>
      <c r="R130" s="706" t="b">
        <f t="shared" si="14"/>
        <v>1</v>
      </c>
      <c r="S130" s="706" t="b">
        <f t="shared" si="14"/>
        <v>0</v>
      </c>
      <c r="T130" s="706" t="b">
        <f t="shared" si="14"/>
        <v>0</v>
      </c>
      <c r="U130" s="706" t="b">
        <f t="shared" si="14"/>
        <v>0</v>
      </c>
      <c r="V130" s="706" t="b">
        <f t="shared" si="14"/>
        <v>0</v>
      </c>
      <c r="W130" s="706" t="b">
        <f t="shared" si="14"/>
        <v>0</v>
      </c>
      <c r="X130" s="706" t="b">
        <f t="shared" si="14"/>
        <v>0</v>
      </c>
      <c r="Y130" s="706" t="b">
        <f t="shared" si="14"/>
        <v>0</v>
      </c>
      <c r="Z130" s="706">
        <f t="shared" si="16"/>
        <v>0</v>
      </c>
      <c r="AA130" s="706" t="str">
        <f t="shared" si="16"/>
        <v/>
      </c>
      <c r="AB130" s="706" t="str">
        <f t="shared" si="16"/>
        <v/>
      </c>
      <c r="AC130" s="706" t="str">
        <f t="shared" si="15"/>
        <v/>
      </c>
      <c r="AD130" s="706" t="str">
        <f t="shared" si="15"/>
        <v/>
      </c>
      <c r="AE130" s="706" t="str">
        <f t="shared" si="15"/>
        <v/>
      </c>
      <c r="AF130" s="706" t="str">
        <f t="shared" si="15"/>
        <v/>
      </c>
      <c r="AG130" s="706" t="str">
        <f t="shared" si="10"/>
        <v/>
      </c>
    </row>
    <row r="131" spans="1:33" s="121" customFormat="1" ht="17.25" hidden="1" customHeight="1" x14ac:dyDescent="0.25">
      <c r="A131" s="9"/>
      <c r="B131" s="7"/>
      <c r="C131" s="2"/>
      <c r="D131" s="5"/>
      <c r="E131" s="5"/>
      <c r="F131" s="16"/>
      <c r="G131" s="47"/>
      <c r="H131" s="48"/>
      <c r="I131" s="49"/>
      <c r="J131" s="82"/>
      <c r="K131" s="56"/>
      <c r="L131" s="57"/>
      <c r="M131" s="58"/>
      <c r="N131" s="57"/>
      <c r="O131" s="58"/>
      <c r="P131" s="56"/>
      <c r="Q131" s="49"/>
      <c r="R131" s="706" t="b">
        <f t="shared" si="14"/>
        <v>1</v>
      </c>
      <c r="S131" s="706" t="b">
        <f t="shared" si="14"/>
        <v>0</v>
      </c>
      <c r="T131" s="706" t="b">
        <f t="shared" si="14"/>
        <v>0</v>
      </c>
      <c r="U131" s="706" t="b">
        <f t="shared" si="14"/>
        <v>0</v>
      </c>
      <c r="V131" s="706" t="b">
        <f t="shared" si="14"/>
        <v>0</v>
      </c>
      <c r="W131" s="706" t="b">
        <f t="shared" si="14"/>
        <v>0</v>
      </c>
      <c r="X131" s="706" t="b">
        <f t="shared" si="14"/>
        <v>0</v>
      </c>
      <c r="Y131" s="706" t="b">
        <f t="shared" si="14"/>
        <v>0</v>
      </c>
      <c r="Z131" s="706">
        <f t="shared" si="16"/>
        <v>0</v>
      </c>
      <c r="AA131" s="706" t="str">
        <f t="shared" si="16"/>
        <v/>
      </c>
      <c r="AB131" s="706" t="str">
        <f t="shared" si="16"/>
        <v/>
      </c>
      <c r="AC131" s="706" t="str">
        <f t="shared" si="15"/>
        <v/>
      </c>
      <c r="AD131" s="706" t="str">
        <f t="shared" si="15"/>
        <v/>
      </c>
      <c r="AE131" s="706" t="str">
        <f t="shared" si="15"/>
        <v/>
      </c>
      <c r="AF131" s="706" t="str">
        <f t="shared" si="15"/>
        <v/>
      </c>
      <c r="AG131" s="706" t="str">
        <f t="shared" si="10"/>
        <v/>
      </c>
    </row>
    <row r="132" spans="1:33" s="121" customFormat="1" ht="17.25" hidden="1" customHeight="1" x14ac:dyDescent="0.25">
      <c r="A132" s="9"/>
      <c r="B132" s="7"/>
      <c r="C132" s="2"/>
      <c r="D132" s="5"/>
      <c r="E132" s="5"/>
      <c r="F132" s="16"/>
      <c r="G132" s="47"/>
      <c r="H132" s="48"/>
      <c r="I132" s="49"/>
      <c r="J132" s="82"/>
      <c r="K132" s="56"/>
      <c r="L132" s="57"/>
      <c r="M132" s="58"/>
      <c r="N132" s="57"/>
      <c r="O132" s="58"/>
      <c r="P132" s="56"/>
      <c r="Q132" s="49"/>
      <c r="R132" s="706" t="b">
        <f t="shared" si="14"/>
        <v>1</v>
      </c>
      <c r="S132" s="706" t="b">
        <f t="shared" si="14"/>
        <v>0</v>
      </c>
      <c r="T132" s="706" t="b">
        <f t="shared" si="14"/>
        <v>0</v>
      </c>
      <c r="U132" s="706" t="b">
        <f t="shared" si="14"/>
        <v>0</v>
      </c>
      <c r="V132" s="706" t="b">
        <f t="shared" si="14"/>
        <v>0</v>
      </c>
      <c r="W132" s="706" t="b">
        <f t="shared" si="14"/>
        <v>0</v>
      </c>
      <c r="X132" s="706" t="b">
        <f t="shared" si="14"/>
        <v>0</v>
      </c>
      <c r="Y132" s="706" t="b">
        <f t="shared" si="14"/>
        <v>0</v>
      </c>
      <c r="Z132" s="706">
        <f t="shared" si="16"/>
        <v>0</v>
      </c>
      <c r="AA132" s="706" t="str">
        <f t="shared" si="16"/>
        <v/>
      </c>
      <c r="AB132" s="706" t="str">
        <f t="shared" si="16"/>
        <v/>
      </c>
      <c r="AC132" s="706" t="str">
        <f t="shared" si="15"/>
        <v/>
      </c>
      <c r="AD132" s="706" t="str">
        <f t="shared" si="15"/>
        <v/>
      </c>
      <c r="AE132" s="706" t="str">
        <f t="shared" si="15"/>
        <v/>
      </c>
      <c r="AF132" s="706" t="str">
        <f t="shared" si="15"/>
        <v/>
      </c>
      <c r="AG132" s="706" t="str">
        <f t="shared" si="10"/>
        <v/>
      </c>
    </row>
    <row r="133" spans="1:33" s="121" customFormat="1" ht="17.25" hidden="1" customHeight="1" x14ac:dyDescent="0.25">
      <c r="A133" s="9"/>
      <c r="B133" s="7"/>
      <c r="C133" s="2"/>
      <c r="D133" s="5"/>
      <c r="E133" s="5"/>
      <c r="F133" s="16"/>
      <c r="G133" s="47"/>
      <c r="H133" s="48"/>
      <c r="I133" s="49"/>
      <c r="J133" s="82"/>
      <c r="K133" s="56"/>
      <c r="L133" s="57"/>
      <c r="M133" s="58"/>
      <c r="N133" s="57"/>
      <c r="O133" s="58"/>
      <c r="P133" s="56"/>
      <c r="Q133" s="49"/>
      <c r="R133" s="706" t="b">
        <f t="shared" si="14"/>
        <v>1</v>
      </c>
      <c r="S133" s="706" t="b">
        <f t="shared" si="14"/>
        <v>0</v>
      </c>
      <c r="T133" s="706" t="b">
        <f t="shared" si="14"/>
        <v>0</v>
      </c>
      <c r="U133" s="706" t="b">
        <f t="shared" si="14"/>
        <v>0</v>
      </c>
      <c r="V133" s="706" t="b">
        <f t="shared" si="14"/>
        <v>0</v>
      </c>
      <c r="W133" s="706" t="b">
        <f t="shared" si="14"/>
        <v>0</v>
      </c>
      <c r="X133" s="706" t="b">
        <f t="shared" si="14"/>
        <v>0</v>
      </c>
      <c r="Y133" s="706" t="b">
        <f t="shared" si="14"/>
        <v>0</v>
      </c>
      <c r="Z133" s="706">
        <f t="shared" si="16"/>
        <v>0</v>
      </c>
      <c r="AA133" s="706" t="str">
        <f t="shared" si="16"/>
        <v/>
      </c>
      <c r="AB133" s="706" t="str">
        <f t="shared" si="16"/>
        <v/>
      </c>
      <c r="AC133" s="706" t="str">
        <f t="shared" si="15"/>
        <v/>
      </c>
      <c r="AD133" s="706" t="str">
        <f t="shared" si="15"/>
        <v/>
      </c>
      <c r="AE133" s="706" t="str">
        <f t="shared" si="15"/>
        <v/>
      </c>
      <c r="AF133" s="706" t="str">
        <f t="shared" si="15"/>
        <v/>
      </c>
      <c r="AG133" s="706" t="str">
        <f t="shared" si="10"/>
        <v/>
      </c>
    </row>
    <row r="134" spans="1:33" s="121" customFormat="1" ht="17.25" hidden="1" customHeight="1" x14ac:dyDescent="0.25">
      <c r="A134" s="9"/>
      <c r="B134" s="7"/>
      <c r="C134" s="2"/>
      <c r="D134" s="5"/>
      <c r="E134" s="5"/>
      <c r="F134" s="16"/>
      <c r="G134" s="47"/>
      <c r="H134" s="48"/>
      <c r="I134" s="49"/>
      <c r="J134" s="82"/>
      <c r="K134" s="56"/>
      <c r="L134" s="57"/>
      <c r="M134" s="58"/>
      <c r="N134" s="57"/>
      <c r="O134" s="58"/>
      <c r="P134" s="56"/>
      <c r="Q134" s="49"/>
      <c r="R134" s="706" t="b">
        <f t="shared" si="14"/>
        <v>1</v>
      </c>
      <c r="S134" s="706" t="b">
        <f t="shared" si="14"/>
        <v>0</v>
      </c>
      <c r="T134" s="706" t="b">
        <f t="shared" si="14"/>
        <v>0</v>
      </c>
      <c r="U134" s="706" t="b">
        <f t="shared" si="14"/>
        <v>0</v>
      </c>
      <c r="V134" s="706" t="b">
        <f t="shared" si="14"/>
        <v>0</v>
      </c>
      <c r="W134" s="706" t="b">
        <f t="shared" si="14"/>
        <v>0</v>
      </c>
      <c r="X134" s="706" t="b">
        <f t="shared" si="14"/>
        <v>0</v>
      </c>
      <c r="Y134" s="706" t="b">
        <f t="shared" si="14"/>
        <v>0</v>
      </c>
      <c r="Z134" s="706">
        <f t="shared" si="16"/>
        <v>0</v>
      </c>
      <c r="AA134" s="706" t="str">
        <f t="shared" si="16"/>
        <v/>
      </c>
      <c r="AB134" s="706" t="str">
        <f t="shared" si="16"/>
        <v/>
      </c>
      <c r="AC134" s="706" t="str">
        <f t="shared" si="15"/>
        <v/>
      </c>
      <c r="AD134" s="706" t="str">
        <f t="shared" si="15"/>
        <v/>
      </c>
      <c r="AE134" s="706" t="str">
        <f t="shared" si="15"/>
        <v/>
      </c>
      <c r="AF134" s="706" t="str">
        <f t="shared" si="15"/>
        <v/>
      </c>
      <c r="AG134" s="706" t="str">
        <f t="shared" si="10"/>
        <v/>
      </c>
    </row>
    <row r="135" spans="1:33" s="121" customFormat="1" ht="17.25" hidden="1" customHeight="1" x14ac:dyDescent="0.25">
      <c r="A135" s="9"/>
      <c r="B135" s="7"/>
      <c r="C135" s="2"/>
      <c r="D135" s="5"/>
      <c r="E135" s="5"/>
      <c r="F135" s="16"/>
      <c r="G135" s="47"/>
      <c r="H135" s="48"/>
      <c r="I135" s="49"/>
      <c r="J135" s="82"/>
      <c r="K135" s="56"/>
      <c r="L135" s="57"/>
      <c r="M135" s="58"/>
      <c r="N135" s="57"/>
      <c r="O135" s="58"/>
      <c r="P135" s="56"/>
      <c r="Q135" s="49"/>
      <c r="R135" s="706" t="b">
        <f t="shared" si="14"/>
        <v>1</v>
      </c>
      <c r="S135" s="706" t="b">
        <f t="shared" si="14"/>
        <v>0</v>
      </c>
      <c r="T135" s="706" t="b">
        <f t="shared" si="14"/>
        <v>0</v>
      </c>
      <c r="U135" s="706" t="b">
        <f t="shared" si="14"/>
        <v>0</v>
      </c>
      <c r="V135" s="706" t="b">
        <f t="shared" si="14"/>
        <v>0</v>
      </c>
      <c r="W135" s="706" t="b">
        <f t="shared" si="14"/>
        <v>0</v>
      </c>
      <c r="X135" s="706" t="b">
        <f t="shared" si="14"/>
        <v>0</v>
      </c>
      <c r="Y135" s="706" t="b">
        <f t="shared" si="14"/>
        <v>0</v>
      </c>
      <c r="Z135" s="706">
        <f t="shared" si="16"/>
        <v>0</v>
      </c>
      <c r="AA135" s="706" t="str">
        <f t="shared" si="16"/>
        <v/>
      </c>
      <c r="AB135" s="706" t="str">
        <f t="shared" si="16"/>
        <v/>
      </c>
      <c r="AC135" s="706" t="str">
        <f t="shared" si="15"/>
        <v/>
      </c>
      <c r="AD135" s="706" t="str">
        <f t="shared" si="15"/>
        <v/>
      </c>
      <c r="AE135" s="706" t="str">
        <f t="shared" si="15"/>
        <v/>
      </c>
      <c r="AF135" s="706" t="str">
        <f t="shared" si="15"/>
        <v/>
      </c>
      <c r="AG135" s="706" t="str">
        <f t="shared" si="10"/>
        <v/>
      </c>
    </row>
    <row r="136" spans="1:33" s="121" customFormat="1" ht="17.25" hidden="1" customHeight="1" x14ac:dyDescent="0.25">
      <c r="A136" s="9"/>
      <c r="B136" s="7"/>
      <c r="C136" s="2"/>
      <c r="D136" s="5"/>
      <c r="E136" s="5"/>
      <c r="F136" s="16"/>
      <c r="G136" s="47"/>
      <c r="H136" s="48"/>
      <c r="I136" s="49"/>
      <c r="J136" s="82"/>
      <c r="K136" s="56"/>
      <c r="L136" s="57"/>
      <c r="M136" s="58"/>
      <c r="N136" s="57"/>
      <c r="O136" s="58"/>
      <c r="P136" s="56"/>
      <c r="Q136" s="49"/>
      <c r="R136" s="706" t="b">
        <f t="shared" si="14"/>
        <v>1</v>
      </c>
      <c r="S136" s="706" t="b">
        <f t="shared" si="14"/>
        <v>0</v>
      </c>
      <c r="T136" s="706" t="b">
        <f t="shared" si="14"/>
        <v>0</v>
      </c>
      <c r="U136" s="706" t="b">
        <f t="shared" si="14"/>
        <v>0</v>
      </c>
      <c r="V136" s="706" t="b">
        <f t="shared" si="14"/>
        <v>0</v>
      </c>
      <c r="W136" s="706" t="b">
        <f t="shared" si="14"/>
        <v>0</v>
      </c>
      <c r="X136" s="706" t="b">
        <f t="shared" si="14"/>
        <v>0</v>
      </c>
      <c r="Y136" s="706" t="b">
        <f t="shared" si="14"/>
        <v>0</v>
      </c>
      <c r="Z136" s="706">
        <f t="shared" si="16"/>
        <v>0</v>
      </c>
      <c r="AA136" s="706" t="str">
        <f t="shared" si="16"/>
        <v/>
      </c>
      <c r="AB136" s="706" t="str">
        <f t="shared" si="16"/>
        <v/>
      </c>
      <c r="AC136" s="706" t="str">
        <f t="shared" si="15"/>
        <v/>
      </c>
      <c r="AD136" s="706" t="str">
        <f t="shared" si="15"/>
        <v/>
      </c>
      <c r="AE136" s="706" t="str">
        <f t="shared" si="15"/>
        <v/>
      </c>
      <c r="AF136" s="706" t="str">
        <f t="shared" si="15"/>
        <v/>
      </c>
      <c r="AG136" s="706" t="str">
        <f t="shared" si="10"/>
        <v/>
      </c>
    </row>
    <row r="137" spans="1:33" s="121" customFormat="1" ht="17.25" hidden="1" customHeight="1" x14ac:dyDescent="0.25">
      <c r="A137" s="9"/>
      <c r="B137" s="7"/>
      <c r="C137" s="2"/>
      <c r="D137" s="5"/>
      <c r="E137" s="5"/>
      <c r="F137" s="16"/>
      <c r="G137" s="47"/>
      <c r="H137" s="48"/>
      <c r="I137" s="49"/>
      <c r="J137" s="82"/>
      <c r="K137" s="56"/>
      <c r="L137" s="57"/>
      <c r="M137" s="58"/>
      <c r="N137" s="57"/>
      <c r="O137" s="58"/>
      <c r="P137" s="56"/>
      <c r="Q137" s="49"/>
      <c r="R137" s="706" t="b">
        <f t="shared" ref="R137:Y152" si="17">R136</f>
        <v>1</v>
      </c>
      <c r="S137" s="706" t="b">
        <f t="shared" si="17"/>
        <v>0</v>
      </c>
      <c r="T137" s="706" t="b">
        <f t="shared" si="17"/>
        <v>0</v>
      </c>
      <c r="U137" s="706" t="b">
        <f t="shared" si="17"/>
        <v>0</v>
      </c>
      <c r="V137" s="706" t="b">
        <f t="shared" si="17"/>
        <v>0</v>
      </c>
      <c r="W137" s="706" t="b">
        <f t="shared" si="17"/>
        <v>0</v>
      </c>
      <c r="X137" s="706" t="b">
        <f t="shared" si="17"/>
        <v>0</v>
      </c>
      <c r="Y137" s="706" t="b">
        <f t="shared" si="17"/>
        <v>0</v>
      </c>
      <c r="Z137" s="706">
        <f t="shared" si="16"/>
        <v>0</v>
      </c>
      <c r="AA137" s="706" t="str">
        <f t="shared" si="16"/>
        <v/>
      </c>
      <c r="AB137" s="706" t="str">
        <f t="shared" si="16"/>
        <v/>
      </c>
      <c r="AC137" s="706" t="str">
        <f t="shared" si="15"/>
        <v/>
      </c>
      <c r="AD137" s="706" t="str">
        <f t="shared" si="15"/>
        <v/>
      </c>
      <c r="AE137" s="706" t="str">
        <f t="shared" si="15"/>
        <v/>
      </c>
      <c r="AF137" s="706" t="str">
        <f t="shared" si="15"/>
        <v/>
      </c>
      <c r="AG137" s="706" t="str">
        <f t="shared" si="10"/>
        <v/>
      </c>
    </row>
    <row r="138" spans="1:33" s="121" customFormat="1" ht="17.25" hidden="1" customHeight="1" x14ac:dyDescent="0.25">
      <c r="A138" s="9"/>
      <c r="B138" s="7"/>
      <c r="C138" s="2"/>
      <c r="D138" s="5"/>
      <c r="E138" s="5"/>
      <c r="F138" s="16"/>
      <c r="G138" s="47"/>
      <c r="H138" s="48"/>
      <c r="I138" s="49"/>
      <c r="J138" s="82"/>
      <c r="K138" s="56"/>
      <c r="L138" s="57"/>
      <c r="M138" s="58"/>
      <c r="N138" s="57"/>
      <c r="O138" s="58"/>
      <c r="P138" s="56"/>
      <c r="Q138" s="49"/>
      <c r="R138" s="706" t="b">
        <f t="shared" si="17"/>
        <v>1</v>
      </c>
      <c r="S138" s="706" t="b">
        <f t="shared" si="17"/>
        <v>0</v>
      </c>
      <c r="T138" s="706" t="b">
        <f t="shared" si="17"/>
        <v>0</v>
      </c>
      <c r="U138" s="706" t="b">
        <f t="shared" si="17"/>
        <v>0</v>
      </c>
      <c r="V138" s="706" t="b">
        <f t="shared" si="17"/>
        <v>0</v>
      </c>
      <c r="W138" s="706" t="b">
        <f t="shared" si="17"/>
        <v>0</v>
      </c>
      <c r="X138" s="706" t="b">
        <f t="shared" si="17"/>
        <v>0</v>
      </c>
      <c r="Y138" s="706" t="b">
        <f t="shared" si="17"/>
        <v>0</v>
      </c>
      <c r="Z138" s="706">
        <f t="shared" si="16"/>
        <v>0</v>
      </c>
      <c r="AA138" s="706" t="str">
        <f t="shared" si="16"/>
        <v/>
      </c>
      <c r="AB138" s="706" t="str">
        <f t="shared" si="16"/>
        <v/>
      </c>
      <c r="AC138" s="706" t="str">
        <f t="shared" si="15"/>
        <v/>
      </c>
      <c r="AD138" s="706" t="str">
        <f t="shared" si="15"/>
        <v/>
      </c>
      <c r="AE138" s="706" t="str">
        <f t="shared" si="15"/>
        <v/>
      </c>
      <c r="AF138" s="706" t="str">
        <f t="shared" si="15"/>
        <v/>
      </c>
      <c r="AG138" s="706" t="str">
        <f t="shared" si="10"/>
        <v/>
      </c>
    </row>
    <row r="139" spans="1:33" s="121" customFormat="1" ht="17.25" hidden="1" customHeight="1" x14ac:dyDescent="0.25">
      <c r="A139" s="9"/>
      <c r="B139" s="7"/>
      <c r="C139" s="2"/>
      <c r="D139" s="5"/>
      <c r="E139" s="5"/>
      <c r="F139" s="16"/>
      <c r="G139" s="47"/>
      <c r="H139" s="48"/>
      <c r="I139" s="49"/>
      <c r="J139" s="82"/>
      <c r="K139" s="56"/>
      <c r="L139" s="57"/>
      <c r="M139" s="58"/>
      <c r="N139" s="57"/>
      <c r="O139" s="58"/>
      <c r="P139" s="56"/>
      <c r="Q139" s="49"/>
      <c r="R139" s="706" t="b">
        <f t="shared" si="17"/>
        <v>1</v>
      </c>
      <c r="S139" s="706" t="b">
        <f t="shared" si="17"/>
        <v>0</v>
      </c>
      <c r="T139" s="706" t="b">
        <f t="shared" si="17"/>
        <v>0</v>
      </c>
      <c r="U139" s="706" t="b">
        <f t="shared" si="17"/>
        <v>0</v>
      </c>
      <c r="V139" s="706" t="b">
        <f t="shared" si="17"/>
        <v>0</v>
      </c>
      <c r="W139" s="706" t="b">
        <f t="shared" si="17"/>
        <v>0</v>
      </c>
      <c r="X139" s="706" t="b">
        <f t="shared" si="17"/>
        <v>0</v>
      </c>
      <c r="Y139" s="706" t="b">
        <f t="shared" si="17"/>
        <v>0</v>
      </c>
      <c r="Z139" s="706">
        <f t="shared" si="16"/>
        <v>0</v>
      </c>
      <c r="AA139" s="706" t="str">
        <f t="shared" si="16"/>
        <v/>
      </c>
      <c r="AB139" s="706" t="str">
        <f t="shared" si="16"/>
        <v/>
      </c>
      <c r="AC139" s="706" t="str">
        <f t="shared" si="15"/>
        <v/>
      </c>
      <c r="AD139" s="706" t="str">
        <f t="shared" si="15"/>
        <v/>
      </c>
      <c r="AE139" s="706" t="str">
        <f t="shared" si="15"/>
        <v/>
      </c>
      <c r="AF139" s="706" t="str">
        <f t="shared" si="15"/>
        <v/>
      </c>
      <c r="AG139" s="706" t="str">
        <f t="shared" si="10"/>
        <v/>
      </c>
    </row>
    <row r="140" spans="1:33" s="121" customFormat="1" ht="17.25" hidden="1" customHeight="1" x14ac:dyDescent="0.25">
      <c r="A140" s="9"/>
      <c r="B140" s="7"/>
      <c r="C140" s="2"/>
      <c r="D140" s="5"/>
      <c r="E140" s="5"/>
      <c r="F140" s="16"/>
      <c r="G140" s="47"/>
      <c r="H140" s="48"/>
      <c r="I140" s="49"/>
      <c r="J140" s="82"/>
      <c r="K140" s="56"/>
      <c r="L140" s="57"/>
      <c r="M140" s="58"/>
      <c r="N140" s="57"/>
      <c r="O140" s="58"/>
      <c r="P140" s="56"/>
      <c r="Q140" s="49"/>
      <c r="R140" s="706" t="b">
        <f t="shared" si="17"/>
        <v>1</v>
      </c>
      <c r="S140" s="706" t="b">
        <f t="shared" si="17"/>
        <v>0</v>
      </c>
      <c r="T140" s="706" t="b">
        <f t="shared" si="17"/>
        <v>0</v>
      </c>
      <c r="U140" s="706" t="b">
        <f t="shared" si="17"/>
        <v>0</v>
      </c>
      <c r="V140" s="706" t="b">
        <f t="shared" si="17"/>
        <v>0</v>
      </c>
      <c r="W140" s="706" t="b">
        <f t="shared" si="17"/>
        <v>0</v>
      </c>
      <c r="X140" s="706" t="b">
        <f t="shared" si="17"/>
        <v>0</v>
      </c>
      <c r="Y140" s="706" t="b">
        <f t="shared" si="17"/>
        <v>0</v>
      </c>
      <c r="Z140" s="706">
        <f t="shared" si="16"/>
        <v>0</v>
      </c>
      <c r="AA140" s="706" t="str">
        <f t="shared" si="16"/>
        <v/>
      </c>
      <c r="AB140" s="706" t="str">
        <f t="shared" si="16"/>
        <v/>
      </c>
      <c r="AC140" s="706" t="str">
        <f t="shared" si="15"/>
        <v/>
      </c>
      <c r="AD140" s="706" t="str">
        <f t="shared" si="15"/>
        <v/>
      </c>
      <c r="AE140" s="706" t="str">
        <f t="shared" si="15"/>
        <v/>
      </c>
      <c r="AF140" s="706" t="str">
        <f t="shared" si="15"/>
        <v/>
      </c>
      <c r="AG140" s="706" t="str">
        <f t="shared" si="10"/>
        <v/>
      </c>
    </row>
    <row r="141" spans="1:33" s="121" customFormat="1" ht="17.25" hidden="1" customHeight="1" x14ac:dyDescent="0.25">
      <c r="A141" s="9"/>
      <c r="B141" s="7"/>
      <c r="C141" s="2"/>
      <c r="D141" s="5"/>
      <c r="E141" s="5"/>
      <c r="F141" s="16"/>
      <c r="G141" s="47"/>
      <c r="H141" s="48"/>
      <c r="I141" s="49"/>
      <c r="J141" s="82"/>
      <c r="K141" s="56"/>
      <c r="L141" s="57"/>
      <c r="M141" s="58"/>
      <c r="N141" s="57"/>
      <c r="O141" s="58"/>
      <c r="P141" s="56"/>
      <c r="Q141" s="49"/>
      <c r="R141" s="706" t="b">
        <f t="shared" si="17"/>
        <v>1</v>
      </c>
      <c r="S141" s="706" t="b">
        <f t="shared" si="17"/>
        <v>0</v>
      </c>
      <c r="T141" s="706" t="b">
        <f t="shared" si="17"/>
        <v>0</v>
      </c>
      <c r="U141" s="706" t="b">
        <f t="shared" si="17"/>
        <v>0</v>
      </c>
      <c r="V141" s="706" t="b">
        <f t="shared" si="17"/>
        <v>0</v>
      </c>
      <c r="W141" s="706" t="b">
        <f t="shared" si="17"/>
        <v>0</v>
      </c>
      <c r="X141" s="706" t="b">
        <f t="shared" si="17"/>
        <v>0</v>
      </c>
      <c r="Y141" s="706" t="b">
        <f t="shared" si="17"/>
        <v>0</v>
      </c>
      <c r="Z141" s="706">
        <f t="shared" si="16"/>
        <v>0</v>
      </c>
      <c r="AA141" s="706" t="str">
        <f t="shared" si="16"/>
        <v/>
      </c>
      <c r="AB141" s="706" t="str">
        <f t="shared" si="16"/>
        <v/>
      </c>
      <c r="AC141" s="706" t="str">
        <f t="shared" si="15"/>
        <v/>
      </c>
      <c r="AD141" s="706" t="str">
        <f t="shared" si="15"/>
        <v/>
      </c>
      <c r="AE141" s="706" t="str">
        <f t="shared" si="15"/>
        <v/>
      </c>
      <c r="AF141" s="706" t="str">
        <f t="shared" si="15"/>
        <v/>
      </c>
      <c r="AG141" s="706" t="str">
        <f t="shared" si="10"/>
        <v/>
      </c>
    </row>
    <row r="142" spans="1:33" s="121" customFormat="1" ht="17.25" hidden="1" customHeight="1" x14ac:dyDescent="0.25">
      <c r="A142" s="9"/>
      <c r="B142" s="7"/>
      <c r="C142" s="2"/>
      <c r="D142" s="5"/>
      <c r="E142" s="5"/>
      <c r="F142" s="16"/>
      <c r="G142" s="47"/>
      <c r="H142" s="48"/>
      <c r="I142" s="49"/>
      <c r="J142" s="82"/>
      <c r="K142" s="56"/>
      <c r="L142" s="57"/>
      <c r="M142" s="58"/>
      <c r="N142" s="57"/>
      <c r="O142" s="58"/>
      <c r="P142" s="56"/>
      <c r="Q142" s="49"/>
      <c r="R142" s="706" t="b">
        <f t="shared" si="17"/>
        <v>1</v>
      </c>
      <c r="S142" s="706" t="b">
        <f t="shared" si="17"/>
        <v>0</v>
      </c>
      <c r="T142" s="706" t="b">
        <f t="shared" si="17"/>
        <v>0</v>
      </c>
      <c r="U142" s="706" t="b">
        <f t="shared" si="17"/>
        <v>0</v>
      </c>
      <c r="V142" s="706" t="b">
        <f t="shared" si="17"/>
        <v>0</v>
      </c>
      <c r="W142" s="706" t="b">
        <f t="shared" si="17"/>
        <v>0</v>
      </c>
      <c r="X142" s="706" t="b">
        <f t="shared" si="17"/>
        <v>0</v>
      </c>
      <c r="Y142" s="706" t="b">
        <f t="shared" si="17"/>
        <v>0</v>
      </c>
      <c r="Z142" s="706">
        <f t="shared" si="16"/>
        <v>0</v>
      </c>
      <c r="AA142" s="706" t="str">
        <f t="shared" si="16"/>
        <v/>
      </c>
      <c r="AB142" s="706" t="str">
        <f t="shared" si="16"/>
        <v/>
      </c>
      <c r="AC142" s="706" t="str">
        <f t="shared" si="15"/>
        <v/>
      </c>
      <c r="AD142" s="706" t="str">
        <f t="shared" si="15"/>
        <v/>
      </c>
      <c r="AE142" s="706" t="str">
        <f t="shared" si="15"/>
        <v/>
      </c>
      <c r="AF142" s="706" t="str">
        <f t="shared" si="15"/>
        <v/>
      </c>
      <c r="AG142" s="706" t="str">
        <f t="shared" si="10"/>
        <v/>
      </c>
    </row>
    <row r="143" spans="1:33" s="121" customFormat="1" ht="17.25" hidden="1" customHeight="1" x14ac:dyDescent="0.25">
      <c r="A143" s="9"/>
      <c r="B143" s="7"/>
      <c r="C143" s="2"/>
      <c r="D143" s="5"/>
      <c r="E143" s="5"/>
      <c r="F143" s="16"/>
      <c r="G143" s="47"/>
      <c r="H143" s="48"/>
      <c r="I143" s="49"/>
      <c r="J143" s="82"/>
      <c r="K143" s="56"/>
      <c r="L143" s="57"/>
      <c r="M143" s="58"/>
      <c r="N143" s="57"/>
      <c r="O143" s="58"/>
      <c r="P143" s="56"/>
      <c r="Q143" s="49"/>
      <c r="R143" s="706" t="b">
        <f t="shared" si="17"/>
        <v>1</v>
      </c>
      <c r="S143" s="706" t="b">
        <f t="shared" si="17"/>
        <v>0</v>
      </c>
      <c r="T143" s="706" t="b">
        <f t="shared" si="17"/>
        <v>0</v>
      </c>
      <c r="U143" s="706" t="b">
        <f t="shared" si="17"/>
        <v>0</v>
      </c>
      <c r="V143" s="706" t="b">
        <f t="shared" si="17"/>
        <v>0</v>
      </c>
      <c r="W143" s="706" t="b">
        <f t="shared" si="17"/>
        <v>0</v>
      </c>
      <c r="X143" s="706" t="b">
        <f t="shared" si="17"/>
        <v>0</v>
      </c>
      <c r="Y143" s="706" t="b">
        <f t="shared" si="17"/>
        <v>0</v>
      </c>
      <c r="Z143" s="706">
        <f t="shared" si="16"/>
        <v>0</v>
      </c>
      <c r="AA143" s="706" t="str">
        <f t="shared" si="16"/>
        <v/>
      </c>
      <c r="AB143" s="706" t="str">
        <f t="shared" si="16"/>
        <v/>
      </c>
      <c r="AC143" s="706" t="str">
        <f t="shared" si="15"/>
        <v/>
      </c>
      <c r="AD143" s="706" t="str">
        <f t="shared" si="15"/>
        <v/>
      </c>
      <c r="AE143" s="706" t="str">
        <f t="shared" si="15"/>
        <v/>
      </c>
      <c r="AF143" s="706" t="str">
        <f t="shared" si="15"/>
        <v/>
      </c>
      <c r="AG143" s="706" t="str">
        <f t="shared" si="10"/>
        <v/>
      </c>
    </row>
    <row r="144" spans="1:33" s="121" customFormat="1" ht="17.25" hidden="1" customHeight="1" x14ac:dyDescent="0.25">
      <c r="A144" s="9"/>
      <c r="B144" s="7"/>
      <c r="C144" s="2"/>
      <c r="D144" s="5"/>
      <c r="E144" s="5"/>
      <c r="F144" s="16"/>
      <c r="G144" s="47"/>
      <c r="H144" s="48"/>
      <c r="I144" s="49"/>
      <c r="J144" s="82"/>
      <c r="K144" s="56"/>
      <c r="L144" s="57"/>
      <c r="M144" s="58"/>
      <c r="N144" s="57"/>
      <c r="O144" s="58"/>
      <c r="P144" s="56"/>
      <c r="Q144" s="49"/>
      <c r="R144" s="706" t="b">
        <f t="shared" si="17"/>
        <v>1</v>
      </c>
      <c r="S144" s="706" t="b">
        <f t="shared" si="17"/>
        <v>0</v>
      </c>
      <c r="T144" s="706" t="b">
        <f t="shared" si="17"/>
        <v>0</v>
      </c>
      <c r="U144" s="706" t="b">
        <f t="shared" si="17"/>
        <v>0</v>
      </c>
      <c r="V144" s="706" t="b">
        <f t="shared" si="17"/>
        <v>0</v>
      </c>
      <c r="W144" s="706" t="b">
        <f t="shared" si="17"/>
        <v>0</v>
      </c>
      <c r="X144" s="706" t="b">
        <f t="shared" si="17"/>
        <v>0</v>
      </c>
      <c r="Y144" s="706" t="b">
        <f t="shared" si="17"/>
        <v>0</v>
      </c>
      <c r="Z144" s="706">
        <f t="shared" si="16"/>
        <v>0</v>
      </c>
      <c r="AA144" s="706" t="str">
        <f t="shared" si="16"/>
        <v/>
      </c>
      <c r="AB144" s="706" t="str">
        <f t="shared" si="16"/>
        <v/>
      </c>
      <c r="AC144" s="706" t="str">
        <f t="shared" si="15"/>
        <v/>
      </c>
      <c r="AD144" s="706" t="str">
        <f t="shared" si="15"/>
        <v/>
      </c>
      <c r="AE144" s="706" t="str">
        <f t="shared" si="15"/>
        <v/>
      </c>
      <c r="AF144" s="706" t="str">
        <f t="shared" si="15"/>
        <v/>
      </c>
      <c r="AG144" s="706" t="str">
        <f t="shared" si="10"/>
        <v/>
      </c>
    </row>
    <row r="145" spans="1:33" s="121" customFormat="1" ht="17.25" hidden="1" customHeight="1" x14ac:dyDescent="0.25">
      <c r="A145" s="9"/>
      <c r="B145" s="7"/>
      <c r="C145" s="2"/>
      <c r="D145" s="5"/>
      <c r="E145" s="5"/>
      <c r="F145" s="16"/>
      <c r="G145" s="47"/>
      <c r="H145" s="48"/>
      <c r="I145" s="49"/>
      <c r="J145" s="82"/>
      <c r="K145" s="56"/>
      <c r="L145" s="57"/>
      <c r="M145" s="58"/>
      <c r="N145" s="57"/>
      <c r="O145" s="58"/>
      <c r="P145" s="56"/>
      <c r="Q145" s="49"/>
      <c r="R145" s="706" t="b">
        <f t="shared" si="17"/>
        <v>1</v>
      </c>
      <c r="S145" s="706" t="b">
        <f t="shared" si="17"/>
        <v>0</v>
      </c>
      <c r="T145" s="706" t="b">
        <f t="shared" si="17"/>
        <v>0</v>
      </c>
      <c r="U145" s="706" t="b">
        <f t="shared" si="17"/>
        <v>0</v>
      </c>
      <c r="V145" s="706" t="b">
        <f t="shared" si="17"/>
        <v>0</v>
      </c>
      <c r="W145" s="706" t="b">
        <f t="shared" si="17"/>
        <v>0</v>
      </c>
      <c r="X145" s="706" t="b">
        <f t="shared" si="17"/>
        <v>0</v>
      </c>
      <c r="Y145" s="706" t="b">
        <f t="shared" si="17"/>
        <v>0</v>
      </c>
      <c r="Z145" s="706">
        <f t="shared" si="16"/>
        <v>0</v>
      </c>
      <c r="AA145" s="706" t="str">
        <f t="shared" si="16"/>
        <v/>
      </c>
      <c r="AB145" s="706" t="str">
        <f t="shared" si="16"/>
        <v/>
      </c>
      <c r="AC145" s="706" t="str">
        <f t="shared" si="15"/>
        <v/>
      </c>
      <c r="AD145" s="706" t="str">
        <f t="shared" si="15"/>
        <v/>
      </c>
      <c r="AE145" s="706" t="str">
        <f t="shared" si="15"/>
        <v/>
      </c>
      <c r="AF145" s="706" t="str">
        <f t="shared" si="15"/>
        <v/>
      </c>
      <c r="AG145" s="706" t="str">
        <f t="shared" si="10"/>
        <v/>
      </c>
    </row>
    <row r="146" spans="1:33" s="121" customFormat="1" ht="17.25" hidden="1" customHeight="1" x14ac:dyDescent="0.25">
      <c r="A146" s="9"/>
      <c r="B146" s="7"/>
      <c r="C146" s="2"/>
      <c r="D146" s="5"/>
      <c r="E146" s="5"/>
      <c r="F146" s="16"/>
      <c r="G146" s="47"/>
      <c r="H146" s="48"/>
      <c r="I146" s="49"/>
      <c r="J146" s="82"/>
      <c r="K146" s="56"/>
      <c r="L146" s="57"/>
      <c r="M146" s="58"/>
      <c r="N146" s="57"/>
      <c r="O146" s="58"/>
      <c r="P146" s="56"/>
      <c r="Q146" s="49"/>
      <c r="R146" s="706" t="b">
        <f t="shared" si="17"/>
        <v>1</v>
      </c>
      <c r="S146" s="706" t="b">
        <f t="shared" si="17"/>
        <v>0</v>
      </c>
      <c r="T146" s="706" t="b">
        <f t="shared" si="17"/>
        <v>0</v>
      </c>
      <c r="U146" s="706" t="b">
        <f t="shared" si="17"/>
        <v>0</v>
      </c>
      <c r="V146" s="706" t="b">
        <f t="shared" si="17"/>
        <v>0</v>
      </c>
      <c r="W146" s="706" t="b">
        <f t="shared" si="17"/>
        <v>0</v>
      </c>
      <c r="X146" s="706" t="b">
        <f t="shared" si="17"/>
        <v>0</v>
      </c>
      <c r="Y146" s="706" t="b">
        <f t="shared" si="17"/>
        <v>0</v>
      </c>
      <c r="Z146" s="706">
        <f t="shared" si="16"/>
        <v>0</v>
      </c>
      <c r="AA146" s="706" t="str">
        <f t="shared" si="16"/>
        <v/>
      </c>
      <c r="AB146" s="706" t="str">
        <f t="shared" si="16"/>
        <v/>
      </c>
      <c r="AC146" s="706" t="str">
        <f t="shared" si="15"/>
        <v/>
      </c>
      <c r="AD146" s="706" t="str">
        <f t="shared" si="15"/>
        <v/>
      </c>
      <c r="AE146" s="706" t="str">
        <f t="shared" si="15"/>
        <v/>
      </c>
      <c r="AF146" s="706" t="str">
        <f t="shared" si="15"/>
        <v/>
      </c>
      <c r="AG146" s="706" t="str">
        <f t="shared" si="10"/>
        <v/>
      </c>
    </row>
    <row r="147" spans="1:33" s="121" customFormat="1" ht="17.25" hidden="1" customHeight="1" x14ac:dyDescent="0.25">
      <c r="A147" s="9"/>
      <c r="B147" s="7"/>
      <c r="C147" s="2"/>
      <c r="D147" s="5"/>
      <c r="E147" s="5"/>
      <c r="F147" s="16"/>
      <c r="G147" s="47"/>
      <c r="H147" s="48"/>
      <c r="I147" s="49"/>
      <c r="J147" s="82"/>
      <c r="K147" s="56"/>
      <c r="L147" s="57"/>
      <c r="M147" s="58"/>
      <c r="N147" s="57"/>
      <c r="O147" s="58"/>
      <c r="P147" s="56"/>
      <c r="Q147" s="49"/>
      <c r="R147" s="706" t="b">
        <f t="shared" si="17"/>
        <v>1</v>
      </c>
      <c r="S147" s="706" t="b">
        <f t="shared" si="17"/>
        <v>0</v>
      </c>
      <c r="T147" s="706" t="b">
        <f t="shared" si="17"/>
        <v>0</v>
      </c>
      <c r="U147" s="706" t="b">
        <f t="shared" si="17"/>
        <v>0</v>
      </c>
      <c r="V147" s="706" t="b">
        <f t="shared" si="17"/>
        <v>0</v>
      </c>
      <c r="W147" s="706" t="b">
        <f t="shared" si="17"/>
        <v>0</v>
      </c>
      <c r="X147" s="706" t="b">
        <f t="shared" si="17"/>
        <v>0</v>
      </c>
      <c r="Y147" s="706" t="b">
        <f t="shared" si="17"/>
        <v>0</v>
      </c>
      <c r="Z147" s="706">
        <f t="shared" si="16"/>
        <v>0</v>
      </c>
      <c r="AA147" s="706" t="str">
        <f t="shared" si="16"/>
        <v/>
      </c>
      <c r="AB147" s="706" t="str">
        <f t="shared" si="16"/>
        <v/>
      </c>
      <c r="AC147" s="706" t="str">
        <f t="shared" si="15"/>
        <v/>
      </c>
      <c r="AD147" s="706" t="str">
        <f t="shared" si="15"/>
        <v/>
      </c>
      <c r="AE147" s="706" t="str">
        <f t="shared" si="15"/>
        <v/>
      </c>
      <c r="AF147" s="706" t="str">
        <f t="shared" si="15"/>
        <v/>
      </c>
      <c r="AG147" s="706" t="str">
        <f t="shared" si="10"/>
        <v/>
      </c>
    </row>
    <row r="148" spans="1:33" s="121" customFormat="1" ht="17.25" hidden="1" customHeight="1" x14ac:dyDescent="0.25">
      <c r="A148" s="9"/>
      <c r="B148" s="7"/>
      <c r="C148" s="2"/>
      <c r="D148" s="5"/>
      <c r="E148" s="5"/>
      <c r="F148" s="16"/>
      <c r="G148" s="47"/>
      <c r="H148" s="48"/>
      <c r="I148" s="49"/>
      <c r="J148" s="82"/>
      <c r="K148" s="56"/>
      <c r="L148" s="57"/>
      <c r="M148" s="58"/>
      <c r="N148" s="57"/>
      <c r="O148" s="58"/>
      <c r="P148" s="56"/>
      <c r="Q148" s="49"/>
      <c r="R148" s="706" t="b">
        <f t="shared" si="17"/>
        <v>1</v>
      </c>
      <c r="S148" s="706" t="b">
        <f t="shared" si="17"/>
        <v>0</v>
      </c>
      <c r="T148" s="706" t="b">
        <f t="shared" si="17"/>
        <v>0</v>
      </c>
      <c r="U148" s="706" t="b">
        <f t="shared" si="17"/>
        <v>0</v>
      </c>
      <c r="V148" s="706" t="b">
        <f t="shared" si="17"/>
        <v>0</v>
      </c>
      <c r="W148" s="706" t="b">
        <f t="shared" si="17"/>
        <v>0</v>
      </c>
      <c r="X148" s="706" t="b">
        <f t="shared" si="17"/>
        <v>0</v>
      </c>
      <c r="Y148" s="706" t="b">
        <f t="shared" si="17"/>
        <v>0</v>
      </c>
      <c r="Z148" s="706">
        <f t="shared" si="16"/>
        <v>0</v>
      </c>
      <c r="AA148" s="706" t="str">
        <f t="shared" si="16"/>
        <v/>
      </c>
      <c r="AB148" s="706" t="str">
        <f t="shared" si="16"/>
        <v/>
      </c>
      <c r="AC148" s="706" t="str">
        <f t="shared" si="15"/>
        <v/>
      </c>
      <c r="AD148" s="706" t="str">
        <f t="shared" si="15"/>
        <v/>
      </c>
      <c r="AE148" s="706" t="str">
        <f t="shared" si="15"/>
        <v/>
      </c>
      <c r="AF148" s="706" t="str">
        <f t="shared" si="15"/>
        <v/>
      </c>
      <c r="AG148" s="706" t="str">
        <f t="shared" si="15"/>
        <v/>
      </c>
    </row>
    <row r="149" spans="1:33" s="121" customFormat="1" ht="17.25" hidden="1" customHeight="1" x14ac:dyDescent="0.25">
      <c r="A149" s="9"/>
      <c r="B149" s="7"/>
      <c r="C149" s="2"/>
      <c r="D149" s="5"/>
      <c r="E149" s="5"/>
      <c r="F149" s="16"/>
      <c r="G149" s="47"/>
      <c r="H149" s="48"/>
      <c r="I149" s="49"/>
      <c r="J149" s="82"/>
      <c r="K149" s="56"/>
      <c r="L149" s="57"/>
      <c r="M149" s="58"/>
      <c r="N149" s="57"/>
      <c r="O149" s="58"/>
      <c r="P149" s="56"/>
      <c r="Q149" s="49"/>
      <c r="R149" s="706" t="b">
        <f t="shared" si="17"/>
        <v>1</v>
      </c>
      <c r="S149" s="706" t="b">
        <f t="shared" si="17"/>
        <v>0</v>
      </c>
      <c r="T149" s="706" t="b">
        <f t="shared" si="17"/>
        <v>0</v>
      </c>
      <c r="U149" s="706" t="b">
        <f t="shared" si="17"/>
        <v>0</v>
      </c>
      <c r="V149" s="706" t="b">
        <f t="shared" si="17"/>
        <v>0</v>
      </c>
      <c r="W149" s="706" t="b">
        <f t="shared" si="17"/>
        <v>0</v>
      </c>
      <c r="X149" s="706" t="b">
        <f t="shared" si="17"/>
        <v>0</v>
      </c>
      <c r="Y149" s="706" t="b">
        <f t="shared" si="17"/>
        <v>0</v>
      </c>
      <c r="Z149" s="706">
        <f t="shared" si="16"/>
        <v>0</v>
      </c>
      <c r="AA149" s="706" t="str">
        <f t="shared" si="16"/>
        <v/>
      </c>
      <c r="AB149" s="706" t="str">
        <f t="shared" si="16"/>
        <v/>
      </c>
      <c r="AC149" s="706" t="str">
        <f t="shared" si="15"/>
        <v/>
      </c>
      <c r="AD149" s="706" t="str">
        <f t="shared" si="15"/>
        <v/>
      </c>
      <c r="AE149" s="706" t="str">
        <f t="shared" si="15"/>
        <v/>
      </c>
      <c r="AF149" s="706" t="str">
        <f t="shared" si="15"/>
        <v/>
      </c>
      <c r="AG149" s="706" t="str">
        <f t="shared" si="15"/>
        <v/>
      </c>
    </row>
    <row r="150" spans="1:33" s="121" customFormat="1" ht="17.25" hidden="1" customHeight="1" x14ac:dyDescent="0.25">
      <c r="A150" s="9"/>
      <c r="B150" s="7"/>
      <c r="C150" s="2"/>
      <c r="D150" s="5"/>
      <c r="E150" s="5"/>
      <c r="F150" s="16"/>
      <c r="G150" s="47"/>
      <c r="H150" s="48"/>
      <c r="I150" s="49"/>
      <c r="J150" s="82"/>
      <c r="K150" s="56"/>
      <c r="L150" s="57"/>
      <c r="M150" s="58"/>
      <c r="N150" s="57"/>
      <c r="O150" s="58"/>
      <c r="P150" s="56"/>
      <c r="Q150" s="49"/>
      <c r="R150" s="706" t="b">
        <f t="shared" si="17"/>
        <v>1</v>
      </c>
      <c r="S150" s="706" t="b">
        <f t="shared" si="17"/>
        <v>0</v>
      </c>
      <c r="T150" s="706" t="b">
        <f t="shared" si="17"/>
        <v>0</v>
      </c>
      <c r="U150" s="706" t="b">
        <f t="shared" si="17"/>
        <v>0</v>
      </c>
      <c r="V150" s="706" t="b">
        <f t="shared" si="17"/>
        <v>0</v>
      </c>
      <c r="W150" s="706" t="b">
        <f t="shared" si="17"/>
        <v>0</v>
      </c>
      <c r="X150" s="706" t="b">
        <f t="shared" si="17"/>
        <v>0</v>
      </c>
      <c r="Y150" s="706" t="b">
        <f t="shared" si="17"/>
        <v>0</v>
      </c>
      <c r="Z150" s="706">
        <f t="shared" si="16"/>
        <v>0</v>
      </c>
      <c r="AA150" s="706" t="str">
        <f t="shared" si="16"/>
        <v/>
      </c>
      <c r="AB150" s="706" t="str">
        <f t="shared" si="16"/>
        <v/>
      </c>
      <c r="AC150" s="706" t="str">
        <f t="shared" si="15"/>
        <v/>
      </c>
      <c r="AD150" s="706" t="str">
        <f t="shared" si="15"/>
        <v/>
      </c>
      <c r="AE150" s="706" t="str">
        <f t="shared" si="15"/>
        <v/>
      </c>
      <c r="AF150" s="706" t="str">
        <f t="shared" si="15"/>
        <v/>
      </c>
      <c r="AG150" s="706" t="str">
        <f t="shared" si="15"/>
        <v/>
      </c>
    </row>
    <row r="151" spans="1:33" s="121" customFormat="1" ht="17.25" hidden="1" customHeight="1" x14ac:dyDescent="0.25">
      <c r="A151" s="9"/>
      <c r="B151" s="7"/>
      <c r="C151" s="2"/>
      <c r="D151" s="5"/>
      <c r="E151" s="5"/>
      <c r="F151" s="16"/>
      <c r="G151" s="47"/>
      <c r="H151" s="48"/>
      <c r="I151" s="49"/>
      <c r="J151" s="82"/>
      <c r="K151" s="56"/>
      <c r="L151" s="57"/>
      <c r="M151" s="58"/>
      <c r="N151" s="57"/>
      <c r="O151" s="58"/>
      <c r="P151" s="56"/>
      <c r="Q151" s="49"/>
      <c r="R151" s="706" t="b">
        <f t="shared" si="17"/>
        <v>1</v>
      </c>
      <c r="S151" s="706" t="b">
        <f t="shared" si="17"/>
        <v>0</v>
      </c>
      <c r="T151" s="706" t="b">
        <f t="shared" si="17"/>
        <v>0</v>
      </c>
      <c r="U151" s="706" t="b">
        <f t="shared" si="17"/>
        <v>0</v>
      </c>
      <c r="V151" s="706" t="b">
        <f t="shared" si="17"/>
        <v>0</v>
      </c>
      <c r="W151" s="706" t="b">
        <f t="shared" si="17"/>
        <v>0</v>
      </c>
      <c r="X151" s="706" t="b">
        <f t="shared" si="17"/>
        <v>0</v>
      </c>
      <c r="Y151" s="706" t="b">
        <f t="shared" si="17"/>
        <v>0</v>
      </c>
      <c r="Z151" s="706">
        <f t="shared" si="16"/>
        <v>0</v>
      </c>
      <c r="AA151" s="706" t="str">
        <f t="shared" si="16"/>
        <v/>
      </c>
      <c r="AB151" s="706" t="str">
        <f t="shared" si="16"/>
        <v/>
      </c>
      <c r="AC151" s="706" t="str">
        <f t="shared" si="15"/>
        <v/>
      </c>
      <c r="AD151" s="706" t="str">
        <f t="shared" si="15"/>
        <v/>
      </c>
      <c r="AE151" s="706" t="str">
        <f t="shared" si="15"/>
        <v/>
      </c>
      <c r="AF151" s="706" t="str">
        <f t="shared" si="15"/>
        <v/>
      </c>
      <c r="AG151" s="706" t="str">
        <f t="shared" si="15"/>
        <v/>
      </c>
    </row>
    <row r="152" spans="1:33" s="121" customFormat="1" ht="17.25" hidden="1" customHeight="1" x14ac:dyDescent="0.25">
      <c r="A152" s="9"/>
      <c r="B152" s="7"/>
      <c r="C152" s="2"/>
      <c r="D152" s="5"/>
      <c r="E152" s="5"/>
      <c r="F152" s="16"/>
      <c r="G152" s="47"/>
      <c r="H152" s="48"/>
      <c r="I152" s="49"/>
      <c r="J152" s="82"/>
      <c r="K152" s="56"/>
      <c r="L152" s="57"/>
      <c r="M152" s="58"/>
      <c r="N152" s="57"/>
      <c r="O152" s="58"/>
      <c r="P152" s="56"/>
      <c r="Q152" s="49"/>
      <c r="R152" s="706" t="b">
        <f t="shared" si="17"/>
        <v>1</v>
      </c>
      <c r="S152" s="706" t="b">
        <f t="shared" si="17"/>
        <v>0</v>
      </c>
      <c r="T152" s="706" t="b">
        <f t="shared" si="17"/>
        <v>0</v>
      </c>
      <c r="U152" s="706" t="b">
        <f t="shared" si="17"/>
        <v>0</v>
      </c>
      <c r="V152" s="706" t="b">
        <f t="shared" si="17"/>
        <v>0</v>
      </c>
      <c r="W152" s="706" t="b">
        <f t="shared" si="17"/>
        <v>0</v>
      </c>
      <c r="X152" s="706" t="b">
        <f t="shared" si="17"/>
        <v>0</v>
      </c>
      <c r="Y152" s="706" t="b">
        <f t="shared" si="17"/>
        <v>0</v>
      </c>
      <c r="Z152" s="706">
        <f t="shared" si="16"/>
        <v>0</v>
      </c>
      <c r="AA152" s="706" t="str">
        <f t="shared" si="16"/>
        <v/>
      </c>
      <c r="AB152" s="706" t="str">
        <f t="shared" si="16"/>
        <v/>
      </c>
      <c r="AC152" s="706" t="str">
        <f t="shared" si="15"/>
        <v/>
      </c>
      <c r="AD152" s="706" t="str">
        <f t="shared" si="15"/>
        <v/>
      </c>
      <c r="AE152" s="706" t="str">
        <f t="shared" si="15"/>
        <v/>
      </c>
      <c r="AF152" s="706" t="str">
        <f t="shared" si="15"/>
        <v/>
      </c>
      <c r="AG152" s="706" t="str">
        <f t="shared" si="15"/>
        <v/>
      </c>
    </row>
    <row r="153" spans="1:33" s="121" customFormat="1" ht="17.25" hidden="1" customHeight="1" x14ac:dyDescent="0.25">
      <c r="A153" s="9"/>
      <c r="B153" s="7"/>
      <c r="C153" s="2"/>
      <c r="D153" s="5"/>
      <c r="E153" s="5"/>
      <c r="F153" s="16"/>
      <c r="G153" s="47"/>
      <c r="H153" s="48"/>
      <c r="I153" s="49"/>
      <c r="J153" s="82"/>
      <c r="K153" s="56"/>
      <c r="L153" s="57"/>
      <c r="M153" s="58"/>
      <c r="N153" s="57"/>
      <c r="O153" s="58"/>
      <c r="P153" s="56"/>
      <c r="Q153" s="49"/>
      <c r="R153" s="706" t="b">
        <f t="shared" ref="R153:Y168" si="18">R152</f>
        <v>1</v>
      </c>
      <c r="S153" s="706" t="b">
        <f t="shared" si="18"/>
        <v>0</v>
      </c>
      <c r="T153" s="706" t="b">
        <f t="shared" si="18"/>
        <v>0</v>
      </c>
      <c r="U153" s="706" t="b">
        <f t="shared" si="18"/>
        <v>0</v>
      </c>
      <c r="V153" s="706" t="b">
        <f t="shared" si="18"/>
        <v>0</v>
      </c>
      <c r="W153" s="706" t="b">
        <f t="shared" si="18"/>
        <v>0</v>
      </c>
      <c r="X153" s="706" t="b">
        <f t="shared" si="18"/>
        <v>0</v>
      </c>
      <c r="Y153" s="706" t="b">
        <f t="shared" si="18"/>
        <v>0</v>
      </c>
      <c r="Z153" s="706">
        <f t="shared" si="16"/>
        <v>0</v>
      </c>
      <c r="AA153" s="706" t="str">
        <f t="shared" si="16"/>
        <v/>
      </c>
      <c r="AB153" s="706" t="str">
        <f t="shared" si="16"/>
        <v/>
      </c>
      <c r="AC153" s="706" t="str">
        <f t="shared" si="15"/>
        <v/>
      </c>
      <c r="AD153" s="706" t="str">
        <f t="shared" si="15"/>
        <v/>
      </c>
      <c r="AE153" s="706" t="str">
        <f t="shared" si="15"/>
        <v/>
      </c>
      <c r="AF153" s="706" t="str">
        <f t="shared" si="15"/>
        <v/>
      </c>
      <c r="AG153" s="706" t="str">
        <f t="shared" si="15"/>
        <v/>
      </c>
    </row>
    <row r="154" spans="1:33" s="121" customFormat="1" ht="17.25" hidden="1" customHeight="1" x14ac:dyDescent="0.25">
      <c r="A154" s="9"/>
      <c r="B154" s="7"/>
      <c r="C154" s="2"/>
      <c r="D154" s="5"/>
      <c r="E154" s="5"/>
      <c r="F154" s="16"/>
      <c r="G154" s="47"/>
      <c r="H154" s="48"/>
      <c r="I154" s="49"/>
      <c r="J154" s="82"/>
      <c r="K154" s="56"/>
      <c r="L154" s="57"/>
      <c r="M154" s="58"/>
      <c r="N154" s="57"/>
      <c r="O154" s="58"/>
      <c r="P154" s="56"/>
      <c r="Q154" s="49"/>
      <c r="R154" s="706" t="b">
        <f t="shared" si="18"/>
        <v>1</v>
      </c>
      <c r="S154" s="706" t="b">
        <f t="shared" si="18"/>
        <v>0</v>
      </c>
      <c r="T154" s="706" t="b">
        <f t="shared" si="18"/>
        <v>0</v>
      </c>
      <c r="U154" s="706" t="b">
        <f t="shared" si="18"/>
        <v>0</v>
      </c>
      <c r="V154" s="706" t="b">
        <f t="shared" si="18"/>
        <v>0</v>
      </c>
      <c r="W154" s="706" t="b">
        <f t="shared" si="18"/>
        <v>0</v>
      </c>
      <c r="X154" s="706" t="b">
        <f t="shared" si="18"/>
        <v>0</v>
      </c>
      <c r="Y154" s="706" t="b">
        <f t="shared" si="18"/>
        <v>0</v>
      </c>
      <c r="Z154" s="706">
        <f t="shared" si="16"/>
        <v>0</v>
      </c>
      <c r="AA154" s="706" t="str">
        <f t="shared" si="16"/>
        <v/>
      </c>
      <c r="AB154" s="706" t="str">
        <f t="shared" si="16"/>
        <v/>
      </c>
      <c r="AC154" s="706" t="str">
        <f t="shared" si="15"/>
        <v/>
      </c>
      <c r="AD154" s="706" t="str">
        <f t="shared" si="15"/>
        <v/>
      </c>
      <c r="AE154" s="706" t="str">
        <f t="shared" si="15"/>
        <v/>
      </c>
      <c r="AF154" s="706" t="str">
        <f t="shared" si="15"/>
        <v/>
      </c>
      <c r="AG154" s="706" t="str">
        <f t="shared" si="15"/>
        <v/>
      </c>
    </row>
    <row r="155" spans="1:33" s="121" customFormat="1" ht="17.25" hidden="1" customHeight="1" x14ac:dyDescent="0.25">
      <c r="A155" s="9"/>
      <c r="B155" s="7"/>
      <c r="C155" s="2"/>
      <c r="D155" s="5"/>
      <c r="E155" s="5"/>
      <c r="F155" s="16"/>
      <c r="G155" s="47"/>
      <c r="H155" s="48"/>
      <c r="I155" s="49"/>
      <c r="J155" s="82"/>
      <c r="K155" s="56"/>
      <c r="L155" s="57"/>
      <c r="M155" s="58"/>
      <c r="N155" s="57"/>
      <c r="O155" s="58"/>
      <c r="P155" s="56"/>
      <c r="Q155" s="49"/>
      <c r="R155" s="706" t="b">
        <f t="shared" si="18"/>
        <v>1</v>
      </c>
      <c r="S155" s="706" t="b">
        <f t="shared" si="18"/>
        <v>0</v>
      </c>
      <c r="T155" s="706" t="b">
        <f t="shared" si="18"/>
        <v>0</v>
      </c>
      <c r="U155" s="706" t="b">
        <f t="shared" si="18"/>
        <v>0</v>
      </c>
      <c r="V155" s="706" t="b">
        <f t="shared" si="18"/>
        <v>0</v>
      </c>
      <c r="W155" s="706" t="b">
        <f t="shared" si="18"/>
        <v>0</v>
      </c>
      <c r="X155" s="706" t="b">
        <f t="shared" si="18"/>
        <v>0</v>
      </c>
      <c r="Y155" s="706" t="b">
        <f t="shared" si="18"/>
        <v>0</v>
      </c>
      <c r="Z155" s="706">
        <f t="shared" si="16"/>
        <v>0</v>
      </c>
      <c r="AA155" s="706" t="str">
        <f t="shared" si="16"/>
        <v/>
      </c>
      <c r="AB155" s="706" t="str">
        <f t="shared" si="16"/>
        <v/>
      </c>
      <c r="AC155" s="706" t="str">
        <f t="shared" si="15"/>
        <v/>
      </c>
      <c r="AD155" s="706" t="str">
        <f t="shared" si="15"/>
        <v/>
      </c>
      <c r="AE155" s="706" t="str">
        <f t="shared" si="15"/>
        <v/>
      </c>
      <c r="AF155" s="706" t="str">
        <f t="shared" si="15"/>
        <v/>
      </c>
      <c r="AG155" s="706" t="str">
        <f t="shared" si="15"/>
        <v/>
      </c>
    </row>
    <row r="156" spans="1:33" s="121" customFormat="1" ht="17.25" hidden="1" customHeight="1" x14ac:dyDescent="0.25">
      <c r="A156" s="9"/>
      <c r="B156" s="7"/>
      <c r="C156" s="2"/>
      <c r="D156" s="5"/>
      <c r="E156" s="5"/>
      <c r="F156" s="16"/>
      <c r="G156" s="47"/>
      <c r="H156" s="48"/>
      <c r="I156" s="49"/>
      <c r="J156" s="82"/>
      <c r="K156" s="56"/>
      <c r="L156" s="57"/>
      <c r="M156" s="58"/>
      <c r="N156" s="57"/>
      <c r="O156" s="58"/>
      <c r="P156" s="56"/>
      <c r="Q156" s="49"/>
      <c r="R156" s="706" t="b">
        <f t="shared" si="18"/>
        <v>1</v>
      </c>
      <c r="S156" s="706" t="b">
        <f t="shared" si="18"/>
        <v>0</v>
      </c>
      <c r="T156" s="706" t="b">
        <f t="shared" si="18"/>
        <v>0</v>
      </c>
      <c r="U156" s="706" t="b">
        <f t="shared" si="18"/>
        <v>0</v>
      </c>
      <c r="V156" s="706" t="b">
        <f t="shared" si="18"/>
        <v>0</v>
      </c>
      <c r="W156" s="706" t="b">
        <f t="shared" si="18"/>
        <v>0</v>
      </c>
      <c r="X156" s="706" t="b">
        <f t="shared" si="18"/>
        <v>0</v>
      </c>
      <c r="Y156" s="706" t="b">
        <f t="shared" si="18"/>
        <v>0</v>
      </c>
      <c r="Z156" s="706">
        <f t="shared" si="16"/>
        <v>0</v>
      </c>
      <c r="AA156" s="706" t="str">
        <f t="shared" si="16"/>
        <v/>
      </c>
      <c r="AB156" s="706" t="str">
        <f t="shared" si="16"/>
        <v/>
      </c>
      <c r="AC156" s="706" t="str">
        <f t="shared" si="15"/>
        <v/>
      </c>
      <c r="AD156" s="706" t="str">
        <f t="shared" si="15"/>
        <v/>
      </c>
      <c r="AE156" s="706" t="str">
        <f t="shared" si="15"/>
        <v/>
      </c>
      <c r="AF156" s="706" t="str">
        <f t="shared" si="15"/>
        <v/>
      </c>
      <c r="AG156" s="706" t="str">
        <f t="shared" si="15"/>
        <v/>
      </c>
    </row>
    <row r="157" spans="1:33" s="121" customFormat="1" ht="17.25" hidden="1" customHeight="1" x14ac:dyDescent="0.25">
      <c r="A157" s="9"/>
      <c r="B157" s="7"/>
      <c r="C157" s="2"/>
      <c r="D157" s="5"/>
      <c r="E157" s="5"/>
      <c r="F157" s="16"/>
      <c r="G157" s="47"/>
      <c r="H157" s="48"/>
      <c r="I157" s="49"/>
      <c r="J157" s="82"/>
      <c r="K157" s="56"/>
      <c r="L157" s="57"/>
      <c r="M157" s="58"/>
      <c r="N157" s="57"/>
      <c r="O157" s="58"/>
      <c r="P157" s="56"/>
      <c r="Q157" s="49"/>
      <c r="R157" s="706" t="b">
        <f t="shared" si="18"/>
        <v>1</v>
      </c>
      <c r="S157" s="706" t="b">
        <f t="shared" si="18"/>
        <v>0</v>
      </c>
      <c r="T157" s="706" t="b">
        <f t="shared" si="18"/>
        <v>0</v>
      </c>
      <c r="U157" s="706" t="b">
        <f t="shared" si="18"/>
        <v>0</v>
      </c>
      <c r="V157" s="706" t="b">
        <f t="shared" si="18"/>
        <v>0</v>
      </c>
      <c r="W157" s="706" t="b">
        <f t="shared" si="18"/>
        <v>0</v>
      </c>
      <c r="X157" s="706" t="b">
        <f t="shared" si="18"/>
        <v>0</v>
      </c>
      <c r="Y157" s="706" t="b">
        <f t="shared" si="18"/>
        <v>0</v>
      </c>
      <c r="Z157" s="706">
        <f t="shared" si="16"/>
        <v>0</v>
      </c>
      <c r="AA157" s="706" t="str">
        <f t="shared" si="16"/>
        <v/>
      </c>
      <c r="AB157" s="706" t="str">
        <f t="shared" si="16"/>
        <v/>
      </c>
      <c r="AC157" s="706" t="str">
        <f t="shared" si="15"/>
        <v/>
      </c>
      <c r="AD157" s="706" t="str">
        <f t="shared" si="15"/>
        <v/>
      </c>
      <c r="AE157" s="706" t="str">
        <f t="shared" si="15"/>
        <v/>
      </c>
      <c r="AF157" s="706" t="str">
        <f t="shared" si="15"/>
        <v/>
      </c>
      <c r="AG157" s="706" t="str">
        <f t="shared" si="15"/>
        <v/>
      </c>
    </row>
    <row r="158" spans="1:33" s="121" customFormat="1" ht="17.25" hidden="1" customHeight="1" x14ac:dyDescent="0.25">
      <c r="A158" s="9"/>
      <c r="B158" s="7"/>
      <c r="C158" s="2"/>
      <c r="D158" s="5"/>
      <c r="E158" s="5"/>
      <c r="F158" s="16"/>
      <c r="G158" s="47"/>
      <c r="H158" s="48"/>
      <c r="I158" s="49"/>
      <c r="J158" s="82"/>
      <c r="K158" s="56"/>
      <c r="L158" s="57"/>
      <c r="M158" s="58"/>
      <c r="N158" s="57"/>
      <c r="O158" s="58"/>
      <c r="P158" s="56"/>
      <c r="Q158" s="49"/>
      <c r="R158" s="706" t="b">
        <f t="shared" si="18"/>
        <v>1</v>
      </c>
      <c r="S158" s="706" t="b">
        <f t="shared" si="18"/>
        <v>0</v>
      </c>
      <c r="T158" s="706" t="b">
        <f t="shared" si="18"/>
        <v>0</v>
      </c>
      <c r="U158" s="706" t="b">
        <f t="shared" si="18"/>
        <v>0</v>
      </c>
      <c r="V158" s="706" t="b">
        <f t="shared" si="18"/>
        <v>0</v>
      </c>
      <c r="W158" s="706" t="b">
        <f t="shared" si="18"/>
        <v>0</v>
      </c>
      <c r="X158" s="706" t="b">
        <f t="shared" si="18"/>
        <v>0</v>
      </c>
      <c r="Y158" s="706" t="b">
        <f t="shared" si="18"/>
        <v>0</v>
      </c>
      <c r="Z158" s="706">
        <f t="shared" si="16"/>
        <v>0</v>
      </c>
      <c r="AA158" s="706" t="str">
        <f t="shared" si="16"/>
        <v/>
      </c>
      <c r="AB158" s="706" t="str">
        <f t="shared" si="16"/>
        <v/>
      </c>
      <c r="AC158" s="706" t="str">
        <f t="shared" si="15"/>
        <v/>
      </c>
      <c r="AD158" s="706" t="str">
        <f t="shared" si="15"/>
        <v/>
      </c>
      <c r="AE158" s="706" t="str">
        <f t="shared" si="15"/>
        <v/>
      </c>
      <c r="AF158" s="706" t="str">
        <f t="shared" si="15"/>
        <v/>
      </c>
      <c r="AG158" s="706" t="str">
        <f t="shared" si="15"/>
        <v/>
      </c>
    </row>
    <row r="159" spans="1:33" s="121" customFormat="1" ht="17.25" hidden="1" customHeight="1" x14ac:dyDescent="0.25">
      <c r="A159" s="9"/>
      <c r="B159" s="7"/>
      <c r="C159" s="2"/>
      <c r="D159" s="5"/>
      <c r="E159" s="5"/>
      <c r="F159" s="16"/>
      <c r="G159" s="47"/>
      <c r="H159" s="48"/>
      <c r="I159" s="49"/>
      <c r="J159" s="82"/>
      <c r="K159" s="56"/>
      <c r="L159" s="57"/>
      <c r="M159" s="58"/>
      <c r="N159" s="57"/>
      <c r="O159" s="58"/>
      <c r="P159" s="56"/>
      <c r="Q159" s="49"/>
      <c r="R159" s="706" t="b">
        <f t="shared" si="18"/>
        <v>1</v>
      </c>
      <c r="S159" s="706" t="b">
        <f t="shared" si="18"/>
        <v>0</v>
      </c>
      <c r="T159" s="706" t="b">
        <f t="shared" si="18"/>
        <v>0</v>
      </c>
      <c r="U159" s="706" t="b">
        <f t="shared" si="18"/>
        <v>0</v>
      </c>
      <c r="V159" s="706" t="b">
        <f t="shared" si="18"/>
        <v>0</v>
      </c>
      <c r="W159" s="706" t="b">
        <f t="shared" si="18"/>
        <v>0</v>
      </c>
      <c r="X159" s="706" t="b">
        <f t="shared" si="18"/>
        <v>0</v>
      </c>
      <c r="Y159" s="706" t="b">
        <f t="shared" si="18"/>
        <v>0</v>
      </c>
      <c r="Z159" s="706">
        <f t="shared" si="16"/>
        <v>0</v>
      </c>
      <c r="AA159" s="706" t="str">
        <f t="shared" si="16"/>
        <v/>
      </c>
      <c r="AB159" s="706" t="str">
        <f t="shared" si="16"/>
        <v/>
      </c>
      <c r="AC159" s="706" t="str">
        <f t="shared" si="15"/>
        <v/>
      </c>
      <c r="AD159" s="706" t="str">
        <f t="shared" si="15"/>
        <v/>
      </c>
      <c r="AE159" s="706" t="str">
        <f t="shared" si="15"/>
        <v/>
      </c>
      <c r="AF159" s="706" t="str">
        <f t="shared" si="15"/>
        <v/>
      </c>
      <c r="AG159" s="706" t="str">
        <f t="shared" si="15"/>
        <v/>
      </c>
    </row>
    <row r="160" spans="1:33" s="121" customFormat="1" ht="17.25" hidden="1" customHeight="1" x14ac:dyDescent="0.25">
      <c r="A160" s="9"/>
      <c r="B160" s="7"/>
      <c r="C160" s="2"/>
      <c r="D160" s="5"/>
      <c r="E160" s="5"/>
      <c r="F160" s="16"/>
      <c r="G160" s="47"/>
      <c r="H160" s="48"/>
      <c r="I160" s="49"/>
      <c r="J160" s="82"/>
      <c r="K160" s="56"/>
      <c r="L160" s="57"/>
      <c r="M160" s="58"/>
      <c r="N160" s="57"/>
      <c r="O160" s="58"/>
      <c r="P160" s="56"/>
      <c r="Q160" s="49"/>
      <c r="R160" s="706" t="b">
        <f t="shared" si="18"/>
        <v>1</v>
      </c>
      <c r="S160" s="706" t="b">
        <f t="shared" si="18"/>
        <v>0</v>
      </c>
      <c r="T160" s="706" t="b">
        <f t="shared" si="18"/>
        <v>0</v>
      </c>
      <c r="U160" s="706" t="b">
        <f t="shared" si="18"/>
        <v>0</v>
      </c>
      <c r="V160" s="706" t="b">
        <f t="shared" si="18"/>
        <v>0</v>
      </c>
      <c r="W160" s="706" t="b">
        <f t="shared" si="18"/>
        <v>0</v>
      </c>
      <c r="X160" s="706" t="b">
        <f t="shared" si="18"/>
        <v>0</v>
      </c>
      <c r="Y160" s="706" t="b">
        <f t="shared" si="18"/>
        <v>0</v>
      </c>
      <c r="Z160" s="706">
        <f t="shared" si="16"/>
        <v>0</v>
      </c>
      <c r="AA160" s="706" t="str">
        <f t="shared" si="16"/>
        <v/>
      </c>
      <c r="AB160" s="706" t="str">
        <f t="shared" si="16"/>
        <v/>
      </c>
      <c r="AC160" s="706" t="str">
        <f t="shared" si="15"/>
        <v/>
      </c>
      <c r="AD160" s="706" t="str">
        <f t="shared" si="15"/>
        <v/>
      </c>
      <c r="AE160" s="706" t="str">
        <f t="shared" si="15"/>
        <v/>
      </c>
      <c r="AF160" s="706" t="str">
        <f t="shared" si="15"/>
        <v/>
      </c>
      <c r="AG160" s="706" t="str">
        <f t="shared" si="15"/>
        <v/>
      </c>
    </row>
    <row r="161" spans="1:33" s="121" customFormat="1" ht="17.25" hidden="1" customHeight="1" x14ac:dyDescent="0.25">
      <c r="A161" s="9"/>
      <c r="B161" s="7"/>
      <c r="C161" s="2"/>
      <c r="D161" s="5"/>
      <c r="E161" s="5"/>
      <c r="F161" s="16"/>
      <c r="G161" s="47"/>
      <c r="H161" s="48"/>
      <c r="I161" s="49"/>
      <c r="J161" s="82"/>
      <c r="K161" s="56"/>
      <c r="L161" s="57"/>
      <c r="M161" s="58"/>
      <c r="N161" s="57"/>
      <c r="O161" s="58"/>
      <c r="P161" s="56"/>
      <c r="Q161" s="49"/>
      <c r="R161" s="706" t="b">
        <f t="shared" si="18"/>
        <v>1</v>
      </c>
      <c r="S161" s="706" t="b">
        <f t="shared" si="18"/>
        <v>0</v>
      </c>
      <c r="T161" s="706" t="b">
        <f t="shared" si="18"/>
        <v>0</v>
      </c>
      <c r="U161" s="706" t="b">
        <f t="shared" si="18"/>
        <v>0</v>
      </c>
      <c r="V161" s="706" t="b">
        <f t="shared" si="18"/>
        <v>0</v>
      </c>
      <c r="W161" s="706" t="b">
        <f t="shared" si="18"/>
        <v>0</v>
      </c>
      <c r="X161" s="706" t="b">
        <f t="shared" si="18"/>
        <v>0</v>
      </c>
      <c r="Y161" s="706" t="b">
        <f t="shared" si="18"/>
        <v>0</v>
      </c>
      <c r="Z161" s="706">
        <f t="shared" si="16"/>
        <v>0</v>
      </c>
      <c r="AA161" s="706" t="str">
        <f t="shared" si="16"/>
        <v/>
      </c>
      <c r="AB161" s="706" t="str">
        <f t="shared" si="16"/>
        <v/>
      </c>
      <c r="AC161" s="706" t="str">
        <f t="shared" si="15"/>
        <v/>
      </c>
      <c r="AD161" s="706" t="str">
        <f t="shared" si="15"/>
        <v/>
      </c>
      <c r="AE161" s="706" t="str">
        <f t="shared" si="15"/>
        <v/>
      </c>
      <c r="AF161" s="706" t="str">
        <f t="shared" si="15"/>
        <v/>
      </c>
      <c r="AG161" s="706" t="str">
        <f t="shared" si="15"/>
        <v/>
      </c>
    </row>
    <row r="162" spans="1:33" s="121" customFormat="1" ht="17.25" hidden="1" customHeight="1" x14ac:dyDescent="0.25">
      <c r="A162" s="9"/>
      <c r="B162" s="7"/>
      <c r="C162" s="2"/>
      <c r="D162" s="5"/>
      <c r="E162" s="5"/>
      <c r="F162" s="16"/>
      <c r="G162" s="47"/>
      <c r="H162" s="48"/>
      <c r="I162" s="49"/>
      <c r="J162" s="82"/>
      <c r="K162" s="56"/>
      <c r="L162" s="57"/>
      <c r="M162" s="58"/>
      <c r="N162" s="57"/>
      <c r="O162" s="58"/>
      <c r="P162" s="56"/>
      <c r="Q162" s="49"/>
      <c r="R162" s="706" t="b">
        <f t="shared" si="18"/>
        <v>1</v>
      </c>
      <c r="S162" s="706" t="b">
        <f t="shared" si="18"/>
        <v>0</v>
      </c>
      <c r="T162" s="706" t="b">
        <f t="shared" si="18"/>
        <v>0</v>
      </c>
      <c r="U162" s="706" t="b">
        <f t="shared" si="18"/>
        <v>0</v>
      </c>
      <c r="V162" s="706" t="b">
        <f t="shared" si="18"/>
        <v>0</v>
      </c>
      <c r="W162" s="706" t="b">
        <f t="shared" si="18"/>
        <v>0</v>
      </c>
      <c r="X162" s="706" t="b">
        <f t="shared" si="18"/>
        <v>0</v>
      </c>
      <c r="Y162" s="706" t="b">
        <f t="shared" si="18"/>
        <v>0</v>
      </c>
      <c r="Z162" s="706">
        <f t="shared" si="16"/>
        <v>0</v>
      </c>
      <c r="AA162" s="706" t="str">
        <f t="shared" si="16"/>
        <v/>
      </c>
      <c r="AB162" s="706" t="str">
        <f t="shared" si="16"/>
        <v/>
      </c>
      <c r="AC162" s="706" t="str">
        <f t="shared" si="15"/>
        <v/>
      </c>
      <c r="AD162" s="706" t="str">
        <f t="shared" si="15"/>
        <v/>
      </c>
      <c r="AE162" s="706" t="str">
        <f t="shared" si="15"/>
        <v/>
      </c>
      <c r="AF162" s="706" t="str">
        <f t="shared" si="15"/>
        <v/>
      </c>
      <c r="AG162" s="706" t="str">
        <f t="shared" si="15"/>
        <v/>
      </c>
    </row>
    <row r="163" spans="1:33" s="121" customFormat="1" ht="17.25" hidden="1" customHeight="1" x14ac:dyDescent="0.25">
      <c r="A163" s="9"/>
      <c r="B163" s="7"/>
      <c r="C163" s="2"/>
      <c r="D163" s="5"/>
      <c r="E163" s="5"/>
      <c r="F163" s="16"/>
      <c r="G163" s="47"/>
      <c r="H163" s="48"/>
      <c r="I163" s="49"/>
      <c r="J163" s="82"/>
      <c r="K163" s="56"/>
      <c r="L163" s="57"/>
      <c r="M163" s="58"/>
      <c r="N163" s="57"/>
      <c r="O163" s="58"/>
      <c r="P163" s="56"/>
      <c r="Q163" s="49"/>
      <c r="R163" s="706" t="b">
        <f t="shared" si="18"/>
        <v>1</v>
      </c>
      <c r="S163" s="706" t="b">
        <f t="shared" si="18"/>
        <v>0</v>
      </c>
      <c r="T163" s="706" t="b">
        <f t="shared" si="18"/>
        <v>0</v>
      </c>
      <c r="U163" s="706" t="b">
        <f t="shared" si="18"/>
        <v>0</v>
      </c>
      <c r="V163" s="706" t="b">
        <f t="shared" si="18"/>
        <v>0</v>
      </c>
      <c r="W163" s="706" t="b">
        <f t="shared" si="18"/>
        <v>0</v>
      </c>
      <c r="X163" s="706" t="b">
        <f t="shared" si="18"/>
        <v>0</v>
      </c>
      <c r="Y163" s="706" t="b">
        <f t="shared" si="18"/>
        <v>0</v>
      </c>
      <c r="Z163" s="706">
        <f t="shared" si="16"/>
        <v>0</v>
      </c>
      <c r="AA163" s="706" t="str">
        <f t="shared" si="16"/>
        <v/>
      </c>
      <c r="AB163" s="706" t="str">
        <f t="shared" si="16"/>
        <v/>
      </c>
      <c r="AC163" s="706" t="str">
        <f t="shared" si="15"/>
        <v/>
      </c>
      <c r="AD163" s="706" t="str">
        <f t="shared" si="15"/>
        <v/>
      </c>
      <c r="AE163" s="706" t="str">
        <f t="shared" si="15"/>
        <v/>
      </c>
      <c r="AF163" s="706" t="str">
        <f t="shared" si="15"/>
        <v/>
      </c>
      <c r="AG163" s="706" t="str">
        <f t="shared" si="15"/>
        <v/>
      </c>
    </row>
    <row r="164" spans="1:33" s="121" customFormat="1" ht="17.25" hidden="1" customHeight="1" x14ac:dyDescent="0.25">
      <c r="A164" s="9"/>
      <c r="B164" s="7"/>
      <c r="C164" s="2"/>
      <c r="D164" s="5"/>
      <c r="E164" s="5"/>
      <c r="F164" s="16"/>
      <c r="G164" s="47"/>
      <c r="H164" s="48"/>
      <c r="I164" s="49"/>
      <c r="J164" s="82"/>
      <c r="K164" s="56"/>
      <c r="L164" s="57"/>
      <c r="M164" s="58"/>
      <c r="N164" s="57"/>
      <c r="O164" s="58"/>
      <c r="P164" s="56"/>
      <c r="Q164" s="49"/>
      <c r="R164" s="706" t="b">
        <f t="shared" si="18"/>
        <v>1</v>
      </c>
      <c r="S164" s="706" t="b">
        <f t="shared" si="18"/>
        <v>0</v>
      </c>
      <c r="T164" s="706" t="b">
        <f t="shared" si="18"/>
        <v>0</v>
      </c>
      <c r="U164" s="706" t="b">
        <f t="shared" si="18"/>
        <v>0</v>
      </c>
      <c r="V164" s="706" t="b">
        <f t="shared" si="18"/>
        <v>0</v>
      </c>
      <c r="W164" s="706" t="b">
        <f t="shared" si="18"/>
        <v>0</v>
      </c>
      <c r="X164" s="706" t="b">
        <f t="shared" si="18"/>
        <v>0</v>
      </c>
      <c r="Y164" s="706" t="b">
        <f t="shared" si="18"/>
        <v>0</v>
      </c>
      <c r="Z164" s="706">
        <f t="shared" si="16"/>
        <v>0</v>
      </c>
      <c r="AA164" s="706" t="str">
        <f t="shared" si="16"/>
        <v/>
      </c>
      <c r="AB164" s="706" t="str">
        <f t="shared" si="16"/>
        <v/>
      </c>
      <c r="AC164" s="706" t="str">
        <f t="shared" si="15"/>
        <v/>
      </c>
      <c r="AD164" s="706" t="str">
        <f t="shared" si="15"/>
        <v/>
      </c>
      <c r="AE164" s="706" t="str">
        <f t="shared" si="15"/>
        <v/>
      </c>
      <c r="AF164" s="706" t="str">
        <f t="shared" si="15"/>
        <v/>
      </c>
      <c r="AG164" s="706" t="str">
        <f t="shared" si="15"/>
        <v/>
      </c>
    </row>
    <row r="165" spans="1:33" s="121" customFormat="1" ht="17.25" hidden="1" customHeight="1" x14ac:dyDescent="0.25">
      <c r="A165" s="9"/>
      <c r="B165" s="7"/>
      <c r="C165" s="2"/>
      <c r="D165" s="5"/>
      <c r="E165" s="5"/>
      <c r="F165" s="16"/>
      <c r="G165" s="47"/>
      <c r="H165" s="48"/>
      <c r="I165" s="49"/>
      <c r="J165" s="82"/>
      <c r="K165" s="56"/>
      <c r="L165" s="57"/>
      <c r="M165" s="58"/>
      <c r="N165" s="57"/>
      <c r="O165" s="58"/>
      <c r="P165" s="56"/>
      <c r="Q165" s="49"/>
      <c r="R165" s="706" t="b">
        <f t="shared" si="18"/>
        <v>1</v>
      </c>
      <c r="S165" s="706" t="b">
        <f t="shared" si="18"/>
        <v>0</v>
      </c>
      <c r="T165" s="706" t="b">
        <f t="shared" si="18"/>
        <v>0</v>
      </c>
      <c r="U165" s="706" t="b">
        <f t="shared" si="18"/>
        <v>0</v>
      </c>
      <c r="V165" s="706" t="b">
        <f t="shared" si="18"/>
        <v>0</v>
      </c>
      <c r="W165" s="706" t="b">
        <f t="shared" si="18"/>
        <v>0</v>
      </c>
      <c r="X165" s="706" t="b">
        <f t="shared" si="18"/>
        <v>0</v>
      </c>
      <c r="Y165" s="706" t="b">
        <f t="shared" si="18"/>
        <v>0</v>
      </c>
      <c r="Z165" s="706">
        <f t="shared" si="16"/>
        <v>0</v>
      </c>
      <c r="AA165" s="706" t="str">
        <f t="shared" si="16"/>
        <v/>
      </c>
      <c r="AB165" s="706" t="str">
        <f t="shared" si="16"/>
        <v/>
      </c>
      <c r="AC165" s="706" t="str">
        <f t="shared" si="15"/>
        <v/>
      </c>
      <c r="AD165" s="706" t="str">
        <f t="shared" si="15"/>
        <v/>
      </c>
      <c r="AE165" s="706" t="str">
        <f t="shared" si="15"/>
        <v/>
      </c>
      <c r="AF165" s="706" t="str">
        <f t="shared" si="15"/>
        <v/>
      </c>
      <c r="AG165" s="706" t="str">
        <f t="shared" si="15"/>
        <v/>
      </c>
    </row>
    <row r="166" spans="1:33" s="121" customFormat="1" ht="17.25" hidden="1" customHeight="1" x14ac:dyDescent="0.25">
      <c r="A166" s="9"/>
      <c r="B166" s="7"/>
      <c r="C166" s="2"/>
      <c r="D166" s="5"/>
      <c r="E166" s="5"/>
      <c r="F166" s="16"/>
      <c r="G166" s="47"/>
      <c r="H166" s="48"/>
      <c r="I166" s="49"/>
      <c r="J166" s="82"/>
      <c r="K166" s="56"/>
      <c r="L166" s="57"/>
      <c r="M166" s="58"/>
      <c r="N166" s="57"/>
      <c r="O166" s="58"/>
      <c r="P166" s="56"/>
      <c r="Q166" s="49"/>
      <c r="R166" s="706" t="b">
        <f t="shared" si="18"/>
        <v>1</v>
      </c>
      <c r="S166" s="706" t="b">
        <f t="shared" si="18"/>
        <v>0</v>
      </c>
      <c r="T166" s="706" t="b">
        <f t="shared" si="18"/>
        <v>0</v>
      </c>
      <c r="U166" s="706" t="b">
        <f t="shared" si="18"/>
        <v>0</v>
      </c>
      <c r="V166" s="706" t="b">
        <f t="shared" si="18"/>
        <v>0</v>
      </c>
      <c r="W166" s="706" t="b">
        <f t="shared" si="18"/>
        <v>0</v>
      </c>
      <c r="X166" s="706" t="b">
        <f t="shared" si="18"/>
        <v>0</v>
      </c>
      <c r="Y166" s="706" t="b">
        <f t="shared" si="18"/>
        <v>0</v>
      </c>
      <c r="Z166" s="706">
        <f t="shared" si="16"/>
        <v>0</v>
      </c>
      <c r="AA166" s="706" t="str">
        <f t="shared" si="16"/>
        <v/>
      </c>
      <c r="AB166" s="706" t="str">
        <f t="shared" si="16"/>
        <v/>
      </c>
      <c r="AC166" s="706" t="str">
        <f t="shared" si="15"/>
        <v/>
      </c>
      <c r="AD166" s="706" t="str">
        <f t="shared" si="15"/>
        <v/>
      </c>
      <c r="AE166" s="706" t="str">
        <f t="shared" si="15"/>
        <v/>
      </c>
      <c r="AF166" s="706" t="str">
        <f t="shared" si="15"/>
        <v/>
      </c>
      <c r="AG166" s="706" t="str">
        <f t="shared" si="15"/>
        <v/>
      </c>
    </row>
    <row r="167" spans="1:33" s="121" customFormat="1" ht="17.25" hidden="1" customHeight="1" x14ac:dyDescent="0.25">
      <c r="A167" s="9"/>
      <c r="B167" s="7"/>
      <c r="C167" s="2"/>
      <c r="D167" s="5"/>
      <c r="E167" s="5"/>
      <c r="F167" s="16"/>
      <c r="G167" s="47"/>
      <c r="H167" s="48"/>
      <c r="I167" s="49"/>
      <c r="J167" s="82"/>
      <c r="K167" s="56"/>
      <c r="L167" s="57"/>
      <c r="M167" s="58"/>
      <c r="N167" s="57"/>
      <c r="O167" s="58"/>
      <c r="P167" s="56"/>
      <c r="Q167" s="49"/>
      <c r="R167" s="706" t="b">
        <f t="shared" si="18"/>
        <v>1</v>
      </c>
      <c r="S167" s="706" t="b">
        <f t="shared" si="18"/>
        <v>0</v>
      </c>
      <c r="T167" s="706" t="b">
        <f t="shared" si="18"/>
        <v>0</v>
      </c>
      <c r="U167" s="706" t="b">
        <f t="shared" si="18"/>
        <v>0</v>
      </c>
      <c r="V167" s="706" t="b">
        <f t="shared" si="18"/>
        <v>0</v>
      </c>
      <c r="W167" s="706" t="b">
        <f t="shared" si="18"/>
        <v>0</v>
      </c>
      <c r="X167" s="706" t="b">
        <f t="shared" si="18"/>
        <v>0</v>
      </c>
      <c r="Y167" s="706" t="b">
        <f t="shared" si="18"/>
        <v>0</v>
      </c>
      <c r="Z167" s="706">
        <f t="shared" si="16"/>
        <v>0</v>
      </c>
      <c r="AA167" s="706" t="str">
        <f t="shared" si="16"/>
        <v/>
      </c>
      <c r="AB167" s="706" t="str">
        <f t="shared" si="16"/>
        <v/>
      </c>
      <c r="AC167" s="706" t="str">
        <f t="shared" si="15"/>
        <v/>
      </c>
      <c r="AD167" s="706" t="str">
        <f t="shared" si="15"/>
        <v/>
      </c>
      <c r="AE167" s="706" t="str">
        <f t="shared" si="15"/>
        <v/>
      </c>
      <c r="AF167" s="706" t="str">
        <f t="shared" si="15"/>
        <v/>
      </c>
      <c r="AG167" s="706" t="str">
        <f t="shared" si="15"/>
        <v/>
      </c>
    </row>
    <row r="168" spans="1:33" s="121" customFormat="1" ht="17.25" hidden="1" customHeight="1" x14ac:dyDescent="0.25">
      <c r="A168" s="9"/>
      <c r="B168" s="7"/>
      <c r="C168" s="2"/>
      <c r="D168" s="5"/>
      <c r="E168" s="5"/>
      <c r="F168" s="16"/>
      <c r="G168" s="47"/>
      <c r="H168" s="48"/>
      <c r="I168" s="49"/>
      <c r="J168" s="82"/>
      <c r="K168" s="56"/>
      <c r="L168" s="57"/>
      <c r="M168" s="58"/>
      <c r="N168" s="57"/>
      <c r="O168" s="58"/>
      <c r="P168" s="56"/>
      <c r="Q168" s="49"/>
      <c r="R168" s="706" t="b">
        <f t="shared" si="18"/>
        <v>1</v>
      </c>
      <c r="S168" s="706" t="b">
        <f t="shared" si="18"/>
        <v>0</v>
      </c>
      <c r="T168" s="706" t="b">
        <f t="shared" si="18"/>
        <v>0</v>
      </c>
      <c r="U168" s="706" t="b">
        <f t="shared" si="18"/>
        <v>0</v>
      </c>
      <c r="V168" s="706" t="b">
        <f t="shared" si="18"/>
        <v>0</v>
      </c>
      <c r="W168" s="706" t="b">
        <f t="shared" si="18"/>
        <v>0</v>
      </c>
      <c r="X168" s="706" t="b">
        <f t="shared" si="18"/>
        <v>0</v>
      </c>
      <c r="Y168" s="706" t="b">
        <f t="shared" si="18"/>
        <v>0</v>
      </c>
      <c r="Z168" s="706">
        <f t="shared" si="16"/>
        <v>0</v>
      </c>
      <c r="AA168" s="706" t="str">
        <f t="shared" si="16"/>
        <v/>
      </c>
      <c r="AB168" s="706" t="str">
        <f t="shared" si="16"/>
        <v/>
      </c>
      <c r="AC168" s="706" t="str">
        <f t="shared" si="15"/>
        <v/>
      </c>
      <c r="AD168" s="706" t="str">
        <f t="shared" si="15"/>
        <v/>
      </c>
      <c r="AE168" s="706" t="str">
        <f t="shared" si="15"/>
        <v/>
      </c>
      <c r="AF168" s="706" t="str">
        <f t="shared" si="15"/>
        <v/>
      </c>
      <c r="AG168" s="706" t="str">
        <f t="shared" si="15"/>
        <v/>
      </c>
    </row>
    <row r="169" spans="1:33" s="121" customFormat="1" ht="17.25" hidden="1" customHeight="1" x14ac:dyDescent="0.25">
      <c r="A169" s="9"/>
      <c r="B169" s="7"/>
      <c r="C169" s="2"/>
      <c r="D169" s="5"/>
      <c r="E169" s="5"/>
      <c r="F169" s="16"/>
      <c r="G169" s="47"/>
      <c r="H169" s="48"/>
      <c r="I169" s="49"/>
      <c r="J169" s="82"/>
      <c r="K169" s="56"/>
      <c r="L169" s="57"/>
      <c r="M169" s="58"/>
      <c r="N169" s="57"/>
      <c r="O169" s="58"/>
      <c r="P169" s="56"/>
      <c r="Q169" s="49"/>
      <c r="R169" s="706" t="b">
        <f t="shared" ref="R169:Y184" si="19">R168</f>
        <v>1</v>
      </c>
      <c r="S169" s="706" t="b">
        <f t="shared" si="19"/>
        <v>0</v>
      </c>
      <c r="T169" s="706" t="b">
        <f t="shared" si="19"/>
        <v>0</v>
      </c>
      <c r="U169" s="706" t="b">
        <f t="shared" si="19"/>
        <v>0</v>
      </c>
      <c r="V169" s="706" t="b">
        <f t="shared" si="19"/>
        <v>0</v>
      </c>
      <c r="W169" s="706" t="b">
        <f t="shared" si="19"/>
        <v>0</v>
      </c>
      <c r="X169" s="706" t="b">
        <f t="shared" si="19"/>
        <v>0</v>
      </c>
      <c r="Y169" s="706" t="b">
        <f t="shared" si="19"/>
        <v>0</v>
      </c>
      <c r="Z169" s="706">
        <f t="shared" si="16"/>
        <v>0</v>
      </c>
      <c r="AA169" s="706" t="str">
        <f t="shared" si="16"/>
        <v/>
      </c>
      <c r="AB169" s="706" t="str">
        <f t="shared" si="16"/>
        <v/>
      </c>
      <c r="AC169" s="706" t="str">
        <f t="shared" si="15"/>
        <v/>
      </c>
      <c r="AD169" s="706" t="str">
        <f t="shared" si="15"/>
        <v/>
      </c>
      <c r="AE169" s="706" t="str">
        <f t="shared" si="15"/>
        <v/>
      </c>
      <c r="AF169" s="706" t="str">
        <f t="shared" si="15"/>
        <v/>
      </c>
      <c r="AG169" s="706" t="str">
        <f t="shared" si="15"/>
        <v/>
      </c>
    </row>
    <row r="170" spans="1:33" s="121" customFormat="1" ht="17.25" hidden="1" customHeight="1" x14ac:dyDescent="0.25">
      <c r="A170" s="9"/>
      <c r="B170" s="7"/>
      <c r="C170" s="2"/>
      <c r="D170" s="5"/>
      <c r="E170" s="5"/>
      <c r="F170" s="16"/>
      <c r="G170" s="47"/>
      <c r="H170" s="48"/>
      <c r="I170" s="49"/>
      <c r="J170" s="82"/>
      <c r="K170" s="56"/>
      <c r="L170" s="57"/>
      <c r="M170" s="58"/>
      <c r="N170" s="57"/>
      <c r="O170" s="58"/>
      <c r="P170" s="56"/>
      <c r="Q170" s="49"/>
      <c r="R170" s="706" t="b">
        <f t="shared" si="19"/>
        <v>1</v>
      </c>
      <c r="S170" s="706" t="b">
        <f t="shared" si="19"/>
        <v>0</v>
      </c>
      <c r="T170" s="706" t="b">
        <f t="shared" si="19"/>
        <v>0</v>
      </c>
      <c r="U170" s="706" t="b">
        <f t="shared" si="19"/>
        <v>0</v>
      </c>
      <c r="V170" s="706" t="b">
        <f t="shared" si="19"/>
        <v>0</v>
      </c>
      <c r="W170" s="706" t="b">
        <f t="shared" si="19"/>
        <v>0</v>
      </c>
      <c r="X170" s="706" t="b">
        <f t="shared" si="19"/>
        <v>0</v>
      </c>
      <c r="Y170" s="706" t="b">
        <f t="shared" si="19"/>
        <v>0</v>
      </c>
      <c r="Z170" s="706">
        <f t="shared" si="16"/>
        <v>0</v>
      </c>
      <c r="AA170" s="706" t="str">
        <f t="shared" si="16"/>
        <v/>
      </c>
      <c r="AB170" s="706" t="str">
        <f t="shared" si="16"/>
        <v/>
      </c>
      <c r="AC170" s="706" t="str">
        <f t="shared" si="15"/>
        <v/>
      </c>
      <c r="AD170" s="706" t="str">
        <f t="shared" si="15"/>
        <v/>
      </c>
      <c r="AE170" s="706" t="str">
        <f t="shared" si="15"/>
        <v/>
      </c>
      <c r="AF170" s="706" t="str">
        <f t="shared" si="15"/>
        <v/>
      </c>
      <c r="AG170" s="706" t="str">
        <f t="shared" si="15"/>
        <v/>
      </c>
    </row>
    <row r="171" spans="1:33" s="121" customFormat="1" ht="17.25" hidden="1" customHeight="1" x14ac:dyDescent="0.25">
      <c r="A171" s="9"/>
      <c r="B171" s="7"/>
      <c r="C171" s="2"/>
      <c r="D171" s="5"/>
      <c r="E171" s="5"/>
      <c r="F171" s="16"/>
      <c r="G171" s="47"/>
      <c r="H171" s="48"/>
      <c r="I171" s="49"/>
      <c r="J171" s="82"/>
      <c r="K171" s="56"/>
      <c r="L171" s="57"/>
      <c r="M171" s="58"/>
      <c r="N171" s="57"/>
      <c r="O171" s="58"/>
      <c r="P171" s="56"/>
      <c r="Q171" s="49"/>
      <c r="R171" s="706" t="b">
        <f t="shared" si="19"/>
        <v>1</v>
      </c>
      <c r="S171" s="706" t="b">
        <f t="shared" si="19"/>
        <v>0</v>
      </c>
      <c r="T171" s="706" t="b">
        <f t="shared" si="19"/>
        <v>0</v>
      </c>
      <c r="U171" s="706" t="b">
        <f t="shared" si="19"/>
        <v>0</v>
      </c>
      <c r="V171" s="706" t="b">
        <f t="shared" si="19"/>
        <v>0</v>
      </c>
      <c r="W171" s="706" t="b">
        <f t="shared" si="19"/>
        <v>0</v>
      </c>
      <c r="X171" s="706" t="b">
        <f t="shared" si="19"/>
        <v>0</v>
      </c>
      <c r="Y171" s="706" t="b">
        <f t="shared" si="19"/>
        <v>0</v>
      </c>
      <c r="Z171" s="706">
        <f t="shared" si="16"/>
        <v>0</v>
      </c>
      <c r="AA171" s="706" t="str">
        <f t="shared" si="16"/>
        <v/>
      </c>
      <c r="AB171" s="706" t="str">
        <f t="shared" si="16"/>
        <v/>
      </c>
      <c r="AC171" s="706" t="str">
        <f t="shared" si="15"/>
        <v/>
      </c>
      <c r="AD171" s="706" t="str">
        <f t="shared" si="15"/>
        <v/>
      </c>
      <c r="AE171" s="706" t="str">
        <f t="shared" si="15"/>
        <v/>
      </c>
      <c r="AF171" s="706" t="str">
        <f t="shared" si="15"/>
        <v/>
      </c>
      <c r="AG171" s="706" t="str">
        <f t="shared" si="15"/>
        <v/>
      </c>
    </row>
    <row r="172" spans="1:33" s="121" customFormat="1" ht="17.25" hidden="1" customHeight="1" x14ac:dyDescent="0.25">
      <c r="A172" s="9"/>
      <c r="B172" s="7"/>
      <c r="C172" s="2"/>
      <c r="D172" s="5"/>
      <c r="E172" s="5"/>
      <c r="F172" s="16"/>
      <c r="G172" s="47"/>
      <c r="H172" s="48"/>
      <c r="I172" s="49"/>
      <c r="J172" s="82"/>
      <c r="K172" s="56"/>
      <c r="L172" s="57"/>
      <c r="M172" s="58"/>
      <c r="N172" s="57"/>
      <c r="O172" s="58"/>
      <c r="P172" s="56"/>
      <c r="Q172" s="49"/>
      <c r="R172" s="706" t="b">
        <f t="shared" si="19"/>
        <v>1</v>
      </c>
      <c r="S172" s="706" t="b">
        <f t="shared" si="19"/>
        <v>0</v>
      </c>
      <c r="T172" s="706" t="b">
        <f t="shared" si="19"/>
        <v>0</v>
      </c>
      <c r="U172" s="706" t="b">
        <f t="shared" si="19"/>
        <v>0</v>
      </c>
      <c r="V172" s="706" t="b">
        <f t="shared" si="19"/>
        <v>0</v>
      </c>
      <c r="W172" s="706" t="b">
        <f t="shared" si="19"/>
        <v>0</v>
      </c>
      <c r="X172" s="706" t="b">
        <f t="shared" si="19"/>
        <v>0</v>
      </c>
      <c r="Y172" s="706" t="b">
        <f t="shared" si="19"/>
        <v>0</v>
      </c>
      <c r="Z172" s="706">
        <f t="shared" si="16"/>
        <v>0</v>
      </c>
      <c r="AA172" s="706" t="str">
        <f t="shared" si="16"/>
        <v/>
      </c>
      <c r="AB172" s="706" t="str">
        <f t="shared" si="16"/>
        <v/>
      </c>
      <c r="AC172" s="706" t="str">
        <f t="shared" si="15"/>
        <v/>
      </c>
      <c r="AD172" s="706" t="str">
        <f t="shared" si="15"/>
        <v/>
      </c>
      <c r="AE172" s="706" t="str">
        <f t="shared" si="15"/>
        <v/>
      </c>
      <c r="AF172" s="706" t="str">
        <f t="shared" si="15"/>
        <v/>
      </c>
      <c r="AG172" s="706" t="str">
        <f t="shared" si="15"/>
        <v/>
      </c>
    </row>
    <row r="173" spans="1:33" s="121" customFormat="1" ht="17.25" hidden="1" customHeight="1" x14ac:dyDescent="0.25">
      <c r="A173" s="9"/>
      <c r="B173" s="7"/>
      <c r="C173" s="2"/>
      <c r="D173" s="5"/>
      <c r="E173" s="5"/>
      <c r="F173" s="16"/>
      <c r="G173" s="47"/>
      <c r="H173" s="48"/>
      <c r="I173" s="49"/>
      <c r="J173" s="82"/>
      <c r="K173" s="56"/>
      <c r="L173" s="57"/>
      <c r="M173" s="58"/>
      <c r="N173" s="57"/>
      <c r="O173" s="58"/>
      <c r="P173" s="56"/>
      <c r="Q173" s="49"/>
      <c r="R173" s="706" t="b">
        <f t="shared" si="19"/>
        <v>1</v>
      </c>
      <c r="S173" s="706" t="b">
        <f t="shared" si="19"/>
        <v>0</v>
      </c>
      <c r="T173" s="706" t="b">
        <f t="shared" si="19"/>
        <v>0</v>
      </c>
      <c r="U173" s="706" t="b">
        <f t="shared" si="19"/>
        <v>0</v>
      </c>
      <c r="V173" s="706" t="b">
        <f t="shared" si="19"/>
        <v>0</v>
      </c>
      <c r="W173" s="706" t="b">
        <f t="shared" si="19"/>
        <v>0</v>
      </c>
      <c r="X173" s="706" t="b">
        <f t="shared" si="19"/>
        <v>0</v>
      </c>
      <c r="Y173" s="706" t="b">
        <f t="shared" si="19"/>
        <v>0</v>
      </c>
      <c r="Z173" s="706">
        <f t="shared" si="16"/>
        <v>0</v>
      </c>
      <c r="AA173" s="706" t="str">
        <f t="shared" si="16"/>
        <v/>
      </c>
      <c r="AB173" s="706" t="str">
        <f t="shared" si="16"/>
        <v/>
      </c>
      <c r="AC173" s="706" t="str">
        <f t="shared" si="15"/>
        <v/>
      </c>
      <c r="AD173" s="706" t="str">
        <f t="shared" si="15"/>
        <v/>
      </c>
      <c r="AE173" s="706" t="str">
        <f t="shared" si="15"/>
        <v/>
      </c>
      <c r="AF173" s="706" t="str">
        <f t="shared" si="15"/>
        <v/>
      </c>
      <c r="AG173" s="706" t="str">
        <f t="shared" si="15"/>
        <v/>
      </c>
    </row>
    <row r="174" spans="1:33" s="121" customFormat="1" ht="17.25" hidden="1" customHeight="1" x14ac:dyDescent="0.25">
      <c r="A174" s="9"/>
      <c r="B174" s="7"/>
      <c r="C174" s="2"/>
      <c r="D174" s="5"/>
      <c r="E174" s="5"/>
      <c r="F174" s="16"/>
      <c r="G174" s="47"/>
      <c r="H174" s="48"/>
      <c r="I174" s="49"/>
      <c r="J174" s="82"/>
      <c r="K174" s="56"/>
      <c r="L174" s="57"/>
      <c r="M174" s="58"/>
      <c r="N174" s="57"/>
      <c r="O174" s="58"/>
      <c r="P174" s="56"/>
      <c r="Q174" s="49"/>
      <c r="R174" s="706" t="b">
        <f t="shared" si="19"/>
        <v>1</v>
      </c>
      <c r="S174" s="706" t="b">
        <f t="shared" si="19"/>
        <v>0</v>
      </c>
      <c r="T174" s="706" t="b">
        <f t="shared" si="19"/>
        <v>0</v>
      </c>
      <c r="U174" s="706" t="b">
        <f t="shared" si="19"/>
        <v>0</v>
      </c>
      <c r="V174" s="706" t="b">
        <f t="shared" si="19"/>
        <v>0</v>
      </c>
      <c r="W174" s="706" t="b">
        <f t="shared" si="19"/>
        <v>0</v>
      </c>
      <c r="X174" s="706" t="b">
        <f t="shared" si="19"/>
        <v>0</v>
      </c>
      <c r="Y174" s="706" t="b">
        <f t="shared" si="19"/>
        <v>0</v>
      </c>
      <c r="Z174" s="706">
        <f t="shared" si="16"/>
        <v>0</v>
      </c>
      <c r="AA174" s="706" t="str">
        <f t="shared" si="16"/>
        <v/>
      </c>
      <c r="AB174" s="706" t="str">
        <f t="shared" si="16"/>
        <v/>
      </c>
      <c r="AC174" s="706" t="str">
        <f t="shared" si="15"/>
        <v/>
      </c>
      <c r="AD174" s="706" t="str">
        <f t="shared" si="15"/>
        <v/>
      </c>
      <c r="AE174" s="706" t="str">
        <f t="shared" si="15"/>
        <v/>
      </c>
      <c r="AF174" s="706" t="str">
        <f t="shared" si="15"/>
        <v/>
      </c>
      <c r="AG174" s="706" t="str">
        <f t="shared" si="15"/>
        <v/>
      </c>
    </row>
    <row r="175" spans="1:33" s="121" customFormat="1" ht="17.25" hidden="1" customHeight="1" x14ac:dyDescent="0.25">
      <c r="A175" s="9"/>
      <c r="B175" s="7"/>
      <c r="C175" s="2"/>
      <c r="D175" s="5"/>
      <c r="E175" s="5"/>
      <c r="F175" s="16"/>
      <c r="G175" s="47"/>
      <c r="H175" s="48"/>
      <c r="I175" s="49"/>
      <c r="J175" s="82"/>
      <c r="K175" s="56"/>
      <c r="L175" s="57"/>
      <c r="M175" s="58"/>
      <c r="N175" s="57"/>
      <c r="O175" s="58"/>
      <c r="P175" s="56"/>
      <c r="Q175" s="49"/>
      <c r="R175" s="706" t="b">
        <f t="shared" si="19"/>
        <v>1</v>
      </c>
      <c r="S175" s="706" t="b">
        <f t="shared" si="19"/>
        <v>0</v>
      </c>
      <c r="T175" s="706" t="b">
        <f t="shared" si="19"/>
        <v>0</v>
      </c>
      <c r="U175" s="706" t="b">
        <f t="shared" si="19"/>
        <v>0</v>
      </c>
      <c r="V175" s="706" t="b">
        <f t="shared" si="19"/>
        <v>0</v>
      </c>
      <c r="W175" s="706" t="b">
        <f t="shared" si="19"/>
        <v>0</v>
      </c>
      <c r="X175" s="706" t="b">
        <f t="shared" si="19"/>
        <v>0</v>
      </c>
      <c r="Y175" s="706" t="b">
        <f t="shared" si="19"/>
        <v>0</v>
      </c>
      <c r="Z175" s="706">
        <f t="shared" si="16"/>
        <v>0</v>
      </c>
      <c r="AA175" s="706" t="str">
        <f t="shared" si="16"/>
        <v/>
      </c>
      <c r="AB175" s="706" t="str">
        <f t="shared" si="16"/>
        <v/>
      </c>
      <c r="AC175" s="706" t="str">
        <f t="shared" si="15"/>
        <v/>
      </c>
      <c r="AD175" s="706" t="str">
        <f t="shared" si="15"/>
        <v/>
      </c>
      <c r="AE175" s="706" t="str">
        <f t="shared" si="15"/>
        <v/>
      </c>
      <c r="AF175" s="706" t="str">
        <f t="shared" si="15"/>
        <v/>
      </c>
      <c r="AG175" s="706" t="str">
        <f t="shared" si="15"/>
        <v/>
      </c>
    </row>
    <row r="176" spans="1:33" s="121" customFormat="1" ht="17.25" hidden="1" customHeight="1" x14ac:dyDescent="0.25">
      <c r="A176" s="9"/>
      <c r="B176" s="7"/>
      <c r="C176" s="2"/>
      <c r="D176" s="5"/>
      <c r="E176" s="5"/>
      <c r="F176" s="16"/>
      <c r="G176" s="47"/>
      <c r="H176" s="48"/>
      <c r="I176" s="49"/>
      <c r="J176" s="82"/>
      <c r="K176" s="56"/>
      <c r="L176" s="57"/>
      <c r="M176" s="58"/>
      <c r="N176" s="57"/>
      <c r="O176" s="58"/>
      <c r="P176" s="56"/>
      <c r="Q176" s="49"/>
      <c r="R176" s="706" t="b">
        <f t="shared" si="19"/>
        <v>1</v>
      </c>
      <c r="S176" s="706" t="b">
        <f t="shared" si="19"/>
        <v>0</v>
      </c>
      <c r="T176" s="706" t="b">
        <f t="shared" si="19"/>
        <v>0</v>
      </c>
      <c r="U176" s="706" t="b">
        <f t="shared" si="19"/>
        <v>0</v>
      </c>
      <c r="V176" s="706" t="b">
        <f t="shared" si="19"/>
        <v>0</v>
      </c>
      <c r="W176" s="706" t="b">
        <f t="shared" si="19"/>
        <v>0</v>
      </c>
      <c r="X176" s="706" t="b">
        <f t="shared" si="19"/>
        <v>0</v>
      </c>
      <c r="Y176" s="706" t="b">
        <f t="shared" si="19"/>
        <v>0</v>
      </c>
      <c r="Z176" s="706">
        <f t="shared" si="16"/>
        <v>0</v>
      </c>
      <c r="AA176" s="706" t="str">
        <f t="shared" si="16"/>
        <v/>
      </c>
      <c r="AB176" s="706" t="str">
        <f t="shared" si="16"/>
        <v/>
      </c>
      <c r="AC176" s="706" t="str">
        <f t="shared" si="15"/>
        <v/>
      </c>
      <c r="AD176" s="706" t="str">
        <f t="shared" si="15"/>
        <v/>
      </c>
      <c r="AE176" s="706" t="str">
        <f t="shared" si="15"/>
        <v/>
      </c>
      <c r="AF176" s="706" t="str">
        <f t="shared" si="15"/>
        <v/>
      </c>
      <c r="AG176" s="706" t="str">
        <f t="shared" si="15"/>
        <v/>
      </c>
    </row>
    <row r="177" spans="1:33" s="121" customFormat="1" ht="17.25" hidden="1" customHeight="1" x14ac:dyDescent="0.25">
      <c r="A177" s="9"/>
      <c r="B177" s="7"/>
      <c r="C177" s="2"/>
      <c r="D177" s="5"/>
      <c r="E177" s="5"/>
      <c r="F177" s="16"/>
      <c r="G177" s="47"/>
      <c r="H177" s="48"/>
      <c r="I177" s="49"/>
      <c r="J177" s="82"/>
      <c r="K177" s="56"/>
      <c r="L177" s="57"/>
      <c r="M177" s="58"/>
      <c r="N177" s="57"/>
      <c r="O177" s="58"/>
      <c r="P177" s="56"/>
      <c r="Q177" s="49"/>
      <c r="R177" s="706" t="b">
        <f t="shared" si="19"/>
        <v>1</v>
      </c>
      <c r="S177" s="706" t="b">
        <f t="shared" si="19"/>
        <v>0</v>
      </c>
      <c r="T177" s="706" t="b">
        <f t="shared" si="19"/>
        <v>0</v>
      </c>
      <c r="U177" s="706" t="b">
        <f t="shared" si="19"/>
        <v>0</v>
      </c>
      <c r="V177" s="706" t="b">
        <f t="shared" si="19"/>
        <v>0</v>
      </c>
      <c r="W177" s="706" t="b">
        <f t="shared" si="19"/>
        <v>0</v>
      </c>
      <c r="X177" s="706" t="b">
        <f t="shared" si="19"/>
        <v>0</v>
      </c>
      <c r="Y177" s="706" t="b">
        <f t="shared" si="19"/>
        <v>0</v>
      </c>
      <c r="Z177" s="706">
        <f t="shared" si="16"/>
        <v>0</v>
      </c>
      <c r="AA177" s="706" t="str">
        <f t="shared" si="16"/>
        <v/>
      </c>
      <c r="AB177" s="706" t="str">
        <f t="shared" si="16"/>
        <v/>
      </c>
      <c r="AC177" s="706" t="str">
        <f t="shared" si="15"/>
        <v/>
      </c>
      <c r="AD177" s="706" t="str">
        <f t="shared" si="15"/>
        <v/>
      </c>
      <c r="AE177" s="706" t="str">
        <f t="shared" ref="AE177:AG200" si="20">IF(W177,IFERROR(LEFT($J177,SEARCH(" (",$J177)-1),$J177),"")</f>
        <v/>
      </c>
      <c r="AF177" s="706" t="str">
        <f t="shared" si="20"/>
        <v/>
      </c>
      <c r="AG177" s="706" t="str">
        <f t="shared" si="20"/>
        <v/>
      </c>
    </row>
    <row r="178" spans="1:33" s="121" customFormat="1" ht="17.25" hidden="1" customHeight="1" x14ac:dyDescent="0.25">
      <c r="A178" s="9"/>
      <c r="B178" s="7"/>
      <c r="C178" s="2"/>
      <c r="D178" s="5"/>
      <c r="E178" s="5"/>
      <c r="F178" s="16"/>
      <c r="G178" s="47"/>
      <c r="H178" s="48"/>
      <c r="I178" s="49"/>
      <c r="J178" s="82"/>
      <c r="K178" s="56"/>
      <c r="L178" s="57"/>
      <c r="M178" s="58"/>
      <c r="N178" s="57"/>
      <c r="O178" s="58"/>
      <c r="P178" s="56"/>
      <c r="Q178" s="49"/>
      <c r="R178" s="706" t="b">
        <f t="shared" si="19"/>
        <v>1</v>
      </c>
      <c r="S178" s="706" t="b">
        <f t="shared" si="19"/>
        <v>0</v>
      </c>
      <c r="T178" s="706" t="b">
        <f t="shared" si="19"/>
        <v>0</v>
      </c>
      <c r="U178" s="706" t="b">
        <f t="shared" si="19"/>
        <v>0</v>
      </c>
      <c r="V178" s="706" t="b">
        <f t="shared" si="19"/>
        <v>0</v>
      </c>
      <c r="W178" s="706" t="b">
        <f t="shared" si="19"/>
        <v>0</v>
      </c>
      <c r="X178" s="706" t="b">
        <f t="shared" si="19"/>
        <v>0</v>
      </c>
      <c r="Y178" s="706" t="b">
        <f t="shared" si="19"/>
        <v>0</v>
      </c>
      <c r="Z178" s="706">
        <f t="shared" si="16"/>
        <v>0</v>
      </c>
      <c r="AA178" s="706" t="str">
        <f t="shared" si="16"/>
        <v/>
      </c>
      <c r="AB178" s="706" t="str">
        <f t="shared" si="16"/>
        <v/>
      </c>
      <c r="AC178" s="706" t="str">
        <f t="shared" si="16"/>
        <v/>
      </c>
      <c r="AD178" s="706" t="str">
        <f t="shared" si="16"/>
        <v/>
      </c>
      <c r="AE178" s="706" t="str">
        <f t="shared" si="20"/>
        <v/>
      </c>
      <c r="AF178" s="706" t="str">
        <f t="shared" si="20"/>
        <v/>
      </c>
      <c r="AG178" s="706" t="str">
        <f t="shared" si="20"/>
        <v/>
      </c>
    </row>
    <row r="179" spans="1:33" s="121" customFormat="1" ht="17.25" hidden="1" customHeight="1" x14ac:dyDescent="0.25">
      <c r="A179" s="9"/>
      <c r="B179" s="7"/>
      <c r="C179" s="2"/>
      <c r="D179" s="5"/>
      <c r="E179" s="5"/>
      <c r="F179" s="16"/>
      <c r="G179" s="47"/>
      <c r="H179" s="48"/>
      <c r="I179" s="49"/>
      <c r="J179" s="82"/>
      <c r="K179" s="56"/>
      <c r="L179" s="57"/>
      <c r="M179" s="58"/>
      <c r="N179" s="57"/>
      <c r="O179" s="58"/>
      <c r="P179" s="56"/>
      <c r="Q179" s="49"/>
      <c r="R179" s="706" t="b">
        <f t="shared" si="19"/>
        <v>1</v>
      </c>
      <c r="S179" s="706" t="b">
        <f t="shared" si="19"/>
        <v>0</v>
      </c>
      <c r="T179" s="706" t="b">
        <f t="shared" si="19"/>
        <v>0</v>
      </c>
      <c r="U179" s="706" t="b">
        <f t="shared" si="19"/>
        <v>0</v>
      </c>
      <c r="V179" s="706" t="b">
        <f t="shared" si="19"/>
        <v>0</v>
      </c>
      <c r="W179" s="706" t="b">
        <f t="shared" si="19"/>
        <v>0</v>
      </c>
      <c r="X179" s="706" t="b">
        <f t="shared" si="19"/>
        <v>0</v>
      </c>
      <c r="Y179" s="706" t="b">
        <f t="shared" si="19"/>
        <v>0</v>
      </c>
      <c r="Z179" s="706">
        <f t="shared" si="16"/>
        <v>0</v>
      </c>
      <c r="AA179" s="706" t="str">
        <f t="shared" si="16"/>
        <v/>
      </c>
      <c r="AB179" s="706" t="str">
        <f t="shared" si="16"/>
        <v/>
      </c>
      <c r="AC179" s="706" t="str">
        <f t="shared" si="16"/>
        <v/>
      </c>
      <c r="AD179" s="706" t="str">
        <f t="shared" si="16"/>
        <v/>
      </c>
      <c r="AE179" s="706" t="str">
        <f t="shared" si="20"/>
        <v/>
      </c>
      <c r="AF179" s="706" t="str">
        <f t="shared" si="20"/>
        <v/>
      </c>
      <c r="AG179" s="706" t="str">
        <f t="shared" si="20"/>
        <v/>
      </c>
    </row>
    <row r="180" spans="1:33" s="121" customFormat="1" ht="17.25" hidden="1" customHeight="1" x14ac:dyDescent="0.25">
      <c r="A180" s="9"/>
      <c r="B180" s="7"/>
      <c r="C180" s="2"/>
      <c r="D180" s="5"/>
      <c r="E180" s="5"/>
      <c r="F180" s="16"/>
      <c r="G180" s="47"/>
      <c r="H180" s="48"/>
      <c r="I180" s="49"/>
      <c r="J180" s="82"/>
      <c r="K180" s="56"/>
      <c r="L180" s="57"/>
      <c r="M180" s="58"/>
      <c r="N180" s="57"/>
      <c r="O180" s="58"/>
      <c r="P180" s="56"/>
      <c r="Q180" s="49"/>
      <c r="R180" s="706" t="b">
        <f t="shared" si="19"/>
        <v>1</v>
      </c>
      <c r="S180" s="706" t="b">
        <f t="shared" si="19"/>
        <v>0</v>
      </c>
      <c r="T180" s="706" t="b">
        <f t="shared" si="19"/>
        <v>0</v>
      </c>
      <c r="U180" s="706" t="b">
        <f t="shared" si="19"/>
        <v>0</v>
      </c>
      <c r="V180" s="706" t="b">
        <f t="shared" si="19"/>
        <v>0</v>
      </c>
      <c r="W180" s="706" t="b">
        <f t="shared" si="19"/>
        <v>0</v>
      </c>
      <c r="X180" s="706" t="b">
        <f t="shared" si="19"/>
        <v>0</v>
      </c>
      <c r="Y180" s="706" t="b">
        <f t="shared" si="19"/>
        <v>0</v>
      </c>
      <c r="Z180" s="706">
        <f t="shared" si="16"/>
        <v>0</v>
      </c>
      <c r="AA180" s="706" t="str">
        <f t="shared" si="16"/>
        <v/>
      </c>
      <c r="AB180" s="706" t="str">
        <f t="shared" si="16"/>
        <v/>
      </c>
      <c r="AC180" s="706" t="str">
        <f t="shared" si="16"/>
        <v/>
      </c>
      <c r="AD180" s="706" t="str">
        <f t="shared" si="16"/>
        <v/>
      </c>
      <c r="AE180" s="706" t="str">
        <f t="shared" si="20"/>
        <v/>
      </c>
      <c r="AF180" s="706" t="str">
        <f t="shared" si="20"/>
        <v/>
      </c>
      <c r="AG180" s="706" t="str">
        <f t="shared" si="20"/>
        <v/>
      </c>
    </row>
    <row r="181" spans="1:33" s="121" customFormat="1" ht="17.25" hidden="1" customHeight="1" x14ac:dyDescent="0.25">
      <c r="A181" s="9"/>
      <c r="B181" s="7"/>
      <c r="C181" s="2"/>
      <c r="D181" s="5"/>
      <c r="E181" s="5"/>
      <c r="F181" s="16"/>
      <c r="G181" s="47"/>
      <c r="H181" s="48"/>
      <c r="I181" s="49"/>
      <c r="J181" s="82"/>
      <c r="K181" s="56"/>
      <c r="L181" s="57"/>
      <c r="M181" s="58"/>
      <c r="N181" s="57"/>
      <c r="O181" s="58"/>
      <c r="P181" s="56"/>
      <c r="Q181" s="49"/>
      <c r="R181" s="706" t="b">
        <f t="shared" si="19"/>
        <v>1</v>
      </c>
      <c r="S181" s="706" t="b">
        <f t="shared" si="19"/>
        <v>0</v>
      </c>
      <c r="T181" s="706" t="b">
        <f t="shared" si="19"/>
        <v>0</v>
      </c>
      <c r="U181" s="706" t="b">
        <f t="shared" si="19"/>
        <v>0</v>
      </c>
      <c r="V181" s="706" t="b">
        <f t="shared" si="19"/>
        <v>0</v>
      </c>
      <c r="W181" s="706" t="b">
        <f t="shared" si="19"/>
        <v>0</v>
      </c>
      <c r="X181" s="706" t="b">
        <f t="shared" si="19"/>
        <v>0</v>
      </c>
      <c r="Y181" s="706" t="b">
        <f t="shared" si="19"/>
        <v>0</v>
      </c>
      <c r="Z181" s="706">
        <f t="shared" si="16"/>
        <v>0</v>
      </c>
      <c r="AA181" s="706" t="str">
        <f t="shared" si="16"/>
        <v/>
      </c>
      <c r="AB181" s="706" t="str">
        <f t="shared" si="16"/>
        <v/>
      </c>
      <c r="AC181" s="706" t="str">
        <f t="shared" si="16"/>
        <v/>
      </c>
      <c r="AD181" s="706" t="str">
        <f t="shared" si="16"/>
        <v/>
      </c>
      <c r="AE181" s="706" t="str">
        <f t="shared" si="20"/>
        <v/>
      </c>
      <c r="AF181" s="706" t="str">
        <f t="shared" si="20"/>
        <v/>
      </c>
      <c r="AG181" s="706" t="str">
        <f t="shared" si="20"/>
        <v/>
      </c>
    </row>
    <row r="182" spans="1:33" s="121" customFormat="1" ht="17.25" hidden="1" customHeight="1" x14ac:dyDescent="0.25">
      <c r="A182" s="9"/>
      <c r="B182" s="7"/>
      <c r="C182" s="2"/>
      <c r="D182" s="5"/>
      <c r="E182" s="5"/>
      <c r="F182" s="16"/>
      <c r="G182" s="47"/>
      <c r="H182" s="48"/>
      <c r="I182" s="49"/>
      <c r="J182" s="82"/>
      <c r="K182" s="56"/>
      <c r="L182" s="57"/>
      <c r="M182" s="58"/>
      <c r="N182" s="57"/>
      <c r="O182" s="58"/>
      <c r="P182" s="56"/>
      <c r="Q182" s="49"/>
      <c r="R182" s="706" t="b">
        <f t="shared" si="19"/>
        <v>1</v>
      </c>
      <c r="S182" s="706" t="b">
        <f t="shared" si="19"/>
        <v>0</v>
      </c>
      <c r="T182" s="706" t="b">
        <f t="shared" si="19"/>
        <v>0</v>
      </c>
      <c r="U182" s="706" t="b">
        <f t="shared" si="19"/>
        <v>0</v>
      </c>
      <c r="V182" s="706" t="b">
        <f t="shared" si="19"/>
        <v>0</v>
      </c>
      <c r="W182" s="706" t="b">
        <f t="shared" si="19"/>
        <v>0</v>
      </c>
      <c r="X182" s="706" t="b">
        <f t="shared" si="19"/>
        <v>0</v>
      </c>
      <c r="Y182" s="706" t="b">
        <f t="shared" si="19"/>
        <v>0</v>
      </c>
      <c r="Z182" s="706">
        <f t="shared" si="16"/>
        <v>0</v>
      </c>
      <c r="AA182" s="706" t="str">
        <f t="shared" si="16"/>
        <v/>
      </c>
      <c r="AB182" s="706" t="str">
        <f t="shared" si="16"/>
        <v/>
      </c>
      <c r="AC182" s="706" t="str">
        <f t="shared" si="16"/>
        <v/>
      </c>
      <c r="AD182" s="706" t="str">
        <f t="shared" si="16"/>
        <v/>
      </c>
      <c r="AE182" s="706" t="str">
        <f t="shared" si="20"/>
        <v/>
      </c>
      <c r="AF182" s="706" t="str">
        <f t="shared" si="20"/>
        <v/>
      </c>
      <c r="AG182" s="706" t="str">
        <f t="shared" si="20"/>
        <v/>
      </c>
    </row>
    <row r="183" spans="1:33" s="121" customFormat="1" ht="17.25" hidden="1" customHeight="1" x14ac:dyDescent="0.25">
      <c r="A183" s="9"/>
      <c r="B183" s="7"/>
      <c r="C183" s="2"/>
      <c r="D183" s="5"/>
      <c r="E183" s="5"/>
      <c r="F183" s="16"/>
      <c r="G183" s="47"/>
      <c r="H183" s="48"/>
      <c r="I183" s="49"/>
      <c r="J183" s="82"/>
      <c r="K183" s="56"/>
      <c r="L183" s="57"/>
      <c r="M183" s="58"/>
      <c r="N183" s="57"/>
      <c r="O183" s="58"/>
      <c r="P183" s="56"/>
      <c r="Q183" s="49"/>
      <c r="R183" s="706" t="b">
        <f t="shared" si="19"/>
        <v>1</v>
      </c>
      <c r="S183" s="706" t="b">
        <f t="shared" si="19"/>
        <v>0</v>
      </c>
      <c r="T183" s="706" t="b">
        <f t="shared" si="19"/>
        <v>0</v>
      </c>
      <c r="U183" s="706" t="b">
        <f t="shared" si="19"/>
        <v>0</v>
      </c>
      <c r="V183" s="706" t="b">
        <f t="shared" si="19"/>
        <v>0</v>
      </c>
      <c r="W183" s="706" t="b">
        <f t="shared" si="19"/>
        <v>0</v>
      </c>
      <c r="X183" s="706" t="b">
        <f t="shared" si="19"/>
        <v>0</v>
      </c>
      <c r="Y183" s="706" t="b">
        <f t="shared" si="19"/>
        <v>0</v>
      </c>
      <c r="Z183" s="706">
        <f t="shared" si="16"/>
        <v>0</v>
      </c>
      <c r="AA183" s="706" t="str">
        <f t="shared" si="16"/>
        <v/>
      </c>
      <c r="AB183" s="706" t="str">
        <f t="shared" si="16"/>
        <v/>
      </c>
      <c r="AC183" s="706" t="str">
        <f t="shared" si="16"/>
        <v/>
      </c>
      <c r="AD183" s="706" t="str">
        <f t="shared" si="16"/>
        <v/>
      </c>
      <c r="AE183" s="706" t="str">
        <f t="shared" si="20"/>
        <v/>
      </c>
      <c r="AF183" s="706" t="str">
        <f t="shared" si="20"/>
        <v/>
      </c>
      <c r="AG183" s="706" t="str">
        <f t="shared" si="20"/>
        <v/>
      </c>
    </row>
    <row r="184" spans="1:33" s="121" customFormat="1" ht="17.25" hidden="1" customHeight="1" x14ac:dyDescent="0.25">
      <c r="A184" s="9"/>
      <c r="B184" s="7"/>
      <c r="C184" s="2"/>
      <c r="D184" s="5"/>
      <c r="E184" s="5"/>
      <c r="F184" s="16"/>
      <c r="G184" s="47"/>
      <c r="H184" s="48"/>
      <c r="I184" s="49"/>
      <c r="J184" s="82"/>
      <c r="K184" s="56"/>
      <c r="L184" s="57"/>
      <c r="M184" s="58"/>
      <c r="N184" s="57"/>
      <c r="O184" s="58"/>
      <c r="P184" s="56"/>
      <c r="Q184" s="49"/>
      <c r="R184" s="706" t="b">
        <f t="shared" si="19"/>
        <v>1</v>
      </c>
      <c r="S184" s="706" t="b">
        <f t="shared" si="19"/>
        <v>0</v>
      </c>
      <c r="T184" s="706" t="b">
        <f t="shared" si="19"/>
        <v>0</v>
      </c>
      <c r="U184" s="706" t="b">
        <f t="shared" si="19"/>
        <v>0</v>
      </c>
      <c r="V184" s="706" t="b">
        <f t="shared" si="19"/>
        <v>0</v>
      </c>
      <c r="W184" s="706" t="b">
        <f t="shared" si="19"/>
        <v>0</v>
      </c>
      <c r="X184" s="706" t="b">
        <f t="shared" si="19"/>
        <v>0</v>
      </c>
      <c r="Y184" s="706" t="b">
        <f t="shared" si="19"/>
        <v>0</v>
      </c>
      <c r="Z184" s="706">
        <f t="shared" si="16"/>
        <v>0</v>
      </c>
      <c r="AA184" s="706" t="str">
        <f t="shared" si="16"/>
        <v/>
      </c>
      <c r="AB184" s="706" t="str">
        <f t="shared" si="16"/>
        <v/>
      </c>
      <c r="AC184" s="706" t="str">
        <f t="shared" si="16"/>
        <v/>
      </c>
      <c r="AD184" s="706" t="str">
        <f t="shared" si="16"/>
        <v/>
      </c>
      <c r="AE184" s="706" t="str">
        <f t="shared" si="20"/>
        <v/>
      </c>
      <c r="AF184" s="706" t="str">
        <f t="shared" si="20"/>
        <v/>
      </c>
      <c r="AG184" s="706" t="str">
        <f t="shared" si="20"/>
        <v/>
      </c>
    </row>
    <row r="185" spans="1:33" s="121" customFormat="1" ht="17.25" hidden="1" customHeight="1" x14ac:dyDescent="0.25">
      <c r="A185" s="9"/>
      <c r="B185" s="7"/>
      <c r="C185" s="2"/>
      <c r="D185" s="5"/>
      <c r="E185" s="5"/>
      <c r="F185" s="16"/>
      <c r="G185" s="47"/>
      <c r="H185" s="48"/>
      <c r="I185" s="49"/>
      <c r="J185" s="82"/>
      <c r="K185" s="56"/>
      <c r="L185" s="57"/>
      <c r="M185" s="58"/>
      <c r="N185" s="57"/>
      <c r="O185" s="58"/>
      <c r="P185" s="56"/>
      <c r="Q185" s="49"/>
      <c r="R185" s="706" t="b">
        <f t="shared" ref="R185:Y200" si="21">R184</f>
        <v>1</v>
      </c>
      <c r="S185" s="706" t="b">
        <f t="shared" si="21"/>
        <v>0</v>
      </c>
      <c r="T185" s="706" t="b">
        <f t="shared" si="21"/>
        <v>0</v>
      </c>
      <c r="U185" s="706" t="b">
        <f t="shared" si="21"/>
        <v>0</v>
      </c>
      <c r="V185" s="706" t="b">
        <f t="shared" si="21"/>
        <v>0</v>
      </c>
      <c r="W185" s="706" t="b">
        <f t="shared" si="21"/>
        <v>0</v>
      </c>
      <c r="X185" s="706" t="b">
        <f t="shared" si="21"/>
        <v>0</v>
      </c>
      <c r="Y185" s="706" t="b">
        <f t="shared" si="21"/>
        <v>0</v>
      </c>
      <c r="Z185" s="706">
        <f t="shared" si="16"/>
        <v>0</v>
      </c>
      <c r="AA185" s="706" t="str">
        <f t="shared" si="16"/>
        <v/>
      </c>
      <c r="AB185" s="706" t="str">
        <f t="shared" si="16"/>
        <v/>
      </c>
      <c r="AC185" s="706" t="str">
        <f t="shared" si="16"/>
        <v/>
      </c>
      <c r="AD185" s="706" t="str">
        <f t="shared" si="16"/>
        <v/>
      </c>
      <c r="AE185" s="706" t="str">
        <f t="shared" si="20"/>
        <v/>
      </c>
      <c r="AF185" s="706" t="str">
        <f t="shared" si="20"/>
        <v/>
      </c>
      <c r="AG185" s="706" t="str">
        <f t="shared" si="20"/>
        <v/>
      </c>
    </row>
    <row r="186" spans="1:33" s="121" customFormat="1" ht="17.25" hidden="1" customHeight="1" x14ac:dyDescent="0.25">
      <c r="A186" s="9"/>
      <c r="B186" s="7"/>
      <c r="C186" s="2"/>
      <c r="D186" s="5"/>
      <c r="E186" s="5"/>
      <c r="F186" s="16"/>
      <c r="G186" s="47"/>
      <c r="H186" s="48"/>
      <c r="I186" s="49"/>
      <c r="J186" s="82"/>
      <c r="K186" s="56"/>
      <c r="L186" s="57"/>
      <c r="M186" s="58"/>
      <c r="N186" s="57"/>
      <c r="O186" s="58"/>
      <c r="P186" s="56"/>
      <c r="Q186" s="49"/>
      <c r="R186" s="706" t="b">
        <f t="shared" si="21"/>
        <v>1</v>
      </c>
      <c r="S186" s="706" t="b">
        <f t="shared" si="21"/>
        <v>0</v>
      </c>
      <c r="T186" s="706" t="b">
        <f t="shared" si="21"/>
        <v>0</v>
      </c>
      <c r="U186" s="706" t="b">
        <f t="shared" si="21"/>
        <v>0</v>
      </c>
      <c r="V186" s="706" t="b">
        <f t="shared" si="21"/>
        <v>0</v>
      </c>
      <c r="W186" s="706" t="b">
        <f t="shared" si="21"/>
        <v>0</v>
      </c>
      <c r="X186" s="706" t="b">
        <f t="shared" si="21"/>
        <v>0</v>
      </c>
      <c r="Y186" s="706" t="b">
        <f t="shared" si="21"/>
        <v>0</v>
      </c>
      <c r="Z186" s="706">
        <f t="shared" ref="Z186:AD200" si="22">IF(R186,IFERROR(LEFT($J186,SEARCH(" (",$J186)-1),$J186),"")</f>
        <v>0</v>
      </c>
      <c r="AA186" s="706" t="str">
        <f t="shared" si="22"/>
        <v/>
      </c>
      <c r="AB186" s="706" t="str">
        <f t="shared" si="22"/>
        <v/>
      </c>
      <c r="AC186" s="706" t="str">
        <f t="shared" si="22"/>
        <v/>
      </c>
      <c r="AD186" s="706" t="str">
        <f t="shared" si="22"/>
        <v/>
      </c>
      <c r="AE186" s="706" t="str">
        <f t="shared" si="20"/>
        <v/>
      </c>
      <c r="AF186" s="706" t="str">
        <f t="shared" si="20"/>
        <v/>
      </c>
      <c r="AG186" s="706" t="str">
        <f t="shared" si="20"/>
        <v/>
      </c>
    </row>
    <row r="187" spans="1:33" s="121" customFormat="1" ht="17.25" hidden="1" customHeight="1" x14ac:dyDescent="0.25">
      <c r="A187" s="9"/>
      <c r="B187" s="7"/>
      <c r="C187" s="2"/>
      <c r="D187" s="5"/>
      <c r="E187" s="5"/>
      <c r="F187" s="16"/>
      <c r="G187" s="47"/>
      <c r="H187" s="48"/>
      <c r="I187" s="49"/>
      <c r="J187" s="82"/>
      <c r="K187" s="56"/>
      <c r="L187" s="57"/>
      <c r="M187" s="58"/>
      <c r="N187" s="57"/>
      <c r="O187" s="58"/>
      <c r="P187" s="56"/>
      <c r="Q187" s="49"/>
      <c r="R187" s="706" t="b">
        <f t="shared" si="21"/>
        <v>1</v>
      </c>
      <c r="S187" s="706" t="b">
        <f t="shared" si="21"/>
        <v>0</v>
      </c>
      <c r="T187" s="706" t="b">
        <f t="shared" si="21"/>
        <v>0</v>
      </c>
      <c r="U187" s="706" t="b">
        <f t="shared" si="21"/>
        <v>0</v>
      </c>
      <c r="V187" s="706" t="b">
        <f t="shared" si="21"/>
        <v>0</v>
      </c>
      <c r="W187" s="706" t="b">
        <f t="shared" si="21"/>
        <v>0</v>
      </c>
      <c r="X187" s="706" t="b">
        <f t="shared" si="21"/>
        <v>0</v>
      </c>
      <c r="Y187" s="706" t="b">
        <f t="shared" si="21"/>
        <v>0</v>
      </c>
      <c r="Z187" s="706">
        <f t="shared" si="22"/>
        <v>0</v>
      </c>
      <c r="AA187" s="706" t="str">
        <f t="shared" si="22"/>
        <v/>
      </c>
      <c r="AB187" s="706" t="str">
        <f t="shared" si="22"/>
        <v/>
      </c>
      <c r="AC187" s="706" t="str">
        <f t="shared" si="22"/>
        <v/>
      </c>
      <c r="AD187" s="706" t="str">
        <f t="shared" si="22"/>
        <v/>
      </c>
      <c r="AE187" s="706" t="str">
        <f t="shared" si="20"/>
        <v/>
      </c>
      <c r="AF187" s="706" t="str">
        <f t="shared" si="20"/>
        <v/>
      </c>
      <c r="AG187" s="706" t="str">
        <f t="shared" si="20"/>
        <v/>
      </c>
    </row>
    <row r="188" spans="1:33" s="121" customFormat="1" ht="17.25" hidden="1" customHeight="1" x14ac:dyDescent="0.25">
      <c r="A188" s="9"/>
      <c r="B188" s="7"/>
      <c r="C188" s="2"/>
      <c r="D188" s="5"/>
      <c r="E188" s="5"/>
      <c r="F188" s="16"/>
      <c r="G188" s="47"/>
      <c r="H188" s="48"/>
      <c r="I188" s="49"/>
      <c r="J188" s="82"/>
      <c r="K188" s="56"/>
      <c r="L188" s="57"/>
      <c r="M188" s="58"/>
      <c r="N188" s="57"/>
      <c r="O188" s="58"/>
      <c r="P188" s="56"/>
      <c r="Q188" s="49"/>
      <c r="R188" s="706" t="b">
        <f t="shared" si="21"/>
        <v>1</v>
      </c>
      <c r="S188" s="706" t="b">
        <f t="shared" si="21"/>
        <v>0</v>
      </c>
      <c r="T188" s="706" t="b">
        <f t="shared" si="21"/>
        <v>0</v>
      </c>
      <c r="U188" s="706" t="b">
        <f t="shared" si="21"/>
        <v>0</v>
      </c>
      <c r="V188" s="706" t="b">
        <f t="shared" si="21"/>
        <v>0</v>
      </c>
      <c r="W188" s="706" t="b">
        <f t="shared" si="21"/>
        <v>0</v>
      </c>
      <c r="X188" s="706" t="b">
        <f t="shared" si="21"/>
        <v>0</v>
      </c>
      <c r="Y188" s="706" t="b">
        <f t="shared" si="21"/>
        <v>0</v>
      </c>
      <c r="Z188" s="706">
        <f t="shared" si="22"/>
        <v>0</v>
      </c>
      <c r="AA188" s="706" t="str">
        <f t="shared" si="22"/>
        <v/>
      </c>
      <c r="AB188" s="706" t="str">
        <f t="shared" si="22"/>
        <v/>
      </c>
      <c r="AC188" s="706" t="str">
        <f t="shared" si="22"/>
        <v/>
      </c>
      <c r="AD188" s="706" t="str">
        <f t="shared" si="22"/>
        <v/>
      </c>
      <c r="AE188" s="706" t="str">
        <f t="shared" si="20"/>
        <v/>
      </c>
      <c r="AF188" s="706" t="str">
        <f t="shared" si="20"/>
        <v/>
      </c>
      <c r="AG188" s="706" t="str">
        <f t="shared" si="20"/>
        <v/>
      </c>
    </row>
    <row r="189" spans="1:33" s="121" customFormat="1" ht="17.25" hidden="1" customHeight="1" x14ac:dyDescent="0.25">
      <c r="A189" s="9"/>
      <c r="B189" s="7"/>
      <c r="C189" s="2"/>
      <c r="D189" s="5"/>
      <c r="E189" s="5"/>
      <c r="F189" s="16"/>
      <c r="G189" s="47"/>
      <c r="H189" s="48"/>
      <c r="I189" s="49"/>
      <c r="J189" s="82"/>
      <c r="K189" s="56"/>
      <c r="L189" s="57"/>
      <c r="M189" s="58"/>
      <c r="N189" s="57"/>
      <c r="O189" s="58"/>
      <c r="P189" s="56"/>
      <c r="Q189" s="49"/>
      <c r="R189" s="706" t="b">
        <f t="shared" si="21"/>
        <v>1</v>
      </c>
      <c r="S189" s="706" t="b">
        <f t="shared" si="21"/>
        <v>0</v>
      </c>
      <c r="T189" s="706" t="b">
        <f t="shared" si="21"/>
        <v>0</v>
      </c>
      <c r="U189" s="706" t="b">
        <f t="shared" si="21"/>
        <v>0</v>
      </c>
      <c r="V189" s="706" t="b">
        <f t="shared" si="21"/>
        <v>0</v>
      </c>
      <c r="W189" s="706" t="b">
        <f t="shared" si="21"/>
        <v>0</v>
      </c>
      <c r="X189" s="706" t="b">
        <f t="shared" si="21"/>
        <v>0</v>
      </c>
      <c r="Y189" s="706" t="b">
        <f t="shared" si="21"/>
        <v>0</v>
      </c>
      <c r="Z189" s="706">
        <f t="shared" si="22"/>
        <v>0</v>
      </c>
      <c r="AA189" s="706" t="str">
        <f t="shared" si="22"/>
        <v/>
      </c>
      <c r="AB189" s="706" t="str">
        <f t="shared" si="22"/>
        <v/>
      </c>
      <c r="AC189" s="706" t="str">
        <f t="shared" si="22"/>
        <v/>
      </c>
      <c r="AD189" s="706" t="str">
        <f t="shared" si="22"/>
        <v/>
      </c>
      <c r="AE189" s="706" t="str">
        <f t="shared" si="20"/>
        <v/>
      </c>
      <c r="AF189" s="706" t="str">
        <f t="shared" si="20"/>
        <v/>
      </c>
      <c r="AG189" s="706" t="str">
        <f t="shared" si="20"/>
        <v/>
      </c>
    </row>
    <row r="190" spans="1:33" s="121" customFormat="1" ht="17.25" hidden="1" customHeight="1" x14ac:dyDescent="0.25">
      <c r="A190" s="9"/>
      <c r="B190" s="7"/>
      <c r="C190" s="2"/>
      <c r="D190" s="5"/>
      <c r="E190" s="5"/>
      <c r="F190" s="16"/>
      <c r="G190" s="47"/>
      <c r="H190" s="48"/>
      <c r="I190" s="49"/>
      <c r="J190" s="82"/>
      <c r="K190" s="56"/>
      <c r="L190" s="57"/>
      <c r="M190" s="58"/>
      <c r="N190" s="57"/>
      <c r="O190" s="58"/>
      <c r="P190" s="56"/>
      <c r="Q190" s="49"/>
      <c r="R190" s="706" t="b">
        <f t="shared" si="21"/>
        <v>1</v>
      </c>
      <c r="S190" s="706" t="b">
        <f t="shared" si="21"/>
        <v>0</v>
      </c>
      <c r="T190" s="706" t="b">
        <f t="shared" si="21"/>
        <v>0</v>
      </c>
      <c r="U190" s="706" t="b">
        <f t="shared" si="21"/>
        <v>0</v>
      </c>
      <c r="V190" s="706" t="b">
        <f t="shared" si="21"/>
        <v>0</v>
      </c>
      <c r="W190" s="706" t="b">
        <f t="shared" si="21"/>
        <v>0</v>
      </c>
      <c r="X190" s="706" t="b">
        <f t="shared" si="21"/>
        <v>0</v>
      </c>
      <c r="Y190" s="706" t="b">
        <f t="shared" si="21"/>
        <v>0</v>
      </c>
      <c r="Z190" s="706">
        <f t="shared" si="22"/>
        <v>0</v>
      </c>
      <c r="AA190" s="706" t="str">
        <f t="shared" si="22"/>
        <v/>
      </c>
      <c r="AB190" s="706" t="str">
        <f t="shared" si="22"/>
        <v/>
      </c>
      <c r="AC190" s="706" t="str">
        <f t="shared" si="22"/>
        <v/>
      </c>
      <c r="AD190" s="706" t="str">
        <f t="shared" si="22"/>
        <v/>
      </c>
      <c r="AE190" s="706" t="str">
        <f t="shared" si="20"/>
        <v/>
      </c>
      <c r="AF190" s="706" t="str">
        <f t="shared" si="20"/>
        <v/>
      </c>
      <c r="AG190" s="706" t="str">
        <f t="shared" si="20"/>
        <v/>
      </c>
    </row>
    <row r="191" spans="1:33" s="121" customFormat="1" ht="17.25" hidden="1" customHeight="1" x14ac:dyDescent="0.25">
      <c r="A191" s="9"/>
      <c r="B191" s="7"/>
      <c r="C191" s="2"/>
      <c r="D191" s="5"/>
      <c r="E191" s="5"/>
      <c r="F191" s="16"/>
      <c r="G191" s="47"/>
      <c r="H191" s="48"/>
      <c r="I191" s="49"/>
      <c r="J191" s="82"/>
      <c r="K191" s="56"/>
      <c r="L191" s="57"/>
      <c r="M191" s="58"/>
      <c r="N191" s="57"/>
      <c r="O191" s="58"/>
      <c r="P191" s="56"/>
      <c r="Q191" s="49"/>
      <c r="R191" s="706" t="b">
        <f t="shared" si="21"/>
        <v>1</v>
      </c>
      <c r="S191" s="706" t="b">
        <f t="shared" si="21"/>
        <v>0</v>
      </c>
      <c r="T191" s="706" t="b">
        <f t="shared" si="21"/>
        <v>0</v>
      </c>
      <c r="U191" s="706" t="b">
        <f t="shared" si="21"/>
        <v>0</v>
      </c>
      <c r="V191" s="706" t="b">
        <f t="shared" si="21"/>
        <v>0</v>
      </c>
      <c r="W191" s="706" t="b">
        <f t="shared" si="21"/>
        <v>0</v>
      </c>
      <c r="X191" s="706" t="b">
        <f t="shared" si="21"/>
        <v>0</v>
      </c>
      <c r="Y191" s="706" t="b">
        <f t="shared" si="21"/>
        <v>0</v>
      </c>
      <c r="Z191" s="706">
        <f t="shared" si="22"/>
        <v>0</v>
      </c>
      <c r="AA191" s="706" t="str">
        <f t="shared" si="22"/>
        <v/>
      </c>
      <c r="AB191" s="706" t="str">
        <f t="shared" si="22"/>
        <v/>
      </c>
      <c r="AC191" s="706" t="str">
        <f t="shared" si="22"/>
        <v/>
      </c>
      <c r="AD191" s="706" t="str">
        <f t="shared" si="22"/>
        <v/>
      </c>
      <c r="AE191" s="706" t="str">
        <f t="shared" si="20"/>
        <v/>
      </c>
      <c r="AF191" s="706" t="str">
        <f t="shared" si="20"/>
        <v/>
      </c>
      <c r="AG191" s="706" t="str">
        <f t="shared" si="20"/>
        <v/>
      </c>
    </row>
    <row r="192" spans="1:33" s="121" customFormat="1" ht="17.25" hidden="1" customHeight="1" x14ac:dyDescent="0.25">
      <c r="A192" s="9"/>
      <c r="B192" s="7"/>
      <c r="C192" s="2"/>
      <c r="D192" s="5"/>
      <c r="E192" s="5"/>
      <c r="F192" s="16"/>
      <c r="G192" s="47"/>
      <c r="H192" s="48"/>
      <c r="I192" s="49"/>
      <c r="J192" s="82"/>
      <c r="K192" s="56"/>
      <c r="L192" s="57"/>
      <c r="M192" s="58"/>
      <c r="N192" s="57"/>
      <c r="O192" s="58"/>
      <c r="P192" s="56"/>
      <c r="Q192" s="49"/>
      <c r="R192" s="706" t="b">
        <f t="shared" si="21"/>
        <v>1</v>
      </c>
      <c r="S192" s="706" t="b">
        <f t="shared" si="21"/>
        <v>0</v>
      </c>
      <c r="T192" s="706" t="b">
        <f t="shared" si="21"/>
        <v>0</v>
      </c>
      <c r="U192" s="706" t="b">
        <f t="shared" si="21"/>
        <v>0</v>
      </c>
      <c r="V192" s="706" t="b">
        <f t="shared" si="21"/>
        <v>0</v>
      </c>
      <c r="W192" s="706" t="b">
        <f t="shared" si="21"/>
        <v>0</v>
      </c>
      <c r="X192" s="706" t="b">
        <f t="shared" si="21"/>
        <v>0</v>
      </c>
      <c r="Y192" s="706" t="b">
        <f t="shared" si="21"/>
        <v>0</v>
      </c>
      <c r="Z192" s="706">
        <f t="shared" si="22"/>
        <v>0</v>
      </c>
      <c r="AA192" s="706" t="str">
        <f t="shared" si="22"/>
        <v/>
      </c>
      <c r="AB192" s="706" t="str">
        <f t="shared" si="22"/>
        <v/>
      </c>
      <c r="AC192" s="706" t="str">
        <f t="shared" si="22"/>
        <v/>
      </c>
      <c r="AD192" s="706" t="str">
        <f t="shared" si="22"/>
        <v/>
      </c>
      <c r="AE192" s="706" t="str">
        <f t="shared" si="20"/>
        <v/>
      </c>
      <c r="AF192" s="706" t="str">
        <f t="shared" si="20"/>
        <v/>
      </c>
      <c r="AG192" s="706" t="str">
        <f t="shared" si="20"/>
        <v/>
      </c>
    </row>
    <row r="193" spans="1:33" s="121" customFormat="1" ht="17.25" hidden="1" customHeight="1" x14ac:dyDescent="0.25">
      <c r="A193" s="9"/>
      <c r="B193" s="7"/>
      <c r="C193" s="2"/>
      <c r="D193" s="5"/>
      <c r="E193" s="5"/>
      <c r="F193" s="16"/>
      <c r="G193" s="47"/>
      <c r="H193" s="48"/>
      <c r="I193" s="49"/>
      <c r="J193" s="82"/>
      <c r="K193" s="56"/>
      <c r="L193" s="57"/>
      <c r="M193" s="58"/>
      <c r="N193" s="57"/>
      <c r="O193" s="58"/>
      <c r="P193" s="56"/>
      <c r="Q193" s="49"/>
      <c r="R193" s="706" t="b">
        <f t="shared" si="21"/>
        <v>1</v>
      </c>
      <c r="S193" s="706" t="b">
        <f t="shared" si="21"/>
        <v>0</v>
      </c>
      <c r="T193" s="706" t="b">
        <f t="shared" si="21"/>
        <v>0</v>
      </c>
      <c r="U193" s="706" t="b">
        <f t="shared" si="21"/>
        <v>0</v>
      </c>
      <c r="V193" s="706" t="b">
        <f t="shared" si="21"/>
        <v>0</v>
      </c>
      <c r="W193" s="706" t="b">
        <f t="shared" si="21"/>
        <v>0</v>
      </c>
      <c r="X193" s="706" t="b">
        <f t="shared" si="21"/>
        <v>0</v>
      </c>
      <c r="Y193" s="706" t="b">
        <f t="shared" si="21"/>
        <v>0</v>
      </c>
      <c r="Z193" s="706">
        <f t="shared" si="22"/>
        <v>0</v>
      </c>
      <c r="AA193" s="706" t="str">
        <f t="shared" si="22"/>
        <v/>
      </c>
      <c r="AB193" s="706" t="str">
        <f t="shared" si="22"/>
        <v/>
      </c>
      <c r="AC193" s="706" t="str">
        <f t="shared" si="22"/>
        <v/>
      </c>
      <c r="AD193" s="706" t="str">
        <f t="shared" si="22"/>
        <v/>
      </c>
      <c r="AE193" s="706" t="str">
        <f t="shared" si="20"/>
        <v/>
      </c>
      <c r="AF193" s="706" t="str">
        <f t="shared" si="20"/>
        <v/>
      </c>
      <c r="AG193" s="706" t="str">
        <f t="shared" si="20"/>
        <v/>
      </c>
    </row>
    <row r="194" spans="1:33" s="121" customFormat="1" ht="17.25" hidden="1" customHeight="1" x14ac:dyDescent="0.25">
      <c r="A194" s="9"/>
      <c r="B194" s="7"/>
      <c r="C194" s="2"/>
      <c r="D194" s="5"/>
      <c r="E194" s="5"/>
      <c r="F194" s="16"/>
      <c r="G194" s="47"/>
      <c r="H194" s="48"/>
      <c r="I194" s="49"/>
      <c r="J194" s="82"/>
      <c r="K194" s="56"/>
      <c r="L194" s="57"/>
      <c r="M194" s="58"/>
      <c r="N194" s="57"/>
      <c r="O194" s="58"/>
      <c r="P194" s="56"/>
      <c r="Q194" s="49"/>
      <c r="R194" s="706" t="b">
        <f t="shared" si="21"/>
        <v>1</v>
      </c>
      <c r="S194" s="706" t="b">
        <f t="shared" si="21"/>
        <v>0</v>
      </c>
      <c r="T194" s="706" t="b">
        <f t="shared" si="21"/>
        <v>0</v>
      </c>
      <c r="U194" s="706" t="b">
        <f t="shared" si="21"/>
        <v>0</v>
      </c>
      <c r="V194" s="706" t="b">
        <f t="shared" si="21"/>
        <v>0</v>
      </c>
      <c r="W194" s="706" t="b">
        <f t="shared" si="21"/>
        <v>0</v>
      </c>
      <c r="X194" s="706" t="b">
        <f t="shared" si="21"/>
        <v>0</v>
      </c>
      <c r="Y194" s="706" t="b">
        <f t="shared" si="21"/>
        <v>0</v>
      </c>
      <c r="Z194" s="706">
        <f t="shared" si="22"/>
        <v>0</v>
      </c>
      <c r="AA194" s="706" t="str">
        <f t="shared" si="22"/>
        <v/>
      </c>
      <c r="AB194" s="706" t="str">
        <f t="shared" si="22"/>
        <v/>
      </c>
      <c r="AC194" s="706" t="str">
        <f t="shared" si="22"/>
        <v/>
      </c>
      <c r="AD194" s="706" t="str">
        <f t="shared" si="22"/>
        <v/>
      </c>
      <c r="AE194" s="706" t="str">
        <f t="shared" si="20"/>
        <v/>
      </c>
      <c r="AF194" s="706" t="str">
        <f t="shared" si="20"/>
        <v/>
      </c>
      <c r="AG194" s="706" t="str">
        <f t="shared" si="20"/>
        <v/>
      </c>
    </row>
    <row r="195" spans="1:33" s="121" customFormat="1" ht="17.25" hidden="1" customHeight="1" x14ac:dyDescent="0.25">
      <c r="A195" s="9"/>
      <c r="B195" s="7"/>
      <c r="C195" s="2"/>
      <c r="D195" s="5"/>
      <c r="E195" s="5"/>
      <c r="F195" s="16"/>
      <c r="G195" s="47"/>
      <c r="H195" s="48"/>
      <c r="I195" s="49"/>
      <c r="J195" s="82"/>
      <c r="K195" s="56"/>
      <c r="L195" s="57"/>
      <c r="M195" s="58"/>
      <c r="N195" s="57"/>
      <c r="O195" s="58"/>
      <c r="P195" s="56"/>
      <c r="Q195" s="49"/>
      <c r="R195" s="706" t="b">
        <f t="shared" si="21"/>
        <v>1</v>
      </c>
      <c r="S195" s="706" t="b">
        <f t="shared" si="21"/>
        <v>0</v>
      </c>
      <c r="T195" s="706" t="b">
        <f t="shared" si="21"/>
        <v>0</v>
      </c>
      <c r="U195" s="706" t="b">
        <f t="shared" si="21"/>
        <v>0</v>
      </c>
      <c r="V195" s="706" t="b">
        <f t="shared" si="21"/>
        <v>0</v>
      </c>
      <c r="W195" s="706" t="b">
        <f t="shared" si="21"/>
        <v>0</v>
      </c>
      <c r="X195" s="706" t="b">
        <f t="shared" si="21"/>
        <v>0</v>
      </c>
      <c r="Y195" s="706" t="b">
        <f t="shared" si="21"/>
        <v>0</v>
      </c>
      <c r="Z195" s="706">
        <f t="shared" si="22"/>
        <v>0</v>
      </c>
      <c r="AA195" s="706" t="str">
        <f t="shared" si="22"/>
        <v/>
      </c>
      <c r="AB195" s="706" t="str">
        <f t="shared" si="22"/>
        <v/>
      </c>
      <c r="AC195" s="706" t="str">
        <f t="shared" si="22"/>
        <v/>
      </c>
      <c r="AD195" s="706" t="str">
        <f t="shared" si="22"/>
        <v/>
      </c>
      <c r="AE195" s="706" t="str">
        <f t="shared" si="20"/>
        <v/>
      </c>
      <c r="AF195" s="706" t="str">
        <f t="shared" si="20"/>
        <v/>
      </c>
      <c r="AG195" s="706" t="str">
        <f t="shared" si="20"/>
        <v/>
      </c>
    </row>
    <row r="196" spans="1:33" s="121" customFormat="1" ht="17.25" hidden="1" customHeight="1" x14ac:dyDescent="0.25">
      <c r="A196" s="9"/>
      <c r="B196" s="7"/>
      <c r="C196" s="2"/>
      <c r="D196" s="5"/>
      <c r="E196" s="5"/>
      <c r="F196" s="16"/>
      <c r="G196" s="47"/>
      <c r="H196" s="48"/>
      <c r="I196" s="49"/>
      <c r="J196" s="82"/>
      <c r="K196" s="56"/>
      <c r="L196" s="57"/>
      <c r="M196" s="58"/>
      <c r="N196" s="57"/>
      <c r="O196" s="58"/>
      <c r="P196" s="56"/>
      <c r="Q196" s="49"/>
      <c r="R196" s="706" t="b">
        <f t="shared" si="21"/>
        <v>1</v>
      </c>
      <c r="S196" s="706" t="b">
        <f t="shared" si="21"/>
        <v>0</v>
      </c>
      <c r="T196" s="706" t="b">
        <f t="shared" si="21"/>
        <v>0</v>
      </c>
      <c r="U196" s="706" t="b">
        <f t="shared" si="21"/>
        <v>0</v>
      </c>
      <c r="V196" s="706" t="b">
        <f t="shared" si="21"/>
        <v>0</v>
      </c>
      <c r="W196" s="706" t="b">
        <f t="shared" si="21"/>
        <v>0</v>
      </c>
      <c r="X196" s="706" t="b">
        <f t="shared" si="21"/>
        <v>0</v>
      </c>
      <c r="Y196" s="706" t="b">
        <f t="shared" si="21"/>
        <v>0</v>
      </c>
      <c r="Z196" s="706">
        <f t="shared" si="22"/>
        <v>0</v>
      </c>
      <c r="AA196" s="706" t="str">
        <f t="shared" si="22"/>
        <v/>
      </c>
      <c r="AB196" s="706" t="str">
        <f t="shared" si="22"/>
        <v/>
      </c>
      <c r="AC196" s="706" t="str">
        <f t="shared" si="22"/>
        <v/>
      </c>
      <c r="AD196" s="706" t="str">
        <f t="shared" si="22"/>
        <v/>
      </c>
      <c r="AE196" s="706" t="str">
        <f t="shared" si="20"/>
        <v/>
      </c>
      <c r="AF196" s="706" t="str">
        <f t="shared" si="20"/>
        <v/>
      </c>
      <c r="AG196" s="706" t="str">
        <f t="shared" si="20"/>
        <v/>
      </c>
    </row>
    <row r="197" spans="1:33" s="121" customFormat="1" ht="17.25" hidden="1" customHeight="1" x14ac:dyDescent="0.25">
      <c r="A197" s="9"/>
      <c r="B197" s="7"/>
      <c r="C197" s="2"/>
      <c r="D197" s="5"/>
      <c r="E197" s="5"/>
      <c r="F197" s="16"/>
      <c r="G197" s="47"/>
      <c r="H197" s="48"/>
      <c r="I197" s="49"/>
      <c r="J197" s="82"/>
      <c r="K197" s="56"/>
      <c r="L197" s="57"/>
      <c r="M197" s="58"/>
      <c r="N197" s="57"/>
      <c r="O197" s="58"/>
      <c r="P197" s="56"/>
      <c r="Q197" s="49"/>
      <c r="R197" s="706" t="b">
        <f t="shared" si="21"/>
        <v>1</v>
      </c>
      <c r="S197" s="706" t="b">
        <f t="shared" si="21"/>
        <v>0</v>
      </c>
      <c r="T197" s="706" t="b">
        <f t="shared" si="21"/>
        <v>0</v>
      </c>
      <c r="U197" s="706" t="b">
        <f t="shared" si="21"/>
        <v>0</v>
      </c>
      <c r="V197" s="706" t="b">
        <f t="shared" si="21"/>
        <v>0</v>
      </c>
      <c r="W197" s="706" t="b">
        <f t="shared" si="21"/>
        <v>0</v>
      </c>
      <c r="X197" s="706" t="b">
        <f t="shared" si="21"/>
        <v>0</v>
      </c>
      <c r="Y197" s="706" t="b">
        <f t="shared" si="21"/>
        <v>0</v>
      </c>
      <c r="Z197" s="706">
        <f t="shared" si="22"/>
        <v>0</v>
      </c>
      <c r="AA197" s="706" t="str">
        <f t="shared" si="22"/>
        <v/>
      </c>
      <c r="AB197" s="706" t="str">
        <f t="shared" si="22"/>
        <v/>
      </c>
      <c r="AC197" s="706" t="str">
        <f t="shared" si="22"/>
        <v/>
      </c>
      <c r="AD197" s="706" t="str">
        <f t="shared" si="22"/>
        <v/>
      </c>
      <c r="AE197" s="706" t="str">
        <f t="shared" si="20"/>
        <v/>
      </c>
      <c r="AF197" s="706" t="str">
        <f t="shared" si="20"/>
        <v/>
      </c>
      <c r="AG197" s="706" t="str">
        <f t="shared" si="20"/>
        <v/>
      </c>
    </row>
    <row r="198" spans="1:33" s="121" customFormat="1" ht="17.25" hidden="1" customHeight="1" x14ac:dyDescent="0.25">
      <c r="A198" s="9"/>
      <c r="B198" s="7"/>
      <c r="C198" s="2"/>
      <c r="D198" s="5"/>
      <c r="E198" s="5"/>
      <c r="F198" s="16"/>
      <c r="G198" s="47"/>
      <c r="H198" s="48"/>
      <c r="I198" s="49"/>
      <c r="J198" s="82"/>
      <c r="K198" s="56"/>
      <c r="L198" s="57"/>
      <c r="M198" s="58"/>
      <c r="N198" s="57"/>
      <c r="O198" s="58"/>
      <c r="P198" s="56"/>
      <c r="Q198" s="49"/>
      <c r="R198" s="706" t="b">
        <f t="shared" si="21"/>
        <v>1</v>
      </c>
      <c r="S198" s="706" t="b">
        <f t="shared" si="21"/>
        <v>0</v>
      </c>
      <c r="T198" s="706" t="b">
        <f t="shared" si="21"/>
        <v>0</v>
      </c>
      <c r="U198" s="706" t="b">
        <f t="shared" si="21"/>
        <v>0</v>
      </c>
      <c r="V198" s="706" t="b">
        <f t="shared" si="21"/>
        <v>0</v>
      </c>
      <c r="W198" s="706" t="b">
        <f t="shared" si="21"/>
        <v>0</v>
      </c>
      <c r="X198" s="706" t="b">
        <f t="shared" si="21"/>
        <v>0</v>
      </c>
      <c r="Y198" s="706" t="b">
        <f t="shared" si="21"/>
        <v>0</v>
      </c>
      <c r="Z198" s="706">
        <f t="shared" si="22"/>
        <v>0</v>
      </c>
      <c r="AA198" s="706" t="str">
        <f t="shared" si="22"/>
        <v/>
      </c>
      <c r="AB198" s="706" t="str">
        <f t="shared" si="22"/>
        <v/>
      </c>
      <c r="AC198" s="706" t="str">
        <f t="shared" si="22"/>
        <v/>
      </c>
      <c r="AD198" s="706" t="str">
        <f t="shared" si="22"/>
        <v/>
      </c>
      <c r="AE198" s="706" t="str">
        <f t="shared" si="20"/>
        <v/>
      </c>
      <c r="AF198" s="706" t="str">
        <f t="shared" si="20"/>
        <v/>
      </c>
      <c r="AG198" s="706" t="str">
        <f t="shared" si="20"/>
        <v/>
      </c>
    </row>
    <row r="199" spans="1:33" s="121" customFormat="1" ht="17.25" hidden="1" customHeight="1" x14ac:dyDescent="0.25">
      <c r="A199" s="9"/>
      <c r="B199" s="7"/>
      <c r="C199" s="2"/>
      <c r="D199" s="5"/>
      <c r="E199" s="5"/>
      <c r="F199" s="16"/>
      <c r="G199" s="47"/>
      <c r="H199" s="48"/>
      <c r="I199" s="49"/>
      <c r="J199" s="82"/>
      <c r="K199" s="56"/>
      <c r="L199" s="57"/>
      <c r="M199" s="58"/>
      <c r="N199" s="57"/>
      <c r="O199" s="58"/>
      <c r="P199" s="56"/>
      <c r="Q199" s="49"/>
      <c r="R199" s="706" t="b">
        <f t="shared" si="21"/>
        <v>1</v>
      </c>
      <c r="S199" s="706" t="b">
        <f t="shared" si="21"/>
        <v>0</v>
      </c>
      <c r="T199" s="706" t="b">
        <f t="shared" si="21"/>
        <v>0</v>
      </c>
      <c r="U199" s="706" t="b">
        <f t="shared" si="21"/>
        <v>0</v>
      </c>
      <c r="V199" s="706" t="b">
        <f t="shared" si="21"/>
        <v>0</v>
      </c>
      <c r="W199" s="706" t="b">
        <f t="shared" si="21"/>
        <v>0</v>
      </c>
      <c r="X199" s="706" t="b">
        <f t="shared" si="21"/>
        <v>0</v>
      </c>
      <c r="Y199" s="706" t="b">
        <f t="shared" si="21"/>
        <v>0</v>
      </c>
      <c r="Z199" s="706">
        <f t="shared" si="22"/>
        <v>0</v>
      </c>
      <c r="AA199" s="706" t="str">
        <f t="shared" si="22"/>
        <v/>
      </c>
      <c r="AB199" s="706" t="str">
        <f t="shared" si="22"/>
        <v/>
      </c>
      <c r="AC199" s="706" t="str">
        <f t="shared" si="22"/>
        <v/>
      </c>
      <c r="AD199" s="706" t="str">
        <f t="shared" si="22"/>
        <v/>
      </c>
      <c r="AE199" s="706" t="str">
        <f t="shared" si="20"/>
        <v/>
      </c>
      <c r="AF199" s="706" t="str">
        <f t="shared" si="20"/>
        <v/>
      </c>
      <c r="AG199" s="706" t="str">
        <f t="shared" si="20"/>
        <v/>
      </c>
    </row>
    <row r="200" spans="1:33" s="121" customFormat="1" ht="17.25" hidden="1" customHeight="1" thickBot="1" x14ac:dyDescent="0.3">
      <c r="A200" s="10"/>
      <c r="B200" s="11"/>
      <c r="C200" s="3"/>
      <c r="D200" s="6"/>
      <c r="E200" s="6"/>
      <c r="F200" s="17"/>
      <c r="G200" s="50"/>
      <c r="H200" s="51"/>
      <c r="I200" s="52"/>
      <c r="J200" s="59"/>
      <c r="K200" s="60"/>
      <c r="L200" s="61"/>
      <c r="M200" s="62"/>
      <c r="N200" s="61"/>
      <c r="O200" s="62"/>
      <c r="P200" s="60"/>
      <c r="Q200" s="52"/>
      <c r="R200" s="706" t="b">
        <f t="shared" si="21"/>
        <v>1</v>
      </c>
      <c r="S200" s="706" t="b">
        <f t="shared" si="21"/>
        <v>0</v>
      </c>
      <c r="T200" s="706" t="b">
        <f t="shared" si="21"/>
        <v>0</v>
      </c>
      <c r="U200" s="706" t="b">
        <f t="shared" si="21"/>
        <v>0</v>
      </c>
      <c r="V200" s="706" t="b">
        <f t="shared" si="21"/>
        <v>0</v>
      </c>
      <c r="W200" s="706" t="b">
        <f t="shared" si="21"/>
        <v>0</v>
      </c>
      <c r="X200" s="706" t="b">
        <f t="shared" si="21"/>
        <v>0</v>
      </c>
      <c r="Y200" s="706" t="b">
        <f t="shared" si="21"/>
        <v>0</v>
      </c>
      <c r="Z200" s="706">
        <f t="shared" si="22"/>
        <v>0</v>
      </c>
      <c r="AA200" s="706" t="str">
        <f t="shared" si="22"/>
        <v/>
      </c>
      <c r="AB200" s="706" t="str">
        <f t="shared" si="22"/>
        <v/>
      </c>
      <c r="AC200" s="706" t="str">
        <f t="shared" si="22"/>
        <v/>
      </c>
      <c r="AD200" s="706" t="str">
        <f t="shared" si="22"/>
        <v/>
      </c>
      <c r="AE200" s="706" t="str">
        <f t="shared" si="20"/>
        <v/>
      </c>
      <c r="AF200" s="706" t="str">
        <f t="shared" si="20"/>
        <v/>
      </c>
      <c r="AG200" s="706" t="str">
        <f t="shared" si="20"/>
        <v/>
      </c>
    </row>
    <row r="201" spans="1:33" hidden="1" x14ac:dyDescent="0.3">
      <c r="R201" s="270"/>
      <c r="S201" s="270"/>
      <c r="T201" s="270"/>
      <c r="U201" s="270"/>
      <c r="V201" s="270"/>
      <c r="W201" s="270"/>
      <c r="X201" s="270"/>
      <c r="Y201" s="270" t="s">
        <v>977</v>
      </c>
      <c r="Z201" s="707">
        <f>COUNTIF(Z6:Z200,"NCC")</f>
        <v>0</v>
      </c>
      <c r="AA201" s="707">
        <f t="shared" ref="AA201:AG201" si="23">COUNTIF(AA6:AA199,"NCC")</f>
        <v>0</v>
      </c>
      <c r="AB201" s="707">
        <f t="shared" si="23"/>
        <v>0</v>
      </c>
      <c r="AC201" s="707">
        <f t="shared" si="23"/>
        <v>0</v>
      </c>
      <c r="AD201" s="707">
        <f t="shared" si="23"/>
        <v>0</v>
      </c>
      <c r="AE201" s="707">
        <f t="shared" si="23"/>
        <v>0</v>
      </c>
      <c r="AF201" s="707">
        <f t="shared" si="23"/>
        <v>0</v>
      </c>
      <c r="AG201" s="707">
        <f t="shared" si="23"/>
        <v>0</v>
      </c>
    </row>
    <row r="202" spans="1:33" hidden="1" x14ac:dyDescent="0.3">
      <c r="I202" s="150" t="str">
        <f>SelectionLists!P4 &amp; ":"</f>
        <v>NC+:</v>
      </c>
      <c r="J202" s="151">
        <f>COUNTIF($J$7:$J$200,SelectionLists!P4)+COUNTIF($J$7:$J$200,SelectionLists!P8)</f>
        <v>0</v>
      </c>
      <c r="O202" s="142"/>
      <c r="R202" s="270"/>
      <c r="S202" s="270"/>
      <c r="T202" s="270"/>
      <c r="U202" s="270"/>
      <c r="V202" s="270"/>
      <c r="W202" s="270"/>
      <c r="X202" s="270"/>
      <c r="Y202" s="270" t="s">
        <v>56</v>
      </c>
      <c r="Z202" s="707">
        <f t="shared" ref="Z202:AG202" si="24">COUNTIF(Z7:Z200,"NC+")</f>
        <v>0</v>
      </c>
      <c r="AA202" s="707">
        <f t="shared" si="24"/>
        <v>0</v>
      </c>
      <c r="AB202" s="707">
        <f t="shared" si="24"/>
        <v>0</v>
      </c>
      <c r="AC202" s="707">
        <f t="shared" si="24"/>
        <v>0</v>
      </c>
      <c r="AD202" s="707">
        <f t="shared" si="24"/>
        <v>0</v>
      </c>
      <c r="AE202" s="707">
        <f t="shared" si="24"/>
        <v>0</v>
      </c>
      <c r="AF202" s="707">
        <f t="shared" si="24"/>
        <v>0</v>
      </c>
      <c r="AG202" s="707">
        <f t="shared" si="24"/>
        <v>0</v>
      </c>
    </row>
    <row r="203" spans="1:33" hidden="1" x14ac:dyDescent="0.3">
      <c r="I203" s="150" t="str">
        <f>SelectionLists!P5 &amp; ":"</f>
        <v>nc-:</v>
      </c>
      <c r="J203" s="151">
        <f>COUNTIF($J$7:$J$200,SelectionLists!P5)+COUNTIF($J$7:$J$200,SelectionLists!P9)</f>
        <v>0</v>
      </c>
      <c r="O203" s="142"/>
      <c r="R203" s="270"/>
      <c r="S203" s="270"/>
      <c r="T203" s="270"/>
      <c r="U203" s="270"/>
      <c r="V203" s="270"/>
      <c r="W203" s="270"/>
      <c r="X203" s="270"/>
      <c r="Y203" s="270" t="s">
        <v>57</v>
      </c>
      <c r="Z203" s="707">
        <f t="shared" ref="Z203:AG203" si="25">COUNTIF(Z7:Z200,"nc-")</f>
        <v>0</v>
      </c>
      <c r="AA203" s="707">
        <f t="shared" si="25"/>
        <v>0</v>
      </c>
      <c r="AB203" s="707">
        <f t="shared" si="25"/>
        <v>0</v>
      </c>
      <c r="AC203" s="707">
        <f t="shared" si="25"/>
        <v>0</v>
      </c>
      <c r="AD203" s="707">
        <f t="shared" si="25"/>
        <v>0</v>
      </c>
      <c r="AE203" s="707">
        <f t="shared" si="25"/>
        <v>0</v>
      </c>
      <c r="AF203" s="707">
        <f t="shared" si="25"/>
        <v>0</v>
      </c>
      <c r="AG203" s="707">
        <f t="shared" si="25"/>
        <v>0</v>
      </c>
    </row>
    <row r="204" spans="1:33" hidden="1" x14ac:dyDescent="0.3">
      <c r="I204" s="150" t="str">
        <f>SelectionLists!P6 &amp; ":"</f>
        <v>RI:</v>
      </c>
      <c r="J204" s="151">
        <f>COUNTIF($J$7:$J$200,SelectionLists!P6)+COUNTIF($J$7:$J$200,SelectionLists!P10)</f>
        <v>0</v>
      </c>
      <c r="O204" s="88"/>
      <c r="R204" s="270"/>
      <c r="S204" s="270"/>
      <c r="T204" s="270"/>
      <c r="U204" s="270"/>
      <c r="V204" s="270"/>
      <c r="W204" s="270"/>
      <c r="X204" s="270"/>
      <c r="Y204" s="270" t="s">
        <v>58</v>
      </c>
      <c r="Z204" s="708">
        <f t="shared" ref="Z204:AG204" si="26">COUNTIF(Z7:Z200,"RI")</f>
        <v>0</v>
      </c>
      <c r="AA204" s="708">
        <f t="shared" si="26"/>
        <v>0</v>
      </c>
      <c r="AB204" s="708">
        <f t="shared" si="26"/>
        <v>0</v>
      </c>
      <c r="AC204" s="708">
        <f t="shared" si="26"/>
        <v>0</v>
      </c>
      <c r="AD204" s="708">
        <f t="shared" si="26"/>
        <v>0</v>
      </c>
      <c r="AE204" s="708">
        <f t="shared" si="26"/>
        <v>0</v>
      </c>
      <c r="AF204" s="708">
        <f t="shared" si="26"/>
        <v>0</v>
      </c>
      <c r="AG204" s="708">
        <f t="shared" si="26"/>
        <v>0</v>
      </c>
    </row>
    <row r="205" spans="1:33" hidden="1" x14ac:dyDescent="0.3">
      <c r="I205" s="150" t="str">
        <f>SelectionLists!P7 &amp; ":"</f>
        <v>Full:</v>
      </c>
      <c r="J205" s="151">
        <f>COUNTIF($J$7:$J$200,SelectionLists!P7)+COUNTIF($J$7:$J$200,SelectionLists!P11)</f>
        <v>0</v>
      </c>
      <c r="O205" s="88"/>
      <c r="R205" s="270"/>
      <c r="S205" s="270"/>
      <c r="T205" s="270"/>
      <c r="U205" s="270"/>
      <c r="V205" s="270"/>
      <c r="W205" s="270"/>
      <c r="X205" s="270"/>
      <c r="Y205" s="270" t="s">
        <v>59</v>
      </c>
      <c r="Z205" s="708">
        <f t="shared" ref="Z205:AG205" si="27">COUNTIF(Z7:Z200,"Full")</f>
        <v>0</v>
      </c>
      <c r="AA205" s="708">
        <f t="shared" si="27"/>
        <v>0</v>
      </c>
      <c r="AB205" s="708">
        <f t="shared" si="27"/>
        <v>0</v>
      </c>
      <c r="AC205" s="708">
        <f t="shared" si="27"/>
        <v>0</v>
      </c>
      <c r="AD205" s="708">
        <f t="shared" si="27"/>
        <v>0</v>
      </c>
      <c r="AE205" s="708">
        <f t="shared" si="27"/>
        <v>0</v>
      </c>
      <c r="AF205" s="708">
        <f t="shared" si="27"/>
        <v>0</v>
      </c>
      <c r="AG205" s="708">
        <f t="shared" si="27"/>
        <v>0</v>
      </c>
    </row>
    <row r="206" spans="1:33" hidden="1" x14ac:dyDescent="0.3">
      <c r="I206" s="150" t="str">
        <f>SelectionLists!P14 &amp; ":"</f>
        <v>tbd:</v>
      </c>
      <c r="J206" s="151">
        <f>COUNTIF($J$7:$J$200,SelectionLists!P14)</f>
        <v>60</v>
      </c>
      <c r="O206" s="142"/>
      <c r="R206" s="270"/>
      <c r="S206" s="270"/>
      <c r="T206" s="270"/>
      <c r="U206" s="270"/>
      <c r="V206" s="270"/>
      <c r="W206" s="270"/>
      <c r="X206" s="270"/>
      <c r="Y206" s="270" t="s">
        <v>86</v>
      </c>
      <c r="Z206" s="708">
        <f t="shared" ref="Z206:AG206" si="28">COUNTIF(Z7:Z200,"tbd")</f>
        <v>60</v>
      </c>
      <c r="AA206" s="708">
        <f t="shared" si="28"/>
        <v>0</v>
      </c>
      <c r="AB206" s="708">
        <f t="shared" si="28"/>
        <v>0</v>
      </c>
      <c r="AC206" s="708">
        <f t="shared" si="28"/>
        <v>0</v>
      </c>
      <c r="AD206" s="708">
        <f t="shared" si="28"/>
        <v>0</v>
      </c>
      <c r="AE206" s="708">
        <f t="shared" si="28"/>
        <v>0</v>
      </c>
      <c r="AF206" s="708">
        <f t="shared" si="28"/>
        <v>0</v>
      </c>
      <c r="AG206" s="708">
        <f t="shared" si="28"/>
        <v>0</v>
      </c>
    </row>
    <row r="207" spans="1:33" hidden="1" x14ac:dyDescent="0.3">
      <c r="I207" s="150" t="str">
        <f>SelectionLists!P15 &amp; ":"</f>
        <v>n/a:</v>
      </c>
      <c r="J207" s="151">
        <f>COUNTIF($J$7:$J$200,SelectionLists!P15)</f>
        <v>0</v>
      </c>
      <c r="O207" s="142"/>
      <c r="R207" s="270"/>
      <c r="S207" s="270"/>
      <c r="T207" s="270"/>
      <c r="U207" s="270"/>
      <c r="V207" s="270"/>
      <c r="W207" s="270"/>
      <c r="X207" s="270"/>
      <c r="Y207" s="270"/>
      <c r="Z207" s="270"/>
      <c r="AA207" s="270"/>
      <c r="AB207" s="270"/>
      <c r="AC207" s="270"/>
      <c r="AD207" s="270"/>
      <c r="AE207" s="270"/>
      <c r="AF207" s="270"/>
      <c r="AG207" s="270"/>
    </row>
    <row r="208" spans="1:33" hidden="1" x14ac:dyDescent="0.3">
      <c r="R208" s="270"/>
      <c r="S208" s="270"/>
      <c r="T208" s="270"/>
      <c r="U208" s="270"/>
      <c r="V208" s="270"/>
      <c r="W208" s="270"/>
      <c r="X208" s="270"/>
      <c r="Y208" s="270"/>
      <c r="Z208" s="270"/>
      <c r="AA208" s="270"/>
      <c r="AB208" s="270"/>
      <c r="AC208" s="270"/>
      <c r="AD208" s="270"/>
      <c r="AE208" s="270"/>
      <c r="AF208" s="270"/>
      <c r="AG208" s="270"/>
    </row>
    <row r="209" spans="18:33" hidden="1" x14ac:dyDescent="0.3">
      <c r="R209" s="270"/>
      <c r="S209" s="270"/>
      <c r="T209" s="270"/>
      <c r="U209" s="270"/>
      <c r="V209" s="270"/>
      <c r="W209" s="270"/>
      <c r="X209" s="270"/>
      <c r="Y209" s="270"/>
      <c r="Z209" s="270"/>
      <c r="AA209" s="270"/>
      <c r="AB209" s="270"/>
      <c r="AC209" s="270"/>
      <c r="AD209" s="270"/>
      <c r="AE209" s="270"/>
      <c r="AF209" s="270"/>
      <c r="AG209" s="270"/>
    </row>
    <row r="210" spans="18:33" hidden="1" x14ac:dyDescent="0.3">
      <c r="R210" s="270"/>
      <c r="S210" s="270"/>
      <c r="T210" s="270"/>
      <c r="U210" s="270"/>
      <c r="V210" s="270"/>
      <c r="W210" s="270"/>
      <c r="X210" s="270"/>
      <c r="Y210" s="270"/>
      <c r="Z210" s="270"/>
      <c r="AA210" s="270"/>
      <c r="AB210" s="270"/>
      <c r="AC210" s="270"/>
      <c r="AD210" s="270"/>
      <c r="AE210" s="270"/>
      <c r="AF210" s="270"/>
      <c r="AG210" s="270"/>
    </row>
    <row r="211" spans="18:33" hidden="1" x14ac:dyDescent="0.3">
      <c r="R211" s="270"/>
      <c r="S211" s="270"/>
      <c r="T211" s="270"/>
      <c r="U211" s="270"/>
      <c r="V211" s="270"/>
      <c r="W211" s="270"/>
      <c r="X211" s="270"/>
      <c r="Y211" s="270"/>
      <c r="Z211" s="270"/>
      <c r="AA211" s="270"/>
      <c r="AB211" s="270"/>
      <c r="AC211" s="270"/>
      <c r="AD211" s="270"/>
      <c r="AE211" s="270"/>
      <c r="AF211" s="270"/>
      <c r="AG211" s="270"/>
    </row>
    <row r="212" spans="18:33" hidden="1" x14ac:dyDescent="0.3">
      <c r="R212" s="270"/>
      <c r="S212" s="270"/>
      <c r="T212" s="270"/>
      <c r="U212" s="270"/>
      <c r="V212" s="270"/>
      <c r="W212" s="270"/>
      <c r="X212" s="270"/>
      <c r="Y212" s="270"/>
      <c r="Z212" s="270"/>
      <c r="AA212" s="270"/>
      <c r="AB212" s="270"/>
      <c r="AC212" s="270"/>
      <c r="AD212" s="270"/>
      <c r="AE212" s="270"/>
      <c r="AF212" s="270"/>
      <c r="AG212" s="270"/>
    </row>
    <row r="213" spans="18:33" hidden="1" x14ac:dyDescent="0.3">
      <c r="R213" s="270"/>
      <c r="S213" s="270"/>
      <c r="T213" s="270"/>
      <c r="U213" s="270"/>
      <c r="V213" s="270"/>
      <c r="W213" s="270"/>
      <c r="X213" s="270"/>
      <c r="Y213" s="270"/>
      <c r="Z213" s="270"/>
      <c r="AA213" s="270"/>
      <c r="AB213" s="270"/>
      <c r="AC213" s="270"/>
      <c r="AD213" s="270"/>
      <c r="AE213" s="270"/>
      <c r="AF213" s="270"/>
      <c r="AG213" s="270"/>
    </row>
    <row r="214" spans="18:33" hidden="1" x14ac:dyDescent="0.3">
      <c r="R214" s="270"/>
      <c r="S214" s="270"/>
      <c r="T214" s="270"/>
      <c r="U214" s="270"/>
      <c r="V214" s="270"/>
      <c r="W214" s="270"/>
      <c r="X214" s="270"/>
      <c r="Y214" s="270"/>
      <c r="Z214" s="270"/>
      <c r="AA214" s="270"/>
      <c r="AB214" s="270"/>
      <c r="AC214" s="270"/>
      <c r="AD214" s="270"/>
      <c r="AE214" s="270"/>
      <c r="AF214" s="270"/>
      <c r="AG214" s="270"/>
    </row>
    <row r="215" spans="18:33" hidden="1" x14ac:dyDescent="0.3">
      <c r="R215" s="270"/>
      <c r="S215" s="270"/>
      <c r="T215" s="270"/>
      <c r="U215" s="270"/>
      <c r="V215" s="270"/>
      <c r="W215" s="270"/>
      <c r="X215" s="270"/>
      <c r="Y215" s="270"/>
      <c r="Z215" s="270"/>
      <c r="AA215" s="270"/>
      <c r="AB215" s="270"/>
      <c r="AC215" s="270"/>
      <c r="AD215" s="270"/>
      <c r="AE215" s="270"/>
      <c r="AF215" s="270"/>
      <c r="AG215" s="270"/>
    </row>
    <row r="216" spans="18:33" hidden="1" x14ac:dyDescent="0.3">
      <c r="R216" s="270"/>
      <c r="S216" s="270"/>
      <c r="T216" s="270"/>
      <c r="U216" s="270"/>
      <c r="V216" s="270"/>
      <c r="W216" s="270"/>
      <c r="X216" s="270"/>
      <c r="Y216" s="270"/>
      <c r="Z216" s="270"/>
      <c r="AA216" s="270"/>
      <c r="AB216" s="270"/>
      <c r="AC216" s="270"/>
      <c r="AD216" s="270"/>
      <c r="AE216" s="270"/>
      <c r="AF216" s="270"/>
      <c r="AG216" s="270"/>
    </row>
    <row r="217" spans="18:33" hidden="1" x14ac:dyDescent="0.3">
      <c r="R217" s="270"/>
      <c r="S217" s="270"/>
      <c r="T217" s="270"/>
      <c r="U217" s="270"/>
      <c r="V217" s="270"/>
      <c r="W217" s="270"/>
      <c r="X217" s="270"/>
      <c r="Y217" s="270"/>
      <c r="Z217" s="270"/>
      <c r="AA217" s="270"/>
      <c r="AB217" s="270"/>
      <c r="AC217" s="270"/>
      <c r="AD217" s="270"/>
      <c r="AE217" s="270"/>
      <c r="AF217" s="270"/>
      <c r="AG217" s="270"/>
    </row>
    <row r="218" spans="18:33" hidden="1" x14ac:dyDescent="0.3">
      <c r="R218" s="270"/>
      <c r="S218" s="270"/>
      <c r="T218" s="270"/>
      <c r="U218" s="270"/>
      <c r="V218" s="270"/>
      <c r="W218" s="270"/>
      <c r="X218" s="270"/>
      <c r="Y218" s="270"/>
      <c r="Z218" s="270"/>
      <c r="AA218" s="270"/>
      <c r="AB218" s="270"/>
      <c r="AC218" s="270"/>
      <c r="AD218" s="270"/>
      <c r="AE218" s="270"/>
      <c r="AF218" s="270"/>
      <c r="AG218" s="270"/>
    </row>
    <row r="219" spans="18:33" hidden="1" x14ac:dyDescent="0.3">
      <c r="R219" s="270"/>
      <c r="S219" s="270"/>
      <c r="T219" s="270"/>
      <c r="U219" s="270"/>
      <c r="V219" s="270"/>
      <c r="W219" s="270"/>
      <c r="X219" s="270"/>
      <c r="Y219" s="270"/>
      <c r="Z219" s="270"/>
      <c r="AA219" s="270"/>
      <c r="AB219" s="270"/>
      <c r="AC219" s="270"/>
      <c r="AD219" s="270"/>
      <c r="AE219" s="270"/>
      <c r="AF219" s="270"/>
      <c r="AG219" s="270"/>
    </row>
    <row r="220" spans="18:33" hidden="1" x14ac:dyDescent="0.3">
      <c r="R220" s="270"/>
      <c r="S220" s="270"/>
      <c r="T220" s="270"/>
      <c r="U220" s="270"/>
      <c r="V220" s="270"/>
      <c r="W220" s="270"/>
      <c r="X220" s="270"/>
      <c r="Y220" s="270"/>
      <c r="Z220" s="270"/>
      <c r="AA220" s="270"/>
      <c r="AB220" s="270"/>
      <c r="AC220" s="270"/>
      <c r="AD220" s="270"/>
      <c r="AE220" s="270"/>
      <c r="AF220" s="270"/>
      <c r="AG220" s="270"/>
    </row>
    <row r="221" spans="18:33" x14ac:dyDescent="0.3">
      <c r="R221" s="270"/>
      <c r="S221" s="270"/>
      <c r="T221" s="270"/>
      <c r="U221" s="270"/>
      <c r="V221" s="270"/>
      <c r="W221" s="270"/>
      <c r="X221" s="270"/>
      <c r="Y221" s="270"/>
      <c r="Z221" s="270"/>
      <c r="AA221" s="270"/>
      <c r="AB221" s="270"/>
      <c r="AC221" s="270"/>
      <c r="AD221" s="270"/>
      <c r="AE221" s="270"/>
      <c r="AF221" s="270"/>
      <c r="AG221" s="270"/>
    </row>
    <row r="222" spans="18:33" x14ac:dyDescent="0.3">
      <c r="R222" s="270"/>
      <c r="S222" s="270"/>
      <c r="T222" s="270"/>
      <c r="U222" s="270"/>
      <c r="V222" s="270"/>
      <c r="W222" s="270"/>
      <c r="X222" s="270"/>
      <c r="Y222" s="270"/>
      <c r="Z222" s="270"/>
      <c r="AA222" s="270"/>
      <c r="AB222" s="270"/>
      <c r="AC222" s="270"/>
      <c r="AD222" s="270"/>
      <c r="AE222" s="270"/>
      <c r="AF222" s="270"/>
      <c r="AG222" s="270"/>
    </row>
    <row r="223" spans="18:33" x14ac:dyDescent="0.3">
      <c r="R223" s="270"/>
      <c r="S223" s="270"/>
      <c r="T223" s="270"/>
      <c r="U223" s="270"/>
      <c r="V223" s="270"/>
      <c r="W223" s="270"/>
      <c r="X223" s="270"/>
      <c r="Y223" s="270"/>
      <c r="Z223" s="270"/>
      <c r="AA223" s="270"/>
      <c r="AB223" s="270"/>
      <c r="AC223" s="270"/>
      <c r="AD223" s="270"/>
      <c r="AE223" s="270"/>
      <c r="AF223" s="270"/>
      <c r="AG223" s="270"/>
    </row>
    <row r="224" spans="18:33" x14ac:dyDescent="0.3">
      <c r="R224" s="270"/>
      <c r="S224" s="270"/>
      <c r="T224" s="270"/>
      <c r="U224" s="270"/>
      <c r="V224" s="270"/>
      <c r="W224" s="270"/>
      <c r="X224" s="270"/>
      <c r="Y224" s="270"/>
      <c r="Z224" s="270"/>
      <c r="AA224" s="270"/>
      <c r="AB224" s="270"/>
      <c r="AC224" s="270"/>
      <c r="AD224" s="270"/>
      <c r="AE224" s="270"/>
      <c r="AF224" s="270"/>
      <c r="AG224" s="270"/>
    </row>
    <row r="225" spans="18:33" x14ac:dyDescent="0.3">
      <c r="R225" s="270"/>
      <c r="S225" s="270"/>
      <c r="T225" s="270"/>
      <c r="U225" s="270"/>
      <c r="V225" s="270"/>
      <c r="W225" s="270"/>
      <c r="X225" s="270"/>
      <c r="Y225" s="270"/>
      <c r="Z225" s="270"/>
      <c r="AA225" s="270"/>
      <c r="AB225" s="270"/>
      <c r="AC225" s="270"/>
      <c r="AD225" s="270"/>
      <c r="AE225" s="270"/>
      <c r="AF225" s="270"/>
      <c r="AG225" s="270"/>
    </row>
    <row r="226" spans="18:33" x14ac:dyDescent="0.3">
      <c r="R226" s="270"/>
      <c r="S226" s="270"/>
      <c r="T226" s="270"/>
      <c r="U226" s="270"/>
      <c r="V226" s="270"/>
      <c r="W226" s="270"/>
      <c r="X226" s="270"/>
      <c r="Y226" s="270"/>
      <c r="Z226" s="270"/>
      <c r="AA226" s="270"/>
      <c r="AB226" s="270"/>
      <c r="AC226" s="270"/>
      <c r="AD226" s="270"/>
      <c r="AE226" s="270"/>
      <c r="AF226" s="270"/>
      <c r="AG226" s="270"/>
    </row>
    <row r="227" spans="18:33" x14ac:dyDescent="0.3">
      <c r="R227" s="270"/>
      <c r="S227" s="270"/>
      <c r="T227" s="270"/>
      <c r="U227" s="270"/>
      <c r="V227" s="270"/>
      <c r="W227" s="270"/>
      <c r="X227" s="270"/>
      <c r="Y227" s="270"/>
      <c r="Z227" s="270"/>
      <c r="AA227" s="270"/>
      <c r="AB227" s="270"/>
      <c r="AC227" s="270"/>
      <c r="AD227" s="270"/>
      <c r="AE227" s="270"/>
      <c r="AF227" s="270"/>
      <c r="AG227" s="270"/>
    </row>
    <row r="228" spans="18:33" x14ac:dyDescent="0.3">
      <c r="R228" s="270"/>
      <c r="S228" s="270"/>
      <c r="T228" s="270"/>
      <c r="U228" s="270"/>
      <c r="V228" s="270"/>
      <c r="W228" s="270"/>
      <c r="X228" s="270"/>
      <c r="Y228" s="270"/>
      <c r="Z228" s="270"/>
      <c r="AA228" s="270"/>
      <c r="AB228" s="270"/>
      <c r="AC228" s="270"/>
      <c r="AD228" s="270"/>
      <c r="AE228" s="270"/>
      <c r="AF228" s="270"/>
      <c r="AG228" s="270"/>
    </row>
    <row r="229" spans="18:33" x14ac:dyDescent="0.3">
      <c r="R229" s="270"/>
      <c r="S229" s="270"/>
      <c r="T229" s="270"/>
      <c r="U229" s="270"/>
      <c r="V229" s="270"/>
      <c r="W229" s="270"/>
      <c r="X229" s="270"/>
      <c r="Y229" s="270"/>
      <c r="Z229" s="270"/>
      <c r="AA229" s="270"/>
      <c r="AB229" s="270"/>
      <c r="AC229" s="270"/>
      <c r="AD229" s="270"/>
      <c r="AE229" s="270"/>
      <c r="AF229" s="270"/>
      <c r="AG229" s="270"/>
    </row>
  </sheetData>
  <sheetProtection algorithmName="SHA-512" hashValue="DKQWB0+V1sf/CRQ49tCOwFxAs9d0A8U1dzQWGnI1/bXaRxl/yD1FSldZC7yL6keN7okfaHDExAtMEEaYfUXIxw==" saltValue="8T6taEPumLhpeDpHbDIalQ==" spinCount="100000" sheet="1" objects="1" scenarios="1" formatCells="0" formatColumns="0" formatRows="0" insertHyperlinks="0" autoFilter="0"/>
  <mergeCells count="15">
    <mergeCell ref="B1:C1"/>
    <mergeCell ref="G1:I1"/>
    <mergeCell ref="J1:N1"/>
    <mergeCell ref="B2:C2"/>
    <mergeCell ref="H2:I2"/>
    <mergeCell ref="K2:N2"/>
    <mergeCell ref="O5:Q5"/>
    <mergeCell ref="A3:C4"/>
    <mergeCell ref="H3:I3"/>
    <mergeCell ref="K3:N3"/>
    <mergeCell ref="J4:N4"/>
    <mergeCell ref="A5:C5"/>
    <mergeCell ref="G5:I5"/>
    <mergeCell ref="J5:L5"/>
    <mergeCell ref="M5:N5"/>
  </mergeCells>
  <conditionalFormatting sqref="G7:G200">
    <cfRule type="cellIs" dxfId="240" priority="10" stopIfTrue="1" operator="equal">
      <formula>"n/a"</formula>
    </cfRule>
    <cfRule type="cellIs" dxfId="239" priority="11" stopIfTrue="1" operator="equal">
      <formula>"tbd"</formula>
    </cfRule>
    <cfRule type="cellIs" dxfId="238" priority="12" stopIfTrue="1" operator="equal">
      <formula>"No"</formula>
    </cfRule>
    <cfRule type="cellIs" dxfId="237" priority="13" stopIfTrue="1" operator="equal">
      <formula>"Practice only"</formula>
    </cfRule>
    <cfRule type="cellIs" dxfId="236" priority="14" stopIfTrue="1" operator="equal">
      <formula>"Procedure only"</formula>
    </cfRule>
    <cfRule type="cellIs" dxfId="235" priority="15" stopIfTrue="1" operator="equal">
      <formula>"Yes"</formula>
    </cfRule>
  </conditionalFormatting>
  <conditionalFormatting sqref="J7:J200">
    <cfRule type="cellIs" dxfId="234" priority="16" stopIfTrue="1" operator="equal">
      <formula>"n/a"</formula>
    </cfRule>
    <cfRule type="cellIs" dxfId="233" priority="17" stopIfTrue="1" operator="equal">
      <formula>"tbd"</formula>
    </cfRule>
    <cfRule type="cellIs" dxfId="232" priority="18" stopIfTrue="1" operator="equal">
      <formula>"Full"</formula>
    </cfRule>
    <cfRule type="cellIs" dxfId="231" priority="19" stopIfTrue="1" operator="equal">
      <formula>"RI"</formula>
    </cfRule>
    <cfRule type="cellIs" dxfId="230" priority="20" stopIfTrue="1" operator="equal">
      <formula>"nc-"</formula>
    </cfRule>
    <cfRule type="cellIs" dxfId="229" priority="21" stopIfTrue="1" operator="equal">
      <formula>"NC+"</formula>
    </cfRule>
  </conditionalFormatting>
  <conditionalFormatting sqref="M7:M200">
    <cfRule type="cellIs" dxfId="228" priority="7" stopIfTrue="1" operator="equal">
      <formula>"n/a"</formula>
    </cfRule>
    <cfRule type="cellIs" dxfId="227" priority="8" stopIfTrue="1" operator="equal">
      <formula>"No"</formula>
    </cfRule>
    <cfRule type="cellIs" dxfId="226" priority="9" stopIfTrue="1" operator="equal">
      <formula>"Yes"</formula>
    </cfRule>
  </conditionalFormatting>
  <conditionalFormatting sqref="O7:O200">
    <cfRule type="cellIs" dxfId="225" priority="1" operator="equal">
      <formula>"Received"</formula>
    </cfRule>
    <cfRule type="cellIs" dxfId="224" priority="2" operator="equal">
      <formula>"Reviewed"</formula>
    </cfRule>
    <cfRule type="cellIs" dxfId="223" priority="3" stopIfTrue="1" operator="equal">
      <formula>"n/a"</formula>
    </cfRule>
    <cfRule type="cellIs" dxfId="222" priority="4" stopIfTrue="1" operator="equal">
      <formula>"tbd"</formula>
    </cfRule>
    <cfRule type="cellIs" dxfId="221" priority="5" stopIfTrue="1" operator="equal">
      <formula>"No"</formula>
    </cfRule>
    <cfRule type="cellIs" dxfId="220" priority="6" stopIfTrue="1" operator="equal">
      <formula>"Yes"</formula>
    </cfRule>
  </conditionalFormatting>
  <hyperlinks>
    <hyperlink ref="A3:C4" location="Coverpage!B56" display="Jump to Coverpage" xr:uid="{A95EFF32-E5F2-479A-86F1-17EC5E4F7AFC}"/>
  </hyperlinks>
  <pageMargins left="0.70866141732283472" right="0.70866141732283472" top="0.74803149606299213" bottom="0.74803149606299213" header="0.31496062992125984" footer="0.31496062992125984"/>
  <pageSetup paperSize="9" scale="50" fitToHeight="0" orientation="landscape" horizontalDpi="4294967293" verticalDpi="4294967295"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F0346F0-D0B8-4D97-8B0A-97D9D2EDD8A6}">
          <x14:formula1>
            <xm:f>SelectionLists!$P$4:$P$15</xm:f>
          </x14:formula1>
          <xm:sqref>J7:J200</xm:sqref>
        </x14:dataValidation>
        <x14:dataValidation type="list" allowBlank="1" showInputMessage="1" showErrorMessage="1" xr:uid="{552BB29B-248D-48C1-AA08-675453D4F853}">
          <x14:formula1>
            <xm:f>SelectionLists!$T$4:$T$10</xm:f>
          </x14:formula1>
          <xm:sqref>O7:O200</xm:sqref>
        </x14:dataValidation>
        <x14:dataValidation type="list" allowBlank="1" showInputMessage="1" showErrorMessage="1" xr:uid="{59522D30-6204-4263-87D1-02F2C87A7FCE}">
          <x14:formula1>
            <xm:f>SelectionLists!$U$4:$U$10</xm:f>
          </x14:formula1>
          <xm:sqref>G7:G200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135</v>
      </c>
      <c r="AG6" s="779" t="s">
        <v>1351</v>
      </c>
      <c r="AH6" s="779" t="s">
        <v>1353</v>
      </c>
      <c r="AI6" s="779" t="s">
        <v>1355</v>
      </c>
      <c r="AJ6" s="779" t="s">
        <v>1357</v>
      </c>
      <c r="AK6" s="779" t="s">
        <v>1359</v>
      </c>
      <c r="AL6" s="779" t="s">
        <v>1361</v>
      </c>
      <c r="AM6" s="779" t="s">
        <v>1363</v>
      </c>
      <c r="AN6" s="779" t="s">
        <v>1365</v>
      </c>
      <c r="AO6" s="779" t="s">
        <v>1367</v>
      </c>
      <c r="AP6" s="779" t="s">
        <v>1369</v>
      </c>
      <c r="AQ6" s="779" t="s">
        <v>1371</v>
      </c>
      <c r="AR6" s="779" t="s">
        <v>1373</v>
      </c>
      <c r="AS6" s="779" t="s">
        <v>1047</v>
      </c>
      <c r="AT6" s="779" t="s">
        <v>1048</v>
      </c>
      <c r="AU6" s="780" t="s">
        <v>1049</v>
      </c>
      <c r="AV6" s="778" t="str">
        <f t="shared" ref="AV6:BK6" si="0">AF6</f>
        <v>IC</v>
      </c>
      <c r="AW6" s="779" t="str">
        <f t="shared" si="0"/>
        <v>kIC</v>
      </c>
      <c r="AX6" s="779" t="str">
        <f t="shared" si="0"/>
        <v>pIC</v>
      </c>
      <c r="AY6" s="779" t="str">
        <f t="shared" si="0"/>
        <v>tstIC</v>
      </c>
      <c r="AZ6" s="779" t="str">
        <f t="shared" si="0"/>
        <v>bckIC</v>
      </c>
      <c r="BA6" s="779" t="str">
        <f t="shared" si="0"/>
        <v>rdlIC</v>
      </c>
      <c r="BB6" s="779" t="str">
        <f t="shared" si="0"/>
        <v>bmpIC</v>
      </c>
      <c r="BC6" s="779" t="str">
        <f t="shared" si="0"/>
        <v>sawIC</v>
      </c>
      <c r="BD6" s="779" t="str">
        <f t="shared" si="0"/>
        <v>venIC</v>
      </c>
      <c r="BE6" s="779" t="str">
        <f t="shared" si="0"/>
        <v>subIC</v>
      </c>
      <c r="BF6" s="779" t="str">
        <f t="shared" si="0"/>
        <v>devIC</v>
      </c>
      <c r="BG6" s="779" t="str">
        <f t="shared" si="0"/>
        <v>quaIC</v>
      </c>
      <c r="BH6" s="779" t="str">
        <f t="shared" si="0"/>
        <v>prdIC</v>
      </c>
      <c r="BI6" s="779" t="str">
        <f t="shared" si="0"/>
        <v>Product 14</v>
      </c>
      <c r="BJ6" s="779" t="str">
        <f t="shared" si="0"/>
        <v>Product 15</v>
      </c>
      <c r="BK6" s="781" t="str">
        <f t="shared" si="0"/>
        <v>Product 16</v>
      </c>
      <c r="BL6" s="782" t="str">
        <f t="shared" ref="BL6:BR6" si="1">AF6</f>
        <v>IC</v>
      </c>
      <c r="BM6" s="779" t="str">
        <f t="shared" si="1"/>
        <v>kIC</v>
      </c>
      <c r="BN6" s="779" t="str">
        <f t="shared" si="1"/>
        <v>pIC</v>
      </c>
      <c r="BO6" s="779" t="str">
        <f t="shared" si="1"/>
        <v>tstIC</v>
      </c>
      <c r="BP6" s="779" t="str">
        <f t="shared" si="1"/>
        <v>bckIC</v>
      </c>
      <c r="BQ6" s="779" t="str">
        <f t="shared" si="1"/>
        <v>rdlIC</v>
      </c>
      <c r="BR6" s="779" t="str">
        <f t="shared" si="1"/>
        <v>bmpIC</v>
      </c>
      <c r="BS6" s="779" t="str">
        <f t="shared" ref="BS6" si="2">AM6</f>
        <v>sawIC</v>
      </c>
      <c r="BT6" s="779" t="str">
        <f t="shared" ref="BT6:CA6" si="3">AN6</f>
        <v>venIC</v>
      </c>
      <c r="BU6" s="779" t="str">
        <f t="shared" si="3"/>
        <v>subIC</v>
      </c>
      <c r="BV6" s="779" t="str">
        <f t="shared" si="3"/>
        <v>devIC</v>
      </c>
      <c r="BW6" s="779" t="str">
        <f t="shared" si="3"/>
        <v>quaIC</v>
      </c>
      <c r="BX6" s="779" t="str">
        <f t="shared" si="3"/>
        <v>prdIC</v>
      </c>
      <c r="BY6" s="779" t="str">
        <f t="shared" si="3"/>
        <v>Product 14</v>
      </c>
      <c r="BZ6" s="779" t="str">
        <f t="shared" si="3"/>
        <v>Product 15</v>
      </c>
      <c r="CA6" s="781" t="str">
        <f t="shared" si="3"/>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-1</v>
      </c>
      <c r="AR7" s="765">
        <v>-1</v>
      </c>
      <c r="AS7" s="765">
        <v>0</v>
      </c>
      <c r="AT7" s="765">
        <v>0</v>
      </c>
      <c r="AU7" s="766">
        <v>0</v>
      </c>
      <c r="AV7" s="764" t="str">
        <f>IF(AF7,IFERROR(LEFT($V7,SEARCH(" (",$V7)-1),$V7),"")</f>
        <v>tbd</v>
      </c>
      <c r="AW7" s="765" t="str">
        <f t="shared" ref="AW7:BK22" si="4">IF(AG7,IFERROR(LEFT($V7,SEARCH(" (",$V7)-1),$V7),"")</f>
        <v>tbd</v>
      </c>
      <c r="AX7" s="765" t="str">
        <f t="shared" si="4"/>
        <v>tbd</v>
      </c>
      <c r="AY7" s="765" t="str">
        <f t="shared" si="4"/>
        <v>tbd</v>
      </c>
      <c r="AZ7" s="765" t="str">
        <f t="shared" si="4"/>
        <v>tbd</v>
      </c>
      <c r="BA7" s="765" t="str">
        <f t="shared" si="4"/>
        <v>tbd</v>
      </c>
      <c r="BB7" s="765" t="str">
        <f t="shared" si="4"/>
        <v>tbd</v>
      </c>
      <c r="BC7" s="765" t="str">
        <f t="shared" si="4"/>
        <v>tbd</v>
      </c>
      <c r="BD7" s="765" t="str">
        <f t="shared" si="4"/>
        <v>tbd</v>
      </c>
      <c r="BE7" s="765" t="str">
        <f t="shared" si="4"/>
        <v>tbd</v>
      </c>
      <c r="BF7" s="765" t="str">
        <f t="shared" si="4"/>
        <v>tbd</v>
      </c>
      <c r="BG7" s="765" t="str">
        <f t="shared" si="4"/>
        <v>tbd</v>
      </c>
      <c r="BH7" s="765" t="str">
        <f t="shared" si="4"/>
        <v>tbd</v>
      </c>
      <c r="BI7" s="765" t="str">
        <f t="shared" si="4"/>
        <v/>
      </c>
      <c r="BJ7" s="765" t="str">
        <f t="shared" si="4"/>
        <v/>
      </c>
      <c r="BK7" s="775" t="str">
        <f t="shared" si="4"/>
        <v/>
      </c>
      <c r="BL7" s="764">
        <f>IF(AF7,IFERROR(LEFT($W7,SEARCH(" (",$W7)-1),$W7),"")</f>
        <v>0</v>
      </c>
      <c r="BM7" s="776">
        <f t="shared" ref="BM7:CA22" si="5">IF(AG7,IFERROR(LEFT($W7,SEARCH(" (",$W7)-1),$W7),"")</f>
        <v>0</v>
      </c>
      <c r="BN7" s="776">
        <f t="shared" si="5"/>
        <v>0</v>
      </c>
      <c r="BO7" s="776">
        <f t="shared" si="5"/>
        <v>0</v>
      </c>
      <c r="BP7" s="776">
        <f t="shared" si="5"/>
        <v>0</v>
      </c>
      <c r="BQ7" s="776">
        <f t="shared" si="5"/>
        <v>0</v>
      </c>
      <c r="BR7" s="776">
        <f t="shared" si="5"/>
        <v>0</v>
      </c>
      <c r="BS7" s="776">
        <f t="shared" si="5"/>
        <v>0</v>
      </c>
      <c r="BT7" s="776">
        <f t="shared" si="5"/>
        <v>0</v>
      </c>
      <c r="BU7" s="776">
        <f t="shared" si="5"/>
        <v>0</v>
      </c>
      <c r="BV7" s="776">
        <f t="shared" si="5"/>
        <v>0</v>
      </c>
      <c r="BW7" s="776">
        <f t="shared" si="5"/>
        <v>0</v>
      </c>
      <c r="BX7" s="776">
        <f t="shared" si="5"/>
        <v>0</v>
      </c>
      <c r="BY7" s="776" t="str">
        <f t="shared" si="5"/>
        <v/>
      </c>
      <c r="BZ7" s="776" t="str">
        <f t="shared" si="5"/>
        <v/>
      </c>
      <c r="CA7" s="777" t="str">
        <f t="shared" si="5"/>
        <v/>
      </c>
    </row>
    <row r="8" spans="1:79" s="121" customFormat="1" ht="19.899999999999999" customHeight="1" x14ac:dyDescent="0.25">
      <c r="A8" s="9" t="s">
        <v>1377</v>
      </c>
      <c r="B8" s="7"/>
      <c r="C8" s="2" t="s">
        <v>1378</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-1</v>
      </c>
      <c r="AR8" s="487">
        <v>-1</v>
      </c>
      <c r="AS8" s="487">
        <v>0</v>
      </c>
      <c r="AT8" s="487">
        <v>0</v>
      </c>
      <c r="AU8" s="493">
        <v>0</v>
      </c>
      <c r="AV8" s="488" t="str">
        <f t="shared" ref="AV8:AV68" si="6">IF(AF8,IFERROR(LEFT($V8,SEARCH(" (",$V8)-1),$V8),"")</f>
        <v>tbd</v>
      </c>
      <c r="AW8" s="487" t="str">
        <f t="shared" si="4"/>
        <v>tbd</v>
      </c>
      <c r="AX8" s="487" t="str">
        <f t="shared" si="4"/>
        <v>tbd</v>
      </c>
      <c r="AY8" s="487" t="str">
        <f t="shared" si="4"/>
        <v>tbd</v>
      </c>
      <c r="AZ8" s="487" t="str">
        <f t="shared" si="4"/>
        <v>tbd</v>
      </c>
      <c r="BA8" s="487" t="str">
        <f t="shared" si="4"/>
        <v>tbd</v>
      </c>
      <c r="BB8" s="487" t="str">
        <f t="shared" si="4"/>
        <v>tbd</v>
      </c>
      <c r="BC8" s="487" t="str">
        <f t="shared" si="4"/>
        <v>tbd</v>
      </c>
      <c r="BD8" s="487" t="str">
        <f t="shared" si="4"/>
        <v>tbd</v>
      </c>
      <c r="BE8" s="487" t="str">
        <f t="shared" si="4"/>
        <v>tbd</v>
      </c>
      <c r="BF8" s="487" t="str">
        <f t="shared" si="4"/>
        <v>tbd</v>
      </c>
      <c r="BG8" s="487" t="str">
        <f t="shared" si="4"/>
        <v>tbd</v>
      </c>
      <c r="BH8" s="487" t="str">
        <f t="shared" si="4"/>
        <v>tbd</v>
      </c>
      <c r="BI8" s="487" t="str">
        <f t="shared" si="4"/>
        <v/>
      </c>
      <c r="BJ8" s="487" t="str">
        <f t="shared" si="4"/>
        <v/>
      </c>
      <c r="BK8" s="489" t="str">
        <f t="shared" si="4"/>
        <v/>
      </c>
      <c r="BL8" s="488">
        <f t="shared" ref="BL8:BL68" si="7">IF(AF8,IFERROR(LEFT($W8,SEARCH(" (",$W8)-1),$W8),"")</f>
        <v>0</v>
      </c>
      <c r="BM8" s="495">
        <f t="shared" si="5"/>
        <v>0</v>
      </c>
      <c r="BN8" s="495">
        <f t="shared" si="5"/>
        <v>0</v>
      </c>
      <c r="BO8" s="495">
        <f t="shared" si="5"/>
        <v>0</v>
      </c>
      <c r="BP8" s="495">
        <f t="shared" si="5"/>
        <v>0</v>
      </c>
      <c r="BQ8" s="495">
        <f t="shared" si="5"/>
        <v>0</v>
      </c>
      <c r="BR8" s="495">
        <f t="shared" si="5"/>
        <v>0</v>
      </c>
      <c r="BS8" s="495">
        <f t="shared" si="5"/>
        <v>0</v>
      </c>
      <c r="BT8" s="495">
        <f t="shared" si="5"/>
        <v>0</v>
      </c>
      <c r="BU8" s="495">
        <f t="shared" si="5"/>
        <v>0</v>
      </c>
      <c r="BV8" s="495">
        <f t="shared" si="5"/>
        <v>0</v>
      </c>
      <c r="BW8" s="495">
        <f t="shared" si="5"/>
        <v>0</v>
      </c>
      <c r="BX8" s="495">
        <f t="shared" si="5"/>
        <v>0</v>
      </c>
      <c r="BY8" s="495" t="str">
        <f t="shared" si="5"/>
        <v/>
      </c>
      <c r="BZ8" s="495" t="str">
        <f t="shared" si="5"/>
        <v/>
      </c>
      <c r="CA8" s="759" t="str">
        <f t="shared" si="5"/>
        <v/>
      </c>
    </row>
    <row r="9" spans="1:79" s="121" customFormat="1" ht="19.899999999999999" customHeight="1" x14ac:dyDescent="0.25">
      <c r="A9" s="9" t="s">
        <v>1379</v>
      </c>
      <c r="B9" s="7"/>
      <c r="C9" s="2" t="s">
        <v>1380</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-1</v>
      </c>
      <c r="AR9" s="487">
        <v>-1</v>
      </c>
      <c r="AS9" s="487">
        <v>0</v>
      </c>
      <c r="AT9" s="487">
        <v>0</v>
      </c>
      <c r="AU9" s="493">
        <v>0</v>
      </c>
      <c r="AV9" s="488" t="str">
        <f t="shared" si="6"/>
        <v>tbd</v>
      </c>
      <c r="AW9" s="487" t="str">
        <f t="shared" si="4"/>
        <v>tbd</v>
      </c>
      <c r="AX9" s="487" t="str">
        <f t="shared" si="4"/>
        <v>tbd</v>
      </c>
      <c r="AY9" s="487" t="str">
        <f t="shared" si="4"/>
        <v>tbd</v>
      </c>
      <c r="AZ9" s="487" t="str">
        <f t="shared" si="4"/>
        <v>tbd</v>
      </c>
      <c r="BA9" s="487" t="str">
        <f t="shared" si="4"/>
        <v>tbd</v>
      </c>
      <c r="BB9" s="487" t="str">
        <f t="shared" si="4"/>
        <v>tbd</v>
      </c>
      <c r="BC9" s="487" t="str">
        <f t="shared" si="4"/>
        <v>tbd</v>
      </c>
      <c r="BD9" s="487" t="str">
        <f t="shared" si="4"/>
        <v>tbd</v>
      </c>
      <c r="BE9" s="487" t="str">
        <f t="shared" si="4"/>
        <v>tbd</v>
      </c>
      <c r="BF9" s="487" t="str">
        <f t="shared" si="4"/>
        <v>tbd</v>
      </c>
      <c r="BG9" s="487" t="str">
        <f t="shared" si="4"/>
        <v>tbd</v>
      </c>
      <c r="BH9" s="487" t="str">
        <f t="shared" si="4"/>
        <v>tbd</v>
      </c>
      <c r="BI9" s="487" t="str">
        <f t="shared" si="4"/>
        <v/>
      </c>
      <c r="BJ9" s="487" t="str">
        <f t="shared" si="4"/>
        <v/>
      </c>
      <c r="BK9" s="489" t="str">
        <f t="shared" si="4"/>
        <v/>
      </c>
      <c r="BL9" s="488">
        <f t="shared" si="7"/>
        <v>0</v>
      </c>
      <c r="BM9" s="495">
        <f t="shared" si="5"/>
        <v>0</v>
      </c>
      <c r="BN9" s="495">
        <f t="shared" si="5"/>
        <v>0</v>
      </c>
      <c r="BO9" s="495">
        <f t="shared" si="5"/>
        <v>0</v>
      </c>
      <c r="BP9" s="495">
        <f t="shared" si="5"/>
        <v>0</v>
      </c>
      <c r="BQ9" s="495">
        <f t="shared" si="5"/>
        <v>0</v>
      </c>
      <c r="BR9" s="495">
        <f t="shared" si="5"/>
        <v>0</v>
      </c>
      <c r="BS9" s="495">
        <f t="shared" si="5"/>
        <v>0</v>
      </c>
      <c r="BT9" s="495">
        <f t="shared" si="5"/>
        <v>0</v>
      </c>
      <c r="BU9" s="495">
        <f t="shared" si="5"/>
        <v>0</v>
      </c>
      <c r="BV9" s="495">
        <f t="shared" si="5"/>
        <v>0</v>
      </c>
      <c r="BW9" s="495">
        <f t="shared" si="5"/>
        <v>0</v>
      </c>
      <c r="BX9" s="495">
        <f t="shared" si="5"/>
        <v>0</v>
      </c>
      <c r="BY9" s="495" t="str">
        <f t="shared" si="5"/>
        <v/>
      </c>
      <c r="BZ9" s="495" t="str">
        <f t="shared" si="5"/>
        <v/>
      </c>
      <c r="CA9" s="759" t="str">
        <f t="shared" si="5"/>
        <v/>
      </c>
    </row>
    <row r="10" spans="1:79" s="121" customFormat="1" ht="19.899999999999999" customHeight="1" x14ac:dyDescent="0.25">
      <c r="A10" s="9" t="s">
        <v>1381</v>
      </c>
      <c r="B10" s="7"/>
      <c r="C10" s="2" t="s">
        <v>1382</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-1</v>
      </c>
      <c r="AR10" s="487">
        <v>-1</v>
      </c>
      <c r="AS10" s="487">
        <v>0</v>
      </c>
      <c r="AT10" s="487">
        <v>0</v>
      </c>
      <c r="AU10" s="493">
        <v>0</v>
      </c>
      <c r="AV10" s="488" t="str">
        <f t="shared" si="6"/>
        <v>tbd</v>
      </c>
      <c r="AW10" s="487" t="str">
        <f t="shared" si="4"/>
        <v>tbd</v>
      </c>
      <c r="AX10" s="487" t="str">
        <f t="shared" si="4"/>
        <v>tbd</v>
      </c>
      <c r="AY10" s="487" t="str">
        <f t="shared" si="4"/>
        <v>tbd</v>
      </c>
      <c r="AZ10" s="487" t="str">
        <f t="shared" si="4"/>
        <v>tbd</v>
      </c>
      <c r="BA10" s="487" t="str">
        <f t="shared" si="4"/>
        <v>tbd</v>
      </c>
      <c r="BB10" s="487" t="str">
        <f t="shared" si="4"/>
        <v>tbd</v>
      </c>
      <c r="BC10" s="487" t="str">
        <f t="shared" si="4"/>
        <v>tbd</v>
      </c>
      <c r="BD10" s="487" t="str">
        <f t="shared" si="4"/>
        <v>tbd</v>
      </c>
      <c r="BE10" s="487" t="str">
        <f t="shared" si="4"/>
        <v>tbd</v>
      </c>
      <c r="BF10" s="487" t="str">
        <f t="shared" si="4"/>
        <v>tbd</v>
      </c>
      <c r="BG10" s="487" t="str">
        <f t="shared" si="4"/>
        <v>tbd</v>
      </c>
      <c r="BH10" s="487" t="str">
        <f t="shared" si="4"/>
        <v>tbd</v>
      </c>
      <c r="BI10" s="487" t="str">
        <f t="shared" si="4"/>
        <v/>
      </c>
      <c r="BJ10" s="487" t="str">
        <f t="shared" si="4"/>
        <v/>
      </c>
      <c r="BK10" s="489" t="str">
        <f t="shared" si="4"/>
        <v/>
      </c>
      <c r="BL10" s="488">
        <f t="shared" si="7"/>
        <v>0</v>
      </c>
      <c r="BM10" s="495">
        <f t="shared" si="5"/>
        <v>0</v>
      </c>
      <c r="BN10" s="495">
        <f t="shared" si="5"/>
        <v>0</v>
      </c>
      <c r="BO10" s="495">
        <f t="shared" si="5"/>
        <v>0</v>
      </c>
      <c r="BP10" s="495">
        <f t="shared" si="5"/>
        <v>0</v>
      </c>
      <c r="BQ10" s="495">
        <f t="shared" si="5"/>
        <v>0</v>
      </c>
      <c r="BR10" s="495">
        <f t="shared" si="5"/>
        <v>0</v>
      </c>
      <c r="BS10" s="495">
        <f t="shared" si="5"/>
        <v>0</v>
      </c>
      <c r="BT10" s="495">
        <f t="shared" si="5"/>
        <v>0</v>
      </c>
      <c r="BU10" s="495">
        <f t="shared" si="5"/>
        <v>0</v>
      </c>
      <c r="BV10" s="495">
        <f t="shared" si="5"/>
        <v>0</v>
      </c>
      <c r="BW10" s="495">
        <f t="shared" si="5"/>
        <v>0</v>
      </c>
      <c r="BX10" s="495">
        <f t="shared" si="5"/>
        <v>0</v>
      </c>
      <c r="BY10" s="495" t="str">
        <f t="shared" si="5"/>
        <v/>
      </c>
      <c r="BZ10" s="495" t="str">
        <f t="shared" si="5"/>
        <v/>
      </c>
      <c r="CA10" s="759" t="str">
        <f t="shared" si="5"/>
        <v/>
      </c>
    </row>
    <row r="11" spans="1:79" s="121" customFormat="1" ht="19.899999999999999" customHeight="1" x14ac:dyDescent="0.25">
      <c r="A11" s="9" t="s">
        <v>1383</v>
      </c>
      <c r="B11" s="7"/>
      <c r="C11" s="2" t="s">
        <v>1384</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-1</v>
      </c>
      <c r="AR11" s="487">
        <v>-1</v>
      </c>
      <c r="AS11" s="487">
        <v>0</v>
      </c>
      <c r="AT11" s="487">
        <v>0</v>
      </c>
      <c r="AU11" s="493">
        <v>0</v>
      </c>
      <c r="AV11" s="488" t="str">
        <f t="shared" si="6"/>
        <v>tbd</v>
      </c>
      <c r="AW11" s="487" t="str">
        <f t="shared" si="4"/>
        <v>tbd</v>
      </c>
      <c r="AX11" s="487" t="str">
        <f t="shared" si="4"/>
        <v>tbd</v>
      </c>
      <c r="AY11" s="487" t="str">
        <f t="shared" si="4"/>
        <v>tbd</v>
      </c>
      <c r="AZ11" s="487" t="str">
        <f t="shared" si="4"/>
        <v>tbd</v>
      </c>
      <c r="BA11" s="487" t="str">
        <f t="shared" si="4"/>
        <v>tbd</v>
      </c>
      <c r="BB11" s="487" t="str">
        <f t="shared" si="4"/>
        <v>tbd</v>
      </c>
      <c r="BC11" s="487" t="str">
        <f t="shared" si="4"/>
        <v>tbd</v>
      </c>
      <c r="BD11" s="487" t="str">
        <f t="shared" si="4"/>
        <v>tbd</v>
      </c>
      <c r="BE11" s="487" t="str">
        <f t="shared" si="4"/>
        <v>tbd</v>
      </c>
      <c r="BF11" s="487" t="str">
        <f t="shared" si="4"/>
        <v>tbd</v>
      </c>
      <c r="BG11" s="487" t="str">
        <f t="shared" si="4"/>
        <v>tbd</v>
      </c>
      <c r="BH11" s="487" t="str">
        <f t="shared" si="4"/>
        <v>tbd</v>
      </c>
      <c r="BI11" s="487" t="str">
        <f t="shared" si="4"/>
        <v/>
      </c>
      <c r="BJ11" s="487" t="str">
        <f t="shared" si="4"/>
        <v/>
      </c>
      <c r="BK11" s="489" t="str">
        <f t="shared" si="4"/>
        <v/>
      </c>
      <c r="BL11" s="488">
        <f t="shared" si="7"/>
        <v>0</v>
      </c>
      <c r="BM11" s="495">
        <f t="shared" si="5"/>
        <v>0</v>
      </c>
      <c r="BN11" s="495">
        <f t="shared" si="5"/>
        <v>0</v>
      </c>
      <c r="BO11" s="495">
        <f t="shared" si="5"/>
        <v>0</v>
      </c>
      <c r="BP11" s="495">
        <f t="shared" si="5"/>
        <v>0</v>
      </c>
      <c r="BQ11" s="495">
        <f t="shared" si="5"/>
        <v>0</v>
      </c>
      <c r="BR11" s="495">
        <f t="shared" si="5"/>
        <v>0</v>
      </c>
      <c r="BS11" s="495">
        <f t="shared" si="5"/>
        <v>0</v>
      </c>
      <c r="BT11" s="495">
        <f t="shared" si="5"/>
        <v>0</v>
      </c>
      <c r="BU11" s="495">
        <f t="shared" si="5"/>
        <v>0</v>
      </c>
      <c r="BV11" s="495">
        <f t="shared" si="5"/>
        <v>0</v>
      </c>
      <c r="BW11" s="495">
        <f t="shared" si="5"/>
        <v>0</v>
      </c>
      <c r="BX11" s="495">
        <f t="shared" si="5"/>
        <v>0</v>
      </c>
      <c r="BY11" s="495" t="str">
        <f t="shared" si="5"/>
        <v/>
      </c>
      <c r="BZ11" s="495" t="str">
        <f t="shared" si="5"/>
        <v/>
      </c>
      <c r="CA11" s="759" t="str">
        <f t="shared" si="5"/>
        <v/>
      </c>
    </row>
    <row r="12" spans="1:79" s="121" customFormat="1" ht="19.899999999999999" customHeight="1" x14ac:dyDescent="0.25">
      <c r="A12" s="9" t="s">
        <v>1385</v>
      </c>
      <c r="B12" s="7"/>
      <c r="C12" s="2" t="s">
        <v>1386</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-1</v>
      </c>
      <c r="AR12" s="487">
        <v>-1</v>
      </c>
      <c r="AS12" s="487">
        <v>0</v>
      </c>
      <c r="AT12" s="487">
        <v>0</v>
      </c>
      <c r="AU12" s="493">
        <v>0</v>
      </c>
      <c r="AV12" s="488" t="str">
        <f t="shared" si="6"/>
        <v>tbd</v>
      </c>
      <c r="AW12" s="487" t="str">
        <f t="shared" si="4"/>
        <v>tbd</v>
      </c>
      <c r="AX12" s="487" t="str">
        <f t="shared" si="4"/>
        <v>tbd</v>
      </c>
      <c r="AY12" s="487" t="str">
        <f t="shared" si="4"/>
        <v>tbd</v>
      </c>
      <c r="AZ12" s="487" t="str">
        <f t="shared" si="4"/>
        <v>tbd</v>
      </c>
      <c r="BA12" s="487" t="str">
        <f t="shared" si="4"/>
        <v>tbd</v>
      </c>
      <c r="BB12" s="487" t="str">
        <f t="shared" si="4"/>
        <v>tbd</v>
      </c>
      <c r="BC12" s="487" t="str">
        <f t="shared" si="4"/>
        <v>tbd</v>
      </c>
      <c r="BD12" s="487" t="str">
        <f t="shared" si="4"/>
        <v>tbd</v>
      </c>
      <c r="BE12" s="487" t="str">
        <f t="shared" si="4"/>
        <v>tbd</v>
      </c>
      <c r="BF12" s="487" t="str">
        <f t="shared" si="4"/>
        <v>tbd</v>
      </c>
      <c r="BG12" s="487" t="str">
        <f t="shared" si="4"/>
        <v>tbd</v>
      </c>
      <c r="BH12" s="487" t="str">
        <f t="shared" si="4"/>
        <v>tbd</v>
      </c>
      <c r="BI12" s="487" t="str">
        <f t="shared" si="4"/>
        <v/>
      </c>
      <c r="BJ12" s="487" t="str">
        <f t="shared" si="4"/>
        <v/>
      </c>
      <c r="BK12" s="489" t="str">
        <f t="shared" si="4"/>
        <v/>
      </c>
      <c r="BL12" s="488">
        <f t="shared" si="7"/>
        <v>0</v>
      </c>
      <c r="BM12" s="495">
        <f t="shared" si="5"/>
        <v>0</v>
      </c>
      <c r="BN12" s="495">
        <f t="shared" si="5"/>
        <v>0</v>
      </c>
      <c r="BO12" s="495">
        <f t="shared" si="5"/>
        <v>0</v>
      </c>
      <c r="BP12" s="495">
        <f t="shared" si="5"/>
        <v>0</v>
      </c>
      <c r="BQ12" s="495">
        <f t="shared" si="5"/>
        <v>0</v>
      </c>
      <c r="BR12" s="495">
        <f t="shared" si="5"/>
        <v>0</v>
      </c>
      <c r="BS12" s="495">
        <f t="shared" si="5"/>
        <v>0</v>
      </c>
      <c r="BT12" s="495">
        <f t="shared" si="5"/>
        <v>0</v>
      </c>
      <c r="BU12" s="495">
        <f t="shared" si="5"/>
        <v>0</v>
      </c>
      <c r="BV12" s="495">
        <f t="shared" si="5"/>
        <v>0</v>
      </c>
      <c r="BW12" s="495">
        <f t="shared" si="5"/>
        <v>0</v>
      </c>
      <c r="BX12" s="495">
        <f t="shared" si="5"/>
        <v>0</v>
      </c>
      <c r="BY12" s="495" t="str">
        <f t="shared" si="5"/>
        <v/>
      </c>
      <c r="BZ12" s="495" t="str">
        <f t="shared" si="5"/>
        <v/>
      </c>
      <c r="CA12" s="759" t="str">
        <f t="shared" si="5"/>
        <v/>
      </c>
    </row>
    <row r="13" spans="1:79" s="121" customFormat="1" ht="19.899999999999999" customHeight="1" x14ac:dyDescent="0.25">
      <c r="A13" s="9" t="s">
        <v>1387</v>
      </c>
      <c r="B13" s="7"/>
      <c r="C13" s="2" t="s">
        <v>1388</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-1</v>
      </c>
      <c r="AR13" s="487">
        <v>-1</v>
      </c>
      <c r="AS13" s="487">
        <v>0</v>
      </c>
      <c r="AT13" s="487">
        <v>0</v>
      </c>
      <c r="AU13" s="493">
        <v>0</v>
      </c>
      <c r="AV13" s="488" t="str">
        <f t="shared" si="6"/>
        <v>tbd</v>
      </c>
      <c r="AW13" s="487" t="str">
        <f t="shared" si="4"/>
        <v>tbd</v>
      </c>
      <c r="AX13" s="487" t="str">
        <f t="shared" si="4"/>
        <v>tbd</v>
      </c>
      <c r="AY13" s="487" t="str">
        <f t="shared" si="4"/>
        <v>tbd</v>
      </c>
      <c r="AZ13" s="487" t="str">
        <f t="shared" si="4"/>
        <v>tbd</v>
      </c>
      <c r="BA13" s="487" t="str">
        <f t="shared" si="4"/>
        <v>tbd</v>
      </c>
      <c r="BB13" s="487" t="str">
        <f t="shared" si="4"/>
        <v>tbd</v>
      </c>
      <c r="BC13" s="487" t="str">
        <f t="shared" si="4"/>
        <v>tbd</v>
      </c>
      <c r="BD13" s="487" t="str">
        <f t="shared" si="4"/>
        <v>tbd</v>
      </c>
      <c r="BE13" s="487" t="str">
        <f t="shared" si="4"/>
        <v>tbd</v>
      </c>
      <c r="BF13" s="487" t="str">
        <f t="shared" si="4"/>
        <v>tbd</v>
      </c>
      <c r="BG13" s="487" t="str">
        <f t="shared" si="4"/>
        <v>tbd</v>
      </c>
      <c r="BH13" s="487" t="str">
        <f t="shared" si="4"/>
        <v>tbd</v>
      </c>
      <c r="BI13" s="487" t="str">
        <f t="shared" si="4"/>
        <v/>
      </c>
      <c r="BJ13" s="487" t="str">
        <f t="shared" si="4"/>
        <v/>
      </c>
      <c r="BK13" s="489" t="str">
        <f t="shared" si="4"/>
        <v/>
      </c>
      <c r="BL13" s="488">
        <f t="shared" si="7"/>
        <v>0</v>
      </c>
      <c r="BM13" s="495">
        <f t="shared" si="5"/>
        <v>0</v>
      </c>
      <c r="BN13" s="495">
        <f t="shared" si="5"/>
        <v>0</v>
      </c>
      <c r="BO13" s="495">
        <f t="shared" si="5"/>
        <v>0</v>
      </c>
      <c r="BP13" s="495">
        <f t="shared" si="5"/>
        <v>0</v>
      </c>
      <c r="BQ13" s="495">
        <f t="shared" si="5"/>
        <v>0</v>
      </c>
      <c r="BR13" s="495">
        <f t="shared" si="5"/>
        <v>0</v>
      </c>
      <c r="BS13" s="495">
        <f t="shared" si="5"/>
        <v>0</v>
      </c>
      <c r="BT13" s="495">
        <f t="shared" si="5"/>
        <v>0</v>
      </c>
      <c r="BU13" s="495">
        <f t="shared" si="5"/>
        <v>0</v>
      </c>
      <c r="BV13" s="495">
        <f t="shared" si="5"/>
        <v>0</v>
      </c>
      <c r="BW13" s="495">
        <f t="shared" si="5"/>
        <v>0</v>
      </c>
      <c r="BX13" s="495">
        <f t="shared" si="5"/>
        <v>0</v>
      </c>
      <c r="BY13" s="495" t="str">
        <f t="shared" si="5"/>
        <v/>
      </c>
      <c r="BZ13" s="495" t="str">
        <f t="shared" si="5"/>
        <v/>
      </c>
      <c r="CA13" s="759" t="str">
        <f t="shared" si="5"/>
        <v/>
      </c>
    </row>
    <row r="14" spans="1:79" s="121" customFormat="1" ht="19.899999999999999" customHeight="1" x14ac:dyDescent="0.25">
      <c r="A14" s="9" t="s">
        <v>1389</v>
      </c>
      <c r="B14" s="7"/>
      <c r="C14" s="2" t="s">
        <v>1390</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-1</v>
      </c>
      <c r="AR14" s="487">
        <v>-1</v>
      </c>
      <c r="AS14" s="487">
        <v>0</v>
      </c>
      <c r="AT14" s="487">
        <v>0</v>
      </c>
      <c r="AU14" s="493">
        <v>0</v>
      </c>
      <c r="AV14" s="488" t="str">
        <f t="shared" si="6"/>
        <v>tbd</v>
      </c>
      <c r="AW14" s="487" t="str">
        <f t="shared" si="4"/>
        <v>tbd</v>
      </c>
      <c r="AX14" s="487" t="str">
        <f t="shared" si="4"/>
        <v>tbd</v>
      </c>
      <c r="AY14" s="487" t="str">
        <f t="shared" si="4"/>
        <v>tbd</v>
      </c>
      <c r="AZ14" s="487" t="str">
        <f t="shared" si="4"/>
        <v>tbd</v>
      </c>
      <c r="BA14" s="487" t="str">
        <f t="shared" si="4"/>
        <v>tbd</v>
      </c>
      <c r="BB14" s="487" t="str">
        <f t="shared" si="4"/>
        <v>tbd</v>
      </c>
      <c r="BC14" s="487" t="str">
        <f t="shared" si="4"/>
        <v>tbd</v>
      </c>
      <c r="BD14" s="487" t="str">
        <f t="shared" si="4"/>
        <v>tbd</v>
      </c>
      <c r="BE14" s="487" t="str">
        <f t="shared" si="4"/>
        <v>tbd</v>
      </c>
      <c r="BF14" s="487" t="str">
        <f t="shared" si="4"/>
        <v>tbd</v>
      </c>
      <c r="BG14" s="487" t="str">
        <f t="shared" si="4"/>
        <v>tbd</v>
      </c>
      <c r="BH14" s="487" t="str">
        <f t="shared" si="4"/>
        <v>tbd</v>
      </c>
      <c r="BI14" s="487" t="str">
        <f t="shared" si="4"/>
        <v/>
      </c>
      <c r="BJ14" s="487" t="str">
        <f t="shared" si="4"/>
        <v/>
      </c>
      <c r="BK14" s="489" t="str">
        <f t="shared" si="4"/>
        <v/>
      </c>
      <c r="BL14" s="488">
        <f t="shared" si="7"/>
        <v>0</v>
      </c>
      <c r="BM14" s="495">
        <f t="shared" si="5"/>
        <v>0</v>
      </c>
      <c r="BN14" s="495">
        <f t="shared" si="5"/>
        <v>0</v>
      </c>
      <c r="BO14" s="495">
        <f t="shared" si="5"/>
        <v>0</v>
      </c>
      <c r="BP14" s="495">
        <f t="shared" si="5"/>
        <v>0</v>
      </c>
      <c r="BQ14" s="495">
        <f t="shared" si="5"/>
        <v>0</v>
      </c>
      <c r="BR14" s="495">
        <f t="shared" si="5"/>
        <v>0</v>
      </c>
      <c r="BS14" s="495">
        <f t="shared" si="5"/>
        <v>0</v>
      </c>
      <c r="BT14" s="495">
        <f t="shared" si="5"/>
        <v>0</v>
      </c>
      <c r="BU14" s="495">
        <f t="shared" si="5"/>
        <v>0</v>
      </c>
      <c r="BV14" s="495">
        <f t="shared" si="5"/>
        <v>0</v>
      </c>
      <c r="BW14" s="495">
        <f t="shared" si="5"/>
        <v>0</v>
      </c>
      <c r="BX14" s="495">
        <f t="shared" si="5"/>
        <v>0</v>
      </c>
      <c r="BY14" s="495" t="str">
        <f t="shared" si="5"/>
        <v/>
      </c>
      <c r="BZ14" s="495" t="str">
        <f t="shared" si="5"/>
        <v/>
      </c>
      <c r="CA14" s="759" t="str">
        <f t="shared" si="5"/>
        <v/>
      </c>
    </row>
    <row r="15" spans="1:79" s="121" customFormat="1" ht="19.899999999999999" customHeight="1" x14ac:dyDescent="0.25">
      <c r="A15" s="9" t="s">
        <v>1391</v>
      </c>
      <c r="B15" s="7"/>
      <c r="C15" s="2" t="s">
        <v>1392</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-1</v>
      </c>
      <c r="AR15" s="487">
        <v>-1</v>
      </c>
      <c r="AS15" s="487">
        <v>0</v>
      </c>
      <c r="AT15" s="487">
        <v>0</v>
      </c>
      <c r="AU15" s="493">
        <v>0</v>
      </c>
      <c r="AV15" s="488" t="str">
        <f t="shared" si="6"/>
        <v>tbd</v>
      </c>
      <c r="AW15" s="487" t="str">
        <f t="shared" si="4"/>
        <v>tbd</v>
      </c>
      <c r="AX15" s="487" t="str">
        <f t="shared" si="4"/>
        <v>tbd</v>
      </c>
      <c r="AY15" s="487" t="str">
        <f t="shared" si="4"/>
        <v>tbd</v>
      </c>
      <c r="AZ15" s="487" t="str">
        <f t="shared" si="4"/>
        <v>tbd</v>
      </c>
      <c r="BA15" s="487" t="str">
        <f t="shared" si="4"/>
        <v>tbd</v>
      </c>
      <c r="BB15" s="487" t="str">
        <f t="shared" si="4"/>
        <v>tbd</v>
      </c>
      <c r="BC15" s="487" t="str">
        <f t="shared" si="4"/>
        <v>tbd</v>
      </c>
      <c r="BD15" s="487" t="str">
        <f t="shared" si="4"/>
        <v>tbd</v>
      </c>
      <c r="BE15" s="487" t="str">
        <f t="shared" si="4"/>
        <v>tbd</v>
      </c>
      <c r="BF15" s="487" t="str">
        <f t="shared" si="4"/>
        <v>tbd</v>
      </c>
      <c r="BG15" s="487" t="str">
        <f t="shared" si="4"/>
        <v>tbd</v>
      </c>
      <c r="BH15" s="487" t="str">
        <f t="shared" si="4"/>
        <v>tbd</v>
      </c>
      <c r="BI15" s="487" t="str">
        <f t="shared" si="4"/>
        <v/>
      </c>
      <c r="BJ15" s="487" t="str">
        <f t="shared" si="4"/>
        <v/>
      </c>
      <c r="BK15" s="489" t="str">
        <f t="shared" si="4"/>
        <v/>
      </c>
      <c r="BL15" s="488">
        <f t="shared" si="7"/>
        <v>0</v>
      </c>
      <c r="BM15" s="495">
        <f t="shared" si="5"/>
        <v>0</v>
      </c>
      <c r="BN15" s="495">
        <f t="shared" si="5"/>
        <v>0</v>
      </c>
      <c r="BO15" s="495">
        <f t="shared" si="5"/>
        <v>0</v>
      </c>
      <c r="BP15" s="495">
        <f t="shared" si="5"/>
        <v>0</v>
      </c>
      <c r="BQ15" s="495">
        <f t="shared" si="5"/>
        <v>0</v>
      </c>
      <c r="BR15" s="495">
        <f t="shared" si="5"/>
        <v>0</v>
      </c>
      <c r="BS15" s="495">
        <f t="shared" si="5"/>
        <v>0</v>
      </c>
      <c r="BT15" s="495">
        <f t="shared" si="5"/>
        <v>0</v>
      </c>
      <c r="BU15" s="495">
        <f t="shared" si="5"/>
        <v>0</v>
      </c>
      <c r="BV15" s="495">
        <f t="shared" si="5"/>
        <v>0</v>
      </c>
      <c r="BW15" s="495">
        <f t="shared" si="5"/>
        <v>0</v>
      </c>
      <c r="BX15" s="495">
        <f t="shared" si="5"/>
        <v>0</v>
      </c>
      <c r="BY15" s="495" t="str">
        <f t="shared" si="5"/>
        <v/>
      </c>
      <c r="BZ15" s="495" t="str">
        <f t="shared" si="5"/>
        <v/>
      </c>
      <c r="CA15" s="759" t="str">
        <f t="shared" si="5"/>
        <v/>
      </c>
    </row>
    <row r="16" spans="1:79" s="121" customFormat="1" ht="19.899999999999999" customHeight="1" x14ac:dyDescent="0.25">
      <c r="A16" s="9" t="s">
        <v>1393</v>
      </c>
      <c r="B16" s="7"/>
      <c r="C16" s="2" t="s">
        <v>1394</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-1</v>
      </c>
      <c r="AR16" s="487">
        <v>-1</v>
      </c>
      <c r="AS16" s="487">
        <v>0</v>
      </c>
      <c r="AT16" s="487">
        <v>0</v>
      </c>
      <c r="AU16" s="493">
        <v>0</v>
      </c>
      <c r="AV16" s="488" t="str">
        <f t="shared" si="6"/>
        <v>tbd</v>
      </c>
      <c r="AW16" s="487" t="str">
        <f t="shared" si="4"/>
        <v>tbd</v>
      </c>
      <c r="AX16" s="487" t="str">
        <f t="shared" si="4"/>
        <v>tbd</v>
      </c>
      <c r="AY16" s="487" t="str">
        <f t="shared" si="4"/>
        <v>tbd</v>
      </c>
      <c r="AZ16" s="487" t="str">
        <f t="shared" si="4"/>
        <v>tbd</v>
      </c>
      <c r="BA16" s="487" t="str">
        <f t="shared" si="4"/>
        <v>tbd</v>
      </c>
      <c r="BB16" s="487" t="str">
        <f t="shared" si="4"/>
        <v>tbd</v>
      </c>
      <c r="BC16" s="487" t="str">
        <f t="shared" si="4"/>
        <v>tbd</v>
      </c>
      <c r="BD16" s="487" t="str">
        <f t="shared" si="4"/>
        <v>tbd</v>
      </c>
      <c r="BE16" s="487" t="str">
        <f t="shared" si="4"/>
        <v>tbd</v>
      </c>
      <c r="BF16" s="487" t="str">
        <f t="shared" si="4"/>
        <v>tbd</v>
      </c>
      <c r="BG16" s="487" t="str">
        <f t="shared" si="4"/>
        <v>tbd</v>
      </c>
      <c r="BH16" s="487" t="str">
        <f t="shared" si="4"/>
        <v>tbd</v>
      </c>
      <c r="BI16" s="487" t="str">
        <f t="shared" si="4"/>
        <v/>
      </c>
      <c r="BJ16" s="487" t="str">
        <f t="shared" si="4"/>
        <v/>
      </c>
      <c r="BK16" s="489" t="str">
        <f t="shared" si="4"/>
        <v/>
      </c>
      <c r="BL16" s="488">
        <f t="shared" si="7"/>
        <v>0</v>
      </c>
      <c r="BM16" s="495">
        <f t="shared" si="5"/>
        <v>0</v>
      </c>
      <c r="BN16" s="495">
        <f t="shared" si="5"/>
        <v>0</v>
      </c>
      <c r="BO16" s="495">
        <f t="shared" si="5"/>
        <v>0</v>
      </c>
      <c r="BP16" s="495">
        <f t="shared" si="5"/>
        <v>0</v>
      </c>
      <c r="BQ16" s="495">
        <f t="shared" si="5"/>
        <v>0</v>
      </c>
      <c r="BR16" s="495">
        <f t="shared" si="5"/>
        <v>0</v>
      </c>
      <c r="BS16" s="495">
        <f t="shared" si="5"/>
        <v>0</v>
      </c>
      <c r="BT16" s="495">
        <f t="shared" si="5"/>
        <v>0</v>
      </c>
      <c r="BU16" s="495">
        <f t="shared" si="5"/>
        <v>0</v>
      </c>
      <c r="BV16" s="495">
        <f t="shared" si="5"/>
        <v>0</v>
      </c>
      <c r="BW16" s="495">
        <f t="shared" si="5"/>
        <v>0</v>
      </c>
      <c r="BX16" s="495">
        <f t="shared" si="5"/>
        <v>0</v>
      </c>
      <c r="BY16" s="495" t="str">
        <f t="shared" si="5"/>
        <v/>
      </c>
      <c r="BZ16" s="495" t="str">
        <f t="shared" si="5"/>
        <v/>
      </c>
      <c r="CA16" s="759" t="str">
        <f t="shared" si="5"/>
        <v/>
      </c>
    </row>
    <row r="17" spans="1:79" s="121" customFormat="1" ht="19.899999999999999" customHeight="1" x14ac:dyDescent="0.25">
      <c r="A17" s="9" t="s">
        <v>1395</v>
      </c>
      <c r="B17" s="7"/>
      <c r="C17" s="2" t="s">
        <v>1396</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-1</v>
      </c>
      <c r="AR17" s="487">
        <v>-1</v>
      </c>
      <c r="AS17" s="487">
        <v>0</v>
      </c>
      <c r="AT17" s="487">
        <v>0</v>
      </c>
      <c r="AU17" s="493">
        <v>0</v>
      </c>
      <c r="AV17" s="488" t="str">
        <f t="shared" si="6"/>
        <v>tbd</v>
      </c>
      <c r="AW17" s="487" t="str">
        <f t="shared" si="4"/>
        <v>tbd</v>
      </c>
      <c r="AX17" s="487" t="str">
        <f t="shared" si="4"/>
        <v>tbd</v>
      </c>
      <c r="AY17" s="487" t="str">
        <f t="shared" si="4"/>
        <v>tbd</v>
      </c>
      <c r="AZ17" s="487" t="str">
        <f t="shared" si="4"/>
        <v>tbd</v>
      </c>
      <c r="BA17" s="487" t="str">
        <f t="shared" si="4"/>
        <v>tbd</v>
      </c>
      <c r="BB17" s="487" t="str">
        <f t="shared" si="4"/>
        <v>tbd</v>
      </c>
      <c r="BC17" s="487" t="str">
        <f t="shared" si="4"/>
        <v>tbd</v>
      </c>
      <c r="BD17" s="487" t="str">
        <f t="shared" si="4"/>
        <v>tbd</v>
      </c>
      <c r="BE17" s="487" t="str">
        <f t="shared" si="4"/>
        <v>tbd</v>
      </c>
      <c r="BF17" s="487" t="str">
        <f t="shared" si="4"/>
        <v>tbd</v>
      </c>
      <c r="BG17" s="487" t="str">
        <f t="shared" si="4"/>
        <v>tbd</v>
      </c>
      <c r="BH17" s="487" t="str">
        <f t="shared" si="4"/>
        <v>tbd</v>
      </c>
      <c r="BI17" s="487" t="str">
        <f t="shared" si="4"/>
        <v/>
      </c>
      <c r="BJ17" s="487" t="str">
        <f t="shared" si="4"/>
        <v/>
      </c>
      <c r="BK17" s="489" t="str">
        <f t="shared" si="4"/>
        <v/>
      </c>
      <c r="BL17" s="488">
        <f t="shared" si="7"/>
        <v>0</v>
      </c>
      <c r="BM17" s="495">
        <f t="shared" si="5"/>
        <v>0</v>
      </c>
      <c r="BN17" s="495">
        <f t="shared" si="5"/>
        <v>0</v>
      </c>
      <c r="BO17" s="495">
        <f t="shared" si="5"/>
        <v>0</v>
      </c>
      <c r="BP17" s="495">
        <f t="shared" si="5"/>
        <v>0</v>
      </c>
      <c r="BQ17" s="495">
        <f t="shared" si="5"/>
        <v>0</v>
      </c>
      <c r="BR17" s="495">
        <f t="shared" si="5"/>
        <v>0</v>
      </c>
      <c r="BS17" s="495">
        <f t="shared" si="5"/>
        <v>0</v>
      </c>
      <c r="BT17" s="495">
        <f t="shared" si="5"/>
        <v>0</v>
      </c>
      <c r="BU17" s="495">
        <f t="shared" si="5"/>
        <v>0</v>
      </c>
      <c r="BV17" s="495">
        <f t="shared" si="5"/>
        <v>0</v>
      </c>
      <c r="BW17" s="495">
        <f t="shared" si="5"/>
        <v>0</v>
      </c>
      <c r="BX17" s="495">
        <f t="shared" si="5"/>
        <v>0</v>
      </c>
      <c r="BY17" s="495" t="str">
        <f t="shared" si="5"/>
        <v/>
      </c>
      <c r="BZ17" s="495" t="str">
        <f t="shared" si="5"/>
        <v/>
      </c>
      <c r="CA17" s="759" t="str">
        <f t="shared" si="5"/>
        <v/>
      </c>
    </row>
    <row r="18" spans="1:79" s="121" customFormat="1" ht="19.899999999999999" customHeight="1" x14ac:dyDescent="0.25">
      <c r="A18" s="9" t="s">
        <v>1397</v>
      </c>
      <c r="B18" s="7"/>
      <c r="C18" s="2" t="s">
        <v>1398</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-1</v>
      </c>
      <c r="AR18" s="487">
        <v>-1</v>
      </c>
      <c r="AS18" s="487">
        <v>0</v>
      </c>
      <c r="AT18" s="487">
        <v>0</v>
      </c>
      <c r="AU18" s="493">
        <v>0</v>
      </c>
      <c r="AV18" s="488" t="str">
        <f t="shared" si="6"/>
        <v>tbd</v>
      </c>
      <c r="AW18" s="487" t="str">
        <f t="shared" si="4"/>
        <v>tbd</v>
      </c>
      <c r="AX18" s="487" t="str">
        <f t="shared" si="4"/>
        <v>tbd</v>
      </c>
      <c r="AY18" s="487" t="str">
        <f t="shared" si="4"/>
        <v>tbd</v>
      </c>
      <c r="AZ18" s="487" t="str">
        <f t="shared" si="4"/>
        <v>tbd</v>
      </c>
      <c r="BA18" s="487" t="str">
        <f t="shared" si="4"/>
        <v>tbd</v>
      </c>
      <c r="BB18" s="487" t="str">
        <f t="shared" si="4"/>
        <v>tbd</v>
      </c>
      <c r="BC18" s="487" t="str">
        <f t="shared" si="4"/>
        <v>tbd</v>
      </c>
      <c r="BD18" s="487" t="str">
        <f t="shared" si="4"/>
        <v>tbd</v>
      </c>
      <c r="BE18" s="487" t="str">
        <f t="shared" si="4"/>
        <v>tbd</v>
      </c>
      <c r="BF18" s="487" t="str">
        <f t="shared" si="4"/>
        <v>tbd</v>
      </c>
      <c r="BG18" s="487" t="str">
        <f t="shared" si="4"/>
        <v>tbd</v>
      </c>
      <c r="BH18" s="487" t="str">
        <f t="shared" si="4"/>
        <v>tbd</v>
      </c>
      <c r="BI18" s="487" t="str">
        <f t="shared" si="4"/>
        <v/>
      </c>
      <c r="BJ18" s="487" t="str">
        <f t="shared" si="4"/>
        <v/>
      </c>
      <c r="BK18" s="489" t="str">
        <f t="shared" si="4"/>
        <v/>
      </c>
      <c r="BL18" s="488">
        <f t="shared" si="7"/>
        <v>0</v>
      </c>
      <c r="BM18" s="495">
        <f t="shared" si="5"/>
        <v>0</v>
      </c>
      <c r="BN18" s="495">
        <f t="shared" si="5"/>
        <v>0</v>
      </c>
      <c r="BO18" s="495">
        <f t="shared" si="5"/>
        <v>0</v>
      </c>
      <c r="BP18" s="495">
        <f t="shared" si="5"/>
        <v>0</v>
      </c>
      <c r="BQ18" s="495">
        <f t="shared" si="5"/>
        <v>0</v>
      </c>
      <c r="BR18" s="495">
        <f t="shared" si="5"/>
        <v>0</v>
      </c>
      <c r="BS18" s="495">
        <f t="shared" si="5"/>
        <v>0</v>
      </c>
      <c r="BT18" s="495">
        <f t="shared" si="5"/>
        <v>0</v>
      </c>
      <c r="BU18" s="495">
        <f t="shared" si="5"/>
        <v>0</v>
      </c>
      <c r="BV18" s="495">
        <f t="shared" si="5"/>
        <v>0</v>
      </c>
      <c r="BW18" s="495">
        <f t="shared" si="5"/>
        <v>0</v>
      </c>
      <c r="BX18" s="495">
        <f t="shared" si="5"/>
        <v>0</v>
      </c>
      <c r="BY18" s="495" t="str">
        <f t="shared" si="5"/>
        <v/>
      </c>
      <c r="BZ18" s="495" t="str">
        <f t="shared" si="5"/>
        <v/>
      </c>
      <c r="CA18" s="759" t="str">
        <f t="shared" si="5"/>
        <v/>
      </c>
    </row>
    <row r="19" spans="1:79" s="121" customFormat="1" ht="19.899999999999999" customHeight="1" x14ac:dyDescent="0.25">
      <c r="A19" s="9" t="s">
        <v>1399</v>
      </c>
      <c r="B19" s="7"/>
      <c r="C19" s="2" t="s">
        <v>1400</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-1</v>
      </c>
      <c r="AR19" s="487">
        <v>-1</v>
      </c>
      <c r="AS19" s="487">
        <v>0</v>
      </c>
      <c r="AT19" s="487">
        <v>0</v>
      </c>
      <c r="AU19" s="493">
        <v>0</v>
      </c>
      <c r="AV19" s="488" t="str">
        <f t="shared" si="6"/>
        <v>tbd</v>
      </c>
      <c r="AW19" s="487" t="str">
        <f t="shared" si="4"/>
        <v>tbd</v>
      </c>
      <c r="AX19" s="487" t="str">
        <f t="shared" si="4"/>
        <v>tbd</v>
      </c>
      <c r="AY19" s="487" t="str">
        <f t="shared" si="4"/>
        <v>tbd</v>
      </c>
      <c r="AZ19" s="487" t="str">
        <f t="shared" si="4"/>
        <v>tbd</v>
      </c>
      <c r="BA19" s="487" t="str">
        <f t="shared" si="4"/>
        <v>tbd</v>
      </c>
      <c r="BB19" s="487" t="str">
        <f t="shared" si="4"/>
        <v>tbd</v>
      </c>
      <c r="BC19" s="487" t="str">
        <f t="shared" si="4"/>
        <v>tbd</v>
      </c>
      <c r="BD19" s="487" t="str">
        <f t="shared" si="4"/>
        <v>tbd</v>
      </c>
      <c r="BE19" s="487" t="str">
        <f t="shared" si="4"/>
        <v>tbd</v>
      </c>
      <c r="BF19" s="487" t="str">
        <f t="shared" si="4"/>
        <v>tbd</v>
      </c>
      <c r="BG19" s="487" t="str">
        <f t="shared" si="4"/>
        <v>tbd</v>
      </c>
      <c r="BH19" s="487" t="str">
        <f t="shared" si="4"/>
        <v>tbd</v>
      </c>
      <c r="BI19" s="487" t="str">
        <f t="shared" si="4"/>
        <v/>
      </c>
      <c r="BJ19" s="487" t="str">
        <f t="shared" si="4"/>
        <v/>
      </c>
      <c r="BK19" s="489" t="str">
        <f t="shared" si="4"/>
        <v/>
      </c>
      <c r="BL19" s="488">
        <f t="shared" si="7"/>
        <v>0</v>
      </c>
      <c r="BM19" s="495">
        <f t="shared" si="5"/>
        <v>0</v>
      </c>
      <c r="BN19" s="495">
        <f t="shared" si="5"/>
        <v>0</v>
      </c>
      <c r="BO19" s="495">
        <f t="shared" si="5"/>
        <v>0</v>
      </c>
      <c r="BP19" s="495">
        <f t="shared" si="5"/>
        <v>0</v>
      </c>
      <c r="BQ19" s="495">
        <f t="shared" si="5"/>
        <v>0</v>
      </c>
      <c r="BR19" s="495">
        <f t="shared" si="5"/>
        <v>0</v>
      </c>
      <c r="BS19" s="495">
        <f t="shared" si="5"/>
        <v>0</v>
      </c>
      <c r="BT19" s="495">
        <f t="shared" si="5"/>
        <v>0</v>
      </c>
      <c r="BU19" s="495">
        <f t="shared" si="5"/>
        <v>0</v>
      </c>
      <c r="BV19" s="495">
        <f t="shared" si="5"/>
        <v>0</v>
      </c>
      <c r="BW19" s="495">
        <f t="shared" si="5"/>
        <v>0</v>
      </c>
      <c r="BX19" s="495">
        <f t="shared" si="5"/>
        <v>0</v>
      </c>
      <c r="BY19" s="495" t="str">
        <f t="shared" si="5"/>
        <v/>
      </c>
      <c r="BZ19" s="495" t="str">
        <f t="shared" si="5"/>
        <v/>
      </c>
      <c r="CA19" s="759" t="str">
        <f t="shared" si="5"/>
        <v/>
      </c>
    </row>
    <row r="20" spans="1:79" s="121" customFormat="1" ht="19.899999999999999" customHeight="1" x14ac:dyDescent="0.25">
      <c r="A20" s="9" t="s">
        <v>1401</v>
      </c>
      <c r="B20" s="7"/>
      <c r="C20" s="2" t="s">
        <v>1402</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-1</v>
      </c>
      <c r="AR20" s="487">
        <v>-1</v>
      </c>
      <c r="AS20" s="487">
        <v>0</v>
      </c>
      <c r="AT20" s="487">
        <v>0</v>
      </c>
      <c r="AU20" s="493">
        <v>0</v>
      </c>
      <c r="AV20" s="488" t="str">
        <f t="shared" si="6"/>
        <v>tbd</v>
      </c>
      <c r="AW20" s="487" t="str">
        <f t="shared" si="4"/>
        <v>tbd</v>
      </c>
      <c r="AX20" s="487" t="str">
        <f t="shared" si="4"/>
        <v>tbd</v>
      </c>
      <c r="AY20" s="487" t="str">
        <f t="shared" si="4"/>
        <v>tbd</v>
      </c>
      <c r="AZ20" s="487" t="str">
        <f t="shared" si="4"/>
        <v>tbd</v>
      </c>
      <c r="BA20" s="487" t="str">
        <f t="shared" si="4"/>
        <v>tbd</v>
      </c>
      <c r="BB20" s="487" t="str">
        <f t="shared" si="4"/>
        <v>tbd</v>
      </c>
      <c r="BC20" s="487" t="str">
        <f t="shared" si="4"/>
        <v>tbd</v>
      </c>
      <c r="BD20" s="487" t="str">
        <f t="shared" si="4"/>
        <v>tbd</v>
      </c>
      <c r="BE20" s="487" t="str">
        <f t="shared" si="4"/>
        <v>tbd</v>
      </c>
      <c r="BF20" s="487" t="str">
        <f t="shared" si="4"/>
        <v>tbd</v>
      </c>
      <c r="BG20" s="487" t="str">
        <f t="shared" si="4"/>
        <v>tbd</v>
      </c>
      <c r="BH20" s="487" t="str">
        <f t="shared" si="4"/>
        <v>tbd</v>
      </c>
      <c r="BI20" s="487" t="str">
        <f t="shared" si="4"/>
        <v/>
      </c>
      <c r="BJ20" s="487" t="str">
        <f t="shared" si="4"/>
        <v/>
      </c>
      <c r="BK20" s="489" t="str">
        <f t="shared" si="4"/>
        <v/>
      </c>
      <c r="BL20" s="488">
        <f t="shared" si="7"/>
        <v>0</v>
      </c>
      <c r="BM20" s="495">
        <f t="shared" si="5"/>
        <v>0</v>
      </c>
      <c r="BN20" s="495">
        <f t="shared" si="5"/>
        <v>0</v>
      </c>
      <c r="BO20" s="495">
        <f t="shared" si="5"/>
        <v>0</v>
      </c>
      <c r="BP20" s="495">
        <f t="shared" si="5"/>
        <v>0</v>
      </c>
      <c r="BQ20" s="495">
        <f t="shared" si="5"/>
        <v>0</v>
      </c>
      <c r="BR20" s="495">
        <f t="shared" si="5"/>
        <v>0</v>
      </c>
      <c r="BS20" s="495">
        <f t="shared" si="5"/>
        <v>0</v>
      </c>
      <c r="BT20" s="495">
        <f t="shared" si="5"/>
        <v>0</v>
      </c>
      <c r="BU20" s="495">
        <f t="shared" si="5"/>
        <v>0</v>
      </c>
      <c r="BV20" s="495">
        <f t="shared" si="5"/>
        <v>0</v>
      </c>
      <c r="BW20" s="495">
        <f t="shared" si="5"/>
        <v>0</v>
      </c>
      <c r="BX20" s="495">
        <f t="shared" si="5"/>
        <v>0</v>
      </c>
      <c r="BY20" s="495" t="str">
        <f t="shared" si="5"/>
        <v/>
      </c>
      <c r="BZ20" s="495" t="str">
        <f t="shared" si="5"/>
        <v/>
      </c>
      <c r="CA20" s="489" t="str">
        <f t="shared" si="5"/>
        <v/>
      </c>
    </row>
    <row r="21" spans="1:79" s="121" customFormat="1" ht="19.899999999999999" customHeight="1" x14ac:dyDescent="0.25">
      <c r="A21" s="9" t="s">
        <v>1403</v>
      </c>
      <c r="B21" s="7"/>
      <c r="C21" s="2" t="s">
        <v>1404</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-1</v>
      </c>
      <c r="AR21" s="487">
        <v>-1</v>
      </c>
      <c r="AS21" s="487">
        <v>0</v>
      </c>
      <c r="AT21" s="487">
        <v>0</v>
      </c>
      <c r="AU21" s="493">
        <v>0</v>
      </c>
      <c r="AV21" s="488" t="str">
        <f t="shared" si="6"/>
        <v>tbd</v>
      </c>
      <c r="AW21" s="487" t="str">
        <f t="shared" si="4"/>
        <v>tbd</v>
      </c>
      <c r="AX21" s="487" t="str">
        <f t="shared" si="4"/>
        <v>tbd</v>
      </c>
      <c r="AY21" s="487" t="str">
        <f t="shared" si="4"/>
        <v>tbd</v>
      </c>
      <c r="AZ21" s="487" t="str">
        <f t="shared" si="4"/>
        <v>tbd</v>
      </c>
      <c r="BA21" s="487" t="str">
        <f t="shared" si="4"/>
        <v>tbd</v>
      </c>
      <c r="BB21" s="487" t="str">
        <f t="shared" si="4"/>
        <v>tbd</v>
      </c>
      <c r="BC21" s="487" t="str">
        <f t="shared" si="4"/>
        <v>tbd</v>
      </c>
      <c r="BD21" s="487" t="str">
        <f t="shared" si="4"/>
        <v>tbd</v>
      </c>
      <c r="BE21" s="487" t="str">
        <f t="shared" si="4"/>
        <v>tbd</v>
      </c>
      <c r="BF21" s="487" t="str">
        <f t="shared" si="4"/>
        <v>tbd</v>
      </c>
      <c r="BG21" s="487" t="str">
        <f t="shared" si="4"/>
        <v>tbd</v>
      </c>
      <c r="BH21" s="487" t="str">
        <f t="shared" si="4"/>
        <v>tbd</v>
      </c>
      <c r="BI21" s="487" t="str">
        <f t="shared" si="4"/>
        <v/>
      </c>
      <c r="BJ21" s="487" t="str">
        <f t="shared" si="4"/>
        <v/>
      </c>
      <c r="BK21" s="489" t="str">
        <f t="shared" si="4"/>
        <v/>
      </c>
      <c r="BL21" s="488">
        <f t="shared" si="7"/>
        <v>0</v>
      </c>
      <c r="BM21" s="495">
        <f t="shared" si="5"/>
        <v>0</v>
      </c>
      <c r="BN21" s="495">
        <f t="shared" si="5"/>
        <v>0</v>
      </c>
      <c r="BO21" s="495">
        <f t="shared" si="5"/>
        <v>0</v>
      </c>
      <c r="BP21" s="495">
        <f t="shared" si="5"/>
        <v>0</v>
      </c>
      <c r="BQ21" s="495">
        <f t="shared" si="5"/>
        <v>0</v>
      </c>
      <c r="BR21" s="495">
        <f t="shared" si="5"/>
        <v>0</v>
      </c>
      <c r="BS21" s="495">
        <f t="shared" si="5"/>
        <v>0</v>
      </c>
      <c r="BT21" s="495">
        <f t="shared" si="5"/>
        <v>0</v>
      </c>
      <c r="BU21" s="495">
        <f t="shared" si="5"/>
        <v>0</v>
      </c>
      <c r="BV21" s="495">
        <f t="shared" si="5"/>
        <v>0</v>
      </c>
      <c r="BW21" s="495">
        <f t="shared" si="5"/>
        <v>0</v>
      </c>
      <c r="BX21" s="495">
        <f t="shared" si="5"/>
        <v>0</v>
      </c>
      <c r="BY21" s="495" t="str">
        <f t="shared" si="5"/>
        <v/>
      </c>
      <c r="BZ21" s="495" t="str">
        <f t="shared" si="5"/>
        <v/>
      </c>
      <c r="CA21" s="489" t="str">
        <f t="shared" si="5"/>
        <v/>
      </c>
    </row>
    <row r="22" spans="1:79" s="121" customFormat="1" ht="19.899999999999999" customHeight="1" x14ac:dyDescent="0.25">
      <c r="A22" s="9" t="s">
        <v>1405</v>
      </c>
      <c r="B22" s="7"/>
      <c r="C22" s="2" t="s">
        <v>1406</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-1</v>
      </c>
      <c r="AQ22" s="487">
        <v>-1</v>
      </c>
      <c r="AR22" s="487">
        <v>-1</v>
      </c>
      <c r="AS22" s="487">
        <v>0</v>
      </c>
      <c r="AT22" s="487">
        <v>0</v>
      </c>
      <c r="AU22" s="493">
        <v>0</v>
      </c>
      <c r="AV22" s="488" t="str">
        <f t="shared" si="6"/>
        <v>tbd</v>
      </c>
      <c r="AW22" s="487" t="str">
        <f t="shared" si="4"/>
        <v>tbd</v>
      </c>
      <c r="AX22" s="487" t="str">
        <f t="shared" si="4"/>
        <v>tbd</v>
      </c>
      <c r="AY22" s="487" t="str">
        <f t="shared" si="4"/>
        <v>tbd</v>
      </c>
      <c r="AZ22" s="487" t="str">
        <f t="shared" si="4"/>
        <v>tbd</v>
      </c>
      <c r="BA22" s="487" t="str">
        <f t="shared" si="4"/>
        <v>tbd</v>
      </c>
      <c r="BB22" s="487" t="str">
        <f t="shared" si="4"/>
        <v>tbd</v>
      </c>
      <c r="BC22" s="487" t="str">
        <f t="shared" si="4"/>
        <v>tbd</v>
      </c>
      <c r="BD22" s="487" t="str">
        <f t="shared" si="4"/>
        <v>tbd</v>
      </c>
      <c r="BE22" s="487" t="str">
        <f t="shared" si="4"/>
        <v>tbd</v>
      </c>
      <c r="BF22" s="487" t="str">
        <f t="shared" si="4"/>
        <v>tbd</v>
      </c>
      <c r="BG22" s="487" t="str">
        <f t="shared" si="4"/>
        <v>tbd</v>
      </c>
      <c r="BH22" s="487" t="str">
        <f t="shared" si="4"/>
        <v>tbd</v>
      </c>
      <c r="BI22" s="487" t="str">
        <f t="shared" si="4"/>
        <v/>
      </c>
      <c r="BJ22" s="487" t="str">
        <f t="shared" si="4"/>
        <v/>
      </c>
      <c r="BK22" s="489" t="str">
        <f t="shared" si="4"/>
        <v/>
      </c>
      <c r="BL22" s="488">
        <f t="shared" si="7"/>
        <v>0</v>
      </c>
      <c r="BM22" s="495">
        <f t="shared" si="5"/>
        <v>0</v>
      </c>
      <c r="BN22" s="495">
        <f t="shared" si="5"/>
        <v>0</v>
      </c>
      <c r="BO22" s="495">
        <f t="shared" si="5"/>
        <v>0</v>
      </c>
      <c r="BP22" s="495">
        <f t="shared" si="5"/>
        <v>0</v>
      </c>
      <c r="BQ22" s="495">
        <f t="shared" si="5"/>
        <v>0</v>
      </c>
      <c r="BR22" s="495">
        <f t="shared" si="5"/>
        <v>0</v>
      </c>
      <c r="BS22" s="495">
        <f t="shared" si="5"/>
        <v>0</v>
      </c>
      <c r="BT22" s="495">
        <f t="shared" si="5"/>
        <v>0</v>
      </c>
      <c r="BU22" s="495">
        <f t="shared" si="5"/>
        <v>0</v>
      </c>
      <c r="BV22" s="495">
        <f t="shared" si="5"/>
        <v>0</v>
      </c>
      <c r="BW22" s="495">
        <f t="shared" si="5"/>
        <v>0</v>
      </c>
      <c r="BX22" s="495">
        <f t="shared" si="5"/>
        <v>0</v>
      </c>
      <c r="BY22" s="495" t="str">
        <f t="shared" si="5"/>
        <v/>
      </c>
      <c r="BZ22" s="495" t="str">
        <f t="shared" si="5"/>
        <v/>
      </c>
      <c r="CA22" s="489" t="str">
        <f t="shared" si="5"/>
        <v/>
      </c>
    </row>
    <row r="23" spans="1:79" s="121" customFormat="1" ht="19.899999999999999" customHeight="1" x14ac:dyDescent="0.25">
      <c r="A23" s="9" t="s">
        <v>1407</v>
      </c>
      <c r="B23" s="7"/>
      <c r="C23" s="2" t="s">
        <v>1408</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-1</v>
      </c>
      <c r="AQ23" s="487">
        <v>-1</v>
      </c>
      <c r="AR23" s="487">
        <v>-1</v>
      </c>
      <c r="AS23" s="487">
        <v>0</v>
      </c>
      <c r="AT23" s="487">
        <v>0</v>
      </c>
      <c r="AU23" s="493">
        <v>0</v>
      </c>
      <c r="AV23" s="488" t="str">
        <f t="shared" si="6"/>
        <v>tbd</v>
      </c>
      <c r="AW23" s="487" t="str">
        <f t="shared" ref="AW23:AW68" si="8">IF(AG23,IFERROR(LEFT($V23,SEARCH(" (",$V23)-1),$V23),"")</f>
        <v>tbd</v>
      </c>
      <c r="AX23" s="487" t="str">
        <f t="shared" ref="AX23:AX68" si="9">IF(AH23,IFERROR(LEFT($V23,SEARCH(" (",$V23)-1),$V23),"")</f>
        <v>tbd</v>
      </c>
      <c r="AY23" s="487" t="str">
        <f t="shared" ref="AY23:AY68" si="10">IF(AI23,IFERROR(LEFT($V23,SEARCH(" (",$V23)-1),$V23),"")</f>
        <v>tbd</v>
      </c>
      <c r="AZ23" s="487" t="str">
        <f t="shared" ref="AZ23:AZ68" si="11">IF(AJ23,IFERROR(LEFT($V23,SEARCH(" (",$V23)-1),$V23),"")</f>
        <v>tbd</v>
      </c>
      <c r="BA23" s="487" t="str">
        <f t="shared" ref="BA23:BA68" si="12">IF(AK23,IFERROR(LEFT($V23,SEARCH(" (",$V23)-1),$V23),"")</f>
        <v>tbd</v>
      </c>
      <c r="BB23" s="487" t="str">
        <f t="shared" ref="BB23:BB68" si="13">IF(AL23,IFERROR(LEFT($V23,SEARCH(" (",$V23)-1),$V23),"")</f>
        <v>tbd</v>
      </c>
      <c r="BC23" s="487" t="str">
        <f t="shared" ref="BC23:BC68" si="14">IF(AM23,IFERROR(LEFT($V23,SEARCH(" (",$V23)-1),$V23),"")</f>
        <v>tbd</v>
      </c>
      <c r="BD23" s="487" t="str">
        <f t="shared" ref="BD23:BD68" si="15">IF(AN23,IFERROR(LEFT($V23,SEARCH(" (",$V23)-1),$V23),"")</f>
        <v>tbd</v>
      </c>
      <c r="BE23" s="487" t="str">
        <f t="shared" ref="BE23:BE68" si="16">IF(AO23,IFERROR(LEFT($V23,SEARCH(" (",$V23)-1),$V23),"")</f>
        <v>tbd</v>
      </c>
      <c r="BF23" s="487" t="str">
        <f t="shared" ref="BF23:BF68" si="17">IF(AP23,IFERROR(LEFT($V23,SEARCH(" (",$V23)-1),$V23),"")</f>
        <v>tbd</v>
      </c>
      <c r="BG23" s="487" t="str">
        <f t="shared" ref="BG23:BG68" si="18">IF(AQ23,IFERROR(LEFT($V23,SEARCH(" (",$V23)-1),$V23),"")</f>
        <v>tbd</v>
      </c>
      <c r="BH23" s="487" t="str">
        <f t="shared" ref="BH23:BH68" si="19">IF(AR23,IFERROR(LEFT($V23,SEARCH(" (",$V23)-1),$V23),"")</f>
        <v>tbd</v>
      </c>
      <c r="BI23" s="487" t="str">
        <f t="shared" ref="BI23:BI68" si="20">IF(AS23,IFERROR(LEFT($V23,SEARCH(" (",$V23)-1),$V23),"")</f>
        <v/>
      </c>
      <c r="BJ23" s="487" t="str">
        <f t="shared" ref="BJ23:BJ68" si="21">IF(AT23,IFERROR(LEFT($V23,SEARCH(" (",$V23)-1),$V23),"")</f>
        <v/>
      </c>
      <c r="BK23" s="489" t="str">
        <f t="shared" ref="BK23:BK68" si="22">IF(AU23,IFERROR(LEFT($V23,SEARCH(" (",$V23)-1),$V23),"")</f>
        <v/>
      </c>
      <c r="BL23" s="488">
        <f t="shared" si="7"/>
        <v>0</v>
      </c>
      <c r="BM23" s="495">
        <f t="shared" ref="BM23:BM68" si="23">IF(AG23,IFERROR(LEFT($W23,SEARCH(" (",$W23)-1),$W23),"")</f>
        <v>0</v>
      </c>
      <c r="BN23" s="495">
        <f t="shared" ref="BN23:BN68" si="24">IF(AH23,IFERROR(LEFT($W23,SEARCH(" (",$W23)-1),$W23),"")</f>
        <v>0</v>
      </c>
      <c r="BO23" s="495">
        <f t="shared" ref="BO23:BO68" si="25">IF(AI23,IFERROR(LEFT($W23,SEARCH(" (",$W23)-1),$W23),"")</f>
        <v>0</v>
      </c>
      <c r="BP23" s="495">
        <f t="shared" ref="BP23:BP68" si="26">IF(AJ23,IFERROR(LEFT($W23,SEARCH(" (",$W23)-1),$W23),"")</f>
        <v>0</v>
      </c>
      <c r="BQ23" s="495">
        <f t="shared" ref="BQ23:BQ68" si="27">IF(AK23,IFERROR(LEFT($W23,SEARCH(" (",$W23)-1),$W23),"")</f>
        <v>0</v>
      </c>
      <c r="BR23" s="495">
        <f t="shared" ref="BR23:BR68" si="28">IF(AL23,IFERROR(LEFT($W23,SEARCH(" (",$W23)-1),$W23),"")</f>
        <v>0</v>
      </c>
      <c r="BS23" s="495">
        <f t="shared" ref="BS23:BS68" si="29">IF(AM23,IFERROR(LEFT($W23,SEARCH(" (",$W23)-1),$W23),"")</f>
        <v>0</v>
      </c>
      <c r="BT23" s="495">
        <f t="shared" ref="BT23:BT68" si="30">IF(AN23,IFERROR(LEFT($W23,SEARCH(" (",$W23)-1),$W23),"")</f>
        <v>0</v>
      </c>
      <c r="BU23" s="495">
        <f t="shared" ref="BU23:BU68" si="31">IF(AO23,IFERROR(LEFT($W23,SEARCH(" (",$W23)-1),$W23),"")</f>
        <v>0</v>
      </c>
      <c r="BV23" s="495">
        <f t="shared" ref="BV23:BV68" si="32">IF(AP23,IFERROR(LEFT($W23,SEARCH(" (",$W23)-1),$W23),"")</f>
        <v>0</v>
      </c>
      <c r="BW23" s="495">
        <f t="shared" ref="BW23:BW68" si="33">IF(AQ23,IFERROR(LEFT($W23,SEARCH(" (",$W23)-1),$W23),"")</f>
        <v>0</v>
      </c>
      <c r="BX23" s="495">
        <f t="shared" ref="BX23:BX68" si="34">IF(AR23,IFERROR(LEFT($W23,SEARCH(" (",$W23)-1),$W23),"")</f>
        <v>0</v>
      </c>
      <c r="BY23" s="495" t="str">
        <f t="shared" ref="BY23:BY68" si="35">IF(AS23,IFERROR(LEFT($W23,SEARCH(" (",$W23)-1),$W23),"")</f>
        <v/>
      </c>
      <c r="BZ23" s="495" t="str">
        <f t="shared" ref="BZ23:BZ68" si="36">IF(AT23,IFERROR(LEFT($W23,SEARCH(" (",$W23)-1),$W23),"")</f>
        <v/>
      </c>
      <c r="CA23" s="489" t="str">
        <f t="shared" ref="CA23:CA68" si="37">IF(AU23,IFERROR(LEFT($W23,SEARCH(" (",$W23)-1),$W23),"")</f>
        <v/>
      </c>
    </row>
    <row r="24" spans="1:79" s="121" customFormat="1" ht="19.899999999999999" customHeight="1" x14ac:dyDescent="0.25">
      <c r="A24" s="9" t="s">
        <v>1409</v>
      </c>
      <c r="B24" s="7"/>
      <c r="C24" s="2" t="s">
        <v>1410</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-1</v>
      </c>
      <c r="AQ24" s="487">
        <v>-1</v>
      </c>
      <c r="AR24" s="487">
        <v>-1</v>
      </c>
      <c r="AS24" s="487">
        <v>0</v>
      </c>
      <c r="AT24" s="487">
        <v>0</v>
      </c>
      <c r="AU24" s="493">
        <v>0</v>
      </c>
      <c r="AV24" s="488" t="str">
        <f t="shared" si="6"/>
        <v>tbd</v>
      </c>
      <c r="AW24" s="487" t="str">
        <f t="shared" si="8"/>
        <v>tbd</v>
      </c>
      <c r="AX24" s="487" t="str">
        <f t="shared" si="9"/>
        <v>tbd</v>
      </c>
      <c r="AY24" s="487" t="str">
        <f t="shared" si="10"/>
        <v>tbd</v>
      </c>
      <c r="AZ24" s="487" t="str">
        <f t="shared" si="11"/>
        <v>tbd</v>
      </c>
      <c r="BA24" s="487" t="str">
        <f t="shared" si="12"/>
        <v>tbd</v>
      </c>
      <c r="BB24" s="487" t="str">
        <f t="shared" si="13"/>
        <v>tbd</v>
      </c>
      <c r="BC24" s="487" t="str">
        <f t="shared" si="14"/>
        <v>tbd</v>
      </c>
      <c r="BD24" s="487" t="str">
        <f t="shared" si="15"/>
        <v>tbd</v>
      </c>
      <c r="BE24" s="487" t="str">
        <f t="shared" si="16"/>
        <v>tbd</v>
      </c>
      <c r="BF24" s="487" t="str">
        <f t="shared" si="17"/>
        <v>tbd</v>
      </c>
      <c r="BG24" s="487" t="str">
        <f t="shared" si="18"/>
        <v>tbd</v>
      </c>
      <c r="BH24" s="487" t="str">
        <f t="shared" si="19"/>
        <v>tbd</v>
      </c>
      <c r="BI24" s="487" t="str">
        <f t="shared" si="20"/>
        <v/>
      </c>
      <c r="BJ24" s="487" t="str">
        <f t="shared" si="21"/>
        <v/>
      </c>
      <c r="BK24" s="489" t="str">
        <f t="shared" si="22"/>
        <v/>
      </c>
      <c r="BL24" s="488">
        <f t="shared" si="7"/>
        <v>0</v>
      </c>
      <c r="BM24" s="495">
        <f t="shared" si="23"/>
        <v>0</v>
      </c>
      <c r="BN24" s="495">
        <f t="shared" si="24"/>
        <v>0</v>
      </c>
      <c r="BO24" s="495">
        <f t="shared" si="25"/>
        <v>0</v>
      </c>
      <c r="BP24" s="495">
        <f t="shared" si="26"/>
        <v>0</v>
      </c>
      <c r="BQ24" s="495">
        <f t="shared" si="27"/>
        <v>0</v>
      </c>
      <c r="BR24" s="495">
        <f t="shared" si="28"/>
        <v>0</v>
      </c>
      <c r="BS24" s="495">
        <f t="shared" si="29"/>
        <v>0</v>
      </c>
      <c r="BT24" s="495">
        <f t="shared" si="30"/>
        <v>0</v>
      </c>
      <c r="BU24" s="495">
        <f t="shared" si="31"/>
        <v>0</v>
      </c>
      <c r="BV24" s="495">
        <f t="shared" si="32"/>
        <v>0</v>
      </c>
      <c r="BW24" s="495">
        <f t="shared" si="33"/>
        <v>0</v>
      </c>
      <c r="BX24" s="495">
        <f t="shared" si="34"/>
        <v>0</v>
      </c>
      <c r="BY24" s="495" t="str">
        <f t="shared" si="35"/>
        <v/>
      </c>
      <c r="BZ24" s="495" t="str">
        <f t="shared" si="36"/>
        <v/>
      </c>
      <c r="CA24" s="489" t="str">
        <f t="shared" si="37"/>
        <v/>
      </c>
    </row>
    <row r="25" spans="1:79" s="121" customFormat="1" ht="19.899999999999999" customHeight="1" x14ac:dyDescent="0.25">
      <c r="A25" s="9" t="s">
        <v>1411</v>
      </c>
      <c r="B25" s="7"/>
      <c r="C25" s="2" t="s">
        <v>1412</v>
      </c>
      <c r="D25" s="19"/>
      <c r="E25" s="18"/>
      <c r="F25" s="19"/>
      <c r="G25" s="19"/>
      <c r="H25" s="4"/>
      <c r="I25" s="15"/>
      <c r="J25" s="47" t="s">
        <v>86</v>
      </c>
      <c r="K25" s="1384"/>
      <c r="L25" s="1386"/>
      <c r="M25" s="1384"/>
      <c r="N25" s="1385"/>
      <c r="O25" s="1386"/>
      <c r="P25" s="1384"/>
      <c r="Q25" s="1385"/>
      <c r="R25" s="1386"/>
      <c r="S25" s="269"/>
      <c r="T25" s="269"/>
      <c r="U25" s="49"/>
      <c r="V25" s="1393" t="s">
        <v>86</v>
      </c>
      <c r="W25" s="1394"/>
      <c r="X25" s="56"/>
      <c r="Y25" s="56"/>
      <c r="Z25" s="57"/>
      <c r="AA25" s="68"/>
      <c r="AB25" s="57"/>
      <c r="AC25" s="58" t="s">
        <v>1376</v>
      </c>
      <c r="AD25" s="56"/>
      <c r="AE25" s="65"/>
      <c r="AF25" s="488">
        <v>-1</v>
      </c>
      <c r="AG25" s="487">
        <v>-1</v>
      </c>
      <c r="AH25" s="487">
        <v>-1</v>
      </c>
      <c r="AI25" s="487">
        <v>-1</v>
      </c>
      <c r="AJ25" s="487">
        <v>-1</v>
      </c>
      <c r="AK25" s="487">
        <v>-1</v>
      </c>
      <c r="AL25" s="487">
        <v>-1</v>
      </c>
      <c r="AM25" s="487">
        <v>-1</v>
      </c>
      <c r="AN25" s="487">
        <v>-1</v>
      </c>
      <c r="AO25" s="487">
        <v>-1</v>
      </c>
      <c r="AP25" s="487">
        <v>-1</v>
      </c>
      <c r="AQ25" s="487">
        <v>-1</v>
      </c>
      <c r="AR25" s="487">
        <v>-1</v>
      </c>
      <c r="AS25" s="487">
        <v>0</v>
      </c>
      <c r="AT25" s="487">
        <v>0</v>
      </c>
      <c r="AU25" s="493">
        <v>0</v>
      </c>
      <c r="AV25" s="488" t="str">
        <f t="shared" si="6"/>
        <v>tbd</v>
      </c>
      <c r="AW25" s="487" t="str">
        <f t="shared" si="8"/>
        <v>tbd</v>
      </c>
      <c r="AX25" s="487" t="str">
        <f t="shared" si="9"/>
        <v>tbd</v>
      </c>
      <c r="AY25" s="487" t="str">
        <f t="shared" si="10"/>
        <v>tbd</v>
      </c>
      <c r="AZ25" s="487" t="str">
        <f t="shared" si="11"/>
        <v>tbd</v>
      </c>
      <c r="BA25" s="487" t="str">
        <f t="shared" si="12"/>
        <v>tbd</v>
      </c>
      <c r="BB25" s="487" t="str">
        <f t="shared" si="13"/>
        <v>tbd</v>
      </c>
      <c r="BC25" s="487" t="str">
        <f t="shared" si="14"/>
        <v>tbd</v>
      </c>
      <c r="BD25" s="487" t="str">
        <f t="shared" si="15"/>
        <v>tbd</v>
      </c>
      <c r="BE25" s="487" t="str">
        <f t="shared" si="16"/>
        <v>tbd</v>
      </c>
      <c r="BF25" s="487" t="str">
        <f t="shared" si="17"/>
        <v>tbd</v>
      </c>
      <c r="BG25" s="487" t="str">
        <f t="shared" si="18"/>
        <v>tbd</v>
      </c>
      <c r="BH25" s="487" t="str">
        <f t="shared" si="19"/>
        <v>tbd</v>
      </c>
      <c r="BI25" s="487" t="str">
        <f t="shared" si="20"/>
        <v/>
      </c>
      <c r="BJ25" s="487" t="str">
        <f t="shared" si="21"/>
        <v/>
      </c>
      <c r="BK25" s="489" t="str">
        <f t="shared" si="22"/>
        <v/>
      </c>
      <c r="BL25" s="488">
        <f t="shared" si="7"/>
        <v>0</v>
      </c>
      <c r="BM25" s="495">
        <f t="shared" si="23"/>
        <v>0</v>
      </c>
      <c r="BN25" s="495">
        <f t="shared" si="24"/>
        <v>0</v>
      </c>
      <c r="BO25" s="495">
        <f t="shared" si="25"/>
        <v>0</v>
      </c>
      <c r="BP25" s="495">
        <f t="shared" si="26"/>
        <v>0</v>
      </c>
      <c r="BQ25" s="495">
        <f t="shared" si="27"/>
        <v>0</v>
      </c>
      <c r="BR25" s="495">
        <f t="shared" si="28"/>
        <v>0</v>
      </c>
      <c r="BS25" s="495">
        <f t="shared" si="29"/>
        <v>0</v>
      </c>
      <c r="BT25" s="495">
        <f t="shared" si="30"/>
        <v>0</v>
      </c>
      <c r="BU25" s="495">
        <f t="shared" si="31"/>
        <v>0</v>
      </c>
      <c r="BV25" s="495">
        <f t="shared" si="32"/>
        <v>0</v>
      </c>
      <c r="BW25" s="495">
        <f t="shared" si="33"/>
        <v>0</v>
      </c>
      <c r="BX25" s="495">
        <f t="shared" si="34"/>
        <v>0</v>
      </c>
      <c r="BY25" s="495" t="str">
        <f t="shared" si="35"/>
        <v/>
      </c>
      <c r="BZ25" s="495" t="str">
        <f t="shared" si="36"/>
        <v/>
      </c>
      <c r="CA25" s="489" t="str">
        <f t="shared" si="37"/>
        <v/>
      </c>
    </row>
    <row r="26" spans="1:79" s="121" customFormat="1" ht="19.899999999999999" customHeight="1" x14ac:dyDescent="0.25">
      <c r="A26" s="9" t="s">
        <v>1413</v>
      </c>
      <c r="B26" s="7"/>
      <c r="C26" s="2" t="s">
        <v>1414</v>
      </c>
      <c r="D26" s="19"/>
      <c r="E26" s="18"/>
      <c r="F26" s="19"/>
      <c r="G26" s="19"/>
      <c r="H26" s="4"/>
      <c r="I26" s="15"/>
      <c r="J26" s="47" t="s">
        <v>86</v>
      </c>
      <c r="K26" s="1384"/>
      <c r="L26" s="1386"/>
      <c r="M26" s="1384"/>
      <c r="N26" s="1385"/>
      <c r="O26" s="1386"/>
      <c r="P26" s="1384"/>
      <c r="Q26" s="1385"/>
      <c r="R26" s="1386"/>
      <c r="S26" s="269"/>
      <c r="T26" s="269"/>
      <c r="U26" s="49"/>
      <c r="V26" s="1393" t="s">
        <v>86</v>
      </c>
      <c r="W26" s="1394"/>
      <c r="X26" s="56"/>
      <c r="Y26" s="56"/>
      <c r="Z26" s="57"/>
      <c r="AA26" s="68"/>
      <c r="AB26" s="57"/>
      <c r="AC26" s="58" t="s">
        <v>1376</v>
      </c>
      <c r="AD26" s="56"/>
      <c r="AE26" s="65"/>
      <c r="AF26" s="488">
        <v>-1</v>
      </c>
      <c r="AG26" s="487">
        <v>-1</v>
      </c>
      <c r="AH26" s="487">
        <v>-1</v>
      </c>
      <c r="AI26" s="487">
        <v>-1</v>
      </c>
      <c r="AJ26" s="487">
        <v>-1</v>
      </c>
      <c r="AK26" s="487">
        <v>-1</v>
      </c>
      <c r="AL26" s="487">
        <v>-1</v>
      </c>
      <c r="AM26" s="487">
        <v>-1</v>
      </c>
      <c r="AN26" s="487">
        <v>-1</v>
      </c>
      <c r="AO26" s="487">
        <v>-1</v>
      </c>
      <c r="AP26" s="487">
        <v>-1</v>
      </c>
      <c r="AQ26" s="487">
        <v>-1</v>
      </c>
      <c r="AR26" s="487">
        <v>-1</v>
      </c>
      <c r="AS26" s="487">
        <v>0</v>
      </c>
      <c r="AT26" s="487">
        <v>0</v>
      </c>
      <c r="AU26" s="493">
        <v>0</v>
      </c>
      <c r="AV26" s="488" t="str">
        <f t="shared" si="6"/>
        <v>tbd</v>
      </c>
      <c r="AW26" s="487" t="str">
        <f t="shared" si="8"/>
        <v>tbd</v>
      </c>
      <c r="AX26" s="487" t="str">
        <f t="shared" si="9"/>
        <v>tbd</v>
      </c>
      <c r="AY26" s="487" t="str">
        <f t="shared" si="10"/>
        <v>tbd</v>
      </c>
      <c r="AZ26" s="487" t="str">
        <f t="shared" si="11"/>
        <v>tbd</v>
      </c>
      <c r="BA26" s="487" t="str">
        <f t="shared" si="12"/>
        <v>tbd</v>
      </c>
      <c r="BB26" s="487" t="str">
        <f t="shared" si="13"/>
        <v>tbd</v>
      </c>
      <c r="BC26" s="487" t="str">
        <f t="shared" si="14"/>
        <v>tbd</v>
      </c>
      <c r="BD26" s="487" t="str">
        <f t="shared" si="15"/>
        <v>tbd</v>
      </c>
      <c r="BE26" s="487" t="str">
        <f t="shared" si="16"/>
        <v>tbd</v>
      </c>
      <c r="BF26" s="487" t="str">
        <f t="shared" si="17"/>
        <v>tbd</v>
      </c>
      <c r="BG26" s="487" t="str">
        <f t="shared" si="18"/>
        <v>tbd</v>
      </c>
      <c r="BH26" s="487" t="str">
        <f t="shared" si="19"/>
        <v>tbd</v>
      </c>
      <c r="BI26" s="487" t="str">
        <f t="shared" si="20"/>
        <v/>
      </c>
      <c r="BJ26" s="487" t="str">
        <f t="shared" si="21"/>
        <v/>
      </c>
      <c r="BK26" s="489" t="str">
        <f t="shared" si="22"/>
        <v/>
      </c>
      <c r="BL26" s="488">
        <f t="shared" si="7"/>
        <v>0</v>
      </c>
      <c r="BM26" s="495">
        <f t="shared" si="23"/>
        <v>0</v>
      </c>
      <c r="BN26" s="495">
        <f t="shared" si="24"/>
        <v>0</v>
      </c>
      <c r="BO26" s="495">
        <f t="shared" si="25"/>
        <v>0</v>
      </c>
      <c r="BP26" s="495">
        <f t="shared" si="26"/>
        <v>0</v>
      </c>
      <c r="BQ26" s="495">
        <f t="shared" si="27"/>
        <v>0</v>
      </c>
      <c r="BR26" s="495">
        <f t="shared" si="28"/>
        <v>0</v>
      </c>
      <c r="BS26" s="495">
        <f t="shared" si="29"/>
        <v>0</v>
      </c>
      <c r="BT26" s="495">
        <f t="shared" si="30"/>
        <v>0</v>
      </c>
      <c r="BU26" s="495">
        <f t="shared" si="31"/>
        <v>0</v>
      </c>
      <c r="BV26" s="495">
        <f t="shared" si="32"/>
        <v>0</v>
      </c>
      <c r="BW26" s="495">
        <f t="shared" si="33"/>
        <v>0</v>
      </c>
      <c r="BX26" s="495">
        <f t="shared" si="34"/>
        <v>0</v>
      </c>
      <c r="BY26" s="495" t="str">
        <f t="shared" si="35"/>
        <v/>
      </c>
      <c r="BZ26" s="495" t="str">
        <f t="shared" si="36"/>
        <v/>
      </c>
      <c r="CA26" s="489" t="str">
        <f t="shared" si="37"/>
        <v/>
      </c>
    </row>
    <row r="27" spans="1:79" s="121" customFormat="1" ht="19.899999999999999" customHeight="1" x14ac:dyDescent="0.25">
      <c r="A27" s="9" t="s">
        <v>1415</v>
      </c>
      <c r="B27" s="7"/>
      <c r="C27" s="2" t="s">
        <v>1416</v>
      </c>
      <c r="D27" s="19"/>
      <c r="E27" s="18"/>
      <c r="F27" s="19"/>
      <c r="G27" s="19"/>
      <c r="H27" s="4"/>
      <c r="I27" s="15"/>
      <c r="J27" s="47" t="s">
        <v>86</v>
      </c>
      <c r="K27" s="1384"/>
      <c r="L27" s="1386"/>
      <c r="M27" s="1384"/>
      <c r="N27" s="1385"/>
      <c r="O27" s="1386"/>
      <c r="P27" s="1384"/>
      <c r="Q27" s="1385"/>
      <c r="R27" s="1386"/>
      <c r="S27" s="269"/>
      <c r="T27" s="269"/>
      <c r="U27" s="49"/>
      <c r="V27" s="1393" t="s">
        <v>86</v>
      </c>
      <c r="W27" s="1394"/>
      <c r="X27" s="56"/>
      <c r="Y27" s="56"/>
      <c r="Z27" s="57"/>
      <c r="AA27" s="68"/>
      <c r="AB27" s="57"/>
      <c r="AC27" s="58" t="s">
        <v>1376</v>
      </c>
      <c r="AD27" s="56"/>
      <c r="AE27" s="65"/>
      <c r="AF27" s="488">
        <v>-1</v>
      </c>
      <c r="AG27" s="487">
        <v>-1</v>
      </c>
      <c r="AH27" s="487">
        <v>-1</v>
      </c>
      <c r="AI27" s="487">
        <v>-1</v>
      </c>
      <c r="AJ27" s="487">
        <v>-1</v>
      </c>
      <c r="AK27" s="487">
        <v>-1</v>
      </c>
      <c r="AL27" s="487">
        <v>-1</v>
      </c>
      <c r="AM27" s="487">
        <v>-1</v>
      </c>
      <c r="AN27" s="487">
        <v>-1</v>
      </c>
      <c r="AO27" s="487">
        <v>-1</v>
      </c>
      <c r="AP27" s="487">
        <v>-1</v>
      </c>
      <c r="AQ27" s="487">
        <v>-1</v>
      </c>
      <c r="AR27" s="487">
        <v>-1</v>
      </c>
      <c r="AS27" s="487">
        <v>0</v>
      </c>
      <c r="AT27" s="487">
        <v>0</v>
      </c>
      <c r="AU27" s="493">
        <v>0</v>
      </c>
      <c r="AV27" s="488" t="str">
        <f t="shared" si="6"/>
        <v>tbd</v>
      </c>
      <c r="AW27" s="487" t="str">
        <f t="shared" si="8"/>
        <v>tbd</v>
      </c>
      <c r="AX27" s="487" t="str">
        <f t="shared" si="9"/>
        <v>tbd</v>
      </c>
      <c r="AY27" s="487" t="str">
        <f t="shared" si="10"/>
        <v>tbd</v>
      </c>
      <c r="AZ27" s="487" t="str">
        <f t="shared" si="11"/>
        <v>tbd</v>
      </c>
      <c r="BA27" s="487" t="str">
        <f t="shared" si="12"/>
        <v>tbd</v>
      </c>
      <c r="BB27" s="487" t="str">
        <f t="shared" si="13"/>
        <v>tbd</v>
      </c>
      <c r="BC27" s="487" t="str">
        <f t="shared" si="14"/>
        <v>tbd</v>
      </c>
      <c r="BD27" s="487" t="str">
        <f t="shared" si="15"/>
        <v>tbd</v>
      </c>
      <c r="BE27" s="487" t="str">
        <f t="shared" si="16"/>
        <v>tbd</v>
      </c>
      <c r="BF27" s="487" t="str">
        <f t="shared" si="17"/>
        <v>tbd</v>
      </c>
      <c r="BG27" s="487" t="str">
        <f t="shared" si="18"/>
        <v>tbd</v>
      </c>
      <c r="BH27" s="487" t="str">
        <f t="shared" si="19"/>
        <v>tbd</v>
      </c>
      <c r="BI27" s="487" t="str">
        <f t="shared" si="20"/>
        <v/>
      </c>
      <c r="BJ27" s="487" t="str">
        <f t="shared" si="21"/>
        <v/>
      </c>
      <c r="BK27" s="489" t="str">
        <f t="shared" si="22"/>
        <v/>
      </c>
      <c r="BL27" s="488">
        <f t="shared" si="7"/>
        <v>0</v>
      </c>
      <c r="BM27" s="495">
        <f t="shared" si="23"/>
        <v>0</v>
      </c>
      <c r="BN27" s="495">
        <f t="shared" si="24"/>
        <v>0</v>
      </c>
      <c r="BO27" s="495">
        <f t="shared" si="25"/>
        <v>0</v>
      </c>
      <c r="BP27" s="495">
        <f t="shared" si="26"/>
        <v>0</v>
      </c>
      <c r="BQ27" s="495">
        <f t="shared" si="27"/>
        <v>0</v>
      </c>
      <c r="BR27" s="495">
        <f t="shared" si="28"/>
        <v>0</v>
      </c>
      <c r="BS27" s="495">
        <f t="shared" si="29"/>
        <v>0</v>
      </c>
      <c r="BT27" s="495">
        <f t="shared" si="30"/>
        <v>0</v>
      </c>
      <c r="BU27" s="495">
        <f t="shared" si="31"/>
        <v>0</v>
      </c>
      <c r="BV27" s="495">
        <f t="shared" si="32"/>
        <v>0</v>
      </c>
      <c r="BW27" s="495">
        <f t="shared" si="33"/>
        <v>0</v>
      </c>
      <c r="BX27" s="495">
        <f t="shared" si="34"/>
        <v>0</v>
      </c>
      <c r="BY27" s="495" t="str">
        <f t="shared" si="35"/>
        <v/>
      </c>
      <c r="BZ27" s="495" t="str">
        <f t="shared" si="36"/>
        <v/>
      </c>
      <c r="CA27" s="489" t="str">
        <f t="shared" si="37"/>
        <v/>
      </c>
    </row>
    <row r="28" spans="1:79" s="121" customFormat="1" ht="19.899999999999999" customHeight="1" x14ac:dyDescent="0.25">
      <c r="A28" s="9" t="s">
        <v>1417</v>
      </c>
      <c r="B28" s="7"/>
      <c r="C28" s="2" t="s">
        <v>1418</v>
      </c>
      <c r="D28" s="19"/>
      <c r="E28" s="18"/>
      <c r="F28" s="19"/>
      <c r="G28" s="19"/>
      <c r="H28" s="4"/>
      <c r="I28" s="15"/>
      <c r="J28" s="47" t="s">
        <v>86</v>
      </c>
      <c r="K28" s="1384"/>
      <c r="L28" s="1386"/>
      <c r="M28" s="1384"/>
      <c r="N28" s="1385"/>
      <c r="O28" s="1386"/>
      <c r="P28" s="1384"/>
      <c r="Q28" s="1385"/>
      <c r="R28" s="1386"/>
      <c r="S28" s="269"/>
      <c r="T28" s="269"/>
      <c r="U28" s="49"/>
      <c r="V28" s="1393" t="s">
        <v>86</v>
      </c>
      <c r="W28" s="1394"/>
      <c r="X28" s="56"/>
      <c r="Y28" s="56"/>
      <c r="Z28" s="57"/>
      <c r="AA28" s="68"/>
      <c r="AB28" s="57"/>
      <c r="AC28" s="58" t="s">
        <v>1376</v>
      </c>
      <c r="AD28" s="56"/>
      <c r="AE28" s="65"/>
      <c r="AF28" s="488">
        <v>-1</v>
      </c>
      <c r="AG28" s="487">
        <v>-1</v>
      </c>
      <c r="AH28" s="487">
        <v>-1</v>
      </c>
      <c r="AI28" s="487">
        <v>-1</v>
      </c>
      <c r="AJ28" s="487">
        <v>-1</v>
      </c>
      <c r="AK28" s="487">
        <v>-1</v>
      </c>
      <c r="AL28" s="487">
        <v>-1</v>
      </c>
      <c r="AM28" s="487">
        <v>-1</v>
      </c>
      <c r="AN28" s="487">
        <v>-1</v>
      </c>
      <c r="AO28" s="487">
        <v>-1</v>
      </c>
      <c r="AP28" s="487">
        <v>-1</v>
      </c>
      <c r="AQ28" s="487">
        <v>-1</v>
      </c>
      <c r="AR28" s="487">
        <v>-1</v>
      </c>
      <c r="AS28" s="487">
        <v>0</v>
      </c>
      <c r="AT28" s="487">
        <v>0</v>
      </c>
      <c r="AU28" s="493">
        <v>0</v>
      </c>
      <c r="AV28" s="488" t="str">
        <f t="shared" si="6"/>
        <v>tbd</v>
      </c>
      <c r="AW28" s="487" t="str">
        <f t="shared" si="8"/>
        <v>tbd</v>
      </c>
      <c r="AX28" s="487" t="str">
        <f t="shared" si="9"/>
        <v>tbd</v>
      </c>
      <c r="AY28" s="487" t="str">
        <f t="shared" si="10"/>
        <v>tbd</v>
      </c>
      <c r="AZ28" s="487" t="str">
        <f t="shared" si="11"/>
        <v>tbd</v>
      </c>
      <c r="BA28" s="487" t="str">
        <f t="shared" si="12"/>
        <v>tbd</v>
      </c>
      <c r="BB28" s="487" t="str">
        <f t="shared" si="13"/>
        <v>tbd</v>
      </c>
      <c r="BC28" s="487" t="str">
        <f t="shared" si="14"/>
        <v>tbd</v>
      </c>
      <c r="BD28" s="487" t="str">
        <f t="shared" si="15"/>
        <v>tbd</v>
      </c>
      <c r="BE28" s="487" t="str">
        <f t="shared" si="16"/>
        <v>tbd</v>
      </c>
      <c r="BF28" s="487" t="str">
        <f t="shared" si="17"/>
        <v>tbd</v>
      </c>
      <c r="BG28" s="487" t="str">
        <f t="shared" si="18"/>
        <v>tbd</v>
      </c>
      <c r="BH28" s="487" t="str">
        <f t="shared" si="19"/>
        <v>tbd</v>
      </c>
      <c r="BI28" s="487" t="str">
        <f t="shared" si="20"/>
        <v/>
      </c>
      <c r="BJ28" s="487" t="str">
        <f t="shared" si="21"/>
        <v/>
      </c>
      <c r="BK28" s="489" t="str">
        <f t="shared" si="22"/>
        <v/>
      </c>
      <c r="BL28" s="488">
        <f t="shared" si="7"/>
        <v>0</v>
      </c>
      <c r="BM28" s="495">
        <f t="shared" si="23"/>
        <v>0</v>
      </c>
      <c r="BN28" s="495">
        <f t="shared" si="24"/>
        <v>0</v>
      </c>
      <c r="BO28" s="495">
        <f t="shared" si="25"/>
        <v>0</v>
      </c>
      <c r="BP28" s="495">
        <f t="shared" si="26"/>
        <v>0</v>
      </c>
      <c r="BQ28" s="495">
        <f t="shared" si="27"/>
        <v>0</v>
      </c>
      <c r="BR28" s="495">
        <f t="shared" si="28"/>
        <v>0</v>
      </c>
      <c r="BS28" s="495">
        <f t="shared" si="29"/>
        <v>0</v>
      </c>
      <c r="BT28" s="495">
        <f t="shared" si="30"/>
        <v>0</v>
      </c>
      <c r="BU28" s="495">
        <f t="shared" si="31"/>
        <v>0</v>
      </c>
      <c r="BV28" s="495">
        <f t="shared" si="32"/>
        <v>0</v>
      </c>
      <c r="BW28" s="495">
        <f t="shared" si="33"/>
        <v>0</v>
      </c>
      <c r="BX28" s="495">
        <f t="shared" si="34"/>
        <v>0</v>
      </c>
      <c r="BY28" s="495" t="str">
        <f t="shared" si="35"/>
        <v/>
      </c>
      <c r="BZ28" s="495" t="str">
        <f t="shared" si="36"/>
        <v/>
      </c>
      <c r="CA28" s="489" t="str">
        <f t="shared" si="37"/>
        <v/>
      </c>
    </row>
    <row r="29" spans="1:79" s="121" customFormat="1" ht="19.899999999999999" customHeight="1" thickBot="1" x14ac:dyDescent="0.3">
      <c r="A29" s="9" t="s">
        <v>1419</v>
      </c>
      <c r="B29" s="7"/>
      <c r="C29" s="2" t="s">
        <v>1420</v>
      </c>
      <c r="D29" s="19"/>
      <c r="E29" s="18"/>
      <c r="F29" s="19"/>
      <c r="G29" s="19"/>
      <c r="H29" s="4"/>
      <c r="I29" s="15"/>
      <c r="J29" s="47" t="s">
        <v>86</v>
      </c>
      <c r="K29" s="1384"/>
      <c r="L29" s="1386"/>
      <c r="M29" s="1384"/>
      <c r="N29" s="1385"/>
      <c r="O29" s="1386"/>
      <c r="P29" s="1384"/>
      <c r="Q29" s="1385"/>
      <c r="R29" s="1386"/>
      <c r="S29" s="269"/>
      <c r="T29" s="269"/>
      <c r="U29" s="49"/>
      <c r="V29" s="1393" t="s">
        <v>86</v>
      </c>
      <c r="W29" s="1394"/>
      <c r="X29" s="56"/>
      <c r="Y29" s="56"/>
      <c r="Z29" s="57"/>
      <c r="AA29" s="68"/>
      <c r="AB29" s="57"/>
      <c r="AC29" s="58" t="s">
        <v>1376</v>
      </c>
      <c r="AD29" s="56"/>
      <c r="AE29" s="65"/>
      <c r="AF29" s="488">
        <v>-1</v>
      </c>
      <c r="AG29" s="487">
        <v>-1</v>
      </c>
      <c r="AH29" s="487">
        <v>-1</v>
      </c>
      <c r="AI29" s="487">
        <v>-1</v>
      </c>
      <c r="AJ29" s="487">
        <v>-1</v>
      </c>
      <c r="AK29" s="487">
        <v>-1</v>
      </c>
      <c r="AL29" s="487">
        <v>-1</v>
      </c>
      <c r="AM29" s="487">
        <v>-1</v>
      </c>
      <c r="AN29" s="487">
        <v>-1</v>
      </c>
      <c r="AO29" s="487">
        <v>-1</v>
      </c>
      <c r="AP29" s="487">
        <v>-1</v>
      </c>
      <c r="AQ29" s="487">
        <v>-1</v>
      </c>
      <c r="AR29" s="487">
        <v>-1</v>
      </c>
      <c r="AS29" s="487">
        <v>0</v>
      </c>
      <c r="AT29" s="487">
        <v>0</v>
      </c>
      <c r="AU29" s="493">
        <v>0</v>
      </c>
      <c r="AV29" s="488" t="str">
        <f t="shared" si="6"/>
        <v>tbd</v>
      </c>
      <c r="AW29" s="487" t="str">
        <f t="shared" si="8"/>
        <v>tbd</v>
      </c>
      <c r="AX29" s="487" t="str">
        <f t="shared" si="9"/>
        <v>tbd</v>
      </c>
      <c r="AY29" s="487" t="str">
        <f t="shared" si="10"/>
        <v>tbd</v>
      </c>
      <c r="AZ29" s="487" t="str">
        <f t="shared" si="11"/>
        <v>tbd</v>
      </c>
      <c r="BA29" s="487" t="str">
        <f t="shared" si="12"/>
        <v>tbd</v>
      </c>
      <c r="BB29" s="487" t="str">
        <f t="shared" si="13"/>
        <v>tbd</v>
      </c>
      <c r="BC29" s="487" t="str">
        <f t="shared" si="14"/>
        <v>tbd</v>
      </c>
      <c r="BD29" s="487" t="str">
        <f t="shared" si="15"/>
        <v>tbd</v>
      </c>
      <c r="BE29" s="487" t="str">
        <f t="shared" si="16"/>
        <v>tbd</v>
      </c>
      <c r="BF29" s="487" t="str">
        <f t="shared" si="17"/>
        <v>tbd</v>
      </c>
      <c r="BG29" s="487" t="str">
        <f t="shared" si="18"/>
        <v>tbd</v>
      </c>
      <c r="BH29" s="487" t="str">
        <f t="shared" si="19"/>
        <v>tbd</v>
      </c>
      <c r="BI29" s="487" t="str">
        <f t="shared" si="20"/>
        <v/>
      </c>
      <c r="BJ29" s="487" t="str">
        <f t="shared" si="21"/>
        <v/>
      </c>
      <c r="BK29" s="489" t="str">
        <f t="shared" si="22"/>
        <v/>
      </c>
      <c r="BL29" s="488">
        <f t="shared" si="7"/>
        <v>0</v>
      </c>
      <c r="BM29" s="495">
        <f t="shared" si="23"/>
        <v>0</v>
      </c>
      <c r="BN29" s="495">
        <f t="shared" si="24"/>
        <v>0</v>
      </c>
      <c r="BO29" s="495">
        <f t="shared" si="25"/>
        <v>0</v>
      </c>
      <c r="BP29" s="495">
        <f t="shared" si="26"/>
        <v>0</v>
      </c>
      <c r="BQ29" s="495">
        <f t="shared" si="27"/>
        <v>0</v>
      </c>
      <c r="BR29" s="495">
        <f t="shared" si="28"/>
        <v>0</v>
      </c>
      <c r="BS29" s="495">
        <f t="shared" si="29"/>
        <v>0</v>
      </c>
      <c r="BT29" s="495">
        <f t="shared" si="30"/>
        <v>0</v>
      </c>
      <c r="BU29" s="495">
        <f t="shared" si="31"/>
        <v>0</v>
      </c>
      <c r="BV29" s="495">
        <f t="shared" si="32"/>
        <v>0</v>
      </c>
      <c r="BW29" s="495">
        <f t="shared" si="33"/>
        <v>0</v>
      </c>
      <c r="BX29" s="495">
        <f t="shared" si="34"/>
        <v>0</v>
      </c>
      <c r="BY29" s="495" t="str">
        <f t="shared" si="35"/>
        <v/>
      </c>
      <c r="BZ29" s="495" t="str">
        <f t="shared" si="36"/>
        <v/>
      </c>
      <c r="CA29" s="489" t="str">
        <f t="shared" si="37"/>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ref="AF30:AM40" si="38">AF29</f>
        <v>-1</v>
      </c>
      <c r="AG30" s="487">
        <f t="shared" si="38"/>
        <v>-1</v>
      </c>
      <c r="AH30" s="487">
        <f t="shared" si="38"/>
        <v>-1</v>
      </c>
      <c r="AI30" s="487">
        <f t="shared" si="38"/>
        <v>-1</v>
      </c>
      <c r="AJ30" s="487">
        <f t="shared" si="38"/>
        <v>-1</v>
      </c>
      <c r="AK30" s="487">
        <f t="shared" si="38"/>
        <v>-1</v>
      </c>
      <c r="AL30" s="487">
        <f t="shared" si="38"/>
        <v>-1</v>
      </c>
      <c r="AM30" s="487">
        <f t="shared" si="38"/>
        <v>-1</v>
      </c>
      <c r="AN30" s="487">
        <f t="shared" ref="AN30:AU40" si="39">AN29</f>
        <v>-1</v>
      </c>
      <c r="AO30" s="487">
        <f t="shared" si="39"/>
        <v>-1</v>
      </c>
      <c r="AP30" s="487">
        <f t="shared" si="39"/>
        <v>-1</v>
      </c>
      <c r="AQ30" s="487">
        <f t="shared" si="39"/>
        <v>-1</v>
      </c>
      <c r="AR30" s="487">
        <f t="shared" si="39"/>
        <v>-1</v>
      </c>
      <c r="AS30" s="487">
        <f t="shared" si="39"/>
        <v>0</v>
      </c>
      <c r="AT30" s="487">
        <f t="shared" si="39"/>
        <v>0</v>
      </c>
      <c r="AU30" s="493">
        <f t="shared" si="39"/>
        <v>0</v>
      </c>
      <c r="AV30" s="488">
        <f t="shared" si="6"/>
        <v>0</v>
      </c>
      <c r="AW30" s="487">
        <f t="shared" si="8"/>
        <v>0</v>
      </c>
      <c r="AX30" s="487">
        <f t="shared" si="9"/>
        <v>0</v>
      </c>
      <c r="AY30" s="487">
        <f t="shared" si="10"/>
        <v>0</v>
      </c>
      <c r="AZ30" s="487">
        <f t="shared" si="11"/>
        <v>0</v>
      </c>
      <c r="BA30" s="487">
        <f t="shared" si="12"/>
        <v>0</v>
      </c>
      <c r="BB30" s="487">
        <f t="shared" si="13"/>
        <v>0</v>
      </c>
      <c r="BC30" s="487">
        <f t="shared" si="14"/>
        <v>0</v>
      </c>
      <c r="BD30" s="487">
        <f t="shared" si="15"/>
        <v>0</v>
      </c>
      <c r="BE30" s="487">
        <f t="shared" si="16"/>
        <v>0</v>
      </c>
      <c r="BF30" s="487">
        <f t="shared" si="17"/>
        <v>0</v>
      </c>
      <c r="BG30" s="487">
        <f t="shared" si="18"/>
        <v>0</v>
      </c>
      <c r="BH30" s="487">
        <f t="shared" si="19"/>
        <v>0</v>
      </c>
      <c r="BI30" s="487" t="str">
        <f t="shared" si="20"/>
        <v/>
      </c>
      <c r="BJ30" s="487" t="str">
        <f t="shared" si="21"/>
        <v/>
      </c>
      <c r="BK30" s="489" t="str">
        <f t="shared" si="22"/>
        <v/>
      </c>
      <c r="BL30" s="488">
        <f t="shared" si="7"/>
        <v>0</v>
      </c>
      <c r="BM30" s="495">
        <f t="shared" si="23"/>
        <v>0</v>
      </c>
      <c r="BN30" s="495">
        <f t="shared" si="24"/>
        <v>0</v>
      </c>
      <c r="BO30" s="495">
        <f t="shared" si="25"/>
        <v>0</v>
      </c>
      <c r="BP30" s="495">
        <f t="shared" si="26"/>
        <v>0</v>
      </c>
      <c r="BQ30" s="495">
        <f t="shared" si="27"/>
        <v>0</v>
      </c>
      <c r="BR30" s="495">
        <f t="shared" si="28"/>
        <v>0</v>
      </c>
      <c r="BS30" s="495">
        <f t="shared" si="29"/>
        <v>0</v>
      </c>
      <c r="BT30" s="495">
        <f t="shared" si="30"/>
        <v>0</v>
      </c>
      <c r="BU30" s="495">
        <f t="shared" si="31"/>
        <v>0</v>
      </c>
      <c r="BV30" s="495">
        <f t="shared" si="32"/>
        <v>0</v>
      </c>
      <c r="BW30" s="495">
        <f t="shared" si="33"/>
        <v>0</v>
      </c>
      <c r="BX30" s="495">
        <f t="shared" si="34"/>
        <v>0</v>
      </c>
      <c r="BY30" s="495" t="str">
        <f t="shared" si="35"/>
        <v/>
      </c>
      <c r="BZ30" s="495" t="str">
        <f t="shared" si="36"/>
        <v/>
      </c>
      <c r="CA30" s="489" t="str">
        <f t="shared" si="37"/>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38"/>
        <v>-1</v>
      </c>
      <c r="AG31" s="487">
        <f t="shared" si="38"/>
        <v>-1</v>
      </c>
      <c r="AH31" s="487">
        <f t="shared" si="38"/>
        <v>-1</v>
      </c>
      <c r="AI31" s="487">
        <f t="shared" si="38"/>
        <v>-1</v>
      </c>
      <c r="AJ31" s="487">
        <f t="shared" si="38"/>
        <v>-1</v>
      </c>
      <c r="AK31" s="487">
        <f t="shared" si="38"/>
        <v>-1</v>
      </c>
      <c r="AL31" s="487">
        <f t="shared" si="38"/>
        <v>-1</v>
      </c>
      <c r="AM31" s="487">
        <f t="shared" si="38"/>
        <v>-1</v>
      </c>
      <c r="AN31" s="487">
        <f t="shared" si="39"/>
        <v>-1</v>
      </c>
      <c r="AO31" s="487">
        <f t="shared" si="39"/>
        <v>-1</v>
      </c>
      <c r="AP31" s="487">
        <f t="shared" si="39"/>
        <v>-1</v>
      </c>
      <c r="AQ31" s="487">
        <f t="shared" si="39"/>
        <v>-1</v>
      </c>
      <c r="AR31" s="487">
        <f t="shared" si="39"/>
        <v>-1</v>
      </c>
      <c r="AS31" s="487">
        <f t="shared" si="39"/>
        <v>0</v>
      </c>
      <c r="AT31" s="487">
        <f t="shared" si="39"/>
        <v>0</v>
      </c>
      <c r="AU31" s="493">
        <f t="shared" si="39"/>
        <v>0</v>
      </c>
      <c r="AV31" s="488">
        <f t="shared" si="6"/>
        <v>0</v>
      </c>
      <c r="AW31" s="487">
        <f t="shared" si="8"/>
        <v>0</v>
      </c>
      <c r="AX31" s="487">
        <f t="shared" si="9"/>
        <v>0</v>
      </c>
      <c r="AY31" s="487">
        <f t="shared" si="10"/>
        <v>0</v>
      </c>
      <c r="AZ31" s="487">
        <f t="shared" si="11"/>
        <v>0</v>
      </c>
      <c r="BA31" s="487">
        <f t="shared" si="12"/>
        <v>0</v>
      </c>
      <c r="BB31" s="487">
        <f t="shared" si="13"/>
        <v>0</v>
      </c>
      <c r="BC31" s="487">
        <f t="shared" si="14"/>
        <v>0</v>
      </c>
      <c r="BD31" s="487">
        <f t="shared" si="15"/>
        <v>0</v>
      </c>
      <c r="BE31" s="487">
        <f t="shared" si="16"/>
        <v>0</v>
      </c>
      <c r="BF31" s="487">
        <f t="shared" si="17"/>
        <v>0</v>
      </c>
      <c r="BG31" s="487">
        <f t="shared" si="18"/>
        <v>0</v>
      </c>
      <c r="BH31" s="487">
        <f t="shared" si="19"/>
        <v>0</v>
      </c>
      <c r="BI31" s="487" t="str">
        <f t="shared" si="20"/>
        <v/>
      </c>
      <c r="BJ31" s="487" t="str">
        <f t="shared" si="21"/>
        <v/>
      </c>
      <c r="BK31" s="489" t="str">
        <f t="shared" si="22"/>
        <v/>
      </c>
      <c r="BL31" s="488">
        <f t="shared" si="7"/>
        <v>0</v>
      </c>
      <c r="BM31" s="495">
        <f t="shared" si="23"/>
        <v>0</v>
      </c>
      <c r="BN31" s="495">
        <f t="shared" si="24"/>
        <v>0</v>
      </c>
      <c r="BO31" s="495">
        <f t="shared" si="25"/>
        <v>0</v>
      </c>
      <c r="BP31" s="495">
        <f t="shared" si="26"/>
        <v>0</v>
      </c>
      <c r="BQ31" s="495">
        <f t="shared" si="27"/>
        <v>0</v>
      </c>
      <c r="BR31" s="495">
        <f t="shared" si="28"/>
        <v>0</v>
      </c>
      <c r="BS31" s="495">
        <f t="shared" si="29"/>
        <v>0</v>
      </c>
      <c r="BT31" s="495">
        <f t="shared" si="30"/>
        <v>0</v>
      </c>
      <c r="BU31" s="495">
        <f t="shared" si="31"/>
        <v>0</v>
      </c>
      <c r="BV31" s="495">
        <f t="shared" si="32"/>
        <v>0</v>
      </c>
      <c r="BW31" s="495">
        <f t="shared" si="33"/>
        <v>0</v>
      </c>
      <c r="BX31" s="495">
        <f t="shared" si="34"/>
        <v>0</v>
      </c>
      <c r="BY31" s="495" t="str">
        <f t="shared" si="35"/>
        <v/>
      </c>
      <c r="BZ31" s="495" t="str">
        <f t="shared" si="36"/>
        <v/>
      </c>
      <c r="CA31" s="489" t="str">
        <f t="shared" si="37"/>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38"/>
        <v>-1</v>
      </c>
      <c r="AG32" s="487">
        <f t="shared" si="38"/>
        <v>-1</v>
      </c>
      <c r="AH32" s="487">
        <f t="shared" si="38"/>
        <v>-1</v>
      </c>
      <c r="AI32" s="487">
        <f t="shared" si="38"/>
        <v>-1</v>
      </c>
      <c r="AJ32" s="487">
        <f t="shared" si="38"/>
        <v>-1</v>
      </c>
      <c r="AK32" s="487">
        <f t="shared" si="38"/>
        <v>-1</v>
      </c>
      <c r="AL32" s="487">
        <f t="shared" si="38"/>
        <v>-1</v>
      </c>
      <c r="AM32" s="487">
        <f t="shared" si="38"/>
        <v>-1</v>
      </c>
      <c r="AN32" s="487">
        <f t="shared" si="39"/>
        <v>-1</v>
      </c>
      <c r="AO32" s="487">
        <f t="shared" si="39"/>
        <v>-1</v>
      </c>
      <c r="AP32" s="487">
        <f t="shared" si="39"/>
        <v>-1</v>
      </c>
      <c r="AQ32" s="487">
        <f t="shared" si="39"/>
        <v>-1</v>
      </c>
      <c r="AR32" s="487">
        <f t="shared" si="39"/>
        <v>-1</v>
      </c>
      <c r="AS32" s="487">
        <f t="shared" si="39"/>
        <v>0</v>
      </c>
      <c r="AT32" s="487">
        <f t="shared" si="39"/>
        <v>0</v>
      </c>
      <c r="AU32" s="493">
        <f t="shared" si="39"/>
        <v>0</v>
      </c>
      <c r="AV32" s="488">
        <f t="shared" si="6"/>
        <v>0</v>
      </c>
      <c r="AW32" s="487">
        <f t="shared" si="8"/>
        <v>0</v>
      </c>
      <c r="AX32" s="487">
        <f t="shared" si="9"/>
        <v>0</v>
      </c>
      <c r="AY32" s="487">
        <f t="shared" si="10"/>
        <v>0</v>
      </c>
      <c r="AZ32" s="487">
        <f t="shared" si="11"/>
        <v>0</v>
      </c>
      <c r="BA32" s="487">
        <f t="shared" si="12"/>
        <v>0</v>
      </c>
      <c r="BB32" s="487">
        <f t="shared" si="13"/>
        <v>0</v>
      </c>
      <c r="BC32" s="487">
        <f t="shared" si="14"/>
        <v>0</v>
      </c>
      <c r="BD32" s="487">
        <f t="shared" si="15"/>
        <v>0</v>
      </c>
      <c r="BE32" s="487">
        <f t="shared" si="16"/>
        <v>0</v>
      </c>
      <c r="BF32" s="487">
        <f t="shared" si="17"/>
        <v>0</v>
      </c>
      <c r="BG32" s="487">
        <f t="shared" si="18"/>
        <v>0</v>
      </c>
      <c r="BH32" s="487">
        <f t="shared" si="19"/>
        <v>0</v>
      </c>
      <c r="BI32" s="487" t="str">
        <f t="shared" si="20"/>
        <v/>
      </c>
      <c r="BJ32" s="487" t="str">
        <f t="shared" si="21"/>
        <v/>
      </c>
      <c r="BK32" s="489" t="str">
        <f t="shared" si="22"/>
        <v/>
      </c>
      <c r="BL32" s="488">
        <f t="shared" si="7"/>
        <v>0</v>
      </c>
      <c r="BM32" s="495">
        <f t="shared" si="23"/>
        <v>0</v>
      </c>
      <c r="BN32" s="495">
        <f t="shared" si="24"/>
        <v>0</v>
      </c>
      <c r="BO32" s="495">
        <f t="shared" si="25"/>
        <v>0</v>
      </c>
      <c r="BP32" s="495">
        <f t="shared" si="26"/>
        <v>0</v>
      </c>
      <c r="BQ32" s="495">
        <f t="shared" si="27"/>
        <v>0</v>
      </c>
      <c r="BR32" s="495">
        <f t="shared" si="28"/>
        <v>0</v>
      </c>
      <c r="BS32" s="495">
        <f t="shared" si="29"/>
        <v>0</v>
      </c>
      <c r="BT32" s="495">
        <f t="shared" si="30"/>
        <v>0</v>
      </c>
      <c r="BU32" s="495">
        <f t="shared" si="31"/>
        <v>0</v>
      </c>
      <c r="BV32" s="495">
        <f t="shared" si="32"/>
        <v>0</v>
      </c>
      <c r="BW32" s="495">
        <f t="shared" si="33"/>
        <v>0</v>
      </c>
      <c r="BX32" s="495">
        <f t="shared" si="34"/>
        <v>0</v>
      </c>
      <c r="BY32" s="495" t="str">
        <f t="shared" si="35"/>
        <v/>
      </c>
      <c r="BZ32" s="495" t="str">
        <f t="shared" si="36"/>
        <v/>
      </c>
      <c r="CA32" s="489" t="str">
        <f t="shared" si="37"/>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38"/>
        <v>-1</v>
      </c>
      <c r="AG33" s="487">
        <f t="shared" si="38"/>
        <v>-1</v>
      </c>
      <c r="AH33" s="487">
        <f t="shared" si="38"/>
        <v>-1</v>
      </c>
      <c r="AI33" s="487">
        <f t="shared" si="38"/>
        <v>-1</v>
      </c>
      <c r="AJ33" s="487">
        <f t="shared" si="38"/>
        <v>-1</v>
      </c>
      <c r="AK33" s="487">
        <f t="shared" si="38"/>
        <v>-1</v>
      </c>
      <c r="AL33" s="487">
        <f t="shared" si="38"/>
        <v>-1</v>
      </c>
      <c r="AM33" s="487">
        <f t="shared" si="38"/>
        <v>-1</v>
      </c>
      <c r="AN33" s="487">
        <f t="shared" si="39"/>
        <v>-1</v>
      </c>
      <c r="AO33" s="487">
        <f t="shared" si="39"/>
        <v>-1</v>
      </c>
      <c r="AP33" s="487">
        <f t="shared" si="39"/>
        <v>-1</v>
      </c>
      <c r="AQ33" s="487">
        <f t="shared" si="39"/>
        <v>-1</v>
      </c>
      <c r="AR33" s="487">
        <f t="shared" si="39"/>
        <v>-1</v>
      </c>
      <c r="AS33" s="487">
        <f t="shared" si="39"/>
        <v>0</v>
      </c>
      <c r="AT33" s="487">
        <f t="shared" si="39"/>
        <v>0</v>
      </c>
      <c r="AU33" s="493">
        <f t="shared" si="39"/>
        <v>0</v>
      </c>
      <c r="AV33" s="488">
        <f t="shared" si="6"/>
        <v>0</v>
      </c>
      <c r="AW33" s="487">
        <f t="shared" si="8"/>
        <v>0</v>
      </c>
      <c r="AX33" s="487">
        <f t="shared" si="9"/>
        <v>0</v>
      </c>
      <c r="AY33" s="487">
        <f t="shared" si="10"/>
        <v>0</v>
      </c>
      <c r="AZ33" s="487">
        <f t="shared" si="11"/>
        <v>0</v>
      </c>
      <c r="BA33" s="487">
        <f t="shared" si="12"/>
        <v>0</v>
      </c>
      <c r="BB33" s="487">
        <f t="shared" si="13"/>
        <v>0</v>
      </c>
      <c r="BC33" s="487">
        <f t="shared" si="14"/>
        <v>0</v>
      </c>
      <c r="BD33" s="487">
        <f t="shared" si="15"/>
        <v>0</v>
      </c>
      <c r="BE33" s="487">
        <f t="shared" si="16"/>
        <v>0</v>
      </c>
      <c r="BF33" s="487">
        <f t="shared" si="17"/>
        <v>0</v>
      </c>
      <c r="BG33" s="487">
        <f t="shared" si="18"/>
        <v>0</v>
      </c>
      <c r="BH33" s="487">
        <f t="shared" si="19"/>
        <v>0</v>
      </c>
      <c r="BI33" s="487" t="str">
        <f t="shared" si="20"/>
        <v/>
      </c>
      <c r="BJ33" s="487" t="str">
        <f t="shared" si="21"/>
        <v/>
      </c>
      <c r="BK33" s="489" t="str">
        <f t="shared" si="22"/>
        <v/>
      </c>
      <c r="BL33" s="488">
        <f t="shared" si="7"/>
        <v>0</v>
      </c>
      <c r="BM33" s="495">
        <f t="shared" si="23"/>
        <v>0</v>
      </c>
      <c r="BN33" s="495">
        <f t="shared" si="24"/>
        <v>0</v>
      </c>
      <c r="BO33" s="495">
        <f t="shared" si="25"/>
        <v>0</v>
      </c>
      <c r="BP33" s="495">
        <f t="shared" si="26"/>
        <v>0</v>
      </c>
      <c r="BQ33" s="495">
        <f t="shared" si="27"/>
        <v>0</v>
      </c>
      <c r="BR33" s="495">
        <f t="shared" si="28"/>
        <v>0</v>
      </c>
      <c r="BS33" s="495">
        <f t="shared" si="29"/>
        <v>0</v>
      </c>
      <c r="BT33" s="495">
        <f t="shared" si="30"/>
        <v>0</v>
      </c>
      <c r="BU33" s="495">
        <f t="shared" si="31"/>
        <v>0</v>
      </c>
      <c r="BV33" s="495">
        <f t="shared" si="32"/>
        <v>0</v>
      </c>
      <c r="BW33" s="495">
        <f t="shared" si="33"/>
        <v>0</v>
      </c>
      <c r="BX33" s="495">
        <f t="shared" si="34"/>
        <v>0</v>
      </c>
      <c r="BY33" s="495" t="str">
        <f t="shared" si="35"/>
        <v/>
      </c>
      <c r="BZ33" s="495" t="str">
        <f t="shared" si="36"/>
        <v/>
      </c>
      <c r="CA33" s="489" t="str">
        <f t="shared" si="37"/>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38"/>
        <v>-1</v>
      </c>
      <c r="AG34" s="487">
        <f t="shared" si="38"/>
        <v>-1</v>
      </c>
      <c r="AH34" s="487">
        <f t="shared" si="38"/>
        <v>-1</v>
      </c>
      <c r="AI34" s="487">
        <f t="shared" si="38"/>
        <v>-1</v>
      </c>
      <c r="AJ34" s="487">
        <f t="shared" si="38"/>
        <v>-1</v>
      </c>
      <c r="AK34" s="487">
        <f t="shared" si="38"/>
        <v>-1</v>
      </c>
      <c r="AL34" s="487">
        <f t="shared" si="38"/>
        <v>-1</v>
      </c>
      <c r="AM34" s="487">
        <f t="shared" si="38"/>
        <v>-1</v>
      </c>
      <c r="AN34" s="487">
        <f t="shared" si="39"/>
        <v>-1</v>
      </c>
      <c r="AO34" s="487">
        <f t="shared" si="39"/>
        <v>-1</v>
      </c>
      <c r="AP34" s="487">
        <f t="shared" si="39"/>
        <v>-1</v>
      </c>
      <c r="AQ34" s="487">
        <f t="shared" si="39"/>
        <v>-1</v>
      </c>
      <c r="AR34" s="487">
        <f t="shared" si="39"/>
        <v>-1</v>
      </c>
      <c r="AS34" s="487">
        <f t="shared" si="39"/>
        <v>0</v>
      </c>
      <c r="AT34" s="487">
        <f t="shared" si="39"/>
        <v>0</v>
      </c>
      <c r="AU34" s="493">
        <f t="shared" si="39"/>
        <v>0</v>
      </c>
      <c r="AV34" s="488">
        <f t="shared" si="6"/>
        <v>0</v>
      </c>
      <c r="AW34" s="487">
        <f t="shared" si="8"/>
        <v>0</v>
      </c>
      <c r="AX34" s="487">
        <f t="shared" si="9"/>
        <v>0</v>
      </c>
      <c r="AY34" s="487">
        <f t="shared" si="10"/>
        <v>0</v>
      </c>
      <c r="AZ34" s="487">
        <f t="shared" si="11"/>
        <v>0</v>
      </c>
      <c r="BA34" s="487">
        <f t="shared" si="12"/>
        <v>0</v>
      </c>
      <c r="BB34" s="487">
        <f t="shared" si="13"/>
        <v>0</v>
      </c>
      <c r="BC34" s="487">
        <f t="shared" si="14"/>
        <v>0</v>
      </c>
      <c r="BD34" s="487">
        <f t="shared" si="15"/>
        <v>0</v>
      </c>
      <c r="BE34" s="487">
        <f t="shared" si="16"/>
        <v>0</v>
      </c>
      <c r="BF34" s="487">
        <f t="shared" si="17"/>
        <v>0</v>
      </c>
      <c r="BG34" s="487">
        <f t="shared" si="18"/>
        <v>0</v>
      </c>
      <c r="BH34" s="487">
        <f t="shared" si="19"/>
        <v>0</v>
      </c>
      <c r="BI34" s="487" t="str">
        <f t="shared" si="20"/>
        <v/>
      </c>
      <c r="BJ34" s="487" t="str">
        <f t="shared" si="21"/>
        <v/>
      </c>
      <c r="BK34" s="489" t="str">
        <f t="shared" si="22"/>
        <v/>
      </c>
      <c r="BL34" s="488">
        <f t="shared" si="7"/>
        <v>0</v>
      </c>
      <c r="BM34" s="495">
        <f t="shared" si="23"/>
        <v>0</v>
      </c>
      <c r="BN34" s="495">
        <f t="shared" si="24"/>
        <v>0</v>
      </c>
      <c r="BO34" s="495">
        <f t="shared" si="25"/>
        <v>0</v>
      </c>
      <c r="BP34" s="495">
        <f t="shared" si="26"/>
        <v>0</v>
      </c>
      <c r="BQ34" s="495">
        <f t="shared" si="27"/>
        <v>0</v>
      </c>
      <c r="BR34" s="495">
        <f t="shared" si="28"/>
        <v>0</v>
      </c>
      <c r="BS34" s="495">
        <f t="shared" si="29"/>
        <v>0</v>
      </c>
      <c r="BT34" s="495">
        <f t="shared" si="30"/>
        <v>0</v>
      </c>
      <c r="BU34" s="495">
        <f t="shared" si="31"/>
        <v>0</v>
      </c>
      <c r="BV34" s="495">
        <f t="shared" si="32"/>
        <v>0</v>
      </c>
      <c r="BW34" s="495">
        <f t="shared" si="33"/>
        <v>0</v>
      </c>
      <c r="BX34" s="495">
        <f t="shared" si="34"/>
        <v>0</v>
      </c>
      <c r="BY34" s="495" t="str">
        <f t="shared" si="35"/>
        <v/>
      </c>
      <c r="BZ34" s="495" t="str">
        <f t="shared" si="36"/>
        <v/>
      </c>
      <c r="CA34" s="489" t="str">
        <f t="shared" si="37"/>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38"/>
        <v>-1</v>
      </c>
      <c r="AG35" s="487">
        <f t="shared" si="38"/>
        <v>-1</v>
      </c>
      <c r="AH35" s="487">
        <f t="shared" si="38"/>
        <v>-1</v>
      </c>
      <c r="AI35" s="487">
        <f t="shared" si="38"/>
        <v>-1</v>
      </c>
      <c r="AJ35" s="487">
        <f t="shared" si="38"/>
        <v>-1</v>
      </c>
      <c r="AK35" s="487">
        <f t="shared" si="38"/>
        <v>-1</v>
      </c>
      <c r="AL35" s="487">
        <f t="shared" si="38"/>
        <v>-1</v>
      </c>
      <c r="AM35" s="487">
        <f t="shared" si="38"/>
        <v>-1</v>
      </c>
      <c r="AN35" s="487">
        <f t="shared" si="39"/>
        <v>-1</v>
      </c>
      <c r="AO35" s="487">
        <f t="shared" si="39"/>
        <v>-1</v>
      </c>
      <c r="AP35" s="487">
        <f t="shared" si="39"/>
        <v>-1</v>
      </c>
      <c r="AQ35" s="487">
        <f t="shared" si="39"/>
        <v>-1</v>
      </c>
      <c r="AR35" s="487">
        <f t="shared" si="39"/>
        <v>-1</v>
      </c>
      <c r="AS35" s="487">
        <f t="shared" si="39"/>
        <v>0</v>
      </c>
      <c r="AT35" s="487">
        <f t="shared" si="39"/>
        <v>0</v>
      </c>
      <c r="AU35" s="493">
        <f t="shared" si="39"/>
        <v>0</v>
      </c>
      <c r="AV35" s="488">
        <f t="shared" si="6"/>
        <v>0</v>
      </c>
      <c r="AW35" s="487">
        <f t="shared" si="8"/>
        <v>0</v>
      </c>
      <c r="AX35" s="487">
        <f t="shared" si="9"/>
        <v>0</v>
      </c>
      <c r="AY35" s="487">
        <f t="shared" si="10"/>
        <v>0</v>
      </c>
      <c r="AZ35" s="487">
        <f t="shared" si="11"/>
        <v>0</v>
      </c>
      <c r="BA35" s="487">
        <f t="shared" si="12"/>
        <v>0</v>
      </c>
      <c r="BB35" s="487">
        <f t="shared" si="13"/>
        <v>0</v>
      </c>
      <c r="BC35" s="487">
        <f t="shared" si="14"/>
        <v>0</v>
      </c>
      <c r="BD35" s="487">
        <f t="shared" si="15"/>
        <v>0</v>
      </c>
      <c r="BE35" s="487">
        <f t="shared" si="16"/>
        <v>0</v>
      </c>
      <c r="BF35" s="487">
        <f t="shared" si="17"/>
        <v>0</v>
      </c>
      <c r="BG35" s="487">
        <f t="shared" si="18"/>
        <v>0</v>
      </c>
      <c r="BH35" s="487">
        <f t="shared" si="19"/>
        <v>0</v>
      </c>
      <c r="BI35" s="487" t="str">
        <f t="shared" si="20"/>
        <v/>
      </c>
      <c r="BJ35" s="487" t="str">
        <f t="shared" si="21"/>
        <v/>
      </c>
      <c r="BK35" s="489" t="str">
        <f t="shared" si="22"/>
        <v/>
      </c>
      <c r="BL35" s="488">
        <f t="shared" si="7"/>
        <v>0</v>
      </c>
      <c r="BM35" s="495">
        <f t="shared" si="23"/>
        <v>0</v>
      </c>
      <c r="BN35" s="495">
        <f t="shared" si="24"/>
        <v>0</v>
      </c>
      <c r="BO35" s="495">
        <f t="shared" si="25"/>
        <v>0</v>
      </c>
      <c r="BP35" s="495">
        <f t="shared" si="26"/>
        <v>0</v>
      </c>
      <c r="BQ35" s="495">
        <f t="shared" si="27"/>
        <v>0</v>
      </c>
      <c r="BR35" s="495">
        <f t="shared" si="28"/>
        <v>0</v>
      </c>
      <c r="BS35" s="495">
        <f t="shared" si="29"/>
        <v>0</v>
      </c>
      <c r="BT35" s="495">
        <f t="shared" si="30"/>
        <v>0</v>
      </c>
      <c r="BU35" s="495">
        <f t="shared" si="31"/>
        <v>0</v>
      </c>
      <c r="BV35" s="495">
        <f t="shared" si="32"/>
        <v>0</v>
      </c>
      <c r="BW35" s="495">
        <f t="shared" si="33"/>
        <v>0</v>
      </c>
      <c r="BX35" s="495">
        <f t="shared" si="34"/>
        <v>0</v>
      </c>
      <c r="BY35" s="495" t="str">
        <f t="shared" si="35"/>
        <v/>
      </c>
      <c r="BZ35" s="495" t="str">
        <f t="shared" si="36"/>
        <v/>
      </c>
      <c r="CA35" s="489" t="str">
        <f t="shared" si="37"/>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38"/>
        <v>-1</v>
      </c>
      <c r="AG36" s="487">
        <f t="shared" si="38"/>
        <v>-1</v>
      </c>
      <c r="AH36" s="487">
        <f t="shared" si="38"/>
        <v>-1</v>
      </c>
      <c r="AI36" s="487">
        <f t="shared" si="38"/>
        <v>-1</v>
      </c>
      <c r="AJ36" s="487">
        <f t="shared" si="38"/>
        <v>-1</v>
      </c>
      <c r="AK36" s="487">
        <f t="shared" si="38"/>
        <v>-1</v>
      </c>
      <c r="AL36" s="487">
        <f t="shared" si="38"/>
        <v>-1</v>
      </c>
      <c r="AM36" s="487">
        <f t="shared" si="38"/>
        <v>-1</v>
      </c>
      <c r="AN36" s="487">
        <f t="shared" si="39"/>
        <v>-1</v>
      </c>
      <c r="AO36" s="487">
        <f t="shared" si="39"/>
        <v>-1</v>
      </c>
      <c r="AP36" s="487">
        <f t="shared" si="39"/>
        <v>-1</v>
      </c>
      <c r="AQ36" s="487">
        <f t="shared" si="39"/>
        <v>-1</v>
      </c>
      <c r="AR36" s="487">
        <f t="shared" si="39"/>
        <v>-1</v>
      </c>
      <c r="AS36" s="487">
        <f t="shared" si="39"/>
        <v>0</v>
      </c>
      <c r="AT36" s="487">
        <f t="shared" si="39"/>
        <v>0</v>
      </c>
      <c r="AU36" s="493">
        <f t="shared" si="39"/>
        <v>0</v>
      </c>
      <c r="AV36" s="488">
        <f t="shared" si="6"/>
        <v>0</v>
      </c>
      <c r="AW36" s="487">
        <f t="shared" si="8"/>
        <v>0</v>
      </c>
      <c r="AX36" s="487">
        <f t="shared" si="9"/>
        <v>0</v>
      </c>
      <c r="AY36" s="487">
        <f t="shared" si="10"/>
        <v>0</v>
      </c>
      <c r="AZ36" s="487">
        <f t="shared" si="11"/>
        <v>0</v>
      </c>
      <c r="BA36" s="487">
        <f t="shared" si="12"/>
        <v>0</v>
      </c>
      <c r="BB36" s="487">
        <f t="shared" si="13"/>
        <v>0</v>
      </c>
      <c r="BC36" s="487">
        <f t="shared" si="14"/>
        <v>0</v>
      </c>
      <c r="BD36" s="487">
        <f t="shared" si="15"/>
        <v>0</v>
      </c>
      <c r="BE36" s="487">
        <f t="shared" si="16"/>
        <v>0</v>
      </c>
      <c r="BF36" s="487">
        <f t="shared" si="17"/>
        <v>0</v>
      </c>
      <c r="BG36" s="487">
        <f t="shared" si="18"/>
        <v>0</v>
      </c>
      <c r="BH36" s="487">
        <f t="shared" si="19"/>
        <v>0</v>
      </c>
      <c r="BI36" s="487" t="str">
        <f t="shared" si="20"/>
        <v/>
      </c>
      <c r="BJ36" s="487" t="str">
        <f t="shared" si="21"/>
        <v/>
      </c>
      <c r="BK36" s="489" t="str">
        <f t="shared" si="22"/>
        <v/>
      </c>
      <c r="BL36" s="488">
        <f t="shared" si="7"/>
        <v>0</v>
      </c>
      <c r="BM36" s="495">
        <f t="shared" si="23"/>
        <v>0</v>
      </c>
      <c r="BN36" s="495">
        <f t="shared" si="24"/>
        <v>0</v>
      </c>
      <c r="BO36" s="495">
        <f t="shared" si="25"/>
        <v>0</v>
      </c>
      <c r="BP36" s="495">
        <f t="shared" si="26"/>
        <v>0</v>
      </c>
      <c r="BQ36" s="495">
        <f t="shared" si="27"/>
        <v>0</v>
      </c>
      <c r="BR36" s="495">
        <f t="shared" si="28"/>
        <v>0</v>
      </c>
      <c r="BS36" s="495">
        <f t="shared" si="29"/>
        <v>0</v>
      </c>
      <c r="BT36" s="495">
        <f t="shared" si="30"/>
        <v>0</v>
      </c>
      <c r="BU36" s="495">
        <f t="shared" si="31"/>
        <v>0</v>
      </c>
      <c r="BV36" s="495">
        <f t="shared" si="32"/>
        <v>0</v>
      </c>
      <c r="BW36" s="495">
        <f t="shared" si="33"/>
        <v>0</v>
      </c>
      <c r="BX36" s="495">
        <f t="shared" si="34"/>
        <v>0</v>
      </c>
      <c r="BY36" s="495" t="str">
        <f t="shared" si="35"/>
        <v/>
      </c>
      <c r="BZ36" s="495" t="str">
        <f t="shared" si="36"/>
        <v/>
      </c>
      <c r="CA36" s="489" t="str">
        <f t="shared" si="37"/>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38"/>
        <v>-1</v>
      </c>
      <c r="AG37" s="487">
        <f t="shared" si="38"/>
        <v>-1</v>
      </c>
      <c r="AH37" s="487">
        <f t="shared" si="38"/>
        <v>-1</v>
      </c>
      <c r="AI37" s="487">
        <f t="shared" si="38"/>
        <v>-1</v>
      </c>
      <c r="AJ37" s="487">
        <f t="shared" si="38"/>
        <v>-1</v>
      </c>
      <c r="AK37" s="487">
        <f t="shared" si="38"/>
        <v>-1</v>
      </c>
      <c r="AL37" s="487">
        <f t="shared" si="38"/>
        <v>-1</v>
      </c>
      <c r="AM37" s="487">
        <f t="shared" si="38"/>
        <v>-1</v>
      </c>
      <c r="AN37" s="487">
        <f t="shared" si="39"/>
        <v>-1</v>
      </c>
      <c r="AO37" s="487">
        <f t="shared" si="39"/>
        <v>-1</v>
      </c>
      <c r="AP37" s="487">
        <f t="shared" si="39"/>
        <v>-1</v>
      </c>
      <c r="AQ37" s="487">
        <f t="shared" si="39"/>
        <v>-1</v>
      </c>
      <c r="AR37" s="487">
        <f t="shared" si="39"/>
        <v>-1</v>
      </c>
      <c r="AS37" s="487">
        <f t="shared" si="39"/>
        <v>0</v>
      </c>
      <c r="AT37" s="487">
        <f t="shared" si="39"/>
        <v>0</v>
      </c>
      <c r="AU37" s="493">
        <f t="shared" si="39"/>
        <v>0</v>
      </c>
      <c r="AV37" s="488">
        <f t="shared" si="6"/>
        <v>0</v>
      </c>
      <c r="AW37" s="487">
        <f t="shared" si="8"/>
        <v>0</v>
      </c>
      <c r="AX37" s="487">
        <f t="shared" si="9"/>
        <v>0</v>
      </c>
      <c r="AY37" s="487">
        <f t="shared" si="10"/>
        <v>0</v>
      </c>
      <c r="AZ37" s="487">
        <f t="shared" si="11"/>
        <v>0</v>
      </c>
      <c r="BA37" s="487">
        <f t="shared" si="12"/>
        <v>0</v>
      </c>
      <c r="BB37" s="487">
        <f t="shared" si="13"/>
        <v>0</v>
      </c>
      <c r="BC37" s="487">
        <f t="shared" si="14"/>
        <v>0</v>
      </c>
      <c r="BD37" s="487">
        <f t="shared" si="15"/>
        <v>0</v>
      </c>
      <c r="BE37" s="487">
        <f t="shared" si="16"/>
        <v>0</v>
      </c>
      <c r="BF37" s="487">
        <f t="shared" si="17"/>
        <v>0</v>
      </c>
      <c r="BG37" s="487">
        <f t="shared" si="18"/>
        <v>0</v>
      </c>
      <c r="BH37" s="487">
        <f t="shared" si="19"/>
        <v>0</v>
      </c>
      <c r="BI37" s="487" t="str">
        <f t="shared" si="20"/>
        <v/>
      </c>
      <c r="BJ37" s="487" t="str">
        <f t="shared" si="21"/>
        <v/>
      </c>
      <c r="BK37" s="489" t="str">
        <f t="shared" si="22"/>
        <v/>
      </c>
      <c r="BL37" s="488">
        <f t="shared" si="7"/>
        <v>0</v>
      </c>
      <c r="BM37" s="495">
        <f t="shared" si="23"/>
        <v>0</v>
      </c>
      <c r="BN37" s="495">
        <f t="shared" si="24"/>
        <v>0</v>
      </c>
      <c r="BO37" s="495">
        <f t="shared" si="25"/>
        <v>0</v>
      </c>
      <c r="BP37" s="495">
        <f t="shared" si="26"/>
        <v>0</v>
      </c>
      <c r="BQ37" s="495">
        <f t="shared" si="27"/>
        <v>0</v>
      </c>
      <c r="BR37" s="495">
        <f t="shared" si="28"/>
        <v>0</v>
      </c>
      <c r="BS37" s="495">
        <f t="shared" si="29"/>
        <v>0</v>
      </c>
      <c r="BT37" s="495">
        <f t="shared" si="30"/>
        <v>0</v>
      </c>
      <c r="BU37" s="495">
        <f t="shared" si="31"/>
        <v>0</v>
      </c>
      <c r="BV37" s="495">
        <f t="shared" si="32"/>
        <v>0</v>
      </c>
      <c r="BW37" s="495">
        <f t="shared" si="33"/>
        <v>0</v>
      </c>
      <c r="BX37" s="495">
        <f t="shared" si="34"/>
        <v>0</v>
      </c>
      <c r="BY37" s="495" t="str">
        <f t="shared" si="35"/>
        <v/>
      </c>
      <c r="BZ37" s="495" t="str">
        <f t="shared" si="36"/>
        <v/>
      </c>
      <c r="CA37" s="489" t="str">
        <f t="shared" si="37"/>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38"/>
        <v>-1</v>
      </c>
      <c r="AG38" s="487">
        <f t="shared" si="38"/>
        <v>-1</v>
      </c>
      <c r="AH38" s="487">
        <f t="shared" si="38"/>
        <v>-1</v>
      </c>
      <c r="AI38" s="487">
        <f t="shared" si="38"/>
        <v>-1</v>
      </c>
      <c r="AJ38" s="487">
        <f t="shared" si="38"/>
        <v>-1</v>
      </c>
      <c r="AK38" s="487">
        <f t="shared" si="38"/>
        <v>-1</v>
      </c>
      <c r="AL38" s="487">
        <f t="shared" si="38"/>
        <v>-1</v>
      </c>
      <c r="AM38" s="487">
        <f t="shared" si="38"/>
        <v>-1</v>
      </c>
      <c r="AN38" s="487">
        <f t="shared" si="39"/>
        <v>-1</v>
      </c>
      <c r="AO38" s="487">
        <f t="shared" si="39"/>
        <v>-1</v>
      </c>
      <c r="AP38" s="487">
        <f t="shared" si="39"/>
        <v>-1</v>
      </c>
      <c r="AQ38" s="487">
        <f t="shared" si="39"/>
        <v>-1</v>
      </c>
      <c r="AR38" s="487">
        <f t="shared" si="39"/>
        <v>-1</v>
      </c>
      <c r="AS38" s="487">
        <f t="shared" si="39"/>
        <v>0</v>
      </c>
      <c r="AT38" s="487">
        <f t="shared" si="39"/>
        <v>0</v>
      </c>
      <c r="AU38" s="493">
        <f t="shared" si="39"/>
        <v>0</v>
      </c>
      <c r="AV38" s="488">
        <f t="shared" si="6"/>
        <v>0</v>
      </c>
      <c r="AW38" s="487">
        <f t="shared" si="8"/>
        <v>0</v>
      </c>
      <c r="AX38" s="487">
        <f t="shared" si="9"/>
        <v>0</v>
      </c>
      <c r="AY38" s="487">
        <f t="shared" si="10"/>
        <v>0</v>
      </c>
      <c r="AZ38" s="487">
        <f t="shared" si="11"/>
        <v>0</v>
      </c>
      <c r="BA38" s="487">
        <f t="shared" si="12"/>
        <v>0</v>
      </c>
      <c r="BB38" s="487">
        <f t="shared" si="13"/>
        <v>0</v>
      </c>
      <c r="BC38" s="487">
        <f t="shared" si="14"/>
        <v>0</v>
      </c>
      <c r="BD38" s="487">
        <f t="shared" si="15"/>
        <v>0</v>
      </c>
      <c r="BE38" s="487">
        <f t="shared" si="16"/>
        <v>0</v>
      </c>
      <c r="BF38" s="487">
        <f t="shared" si="17"/>
        <v>0</v>
      </c>
      <c r="BG38" s="487">
        <f t="shared" si="18"/>
        <v>0</v>
      </c>
      <c r="BH38" s="487">
        <f t="shared" si="19"/>
        <v>0</v>
      </c>
      <c r="BI38" s="487" t="str">
        <f t="shared" si="20"/>
        <v/>
      </c>
      <c r="BJ38" s="487" t="str">
        <f t="shared" si="21"/>
        <v/>
      </c>
      <c r="BK38" s="489" t="str">
        <f t="shared" si="22"/>
        <v/>
      </c>
      <c r="BL38" s="488">
        <f t="shared" si="7"/>
        <v>0</v>
      </c>
      <c r="BM38" s="495">
        <f t="shared" si="23"/>
        <v>0</v>
      </c>
      <c r="BN38" s="495">
        <f t="shared" si="24"/>
        <v>0</v>
      </c>
      <c r="BO38" s="495">
        <f t="shared" si="25"/>
        <v>0</v>
      </c>
      <c r="BP38" s="495">
        <f t="shared" si="26"/>
        <v>0</v>
      </c>
      <c r="BQ38" s="495">
        <f t="shared" si="27"/>
        <v>0</v>
      </c>
      <c r="BR38" s="495">
        <f t="shared" si="28"/>
        <v>0</v>
      </c>
      <c r="BS38" s="495">
        <f t="shared" si="29"/>
        <v>0</v>
      </c>
      <c r="BT38" s="495">
        <f t="shared" si="30"/>
        <v>0</v>
      </c>
      <c r="BU38" s="495">
        <f t="shared" si="31"/>
        <v>0</v>
      </c>
      <c r="BV38" s="495">
        <f t="shared" si="32"/>
        <v>0</v>
      </c>
      <c r="BW38" s="495">
        <f t="shared" si="33"/>
        <v>0</v>
      </c>
      <c r="BX38" s="495">
        <f t="shared" si="34"/>
        <v>0</v>
      </c>
      <c r="BY38" s="495" t="str">
        <f t="shared" si="35"/>
        <v/>
      </c>
      <c r="BZ38" s="495" t="str">
        <f t="shared" si="36"/>
        <v/>
      </c>
      <c r="CA38" s="489" t="str">
        <f t="shared" si="37"/>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38"/>
        <v>-1</v>
      </c>
      <c r="AG39" s="487">
        <f t="shared" si="38"/>
        <v>-1</v>
      </c>
      <c r="AH39" s="487">
        <f t="shared" si="38"/>
        <v>-1</v>
      </c>
      <c r="AI39" s="487">
        <f t="shared" si="38"/>
        <v>-1</v>
      </c>
      <c r="AJ39" s="487">
        <f t="shared" si="38"/>
        <v>-1</v>
      </c>
      <c r="AK39" s="487">
        <f t="shared" si="38"/>
        <v>-1</v>
      </c>
      <c r="AL39" s="487">
        <f t="shared" si="38"/>
        <v>-1</v>
      </c>
      <c r="AM39" s="487">
        <f t="shared" si="38"/>
        <v>-1</v>
      </c>
      <c r="AN39" s="487">
        <f t="shared" si="39"/>
        <v>-1</v>
      </c>
      <c r="AO39" s="487">
        <f t="shared" si="39"/>
        <v>-1</v>
      </c>
      <c r="AP39" s="487">
        <f t="shared" si="39"/>
        <v>-1</v>
      </c>
      <c r="AQ39" s="487">
        <f t="shared" si="39"/>
        <v>-1</v>
      </c>
      <c r="AR39" s="487">
        <f t="shared" si="39"/>
        <v>-1</v>
      </c>
      <c r="AS39" s="487">
        <f t="shared" si="39"/>
        <v>0</v>
      </c>
      <c r="AT39" s="487">
        <f t="shared" si="39"/>
        <v>0</v>
      </c>
      <c r="AU39" s="493">
        <f t="shared" si="39"/>
        <v>0</v>
      </c>
      <c r="AV39" s="488">
        <f t="shared" si="6"/>
        <v>0</v>
      </c>
      <c r="AW39" s="487">
        <f t="shared" si="8"/>
        <v>0</v>
      </c>
      <c r="AX39" s="487">
        <f t="shared" si="9"/>
        <v>0</v>
      </c>
      <c r="AY39" s="487">
        <f t="shared" si="10"/>
        <v>0</v>
      </c>
      <c r="AZ39" s="487">
        <f t="shared" si="11"/>
        <v>0</v>
      </c>
      <c r="BA39" s="487">
        <f t="shared" si="12"/>
        <v>0</v>
      </c>
      <c r="BB39" s="487">
        <f t="shared" si="13"/>
        <v>0</v>
      </c>
      <c r="BC39" s="487">
        <f t="shared" si="14"/>
        <v>0</v>
      </c>
      <c r="BD39" s="487">
        <f t="shared" si="15"/>
        <v>0</v>
      </c>
      <c r="BE39" s="487">
        <f t="shared" si="16"/>
        <v>0</v>
      </c>
      <c r="BF39" s="487">
        <f t="shared" si="17"/>
        <v>0</v>
      </c>
      <c r="BG39" s="487">
        <f t="shared" si="18"/>
        <v>0</v>
      </c>
      <c r="BH39" s="487">
        <f t="shared" si="19"/>
        <v>0</v>
      </c>
      <c r="BI39" s="487" t="str">
        <f t="shared" si="20"/>
        <v/>
      </c>
      <c r="BJ39" s="487" t="str">
        <f t="shared" si="21"/>
        <v/>
      </c>
      <c r="BK39" s="489" t="str">
        <f t="shared" si="22"/>
        <v/>
      </c>
      <c r="BL39" s="488">
        <f t="shared" si="7"/>
        <v>0</v>
      </c>
      <c r="BM39" s="495">
        <f t="shared" si="23"/>
        <v>0</v>
      </c>
      <c r="BN39" s="495">
        <f t="shared" si="24"/>
        <v>0</v>
      </c>
      <c r="BO39" s="495">
        <f t="shared" si="25"/>
        <v>0</v>
      </c>
      <c r="BP39" s="495">
        <f t="shared" si="26"/>
        <v>0</v>
      </c>
      <c r="BQ39" s="495">
        <f t="shared" si="27"/>
        <v>0</v>
      </c>
      <c r="BR39" s="495">
        <f t="shared" si="28"/>
        <v>0</v>
      </c>
      <c r="BS39" s="495">
        <f t="shared" si="29"/>
        <v>0</v>
      </c>
      <c r="BT39" s="495">
        <f t="shared" si="30"/>
        <v>0</v>
      </c>
      <c r="BU39" s="495">
        <f t="shared" si="31"/>
        <v>0</v>
      </c>
      <c r="BV39" s="495">
        <f t="shared" si="32"/>
        <v>0</v>
      </c>
      <c r="BW39" s="495">
        <f t="shared" si="33"/>
        <v>0</v>
      </c>
      <c r="BX39" s="495">
        <f t="shared" si="34"/>
        <v>0</v>
      </c>
      <c r="BY39" s="495" t="str">
        <f t="shared" si="35"/>
        <v/>
      </c>
      <c r="BZ39" s="495" t="str">
        <f t="shared" si="36"/>
        <v/>
      </c>
      <c r="CA39" s="489" t="str">
        <f t="shared" si="37"/>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38"/>
        <v>-1</v>
      </c>
      <c r="AG40" s="487">
        <f t="shared" si="38"/>
        <v>-1</v>
      </c>
      <c r="AH40" s="487">
        <f t="shared" si="38"/>
        <v>-1</v>
      </c>
      <c r="AI40" s="487">
        <f t="shared" si="38"/>
        <v>-1</v>
      </c>
      <c r="AJ40" s="487">
        <f t="shared" si="38"/>
        <v>-1</v>
      </c>
      <c r="AK40" s="487">
        <f t="shared" si="38"/>
        <v>-1</v>
      </c>
      <c r="AL40" s="487">
        <f t="shared" si="38"/>
        <v>-1</v>
      </c>
      <c r="AM40" s="487">
        <f t="shared" ref="AM40" si="40">AM39</f>
        <v>-1</v>
      </c>
      <c r="AN40" s="487">
        <f t="shared" si="39"/>
        <v>-1</v>
      </c>
      <c r="AO40" s="487">
        <f t="shared" si="39"/>
        <v>-1</v>
      </c>
      <c r="AP40" s="487">
        <f t="shared" si="39"/>
        <v>-1</v>
      </c>
      <c r="AQ40" s="487">
        <f t="shared" si="39"/>
        <v>-1</v>
      </c>
      <c r="AR40" s="487">
        <f t="shared" si="39"/>
        <v>-1</v>
      </c>
      <c r="AS40" s="487">
        <f t="shared" si="39"/>
        <v>0</v>
      </c>
      <c r="AT40" s="487">
        <f t="shared" si="39"/>
        <v>0</v>
      </c>
      <c r="AU40" s="493">
        <f t="shared" si="39"/>
        <v>0</v>
      </c>
      <c r="AV40" s="488">
        <f t="shared" si="6"/>
        <v>0</v>
      </c>
      <c r="AW40" s="487">
        <f t="shared" si="8"/>
        <v>0</v>
      </c>
      <c r="AX40" s="487">
        <f t="shared" si="9"/>
        <v>0</v>
      </c>
      <c r="AY40" s="487">
        <f t="shared" si="10"/>
        <v>0</v>
      </c>
      <c r="AZ40" s="487">
        <f t="shared" si="11"/>
        <v>0</v>
      </c>
      <c r="BA40" s="487">
        <f t="shared" si="12"/>
        <v>0</v>
      </c>
      <c r="BB40" s="487">
        <f t="shared" si="13"/>
        <v>0</v>
      </c>
      <c r="BC40" s="487">
        <f t="shared" si="14"/>
        <v>0</v>
      </c>
      <c r="BD40" s="487">
        <f t="shared" si="15"/>
        <v>0</v>
      </c>
      <c r="BE40" s="487">
        <f t="shared" si="16"/>
        <v>0</v>
      </c>
      <c r="BF40" s="487">
        <f t="shared" si="17"/>
        <v>0</v>
      </c>
      <c r="BG40" s="487">
        <f t="shared" si="18"/>
        <v>0</v>
      </c>
      <c r="BH40" s="487">
        <f t="shared" si="19"/>
        <v>0</v>
      </c>
      <c r="BI40" s="487" t="str">
        <f t="shared" si="20"/>
        <v/>
      </c>
      <c r="BJ40" s="487" t="str">
        <f t="shared" si="21"/>
        <v/>
      </c>
      <c r="BK40" s="489" t="str">
        <f t="shared" si="22"/>
        <v/>
      </c>
      <c r="BL40" s="488">
        <f t="shared" si="7"/>
        <v>0</v>
      </c>
      <c r="BM40" s="495">
        <f t="shared" si="23"/>
        <v>0</v>
      </c>
      <c r="BN40" s="495">
        <f t="shared" si="24"/>
        <v>0</v>
      </c>
      <c r="BO40" s="495">
        <f t="shared" si="25"/>
        <v>0</v>
      </c>
      <c r="BP40" s="495">
        <f t="shared" si="26"/>
        <v>0</v>
      </c>
      <c r="BQ40" s="495">
        <f t="shared" si="27"/>
        <v>0</v>
      </c>
      <c r="BR40" s="495">
        <f t="shared" si="28"/>
        <v>0</v>
      </c>
      <c r="BS40" s="495">
        <f t="shared" si="29"/>
        <v>0</v>
      </c>
      <c r="BT40" s="495">
        <f t="shared" si="30"/>
        <v>0</v>
      </c>
      <c r="BU40" s="495">
        <f t="shared" si="31"/>
        <v>0</v>
      </c>
      <c r="BV40" s="495">
        <f t="shared" si="32"/>
        <v>0</v>
      </c>
      <c r="BW40" s="495">
        <f t="shared" si="33"/>
        <v>0</v>
      </c>
      <c r="BX40" s="495">
        <f t="shared" si="34"/>
        <v>0</v>
      </c>
      <c r="BY40" s="495" t="str">
        <f t="shared" si="35"/>
        <v/>
      </c>
      <c r="BZ40" s="495" t="str">
        <f t="shared" si="36"/>
        <v/>
      </c>
      <c r="CA40" s="489" t="str">
        <f t="shared" si="37"/>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M68" si="41">AF40</f>
        <v>-1</v>
      </c>
      <c r="AG41" s="487">
        <f t="shared" si="41"/>
        <v>-1</v>
      </c>
      <c r="AH41" s="487">
        <f t="shared" si="41"/>
        <v>-1</v>
      </c>
      <c r="AI41" s="487">
        <f t="shared" si="41"/>
        <v>-1</v>
      </c>
      <c r="AJ41" s="487">
        <f t="shared" si="41"/>
        <v>-1</v>
      </c>
      <c r="AK41" s="487">
        <f t="shared" si="41"/>
        <v>-1</v>
      </c>
      <c r="AL41" s="487">
        <f t="shared" si="41"/>
        <v>-1</v>
      </c>
      <c r="AM41" s="487">
        <f t="shared" si="41"/>
        <v>-1</v>
      </c>
      <c r="AN41" s="487">
        <f t="shared" ref="AN41:AU41" si="42">AN40</f>
        <v>-1</v>
      </c>
      <c r="AO41" s="487">
        <f t="shared" si="42"/>
        <v>-1</v>
      </c>
      <c r="AP41" s="487">
        <f t="shared" si="42"/>
        <v>-1</v>
      </c>
      <c r="AQ41" s="487">
        <f t="shared" si="42"/>
        <v>-1</v>
      </c>
      <c r="AR41" s="487">
        <f t="shared" si="42"/>
        <v>-1</v>
      </c>
      <c r="AS41" s="487">
        <f t="shared" si="42"/>
        <v>0</v>
      </c>
      <c r="AT41" s="487">
        <f t="shared" si="42"/>
        <v>0</v>
      </c>
      <c r="AU41" s="493">
        <f t="shared" si="42"/>
        <v>0</v>
      </c>
      <c r="AV41" s="488">
        <f t="shared" si="6"/>
        <v>0</v>
      </c>
      <c r="AW41" s="487">
        <f t="shared" si="8"/>
        <v>0</v>
      </c>
      <c r="AX41" s="487">
        <f t="shared" si="9"/>
        <v>0</v>
      </c>
      <c r="AY41" s="487">
        <f t="shared" si="10"/>
        <v>0</v>
      </c>
      <c r="AZ41" s="487">
        <f t="shared" si="11"/>
        <v>0</v>
      </c>
      <c r="BA41" s="487">
        <f t="shared" si="12"/>
        <v>0</v>
      </c>
      <c r="BB41" s="487">
        <f t="shared" si="13"/>
        <v>0</v>
      </c>
      <c r="BC41" s="487">
        <f t="shared" si="14"/>
        <v>0</v>
      </c>
      <c r="BD41" s="487">
        <f t="shared" si="15"/>
        <v>0</v>
      </c>
      <c r="BE41" s="487">
        <f t="shared" si="16"/>
        <v>0</v>
      </c>
      <c r="BF41" s="487">
        <f t="shared" si="17"/>
        <v>0</v>
      </c>
      <c r="BG41" s="487">
        <f t="shared" si="18"/>
        <v>0</v>
      </c>
      <c r="BH41" s="487">
        <f t="shared" si="19"/>
        <v>0</v>
      </c>
      <c r="BI41" s="487" t="str">
        <f t="shared" si="20"/>
        <v/>
      </c>
      <c r="BJ41" s="487" t="str">
        <f t="shared" si="21"/>
        <v/>
      </c>
      <c r="BK41" s="489" t="str">
        <f t="shared" si="22"/>
        <v/>
      </c>
      <c r="BL41" s="488">
        <f t="shared" si="7"/>
        <v>0</v>
      </c>
      <c r="BM41" s="495">
        <f t="shared" si="23"/>
        <v>0</v>
      </c>
      <c r="BN41" s="495">
        <f t="shared" si="24"/>
        <v>0</v>
      </c>
      <c r="BO41" s="495">
        <f t="shared" si="25"/>
        <v>0</v>
      </c>
      <c r="BP41" s="495">
        <f t="shared" si="26"/>
        <v>0</v>
      </c>
      <c r="BQ41" s="495">
        <f t="shared" si="27"/>
        <v>0</v>
      </c>
      <c r="BR41" s="495">
        <f t="shared" si="28"/>
        <v>0</v>
      </c>
      <c r="BS41" s="495">
        <f t="shared" si="29"/>
        <v>0</v>
      </c>
      <c r="BT41" s="495">
        <f t="shared" si="30"/>
        <v>0</v>
      </c>
      <c r="BU41" s="495">
        <f t="shared" si="31"/>
        <v>0</v>
      </c>
      <c r="BV41" s="495">
        <f t="shared" si="32"/>
        <v>0</v>
      </c>
      <c r="BW41" s="495">
        <f t="shared" si="33"/>
        <v>0</v>
      </c>
      <c r="BX41" s="495">
        <f t="shared" si="34"/>
        <v>0</v>
      </c>
      <c r="BY41" s="495" t="str">
        <f t="shared" si="35"/>
        <v/>
      </c>
      <c r="BZ41" s="495" t="str">
        <f t="shared" si="36"/>
        <v/>
      </c>
      <c r="CA41" s="489" t="str">
        <f t="shared" si="37"/>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41"/>
        <v>-1</v>
      </c>
      <c r="AG42" s="487">
        <f t="shared" si="41"/>
        <v>-1</v>
      </c>
      <c r="AH42" s="487">
        <f t="shared" si="41"/>
        <v>-1</v>
      </c>
      <c r="AI42" s="487">
        <f t="shared" si="41"/>
        <v>-1</v>
      </c>
      <c r="AJ42" s="487">
        <f t="shared" si="41"/>
        <v>-1</v>
      </c>
      <c r="AK42" s="487">
        <f t="shared" si="41"/>
        <v>-1</v>
      </c>
      <c r="AL42" s="487">
        <f t="shared" si="41"/>
        <v>-1</v>
      </c>
      <c r="AM42" s="487">
        <f t="shared" si="41"/>
        <v>-1</v>
      </c>
      <c r="AN42" s="487">
        <f t="shared" ref="AN42:AU42" si="43">AN41</f>
        <v>-1</v>
      </c>
      <c r="AO42" s="487">
        <f t="shared" si="43"/>
        <v>-1</v>
      </c>
      <c r="AP42" s="487">
        <f t="shared" si="43"/>
        <v>-1</v>
      </c>
      <c r="AQ42" s="487">
        <f t="shared" si="43"/>
        <v>-1</v>
      </c>
      <c r="AR42" s="487">
        <f t="shared" si="43"/>
        <v>-1</v>
      </c>
      <c r="AS42" s="487">
        <f t="shared" si="43"/>
        <v>0</v>
      </c>
      <c r="AT42" s="487">
        <f t="shared" si="43"/>
        <v>0</v>
      </c>
      <c r="AU42" s="493">
        <f t="shared" si="43"/>
        <v>0</v>
      </c>
      <c r="AV42" s="488">
        <f t="shared" si="6"/>
        <v>0</v>
      </c>
      <c r="AW42" s="487">
        <f t="shared" si="8"/>
        <v>0</v>
      </c>
      <c r="AX42" s="487">
        <f t="shared" si="9"/>
        <v>0</v>
      </c>
      <c r="AY42" s="487">
        <f t="shared" si="10"/>
        <v>0</v>
      </c>
      <c r="AZ42" s="487">
        <f t="shared" si="11"/>
        <v>0</v>
      </c>
      <c r="BA42" s="487">
        <f t="shared" si="12"/>
        <v>0</v>
      </c>
      <c r="BB42" s="487">
        <f t="shared" si="13"/>
        <v>0</v>
      </c>
      <c r="BC42" s="487">
        <f t="shared" si="14"/>
        <v>0</v>
      </c>
      <c r="BD42" s="487">
        <f t="shared" si="15"/>
        <v>0</v>
      </c>
      <c r="BE42" s="487">
        <f t="shared" si="16"/>
        <v>0</v>
      </c>
      <c r="BF42" s="487">
        <f t="shared" si="17"/>
        <v>0</v>
      </c>
      <c r="BG42" s="487">
        <f t="shared" si="18"/>
        <v>0</v>
      </c>
      <c r="BH42" s="487">
        <f t="shared" si="19"/>
        <v>0</v>
      </c>
      <c r="BI42" s="487" t="str">
        <f t="shared" si="20"/>
        <v/>
      </c>
      <c r="BJ42" s="487" t="str">
        <f t="shared" si="21"/>
        <v/>
      </c>
      <c r="BK42" s="489" t="str">
        <f t="shared" si="22"/>
        <v/>
      </c>
      <c r="BL42" s="488">
        <f t="shared" si="7"/>
        <v>0</v>
      </c>
      <c r="BM42" s="495">
        <f t="shared" si="23"/>
        <v>0</v>
      </c>
      <c r="BN42" s="495">
        <f t="shared" si="24"/>
        <v>0</v>
      </c>
      <c r="BO42" s="495">
        <f t="shared" si="25"/>
        <v>0</v>
      </c>
      <c r="BP42" s="495">
        <f t="shared" si="26"/>
        <v>0</v>
      </c>
      <c r="BQ42" s="495">
        <f t="shared" si="27"/>
        <v>0</v>
      </c>
      <c r="BR42" s="495">
        <f t="shared" si="28"/>
        <v>0</v>
      </c>
      <c r="BS42" s="495">
        <f t="shared" si="29"/>
        <v>0</v>
      </c>
      <c r="BT42" s="495">
        <f t="shared" si="30"/>
        <v>0</v>
      </c>
      <c r="BU42" s="495">
        <f t="shared" si="31"/>
        <v>0</v>
      </c>
      <c r="BV42" s="495">
        <f t="shared" si="32"/>
        <v>0</v>
      </c>
      <c r="BW42" s="495">
        <f t="shared" si="33"/>
        <v>0</v>
      </c>
      <c r="BX42" s="495">
        <f t="shared" si="34"/>
        <v>0</v>
      </c>
      <c r="BY42" s="495" t="str">
        <f t="shared" si="35"/>
        <v/>
      </c>
      <c r="BZ42" s="495" t="str">
        <f t="shared" si="36"/>
        <v/>
      </c>
      <c r="CA42" s="489" t="str">
        <f t="shared" si="37"/>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41"/>
        <v>-1</v>
      </c>
      <c r="AG43" s="487">
        <f t="shared" si="41"/>
        <v>-1</v>
      </c>
      <c r="AH43" s="487">
        <f t="shared" si="41"/>
        <v>-1</v>
      </c>
      <c r="AI43" s="487">
        <f t="shared" si="41"/>
        <v>-1</v>
      </c>
      <c r="AJ43" s="487">
        <f t="shared" si="41"/>
        <v>-1</v>
      </c>
      <c r="AK43" s="487">
        <f t="shared" si="41"/>
        <v>-1</v>
      </c>
      <c r="AL43" s="487">
        <f t="shared" si="41"/>
        <v>-1</v>
      </c>
      <c r="AM43" s="487">
        <f t="shared" si="41"/>
        <v>-1</v>
      </c>
      <c r="AN43" s="487">
        <f t="shared" ref="AN43:AU43" si="44">AN42</f>
        <v>-1</v>
      </c>
      <c r="AO43" s="487">
        <f t="shared" si="44"/>
        <v>-1</v>
      </c>
      <c r="AP43" s="487">
        <f t="shared" si="44"/>
        <v>-1</v>
      </c>
      <c r="AQ43" s="487">
        <f t="shared" si="44"/>
        <v>-1</v>
      </c>
      <c r="AR43" s="487">
        <f t="shared" si="44"/>
        <v>-1</v>
      </c>
      <c r="AS43" s="487">
        <f t="shared" si="44"/>
        <v>0</v>
      </c>
      <c r="AT43" s="487">
        <f t="shared" si="44"/>
        <v>0</v>
      </c>
      <c r="AU43" s="493">
        <f t="shared" si="44"/>
        <v>0</v>
      </c>
      <c r="AV43" s="488">
        <f t="shared" si="6"/>
        <v>0</v>
      </c>
      <c r="AW43" s="487">
        <f t="shared" si="8"/>
        <v>0</v>
      </c>
      <c r="AX43" s="487">
        <f t="shared" si="9"/>
        <v>0</v>
      </c>
      <c r="AY43" s="487">
        <f t="shared" si="10"/>
        <v>0</v>
      </c>
      <c r="AZ43" s="487">
        <f t="shared" si="11"/>
        <v>0</v>
      </c>
      <c r="BA43" s="487">
        <f t="shared" si="12"/>
        <v>0</v>
      </c>
      <c r="BB43" s="487">
        <f t="shared" si="13"/>
        <v>0</v>
      </c>
      <c r="BC43" s="487">
        <f t="shared" si="14"/>
        <v>0</v>
      </c>
      <c r="BD43" s="487">
        <f t="shared" si="15"/>
        <v>0</v>
      </c>
      <c r="BE43" s="487">
        <f t="shared" si="16"/>
        <v>0</v>
      </c>
      <c r="BF43" s="487">
        <f t="shared" si="17"/>
        <v>0</v>
      </c>
      <c r="BG43" s="487">
        <f t="shared" si="18"/>
        <v>0</v>
      </c>
      <c r="BH43" s="487">
        <f t="shared" si="19"/>
        <v>0</v>
      </c>
      <c r="BI43" s="487" t="str">
        <f t="shared" si="20"/>
        <v/>
      </c>
      <c r="BJ43" s="487" t="str">
        <f t="shared" si="21"/>
        <v/>
      </c>
      <c r="BK43" s="489" t="str">
        <f t="shared" si="22"/>
        <v/>
      </c>
      <c r="BL43" s="488">
        <f t="shared" si="7"/>
        <v>0</v>
      </c>
      <c r="BM43" s="495">
        <f t="shared" si="23"/>
        <v>0</v>
      </c>
      <c r="BN43" s="495">
        <f t="shared" si="24"/>
        <v>0</v>
      </c>
      <c r="BO43" s="495">
        <f t="shared" si="25"/>
        <v>0</v>
      </c>
      <c r="BP43" s="495">
        <f t="shared" si="26"/>
        <v>0</v>
      </c>
      <c r="BQ43" s="495">
        <f t="shared" si="27"/>
        <v>0</v>
      </c>
      <c r="BR43" s="495">
        <f t="shared" si="28"/>
        <v>0</v>
      </c>
      <c r="BS43" s="495">
        <f t="shared" si="29"/>
        <v>0</v>
      </c>
      <c r="BT43" s="495">
        <f t="shared" si="30"/>
        <v>0</v>
      </c>
      <c r="BU43" s="495">
        <f t="shared" si="31"/>
        <v>0</v>
      </c>
      <c r="BV43" s="495">
        <f t="shared" si="32"/>
        <v>0</v>
      </c>
      <c r="BW43" s="495">
        <f t="shared" si="33"/>
        <v>0</v>
      </c>
      <c r="BX43" s="495">
        <f t="shared" si="34"/>
        <v>0</v>
      </c>
      <c r="BY43" s="495" t="str">
        <f t="shared" si="35"/>
        <v/>
      </c>
      <c r="BZ43" s="495" t="str">
        <f t="shared" si="36"/>
        <v/>
      </c>
      <c r="CA43" s="489" t="str">
        <f t="shared" si="37"/>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41"/>
        <v>-1</v>
      </c>
      <c r="AG44" s="487">
        <f t="shared" si="41"/>
        <v>-1</v>
      </c>
      <c r="AH44" s="487">
        <f t="shared" si="41"/>
        <v>-1</v>
      </c>
      <c r="AI44" s="487">
        <f t="shared" si="41"/>
        <v>-1</v>
      </c>
      <c r="AJ44" s="487">
        <f t="shared" si="41"/>
        <v>-1</v>
      </c>
      <c r="AK44" s="487">
        <f t="shared" si="41"/>
        <v>-1</v>
      </c>
      <c r="AL44" s="487">
        <f t="shared" si="41"/>
        <v>-1</v>
      </c>
      <c r="AM44" s="487">
        <f t="shared" si="41"/>
        <v>-1</v>
      </c>
      <c r="AN44" s="487">
        <f t="shared" ref="AN44:AU44" si="45">AN43</f>
        <v>-1</v>
      </c>
      <c r="AO44" s="487">
        <f t="shared" si="45"/>
        <v>-1</v>
      </c>
      <c r="AP44" s="487">
        <f t="shared" si="45"/>
        <v>-1</v>
      </c>
      <c r="AQ44" s="487">
        <f t="shared" si="45"/>
        <v>-1</v>
      </c>
      <c r="AR44" s="487">
        <f t="shared" si="45"/>
        <v>-1</v>
      </c>
      <c r="AS44" s="487">
        <f t="shared" si="45"/>
        <v>0</v>
      </c>
      <c r="AT44" s="487">
        <f t="shared" si="45"/>
        <v>0</v>
      </c>
      <c r="AU44" s="493">
        <f t="shared" si="45"/>
        <v>0</v>
      </c>
      <c r="AV44" s="488">
        <f t="shared" si="6"/>
        <v>0</v>
      </c>
      <c r="AW44" s="487">
        <f t="shared" si="8"/>
        <v>0</v>
      </c>
      <c r="AX44" s="487">
        <f t="shared" si="9"/>
        <v>0</v>
      </c>
      <c r="AY44" s="487">
        <f t="shared" si="10"/>
        <v>0</v>
      </c>
      <c r="AZ44" s="487">
        <f t="shared" si="11"/>
        <v>0</v>
      </c>
      <c r="BA44" s="487">
        <f t="shared" si="12"/>
        <v>0</v>
      </c>
      <c r="BB44" s="487">
        <f t="shared" si="13"/>
        <v>0</v>
      </c>
      <c r="BC44" s="487">
        <f t="shared" si="14"/>
        <v>0</v>
      </c>
      <c r="BD44" s="487">
        <f t="shared" si="15"/>
        <v>0</v>
      </c>
      <c r="BE44" s="487">
        <f t="shared" si="16"/>
        <v>0</v>
      </c>
      <c r="BF44" s="487">
        <f t="shared" si="17"/>
        <v>0</v>
      </c>
      <c r="BG44" s="487">
        <f t="shared" si="18"/>
        <v>0</v>
      </c>
      <c r="BH44" s="487">
        <f t="shared" si="19"/>
        <v>0</v>
      </c>
      <c r="BI44" s="487" t="str">
        <f t="shared" si="20"/>
        <v/>
      </c>
      <c r="BJ44" s="487" t="str">
        <f t="shared" si="21"/>
        <v/>
      </c>
      <c r="BK44" s="489" t="str">
        <f t="shared" si="22"/>
        <v/>
      </c>
      <c r="BL44" s="488">
        <f t="shared" si="7"/>
        <v>0</v>
      </c>
      <c r="BM44" s="495">
        <f t="shared" si="23"/>
        <v>0</v>
      </c>
      <c r="BN44" s="495">
        <f t="shared" si="24"/>
        <v>0</v>
      </c>
      <c r="BO44" s="495">
        <f t="shared" si="25"/>
        <v>0</v>
      </c>
      <c r="BP44" s="495">
        <f t="shared" si="26"/>
        <v>0</v>
      </c>
      <c r="BQ44" s="495">
        <f t="shared" si="27"/>
        <v>0</v>
      </c>
      <c r="BR44" s="495">
        <f t="shared" si="28"/>
        <v>0</v>
      </c>
      <c r="BS44" s="495">
        <f t="shared" si="29"/>
        <v>0</v>
      </c>
      <c r="BT44" s="495">
        <f t="shared" si="30"/>
        <v>0</v>
      </c>
      <c r="BU44" s="495">
        <f t="shared" si="31"/>
        <v>0</v>
      </c>
      <c r="BV44" s="495">
        <f t="shared" si="32"/>
        <v>0</v>
      </c>
      <c r="BW44" s="495">
        <f t="shared" si="33"/>
        <v>0</v>
      </c>
      <c r="BX44" s="495">
        <f t="shared" si="34"/>
        <v>0</v>
      </c>
      <c r="BY44" s="495" t="str">
        <f t="shared" si="35"/>
        <v/>
      </c>
      <c r="BZ44" s="495" t="str">
        <f t="shared" si="36"/>
        <v/>
      </c>
      <c r="CA44" s="489" t="str">
        <f t="shared" si="37"/>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41"/>
        <v>-1</v>
      </c>
      <c r="AG45" s="487">
        <f t="shared" si="41"/>
        <v>-1</v>
      </c>
      <c r="AH45" s="487">
        <f t="shared" si="41"/>
        <v>-1</v>
      </c>
      <c r="AI45" s="487">
        <f t="shared" si="41"/>
        <v>-1</v>
      </c>
      <c r="AJ45" s="487">
        <f t="shared" si="41"/>
        <v>-1</v>
      </c>
      <c r="AK45" s="487">
        <f t="shared" si="41"/>
        <v>-1</v>
      </c>
      <c r="AL45" s="487">
        <f t="shared" si="41"/>
        <v>-1</v>
      </c>
      <c r="AM45" s="487">
        <f t="shared" si="41"/>
        <v>-1</v>
      </c>
      <c r="AN45" s="487">
        <f t="shared" ref="AN45:AU45" si="46">AN44</f>
        <v>-1</v>
      </c>
      <c r="AO45" s="487">
        <f t="shared" si="46"/>
        <v>-1</v>
      </c>
      <c r="AP45" s="487">
        <f t="shared" si="46"/>
        <v>-1</v>
      </c>
      <c r="AQ45" s="487">
        <f t="shared" si="46"/>
        <v>-1</v>
      </c>
      <c r="AR45" s="487">
        <f t="shared" si="46"/>
        <v>-1</v>
      </c>
      <c r="AS45" s="487">
        <f t="shared" si="46"/>
        <v>0</v>
      </c>
      <c r="AT45" s="487">
        <f t="shared" si="46"/>
        <v>0</v>
      </c>
      <c r="AU45" s="493">
        <f t="shared" si="46"/>
        <v>0</v>
      </c>
      <c r="AV45" s="488">
        <f t="shared" si="6"/>
        <v>0</v>
      </c>
      <c r="AW45" s="487">
        <f t="shared" si="8"/>
        <v>0</v>
      </c>
      <c r="AX45" s="487">
        <f t="shared" si="9"/>
        <v>0</v>
      </c>
      <c r="AY45" s="487">
        <f t="shared" si="10"/>
        <v>0</v>
      </c>
      <c r="AZ45" s="487">
        <f t="shared" si="11"/>
        <v>0</v>
      </c>
      <c r="BA45" s="487">
        <f t="shared" si="12"/>
        <v>0</v>
      </c>
      <c r="BB45" s="487">
        <f t="shared" si="13"/>
        <v>0</v>
      </c>
      <c r="BC45" s="487">
        <f t="shared" si="14"/>
        <v>0</v>
      </c>
      <c r="BD45" s="487">
        <f t="shared" si="15"/>
        <v>0</v>
      </c>
      <c r="BE45" s="487">
        <f t="shared" si="16"/>
        <v>0</v>
      </c>
      <c r="BF45" s="487">
        <f t="shared" si="17"/>
        <v>0</v>
      </c>
      <c r="BG45" s="487">
        <f t="shared" si="18"/>
        <v>0</v>
      </c>
      <c r="BH45" s="487">
        <f t="shared" si="19"/>
        <v>0</v>
      </c>
      <c r="BI45" s="487" t="str">
        <f t="shared" si="20"/>
        <v/>
      </c>
      <c r="BJ45" s="487" t="str">
        <f t="shared" si="21"/>
        <v/>
      </c>
      <c r="BK45" s="489" t="str">
        <f t="shared" si="22"/>
        <v/>
      </c>
      <c r="BL45" s="488">
        <f t="shared" si="7"/>
        <v>0</v>
      </c>
      <c r="BM45" s="495">
        <f t="shared" si="23"/>
        <v>0</v>
      </c>
      <c r="BN45" s="495">
        <f t="shared" si="24"/>
        <v>0</v>
      </c>
      <c r="BO45" s="495">
        <f t="shared" si="25"/>
        <v>0</v>
      </c>
      <c r="BP45" s="495">
        <f t="shared" si="26"/>
        <v>0</v>
      </c>
      <c r="BQ45" s="495">
        <f t="shared" si="27"/>
        <v>0</v>
      </c>
      <c r="BR45" s="495">
        <f t="shared" si="28"/>
        <v>0</v>
      </c>
      <c r="BS45" s="495">
        <f t="shared" si="29"/>
        <v>0</v>
      </c>
      <c r="BT45" s="495">
        <f t="shared" si="30"/>
        <v>0</v>
      </c>
      <c r="BU45" s="495">
        <f t="shared" si="31"/>
        <v>0</v>
      </c>
      <c r="BV45" s="495">
        <f t="shared" si="32"/>
        <v>0</v>
      </c>
      <c r="BW45" s="495">
        <f t="shared" si="33"/>
        <v>0</v>
      </c>
      <c r="BX45" s="495">
        <f t="shared" si="34"/>
        <v>0</v>
      </c>
      <c r="BY45" s="495" t="str">
        <f t="shared" si="35"/>
        <v/>
      </c>
      <c r="BZ45" s="495" t="str">
        <f t="shared" si="36"/>
        <v/>
      </c>
      <c r="CA45" s="489" t="str">
        <f t="shared" si="37"/>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41"/>
        <v>-1</v>
      </c>
      <c r="AG46" s="487">
        <f t="shared" si="41"/>
        <v>-1</v>
      </c>
      <c r="AH46" s="487">
        <f t="shared" si="41"/>
        <v>-1</v>
      </c>
      <c r="AI46" s="487">
        <f t="shared" si="41"/>
        <v>-1</v>
      </c>
      <c r="AJ46" s="487">
        <f t="shared" si="41"/>
        <v>-1</v>
      </c>
      <c r="AK46" s="487">
        <f t="shared" si="41"/>
        <v>-1</v>
      </c>
      <c r="AL46" s="487">
        <f t="shared" si="41"/>
        <v>-1</v>
      </c>
      <c r="AM46" s="487">
        <f t="shared" si="41"/>
        <v>-1</v>
      </c>
      <c r="AN46" s="487">
        <f t="shared" ref="AN46:AU46" si="47">AN45</f>
        <v>-1</v>
      </c>
      <c r="AO46" s="487">
        <f t="shared" si="47"/>
        <v>-1</v>
      </c>
      <c r="AP46" s="487">
        <f t="shared" si="47"/>
        <v>-1</v>
      </c>
      <c r="AQ46" s="487">
        <f t="shared" si="47"/>
        <v>-1</v>
      </c>
      <c r="AR46" s="487">
        <f t="shared" si="47"/>
        <v>-1</v>
      </c>
      <c r="AS46" s="487">
        <f t="shared" si="47"/>
        <v>0</v>
      </c>
      <c r="AT46" s="487">
        <f t="shared" si="47"/>
        <v>0</v>
      </c>
      <c r="AU46" s="493">
        <f t="shared" si="47"/>
        <v>0</v>
      </c>
      <c r="AV46" s="488">
        <f t="shared" si="6"/>
        <v>0</v>
      </c>
      <c r="AW46" s="487">
        <f t="shared" si="8"/>
        <v>0</v>
      </c>
      <c r="AX46" s="487">
        <f t="shared" si="9"/>
        <v>0</v>
      </c>
      <c r="AY46" s="487">
        <f t="shared" si="10"/>
        <v>0</v>
      </c>
      <c r="AZ46" s="487">
        <f t="shared" si="11"/>
        <v>0</v>
      </c>
      <c r="BA46" s="487">
        <f t="shared" si="12"/>
        <v>0</v>
      </c>
      <c r="BB46" s="487">
        <f t="shared" si="13"/>
        <v>0</v>
      </c>
      <c r="BC46" s="487">
        <f t="shared" si="14"/>
        <v>0</v>
      </c>
      <c r="BD46" s="487">
        <f t="shared" si="15"/>
        <v>0</v>
      </c>
      <c r="BE46" s="487">
        <f t="shared" si="16"/>
        <v>0</v>
      </c>
      <c r="BF46" s="487">
        <f t="shared" si="17"/>
        <v>0</v>
      </c>
      <c r="BG46" s="487">
        <f t="shared" si="18"/>
        <v>0</v>
      </c>
      <c r="BH46" s="487">
        <f t="shared" si="19"/>
        <v>0</v>
      </c>
      <c r="BI46" s="487" t="str">
        <f t="shared" si="20"/>
        <v/>
      </c>
      <c r="BJ46" s="487" t="str">
        <f t="shared" si="21"/>
        <v/>
      </c>
      <c r="BK46" s="489" t="str">
        <f t="shared" si="22"/>
        <v/>
      </c>
      <c r="BL46" s="488">
        <f t="shared" si="7"/>
        <v>0</v>
      </c>
      <c r="BM46" s="495">
        <f t="shared" si="23"/>
        <v>0</v>
      </c>
      <c r="BN46" s="495">
        <f t="shared" si="24"/>
        <v>0</v>
      </c>
      <c r="BO46" s="495">
        <f t="shared" si="25"/>
        <v>0</v>
      </c>
      <c r="BP46" s="495">
        <f t="shared" si="26"/>
        <v>0</v>
      </c>
      <c r="BQ46" s="495">
        <f t="shared" si="27"/>
        <v>0</v>
      </c>
      <c r="BR46" s="495">
        <f t="shared" si="28"/>
        <v>0</v>
      </c>
      <c r="BS46" s="495">
        <f t="shared" si="29"/>
        <v>0</v>
      </c>
      <c r="BT46" s="495">
        <f t="shared" si="30"/>
        <v>0</v>
      </c>
      <c r="BU46" s="495">
        <f t="shared" si="31"/>
        <v>0</v>
      </c>
      <c r="BV46" s="495">
        <f t="shared" si="32"/>
        <v>0</v>
      </c>
      <c r="BW46" s="495">
        <f t="shared" si="33"/>
        <v>0</v>
      </c>
      <c r="BX46" s="495">
        <f t="shared" si="34"/>
        <v>0</v>
      </c>
      <c r="BY46" s="495" t="str">
        <f t="shared" si="35"/>
        <v/>
      </c>
      <c r="BZ46" s="495" t="str">
        <f t="shared" si="36"/>
        <v/>
      </c>
      <c r="CA46" s="489" t="str">
        <f t="shared" si="37"/>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41"/>
        <v>-1</v>
      </c>
      <c r="AG47" s="487">
        <f t="shared" si="41"/>
        <v>-1</v>
      </c>
      <c r="AH47" s="487">
        <f t="shared" si="41"/>
        <v>-1</v>
      </c>
      <c r="AI47" s="487">
        <f t="shared" si="41"/>
        <v>-1</v>
      </c>
      <c r="AJ47" s="487">
        <f t="shared" si="41"/>
        <v>-1</v>
      </c>
      <c r="AK47" s="487">
        <f t="shared" si="41"/>
        <v>-1</v>
      </c>
      <c r="AL47" s="487">
        <f t="shared" si="41"/>
        <v>-1</v>
      </c>
      <c r="AM47" s="487">
        <f t="shared" si="41"/>
        <v>-1</v>
      </c>
      <c r="AN47" s="487">
        <f t="shared" ref="AN47:AU47" si="48">AN46</f>
        <v>-1</v>
      </c>
      <c r="AO47" s="487">
        <f t="shared" si="48"/>
        <v>-1</v>
      </c>
      <c r="AP47" s="487">
        <f t="shared" si="48"/>
        <v>-1</v>
      </c>
      <c r="AQ47" s="487">
        <f t="shared" si="48"/>
        <v>-1</v>
      </c>
      <c r="AR47" s="487">
        <f t="shared" si="48"/>
        <v>-1</v>
      </c>
      <c r="AS47" s="487">
        <f t="shared" si="48"/>
        <v>0</v>
      </c>
      <c r="AT47" s="487">
        <f t="shared" si="48"/>
        <v>0</v>
      </c>
      <c r="AU47" s="493">
        <f t="shared" si="48"/>
        <v>0</v>
      </c>
      <c r="AV47" s="488">
        <f t="shared" si="6"/>
        <v>0</v>
      </c>
      <c r="AW47" s="487">
        <f t="shared" si="8"/>
        <v>0</v>
      </c>
      <c r="AX47" s="487">
        <f t="shared" si="9"/>
        <v>0</v>
      </c>
      <c r="AY47" s="487">
        <f t="shared" si="10"/>
        <v>0</v>
      </c>
      <c r="AZ47" s="487">
        <f t="shared" si="11"/>
        <v>0</v>
      </c>
      <c r="BA47" s="487">
        <f t="shared" si="12"/>
        <v>0</v>
      </c>
      <c r="BB47" s="487">
        <f t="shared" si="13"/>
        <v>0</v>
      </c>
      <c r="BC47" s="487">
        <f t="shared" si="14"/>
        <v>0</v>
      </c>
      <c r="BD47" s="487">
        <f t="shared" si="15"/>
        <v>0</v>
      </c>
      <c r="BE47" s="487">
        <f t="shared" si="16"/>
        <v>0</v>
      </c>
      <c r="BF47" s="487">
        <f t="shared" si="17"/>
        <v>0</v>
      </c>
      <c r="BG47" s="487">
        <f t="shared" si="18"/>
        <v>0</v>
      </c>
      <c r="BH47" s="487">
        <f t="shared" si="19"/>
        <v>0</v>
      </c>
      <c r="BI47" s="487" t="str">
        <f t="shared" si="20"/>
        <v/>
      </c>
      <c r="BJ47" s="487" t="str">
        <f t="shared" si="21"/>
        <v/>
      </c>
      <c r="BK47" s="489" t="str">
        <f t="shared" si="22"/>
        <v/>
      </c>
      <c r="BL47" s="488">
        <f t="shared" si="7"/>
        <v>0</v>
      </c>
      <c r="BM47" s="495">
        <f t="shared" si="23"/>
        <v>0</v>
      </c>
      <c r="BN47" s="495">
        <f t="shared" si="24"/>
        <v>0</v>
      </c>
      <c r="BO47" s="495">
        <f t="shared" si="25"/>
        <v>0</v>
      </c>
      <c r="BP47" s="495">
        <f t="shared" si="26"/>
        <v>0</v>
      </c>
      <c r="BQ47" s="495">
        <f t="shared" si="27"/>
        <v>0</v>
      </c>
      <c r="BR47" s="495">
        <f t="shared" si="28"/>
        <v>0</v>
      </c>
      <c r="BS47" s="495">
        <f t="shared" si="29"/>
        <v>0</v>
      </c>
      <c r="BT47" s="495">
        <f t="shared" si="30"/>
        <v>0</v>
      </c>
      <c r="BU47" s="495">
        <f t="shared" si="31"/>
        <v>0</v>
      </c>
      <c r="BV47" s="495">
        <f t="shared" si="32"/>
        <v>0</v>
      </c>
      <c r="BW47" s="495">
        <f t="shared" si="33"/>
        <v>0</v>
      </c>
      <c r="BX47" s="495">
        <f t="shared" si="34"/>
        <v>0</v>
      </c>
      <c r="BY47" s="495" t="str">
        <f t="shared" si="35"/>
        <v/>
      </c>
      <c r="BZ47" s="495" t="str">
        <f t="shared" si="36"/>
        <v/>
      </c>
      <c r="CA47" s="489" t="str">
        <f t="shared" si="37"/>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41"/>
        <v>-1</v>
      </c>
      <c r="AG48" s="487">
        <f t="shared" si="41"/>
        <v>-1</v>
      </c>
      <c r="AH48" s="487">
        <f t="shared" si="41"/>
        <v>-1</v>
      </c>
      <c r="AI48" s="487">
        <f t="shared" si="41"/>
        <v>-1</v>
      </c>
      <c r="AJ48" s="487">
        <f t="shared" si="41"/>
        <v>-1</v>
      </c>
      <c r="AK48" s="487">
        <f t="shared" si="41"/>
        <v>-1</v>
      </c>
      <c r="AL48" s="487">
        <f t="shared" si="41"/>
        <v>-1</v>
      </c>
      <c r="AM48" s="487">
        <f t="shared" si="41"/>
        <v>-1</v>
      </c>
      <c r="AN48" s="487">
        <f t="shared" ref="AN48:AU48" si="49">AN47</f>
        <v>-1</v>
      </c>
      <c r="AO48" s="487">
        <f t="shared" si="49"/>
        <v>-1</v>
      </c>
      <c r="AP48" s="487">
        <f t="shared" si="49"/>
        <v>-1</v>
      </c>
      <c r="AQ48" s="487">
        <f t="shared" si="49"/>
        <v>-1</v>
      </c>
      <c r="AR48" s="487">
        <f t="shared" si="49"/>
        <v>-1</v>
      </c>
      <c r="AS48" s="487">
        <f t="shared" si="49"/>
        <v>0</v>
      </c>
      <c r="AT48" s="487">
        <f t="shared" si="49"/>
        <v>0</v>
      </c>
      <c r="AU48" s="493">
        <f t="shared" si="49"/>
        <v>0</v>
      </c>
      <c r="AV48" s="488">
        <f t="shared" si="6"/>
        <v>0</v>
      </c>
      <c r="AW48" s="487">
        <f t="shared" si="8"/>
        <v>0</v>
      </c>
      <c r="AX48" s="487">
        <f t="shared" si="9"/>
        <v>0</v>
      </c>
      <c r="AY48" s="487">
        <f t="shared" si="10"/>
        <v>0</v>
      </c>
      <c r="AZ48" s="487">
        <f t="shared" si="11"/>
        <v>0</v>
      </c>
      <c r="BA48" s="487">
        <f t="shared" si="12"/>
        <v>0</v>
      </c>
      <c r="BB48" s="487">
        <f t="shared" si="13"/>
        <v>0</v>
      </c>
      <c r="BC48" s="487">
        <f t="shared" si="14"/>
        <v>0</v>
      </c>
      <c r="BD48" s="487">
        <f t="shared" si="15"/>
        <v>0</v>
      </c>
      <c r="BE48" s="487">
        <f t="shared" si="16"/>
        <v>0</v>
      </c>
      <c r="BF48" s="487">
        <f t="shared" si="17"/>
        <v>0</v>
      </c>
      <c r="BG48" s="487">
        <f t="shared" si="18"/>
        <v>0</v>
      </c>
      <c r="BH48" s="487">
        <f t="shared" si="19"/>
        <v>0</v>
      </c>
      <c r="BI48" s="487" t="str">
        <f t="shared" si="20"/>
        <v/>
      </c>
      <c r="BJ48" s="487" t="str">
        <f t="shared" si="21"/>
        <v/>
      </c>
      <c r="BK48" s="489" t="str">
        <f t="shared" si="22"/>
        <v/>
      </c>
      <c r="BL48" s="488">
        <f t="shared" si="7"/>
        <v>0</v>
      </c>
      <c r="BM48" s="495">
        <f t="shared" si="23"/>
        <v>0</v>
      </c>
      <c r="BN48" s="495">
        <f t="shared" si="24"/>
        <v>0</v>
      </c>
      <c r="BO48" s="495">
        <f t="shared" si="25"/>
        <v>0</v>
      </c>
      <c r="BP48" s="495">
        <f t="shared" si="26"/>
        <v>0</v>
      </c>
      <c r="BQ48" s="495">
        <f t="shared" si="27"/>
        <v>0</v>
      </c>
      <c r="BR48" s="495">
        <f t="shared" si="28"/>
        <v>0</v>
      </c>
      <c r="BS48" s="495">
        <f t="shared" si="29"/>
        <v>0</v>
      </c>
      <c r="BT48" s="495">
        <f t="shared" si="30"/>
        <v>0</v>
      </c>
      <c r="BU48" s="495">
        <f t="shared" si="31"/>
        <v>0</v>
      </c>
      <c r="BV48" s="495">
        <f t="shared" si="32"/>
        <v>0</v>
      </c>
      <c r="BW48" s="495">
        <f t="shared" si="33"/>
        <v>0</v>
      </c>
      <c r="BX48" s="495">
        <f t="shared" si="34"/>
        <v>0</v>
      </c>
      <c r="BY48" s="495" t="str">
        <f t="shared" si="35"/>
        <v/>
      </c>
      <c r="BZ48" s="495" t="str">
        <f t="shared" si="36"/>
        <v/>
      </c>
      <c r="CA48" s="489" t="str">
        <f t="shared" si="37"/>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41"/>
        <v>-1</v>
      </c>
      <c r="AG49" s="487">
        <f t="shared" si="41"/>
        <v>-1</v>
      </c>
      <c r="AH49" s="487">
        <f t="shared" si="41"/>
        <v>-1</v>
      </c>
      <c r="AI49" s="487">
        <f t="shared" si="41"/>
        <v>-1</v>
      </c>
      <c r="AJ49" s="487">
        <f t="shared" si="41"/>
        <v>-1</v>
      </c>
      <c r="AK49" s="487">
        <f t="shared" si="41"/>
        <v>-1</v>
      </c>
      <c r="AL49" s="487">
        <f t="shared" si="41"/>
        <v>-1</v>
      </c>
      <c r="AM49" s="487">
        <f t="shared" si="41"/>
        <v>-1</v>
      </c>
      <c r="AN49" s="487">
        <f t="shared" ref="AN49:AU49" si="50">AN48</f>
        <v>-1</v>
      </c>
      <c r="AO49" s="487">
        <f t="shared" si="50"/>
        <v>-1</v>
      </c>
      <c r="AP49" s="487">
        <f t="shared" si="50"/>
        <v>-1</v>
      </c>
      <c r="AQ49" s="487">
        <f t="shared" si="50"/>
        <v>-1</v>
      </c>
      <c r="AR49" s="487">
        <f t="shared" si="50"/>
        <v>-1</v>
      </c>
      <c r="AS49" s="487">
        <f t="shared" si="50"/>
        <v>0</v>
      </c>
      <c r="AT49" s="487">
        <f t="shared" si="50"/>
        <v>0</v>
      </c>
      <c r="AU49" s="493">
        <f t="shared" si="50"/>
        <v>0</v>
      </c>
      <c r="AV49" s="488">
        <f t="shared" si="6"/>
        <v>0</v>
      </c>
      <c r="AW49" s="487">
        <f t="shared" si="8"/>
        <v>0</v>
      </c>
      <c r="AX49" s="487">
        <f t="shared" si="9"/>
        <v>0</v>
      </c>
      <c r="AY49" s="487">
        <f t="shared" si="10"/>
        <v>0</v>
      </c>
      <c r="AZ49" s="487">
        <f t="shared" si="11"/>
        <v>0</v>
      </c>
      <c r="BA49" s="487">
        <f t="shared" si="12"/>
        <v>0</v>
      </c>
      <c r="BB49" s="487">
        <f t="shared" si="13"/>
        <v>0</v>
      </c>
      <c r="BC49" s="487">
        <f t="shared" si="14"/>
        <v>0</v>
      </c>
      <c r="BD49" s="487">
        <f t="shared" si="15"/>
        <v>0</v>
      </c>
      <c r="BE49" s="487">
        <f t="shared" si="16"/>
        <v>0</v>
      </c>
      <c r="BF49" s="487">
        <f t="shared" si="17"/>
        <v>0</v>
      </c>
      <c r="BG49" s="487">
        <f t="shared" si="18"/>
        <v>0</v>
      </c>
      <c r="BH49" s="487">
        <f t="shared" si="19"/>
        <v>0</v>
      </c>
      <c r="BI49" s="487" t="str">
        <f t="shared" si="20"/>
        <v/>
      </c>
      <c r="BJ49" s="487" t="str">
        <f t="shared" si="21"/>
        <v/>
      </c>
      <c r="BK49" s="489" t="str">
        <f t="shared" si="22"/>
        <v/>
      </c>
      <c r="BL49" s="488">
        <f t="shared" si="7"/>
        <v>0</v>
      </c>
      <c r="BM49" s="495">
        <f t="shared" si="23"/>
        <v>0</v>
      </c>
      <c r="BN49" s="495">
        <f t="shared" si="24"/>
        <v>0</v>
      </c>
      <c r="BO49" s="495">
        <f t="shared" si="25"/>
        <v>0</v>
      </c>
      <c r="BP49" s="495">
        <f t="shared" si="26"/>
        <v>0</v>
      </c>
      <c r="BQ49" s="495">
        <f t="shared" si="27"/>
        <v>0</v>
      </c>
      <c r="BR49" s="495">
        <f t="shared" si="28"/>
        <v>0</v>
      </c>
      <c r="BS49" s="495">
        <f t="shared" si="29"/>
        <v>0</v>
      </c>
      <c r="BT49" s="495">
        <f t="shared" si="30"/>
        <v>0</v>
      </c>
      <c r="BU49" s="495">
        <f t="shared" si="31"/>
        <v>0</v>
      </c>
      <c r="BV49" s="495">
        <f t="shared" si="32"/>
        <v>0</v>
      </c>
      <c r="BW49" s="495">
        <f t="shared" si="33"/>
        <v>0</v>
      </c>
      <c r="BX49" s="495">
        <f t="shared" si="34"/>
        <v>0</v>
      </c>
      <c r="BY49" s="495" t="str">
        <f t="shared" si="35"/>
        <v/>
      </c>
      <c r="BZ49" s="495" t="str">
        <f t="shared" si="36"/>
        <v/>
      </c>
      <c r="CA49" s="489" t="str">
        <f t="shared" si="37"/>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41"/>
        <v>-1</v>
      </c>
      <c r="AG50" s="487">
        <f t="shared" si="41"/>
        <v>-1</v>
      </c>
      <c r="AH50" s="487">
        <f t="shared" si="41"/>
        <v>-1</v>
      </c>
      <c r="AI50" s="487">
        <f t="shared" si="41"/>
        <v>-1</v>
      </c>
      <c r="AJ50" s="487">
        <f t="shared" si="41"/>
        <v>-1</v>
      </c>
      <c r="AK50" s="487">
        <f t="shared" si="41"/>
        <v>-1</v>
      </c>
      <c r="AL50" s="487">
        <f t="shared" si="41"/>
        <v>-1</v>
      </c>
      <c r="AM50" s="487">
        <f t="shared" si="41"/>
        <v>-1</v>
      </c>
      <c r="AN50" s="487">
        <f t="shared" ref="AN50:AU50" si="51">AN49</f>
        <v>-1</v>
      </c>
      <c r="AO50" s="487">
        <f t="shared" si="51"/>
        <v>-1</v>
      </c>
      <c r="AP50" s="487">
        <f t="shared" si="51"/>
        <v>-1</v>
      </c>
      <c r="AQ50" s="487">
        <f t="shared" si="51"/>
        <v>-1</v>
      </c>
      <c r="AR50" s="487">
        <f t="shared" si="51"/>
        <v>-1</v>
      </c>
      <c r="AS50" s="487">
        <f t="shared" si="51"/>
        <v>0</v>
      </c>
      <c r="AT50" s="487">
        <f t="shared" si="51"/>
        <v>0</v>
      </c>
      <c r="AU50" s="493">
        <f t="shared" si="51"/>
        <v>0</v>
      </c>
      <c r="AV50" s="488">
        <f t="shared" si="6"/>
        <v>0</v>
      </c>
      <c r="AW50" s="487">
        <f t="shared" si="8"/>
        <v>0</v>
      </c>
      <c r="AX50" s="487">
        <f t="shared" si="9"/>
        <v>0</v>
      </c>
      <c r="AY50" s="487">
        <f t="shared" si="10"/>
        <v>0</v>
      </c>
      <c r="AZ50" s="487">
        <f t="shared" si="11"/>
        <v>0</v>
      </c>
      <c r="BA50" s="487">
        <f t="shared" si="12"/>
        <v>0</v>
      </c>
      <c r="BB50" s="487">
        <f t="shared" si="13"/>
        <v>0</v>
      </c>
      <c r="BC50" s="487">
        <f t="shared" si="14"/>
        <v>0</v>
      </c>
      <c r="BD50" s="487">
        <f t="shared" si="15"/>
        <v>0</v>
      </c>
      <c r="BE50" s="487">
        <f t="shared" si="16"/>
        <v>0</v>
      </c>
      <c r="BF50" s="487">
        <f t="shared" si="17"/>
        <v>0</v>
      </c>
      <c r="BG50" s="487">
        <f t="shared" si="18"/>
        <v>0</v>
      </c>
      <c r="BH50" s="487">
        <f t="shared" si="19"/>
        <v>0</v>
      </c>
      <c r="BI50" s="487" t="str">
        <f t="shared" si="20"/>
        <v/>
      </c>
      <c r="BJ50" s="487" t="str">
        <f t="shared" si="21"/>
        <v/>
      </c>
      <c r="BK50" s="489" t="str">
        <f t="shared" si="22"/>
        <v/>
      </c>
      <c r="BL50" s="488">
        <f t="shared" si="7"/>
        <v>0</v>
      </c>
      <c r="BM50" s="495">
        <f t="shared" si="23"/>
        <v>0</v>
      </c>
      <c r="BN50" s="495">
        <f t="shared" si="24"/>
        <v>0</v>
      </c>
      <c r="BO50" s="495">
        <f t="shared" si="25"/>
        <v>0</v>
      </c>
      <c r="BP50" s="495">
        <f t="shared" si="26"/>
        <v>0</v>
      </c>
      <c r="BQ50" s="495">
        <f t="shared" si="27"/>
        <v>0</v>
      </c>
      <c r="BR50" s="495">
        <f t="shared" si="28"/>
        <v>0</v>
      </c>
      <c r="BS50" s="495">
        <f t="shared" si="29"/>
        <v>0</v>
      </c>
      <c r="BT50" s="495">
        <f t="shared" si="30"/>
        <v>0</v>
      </c>
      <c r="BU50" s="495">
        <f t="shared" si="31"/>
        <v>0</v>
      </c>
      <c r="BV50" s="495">
        <f t="shared" si="32"/>
        <v>0</v>
      </c>
      <c r="BW50" s="495">
        <f t="shared" si="33"/>
        <v>0</v>
      </c>
      <c r="BX50" s="495">
        <f t="shared" si="34"/>
        <v>0</v>
      </c>
      <c r="BY50" s="495" t="str">
        <f t="shared" si="35"/>
        <v/>
      </c>
      <c r="BZ50" s="495" t="str">
        <f t="shared" si="36"/>
        <v/>
      </c>
      <c r="CA50" s="489" t="str">
        <f t="shared" si="37"/>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41"/>
        <v>-1</v>
      </c>
      <c r="AG51" s="487">
        <f t="shared" si="41"/>
        <v>-1</v>
      </c>
      <c r="AH51" s="487">
        <f t="shared" si="41"/>
        <v>-1</v>
      </c>
      <c r="AI51" s="487">
        <f t="shared" si="41"/>
        <v>-1</v>
      </c>
      <c r="AJ51" s="487">
        <f t="shared" si="41"/>
        <v>-1</v>
      </c>
      <c r="AK51" s="487">
        <f t="shared" si="41"/>
        <v>-1</v>
      </c>
      <c r="AL51" s="487">
        <f t="shared" si="41"/>
        <v>-1</v>
      </c>
      <c r="AM51" s="487">
        <f t="shared" si="41"/>
        <v>-1</v>
      </c>
      <c r="AN51" s="487">
        <f t="shared" ref="AN51:AU51" si="52">AN50</f>
        <v>-1</v>
      </c>
      <c r="AO51" s="487">
        <f t="shared" si="52"/>
        <v>-1</v>
      </c>
      <c r="AP51" s="487">
        <f t="shared" si="52"/>
        <v>-1</v>
      </c>
      <c r="AQ51" s="487">
        <f t="shared" si="52"/>
        <v>-1</v>
      </c>
      <c r="AR51" s="487">
        <f t="shared" si="52"/>
        <v>-1</v>
      </c>
      <c r="AS51" s="487">
        <f t="shared" si="52"/>
        <v>0</v>
      </c>
      <c r="AT51" s="487">
        <f t="shared" si="52"/>
        <v>0</v>
      </c>
      <c r="AU51" s="493">
        <f t="shared" si="52"/>
        <v>0</v>
      </c>
      <c r="AV51" s="488">
        <f t="shared" si="6"/>
        <v>0</v>
      </c>
      <c r="AW51" s="487">
        <f t="shared" si="8"/>
        <v>0</v>
      </c>
      <c r="AX51" s="487">
        <f t="shared" si="9"/>
        <v>0</v>
      </c>
      <c r="AY51" s="487">
        <f t="shared" si="10"/>
        <v>0</v>
      </c>
      <c r="AZ51" s="487">
        <f t="shared" si="11"/>
        <v>0</v>
      </c>
      <c r="BA51" s="487">
        <f t="shared" si="12"/>
        <v>0</v>
      </c>
      <c r="BB51" s="487">
        <f t="shared" si="13"/>
        <v>0</v>
      </c>
      <c r="BC51" s="487">
        <f t="shared" si="14"/>
        <v>0</v>
      </c>
      <c r="BD51" s="487">
        <f t="shared" si="15"/>
        <v>0</v>
      </c>
      <c r="BE51" s="487">
        <f t="shared" si="16"/>
        <v>0</v>
      </c>
      <c r="BF51" s="487">
        <f t="shared" si="17"/>
        <v>0</v>
      </c>
      <c r="BG51" s="487">
        <f t="shared" si="18"/>
        <v>0</v>
      </c>
      <c r="BH51" s="487">
        <f t="shared" si="19"/>
        <v>0</v>
      </c>
      <c r="BI51" s="487" t="str">
        <f t="shared" si="20"/>
        <v/>
      </c>
      <c r="BJ51" s="487" t="str">
        <f t="shared" si="21"/>
        <v/>
      </c>
      <c r="BK51" s="489" t="str">
        <f t="shared" si="22"/>
        <v/>
      </c>
      <c r="BL51" s="488">
        <f t="shared" si="7"/>
        <v>0</v>
      </c>
      <c r="BM51" s="495">
        <f t="shared" si="23"/>
        <v>0</v>
      </c>
      <c r="BN51" s="495">
        <f t="shared" si="24"/>
        <v>0</v>
      </c>
      <c r="BO51" s="495">
        <f t="shared" si="25"/>
        <v>0</v>
      </c>
      <c r="BP51" s="495">
        <f t="shared" si="26"/>
        <v>0</v>
      </c>
      <c r="BQ51" s="495">
        <f t="shared" si="27"/>
        <v>0</v>
      </c>
      <c r="BR51" s="495">
        <f t="shared" si="28"/>
        <v>0</v>
      </c>
      <c r="BS51" s="495">
        <f t="shared" si="29"/>
        <v>0</v>
      </c>
      <c r="BT51" s="495">
        <f t="shared" si="30"/>
        <v>0</v>
      </c>
      <c r="BU51" s="495">
        <f t="shared" si="31"/>
        <v>0</v>
      </c>
      <c r="BV51" s="495">
        <f t="shared" si="32"/>
        <v>0</v>
      </c>
      <c r="BW51" s="495">
        <f t="shared" si="33"/>
        <v>0</v>
      </c>
      <c r="BX51" s="495">
        <f t="shared" si="34"/>
        <v>0</v>
      </c>
      <c r="BY51" s="495" t="str">
        <f t="shared" si="35"/>
        <v/>
      </c>
      <c r="BZ51" s="495" t="str">
        <f t="shared" si="36"/>
        <v/>
      </c>
      <c r="CA51" s="489" t="str">
        <f t="shared" si="37"/>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41"/>
        <v>-1</v>
      </c>
      <c r="AG52" s="487">
        <f t="shared" si="41"/>
        <v>-1</v>
      </c>
      <c r="AH52" s="487">
        <f t="shared" si="41"/>
        <v>-1</v>
      </c>
      <c r="AI52" s="487">
        <f t="shared" si="41"/>
        <v>-1</v>
      </c>
      <c r="AJ52" s="487">
        <f t="shared" si="41"/>
        <v>-1</v>
      </c>
      <c r="AK52" s="487">
        <f t="shared" si="41"/>
        <v>-1</v>
      </c>
      <c r="AL52" s="487">
        <f t="shared" si="41"/>
        <v>-1</v>
      </c>
      <c r="AM52" s="487">
        <f t="shared" si="41"/>
        <v>-1</v>
      </c>
      <c r="AN52" s="487">
        <f t="shared" ref="AN52:AU52" si="53">AN51</f>
        <v>-1</v>
      </c>
      <c r="AO52" s="487">
        <f t="shared" si="53"/>
        <v>-1</v>
      </c>
      <c r="AP52" s="487">
        <f t="shared" si="53"/>
        <v>-1</v>
      </c>
      <c r="AQ52" s="487">
        <f t="shared" si="53"/>
        <v>-1</v>
      </c>
      <c r="AR52" s="487">
        <f t="shared" si="53"/>
        <v>-1</v>
      </c>
      <c r="AS52" s="487">
        <f t="shared" si="53"/>
        <v>0</v>
      </c>
      <c r="AT52" s="487">
        <f t="shared" si="53"/>
        <v>0</v>
      </c>
      <c r="AU52" s="493">
        <f t="shared" si="53"/>
        <v>0</v>
      </c>
      <c r="AV52" s="488">
        <f t="shared" si="6"/>
        <v>0</v>
      </c>
      <c r="AW52" s="487">
        <f t="shared" si="8"/>
        <v>0</v>
      </c>
      <c r="AX52" s="487">
        <f t="shared" si="9"/>
        <v>0</v>
      </c>
      <c r="AY52" s="487">
        <f t="shared" si="10"/>
        <v>0</v>
      </c>
      <c r="AZ52" s="487">
        <f t="shared" si="11"/>
        <v>0</v>
      </c>
      <c r="BA52" s="487">
        <f t="shared" si="12"/>
        <v>0</v>
      </c>
      <c r="BB52" s="487">
        <f t="shared" si="13"/>
        <v>0</v>
      </c>
      <c r="BC52" s="487">
        <f t="shared" si="14"/>
        <v>0</v>
      </c>
      <c r="BD52" s="487">
        <f t="shared" si="15"/>
        <v>0</v>
      </c>
      <c r="BE52" s="487">
        <f t="shared" si="16"/>
        <v>0</v>
      </c>
      <c r="BF52" s="487">
        <f t="shared" si="17"/>
        <v>0</v>
      </c>
      <c r="BG52" s="487">
        <f t="shared" si="18"/>
        <v>0</v>
      </c>
      <c r="BH52" s="487">
        <f t="shared" si="19"/>
        <v>0</v>
      </c>
      <c r="BI52" s="487" t="str">
        <f t="shared" si="20"/>
        <v/>
      </c>
      <c r="BJ52" s="487" t="str">
        <f t="shared" si="21"/>
        <v/>
      </c>
      <c r="BK52" s="489" t="str">
        <f t="shared" si="22"/>
        <v/>
      </c>
      <c r="BL52" s="488">
        <f t="shared" si="7"/>
        <v>0</v>
      </c>
      <c r="BM52" s="495">
        <f t="shared" si="23"/>
        <v>0</v>
      </c>
      <c r="BN52" s="495">
        <f t="shared" si="24"/>
        <v>0</v>
      </c>
      <c r="BO52" s="495">
        <f t="shared" si="25"/>
        <v>0</v>
      </c>
      <c r="BP52" s="495">
        <f t="shared" si="26"/>
        <v>0</v>
      </c>
      <c r="BQ52" s="495">
        <f t="shared" si="27"/>
        <v>0</v>
      </c>
      <c r="BR52" s="495">
        <f t="shared" si="28"/>
        <v>0</v>
      </c>
      <c r="BS52" s="495">
        <f t="shared" si="29"/>
        <v>0</v>
      </c>
      <c r="BT52" s="495">
        <f t="shared" si="30"/>
        <v>0</v>
      </c>
      <c r="BU52" s="495">
        <f t="shared" si="31"/>
        <v>0</v>
      </c>
      <c r="BV52" s="495">
        <f t="shared" si="32"/>
        <v>0</v>
      </c>
      <c r="BW52" s="495">
        <f t="shared" si="33"/>
        <v>0</v>
      </c>
      <c r="BX52" s="495">
        <f t="shared" si="34"/>
        <v>0</v>
      </c>
      <c r="BY52" s="495" t="str">
        <f t="shared" si="35"/>
        <v/>
      </c>
      <c r="BZ52" s="495" t="str">
        <f t="shared" si="36"/>
        <v/>
      </c>
      <c r="CA52" s="489" t="str">
        <f t="shared" si="37"/>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41"/>
        <v>-1</v>
      </c>
      <c r="AG53" s="487">
        <f t="shared" si="41"/>
        <v>-1</v>
      </c>
      <c r="AH53" s="487">
        <f t="shared" si="41"/>
        <v>-1</v>
      </c>
      <c r="AI53" s="487">
        <f t="shared" si="41"/>
        <v>-1</v>
      </c>
      <c r="AJ53" s="487">
        <f t="shared" si="41"/>
        <v>-1</v>
      </c>
      <c r="AK53" s="487">
        <f t="shared" si="41"/>
        <v>-1</v>
      </c>
      <c r="AL53" s="487">
        <f t="shared" si="41"/>
        <v>-1</v>
      </c>
      <c r="AM53" s="487">
        <f t="shared" si="41"/>
        <v>-1</v>
      </c>
      <c r="AN53" s="487">
        <f t="shared" ref="AN53:AU53" si="54">AN52</f>
        <v>-1</v>
      </c>
      <c r="AO53" s="487">
        <f t="shared" si="54"/>
        <v>-1</v>
      </c>
      <c r="AP53" s="487">
        <f t="shared" si="54"/>
        <v>-1</v>
      </c>
      <c r="AQ53" s="487">
        <f t="shared" si="54"/>
        <v>-1</v>
      </c>
      <c r="AR53" s="487">
        <f t="shared" si="54"/>
        <v>-1</v>
      </c>
      <c r="AS53" s="487">
        <f t="shared" si="54"/>
        <v>0</v>
      </c>
      <c r="AT53" s="487">
        <f t="shared" si="54"/>
        <v>0</v>
      </c>
      <c r="AU53" s="493">
        <f t="shared" si="54"/>
        <v>0</v>
      </c>
      <c r="AV53" s="488">
        <f t="shared" si="6"/>
        <v>0</v>
      </c>
      <c r="AW53" s="487">
        <f t="shared" si="8"/>
        <v>0</v>
      </c>
      <c r="AX53" s="487">
        <f t="shared" si="9"/>
        <v>0</v>
      </c>
      <c r="AY53" s="487">
        <f t="shared" si="10"/>
        <v>0</v>
      </c>
      <c r="AZ53" s="487">
        <f t="shared" si="11"/>
        <v>0</v>
      </c>
      <c r="BA53" s="487">
        <f t="shared" si="12"/>
        <v>0</v>
      </c>
      <c r="BB53" s="487">
        <f t="shared" si="13"/>
        <v>0</v>
      </c>
      <c r="BC53" s="487">
        <f t="shared" si="14"/>
        <v>0</v>
      </c>
      <c r="BD53" s="487">
        <f t="shared" si="15"/>
        <v>0</v>
      </c>
      <c r="BE53" s="487">
        <f t="shared" si="16"/>
        <v>0</v>
      </c>
      <c r="BF53" s="487">
        <f t="shared" si="17"/>
        <v>0</v>
      </c>
      <c r="BG53" s="487">
        <f t="shared" si="18"/>
        <v>0</v>
      </c>
      <c r="BH53" s="487">
        <f t="shared" si="19"/>
        <v>0</v>
      </c>
      <c r="BI53" s="487" t="str">
        <f t="shared" si="20"/>
        <v/>
      </c>
      <c r="BJ53" s="487" t="str">
        <f t="shared" si="21"/>
        <v/>
      </c>
      <c r="BK53" s="489" t="str">
        <f t="shared" si="22"/>
        <v/>
      </c>
      <c r="BL53" s="488">
        <f t="shared" si="7"/>
        <v>0</v>
      </c>
      <c r="BM53" s="495">
        <f t="shared" si="23"/>
        <v>0</v>
      </c>
      <c r="BN53" s="495">
        <f t="shared" si="24"/>
        <v>0</v>
      </c>
      <c r="BO53" s="495">
        <f t="shared" si="25"/>
        <v>0</v>
      </c>
      <c r="BP53" s="495">
        <f t="shared" si="26"/>
        <v>0</v>
      </c>
      <c r="BQ53" s="495">
        <f t="shared" si="27"/>
        <v>0</v>
      </c>
      <c r="BR53" s="495">
        <f t="shared" si="28"/>
        <v>0</v>
      </c>
      <c r="BS53" s="495">
        <f t="shared" si="29"/>
        <v>0</v>
      </c>
      <c r="BT53" s="495">
        <f t="shared" si="30"/>
        <v>0</v>
      </c>
      <c r="BU53" s="495">
        <f t="shared" si="31"/>
        <v>0</v>
      </c>
      <c r="BV53" s="495">
        <f t="shared" si="32"/>
        <v>0</v>
      </c>
      <c r="BW53" s="495">
        <f t="shared" si="33"/>
        <v>0</v>
      </c>
      <c r="BX53" s="495">
        <f t="shared" si="34"/>
        <v>0</v>
      </c>
      <c r="BY53" s="495" t="str">
        <f t="shared" si="35"/>
        <v/>
      </c>
      <c r="BZ53" s="495" t="str">
        <f t="shared" si="36"/>
        <v/>
      </c>
      <c r="CA53" s="489" t="str">
        <f t="shared" si="37"/>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41"/>
        <v>-1</v>
      </c>
      <c r="AG54" s="487">
        <f t="shared" si="41"/>
        <v>-1</v>
      </c>
      <c r="AH54" s="487">
        <f t="shared" si="41"/>
        <v>-1</v>
      </c>
      <c r="AI54" s="487">
        <f t="shared" si="41"/>
        <v>-1</v>
      </c>
      <c r="AJ54" s="487">
        <f t="shared" si="41"/>
        <v>-1</v>
      </c>
      <c r="AK54" s="487">
        <f t="shared" si="41"/>
        <v>-1</v>
      </c>
      <c r="AL54" s="487">
        <f t="shared" si="41"/>
        <v>-1</v>
      </c>
      <c r="AM54" s="487">
        <f t="shared" si="41"/>
        <v>-1</v>
      </c>
      <c r="AN54" s="487">
        <f t="shared" ref="AN54:AU54" si="55">AN53</f>
        <v>-1</v>
      </c>
      <c r="AO54" s="487">
        <f t="shared" si="55"/>
        <v>-1</v>
      </c>
      <c r="AP54" s="487">
        <f t="shared" si="55"/>
        <v>-1</v>
      </c>
      <c r="AQ54" s="487">
        <f t="shared" si="55"/>
        <v>-1</v>
      </c>
      <c r="AR54" s="487">
        <f t="shared" si="55"/>
        <v>-1</v>
      </c>
      <c r="AS54" s="487">
        <f t="shared" si="55"/>
        <v>0</v>
      </c>
      <c r="AT54" s="487">
        <f t="shared" si="55"/>
        <v>0</v>
      </c>
      <c r="AU54" s="493">
        <f t="shared" si="55"/>
        <v>0</v>
      </c>
      <c r="AV54" s="488">
        <f t="shared" si="6"/>
        <v>0</v>
      </c>
      <c r="AW54" s="487">
        <f t="shared" si="8"/>
        <v>0</v>
      </c>
      <c r="AX54" s="487">
        <f t="shared" si="9"/>
        <v>0</v>
      </c>
      <c r="AY54" s="487">
        <f t="shared" si="10"/>
        <v>0</v>
      </c>
      <c r="AZ54" s="487">
        <f t="shared" si="11"/>
        <v>0</v>
      </c>
      <c r="BA54" s="487">
        <f t="shared" si="12"/>
        <v>0</v>
      </c>
      <c r="BB54" s="487">
        <f t="shared" si="13"/>
        <v>0</v>
      </c>
      <c r="BC54" s="487">
        <f t="shared" si="14"/>
        <v>0</v>
      </c>
      <c r="BD54" s="487">
        <f t="shared" si="15"/>
        <v>0</v>
      </c>
      <c r="BE54" s="487">
        <f t="shared" si="16"/>
        <v>0</v>
      </c>
      <c r="BF54" s="487">
        <f t="shared" si="17"/>
        <v>0</v>
      </c>
      <c r="BG54" s="487">
        <f t="shared" si="18"/>
        <v>0</v>
      </c>
      <c r="BH54" s="487">
        <f t="shared" si="19"/>
        <v>0</v>
      </c>
      <c r="BI54" s="487" t="str">
        <f t="shared" si="20"/>
        <v/>
      </c>
      <c r="BJ54" s="487" t="str">
        <f t="shared" si="21"/>
        <v/>
      </c>
      <c r="BK54" s="489" t="str">
        <f t="shared" si="22"/>
        <v/>
      </c>
      <c r="BL54" s="488">
        <f t="shared" si="7"/>
        <v>0</v>
      </c>
      <c r="BM54" s="495">
        <f t="shared" si="23"/>
        <v>0</v>
      </c>
      <c r="BN54" s="495">
        <f t="shared" si="24"/>
        <v>0</v>
      </c>
      <c r="BO54" s="495">
        <f t="shared" si="25"/>
        <v>0</v>
      </c>
      <c r="BP54" s="495">
        <f t="shared" si="26"/>
        <v>0</v>
      </c>
      <c r="BQ54" s="495">
        <f t="shared" si="27"/>
        <v>0</v>
      </c>
      <c r="BR54" s="495">
        <f t="shared" si="28"/>
        <v>0</v>
      </c>
      <c r="BS54" s="495">
        <f t="shared" si="29"/>
        <v>0</v>
      </c>
      <c r="BT54" s="495">
        <f t="shared" si="30"/>
        <v>0</v>
      </c>
      <c r="BU54" s="495">
        <f t="shared" si="31"/>
        <v>0</v>
      </c>
      <c r="BV54" s="495">
        <f t="shared" si="32"/>
        <v>0</v>
      </c>
      <c r="BW54" s="495">
        <f t="shared" si="33"/>
        <v>0</v>
      </c>
      <c r="BX54" s="495">
        <f t="shared" si="34"/>
        <v>0</v>
      </c>
      <c r="BY54" s="495" t="str">
        <f t="shared" si="35"/>
        <v/>
      </c>
      <c r="BZ54" s="495" t="str">
        <f t="shared" si="36"/>
        <v/>
      </c>
      <c r="CA54" s="489" t="str">
        <f t="shared" si="37"/>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41"/>
        <v>-1</v>
      </c>
      <c r="AG55" s="487">
        <f t="shared" si="41"/>
        <v>-1</v>
      </c>
      <c r="AH55" s="487">
        <f t="shared" si="41"/>
        <v>-1</v>
      </c>
      <c r="AI55" s="487">
        <f t="shared" si="41"/>
        <v>-1</v>
      </c>
      <c r="AJ55" s="487">
        <f t="shared" si="41"/>
        <v>-1</v>
      </c>
      <c r="AK55" s="487">
        <f t="shared" si="41"/>
        <v>-1</v>
      </c>
      <c r="AL55" s="487">
        <f t="shared" si="41"/>
        <v>-1</v>
      </c>
      <c r="AM55" s="487">
        <f t="shared" si="41"/>
        <v>-1</v>
      </c>
      <c r="AN55" s="487">
        <f t="shared" ref="AN55:AU55" si="56">AN54</f>
        <v>-1</v>
      </c>
      <c r="AO55" s="487">
        <f t="shared" si="56"/>
        <v>-1</v>
      </c>
      <c r="AP55" s="487">
        <f t="shared" si="56"/>
        <v>-1</v>
      </c>
      <c r="AQ55" s="487">
        <f t="shared" si="56"/>
        <v>-1</v>
      </c>
      <c r="AR55" s="487">
        <f t="shared" si="56"/>
        <v>-1</v>
      </c>
      <c r="AS55" s="487">
        <f t="shared" si="56"/>
        <v>0</v>
      </c>
      <c r="AT55" s="487">
        <f t="shared" si="56"/>
        <v>0</v>
      </c>
      <c r="AU55" s="493">
        <f t="shared" si="56"/>
        <v>0</v>
      </c>
      <c r="AV55" s="488">
        <f t="shared" si="6"/>
        <v>0</v>
      </c>
      <c r="AW55" s="487">
        <f t="shared" si="8"/>
        <v>0</v>
      </c>
      <c r="AX55" s="487">
        <f t="shared" si="9"/>
        <v>0</v>
      </c>
      <c r="AY55" s="487">
        <f t="shared" si="10"/>
        <v>0</v>
      </c>
      <c r="AZ55" s="487">
        <f t="shared" si="11"/>
        <v>0</v>
      </c>
      <c r="BA55" s="487">
        <f t="shared" si="12"/>
        <v>0</v>
      </c>
      <c r="BB55" s="487">
        <f t="shared" si="13"/>
        <v>0</v>
      </c>
      <c r="BC55" s="487">
        <f t="shared" si="14"/>
        <v>0</v>
      </c>
      <c r="BD55" s="487">
        <f t="shared" si="15"/>
        <v>0</v>
      </c>
      <c r="BE55" s="487">
        <f t="shared" si="16"/>
        <v>0</v>
      </c>
      <c r="BF55" s="487">
        <f t="shared" si="17"/>
        <v>0</v>
      </c>
      <c r="BG55" s="487">
        <f t="shared" si="18"/>
        <v>0</v>
      </c>
      <c r="BH55" s="487">
        <f t="shared" si="19"/>
        <v>0</v>
      </c>
      <c r="BI55" s="487" t="str">
        <f t="shared" si="20"/>
        <v/>
      </c>
      <c r="BJ55" s="487" t="str">
        <f t="shared" si="21"/>
        <v/>
      </c>
      <c r="BK55" s="489" t="str">
        <f t="shared" si="22"/>
        <v/>
      </c>
      <c r="BL55" s="488">
        <f t="shared" si="7"/>
        <v>0</v>
      </c>
      <c r="BM55" s="495">
        <f t="shared" si="23"/>
        <v>0</v>
      </c>
      <c r="BN55" s="495">
        <f t="shared" si="24"/>
        <v>0</v>
      </c>
      <c r="BO55" s="495">
        <f t="shared" si="25"/>
        <v>0</v>
      </c>
      <c r="BP55" s="495">
        <f t="shared" si="26"/>
        <v>0</v>
      </c>
      <c r="BQ55" s="495">
        <f t="shared" si="27"/>
        <v>0</v>
      </c>
      <c r="BR55" s="495">
        <f t="shared" si="28"/>
        <v>0</v>
      </c>
      <c r="BS55" s="495">
        <f t="shared" si="29"/>
        <v>0</v>
      </c>
      <c r="BT55" s="495">
        <f t="shared" si="30"/>
        <v>0</v>
      </c>
      <c r="BU55" s="495">
        <f t="shared" si="31"/>
        <v>0</v>
      </c>
      <c r="BV55" s="495">
        <f t="shared" si="32"/>
        <v>0</v>
      </c>
      <c r="BW55" s="495">
        <f t="shared" si="33"/>
        <v>0</v>
      </c>
      <c r="BX55" s="495">
        <f t="shared" si="34"/>
        <v>0</v>
      </c>
      <c r="BY55" s="495" t="str">
        <f t="shared" si="35"/>
        <v/>
      </c>
      <c r="BZ55" s="495" t="str">
        <f t="shared" si="36"/>
        <v/>
      </c>
      <c r="CA55" s="489" t="str">
        <f t="shared" si="37"/>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41"/>
        <v>-1</v>
      </c>
      <c r="AG56" s="487">
        <f t="shared" si="41"/>
        <v>-1</v>
      </c>
      <c r="AH56" s="487">
        <f t="shared" si="41"/>
        <v>-1</v>
      </c>
      <c r="AI56" s="487">
        <f t="shared" si="41"/>
        <v>-1</v>
      </c>
      <c r="AJ56" s="487">
        <f t="shared" si="41"/>
        <v>-1</v>
      </c>
      <c r="AK56" s="487">
        <f t="shared" si="41"/>
        <v>-1</v>
      </c>
      <c r="AL56" s="487">
        <f t="shared" si="41"/>
        <v>-1</v>
      </c>
      <c r="AM56" s="487">
        <f t="shared" si="41"/>
        <v>-1</v>
      </c>
      <c r="AN56" s="487">
        <f t="shared" ref="AN56:AU56" si="57">AN55</f>
        <v>-1</v>
      </c>
      <c r="AO56" s="487">
        <f t="shared" si="57"/>
        <v>-1</v>
      </c>
      <c r="AP56" s="487">
        <f t="shared" si="57"/>
        <v>-1</v>
      </c>
      <c r="AQ56" s="487">
        <f t="shared" si="57"/>
        <v>-1</v>
      </c>
      <c r="AR56" s="487">
        <f t="shared" si="57"/>
        <v>-1</v>
      </c>
      <c r="AS56" s="487">
        <f t="shared" si="57"/>
        <v>0</v>
      </c>
      <c r="AT56" s="487">
        <f t="shared" si="57"/>
        <v>0</v>
      </c>
      <c r="AU56" s="493">
        <f t="shared" si="57"/>
        <v>0</v>
      </c>
      <c r="AV56" s="488">
        <f t="shared" si="6"/>
        <v>0</v>
      </c>
      <c r="AW56" s="487">
        <f t="shared" si="8"/>
        <v>0</v>
      </c>
      <c r="AX56" s="487">
        <f t="shared" si="9"/>
        <v>0</v>
      </c>
      <c r="AY56" s="487">
        <f t="shared" si="10"/>
        <v>0</v>
      </c>
      <c r="AZ56" s="487">
        <f t="shared" si="11"/>
        <v>0</v>
      </c>
      <c r="BA56" s="487">
        <f t="shared" si="12"/>
        <v>0</v>
      </c>
      <c r="BB56" s="487">
        <f t="shared" si="13"/>
        <v>0</v>
      </c>
      <c r="BC56" s="487">
        <f t="shared" si="14"/>
        <v>0</v>
      </c>
      <c r="BD56" s="487">
        <f t="shared" si="15"/>
        <v>0</v>
      </c>
      <c r="BE56" s="487">
        <f t="shared" si="16"/>
        <v>0</v>
      </c>
      <c r="BF56" s="487">
        <f t="shared" si="17"/>
        <v>0</v>
      </c>
      <c r="BG56" s="487">
        <f t="shared" si="18"/>
        <v>0</v>
      </c>
      <c r="BH56" s="487">
        <f t="shared" si="19"/>
        <v>0</v>
      </c>
      <c r="BI56" s="487" t="str">
        <f t="shared" si="20"/>
        <v/>
      </c>
      <c r="BJ56" s="487" t="str">
        <f t="shared" si="21"/>
        <v/>
      </c>
      <c r="BK56" s="489" t="str">
        <f t="shared" si="22"/>
        <v/>
      </c>
      <c r="BL56" s="488">
        <f t="shared" si="7"/>
        <v>0</v>
      </c>
      <c r="BM56" s="495">
        <f t="shared" si="23"/>
        <v>0</v>
      </c>
      <c r="BN56" s="495">
        <f t="shared" si="24"/>
        <v>0</v>
      </c>
      <c r="BO56" s="495">
        <f t="shared" si="25"/>
        <v>0</v>
      </c>
      <c r="BP56" s="495">
        <f t="shared" si="26"/>
        <v>0</v>
      </c>
      <c r="BQ56" s="495">
        <f t="shared" si="27"/>
        <v>0</v>
      </c>
      <c r="BR56" s="495">
        <f t="shared" si="28"/>
        <v>0</v>
      </c>
      <c r="BS56" s="495">
        <f t="shared" si="29"/>
        <v>0</v>
      </c>
      <c r="BT56" s="495">
        <f t="shared" si="30"/>
        <v>0</v>
      </c>
      <c r="BU56" s="495">
        <f t="shared" si="31"/>
        <v>0</v>
      </c>
      <c r="BV56" s="495">
        <f t="shared" si="32"/>
        <v>0</v>
      </c>
      <c r="BW56" s="495">
        <f t="shared" si="33"/>
        <v>0</v>
      </c>
      <c r="BX56" s="495">
        <f t="shared" si="34"/>
        <v>0</v>
      </c>
      <c r="BY56" s="495" t="str">
        <f t="shared" si="35"/>
        <v/>
      </c>
      <c r="BZ56" s="495" t="str">
        <f t="shared" si="36"/>
        <v/>
      </c>
      <c r="CA56" s="489" t="str">
        <f t="shared" si="37"/>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si="41"/>
        <v>-1</v>
      </c>
      <c r="AG57" s="487">
        <f t="shared" si="41"/>
        <v>-1</v>
      </c>
      <c r="AH57" s="487">
        <f t="shared" si="41"/>
        <v>-1</v>
      </c>
      <c r="AI57" s="487">
        <f t="shared" si="41"/>
        <v>-1</v>
      </c>
      <c r="AJ57" s="487">
        <f t="shared" si="41"/>
        <v>-1</v>
      </c>
      <c r="AK57" s="487">
        <f t="shared" si="41"/>
        <v>-1</v>
      </c>
      <c r="AL57" s="487">
        <f t="shared" si="41"/>
        <v>-1</v>
      </c>
      <c r="AM57" s="487">
        <f t="shared" si="41"/>
        <v>-1</v>
      </c>
      <c r="AN57" s="487">
        <f t="shared" ref="AN57:AU57" si="58">AN56</f>
        <v>-1</v>
      </c>
      <c r="AO57" s="487">
        <f t="shared" si="58"/>
        <v>-1</v>
      </c>
      <c r="AP57" s="487">
        <f t="shared" si="58"/>
        <v>-1</v>
      </c>
      <c r="AQ57" s="487">
        <f t="shared" si="58"/>
        <v>-1</v>
      </c>
      <c r="AR57" s="487">
        <f t="shared" si="58"/>
        <v>-1</v>
      </c>
      <c r="AS57" s="487">
        <f t="shared" si="58"/>
        <v>0</v>
      </c>
      <c r="AT57" s="487">
        <f t="shared" si="58"/>
        <v>0</v>
      </c>
      <c r="AU57" s="493">
        <f t="shared" si="58"/>
        <v>0</v>
      </c>
      <c r="AV57" s="488">
        <f t="shared" si="6"/>
        <v>0</v>
      </c>
      <c r="AW57" s="487">
        <f t="shared" si="8"/>
        <v>0</v>
      </c>
      <c r="AX57" s="487">
        <f t="shared" si="9"/>
        <v>0</v>
      </c>
      <c r="AY57" s="487">
        <f t="shared" si="10"/>
        <v>0</v>
      </c>
      <c r="AZ57" s="487">
        <f t="shared" si="11"/>
        <v>0</v>
      </c>
      <c r="BA57" s="487">
        <f t="shared" si="12"/>
        <v>0</v>
      </c>
      <c r="BB57" s="487">
        <f t="shared" si="13"/>
        <v>0</v>
      </c>
      <c r="BC57" s="487">
        <f t="shared" si="14"/>
        <v>0</v>
      </c>
      <c r="BD57" s="487">
        <f t="shared" si="15"/>
        <v>0</v>
      </c>
      <c r="BE57" s="487">
        <f t="shared" si="16"/>
        <v>0</v>
      </c>
      <c r="BF57" s="487">
        <f t="shared" si="17"/>
        <v>0</v>
      </c>
      <c r="BG57" s="487">
        <f t="shared" si="18"/>
        <v>0</v>
      </c>
      <c r="BH57" s="487">
        <f t="shared" si="19"/>
        <v>0</v>
      </c>
      <c r="BI57" s="487" t="str">
        <f t="shared" si="20"/>
        <v/>
      </c>
      <c r="BJ57" s="487" t="str">
        <f t="shared" si="21"/>
        <v/>
      </c>
      <c r="BK57" s="489" t="str">
        <f t="shared" si="22"/>
        <v/>
      </c>
      <c r="BL57" s="488">
        <f t="shared" si="7"/>
        <v>0</v>
      </c>
      <c r="BM57" s="495">
        <f t="shared" si="23"/>
        <v>0</v>
      </c>
      <c r="BN57" s="495">
        <f t="shared" si="24"/>
        <v>0</v>
      </c>
      <c r="BO57" s="495">
        <f t="shared" si="25"/>
        <v>0</v>
      </c>
      <c r="BP57" s="495">
        <f t="shared" si="26"/>
        <v>0</v>
      </c>
      <c r="BQ57" s="495">
        <f t="shared" si="27"/>
        <v>0</v>
      </c>
      <c r="BR57" s="495">
        <f t="shared" si="28"/>
        <v>0</v>
      </c>
      <c r="BS57" s="495">
        <f t="shared" si="29"/>
        <v>0</v>
      </c>
      <c r="BT57" s="495">
        <f t="shared" si="30"/>
        <v>0</v>
      </c>
      <c r="BU57" s="495">
        <f t="shared" si="31"/>
        <v>0</v>
      </c>
      <c r="BV57" s="495">
        <f t="shared" si="32"/>
        <v>0</v>
      </c>
      <c r="BW57" s="495">
        <f t="shared" si="33"/>
        <v>0</v>
      </c>
      <c r="BX57" s="495">
        <f t="shared" si="34"/>
        <v>0</v>
      </c>
      <c r="BY57" s="495" t="str">
        <f t="shared" si="35"/>
        <v/>
      </c>
      <c r="BZ57" s="495" t="str">
        <f t="shared" si="36"/>
        <v/>
      </c>
      <c r="CA57" s="489" t="str">
        <f t="shared" si="37"/>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41"/>
        <v>-1</v>
      </c>
      <c r="AG58" s="487">
        <f t="shared" si="41"/>
        <v>-1</v>
      </c>
      <c r="AH58" s="487">
        <f t="shared" si="41"/>
        <v>-1</v>
      </c>
      <c r="AI58" s="487">
        <f t="shared" si="41"/>
        <v>-1</v>
      </c>
      <c r="AJ58" s="487">
        <f t="shared" si="41"/>
        <v>-1</v>
      </c>
      <c r="AK58" s="487">
        <f t="shared" si="41"/>
        <v>-1</v>
      </c>
      <c r="AL58" s="487">
        <f t="shared" si="41"/>
        <v>-1</v>
      </c>
      <c r="AM58" s="487">
        <f t="shared" si="41"/>
        <v>-1</v>
      </c>
      <c r="AN58" s="487">
        <f t="shared" ref="AN58:AU58" si="59">AN57</f>
        <v>-1</v>
      </c>
      <c r="AO58" s="487">
        <f t="shared" si="59"/>
        <v>-1</v>
      </c>
      <c r="AP58" s="487">
        <f t="shared" si="59"/>
        <v>-1</v>
      </c>
      <c r="AQ58" s="487">
        <f t="shared" si="59"/>
        <v>-1</v>
      </c>
      <c r="AR58" s="487">
        <f t="shared" si="59"/>
        <v>-1</v>
      </c>
      <c r="AS58" s="487">
        <f t="shared" si="59"/>
        <v>0</v>
      </c>
      <c r="AT58" s="487">
        <f t="shared" si="59"/>
        <v>0</v>
      </c>
      <c r="AU58" s="493">
        <f t="shared" si="59"/>
        <v>0</v>
      </c>
      <c r="AV58" s="488">
        <f t="shared" si="6"/>
        <v>0</v>
      </c>
      <c r="AW58" s="487">
        <f t="shared" si="8"/>
        <v>0</v>
      </c>
      <c r="AX58" s="487">
        <f t="shared" si="9"/>
        <v>0</v>
      </c>
      <c r="AY58" s="487">
        <f t="shared" si="10"/>
        <v>0</v>
      </c>
      <c r="AZ58" s="487">
        <f t="shared" si="11"/>
        <v>0</v>
      </c>
      <c r="BA58" s="487">
        <f t="shared" si="12"/>
        <v>0</v>
      </c>
      <c r="BB58" s="487">
        <f t="shared" si="13"/>
        <v>0</v>
      </c>
      <c r="BC58" s="487">
        <f t="shared" si="14"/>
        <v>0</v>
      </c>
      <c r="BD58" s="487">
        <f t="shared" si="15"/>
        <v>0</v>
      </c>
      <c r="BE58" s="487">
        <f t="shared" si="16"/>
        <v>0</v>
      </c>
      <c r="BF58" s="487">
        <f t="shared" si="17"/>
        <v>0</v>
      </c>
      <c r="BG58" s="487">
        <f t="shared" si="18"/>
        <v>0</v>
      </c>
      <c r="BH58" s="487">
        <f t="shared" si="19"/>
        <v>0</v>
      </c>
      <c r="BI58" s="487" t="str">
        <f t="shared" si="20"/>
        <v/>
      </c>
      <c r="BJ58" s="487" t="str">
        <f t="shared" si="21"/>
        <v/>
      </c>
      <c r="BK58" s="489" t="str">
        <f t="shared" si="22"/>
        <v/>
      </c>
      <c r="BL58" s="488">
        <f t="shared" si="7"/>
        <v>0</v>
      </c>
      <c r="BM58" s="495">
        <f t="shared" si="23"/>
        <v>0</v>
      </c>
      <c r="BN58" s="495">
        <f t="shared" si="24"/>
        <v>0</v>
      </c>
      <c r="BO58" s="495">
        <f t="shared" si="25"/>
        <v>0</v>
      </c>
      <c r="BP58" s="495">
        <f t="shared" si="26"/>
        <v>0</v>
      </c>
      <c r="BQ58" s="495">
        <f t="shared" si="27"/>
        <v>0</v>
      </c>
      <c r="BR58" s="495">
        <f t="shared" si="28"/>
        <v>0</v>
      </c>
      <c r="BS58" s="495">
        <f t="shared" si="29"/>
        <v>0</v>
      </c>
      <c r="BT58" s="495">
        <f t="shared" si="30"/>
        <v>0</v>
      </c>
      <c r="BU58" s="495">
        <f t="shared" si="31"/>
        <v>0</v>
      </c>
      <c r="BV58" s="495">
        <f t="shared" si="32"/>
        <v>0</v>
      </c>
      <c r="BW58" s="495">
        <f t="shared" si="33"/>
        <v>0</v>
      </c>
      <c r="BX58" s="495">
        <f t="shared" si="34"/>
        <v>0</v>
      </c>
      <c r="BY58" s="495" t="str">
        <f t="shared" si="35"/>
        <v/>
      </c>
      <c r="BZ58" s="495" t="str">
        <f t="shared" si="36"/>
        <v/>
      </c>
      <c r="CA58" s="489" t="str">
        <f t="shared" si="37"/>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41"/>
        <v>-1</v>
      </c>
      <c r="AG59" s="487">
        <f t="shared" si="41"/>
        <v>-1</v>
      </c>
      <c r="AH59" s="487">
        <f t="shared" si="41"/>
        <v>-1</v>
      </c>
      <c r="AI59" s="487">
        <f t="shared" si="41"/>
        <v>-1</v>
      </c>
      <c r="AJ59" s="487">
        <f t="shared" si="41"/>
        <v>-1</v>
      </c>
      <c r="AK59" s="487">
        <f t="shared" si="41"/>
        <v>-1</v>
      </c>
      <c r="AL59" s="487">
        <f t="shared" si="41"/>
        <v>-1</v>
      </c>
      <c r="AM59" s="487">
        <f t="shared" si="41"/>
        <v>-1</v>
      </c>
      <c r="AN59" s="487">
        <f t="shared" ref="AN59:AU59" si="60">AN58</f>
        <v>-1</v>
      </c>
      <c r="AO59" s="487">
        <f t="shared" si="60"/>
        <v>-1</v>
      </c>
      <c r="AP59" s="487">
        <f t="shared" si="60"/>
        <v>-1</v>
      </c>
      <c r="AQ59" s="487">
        <f t="shared" si="60"/>
        <v>-1</v>
      </c>
      <c r="AR59" s="487">
        <f t="shared" si="60"/>
        <v>-1</v>
      </c>
      <c r="AS59" s="487">
        <f t="shared" si="60"/>
        <v>0</v>
      </c>
      <c r="AT59" s="487">
        <f t="shared" si="60"/>
        <v>0</v>
      </c>
      <c r="AU59" s="493">
        <f t="shared" si="60"/>
        <v>0</v>
      </c>
      <c r="AV59" s="488">
        <f t="shared" si="6"/>
        <v>0</v>
      </c>
      <c r="AW59" s="487">
        <f t="shared" si="8"/>
        <v>0</v>
      </c>
      <c r="AX59" s="487">
        <f t="shared" si="9"/>
        <v>0</v>
      </c>
      <c r="AY59" s="487">
        <f t="shared" si="10"/>
        <v>0</v>
      </c>
      <c r="AZ59" s="487">
        <f t="shared" si="11"/>
        <v>0</v>
      </c>
      <c r="BA59" s="487">
        <f t="shared" si="12"/>
        <v>0</v>
      </c>
      <c r="BB59" s="487">
        <f t="shared" si="13"/>
        <v>0</v>
      </c>
      <c r="BC59" s="487">
        <f t="shared" si="14"/>
        <v>0</v>
      </c>
      <c r="BD59" s="487">
        <f t="shared" si="15"/>
        <v>0</v>
      </c>
      <c r="BE59" s="487">
        <f t="shared" si="16"/>
        <v>0</v>
      </c>
      <c r="BF59" s="487">
        <f t="shared" si="17"/>
        <v>0</v>
      </c>
      <c r="BG59" s="487">
        <f t="shared" si="18"/>
        <v>0</v>
      </c>
      <c r="BH59" s="487">
        <f t="shared" si="19"/>
        <v>0</v>
      </c>
      <c r="BI59" s="487" t="str">
        <f t="shared" si="20"/>
        <v/>
      </c>
      <c r="BJ59" s="487" t="str">
        <f t="shared" si="21"/>
        <v/>
      </c>
      <c r="BK59" s="489" t="str">
        <f t="shared" si="22"/>
        <v/>
      </c>
      <c r="BL59" s="488">
        <f t="shared" si="7"/>
        <v>0</v>
      </c>
      <c r="BM59" s="495">
        <f t="shared" si="23"/>
        <v>0</v>
      </c>
      <c r="BN59" s="495">
        <f t="shared" si="24"/>
        <v>0</v>
      </c>
      <c r="BO59" s="495">
        <f t="shared" si="25"/>
        <v>0</v>
      </c>
      <c r="BP59" s="495">
        <f t="shared" si="26"/>
        <v>0</v>
      </c>
      <c r="BQ59" s="495">
        <f t="shared" si="27"/>
        <v>0</v>
      </c>
      <c r="BR59" s="495">
        <f t="shared" si="28"/>
        <v>0</v>
      </c>
      <c r="BS59" s="495">
        <f t="shared" si="29"/>
        <v>0</v>
      </c>
      <c r="BT59" s="495">
        <f t="shared" si="30"/>
        <v>0</v>
      </c>
      <c r="BU59" s="495">
        <f t="shared" si="31"/>
        <v>0</v>
      </c>
      <c r="BV59" s="495">
        <f t="shared" si="32"/>
        <v>0</v>
      </c>
      <c r="BW59" s="495">
        <f t="shared" si="33"/>
        <v>0</v>
      </c>
      <c r="BX59" s="495">
        <f t="shared" si="34"/>
        <v>0</v>
      </c>
      <c r="BY59" s="495" t="str">
        <f t="shared" si="35"/>
        <v/>
      </c>
      <c r="BZ59" s="495" t="str">
        <f t="shared" si="36"/>
        <v/>
      </c>
      <c r="CA59" s="489" t="str">
        <f t="shared" si="37"/>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41"/>
        <v>-1</v>
      </c>
      <c r="AG60" s="487">
        <f t="shared" si="41"/>
        <v>-1</v>
      </c>
      <c r="AH60" s="487">
        <f t="shared" si="41"/>
        <v>-1</v>
      </c>
      <c r="AI60" s="487">
        <f t="shared" si="41"/>
        <v>-1</v>
      </c>
      <c r="AJ60" s="487">
        <f t="shared" si="41"/>
        <v>-1</v>
      </c>
      <c r="AK60" s="487">
        <f t="shared" si="41"/>
        <v>-1</v>
      </c>
      <c r="AL60" s="487">
        <f t="shared" si="41"/>
        <v>-1</v>
      </c>
      <c r="AM60" s="487">
        <f t="shared" si="41"/>
        <v>-1</v>
      </c>
      <c r="AN60" s="487">
        <f t="shared" ref="AN60:AU60" si="61">AN59</f>
        <v>-1</v>
      </c>
      <c r="AO60" s="487">
        <f t="shared" si="61"/>
        <v>-1</v>
      </c>
      <c r="AP60" s="487">
        <f t="shared" si="61"/>
        <v>-1</v>
      </c>
      <c r="AQ60" s="487">
        <f t="shared" si="61"/>
        <v>-1</v>
      </c>
      <c r="AR60" s="487">
        <f t="shared" si="61"/>
        <v>-1</v>
      </c>
      <c r="AS60" s="487">
        <f t="shared" si="61"/>
        <v>0</v>
      </c>
      <c r="AT60" s="487">
        <f t="shared" si="61"/>
        <v>0</v>
      </c>
      <c r="AU60" s="493">
        <f t="shared" si="61"/>
        <v>0</v>
      </c>
      <c r="AV60" s="488">
        <f t="shared" si="6"/>
        <v>0</v>
      </c>
      <c r="AW60" s="487">
        <f t="shared" si="8"/>
        <v>0</v>
      </c>
      <c r="AX60" s="487">
        <f t="shared" si="9"/>
        <v>0</v>
      </c>
      <c r="AY60" s="487">
        <f t="shared" si="10"/>
        <v>0</v>
      </c>
      <c r="AZ60" s="487">
        <f t="shared" si="11"/>
        <v>0</v>
      </c>
      <c r="BA60" s="487">
        <f t="shared" si="12"/>
        <v>0</v>
      </c>
      <c r="BB60" s="487">
        <f t="shared" si="13"/>
        <v>0</v>
      </c>
      <c r="BC60" s="487">
        <f t="shared" si="14"/>
        <v>0</v>
      </c>
      <c r="BD60" s="487">
        <f t="shared" si="15"/>
        <v>0</v>
      </c>
      <c r="BE60" s="487">
        <f t="shared" si="16"/>
        <v>0</v>
      </c>
      <c r="BF60" s="487">
        <f t="shared" si="17"/>
        <v>0</v>
      </c>
      <c r="BG60" s="487">
        <f t="shared" si="18"/>
        <v>0</v>
      </c>
      <c r="BH60" s="487">
        <f t="shared" si="19"/>
        <v>0</v>
      </c>
      <c r="BI60" s="487" t="str">
        <f t="shared" si="20"/>
        <v/>
      </c>
      <c r="BJ60" s="487" t="str">
        <f t="shared" si="21"/>
        <v/>
      </c>
      <c r="BK60" s="489" t="str">
        <f t="shared" si="22"/>
        <v/>
      </c>
      <c r="BL60" s="488">
        <f t="shared" si="7"/>
        <v>0</v>
      </c>
      <c r="BM60" s="495">
        <f t="shared" si="23"/>
        <v>0</v>
      </c>
      <c r="BN60" s="495">
        <f t="shared" si="24"/>
        <v>0</v>
      </c>
      <c r="BO60" s="495">
        <f t="shared" si="25"/>
        <v>0</v>
      </c>
      <c r="BP60" s="495">
        <f t="shared" si="26"/>
        <v>0</v>
      </c>
      <c r="BQ60" s="495">
        <f t="shared" si="27"/>
        <v>0</v>
      </c>
      <c r="BR60" s="495">
        <f t="shared" si="28"/>
        <v>0</v>
      </c>
      <c r="BS60" s="495">
        <f t="shared" si="29"/>
        <v>0</v>
      </c>
      <c r="BT60" s="495">
        <f t="shared" si="30"/>
        <v>0</v>
      </c>
      <c r="BU60" s="495">
        <f t="shared" si="31"/>
        <v>0</v>
      </c>
      <c r="BV60" s="495">
        <f t="shared" si="32"/>
        <v>0</v>
      </c>
      <c r="BW60" s="495">
        <f t="shared" si="33"/>
        <v>0</v>
      </c>
      <c r="BX60" s="495">
        <f t="shared" si="34"/>
        <v>0</v>
      </c>
      <c r="BY60" s="495" t="str">
        <f t="shared" si="35"/>
        <v/>
      </c>
      <c r="BZ60" s="495" t="str">
        <f t="shared" si="36"/>
        <v/>
      </c>
      <c r="CA60" s="489" t="str">
        <f t="shared" si="37"/>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41"/>
        <v>-1</v>
      </c>
      <c r="AG61" s="487">
        <f t="shared" si="41"/>
        <v>-1</v>
      </c>
      <c r="AH61" s="487">
        <f t="shared" si="41"/>
        <v>-1</v>
      </c>
      <c r="AI61" s="487">
        <f t="shared" si="41"/>
        <v>-1</v>
      </c>
      <c r="AJ61" s="487">
        <f t="shared" si="41"/>
        <v>-1</v>
      </c>
      <c r="AK61" s="487">
        <f t="shared" si="41"/>
        <v>-1</v>
      </c>
      <c r="AL61" s="487">
        <f t="shared" si="41"/>
        <v>-1</v>
      </c>
      <c r="AM61" s="487">
        <f t="shared" si="41"/>
        <v>-1</v>
      </c>
      <c r="AN61" s="487">
        <f t="shared" ref="AN61:AU61" si="62">AN60</f>
        <v>-1</v>
      </c>
      <c r="AO61" s="487">
        <f t="shared" si="62"/>
        <v>-1</v>
      </c>
      <c r="AP61" s="487">
        <f t="shared" si="62"/>
        <v>-1</v>
      </c>
      <c r="AQ61" s="487">
        <f t="shared" si="62"/>
        <v>-1</v>
      </c>
      <c r="AR61" s="487">
        <f t="shared" si="62"/>
        <v>-1</v>
      </c>
      <c r="AS61" s="487">
        <f t="shared" si="62"/>
        <v>0</v>
      </c>
      <c r="AT61" s="487">
        <f t="shared" si="62"/>
        <v>0</v>
      </c>
      <c r="AU61" s="493">
        <f t="shared" si="62"/>
        <v>0</v>
      </c>
      <c r="AV61" s="488">
        <f t="shared" si="6"/>
        <v>0</v>
      </c>
      <c r="AW61" s="487">
        <f t="shared" si="8"/>
        <v>0</v>
      </c>
      <c r="AX61" s="487">
        <f t="shared" si="9"/>
        <v>0</v>
      </c>
      <c r="AY61" s="487">
        <f t="shared" si="10"/>
        <v>0</v>
      </c>
      <c r="AZ61" s="487">
        <f t="shared" si="11"/>
        <v>0</v>
      </c>
      <c r="BA61" s="487">
        <f t="shared" si="12"/>
        <v>0</v>
      </c>
      <c r="BB61" s="487">
        <f t="shared" si="13"/>
        <v>0</v>
      </c>
      <c r="BC61" s="487">
        <f t="shared" si="14"/>
        <v>0</v>
      </c>
      <c r="BD61" s="487">
        <f t="shared" si="15"/>
        <v>0</v>
      </c>
      <c r="BE61" s="487">
        <f t="shared" si="16"/>
        <v>0</v>
      </c>
      <c r="BF61" s="487">
        <f t="shared" si="17"/>
        <v>0</v>
      </c>
      <c r="BG61" s="487">
        <f t="shared" si="18"/>
        <v>0</v>
      </c>
      <c r="BH61" s="487">
        <f t="shared" si="19"/>
        <v>0</v>
      </c>
      <c r="BI61" s="487" t="str">
        <f t="shared" si="20"/>
        <v/>
      </c>
      <c r="BJ61" s="487" t="str">
        <f t="shared" si="21"/>
        <v/>
      </c>
      <c r="BK61" s="489" t="str">
        <f t="shared" si="22"/>
        <v/>
      </c>
      <c r="BL61" s="488">
        <f t="shared" si="7"/>
        <v>0</v>
      </c>
      <c r="BM61" s="495">
        <f t="shared" si="23"/>
        <v>0</v>
      </c>
      <c r="BN61" s="495">
        <f t="shared" si="24"/>
        <v>0</v>
      </c>
      <c r="BO61" s="495">
        <f t="shared" si="25"/>
        <v>0</v>
      </c>
      <c r="BP61" s="495">
        <f t="shared" si="26"/>
        <v>0</v>
      </c>
      <c r="BQ61" s="495">
        <f t="shared" si="27"/>
        <v>0</v>
      </c>
      <c r="BR61" s="495">
        <f t="shared" si="28"/>
        <v>0</v>
      </c>
      <c r="BS61" s="495">
        <f t="shared" si="29"/>
        <v>0</v>
      </c>
      <c r="BT61" s="495">
        <f t="shared" si="30"/>
        <v>0</v>
      </c>
      <c r="BU61" s="495">
        <f t="shared" si="31"/>
        <v>0</v>
      </c>
      <c r="BV61" s="495">
        <f t="shared" si="32"/>
        <v>0</v>
      </c>
      <c r="BW61" s="495">
        <f t="shared" si="33"/>
        <v>0</v>
      </c>
      <c r="BX61" s="495">
        <f t="shared" si="34"/>
        <v>0</v>
      </c>
      <c r="BY61" s="495" t="str">
        <f t="shared" si="35"/>
        <v/>
      </c>
      <c r="BZ61" s="495" t="str">
        <f t="shared" si="36"/>
        <v/>
      </c>
      <c r="CA61" s="489" t="str">
        <f t="shared" si="37"/>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41"/>
        <v>-1</v>
      </c>
      <c r="AG62" s="487">
        <f t="shared" si="41"/>
        <v>-1</v>
      </c>
      <c r="AH62" s="487">
        <f t="shared" si="41"/>
        <v>-1</v>
      </c>
      <c r="AI62" s="487">
        <f t="shared" si="41"/>
        <v>-1</v>
      </c>
      <c r="AJ62" s="487">
        <f t="shared" si="41"/>
        <v>-1</v>
      </c>
      <c r="AK62" s="487">
        <f t="shared" si="41"/>
        <v>-1</v>
      </c>
      <c r="AL62" s="487">
        <f t="shared" si="41"/>
        <v>-1</v>
      </c>
      <c r="AM62" s="487">
        <f t="shared" si="41"/>
        <v>-1</v>
      </c>
      <c r="AN62" s="487">
        <f t="shared" ref="AN62:AU62" si="63">AN61</f>
        <v>-1</v>
      </c>
      <c r="AO62" s="487">
        <f t="shared" si="63"/>
        <v>-1</v>
      </c>
      <c r="AP62" s="487">
        <f t="shared" si="63"/>
        <v>-1</v>
      </c>
      <c r="AQ62" s="487">
        <f t="shared" si="63"/>
        <v>-1</v>
      </c>
      <c r="AR62" s="487">
        <f t="shared" si="63"/>
        <v>-1</v>
      </c>
      <c r="AS62" s="487">
        <f t="shared" si="63"/>
        <v>0</v>
      </c>
      <c r="AT62" s="487">
        <f t="shared" si="63"/>
        <v>0</v>
      </c>
      <c r="AU62" s="493">
        <f t="shared" si="63"/>
        <v>0</v>
      </c>
      <c r="AV62" s="488">
        <f t="shared" si="6"/>
        <v>0</v>
      </c>
      <c r="AW62" s="487">
        <f t="shared" si="8"/>
        <v>0</v>
      </c>
      <c r="AX62" s="487">
        <f t="shared" si="9"/>
        <v>0</v>
      </c>
      <c r="AY62" s="487">
        <f t="shared" si="10"/>
        <v>0</v>
      </c>
      <c r="AZ62" s="487">
        <f t="shared" si="11"/>
        <v>0</v>
      </c>
      <c r="BA62" s="487">
        <f t="shared" si="12"/>
        <v>0</v>
      </c>
      <c r="BB62" s="487">
        <f t="shared" si="13"/>
        <v>0</v>
      </c>
      <c r="BC62" s="487">
        <f t="shared" si="14"/>
        <v>0</v>
      </c>
      <c r="BD62" s="487">
        <f t="shared" si="15"/>
        <v>0</v>
      </c>
      <c r="BE62" s="487">
        <f t="shared" si="16"/>
        <v>0</v>
      </c>
      <c r="BF62" s="487">
        <f t="shared" si="17"/>
        <v>0</v>
      </c>
      <c r="BG62" s="487">
        <f t="shared" si="18"/>
        <v>0</v>
      </c>
      <c r="BH62" s="487">
        <f t="shared" si="19"/>
        <v>0</v>
      </c>
      <c r="BI62" s="487" t="str">
        <f t="shared" si="20"/>
        <v/>
      </c>
      <c r="BJ62" s="487" t="str">
        <f t="shared" si="21"/>
        <v/>
      </c>
      <c r="BK62" s="489" t="str">
        <f t="shared" si="22"/>
        <v/>
      </c>
      <c r="BL62" s="488">
        <f t="shared" si="7"/>
        <v>0</v>
      </c>
      <c r="BM62" s="495">
        <f t="shared" si="23"/>
        <v>0</v>
      </c>
      <c r="BN62" s="495">
        <f t="shared" si="24"/>
        <v>0</v>
      </c>
      <c r="BO62" s="495">
        <f t="shared" si="25"/>
        <v>0</v>
      </c>
      <c r="BP62" s="495">
        <f t="shared" si="26"/>
        <v>0</v>
      </c>
      <c r="BQ62" s="495">
        <f t="shared" si="27"/>
        <v>0</v>
      </c>
      <c r="BR62" s="495">
        <f t="shared" si="28"/>
        <v>0</v>
      </c>
      <c r="BS62" s="495">
        <f t="shared" si="29"/>
        <v>0</v>
      </c>
      <c r="BT62" s="495">
        <f t="shared" si="30"/>
        <v>0</v>
      </c>
      <c r="BU62" s="495">
        <f t="shared" si="31"/>
        <v>0</v>
      </c>
      <c r="BV62" s="495">
        <f t="shared" si="32"/>
        <v>0</v>
      </c>
      <c r="BW62" s="495">
        <f t="shared" si="33"/>
        <v>0</v>
      </c>
      <c r="BX62" s="495">
        <f t="shared" si="34"/>
        <v>0</v>
      </c>
      <c r="BY62" s="495" t="str">
        <f t="shared" si="35"/>
        <v/>
      </c>
      <c r="BZ62" s="495" t="str">
        <f t="shared" si="36"/>
        <v/>
      </c>
      <c r="CA62" s="489" t="str">
        <f t="shared" si="37"/>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41"/>
        <v>-1</v>
      </c>
      <c r="AG63" s="487">
        <f t="shared" si="41"/>
        <v>-1</v>
      </c>
      <c r="AH63" s="487">
        <f t="shared" si="41"/>
        <v>-1</v>
      </c>
      <c r="AI63" s="487">
        <f t="shared" si="41"/>
        <v>-1</v>
      </c>
      <c r="AJ63" s="487">
        <f t="shared" si="41"/>
        <v>-1</v>
      </c>
      <c r="AK63" s="487">
        <f t="shared" si="41"/>
        <v>-1</v>
      </c>
      <c r="AL63" s="487">
        <f t="shared" si="41"/>
        <v>-1</v>
      </c>
      <c r="AM63" s="487">
        <f t="shared" si="41"/>
        <v>-1</v>
      </c>
      <c r="AN63" s="487">
        <f t="shared" ref="AN63:AU63" si="64">AN62</f>
        <v>-1</v>
      </c>
      <c r="AO63" s="487">
        <f t="shared" si="64"/>
        <v>-1</v>
      </c>
      <c r="AP63" s="487">
        <f t="shared" si="64"/>
        <v>-1</v>
      </c>
      <c r="AQ63" s="487">
        <f t="shared" si="64"/>
        <v>-1</v>
      </c>
      <c r="AR63" s="487">
        <f t="shared" si="64"/>
        <v>-1</v>
      </c>
      <c r="AS63" s="487">
        <f t="shared" si="64"/>
        <v>0</v>
      </c>
      <c r="AT63" s="487">
        <f t="shared" si="64"/>
        <v>0</v>
      </c>
      <c r="AU63" s="493">
        <f t="shared" si="64"/>
        <v>0</v>
      </c>
      <c r="AV63" s="488">
        <f t="shared" si="6"/>
        <v>0</v>
      </c>
      <c r="AW63" s="487">
        <f t="shared" si="8"/>
        <v>0</v>
      </c>
      <c r="AX63" s="487">
        <f t="shared" si="9"/>
        <v>0</v>
      </c>
      <c r="AY63" s="487">
        <f t="shared" si="10"/>
        <v>0</v>
      </c>
      <c r="AZ63" s="487">
        <f t="shared" si="11"/>
        <v>0</v>
      </c>
      <c r="BA63" s="487">
        <f t="shared" si="12"/>
        <v>0</v>
      </c>
      <c r="BB63" s="487">
        <f t="shared" si="13"/>
        <v>0</v>
      </c>
      <c r="BC63" s="487">
        <f t="shared" si="14"/>
        <v>0</v>
      </c>
      <c r="BD63" s="487">
        <f t="shared" si="15"/>
        <v>0</v>
      </c>
      <c r="BE63" s="487">
        <f t="shared" si="16"/>
        <v>0</v>
      </c>
      <c r="BF63" s="487">
        <f t="shared" si="17"/>
        <v>0</v>
      </c>
      <c r="BG63" s="487">
        <f t="shared" si="18"/>
        <v>0</v>
      </c>
      <c r="BH63" s="487">
        <f t="shared" si="19"/>
        <v>0</v>
      </c>
      <c r="BI63" s="487" t="str">
        <f t="shared" si="20"/>
        <v/>
      </c>
      <c r="BJ63" s="487" t="str">
        <f t="shared" si="21"/>
        <v/>
      </c>
      <c r="BK63" s="489" t="str">
        <f t="shared" si="22"/>
        <v/>
      </c>
      <c r="BL63" s="488">
        <f t="shared" si="7"/>
        <v>0</v>
      </c>
      <c r="BM63" s="495">
        <f t="shared" si="23"/>
        <v>0</v>
      </c>
      <c r="BN63" s="495">
        <f t="shared" si="24"/>
        <v>0</v>
      </c>
      <c r="BO63" s="495">
        <f t="shared" si="25"/>
        <v>0</v>
      </c>
      <c r="BP63" s="495">
        <f t="shared" si="26"/>
        <v>0</v>
      </c>
      <c r="BQ63" s="495">
        <f t="shared" si="27"/>
        <v>0</v>
      </c>
      <c r="BR63" s="495">
        <f t="shared" si="28"/>
        <v>0</v>
      </c>
      <c r="BS63" s="495">
        <f t="shared" si="29"/>
        <v>0</v>
      </c>
      <c r="BT63" s="495">
        <f t="shared" si="30"/>
        <v>0</v>
      </c>
      <c r="BU63" s="495">
        <f t="shared" si="31"/>
        <v>0</v>
      </c>
      <c r="BV63" s="495">
        <f t="shared" si="32"/>
        <v>0</v>
      </c>
      <c r="BW63" s="495">
        <f t="shared" si="33"/>
        <v>0</v>
      </c>
      <c r="BX63" s="495">
        <f t="shared" si="34"/>
        <v>0</v>
      </c>
      <c r="BY63" s="495" t="str">
        <f t="shared" si="35"/>
        <v/>
      </c>
      <c r="BZ63" s="495" t="str">
        <f t="shared" si="36"/>
        <v/>
      </c>
      <c r="CA63" s="489" t="str">
        <f t="shared" si="37"/>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41"/>
        <v>-1</v>
      </c>
      <c r="AG64" s="487">
        <f t="shared" si="41"/>
        <v>-1</v>
      </c>
      <c r="AH64" s="487">
        <f t="shared" si="41"/>
        <v>-1</v>
      </c>
      <c r="AI64" s="487">
        <f t="shared" si="41"/>
        <v>-1</v>
      </c>
      <c r="AJ64" s="487">
        <f t="shared" si="41"/>
        <v>-1</v>
      </c>
      <c r="AK64" s="487">
        <f t="shared" si="41"/>
        <v>-1</v>
      </c>
      <c r="AL64" s="487">
        <f t="shared" si="41"/>
        <v>-1</v>
      </c>
      <c r="AM64" s="487">
        <f t="shared" si="41"/>
        <v>-1</v>
      </c>
      <c r="AN64" s="487">
        <f t="shared" ref="AN64:AU64" si="65">AN63</f>
        <v>-1</v>
      </c>
      <c r="AO64" s="487">
        <f t="shared" si="65"/>
        <v>-1</v>
      </c>
      <c r="AP64" s="487">
        <f t="shared" si="65"/>
        <v>-1</v>
      </c>
      <c r="AQ64" s="487">
        <f t="shared" si="65"/>
        <v>-1</v>
      </c>
      <c r="AR64" s="487">
        <f t="shared" si="65"/>
        <v>-1</v>
      </c>
      <c r="AS64" s="487">
        <f t="shared" si="65"/>
        <v>0</v>
      </c>
      <c r="AT64" s="487">
        <f t="shared" si="65"/>
        <v>0</v>
      </c>
      <c r="AU64" s="493">
        <f t="shared" si="65"/>
        <v>0</v>
      </c>
      <c r="AV64" s="488">
        <f t="shared" si="6"/>
        <v>0</v>
      </c>
      <c r="AW64" s="487">
        <f t="shared" si="8"/>
        <v>0</v>
      </c>
      <c r="AX64" s="487">
        <f t="shared" si="9"/>
        <v>0</v>
      </c>
      <c r="AY64" s="487">
        <f t="shared" si="10"/>
        <v>0</v>
      </c>
      <c r="AZ64" s="487">
        <f t="shared" si="11"/>
        <v>0</v>
      </c>
      <c r="BA64" s="487">
        <f t="shared" si="12"/>
        <v>0</v>
      </c>
      <c r="BB64" s="487">
        <f t="shared" si="13"/>
        <v>0</v>
      </c>
      <c r="BC64" s="487">
        <f t="shared" si="14"/>
        <v>0</v>
      </c>
      <c r="BD64" s="487">
        <f t="shared" si="15"/>
        <v>0</v>
      </c>
      <c r="BE64" s="487">
        <f t="shared" si="16"/>
        <v>0</v>
      </c>
      <c r="BF64" s="487">
        <f t="shared" si="17"/>
        <v>0</v>
      </c>
      <c r="BG64" s="487">
        <f t="shared" si="18"/>
        <v>0</v>
      </c>
      <c r="BH64" s="487">
        <f t="shared" si="19"/>
        <v>0</v>
      </c>
      <c r="BI64" s="487" t="str">
        <f t="shared" si="20"/>
        <v/>
      </c>
      <c r="BJ64" s="487" t="str">
        <f t="shared" si="21"/>
        <v/>
      </c>
      <c r="BK64" s="489" t="str">
        <f t="shared" si="22"/>
        <v/>
      </c>
      <c r="BL64" s="488">
        <f t="shared" si="7"/>
        <v>0</v>
      </c>
      <c r="BM64" s="495">
        <f t="shared" si="23"/>
        <v>0</v>
      </c>
      <c r="BN64" s="495">
        <f t="shared" si="24"/>
        <v>0</v>
      </c>
      <c r="BO64" s="495">
        <f t="shared" si="25"/>
        <v>0</v>
      </c>
      <c r="BP64" s="495">
        <f t="shared" si="26"/>
        <v>0</v>
      </c>
      <c r="BQ64" s="495">
        <f t="shared" si="27"/>
        <v>0</v>
      </c>
      <c r="BR64" s="495">
        <f t="shared" si="28"/>
        <v>0</v>
      </c>
      <c r="BS64" s="495">
        <f t="shared" si="29"/>
        <v>0</v>
      </c>
      <c r="BT64" s="495">
        <f t="shared" si="30"/>
        <v>0</v>
      </c>
      <c r="BU64" s="495">
        <f t="shared" si="31"/>
        <v>0</v>
      </c>
      <c r="BV64" s="495">
        <f t="shared" si="32"/>
        <v>0</v>
      </c>
      <c r="BW64" s="495">
        <f t="shared" si="33"/>
        <v>0</v>
      </c>
      <c r="BX64" s="495">
        <f t="shared" si="34"/>
        <v>0</v>
      </c>
      <c r="BY64" s="495" t="str">
        <f t="shared" si="35"/>
        <v/>
      </c>
      <c r="BZ64" s="495" t="str">
        <f t="shared" si="36"/>
        <v/>
      </c>
      <c r="CA64" s="489" t="str">
        <f t="shared" si="37"/>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41"/>
        <v>-1</v>
      </c>
      <c r="AG65" s="487">
        <f t="shared" si="41"/>
        <v>-1</v>
      </c>
      <c r="AH65" s="487">
        <f t="shared" si="41"/>
        <v>-1</v>
      </c>
      <c r="AI65" s="487">
        <f t="shared" si="41"/>
        <v>-1</v>
      </c>
      <c r="AJ65" s="487">
        <f t="shared" si="41"/>
        <v>-1</v>
      </c>
      <c r="AK65" s="487">
        <f t="shared" si="41"/>
        <v>-1</v>
      </c>
      <c r="AL65" s="487">
        <f t="shared" si="41"/>
        <v>-1</v>
      </c>
      <c r="AM65" s="487">
        <f t="shared" si="41"/>
        <v>-1</v>
      </c>
      <c r="AN65" s="487">
        <f t="shared" ref="AN65:AU65" si="66">AN64</f>
        <v>-1</v>
      </c>
      <c r="AO65" s="487">
        <f t="shared" si="66"/>
        <v>-1</v>
      </c>
      <c r="AP65" s="487">
        <f t="shared" si="66"/>
        <v>-1</v>
      </c>
      <c r="AQ65" s="487">
        <f t="shared" si="66"/>
        <v>-1</v>
      </c>
      <c r="AR65" s="487">
        <f t="shared" si="66"/>
        <v>-1</v>
      </c>
      <c r="AS65" s="487">
        <f t="shared" si="66"/>
        <v>0</v>
      </c>
      <c r="AT65" s="487">
        <f t="shared" si="66"/>
        <v>0</v>
      </c>
      <c r="AU65" s="493">
        <f t="shared" si="66"/>
        <v>0</v>
      </c>
      <c r="AV65" s="488">
        <f t="shared" si="6"/>
        <v>0</v>
      </c>
      <c r="AW65" s="487">
        <f t="shared" si="8"/>
        <v>0</v>
      </c>
      <c r="AX65" s="487">
        <f t="shared" si="9"/>
        <v>0</v>
      </c>
      <c r="AY65" s="487">
        <f t="shared" si="10"/>
        <v>0</v>
      </c>
      <c r="AZ65" s="487">
        <f t="shared" si="11"/>
        <v>0</v>
      </c>
      <c r="BA65" s="487">
        <f t="shared" si="12"/>
        <v>0</v>
      </c>
      <c r="BB65" s="487">
        <f t="shared" si="13"/>
        <v>0</v>
      </c>
      <c r="BC65" s="487">
        <f t="shared" si="14"/>
        <v>0</v>
      </c>
      <c r="BD65" s="487">
        <f t="shared" si="15"/>
        <v>0</v>
      </c>
      <c r="BE65" s="487">
        <f t="shared" si="16"/>
        <v>0</v>
      </c>
      <c r="BF65" s="487">
        <f t="shared" si="17"/>
        <v>0</v>
      </c>
      <c r="BG65" s="487">
        <f t="shared" si="18"/>
        <v>0</v>
      </c>
      <c r="BH65" s="487">
        <f t="shared" si="19"/>
        <v>0</v>
      </c>
      <c r="BI65" s="487" t="str">
        <f t="shared" si="20"/>
        <v/>
      </c>
      <c r="BJ65" s="487" t="str">
        <f t="shared" si="21"/>
        <v/>
      </c>
      <c r="BK65" s="489" t="str">
        <f t="shared" si="22"/>
        <v/>
      </c>
      <c r="BL65" s="488">
        <f t="shared" si="7"/>
        <v>0</v>
      </c>
      <c r="BM65" s="495">
        <f t="shared" si="23"/>
        <v>0</v>
      </c>
      <c r="BN65" s="495">
        <f t="shared" si="24"/>
        <v>0</v>
      </c>
      <c r="BO65" s="495">
        <f t="shared" si="25"/>
        <v>0</v>
      </c>
      <c r="BP65" s="495">
        <f t="shared" si="26"/>
        <v>0</v>
      </c>
      <c r="BQ65" s="495">
        <f t="shared" si="27"/>
        <v>0</v>
      </c>
      <c r="BR65" s="495">
        <f t="shared" si="28"/>
        <v>0</v>
      </c>
      <c r="BS65" s="495">
        <f t="shared" si="29"/>
        <v>0</v>
      </c>
      <c r="BT65" s="495">
        <f t="shared" si="30"/>
        <v>0</v>
      </c>
      <c r="BU65" s="495">
        <f t="shared" si="31"/>
        <v>0</v>
      </c>
      <c r="BV65" s="495">
        <f t="shared" si="32"/>
        <v>0</v>
      </c>
      <c r="BW65" s="495">
        <f t="shared" si="33"/>
        <v>0</v>
      </c>
      <c r="BX65" s="495">
        <f t="shared" si="34"/>
        <v>0</v>
      </c>
      <c r="BY65" s="495" t="str">
        <f t="shared" si="35"/>
        <v/>
      </c>
      <c r="BZ65" s="495" t="str">
        <f t="shared" si="36"/>
        <v/>
      </c>
      <c r="CA65" s="489" t="str">
        <f t="shared" si="37"/>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41"/>
        <v>-1</v>
      </c>
      <c r="AG66" s="487">
        <f t="shared" si="41"/>
        <v>-1</v>
      </c>
      <c r="AH66" s="487">
        <f t="shared" si="41"/>
        <v>-1</v>
      </c>
      <c r="AI66" s="487">
        <f t="shared" si="41"/>
        <v>-1</v>
      </c>
      <c r="AJ66" s="487">
        <f t="shared" si="41"/>
        <v>-1</v>
      </c>
      <c r="AK66" s="487">
        <f t="shared" si="41"/>
        <v>-1</v>
      </c>
      <c r="AL66" s="487">
        <f t="shared" si="41"/>
        <v>-1</v>
      </c>
      <c r="AM66" s="487">
        <f t="shared" si="41"/>
        <v>-1</v>
      </c>
      <c r="AN66" s="487">
        <f t="shared" ref="AN66:AU66" si="67">AN65</f>
        <v>-1</v>
      </c>
      <c r="AO66" s="487">
        <f t="shared" si="67"/>
        <v>-1</v>
      </c>
      <c r="AP66" s="487">
        <f t="shared" si="67"/>
        <v>-1</v>
      </c>
      <c r="AQ66" s="487">
        <f t="shared" si="67"/>
        <v>-1</v>
      </c>
      <c r="AR66" s="487">
        <f t="shared" si="67"/>
        <v>-1</v>
      </c>
      <c r="AS66" s="487">
        <f t="shared" si="67"/>
        <v>0</v>
      </c>
      <c r="AT66" s="487">
        <f t="shared" si="67"/>
        <v>0</v>
      </c>
      <c r="AU66" s="493">
        <f t="shared" si="67"/>
        <v>0</v>
      </c>
      <c r="AV66" s="488">
        <f t="shared" si="6"/>
        <v>0</v>
      </c>
      <c r="AW66" s="487">
        <f t="shared" si="8"/>
        <v>0</v>
      </c>
      <c r="AX66" s="487">
        <f t="shared" si="9"/>
        <v>0</v>
      </c>
      <c r="AY66" s="487">
        <f t="shared" si="10"/>
        <v>0</v>
      </c>
      <c r="AZ66" s="487">
        <f t="shared" si="11"/>
        <v>0</v>
      </c>
      <c r="BA66" s="487">
        <f t="shared" si="12"/>
        <v>0</v>
      </c>
      <c r="BB66" s="487">
        <f t="shared" si="13"/>
        <v>0</v>
      </c>
      <c r="BC66" s="487">
        <f t="shared" si="14"/>
        <v>0</v>
      </c>
      <c r="BD66" s="487">
        <f t="shared" si="15"/>
        <v>0</v>
      </c>
      <c r="BE66" s="487">
        <f t="shared" si="16"/>
        <v>0</v>
      </c>
      <c r="BF66" s="487">
        <f t="shared" si="17"/>
        <v>0</v>
      </c>
      <c r="BG66" s="487">
        <f t="shared" si="18"/>
        <v>0</v>
      </c>
      <c r="BH66" s="487">
        <f t="shared" si="19"/>
        <v>0</v>
      </c>
      <c r="BI66" s="487" t="str">
        <f t="shared" si="20"/>
        <v/>
      </c>
      <c r="BJ66" s="487" t="str">
        <f t="shared" si="21"/>
        <v/>
      </c>
      <c r="BK66" s="489" t="str">
        <f t="shared" si="22"/>
        <v/>
      </c>
      <c r="BL66" s="488">
        <f t="shared" si="7"/>
        <v>0</v>
      </c>
      <c r="BM66" s="495">
        <f t="shared" si="23"/>
        <v>0</v>
      </c>
      <c r="BN66" s="495">
        <f t="shared" si="24"/>
        <v>0</v>
      </c>
      <c r="BO66" s="495">
        <f t="shared" si="25"/>
        <v>0</v>
      </c>
      <c r="BP66" s="495">
        <f t="shared" si="26"/>
        <v>0</v>
      </c>
      <c r="BQ66" s="495">
        <f t="shared" si="27"/>
        <v>0</v>
      </c>
      <c r="BR66" s="495">
        <f t="shared" si="28"/>
        <v>0</v>
      </c>
      <c r="BS66" s="495">
        <f t="shared" si="29"/>
        <v>0</v>
      </c>
      <c r="BT66" s="495">
        <f t="shared" si="30"/>
        <v>0</v>
      </c>
      <c r="BU66" s="495">
        <f t="shared" si="31"/>
        <v>0</v>
      </c>
      <c r="BV66" s="495">
        <f t="shared" si="32"/>
        <v>0</v>
      </c>
      <c r="BW66" s="495">
        <f t="shared" si="33"/>
        <v>0</v>
      </c>
      <c r="BX66" s="495">
        <f t="shared" si="34"/>
        <v>0</v>
      </c>
      <c r="BY66" s="495" t="str">
        <f t="shared" si="35"/>
        <v/>
      </c>
      <c r="BZ66" s="495" t="str">
        <f t="shared" si="36"/>
        <v/>
      </c>
      <c r="CA66" s="489" t="str">
        <f t="shared" si="37"/>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41"/>
        <v>-1</v>
      </c>
      <c r="AG67" s="487">
        <f t="shared" si="41"/>
        <v>-1</v>
      </c>
      <c r="AH67" s="487">
        <f t="shared" si="41"/>
        <v>-1</v>
      </c>
      <c r="AI67" s="487">
        <f t="shared" si="41"/>
        <v>-1</v>
      </c>
      <c r="AJ67" s="487">
        <f t="shared" si="41"/>
        <v>-1</v>
      </c>
      <c r="AK67" s="487">
        <f t="shared" si="41"/>
        <v>-1</v>
      </c>
      <c r="AL67" s="487">
        <f t="shared" si="41"/>
        <v>-1</v>
      </c>
      <c r="AM67" s="487">
        <f t="shared" si="41"/>
        <v>-1</v>
      </c>
      <c r="AN67" s="487">
        <f t="shared" ref="AN67:AU67" si="68">AN66</f>
        <v>-1</v>
      </c>
      <c r="AO67" s="487">
        <f t="shared" si="68"/>
        <v>-1</v>
      </c>
      <c r="AP67" s="487">
        <f t="shared" si="68"/>
        <v>-1</v>
      </c>
      <c r="AQ67" s="487">
        <f t="shared" si="68"/>
        <v>-1</v>
      </c>
      <c r="AR67" s="487">
        <f t="shared" si="68"/>
        <v>-1</v>
      </c>
      <c r="AS67" s="487">
        <f t="shared" si="68"/>
        <v>0</v>
      </c>
      <c r="AT67" s="487">
        <f t="shared" si="68"/>
        <v>0</v>
      </c>
      <c r="AU67" s="493">
        <f t="shared" si="68"/>
        <v>0</v>
      </c>
      <c r="AV67" s="488">
        <f t="shared" si="6"/>
        <v>0</v>
      </c>
      <c r="AW67" s="487">
        <f t="shared" si="8"/>
        <v>0</v>
      </c>
      <c r="AX67" s="487">
        <f t="shared" si="9"/>
        <v>0</v>
      </c>
      <c r="AY67" s="487">
        <f t="shared" si="10"/>
        <v>0</v>
      </c>
      <c r="AZ67" s="487">
        <f t="shared" si="11"/>
        <v>0</v>
      </c>
      <c r="BA67" s="487">
        <f t="shared" si="12"/>
        <v>0</v>
      </c>
      <c r="BB67" s="487">
        <f t="shared" si="13"/>
        <v>0</v>
      </c>
      <c r="BC67" s="487">
        <f t="shared" si="14"/>
        <v>0</v>
      </c>
      <c r="BD67" s="487">
        <f t="shared" si="15"/>
        <v>0</v>
      </c>
      <c r="BE67" s="487">
        <f t="shared" si="16"/>
        <v>0</v>
      </c>
      <c r="BF67" s="487">
        <f t="shared" si="17"/>
        <v>0</v>
      </c>
      <c r="BG67" s="487">
        <f t="shared" si="18"/>
        <v>0</v>
      </c>
      <c r="BH67" s="487">
        <f t="shared" si="19"/>
        <v>0</v>
      </c>
      <c r="BI67" s="487" t="str">
        <f t="shared" si="20"/>
        <v/>
      </c>
      <c r="BJ67" s="487" t="str">
        <f t="shared" si="21"/>
        <v/>
      </c>
      <c r="BK67" s="489" t="str">
        <f t="shared" si="22"/>
        <v/>
      </c>
      <c r="BL67" s="488">
        <f t="shared" si="7"/>
        <v>0</v>
      </c>
      <c r="BM67" s="495">
        <f t="shared" si="23"/>
        <v>0</v>
      </c>
      <c r="BN67" s="495">
        <f t="shared" si="24"/>
        <v>0</v>
      </c>
      <c r="BO67" s="495">
        <f t="shared" si="25"/>
        <v>0</v>
      </c>
      <c r="BP67" s="495">
        <f t="shared" si="26"/>
        <v>0</v>
      </c>
      <c r="BQ67" s="495">
        <f t="shared" si="27"/>
        <v>0</v>
      </c>
      <c r="BR67" s="495">
        <f t="shared" si="28"/>
        <v>0</v>
      </c>
      <c r="BS67" s="495">
        <f t="shared" si="29"/>
        <v>0</v>
      </c>
      <c r="BT67" s="495">
        <f t="shared" si="30"/>
        <v>0</v>
      </c>
      <c r="BU67" s="495">
        <f t="shared" si="31"/>
        <v>0</v>
      </c>
      <c r="BV67" s="495">
        <f t="shared" si="32"/>
        <v>0</v>
      </c>
      <c r="BW67" s="495">
        <f t="shared" si="33"/>
        <v>0</v>
      </c>
      <c r="BX67" s="495">
        <f t="shared" si="34"/>
        <v>0</v>
      </c>
      <c r="BY67" s="495" t="str">
        <f t="shared" si="35"/>
        <v/>
      </c>
      <c r="BZ67" s="495" t="str">
        <f t="shared" si="36"/>
        <v/>
      </c>
      <c r="CA67" s="489" t="str">
        <f t="shared" si="37"/>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41"/>
        <v>-1</v>
      </c>
      <c r="AG68" s="762">
        <f t="shared" si="41"/>
        <v>-1</v>
      </c>
      <c r="AH68" s="762">
        <f t="shared" si="41"/>
        <v>-1</v>
      </c>
      <c r="AI68" s="762">
        <f t="shared" si="41"/>
        <v>-1</v>
      </c>
      <c r="AJ68" s="762">
        <f t="shared" si="41"/>
        <v>-1</v>
      </c>
      <c r="AK68" s="762">
        <f t="shared" si="41"/>
        <v>-1</v>
      </c>
      <c r="AL68" s="762">
        <f t="shared" si="41"/>
        <v>-1</v>
      </c>
      <c r="AM68" s="762">
        <f t="shared" si="41"/>
        <v>-1</v>
      </c>
      <c r="AN68" s="762">
        <f t="shared" ref="AN68:AU68" si="69">AN67</f>
        <v>-1</v>
      </c>
      <c r="AO68" s="762">
        <f t="shared" si="69"/>
        <v>-1</v>
      </c>
      <c r="AP68" s="762">
        <f t="shared" si="69"/>
        <v>-1</v>
      </c>
      <c r="AQ68" s="762">
        <f t="shared" si="69"/>
        <v>-1</v>
      </c>
      <c r="AR68" s="762">
        <f t="shared" si="69"/>
        <v>-1</v>
      </c>
      <c r="AS68" s="762">
        <f t="shared" si="69"/>
        <v>0</v>
      </c>
      <c r="AT68" s="762">
        <f t="shared" si="69"/>
        <v>0</v>
      </c>
      <c r="AU68" s="763">
        <f t="shared" si="69"/>
        <v>0</v>
      </c>
      <c r="AV68" s="490">
        <f t="shared" si="6"/>
        <v>0</v>
      </c>
      <c r="AW68" s="491">
        <f t="shared" si="8"/>
        <v>0</v>
      </c>
      <c r="AX68" s="491">
        <f t="shared" si="9"/>
        <v>0</v>
      </c>
      <c r="AY68" s="491">
        <f t="shared" si="10"/>
        <v>0</v>
      </c>
      <c r="AZ68" s="491">
        <f t="shared" si="11"/>
        <v>0</v>
      </c>
      <c r="BA68" s="491">
        <f t="shared" si="12"/>
        <v>0</v>
      </c>
      <c r="BB68" s="491">
        <f t="shared" si="13"/>
        <v>0</v>
      </c>
      <c r="BC68" s="491">
        <f t="shared" si="14"/>
        <v>0</v>
      </c>
      <c r="BD68" s="491">
        <f t="shared" si="15"/>
        <v>0</v>
      </c>
      <c r="BE68" s="491">
        <f t="shared" si="16"/>
        <v>0</v>
      </c>
      <c r="BF68" s="491">
        <f t="shared" si="17"/>
        <v>0</v>
      </c>
      <c r="BG68" s="491">
        <f t="shared" si="18"/>
        <v>0</v>
      </c>
      <c r="BH68" s="491">
        <f t="shared" si="19"/>
        <v>0</v>
      </c>
      <c r="BI68" s="491" t="str">
        <f t="shared" si="20"/>
        <v/>
      </c>
      <c r="BJ68" s="491" t="str">
        <f t="shared" si="21"/>
        <v/>
      </c>
      <c r="BK68" s="492" t="str">
        <f t="shared" si="22"/>
        <v/>
      </c>
      <c r="BL68" s="490">
        <f t="shared" si="7"/>
        <v>0</v>
      </c>
      <c r="BM68" s="496">
        <f t="shared" si="23"/>
        <v>0</v>
      </c>
      <c r="BN68" s="496">
        <f t="shared" si="24"/>
        <v>0</v>
      </c>
      <c r="BO68" s="496">
        <f t="shared" si="25"/>
        <v>0</v>
      </c>
      <c r="BP68" s="496">
        <f t="shared" si="26"/>
        <v>0</v>
      </c>
      <c r="BQ68" s="496">
        <f t="shared" si="27"/>
        <v>0</v>
      </c>
      <c r="BR68" s="496">
        <f t="shared" si="28"/>
        <v>0</v>
      </c>
      <c r="BS68" s="496">
        <f t="shared" si="29"/>
        <v>0</v>
      </c>
      <c r="BT68" s="496">
        <f t="shared" si="30"/>
        <v>0</v>
      </c>
      <c r="BU68" s="496">
        <f t="shared" si="31"/>
        <v>0</v>
      </c>
      <c r="BV68" s="496">
        <f t="shared" si="32"/>
        <v>0</v>
      </c>
      <c r="BW68" s="496">
        <f t="shared" si="33"/>
        <v>0</v>
      </c>
      <c r="BX68" s="496">
        <f t="shared" si="34"/>
        <v>0</v>
      </c>
      <c r="BY68" s="496" t="str">
        <f t="shared" si="35"/>
        <v/>
      </c>
      <c r="BZ68" s="496" t="str">
        <f t="shared" si="36"/>
        <v/>
      </c>
      <c r="CA68" s="492" t="str">
        <f t="shared" si="37"/>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IC</v>
      </c>
      <c r="AG70" s="768" t="str">
        <f t="shared" ref="AG70:CA70" si="70">AG6</f>
        <v>kIC</v>
      </c>
      <c r="AH70" s="768" t="str">
        <f t="shared" si="70"/>
        <v>pIC</v>
      </c>
      <c r="AI70" s="768" t="str">
        <f t="shared" si="70"/>
        <v>tstIC</v>
      </c>
      <c r="AJ70" s="768" t="str">
        <f t="shared" si="70"/>
        <v>bckIC</v>
      </c>
      <c r="AK70" s="768" t="str">
        <f t="shared" si="70"/>
        <v>rdlIC</v>
      </c>
      <c r="AL70" s="768" t="str">
        <f t="shared" si="70"/>
        <v>bmpIC</v>
      </c>
      <c r="AM70" s="768" t="str">
        <f t="shared" si="70"/>
        <v>sawIC</v>
      </c>
      <c r="AN70" s="768" t="str">
        <f t="shared" si="70"/>
        <v>venIC</v>
      </c>
      <c r="AO70" s="768" t="str">
        <f t="shared" si="70"/>
        <v>subIC</v>
      </c>
      <c r="AP70" s="768" t="str">
        <f t="shared" si="70"/>
        <v>devIC</v>
      </c>
      <c r="AQ70" s="768" t="str">
        <f t="shared" si="70"/>
        <v>quaIC</v>
      </c>
      <c r="AR70" s="768" t="str">
        <f t="shared" si="70"/>
        <v>prdIC</v>
      </c>
      <c r="AS70" s="768" t="str">
        <f t="shared" si="70"/>
        <v>Product 14</v>
      </c>
      <c r="AT70" s="768" t="str">
        <f t="shared" si="70"/>
        <v>Product 15</v>
      </c>
      <c r="AU70" s="769" t="str">
        <f t="shared" si="70"/>
        <v>Product 16</v>
      </c>
      <c r="AV70" s="746" t="str">
        <f t="shared" si="70"/>
        <v>IC</v>
      </c>
      <c r="AW70" s="747" t="str">
        <f t="shared" si="70"/>
        <v>kIC</v>
      </c>
      <c r="AX70" s="747" t="str">
        <f t="shared" si="70"/>
        <v>pIC</v>
      </c>
      <c r="AY70" s="747" t="str">
        <f t="shared" si="70"/>
        <v>tstIC</v>
      </c>
      <c r="AZ70" s="747" t="str">
        <f t="shared" si="70"/>
        <v>bckIC</v>
      </c>
      <c r="BA70" s="747" t="str">
        <f t="shared" si="70"/>
        <v>rdlIC</v>
      </c>
      <c r="BB70" s="747" t="str">
        <f t="shared" si="70"/>
        <v>bmpIC</v>
      </c>
      <c r="BC70" s="747" t="str">
        <f t="shared" si="70"/>
        <v>sawIC</v>
      </c>
      <c r="BD70" s="747" t="str">
        <f t="shared" si="70"/>
        <v>venIC</v>
      </c>
      <c r="BE70" s="747" t="str">
        <f t="shared" si="70"/>
        <v>subIC</v>
      </c>
      <c r="BF70" s="747" t="str">
        <f t="shared" si="70"/>
        <v>devIC</v>
      </c>
      <c r="BG70" s="747" t="str">
        <f t="shared" si="70"/>
        <v>quaIC</v>
      </c>
      <c r="BH70" s="747" t="str">
        <f t="shared" si="70"/>
        <v>prdIC</v>
      </c>
      <c r="BI70" s="747" t="str">
        <f t="shared" si="70"/>
        <v>Product 14</v>
      </c>
      <c r="BJ70" s="747" t="str">
        <f t="shared" si="70"/>
        <v>Product 15</v>
      </c>
      <c r="BK70" s="748" t="str">
        <f t="shared" si="70"/>
        <v>Product 16</v>
      </c>
      <c r="BL70" s="755" t="str">
        <f t="shared" si="70"/>
        <v>IC</v>
      </c>
      <c r="BM70" s="747" t="str">
        <f t="shared" si="70"/>
        <v>kIC</v>
      </c>
      <c r="BN70" s="747" t="str">
        <f t="shared" si="70"/>
        <v>pIC</v>
      </c>
      <c r="BO70" s="747" t="str">
        <f t="shared" si="70"/>
        <v>tstIC</v>
      </c>
      <c r="BP70" s="747" t="str">
        <f t="shared" si="70"/>
        <v>bckIC</v>
      </c>
      <c r="BQ70" s="747" t="str">
        <f t="shared" si="70"/>
        <v>rdlIC</v>
      </c>
      <c r="BR70" s="747" t="str">
        <f t="shared" si="70"/>
        <v>bmpIC</v>
      </c>
      <c r="BS70" s="747" t="str">
        <f t="shared" si="70"/>
        <v>sawIC</v>
      </c>
      <c r="BT70" s="747" t="str">
        <f t="shared" si="70"/>
        <v>venIC</v>
      </c>
      <c r="BU70" s="747" t="str">
        <f t="shared" si="70"/>
        <v>subIC</v>
      </c>
      <c r="BV70" s="747" t="str">
        <f t="shared" si="70"/>
        <v>devIC</v>
      </c>
      <c r="BW70" s="747" t="str">
        <f t="shared" si="70"/>
        <v>quaIC</v>
      </c>
      <c r="BX70" s="747" t="str">
        <f t="shared" si="70"/>
        <v>prdIC</v>
      </c>
      <c r="BY70" s="747" t="str">
        <f t="shared" si="70"/>
        <v>Product 14</v>
      </c>
      <c r="BZ70" s="747" t="str">
        <f t="shared" si="70"/>
        <v>Product 15</v>
      </c>
      <c r="CA70" s="748" t="str">
        <f t="shared" si="70"/>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-1</v>
      </c>
      <c r="AR71" s="765">
        <v>-1</v>
      </c>
      <c r="AS71" s="765">
        <v>0</v>
      </c>
      <c r="AT71" s="765">
        <v>0</v>
      </c>
      <c r="AU71" s="766">
        <v>0</v>
      </c>
      <c r="AV71" s="752" t="str">
        <f>IF(AF71,IFERROR(LEFT($V71,SEARCH(" (",$V71)-1),$V71),"")</f>
        <v>tbd</v>
      </c>
      <c r="AW71" s="753" t="str">
        <f t="shared" ref="AW71:BK86" si="71">IF(AG71,IFERROR(LEFT($V71,SEARCH(" (",$V71)-1),$V71),"")</f>
        <v>tbd</v>
      </c>
      <c r="AX71" s="753" t="str">
        <f t="shared" si="71"/>
        <v>tbd</v>
      </c>
      <c r="AY71" s="753" t="str">
        <f t="shared" si="71"/>
        <v>tbd</v>
      </c>
      <c r="AZ71" s="753" t="str">
        <f t="shared" si="71"/>
        <v>tbd</v>
      </c>
      <c r="BA71" s="753" t="str">
        <f t="shared" si="71"/>
        <v>tbd</v>
      </c>
      <c r="BB71" s="753" t="str">
        <f t="shared" si="71"/>
        <v>tbd</v>
      </c>
      <c r="BC71" s="753" t="str">
        <f t="shared" si="71"/>
        <v>tbd</v>
      </c>
      <c r="BD71" s="753" t="str">
        <f t="shared" si="71"/>
        <v>tbd</v>
      </c>
      <c r="BE71" s="753" t="str">
        <f t="shared" si="71"/>
        <v>tbd</v>
      </c>
      <c r="BF71" s="753" t="str">
        <f t="shared" si="71"/>
        <v>tbd</v>
      </c>
      <c r="BG71" s="753" t="str">
        <f t="shared" si="71"/>
        <v>tbd</v>
      </c>
      <c r="BH71" s="753" t="str">
        <f t="shared" si="71"/>
        <v>tbd</v>
      </c>
      <c r="BI71" s="753" t="str">
        <f t="shared" si="71"/>
        <v/>
      </c>
      <c r="BJ71" s="753" t="str">
        <f t="shared" si="71"/>
        <v/>
      </c>
      <c r="BK71" s="754" t="str">
        <f t="shared" si="71"/>
        <v/>
      </c>
      <c r="BL71" s="752">
        <f>IF(AF71,IFERROR(LEFT($W71,SEARCH(" (",$W71)-1),$W71),"")</f>
        <v>0</v>
      </c>
      <c r="BM71" s="757">
        <f t="shared" ref="BM71:CA86" si="72">IF(AG71,IFERROR(LEFT($W71,SEARCH(" (",$W71)-1),$W71),"")</f>
        <v>0</v>
      </c>
      <c r="BN71" s="757">
        <f t="shared" si="72"/>
        <v>0</v>
      </c>
      <c r="BO71" s="757">
        <f t="shared" si="72"/>
        <v>0</v>
      </c>
      <c r="BP71" s="757">
        <f t="shared" si="72"/>
        <v>0</v>
      </c>
      <c r="BQ71" s="757">
        <f t="shared" si="72"/>
        <v>0</v>
      </c>
      <c r="BR71" s="757">
        <f t="shared" si="72"/>
        <v>0</v>
      </c>
      <c r="BS71" s="757">
        <f t="shared" si="72"/>
        <v>0</v>
      </c>
      <c r="BT71" s="757">
        <f t="shared" si="72"/>
        <v>0</v>
      </c>
      <c r="BU71" s="757">
        <f t="shared" si="72"/>
        <v>0</v>
      </c>
      <c r="BV71" s="757">
        <f t="shared" si="72"/>
        <v>0</v>
      </c>
      <c r="BW71" s="757">
        <f t="shared" si="72"/>
        <v>0</v>
      </c>
      <c r="BX71" s="757">
        <f t="shared" si="72"/>
        <v>0</v>
      </c>
      <c r="BY71" s="757" t="str">
        <f t="shared" si="72"/>
        <v/>
      </c>
      <c r="BZ71" s="757" t="str">
        <f t="shared" si="72"/>
        <v/>
      </c>
      <c r="CA71" s="758" t="str">
        <f t="shared" si="72"/>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-1</v>
      </c>
      <c r="AR72" s="487">
        <v>-1</v>
      </c>
      <c r="AS72" s="487">
        <v>0</v>
      </c>
      <c r="AT72" s="487">
        <v>0</v>
      </c>
      <c r="AU72" s="493">
        <v>0</v>
      </c>
      <c r="AV72" s="488" t="str">
        <f t="shared" ref="AV72:AV107" si="73">IF(AF72,IFERROR(LEFT($V72,SEARCH(" (",$V72)-1),$V72),"")</f>
        <v>tbd</v>
      </c>
      <c r="AW72" s="487" t="str">
        <f t="shared" si="71"/>
        <v>tbd</v>
      </c>
      <c r="AX72" s="487" t="str">
        <f t="shared" si="71"/>
        <v>tbd</v>
      </c>
      <c r="AY72" s="487" t="str">
        <f t="shared" si="71"/>
        <v>tbd</v>
      </c>
      <c r="AZ72" s="487" t="str">
        <f t="shared" si="71"/>
        <v>tbd</v>
      </c>
      <c r="BA72" s="487" t="str">
        <f t="shared" si="71"/>
        <v>tbd</v>
      </c>
      <c r="BB72" s="487" t="str">
        <f t="shared" si="71"/>
        <v>tbd</v>
      </c>
      <c r="BC72" s="487" t="str">
        <f t="shared" si="71"/>
        <v>tbd</v>
      </c>
      <c r="BD72" s="487" t="str">
        <f t="shared" si="71"/>
        <v>tbd</v>
      </c>
      <c r="BE72" s="487" t="str">
        <f t="shared" si="71"/>
        <v>tbd</v>
      </c>
      <c r="BF72" s="487" t="str">
        <f t="shared" si="71"/>
        <v>tbd</v>
      </c>
      <c r="BG72" s="487" t="str">
        <f t="shared" si="71"/>
        <v>tbd</v>
      </c>
      <c r="BH72" s="487" t="str">
        <f t="shared" si="71"/>
        <v>tbd</v>
      </c>
      <c r="BI72" s="487" t="str">
        <f t="shared" si="71"/>
        <v/>
      </c>
      <c r="BJ72" s="487" t="str">
        <f t="shared" si="71"/>
        <v/>
      </c>
      <c r="BK72" s="489" t="str">
        <f t="shared" si="71"/>
        <v/>
      </c>
      <c r="BL72" s="488">
        <f t="shared" ref="BL72:BL107" si="74">IF(AF72,IFERROR(LEFT($W72,SEARCH(" (",$W72)-1),$W72),"")</f>
        <v>0</v>
      </c>
      <c r="BM72" s="495">
        <f t="shared" si="72"/>
        <v>0</v>
      </c>
      <c r="BN72" s="495">
        <f t="shared" si="72"/>
        <v>0</v>
      </c>
      <c r="BO72" s="495">
        <f t="shared" si="72"/>
        <v>0</v>
      </c>
      <c r="BP72" s="495">
        <f t="shared" si="72"/>
        <v>0</v>
      </c>
      <c r="BQ72" s="495">
        <f t="shared" si="72"/>
        <v>0</v>
      </c>
      <c r="BR72" s="495">
        <f t="shared" si="72"/>
        <v>0</v>
      </c>
      <c r="BS72" s="495">
        <f t="shared" si="72"/>
        <v>0</v>
      </c>
      <c r="BT72" s="495">
        <f t="shared" si="72"/>
        <v>0</v>
      </c>
      <c r="BU72" s="495">
        <f t="shared" si="72"/>
        <v>0</v>
      </c>
      <c r="BV72" s="495">
        <f t="shared" si="72"/>
        <v>0</v>
      </c>
      <c r="BW72" s="495">
        <f t="shared" si="72"/>
        <v>0</v>
      </c>
      <c r="BX72" s="495">
        <f t="shared" si="72"/>
        <v>0</v>
      </c>
      <c r="BY72" s="495" t="str">
        <f t="shared" si="72"/>
        <v/>
      </c>
      <c r="BZ72" s="495" t="str">
        <f t="shared" si="72"/>
        <v/>
      </c>
      <c r="CA72" s="759" t="str">
        <f t="shared" si="72"/>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-1</v>
      </c>
      <c r="AR73" s="487">
        <v>-1</v>
      </c>
      <c r="AS73" s="487">
        <v>0</v>
      </c>
      <c r="AT73" s="487">
        <v>0</v>
      </c>
      <c r="AU73" s="493">
        <v>0</v>
      </c>
      <c r="AV73" s="488" t="str">
        <f t="shared" si="73"/>
        <v>tbd</v>
      </c>
      <c r="AW73" s="487" t="str">
        <f t="shared" si="71"/>
        <v>tbd</v>
      </c>
      <c r="AX73" s="487" t="str">
        <f t="shared" si="71"/>
        <v>tbd</v>
      </c>
      <c r="AY73" s="487" t="str">
        <f t="shared" si="71"/>
        <v>tbd</v>
      </c>
      <c r="AZ73" s="487" t="str">
        <f t="shared" si="71"/>
        <v>tbd</v>
      </c>
      <c r="BA73" s="487" t="str">
        <f t="shared" si="71"/>
        <v>tbd</v>
      </c>
      <c r="BB73" s="487" t="str">
        <f t="shared" si="71"/>
        <v>tbd</v>
      </c>
      <c r="BC73" s="487" t="str">
        <f t="shared" si="71"/>
        <v>tbd</v>
      </c>
      <c r="BD73" s="487" t="str">
        <f t="shared" si="71"/>
        <v>tbd</v>
      </c>
      <c r="BE73" s="487" t="str">
        <f t="shared" si="71"/>
        <v>tbd</v>
      </c>
      <c r="BF73" s="487" t="str">
        <f t="shared" si="71"/>
        <v>tbd</v>
      </c>
      <c r="BG73" s="487" t="str">
        <f t="shared" si="71"/>
        <v>tbd</v>
      </c>
      <c r="BH73" s="487" t="str">
        <f t="shared" si="71"/>
        <v>tbd</v>
      </c>
      <c r="BI73" s="487" t="str">
        <f t="shared" si="71"/>
        <v/>
      </c>
      <c r="BJ73" s="487" t="str">
        <f t="shared" si="71"/>
        <v/>
      </c>
      <c r="BK73" s="489" t="str">
        <f t="shared" si="71"/>
        <v/>
      </c>
      <c r="BL73" s="488">
        <f t="shared" si="74"/>
        <v>0</v>
      </c>
      <c r="BM73" s="495">
        <f t="shared" si="72"/>
        <v>0</v>
      </c>
      <c r="BN73" s="495">
        <f t="shared" si="72"/>
        <v>0</v>
      </c>
      <c r="BO73" s="495">
        <f t="shared" si="72"/>
        <v>0</v>
      </c>
      <c r="BP73" s="495">
        <f t="shared" si="72"/>
        <v>0</v>
      </c>
      <c r="BQ73" s="495">
        <f t="shared" si="72"/>
        <v>0</v>
      </c>
      <c r="BR73" s="495">
        <f t="shared" si="72"/>
        <v>0</v>
      </c>
      <c r="BS73" s="495">
        <f t="shared" si="72"/>
        <v>0</v>
      </c>
      <c r="BT73" s="495">
        <f t="shared" si="72"/>
        <v>0</v>
      </c>
      <c r="BU73" s="495">
        <f t="shared" si="72"/>
        <v>0</v>
      </c>
      <c r="BV73" s="495">
        <f t="shared" si="72"/>
        <v>0</v>
      </c>
      <c r="BW73" s="495">
        <f t="shared" si="72"/>
        <v>0</v>
      </c>
      <c r="BX73" s="495">
        <f t="shared" si="72"/>
        <v>0</v>
      </c>
      <c r="BY73" s="495" t="str">
        <f t="shared" si="72"/>
        <v/>
      </c>
      <c r="BZ73" s="495" t="str">
        <f t="shared" si="72"/>
        <v/>
      </c>
      <c r="CA73" s="759" t="str">
        <f t="shared" si="72"/>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-1</v>
      </c>
      <c r="AR74" s="487">
        <v>-1</v>
      </c>
      <c r="AS74" s="487">
        <v>0</v>
      </c>
      <c r="AT74" s="487">
        <v>0</v>
      </c>
      <c r="AU74" s="493">
        <v>0</v>
      </c>
      <c r="AV74" s="488" t="str">
        <f t="shared" si="73"/>
        <v>tbd</v>
      </c>
      <c r="AW74" s="487" t="str">
        <f t="shared" si="71"/>
        <v>tbd</v>
      </c>
      <c r="AX74" s="487" t="str">
        <f t="shared" si="71"/>
        <v>tbd</v>
      </c>
      <c r="AY74" s="487" t="str">
        <f t="shared" si="71"/>
        <v>tbd</v>
      </c>
      <c r="AZ74" s="487" t="str">
        <f t="shared" si="71"/>
        <v>tbd</v>
      </c>
      <c r="BA74" s="487" t="str">
        <f t="shared" si="71"/>
        <v>tbd</v>
      </c>
      <c r="BB74" s="487" t="str">
        <f t="shared" si="71"/>
        <v>tbd</v>
      </c>
      <c r="BC74" s="487" t="str">
        <f t="shared" si="71"/>
        <v>tbd</v>
      </c>
      <c r="BD74" s="487" t="str">
        <f t="shared" si="71"/>
        <v>tbd</v>
      </c>
      <c r="BE74" s="487" t="str">
        <f t="shared" si="71"/>
        <v>tbd</v>
      </c>
      <c r="BF74" s="487" t="str">
        <f t="shared" si="71"/>
        <v>tbd</v>
      </c>
      <c r="BG74" s="487" t="str">
        <f t="shared" si="71"/>
        <v>tbd</v>
      </c>
      <c r="BH74" s="487" t="str">
        <f t="shared" si="71"/>
        <v>tbd</v>
      </c>
      <c r="BI74" s="487" t="str">
        <f t="shared" si="71"/>
        <v/>
      </c>
      <c r="BJ74" s="487" t="str">
        <f t="shared" si="71"/>
        <v/>
      </c>
      <c r="BK74" s="489" t="str">
        <f t="shared" si="71"/>
        <v/>
      </c>
      <c r="BL74" s="488">
        <f t="shared" si="74"/>
        <v>0</v>
      </c>
      <c r="BM74" s="495">
        <f t="shared" si="72"/>
        <v>0</v>
      </c>
      <c r="BN74" s="495">
        <f t="shared" si="72"/>
        <v>0</v>
      </c>
      <c r="BO74" s="495">
        <f t="shared" si="72"/>
        <v>0</v>
      </c>
      <c r="BP74" s="495">
        <f t="shared" si="72"/>
        <v>0</v>
      </c>
      <c r="BQ74" s="495">
        <f t="shared" si="72"/>
        <v>0</v>
      </c>
      <c r="BR74" s="495">
        <f t="shared" si="72"/>
        <v>0</v>
      </c>
      <c r="BS74" s="495">
        <f t="shared" si="72"/>
        <v>0</v>
      </c>
      <c r="BT74" s="495">
        <f t="shared" si="72"/>
        <v>0</v>
      </c>
      <c r="BU74" s="495">
        <f t="shared" si="72"/>
        <v>0</v>
      </c>
      <c r="BV74" s="495">
        <f t="shared" si="72"/>
        <v>0</v>
      </c>
      <c r="BW74" s="495">
        <f t="shared" si="72"/>
        <v>0</v>
      </c>
      <c r="BX74" s="495">
        <f t="shared" si="72"/>
        <v>0</v>
      </c>
      <c r="BY74" s="495" t="str">
        <f t="shared" si="72"/>
        <v/>
      </c>
      <c r="BZ74" s="495" t="str">
        <f t="shared" si="72"/>
        <v/>
      </c>
      <c r="CA74" s="759" t="str">
        <f t="shared" si="72"/>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-1</v>
      </c>
      <c r="AR75" s="487">
        <v>-1</v>
      </c>
      <c r="AS75" s="487">
        <v>0</v>
      </c>
      <c r="AT75" s="487">
        <v>0</v>
      </c>
      <c r="AU75" s="493">
        <v>0</v>
      </c>
      <c r="AV75" s="488" t="str">
        <f t="shared" si="73"/>
        <v>tbd</v>
      </c>
      <c r="AW75" s="487" t="str">
        <f t="shared" si="71"/>
        <v>tbd</v>
      </c>
      <c r="AX75" s="487" t="str">
        <f t="shared" si="71"/>
        <v>tbd</v>
      </c>
      <c r="AY75" s="487" t="str">
        <f t="shared" si="71"/>
        <v>tbd</v>
      </c>
      <c r="AZ75" s="487" t="str">
        <f t="shared" si="71"/>
        <v>tbd</v>
      </c>
      <c r="BA75" s="487" t="str">
        <f t="shared" si="71"/>
        <v>tbd</v>
      </c>
      <c r="BB75" s="487" t="str">
        <f t="shared" si="71"/>
        <v>tbd</v>
      </c>
      <c r="BC75" s="487" t="str">
        <f t="shared" si="71"/>
        <v>tbd</v>
      </c>
      <c r="BD75" s="487" t="str">
        <f t="shared" si="71"/>
        <v>tbd</v>
      </c>
      <c r="BE75" s="487" t="str">
        <f t="shared" si="71"/>
        <v>tbd</v>
      </c>
      <c r="BF75" s="487" t="str">
        <f t="shared" si="71"/>
        <v>tbd</v>
      </c>
      <c r="BG75" s="487" t="str">
        <f t="shared" si="71"/>
        <v>tbd</v>
      </c>
      <c r="BH75" s="487" t="str">
        <f t="shared" si="71"/>
        <v>tbd</v>
      </c>
      <c r="BI75" s="487" t="str">
        <f t="shared" si="71"/>
        <v/>
      </c>
      <c r="BJ75" s="487" t="str">
        <f t="shared" si="71"/>
        <v/>
      </c>
      <c r="BK75" s="489" t="str">
        <f t="shared" si="71"/>
        <v/>
      </c>
      <c r="BL75" s="488">
        <f t="shared" si="74"/>
        <v>0</v>
      </c>
      <c r="BM75" s="495">
        <f t="shared" si="72"/>
        <v>0</v>
      </c>
      <c r="BN75" s="495">
        <f t="shared" si="72"/>
        <v>0</v>
      </c>
      <c r="BO75" s="495">
        <f t="shared" si="72"/>
        <v>0</v>
      </c>
      <c r="BP75" s="495">
        <f t="shared" si="72"/>
        <v>0</v>
      </c>
      <c r="BQ75" s="495">
        <f t="shared" si="72"/>
        <v>0</v>
      </c>
      <c r="BR75" s="495">
        <f t="shared" si="72"/>
        <v>0</v>
      </c>
      <c r="BS75" s="495">
        <f t="shared" si="72"/>
        <v>0</v>
      </c>
      <c r="BT75" s="495">
        <f t="shared" si="72"/>
        <v>0</v>
      </c>
      <c r="BU75" s="495">
        <f t="shared" si="72"/>
        <v>0</v>
      </c>
      <c r="BV75" s="495">
        <f t="shared" si="72"/>
        <v>0</v>
      </c>
      <c r="BW75" s="495">
        <f t="shared" si="72"/>
        <v>0</v>
      </c>
      <c r="BX75" s="495">
        <f t="shared" si="72"/>
        <v>0</v>
      </c>
      <c r="BY75" s="495" t="str">
        <f t="shared" si="72"/>
        <v/>
      </c>
      <c r="BZ75" s="495" t="str">
        <f t="shared" si="72"/>
        <v/>
      </c>
      <c r="CA75" s="759" t="str">
        <f t="shared" si="72"/>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-1</v>
      </c>
      <c r="AR76" s="487">
        <v>-1</v>
      </c>
      <c r="AS76" s="487">
        <v>0</v>
      </c>
      <c r="AT76" s="487">
        <v>0</v>
      </c>
      <c r="AU76" s="493">
        <v>0</v>
      </c>
      <c r="AV76" s="488" t="str">
        <f t="shared" si="73"/>
        <v>tbd</v>
      </c>
      <c r="AW76" s="487" t="str">
        <f t="shared" si="71"/>
        <v>tbd</v>
      </c>
      <c r="AX76" s="487" t="str">
        <f t="shared" si="71"/>
        <v>tbd</v>
      </c>
      <c r="AY76" s="487" t="str">
        <f t="shared" si="71"/>
        <v>tbd</v>
      </c>
      <c r="AZ76" s="487" t="str">
        <f t="shared" si="71"/>
        <v>tbd</v>
      </c>
      <c r="BA76" s="487" t="str">
        <f t="shared" si="71"/>
        <v>tbd</v>
      </c>
      <c r="BB76" s="487" t="str">
        <f t="shared" si="71"/>
        <v>tbd</v>
      </c>
      <c r="BC76" s="487" t="str">
        <f t="shared" si="71"/>
        <v>tbd</v>
      </c>
      <c r="BD76" s="487" t="str">
        <f t="shared" si="71"/>
        <v>tbd</v>
      </c>
      <c r="BE76" s="487" t="str">
        <f t="shared" si="71"/>
        <v>tbd</v>
      </c>
      <c r="BF76" s="487" t="str">
        <f t="shared" si="71"/>
        <v>tbd</v>
      </c>
      <c r="BG76" s="487" t="str">
        <f t="shared" si="71"/>
        <v>tbd</v>
      </c>
      <c r="BH76" s="487" t="str">
        <f t="shared" si="71"/>
        <v>tbd</v>
      </c>
      <c r="BI76" s="487" t="str">
        <f t="shared" si="71"/>
        <v/>
      </c>
      <c r="BJ76" s="487" t="str">
        <f t="shared" si="71"/>
        <v/>
      </c>
      <c r="BK76" s="489" t="str">
        <f t="shared" si="71"/>
        <v/>
      </c>
      <c r="BL76" s="488">
        <f t="shared" si="74"/>
        <v>0</v>
      </c>
      <c r="BM76" s="495">
        <f t="shared" si="72"/>
        <v>0</v>
      </c>
      <c r="BN76" s="495">
        <f t="shared" si="72"/>
        <v>0</v>
      </c>
      <c r="BO76" s="495">
        <f t="shared" si="72"/>
        <v>0</v>
      </c>
      <c r="BP76" s="495">
        <f t="shared" si="72"/>
        <v>0</v>
      </c>
      <c r="BQ76" s="495">
        <f t="shared" si="72"/>
        <v>0</v>
      </c>
      <c r="BR76" s="495">
        <f t="shared" si="72"/>
        <v>0</v>
      </c>
      <c r="BS76" s="495">
        <f t="shared" si="72"/>
        <v>0</v>
      </c>
      <c r="BT76" s="495">
        <f t="shared" si="72"/>
        <v>0</v>
      </c>
      <c r="BU76" s="495">
        <f t="shared" si="72"/>
        <v>0</v>
      </c>
      <c r="BV76" s="495">
        <f t="shared" si="72"/>
        <v>0</v>
      </c>
      <c r="BW76" s="495">
        <f t="shared" si="72"/>
        <v>0</v>
      </c>
      <c r="BX76" s="495">
        <f t="shared" si="72"/>
        <v>0</v>
      </c>
      <c r="BY76" s="495" t="str">
        <f t="shared" si="72"/>
        <v/>
      </c>
      <c r="BZ76" s="495" t="str">
        <f t="shared" si="72"/>
        <v/>
      </c>
      <c r="CA76" s="759" t="str">
        <f t="shared" si="72"/>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-1</v>
      </c>
      <c r="AR77" s="487">
        <v>-1</v>
      </c>
      <c r="AS77" s="487">
        <v>0</v>
      </c>
      <c r="AT77" s="487">
        <v>0</v>
      </c>
      <c r="AU77" s="493">
        <v>0</v>
      </c>
      <c r="AV77" s="488" t="str">
        <f t="shared" si="73"/>
        <v>tbd</v>
      </c>
      <c r="AW77" s="487" t="str">
        <f t="shared" si="71"/>
        <v>tbd</v>
      </c>
      <c r="AX77" s="487" t="str">
        <f t="shared" si="71"/>
        <v>tbd</v>
      </c>
      <c r="AY77" s="487" t="str">
        <f t="shared" si="71"/>
        <v>tbd</v>
      </c>
      <c r="AZ77" s="487" t="str">
        <f t="shared" si="71"/>
        <v>tbd</v>
      </c>
      <c r="BA77" s="487" t="str">
        <f t="shared" si="71"/>
        <v>tbd</v>
      </c>
      <c r="BB77" s="487" t="str">
        <f t="shared" si="71"/>
        <v>tbd</v>
      </c>
      <c r="BC77" s="487" t="str">
        <f t="shared" si="71"/>
        <v>tbd</v>
      </c>
      <c r="BD77" s="487" t="str">
        <f t="shared" si="71"/>
        <v>tbd</v>
      </c>
      <c r="BE77" s="487" t="str">
        <f t="shared" si="71"/>
        <v>tbd</v>
      </c>
      <c r="BF77" s="487" t="str">
        <f t="shared" si="71"/>
        <v>tbd</v>
      </c>
      <c r="BG77" s="487" t="str">
        <f t="shared" si="71"/>
        <v>tbd</v>
      </c>
      <c r="BH77" s="487" t="str">
        <f t="shared" si="71"/>
        <v>tbd</v>
      </c>
      <c r="BI77" s="487" t="str">
        <f t="shared" si="71"/>
        <v/>
      </c>
      <c r="BJ77" s="487" t="str">
        <f t="shared" si="71"/>
        <v/>
      </c>
      <c r="BK77" s="489" t="str">
        <f t="shared" si="71"/>
        <v/>
      </c>
      <c r="BL77" s="488">
        <f t="shared" si="74"/>
        <v>0</v>
      </c>
      <c r="BM77" s="495">
        <f t="shared" si="72"/>
        <v>0</v>
      </c>
      <c r="BN77" s="495">
        <f t="shared" si="72"/>
        <v>0</v>
      </c>
      <c r="BO77" s="495">
        <f t="shared" si="72"/>
        <v>0</v>
      </c>
      <c r="BP77" s="495">
        <f t="shared" si="72"/>
        <v>0</v>
      </c>
      <c r="BQ77" s="495">
        <f t="shared" si="72"/>
        <v>0</v>
      </c>
      <c r="BR77" s="495">
        <f t="shared" si="72"/>
        <v>0</v>
      </c>
      <c r="BS77" s="495">
        <f t="shared" si="72"/>
        <v>0</v>
      </c>
      <c r="BT77" s="495">
        <f t="shared" si="72"/>
        <v>0</v>
      </c>
      <c r="BU77" s="495">
        <f t="shared" si="72"/>
        <v>0</v>
      </c>
      <c r="BV77" s="495">
        <f t="shared" si="72"/>
        <v>0</v>
      </c>
      <c r="BW77" s="495">
        <f t="shared" si="72"/>
        <v>0</v>
      </c>
      <c r="BX77" s="495">
        <f t="shared" si="72"/>
        <v>0</v>
      </c>
      <c r="BY77" s="495" t="str">
        <f t="shared" si="72"/>
        <v/>
      </c>
      <c r="BZ77" s="495" t="str">
        <f t="shared" si="72"/>
        <v/>
      </c>
      <c r="CA77" s="759" t="str">
        <f t="shared" si="72"/>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-1</v>
      </c>
      <c r="AR78" s="487">
        <v>-1</v>
      </c>
      <c r="AS78" s="487">
        <v>0</v>
      </c>
      <c r="AT78" s="487">
        <v>0</v>
      </c>
      <c r="AU78" s="493">
        <v>0</v>
      </c>
      <c r="AV78" s="488" t="str">
        <f t="shared" si="73"/>
        <v>tbd</v>
      </c>
      <c r="AW78" s="487" t="str">
        <f t="shared" si="71"/>
        <v>tbd</v>
      </c>
      <c r="AX78" s="487" t="str">
        <f t="shared" si="71"/>
        <v>tbd</v>
      </c>
      <c r="AY78" s="487" t="str">
        <f t="shared" si="71"/>
        <v>tbd</v>
      </c>
      <c r="AZ78" s="487" t="str">
        <f t="shared" si="71"/>
        <v>tbd</v>
      </c>
      <c r="BA78" s="487" t="str">
        <f t="shared" si="71"/>
        <v>tbd</v>
      </c>
      <c r="BB78" s="487" t="str">
        <f t="shared" si="71"/>
        <v>tbd</v>
      </c>
      <c r="BC78" s="487" t="str">
        <f t="shared" si="71"/>
        <v>tbd</v>
      </c>
      <c r="BD78" s="487" t="str">
        <f t="shared" si="71"/>
        <v>tbd</v>
      </c>
      <c r="BE78" s="487" t="str">
        <f t="shared" si="71"/>
        <v>tbd</v>
      </c>
      <c r="BF78" s="487" t="str">
        <f t="shared" si="71"/>
        <v>tbd</v>
      </c>
      <c r="BG78" s="487" t="str">
        <f t="shared" si="71"/>
        <v>tbd</v>
      </c>
      <c r="BH78" s="487" t="str">
        <f t="shared" si="71"/>
        <v>tbd</v>
      </c>
      <c r="BI78" s="487" t="str">
        <f t="shared" si="71"/>
        <v/>
      </c>
      <c r="BJ78" s="487" t="str">
        <f t="shared" si="71"/>
        <v/>
      </c>
      <c r="BK78" s="489" t="str">
        <f t="shared" si="71"/>
        <v/>
      </c>
      <c r="BL78" s="488">
        <f t="shared" si="74"/>
        <v>0</v>
      </c>
      <c r="BM78" s="495">
        <f t="shared" si="72"/>
        <v>0</v>
      </c>
      <c r="BN78" s="495">
        <f t="shared" si="72"/>
        <v>0</v>
      </c>
      <c r="BO78" s="495">
        <f t="shared" si="72"/>
        <v>0</v>
      </c>
      <c r="BP78" s="495">
        <f t="shared" si="72"/>
        <v>0</v>
      </c>
      <c r="BQ78" s="495">
        <f t="shared" si="72"/>
        <v>0</v>
      </c>
      <c r="BR78" s="495">
        <f t="shared" si="72"/>
        <v>0</v>
      </c>
      <c r="BS78" s="495">
        <f t="shared" si="72"/>
        <v>0</v>
      </c>
      <c r="BT78" s="495">
        <f t="shared" si="72"/>
        <v>0</v>
      </c>
      <c r="BU78" s="495">
        <f t="shared" si="72"/>
        <v>0</v>
      </c>
      <c r="BV78" s="495">
        <f t="shared" si="72"/>
        <v>0</v>
      </c>
      <c r="BW78" s="495">
        <f t="shared" si="72"/>
        <v>0</v>
      </c>
      <c r="BX78" s="495">
        <f t="shared" si="72"/>
        <v>0</v>
      </c>
      <c r="BY78" s="495" t="str">
        <f t="shared" si="72"/>
        <v/>
      </c>
      <c r="BZ78" s="495" t="str">
        <f t="shared" si="72"/>
        <v/>
      </c>
      <c r="CA78" s="759" t="str">
        <f t="shared" si="72"/>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-1</v>
      </c>
      <c r="AR79" s="487">
        <v>-1</v>
      </c>
      <c r="AS79" s="487">
        <v>0</v>
      </c>
      <c r="AT79" s="487">
        <v>0</v>
      </c>
      <c r="AU79" s="493">
        <v>0</v>
      </c>
      <c r="AV79" s="488" t="str">
        <f t="shared" si="73"/>
        <v>tbd</v>
      </c>
      <c r="AW79" s="487" t="str">
        <f t="shared" si="71"/>
        <v>tbd</v>
      </c>
      <c r="AX79" s="487" t="str">
        <f t="shared" si="71"/>
        <v>tbd</v>
      </c>
      <c r="AY79" s="487" t="str">
        <f t="shared" si="71"/>
        <v>tbd</v>
      </c>
      <c r="AZ79" s="487" t="str">
        <f t="shared" si="71"/>
        <v>tbd</v>
      </c>
      <c r="BA79" s="487" t="str">
        <f t="shared" si="71"/>
        <v>tbd</v>
      </c>
      <c r="BB79" s="487" t="str">
        <f t="shared" si="71"/>
        <v>tbd</v>
      </c>
      <c r="BC79" s="487" t="str">
        <f t="shared" si="71"/>
        <v>tbd</v>
      </c>
      <c r="BD79" s="487" t="str">
        <f t="shared" si="71"/>
        <v>tbd</v>
      </c>
      <c r="BE79" s="487" t="str">
        <f t="shared" si="71"/>
        <v>tbd</v>
      </c>
      <c r="BF79" s="487" t="str">
        <f t="shared" si="71"/>
        <v>tbd</v>
      </c>
      <c r="BG79" s="487" t="str">
        <f t="shared" si="71"/>
        <v>tbd</v>
      </c>
      <c r="BH79" s="487" t="str">
        <f t="shared" si="71"/>
        <v>tbd</v>
      </c>
      <c r="BI79" s="487" t="str">
        <f t="shared" si="71"/>
        <v/>
      </c>
      <c r="BJ79" s="487" t="str">
        <f t="shared" si="71"/>
        <v/>
      </c>
      <c r="BK79" s="489" t="str">
        <f t="shared" si="71"/>
        <v/>
      </c>
      <c r="BL79" s="488">
        <f t="shared" si="74"/>
        <v>0</v>
      </c>
      <c r="BM79" s="495">
        <f t="shared" si="72"/>
        <v>0</v>
      </c>
      <c r="BN79" s="495">
        <f t="shared" si="72"/>
        <v>0</v>
      </c>
      <c r="BO79" s="495">
        <f t="shared" si="72"/>
        <v>0</v>
      </c>
      <c r="BP79" s="495">
        <f t="shared" si="72"/>
        <v>0</v>
      </c>
      <c r="BQ79" s="495">
        <f t="shared" si="72"/>
        <v>0</v>
      </c>
      <c r="BR79" s="495">
        <f t="shared" si="72"/>
        <v>0</v>
      </c>
      <c r="BS79" s="495">
        <f t="shared" si="72"/>
        <v>0</v>
      </c>
      <c r="BT79" s="495">
        <f t="shared" si="72"/>
        <v>0</v>
      </c>
      <c r="BU79" s="495">
        <f t="shared" si="72"/>
        <v>0</v>
      </c>
      <c r="BV79" s="495">
        <f t="shared" si="72"/>
        <v>0</v>
      </c>
      <c r="BW79" s="495">
        <f t="shared" si="72"/>
        <v>0</v>
      </c>
      <c r="BX79" s="495">
        <f t="shared" si="72"/>
        <v>0</v>
      </c>
      <c r="BY79" s="495" t="str">
        <f t="shared" si="72"/>
        <v/>
      </c>
      <c r="BZ79" s="495" t="str">
        <f t="shared" si="72"/>
        <v/>
      </c>
      <c r="CA79" s="759" t="str">
        <f t="shared" si="72"/>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-1</v>
      </c>
      <c r="AR80" s="487">
        <v>-1</v>
      </c>
      <c r="AS80" s="487">
        <v>0</v>
      </c>
      <c r="AT80" s="487">
        <v>0</v>
      </c>
      <c r="AU80" s="493">
        <v>0</v>
      </c>
      <c r="AV80" s="488" t="str">
        <f t="shared" si="73"/>
        <v>tbd</v>
      </c>
      <c r="AW80" s="487" t="str">
        <f t="shared" si="71"/>
        <v>tbd</v>
      </c>
      <c r="AX80" s="487" t="str">
        <f t="shared" si="71"/>
        <v>tbd</v>
      </c>
      <c r="AY80" s="487" t="str">
        <f t="shared" si="71"/>
        <v>tbd</v>
      </c>
      <c r="AZ80" s="487" t="str">
        <f t="shared" si="71"/>
        <v>tbd</v>
      </c>
      <c r="BA80" s="487" t="str">
        <f t="shared" si="71"/>
        <v>tbd</v>
      </c>
      <c r="BB80" s="487" t="str">
        <f t="shared" si="71"/>
        <v>tbd</v>
      </c>
      <c r="BC80" s="487" t="str">
        <f t="shared" si="71"/>
        <v>tbd</v>
      </c>
      <c r="BD80" s="487" t="str">
        <f t="shared" si="71"/>
        <v>tbd</v>
      </c>
      <c r="BE80" s="487" t="str">
        <f t="shared" si="71"/>
        <v>tbd</v>
      </c>
      <c r="BF80" s="487" t="str">
        <f t="shared" si="71"/>
        <v>tbd</v>
      </c>
      <c r="BG80" s="487" t="str">
        <f t="shared" si="71"/>
        <v>tbd</v>
      </c>
      <c r="BH80" s="487" t="str">
        <f t="shared" si="71"/>
        <v>tbd</v>
      </c>
      <c r="BI80" s="487" t="str">
        <f t="shared" si="71"/>
        <v/>
      </c>
      <c r="BJ80" s="487" t="str">
        <f t="shared" si="71"/>
        <v/>
      </c>
      <c r="BK80" s="489" t="str">
        <f t="shared" si="71"/>
        <v/>
      </c>
      <c r="BL80" s="488">
        <f t="shared" si="74"/>
        <v>0</v>
      </c>
      <c r="BM80" s="495">
        <f t="shared" si="72"/>
        <v>0</v>
      </c>
      <c r="BN80" s="495">
        <f t="shared" si="72"/>
        <v>0</v>
      </c>
      <c r="BO80" s="495">
        <f t="shared" si="72"/>
        <v>0</v>
      </c>
      <c r="BP80" s="495">
        <f t="shared" si="72"/>
        <v>0</v>
      </c>
      <c r="BQ80" s="495">
        <f t="shared" si="72"/>
        <v>0</v>
      </c>
      <c r="BR80" s="495">
        <f t="shared" si="72"/>
        <v>0</v>
      </c>
      <c r="BS80" s="495">
        <f t="shared" si="72"/>
        <v>0</v>
      </c>
      <c r="BT80" s="495">
        <f t="shared" si="72"/>
        <v>0</v>
      </c>
      <c r="BU80" s="495">
        <f t="shared" si="72"/>
        <v>0</v>
      </c>
      <c r="BV80" s="495">
        <f t="shared" si="72"/>
        <v>0</v>
      </c>
      <c r="BW80" s="495">
        <f t="shared" si="72"/>
        <v>0</v>
      </c>
      <c r="BX80" s="495">
        <f t="shared" si="72"/>
        <v>0</v>
      </c>
      <c r="BY80" s="495" t="str">
        <f t="shared" si="72"/>
        <v/>
      </c>
      <c r="BZ80" s="495" t="str">
        <f t="shared" si="72"/>
        <v/>
      </c>
      <c r="CA80" s="759" t="str">
        <f t="shared" si="72"/>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-1</v>
      </c>
      <c r="AR81" s="487">
        <v>-1</v>
      </c>
      <c r="AS81" s="487">
        <v>0</v>
      </c>
      <c r="AT81" s="487">
        <v>0</v>
      </c>
      <c r="AU81" s="493">
        <v>0</v>
      </c>
      <c r="AV81" s="488" t="str">
        <f t="shared" si="73"/>
        <v>tbd</v>
      </c>
      <c r="AW81" s="487" t="str">
        <f t="shared" si="71"/>
        <v>tbd</v>
      </c>
      <c r="AX81" s="487" t="str">
        <f t="shared" si="71"/>
        <v>tbd</v>
      </c>
      <c r="AY81" s="487" t="str">
        <f t="shared" si="71"/>
        <v>tbd</v>
      </c>
      <c r="AZ81" s="487" t="str">
        <f t="shared" si="71"/>
        <v>tbd</v>
      </c>
      <c r="BA81" s="487" t="str">
        <f t="shared" si="71"/>
        <v>tbd</v>
      </c>
      <c r="BB81" s="487" t="str">
        <f t="shared" si="71"/>
        <v>tbd</v>
      </c>
      <c r="BC81" s="487" t="str">
        <f t="shared" si="71"/>
        <v>tbd</v>
      </c>
      <c r="BD81" s="487" t="str">
        <f t="shared" si="71"/>
        <v>tbd</v>
      </c>
      <c r="BE81" s="487" t="str">
        <f t="shared" si="71"/>
        <v>tbd</v>
      </c>
      <c r="BF81" s="487" t="str">
        <f t="shared" si="71"/>
        <v>tbd</v>
      </c>
      <c r="BG81" s="487" t="str">
        <f t="shared" si="71"/>
        <v>tbd</v>
      </c>
      <c r="BH81" s="487" t="str">
        <f t="shared" si="71"/>
        <v>tbd</v>
      </c>
      <c r="BI81" s="487" t="str">
        <f t="shared" si="71"/>
        <v/>
      </c>
      <c r="BJ81" s="487" t="str">
        <f t="shared" si="71"/>
        <v/>
      </c>
      <c r="BK81" s="489" t="str">
        <f t="shared" si="71"/>
        <v/>
      </c>
      <c r="BL81" s="488">
        <f t="shared" si="74"/>
        <v>0</v>
      </c>
      <c r="BM81" s="495">
        <f t="shared" si="72"/>
        <v>0</v>
      </c>
      <c r="BN81" s="495">
        <f t="shared" si="72"/>
        <v>0</v>
      </c>
      <c r="BO81" s="495">
        <f t="shared" si="72"/>
        <v>0</v>
      </c>
      <c r="BP81" s="495">
        <f t="shared" si="72"/>
        <v>0</v>
      </c>
      <c r="BQ81" s="495">
        <f t="shared" si="72"/>
        <v>0</v>
      </c>
      <c r="BR81" s="495">
        <f t="shared" si="72"/>
        <v>0</v>
      </c>
      <c r="BS81" s="495">
        <f t="shared" si="72"/>
        <v>0</v>
      </c>
      <c r="BT81" s="495">
        <f t="shared" si="72"/>
        <v>0</v>
      </c>
      <c r="BU81" s="495">
        <f t="shared" si="72"/>
        <v>0</v>
      </c>
      <c r="BV81" s="495">
        <f t="shared" si="72"/>
        <v>0</v>
      </c>
      <c r="BW81" s="495">
        <f t="shared" si="72"/>
        <v>0</v>
      </c>
      <c r="BX81" s="495">
        <f t="shared" si="72"/>
        <v>0</v>
      </c>
      <c r="BY81" s="495" t="str">
        <f t="shared" si="72"/>
        <v/>
      </c>
      <c r="BZ81" s="495" t="str">
        <f t="shared" si="72"/>
        <v/>
      </c>
      <c r="CA81" s="759" t="str">
        <f t="shared" si="72"/>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-1</v>
      </c>
      <c r="AR82" s="487">
        <v>-1</v>
      </c>
      <c r="AS82" s="487">
        <v>0</v>
      </c>
      <c r="AT82" s="487">
        <v>0</v>
      </c>
      <c r="AU82" s="493">
        <v>0</v>
      </c>
      <c r="AV82" s="488" t="str">
        <f t="shared" si="73"/>
        <v>tbd</v>
      </c>
      <c r="AW82" s="487" t="str">
        <f t="shared" si="71"/>
        <v>tbd</v>
      </c>
      <c r="AX82" s="487" t="str">
        <f t="shared" si="71"/>
        <v>tbd</v>
      </c>
      <c r="AY82" s="487" t="str">
        <f t="shared" si="71"/>
        <v>tbd</v>
      </c>
      <c r="AZ82" s="487" t="str">
        <f t="shared" si="71"/>
        <v>tbd</v>
      </c>
      <c r="BA82" s="487" t="str">
        <f t="shared" si="71"/>
        <v>tbd</v>
      </c>
      <c r="BB82" s="487" t="str">
        <f t="shared" si="71"/>
        <v>tbd</v>
      </c>
      <c r="BC82" s="487" t="str">
        <f t="shared" si="71"/>
        <v>tbd</v>
      </c>
      <c r="BD82" s="487" t="str">
        <f t="shared" si="71"/>
        <v>tbd</v>
      </c>
      <c r="BE82" s="487" t="str">
        <f t="shared" si="71"/>
        <v>tbd</v>
      </c>
      <c r="BF82" s="487" t="str">
        <f t="shared" si="71"/>
        <v>tbd</v>
      </c>
      <c r="BG82" s="487" t="str">
        <f t="shared" si="71"/>
        <v>tbd</v>
      </c>
      <c r="BH82" s="487" t="str">
        <f t="shared" si="71"/>
        <v>tbd</v>
      </c>
      <c r="BI82" s="487" t="str">
        <f t="shared" si="71"/>
        <v/>
      </c>
      <c r="BJ82" s="487" t="str">
        <f t="shared" si="71"/>
        <v/>
      </c>
      <c r="BK82" s="489" t="str">
        <f t="shared" si="71"/>
        <v/>
      </c>
      <c r="BL82" s="488">
        <f t="shared" si="74"/>
        <v>0</v>
      </c>
      <c r="BM82" s="495">
        <f t="shared" si="72"/>
        <v>0</v>
      </c>
      <c r="BN82" s="495">
        <f t="shared" si="72"/>
        <v>0</v>
      </c>
      <c r="BO82" s="495">
        <f t="shared" si="72"/>
        <v>0</v>
      </c>
      <c r="BP82" s="495">
        <f t="shared" si="72"/>
        <v>0</v>
      </c>
      <c r="BQ82" s="495">
        <f t="shared" si="72"/>
        <v>0</v>
      </c>
      <c r="BR82" s="495">
        <f t="shared" si="72"/>
        <v>0</v>
      </c>
      <c r="BS82" s="495">
        <f t="shared" si="72"/>
        <v>0</v>
      </c>
      <c r="BT82" s="495">
        <f t="shared" si="72"/>
        <v>0</v>
      </c>
      <c r="BU82" s="495">
        <f t="shared" si="72"/>
        <v>0</v>
      </c>
      <c r="BV82" s="495">
        <f t="shared" si="72"/>
        <v>0</v>
      </c>
      <c r="BW82" s="495">
        <f t="shared" si="72"/>
        <v>0</v>
      </c>
      <c r="BX82" s="495">
        <f t="shared" si="72"/>
        <v>0</v>
      </c>
      <c r="BY82" s="495" t="str">
        <f t="shared" si="72"/>
        <v/>
      </c>
      <c r="BZ82" s="495" t="str">
        <f t="shared" si="72"/>
        <v/>
      </c>
      <c r="CA82" s="759" t="str">
        <f t="shared" si="72"/>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-1</v>
      </c>
      <c r="AR83" s="487">
        <v>-1</v>
      </c>
      <c r="AS83" s="487">
        <v>0</v>
      </c>
      <c r="AT83" s="487">
        <v>0</v>
      </c>
      <c r="AU83" s="493">
        <v>0</v>
      </c>
      <c r="AV83" s="488" t="str">
        <f t="shared" si="73"/>
        <v>tbd</v>
      </c>
      <c r="AW83" s="487" t="str">
        <f t="shared" si="71"/>
        <v>tbd</v>
      </c>
      <c r="AX83" s="487" t="str">
        <f t="shared" si="71"/>
        <v>tbd</v>
      </c>
      <c r="AY83" s="487" t="str">
        <f t="shared" si="71"/>
        <v>tbd</v>
      </c>
      <c r="AZ83" s="487" t="str">
        <f t="shared" si="71"/>
        <v>tbd</v>
      </c>
      <c r="BA83" s="487" t="str">
        <f t="shared" si="71"/>
        <v>tbd</v>
      </c>
      <c r="BB83" s="487" t="str">
        <f t="shared" si="71"/>
        <v>tbd</v>
      </c>
      <c r="BC83" s="487" t="str">
        <f t="shared" si="71"/>
        <v>tbd</v>
      </c>
      <c r="BD83" s="487" t="str">
        <f t="shared" si="71"/>
        <v>tbd</v>
      </c>
      <c r="BE83" s="487" t="str">
        <f t="shared" si="71"/>
        <v>tbd</v>
      </c>
      <c r="BF83" s="487" t="str">
        <f t="shared" si="71"/>
        <v>tbd</v>
      </c>
      <c r="BG83" s="487" t="str">
        <f t="shared" si="71"/>
        <v>tbd</v>
      </c>
      <c r="BH83" s="487" t="str">
        <f t="shared" si="71"/>
        <v>tbd</v>
      </c>
      <c r="BI83" s="487" t="str">
        <f t="shared" si="71"/>
        <v/>
      </c>
      <c r="BJ83" s="487" t="str">
        <f t="shared" si="71"/>
        <v/>
      </c>
      <c r="BK83" s="489" t="str">
        <f t="shared" si="71"/>
        <v/>
      </c>
      <c r="BL83" s="488">
        <f t="shared" si="74"/>
        <v>0</v>
      </c>
      <c r="BM83" s="495">
        <f t="shared" si="72"/>
        <v>0</v>
      </c>
      <c r="BN83" s="495">
        <f t="shared" si="72"/>
        <v>0</v>
      </c>
      <c r="BO83" s="495">
        <f t="shared" si="72"/>
        <v>0</v>
      </c>
      <c r="BP83" s="495">
        <f t="shared" si="72"/>
        <v>0</v>
      </c>
      <c r="BQ83" s="495">
        <f t="shared" si="72"/>
        <v>0</v>
      </c>
      <c r="BR83" s="495">
        <f t="shared" si="72"/>
        <v>0</v>
      </c>
      <c r="BS83" s="495">
        <f t="shared" si="72"/>
        <v>0</v>
      </c>
      <c r="BT83" s="495">
        <f t="shared" si="72"/>
        <v>0</v>
      </c>
      <c r="BU83" s="495">
        <f t="shared" si="72"/>
        <v>0</v>
      </c>
      <c r="BV83" s="495">
        <f t="shared" si="72"/>
        <v>0</v>
      </c>
      <c r="BW83" s="495">
        <f t="shared" si="72"/>
        <v>0</v>
      </c>
      <c r="BX83" s="495">
        <f t="shared" si="72"/>
        <v>0</v>
      </c>
      <c r="BY83" s="495" t="str">
        <f t="shared" si="72"/>
        <v/>
      </c>
      <c r="BZ83" s="495" t="str">
        <f t="shared" si="72"/>
        <v/>
      </c>
      <c r="CA83" s="759" t="str">
        <f t="shared" si="72"/>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-1</v>
      </c>
      <c r="AR84" s="487">
        <v>-1</v>
      </c>
      <c r="AS84" s="487">
        <v>0</v>
      </c>
      <c r="AT84" s="487">
        <v>0</v>
      </c>
      <c r="AU84" s="493">
        <v>0</v>
      </c>
      <c r="AV84" s="488" t="str">
        <f t="shared" si="73"/>
        <v>tbd</v>
      </c>
      <c r="AW84" s="487" t="str">
        <f t="shared" si="71"/>
        <v>tbd</v>
      </c>
      <c r="AX84" s="487" t="str">
        <f t="shared" si="71"/>
        <v>tbd</v>
      </c>
      <c r="AY84" s="487" t="str">
        <f t="shared" si="71"/>
        <v>tbd</v>
      </c>
      <c r="AZ84" s="487" t="str">
        <f t="shared" si="71"/>
        <v>tbd</v>
      </c>
      <c r="BA84" s="487" t="str">
        <f t="shared" si="71"/>
        <v>tbd</v>
      </c>
      <c r="BB84" s="487" t="str">
        <f t="shared" si="71"/>
        <v>tbd</v>
      </c>
      <c r="BC84" s="487" t="str">
        <f t="shared" si="71"/>
        <v>tbd</v>
      </c>
      <c r="BD84" s="487" t="str">
        <f t="shared" si="71"/>
        <v>tbd</v>
      </c>
      <c r="BE84" s="487" t="str">
        <f t="shared" si="71"/>
        <v>tbd</v>
      </c>
      <c r="BF84" s="487" t="str">
        <f t="shared" si="71"/>
        <v>tbd</v>
      </c>
      <c r="BG84" s="487" t="str">
        <f t="shared" si="71"/>
        <v>tbd</v>
      </c>
      <c r="BH84" s="487" t="str">
        <f t="shared" si="71"/>
        <v>tbd</v>
      </c>
      <c r="BI84" s="487" t="str">
        <f t="shared" si="71"/>
        <v/>
      </c>
      <c r="BJ84" s="487" t="str">
        <f t="shared" si="71"/>
        <v/>
      </c>
      <c r="BK84" s="489" t="str">
        <f t="shared" si="71"/>
        <v/>
      </c>
      <c r="BL84" s="488">
        <f t="shared" si="74"/>
        <v>0</v>
      </c>
      <c r="BM84" s="495">
        <f t="shared" si="72"/>
        <v>0</v>
      </c>
      <c r="BN84" s="495">
        <f t="shared" si="72"/>
        <v>0</v>
      </c>
      <c r="BO84" s="495">
        <f t="shared" si="72"/>
        <v>0</v>
      </c>
      <c r="BP84" s="495">
        <f t="shared" si="72"/>
        <v>0</v>
      </c>
      <c r="BQ84" s="495">
        <f t="shared" si="72"/>
        <v>0</v>
      </c>
      <c r="BR84" s="495">
        <f t="shared" si="72"/>
        <v>0</v>
      </c>
      <c r="BS84" s="495">
        <f t="shared" si="72"/>
        <v>0</v>
      </c>
      <c r="BT84" s="495">
        <f t="shared" si="72"/>
        <v>0</v>
      </c>
      <c r="BU84" s="495">
        <f t="shared" si="72"/>
        <v>0</v>
      </c>
      <c r="BV84" s="495">
        <f t="shared" si="72"/>
        <v>0</v>
      </c>
      <c r="BW84" s="495">
        <f t="shared" si="72"/>
        <v>0</v>
      </c>
      <c r="BX84" s="495">
        <f t="shared" si="72"/>
        <v>0</v>
      </c>
      <c r="BY84" s="495" t="str">
        <f t="shared" si="72"/>
        <v/>
      </c>
      <c r="BZ84" s="495" t="str">
        <f t="shared" si="72"/>
        <v/>
      </c>
      <c r="CA84" s="759" t="str">
        <f t="shared" si="72"/>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-1</v>
      </c>
      <c r="AR85" s="487">
        <v>-1</v>
      </c>
      <c r="AS85" s="487">
        <v>0</v>
      </c>
      <c r="AT85" s="487">
        <v>0</v>
      </c>
      <c r="AU85" s="493">
        <v>0</v>
      </c>
      <c r="AV85" s="488" t="str">
        <f t="shared" si="73"/>
        <v>tbd</v>
      </c>
      <c r="AW85" s="487" t="str">
        <f t="shared" si="71"/>
        <v>tbd</v>
      </c>
      <c r="AX85" s="487" t="str">
        <f t="shared" si="71"/>
        <v>tbd</v>
      </c>
      <c r="AY85" s="487" t="str">
        <f t="shared" si="71"/>
        <v>tbd</v>
      </c>
      <c r="AZ85" s="487" t="str">
        <f t="shared" si="71"/>
        <v>tbd</v>
      </c>
      <c r="BA85" s="487" t="str">
        <f t="shared" si="71"/>
        <v>tbd</v>
      </c>
      <c r="BB85" s="487" t="str">
        <f t="shared" si="71"/>
        <v>tbd</v>
      </c>
      <c r="BC85" s="487" t="str">
        <f t="shared" si="71"/>
        <v>tbd</v>
      </c>
      <c r="BD85" s="487" t="str">
        <f t="shared" si="71"/>
        <v>tbd</v>
      </c>
      <c r="BE85" s="487" t="str">
        <f t="shared" si="71"/>
        <v>tbd</v>
      </c>
      <c r="BF85" s="487" t="str">
        <f t="shared" si="71"/>
        <v>tbd</v>
      </c>
      <c r="BG85" s="487" t="str">
        <f t="shared" si="71"/>
        <v>tbd</v>
      </c>
      <c r="BH85" s="487" t="str">
        <f t="shared" si="71"/>
        <v>tbd</v>
      </c>
      <c r="BI85" s="487" t="str">
        <f t="shared" si="71"/>
        <v/>
      </c>
      <c r="BJ85" s="487" t="str">
        <f t="shared" si="71"/>
        <v/>
      </c>
      <c r="BK85" s="489" t="str">
        <f t="shared" si="71"/>
        <v/>
      </c>
      <c r="BL85" s="488">
        <f t="shared" si="74"/>
        <v>0</v>
      </c>
      <c r="BM85" s="495">
        <f t="shared" si="72"/>
        <v>0</v>
      </c>
      <c r="BN85" s="495">
        <f t="shared" si="72"/>
        <v>0</v>
      </c>
      <c r="BO85" s="495">
        <f t="shared" si="72"/>
        <v>0</v>
      </c>
      <c r="BP85" s="495">
        <f t="shared" si="72"/>
        <v>0</v>
      </c>
      <c r="BQ85" s="495">
        <f t="shared" si="72"/>
        <v>0</v>
      </c>
      <c r="BR85" s="495">
        <f t="shared" si="72"/>
        <v>0</v>
      </c>
      <c r="BS85" s="495">
        <f t="shared" si="72"/>
        <v>0</v>
      </c>
      <c r="BT85" s="495">
        <f t="shared" si="72"/>
        <v>0</v>
      </c>
      <c r="BU85" s="495">
        <f t="shared" si="72"/>
        <v>0</v>
      </c>
      <c r="BV85" s="495">
        <f t="shared" si="72"/>
        <v>0</v>
      </c>
      <c r="BW85" s="495">
        <f t="shared" si="72"/>
        <v>0</v>
      </c>
      <c r="BX85" s="495">
        <f t="shared" si="72"/>
        <v>0</v>
      </c>
      <c r="BY85" s="495" t="str">
        <f t="shared" si="72"/>
        <v/>
      </c>
      <c r="BZ85" s="495" t="str">
        <f t="shared" si="72"/>
        <v/>
      </c>
      <c r="CA85" s="759" t="str">
        <f t="shared" si="72"/>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-1</v>
      </c>
      <c r="AR86" s="487">
        <v>-1</v>
      </c>
      <c r="AS86" s="487">
        <v>0</v>
      </c>
      <c r="AT86" s="487">
        <v>0</v>
      </c>
      <c r="AU86" s="493">
        <v>0</v>
      </c>
      <c r="AV86" s="488" t="str">
        <f t="shared" si="73"/>
        <v>tbd</v>
      </c>
      <c r="AW86" s="487" t="str">
        <f t="shared" si="71"/>
        <v>tbd</v>
      </c>
      <c r="AX86" s="487" t="str">
        <f t="shared" si="71"/>
        <v>tbd</v>
      </c>
      <c r="AY86" s="487" t="str">
        <f t="shared" si="71"/>
        <v>tbd</v>
      </c>
      <c r="AZ86" s="487" t="str">
        <f t="shared" si="71"/>
        <v>tbd</v>
      </c>
      <c r="BA86" s="487" t="str">
        <f t="shared" si="71"/>
        <v>tbd</v>
      </c>
      <c r="BB86" s="487" t="str">
        <f t="shared" si="71"/>
        <v>tbd</v>
      </c>
      <c r="BC86" s="487" t="str">
        <f t="shared" si="71"/>
        <v>tbd</v>
      </c>
      <c r="BD86" s="487" t="str">
        <f t="shared" si="71"/>
        <v>tbd</v>
      </c>
      <c r="BE86" s="487" t="str">
        <f t="shared" si="71"/>
        <v>tbd</v>
      </c>
      <c r="BF86" s="487" t="str">
        <f t="shared" si="71"/>
        <v>tbd</v>
      </c>
      <c r="BG86" s="487" t="str">
        <f t="shared" si="71"/>
        <v>tbd</v>
      </c>
      <c r="BH86" s="487" t="str">
        <f t="shared" si="71"/>
        <v>tbd</v>
      </c>
      <c r="BI86" s="487" t="str">
        <f t="shared" si="71"/>
        <v/>
      </c>
      <c r="BJ86" s="487" t="str">
        <f t="shared" si="71"/>
        <v/>
      </c>
      <c r="BK86" s="489" t="str">
        <f t="shared" si="71"/>
        <v/>
      </c>
      <c r="BL86" s="488">
        <f t="shared" si="74"/>
        <v>0</v>
      </c>
      <c r="BM86" s="495">
        <f t="shared" si="72"/>
        <v>0</v>
      </c>
      <c r="BN86" s="495">
        <f t="shared" si="72"/>
        <v>0</v>
      </c>
      <c r="BO86" s="495">
        <f t="shared" si="72"/>
        <v>0</v>
      </c>
      <c r="BP86" s="495">
        <f t="shared" si="72"/>
        <v>0</v>
      </c>
      <c r="BQ86" s="495">
        <f t="shared" si="72"/>
        <v>0</v>
      </c>
      <c r="BR86" s="495">
        <f t="shared" si="72"/>
        <v>0</v>
      </c>
      <c r="BS86" s="495">
        <f t="shared" si="72"/>
        <v>0</v>
      </c>
      <c r="BT86" s="495">
        <f t="shared" si="72"/>
        <v>0</v>
      </c>
      <c r="BU86" s="495">
        <f t="shared" si="72"/>
        <v>0</v>
      </c>
      <c r="BV86" s="495">
        <f t="shared" si="72"/>
        <v>0</v>
      </c>
      <c r="BW86" s="495">
        <f t="shared" si="72"/>
        <v>0</v>
      </c>
      <c r="BX86" s="495">
        <f t="shared" si="72"/>
        <v>0</v>
      </c>
      <c r="BY86" s="495" t="str">
        <f t="shared" si="72"/>
        <v/>
      </c>
      <c r="BZ86" s="495" t="str">
        <f t="shared" si="72"/>
        <v/>
      </c>
      <c r="CA86" s="759" t="str">
        <f t="shared" si="72"/>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-1</v>
      </c>
      <c r="AR87" s="487">
        <v>-1</v>
      </c>
      <c r="AS87" s="487">
        <v>0</v>
      </c>
      <c r="AT87" s="487">
        <v>0</v>
      </c>
      <c r="AU87" s="493">
        <v>0</v>
      </c>
      <c r="AV87" s="488" t="str">
        <f t="shared" si="73"/>
        <v>tbd</v>
      </c>
      <c r="AW87" s="487" t="str">
        <f t="shared" ref="AW87:AW107" si="75">IF(AG87,IFERROR(LEFT($V87,SEARCH(" (",$V87)-1),$V87),"")</f>
        <v>tbd</v>
      </c>
      <c r="AX87" s="487" t="str">
        <f t="shared" ref="AX87:AX107" si="76">IF(AH87,IFERROR(LEFT($V87,SEARCH(" (",$V87)-1),$V87),"")</f>
        <v>tbd</v>
      </c>
      <c r="AY87" s="487" t="str">
        <f t="shared" ref="AY87:AY107" si="77">IF(AI87,IFERROR(LEFT($V87,SEARCH(" (",$V87)-1),$V87),"")</f>
        <v>tbd</v>
      </c>
      <c r="AZ87" s="487" t="str">
        <f t="shared" ref="AZ87:AZ107" si="78">IF(AJ87,IFERROR(LEFT($V87,SEARCH(" (",$V87)-1),$V87),"")</f>
        <v>tbd</v>
      </c>
      <c r="BA87" s="487" t="str">
        <f t="shared" ref="BA87:BA107" si="79">IF(AK87,IFERROR(LEFT($V87,SEARCH(" (",$V87)-1),$V87),"")</f>
        <v>tbd</v>
      </c>
      <c r="BB87" s="487" t="str">
        <f t="shared" ref="BB87:BB107" si="80">IF(AL87,IFERROR(LEFT($V87,SEARCH(" (",$V87)-1),$V87),"")</f>
        <v>tbd</v>
      </c>
      <c r="BC87" s="487" t="str">
        <f t="shared" ref="BC87:BC107" si="81">IF(AM87,IFERROR(LEFT($V87,SEARCH(" (",$V87)-1),$V87),"")</f>
        <v>tbd</v>
      </c>
      <c r="BD87" s="487" t="str">
        <f t="shared" ref="BD87:BD107" si="82">IF(AN87,IFERROR(LEFT($V87,SEARCH(" (",$V87)-1),$V87),"")</f>
        <v>tbd</v>
      </c>
      <c r="BE87" s="487" t="str">
        <f t="shared" ref="BE87:BE107" si="83">IF(AO87,IFERROR(LEFT($V87,SEARCH(" (",$V87)-1),$V87),"")</f>
        <v>tbd</v>
      </c>
      <c r="BF87" s="487" t="str">
        <f t="shared" ref="BF87:BF107" si="84">IF(AP87,IFERROR(LEFT($V87,SEARCH(" (",$V87)-1),$V87),"")</f>
        <v>tbd</v>
      </c>
      <c r="BG87" s="487" t="str">
        <f t="shared" ref="BG87:BG107" si="85">IF(AQ87,IFERROR(LEFT($V87,SEARCH(" (",$V87)-1),$V87),"")</f>
        <v>tbd</v>
      </c>
      <c r="BH87" s="487" t="str">
        <f t="shared" ref="BH87:BH107" si="86">IF(AR87,IFERROR(LEFT($V87,SEARCH(" (",$V87)-1),$V87),"")</f>
        <v>tbd</v>
      </c>
      <c r="BI87" s="487" t="str">
        <f t="shared" ref="BI87:BI107" si="87">IF(AS87,IFERROR(LEFT($V87,SEARCH(" (",$V87)-1),$V87),"")</f>
        <v/>
      </c>
      <c r="BJ87" s="487" t="str">
        <f t="shared" ref="BJ87:BJ107" si="88">IF(AT87,IFERROR(LEFT($V87,SEARCH(" (",$V87)-1),$V87),"")</f>
        <v/>
      </c>
      <c r="BK87" s="489" t="str">
        <f t="shared" ref="BK87:BK107" si="89">IF(AU87,IFERROR(LEFT($V87,SEARCH(" (",$V87)-1),$V87),"")</f>
        <v/>
      </c>
      <c r="BL87" s="488">
        <f t="shared" si="74"/>
        <v>0</v>
      </c>
      <c r="BM87" s="495">
        <f t="shared" ref="BM87:BM107" si="90">IF(AG87,IFERROR(LEFT($W87,SEARCH(" (",$W87)-1),$W87),"")</f>
        <v>0</v>
      </c>
      <c r="BN87" s="495">
        <f t="shared" ref="BN87:BN107" si="91">IF(AH87,IFERROR(LEFT($W87,SEARCH(" (",$W87)-1),$W87),"")</f>
        <v>0</v>
      </c>
      <c r="BO87" s="495">
        <f t="shared" ref="BO87:BO107" si="92">IF(AI87,IFERROR(LEFT($W87,SEARCH(" (",$W87)-1),$W87),"")</f>
        <v>0</v>
      </c>
      <c r="BP87" s="495">
        <f t="shared" ref="BP87:BP107" si="93">IF(AJ87,IFERROR(LEFT($W87,SEARCH(" (",$W87)-1),$W87),"")</f>
        <v>0</v>
      </c>
      <c r="BQ87" s="495">
        <f t="shared" ref="BQ87:BQ107" si="94">IF(AK87,IFERROR(LEFT($W87,SEARCH(" (",$W87)-1),$W87),"")</f>
        <v>0</v>
      </c>
      <c r="BR87" s="495">
        <f t="shared" ref="BR87:BR107" si="95">IF(AL87,IFERROR(LEFT($W87,SEARCH(" (",$W87)-1),$W87),"")</f>
        <v>0</v>
      </c>
      <c r="BS87" s="495">
        <f t="shared" ref="BS87:BS107" si="96">IF(AM87,IFERROR(LEFT($W87,SEARCH(" (",$W87)-1),$W87),"")</f>
        <v>0</v>
      </c>
      <c r="BT87" s="495">
        <f t="shared" ref="BT87:BT107" si="97">IF(AN87,IFERROR(LEFT($W87,SEARCH(" (",$W87)-1),$W87),"")</f>
        <v>0</v>
      </c>
      <c r="BU87" s="495">
        <f t="shared" ref="BU87:BU107" si="98">IF(AO87,IFERROR(LEFT($W87,SEARCH(" (",$W87)-1),$W87),"")</f>
        <v>0</v>
      </c>
      <c r="BV87" s="495">
        <f t="shared" ref="BV87:BV107" si="99">IF(AP87,IFERROR(LEFT($W87,SEARCH(" (",$W87)-1),$W87),"")</f>
        <v>0</v>
      </c>
      <c r="BW87" s="495">
        <f t="shared" ref="BW87:BW107" si="100">IF(AQ87,IFERROR(LEFT($W87,SEARCH(" (",$W87)-1),$W87),"")</f>
        <v>0</v>
      </c>
      <c r="BX87" s="495">
        <f t="shared" ref="BX87:BX107" si="101">IF(AR87,IFERROR(LEFT($W87,SEARCH(" (",$W87)-1),$W87),"")</f>
        <v>0</v>
      </c>
      <c r="BY87" s="495" t="str">
        <f t="shared" ref="BY87:BY107" si="102">IF(AS87,IFERROR(LEFT($W87,SEARCH(" (",$W87)-1),$W87),"")</f>
        <v/>
      </c>
      <c r="BZ87" s="495" t="str">
        <f t="shared" ref="BZ87:BZ107" si="103">IF(AT87,IFERROR(LEFT($W87,SEARCH(" (",$W87)-1),$W87),"")</f>
        <v/>
      </c>
      <c r="CA87" s="759" t="str">
        <f t="shared" ref="CA87:CA107" si="104">IF(AU87,IFERROR(LEFT($W87,SEARCH(" (",$W87)-1),$W87),"")</f>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-1</v>
      </c>
      <c r="AR88" s="487">
        <v>-1</v>
      </c>
      <c r="AS88" s="487">
        <v>0</v>
      </c>
      <c r="AT88" s="487">
        <v>0</v>
      </c>
      <c r="AU88" s="493">
        <v>0</v>
      </c>
      <c r="AV88" s="488" t="str">
        <f t="shared" si="73"/>
        <v>tbd</v>
      </c>
      <c r="AW88" s="487" t="str">
        <f t="shared" si="75"/>
        <v>tbd</v>
      </c>
      <c r="AX88" s="487" t="str">
        <f t="shared" si="76"/>
        <v>tbd</v>
      </c>
      <c r="AY88" s="487" t="str">
        <f t="shared" si="77"/>
        <v>tbd</v>
      </c>
      <c r="AZ88" s="487" t="str">
        <f t="shared" si="78"/>
        <v>tbd</v>
      </c>
      <c r="BA88" s="487" t="str">
        <f t="shared" si="79"/>
        <v>tbd</v>
      </c>
      <c r="BB88" s="487" t="str">
        <f t="shared" si="80"/>
        <v>tbd</v>
      </c>
      <c r="BC88" s="487" t="str">
        <f t="shared" si="81"/>
        <v>tbd</v>
      </c>
      <c r="BD88" s="487" t="str">
        <f t="shared" si="82"/>
        <v>tbd</v>
      </c>
      <c r="BE88" s="487" t="str">
        <f t="shared" si="83"/>
        <v>tbd</v>
      </c>
      <c r="BF88" s="487" t="str">
        <f t="shared" si="84"/>
        <v>tbd</v>
      </c>
      <c r="BG88" s="487" t="str">
        <f t="shared" si="85"/>
        <v>tbd</v>
      </c>
      <c r="BH88" s="487" t="str">
        <f t="shared" si="86"/>
        <v>tbd</v>
      </c>
      <c r="BI88" s="487" t="str">
        <f t="shared" si="87"/>
        <v/>
      </c>
      <c r="BJ88" s="487" t="str">
        <f t="shared" si="88"/>
        <v/>
      </c>
      <c r="BK88" s="489" t="str">
        <f t="shared" si="89"/>
        <v/>
      </c>
      <c r="BL88" s="488">
        <f t="shared" si="74"/>
        <v>0</v>
      </c>
      <c r="BM88" s="495">
        <f t="shared" si="90"/>
        <v>0</v>
      </c>
      <c r="BN88" s="495">
        <f t="shared" si="91"/>
        <v>0</v>
      </c>
      <c r="BO88" s="495">
        <f t="shared" si="92"/>
        <v>0</v>
      </c>
      <c r="BP88" s="495">
        <f t="shared" si="93"/>
        <v>0</v>
      </c>
      <c r="BQ88" s="495">
        <f t="shared" si="94"/>
        <v>0</v>
      </c>
      <c r="BR88" s="495">
        <f t="shared" si="95"/>
        <v>0</v>
      </c>
      <c r="BS88" s="495">
        <f t="shared" si="96"/>
        <v>0</v>
      </c>
      <c r="BT88" s="495">
        <f t="shared" si="97"/>
        <v>0</v>
      </c>
      <c r="BU88" s="495">
        <f t="shared" si="98"/>
        <v>0</v>
      </c>
      <c r="BV88" s="495">
        <f t="shared" si="99"/>
        <v>0</v>
      </c>
      <c r="BW88" s="495">
        <f t="shared" si="100"/>
        <v>0</v>
      </c>
      <c r="BX88" s="495">
        <f t="shared" si="101"/>
        <v>0</v>
      </c>
      <c r="BY88" s="495" t="str">
        <f t="shared" si="102"/>
        <v/>
      </c>
      <c r="BZ88" s="495" t="str">
        <f t="shared" si="103"/>
        <v/>
      </c>
      <c r="CA88" s="759" t="str">
        <f t="shared" si="104"/>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-1</v>
      </c>
      <c r="AR89" s="487">
        <v>-1</v>
      </c>
      <c r="AS89" s="487">
        <v>0</v>
      </c>
      <c r="AT89" s="487">
        <v>0</v>
      </c>
      <c r="AU89" s="493">
        <v>0</v>
      </c>
      <c r="AV89" s="488" t="str">
        <f t="shared" si="73"/>
        <v>tbd</v>
      </c>
      <c r="AW89" s="487" t="str">
        <f t="shared" si="75"/>
        <v>tbd</v>
      </c>
      <c r="AX89" s="487" t="str">
        <f t="shared" si="76"/>
        <v>tbd</v>
      </c>
      <c r="AY89" s="487" t="str">
        <f t="shared" si="77"/>
        <v>tbd</v>
      </c>
      <c r="AZ89" s="487" t="str">
        <f t="shared" si="78"/>
        <v>tbd</v>
      </c>
      <c r="BA89" s="487" t="str">
        <f t="shared" si="79"/>
        <v>tbd</v>
      </c>
      <c r="BB89" s="487" t="str">
        <f t="shared" si="80"/>
        <v>tbd</v>
      </c>
      <c r="BC89" s="487" t="str">
        <f t="shared" si="81"/>
        <v>tbd</v>
      </c>
      <c r="BD89" s="487" t="str">
        <f t="shared" si="82"/>
        <v>tbd</v>
      </c>
      <c r="BE89" s="487" t="str">
        <f t="shared" si="83"/>
        <v>tbd</v>
      </c>
      <c r="BF89" s="487" t="str">
        <f t="shared" si="84"/>
        <v>tbd</v>
      </c>
      <c r="BG89" s="487" t="str">
        <f t="shared" si="85"/>
        <v>tbd</v>
      </c>
      <c r="BH89" s="487" t="str">
        <f t="shared" si="86"/>
        <v>tbd</v>
      </c>
      <c r="BI89" s="487" t="str">
        <f t="shared" si="87"/>
        <v/>
      </c>
      <c r="BJ89" s="487" t="str">
        <f t="shared" si="88"/>
        <v/>
      </c>
      <c r="BK89" s="489" t="str">
        <f t="shared" si="89"/>
        <v/>
      </c>
      <c r="BL89" s="488">
        <f t="shared" si="74"/>
        <v>0</v>
      </c>
      <c r="BM89" s="495">
        <f t="shared" si="90"/>
        <v>0</v>
      </c>
      <c r="BN89" s="495">
        <f t="shared" si="91"/>
        <v>0</v>
      </c>
      <c r="BO89" s="495">
        <f t="shared" si="92"/>
        <v>0</v>
      </c>
      <c r="BP89" s="495">
        <f t="shared" si="93"/>
        <v>0</v>
      </c>
      <c r="BQ89" s="495">
        <f t="shared" si="94"/>
        <v>0</v>
      </c>
      <c r="BR89" s="495">
        <f t="shared" si="95"/>
        <v>0</v>
      </c>
      <c r="BS89" s="495">
        <f t="shared" si="96"/>
        <v>0</v>
      </c>
      <c r="BT89" s="495">
        <f t="shared" si="97"/>
        <v>0</v>
      </c>
      <c r="BU89" s="495">
        <f t="shared" si="98"/>
        <v>0</v>
      </c>
      <c r="BV89" s="495">
        <f t="shared" si="99"/>
        <v>0</v>
      </c>
      <c r="BW89" s="495">
        <f t="shared" si="100"/>
        <v>0</v>
      </c>
      <c r="BX89" s="495">
        <f t="shared" si="101"/>
        <v>0</v>
      </c>
      <c r="BY89" s="495" t="str">
        <f t="shared" si="102"/>
        <v/>
      </c>
      <c r="BZ89" s="495" t="str">
        <f t="shared" si="103"/>
        <v/>
      </c>
      <c r="CA89" s="759" t="str">
        <f t="shared" si="104"/>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-1</v>
      </c>
      <c r="AR90" s="487">
        <v>-1</v>
      </c>
      <c r="AS90" s="487">
        <v>0</v>
      </c>
      <c r="AT90" s="487">
        <v>0</v>
      </c>
      <c r="AU90" s="493">
        <v>0</v>
      </c>
      <c r="AV90" s="488" t="str">
        <f t="shared" si="73"/>
        <v>tbd</v>
      </c>
      <c r="AW90" s="487" t="str">
        <f t="shared" si="75"/>
        <v>tbd</v>
      </c>
      <c r="AX90" s="487" t="str">
        <f t="shared" si="76"/>
        <v>tbd</v>
      </c>
      <c r="AY90" s="487" t="str">
        <f t="shared" si="77"/>
        <v>tbd</v>
      </c>
      <c r="AZ90" s="487" t="str">
        <f t="shared" si="78"/>
        <v>tbd</v>
      </c>
      <c r="BA90" s="487" t="str">
        <f t="shared" si="79"/>
        <v>tbd</v>
      </c>
      <c r="BB90" s="487" t="str">
        <f t="shared" si="80"/>
        <v>tbd</v>
      </c>
      <c r="BC90" s="487" t="str">
        <f t="shared" si="81"/>
        <v>tbd</v>
      </c>
      <c r="BD90" s="487" t="str">
        <f t="shared" si="82"/>
        <v>tbd</v>
      </c>
      <c r="BE90" s="487" t="str">
        <f t="shared" si="83"/>
        <v>tbd</v>
      </c>
      <c r="BF90" s="487" t="str">
        <f t="shared" si="84"/>
        <v>tbd</v>
      </c>
      <c r="BG90" s="487" t="str">
        <f t="shared" si="85"/>
        <v>tbd</v>
      </c>
      <c r="BH90" s="487" t="str">
        <f t="shared" si="86"/>
        <v>tbd</v>
      </c>
      <c r="BI90" s="487" t="str">
        <f t="shared" si="87"/>
        <v/>
      </c>
      <c r="BJ90" s="487" t="str">
        <f t="shared" si="88"/>
        <v/>
      </c>
      <c r="BK90" s="489" t="str">
        <f t="shared" si="89"/>
        <v/>
      </c>
      <c r="BL90" s="488">
        <f t="shared" si="74"/>
        <v>0</v>
      </c>
      <c r="BM90" s="495">
        <f t="shared" si="90"/>
        <v>0</v>
      </c>
      <c r="BN90" s="495">
        <f t="shared" si="91"/>
        <v>0</v>
      </c>
      <c r="BO90" s="495">
        <f t="shared" si="92"/>
        <v>0</v>
      </c>
      <c r="BP90" s="495">
        <f t="shared" si="93"/>
        <v>0</v>
      </c>
      <c r="BQ90" s="495">
        <f t="shared" si="94"/>
        <v>0</v>
      </c>
      <c r="BR90" s="495">
        <f t="shared" si="95"/>
        <v>0</v>
      </c>
      <c r="BS90" s="495">
        <f t="shared" si="96"/>
        <v>0</v>
      </c>
      <c r="BT90" s="495">
        <f t="shared" si="97"/>
        <v>0</v>
      </c>
      <c r="BU90" s="495">
        <f t="shared" si="98"/>
        <v>0</v>
      </c>
      <c r="BV90" s="495">
        <f t="shared" si="99"/>
        <v>0</v>
      </c>
      <c r="BW90" s="495">
        <f t="shared" si="100"/>
        <v>0</v>
      </c>
      <c r="BX90" s="495">
        <f t="shared" si="101"/>
        <v>0</v>
      </c>
      <c r="BY90" s="495" t="str">
        <f t="shared" si="102"/>
        <v/>
      </c>
      <c r="BZ90" s="495" t="str">
        <f t="shared" si="103"/>
        <v/>
      </c>
      <c r="CA90" s="759" t="str">
        <f t="shared" si="104"/>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-1</v>
      </c>
      <c r="AR91" s="487">
        <v>-1</v>
      </c>
      <c r="AS91" s="487">
        <v>0</v>
      </c>
      <c r="AT91" s="487">
        <v>0</v>
      </c>
      <c r="AU91" s="493">
        <v>0</v>
      </c>
      <c r="AV91" s="488" t="str">
        <f t="shared" si="73"/>
        <v>tbd</v>
      </c>
      <c r="AW91" s="487" t="str">
        <f t="shared" si="75"/>
        <v>tbd</v>
      </c>
      <c r="AX91" s="487" t="str">
        <f t="shared" si="76"/>
        <v>tbd</v>
      </c>
      <c r="AY91" s="487" t="str">
        <f t="shared" si="77"/>
        <v>tbd</v>
      </c>
      <c r="AZ91" s="487" t="str">
        <f t="shared" si="78"/>
        <v>tbd</v>
      </c>
      <c r="BA91" s="487" t="str">
        <f t="shared" si="79"/>
        <v>tbd</v>
      </c>
      <c r="BB91" s="487" t="str">
        <f t="shared" si="80"/>
        <v>tbd</v>
      </c>
      <c r="BC91" s="487" t="str">
        <f t="shared" si="81"/>
        <v>tbd</v>
      </c>
      <c r="BD91" s="487" t="str">
        <f t="shared" si="82"/>
        <v>tbd</v>
      </c>
      <c r="BE91" s="487" t="str">
        <f t="shared" si="83"/>
        <v>tbd</v>
      </c>
      <c r="BF91" s="487" t="str">
        <f t="shared" si="84"/>
        <v>tbd</v>
      </c>
      <c r="BG91" s="487" t="str">
        <f t="shared" si="85"/>
        <v>tbd</v>
      </c>
      <c r="BH91" s="487" t="str">
        <f t="shared" si="86"/>
        <v>tbd</v>
      </c>
      <c r="BI91" s="487" t="str">
        <f t="shared" si="87"/>
        <v/>
      </c>
      <c r="BJ91" s="487" t="str">
        <f t="shared" si="88"/>
        <v/>
      </c>
      <c r="BK91" s="489" t="str">
        <f t="shared" si="89"/>
        <v/>
      </c>
      <c r="BL91" s="488">
        <f t="shared" si="74"/>
        <v>0</v>
      </c>
      <c r="BM91" s="495">
        <f t="shared" si="90"/>
        <v>0</v>
      </c>
      <c r="BN91" s="495">
        <f t="shared" si="91"/>
        <v>0</v>
      </c>
      <c r="BO91" s="495">
        <f t="shared" si="92"/>
        <v>0</v>
      </c>
      <c r="BP91" s="495">
        <f t="shared" si="93"/>
        <v>0</v>
      </c>
      <c r="BQ91" s="495">
        <f t="shared" si="94"/>
        <v>0</v>
      </c>
      <c r="BR91" s="495">
        <f t="shared" si="95"/>
        <v>0</v>
      </c>
      <c r="BS91" s="495">
        <f t="shared" si="96"/>
        <v>0</v>
      </c>
      <c r="BT91" s="495">
        <f t="shared" si="97"/>
        <v>0</v>
      </c>
      <c r="BU91" s="495">
        <f t="shared" si="98"/>
        <v>0</v>
      </c>
      <c r="BV91" s="495">
        <f t="shared" si="99"/>
        <v>0</v>
      </c>
      <c r="BW91" s="495">
        <f t="shared" si="100"/>
        <v>0</v>
      </c>
      <c r="BX91" s="495">
        <f t="shared" si="101"/>
        <v>0</v>
      </c>
      <c r="BY91" s="495" t="str">
        <f t="shared" si="102"/>
        <v/>
      </c>
      <c r="BZ91" s="495" t="str">
        <f t="shared" si="103"/>
        <v/>
      </c>
      <c r="CA91" s="759" t="str">
        <f t="shared" si="104"/>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-1</v>
      </c>
      <c r="AR92" s="487">
        <v>-1</v>
      </c>
      <c r="AS92" s="487">
        <v>0</v>
      </c>
      <c r="AT92" s="487">
        <v>0</v>
      </c>
      <c r="AU92" s="493">
        <v>0</v>
      </c>
      <c r="AV92" s="488" t="str">
        <f t="shared" si="73"/>
        <v>tbd</v>
      </c>
      <c r="AW92" s="487" t="str">
        <f t="shared" si="75"/>
        <v>tbd</v>
      </c>
      <c r="AX92" s="487" t="str">
        <f t="shared" si="76"/>
        <v>tbd</v>
      </c>
      <c r="AY92" s="487" t="str">
        <f t="shared" si="77"/>
        <v>tbd</v>
      </c>
      <c r="AZ92" s="487" t="str">
        <f t="shared" si="78"/>
        <v>tbd</v>
      </c>
      <c r="BA92" s="487" t="str">
        <f t="shared" si="79"/>
        <v>tbd</v>
      </c>
      <c r="BB92" s="487" t="str">
        <f t="shared" si="80"/>
        <v>tbd</v>
      </c>
      <c r="BC92" s="487" t="str">
        <f t="shared" si="81"/>
        <v>tbd</v>
      </c>
      <c r="BD92" s="487" t="str">
        <f t="shared" si="82"/>
        <v>tbd</v>
      </c>
      <c r="BE92" s="487" t="str">
        <f t="shared" si="83"/>
        <v>tbd</v>
      </c>
      <c r="BF92" s="487" t="str">
        <f t="shared" si="84"/>
        <v>tbd</v>
      </c>
      <c r="BG92" s="487" t="str">
        <f t="shared" si="85"/>
        <v>tbd</v>
      </c>
      <c r="BH92" s="487" t="str">
        <f t="shared" si="86"/>
        <v>tbd</v>
      </c>
      <c r="BI92" s="487" t="str">
        <f t="shared" si="87"/>
        <v/>
      </c>
      <c r="BJ92" s="487" t="str">
        <f t="shared" si="88"/>
        <v/>
      </c>
      <c r="BK92" s="489" t="str">
        <f t="shared" si="89"/>
        <v/>
      </c>
      <c r="BL92" s="488">
        <f t="shared" si="74"/>
        <v>0</v>
      </c>
      <c r="BM92" s="495">
        <f t="shared" si="90"/>
        <v>0</v>
      </c>
      <c r="BN92" s="495">
        <f t="shared" si="91"/>
        <v>0</v>
      </c>
      <c r="BO92" s="495">
        <f t="shared" si="92"/>
        <v>0</v>
      </c>
      <c r="BP92" s="495">
        <f t="shared" si="93"/>
        <v>0</v>
      </c>
      <c r="BQ92" s="495">
        <f t="shared" si="94"/>
        <v>0</v>
      </c>
      <c r="BR92" s="495">
        <f t="shared" si="95"/>
        <v>0</v>
      </c>
      <c r="BS92" s="495">
        <f t="shared" si="96"/>
        <v>0</v>
      </c>
      <c r="BT92" s="495">
        <f t="shared" si="97"/>
        <v>0</v>
      </c>
      <c r="BU92" s="495">
        <f t="shared" si="98"/>
        <v>0</v>
      </c>
      <c r="BV92" s="495">
        <f t="shared" si="99"/>
        <v>0</v>
      </c>
      <c r="BW92" s="495">
        <f t="shared" si="100"/>
        <v>0</v>
      </c>
      <c r="BX92" s="495">
        <f t="shared" si="101"/>
        <v>0</v>
      </c>
      <c r="BY92" s="495" t="str">
        <f t="shared" si="102"/>
        <v/>
      </c>
      <c r="BZ92" s="495" t="str">
        <f t="shared" si="103"/>
        <v/>
      </c>
      <c r="CA92" s="759" t="str">
        <f t="shared" si="104"/>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-1</v>
      </c>
      <c r="AR93" s="487">
        <v>-1</v>
      </c>
      <c r="AS93" s="487">
        <v>0</v>
      </c>
      <c r="AT93" s="487">
        <v>0</v>
      </c>
      <c r="AU93" s="493">
        <v>0</v>
      </c>
      <c r="AV93" s="488" t="str">
        <f t="shared" si="73"/>
        <v>tbd</v>
      </c>
      <c r="AW93" s="487" t="str">
        <f t="shared" si="75"/>
        <v>tbd</v>
      </c>
      <c r="AX93" s="487" t="str">
        <f t="shared" si="76"/>
        <v>tbd</v>
      </c>
      <c r="AY93" s="487" t="str">
        <f t="shared" si="77"/>
        <v>tbd</v>
      </c>
      <c r="AZ93" s="487" t="str">
        <f t="shared" si="78"/>
        <v>tbd</v>
      </c>
      <c r="BA93" s="487" t="str">
        <f t="shared" si="79"/>
        <v>tbd</v>
      </c>
      <c r="BB93" s="487" t="str">
        <f t="shared" si="80"/>
        <v>tbd</v>
      </c>
      <c r="BC93" s="487" t="str">
        <f t="shared" si="81"/>
        <v>tbd</v>
      </c>
      <c r="BD93" s="487" t="str">
        <f t="shared" si="82"/>
        <v>tbd</v>
      </c>
      <c r="BE93" s="487" t="str">
        <f t="shared" si="83"/>
        <v>tbd</v>
      </c>
      <c r="BF93" s="487" t="str">
        <f t="shared" si="84"/>
        <v>tbd</v>
      </c>
      <c r="BG93" s="487" t="str">
        <f t="shared" si="85"/>
        <v>tbd</v>
      </c>
      <c r="BH93" s="487" t="str">
        <f t="shared" si="86"/>
        <v>tbd</v>
      </c>
      <c r="BI93" s="487" t="str">
        <f t="shared" si="87"/>
        <v/>
      </c>
      <c r="BJ93" s="487" t="str">
        <f t="shared" si="88"/>
        <v/>
      </c>
      <c r="BK93" s="489" t="str">
        <f t="shared" si="89"/>
        <v/>
      </c>
      <c r="BL93" s="488">
        <f t="shared" si="74"/>
        <v>0</v>
      </c>
      <c r="BM93" s="495">
        <f t="shared" si="90"/>
        <v>0</v>
      </c>
      <c r="BN93" s="495">
        <f t="shared" si="91"/>
        <v>0</v>
      </c>
      <c r="BO93" s="495">
        <f t="shared" si="92"/>
        <v>0</v>
      </c>
      <c r="BP93" s="495">
        <f t="shared" si="93"/>
        <v>0</v>
      </c>
      <c r="BQ93" s="495">
        <f t="shared" si="94"/>
        <v>0</v>
      </c>
      <c r="BR93" s="495">
        <f t="shared" si="95"/>
        <v>0</v>
      </c>
      <c r="BS93" s="495">
        <f t="shared" si="96"/>
        <v>0</v>
      </c>
      <c r="BT93" s="495">
        <f t="shared" si="97"/>
        <v>0</v>
      </c>
      <c r="BU93" s="495">
        <f t="shared" si="98"/>
        <v>0</v>
      </c>
      <c r="BV93" s="495">
        <f t="shared" si="99"/>
        <v>0</v>
      </c>
      <c r="BW93" s="495">
        <f t="shared" si="100"/>
        <v>0</v>
      </c>
      <c r="BX93" s="495">
        <f t="shared" si="101"/>
        <v>0</v>
      </c>
      <c r="BY93" s="495" t="str">
        <f t="shared" si="102"/>
        <v/>
      </c>
      <c r="BZ93" s="495" t="str">
        <f t="shared" si="103"/>
        <v/>
      </c>
      <c r="CA93" s="759" t="str">
        <f t="shared" si="104"/>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-1</v>
      </c>
      <c r="AR94" s="487">
        <v>-1</v>
      </c>
      <c r="AS94" s="487">
        <v>0</v>
      </c>
      <c r="AT94" s="487">
        <v>0</v>
      </c>
      <c r="AU94" s="493">
        <v>0</v>
      </c>
      <c r="AV94" s="488" t="str">
        <f t="shared" si="73"/>
        <v>tbd</v>
      </c>
      <c r="AW94" s="487" t="str">
        <f t="shared" si="75"/>
        <v>tbd</v>
      </c>
      <c r="AX94" s="487" t="str">
        <f t="shared" si="76"/>
        <v>tbd</v>
      </c>
      <c r="AY94" s="487" t="str">
        <f t="shared" si="77"/>
        <v>tbd</v>
      </c>
      <c r="AZ94" s="487" t="str">
        <f t="shared" si="78"/>
        <v>tbd</v>
      </c>
      <c r="BA94" s="487" t="str">
        <f t="shared" si="79"/>
        <v>tbd</v>
      </c>
      <c r="BB94" s="487" t="str">
        <f t="shared" si="80"/>
        <v>tbd</v>
      </c>
      <c r="BC94" s="487" t="str">
        <f t="shared" si="81"/>
        <v>tbd</v>
      </c>
      <c r="BD94" s="487" t="str">
        <f t="shared" si="82"/>
        <v>tbd</v>
      </c>
      <c r="BE94" s="487" t="str">
        <f t="shared" si="83"/>
        <v>tbd</v>
      </c>
      <c r="BF94" s="487" t="str">
        <f t="shared" si="84"/>
        <v>tbd</v>
      </c>
      <c r="BG94" s="487" t="str">
        <f t="shared" si="85"/>
        <v>tbd</v>
      </c>
      <c r="BH94" s="487" t="str">
        <f t="shared" si="86"/>
        <v>tbd</v>
      </c>
      <c r="BI94" s="487" t="str">
        <f t="shared" si="87"/>
        <v/>
      </c>
      <c r="BJ94" s="487" t="str">
        <f t="shared" si="88"/>
        <v/>
      </c>
      <c r="BK94" s="489" t="str">
        <f t="shared" si="89"/>
        <v/>
      </c>
      <c r="BL94" s="488">
        <f t="shared" si="74"/>
        <v>0</v>
      </c>
      <c r="BM94" s="495">
        <f t="shared" si="90"/>
        <v>0</v>
      </c>
      <c r="BN94" s="495">
        <f t="shared" si="91"/>
        <v>0</v>
      </c>
      <c r="BO94" s="495">
        <f t="shared" si="92"/>
        <v>0</v>
      </c>
      <c r="BP94" s="495">
        <f t="shared" si="93"/>
        <v>0</v>
      </c>
      <c r="BQ94" s="495">
        <f t="shared" si="94"/>
        <v>0</v>
      </c>
      <c r="BR94" s="495">
        <f t="shared" si="95"/>
        <v>0</v>
      </c>
      <c r="BS94" s="495">
        <f t="shared" si="96"/>
        <v>0</v>
      </c>
      <c r="BT94" s="495">
        <f t="shared" si="97"/>
        <v>0</v>
      </c>
      <c r="BU94" s="495">
        <f t="shared" si="98"/>
        <v>0</v>
      </c>
      <c r="BV94" s="495">
        <f t="shared" si="99"/>
        <v>0</v>
      </c>
      <c r="BW94" s="495">
        <f t="shared" si="100"/>
        <v>0</v>
      </c>
      <c r="BX94" s="495">
        <f t="shared" si="101"/>
        <v>0</v>
      </c>
      <c r="BY94" s="495" t="str">
        <f t="shared" si="102"/>
        <v/>
      </c>
      <c r="BZ94" s="495" t="str">
        <f t="shared" si="103"/>
        <v/>
      </c>
      <c r="CA94" s="759" t="str">
        <f t="shared" si="104"/>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-1</v>
      </c>
      <c r="AR95" s="487">
        <v>-1</v>
      </c>
      <c r="AS95" s="487">
        <v>0</v>
      </c>
      <c r="AT95" s="487">
        <v>0</v>
      </c>
      <c r="AU95" s="493">
        <v>0</v>
      </c>
      <c r="AV95" s="488" t="str">
        <f t="shared" si="73"/>
        <v>tbd</v>
      </c>
      <c r="AW95" s="487" t="str">
        <f t="shared" si="75"/>
        <v>tbd</v>
      </c>
      <c r="AX95" s="487" t="str">
        <f t="shared" si="76"/>
        <v>tbd</v>
      </c>
      <c r="AY95" s="487" t="str">
        <f t="shared" si="77"/>
        <v>tbd</v>
      </c>
      <c r="AZ95" s="487" t="str">
        <f t="shared" si="78"/>
        <v>tbd</v>
      </c>
      <c r="BA95" s="487" t="str">
        <f t="shared" si="79"/>
        <v>tbd</v>
      </c>
      <c r="BB95" s="487" t="str">
        <f t="shared" si="80"/>
        <v>tbd</v>
      </c>
      <c r="BC95" s="487" t="str">
        <f t="shared" si="81"/>
        <v>tbd</v>
      </c>
      <c r="BD95" s="487" t="str">
        <f t="shared" si="82"/>
        <v>tbd</v>
      </c>
      <c r="BE95" s="487" t="str">
        <f t="shared" si="83"/>
        <v>tbd</v>
      </c>
      <c r="BF95" s="487" t="str">
        <f t="shared" si="84"/>
        <v>tbd</v>
      </c>
      <c r="BG95" s="487" t="str">
        <f t="shared" si="85"/>
        <v>tbd</v>
      </c>
      <c r="BH95" s="487" t="str">
        <f t="shared" si="86"/>
        <v>tbd</v>
      </c>
      <c r="BI95" s="487" t="str">
        <f t="shared" si="87"/>
        <v/>
      </c>
      <c r="BJ95" s="487" t="str">
        <f t="shared" si="88"/>
        <v/>
      </c>
      <c r="BK95" s="489" t="str">
        <f t="shared" si="89"/>
        <v/>
      </c>
      <c r="BL95" s="488">
        <f t="shared" si="74"/>
        <v>0</v>
      </c>
      <c r="BM95" s="495">
        <f t="shared" si="90"/>
        <v>0</v>
      </c>
      <c r="BN95" s="495">
        <f t="shared" si="91"/>
        <v>0</v>
      </c>
      <c r="BO95" s="495">
        <f t="shared" si="92"/>
        <v>0</v>
      </c>
      <c r="BP95" s="495">
        <f t="shared" si="93"/>
        <v>0</v>
      </c>
      <c r="BQ95" s="495">
        <f t="shared" si="94"/>
        <v>0</v>
      </c>
      <c r="BR95" s="495">
        <f t="shared" si="95"/>
        <v>0</v>
      </c>
      <c r="BS95" s="495">
        <f t="shared" si="96"/>
        <v>0</v>
      </c>
      <c r="BT95" s="495">
        <f t="shared" si="97"/>
        <v>0</v>
      </c>
      <c r="BU95" s="495">
        <f t="shared" si="98"/>
        <v>0</v>
      </c>
      <c r="BV95" s="495">
        <f t="shared" si="99"/>
        <v>0</v>
      </c>
      <c r="BW95" s="495">
        <f t="shared" si="100"/>
        <v>0</v>
      </c>
      <c r="BX95" s="495">
        <f t="shared" si="101"/>
        <v>0</v>
      </c>
      <c r="BY95" s="495" t="str">
        <f t="shared" si="102"/>
        <v/>
      </c>
      <c r="BZ95" s="495" t="str">
        <f t="shared" si="103"/>
        <v/>
      </c>
      <c r="CA95" s="759" t="str">
        <f t="shared" si="104"/>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-1</v>
      </c>
      <c r="AR96" s="487">
        <v>-1</v>
      </c>
      <c r="AS96" s="487">
        <v>0</v>
      </c>
      <c r="AT96" s="487">
        <v>0</v>
      </c>
      <c r="AU96" s="493">
        <v>0</v>
      </c>
      <c r="AV96" s="488" t="str">
        <f t="shared" si="73"/>
        <v>tbd</v>
      </c>
      <c r="AW96" s="487" t="str">
        <f t="shared" si="75"/>
        <v>tbd</v>
      </c>
      <c r="AX96" s="487" t="str">
        <f t="shared" si="76"/>
        <v>tbd</v>
      </c>
      <c r="AY96" s="487" t="str">
        <f t="shared" si="77"/>
        <v>tbd</v>
      </c>
      <c r="AZ96" s="487" t="str">
        <f t="shared" si="78"/>
        <v>tbd</v>
      </c>
      <c r="BA96" s="487" t="str">
        <f t="shared" si="79"/>
        <v>tbd</v>
      </c>
      <c r="BB96" s="487" t="str">
        <f t="shared" si="80"/>
        <v>tbd</v>
      </c>
      <c r="BC96" s="487" t="str">
        <f t="shared" si="81"/>
        <v>tbd</v>
      </c>
      <c r="BD96" s="487" t="str">
        <f t="shared" si="82"/>
        <v>tbd</v>
      </c>
      <c r="BE96" s="487" t="str">
        <f t="shared" si="83"/>
        <v>tbd</v>
      </c>
      <c r="BF96" s="487" t="str">
        <f t="shared" si="84"/>
        <v>tbd</v>
      </c>
      <c r="BG96" s="487" t="str">
        <f t="shared" si="85"/>
        <v>tbd</v>
      </c>
      <c r="BH96" s="487" t="str">
        <f t="shared" si="86"/>
        <v>tbd</v>
      </c>
      <c r="BI96" s="487" t="str">
        <f t="shared" si="87"/>
        <v/>
      </c>
      <c r="BJ96" s="487" t="str">
        <f t="shared" si="88"/>
        <v/>
      </c>
      <c r="BK96" s="489" t="str">
        <f t="shared" si="89"/>
        <v/>
      </c>
      <c r="BL96" s="488">
        <f t="shared" si="74"/>
        <v>0</v>
      </c>
      <c r="BM96" s="495">
        <f t="shared" si="90"/>
        <v>0</v>
      </c>
      <c r="BN96" s="495">
        <f t="shared" si="91"/>
        <v>0</v>
      </c>
      <c r="BO96" s="495">
        <f t="shared" si="92"/>
        <v>0</v>
      </c>
      <c r="BP96" s="495">
        <f t="shared" si="93"/>
        <v>0</v>
      </c>
      <c r="BQ96" s="495">
        <f t="shared" si="94"/>
        <v>0</v>
      </c>
      <c r="BR96" s="495">
        <f t="shared" si="95"/>
        <v>0</v>
      </c>
      <c r="BS96" s="495">
        <f t="shared" si="96"/>
        <v>0</v>
      </c>
      <c r="BT96" s="495">
        <f t="shared" si="97"/>
        <v>0</v>
      </c>
      <c r="BU96" s="495">
        <f t="shared" si="98"/>
        <v>0</v>
      </c>
      <c r="BV96" s="495">
        <f t="shared" si="99"/>
        <v>0</v>
      </c>
      <c r="BW96" s="495">
        <f t="shared" si="100"/>
        <v>0</v>
      </c>
      <c r="BX96" s="495">
        <f t="shared" si="101"/>
        <v>0</v>
      </c>
      <c r="BY96" s="495" t="str">
        <f t="shared" si="102"/>
        <v/>
      </c>
      <c r="BZ96" s="495" t="str">
        <f t="shared" si="103"/>
        <v/>
      </c>
      <c r="CA96" s="759" t="str">
        <f t="shared" si="104"/>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-1</v>
      </c>
      <c r="AR97" s="487">
        <v>-1</v>
      </c>
      <c r="AS97" s="487">
        <v>0</v>
      </c>
      <c r="AT97" s="487">
        <v>0</v>
      </c>
      <c r="AU97" s="493">
        <v>0</v>
      </c>
      <c r="AV97" s="488" t="str">
        <f t="shared" si="73"/>
        <v>tbd</v>
      </c>
      <c r="AW97" s="487" t="str">
        <f t="shared" si="75"/>
        <v>tbd</v>
      </c>
      <c r="AX97" s="487" t="str">
        <f t="shared" si="76"/>
        <v>tbd</v>
      </c>
      <c r="AY97" s="487" t="str">
        <f t="shared" si="77"/>
        <v>tbd</v>
      </c>
      <c r="AZ97" s="487" t="str">
        <f t="shared" si="78"/>
        <v>tbd</v>
      </c>
      <c r="BA97" s="487" t="str">
        <f t="shared" si="79"/>
        <v>tbd</v>
      </c>
      <c r="BB97" s="487" t="str">
        <f t="shared" si="80"/>
        <v>tbd</v>
      </c>
      <c r="BC97" s="487" t="str">
        <f t="shared" si="81"/>
        <v>tbd</v>
      </c>
      <c r="BD97" s="487" t="str">
        <f t="shared" si="82"/>
        <v>tbd</v>
      </c>
      <c r="BE97" s="487" t="str">
        <f t="shared" si="83"/>
        <v>tbd</v>
      </c>
      <c r="BF97" s="487" t="str">
        <f t="shared" si="84"/>
        <v>tbd</v>
      </c>
      <c r="BG97" s="487" t="str">
        <f t="shared" si="85"/>
        <v>tbd</v>
      </c>
      <c r="BH97" s="487" t="str">
        <f t="shared" si="86"/>
        <v>tbd</v>
      </c>
      <c r="BI97" s="487" t="str">
        <f t="shared" si="87"/>
        <v/>
      </c>
      <c r="BJ97" s="487" t="str">
        <f t="shared" si="88"/>
        <v/>
      </c>
      <c r="BK97" s="489" t="str">
        <f t="shared" si="89"/>
        <v/>
      </c>
      <c r="BL97" s="488">
        <f t="shared" si="74"/>
        <v>0</v>
      </c>
      <c r="BM97" s="495">
        <f t="shared" si="90"/>
        <v>0</v>
      </c>
      <c r="BN97" s="495">
        <f t="shared" si="91"/>
        <v>0</v>
      </c>
      <c r="BO97" s="495">
        <f t="shared" si="92"/>
        <v>0</v>
      </c>
      <c r="BP97" s="495">
        <f t="shared" si="93"/>
        <v>0</v>
      </c>
      <c r="BQ97" s="495">
        <f t="shared" si="94"/>
        <v>0</v>
      </c>
      <c r="BR97" s="495">
        <f t="shared" si="95"/>
        <v>0</v>
      </c>
      <c r="BS97" s="495">
        <f t="shared" si="96"/>
        <v>0</v>
      </c>
      <c r="BT97" s="495">
        <f t="shared" si="97"/>
        <v>0</v>
      </c>
      <c r="BU97" s="495">
        <f t="shared" si="98"/>
        <v>0</v>
      </c>
      <c r="BV97" s="495">
        <f t="shared" si="99"/>
        <v>0</v>
      </c>
      <c r="BW97" s="495">
        <f t="shared" si="100"/>
        <v>0</v>
      </c>
      <c r="BX97" s="495">
        <f t="shared" si="101"/>
        <v>0</v>
      </c>
      <c r="BY97" s="495" t="str">
        <f t="shared" si="102"/>
        <v/>
      </c>
      <c r="BZ97" s="495" t="str">
        <f t="shared" si="103"/>
        <v/>
      </c>
      <c r="CA97" s="759" t="str">
        <f t="shared" si="104"/>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-1</v>
      </c>
      <c r="AP98" s="487">
        <v>-1</v>
      </c>
      <c r="AQ98" s="487">
        <v>-1</v>
      </c>
      <c r="AR98" s="487">
        <v>-1</v>
      </c>
      <c r="AS98" s="487">
        <v>0</v>
      </c>
      <c r="AT98" s="487">
        <v>0</v>
      </c>
      <c r="AU98" s="493">
        <v>0</v>
      </c>
      <c r="AV98" s="488" t="str">
        <f t="shared" si="73"/>
        <v>tbd</v>
      </c>
      <c r="AW98" s="487" t="str">
        <f t="shared" si="75"/>
        <v>tbd</v>
      </c>
      <c r="AX98" s="487" t="str">
        <f t="shared" si="76"/>
        <v>tbd</v>
      </c>
      <c r="AY98" s="487" t="str">
        <f t="shared" si="77"/>
        <v>tbd</v>
      </c>
      <c r="AZ98" s="487" t="str">
        <f t="shared" si="78"/>
        <v>tbd</v>
      </c>
      <c r="BA98" s="487" t="str">
        <f t="shared" si="79"/>
        <v>tbd</v>
      </c>
      <c r="BB98" s="487" t="str">
        <f t="shared" si="80"/>
        <v>tbd</v>
      </c>
      <c r="BC98" s="487" t="str">
        <f t="shared" si="81"/>
        <v>tbd</v>
      </c>
      <c r="BD98" s="487" t="str">
        <f t="shared" si="82"/>
        <v>tbd</v>
      </c>
      <c r="BE98" s="487" t="str">
        <f t="shared" si="83"/>
        <v>tbd</v>
      </c>
      <c r="BF98" s="487" t="str">
        <f t="shared" si="84"/>
        <v>tbd</v>
      </c>
      <c r="BG98" s="487" t="str">
        <f t="shared" si="85"/>
        <v>tbd</v>
      </c>
      <c r="BH98" s="487" t="str">
        <f t="shared" si="86"/>
        <v>tbd</v>
      </c>
      <c r="BI98" s="487" t="str">
        <f t="shared" si="87"/>
        <v/>
      </c>
      <c r="BJ98" s="487" t="str">
        <f t="shared" si="88"/>
        <v/>
      </c>
      <c r="BK98" s="489" t="str">
        <f t="shared" si="89"/>
        <v/>
      </c>
      <c r="BL98" s="488">
        <f t="shared" si="74"/>
        <v>0</v>
      </c>
      <c r="BM98" s="495">
        <f t="shared" si="90"/>
        <v>0</v>
      </c>
      <c r="BN98" s="495">
        <f t="shared" si="91"/>
        <v>0</v>
      </c>
      <c r="BO98" s="495">
        <f t="shared" si="92"/>
        <v>0</v>
      </c>
      <c r="BP98" s="495">
        <f t="shared" si="93"/>
        <v>0</v>
      </c>
      <c r="BQ98" s="495">
        <f t="shared" si="94"/>
        <v>0</v>
      </c>
      <c r="BR98" s="495">
        <f t="shared" si="95"/>
        <v>0</v>
      </c>
      <c r="BS98" s="495">
        <f t="shared" si="96"/>
        <v>0</v>
      </c>
      <c r="BT98" s="495">
        <f t="shared" si="97"/>
        <v>0</v>
      </c>
      <c r="BU98" s="495">
        <f t="shared" si="98"/>
        <v>0</v>
      </c>
      <c r="BV98" s="495">
        <f t="shared" si="99"/>
        <v>0</v>
      </c>
      <c r="BW98" s="495">
        <f t="shared" si="100"/>
        <v>0</v>
      </c>
      <c r="BX98" s="495">
        <f t="shared" si="101"/>
        <v>0</v>
      </c>
      <c r="BY98" s="495" t="str">
        <f t="shared" si="102"/>
        <v/>
      </c>
      <c r="BZ98" s="495" t="str">
        <f t="shared" si="103"/>
        <v/>
      </c>
      <c r="CA98" s="759" t="str">
        <f t="shared" si="104"/>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-1</v>
      </c>
      <c r="AP99" s="487">
        <v>-1</v>
      </c>
      <c r="AQ99" s="487">
        <v>-1</v>
      </c>
      <c r="AR99" s="487">
        <v>-1</v>
      </c>
      <c r="AS99" s="487">
        <v>0</v>
      </c>
      <c r="AT99" s="487">
        <v>0</v>
      </c>
      <c r="AU99" s="493">
        <v>0</v>
      </c>
      <c r="AV99" s="488" t="str">
        <f t="shared" si="73"/>
        <v>tbd</v>
      </c>
      <c r="AW99" s="487" t="str">
        <f t="shared" si="75"/>
        <v>tbd</v>
      </c>
      <c r="AX99" s="487" t="str">
        <f t="shared" si="76"/>
        <v>tbd</v>
      </c>
      <c r="AY99" s="487" t="str">
        <f t="shared" si="77"/>
        <v>tbd</v>
      </c>
      <c r="AZ99" s="487" t="str">
        <f t="shared" si="78"/>
        <v>tbd</v>
      </c>
      <c r="BA99" s="487" t="str">
        <f t="shared" si="79"/>
        <v>tbd</v>
      </c>
      <c r="BB99" s="487" t="str">
        <f t="shared" si="80"/>
        <v>tbd</v>
      </c>
      <c r="BC99" s="487" t="str">
        <f t="shared" si="81"/>
        <v>tbd</v>
      </c>
      <c r="BD99" s="487" t="str">
        <f t="shared" si="82"/>
        <v>tbd</v>
      </c>
      <c r="BE99" s="487" t="str">
        <f t="shared" si="83"/>
        <v>tbd</v>
      </c>
      <c r="BF99" s="487" t="str">
        <f t="shared" si="84"/>
        <v>tbd</v>
      </c>
      <c r="BG99" s="487" t="str">
        <f t="shared" si="85"/>
        <v>tbd</v>
      </c>
      <c r="BH99" s="487" t="str">
        <f t="shared" si="86"/>
        <v>tbd</v>
      </c>
      <c r="BI99" s="487" t="str">
        <f t="shared" si="87"/>
        <v/>
      </c>
      <c r="BJ99" s="487" t="str">
        <f t="shared" si="88"/>
        <v/>
      </c>
      <c r="BK99" s="489" t="str">
        <f t="shared" si="89"/>
        <v/>
      </c>
      <c r="BL99" s="488">
        <f t="shared" si="74"/>
        <v>0</v>
      </c>
      <c r="BM99" s="495">
        <f t="shared" si="90"/>
        <v>0</v>
      </c>
      <c r="BN99" s="495">
        <f t="shared" si="91"/>
        <v>0</v>
      </c>
      <c r="BO99" s="495">
        <f t="shared" si="92"/>
        <v>0</v>
      </c>
      <c r="BP99" s="495">
        <f t="shared" si="93"/>
        <v>0</v>
      </c>
      <c r="BQ99" s="495">
        <f t="shared" si="94"/>
        <v>0</v>
      </c>
      <c r="BR99" s="495">
        <f t="shared" si="95"/>
        <v>0</v>
      </c>
      <c r="BS99" s="495">
        <f t="shared" si="96"/>
        <v>0</v>
      </c>
      <c r="BT99" s="495">
        <f t="shared" si="97"/>
        <v>0</v>
      </c>
      <c r="BU99" s="495">
        <f t="shared" si="98"/>
        <v>0</v>
      </c>
      <c r="BV99" s="495">
        <f t="shared" si="99"/>
        <v>0</v>
      </c>
      <c r="BW99" s="495">
        <f t="shared" si="100"/>
        <v>0</v>
      </c>
      <c r="BX99" s="495">
        <f t="shared" si="101"/>
        <v>0</v>
      </c>
      <c r="BY99" s="495" t="str">
        <f t="shared" si="102"/>
        <v/>
      </c>
      <c r="BZ99" s="495" t="str">
        <f t="shared" si="103"/>
        <v/>
      </c>
      <c r="CA99" s="759" t="str">
        <f t="shared" si="104"/>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M106" si="105">AF99</f>
        <v>-1</v>
      </c>
      <c r="AG100" s="487">
        <f t="shared" si="105"/>
        <v>-1</v>
      </c>
      <c r="AH100" s="487">
        <f t="shared" si="105"/>
        <v>-1</v>
      </c>
      <c r="AI100" s="487">
        <f t="shared" si="105"/>
        <v>-1</v>
      </c>
      <c r="AJ100" s="487">
        <f t="shared" si="105"/>
        <v>-1</v>
      </c>
      <c r="AK100" s="487">
        <f t="shared" si="105"/>
        <v>-1</v>
      </c>
      <c r="AL100" s="487">
        <f t="shared" si="105"/>
        <v>-1</v>
      </c>
      <c r="AM100" s="487">
        <f t="shared" si="105"/>
        <v>-1</v>
      </c>
      <c r="AN100" s="487">
        <f t="shared" ref="AN100:AU105" si="106">AN99</f>
        <v>-1</v>
      </c>
      <c r="AO100" s="487">
        <f t="shared" si="106"/>
        <v>-1</v>
      </c>
      <c r="AP100" s="487">
        <f t="shared" si="106"/>
        <v>-1</v>
      </c>
      <c r="AQ100" s="487">
        <f t="shared" si="106"/>
        <v>-1</v>
      </c>
      <c r="AR100" s="487">
        <f t="shared" si="106"/>
        <v>-1</v>
      </c>
      <c r="AS100" s="487">
        <f t="shared" si="106"/>
        <v>0</v>
      </c>
      <c r="AT100" s="487">
        <f t="shared" si="106"/>
        <v>0</v>
      </c>
      <c r="AU100" s="493">
        <f t="shared" si="106"/>
        <v>0</v>
      </c>
      <c r="AV100" s="488">
        <f t="shared" si="73"/>
        <v>0</v>
      </c>
      <c r="AW100" s="487">
        <f t="shared" si="75"/>
        <v>0</v>
      </c>
      <c r="AX100" s="487">
        <f t="shared" si="76"/>
        <v>0</v>
      </c>
      <c r="AY100" s="487">
        <f t="shared" si="77"/>
        <v>0</v>
      </c>
      <c r="AZ100" s="487">
        <f t="shared" si="78"/>
        <v>0</v>
      </c>
      <c r="BA100" s="487">
        <f t="shared" si="79"/>
        <v>0</v>
      </c>
      <c r="BB100" s="487">
        <f t="shared" si="80"/>
        <v>0</v>
      </c>
      <c r="BC100" s="487">
        <f t="shared" si="81"/>
        <v>0</v>
      </c>
      <c r="BD100" s="487">
        <f t="shared" si="82"/>
        <v>0</v>
      </c>
      <c r="BE100" s="487">
        <f t="shared" si="83"/>
        <v>0</v>
      </c>
      <c r="BF100" s="487">
        <f t="shared" si="84"/>
        <v>0</v>
      </c>
      <c r="BG100" s="487">
        <f t="shared" si="85"/>
        <v>0</v>
      </c>
      <c r="BH100" s="487">
        <f t="shared" si="86"/>
        <v>0</v>
      </c>
      <c r="BI100" s="487" t="str">
        <f t="shared" si="87"/>
        <v/>
      </c>
      <c r="BJ100" s="487" t="str">
        <f t="shared" si="88"/>
        <v/>
      </c>
      <c r="BK100" s="489" t="str">
        <f t="shared" si="89"/>
        <v/>
      </c>
      <c r="BL100" s="488">
        <f t="shared" si="74"/>
        <v>0</v>
      </c>
      <c r="BM100" s="495">
        <f t="shared" si="90"/>
        <v>0</v>
      </c>
      <c r="BN100" s="495">
        <f t="shared" si="91"/>
        <v>0</v>
      </c>
      <c r="BO100" s="495">
        <f t="shared" si="92"/>
        <v>0</v>
      </c>
      <c r="BP100" s="495">
        <f t="shared" si="93"/>
        <v>0</v>
      </c>
      <c r="BQ100" s="495">
        <f t="shared" si="94"/>
        <v>0</v>
      </c>
      <c r="BR100" s="495">
        <f t="shared" si="95"/>
        <v>0</v>
      </c>
      <c r="BS100" s="495">
        <f t="shared" si="96"/>
        <v>0</v>
      </c>
      <c r="BT100" s="495">
        <f t="shared" si="97"/>
        <v>0</v>
      </c>
      <c r="BU100" s="495">
        <f t="shared" si="98"/>
        <v>0</v>
      </c>
      <c r="BV100" s="495">
        <f t="shared" si="99"/>
        <v>0</v>
      </c>
      <c r="BW100" s="495">
        <f t="shared" si="100"/>
        <v>0</v>
      </c>
      <c r="BX100" s="495">
        <f t="shared" si="101"/>
        <v>0</v>
      </c>
      <c r="BY100" s="495" t="str">
        <f t="shared" si="102"/>
        <v/>
      </c>
      <c r="BZ100" s="495" t="str">
        <f t="shared" si="103"/>
        <v/>
      </c>
      <c r="CA100" s="759" t="str">
        <f t="shared" si="104"/>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105"/>
        <v>-1</v>
      </c>
      <c r="AG101" s="487">
        <f t="shared" si="105"/>
        <v>-1</v>
      </c>
      <c r="AH101" s="487">
        <f t="shared" si="105"/>
        <v>-1</v>
      </c>
      <c r="AI101" s="487">
        <f t="shared" si="105"/>
        <v>-1</v>
      </c>
      <c r="AJ101" s="487">
        <f t="shared" si="105"/>
        <v>-1</v>
      </c>
      <c r="AK101" s="487">
        <f t="shared" si="105"/>
        <v>-1</v>
      </c>
      <c r="AL101" s="487">
        <f t="shared" si="105"/>
        <v>-1</v>
      </c>
      <c r="AM101" s="487">
        <f t="shared" si="105"/>
        <v>-1</v>
      </c>
      <c r="AN101" s="487">
        <f t="shared" si="106"/>
        <v>-1</v>
      </c>
      <c r="AO101" s="487">
        <f t="shared" si="106"/>
        <v>-1</v>
      </c>
      <c r="AP101" s="487">
        <f t="shared" si="106"/>
        <v>-1</v>
      </c>
      <c r="AQ101" s="487">
        <f t="shared" si="106"/>
        <v>-1</v>
      </c>
      <c r="AR101" s="487">
        <f t="shared" si="106"/>
        <v>-1</v>
      </c>
      <c r="AS101" s="487">
        <f t="shared" si="106"/>
        <v>0</v>
      </c>
      <c r="AT101" s="487">
        <f t="shared" si="106"/>
        <v>0</v>
      </c>
      <c r="AU101" s="493">
        <f t="shared" si="106"/>
        <v>0</v>
      </c>
      <c r="AV101" s="488">
        <f t="shared" si="73"/>
        <v>0</v>
      </c>
      <c r="AW101" s="487">
        <f t="shared" si="75"/>
        <v>0</v>
      </c>
      <c r="AX101" s="487">
        <f t="shared" si="76"/>
        <v>0</v>
      </c>
      <c r="AY101" s="487">
        <f t="shared" si="77"/>
        <v>0</v>
      </c>
      <c r="AZ101" s="487">
        <f t="shared" si="78"/>
        <v>0</v>
      </c>
      <c r="BA101" s="487">
        <f t="shared" si="79"/>
        <v>0</v>
      </c>
      <c r="BB101" s="487">
        <f t="shared" si="80"/>
        <v>0</v>
      </c>
      <c r="BC101" s="487">
        <f t="shared" si="81"/>
        <v>0</v>
      </c>
      <c r="BD101" s="487">
        <f t="shared" si="82"/>
        <v>0</v>
      </c>
      <c r="BE101" s="487">
        <f t="shared" si="83"/>
        <v>0</v>
      </c>
      <c r="BF101" s="487">
        <f t="shared" si="84"/>
        <v>0</v>
      </c>
      <c r="BG101" s="487">
        <f t="shared" si="85"/>
        <v>0</v>
      </c>
      <c r="BH101" s="487">
        <f t="shared" si="86"/>
        <v>0</v>
      </c>
      <c r="BI101" s="487" t="str">
        <f t="shared" si="87"/>
        <v/>
      </c>
      <c r="BJ101" s="487" t="str">
        <f t="shared" si="88"/>
        <v/>
      </c>
      <c r="BK101" s="489" t="str">
        <f t="shared" si="89"/>
        <v/>
      </c>
      <c r="BL101" s="488">
        <f t="shared" si="74"/>
        <v>0</v>
      </c>
      <c r="BM101" s="495">
        <f t="shared" si="90"/>
        <v>0</v>
      </c>
      <c r="BN101" s="495">
        <f t="shared" si="91"/>
        <v>0</v>
      </c>
      <c r="BO101" s="495">
        <f t="shared" si="92"/>
        <v>0</v>
      </c>
      <c r="BP101" s="495">
        <f t="shared" si="93"/>
        <v>0</v>
      </c>
      <c r="BQ101" s="495">
        <f t="shared" si="94"/>
        <v>0</v>
      </c>
      <c r="BR101" s="495">
        <f t="shared" si="95"/>
        <v>0</v>
      </c>
      <c r="BS101" s="495">
        <f t="shared" si="96"/>
        <v>0</v>
      </c>
      <c r="BT101" s="495">
        <f t="shared" si="97"/>
        <v>0</v>
      </c>
      <c r="BU101" s="495">
        <f t="shared" si="98"/>
        <v>0</v>
      </c>
      <c r="BV101" s="495">
        <f t="shared" si="99"/>
        <v>0</v>
      </c>
      <c r="BW101" s="495">
        <f t="shared" si="100"/>
        <v>0</v>
      </c>
      <c r="BX101" s="495">
        <f t="shared" si="101"/>
        <v>0</v>
      </c>
      <c r="BY101" s="495" t="str">
        <f t="shared" si="102"/>
        <v/>
      </c>
      <c r="BZ101" s="495" t="str">
        <f t="shared" si="103"/>
        <v/>
      </c>
      <c r="CA101" s="759" t="str">
        <f t="shared" si="104"/>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105"/>
        <v>-1</v>
      </c>
      <c r="AG102" s="487">
        <f t="shared" si="105"/>
        <v>-1</v>
      </c>
      <c r="AH102" s="487">
        <f t="shared" si="105"/>
        <v>-1</v>
      </c>
      <c r="AI102" s="487">
        <f t="shared" si="105"/>
        <v>-1</v>
      </c>
      <c r="AJ102" s="487">
        <f t="shared" si="105"/>
        <v>-1</v>
      </c>
      <c r="AK102" s="487">
        <f t="shared" si="105"/>
        <v>-1</v>
      </c>
      <c r="AL102" s="487">
        <f t="shared" si="105"/>
        <v>-1</v>
      </c>
      <c r="AM102" s="487">
        <f t="shared" si="105"/>
        <v>-1</v>
      </c>
      <c r="AN102" s="487">
        <f t="shared" si="106"/>
        <v>-1</v>
      </c>
      <c r="AO102" s="487">
        <f t="shared" si="106"/>
        <v>-1</v>
      </c>
      <c r="AP102" s="487">
        <f t="shared" si="106"/>
        <v>-1</v>
      </c>
      <c r="AQ102" s="487">
        <f t="shared" si="106"/>
        <v>-1</v>
      </c>
      <c r="AR102" s="487">
        <f t="shared" si="106"/>
        <v>-1</v>
      </c>
      <c r="AS102" s="487">
        <f t="shared" si="106"/>
        <v>0</v>
      </c>
      <c r="AT102" s="487">
        <f t="shared" si="106"/>
        <v>0</v>
      </c>
      <c r="AU102" s="493">
        <f t="shared" si="106"/>
        <v>0</v>
      </c>
      <c r="AV102" s="488">
        <f t="shared" si="73"/>
        <v>0</v>
      </c>
      <c r="AW102" s="487">
        <f t="shared" si="75"/>
        <v>0</v>
      </c>
      <c r="AX102" s="487">
        <f t="shared" si="76"/>
        <v>0</v>
      </c>
      <c r="AY102" s="487">
        <f t="shared" si="77"/>
        <v>0</v>
      </c>
      <c r="AZ102" s="487">
        <f t="shared" si="78"/>
        <v>0</v>
      </c>
      <c r="BA102" s="487">
        <f t="shared" si="79"/>
        <v>0</v>
      </c>
      <c r="BB102" s="487">
        <f t="shared" si="80"/>
        <v>0</v>
      </c>
      <c r="BC102" s="487">
        <f t="shared" si="81"/>
        <v>0</v>
      </c>
      <c r="BD102" s="487">
        <f t="shared" si="82"/>
        <v>0</v>
      </c>
      <c r="BE102" s="487">
        <f t="shared" si="83"/>
        <v>0</v>
      </c>
      <c r="BF102" s="487">
        <f t="shared" si="84"/>
        <v>0</v>
      </c>
      <c r="BG102" s="487">
        <f t="shared" si="85"/>
        <v>0</v>
      </c>
      <c r="BH102" s="487">
        <f t="shared" si="86"/>
        <v>0</v>
      </c>
      <c r="BI102" s="487" t="str">
        <f t="shared" si="87"/>
        <v/>
      </c>
      <c r="BJ102" s="487" t="str">
        <f t="shared" si="88"/>
        <v/>
      </c>
      <c r="BK102" s="489" t="str">
        <f t="shared" si="89"/>
        <v/>
      </c>
      <c r="BL102" s="488">
        <f t="shared" si="74"/>
        <v>0</v>
      </c>
      <c r="BM102" s="495">
        <f t="shared" si="90"/>
        <v>0</v>
      </c>
      <c r="BN102" s="495">
        <f t="shared" si="91"/>
        <v>0</v>
      </c>
      <c r="BO102" s="495">
        <f t="shared" si="92"/>
        <v>0</v>
      </c>
      <c r="BP102" s="495">
        <f t="shared" si="93"/>
        <v>0</v>
      </c>
      <c r="BQ102" s="495">
        <f t="shared" si="94"/>
        <v>0</v>
      </c>
      <c r="BR102" s="495">
        <f t="shared" si="95"/>
        <v>0</v>
      </c>
      <c r="BS102" s="495">
        <f t="shared" si="96"/>
        <v>0</v>
      </c>
      <c r="BT102" s="495">
        <f t="shared" si="97"/>
        <v>0</v>
      </c>
      <c r="BU102" s="495">
        <f t="shared" si="98"/>
        <v>0</v>
      </c>
      <c r="BV102" s="495">
        <f t="shared" si="99"/>
        <v>0</v>
      </c>
      <c r="BW102" s="495">
        <f t="shared" si="100"/>
        <v>0</v>
      </c>
      <c r="BX102" s="495">
        <f t="shared" si="101"/>
        <v>0</v>
      </c>
      <c r="BY102" s="495" t="str">
        <f t="shared" si="102"/>
        <v/>
      </c>
      <c r="BZ102" s="495" t="str">
        <f t="shared" si="103"/>
        <v/>
      </c>
      <c r="CA102" s="759" t="str">
        <f t="shared" si="104"/>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105"/>
        <v>-1</v>
      </c>
      <c r="AG103" s="487">
        <f t="shared" si="105"/>
        <v>-1</v>
      </c>
      <c r="AH103" s="487">
        <f t="shared" si="105"/>
        <v>-1</v>
      </c>
      <c r="AI103" s="487">
        <f t="shared" si="105"/>
        <v>-1</v>
      </c>
      <c r="AJ103" s="487">
        <f t="shared" si="105"/>
        <v>-1</v>
      </c>
      <c r="AK103" s="487">
        <f t="shared" si="105"/>
        <v>-1</v>
      </c>
      <c r="AL103" s="487">
        <f t="shared" si="105"/>
        <v>-1</v>
      </c>
      <c r="AM103" s="487">
        <f t="shared" si="105"/>
        <v>-1</v>
      </c>
      <c r="AN103" s="487">
        <f t="shared" si="106"/>
        <v>-1</v>
      </c>
      <c r="AO103" s="487">
        <f t="shared" si="106"/>
        <v>-1</v>
      </c>
      <c r="AP103" s="487">
        <f t="shared" si="106"/>
        <v>-1</v>
      </c>
      <c r="AQ103" s="487">
        <f t="shared" si="106"/>
        <v>-1</v>
      </c>
      <c r="AR103" s="487">
        <f t="shared" si="106"/>
        <v>-1</v>
      </c>
      <c r="AS103" s="487">
        <f t="shared" si="106"/>
        <v>0</v>
      </c>
      <c r="AT103" s="487">
        <f t="shared" si="106"/>
        <v>0</v>
      </c>
      <c r="AU103" s="493">
        <f t="shared" si="106"/>
        <v>0</v>
      </c>
      <c r="AV103" s="488">
        <f t="shared" si="73"/>
        <v>0</v>
      </c>
      <c r="AW103" s="487">
        <f t="shared" si="75"/>
        <v>0</v>
      </c>
      <c r="AX103" s="487">
        <f t="shared" si="76"/>
        <v>0</v>
      </c>
      <c r="AY103" s="487">
        <f t="shared" si="77"/>
        <v>0</v>
      </c>
      <c r="AZ103" s="487">
        <f t="shared" si="78"/>
        <v>0</v>
      </c>
      <c r="BA103" s="487">
        <f t="shared" si="79"/>
        <v>0</v>
      </c>
      <c r="BB103" s="487">
        <f t="shared" si="80"/>
        <v>0</v>
      </c>
      <c r="BC103" s="487">
        <f t="shared" si="81"/>
        <v>0</v>
      </c>
      <c r="BD103" s="487">
        <f t="shared" si="82"/>
        <v>0</v>
      </c>
      <c r="BE103" s="487">
        <f t="shared" si="83"/>
        <v>0</v>
      </c>
      <c r="BF103" s="487">
        <f t="shared" si="84"/>
        <v>0</v>
      </c>
      <c r="BG103" s="487">
        <f t="shared" si="85"/>
        <v>0</v>
      </c>
      <c r="BH103" s="487">
        <f t="shared" si="86"/>
        <v>0</v>
      </c>
      <c r="BI103" s="487" t="str">
        <f t="shared" si="87"/>
        <v/>
      </c>
      <c r="BJ103" s="487" t="str">
        <f t="shared" si="88"/>
        <v/>
      </c>
      <c r="BK103" s="489" t="str">
        <f t="shared" si="89"/>
        <v/>
      </c>
      <c r="BL103" s="488">
        <f t="shared" si="74"/>
        <v>0</v>
      </c>
      <c r="BM103" s="495">
        <f t="shared" si="90"/>
        <v>0</v>
      </c>
      <c r="BN103" s="495">
        <f t="shared" si="91"/>
        <v>0</v>
      </c>
      <c r="BO103" s="495">
        <f t="shared" si="92"/>
        <v>0</v>
      </c>
      <c r="BP103" s="495">
        <f t="shared" si="93"/>
        <v>0</v>
      </c>
      <c r="BQ103" s="495">
        <f t="shared" si="94"/>
        <v>0</v>
      </c>
      <c r="BR103" s="495">
        <f t="shared" si="95"/>
        <v>0</v>
      </c>
      <c r="BS103" s="495">
        <f t="shared" si="96"/>
        <v>0</v>
      </c>
      <c r="BT103" s="495">
        <f t="shared" si="97"/>
        <v>0</v>
      </c>
      <c r="BU103" s="495">
        <f t="shared" si="98"/>
        <v>0</v>
      </c>
      <c r="BV103" s="495">
        <f t="shared" si="99"/>
        <v>0</v>
      </c>
      <c r="BW103" s="495">
        <f t="shared" si="100"/>
        <v>0</v>
      </c>
      <c r="BX103" s="495">
        <f t="shared" si="101"/>
        <v>0</v>
      </c>
      <c r="BY103" s="495" t="str">
        <f t="shared" si="102"/>
        <v/>
      </c>
      <c r="BZ103" s="495" t="str">
        <f t="shared" si="103"/>
        <v/>
      </c>
      <c r="CA103" s="759" t="str">
        <f t="shared" si="104"/>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si="105"/>
        <v>-1</v>
      </c>
      <c r="AG104" s="487">
        <f t="shared" si="105"/>
        <v>-1</v>
      </c>
      <c r="AH104" s="487">
        <f t="shared" si="105"/>
        <v>-1</v>
      </c>
      <c r="AI104" s="487">
        <f t="shared" si="105"/>
        <v>-1</v>
      </c>
      <c r="AJ104" s="487">
        <f t="shared" si="105"/>
        <v>-1</v>
      </c>
      <c r="AK104" s="487">
        <f t="shared" si="105"/>
        <v>-1</v>
      </c>
      <c r="AL104" s="487">
        <f t="shared" si="105"/>
        <v>-1</v>
      </c>
      <c r="AM104" s="487">
        <f t="shared" si="105"/>
        <v>-1</v>
      </c>
      <c r="AN104" s="487">
        <f t="shared" si="106"/>
        <v>-1</v>
      </c>
      <c r="AO104" s="487">
        <f t="shared" si="106"/>
        <v>-1</v>
      </c>
      <c r="AP104" s="487">
        <f t="shared" si="106"/>
        <v>-1</v>
      </c>
      <c r="AQ104" s="487">
        <f t="shared" si="106"/>
        <v>-1</v>
      </c>
      <c r="AR104" s="487">
        <f t="shared" si="106"/>
        <v>-1</v>
      </c>
      <c r="AS104" s="487">
        <f t="shared" si="106"/>
        <v>0</v>
      </c>
      <c r="AT104" s="487">
        <f t="shared" si="106"/>
        <v>0</v>
      </c>
      <c r="AU104" s="493">
        <f t="shared" si="106"/>
        <v>0</v>
      </c>
      <c r="AV104" s="488">
        <f t="shared" si="73"/>
        <v>0</v>
      </c>
      <c r="AW104" s="487">
        <f t="shared" si="75"/>
        <v>0</v>
      </c>
      <c r="AX104" s="487">
        <f t="shared" si="76"/>
        <v>0</v>
      </c>
      <c r="AY104" s="487">
        <f t="shared" si="77"/>
        <v>0</v>
      </c>
      <c r="AZ104" s="487">
        <f t="shared" si="78"/>
        <v>0</v>
      </c>
      <c r="BA104" s="487">
        <f t="shared" si="79"/>
        <v>0</v>
      </c>
      <c r="BB104" s="487">
        <f t="shared" si="80"/>
        <v>0</v>
      </c>
      <c r="BC104" s="487">
        <f t="shared" si="81"/>
        <v>0</v>
      </c>
      <c r="BD104" s="487">
        <f t="shared" si="82"/>
        <v>0</v>
      </c>
      <c r="BE104" s="487">
        <f t="shared" si="83"/>
        <v>0</v>
      </c>
      <c r="BF104" s="487">
        <f t="shared" si="84"/>
        <v>0</v>
      </c>
      <c r="BG104" s="487">
        <f t="shared" si="85"/>
        <v>0</v>
      </c>
      <c r="BH104" s="487">
        <f t="shared" si="86"/>
        <v>0</v>
      </c>
      <c r="BI104" s="487" t="str">
        <f t="shared" si="87"/>
        <v/>
      </c>
      <c r="BJ104" s="487" t="str">
        <f t="shared" si="88"/>
        <v/>
      </c>
      <c r="BK104" s="489" t="str">
        <f t="shared" si="89"/>
        <v/>
      </c>
      <c r="BL104" s="488">
        <f t="shared" si="74"/>
        <v>0</v>
      </c>
      <c r="BM104" s="495">
        <f t="shared" si="90"/>
        <v>0</v>
      </c>
      <c r="BN104" s="495">
        <f t="shared" si="91"/>
        <v>0</v>
      </c>
      <c r="BO104" s="495">
        <f t="shared" si="92"/>
        <v>0</v>
      </c>
      <c r="BP104" s="495">
        <f t="shared" si="93"/>
        <v>0</v>
      </c>
      <c r="BQ104" s="495">
        <f t="shared" si="94"/>
        <v>0</v>
      </c>
      <c r="BR104" s="495">
        <f t="shared" si="95"/>
        <v>0</v>
      </c>
      <c r="BS104" s="495">
        <f t="shared" si="96"/>
        <v>0</v>
      </c>
      <c r="BT104" s="495">
        <f t="shared" si="97"/>
        <v>0</v>
      </c>
      <c r="BU104" s="495">
        <f t="shared" si="98"/>
        <v>0</v>
      </c>
      <c r="BV104" s="495">
        <f t="shared" si="99"/>
        <v>0</v>
      </c>
      <c r="BW104" s="495">
        <f t="shared" si="100"/>
        <v>0</v>
      </c>
      <c r="BX104" s="495">
        <f t="shared" si="101"/>
        <v>0</v>
      </c>
      <c r="BY104" s="495" t="str">
        <f t="shared" si="102"/>
        <v/>
      </c>
      <c r="BZ104" s="495" t="str">
        <f t="shared" si="103"/>
        <v/>
      </c>
      <c r="CA104" s="759" t="str">
        <f t="shared" si="104"/>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105"/>
        <v>-1</v>
      </c>
      <c r="AG105" s="487">
        <f t="shared" si="105"/>
        <v>-1</v>
      </c>
      <c r="AH105" s="487">
        <f t="shared" si="105"/>
        <v>-1</v>
      </c>
      <c r="AI105" s="487">
        <f t="shared" si="105"/>
        <v>-1</v>
      </c>
      <c r="AJ105" s="487">
        <f t="shared" si="105"/>
        <v>-1</v>
      </c>
      <c r="AK105" s="487">
        <f t="shared" si="105"/>
        <v>-1</v>
      </c>
      <c r="AL105" s="487">
        <f t="shared" si="105"/>
        <v>-1</v>
      </c>
      <c r="AM105" s="487">
        <f t="shared" si="105"/>
        <v>-1</v>
      </c>
      <c r="AN105" s="487">
        <f t="shared" si="106"/>
        <v>-1</v>
      </c>
      <c r="AO105" s="487">
        <f t="shared" si="106"/>
        <v>-1</v>
      </c>
      <c r="AP105" s="487">
        <f t="shared" si="106"/>
        <v>-1</v>
      </c>
      <c r="AQ105" s="487">
        <f t="shared" si="106"/>
        <v>-1</v>
      </c>
      <c r="AR105" s="487">
        <f t="shared" si="106"/>
        <v>-1</v>
      </c>
      <c r="AS105" s="487">
        <f t="shared" si="106"/>
        <v>0</v>
      </c>
      <c r="AT105" s="487">
        <f t="shared" si="106"/>
        <v>0</v>
      </c>
      <c r="AU105" s="493">
        <f t="shared" si="106"/>
        <v>0</v>
      </c>
      <c r="AV105" s="488">
        <f t="shared" si="73"/>
        <v>0</v>
      </c>
      <c r="AW105" s="487">
        <f t="shared" si="75"/>
        <v>0</v>
      </c>
      <c r="AX105" s="487">
        <f t="shared" si="76"/>
        <v>0</v>
      </c>
      <c r="AY105" s="487">
        <f t="shared" si="77"/>
        <v>0</v>
      </c>
      <c r="AZ105" s="487">
        <f t="shared" si="78"/>
        <v>0</v>
      </c>
      <c r="BA105" s="487">
        <f t="shared" si="79"/>
        <v>0</v>
      </c>
      <c r="BB105" s="487">
        <f t="shared" si="80"/>
        <v>0</v>
      </c>
      <c r="BC105" s="487">
        <f t="shared" si="81"/>
        <v>0</v>
      </c>
      <c r="BD105" s="487">
        <f t="shared" si="82"/>
        <v>0</v>
      </c>
      <c r="BE105" s="487">
        <f t="shared" si="83"/>
        <v>0</v>
      </c>
      <c r="BF105" s="487">
        <f t="shared" si="84"/>
        <v>0</v>
      </c>
      <c r="BG105" s="487">
        <f t="shared" si="85"/>
        <v>0</v>
      </c>
      <c r="BH105" s="487">
        <f t="shared" si="86"/>
        <v>0</v>
      </c>
      <c r="BI105" s="487" t="str">
        <f t="shared" si="87"/>
        <v/>
      </c>
      <c r="BJ105" s="487" t="str">
        <f t="shared" si="88"/>
        <v/>
      </c>
      <c r="BK105" s="489" t="str">
        <f t="shared" si="89"/>
        <v/>
      </c>
      <c r="BL105" s="488">
        <f t="shared" si="74"/>
        <v>0</v>
      </c>
      <c r="BM105" s="495">
        <f t="shared" si="90"/>
        <v>0</v>
      </c>
      <c r="BN105" s="495">
        <f t="shared" si="91"/>
        <v>0</v>
      </c>
      <c r="BO105" s="495">
        <f t="shared" si="92"/>
        <v>0</v>
      </c>
      <c r="BP105" s="495">
        <f t="shared" si="93"/>
        <v>0</v>
      </c>
      <c r="BQ105" s="495">
        <f t="shared" si="94"/>
        <v>0</v>
      </c>
      <c r="BR105" s="495">
        <f t="shared" si="95"/>
        <v>0</v>
      </c>
      <c r="BS105" s="495">
        <f t="shared" si="96"/>
        <v>0</v>
      </c>
      <c r="BT105" s="495">
        <f t="shared" si="97"/>
        <v>0</v>
      </c>
      <c r="BU105" s="495">
        <f t="shared" si="98"/>
        <v>0</v>
      </c>
      <c r="BV105" s="495">
        <f t="shared" si="99"/>
        <v>0</v>
      </c>
      <c r="BW105" s="495">
        <f t="shared" si="100"/>
        <v>0</v>
      </c>
      <c r="BX105" s="495">
        <f t="shared" si="101"/>
        <v>0</v>
      </c>
      <c r="BY105" s="495" t="str">
        <f t="shared" si="102"/>
        <v/>
      </c>
      <c r="BZ105" s="495" t="str">
        <f t="shared" si="103"/>
        <v/>
      </c>
      <c r="CA105" s="759" t="str">
        <f t="shared" si="104"/>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105"/>
        <v>-1</v>
      </c>
      <c r="AG106" s="487">
        <f t="shared" si="105"/>
        <v>-1</v>
      </c>
      <c r="AH106" s="487">
        <f t="shared" si="105"/>
        <v>-1</v>
      </c>
      <c r="AI106" s="487">
        <f t="shared" si="105"/>
        <v>-1</v>
      </c>
      <c r="AJ106" s="487">
        <f t="shared" si="105"/>
        <v>-1</v>
      </c>
      <c r="AK106" s="487">
        <f t="shared" si="105"/>
        <v>-1</v>
      </c>
      <c r="AL106" s="487">
        <f t="shared" si="105"/>
        <v>-1</v>
      </c>
      <c r="AM106" s="487">
        <f t="shared" ref="AM106" si="107">AM105</f>
        <v>-1</v>
      </c>
      <c r="AN106" s="487">
        <f t="shared" ref="AN106:AU106" si="108">AN105</f>
        <v>-1</v>
      </c>
      <c r="AO106" s="487">
        <f t="shared" si="108"/>
        <v>-1</v>
      </c>
      <c r="AP106" s="487">
        <f t="shared" si="108"/>
        <v>-1</v>
      </c>
      <c r="AQ106" s="487">
        <f t="shared" si="108"/>
        <v>-1</v>
      </c>
      <c r="AR106" s="487">
        <f t="shared" si="108"/>
        <v>-1</v>
      </c>
      <c r="AS106" s="487">
        <f t="shared" si="108"/>
        <v>0</v>
      </c>
      <c r="AT106" s="487">
        <f t="shared" si="108"/>
        <v>0</v>
      </c>
      <c r="AU106" s="493">
        <f t="shared" si="108"/>
        <v>0</v>
      </c>
      <c r="AV106" s="488">
        <f t="shared" si="73"/>
        <v>0</v>
      </c>
      <c r="AW106" s="487">
        <f t="shared" si="75"/>
        <v>0</v>
      </c>
      <c r="AX106" s="487">
        <f t="shared" si="76"/>
        <v>0</v>
      </c>
      <c r="AY106" s="487">
        <f t="shared" si="77"/>
        <v>0</v>
      </c>
      <c r="AZ106" s="487">
        <f t="shared" si="78"/>
        <v>0</v>
      </c>
      <c r="BA106" s="487">
        <f t="shared" si="79"/>
        <v>0</v>
      </c>
      <c r="BB106" s="487">
        <f t="shared" si="80"/>
        <v>0</v>
      </c>
      <c r="BC106" s="487">
        <f t="shared" si="81"/>
        <v>0</v>
      </c>
      <c r="BD106" s="487">
        <f t="shared" si="82"/>
        <v>0</v>
      </c>
      <c r="BE106" s="487">
        <f t="shared" si="83"/>
        <v>0</v>
      </c>
      <c r="BF106" s="487">
        <f t="shared" si="84"/>
        <v>0</v>
      </c>
      <c r="BG106" s="487">
        <f t="shared" si="85"/>
        <v>0</v>
      </c>
      <c r="BH106" s="487">
        <f t="shared" si="86"/>
        <v>0</v>
      </c>
      <c r="BI106" s="487" t="str">
        <f t="shared" si="87"/>
        <v/>
      </c>
      <c r="BJ106" s="487" t="str">
        <f t="shared" si="88"/>
        <v/>
      </c>
      <c r="BK106" s="489" t="str">
        <f t="shared" si="89"/>
        <v/>
      </c>
      <c r="BL106" s="488">
        <f t="shared" si="74"/>
        <v>0</v>
      </c>
      <c r="BM106" s="495">
        <f t="shared" si="90"/>
        <v>0</v>
      </c>
      <c r="BN106" s="495">
        <f t="shared" si="91"/>
        <v>0</v>
      </c>
      <c r="BO106" s="495">
        <f t="shared" si="92"/>
        <v>0</v>
      </c>
      <c r="BP106" s="495">
        <f t="shared" si="93"/>
        <v>0</v>
      </c>
      <c r="BQ106" s="495">
        <f t="shared" si="94"/>
        <v>0</v>
      </c>
      <c r="BR106" s="495">
        <f t="shared" si="95"/>
        <v>0</v>
      </c>
      <c r="BS106" s="495">
        <f t="shared" si="96"/>
        <v>0</v>
      </c>
      <c r="BT106" s="495">
        <f t="shared" si="97"/>
        <v>0</v>
      </c>
      <c r="BU106" s="495">
        <f t="shared" si="98"/>
        <v>0</v>
      </c>
      <c r="BV106" s="495">
        <f t="shared" si="99"/>
        <v>0</v>
      </c>
      <c r="BW106" s="495">
        <f t="shared" si="100"/>
        <v>0</v>
      </c>
      <c r="BX106" s="495">
        <f t="shared" si="101"/>
        <v>0</v>
      </c>
      <c r="BY106" s="495" t="str">
        <f t="shared" si="102"/>
        <v/>
      </c>
      <c r="BZ106" s="495" t="str">
        <f t="shared" si="103"/>
        <v/>
      </c>
      <c r="CA106" s="759" t="str">
        <f t="shared" si="104"/>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ref="AF107:AM107" si="109">AF106</f>
        <v>-1</v>
      </c>
      <c r="AG107" s="762">
        <f t="shared" si="109"/>
        <v>-1</v>
      </c>
      <c r="AH107" s="762">
        <f t="shared" si="109"/>
        <v>-1</v>
      </c>
      <c r="AI107" s="762">
        <f t="shared" si="109"/>
        <v>-1</v>
      </c>
      <c r="AJ107" s="762">
        <f t="shared" si="109"/>
        <v>-1</v>
      </c>
      <c r="AK107" s="762">
        <f t="shared" si="109"/>
        <v>-1</v>
      </c>
      <c r="AL107" s="762">
        <f t="shared" si="109"/>
        <v>-1</v>
      </c>
      <c r="AM107" s="762">
        <f t="shared" si="109"/>
        <v>-1</v>
      </c>
      <c r="AN107" s="762">
        <f t="shared" ref="AN107:AU107" si="110">AN106</f>
        <v>-1</v>
      </c>
      <c r="AO107" s="762">
        <f t="shared" si="110"/>
        <v>-1</v>
      </c>
      <c r="AP107" s="762">
        <f t="shared" si="110"/>
        <v>-1</v>
      </c>
      <c r="AQ107" s="762">
        <f t="shared" si="110"/>
        <v>-1</v>
      </c>
      <c r="AR107" s="762">
        <f t="shared" si="110"/>
        <v>-1</v>
      </c>
      <c r="AS107" s="762">
        <f t="shared" si="110"/>
        <v>0</v>
      </c>
      <c r="AT107" s="762">
        <f t="shared" si="110"/>
        <v>0</v>
      </c>
      <c r="AU107" s="763">
        <f t="shared" si="110"/>
        <v>0</v>
      </c>
      <c r="AV107" s="490">
        <f t="shared" si="73"/>
        <v>0</v>
      </c>
      <c r="AW107" s="491">
        <f t="shared" si="75"/>
        <v>0</v>
      </c>
      <c r="AX107" s="491">
        <f t="shared" si="76"/>
        <v>0</v>
      </c>
      <c r="AY107" s="491">
        <f t="shared" si="77"/>
        <v>0</v>
      </c>
      <c r="AZ107" s="491">
        <f t="shared" si="78"/>
        <v>0</v>
      </c>
      <c r="BA107" s="491">
        <f t="shared" si="79"/>
        <v>0</v>
      </c>
      <c r="BB107" s="491">
        <f t="shared" si="80"/>
        <v>0</v>
      </c>
      <c r="BC107" s="491">
        <f t="shared" si="81"/>
        <v>0</v>
      </c>
      <c r="BD107" s="491">
        <f t="shared" si="82"/>
        <v>0</v>
      </c>
      <c r="BE107" s="491">
        <f t="shared" si="83"/>
        <v>0</v>
      </c>
      <c r="BF107" s="491">
        <f t="shared" si="84"/>
        <v>0</v>
      </c>
      <c r="BG107" s="491">
        <f t="shared" si="85"/>
        <v>0</v>
      </c>
      <c r="BH107" s="491">
        <f t="shared" si="86"/>
        <v>0</v>
      </c>
      <c r="BI107" s="491" t="str">
        <f t="shared" si="87"/>
        <v/>
      </c>
      <c r="BJ107" s="491" t="str">
        <f t="shared" si="88"/>
        <v/>
      </c>
      <c r="BK107" s="492" t="str">
        <f t="shared" si="89"/>
        <v/>
      </c>
      <c r="BL107" s="490">
        <f t="shared" si="74"/>
        <v>0</v>
      </c>
      <c r="BM107" s="496">
        <f t="shared" si="90"/>
        <v>0</v>
      </c>
      <c r="BN107" s="496">
        <f t="shared" si="91"/>
        <v>0</v>
      </c>
      <c r="BO107" s="496">
        <f t="shared" si="92"/>
        <v>0</v>
      </c>
      <c r="BP107" s="496">
        <f t="shared" si="93"/>
        <v>0</v>
      </c>
      <c r="BQ107" s="496">
        <f t="shared" si="94"/>
        <v>0</v>
      </c>
      <c r="BR107" s="496">
        <f t="shared" si="95"/>
        <v>0</v>
      </c>
      <c r="BS107" s="496">
        <f t="shared" si="96"/>
        <v>0</v>
      </c>
      <c r="BT107" s="496">
        <f t="shared" si="97"/>
        <v>0</v>
      </c>
      <c r="BU107" s="496">
        <f t="shared" si="98"/>
        <v>0</v>
      </c>
      <c r="BV107" s="496">
        <f t="shared" si="99"/>
        <v>0</v>
      </c>
      <c r="BW107" s="496">
        <f t="shared" si="100"/>
        <v>0</v>
      </c>
      <c r="BX107" s="496">
        <f t="shared" si="101"/>
        <v>0</v>
      </c>
      <c r="BY107" s="496" t="str">
        <f t="shared" si="102"/>
        <v/>
      </c>
      <c r="BZ107" s="496" t="str">
        <f t="shared" si="103"/>
        <v/>
      </c>
      <c r="CA107" s="760" t="str">
        <f t="shared" si="104"/>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IC</v>
      </c>
      <c r="AG109" s="768" t="str">
        <f t="shared" ref="AG109:CA109" si="111">AG6</f>
        <v>kIC</v>
      </c>
      <c r="AH109" s="768" t="str">
        <f t="shared" si="111"/>
        <v>pIC</v>
      </c>
      <c r="AI109" s="768" t="str">
        <f t="shared" si="111"/>
        <v>tstIC</v>
      </c>
      <c r="AJ109" s="768" t="str">
        <f t="shared" si="111"/>
        <v>bckIC</v>
      </c>
      <c r="AK109" s="768" t="str">
        <f t="shared" si="111"/>
        <v>rdlIC</v>
      </c>
      <c r="AL109" s="768" t="str">
        <f t="shared" si="111"/>
        <v>bmpIC</v>
      </c>
      <c r="AM109" s="768" t="str">
        <f t="shared" si="111"/>
        <v>sawIC</v>
      </c>
      <c r="AN109" s="768" t="str">
        <f t="shared" si="111"/>
        <v>venIC</v>
      </c>
      <c r="AO109" s="768" t="str">
        <f t="shared" si="111"/>
        <v>subIC</v>
      </c>
      <c r="AP109" s="768" t="str">
        <f t="shared" si="111"/>
        <v>devIC</v>
      </c>
      <c r="AQ109" s="768" t="str">
        <f t="shared" si="111"/>
        <v>quaIC</v>
      </c>
      <c r="AR109" s="768" t="str">
        <f t="shared" si="111"/>
        <v>prdIC</v>
      </c>
      <c r="AS109" s="768" t="str">
        <f t="shared" si="111"/>
        <v>Product 14</v>
      </c>
      <c r="AT109" s="768" t="str">
        <f t="shared" si="111"/>
        <v>Product 15</v>
      </c>
      <c r="AU109" s="769" t="str">
        <f t="shared" si="111"/>
        <v>Product 16</v>
      </c>
      <c r="AV109" s="746" t="str">
        <f t="shared" si="111"/>
        <v>IC</v>
      </c>
      <c r="AW109" s="747" t="str">
        <f t="shared" si="111"/>
        <v>kIC</v>
      </c>
      <c r="AX109" s="747" t="str">
        <f t="shared" si="111"/>
        <v>pIC</v>
      </c>
      <c r="AY109" s="747" t="str">
        <f t="shared" si="111"/>
        <v>tstIC</v>
      </c>
      <c r="AZ109" s="747" t="str">
        <f t="shared" si="111"/>
        <v>bckIC</v>
      </c>
      <c r="BA109" s="747" t="str">
        <f t="shared" si="111"/>
        <v>rdlIC</v>
      </c>
      <c r="BB109" s="747" t="str">
        <f t="shared" si="111"/>
        <v>bmpIC</v>
      </c>
      <c r="BC109" s="747" t="str">
        <f t="shared" si="111"/>
        <v>sawIC</v>
      </c>
      <c r="BD109" s="747" t="str">
        <f t="shared" si="111"/>
        <v>venIC</v>
      </c>
      <c r="BE109" s="747" t="str">
        <f t="shared" si="111"/>
        <v>subIC</v>
      </c>
      <c r="BF109" s="747" t="str">
        <f t="shared" si="111"/>
        <v>devIC</v>
      </c>
      <c r="BG109" s="747" t="str">
        <f t="shared" si="111"/>
        <v>quaIC</v>
      </c>
      <c r="BH109" s="747" t="str">
        <f t="shared" si="111"/>
        <v>prdIC</v>
      </c>
      <c r="BI109" s="747" t="str">
        <f t="shared" si="111"/>
        <v>Product 14</v>
      </c>
      <c r="BJ109" s="747" t="str">
        <f t="shared" si="111"/>
        <v>Product 15</v>
      </c>
      <c r="BK109" s="748" t="str">
        <f t="shared" si="111"/>
        <v>Product 16</v>
      </c>
      <c r="BL109" s="755" t="str">
        <f t="shared" si="111"/>
        <v>IC</v>
      </c>
      <c r="BM109" s="747" t="str">
        <f t="shared" si="111"/>
        <v>kIC</v>
      </c>
      <c r="BN109" s="747" t="str">
        <f t="shared" si="111"/>
        <v>pIC</v>
      </c>
      <c r="BO109" s="747" t="str">
        <f t="shared" si="111"/>
        <v>tstIC</v>
      </c>
      <c r="BP109" s="747" t="str">
        <f t="shared" si="111"/>
        <v>bckIC</v>
      </c>
      <c r="BQ109" s="747" t="str">
        <f t="shared" si="111"/>
        <v>rdlIC</v>
      </c>
      <c r="BR109" s="747" t="str">
        <f t="shared" si="111"/>
        <v>bmpIC</v>
      </c>
      <c r="BS109" s="747" t="str">
        <f t="shared" si="111"/>
        <v>sawIC</v>
      </c>
      <c r="BT109" s="747" t="str">
        <f t="shared" si="111"/>
        <v>venIC</v>
      </c>
      <c r="BU109" s="747" t="str">
        <f t="shared" si="111"/>
        <v>subIC</v>
      </c>
      <c r="BV109" s="747" t="str">
        <f t="shared" si="111"/>
        <v>devIC</v>
      </c>
      <c r="BW109" s="747" t="str">
        <f t="shared" si="111"/>
        <v>quaIC</v>
      </c>
      <c r="BX109" s="747" t="str">
        <f t="shared" si="111"/>
        <v>prdIC</v>
      </c>
      <c r="BY109" s="747" t="str">
        <f>BY6</f>
        <v>Product 14</v>
      </c>
      <c r="BZ109" s="747" t="str">
        <f t="shared" si="111"/>
        <v>Product 15</v>
      </c>
      <c r="CA109" s="748" t="str">
        <f t="shared" si="111"/>
        <v>Product 16</v>
      </c>
    </row>
    <row r="110" spans="1:79" s="121" customFormat="1" ht="19.899999999999999" customHeight="1" x14ac:dyDescent="0.25">
      <c r="A110" s="1378" t="s">
        <v>1510</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t="b">
        <v>0</v>
      </c>
      <c r="AR110" s="765" t="b">
        <v>0</v>
      </c>
      <c r="AS110" s="765">
        <v>0</v>
      </c>
      <c r="AT110" s="765">
        <v>0</v>
      </c>
      <c r="AU110" s="766">
        <v>0</v>
      </c>
      <c r="AV110" s="752" t="str">
        <f>IF(AF110,IFERROR(LEFT($V110,SEARCH(" (",$V110)-1),$V110),"")</f>
        <v/>
      </c>
      <c r="AW110" s="753" t="str">
        <f t="shared" ref="AW110" si="112">IF(AG110,IFERROR(LEFT($V110,SEARCH(" (",$V110)-1),$V110),"")</f>
        <v/>
      </c>
      <c r="AX110" s="753" t="str">
        <f t="shared" ref="AX110" si="113">IF(AH110,IFERROR(LEFT($V110,SEARCH(" (",$V110)-1),$V110),"")</f>
        <v/>
      </c>
      <c r="AY110" s="753" t="str">
        <f t="shared" ref="AY110" si="114">IF(AI110,IFERROR(LEFT($V110,SEARCH(" (",$V110)-1),$V110),"")</f>
        <v/>
      </c>
      <c r="AZ110" s="753" t="str">
        <f t="shared" ref="AZ110" si="115">IF(AJ110,IFERROR(LEFT($V110,SEARCH(" (",$V110)-1),$V110),"")</f>
        <v/>
      </c>
      <c r="BA110" s="753" t="str">
        <f t="shared" ref="BA110" si="116">IF(AK110,IFERROR(LEFT($V110,SEARCH(" (",$V110)-1),$V110),"")</f>
        <v/>
      </c>
      <c r="BB110" s="753" t="str">
        <f t="shared" ref="BB110" si="117">IF(AL110,IFERROR(LEFT($V110,SEARCH(" (",$V110)-1),$V110),"")</f>
        <v/>
      </c>
      <c r="BC110" s="753" t="str">
        <f t="shared" ref="BC110" si="118">IF(AM110,IFERROR(LEFT($V110,SEARCH(" (",$V110)-1),$V110),"")</f>
        <v/>
      </c>
      <c r="BD110" s="753" t="str">
        <f t="shared" ref="BD110" si="119">IF(AN110,IFERROR(LEFT($V110,SEARCH(" (",$V110)-1),$V110),"")</f>
        <v/>
      </c>
      <c r="BE110" s="753" t="str">
        <f t="shared" ref="BE110" si="120">IF(AO110,IFERROR(LEFT($V110,SEARCH(" (",$V110)-1),$V110),"")</f>
        <v/>
      </c>
      <c r="BF110" s="753" t="str">
        <f t="shared" ref="BF110" si="121">IF(AP110,IFERROR(LEFT($V110,SEARCH(" (",$V110)-1),$V110),"")</f>
        <v/>
      </c>
      <c r="BG110" s="753" t="str">
        <f t="shared" ref="BG110" si="122">IF(AQ110,IFERROR(LEFT($V110,SEARCH(" (",$V110)-1),$V110),"")</f>
        <v/>
      </c>
      <c r="BH110" s="753" t="str">
        <f t="shared" ref="BH110" si="123">IF(AR110,IFERROR(LEFT($V110,SEARCH(" (",$V110)-1),$V110),"")</f>
        <v/>
      </c>
      <c r="BI110" s="753" t="str">
        <f t="shared" ref="BI110" si="124">IF(AS110,IFERROR(LEFT($V110,SEARCH(" (",$V110)-1),$V110),"")</f>
        <v/>
      </c>
      <c r="BJ110" s="753" t="str">
        <f t="shared" ref="BJ110" si="125">IF(AT110,IFERROR(LEFT($V110,SEARCH(" (",$V110)-1),$V110),"")</f>
        <v/>
      </c>
      <c r="BK110" s="754" t="str">
        <f t="shared" ref="BK110" si="126">IF(AU110,IFERROR(LEFT($V110,SEARCH(" (",$V110)-1),$V110),"")</f>
        <v/>
      </c>
      <c r="BL110" s="757" t="str">
        <f>IF(AF110,IFERROR(LEFT($W110,SEARCH(" (",$W110)-1),$W110),"")</f>
        <v/>
      </c>
      <c r="BM110" s="753" t="str">
        <f t="shared" ref="BM110" si="127">IF(AG110,IFERROR(LEFT($W110,SEARCH(" (",$W110)-1),$W110),"")</f>
        <v/>
      </c>
      <c r="BN110" s="753" t="str">
        <f t="shared" ref="BN110" si="128">IF(AH110,IFERROR(LEFT($W110,SEARCH(" (",$W110)-1),$W110),"")</f>
        <v/>
      </c>
      <c r="BO110" s="753" t="str">
        <f t="shared" ref="BO110" si="129">IF(AI110,IFERROR(LEFT($W110,SEARCH(" (",$W110)-1),$W110),"")</f>
        <v/>
      </c>
      <c r="BP110" s="753" t="str">
        <f t="shared" ref="BP110" si="130">IF(AJ110,IFERROR(LEFT($W110,SEARCH(" (",$W110)-1),$W110),"")</f>
        <v/>
      </c>
      <c r="BQ110" s="753" t="str">
        <f t="shared" ref="BQ110" si="131">IF(AK110,IFERROR(LEFT($W110,SEARCH(" (",$W110)-1),$W110),"")</f>
        <v/>
      </c>
      <c r="BR110" s="753" t="str">
        <f t="shared" ref="BR110" si="132">IF(AL110,IFERROR(LEFT($W110,SEARCH(" (",$W110)-1),$W110),"")</f>
        <v/>
      </c>
      <c r="BS110" s="753" t="str">
        <f t="shared" ref="BS110" si="133">IF(AM110,IFERROR(LEFT($W110,SEARCH(" (",$W110)-1),$W110),"")</f>
        <v/>
      </c>
      <c r="BT110" s="753" t="str">
        <f t="shared" ref="BT110" si="134">IF(AN110,IFERROR(LEFT($W110,SEARCH(" (",$W110)-1),$W110),"")</f>
        <v/>
      </c>
      <c r="BU110" s="753" t="str">
        <f t="shared" ref="BU110" si="135">IF(AO110,IFERROR(LEFT($W110,SEARCH(" (",$W110)-1),$W110),"")</f>
        <v/>
      </c>
      <c r="BV110" s="753" t="str">
        <f t="shared" ref="BV110" si="136">IF(AP110,IFERROR(LEFT($W110,SEARCH(" (",$W110)-1),$W110),"")</f>
        <v/>
      </c>
      <c r="BW110" s="753" t="str">
        <f t="shared" ref="BW110" si="137">IF(AQ110,IFERROR(LEFT($W110,SEARCH(" (",$W110)-1),$W110),"")</f>
        <v/>
      </c>
      <c r="BX110" s="753" t="str">
        <f t="shared" ref="BX110" si="138">IF(AR110,IFERROR(LEFT($W110,SEARCH(" (",$W110)-1),$W110),"")</f>
        <v/>
      </c>
      <c r="BY110" s="753" t="str">
        <f t="shared" ref="BY110" si="139">IF(AS110,IFERROR(LEFT($W110,SEARCH(" (",$W110)-1),$W110),"")</f>
        <v/>
      </c>
      <c r="BZ110" s="753" t="str">
        <f t="shared" ref="BZ110" si="140">IF(AT110,IFERROR(LEFT($W110,SEARCH(" (",$W110)-1),$W110),"")</f>
        <v/>
      </c>
      <c r="CA110" s="754" t="str">
        <f t="shared" ref="CA110" si="141">IF(AU110,IFERROR(LEFT($W110,SEARCH(" (",$W110)-1),$W110),"")</f>
        <v/>
      </c>
    </row>
    <row r="111" spans="1:79" s="121" customFormat="1" ht="19.899999999999999" customHeight="1" x14ac:dyDescent="0.25">
      <c r="A111" s="7" t="s">
        <v>1511</v>
      </c>
      <c r="B111" s="7" t="s">
        <v>1512</v>
      </c>
      <c r="C111" s="2" t="s">
        <v>1513</v>
      </c>
      <c r="D111" s="4" t="s">
        <v>1514</v>
      </c>
      <c r="E111" s="4" t="s">
        <v>1515</v>
      </c>
      <c r="F111" s="862" t="s">
        <v>1516</v>
      </c>
      <c r="G111" s="862" t="s">
        <v>1516</v>
      </c>
      <c r="H111" s="4"/>
      <c r="I111" s="15"/>
      <c r="J111" s="47" t="s">
        <v>86</v>
      </c>
      <c r="K111" s="48"/>
      <c r="L111" s="48"/>
      <c r="M111" s="49"/>
      <c r="N111" s="863" t="s">
        <v>1516</v>
      </c>
      <c r="O111" s="864" t="s">
        <v>1516</v>
      </c>
      <c r="P111" s="864" t="s">
        <v>1516</v>
      </c>
      <c r="Q111" s="864" t="s">
        <v>1516</v>
      </c>
      <c r="R111" s="864" t="s">
        <v>1516</v>
      </c>
      <c r="S111" s="864" t="s">
        <v>1516</v>
      </c>
      <c r="T111" s="865" t="s">
        <v>1516</v>
      </c>
      <c r="U111" s="49"/>
      <c r="V111" s="58" t="s">
        <v>86</v>
      </c>
      <c r="W111" s="866" t="s">
        <v>1516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-1</v>
      </c>
      <c r="AR111" s="487">
        <v>-1</v>
      </c>
      <c r="AS111" s="487">
        <v>0</v>
      </c>
      <c r="AT111" s="487">
        <v>0</v>
      </c>
      <c r="AU111" s="493">
        <v>0</v>
      </c>
      <c r="AV111" s="488" t="str">
        <f t="shared" ref="AV111:AV174" si="142">IF(AF111,IFERROR(LEFT($V111,SEARCH(" (",$V111)-1),$V111),"")</f>
        <v>tbd</v>
      </c>
      <c r="AW111" s="487" t="str">
        <f t="shared" ref="AW111:AW174" si="143">IF(AG111,IFERROR(LEFT($V111,SEARCH(" (",$V111)-1),$V111),"")</f>
        <v>tbd</v>
      </c>
      <c r="AX111" s="487" t="str">
        <f t="shared" ref="AX111:AX174" si="144">IF(AH111,IFERROR(LEFT($V111,SEARCH(" (",$V111)-1),$V111),"")</f>
        <v>tbd</v>
      </c>
      <c r="AY111" s="487" t="str">
        <f t="shared" ref="AY111:AY174" si="145">IF(AI111,IFERROR(LEFT($V111,SEARCH(" (",$V111)-1),$V111),"")</f>
        <v>tbd</v>
      </c>
      <c r="AZ111" s="487" t="str">
        <f t="shared" ref="AZ111:AZ174" si="146">IF(AJ111,IFERROR(LEFT($V111,SEARCH(" (",$V111)-1),$V111),"")</f>
        <v>tbd</v>
      </c>
      <c r="BA111" s="487" t="str">
        <f t="shared" ref="BA111:BA174" si="147">IF(AK111,IFERROR(LEFT($V111,SEARCH(" (",$V111)-1),$V111),"")</f>
        <v>tbd</v>
      </c>
      <c r="BB111" s="487" t="str">
        <f t="shared" ref="BB111:BB174" si="148">IF(AL111,IFERROR(LEFT($V111,SEARCH(" (",$V111)-1),$V111),"")</f>
        <v>tbd</v>
      </c>
      <c r="BC111" s="487" t="str">
        <f t="shared" ref="BC111:BC174" si="149">IF(AM111,IFERROR(LEFT($V111,SEARCH(" (",$V111)-1),$V111),"")</f>
        <v>tbd</v>
      </c>
      <c r="BD111" s="487" t="str">
        <f t="shared" ref="BD111:BD174" si="150">IF(AN111,IFERROR(LEFT($V111,SEARCH(" (",$V111)-1),$V111),"")</f>
        <v>tbd</v>
      </c>
      <c r="BE111" s="487" t="str">
        <f t="shared" ref="BE111:BE174" si="151">IF(AO111,IFERROR(LEFT($V111,SEARCH(" (",$V111)-1),$V111),"")</f>
        <v>tbd</v>
      </c>
      <c r="BF111" s="487" t="str">
        <f t="shared" ref="BF111:BF174" si="152">IF(AP111,IFERROR(LEFT($V111,SEARCH(" (",$V111)-1),$V111),"")</f>
        <v>tbd</v>
      </c>
      <c r="BG111" s="487" t="str">
        <f t="shared" ref="BG111:BG174" si="153">IF(AQ111,IFERROR(LEFT($V111,SEARCH(" (",$V111)-1),$V111),"")</f>
        <v>tbd</v>
      </c>
      <c r="BH111" s="487" t="str">
        <f t="shared" ref="BH111:BH174" si="154">IF(AR111,IFERROR(LEFT($V111,SEARCH(" (",$V111)-1),$V111),"")</f>
        <v>tbd</v>
      </c>
      <c r="BI111" s="487" t="str">
        <f t="shared" ref="BI111:BI174" si="155">IF(AS111,IFERROR(LEFT($V111,SEARCH(" (",$V111)-1),$V111),"")</f>
        <v/>
      </c>
      <c r="BJ111" s="487" t="str">
        <f t="shared" ref="BJ111:BJ174" si="156">IF(AT111,IFERROR(LEFT($V111,SEARCH(" (",$V111)-1),$V111),"")</f>
        <v/>
      </c>
      <c r="BK111" s="489" t="str">
        <f t="shared" ref="BK111:BK174" si="157">IF(AU111,IFERROR(LEFT($V111,SEARCH(" (",$V111)-1),$V111),"")</f>
        <v/>
      </c>
      <c r="BL111" s="495" t="str">
        <f t="shared" ref="BL111:BL174" si="158">IF(AF111,IFERROR(LEFT($W111,SEARCH(" (",$W111)-1),$W111),"")</f>
        <v>not req'ed</v>
      </c>
      <c r="BM111" s="487" t="str">
        <f t="shared" ref="BM111:BM174" si="159">IF(AG111,IFERROR(LEFT($W111,SEARCH(" (",$W111)-1),$W111),"")</f>
        <v>not req'ed</v>
      </c>
      <c r="BN111" s="487" t="str">
        <f t="shared" ref="BN111:BN174" si="160">IF(AH111,IFERROR(LEFT($W111,SEARCH(" (",$W111)-1),$W111),"")</f>
        <v>not req'ed</v>
      </c>
      <c r="BO111" s="487" t="str">
        <f t="shared" ref="BO111:BO174" si="161">IF(AI111,IFERROR(LEFT($W111,SEARCH(" (",$W111)-1),$W111),"")</f>
        <v>not req'ed</v>
      </c>
      <c r="BP111" s="487" t="str">
        <f t="shared" ref="BP111:BP174" si="162">IF(AJ111,IFERROR(LEFT($W111,SEARCH(" (",$W111)-1),$W111),"")</f>
        <v>not req'ed</v>
      </c>
      <c r="BQ111" s="487" t="str">
        <f t="shared" ref="BQ111:BQ174" si="163">IF(AK111,IFERROR(LEFT($W111,SEARCH(" (",$W111)-1),$W111),"")</f>
        <v>not req'ed</v>
      </c>
      <c r="BR111" s="487" t="str">
        <f t="shared" ref="BR111:BR174" si="164">IF(AL111,IFERROR(LEFT($W111,SEARCH(" (",$W111)-1),$W111),"")</f>
        <v>not req'ed</v>
      </c>
      <c r="BS111" s="487" t="str">
        <f t="shared" ref="BS111:BS174" si="165">IF(AM111,IFERROR(LEFT($W111,SEARCH(" (",$W111)-1),$W111),"")</f>
        <v>not req'ed</v>
      </c>
      <c r="BT111" s="487" t="str">
        <f t="shared" ref="BT111:BT174" si="166">IF(AN111,IFERROR(LEFT($W111,SEARCH(" (",$W111)-1),$W111),"")</f>
        <v>not req'ed</v>
      </c>
      <c r="BU111" s="487" t="str">
        <f t="shared" ref="BU111:BU174" si="167">IF(AO111,IFERROR(LEFT($W111,SEARCH(" (",$W111)-1),$W111),"")</f>
        <v>not req'ed</v>
      </c>
      <c r="BV111" s="487" t="str">
        <f t="shared" ref="BV111:BV174" si="168">IF(AP111,IFERROR(LEFT($W111,SEARCH(" (",$W111)-1),$W111),"")</f>
        <v>not req'ed</v>
      </c>
      <c r="BW111" s="487" t="str">
        <f t="shared" ref="BW111:BW174" si="169">IF(AQ111,IFERROR(LEFT($W111,SEARCH(" (",$W111)-1),$W111),"")</f>
        <v>not req'ed</v>
      </c>
      <c r="BX111" s="487" t="str">
        <f t="shared" ref="BX111:BX174" si="170">IF(AR111,IFERROR(LEFT($W111,SEARCH(" (",$W111)-1),$W111),"")</f>
        <v>not req'ed</v>
      </c>
      <c r="BY111" s="487" t="str">
        <f t="shared" ref="BY111:BY174" si="171">IF(AS111,IFERROR(LEFT($W111,SEARCH(" (",$W111)-1),$W111),"")</f>
        <v/>
      </c>
      <c r="BZ111" s="487" t="str">
        <f t="shared" ref="BZ111:BZ174" si="172">IF(AT111,IFERROR(LEFT($W111,SEARCH(" (",$W111)-1),$W111),"")</f>
        <v/>
      </c>
      <c r="CA111" s="489" t="str">
        <f t="shared" ref="CA111:CA174" si="173">IF(AU111,IFERROR(LEFT($W111,SEARCH(" (",$W111)-1),$W111),"")</f>
        <v/>
      </c>
    </row>
    <row r="112" spans="1:79" s="121" customFormat="1" ht="19.899999999999999" customHeight="1" x14ac:dyDescent="0.25">
      <c r="A112" s="9" t="s">
        <v>1517</v>
      </c>
      <c r="B112" s="7" t="s">
        <v>1518</v>
      </c>
      <c r="C112" s="2" t="s">
        <v>1519</v>
      </c>
      <c r="D112" s="4" t="s">
        <v>1520</v>
      </c>
      <c r="E112" s="4">
        <v>5</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-1</v>
      </c>
      <c r="AR112" s="487">
        <v>-1</v>
      </c>
      <c r="AS112" s="487">
        <v>0</v>
      </c>
      <c r="AT112" s="487">
        <v>0</v>
      </c>
      <c r="AU112" s="493">
        <v>0</v>
      </c>
      <c r="AV112" s="488" t="str">
        <f t="shared" si="142"/>
        <v>tbd</v>
      </c>
      <c r="AW112" s="487" t="str">
        <f t="shared" si="143"/>
        <v>tbd</v>
      </c>
      <c r="AX112" s="487" t="str">
        <f t="shared" si="144"/>
        <v>tbd</v>
      </c>
      <c r="AY112" s="487" t="str">
        <f t="shared" si="145"/>
        <v>tbd</v>
      </c>
      <c r="AZ112" s="487" t="str">
        <f t="shared" si="146"/>
        <v>tbd</v>
      </c>
      <c r="BA112" s="487" t="str">
        <f t="shared" si="147"/>
        <v>tbd</v>
      </c>
      <c r="BB112" s="487" t="str">
        <f t="shared" si="148"/>
        <v>tbd</v>
      </c>
      <c r="BC112" s="487" t="str">
        <f t="shared" si="149"/>
        <v>tbd</v>
      </c>
      <c r="BD112" s="487" t="str">
        <f t="shared" si="150"/>
        <v>tbd</v>
      </c>
      <c r="BE112" s="487" t="str">
        <f t="shared" si="151"/>
        <v>tbd</v>
      </c>
      <c r="BF112" s="487" t="str">
        <f t="shared" si="152"/>
        <v>tbd</v>
      </c>
      <c r="BG112" s="487" t="str">
        <f t="shared" si="153"/>
        <v>tbd</v>
      </c>
      <c r="BH112" s="487" t="str">
        <f t="shared" si="154"/>
        <v>tbd</v>
      </c>
      <c r="BI112" s="487" t="str">
        <f t="shared" si="155"/>
        <v/>
      </c>
      <c r="BJ112" s="487" t="str">
        <f t="shared" si="156"/>
        <v/>
      </c>
      <c r="BK112" s="489" t="str">
        <f t="shared" si="157"/>
        <v/>
      </c>
      <c r="BL112" s="495" t="str">
        <f t="shared" si="158"/>
        <v>not req'ed</v>
      </c>
      <c r="BM112" s="487" t="str">
        <f t="shared" si="159"/>
        <v>not req'ed</v>
      </c>
      <c r="BN112" s="487" t="str">
        <f t="shared" si="160"/>
        <v>not req'ed</v>
      </c>
      <c r="BO112" s="487" t="str">
        <f t="shared" si="161"/>
        <v>not req'ed</v>
      </c>
      <c r="BP112" s="487" t="str">
        <f t="shared" si="162"/>
        <v>not req'ed</v>
      </c>
      <c r="BQ112" s="487" t="str">
        <f t="shared" si="163"/>
        <v>not req'ed</v>
      </c>
      <c r="BR112" s="487" t="str">
        <f t="shared" si="164"/>
        <v>not req'ed</v>
      </c>
      <c r="BS112" s="487" t="str">
        <f t="shared" si="165"/>
        <v>not req'ed</v>
      </c>
      <c r="BT112" s="487" t="str">
        <f t="shared" si="166"/>
        <v>not req'ed</v>
      </c>
      <c r="BU112" s="487" t="str">
        <f t="shared" si="167"/>
        <v>not req'ed</v>
      </c>
      <c r="BV112" s="487" t="str">
        <f t="shared" si="168"/>
        <v>not req'ed</v>
      </c>
      <c r="BW112" s="487" t="str">
        <f t="shared" si="169"/>
        <v>not req'ed</v>
      </c>
      <c r="BX112" s="487" t="str">
        <f t="shared" si="170"/>
        <v>not req'ed</v>
      </c>
      <c r="BY112" s="487" t="str">
        <f t="shared" si="171"/>
        <v/>
      </c>
      <c r="BZ112" s="487" t="str">
        <f t="shared" si="172"/>
        <v/>
      </c>
      <c r="CA112" s="489" t="str">
        <f t="shared" si="173"/>
        <v/>
      </c>
    </row>
    <row r="113" spans="1:79" s="121" customFormat="1" ht="19.899999999999999" customHeight="1" x14ac:dyDescent="0.25">
      <c r="A113" s="9" t="s">
        <v>1521</v>
      </c>
      <c r="B113" s="7" t="s">
        <v>1522</v>
      </c>
      <c r="C113" s="2" t="s">
        <v>1523</v>
      </c>
      <c r="D113" s="4" t="s">
        <v>1524</v>
      </c>
      <c r="E113" s="4">
        <v>1</v>
      </c>
      <c r="F113" s="4" t="s">
        <v>1525</v>
      </c>
      <c r="G113" s="862" t="s">
        <v>1516</v>
      </c>
      <c r="H113" s="4"/>
      <c r="I113" s="15"/>
      <c r="J113" s="47" t="s">
        <v>86</v>
      </c>
      <c r="K113" s="48"/>
      <c r="L113" s="48"/>
      <c r="M113" s="49"/>
      <c r="N113" s="47" t="s">
        <v>86</v>
      </c>
      <c r="O113" s="48"/>
      <c r="P113" s="48"/>
      <c r="Q113" s="48"/>
      <c r="R113" s="48"/>
      <c r="S113" s="48"/>
      <c r="T113" s="65"/>
      <c r="U113" s="49"/>
      <c r="V113" s="58" t="s">
        <v>86</v>
      </c>
      <c r="W113" s="82" t="s">
        <v>86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-1</v>
      </c>
      <c r="AR113" s="487">
        <v>-1</v>
      </c>
      <c r="AS113" s="487">
        <v>0</v>
      </c>
      <c r="AT113" s="487">
        <v>0</v>
      </c>
      <c r="AU113" s="493">
        <v>0</v>
      </c>
      <c r="AV113" s="488" t="str">
        <f t="shared" si="142"/>
        <v>tbd</v>
      </c>
      <c r="AW113" s="487" t="str">
        <f t="shared" si="143"/>
        <v>tbd</v>
      </c>
      <c r="AX113" s="487" t="str">
        <f t="shared" si="144"/>
        <v>tbd</v>
      </c>
      <c r="AY113" s="487" t="str">
        <f t="shared" si="145"/>
        <v>tbd</v>
      </c>
      <c r="AZ113" s="487" t="str">
        <f t="shared" si="146"/>
        <v>tbd</v>
      </c>
      <c r="BA113" s="487" t="str">
        <f t="shared" si="147"/>
        <v>tbd</v>
      </c>
      <c r="BB113" s="487" t="str">
        <f t="shared" si="148"/>
        <v>tbd</v>
      </c>
      <c r="BC113" s="487" t="str">
        <f t="shared" si="149"/>
        <v>tbd</v>
      </c>
      <c r="BD113" s="487" t="str">
        <f t="shared" si="150"/>
        <v>tbd</v>
      </c>
      <c r="BE113" s="487" t="str">
        <f t="shared" si="151"/>
        <v>tbd</v>
      </c>
      <c r="BF113" s="487" t="str">
        <f t="shared" si="152"/>
        <v>tbd</v>
      </c>
      <c r="BG113" s="487" t="str">
        <f t="shared" si="153"/>
        <v>tbd</v>
      </c>
      <c r="BH113" s="487" t="str">
        <f t="shared" si="154"/>
        <v>tbd</v>
      </c>
      <c r="BI113" s="487" t="str">
        <f t="shared" si="155"/>
        <v/>
      </c>
      <c r="BJ113" s="487" t="str">
        <f t="shared" si="156"/>
        <v/>
      </c>
      <c r="BK113" s="489" t="str">
        <f t="shared" si="157"/>
        <v/>
      </c>
      <c r="BL113" s="495" t="str">
        <f t="shared" si="158"/>
        <v>tbd</v>
      </c>
      <c r="BM113" s="487" t="str">
        <f t="shared" si="159"/>
        <v>tbd</v>
      </c>
      <c r="BN113" s="487" t="str">
        <f t="shared" si="160"/>
        <v>tbd</v>
      </c>
      <c r="BO113" s="487" t="str">
        <f t="shared" si="161"/>
        <v>tbd</v>
      </c>
      <c r="BP113" s="487" t="str">
        <f t="shared" si="162"/>
        <v>tbd</v>
      </c>
      <c r="BQ113" s="487" t="str">
        <f t="shared" si="163"/>
        <v>tbd</v>
      </c>
      <c r="BR113" s="487" t="str">
        <f t="shared" si="164"/>
        <v>tbd</v>
      </c>
      <c r="BS113" s="487" t="str">
        <f t="shared" si="165"/>
        <v>tbd</v>
      </c>
      <c r="BT113" s="487" t="str">
        <f t="shared" si="166"/>
        <v>tbd</v>
      </c>
      <c r="BU113" s="487" t="str">
        <f t="shared" si="167"/>
        <v>tbd</v>
      </c>
      <c r="BV113" s="487" t="str">
        <f t="shared" si="168"/>
        <v>tbd</v>
      </c>
      <c r="BW113" s="487" t="str">
        <f t="shared" si="169"/>
        <v>tbd</v>
      </c>
      <c r="BX113" s="487" t="str">
        <f t="shared" si="170"/>
        <v>tbd</v>
      </c>
      <c r="BY113" s="487" t="str">
        <f t="shared" si="171"/>
        <v/>
      </c>
      <c r="BZ113" s="487" t="str">
        <f t="shared" si="172"/>
        <v/>
      </c>
      <c r="CA113" s="489" t="str">
        <f t="shared" si="173"/>
        <v/>
      </c>
    </row>
    <row r="114" spans="1:79" s="121" customFormat="1" ht="19.899999999999999" customHeight="1" x14ac:dyDescent="0.25">
      <c r="A114" s="9" t="s">
        <v>1526</v>
      </c>
      <c r="B114" s="7" t="s">
        <v>1527</v>
      </c>
      <c r="C114" s="2" t="s">
        <v>1528</v>
      </c>
      <c r="D114" s="4" t="s">
        <v>1529</v>
      </c>
      <c r="E114" s="7">
        <v>1</v>
      </c>
      <c r="F114" s="862" t="s">
        <v>1516</v>
      </c>
      <c r="G114" s="862" t="s">
        <v>1516</v>
      </c>
      <c r="H114" s="4"/>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-1</v>
      </c>
      <c r="AR114" s="487">
        <v>-1</v>
      </c>
      <c r="AS114" s="487">
        <v>0</v>
      </c>
      <c r="AT114" s="487">
        <v>0</v>
      </c>
      <c r="AU114" s="493">
        <v>0</v>
      </c>
      <c r="AV114" s="488" t="str">
        <f t="shared" si="142"/>
        <v>tbd</v>
      </c>
      <c r="AW114" s="487" t="str">
        <f t="shared" si="143"/>
        <v>tbd</v>
      </c>
      <c r="AX114" s="487" t="str">
        <f t="shared" si="144"/>
        <v>tbd</v>
      </c>
      <c r="AY114" s="487" t="str">
        <f t="shared" si="145"/>
        <v>tbd</v>
      </c>
      <c r="AZ114" s="487" t="str">
        <f t="shared" si="146"/>
        <v>tbd</v>
      </c>
      <c r="BA114" s="487" t="str">
        <f t="shared" si="147"/>
        <v>tbd</v>
      </c>
      <c r="BB114" s="487" t="str">
        <f t="shared" si="148"/>
        <v>tbd</v>
      </c>
      <c r="BC114" s="487" t="str">
        <f t="shared" si="149"/>
        <v>tbd</v>
      </c>
      <c r="BD114" s="487" t="str">
        <f t="shared" si="150"/>
        <v>tbd</v>
      </c>
      <c r="BE114" s="487" t="str">
        <f t="shared" si="151"/>
        <v>tbd</v>
      </c>
      <c r="BF114" s="487" t="str">
        <f t="shared" si="152"/>
        <v>tbd</v>
      </c>
      <c r="BG114" s="487" t="str">
        <f t="shared" si="153"/>
        <v>tbd</v>
      </c>
      <c r="BH114" s="487" t="str">
        <f t="shared" si="154"/>
        <v>tbd</v>
      </c>
      <c r="BI114" s="487" t="str">
        <f t="shared" si="155"/>
        <v/>
      </c>
      <c r="BJ114" s="487" t="str">
        <f t="shared" si="156"/>
        <v/>
      </c>
      <c r="BK114" s="489" t="str">
        <f t="shared" si="157"/>
        <v/>
      </c>
      <c r="BL114" s="495" t="str">
        <f t="shared" si="158"/>
        <v>not req'ed</v>
      </c>
      <c r="BM114" s="487" t="str">
        <f t="shared" si="159"/>
        <v>not req'ed</v>
      </c>
      <c r="BN114" s="487" t="str">
        <f t="shared" si="160"/>
        <v>not req'ed</v>
      </c>
      <c r="BO114" s="487" t="str">
        <f t="shared" si="161"/>
        <v>not req'ed</v>
      </c>
      <c r="BP114" s="487" t="str">
        <f t="shared" si="162"/>
        <v>not req'ed</v>
      </c>
      <c r="BQ114" s="487" t="str">
        <f t="shared" si="163"/>
        <v>not req'ed</v>
      </c>
      <c r="BR114" s="487" t="str">
        <f t="shared" si="164"/>
        <v>not req'ed</v>
      </c>
      <c r="BS114" s="487" t="str">
        <f t="shared" si="165"/>
        <v>not req'ed</v>
      </c>
      <c r="BT114" s="487" t="str">
        <f t="shared" si="166"/>
        <v>not req'ed</v>
      </c>
      <c r="BU114" s="487" t="str">
        <f t="shared" si="167"/>
        <v>not req'ed</v>
      </c>
      <c r="BV114" s="487" t="str">
        <f t="shared" si="168"/>
        <v>not req'ed</v>
      </c>
      <c r="BW114" s="487" t="str">
        <f t="shared" si="169"/>
        <v>not req'ed</v>
      </c>
      <c r="BX114" s="487" t="str">
        <f t="shared" si="170"/>
        <v>not req'ed</v>
      </c>
      <c r="BY114" s="487" t="str">
        <f t="shared" si="171"/>
        <v/>
      </c>
      <c r="BZ114" s="487" t="str">
        <f t="shared" si="172"/>
        <v/>
      </c>
      <c r="CA114" s="489" t="str">
        <f t="shared" si="173"/>
        <v/>
      </c>
    </row>
    <row r="115" spans="1:79" s="121" customFormat="1" ht="19.899999999999999" customHeight="1" x14ac:dyDescent="0.25">
      <c r="A115" s="9" t="s">
        <v>1530</v>
      </c>
      <c r="B115" s="7" t="s">
        <v>1531</v>
      </c>
      <c r="C115" s="2" t="s">
        <v>1532</v>
      </c>
      <c r="D115" s="4" t="s">
        <v>1533</v>
      </c>
      <c r="E115" s="7" t="s">
        <v>1515</v>
      </c>
      <c r="F115" s="862" t="s">
        <v>1516</v>
      </c>
      <c r="G115" s="862" t="s">
        <v>1516</v>
      </c>
      <c r="H115" s="4"/>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-1</v>
      </c>
      <c r="AR115" s="487">
        <v>-1</v>
      </c>
      <c r="AS115" s="487">
        <v>0</v>
      </c>
      <c r="AT115" s="487">
        <v>0</v>
      </c>
      <c r="AU115" s="493">
        <v>0</v>
      </c>
      <c r="AV115" s="488" t="str">
        <f t="shared" si="142"/>
        <v>tbd</v>
      </c>
      <c r="AW115" s="487" t="str">
        <f t="shared" si="143"/>
        <v>tbd</v>
      </c>
      <c r="AX115" s="487" t="str">
        <f t="shared" si="144"/>
        <v>tbd</v>
      </c>
      <c r="AY115" s="487" t="str">
        <f t="shared" si="145"/>
        <v>tbd</v>
      </c>
      <c r="AZ115" s="487" t="str">
        <f t="shared" si="146"/>
        <v>tbd</v>
      </c>
      <c r="BA115" s="487" t="str">
        <f t="shared" si="147"/>
        <v>tbd</v>
      </c>
      <c r="BB115" s="487" t="str">
        <f t="shared" si="148"/>
        <v>tbd</v>
      </c>
      <c r="BC115" s="487" t="str">
        <f t="shared" si="149"/>
        <v>tbd</v>
      </c>
      <c r="BD115" s="487" t="str">
        <f t="shared" si="150"/>
        <v>tbd</v>
      </c>
      <c r="BE115" s="487" t="str">
        <f t="shared" si="151"/>
        <v>tbd</v>
      </c>
      <c r="BF115" s="487" t="str">
        <f t="shared" si="152"/>
        <v>tbd</v>
      </c>
      <c r="BG115" s="487" t="str">
        <f t="shared" si="153"/>
        <v>tbd</v>
      </c>
      <c r="BH115" s="487" t="str">
        <f t="shared" si="154"/>
        <v>tbd</v>
      </c>
      <c r="BI115" s="487" t="str">
        <f t="shared" si="155"/>
        <v/>
      </c>
      <c r="BJ115" s="487" t="str">
        <f t="shared" si="156"/>
        <v/>
      </c>
      <c r="BK115" s="489" t="str">
        <f t="shared" si="157"/>
        <v/>
      </c>
      <c r="BL115" s="495" t="str">
        <f t="shared" si="158"/>
        <v>not req'ed</v>
      </c>
      <c r="BM115" s="487" t="str">
        <f t="shared" si="159"/>
        <v>not req'ed</v>
      </c>
      <c r="BN115" s="487" t="str">
        <f t="shared" si="160"/>
        <v>not req'ed</v>
      </c>
      <c r="BO115" s="487" t="str">
        <f t="shared" si="161"/>
        <v>not req'ed</v>
      </c>
      <c r="BP115" s="487" t="str">
        <f t="shared" si="162"/>
        <v>not req'ed</v>
      </c>
      <c r="BQ115" s="487" t="str">
        <f t="shared" si="163"/>
        <v>not req'ed</v>
      </c>
      <c r="BR115" s="487" t="str">
        <f t="shared" si="164"/>
        <v>not req'ed</v>
      </c>
      <c r="BS115" s="487" t="str">
        <f t="shared" si="165"/>
        <v>not req'ed</v>
      </c>
      <c r="BT115" s="487" t="str">
        <f t="shared" si="166"/>
        <v>not req'ed</v>
      </c>
      <c r="BU115" s="487" t="str">
        <f t="shared" si="167"/>
        <v>not req'ed</v>
      </c>
      <c r="BV115" s="487" t="str">
        <f t="shared" si="168"/>
        <v>not req'ed</v>
      </c>
      <c r="BW115" s="487" t="str">
        <f t="shared" si="169"/>
        <v>not req'ed</v>
      </c>
      <c r="BX115" s="487" t="str">
        <f t="shared" si="170"/>
        <v>not req'ed</v>
      </c>
      <c r="BY115" s="487" t="str">
        <f t="shared" si="171"/>
        <v/>
      </c>
      <c r="BZ115" s="487" t="str">
        <f t="shared" si="172"/>
        <v/>
      </c>
      <c r="CA115" s="489" t="str">
        <f t="shared" si="173"/>
        <v/>
      </c>
    </row>
    <row r="116" spans="1:79" s="121" customFormat="1" ht="19.899999999999999" customHeight="1" x14ac:dyDescent="0.25">
      <c r="A116" s="9" t="s">
        <v>1534</v>
      </c>
      <c r="B116" s="7" t="s">
        <v>1535</v>
      </c>
      <c r="C116" s="2" t="s">
        <v>1536</v>
      </c>
      <c r="D116" s="4" t="s">
        <v>1537</v>
      </c>
      <c r="E116" s="4">
        <v>8</v>
      </c>
      <c r="F116" s="4" t="s">
        <v>1538</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-1</v>
      </c>
      <c r="AR116" s="487">
        <v>-1</v>
      </c>
      <c r="AS116" s="487">
        <v>0</v>
      </c>
      <c r="AT116" s="487">
        <v>0</v>
      </c>
      <c r="AU116" s="493">
        <v>0</v>
      </c>
      <c r="AV116" s="488" t="str">
        <f t="shared" si="142"/>
        <v>tbd</v>
      </c>
      <c r="AW116" s="487" t="str">
        <f t="shared" si="143"/>
        <v>tbd</v>
      </c>
      <c r="AX116" s="487" t="str">
        <f t="shared" si="144"/>
        <v>tbd</v>
      </c>
      <c r="AY116" s="487" t="str">
        <f t="shared" si="145"/>
        <v>tbd</v>
      </c>
      <c r="AZ116" s="487" t="str">
        <f t="shared" si="146"/>
        <v>tbd</v>
      </c>
      <c r="BA116" s="487" t="str">
        <f t="shared" si="147"/>
        <v>tbd</v>
      </c>
      <c r="BB116" s="487" t="str">
        <f t="shared" si="148"/>
        <v>tbd</v>
      </c>
      <c r="BC116" s="487" t="str">
        <f t="shared" si="149"/>
        <v>tbd</v>
      </c>
      <c r="BD116" s="487" t="str">
        <f t="shared" si="150"/>
        <v>tbd</v>
      </c>
      <c r="BE116" s="487" t="str">
        <f t="shared" si="151"/>
        <v>tbd</v>
      </c>
      <c r="BF116" s="487" t="str">
        <f t="shared" si="152"/>
        <v>tbd</v>
      </c>
      <c r="BG116" s="487" t="str">
        <f t="shared" si="153"/>
        <v>tbd</v>
      </c>
      <c r="BH116" s="487" t="str">
        <f t="shared" si="154"/>
        <v>tbd</v>
      </c>
      <c r="BI116" s="487" t="str">
        <f t="shared" si="155"/>
        <v/>
      </c>
      <c r="BJ116" s="487" t="str">
        <f t="shared" si="156"/>
        <v/>
      </c>
      <c r="BK116" s="489" t="str">
        <f t="shared" si="157"/>
        <v/>
      </c>
      <c r="BL116" s="495" t="str">
        <f t="shared" si="158"/>
        <v>tbd</v>
      </c>
      <c r="BM116" s="487" t="str">
        <f t="shared" si="159"/>
        <v>tbd</v>
      </c>
      <c r="BN116" s="487" t="str">
        <f t="shared" si="160"/>
        <v>tbd</v>
      </c>
      <c r="BO116" s="487" t="str">
        <f t="shared" si="161"/>
        <v>tbd</v>
      </c>
      <c r="BP116" s="487" t="str">
        <f t="shared" si="162"/>
        <v>tbd</v>
      </c>
      <c r="BQ116" s="487" t="str">
        <f t="shared" si="163"/>
        <v>tbd</v>
      </c>
      <c r="BR116" s="487" t="str">
        <f t="shared" si="164"/>
        <v>tbd</v>
      </c>
      <c r="BS116" s="487" t="str">
        <f t="shared" si="165"/>
        <v>tbd</v>
      </c>
      <c r="BT116" s="487" t="str">
        <f t="shared" si="166"/>
        <v>tbd</v>
      </c>
      <c r="BU116" s="487" t="str">
        <f t="shared" si="167"/>
        <v>tbd</v>
      </c>
      <c r="BV116" s="487" t="str">
        <f t="shared" si="168"/>
        <v>tbd</v>
      </c>
      <c r="BW116" s="487" t="str">
        <f t="shared" si="169"/>
        <v>tbd</v>
      </c>
      <c r="BX116" s="487" t="str">
        <f t="shared" si="170"/>
        <v>tbd</v>
      </c>
      <c r="BY116" s="487" t="str">
        <f t="shared" si="171"/>
        <v/>
      </c>
      <c r="BZ116" s="487" t="str">
        <f t="shared" si="172"/>
        <v/>
      </c>
      <c r="CA116" s="489" t="str">
        <f t="shared" si="173"/>
        <v/>
      </c>
    </row>
    <row r="117" spans="1:79" s="121" customFormat="1" ht="19.899999999999999" customHeight="1" x14ac:dyDescent="0.25">
      <c r="A117" s="9" t="s">
        <v>1539</v>
      </c>
      <c r="B117" s="7" t="s">
        <v>1540</v>
      </c>
      <c r="C117" s="2" t="s">
        <v>1541</v>
      </c>
      <c r="D117" s="4" t="s">
        <v>1542</v>
      </c>
      <c r="E117" s="4" t="s">
        <v>1515</v>
      </c>
      <c r="F117" s="862" t="s">
        <v>1516</v>
      </c>
      <c r="G117" s="862" t="s">
        <v>1516</v>
      </c>
      <c r="H117" s="4"/>
      <c r="I117" s="15"/>
      <c r="J117" s="47" t="s">
        <v>86</v>
      </c>
      <c r="K117" s="48"/>
      <c r="L117" s="48"/>
      <c r="M117" s="49"/>
      <c r="N117" s="863" t="s">
        <v>1516</v>
      </c>
      <c r="O117" s="864" t="s">
        <v>1516</v>
      </c>
      <c r="P117" s="864" t="s">
        <v>1516</v>
      </c>
      <c r="Q117" s="864" t="s">
        <v>1516</v>
      </c>
      <c r="R117" s="864" t="s">
        <v>1516</v>
      </c>
      <c r="S117" s="864" t="s">
        <v>1516</v>
      </c>
      <c r="T117" s="865" t="s">
        <v>1516</v>
      </c>
      <c r="U117" s="49"/>
      <c r="V117" s="58" t="s">
        <v>86</v>
      </c>
      <c r="W117" s="866" t="s">
        <v>1516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-1</v>
      </c>
      <c r="AR117" s="487">
        <v>-1</v>
      </c>
      <c r="AS117" s="487">
        <v>0</v>
      </c>
      <c r="AT117" s="487">
        <v>0</v>
      </c>
      <c r="AU117" s="493">
        <v>0</v>
      </c>
      <c r="AV117" s="488" t="str">
        <f t="shared" si="142"/>
        <v>tbd</v>
      </c>
      <c r="AW117" s="487" t="str">
        <f t="shared" si="143"/>
        <v>tbd</v>
      </c>
      <c r="AX117" s="487" t="str">
        <f t="shared" si="144"/>
        <v>tbd</v>
      </c>
      <c r="AY117" s="487" t="str">
        <f t="shared" si="145"/>
        <v>tbd</v>
      </c>
      <c r="AZ117" s="487" t="str">
        <f t="shared" si="146"/>
        <v>tbd</v>
      </c>
      <c r="BA117" s="487" t="str">
        <f t="shared" si="147"/>
        <v>tbd</v>
      </c>
      <c r="BB117" s="487" t="str">
        <f t="shared" si="148"/>
        <v>tbd</v>
      </c>
      <c r="BC117" s="487" t="str">
        <f t="shared" si="149"/>
        <v>tbd</v>
      </c>
      <c r="BD117" s="487" t="str">
        <f t="shared" si="150"/>
        <v>tbd</v>
      </c>
      <c r="BE117" s="487" t="str">
        <f t="shared" si="151"/>
        <v>tbd</v>
      </c>
      <c r="BF117" s="487" t="str">
        <f t="shared" si="152"/>
        <v>tbd</v>
      </c>
      <c r="BG117" s="487" t="str">
        <f t="shared" si="153"/>
        <v>tbd</v>
      </c>
      <c r="BH117" s="487" t="str">
        <f t="shared" si="154"/>
        <v>tbd</v>
      </c>
      <c r="BI117" s="487" t="str">
        <f t="shared" si="155"/>
        <v/>
      </c>
      <c r="BJ117" s="487" t="str">
        <f t="shared" si="156"/>
        <v/>
      </c>
      <c r="BK117" s="489" t="str">
        <f t="shared" si="157"/>
        <v/>
      </c>
      <c r="BL117" s="495" t="str">
        <f t="shared" si="158"/>
        <v>not req'ed</v>
      </c>
      <c r="BM117" s="487" t="str">
        <f t="shared" si="159"/>
        <v>not req'ed</v>
      </c>
      <c r="BN117" s="487" t="str">
        <f t="shared" si="160"/>
        <v>not req'ed</v>
      </c>
      <c r="BO117" s="487" t="str">
        <f t="shared" si="161"/>
        <v>not req'ed</v>
      </c>
      <c r="BP117" s="487" t="str">
        <f t="shared" si="162"/>
        <v>not req'ed</v>
      </c>
      <c r="BQ117" s="487" t="str">
        <f t="shared" si="163"/>
        <v>not req'ed</v>
      </c>
      <c r="BR117" s="487" t="str">
        <f t="shared" si="164"/>
        <v>not req'ed</v>
      </c>
      <c r="BS117" s="487" t="str">
        <f t="shared" si="165"/>
        <v>not req'ed</v>
      </c>
      <c r="BT117" s="487" t="str">
        <f t="shared" si="166"/>
        <v>not req'ed</v>
      </c>
      <c r="BU117" s="487" t="str">
        <f t="shared" si="167"/>
        <v>not req'ed</v>
      </c>
      <c r="BV117" s="487" t="str">
        <f t="shared" si="168"/>
        <v>not req'ed</v>
      </c>
      <c r="BW117" s="487" t="str">
        <f t="shared" si="169"/>
        <v>not req'ed</v>
      </c>
      <c r="BX117" s="487" t="str">
        <f t="shared" si="170"/>
        <v>not req'ed</v>
      </c>
      <c r="BY117" s="487" t="str">
        <f t="shared" si="171"/>
        <v/>
      </c>
      <c r="BZ117" s="487" t="str">
        <f t="shared" si="172"/>
        <v/>
      </c>
      <c r="CA117" s="489" t="str">
        <f t="shared" si="173"/>
        <v/>
      </c>
    </row>
    <row r="118" spans="1:79" s="121" customFormat="1" ht="19.899999999999999" customHeight="1" x14ac:dyDescent="0.25">
      <c r="A118" s="9" t="s">
        <v>1543</v>
      </c>
      <c r="B118" s="7" t="s">
        <v>1544</v>
      </c>
      <c r="C118" s="2" t="s">
        <v>1545</v>
      </c>
      <c r="D118" s="5" t="s">
        <v>1537</v>
      </c>
      <c r="E118" s="4">
        <v>1</v>
      </c>
      <c r="F118" s="4" t="s">
        <v>1546</v>
      </c>
      <c r="G118" s="862" t="s">
        <v>1516</v>
      </c>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-1</v>
      </c>
      <c r="AR118" s="487">
        <v>-1</v>
      </c>
      <c r="AS118" s="487">
        <v>0</v>
      </c>
      <c r="AT118" s="487">
        <v>0</v>
      </c>
      <c r="AU118" s="493">
        <v>0</v>
      </c>
      <c r="AV118" s="488" t="str">
        <f t="shared" si="142"/>
        <v>tbd</v>
      </c>
      <c r="AW118" s="487" t="str">
        <f t="shared" si="143"/>
        <v>tbd</v>
      </c>
      <c r="AX118" s="487" t="str">
        <f t="shared" si="144"/>
        <v>tbd</v>
      </c>
      <c r="AY118" s="487" t="str">
        <f t="shared" si="145"/>
        <v>tbd</v>
      </c>
      <c r="AZ118" s="487" t="str">
        <f t="shared" si="146"/>
        <v>tbd</v>
      </c>
      <c r="BA118" s="487" t="str">
        <f t="shared" si="147"/>
        <v>tbd</v>
      </c>
      <c r="BB118" s="487" t="str">
        <f t="shared" si="148"/>
        <v>tbd</v>
      </c>
      <c r="BC118" s="487" t="str">
        <f t="shared" si="149"/>
        <v>tbd</v>
      </c>
      <c r="BD118" s="487" t="str">
        <f t="shared" si="150"/>
        <v>tbd</v>
      </c>
      <c r="BE118" s="487" t="str">
        <f t="shared" si="151"/>
        <v>tbd</v>
      </c>
      <c r="BF118" s="487" t="str">
        <f t="shared" si="152"/>
        <v>tbd</v>
      </c>
      <c r="BG118" s="487" t="str">
        <f t="shared" si="153"/>
        <v>tbd</v>
      </c>
      <c r="BH118" s="487" t="str">
        <f t="shared" si="154"/>
        <v>tbd</v>
      </c>
      <c r="BI118" s="487" t="str">
        <f t="shared" si="155"/>
        <v/>
      </c>
      <c r="BJ118" s="487" t="str">
        <f t="shared" si="156"/>
        <v/>
      </c>
      <c r="BK118" s="489" t="str">
        <f t="shared" si="157"/>
        <v/>
      </c>
      <c r="BL118" s="495" t="str">
        <f t="shared" si="158"/>
        <v>tbd</v>
      </c>
      <c r="BM118" s="487" t="str">
        <f t="shared" si="159"/>
        <v>tbd</v>
      </c>
      <c r="BN118" s="487" t="str">
        <f t="shared" si="160"/>
        <v>tbd</v>
      </c>
      <c r="BO118" s="487" t="str">
        <f t="shared" si="161"/>
        <v>tbd</v>
      </c>
      <c r="BP118" s="487" t="str">
        <f t="shared" si="162"/>
        <v>tbd</v>
      </c>
      <c r="BQ118" s="487" t="str">
        <f t="shared" si="163"/>
        <v>tbd</v>
      </c>
      <c r="BR118" s="487" t="str">
        <f t="shared" si="164"/>
        <v>tbd</v>
      </c>
      <c r="BS118" s="487" t="str">
        <f t="shared" si="165"/>
        <v>tbd</v>
      </c>
      <c r="BT118" s="487" t="str">
        <f t="shared" si="166"/>
        <v>tbd</v>
      </c>
      <c r="BU118" s="487" t="str">
        <f t="shared" si="167"/>
        <v>tbd</v>
      </c>
      <c r="BV118" s="487" t="str">
        <f t="shared" si="168"/>
        <v>tbd</v>
      </c>
      <c r="BW118" s="487" t="str">
        <f t="shared" si="169"/>
        <v>tbd</v>
      </c>
      <c r="BX118" s="487" t="str">
        <f t="shared" si="170"/>
        <v>tbd</v>
      </c>
      <c r="BY118" s="487" t="str">
        <f t="shared" si="171"/>
        <v/>
      </c>
      <c r="BZ118" s="487" t="str">
        <f t="shared" si="172"/>
        <v/>
      </c>
      <c r="CA118" s="489" t="str">
        <f t="shared" si="173"/>
        <v/>
      </c>
    </row>
    <row r="119" spans="1:79" s="121" customFormat="1" ht="19.899999999999999" customHeight="1" x14ac:dyDescent="0.25">
      <c r="A119" s="9" t="s">
        <v>1547</v>
      </c>
      <c r="B119" s="7" t="s">
        <v>1548</v>
      </c>
      <c r="C119" s="2" t="s">
        <v>1549</v>
      </c>
      <c r="D119" s="5" t="s">
        <v>1542</v>
      </c>
      <c r="E119" s="4" t="s">
        <v>1515</v>
      </c>
      <c r="F119" s="862" t="s">
        <v>1516</v>
      </c>
      <c r="G119" s="862" t="s">
        <v>1516</v>
      </c>
      <c r="H119" s="5"/>
      <c r="I119" s="16"/>
      <c r="J119" s="47" t="s">
        <v>86</v>
      </c>
      <c r="K119" s="48"/>
      <c r="L119" s="48"/>
      <c r="M119" s="49"/>
      <c r="N119" s="863" t="s">
        <v>1516</v>
      </c>
      <c r="O119" s="864" t="s">
        <v>1516</v>
      </c>
      <c r="P119" s="864" t="s">
        <v>1516</v>
      </c>
      <c r="Q119" s="864" t="s">
        <v>1516</v>
      </c>
      <c r="R119" s="864" t="s">
        <v>1516</v>
      </c>
      <c r="S119" s="864" t="s">
        <v>1516</v>
      </c>
      <c r="T119" s="865" t="s">
        <v>1516</v>
      </c>
      <c r="U119" s="49"/>
      <c r="V119" s="58" t="s">
        <v>86</v>
      </c>
      <c r="W119" s="866" t="s">
        <v>1516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-1</v>
      </c>
      <c r="AP119" s="487">
        <v>-1</v>
      </c>
      <c r="AQ119" s="487">
        <v>-1</v>
      </c>
      <c r="AR119" s="487">
        <v>-1</v>
      </c>
      <c r="AS119" s="487">
        <v>0</v>
      </c>
      <c r="AT119" s="487">
        <v>0</v>
      </c>
      <c r="AU119" s="493">
        <v>0</v>
      </c>
      <c r="AV119" s="488" t="str">
        <f t="shared" si="142"/>
        <v>tbd</v>
      </c>
      <c r="AW119" s="487" t="str">
        <f t="shared" si="143"/>
        <v>tbd</v>
      </c>
      <c r="AX119" s="487" t="str">
        <f t="shared" si="144"/>
        <v>tbd</v>
      </c>
      <c r="AY119" s="487" t="str">
        <f t="shared" si="145"/>
        <v>tbd</v>
      </c>
      <c r="AZ119" s="487" t="str">
        <f t="shared" si="146"/>
        <v>tbd</v>
      </c>
      <c r="BA119" s="487" t="str">
        <f t="shared" si="147"/>
        <v>tbd</v>
      </c>
      <c r="BB119" s="487" t="str">
        <f t="shared" si="148"/>
        <v>tbd</v>
      </c>
      <c r="BC119" s="487" t="str">
        <f t="shared" si="149"/>
        <v>tbd</v>
      </c>
      <c r="BD119" s="487" t="str">
        <f t="shared" si="150"/>
        <v>tbd</v>
      </c>
      <c r="BE119" s="487" t="str">
        <f t="shared" si="151"/>
        <v>tbd</v>
      </c>
      <c r="BF119" s="487" t="str">
        <f t="shared" si="152"/>
        <v>tbd</v>
      </c>
      <c r="BG119" s="487" t="str">
        <f t="shared" si="153"/>
        <v>tbd</v>
      </c>
      <c r="BH119" s="487" t="str">
        <f t="shared" si="154"/>
        <v>tbd</v>
      </c>
      <c r="BI119" s="487" t="str">
        <f t="shared" si="155"/>
        <v/>
      </c>
      <c r="BJ119" s="487" t="str">
        <f t="shared" si="156"/>
        <v/>
      </c>
      <c r="BK119" s="489" t="str">
        <f t="shared" si="157"/>
        <v/>
      </c>
      <c r="BL119" s="495" t="str">
        <f t="shared" si="158"/>
        <v>not req'ed</v>
      </c>
      <c r="BM119" s="487" t="str">
        <f t="shared" si="159"/>
        <v>not req'ed</v>
      </c>
      <c r="BN119" s="487" t="str">
        <f t="shared" si="160"/>
        <v>not req'ed</v>
      </c>
      <c r="BO119" s="487" t="str">
        <f t="shared" si="161"/>
        <v>not req'ed</v>
      </c>
      <c r="BP119" s="487" t="str">
        <f t="shared" si="162"/>
        <v>not req'ed</v>
      </c>
      <c r="BQ119" s="487" t="str">
        <f t="shared" si="163"/>
        <v>not req'ed</v>
      </c>
      <c r="BR119" s="487" t="str">
        <f t="shared" si="164"/>
        <v>not req'ed</v>
      </c>
      <c r="BS119" s="487" t="str">
        <f t="shared" si="165"/>
        <v>not req'ed</v>
      </c>
      <c r="BT119" s="487" t="str">
        <f t="shared" si="166"/>
        <v>not req'ed</v>
      </c>
      <c r="BU119" s="487" t="str">
        <f t="shared" si="167"/>
        <v>not req'ed</v>
      </c>
      <c r="BV119" s="487" t="str">
        <f t="shared" si="168"/>
        <v>not req'ed</v>
      </c>
      <c r="BW119" s="487" t="str">
        <f t="shared" si="169"/>
        <v>not req'ed</v>
      </c>
      <c r="BX119" s="487" t="str">
        <f t="shared" si="170"/>
        <v>not req'ed</v>
      </c>
      <c r="BY119" s="487" t="str">
        <f t="shared" si="171"/>
        <v/>
      </c>
      <c r="BZ119" s="487" t="str">
        <f t="shared" si="172"/>
        <v/>
      </c>
      <c r="CA119" s="489" t="str">
        <f t="shared" si="173"/>
        <v/>
      </c>
    </row>
    <row r="120" spans="1:79" s="121" customFormat="1" ht="19.899999999999999" customHeight="1" x14ac:dyDescent="0.25">
      <c r="A120" s="9" t="s">
        <v>1550</v>
      </c>
      <c r="B120" s="7" t="s">
        <v>1551</v>
      </c>
      <c r="C120" s="2" t="s">
        <v>1552</v>
      </c>
      <c r="D120" s="5" t="s">
        <v>1542</v>
      </c>
      <c r="E120" s="7" t="s">
        <v>1515</v>
      </c>
      <c r="F120" s="862" t="s">
        <v>1516</v>
      </c>
      <c r="G120" s="862" t="s">
        <v>1516</v>
      </c>
      <c r="H120" s="5" t="s">
        <v>1553</v>
      </c>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-1</v>
      </c>
      <c r="AP120" s="487">
        <v>-1</v>
      </c>
      <c r="AQ120" s="487">
        <v>-1</v>
      </c>
      <c r="AR120" s="487">
        <v>-1</v>
      </c>
      <c r="AS120" s="487">
        <v>0</v>
      </c>
      <c r="AT120" s="487">
        <v>0</v>
      </c>
      <c r="AU120" s="493">
        <v>0</v>
      </c>
      <c r="AV120" s="488" t="str">
        <f t="shared" si="142"/>
        <v>tbd</v>
      </c>
      <c r="AW120" s="487" t="str">
        <f t="shared" si="143"/>
        <v>tbd</v>
      </c>
      <c r="AX120" s="487" t="str">
        <f t="shared" si="144"/>
        <v>tbd</v>
      </c>
      <c r="AY120" s="487" t="str">
        <f t="shared" si="145"/>
        <v>tbd</v>
      </c>
      <c r="AZ120" s="487" t="str">
        <f t="shared" si="146"/>
        <v>tbd</v>
      </c>
      <c r="BA120" s="487" t="str">
        <f t="shared" si="147"/>
        <v>tbd</v>
      </c>
      <c r="BB120" s="487" t="str">
        <f t="shared" si="148"/>
        <v>tbd</v>
      </c>
      <c r="BC120" s="487" t="str">
        <f t="shared" si="149"/>
        <v>tbd</v>
      </c>
      <c r="BD120" s="487" t="str">
        <f t="shared" si="150"/>
        <v>tbd</v>
      </c>
      <c r="BE120" s="487" t="str">
        <f t="shared" si="151"/>
        <v>tbd</v>
      </c>
      <c r="BF120" s="487" t="str">
        <f t="shared" si="152"/>
        <v>tbd</v>
      </c>
      <c r="BG120" s="487" t="str">
        <f t="shared" si="153"/>
        <v>tbd</v>
      </c>
      <c r="BH120" s="487" t="str">
        <f t="shared" si="154"/>
        <v>tbd</v>
      </c>
      <c r="BI120" s="487" t="str">
        <f t="shared" si="155"/>
        <v/>
      </c>
      <c r="BJ120" s="487" t="str">
        <f t="shared" si="156"/>
        <v/>
      </c>
      <c r="BK120" s="489" t="str">
        <f t="shared" si="157"/>
        <v/>
      </c>
      <c r="BL120" s="495" t="str">
        <f t="shared" si="158"/>
        <v>not req'ed</v>
      </c>
      <c r="BM120" s="487" t="str">
        <f t="shared" si="159"/>
        <v>not req'ed</v>
      </c>
      <c r="BN120" s="487" t="str">
        <f t="shared" si="160"/>
        <v>not req'ed</v>
      </c>
      <c r="BO120" s="487" t="str">
        <f t="shared" si="161"/>
        <v>not req'ed</v>
      </c>
      <c r="BP120" s="487" t="str">
        <f t="shared" si="162"/>
        <v>not req'ed</v>
      </c>
      <c r="BQ120" s="487" t="str">
        <f t="shared" si="163"/>
        <v>not req'ed</v>
      </c>
      <c r="BR120" s="487" t="str">
        <f t="shared" si="164"/>
        <v>not req'ed</v>
      </c>
      <c r="BS120" s="487" t="str">
        <f t="shared" si="165"/>
        <v>not req'ed</v>
      </c>
      <c r="BT120" s="487" t="str">
        <f t="shared" si="166"/>
        <v>not req'ed</v>
      </c>
      <c r="BU120" s="487" t="str">
        <f t="shared" si="167"/>
        <v>not req'ed</v>
      </c>
      <c r="BV120" s="487" t="str">
        <f t="shared" si="168"/>
        <v>not req'ed</v>
      </c>
      <c r="BW120" s="487" t="str">
        <f t="shared" si="169"/>
        <v>not req'ed</v>
      </c>
      <c r="BX120" s="487" t="str">
        <f t="shared" si="170"/>
        <v>not req'ed</v>
      </c>
      <c r="BY120" s="487" t="str">
        <f t="shared" si="171"/>
        <v/>
      </c>
      <c r="BZ120" s="487" t="str">
        <f t="shared" si="172"/>
        <v/>
      </c>
      <c r="CA120" s="489" t="str">
        <f t="shared" si="173"/>
        <v/>
      </c>
    </row>
    <row r="121" spans="1:79" s="121" customFormat="1" ht="19.899999999999999" customHeight="1" x14ac:dyDescent="0.25">
      <c r="A121" s="1381" t="s">
        <v>1554</v>
      </c>
      <c r="B121" s="1382"/>
      <c r="C121" s="1382"/>
      <c r="D121" s="1382"/>
      <c r="E121" s="1382"/>
      <c r="F121" s="1382"/>
      <c r="G121" s="1382"/>
      <c r="H121" s="1382"/>
      <c r="I121" s="1383"/>
      <c r="J121" s="867"/>
      <c r="K121" s="868"/>
      <c r="L121" s="868"/>
      <c r="M121" s="869"/>
      <c r="N121" s="867"/>
      <c r="O121" s="868"/>
      <c r="P121" s="868"/>
      <c r="Q121" s="868"/>
      <c r="R121" s="868"/>
      <c r="S121" s="868"/>
      <c r="T121" s="870"/>
      <c r="U121" s="869"/>
      <c r="V121" s="867"/>
      <c r="W121" s="871"/>
      <c r="X121" s="868"/>
      <c r="Y121" s="870"/>
      <c r="Z121" s="870"/>
      <c r="AA121" s="872"/>
      <c r="AB121" s="869"/>
      <c r="AC121" s="867"/>
      <c r="AD121" s="868"/>
      <c r="AE121" s="870"/>
      <c r="AF121" s="488">
        <f t="shared" ref="AF121:AF160" si="174">AF120</f>
        <v>-1</v>
      </c>
      <c r="AG121" s="487">
        <f t="shared" ref="AG121:AG160" si="175">AG120</f>
        <v>-1</v>
      </c>
      <c r="AH121" s="487">
        <f t="shared" ref="AH121:AH160" si="176">AH120</f>
        <v>-1</v>
      </c>
      <c r="AI121" s="487">
        <f t="shared" ref="AI121:AI160" si="177">AI120</f>
        <v>-1</v>
      </c>
      <c r="AJ121" s="487">
        <f t="shared" ref="AJ121:AJ160" si="178">AJ120</f>
        <v>-1</v>
      </c>
      <c r="AK121" s="487">
        <f t="shared" ref="AK121:AK160" si="179">AK120</f>
        <v>-1</v>
      </c>
      <c r="AL121" s="487">
        <f t="shared" ref="AL121:AL160" si="180">AL120</f>
        <v>-1</v>
      </c>
      <c r="AM121" s="487">
        <f t="shared" ref="AM121:AM160" si="181">AM120</f>
        <v>-1</v>
      </c>
      <c r="AN121" s="487">
        <f t="shared" ref="AN121:AR121" si="182">AN120</f>
        <v>-1</v>
      </c>
      <c r="AO121" s="487">
        <f t="shared" si="182"/>
        <v>-1</v>
      </c>
      <c r="AP121" s="487">
        <f t="shared" si="182"/>
        <v>-1</v>
      </c>
      <c r="AQ121" s="487">
        <f t="shared" si="182"/>
        <v>-1</v>
      </c>
      <c r="AR121" s="487">
        <f t="shared" si="182"/>
        <v>-1</v>
      </c>
      <c r="AS121" s="487">
        <v>0</v>
      </c>
      <c r="AT121" s="487">
        <v>0</v>
      </c>
      <c r="AU121" s="493">
        <v>0</v>
      </c>
      <c r="AV121" s="488">
        <f t="shared" si="142"/>
        <v>0</v>
      </c>
      <c r="AW121" s="487">
        <f t="shared" si="143"/>
        <v>0</v>
      </c>
      <c r="AX121" s="487">
        <f t="shared" si="144"/>
        <v>0</v>
      </c>
      <c r="AY121" s="487">
        <f t="shared" si="145"/>
        <v>0</v>
      </c>
      <c r="AZ121" s="487">
        <f t="shared" si="146"/>
        <v>0</v>
      </c>
      <c r="BA121" s="487">
        <f t="shared" si="147"/>
        <v>0</v>
      </c>
      <c r="BB121" s="487">
        <f t="shared" si="148"/>
        <v>0</v>
      </c>
      <c r="BC121" s="487">
        <f t="shared" si="149"/>
        <v>0</v>
      </c>
      <c r="BD121" s="487">
        <f t="shared" si="150"/>
        <v>0</v>
      </c>
      <c r="BE121" s="487">
        <f t="shared" si="151"/>
        <v>0</v>
      </c>
      <c r="BF121" s="487">
        <f t="shared" si="152"/>
        <v>0</v>
      </c>
      <c r="BG121" s="487">
        <f t="shared" si="153"/>
        <v>0</v>
      </c>
      <c r="BH121" s="487">
        <f t="shared" si="154"/>
        <v>0</v>
      </c>
      <c r="BI121" s="487" t="str">
        <f t="shared" si="155"/>
        <v/>
      </c>
      <c r="BJ121" s="487" t="str">
        <f t="shared" si="156"/>
        <v/>
      </c>
      <c r="BK121" s="489" t="str">
        <f t="shared" si="157"/>
        <v/>
      </c>
      <c r="BL121" s="495">
        <f t="shared" si="158"/>
        <v>0</v>
      </c>
      <c r="BM121" s="487">
        <f t="shared" si="159"/>
        <v>0</v>
      </c>
      <c r="BN121" s="487">
        <f t="shared" si="160"/>
        <v>0</v>
      </c>
      <c r="BO121" s="487">
        <f t="shared" si="161"/>
        <v>0</v>
      </c>
      <c r="BP121" s="487">
        <f t="shared" si="162"/>
        <v>0</v>
      </c>
      <c r="BQ121" s="487">
        <f t="shared" si="163"/>
        <v>0</v>
      </c>
      <c r="BR121" s="487">
        <f t="shared" si="164"/>
        <v>0</v>
      </c>
      <c r="BS121" s="487">
        <f t="shared" si="165"/>
        <v>0</v>
      </c>
      <c r="BT121" s="487">
        <f t="shared" si="166"/>
        <v>0</v>
      </c>
      <c r="BU121" s="487">
        <f t="shared" si="167"/>
        <v>0</v>
      </c>
      <c r="BV121" s="487">
        <f t="shared" si="168"/>
        <v>0</v>
      </c>
      <c r="BW121" s="487">
        <f t="shared" si="169"/>
        <v>0</v>
      </c>
      <c r="BX121" s="487">
        <f t="shared" si="170"/>
        <v>0</v>
      </c>
      <c r="BY121" s="487" t="str">
        <f t="shared" si="171"/>
        <v/>
      </c>
      <c r="BZ121" s="487" t="str">
        <f t="shared" si="172"/>
        <v/>
      </c>
      <c r="CA121" s="489" t="str">
        <f t="shared" si="173"/>
        <v/>
      </c>
    </row>
    <row r="122" spans="1:79" s="121" customFormat="1" ht="19.899999999999999" customHeight="1" x14ac:dyDescent="0.25">
      <c r="A122" s="9" t="s">
        <v>1555</v>
      </c>
      <c r="B122" s="7" t="s">
        <v>1556</v>
      </c>
      <c r="C122" s="2" t="s">
        <v>1557</v>
      </c>
      <c r="D122" s="5" t="s">
        <v>1558</v>
      </c>
      <c r="E122" s="7">
        <v>3</v>
      </c>
      <c r="F122" s="862" t="s">
        <v>1516</v>
      </c>
      <c r="G122" s="862" t="s">
        <v>1516</v>
      </c>
      <c r="H122" s="5"/>
      <c r="I122" s="16"/>
      <c r="J122" s="47" t="s">
        <v>86</v>
      </c>
      <c r="K122" s="48"/>
      <c r="L122" s="48"/>
      <c r="M122" s="49"/>
      <c r="N122" s="863" t="s">
        <v>1516</v>
      </c>
      <c r="O122" s="864" t="s">
        <v>1516</v>
      </c>
      <c r="P122" s="864" t="s">
        <v>1516</v>
      </c>
      <c r="Q122" s="864" t="s">
        <v>1516</v>
      </c>
      <c r="R122" s="864" t="s">
        <v>1516</v>
      </c>
      <c r="S122" s="864" t="s">
        <v>1516</v>
      </c>
      <c r="T122" s="865" t="s">
        <v>1516</v>
      </c>
      <c r="U122" s="49"/>
      <c r="V122" s="58" t="s">
        <v>86</v>
      </c>
      <c r="W122" s="866" t="s">
        <v>1516</v>
      </c>
      <c r="X122" s="56"/>
      <c r="Y122" s="69"/>
      <c r="Z122" s="69"/>
      <c r="AA122" s="68"/>
      <c r="AB122" s="57"/>
      <c r="AC122" s="58" t="s">
        <v>1376</v>
      </c>
      <c r="AD122" s="56"/>
      <c r="AE122" s="65"/>
      <c r="AF122" s="488">
        <v>0</v>
      </c>
      <c r="AG122" s="487">
        <v>-1</v>
      </c>
      <c r="AH122" s="487">
        <v>0</v>
      </c>
      <c r="AI122" s="487">
        <v>0</v>
      </c>
      <c r="AJ122" s="487">
        <v>0</v>
      </c>
      <c r="AK122" s="487">
        <v>0</v>
      </c>
      <c r="AL122" s="487">
        <v>0</v>
      </c>
      <c r="AM122" s="487">
        <v>0</v>
      </c>
      <c r="AN122" s="487">
        <v>-1</v>
      </c>
      <c r="AO122" s="487">
        <v>0</v>
      </c>
      <c r="AP122" s="487">
        <v>-1</v>
      </c>
      <c r="AQ122" s="487">
        <v>-1</v>
      </c>
      <c r="AR122" s="487">
        <v>0</v>
      </c>
      <c r="AS122" s="487">
        <v>0</v>
      </c>
      <c r="AT122" s="487">
        <v>0</v>
      </c>
      <c r="AU122" s="493">
        <v>0</v>
      </c>
      <c r="AV122" s="488" t="str">
        <f t="shared" si="142"/>
        <v/>
      </c>
      <c r="AW122" s="487" t="str">
        <f t="shared" si="143"/>
        <v>tbd</v>
      </c>
      <c r="AX122" s="487" t="str">
        <f t="shared" si="144"/>
        <v/>
      </c>
      <c r="AY122" s="487" t="str">
        <f t="shared" si="145"/>
        <v/>
      </c>
      <c r="AZ122" s="487" t="str">
        <f t="shared" si="146"/>
        <v/>
      </c>
      <c r="BA122" s="487" t="str">
        <f t="shared" si="147"/>
        <v/>
      </c>
      <c r="BB122" s="487" t="str">
        <f t="shared" si="148"/>
        <v/>
      </c>
      <c r="BC122" s="487" t="str">
        <f t="shared" si="149"/>
        <v/>
      </c>
      <c r="BD122" s="487" t="str">
        <f t="shared" si="150"/>
        <v>tbd</v>
      </c>
      <c r="BE122" s="487" t="str">
        <f t="shared" si="151"/>
        <v/>
      </c>
      <c r="BF122" s="487" t="str">
        <f t="shared" si="152"/>
        <v>tbd</v>
      </c>
      <c r="BG122" s="487" t="str">
        <f t="shared" si="153"/>
        <v>tbd</v>
      </c>
      <c r="BH122" s="487" t="str">
        <f t="shared" si="154"/>
        <v/>
      </c>
      <c r="BI122" s="487" t="str">
        <f t="shared" si="155"/>
        <v/>
      </c>
      <c r="BJ122" s="487" t="str">
        <f t="shared" si="156"/>
        <v/>
      </c>
      <c r="BK122" s="489" t="str">
        <f t="shared" si="157"/>
        <v/>
      </c>
      <c r="BL122" s="495" t="str">
        <f t="shared" si="158"/>
        <v/>
      </c>
      <c r="BM122" s="487" t="str">
        <f t="shared" si="159"/>
        <v>not req'ed</v>
      </c>
      <c r="BN122" s="487" t="str">
        <f t="shared" si="160"/>
        <v/>
      </c>
      <c r="BO122" s="487" t="str">
        <f t="shared" si="161"/>
        <v/>
      </c>
      <c r="BP122" s="487" t="str">
        <f t="shared" si="162"/>
        <v/>
      </c>
      <c r="BQ122" s="487" t="str">
        <f t="shared" si="163"/>
        <v/>
      </c>
      <c r="BR122" s="487" t="str">
        <f t="shared" si="164"/>
        <v/>
      </c>
      <c r="BS122" s="487" t="str">
        <f t="shared" si="165"/>
        <v/>
      </c>
      <c r="BT122" s="487" t="str">
        <f t="shared" si="166"/>
        <v>not req'ed</v>
      </c>
      <c r="BU122" s="487" t="str">
        <f t="shared" si="167"/>
        <v/>
      </c>
      <c r="BV122" s="487" t="str">
        <f t="shared" si="168"/>
        <v>not req'ed</v>
      </c>
      <c r="BW122" s="487" t="str">
        <f t="shared" si="169"/>
        <v>not req'ed</v>
      </c>
      <c r="BX122" s="487" t="str">
        <f t="shared" si="170"/>
        <v/>
      </c>
      <c r="BY122" s="487" t="str">
        <f t="shared" si="171"/>
        <v/>
      </c>
      <c r="BZ122" s="487" t="str">
        <f t="shared" si="172"/>
        <v/>
      </c>
      <c r="CA122" s="489" t="str">
        <f t="shared" si="173"/>
        <v/>
      </c>
    </row>
    <row r="123" spans="1:79" s="121" customFormat="1" ht="19.899999999999999" customHeight="1" x14ac:dyDescent="0.25">
      <c r="A123" s="9" t="s">
        <v>1559</v>
      </c>
      <c r="B123" s="7" t="s">
        <v>1560</v>
      </c>
      <c r="C123" s="2" t="s">
        <v>1561</v>
      </c>
      <c r="D123" s="5" t="s">
        <v>1562</v>
      </c>
      <c r="E123" s="7">
        <v>3</v>
      </c>
      <c r="F123" s="862" t="s">
        <v>1516</v>
      </c>
      <c r="G123" s="862" t="s">
        <v>1516</v>
      </c>
      <c r="H123" s="5"/>
      <c r="I123" s="16"/>
      <c r="J123" s="47" t="s">
        <v>86</v>
      </c>
      <c r="K123" s="48"/>
      <c r="L123" s="48"/>
      <c r="M123" s="49"/>
      <c r="N123" s="863" t="s">
        <v>1516</v>
      </c>
      <c r="O123" s="864" t="s">
        <v>1516</v>
      </c>
      <c r="P123" s="864" t="s">
        <v>1516</v>
      </c>
      <c r="Q123" s="864" t="s">
        <v>1516</v>
      </c>
      <c r="R123" s="864" t="s">
        <v>1516</v>
      </c>
      <c r="S123" s="864" t="s">
        <v>1516</v>
      </c>
      <c r="T123" s="865" t="s">
        <v>1516</v>
      </c>
      <c r="U123" s="49"/>
      <c r="V123" s="58" t="s">
        <v>86</v>
      </c>
      <c r="W123" s="866" t="s">
        <v>1516</v>
      </c>
      <c r="X123" s="56"/>
      <c r="Y123" s="69"/>
      <c r="Z123" s="69"/>
      <c r="AA123" s="68"/>
      <c r="AB123" s="57"/>
      <c r="AC123" s="58" t="s">
        <v>1376</v>
      </c>
      <c r="AD123" s="56"/>
      <c r="AE123" s="65"/>
      <c r="AF123" s="488">
        <v>0</v>
      </c>
      <c r="AG123" s="487">
        <v>-1</v>
      </c>
      <c r="AH123" s="487">
        <v>0</v>
      </c>
      <c r="AI123" s="487">
        <v>0</v>
      </c>
      <c r="AJ123" s="487">
        <v>0</v>
      </c>
      <c r="AK123" s="487">
        <v>0</v>
      </c>
      <c r="AL123" s="487">
        <v>0</v>
      </c>
      <c r="AM123" s="487">
        <v>0</v>
      </c>
      <c r="AN123" s="487">
        <v>-1</v>
      </c>
      <c r="AO123" s="487">
        <v>0</v>
      </c>
      <c r="AP123" s="487">
        <v>-1</v>
      </c>
      <c r="AQ123" s="487">
        <v>-1</v>
      </c>
      <c r="AR123" s="487">
        <v>0</v>
      </c>
      <c r="AS123" s="487">
        <v>0</v>
      </c>
      <c r="AT123" s="487">
        <v>0</v>
      </c>
      <c r="AU123" s="493">
        <v>0</v>
      </c>
      <c r="AV123" s="488" t="str">
        <f t="shared" si="142"/>
        <v/>
      </c>
      <c r="AW123" s="487" t="str">
        <f t="shared" si="143"/>
        <v>tbd</v>
      </c>
      <c r="AX123" s="487" t="str">
        <f t="shared" si="144"/>
        <v/>
      </c>
      <c r="AY123" s="487" t="str">
        <f t="shared" si="145"/>
        <v/>
      </c>
      <c r="AZ123" s="487" t="str">
        <f t="shared" si="146"/>
        <v/>
      </c>
      <c r="BA123" s="487" t="str">
        <f t="shared" si="147"/>
        <v/>
      </c>
      <c r="BB123" s="487" t="str">
        <f t="shared" si="148"/>
        <v/>
      </c>
      <c r="BC123" s="487" t="str">
        <f t="shared" si="149"/>
        <v/>
      </c>
      <c r="BD123" s="487" t="str">
        <f t="shared" si="150"/>
        <v>tbd</v>
      </c>
      <c r="BE123" s="487" t="str">
        <f t="shared" si="151"/>
        <v/>
      </c>
      <c r="BF123" s="487" t="str">
        <f t="shared" si="152"/>
        <v>tbd</v>
      </c>
      <c r="BG123" s="487" t="str">
        <f t="shared" si="153"/>
        <v>tbd</v>
      </c>
      <c r="BH123" s="487" t="str">
        <f t="shared" si="154"/>
        <v/>
      </c>
      <c r="BI123" s="487" t="str">
        <f t="shared" si="155"/>
        <v/>
      </c>
      <c r="BJ123" s="487" t="str">
        <f t="shared" si="156"/>
        <v/>
      </c>
      <c r="BK123" s="489" t="str">
        <f t="shared" si="157"/>
        <v/>
      </c>
      <c r="BL123" s="495" t="str">
        <f t="shared" si="158"/>
        <v/>
      </c>
      <c r="BM123" s="487" t="str">
        <f t="shared" si="159"/>
        <v>not req'ed</v>
      </c>
      <c r="BN123" s="487" t="str">
        <f t="shared" si="160"/>
        <v/>
      </c>
      <c r="BO123" s="487" t="str">
        <f t="shared" si="161"/>
        <v/>
      </c>
      <c r="BP123" s="487" t="str">
        <f t="shared" si="162"/>
        <v/>
      </c>
      <c r="BQ123" s="487" t="str">
        <f t="shared" si="163"/>
        <v/>
      </c>
      <c r="BR123" s="487" t="str">
        <f t="shared" si="164"/>
        <v/>
      </c>
      <c r="BS123" s="487" t="str">
        <f t="shared" si="165"/>
        <v/>
      </c>
      <c r="BT123" s="487" t="str">
        <f t="shared" si="166"/>
        <v>not req'ed</v>
      </c>
      <c r="BU123" s="487" t="str">
        <f t="shared" si="167"/>
        <v/>
      </c>
      <c r="BV123" s="487" t="str">
        <f t="shared" si="168"/>
        <v>not req'ed</v>
      </c>
      <c r="BW123" s="487" t="str">
        <f t="shared" si="169"/>
        <v>not req'ed</v>
      </c>
      <c r="BX123" s="487" t="str">
        <f t="shared" si="170"/>
        <v/>
      </c>
      <c r="BY123" s="487" t="str">
        <f t="shared" si="171"/>
        <v/>
      </c>
      <c r="BZ123" s="487" t="str">
        <f t="shared" si="172"/>
        <v/>
      </c>
      <c r="CA123" s="489" t="str">
        <f t="shared" si="173"/>
        <v/>
      </c>
    </row>
    <row r="124" spans="1:79" s="121" customFormat="1" ht="19.899999999999999" customHeight="1" x14ac:dyDescent="0.25">
      <c r="A124" s="9" t="s">
        <v>1563</v>
      </c>
      <c r="B124" s="7" t="s">
        <v>1564</v>
      </c>
      <c r="C124" s="2" t="s">
        <v>1565</v>
      </c>
      <c r="D124" s="5" t="s">
        <v>1566</v>
      </c>
      <c r="E124" s="7">
        <v>8</v>
      </c>
      <c r="F124" s="862" t="s">
        <v>1516</v>
      </c>
      <c r="G124" s="862" t="s">
        <v>1516</v>
      </c>
      <c r="H124" s="5"/>
      <c r="I124" s="16"/>
      <c r="J124" s="47" t="s">
        <v>86</v>
      </c>
      <c r="K124" s="48"/>
      <c r="L124" s="48"/>
      <c r="M124" s="49"/>
      <c r="N124" s="863" t="s">
        <v>1516</v>
      </c>
      <c r="O124" s="864" t="s">
        <v>1516</v>
      </c>
      <c r="P124" s="864" t="s">
        <v>1516</v>
      </c>
      <c r="Q124" s="864" t="s">
        <v>1516</v>
      </c>
      <c r="R124" s="864" t="s">
        <v>1516</v>
      </c>
      <c r="S124" s="864" t="s">
        <v>1516</v>
      </c>
      <c r="T124" s="865" t="s">
        <v>1516</v>
      </c>
      <c r="U124" s="49"/>
      <c r="V124" s="58" t="s">
        <v>86</v>
      </c>
      <c r="W124" s="866" t="s">
        <v>1516</v>
      </c>
      <c r="X124" s="56"/>
      <c r="Y124" s="69"/>
      <c r="Z124" s="69"/>
      <c r="AA124" s="68"/>
      <c r="AB124" s="57"/>
      <c r="AC124" s="58" t="s">
        <v>1376</v>
      </c>
      <c r="AD124" s="56"/>
      <c r="AE124" s="65"/>
      <c r="AF124" s="488">
        <v>0</v>
      </c>
      <c r="AG124" s="487">
        <v>-1</v>
      </c>
      <c r="AH124" s="487">
        <v>0</v>
      </c>
      <c r="AI124" s="487">
        <v>0</v>
      </c>
      <c r="AJ124" s="487">
        <v>0</v>
      </c>
      <c r="AK124" s="487">
        <v>0</v>
      </c>
      <c r="AL124" s="487">
        <v>0</v>
      </c>
      <c r="AM124" s="487">
        <v>0</v>
      </c>
      <c r="AN124" s="487">
        <v>-1</v>
      </c>
      <c r="AO124" s="487">
        <v>0</v>
      </c>
      <c r="AP124" s="487">
        <v>-1</v>
      </c>
      <c r="AQ124" s="487">
        <v>-1</v>
      </c>
      <c r="AR124" s="487">
        <v>0</v>
      </c>
      <c r="AS124" s="487">
        <v>0</v>
      </c>
      <c r="AT124" s="487">
        <v>0</v>
      </c>
      <c r="AU124" s="493">
        <v>0</v>
      </c>
      <c r="AV124" s="488" t="str">
        <f t="shared" si="142"/>
        <v/>
      </c>
      <c r="AW124" s="487" t="str">
        <f t="shared" si="143"/>
        <v>tbd</v>
      </c>
      <c r="AX124" s="487" t="str">
        <f t="shared" si="144"/>
        <v/>
      </c>
      <c r="AY124" s="487" t="str">
        <f t="shared" si="145"/>
        <v/>
      </c>
      <c r="AZ124" s="487" t="str">
        <f t="shared" si="146"/>
        <v/>
      </c>
      <c r="BA124" s="487" t="str">
        <f t="shared" si="147"/>
        <v/>
      </c>
      <c r="BB124" s="487" t="str">
        <f t="shared" si="148"/>
        <v/>
      </c>
      <c r="BC124" s="487" t="str">
        <f t="shared" si="149"/>
        <v/>
      </c>
      <c r="BD124" s="487" t="str">
        <f t="shared" si="150"/>
        <v>tbd</v>
      </c>
      <c r="BE124" s="487" t="str">
        <f t="shared" si="151"/>
        <v/>
      </c>
      <c r="BF124" s="487" t="str">
        <f t="shared" si="152"/>
        <v>tbd</v>
      </c>
      <c r="BG124" s="487" t="str">
        <f t="shared" si="153"/>
        <v>tbd</v>
      </c>
      <c r="BH124" s="487" t="str">
        <f t="shared" si="154"/>
        <v/>
      </c>
      <c r="BI124" s="487" t="str">
        <f t="shared" si="155"/>
        <v/>
      </c>
      <c r="BJ124" s="487" t="str">
        <f t="shared" si="156"/>
        <v/>
      </c>
      <c r="BK124" s="489" t="str">
        <f t="shared" si="157"/>
        <v/>
      </c>
      <c r="BL124" s="495" t="str">
        <f t="shared" si="158"/>
        <v/>
      </c>
      <c r="BM124" s="487" t="str">
        <f t="shared" si="159"/>
        <v>not req'ed</v>
      </c>
      <c r="BN124" s="487" t="str">
        <f t="shared" si="160"/>
        <v/>
      </c>
      <c r="BO124" s="487" t="str">
        <f t="shared" si="161"/>
        <v/>
      </c>
      <c r="BP124" s="487" t="str">
        <f t="shared" si="162"/>
        <v/>
      </c>
      <c r="BQ124" s="487" t="str">
        <f t="shared" si="163"/>
        <v/>
      </c>
      <c r="BR124" s="487" t="str">
        <f t="shared" si="164"/>
        <v/>
      </c>
      <c r="BS124" s="487" t="str">
        <f t="shared" si="165"/>
        <v/>
      </c>
      <c r="BT124" s="487" t="str">
        <f t="shared" si="166"/>
        <v>not req'ed</v>
      </c>
      <c r="BU124" s="487" t="str">
        <f t="shared" si="167"/>
        <v/>
      </c>
      <c r="BV124" s="487" t="str">
        <f t="shared" si="168"/>
        <v>not req'ed</v>
      </c>
      <c r="BW124" s="487" t="str">
        <f t="shared" si="169"/>
        <v>not req'ed</v>
      </c>
      <c r="BX124" s="487" t="str">
        <f t="shared" si="170"/>
        <v/>
      </c>
      <c r="BY124" s="487" t="str">
        <f t="shared" si="171"/>
        <v/>
      </c>
      <c r="BZ124" s="487" t="str">
        <f t="shared" si="172"/>
        <v/>
      </c>
      <c r="CA124" s="489" t="str">
        <f t="shared" si="173"/>
        <v/>
      </c>
    </row>
    <row r="125" spans="1:79" s="121" customFormat="1" ht="19.899999999999999" customHeight="1" x14ac:dyDescent="0.25">
      <c r="A125" s="9" t="s">
        <v>1567</v>
      </c>
      <c r="B125" s="7" t="s">
        <v>1568</v>
      </c>
      <c r="C125" s="2" t="s">
        <v>1569</v>
      </c>
      <c r="D125" s="5" t="s">
        <v>1542</v>
      </c>
      <c r="E125" s="7" t="s">
        <v>1515</v>
      </c>
      <c r="F125" s="862" t="s">
        <v>1516</v>
      </c>
      <c r="G125" s="862" t="s">
        <v>1516</v>
      </c>
      <c r="H125" s="5"/>
      <c r="I125" s="16"/>
      <c r="J125" s="47" t="s">
        <v>86</v>
      </c>
      <c r="K125" s="48"/>
      <c r="L125" s="48"/>
      <c r="M125" s="49"/>
      <c r="N125" s="863" t="s">
        <v>1516</v>
      </c>
      <c r="O125" s="864" t="s">
        <v>1516</v>
      </c>
      <c r="P125" s="864" t="s">
        <v>1516</v>
      </c>
      <c r="Q125" s="864" t="s">
        <v>1516</v>
      </c>
      <c r="R125" s="864" t="s">
        <v>1516</v>
      </c>
      <c r="S125" s="864" t="s">
        <v>1516</v>
      </c>
      <c r="T125" s="865" t="s">
        <v>1516</v>
      </c>
      <c r="U125" s="49"/>
      <c r="V125" s="58" t="s">
        <v>86</v>
      </c>
      <c r="W125" s="866" t="s">
        <v>1516</v>
      </c>
      <c r="X125" s="56"/>
      <c r="Y125" s="69"/>
      <c r="Z125" s="69"/>
      <c r="AA125" s="68"/>
      <c r="AB125" s="57"/>
      <c r="AC125" s="58" t="s">
        <v>1376</v>
      </c>
      <c r="AD125" s="56"/>
      <c r="AE125" s="65"/>
      <c r="AF125" s="488">
        <v>0</v>
      </c>
      <c r="AG125" s="487">
        <v>-1</v>
      </c>
      <c r="AH125" s="487">
        <v>0</v>
      </c>
      <c r="AI125" s="487">
        <v>0</v>
      </c>
      <c r="AJ125" s="487">
        <v>0</v>
      </c>
      <c r="AK125" s="487">
        <v>0</v>
      </c>
      <c r="AL125" s="487">
        <v>0</v>
      </c>
      <c r="AM125" s="487">
        <v>0</v>
      </c>
      <c r="AN125" s="487">
        <v>-1</v>
      </c>
      <c r="AO125" s="487">
        <v>0</v>
      </c>
      <c r="AP125" s="487">
        <v>-1</v>
      </c>
      <c r="AQ125" s="487">
        <v>-1</v>
      </c>
      <c r="AR125" s="487">
        <v>0</v>
      </c>
      <c r="AS125" s="487">
        <v>0</v>
      </c>
      <c r="AT125" s="487">
        <v>0</v>
      </c>
      <c r="AU125" s="493">
        <v>0</v>
      </c>
      <c r="AV125" s="488" t="str">
        <f t="shared" si="142"/>
        <v/>
      </c>
      <c r="AW125" s="487" t="str">
        <f t="shared" si="143"/>
        <v>tbd</v>
      </c>
      <c r="AX125" s="487" t="str">
        <f t="shared" si="144"/>
        <v/>
      </c>
      <c r="AY125" s="487" t="str">
        <f t="shared" si="145"/>
        <v/>
      </c>
      <c r="AZ125" s="487" t="str">
        <f t="shared" si="146"/>
        <v/>
      </c>
      <c r="BA125" s="487" t="str">
        <f t="shared" si="147"/>
        <v/>
      </c>
      <c r="BB125" s="487" t="str">
        <f t="shared" si="148"/>
        <v/>
      </c>
      <c r="BC125" s="487" t="str">
        <f t="shared" si="149"/>
        <v/>
      </c>
      <c r="BD125" s="487" t="str">
        <f t="shared" si="150"/>
        <v>tbd</v>
      </c>
      <c r="BE125" s="487" t="str">
        <f t="shared" si="151"/>
        <v/>
      </c>
      <c r="BF125" s="487" t="str">
        <f t="shared" si="152"/>
        <v>tbd</v>
      </c>
      <c r="BG125" s="487" t="str">
        <f t="shared" si="153"/>
        <v>tbd</v>
      </c>
      <c r="BH125" s="487" t="str">
        <f t="shared" si="154"/>
        <v/>
      </c>
      <c r="BI125" s="487" t="str">
        <f t="shared" si="155"/>
        <v/>
      </c>
      <c r="BJ125" s="487" t="str">
        <f t="shared" si="156"/>
        <v/>
      </c>
      <c r="BK125" s="489" t="str">
        <f t="shared" si="157"/>
        <v/>
      </c>
      <c r="BL125" s="495" t="str">
        <f t="shared" si="158"/>
        <v/>
      </c>
      <c r="BM125" s="487" t="str">
        <f t="shared" si="159"/>
        <v>not req'ed</v>
      </c>
      <c r="BN125" s="487" t="str">
        <f t="shared" si="160"/>
        <v/>
      </c>
      <c r="BO125" s="487" t="str">
        <f t="shared" si="161"/>
        <v/>
      </c>
      <c r="BP125" s="487" t="str">
        <f t="shared" si="162"/>
        <v/>
      </c>
      <c r="BQ125" s="487" t="str">
        <f t="shared" si="163"/>
        <v/>
      </c>
      <c r="BR125" s="487" t="str">
        <f t="shared" si="164"/>
        <v/>
      </c>
      <c r="BS125" s="487" t="str">
        <f t="shared" si="165"/>
        <v/>
      </c>
      <c r="BT125" s="487" t="str">
        <f t="shared" si="166"/>
        <v>not req'ed</v>
      </c>
      <c r="BU125" s="487" t="str">
        <f t="shared" si="167"/>
        <v/>
      </c>
      <c r="BV125" s="487" t="str">
        <f t="shared" si="168"/>
        <v>not req'ed</v>
      </c>
      <c r="BW125" s="487" t="str">
        <f t="shared" si="169"/>
        <v>not req'ed</v>
      </c>
      <c r="BX125" s="487" t="str">
        <f t="shared" si="170"/>
        <v/>
      </c>
      <c r="BY125" s="487" t="str">
        <f t="shared" si="171"/>
        <v/>
      </c>
      <c r="BZ125" s="487" t="str">
        <f t="shared" si="172"/>
        <v/>
      </c>
      <c r="CA125" s="489" t="str">
        <f t="shared" si="173"/>
        <v/>
      </c>
    </row>
    <row r="126" spans="1:79" s="121" customFormat="1" ht="19.899999999999999" customHeight="1" x14ac:dyDescent="0.25">
      <c r="A126" s="9" t="s">
        <v>1570</v>
      </c>
      <c r="B126" s="7" t="s">
        <v>1571</v>
      </c>
      <c r="C126" s="2" t="s">
        <v>1572</v>
      </c>
      <c r="D126" s="5" t="s">
        <v>1573</v>
      </c>
      <c r="E126" s="7">
        <v>70</v>
      </c>
      <c r="F126" s="873">
        <v>1</v>
      </c>
      <c r="G126" s="862"/>
      <c r="H126" s="5"/>
      <c r="I126" s="16"/>
      <c r="J126" s="47" t="s">
        <v>86</v>
      </c>
      <c r="K126" s="48"/>
      <c r="L126" s="48"/>
      <c r="M126" s="49"/>
      <c r="N126" s="47" t="s">
        <v>86</v>
      </c>
      <c r="O126" s="48"/>
      <c r="P126" s="48"/>
      <c r="Q126" s="48"/>
      <c r="R126" s="48"/>
      <c r="S126" s="48"/>
      <c r="T126" s="65"/>
      <c r="U126" s="49"/>
      <c r="V126" s="58" t="s">
        <v>86</v>
      </c>
      <c r="W126" s="82" t="s">
        <v>86</v>
      </c>
      <c r="X126" s="56"/>
      <c r="Y126" s="69"/>
      <c r="Z126" s="69"/>
      <c r="AA126" s="68"/>
      <c r="AB126" s="57"/>
      <c r="AC126" s="58" t="s">
        <v>1376</v>
      </c>
      <c r="AD126" s="56"/>
      <c r="AE126" s="65"/>
      <c r="AF126" s="488">
        <v>0</v>
      </c>
      <c r="AG126" s="487">
        <v>-1</v>
      </c>
      <c r="AH126" s="487">
        <v>0</v>
      </c>
      <c r="AI126" s="487">
        <v>0</v>
      </c>
      <c r="AJ126" s="487">
        <v>0</v>
      </c>
      <c r="AK126" s="487">
        <v>0</v>
      </c>
      <c r="AL126" s="487">
        <v>0</v>
      </c>
      <c r="AM126" s="487">
        <v>0</v>
      </c>
      <c r="AN126" s="487">
        <v>-1</v>
      </c>
      <c r="AO126" s="487">
        <v>-1</v>
      </c>
      <c r="AP126" s="487">
        <v>-1</v>
      </c>
      <c r="AQ126" s="487">
        <v>-1</v>
      </c>
      <c r="AR126" s="487">
        <v>0</v>
      </c>
      <c r="AS126" s="487">
        <v>0</v>
      </c>
      <c r="AT126" s="487">
        <v>0</v>
      </c>
      <c r="AU126" s="493">
        <v>0</v>
      </c>
      <c r="AV126" s="488" t="str">
        <f t="shared" si="142"/>
        <v/>
      </c>
      <c r="AW126" s="487" t="str">
        <f t="shared" si="143"/>
        <v>tbd</v>
      </c>
      <c r="AX126" s="487" t="str">
        <f t="shared" si="144"/>
        <v/>
      </c>
      <c r="AY126" s="487" t="str">
        <f t="shared" si="145"/>
        <v/>
      </c>
      <c r="AZ126" s="487" t="str">
        <f t="shared" si="146"/>
        <v/>
      </c>
      <c r="BA126" s="487" t="str">
        <f t="shared" si="147"/>
        <v/>
      </c>
      <c r="BB126" s="487" t="str">
        <f t="shared" si="148"/>
        <v/>
      </c>
      <c r="BC126" s="487" t="str">
        <f t="shared" si="149"/>
        <v/>
      </c>
      <c r="BD126" s="487" t="str">
        <f t="shared" si="150"/>
        <v>tbd</v>
      </c>
      <c r="BE126" s="487" t="str">
        <f t="shared" si="151"/>
        <v>tbd</v>
      </c>
      <c r="BF126" s="487" t="str">
        <f t="shared" si="152"/>
        <v>tbd</v>
      </c>
      <c r="BG126" s="487" t="str">
        <f t="shared" si="153"/>
        <v>tbd</v>
      </c>
      <c r="BH126" s="487" t="str">
        <f t="shared" si="154"/>
        <v/>
      </c>
      <c r="BI126" s="487" t="str">
        <f t="shared" si="155"/>
        <v/>
      </c>
      <c r="BJ126" s="487" t="str">
        <f t="shared" si="156"/>
        <v/>
      </c>
      <c r="BK126" s="489" t="str">
        <f t="shared" si="157"/>
        <v/>
      </c>
      <c r="BL126" s="495" t="str">
        <f t="shared" si="158"/>
        <v/>
      </c>
      <c r="BM126" s="487" t="str">
        <f t="shared" si="159"/>
        <v>tbd</v>
      </c>
      <c r="BN126" s="487" t="str">
        <f t="shared" si="160"/>
        <v/>
      </c>
      <c r="BO126" s="487" t="str">
        <f t="shared" si="161"/>
        <v/>
      </c>
      <c r="BP126" s="487" t="str">
        <f t="shared" si="162"/>
        <v/>
      </c>
      <c r="BQ126" s="487" t="str">
        <f t="shared" si="163"/>
        <v/>
      </c>
      <c r="BR126" s="487" t="str">
        <f t="shared" si="164"/>
        <v/>
      </c>
      <c r="BS126" s="487" t="str">
        <f t="shared" si="165"/>
        <v/>
      </c>
      <c r="BT126" s="487" t="str">
        <f t="shared" si="166"/>
        <v>tbd</v>
      </c>
      <c r="BU126" s="487" t="str">
        <f t="shared" si="167"/>
        <v>tbd</v>
      </c>
      <c r="BV126" s="487" t="str">
        <f t="shared" si="168"/>
        <v>tbd</v>
      </c>
      <c r="BW126" s="487" t="str">
        <f t="shared" si="169"/>
        <v>tbd</v>
      </c>
      <c r="BX126" s="487" t="str">
        <f t="shared" si="170"/>
        <v/>
      </c>
      <c r="BY126" s="487" t="str">
        <f t="shared" si="171"/>
        <v/>
      </c>
      <c r="BZ126" s="487" t="str">
        <f t="shared" si="172"/>
        <v/>
      </c>
      <c r="CA126" s="489" t="str">
        <f t="shared" si="173"/>
        <v/>
      </c>
    </row>
    <row r="127" spans="1:79" s="121" customFormat="1" ht="19.899999999999999" customHeight="1" x14ac:dyDescent="0.25">
      <c r="A127" s="9" t="s">
        <v>1574</v>
      </c>
      <c r="B127" s="7" t="s">
        <v>1575</v>
      </c>
      <c r="C127" s="2" t="s">
        <v>1576</v>
      </c>
      <c r="D127" s="5" t="s">
        <v>1537</v>
      </c>
      <c r="E127" s="4">
        <v>70</v>
      </c>
      <c r="F127" s="873">
        <v>1</v>
      </c>
      <c r="G127" s="862"/>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0</v>
      </c>
      <c r="AG127" s="487">
        <v>-1</v>
      </c>
      <c r="AH127" s="487">
        <v>0</v>
      </c>
      <c r="AI127" s="487">
        <v>0</v>
      </c>
      <c r="AJ127" s="487">
        <v>0</v>
      </c>
      <c r="AK127" s="487">
        <v>0</v>
      </c>
      <c r="AL127" s="487">
        <v>0</v>
      </c>
      <c r="AM127" s="487">
        <v>0</v>
      </c>
      <c r="AN127" s="487">
        <v>-1</v>
      </c>
      <c r="AO127" s="487">
        <v>0</v>
      </c>
      <c r="AP127" s="487">
        <v>-1</v>
      </c>
      <c r="AQ127" s="487">
        <v>-1</v>
      </c>
      <c r="AR127" s="487">
        <v>0</v>
      </c>
      <c r="AS127" s="487">
        <v>0</v>
      </c>
      <c r="AT127" s="487">
        <v>0</v>
      </c>
      <c r="AU127" s="493">
        <v>0</v>
      </c>
      <c r="AV127" s="488" t="str">
        <f t="shared" si="142"/>
        <v/>
      </c>
      <c r="AW127" s="487" t="str">
        <f t="shared" si="143"/>
        <v>tbd</v>
      </c>
      <c r="AX127" s="487" t="str">
        <f t="shared" si="144"/>
        <v/>
      </c>
      <c r="AY127" s="487" t="str">
        <f t="shared" si="145"/>
        <v/>
      </c>
      <c r="AZ127" s="487" t="str">
        <f t="shared" si="146"/>
        <v/>
      </c>
      <c r="BA127" s="487" t="str">
        <f t="shared" si="147"/>
        <v/>
      </c>
      <c r="BB127" s="487" t="str">
        <f t="shared" si="148"/>
        <v/>
      </c>
      <c r="BC127" s="487" t="str">
        <f t="shared" si="149"/>
        <v/>
      </c>
      <c r="BD127" s="487" t="str">
        <f t="shared" si="150"/>
        <v>tbd</v>
      </c>
      <c r="BE127" s="487" t="str">
        <f t="shared" si="151"/>
        <v/>
      </c>
      <c r="BF127" s="487" t="str">
        <f t="shared" si="152"/>
        <v>tbd</v>
      </c>
      <c r="BG127" s="487" t="str">
        <f t="shared" si="153"/>
        <v>tbd</v>
      </c>
      <c r="BH127" s="487" t="str">
        <f t="shared" si="154"/>
        <v/>
      </c>
      <c r="BI127" s="487" t="str">
        <f t="shared" si="155"/>
        <v/>
      </c>
      <c r="BJ127" s="487" t="str">
        <f t="shared" si="156"/>
        <v/>
      </c>
      <c r="BK127" s="489" t="str">
        <f t="shared" si="157"/>
        <v/>
      </c>
      <c r="BL127" s="495" t="str">
        <f t="shared" si="158"/>
        <v/>
      </c>
      <c r="BM127" s="487" t="str">
        <f t="shared" si="159"/>
        <v>tbd</v>
      </c>
      <c r="BN127" s="487" t="str">
        <f t="shared" si="160"/>
        <v/>
      </c>
      <c r="BO127" s="487" t="str">
        <f t="shared" si="161"/>
        <v/>
      </c>
      <c r="BP127" s="487" t="str">
        <f t="shared" si="162"/>
        <v/>
      </c>
      <c r="BQ127" s="487" t="str">
        <f t="shared" si="163"/>
        <v/>
      </c>
      <c r="BR127" s="487" t="str">
        <f t="shared" si="164"/>
        <v/>
      </c>
      <c r="BS127" s="487" t="str">
        <f t="shared" si="165"/>
        <v/>
      </c>
      <c r="BT127" s="487" t="str">
        <f t="shared" si="166"/>
        <v>tbd</v>
      </c>
      <c r="BU127" s="487" t="str">
        <f t="shared" si="167"/>
        <v/>
      </c>
      <c r="BV127" s="487" t="str">
        <f t="shared" si="168"/>
        <v>tbd</v>
      </c>
      <c r="BW127" s="487" t="str">
        <f t="shared" si="169"/>
        <v>tbd</v>
      </c>
      <c r="BX127" s="487" t="str">
        <f t="shared" si="170"/>
        <v/>
      </c>
      <c r="BY127" s="487" t="str">
        <f t="shared" si="171"/>
        <v/>
      </c>
      <c r="BZ127" s="487" t="str">
        <f t="shared" si="172"/>
        <v/>
      </c>
      <c r="CA127" s="489" t="str">
        <f t="shared" si="173"/>
        <v/>
      </c>
    </row>
    <row r="128" spans="1:79" s="121" customFormat="1" ht="19.899999999999999" customHeight="1" x14ac:dyDescent="0.25">
      <c r="A128" s="9" t="s">
        <v>1577</v>
      </c>
      <c r="B128" s="7" t="s">
        <v>1578</v>
      </c>
      <c r="C128" s="2" t="s">
        <v>1579</v>
      </c>
      <c r="D128" s="5" t="s">
        <v>1580</v>
      </c>
      <c r="E128" s="4">
        <v>70</v>
      </c>
      <c r="F128" s="873">
        <v>1</v>
      </c>
      <c r="G128" s="862"/>
      <c r="H128" s="5"/>
      <c r="I128" s="16"/>
      <c r="J128" s="47" t="s">
        <v>86</v>
      </c>
      <c r="K128" s="48"/>
      <c r="L128" s="48"/>
      <c r="M128" s="49"/>
      <c r="N128" s="47" t="s">
        <v>86</v>
      </c>
      <c r="O128" s="48"/>
      <c r="P128" s="48"/>
      <c r="Q128" s="48"/>
      <c r="R128" s="48"/>
      <c r="S128" s="48"/>
      <c r="T128" s="65"/>
      <c r="U128" s="49"/>
      <c r="V128" s="58" t="s">
        <v>86</v>
      </c>
      <c r="W128" s="82" t="s">
        <v>86</v>
      </c>
      <c r="X128" s="56"/>
      <c r="Y128" s="69"/>
      <c r="Z128" s="69"/>
      <c r="AA128" s="68"/>
      <c r="AB128" s="57"/>
      <c r="AC128" s="58" t="s">
        <v>1376</v>
      </c>
      <c r="AD128" s="56"/>
      <c r="AE128" s="65"/>
      <c r="AF128" s="488">
        <v>0</v>
      </c>
      <c r="AG128" s="487">
        <v>-1</v>
      </c>
      <c r="AH128" s="487">
        <v>0</v>
      </c>
      <c r="AI128" s="487">
        <v>0</v>
      </c>
      <c r="AJ128" s="487">
        <v>0</v>
      </c>
      <c r="AK128" s="487">
        <v>0</v>
      </c>
      <c r="AL128" s="487">
        <v>0</v>
      </c>
      <c r="AM128" s="487">
        <v>0</v>
      </c>
      <c r="AN128" s="487">
        <v>-1</v>
      </c>
      <c r="AO128" s="487">
        <v>0</v>
      </c>
      <c r="AP128" s="487">
        <v>-1</v>
      </c>
      <c r="AQ128" s="487">
        <v>-1</v>
      </c>
      <c r="AR128" s="487">
        <v>0</v>
      </c>
      <c r="AS128" s="487">
        <v>0</v>
      </c>
      <c r="AT128" s="487">
        <v>0</v>
      </c>
      <c r="AU128" s="493">
        <v>0</v>
      </c>
      <c r="AV128" s="488" t="str">
        <f t="shared" si="142"/>
        <v/>
      </c>
      <c r="AW128" s="487" t="str">
        <f t="shared" si="143"/>
        <v>tbd</v>
      </c>
      <c r="AX128" s="487" t="str">
        <f t="shared" si="144"/>
        <v/>
      </c>
      <c r="AY128" s="487" t="str">
        <f t="shared" si="145"/>
        <v/>
      </c>
      <c r="AZ128" s="487" t="str">
        <f t="shared" si="146"/>
        <v/>
      </c>
      <c r="BA128" s="487" t="str">
        <f t="shared" si="147"/>
        <v/>
      </c>
      <c r="BB128" s="487" t="str">
        <f t="shared" si="148"/>
        <v/>
      </c>
      <c r="BC128" s="487" t="str">
        <f t="shared" si="149"/>
        <v/>
      </c>
      <c r="BD128" s="487" t="str">
        <f t="shared" si="150"/>
        <v>tbd</v>
      </c>
      <c r="BE128" s="487" t="str">
        <f t="shared" si="151"/>
        <v/>
      </c>
      <c r="BF128" s="487" t="str">
        <f t="shared" si="152"/>
        <v>tbd</v>
      </c>
      <c r="BG128" s="487" t="str">
        <f t="shared" si="153"/>
        <v>tbd</v>
      </c>
      <c r="BH128" s="487" t="str">
        <f t="shared" si="154"/>
        <v/>
      </c>
      <c r="BI128" s="487" t="str">
        <f t="shared" si="155"/>
        <v/>
      </c>
      <c r="BJ128" s="487" t="str">
        <f t="shared" si="156"/>
        <v/>
      </c>
      <c r="BK128" s="489" t="str">
        <f t="shared" si="157"/>
        <v/>
      </c>
      <c r="BL128" s="495" t="str">
        <f t="shared" si="158"/>
        <v/>
      </c>
      <c r="BM128" s="487" t="str">
        <f t="shared" si="159"/>
        <v>tbd</v>
      </c>
      <c r="BN128" s="487" t="str">
        <f t="shared" si="160"/>
        <v/>
      </c>
      <c r="BO128" s="487" t="str">
        <f t="shared" si="161"/>
        <v/>
      </c>
      <c r="BP128" s="487" t="str">
        <f t="shared" si="162"/>
        <v/>
      </c>
      <c r="BQ128" s="487" t="str">
        <f t="shared" si="163"/>
        <v/>
      </c>
      <c r="BR128" s="487" t="str">
        <f t="shared" si="164"/>
        <v/>
      </c>
      <c r="BS128" s="487" t="str">
        <f t="shared" si="165"/>
        <v/>
      </c>
      <c r="BT128" s="487" t="str">
        <f t="shared" si="166"/>
        <v>tbd</v>
      </c>
      <c r="BU128" s="487" t="str">
        <f t="shared" si="167"/>
        <v/>
      </c>
      <c r="BV128" s="487" t="str">
        <f t="shared" si="168"/>
        <v>tbd</v>
      </c>
      <c r="BW128" s="487" t="str">
        <f t="shared" si="169"/>
        <v>tbd</v>
      </c>
      <c r="BX128" s="487" t="str">
        <f t="shared" si="170"/>
        <v/>
      </c>
      <c r="BY128" s="487" t="str">
        <f t="shared" si="171"/>
        <v/>
      </c>
      <c r="BZ128" s="487" t="str">
        <f t="shared" si="172"/>
        <v/>
      </c>
      <c r="CA128" s="489" t="str">
        <f t="shared" si="173"/>
        <v/>
      </c>
    </row>
    <row r="129" spans="1:79" s="121" customFormat="1" ht="19.899999999999999" customHeight="1" x14ac:dyDescent="0.25">
      <c r="A129" s="9" t="s">
        <v>1581</v>
      </c>
      <c r="B129" s="7" t="s">
        <v>1582</v>
      </c>
      <c r="C129" s="2" t="s">
        <v>1583</v>
      </c>
      <c r="D129" s="5" t="s">
        <v>1584</v>
      </c>
      <c r="E129" s="7">
        <v>70</v>
      </c>
      <c r="F129" s="873">
        <v>1</v>
      </c>
      <c r="G129" s="862"/>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0</v>
      </c>
      <c r="AG129" s="487">
        <v>-1</v>
      </c>
      <c r="AH129" s="487">
        <v>0</v>
      </c>
      <c r="AI129" s="487">
        <v>0</v>
      </c>
      <c r="AJ129" s="487">
        <v>0</v>
      </c>
      <c r="AK129" s="487">
        <v>0</v>
      </c>
      <c r="AL129" s="487">
        <v>0</v>
      </c>
      <c r="AM129" s="487">
        <v>0</v>
      </c>
      <c r="AN129" s="487">
        <v>-1</v>
      </c>
      <c r="AO129" s="487">
        <v>0</v>
      </c>
      <c r="AP129" s="487">
        <v>-1</v>
      </c>
      <c r="AQ129" s="487">
        <v>-1</v>
      </c>
      <c r="AR129" s="487">
        <v>0</v>
      </c>
      <c r="AS129" s="487">
        <v>0</v>
      </c>
      <c r="AT129" s="487">
        <v>0</v>
      </c>
      <c r="AU129" s="493">
        <v>0</v>
      </c>
      <c r="AV129" s="488" t="str">
        <f t="shared" si="142"/>
        <v/>
      </c>
      <c r="AW129" s="487" t="str">
        <f t="shared" si="143"/>
        <v>tbd</v>
      </c>
      <c r="AX129" s="487" t="str">
        <f t="shared" si="144"/>
        <v/>
      </c>
      <c r="AY129" s="487" t="str">
        <f t="shared" si="145"/>
        <v/>
      </c>
      <c r="AZ129" s="487" t="str">
        <f t="shared" si="146"/>
        <v/>
      </c>
      <c r="BA129" s="487" t="str">
        <f t="shared" si="147"/>
        <v/>
      </c>
      <c r="BB129" s="487" t="str">
        <f t="shared" si="148"/>
        <v/>
      </c>
      <c r="BC129" s="487" t="str">
        <f t="shared" si="149"/>
        <v/>
      </c>
      <c r="BD129" s="487" t="str">
        <f t="shared" si="150"/>
        <v>tbd</v>
      </c>
      <c r="BE129" s="487" t="str">
        <f t="shared" si="151"/>
        <v/>
      </c>
      <c r="BF129" s="487" t="str">
        <f t="shared" si="152"/>
        <v>tbd</v>
      </c>
      <c r="BG129" s="487" t="str">
        <f t="shared" si="153"/>
        <v>tbd</v>
      </c>
      <c r="BH129" s="487" t="str">
        <f t="shared" si="154"/>
        <v/>
      </c>
      <c r="BI129" s="487" t="str">
        <f t="shared" si="155"/>
        <v/>
      </c>
      <c r="BJ129" s="487" t="str">
        <f t="shared" si="156"/>
        <v/>
      </c>
      <c r="BK129" s="489" t="str">
        <f t="shared" si="157"/>
        <v/>
      </c>
      <c r="BL129" s="495" t="str">
        <f t="shared" si="158"/>
        <v/>
      </c>
      <c r="BM129" s="487" t="str">
        <f t="shared" si="159"/>
        <v>tbd</v>
      </c>
      <c r="BN129" s="487" t="str">
        <f t="shared" si="160"/>
        <v/>
      </c>
      <c r="BO129" s="487" t="str">
        <f t="shared" si="161"/>
        <v/>
      </c>
      <c r="BP129" s="487" t="str">
        <f t="shared" si="162"/>
        <v/>
      </c>
      <c r="BQ129" s="487" t="str">
        <f t="shared" si="163"/>
        <v/>
      </c>
      <c r="BR129" s="487" t="str">
        <f t="shared" si="164"/>
        <v/>
      </c>
      <c r="BS129" s="487" t="str">
        <f t="shared" si="165"/>
        <v/>
      </c>
      <c r="BT129" s="487" t="str">
        <f t="shared" si="166"/>
        <v>tbd</v>
      </c>
      <c r="BU129" s="487" t="str">
        <f t="shared" si="167"/>
        <v/>
      </c>
      <c r="BV129" s="487" t="str">
        <f t="shared" si="168"/>
        <v>tbd</v>
      </c>
      <c r="BW129" s="487" t="str">
        <f t="shared" si="169"/>
        <v>tbd</v>
      </c>
      <c r="BX129" s="487" t="str">
        <f t="shared" si="170"/>
        <v/>
      </c>
      <c r="BY129" s="487" t="str">
        <f t="shared" si="171"/>
        <v/>
      </c>
      <c r="BZ129" s="487" t="str">
        <f t="shared" si="172"/>
        <v/>
      </c>
      <c r="CA129" s="489" t="str">
        <f t="shared" si="173"/>
        <v/>
      </c>
    </row>
    <row r="130" spans="1:79" s="121" customFormat="1" ht="19.899999999999999" customHeight="1" x14ac:dyDescent="0.25">
      <c r="A130" s="9" t="s">
        <v>1585</v>
      </c>
      <c r="B130" s="7" t="s">
        <v>1586</v>
      </c>
      <c r="C130" s="2" t="s">
        <v>1587</v>
      </c>
      <c r="D130" s="5" t="s">
        <v>1588</v>
      </c>
      <c r="E130" s="4">
        <v>70</v>
      </c>
      <c r="F130" s="873">
        <v>1</v>
      </c>
      <c r="G130" s="862"/>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0</v>
      </c>
      <c r="AG130" s="487">
        <v>-1</v>
      </c>
      <c r="AH130" s="487">
        <v>0</v>
      </c>
      <c r="AI130" s="487">
        <v>0</v>
      </c>
      <c r="AJ130" s="487">
        <v>0</v>
      </c>
      <c r="AK130" s="487">
        <v>0</v>
      </c>
      <c r="AL130" s="487">
        <v>0</v>
      </c>
      <c r="AM130" s="487">
        <v>0</v>
      </c>
      <c r="AN130" s="487">
        <v>-1</v>
      </c>
      <c r="AO130" s="487">
        <v>0</v>
      </c>
      <c r="AP130" s="487">
        <v>-1</v>
      </c>
      <c r="AQ130" s="487">
        <v>-1</v>
      </c>
      <c r="AR130" s="487">
        <v>0</v>
      </c>
      <c r="AS130" s="487">
        <v>0</v>
      </c>
      <c r="AT130" s="487">
        <v>0</v>
      </c>
      <c r="AU130" s="493">
        <v>0</v>
      </c>
      <c r="AV130" s="488" t="str">
        <f t="shared" si="142"/>
        <v/>
      </c>
      <c r="AW130" s="487" t="str">
        <f t="shared" si="143"/>
        <v>tbd</v>
      </c>
      <c r="AX130" s="487" t="str">
        <f t="shared" si="144"/>
        <v/>
      </c>
      <c r="AY130" s="487" t="str">
        <f t="shared" si="145"/>
        <v/>
      </c>
      <c r="AZ130" s="487" t="str">
        <f t="shared" si="146"/>
        <v/>
      </c>
      <c r="BA130" s="487" t="str">
        <f t="shared" si="147"/>
        <v/>
      </c>
      <c r="BB130" s="487" t="str">
        <f t="shared" si="148"/>
        <v/>
      </c>
      <c r="BC130" s="487" t="str">
        <f t="shared" si="149"/>
        <v/>
      </c>
      <c r="BD130" s="487" t="str">
        <f t="shared" si="150"/>
        <v>tbd</v>
      </c>
      <c r="BE130" s="487" t="str">
        <f t="shared" si="151"/>
        <v/>
      </c>
      <c r="BF130" s="487" t="str">
        <f t="shared" si="152"/>
        <v>tbd</v>
      </c>
      <c r="BG130" s="487" t="str">
        <f t="shared" si="153"/>
        <v>tbd</v>
      </c>
      <c r="BH130" s="487" t="str">
        <f t="shared" si="154"/>
        <v/>
      </c>
      <c r="BI130" s="487" t="str">
        <f t="shared" si="155"/>
        <v/>
      </c>
      <c r="BJ130" s="487" t="str">
        <f t="shared" si="156"/>
        <v/>
      </c>
      <c r="BK130" s="489" t="str">
        <f t="shared" si="157"/>
        <v/>
      </c>
      <c r="BL130" s="495" t="str">
        <f t="shared" si="158"/>
        <v/>
      </c>
      <c r="BM130" s="487" t="str">
        <f t="shared" si="159"/>
        <v>tbd</v>
      </c>
      <c r="BN130" s="487" t="str">
        <f t="shared" si="160"/>
        <v/>
      </c>
      <c r="BO130" s="487" t="str">
        <f t="shared" si="161"/>
        <v/>
      </c>
      <c r="BP130" s="487" t="str">
        <f t="shared" si="162"/>
        <v/>
      </c>
      <c r="BQ130" s="487" t="str">
        <f t="shared" si="163"/>
        <v/>
      </c>
      <c r="BR130" s="487" t="str">
        <f t="shared" si="164"/>
        <v/>
      </c>
      <c r="BS130" s="487" t="str">
        <f t="shared" si="165"/>
        <v/>
      </c>
      <c r="BT130" s="487" t="str">
        <f t="shared" si="166"/>
        <v>tbd</v>
      </c>
      <c r="BU130" s="487" t="str">
        <f t="shared" si="167"/>
        <v/>
      </c>
      <c r="BV130" s="487" t="str">
        <f t="shared" si="168"/>
        <v>tbd</v>
      </c>
      <c r="BW130" s="487" t="str">
        <f t="shared" si="169"/>
        <v>tbd</v>
      </c>
      <c r="BX130" s="487" t="str">
        <f t="shared" si="170"/>
        <v/>
      </c>
      <c r="BY130" s="487" t="str">
        <f t="shared" si="171"/>
        <v/>
      </c>
      <c r="BZ130" s="487" t="str">
        <f t="shared" si="172"/>
        <v/>
      </c>
      <c r="CA130" s="489" t="str">
        <f t="shared" si="173"/>
        <v/>
      </c>
    </row>
    <row r="131" spans="1:79" s="121" customFormat="1" ht="19.899999999999999" customHeight="1" x14ac:dyDescent="0.25">
      <c r="A131" s="9" t="s">
        <v>1589</v>
      </c>
      <c r="B131" s="7" t="s">
        <v>1590</v>
      </c>
      <c r="C131" s="2" t="s">
        <v>1591</v>
      </c>
      <c r="D131" s="5" t="s">
        <v>1537</v>
      </c>
      <c r="E131" s="7">
        <v>70</v>
      </c>
      <c r="F131" s="873">
        <v>1</v>
      </c>
      <c r="G131" s="862"/>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0</v>
      </c>
      <c r="AG131" s="487">
        <v>-1</v>
      </c>
      <c r="AH131" s="487">
        <v>0</v>
      </c>
      <c r="AI131" s="487">
        <v>0</v>
      </c>
      <c r="AJ131" s="487">
        <v>0</v>
      </c>
      <c r="AK131" s="487">
        <v>0</v>
      </c>
      <c r="AL131" s="487">
        <v>0</v>
      </c>
      <c r="AM131" s="487">
        <v>0</v>
      </c>
      <c r="AN131" s="487">
        <v>-1</v>
      </c>
      <c r="AO131" s="487">
        <v>0</v>
      </c>
      <c r="AP131" s="487">
        <v>0</v>
      </c>
      <c r="AQ131" s="487">
        <v>-1</v>
      </c>
      <c r="AR131" s="487">
        <v>0</v>
      </c>
      <c r="AS131" s="487">
        <v>0</v>
      </c>
      <c r="AT131" s="487">
        <v>0</v>
      </c>
      <c r="AU131" s="493">
        <v>0</v>
      </c>
      <c r="AV131" s="488" t="str">
        <f t="shared" si="142"/>
        <v/>
      </c>
      <c r="AW131" s="487" t="str">
        <f t="shared" si="143"/>
        <v>tbd</v>
      </c>
      <c r="AX131" s="487" t="str">
        <f t="shared" si="144"/>
        <v/>
      </c>
      <c r="AY131" s="487" t="str">
        <f t="shared" si="145"/>
        <v/>
      </c>
      <c r="AZ131" s="487" t="str">
        <f t="shared" si="146"/>
        <v/>
      </c>
      <c r="BA131" s="487" t="str">
        <f t="shared" si="147"/>
        <v/>
      </c>
      <c r="BB131" s="487" t="str">
        <f t="shared" si="148"/>
        <v/>
      </c>
      <c r="BC131" s="487" t="str">
        <f t="shared" si="149"/>
        <v/>
      </c>
      <c r="BD131" s="487" t="str">
        <f t="shared" si="150"/>
        <v>tbd</v>
      </c>
      <c r="BE131" s="487" t="str">
        <f t="shared" si="151"/>
        <v/>
      </c>
      <c r="BF131" s="487" t="str">
        <f t="shared" si="152"/>
        <v/>
      </c>
      <c r="BG131" s="487" t="str">
        <f t="shared" si="153"/>
        <v>tbd</v>
      </c>
      <c r="BH131" s="487" t="str">
        <f t="shared" si="154"/>
        <v/>
      </c>
      <c r="BI131" s="487" t="str">
        <f t="shared" si="155"/>
        <v/>
      </c>
      <c r="BJ131" s="487" t="str">
        <f t="shared" si="156"/>
        <v/>
      </c>
      <c r="BK131" s="489" t="str">
        <f t="shared" si="157"/>
        <v/>
      </c>
      <c r="BL131" s="495" t="str">
        <f t="shared" si="158"/>
        <v/>
      </c>
      <c r="BM131" s="487" t="str">
        <f t="shared" si="159"/>
        <v>tbd</v>
      </c>
      <c r="BN131" s="487" t="str">
        <f t="shared" si="160"/>
        <v/>
      </c>
      <c r="BO131" s="487" t="str">
        <f t="shared" si="161"/>
        <v/>
      </c>
      <c r="BP131" s="487" t="str">
        <f t="shared" si="162"/>
        <v/>
      </c>
      <c r="BQ131" s="487" t="str">
        <f t="shared" si="163"/>
        <v/>
      </c>
      <c r="BR131" s="487" t="str">
        <f t="shared" si="164"/>
        <v/>
      </c>
      <c r="BS131" s="487" t="str">
        <f t="shared" si="165"/>
        <v/>
      </c>
      <c r="BT131" s="487" t="str">
        <f t="shared" si="166"/>
        <v>tbd</v>
      </c>
      <c r="BU131" s="487" t="str">
        <f t="shared" si="167"/>
        <v/>
      </c>
      <c r="BV131" s="487" t="str">
        <f t="shared" si="168"/>
        <v/>
      </c>
      <c r="BW131" s="487" t="str">
        <f t="shared" si="169"/>
        <v>tbd</v>
      </c>
      <c r="BX131" s="487" t="str">
        <f t="shared" si="170"/>
        <v/>
      </c>
      <c r="BY131" s="487" t="str">
        <f t="shared" si="171"/>
        <v/>
      </c>
      <c r="BZ131" s="487" t="str">
        <f t="shared" si="172"/>
        <v/>
      </c>
      <c r="CA131" s="489" t="str">
        <f t="shared" si="173"/>
        <v/>
      </c>
    </row>
    <row r="132" spans="1:79" s="121" customFormat="1" ht="19.899999999999999" customHeight="1" x14ac:dyDescent="0.25">
      <c r="A132" s="1381" t="s">
        <v>1592</v>
      </c>
      <c r="B132" s="1382"/>
      <c r="C132" s="1382"/>
      <c r="D132" s="1382"/>
      <c r="E132" s="1382"/>
      <c r="F132" s="1382"/>
      <c r="G132" s="1382"/>
      <c r="H132" s="1382"/>
      <c r="I132" s="1383"/>
      <c r="J132" s="867"/>
      <c r="K132" s="868"/>
      <c r="L132" s="868"/>
      <c r="M132" s="869"/>
      <c r="N132" s="867"/>
      <c r="O132" s="868"/>
      <c r="P132" s="868"/>
      <c r="Q132" s="868"/>
      <c r="R132" s="868"/>
      <c r="S132" s="868"/>
      <c r="T132" s="870"/>
      <c r="U132" s="869"/>
      <c r="V132" s="867"/>
      <c r="W132" s="871"/>
      <c r="X132" s="868"/>
      <c r="Y132" s="870"/>
      <c r="Z132" s="870"/>
      <c r="AA132" s="872"/>
      <c r="AB132" s="869"/>
      <c r="AC132" s="867"/>
      <c r="AD132" s="868"/>
      <c r="AE132" s="870"/>
      <c r="AF132" s="488">
        <f t="shared" si="174"/>
        <v>0</v>
      </c>
      <c r="AG132" s="487">
        <f t="shared" si="175"/>
        <v>-1</v>
      </c>
      <c r="AH132" s="487">
        <f t="shared" si="176"/>
        <v>0</v>
      </c>
      <c r="AI132" s="487">
        <f t="shared" si="177"/>
        <v>0</v>
      </c>
      <c r="AJ132" s="487">
        <f t="shared" si="178"/>
        <v>0</v>
      </c>
      <c r="AK132" s="487">
        <f t="shared" si="179"/>
        <v>0</v>
      </c>
      <c r="AL132" s="487">
        <f t="shared" si="180"/>
        <v>0</v>
      </c>
      <c r="AM132" s="487">
        <f t="shared" si="181"/>
        <v>0</v>
      </c>
      <c r="AN132" s="487">
        <f t="shared" ref="AN132:AR132" si="183">AN131</f>
        <v>-1</v>
      </c>
      <c r="AO132" s="487">
        <f t="shared" si="183"/>
        <v>0</v>
      </c>
      <c r="AP132" s="487">
        <f t="shared" si="183"/>
        <v>0</v>
      </c>
      <c r="AQ132" s="487">
        <f t="shared" si="183"/>
        <v>-1</v>
      </c>
      <c r="AR132" s="487">
        <f t="shared" si="183"/>
        <v>0</v>
      </c>
      <c r="AS132" s="487">
        <v>0</v>
      </c>
      <c r="AT132" s="487">
        <v>0</v>
      </c>
      <c r="AU132" s="493">
        <v>0</v>
      </c>
      <c r="AV132" s="488" t="str">
        <f t="shared" si="142"/>
        <v/>
      </c>
      <c r="AW132" s="487">
        <f t="shared" si="143"/>
        <v>0</v>
      </c>
      <c r="AX132" s="487" t="str">
        <f t="shared" si="144"/>
        <v/>
      </c>
      <c r="AY132" s="487" t="str">
        <f t="shared" si="145"/>
        <v/>
      </c>
      <c r="AZ132" s="487" t="str">
        <f t="shared" si="146"/>
        <v/>
      </c>
      <c r="BA132" s="487" t="str">
        <f t="shared" si="147"/>
        <v/>
      </c>
      <c r="BB132" s="487" t="str">
        <f t="shared" si="148"/>
        <v/>
      </c>
      <c r="BC132" s="487" t="str">
        <f t="shared" si="149"/>
        <v/>
      </c>
      <c r="BD132" s="487">
        <f t="shared" si="150"/>
        <v>0</v>
      </c>
      <c r="BE132" s="487" t="str">
        <f t="shared" si="151"/>
        <v/>
      </c>
      <c r="BF132" s="487" t="str">
        <f t="shared" si="152"/>
        <v/>
      </c>
      <c r="BG132" s="487">
        <f t="shared" si="153"/>
        <v>0</v>
      </c>
      <c r="BH132" s="487" t="str">
        <f t="shared" si="154"/>
        <v/>
      </c>
      <c r="BI132" s="487" t="str">
        <f t="shared" si="155"/>
        <v/>
      </c>
      <c r="BJ132" s="487" t="str">
        <f t="shared" si="156"/>
        <v/>
      </c>
      <c r="BK132" s="489" t="str">
        <f t="shared" si="157"/>
        <v/>
      </c>
      <c r="BL132" s="495" t="str">
        <f t="shared" si="158"/>
        <v/>
      </c>
      <c r="BM132" s="487">
        <f t="shared" si="159"/>
        <v>0</v>
      </c>
      <c r="BN132" s="487" t="str">
        <f t="shared" si="160"/>
        <v/>
      </c>
      <c r="BO132" s="487" t="str">
        <f t="shared" si="161"/>
        <v/>
      </c>
      <c r="BP132" s="487" t="str">
        <f t="shared" si="162"/>
        <v/>
      </c>
      <c r="BQ132" s="487" t="str">
        <f t="shared" si="163"/>
        <v/>
      </c>
      <c r="BR132" s="487" t="str">
        <f t="shared" si="164"/>
        <v/>
      </c>
      <c r="BS132" s="487" t="str">
        <f t="shared" si="165"/>
        <v/>
      </c>
      <c r="BT132" s="487">
        <f t="shared" si="166"/>
        <v>0</v>
      </c>
      <c r="BU132" s="487" t="str">
        <f t="shared" si="167"/>
        <v/>
      </c>
      <c r="BV132" s="487" t="str">
        <f t="shared" si="168"/>
        <v/>
      </c>
      <c r="BW132" s="487">
        <f t="shared" si="169"/>
        <v>0</v>
      </c>
      <c r="BX132" s="487" t="str">
        <f t="shared" si="170"/>
        <v/>
      </c>
      <c r="BY132" s="487" t="str">
        <f t="shared" si="171"/>
        <v/>
      </c>
      <c r="BZ132" s="487" t="str">
        <f t="shared" si="172"/>
        <v/>
      </c>
      <c r="CA132" s="489" t="str">
        <f t="shared" si="173"/>
        <v/>
      </c>
    </row>
    <row r="133" spans="1:79" s="121" customFormat="1" ht="19.899999999999999" customHeight="1" x14ac:dyDescent="0.25">
      <c r="A133" s="9" t="s">
        <v>1593</v>
      </c>
      <c r="B133" s="7" t="s">
        <v>1594</v>
      </c>
      <c r="C133" s="2" t="s">
        <v>1595</v>
      </c>
      <c r="D133" s="5" t="s">
        <v>1596</v>
      </c>
      <c r="E133" s="7">
        <v>3</v>
      </c>
      <c r="F133" s="862" t="s">
        <v>1516</v>
      </c>
      <c r="G133" s="862" t="s">
        <v>1516</v>
      </c>
      <c r="H133" s="5"/>
      <c r="I133" s="16"/>
      <c r="J133" s="47" t="s">
        <v>86</v>
      </c>
      <c r="K133" s="48"/>
      <c r="L133" s="48"/>
      <c r="M133" s="49"/>
      <c r="N133" s="863" t="s">
        <v>1516</v>
      </c>
      <c r="O133" s="864" t="s">
        <v>1516</v>
      </c>
      <c r="P133" s="864" t="s">
        <v>1516</v>
      </c>
      <c r="Q133" s="864" t="s">
        <v>1516</v>
      </c>
      <c r="R133" s="864" t="s">
        <v>1516</v>
      </c>
      <c r="S133" s="864" t="s">
        <v>1516</v>
      </c>
      <c r="T133" s="865" t="s">
        <v>1516</v>
      </c>
      <c r="U133" s="49"/>
      <c r="V133" s="58" t="s">
        <v>86</v>
      </c>
      <c r="W133" s="866" t="s">
        <v>1516</v>
      </c>
      <c r="X133" s="56"/>
      <c r="Y133" s="69"/>
      <c r="Z133" s="69"/>
      <c r="AA133" s="68"/>
      <c r="AB133" s="57"/>
      <c r="AC133" s="58" t="s">
        <v>1376</v>
      </c>
      <c r="AD133" s="56"/>
      <c r="AE133" s="65"/>
      <c r="AF133" s="488">
        <v>0</v>
      </c>
      <c r="AG133" s="487">
        <v>0</v>
      </c>
      <c r="AH133" s="487">
        <v>-1</v>
      </c>
      <c r="AI133" s="487">
        <v>0</v>
      </c>
      <c r="AJ133" s="487">
        <v>0</v>
      </c>
      <c r="AK133" s="487">
        <v>0</v>
      </c>
      <c r="AL133" s="487">
        <v>0</v>
      </c>
      <c r="AM133" s="487">
        <v>0</v>
      </c>
      <c r="AN133" s="487">
        <v>-1</v>
      </c>
      <c r="AO133" s="487">
        <v>0</v>
      </c>
      <c r="AP133" s="487">
        <v>0</v>
      </c>
      <c r="AQ133" s="487">
        <v>-1</v>
      </c>
      <c r="AR133" s="487">
        <v>0</v>
      </c>
      <c r="AS133" s="487">
        <v>0</v>
      </c>
      <c r="AT133" s="487">
        <v>0</v>
      </c>
      <c r="AU133" s="493">
        <v>0</v>
      </c>
      <c r="AV133" s="488" t="str">
        <f t="shared" si="142"/>
        <v/>
      </c>
      <c r="AW133" s="487" t="str">
        <f t="shared" si="143"/>
        <v/>
      </c>
      <c r="AX133" s="487" t="str">
        <f t="shared" si="144"/>
        <v>tbd</v>
      </c>
      <c r="AY133" s="487" t="str">
        <f t="shared" si="145"/>
        <v/>
      </c>
      <c r="AZ133" s="487" t="str">
        <f t="shared" si="146"/>
        <v/>
      </c>
      <c r="BA133" s="487" t="str">
        <f t="shared" si="147"/>
        <v/>
      </c>
      <c r="BB133" s="487" t="str">
        <f t="shared" si="148"/>
        <v/>
      </c>
      <c r="BC133" s="487" t="str">
        <f t="shared" si="149"/>
        <v/>
      </c>
      <c r="BD133" s="487" t="str">
        <f t="shared" si="150"/>
        <v>tbd</v>
      </c>
      <c r="BE133" s="487" t="str">
        <f t="shared" si="151"/>
        <v/>
      </c>
      <c r="BF133" s="487" t="str">
        <f t="shared" si="152"/>
        <v/>
      </c>
      <c r="BG133" s="487" t="str">
        <f t="shared" si="153"/>
        <v>tbd</v>
      </c>
      <c r="BH133" s="487" t="str">
        <f t="shared" si="154"/>
        <v/>
      </c>
      <c r="BI133" s="487" t="str">
        <f t="shared" si="155"/>
        <v/>
      </c>
      <c r="BJ133" s="487" t="str">
        <f t="shared" si="156"/>
        <v/>
      </c>
      <c r="BK133" s="489" t="str">
        <f t="shared" si="157"/>
        <v/>
      </c>
      <c r="BL133" s="495" t="str">
        <f t="shared" si="158"/>
        <v/>
      </c>
      <c r="BM133" s="487" t="str">
        <f t="shared" si="159"/>
        <v/>
      </c>
      <c r="BN133" s="487" t="str">
        <f t="shared" si="160"/>
        <v>not req'ed</v>
      </c>
      <c r="BO133" s="487" t="str">
        <f t="shared" si="161"/>
        <v/>
      </c>
      <c r="BP133" s="487" t="str">
        <f t="shared" si="162"/>
        <v/>
      </c>
      <c r="BQ133" s="487" t="str">
        <f t="shared" si="163"/>
        <v/>
      </c>
      <c r="BR133" s="487" t="str">
        <f t="shared" si="164"/>
        <v/>
      </c>
      <c r="BS133" s="487" t="str">
        <f t="shared" si="165"/>
        <v/>
      </c>
      <c r="BT133" s="487" t="str">
        <f t="shared" si="166"/>
        <v>not req'ed</v>
      </c>
      <c r="BU133" s="487" t="str">
        <f t="shared" si="167"/>
        <v/>
      </c>
      <c r="BV133" s="487" t="str">
        <f t="shared" si="168"/>
        <v/>
      </c>
      <c r="BW133" s="487" t="str">
        <f t="shared" si="169"/>
        <v>not req'ed</v>
      </c>
      <c r="BX133" s="487" t="str">
        <f t="shared" si="170"/>
        <v/>
      </c>
      <c r="BY133" s="487" t="str">
        <f t="shared" si="171"/>
        <v/>
      </c>
      <c r="BZ133" s="487" t="str">
        <f t="shared" si="172"/>
        <v/>
      </c>
      <c r="CA133" s="489" t="str">
        <f t="shared" si="173"/>
        <v/>
      </c>
    </row>
    <row r="134" spans="1:79" s="121" customFormat="1" ht="19.899999999999999" customHeight="1" x14ac:dyDescent="0.25">
      <c r="A134" s="9" t="s">
        <v>1597</v>
      </c>
      <c r="B134" s="7" t="s">
        <v>1598</v>
      </c>
      <c r="C134" s="2" t="s">
        <v>1599</v>
      </c>
      <c r="D134" s="5" t="s">
        <v>1600</v>
      </c>
      <c r="E134" s="7">
        <v>3</v>
      </c>
      <c r="F134" s="862" t="s">
        <v>1516</v>
      </c>
      <c r="G134" s="862" t="s">
        <v>1516</v>
      </c>
      <c r="H134" s="5"/>
      <c r="I134" s="16"/>
      <c r="J134" s="47" t="s">
        <v>86</v>
      </c>
      <c r="K134" s="48"/>
      <c r="L134" s="48"/>
      <c r="M134" s="49"/>
      <c r="N134" s="863" t="s">
        <v>1516</v>
      </c>
      <c r="O134" s="864" t="s">
        <v>1516</v>
      </c>
      <c r="P134" s="864" t="s">
        <v>1516</v>
      </c>
      <c r="Q134" s="864" t="s">
        <v>1516</v>
      </c>
      <c r="R134" s="864" t="s">
        <v>1516</v>
      </c>
      <c r="S134" s="864" t="s">
        <v>1516</v>
      </c>
      <c r="T134" s="865" t="s">
        <v>1516</v>
      </c>
      <c r="U134" s="49"/>
      <c r="V134" s="58" t="s">
        <v>86</v>
      </c>
      <c r="W134" s="866" t="s">
        <v>1516</v>
      </c>
      <c r="X134" s="56"/>
      <c r="Y134" s="69"/>
      <c r="Z134" s="69"/>
      <c r="AA134" s="68"/>
      <c r="AB134" s="57"/>
      <c r="AC134" s="58" t="s">
        <v>1376</v>
      </c>
      <c r="AD134" s="56"/>
      <c r="AE134" s="65"/>
      <c r="AF134" s="488">
        <v>0</v>
      </c>
      <c r="AG134" s="487">
        <v>0</v>
      </c>
      <c r="AH134" s="487">
        <v>-1</v>
      </c>
      <c r="AI134" s="487">
        <v>0</v>
      </c>
      <c r="AJ134" s="487">
        <v>0</v>
      </c>
      <c r="AK134" s="487">
        <v>0</v>
      </c>
      <c r="AL134" s="487">
        <v>0</v>
      </c>
      <c r="AM134" s="487">
        <v>0</v>
      </c>
      <c r="AN134" s="487">
        <v>-1</v>
      </c>
      <c r="AO134" s="487">
        <v>0</v>
      </c>
      <c r="AP134" s="487">
        <v>-1</v>
      </c>
      <c r="AQ134" s="487">
        <v>-1</v>
      </c>
      <c r="AR134" s="487">
        <v>0</v>
      </c>
      <c r="AS134" s="487">
        <v>0</v>
      </c>
      <c r="AT134" s="487">
        <v>0</v>
      </c>
      <c r="AU134" s="493">
        <v>0</v>
      </c>
      <c r="AV134" s="488" t="str">
        <f t="shared" si="142"/>
        <v/>
      </c>
      <c r="AW134" s="487" t="str">
        <f t="shared" si="143"/>
        <v/>
      </c>
      <c r="AX134" s="487" t="str">
        <f t="shared" si="144"/>
        <v>tbd</v>
      </c>
      <c r="AY134" s="487" t="str">
        <f t="shared" si="145"/>
        <v/>
      </c>
      <c r="AZ134" s="487" t="str">
        <f t="shared" si="146"/>
        <v/>
      </c>
      <c r="BA134" s="487" t="str">
        <f t="shared" si="147"/>
        <v/>
      </c>
      <c r="BB134" s="487" t="str">
        <f t="shared" si="148"/>
        <v/>
      </c>
      <c r="BC134" s="487" t="str">
        <f t="shared" si="149"/>
        <v/>
      </c>
      <c r="BD134" s="487" t="str">
        <f t="shared" si="150"/>
        <v>tbd</v>
      </c>
      <c r="BE134" s="487" t="str">
        <f t="shared" si="151"/>
        <v/>
      </c>
      <c r="BF134" s="487" t="str">
        <f t="shared" si="152"/>
        <v>tbd</v>
      </c>
      <c r="BG134" s="487" t="str">
        <f t="shared" si="153"/>
        <v>tbd</v>
      </c>
      <c r="BH134" s="487" t="str">
        <f t="shared" si="154"/>
        <v/>
      </c>
      <c r="BI134" s="487" t="str">
        <f t="shared" si="155"/>
        <v/>
      </c>
      <c r="BJ134" s="487" t="str">
        <f t="shared" si="156"/>
        <v/>
      </c>
      <c r="BK134" s="489" t="str">
        <f t="shared" si="157"/>
        <v/>
      </c>
      <c r="BL134" s="495" t="str">
        <f t="shared" si="158"/>
        <v/>
      </c>
      <c r="BM134" s="487" t="str">
        <f t="shared" si="159"/>
        <v/>
      </c>
      <c r="BN134" s="487" t="str">
        <f t="shared" si="160"/>
        <v>not req'ed</v>
      </c>
      <c r="BO134" s="487" t="str">
        <f t="shared" si="161"/>
        <v/>
      </c>
      <c r="BP134" s="487" t="str">
        <f t="shared" si="162"/>
        <v/>
      </c>
      <c r="BQ134" s="487" t="str">
        <f t="shared" si="163"/>
        <v/>
      </c>
      <c r="BR134" s="487" t="str">
        <f t="shared" si="164"/>
        <v/>
      </c>
      <c r="BS134" s="487" t="str">
        <f t="shared" si="165"/>
        <v/>
      </c>
      <c r="BT134" s="487" t="str">
        <f t="shared" si="166"/>
        <v>not req'ed</v>
      </c>
      <c r="BU134" s="487" t="str">
        <f t="shared" si="167"/>
        <v/>
      </c>
      <c r="BV134" s="487" t="str">
        <f t="shared" si="168"/>
        <v>not req'ed</v>
      </c>
      <c r="BW134" s="487" t="str">
        <f t="shared" si="169"/>
        <v>not req'ed</v>
      </c>
      <c r="BX134" s="487" t="str">
        <f t="shared" si="170"/>
        <v/>
      </c>
      <c r="BY134" s="487" t="str">
        <f t="shared" si="171"/>
        <v/>
      </c>
      <c r="BZ134" s="487" t="str">
        <f t="shared" si="172"/>
        <v/>
      </c>
      <c r="CA134" s="489" t="str">
        <f t="shared" si="173"/>
        <v/>
      </c>
    </row>
    <row r="135" spans="1:79" s="121" customFormat="1" ht="19.899999999999999" customHeight="1" x14ac:dyDescent="0.25">
      <c r="A135" s="9" t="s">
        <v>1601</v>
      </c>
      <c r="B135" s="7" t="s">
        <v>1602</v>
      </c>
      <c r="C135" s="2" t="s">
        <v>1603</v>
      </c>
      <c r="D135" s="5" t="s">
        <v>1537</v>
      </c>
      <c r="E135" s="7">
        <v>3</v>
      </c>
      <c r="F135" s="4" t="s">
        <v>1604</v>
      </c>
      <c r="G135" s="862" t="s">
        <v>1516</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0</v>
      </c>
      <c r="AH135" s="487">
        <v>-1</v>
      </c>
      <c r="AI135" s="487">
        <v>0</v>
      </c>
      <c r="AJ135" s="487">
        <v>0</v>
      </c>
      <c r="AK135" s="487">
        <v>0</v>
      </c>
      <c r="AL135" s="487">
        <v>0</v>
      </c>
      <c r="AM135" s="487">
        <v>0</v>
      </c>
      <c r="AN135" s="487">
        <v>-1</v>
      </c>
      <c r="AO135" s="487">
        <v>0</v>
      </c>
      <c r="AP135" s="487">
        <v>0</v>
      </c>
      <c r="AQ135" s="487">
        <v>-1</v>
      </c>
      <c r="AR135" s="487">
        <v>0</v>
      </c>
      <c r="AS135" s="487">
        <v>0</v>
      </c>
      <c r="AT135" s="487">
        <v>0</v>
      </c>
      <c r="AU135" s="493">
        <v>0</v>
      </c>
      <c r="AV135" s="488" t="str">
        <f t="shared" si="142"/>
        <v/>
      </c>
      <c r="AW135" s="487" t="str">
        <f t="shared" si="143"/>
        <v/>
      </c>
      <c r="AX135" s="487" t="str">
        <f t="shared" si="144"/>
        <v>tbd</v>
      </c>
      <c r="AY135" s="487" t="str">
        <f t="shared" si="145"/>
        <v/>
      </c>
      <c r="AZ135" s="487" t="str">
        <f t="shared" si="146"/>
        <v/>
      </c>
      <c r="BA135" s="487" t="str">
        <f t="shared" si="147"/>
        <v/>
      </c>
      <c r="BB135" s="487" t="str">
        <f t="shared" si="148"/>
        <v/>
      </c>
      <c r="BC135" s="487" t="str">
        <f t="shared" si="149"/>
        <v/>
      </c>
      <c r="BD135" s="487" t="str">
        <f t="shared" si="150"/>
        <v>tbd</v>
      </c>
      <c r="BE135" s="487" t="str">
        <f t="shared" si="151"/>
        <v/>
      </c>
      <c r="BF135" s="487" t="str">
        <f t="shared" si="152"/>
        <v/>
      </c>
      <c r="BG135" s="487" t="str">
        <f t="shared" si="153"/>
        <v>tbd</v>
      </c>
      <c r="BH135" s="487" t="str">
        <f t="shared" si="154"/>
        <v/>
      </c>
      <c r="BI135" s="487" t="str">
        <f t="shared" si="155"/>
        <v/>
      </c>
      <c r="BJ135" s="487" t="str">
        <f t="shared" si="156"/>
        <v/>
      </c>
      <c r="BK135" s="489" t="str">
        <f t="shared" si="157"/>
        <v/>
      </c>
      <c r="BL135" s="495" t="str">
        <f t="shared" si="158"/>
        <v/>
      </c>
      <c r="BM135" s="487" t="str">
        <f t="shared" si="159"/>
        <v/>
      </c>
      <c r="BN135" s="487" t="str">
        <f t="shared" si="160"/>
        <v>tbd</v>
      </c>
      <c r="BO135" s="487" t="str">
        <f t="shared" si="161"/>
        <v/>
      </c>
      <c r="BP135" s="487" t="str">
        <f t="shared" si="162"/>
        <v/>
      </c>
      <c r="BQ135" s="487" t="str">
        <f t="shared" si="163"/>
        <v/>
      </c>
      <c r="BR135" s="487" t="str">
        <f t="shared" si="164"/>
        <v/>
      </c>
      <c r="BS135" s="487" t="str">
        <f t="shared" si="165"/>
        <v/>
      </c>
      <c r="BT135" s="487" t="str">
        <f t="shared" si="166"/>
        <v>tbd</v>
      </c>
      <c r="BU135" s="487" t="str">
        <f t="shared" si="167"/>
        <v/>
      </c>
      <c r="BV135" s="487" t="str">
        <f t="shared" si="168"/>
        <v/>
      </c>
      <c r="BW135" s="487" t="str">
        <f t="shared" si="169"/>
        <v>tbd</v>
      </c>
      <c r="BX135" s="487" t="str">
        <f t="shared" si="170"/>
        <v/>
      </c>
      <c r="BY135" s="487" t="str">
        <f t="shared" si="171"/>
        <v/>
      </c>
      <c r="BZ135" s="487" t="str">
        <f t="shared" si="172"/>
        <v/>
      </c>
      <c r="CA135" s="489" t="str">
        <f t="shared" si="173"/>
        <v/>
      </c>
    </row>
    <row r="136" spans="1:79" s="121" customFormat="1" ht="19.899999999999999" customHeight="1" x14ac:dyDescent="0.25">
      <c r="A136" s="9" t="s">
        <v>1605</v>
      </c>
      <c r="B136" s="7" t="s">
        <v>1606</v>
      </c>
      <c r="C136" s="2" t="s">
        <v>1607</v>
      </c>
      <c r="D136" s="5" t="s">
        <v>1608</v>
      </c>
      <c r="E136" s="7">
        <v>3</v>
      </c>
      <c r="F136" s="862" t="s">
        <v>1516</v>
      </c>
      <c r="G136" s="862" t="s">
        <v>1516</v>
      </c>
      <c r="H136" s="5"/>
      <c r="I136" s="16"/>
      <c r="J136" s="47" t="s">
        <v>86</v>
      </c>
      <c r="K136" s="48"/>
      <c r="L136" s="48"/>
      <c r="M136" s="49"/>
      <c r="N136" s="863" t="s">
        <v>1516</v>
      </c>
      <c r="O136" s="864" t="s">
        <v>1516</v>
      </c>
      <c r="P136" s="864" t="s">
        <v>1516</v>
      </c>
      <c r="Q136" s="864" t="s">
        <v>1516</v>
      </c>
      <c r="R136" s="864" t="s">
        <v>1516</v>
      </c>
      <c r="S136" s="864" t="s">
        <v>1516</v>
      </c>
      <c r="T136" s="865" t="s">
        <v>1516</v>
      </c>
      <c r="U136" s="49"/>
      <c r="V136" s="58" t="s">
        <v>86</v>
      </c>
      <c r="W136" s="866" t="s">
        <v>1516</v>
      </c>
      <c r="X136" s="56"/>
      <c r="Y136" s="69"/>
      <c r="Z136" s="69"/>
      <c r="AA136" s="68"/>
      <c r="AB136" s="57"/>
      <c r="AC136" s="58" t="s">
        <v>1376</v>
      </c>
      <c r="AD136" s="56"/>
      <c r="AE136" s="65"/>
      <c r="AF136" s="488">
        <v>0</v>
      </c>
      <c r="AG136" s="487">
        <v>0</v>
      </c>
      <c r="AH136" s="487">
        <v>-1</v>
      </c>
      <c r="AI136" s="487">
        <v>0</v>
      </c>
      <c r="AJ136" s="487">
        <v>0</v>
      </c>
      <c r="AK136" s="487">
        <v>0</v>
      </c>
      <c r="AL136" s="487">
        <v>0</v>
      </c>
      <c r="AM136" s="487">
        <v>0</v>
      </c>
      <c r="AN136" s="487">
        <v>-1</v>
      </c>
      <c r="AO136" s="487">
        <v>0</v>
      </c>
      <c r="AP136" s="487">
        <v>0</v>
      </c>
      <c r="AQ136" s="487">
        <v>-1</v>
      </c>
      <c r="AR136" s="487">
        <v>0</v>
      </c>
      <c r="AS136" s="487">
        <v>0</v>
      </c>
      <c r="AT136" s="487">
        <v>0</v>
      </c>
      <c r="AU136" s="493">
        <v>0</v>
      </c>
      <c r="AV136" s="488" t="str">
        <f t="shared" si="142"/>
        <v/>
      </c>
      <c r="AW136" s="487" t="str">
        <f t="shared" si="143"/>
        <v/>
      </c>
      <c r="AX136" s="487" t="str">
        <f t="shared" si="144"/>
        <v>tbd</v>
      </c>
      <c r="AY136" s="487" t="str">
        <f t="shared" si="145"/>
        <v/>
      </c>
      <c r="AZ136" s="487" t="str">
        <f t="shared" si="146"/>
        <v/>
      </c>
      <c r="BA136" s="487" t="str">
        <f t="shared" si="147"/>
        <v/>
      </c>
      <c r="BB136" s="487" t="str">
        <f t="shared" si="148"/>
        <v/>
      </c>
      <c r="BC136" s="487" t="str">
        <f t="shared" si="149"/>
        <v/>
      </c>
      <c r="BD136" s="487" t="str">
        <f t="shared" si="150"/>
        <v>tbd</v>
      </c>
      <c r="BE136" s="487" t="str">
        <f t="shared" si="151"/>
        <v/>
      </c>
      <c r="BF136" s="487" t="str">
        <f t="shared" si="152"/>
        <v/>
      </c>
      <c r="BG136" s="487" t="str">
        <f t="shared" si="153"/>
        <v>tbd</v>
      </c>
      <c r="BH136" s="487" t="str">
        <f t="shared" si="154"/>
        <v/>
      </c>
      <c r="BI136" s="487" t="str">
        <f t="shared" si="155"/>
        <v/>
      </c>
      <c r="BJ136" s="487" t="str">
        <f t="shared" si="156"/>
        <v/>
      </c>
      <c r="BK136" s="489" t="str">
        <f t="shared" si="157"/>
        <v/>
      </c>
      <c r="BL136" s="495" t="str">
        <f t="shared" si="158"/>
        <v/>
      </c>
      <c r="BM136" s="487" t="str">
        <f t="shared" si="159"/>
        <v/>
      </c>
      <c r="BN136" s="487" t="str">
        <f t="shared" si="160"/>
        <v>not req'ed</v>
      </c>
      <c r="BO136" s="487" t="str">
        <f t="shared" si="161"/>
        <v/>
      </c>
      <c r="BP136" s="487" t="str">
        <f t="shared" si="162"/>
        <v/>
      </c>
      <c r="BQ136" s="487" t="str">
        <f t="shared" si="163"/>
        <v/>
      </c>
      <c r="BR136" s="487" t="str">
        <f t="shared" si="164"/>
        <v/>
      </c>
      <c r="BS136" s="487" t="str">
        <f t="shared" si="165"/>
        <v/>
      </c>
      <c r="BT136" s="487" t="str">
        <f t="shared" si="166"/>
        <v>not req'ed</v>
      </c>
      <c r="BU136" s="487" t="str">
        <f t="shared" si="167"/>
        <v/>
      </c>
      <c r="BV136" s="487" t="str">
        <f t="shared" si="168"/>
        <v/>
      </c>
      <c r="BW136" s="487" t="str">
        <f t="shared" si="169"/>
        <v>not req'ed</v>
      </c>
      <c r="BX136" s="487" t="str">
        <f t="shared" si="170"/>
        <v/>
      </c>
      <c r="BY136" s="487" t="str">
        <f t="shared" si="171"/>
        <v/>
      </c>
      <c r="BZ136" s="487" t="str">
        <f t="shared" si="172"/>
        <v/>
      </c>
      <c r="CA136" s="489" t="str">
        <f t="shared" si="173"/>
        <v/>
      </c>
    </row>
    <row r="137" spans="1:79" s="121" customFormat="1" ht="19.899999999999999" customHeight="1" x14ac:dyDescent="0.25">
      <c r="A137" s="9" t="s">
        <v>1609</v>
      </c>
      <c r="B137" s="7" t="s">
        <v>1610</v>
      </c>
      <c r="C137" s="2" t="s">
        <v>1611</v>
      </c>
      <c r="D137" s="5" t="s">
        <v>1612</v>
      </c>
      <c r="E137" s="7">
        <v>8</v>
      </c>
      <c r="F137" s="4" t="s">
        <v>1538</v>
      </c>
      <c r="G137" s="862" t="s">
        <v>1516</v>
      </c>
      <c r="H137" s="5"/>
      <c r="I137" s="16"/>
      <c r="J137" s="47" t="s">
        <v>86</v>
      </c>
      <c r="K137" s="48"/>
      <c r="L137" s="48"/>
      <c r="M137" s="49"/>
      <c r="N137" s="47" t="s">
        <v>86</v>
      </c>
      <c r="O137" s="48"/>
      <c r="P137" s="48"/>
      <c r="Q137" s="48"/>
      <c r="R137" s="48"/>
      <c r="S137" s="48"/>
      <c r="T137" s="65"/>
      <c r="U137" s="49"/>
      <c r="V137" s="58" t="s">
        <v>86</v>
      </c>
      <c r="W137" s="82" t="s">
        <v>86</v>
      </c>
      <c r="X137" s="56"/>
      <c r="Y137" s="69"/>
      <c r="Z137" s="69"/>
      <c r="AA137" s="68"/>
      <c r="AB137" s="57"/>
      <c r="AC137" s="58" t="s">
        <v>1376</v>
      </c>
      <c r="AD137" s="56"/>
      <c r="AE137" s="65"/>
      <c r="AF137" s="488">
        <v>0</v>
      </c>
      <c r="AG137" s="487">
        <v>0</v>
      </c>
      <c r="AH137" s="487">
        <v>-1</v>
      </c>
      <c r="AI137" s="487">
        <v>0</v>
      </c>
      <c r="AJ137" s="487">
        <v>0</v>
      </c>
      <c r="AK137" s="487">
        <v>0</v>
      </c>
      <c r="AL137" s="487">
        <v>0</v>
      </c>
      <c r="AM137" s="487">
        <v>0</v>
      </c>
      <c r="AN137" s="487">
        <v>-1</v>
      </c>
      <c r="AO137" s="487">
        <v>0</v>
      </c>
      <c r="AP137" s="487">
        <v>0</v>
      </c>
      <c r="AQ137" s="487">
        <v>-1</v>
      </c>
      <c r="AR137" s="487">
        <v>0</v>
      </c>
      <c r="AS137" s="487">
        <v>0</v>
      </c>
      <c r="AT137" s="487">
        <v>0</v>
      </c>
      <c r="AU137" s="493">
        <v>0</v>
      </c>
      <c r="AV137" s="488" t="str">
        <f t="shared" si="142"/>
        <v/>
      </c>
      <c r="AW137" s="487" t="str">
        <f t="shared" si="143"/>
        <v/>
      </c>
      <c r="AX137" s="487" t="str">
        <f t="shared" si="144"/>
        <v>tbd</v>
      </c>
      <c r="AY137" s="487" t="str">
        <f t="shared" si="145"/>
        <v/>
      </c>
      <c r="AZ137" s="487" t="str">
        <f t="shared" si="146"/>
        <v/>
      </c>
      <c r="BA137" s="487" t="str">
        <f t="shared" si="147"/>
        <v/>
      </c>
      <c r="BB137" s="487" t="str">
        <f t="shared" si="148"/>
        <v/>
      </c>
      <c r="BC137" s="487" t="str">
        <f t="shared" si="149"/>
        <v/>
      </c>
      <c r="BD137" s="487" t="str">
        <f t="shared" si="150"/>
        <v>tbd</v>
      </c>
      <c r="BE137" s="487" t="str">
        <f t="shared" si="151"/>
        <v/>
      </c>
      <c r="BF137" s="487" t="str">
        <f t="shared" si="152"/>
        <v/>
      </c>
      <c r="BG137" s="487" t="str">
        <f t="shared" si="153"/>
        <v>tbd</v>
      </c>
      <c r="BH137" s="487" t="str">
        <f t="shared" si="154"/>
        <v/>
      </c>
      <c r="BI137" s="487" t="str">
        <f t="shared" si="155"/>
        <v/>
      </c>
      <c r="BJ137" s="487" t="str">
        <f t="shared" si="156"/>
        <v/>
      </c>
      <c r="BK137" s="489" t="str">
        <f t="shared" si="157"/>
        <v/>
      </c>
      <c r="BL137" s="495" t="str">
        <f t="shared" si="158"/>
        <v/>
      </c>
      <c r="BM137" s="487" t="str">
        <f t="shared" si="159"/>
        <v/>
      </c>
      <c r="BN137" s="487" t="str">
        <f t="shared" si="160"/>
        <v>tbd</v>
      </c>
      <c r="BO137" s="487" t="str">
        <f t="shared" si="161"/>
        <v/>
      </c>
      <c r="BP137" s="487" t="str">
        <f t="shared" si="162"/>
        <v/>
      </c>
      <c r="BQ137" s="487" t="str">
        <f t="shared" si="163"/>
        <v/>
      </c>
      <c r="BR137" s="487" t="str">
        <f t="shared" si="164"/>
        <v/>
      </c>
      <c r="BS137" s="487" t="str">
        <f t="shared" si="165"/>
        <v/>
      </c>
      <c r="BT137" s="487" t="str">
        <f t="shared" si="166"/>
        <v>tbd</v>
      </c>
      <c r="BU137" s="487" t="str">
        <f t="shared" si="167"/>
        <v/>
      </c>
      <c r="BV137" s="487" t="str">
        <f t="shared" si="168"/>
        <v/>
      </c>
      <c r="BW137" s="487" t="str">
        <f t="shared" si="169"/>
        <v>tbd</v>
      </c>
      <c r="BX137" s="487" t="str">
        <f t="shared" si="170"/>
        <v/>
      </c>
      <c r="BY137" s="487" t="str">
        <f t="shared" si="171"/>
        <v/>
      </c>
      <c r="BZ137" s="487" t="str">
        <f t="shared" si="172"/>
        <v/>
      </c>
      <c r="CA137" s="489" t="str">
        <f t="shared" si="173"/>
        <v/>
      </c>
    </row>
    <row r="138" spans="1:79" s="121" customFormat="1" ht="19.899999999999999" customHeight="1" x14ac:dyDescent="0.25">
      <c r="A138" s="9" t="s">
        <v>1613</v>
      </c>
      <c r="B138" s="7" t="s">
        <v>1614</v>
      </c>
      <c r="C138" s="2" t="s">
        <v>1615</v>
      </c>
      <c r="D138" s="5" t="s">
        <v>1616</v>
      </c>
      <c r="E138" s="4">
        <v>8</v>
      </c>
      <c r="F138" s="4" t="s">
        <v>1538</v>
      </c>
      <c r="G138" s="862" t="s">
        <v>1516</v>
      </c>
      <c r="H138" s="5"/>
      <c r="I138" s="16"/>
      <c r="J138" s="47" t="s">
        <v>86</v>
      </c>
      <c r="K138" s="48"/>
      <c r="L138" s="48"/>
      <c r="M138" s="49"/>
      <c r="N138" s="47" t="s">
        <v>86</v>
      </c>
      <c r="O138" s="48"/>
      <c r="P138" s="48"/>
      <c r="Q138" s="48"/>
      <c r="R138" s="48"/>
      <c r="S138" s="48"/>
      <c r="T138" s="65"/>
      <c r="U138" s="49"/>
      <c r="V138" s="58" t="s">
        <v>86</v>
      </c>
      <c r="W138" s="82" t="s">
        <v>86</v>
      </c>
      <c r="X138" s="56"/>
      <c r="Y138" s="69"/>
      <c r="Z138" s="69"/>
      <c r="AA138" s="68"/>
      <c r="AB138" s="57"/>
      <c r="AC138" s="58" t="s">
        <v>1376</v>
      </c>
      <c r="AD138" s="56"/>
      <c r="AE138" s="65"/>
      <c r="AF138" s="488">
        <v>0</v>
      </c>
      <c r="AG138" s="487">
        <v>0</v>
      </c>
      <c r="AH138" s="487">
        <v>-1</v>
      </c>
      <c r="AI138" s="487">
        <v>0</v>
      </c>
      <c r="AJ138" s="487">
        <v>0</v>
      </c>
      <c r="AK138" s="487">
        <v>0</v>
      </c>
      <c r="AL138" s="487">
        <v>0</v>
      </c>
      <c r="AM138" s="487">
        <v>0</v>
      </c>
      <c r="AN138" s="487">
        <v>-1</v>
      </c>
      <c r="AO138" s="487">
        <v>0</v>
      </c>
      <c r="AP138" s="487">
        <v>-1</v>
      </c>
      <c r="AQ138" s="487">
        <v>-1</v>
      </c>
      <c r="AR138" s="487">
        <v>0</v>
      </c>
      <c r="AS138" s="487">
        <v>0</v>
      </c>
      <c r="AT138" s="487">
        <v>0</v>
      </c>
      <c r="AU138" s="493">
        <v>0</v>
      </c>
      <c r="AV138" s="488" t="str">
        <f t="shared" si="142"/>
        <v/>
      </c>
      <c r="AW138" s="487" t="str">
        <f t="shared" si="143"/>
        <v/>
      </c>
      <c r="AX138" s="487" t="str">
        <f t="shared" si="144"/>
        <v>tbd</v>
      </c>
      <c r="AY138" s="487" t="str">
        <f t="shared" si="145"/>
        <v/>
      </c>
      <c r="AZ138" s="487" t="str">
        <f t="shared" si="146"/>
        <v/>
      </c>
      <c r="BA138" s="487" t="str">
        <f t="shared" si="147"/>
        <v/>
      </c>
      <c r="BB138" s="487" t="str">
        <f t="shared" si="148"/>
        <v/>
      </c>
      <c r="BC138" s="487" t="str">
        <f t="shared" si="149"/>
        <v/>
      </c>
      <c r="BD138" s="487" t="str">
        <f t="shared" si="150"/>
        <v>tbd</v>
      </c>
      <c r="BE138" s="487" t="str">
        <f t="shared" si="151"/>
        <v/>
      </c>
      <c r="BF138" s="487" t="str">
        <f t="shared" si="152"/>
        <v>tbd</v>
      </c>
      <c r="BG138" s="487" t="str">
        <f t="shared" si="153"/>
        <v>tbd</v>
      </c>
      <c r="BH138" s="487" t="str">
        <f t="shared" si="154"/>
        <v/>
      </c>
      <c r="BI138" s="487" t="str">
        <f t="shared" si="155"/>
        <v/>
      </c>
      <c r="BJ138" s="487" t="str">
        <f t="shared" si="156"/>
        <v/>
      </c>
      <c r="BK138" s="489" t="str">
        <f t="shared" si="157"/>
        <v/>
      </c>
      <c r="BL138" s="495" t="str">
        <f t="shared" si="158"/>
        <v/>
      </c>
      <c r="BM138" s="487" t="str">
        <f t="shared" si="159"/>
        <v/>
      </c>
      <c r="BN138" s="487" t="str">
        <f t="shared" si="160"/>
        <v>tbd</v>
      </c>
      <c r="BO138" s="487" t="str">
        <f t="shared" si="161"/>
        <v/>
      </c>
      <c r="BP138" s="487" t="str">
        <f t="shared" si="162"/>
        <v/>
      </c>
      <c r="BQ138" s="487" t="str">
        <f t="shared" si="163"/>
        <v/>
      </c>
      <c r="BR138" s="487" t="str">
        <f t="shared" si="164"/>
        <v/>
      </c>
      <c r="BS138" s="487" t="str">
        <f t="shared" si="165"/>
        <v/>
      </c>
      <c r="BT138" s="487" t="str">
        <f t="shared" si="166"/>
        <v>tbd</v>
      </c>
      <c r="BU138" s="487" t="str">
        <f t="shared" si="167"/>
        <v/>
      </c>
      <c r="BV138" s="487" t="str">
        <f t="shared" si="168"/>
        <v>tbd</v>
      </c>
      <c r="BW138" s="487" t="str">
        <f t="shared" si="169"/>
        <v>tbd</v>
      </c>
      <c r="BX138" s="487" t="str">
        <f t="shared" si="170"/>
        <v/>
      </c>
      <c r="BY138" s="487" t="str">
        <f t="shared" si="171"/>
        <v/>
      </c>
      <c r="BZ138" s="487" t="str">
        <f t="shared" si="172"/>
        <v/>
      </c>
      <c r="CA138" s="489" t="str">
        <f t="shared" si="173"/>
        <v/>
      </c>
    </row>
    <row r="139" spans="1:79" s="121" customFormat="1" ht="19.899999999999999" customHeight="1" x14ac:dyDescent="0.25">
      <c r="A139" s="9" t="s">
        <v>1617</v>
      </c>
      <c r="B139" s="7" t="s">
        <v>1618</v>
      </c>
      <c r="C139" s="2" t="s">
        <v>1619</v>
      </c>
      <c r="D139" s="5" t="s">
        <v>1620</v>
      </c>
      <c r="E139" s="4">
        <v>8</v>
      </c>
      <c r="F139" s="4" t="s">
        <v>1538</v>
      </c>
      <c r="G139" s="862" t="s">
        <v>1516</v>
      </c>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0</v>
      </c>
      <c r="AG139" s="487">
        <v>0</v>
      </c>
      <c r="AH139" s="487">
        <v>-1</v>
      </c>
      <c r="AI139" s="487">
        <v>0</v>
      </c>
      <c r="AJ139" s="487">
        <v>0</v>
      </c>
      <c r="AK139" s="487">
        <v>0</v>
      </c>
      <c r="AL139" s="487">
        <v>0</v>
      </c>
      <c r="AM139" s="487">
        <v>0</v>
      </c>
      <c r="AN139" s="487">
        <v>-1</v>
      </c>
      <c r="AO139" s="487">
        <v>0</v>
      </c>
      <c r="AP139" s="487">
        <v>-1</v>
      </c>
      <c r="AQ139" s="487">
        <v>-1</v>
      </c>
      <c r="AR139" s="487">
        <v>0</v>
      </c>
      <c r="AS139" s="487">
        <v>0</v>
      </c>
      <c r="AT139" s="487">
        <v>0</v>
      </c>
      <c r="AU139" s="493">
        <v>0</v>
      </c>
      <c r="AV139" s="488" t="str">
        <f t="shared" si="142"/>
        <v/>
      </c>
      <c r="AW139" s="487" t="str">
        <f t="shared" si="143"/>
        <v/>
      </c>
      <c r="AX139" s="487" t="str">
        <f t="shared" si="144"/>
        <v>tbd</v>
      </c>
      <c r="AY139" s="487" t="str">
        <f t="shared" si="145"/>
        <v/>
      </c>
      <c r="AZ139" s="487" t="str">
        <f t="shared" si="146"/>
        <v/>
      </c>
      <c r="BA139" s="487" t="str">
        <f t="shared" si="147"/>
        <v/>
      </c>
      <c r="BB139" s="487" t="str">
        <f t="shared" si="148"/>
        <v/>
      </c>
      <c r="BC139" s="487" t="str">
        <f t="shared" si="149"/>
        <v/>
      </c>
      <c r="BD139" s="487" t="str">
        <f t="shared" si="150"/>
        <v>tbd</v>
      </c>
      <c r="BE139" s="487" t="str">
        <f t="shared" si="151"/>
        <v/>
      </c>
      <c r="BF139" s="487" t="str">
        <f t="shared" si="152"/>
        <v>tbd</v>
      </c>
      <c r="BG139" s="487" t="str">
        <f t="shared" si="153"/>
        <v>tbd</v>
      </c>
      <c r="BH139" s="487" t="str">
        <f t="shared" si="154"/>
        <v/>
      </c>
      <c r="BI139" s="487" t="str">
        <f t="shared" si="155"/>
        <v/>
      </c>
      <c r="BJ139" s="487" t="str">
        <f t="shared" si="156"/>
        <v/>
      </c>
      <c r="BK139" s="489" t="str">
        <f t="shared" si="157"/>
        <v/>
      </c>
      <c r="BL139" s="495" t="str">
        <f t="shared" si="158"/>
        <v/>
      </c>
      <c r="BM139" s="487" t="str">
        <f t="shared" si="159"/>
        <v/>
      </c>
      <c r="BN139" s="487" t="str">
        <f t="shared" si="160"/>
        <v>tbd</v>
      </c>
      <c r="BO139" s="487" t="str">
        <f t="shared" si="161"/>
        <v/>
      </c>
      <c r="BP139" s="487" t="str">
        <f t="shared" si="162"/>
        <v/>
      </c>
      <c r="BQ139" s="487" t="str">
        <f t="shared" si="163"/>
        <v/>
      </c>
      <c r="BR139" s="487" t="str">
        <f t="shared" si="164"/>
        <v/>
      </c>
      <c r="BS139" s="487" t="str">
        <f t="shared" si="165"/>
        <v/>
      </c>
      <c r="BT139" s="487" t="str">
        <f t="shared" si="166"/>
        <v>tbd</v>
      </c>
      <c r="BU139" s="487" t="str">
        <f t="shared" si="167"/>
        <v/>
      </c>
      <c r="BV139" s="487" t="str">
        <f t="shared" si="168"/>
        <v>tbd</v>
      </c>
      <c r="BW139" s="487" t="str">
        <f t="shared" si="169"/>
        <v>tbd</v>
      </c>
      <c r="BX139" s="487" t="str">
        <f t="shared" si="170"/>
        <v/>
      </c>
      <c r="BY139" s="487" t="str">
        <f t="shared" si="171"/>
        <v/>
      </c>
      <c r="BZ139" s="487" t="str">
        <f t="shared" si="172"/>
        <v/>
      </c>
      <c r="CA139" s="489" t="str">
        <f t="shared" si="173"/>
        <v/>
      </c>
    </row>
    <row r="140" spans="1:79" s="121" customFormat="1" ht="19.899999999999999" customHeight="1" x14ac:dyDescent="0.25">
      <c r="A140" s="9" t="s">
        <v>1621</v>
      </c>
      <c r="B140" s="7" t="s">
        <v>1622</v>
      </c>
      <c r="C140" s="2" t="s">
        <v>1623</v>
      </c>
      <c r="D140" s="5" t="s">
        <v>1624</v>
      </c>
      <c r="E140" s="4">
        <v>8</v>
      </c>
      <c r="F140" s="4" t="s">
        <v>1538</v>
      </c>
      <c r="G140" s="862" t="s">
        <v>1516</v>
      </c>
      <c r="H140" s="5"/>
      <c r="I140" s="16"/>
      <c r="J140" s="47" t="s">
        <v>86</v>
      </c>
      <c r="K140" s="48"/>
      <c r="L140" s="48"/>
      <c r="M140" s="49"/>
      <c r="N140" s="47" t="s">
        <v>86</v>
      </c>
      <c r="O140" s="48"/>
      <c r="P140" s="48"/>
      <c r="Q140" s="48"/>
      <c r="R140" s="48"/>
      <c r="S140" s="48"/>
      <c r="T140" s="65"/>
      <c r="U140" s="49"/>
      <c r="V140" s="58" t="s">
        <v>86</v>
      </c>
      <c r="W140" s="82" t="s">
        <v>86</v>
      </c>
      <c r="X140" s="56"/>
      <c r="Y140" s="69"/>
      <c r="Z140" s="69"/>
      <c r="AA140" s="68"/>
      <c r="AB140" s="57"/>
      <c r="AC140" s="58" t="s">
        <v>1376</v>
      </c>
      <c r="AD140" s="56"/>
      <c r="AE140" s="65"/>
      <c r="AF140" s="488">
        <v>0</v>
      </c>
      <c r="AG140" s="487">
        <v>0</v>
      </c>
      <c r="AH140" s="487">
        <v>-1</v>
      </c>
      <c r="AI140" s="487">
        <v>0</v>
      </c>
      <c r="AJ140" s="487">
        <v>0</v>
      </c>
      <c r="AK140" s="487">
        <v>0</v>
      </c>
      <c r="AL140" s="487">
        <v>0</v>
      </c>
      <c r="AM140" s="487">
        <v>0</v>
      </c>
      <c r="AN140" s="487">
        <v>-1</v>
      </c>
      <c r="AO140" s="487">
        <v>0</v>
      </c>
      <c r="AP140" s="487">
        <v>-1</v>
      </c>
      <c r="AQ140" s="487">
        <v>-1</v>
      </c>
      <c r="AR140" s="487">
        <v>0</v>
      </c>
      <c r="AS140" s="487">
        <v>0</v>
      </c>
      <c r="AT140" s="487">
        <v>0</v>
      </c>
      <c r="AU140" s="493">
        <v>0</v>
      </c>
      <c r="AV140" s="488" t="str">
        <f t="shared" si="142"/>
        <v/>
      </c>
      <c r="AW140" s="487" t="str">
        <f t="shared" si="143"/>
        <v/>
      </c>
      <c r="AX140" s="487" t="str">
        <f t="shared" si="144"/>
        <v>tbd</v>
      </c>
      <c r="AY140" s="487" t="str">
        <f t="shared" si="145"/>
        <v/>
      </c>
      <c r="AZ140" s="487" t="str">
        <f t="shared" si="146"/>
        <v/>
      </c>
      <c r="BA140" s="487" t="str">
        <f t="shared" si="147"/>
        <v/>
      </c>
      <c r="BB140" s="487" t="str">
        <f t="shared" si="148"/>
        <v/>
      </c>
      <c r="BC140" s="487" t="str">
        <f t="shared" si="149"/>
        <v/>
      </c>
      <c r="BD140" s="487" t="str">
        <f t="shared" si="150"/>
        <v>tbd</v>
      </c>
      <c r="BE140" s="487" t="str">
        <f t="shared" si="151"/>
        <v/>
      </c>
      <c r="BF140" s="487" t="str">
        <f t="shared" si="152"/>
        <v>tbd</v>
      </c>
      <c r="BG140" s="487" t="str">
        <f t="shared" si="153"/>
        <v>tbd</v>
      </c>
      <c r="BH140" s="487" t="str">
        <f t="shared" si="154"/>
        <v/>
      </c>
      <c r="BI140" s="487" t="str">
        <f t="shared" si="155"/>
        <v/>
      </c>
      <c r="BJ140" s="487" t="str">
        <f t="shared" si="156"/>
        <v/>
      </c>
      <c r="BK140" s="489" t="str">
        <f t="shared" si="157"/>
        <v/>
      </c>
      <c r="BL140" s="495" t="str">
        <f t="shared" si="158"/>
        <v/>
      </c>
      <c r="BM140" s="487" t="str">
        <f t="shared" si="159"/>
        <v/>
      </c>
      <c r="BN140" s="487" t="str">
        <f t="shared" si="160"/>
        <v>tbd</v>
      </c>
      <c r="BO140" s="487" t="str">
        <f t="shared" si="161"/>
        <v/>
      </c>
      <c r="BP140" s="487" t="str">
        <f t="shared" si="162"/>
        <v/>
      </c>
      <c r="BQ140" s="487" t="str">
        <f t="shared" si="163"/>
        <v/>
      </c>
      <c r="BR140" s="487" t="str">
        <f t="shared" si="164"/>
        <v/>
      </c>
      <c r="BS140" s="487" t="str">
        <f t="shared" si="165"/>
        <v/>
      </c>
      <c r="BT140" s="487" t="str">
        <f t="shared" si="166"/>
        <v>tbd</v>
      </c>
      <c r="BU140" s="487" t="str">
        <f t="shared" si="167"/>
        <v/>
      </c>
      <c r="BV140" s="487" t="str">
        <f t="shared" si="168"/>
        <v>tbd</v>
      </c>
      <c r="BW140" s="487" t="str">
        <f t="shared" si="169"/>
        <v>tbd</v>
      </c>
      <c r="BX140" s="487" t="str">
        <f t="shared" si="170"/>
        <v/>
      </c>
      <c r="BY140" s="487" t="str">
        <f t="shared" si="171"/>
        <v/>
      </c>
      <c r="BZ140" s="487" t="str">
        <f t="shared" si="172"/>
        <v/>
      </c>
      <c r="CA140" s="489" t="str">
        <f t="shared" si="173"/>
        <v/>
      </c>
    </row>
    <row r="141" spans="1:79" s="121" customFormat="1" ht="19.899999999999999" customHeight="1" x14ac:dyDescent="0.25">
      <c r="A141" s="9" t="s">
        <v>1625</v>
      </c>
      <c r="B141" s="7" t="s">
        <v>1626</v>
      </c>
      <c r="C141" s="2" t="s">
        <v>1627</v>
      </c>
      <c r="D141" s="5" t="s">
        <v>1537</v>
      </c>
      <c r="E141" s="7">
        <v>8</v>
      </c>
      <c r="F141" s="4" t="s">
        <v>1538</v>
      </c>
      <c r="G141" s="862" t="s">
        <v>1516</v>
      </c>
      <c r="H141" s="5"/>
      <c r="I141" s="16"/>
      <c r="J141" s="47" t="s">
        <v>86</v>
      </c>
      <c r="K141" s="48"/>
      <c r="L141" s="48"/>
      <c r="M141" s="49"/>
      <c r="N141" s="47" t="s">
        <v>86</v>
      </c>
      <c r="O141" s="48"/>
      <c r="P141" s="48"/>
      <c r="Q141" s="48"/>
      <c r="R141" s="48"/>
      <c r="S141" s="48"/>
      <c r="T141" s="65"/>
      <c r="U141" s="49"/>
      <c r="V141" s="58" t="s">
        <v>86</v>
      </c>
      <c r="W141" s="82" t="s">
        <v>86</v>
      </c>
      <c r="X141" s="56"/>
      <c r="Y141" s="69"/>
      <c r="Z141" s="69"/>
      <c r="AA141" s="68"/>
      <c r="AB141" s="57"/>
      <c r="AC141" s="58" t="s">
        <v>1376</v>
      </c>
      <c r="AD141" s="56"/>
      <c r="AE141" s="65"/>
      <c r="AF141" s="488">
        <v>0</v>
      </c>
      <c r="AG141" s="487">
        <v>0</v>
      </c>
      <c r="AH141" s="487">
        <v>-1</v>
      </c>
      <c r="AI141" s="487">
        <v>0</v>
      </c>
      <c r="AJ141" s="487">
        <v>0</v>
      </c>
      <c r="AK141" s="487">
        <v>0</v>
      </c>
      <c r="AL141" s="487">
        <v>0</v>
      </c>
      <c r="AM141" s="487">
        <v>0</v>
      </c>
      <c r="AN141" s="487">
        <v>-1</v>
      </c>
      <c r="AO141" s="487">
        <v>0</v>
      </c>
      <c r="AP141" s="487">
        <v>-1</v>
      </c>
      <c r="AQ141" s="487">
        <v>-1</v>
      </c>
      <c r="AR141" s="487">
        <v>0</v>
      </c>
      <c r="AS141" s="487">
        <v>0</v>
      </c>
      <c r="AT141" s="487">
        <v>0</v>
      </c>
      <c r="AU141" s="493">
        <v>0</v>
      </c>
      <c r="AV141" s="488" t="str">
        <f t="shared" si="142"/>
        <v/>
      </c>
      <c r="AW141" s="487" t="str">
        <f t="shared" si="143"/>
        <v/>
      </c>
      <c r="AX141" s="487" t="str">
        <f t="shared" si="144"/>
        <v>tbd</v>
      </c>
      <c r="AY141" s="487" t="str">
        <f t="shared" si="145"/>
        <v/>
      </c>
      <c r="AZ141" s="487" t="str">
        <f t="shared" si="146"/>
        <v/>
      </c>
      <c r="BA141" s="487" t="str">
        <f t="shared" si="147"/>
        <v/>
      </c>
      <c r="BB141" s="487" t="str">
        <f t="shared" si="148"/>
        <v/>
      </c>
      <c r="BC141" s="487" t="str">
        <f t="shared" si="149"/>
        <v/>
      </c>
      <c r="BD141" s="487" t="str">
        <f t="shared" si="150"/>
        <v>tbd</v>
      </c>
      <c r="BE141" s="487" t="str">
        <f t="shared" si="151"/>
        <v/>
      </c>
      <c r="BF141" s="487" t="str">
        <f t="shared" si="152"/>
        <v>tbd</v>
      </c>
      <c r="BG141" s="487" t="str">
        <f t="shared" si="153"/>
        <v>tbd</v>
      </c>
      <c r="BH141" s="487" t="str">
        <f t="shared" si="154"/>
        <v/>
      </c>
      <c r="BI141" s="487" t="str">
        <f t="shared" si="155"/>
        <v/>
      </c>
      <c r="BJ141" s="487" t="str">
        <f t="shared" si="156"/>
        <v/>
      </c>
      <c r="BK141" s="489" t="str">
        <f t="shared" si="157"/>
        <v/>
      </c>
      <c r="BL141" s="495" t="str">
        <f t="shared" si="158"/>
        <v/>
      </c>
      <c r="BM141" s="487" t="str">
        <f t="shared" si="159"/>
        <v/>
      </c>
      <c r="BN141" s="487" t="str">
        <f t="shared" si="160"/>
        <v>tbd</v>
      </c>
      <c r="BO141" s="487" t="str">
        <f t="shared" si="161"/>
        <v/>
      </c>
      <c r="BP141" s="487" t="str">
        <f t="shared" si="162"/>
        <v/>
      </c>
      <c r="BQ141" s="487" t="str">
        <f t="shared" si="163"/>
        <v/>
      </c>
      <c r="BR141" s="487" t="str">
        <f t="shared" si="164"/>
        <v/>
      </c>
      <c r="BS141" s="487" t="str">
        <f t="shared" si="165"/>
        <v/>
      </c>
      <c r="BT141" s="487" t="str">
        <f t="shared" si="166"/>
        <v>tbd</v>
      </c>
      <c r="BU141" s="487" t="str">
        <f t="shared" si="167"/>
        <v/>
      </c>
      <c r="BV141" s="487" t="str">
        <f t="shared" si="168"/>
        <v>tbd</v>
      </c>
      <c r="BW141" s="487" t="str">
        <f t="shared" si="169"/>
        <v>tbd</v>
      </c>
      <c r="BX141" s="487" t="str">
        <f t="shared" si="170"/>
        <v/>
      </c>
      <c r="BY141" s="487" t="str">
        <f t="shared" si="171"/>
        <v/>
      </c>
      <c r="BZ141" s="487" t="str">
        <f t="shared" si="172"/>
        <v/>
      </c>
      <c r="CA141" s="489" t="str">
        <f t="shared" si="173"/>
        <v/>
      </c>
    </row>
    <row r="142" spans="1:79" s="121" customFormat="1" ht="19.899999999999999" customHeight="1" x14ac:dyDescent="0.25">
      <c r="A142" s="9" t="s">
        <v>1628</v>
      </c>
      <c r="B142" s="7" t="s">
        <v>1629</v>
      </c>
      <c r="C142" s="2" t="s">
        <v>1630</v>
      </c>
      <c r="D142" s="5" t="s">
        <v>1631</v>
      </c>
      <c r="E142" s="4">
        <v>8</v>
      </c>
      <c r="F142" s="4" t="s">
        <v>1538</v>
      </c>
      <c r="G142" s="862" t="s">
        <v>1516</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0</v>
      </c>
      <c r="AG142" s="487">
        <v>0</v>
      </c>
      <c r="AH142" s="487">
        <v>-1</v>
      </c>
      <c r="AI142" s="487">
        <v>0</v>
      </c>
      <c r="AJ142" s="487">
        <v>0</v>
      </c>
      <c r="AK142" s="487">
        <v>0</v>
      </c>
      <c r="AL142" s="487">
        <v>0</v>
      </c>
      <c r="AM142" s="487">
        <v>0</v>
      </c>
      <c r="AN142" s="487">
        <v>-1</v>
      </c>
      <c r="AO142" s="487">
        <v>0</v>
      </c>
      <c r="AP142" s="487">
        <v>-1</v>
      </c>
      <c r="AQ142" s="487">
        <v>-1</v>
      </c>
      <c r="AR142" s="487">
        <v>0</v>
      </c>
      <c r="AS142" s="487">
        <v>0</v>
      </c>
      <c r="AT142" s="487">
        <v>0</v>
      </c>
      <c r="AU142" s="493">
        <v>0</v>
      </c>
      <c r="AV142" s="488" t="str">
        <f t="shared" si="142"/>
        <v/>
      </c>
      <c r="AW142" s="487" t="str">
        <f t="shared" si="143"/>
        <v/>
      </c>
      <c r="AX142" s="487" t="str">
        <f t="shared" si="144"/>
        <v>tbd</v>
      </c>
      <c r="AY142" s="487" t="str">
        <f t="shared" si="145"/>
        <v/>
      </c>
      <c r="AZ142" s="487" t="str">
        <f t="shared" si="146"/>
        <v/>
      </c>
      <c r="BA142" s="487" t="str">
        <f t="shared" si="147"/>
        <v/>
      </c>
      <c r="BB142" s="487" t="str">
        <f t="shared" si="148"/>
        <v/>
      </c>
      <c r="BC142" s="487" t="str">
        <f t="shared" si="149"/>
        <v/>
      </c>
      <c r="BD142" s="487" t="str">
        <f t="shared" si="150"/>
        <v>tbd</v>
      </c>
      <c r="BE142" s="487" t="str">
        <f t="shared" si="151"/>
        <v/>
      </c>
      <c r="BF142" s="487" t="str">
        <f t="shared" si="152"/>
        <v>tbd</v>
      </c>
      <c r="BG142" s="487" t="str">
        <f t="shared" si="153"/>
        <v>tbd</v>
      </c>
      <c r="BH142" s="487" t="str">
        <f t="shared" si="154"/>
        <v/>
      </c>
      <c r="BI142" s="487" t="str">
        <f t="shared" si="155"/>
        <v/>
      </c>
      <c r="BJ142" s="487" t="str">
        <f t="shared" si="156"/>
        <v/>
      </c>
      <c r="BK142" s="489" t="str">
        <f t="shared" si="157"/>
        <v/>
      </c>
      <c r="BL142" s="495" t="str">
        <f t="shared" si="158"/>
        <v/>
      </c>
      <c r="BM142" s="487" t="str">
        <f t="shared" si="159"/>
        <v/>
      </c>
      <c r="BN142" s="487" t="str">
        <f t="shared" si="160"/>
        <v>tbd</v>
      </c>
      <c r="BO142" s="487" t="str">
        <f t="shared" si="161"/>
        <v/>
      </c>
      <c r="BP142" s="487" t="str">
        <f t="shared" si="162"/>
        <v/>
      </c>
      <c r="BQ142" s="487" t="str">
        <f t="shared" si="163"/>
        <v/>
      </c>
      <c r="BR142" s="487" t="str">
        <f t="shared" si="164"/>
        <v/>
      </c>
      <c r="BS142" s="487" t="str">
        <f t="shared" si="165"/>
        <v/>
      </c>
      <c r="BT142" s="487" t="str">
        <f t="shared" si="166"/>
        <v>tbd</v>
      </c>
      <c r="BU142" s="487" t="str">
        <f t="shared" si="167"/>
        <v/>
      </c>
      <c r="BV142" s="487" t="str">
        <f t="shared" si="168"/>
        <v>tbd</v>
      </c>
      <c r="BW142" s="487" t="str">
        <f t="shared" si="169"/>
        <v>tbd</v>
      </c>
      <c r="BX142" s="487" t="str">
        <f t="shared" si="170"/>
        <v/>
      </c>
      <c r="BY142" s="487" t="str">
        <f t="shared" si="171"/>
        <v/>
      </c>
      <c r="BZ142" s="487" t="str">
        <f t="shared" si="172"/>
        <v/>
      </c>
      <c r="CA142" s="489" t="str">
        <f t="shared" si="173"/>
        <v/>
      </c>
    </row>
    <row r="143" spans="1:79" s="121" customFormat="1" ht="19.899999999999999" customHeight="1" x14ac:dyDescent="0.25">
      <c r="A143" s="9" t="s">
        <v>1632</v>
      </c>
      <c r="B143" s="7" t="s">
        <v>1633</v>
      </c>
      <c r="C143" s="2" t="s">
        <v>1634</v>
      </c>
      <c r="D143" s="5" t="s">
        <v>1635</v>
      </c>
      <c r="E143" s="4">
        <v>8</v>
      </c>
      <c r="F143" s="4" t="s">
        <v>1538</v>
      </c>
      <c r="G143" s="862" t="s">
        <v>1516</v>
      </c>
      <c r="H143" s="5"/>
      <c r="I143" s="16"/>
      <c r="J143" s="47" t="s">
        <v>86</v>
      </c>
      <c r="K143" s="48"/>
      <c r="L143" s="48"/>
      <c r="M143" s="49"/>
      <c r="N143" s="47" t="s">
        <v>86</v>
      </c>
      <c r="O143" s="48"/>
      <c r="P143" s="48"/>
      <c r="Q143" s="48"/>
      <c r="R143" s="48"/>
      <c r="S143" s="48"/>
      <c r="T143" s="65"/>
      <c r="U143" s="49"/>
      <c r="V143" s="58" t="s">
        <v>86</v>
      </c>
      <c r="W143" s="82" t="s">
        <v>86</v>
      </c>
      <c r="X143" s="56"/>
      <c r="Y143" s="69"/>
      <c r="Z143" s="69"/>
      <c r="AA143" s="68"/>
      <c r="AB143" s="57"/>
      <c r="AC143" s="58" t="s">
        <v>1376</v>
      </c>
      <c r="AD143" s="56"/>
      <c r="AE143" s="65"/>
      <c r="AF143" s="488">
        <v>0</v>
      </c>
      <c r="AG143" s="487">
        <v>0</v>
      </c>
      <c r="AH143" s="487">
        <v>-1</v>
      </c>
      <c r="AI143" s="487">
        <v>0</v>
      </c>
      <c r="AJ143" s="487">
        <v>0</v>
      </c>
      <c r="AK143" s="487">
        <v>0</v>
      </c>
      <c r="AL143" s="487">
        <v>0</v>
      </c>
      <c r="AM143" s="487">
        <v>0</v>
      </c>
      <c r="AN143" s="487">
        <v>-1</v>
      </c>
      <c r="AO143" s="487">
        <v>0</v>
      </c>
      <c r="AP143" s="487">
        <v>-1</v>
      </c>
      <c r="AQ143" s="487">
        <v>-1</v>
      </c>
      <c r="AR143" s="487">
        <v>0</v>
      </c>
      <c r="AS143" s="487">
        <v>0</v>
      </c>
      <c r="AT143" s="487">
        <v>0</v>
      </c>
      <c r="AU143" s="493">
        <v>0</v>
      </c>
      <c r="AV143" s="488" t="str">
        <f t="shared" si="142"/>
        <v/>
      </c>
      <c r="AW143" s="487" t="str">
        <f t="shared" si="143"/>
        <v/>
      </c>
      <c r="AX143" s="487" t="str">
        <f t="shared" si="144"/>
        <v>tbd</v>
      </c>
      <c r="AY143" s="487" t="str">
        <f t="shared" si="145"/>
        <v/>
      </c>
      <c r="AZ143" s="487" t="str">
        <f t="shared" si="146"/>
        <v/>
      </c>
      <c r="BA143" s="487" t="str">
        <f t="shared" si="147"/>
        <v/>
      </c>
      <c r="BB143" s="487" t="str">
        <f t="shared" si="148"/>
        <v/>
      </c>
      <c r="BC143" s="487" t="str">
        <f t="shared" si="149"/>
        <v/>
      </c>
      <c r="BD143" s="487" t="str">
        <f t="shared" si="150"/>
        <v>tbd</v>
      </c>
      <c r="BE143" s="487" t="str">
        <f t="shared" si="151"/>
        <v/>
      </c>
      <c r="BF143" s="487" t="str">
        <f t="shared" si="152"/>
        <v>tbd</v>
      </c>
      <c r="BG143" s="487" t="str">
        <f t="shared" si="153"/>
        <v>tbd</v>
      </c>
      <c r="BH143" s="487" t="str">
        <f t="shared" si="154"/>
        <v/>
      </c>
      <c r="BI143" s="487" t="str">
        <f t="shared" si="155"/>
        <v/>
      </c>
      <c r="BJ143" s="487" t="str">
        <f t="shared" si="156"/>
        <v/>
      </c>
      <c r="BK143" s="489" t="str">
        <f t="shared" si="157"/>
        <v/>
      </c>
      <c r="BL143" s="495" t="str">
        <f t="shared" si="158"/>
        <v/>
      </c>
      <c r="BM143" s="487" t="str">
        <f t="shared" si="159"/>
        <v/>
      </c>
      <c r="BN143" s="487" t="str">
        <f t="shared" si="160"/>
        <v>tbd</v>
      </c>
      <c r="BO143" s="487" t="str">
        <f t="shared" si="161"/>
        <v/>
      </c>
      <c r="BP143" s="487" t="str">
        <f t="shared" si="162"/>
        <v/>
      </c>
      <c r="BQ143" s="487" t="str">
        <f t="shared" si="163"/>
        <v/>
      </c>
      <c r="BR143" s="487" t="str">
        <f t="shared" si="164"/>
        <v/>
      </c>
      <c r="BS143" s="487" t="str">
        <f t="shared" si="165"/>
        <v/>
      </c>
      <c r="BT143" s="487" t="str">
        <f t="shared" si="166"/>
        <v>tbd</v>
      </c>
      <c r="BU143" s="487" t="str">
        <f t="shared" si="167"/>
        <v/>
      </c>
      <c r="BV143" s="487" t="str">
        <f t="shared" si="168"/>
        <v>tbd</v>
      </c>
      <c r="BW143" s="487" t="str">
        <f t="shared" si="169"/>
        <v>tbd</v>
      </c>
      <c r="BX143" s="487" t="str">
        <f t="shared" si="170"/>
        <v/>
      </c>
      <c r="BY143" s="487" t="str">
        <f t="shared" si="171"/>
        <v/>
      </c>
      <c r="BZ143" s="487" t="str">
        <f t="shared" si="172"/>
        <v/>
      </c>
      <c r="CA143" s="489" t="str">
        <f t="shared" si="173"/>
        <v/>
      </c>
    </row>
    <row r="144" spans="1:79" s="121" customFormat="1" ht="19.899999999999999" customHeight="1" x14ac:dyDescent="0.25">
      <c r="A144" s="9" t="s">
        <v>1636</v>
      </c>
      <c r="B144" s="7" t="s">
        <v>1637</v>
      </c>
      <c r="C144" s="2" t="s">
        <v>1638</v>
      </c>
      <c r="D144" s="5" t="s">
        <v>1639</v>
      </c>
      <c r="E144" s="7">
        <v>8</v>
      </c>
      <c r="F144" s="4" t="s">
        <v>1538</v>
      </c>
      <c r="G144" s="862" t="s">
        <v>1516</v>
      </c>
      <c r="H144" s="5"/>
      <c r="I144" s="16"/>
      <c r="J144" s="47" t="s">
        <v>86</v>
      </c>
      <c r="K144" s="48"/>
      <c r="L144" s="48"/>
      <c r="M144" s="49"/>
      <c r="N144" s="47" t="s">
        <v>86</v>
      </c>
      <c r="O144" s="48"/>
      <c r="P144" s="48"/>
      <c r="Q144" s="48"/>
      <c r="R144" s="48"/>
      <c r="S144" s="48"/>
      <c r="T144" s="65"/>
      <c r="U144" s="49"/>
      <c r="V144" s="58" t="s">
        <v>86</v>
      </c>
      <c r="W144" s="82" t="s">
        <v>86</v>
      </c>
      <c r="X144" s="56"/>
      <c r="Y144" s="69"/>
      <c r="Z144" s="69"/>
      <c r="AA144" s="68"/>
      <c r="AB144" s="57"/>
      <c r="AC144" s="58" t="s">
        <v>1376</v>
      </c>
      <c r="AD144" s="56"/>
      <c r="AE144" s="65"/>
      <c r="AF144" s="488">
        <v>0</v>
      </c>
      <c r="AG144" s="487">
        <v>0</v>
      </c>
      <c r="AH144" s="487">
        <v>-1</v>
      </c>
      <c r="AI144" s="487">
        <v>0</v>
      </c>
      <c r="AJ144" s="487">
        <v>0</v>
      </c>
      <c r="AK144" s="487">
        <v>0</v>
      </c>
      <c r="AL144" s="487">
        <v>0</v>
      </c>
      <c r="AM144" s="487">
        <v>0</v>
      </c>
      <c r="AN144" s="487">
        <v>-1</v>
      </c>
      <c r="AO144" s="487">
        <v>0</v>
      </c>
      <c r="AP144" s="487">
        <v>-1</v>
      </c>
      <c r="AQ144" s="487">
        <v>-1</v>
      </c>
      <c r="AR144" s="487">
        <v>0</v>
      </c>
      <c r="AS144" s="487">
        <v>0</v>
      </c>
      <c r="AT144" s="487">
        <v>0</v>
      </c>
      <c r="AU144" s="493">
        <v>0</v>
      </c>
      <c r="AV144" s="488" t="str">
        <f t="shared" si="142"/>
        <v/>
      </c>
      <c r="AW144" s="487" t="str">
        <f t="shared" si="143"/>
        <v/>
      </c>
      <c r="AX144" s="487" t="str">
        <f t="shared" si="144"/>
        <v>tbd</v>
      </c>
      <c r="AY144" s="487" t="str">
        <f t="shared" si="145"/>
        <v/>
      </c>
      <c r="AZ144" s="487" t="str">
        <f t="shared" si="146"/>
        <v/>
      </c>
      <c r="BA144" s="487" t="str">
        <f t="shared" si="147"/>
        <v/>
      </c>
      <c r="BB144" s="487" t="str">
        <f t="shared" si="148"/>
        <v/>
      </c>
      <c r="BC144" s="487" t="str">
        <f t="shared" si="149"/>
        <v/>
      </c>
      <c r="BD144" s="487" t="str">
        <f t="shared" si="150"/>
        <v>tbd</v>
      </c>
      <c r="BE144" s="487" t="str">
        <f t="shared" si="151"/>
        <v/>
      </c>
      <c r="BF144" s="487" t="str">
        <f t="shared" si="152"/>
        <v>tbd</v>
      </c>
      <c r="BG144" s="487" t="str">
        <f t="shared" si="153"/>
        <v>tbd</v>
      </c>
      <c r="BH144" s="487" t="str">
        <f t="shared" si="154"/>
        <v/>
      </c>
      <c r="BI144" s="487" t="str">
        <f t="shared" si="155"/>
        <v/>
      </c>
      <c r="BJ144" s="487" t="str">
        <f t="shared" si="156"/>
        <v/>
      </c>
      <c r="BK144" s="489" t="str">
        <f t="shared" si="157"/>
        <v/>
      </c>
      <c r="BL144" s="495" t="str">
        <f t="shared" si="158"/>
        <v/>
      </c>
      <c r="BM144" s="487" t="str">
        <f t="shared" si="159"/>
        <v/>
      </c>
      <c r="BN144" s="487" t="str">
        <f t="shared" si="160"/>
        <v>tbd</v>
      </c>
      <c r="BO144" s="487" t="str">
        <f t="shared" si="161"/>
        <v/>
      </c>
      <c r="BP144" s="487" t="str">
        <f t="shared" si="162"/>
        <v/>
      </c>
      <c r="BQ144" s="487" t="str">
        <f t="shared" si="163"/>
        <v/>
      </c>
      <c r="BR144" s="487" t="str">
        <f t="shared" si="164"/>
        <v/>
      </c>
      <c r="BS144" s="487" t="str">
        <f t="shared" si="165"/>
        <v/>
      </c>
      <c r="BT144" s="487" t="str">
        <f t="shared" si="166"/>
        <v>tbd</v>
      </c>
      <c r="BU144" s="487" t="str">
        <f t="shared" si="167"/>
        <v/>
      </c>
      <c r="BV144" s="487" t="str">
        <f t="shared" si="168"/>
        <v>tbd</v>
      </c>
      <c r="BW144" s="487" t="str">
        <f t="shared" si="169"/>
        <v>tbd</v>
      </c>
      <c r="BX144" s="487" t="str">
        <f t="shared" si="170"/>
        <v/>
      </c>
      <c r="BY144" s="487" t="str">
        <f t="shared" si="171"/>
        <v/>
      </c>
      <c r="BZ144" s="487" t="str">
        <f t="shared" si="172"/>
        <v/>
      </c>
      <c r="CA144" s="489" t="str">
        <f t="shared" si="173"/>
        <v/>
      </c>
    </row>
    <row r="145" spans="1:79" s="121" customFormat="1" ht="19.899999999999999" customHeight="1" x14ac:dyDescent="0.25">
      <c r="A145" s="9" t="s">
        <v>1640</v>
      </c>
      <c r="B145" s="7" t="s">
        <v>1641</v>
      </c>
      <c r="C145" s="2" t="s">
        <v>1642</v>
      </c>
      <c r="D145" s="5" t="s">
        <v>1643</v>
      </c>
      <c r="E145" s="4">
        <v>8</v>
      </c>
      <c r="F145" s="4" t="s">
        <v>1538</v>
      </c>
      <c r="G145" s="862" t="s">
        <v>1516</v>
      </c>
      <c r="H145" s="5"/>
      <c r="I145" s="16"/>
      <c r="J145" s="47" t="s">
        <v>86</v>
      </c>
      <c r="K145" s="48"/>
      <c r="L145" s="48"/>
      <c r="M145" s="49"/>
      <c r="N145" s="47" t="s">
        <v>86</v>
      </c>
      <c r="O145" s="48"/>
      <c r="P145" s="48"/>
      <c r="Q145" s="48"/>
      <c r="R145" s="48"/>
      <c r="S145" s="48"/>
      <c r="T145" s="65"/>
      <c r="U145" s="49"/>
      <c r="V145" s="58" t="s">
        <v>86</v>
      </c>
      <c r="W145" s="82" t="s">
        <v>86</v>
      </c>
      <c r="X145" s="56"/>
      <c r="Y145" s="69"/>
      <c r="Z145" s="69"/>
      <c r="AA145" s="68"/>
      <c r="AB145" s="57"/>
      <c r="AC145" s="58" t="s">
        <v>1376</v>
      </c>
      <c r="AD145" s="56"/>
      <c r="AE145" s="65"/>
      <c r="AF145" s="488">
        <v>0</v>
      </c>
      <c r="AG145" s="487">
        <v>0</v>
      </c>
      <c r="AH145" s="487">
        <v>-1</v>
      </c>
      <c r="AI145" s="487">
        <v>0</v>
      </c>
      <c r="AJ145" s="487">
        <v>0</v>
      </c>
      <c r="AK145" s="487">
        <v>0</v>
      </c>
      <c r="AL145" s="487">
        <v>0</v>
      </c>
      <c r="AM145" s="487">
        <v>0</v>
      </c>
      <c r="AN145" s="487">
        <v>-1</v>
      </c>
      <c r="AO145" s="487">
        <v>0</v>
      </c>
      <c r="AP145" s="487">
        <v>-1</v>
      </c>
      <c r="AQ145" s="487">
        <v>-1</v>
      </c>
      <c r="AR145" s="487">
        <v>0</v>
      </c>
      <c r="AS145" s="487">
        <v>0</v>
      </c>
      <c r="AT145" s="487">
        <v>0</v>
      </c>
      <c r="AU145" s="493">
        <v>0</v>
      </c>
      <c r="AV145" s="488" t="str">
        <f t="shared" si="142"/>
        <v/>
      </c>
      <c r="AW145" s="487" t="str">
        <f t="shared" si="143"/>
        <v/>
      </c>
      <c r="AX145" s="487" t="str">
        <f t="shared" si="144"/>
        <v>tbd</v>
      </c>
      <c r="AY145" s="487" t="str">
        <f t="shared" si="145"/>
        <v/>
      </c>
      <c r="AZ145" s="487" t="str">
        <f t="shared" si="146"/>
        <v/>
      </c>
      <c r="BA145" s="487" t="str">
        <f t="shared" si="147"/>
        <v/>
      </c>
      <c r="BB145" s="487" t="str">
        <f t="shared" si="148"/>
        <v/>
      </c>
      <c r="BC145" s="487" t="str">
        <f t="shared" si="149"/>
        <v/>
      </c>
      <c r="BD145" s="487" t="str">
        <f t="shared" si="150"/>
        <v>tbd</v>
      </c>
      <c r="BE145" s="487" t="str">
        <f t="shared" si="151"/>
        <v/>
      </c>
      <c r="BF145" s="487" t="str">
        <f t="shared" si="152"/>
        <v>tbd</v>
      </c>
      <c r="BG145" s="487" t="str">
        <f t="shared" si="153"/>
        <v>tbd</v>
      </c>
      <c r="BH145" s="487" t="str">
        <f t="shared" si="154"/>
        <v/>
      </c>
      <c r="BI145" s="487" t="str">
        <f t="shared" si="155"/>
        <v/>
      </c>
      <c r="BJ145" s="487" t="str">
        <f t="shared" si="156"/>
        <v/>
      </c>
      <c r="BK145" s="489" t="str">
        <f t="shared" si="157"/>
        <v/>
      </c>
      <c r="BL145" s="495" t="str">
        <f t="shared" si="158"/>
        <v/>
      </c>
      <c r="BM145" s="487" t="str">
        <f t="shared" si="159"/>
        <v/>
      </c>
      <c r="BN145" s="487" t="str">
        <f t="shared" si="160"/>
        <v>tbd</v>
      </c>
      <c r="BO145" s="487" t="str">
        <f t="shared" si="161"/>
        <v/>
      </c>
      <c r="BP145" s="487" t="str">
        <f t="shared" si="162"/>
        <v/>
      </c>
      <c r="BQ145" s="487" t="str">
        <f t="shared" si="163"/>
        <v/>
      </c>
      <c r="BR145" s="487" t="str">
        <f t="shared" si="164"/>
        <v/>
      </c>
      <c r="BS145" s="487" t="str">
        <f t="shared" si="165"/>
        <v/>
      </c>
      <c r="BT145" s="487" t="str">
        <f t="shared" si="166"/>
        <v>tbd</v>
      </c>
      <c r="BU145" s="487" t="str">
        <f t="shared" si="167"/>
        <v/>
      </c>
      <c r="BV145" s="487" t="str">
        <f t="shared" si="168"/>
        <v>tbd</v>
      </c>
      <c r="BW145" s="487" t="str">
        <f t="shared" si="169"/>
        <v>tbd</v>
      </c>
      <c r="BX145" s="487" t="str">
        <f t="shared" si="170"/>
        <v/>
      </c>
      <c r="BY145" s="487" t="str">
        <f t="shared" si="171"/>
        <v/>
      </c>
      <c r="BZ145" s="487" t="str">
        <f t="shared" si="172"/>
        <v/>
      </c>
      <c r="CA145" s="489" t="str">
        <f t="shared" si="173"/>
        <v/>
      </c>
    </row>
    <row r="146" spans="1:79" s="121" customFormat="1" ht="19.899999999999999" customHeight="1" x14ac:dyDescent="0.25">
      <c r="A146" s="9" t="s">
        <v>1644</v>
      </c>
      <c r="B146" s="7" t="s">
        <v>1645</v>
      </c>
      <c r="C146" s="2" t="s">
        <v>1646</v>
      </c>
      <c r="D146" s="5" t="s">
        <v>1537</v>
      </c>
      <c r="E146" s="4">
        <v>8</v>
      </c>
      <c r="F146" s="4" t="s">
        <v>1538</v>
      </c>
      <c r="G146" s="862" t="s">
        <v>1516</v>
      </c>
      <c r="H146" s="5"/>
      <c r="I146" s="16"/>
      <c r="J146" s="47" t="s">
        <v>86</v>
      </c>
      <c r="K146" s="48"/>
      <c r="L146" s="48"/>
      <c r="M146" s="49"/>
      <c r="N146" s="47" t="s">
        <v>86</v>
      </c>
      <c r="O146" s="48"/>
      <c r="P146" s="48"/>
      <c r="Q146" s="48"/>
      <c r="R146" s="48"/>
      <c r="S146" s="48"/>
      <c r="T146" s="65"/>
      <c r="U146" s="49"/>
      <c r="V146" s="58" t="s">
        <v>86</v>
      </c>
      <c r="W146" s="82" t="s">
        <v>86</v>
      </c>
      <c r="X146" s="56"/>
      <c r="Y146" s="69"/>
      <c r="Z146" s="69"/>
      <c r="AA146" s="68"/>
      <c r="AB146" s="57"/>
      <c r="AC146" s="58" t="s">
        <v>1376</v>
      </c>
      <c r="AD146" s="56"/>
      <c r="AE146" s="65"/>
      <c r="AF146" s="488">
        <v>0</v>
      </c>
      <c r="AG146" s="487">
        <v>0</v>
      </c>
      <c r="AH146" s="487">
        <v>-1</v>
      </c>
      <c r="AI146" s="487">
        <v>0</v>
      </c>
      <c r="AJ146" s="487">
        <v>0</v>
      </c>
      <c r="AK146" s="487">
        <v>0</v>
      </c>
      <c r="AL146" s="487">
        <v>0</v>
      </c>
      <c r="AM146" s="487">
        <v>0</v>
      </c>
      <c r="AN146" s="487">
        <v>-1</v>
      </c>
      <c r="AO146" s="487">
        <v>0</v>
      </c>
      <c r="AP146" s="487">
        <v>-1</v>
      </c>
      <c r="AQ146" s="487">
        <v>-1</v>
      </c>
      <c r="AR146" s="487">
        <v>0</v>
      </c>
      <c r="AS146" s="487">
        <v>0</v>
      </c>
      <c r="AT146" s="487">
        <v>0</v>
      </c>
      <c r="AU146" s="493">
        <v>0</v>
      </c>
      <c r="AV146" s="488" t="str">
        <f t="shared" si="142"/>
        <v/>
      </c>
      <c r="AW146" s="487" t="str">
        <f t="shared" si="143"/>
        <v/>
      </c>
      <c r="AX146" s="487" t="str">
        <f t="shared" si="144"/>
        <v>tbd</v>
      </c>
      <c r="AY146" s="487" t="str">
        <f t="shared" si="145"/>
        <v/>
      </c>
      <c r="AZ146" s="487" t="str">
        <f t="shared" si="146"/>
        <v/>
      </c>
      <c r="BA146" s="487" t="str">
        <f t="shared" si="147"/>
        <v/>
      </c>
      <c r="BB146" s="487" t="str">
        <f t="shared" si="148"/>
        <v/>
      </c>
      <c r="BC146" s="487" t="str">
        <f t="shared" si="149"/>
        <v/>
      </c>
      <c r="BD146" s="487" t="str">
        <f t="shared" si="150"/>
        <v>tbd</v>
      </c>
      <c r="BE146" s="487" t="str">
        <f t="shared" si="151"/>
        <v/>
      </c>
      <c r="BF146" s="487" t="str">
        <f t="shared" si="152"/>
        <v>tbd</v>
      </c>
      <c r="BG146" s="487" t="str">
        <f t="shared" si="153"/>
        <v>tbd</v>
      </c>
      <c r="BH146" s="487" t="str">
        <f t="shared" si="154"/>
        <v/>
      </c>
      <c r="BI146" s="487" t="str">
        <f t="shared" si="155"/>
        <v/>
      </c>
      <c r="BJ146" s="487" t="str">
        <f t="shared" si="156"/>
        <v/>
      </c>
      <c r="BK146" s="489" t="str">
        <f t="shared" si="157"/>
        <v/>
      </c>
      <c r="BL146" s="495" t="str">
        <f t="shared" si="158"/>
        <v/>
      </c>
      <c r="BM146" s="487" t="str">
        <f t="shared" si="159"/>
        <v/>
      </c>
      <c r="BN146" s="487" t="str">
        <f t="shared" si="160"/>
        <v>tbd</v>
      </c>
      <c r="BO146" s="487" t="str">
        <f t="shared" si="161"/>
        <v/>
      </c>
      <c r="BP146" s="487" t="str">
        <f t="shared" si="162"/>
        <v/>
      </c>
      <c r="BQ146" s="487" t="str">
        <f t="shared" si="163"/>
        <v/>
      </c>
      <c r="BR146" s="487" t="str">
        <f t="shared" si="164"/>
        <v/>
      </c>
      <c r="BS146" s="487" t="str">
        <f t="shared" si="165"/>
        <v/>
      </c>
      <c r="BT146" s="487" t="str">
        <f t="shared" si="166"/>
        <v>tbd</v>
      </c>
      <c r="BU146" s="487" t="str">
        <f t="shared" si="167"/>
        <v/>
      </c>
      <c r="BV146" s="487" t="str">
        <f t="shared" si="168"/>
        <v>tbd</v>
      </c>
      <c r="BW146" s="487" t="str">
        <f t="shared" si="169"/>
        <v>tbd</v>
      </c>
      <c r="BX146" s="487" t="str">
        <f t="shared" si="170"/>
        <v/>
      </c>
      <c r="BY146" s="487" t="str">
        <f t="shared" si="171"/>
        <v/>
      </c>
      <c r="BZ146" s="487" t="str">
        <f t="shared" si="172"/>
        <v/>
      </c>
      <c r="CA146" s="489" t="str">
        <f t="shared" si="173"/>
        <v/>
      </c>
    </row>
    <row r="147" spans="1:79" s="121" customFormat="1" ht="19.899999999999999" customHeight="1" x14ac:dyDescent="0.25">
      <c r="A147" s="9" t="s">
        <v>1647</v>
      </c>
      <c r="B147" s="7" t="s">
        <v>1648</v>
      </c>
      <c r="C147" s="2" t="s">
        <v>1649</v>
      </c>
      <c r="D147" s="5" t="s">
        <v>1537</v>
      </c>
      <c r="E147" s="4">
        <v>0</v>
      </c>
      <c r="F147" s="862" t="s">
        <v>1516</v>
      </c>
      <c r="G147" s="862" t="s">
        <v>1516</v>
      </c>
      <c r="H147" s="5"/>
      <c r="I147" s="16"/>
      <c r="J147" s="47" t="s">
        <v>86</v>
      </c>
      <c r="K147" s="48"/>
      <c r="L147" s="48"/>
      <c r="M147" s="49"/>
      <c r="N147" s="863" t="s">
        <v>1516</v>
      </c>
      <c r="O147" s="864" t="s">
        <v>1516</v>
      </c>
      <c r="P147" s="864" t="s">
        <v>1516</v>
      </c>
      <c r="Q147" s="864" t="s">
        <v>1516</v>
      </c>
      <c r="R147" s="864" t="s">
        <v>1516</v>
      </c>
      <c r="S147" s="864" t="s">
        <v>1516</v>
      </c>
      <c r="T147" s="865" t="s">
        <v>1516</v>
      </c>
      <c r="U147" s="49"/>
      <c r="V147" s="58" t="s">
        <v>86</v>
      </c>
      <c r="W147" s="866" t="s">
        <v>1516</v>
      </c>
      <c r="X147" s="56"/>
      <c r="Y147" s="69"/>
      <c r="Z147" s="69"/>
      <c r="AA147" s="68"/>
      <c r="AB147" s="57"/>
      <c r="AC147" s="58" t="s">
        <v>1376</v>
      </c>
      <c r="AD147" s="56"/>
      <c r="AE147" s="65"/>
      <c r="AF147" s="488">
        <v>0</v>
      </c>
      <c r="AG147" s="487">
        <v>0</v>
      </c>
      <c r="AH147" s="487">
        <v>-1</v>
      </c>
      <c r="AI147" s="487">
        <v>0</v>
      </c>
      <c r="AJ147" s="487">
        <v>0</v>
      </c>
      <c r="AK147" s="487">
        <v>0</v>
      </c>
      <c r="AL147" s="487">
        <v>0</v>
      </c>
      <c r="AM147" s="487">
        <v>0</v>
      </c>
      <c r="AN147" s="487">
        <v>-1</v>
      </c>
      <c r="AO147" s="487">
        <v>0</v>
      </c>
      <c r="AP147" s="487">
        <v>0</v>
      </c>
      <c r="AQ147" s="487">
        <v>-1</v>
      </c>
      <c r="AR147" s="487">
        <v>0</v>
      </c>
      <c r="AS147" s="487">
        <v>0</v>
      </c>
      <c r="AT147" s="487">
        <v>0</v>
      </c>
      <c r="AU147" s="493">
        <v>0</v>
      </c>
      <c r="AV147" s="488" t="str">
        <f t="shared" si="142"/>
        <v/>
      </c>
      <c r="AW147" s="487" t="str">
        <f t="shared" si="143"/>
        <v/>
      </c>
      <c r="AX147" s="487" t="str">
        <f t="shared" si="144"/>
        <v>tbd</v>
      </c>
      <c r="AY147" s="487" t="str">
        <f t="shared" si="145"/>
        <v/>
      </c>
      <c r="AZ147" s="487" t="str">
        <f t="shared" si="146"/>
        <v/>
      </c>
      <c r="BA147" s="487" t="str">
        <f t="shared" si="147"/>
        <v/>
      </c>
      <c r="BB147" s="487" t="str">
        <f t="shared" si="148"/>
        <v/>
      </c>
      <c r="BC147" s="487" t="str">
        <f t="shared" si="149"/>
        <v/>
      </c>
      <c r="BD147" s="487" t="str">
        <f t="shared" si="150"/>
        <v>tbd</v>
      </c>
      <c r="BE147" s="487" t="str">
        <f t="shared" si="151"/>
        <v/>
      </c>
      <c r="BF147" s="487" t="str">
        <f t="shared" si="152"/>
        <v/>
      </c>
      <c r="BG147" s="487" t="str">
        <f t="shared" si="153"/>
        <v>tbd</v>
      </c>
      <c r="BH147" s="487" t="str">
        <f t="shared" si="154"/>
        <v/>
      </c>
      <c r="BI147" s="487" t="str">
        <f t="shared" si="155"/>
        <v/>
      </c>
      <c r="BJ147" s="487" t="str">
        <f t="shared" si="156"/>
        <v/>
      </c>
      <c r="BK147" s="489" t="str">
        <f t="shared" si="157"/>
        <v/>
      </c>
      <c r="BL147" s="495" t="str">
        <f t="shared" si="158"/>
        <v/>
      </c>
      <c r="BM147" s="487" t="str">
        <f t="shared" si="159"/>
        <v/>
      </c>
      <c r="BN147" s="487" t="str">
        <f t="shared" si="160"/>
        <v>not req'ed</v>
      </c>
      <c r="BO147" s="487" t="str">
        <f t="shared" si="161"/>
        <v/>
      </c>
      <c r="BP147" s="487" t="str">
        <f t="shared" si="162"/>
        <v/>
      </c>
      <c r="BQ147" s="487" t="str">
        <f t="shared" si="163"/>
        <v/>
      </c>
      <c r="BR147" s="487" t="str">
        <f t="shared" si="164"/>
        <v/>
      </c>
      <c r="BS147" s="487" t="str">
        <f t="shared" si="165"/>
        <v/>
      </c>
      <c r="BT147" s="487" t="str">
        <f t="shared" si="166"/>
        <v>not req'ed</v>
      </c>
      <c r="BU147" s="487" t="str">
        <f t="shared" si="167"/>
        <v/>
      </c>
      <c r="BV147" s="487" t="str">
        <f t="shared" si="168"/>
        <v/>
      </c>
      <c r="BW147" s="487" t="str">
        <f t="shared" si="169"/>
        <v>not req'ed</v>
      </c>
      <c r="BX147" s="487" t="str">
        <f t="shared" si="170"/>
        <v/>
      </c>
      <c r="BY147" s="487" t="str">
        <f t="shared" si="171"/>
        <v/>
      </c>
      <c r="BZ147" s="487" t="str">
        <f t="shared" si="172"/>
        <v/>
      </c>
      <c r="CA147" s="489" t="str">
        <f t="shared" si="173"/>
        <v/>
      </c>
    </row>
    <row r="148" spans="1:79" s="121" customFormat="1" ht="19.899999999999999" customHeight="1" x14ac:dyDescent="0.25">
      <c r="A148" s="9" t="s">
        <v>1650</v>
      </c>
      <c r="B148" s="7" t="s">
        <v>1651</v>
      </c>
      <c r="C148" s="2" t="s">
        <v>1652</v>
      </c>
      <c r="D148" s="5" t="s">
        <v>1537</v>
      </c>
      <c r="E148" s="4">
        <v>8</v>
      </c>
      <c r="F148" s="873">
        <v>1</v>
      </c>
      <c r="G148" s="862"/>
      <c r="H148" s="5"/>
      <c r="I148" s="16"/>
      <c r="J148" s="47" t="s">
        <v>86</v>
      </c>
      <c r="K148" s="48"/>
      <c r="L148" s="48"/>
      <c r="M148" s="49"/>
      <c r="N148" s="47" t="s">
        <v>86</v>
      </c>
      <c r="O148" s="48"/>
      <c r="P148" s="48"/>
      <c r="Q148" s="48"/>
      <c r="R148" s="48"/>
      <c r="S148" s="48"/>
      <c r="T148" s="65"/>
      <c r="U148" s="49"/>
      <c r="V148" s="58" t="s">
        <v>86</v>
      </c>
      <c r="W148" s="82" t="s">
        <v>86</v>
      </c>
      <c r="X148" s="56"/>
      <c r="Y148" s="69"/>
      <c r="Z148" s="69"/>
      <c r="AA148" s="68"/>
      <c r="AB148" s="57"/>
      <c r="AC148" s="58" t="s">
        <v>1376</v>
      </c>
      <c r="AD148" s="56"/>
      <c r="AE148" s="65"/>
      <c r="AF148" s="488">
        <v>0</v>
      </c>
      <c r="AG148" s="487">
        <v>0</v>
      </c>
      <c r="AH148" s="487">
        <v>-1</v>
      </c>
      <c r="AI148" s="487">
        <v>0</v>
      </c>
      <c r="AJ148" s="487">
        <v>0</v>
      </c>
      <c r="AK148" s="487">
        <v>0</v>
      </c>
      <c r="AL148" s="487">
        <v>0</v>
      </c>
      <c r="AM148" s="487">
        <v>0</v>
      </c>
      <c r="AN148" s="487">
        <v>-1</v>
      </c>
      <c r="AO148" s="487">
        <v>0</v>
      </c>
      <c r="AP148" s="487">
        <v>0</v>
      </c>
      <c r="AQ148" s="487">
        <v>-1</v>
      </c>
      <c r="AR148" s="487">
        <v>0</v>
      </c>
      <c r="AS148" s="487">
        <v>0</v>
      </c>
      <c r="AT148" s="487">
        <v>0</v>
      </c>
      <c r="AU148" s="493">
        <v>0</v>
      </c>
      <c r="AV148" s="488" t="str">
        <f t="shared" si="142"/>
        <v/>
      </c>
      <c r="AW148" s="487" t="str">
        <f t="shared" si="143"/>
        <v/>
      </c>
      <c r="AX148" s="487" t="str">
        <f t="shared" si="144"/>
        <v>tbd</v>
      </c>
      <c r="AY148" s="487" t="str">
        <f t="shared" si="145"/>
        <v/>
      </c>
      <c r="AZ148" s="487" t="str">
        <f t="shared" si="146"/>
        <v/>
      </c>
      <c r="BA148" s="487" t="str">
        <f t="shared" si="147"/>
        <v/>
      </c>
      <c r="BB148" s="487" t="str">
        <f t="shared" si="148"/>
        <v/>
      </c>
      <c r="BC148" s="487" t="str">
        <f t="shared" si="149"/>
        <v/>
      </c>
      <c r="BD148" s="487" t="str">
        <f t="shared" si="150"/>
        <v>tbd</v>
      </c>
      <c r="BE148" s="487" t="str">
        <f t="shared" si="151"/>
        <v/>
      </c>
      <c r="BF148" s="487" t="str">
        <f t="shared" si="152"/>
        <v/>
      </c>
      <c r="BG148" s="487" t="str">
        <f t="shared" si="153"/>
        <v>tbd</v>
      </c>
      <c r="BH148" s="487" t="str">
        <f t="shared" si="154"/>
        <v/>
      </c>
      <c r="BI148" s="487" t="str">
        <f t="shared" si="155"/>
        <v/>
      </c>
      <c r="BJ148" s="487" t="str">
        <f t="shared" si="156"/>
        <v/>
      </c>
      <c r="BK148" s="489" t="str">
        <f t="shared" si="157"/>
        <v/>
      </c>
      <c r="BL148" s="495" t="str">
        <f t="shared" si="158"/>
        <v/>
      </c>
      <c r="BM148" s="487" t="str">
        <f t="shared" si="159"/>
        <v/>
      </c>
      <c r="BN148" s="487" t="str">
        <f t="shared" si="160"/>
        <v>tbd</v>
      </c>
      <c r="BO148" s="487" t="str">
        <f t="shared" si="161"/>
        <v/>
      </c>
      <c r="BP148" s="487" t="str">
        <f t="shared" si="162"/>
        <v/>
      </c>
      <c r="BQ148" s="487" t="str">
        <f t="shared" si="163"/>
        <v/>
      </c>
      <c r="BR148" s="487" t="str">
        <f t="shared" si="164"/>
        <v/>
      </c>
      <c r="BS148" s="487" t="str">
        <f t="shared" si="165"/>
        <v/>
      </c>
      <c r="BT148" s="487" t="str">
        <f t="shared" si="166"/>
        <v>tbd</v>
      </c>
      <c r="BU148" s="487" t="str">
        <f t="shared" si="167"/>
        <v/>
      </c>
      <c r="BV148" s="487" t="str">
        <f t="shared" si="168"/>
        <v/>
      </c>
      <c r="BW148" s="487" t="str">
        <f t="shared" si="169"/>
        <v>tbd</v>
      </c>
      <c r="BX148" s="487" t="str">
        <f t="shared" si="170"/>
        <v/>
      </c>
      <c r="BY148" s="487" t="str">
        <f t="shared" si="171"/>
        <v/>
      </c>
      <c r="BZ148" s="487" t="str">
        <f t="shared" si="172"/>
        <v/>
      </c>
      <c r="CA148" s="489" t="str">
        <f t="shared" si="173"/>
        <v/>
      </c>
    </row>
    <row r="149" spans="1:79" s="121" customFormat="1" ht="19.899999999999999" customHeight="1" x14ac:dyDescent="0.25">
      <c r="A149" s="1381" t="s">
        <v>1653</v>
      </c>
      <c r="B149" s="1382"/>
      <c r="C149" s="1382"/>
      <c r="D149" s="1382"/>
      <c r="E149" s="1382"/>
      <c r="F149" s="1382"/>
      <c r="G149" s="1382"/>
      <c r="H149" s="1382"/>
      <c r="I149" s="1383"/>
      <c r="J149" s="867"/>
      <c r="K149" s="868"/>
      <c r="L149" s="868"/>
      <c r="M149" s="869"/>
      <c r="N149" s="867"/>
      <c r="O149" s="868"/>
      <c r="P149" s="868"/>
      <c r="Q149" s="868"/>
      <c r="R149" s="868"/>
      <c r="S149" s="868"/>
      <c r="T149" s="870"/>
      <c r="U149" s="869"/>
      <c r="V149" s="867"/>
      <c r="W149" s="871"/>
      <c r="X149" s="868"/>
      <c r="Y149" s="870"/>
      <c r="Z149" s="870"/>
      <c r="AA149" s="872"/>
      <c r="AB149" s="869"/>
      <c r="AC149" s="867"/>
      <c r="AD149" s="868"/>
      <c r="AE149" s="870"/>
      <c r="AF149" s="488">
        <f t="shared" si="174"/>
        <v>0</v>
      </c>
      <c r="AG149" s="487">
        <f t="shared" si="175"/>
        <v>0</v>
      </c>
      <c r="AH149" s="487">
        <f t="shared" si="176"/>
        <v>-1</v>
      </c>
      <c r="AI149" s="487">
        <f t="shared" si="177"/>
        <v>0</v>
      </c>
      <c r="AJ149" s="487">
        <f t="shared" si="178"/>
        <v>0</v>
      </c>
      <c r="AK149" s="487">
        <f t="shared" si="179"/>
        <v>0</v>
      </c>
      <c r="AL149" s="487">
        <f t="shared" si="180"/>
        <v>0</v>
      </c>
      <c r="AM149" s="487">
        <f t="shared" si="181"/>
        <v>0</v>
      </c>
      <c r="AN149" s="487">
        <f t="shared" ref="AN149:AU158" si="184">AN148</f>
        <v>-1</v>
      </c>
      <c r="AO149" s="487">
        <f t="shared" si="184"/>
        <v>0</v>
      </c>
      <c r="AP149" s="487">
        <f t="shared" si="184"/>
        <v>0</v>
      </c>
      <c r="AQ149" s="487">
        <f t="shared" si="184"/>
        <v>-1</v>
      </c>
      <c r="AR149" s="487">
        <f t="shared" si="184"/>
        <v>0</v>
      </c>
      <c r="AS149" s="487">
        <v>0</v>
      </c>
      <c r="AT149" s="487">
        <v>0</v>
      </c>
      <c r="AU149" s="493">
        <v>0</v>
      </c>
      <c r="AV149" s="488" t="str">
        <f t="shared" si="142"/>
        <v/>
      </c>
      <c r="AW149" s="487" t="str">
        <f t="shared" si="143"/>
        <v/>
      </c>
      <c r="AX149" s="487">
        <f t="shared" si="144"/>
        <v>0</v>
      </c>
      <c r="AY149" s="487" t="str">
        <f t="shared" si="145"/>
        <v/>
      </c>
      <c r="AZ149" s="487" t="str">
        <f t="shared" si="146"/>
        <v/>
      </c>
      <c r="BA149" s="487" t="str">
        <f t="shared" si="147"/>
        <v/>
      </c>
      <c r="BB149" s="487" t="str">
        <f t="shared" si="148"/>
        <v/>
      </c>
      <c r="BC149" s="487" t="str">
        <f t="shared" si="149"/>
        <v/>
      </c>
      <c r="BD149" s="487">
        <f t="shared" si="150"/>
        <v>0</v>
      </c>
      <c r="BE149" s="487" t="str">
        <f t="shared" si="151"/>
        <v/>
      </c>
      <c r="BF149" s="487" t="str">
        <f t="shared" si="152"/>
        <v/>
      </c>
      <c r="BG149" s="487">
        <f t="shared" si="153"/>
        <v>0</v>
      </c>
      <c r="BH149" s="487" t="str">
        <f t="shared" si="154"/>
        <v/>
      </c>
      <c r="BI149" s="487" t="str">
        <f t="shared" si="155"/>
        <v/>
      </c>
      <c r="BJ149" s="487" t="str">
        <f t="shared" si="156"/>
        <v/>
      </c>
      <c r="BK149" s="489" t="str">
        <f t="shared" si="157"/>
        <v/>
      </c>
      <c r="BL149" s="495" t="str">
        <f t="shared" si="158"/>
        <v/>
      </c>
      <c r="BM149" s="487" t="str">
        <f t="shared" si="159"/>
        <v/>
      </c>
      <c r="BN149" s="487">
        <f t="shared" si="160"/>
        <v>0</v>
      </c>
      <c r="BO149" s="487" t="str">
        <f t="shared" si="161"/>
        <v/>
      </c>
      <c r="BP149" s="487" t="str">
        <f t="shared" si="162"/>
        <v/>
      </c>
      <c r="BQ149" s="487" t="str">
        <f t="shared" si="163"/>
        <v/>
      </c>
      <c r="BR149" s="487" t="str">
        <f t="shared" si="164"/>
        <v/>
      </c>
      <c r="BS149" s="487" t="str">
        <f t="shared" si="165"/>
        <v/>
      </c>
      <c r="BT149" s="487">
        <f t="shared" si="166"/>
        <v>0</v>
      </c>
      <c r="BU149" s="487" t="str">
        <f t="shared" si="167"/>
        <v/>
      </c>
      <c r="BV149" s="487" t="str">
        <f t="shared" si="168"/>
        <v/>
      </c>
      <c r="BW149" s="487">
        <f t="shared" si="169"/>
        <v>0</v>
      </c>
      <c r="BX149" s="487" t="str">
        <f t="shared" si="170"/>
        <v/>
      </c>
      <c r="BY149" s="487" t="str">
        <f t="shared" si="171"/>
        <v/>
      </c>
      <c r="BZ149" s="487" t="str">
        <f t="shared" si="172"/>
        <v/>
      </c>
      <c r="CA149" s="489" t="str">
        <f t="shared" si="173"/>
        <v/>
      </c>
    </row>
    <row r="150" spans="1:79" s="121" customFormat="1" ht="19.899999999999999" customHeight="1" x14ac:dyDescent="0.25">
      <c r="A150" s="9" t="s">
        <v>1654</v>
      </c>
      <c r="B150" s="7" t="s">
        <v>1655</v>
      </c>
      <c r="C150" s="2" t="s">
        <v>1656</v>
      </c>
      <c r="D150" s="5" t="s">
        <v>1657</v>
      </c>
      <c r="E150" s="4">
        <v>8</v>
      </c>
      <c r="F150" s="4" t="s">
        <v>1658</v>
      </c>
      <c r="G150" s="862" t="s">
        <v>1516</v>
      </c>
      <c r="H150" s="5"/>
      <c r="I150" s="16"/>
      <c r="J150" s="47" t="s">
        <v>86</v>
      </c>
      <c r="K150" s="48"/>
      <c r="L150" s="48"/>
      <c r="M150" s="49"/>
      <c r="N150" s="47" t="s">
        <v>86</v>
      </c>
      <c r="O150" s="48"/>
      <c r="P150" s="48"/>
      <c r="Q150" s="48"/>
      <c r="R150" s="48"/>
      <c r="S150" s="48"/>
      <c r="T150" s="65"/>
      <c r="U150" s="49"/>
      <c r="V150" s="58" t="s">
        <v>86</v>
      </c>
      <c r="W150" s="82" t="s">
        <v>86</v>
      </c>
      <c r="X150" s="56"/>
      <c r="Y150" s="69"/>
      <c r="Z150" s="69"/>
      <c r="AA150" s="68"/>
      <c r="AB150" s="57"/>
      <c r="AC150" s="58" t="s">
        <v>1376</v>
      </c>
      <c r="AD150" s="56"/>
      <c r="AE150" s="65"/>
      <c r="AF150" s="488">
        <v>0</v>
      </c>
      <c r="AG150" s="487">
        <v>0</v>
      </c>
      <c r="AH150" s="487">
        <v>0</v>
      </c>
      <c r="AI150" s="487">
        <v>0</v>
      </c>
      <c r="AJ150" s="487">
        <v>-1</v>
      </c>
      <c r="AK150" s="487">
        <v>-1</v>
      </c>
      <c r="AL150" s="487">
        <v>-1</v>
      </c>
      <c r="AM150" s="487">
        <v>-1</v>
      </c>
      <c r="AN150" s="487">
        <v>-1</v>
      </c>
      <c r="AO150" s="487">
        <v>-1</v>
      </c>
      <c r="AP150" s="487">
        <v>0</v>
      </c>
      <c r="AQ150" s="487">
        <v>-1</v>
      </c>
      <c r="AR150" s="487">
        <v>-1</v>
      </c>
      <c r="AS150" s="487">
        <v>0</v>
      </c>
      <c r="AT150" s="487">
        <v>0</v>
      </c>
      <c r="AU150" s="493">
        <v>0</v>
      </c>
      <c r="AV150" s="488" t="str">
        <f t="shared" si="142"/>
        <v/>
      </c>
      <c r="AW150" s="487" t="str">
        <f t="shared" si="143"/>
        <v/>
      </c>
      <c r="AX150" s="487" t="str">
        <f t="shared" si="144"/>
        <v/>
      </c>
      <c r="AY150" s="487" t="str">
        <f t="shared" si="145"/>
        <v/>
      </c>
      <c r="AZ150" s="487" t="str">
        <f t="shared" si="146"/>
        <v>tbd</v>
      </c>
      <c r="BA150" s="487" t="str">
        <f t="shared" si="147"/>
        <v>tbd</v>
      </c>
      <c r="BB150" s="487" t="str">
        <f t="shared" si="148"/>
        <v>tbd</v>
      </c>
      <c r="BC150" s="487" t="str">
        <f t="shared" si="149"/>
        <v>tbd</v>
      </c>
      <c r="BD150" s="487" t="str">
        <f t="shared" si="150"/>
        <v>tbd</v>
      </c>
      <c r="BE150" s="487" t="str">
        <f t="shared" si="151"/>
        <v>tbd</v>
      </c>
      <c r="BF150" s="487" t="str">
        <f t="shared" si="152"/>
        <v/>
      </c>
      <c r="BG150" s="487" t="str">
        <f t="shared" si="153"/>
        <v>tbd</v>
      </c>
      <c r="BH150" s="487" t="str">
        <f t="shared" si="154"/>
        <v>tbd</v>
      </c>
      <c r="BI150" s="487" t="str">
        <f t="shared" si="155"/>
        <v/>
      </c>
      <c r="BJ150" s="487" t="str">
        <f t="shared" si="156"/>
        <v/>
      </c>
      <c r="BK150" s="489" t="str">
        <f t="shared" si="157"/>
        <v/>
      </c>
      <c r="BL150" s="495" t="str">
        <f t="shared" si="158"/>
        <v/>
      </c>
      <c r="BM150" s="487" t="str">
        <f t="shared" si="159"/>
        <v/>
      </c>
      <c r="BN150" s="487" t="str">
        <f t="shared" si="160"/>
        <v/>
      </c>
      <c r="BO150" s="487" t="str">
        <f t="shared" si="161"/>
        <v/>
      </c>
      <c r="BP150" s="487" t="str">
        <f t="shared" si="162"/>
        <v>tbd</v>
      </c>
      <c r="BQ150" s="487" t="str">
        <f t="shared" si="163"/>
        <v>tbd</v>
      </c>
      <c r="BR150" s="487" t="str">
        <f t="shared" si="164"/>
        <v>tbd</v>
      </c>
      <c r="BS150" s="487" t="str">
        <f t="shared" si="165"/>
        <v>tbd</v>
      </c>
      <c r="BT150" s="487" t="str">
        <f t="shared" si="166"/>
        <v>tbd</v>
      </c>
      <c r="BU150" s="487" t="str">
        <f t="shared" si="167"/>
        <v>tbd</v>
      </c>
      <c r="BV150" s="487" t="str">
        <f t="shared" si="168"/>
        <v/>
      </c>
      <c r="BW150" s="487" t="str">
        <f t="shared" si="169"/>
        <v>tbd</v>
      </c>
      <c r="BX150" s="487" t="str">
        <f t="shared" si="170"/>
        <v>tbd</v>
      </c>
      <c r="BY150" s="487" t="str">
        <f t="shared" si="171"/>
        <v/>
      </c>
      <c r="BZ150" s="487" t="str">
        <f t="shared" si="172"/>
        <v/>
      </c>
      <c r="CA150" s="489" t="str">
        <f t="shared" si="173"/>
        <v/>
      </c>
    </row>
    <row r="151" spans="1:79" s="121" customFormat="1" ht="19.899999999999999" customHeight="1" x14ac:dyDescent="0.25">
      <c r="A151" s="9" t="s">
        <v>1659</v>
      </c>
      <c r="B151" s="7" t="s">
        <v>1660</v>
      </c>
      <c r="C151" s="2" t="s">
        <v>1661</v>
      </c>
      <c r="D151" s="5" t="s">
        <v>1662</v>
      </c>
      <c r="E151" s="4">
        <v>1</v>
      </c>
      <c r="F151" s="862" t="s">
        <v>1516</v>
      </c>
      <c r="G151" s="862" t="s">
        <v>1516</v>
      </c>
      <c r="H151" s="5"/>
      <c r="I151" s="16" t="s">
        <v>1503</v>
      </c>
      <c r="J151" s="47" t="s">
        <v>86</v>
      </c>
      <c r="K151" s="48"/>
      <c r="L151" s="48"/>
      <c r="M151" s="49"/>
      <c r="N151" s="863" t="s">
        <v>1516</v>
      </c>
      <c r="O151" s="864" t="s">
        <v>1516</v>
      </c>
      <c r="P151" s="864" t="s">
        <v>1516</v>
      </c>
      <c r="Q151" s="864" t="s">
        <v>1516</v>
      </c>
      <c r="R151" s="864" t="s">
        <v>1516</v>
      </c>
      <c r="S151" s="864" t="s">
        <v>1516</v>
      </c>
      <c r="T151" s="865" t="s">
        <v>1516</v>
      </c>
      <c r="U151" s="49"/>
      <c r="V151" s="58" t="s">
        <v>86</v>
      </c>
      <c r="W151" s="866" t="s">
        <v>1516</v>
      </c>
      <c r="X151" s="56"/>
      <c r="Y151" s="69"/>
      <c r="Z151" s="69"/>
      <c r="AA151" s="68"/>
      <c r="AB151" s="57"/>
      <c r="AC151" s="58" t="s">
        <v>1376</v>
      </c>
      <c r="AD151" s="56"/>
      <c r="AE151" s="65"/>
      <c r="AF151" s="488">
        <v>0</v>
      </c>
      <c r="AG151" s="487">
        <v>0</v>
      </c>
      <c r="AH151" s="487">
        <v>0</v>
      </c>
      <c r="AI151" s="487">
        <v>0</v>
      </c>
      <c r="AJ151" s="487">
        <v>-1</v>
      </c>
      <c r="AK151" s="487">
        <v>0</v>
      </c>
      <c r="AL151" s="487">
        <v>0</v>
      </c>
      <c r="AM151" s="487">
        <v>0</v>
      </c>
      <c r="AN151" s="487">
        <v>-1</v>
      </c>
      <c r="AO151" s="487">
        <v>0</v>
      </c>
      <c r="AP151" s="487">
        <v>-1</v>
      </c>
      <c r="AQ151" s="487">
        <v>-1</v>
      </c>
      <c r="AR151" s="487">
        <v>0</v>
      </c>
      <c r="AS151" s="487">
        <v>0</v>
      </c>
      <c r="AT151" s="487">
        <v>0</v>
      </c>
      <c r="AU151" s="493">
        <v>0</v>
      </c>
      <c r="AV151" s="488" t="str">
        <f t="shared" si="142"/>
        <v/>
      </c>
      <c r="AW151" s="487" t="str">
        <f t="shared" si="143"/>
        <v/>
      </c>
      <c r="AX151" s="487" t="str">
        <f t="shared" si="144"/>
        <v/>
      </c>
      <c r="AY151" s="487" t="str">
        <f t="shared" si="145"/>
        <v/>
      </c>
      <c r="AZ151" s="487" t="str">
        <f t="shared" si="146"/>
        <v>tbd</v>
      </c>
      <c r="BA151" s="487" t="str">
        <f t="shared" si="147"/>
        <v/>
      </c>
      <c r="BB151" s="487" t="str">
        <f t="shared" si="148"/>
        <v/>
      </c>
      <c r="BC151" s="487" t="str">
        <f t="shared" si="149"/>
        <v/>
      </c>
      <c r="BD151" s="487" t="str">
        <f t="shared" si="150"/>
        <v>tbd</v>
      </c>
      <c r="BE151" s="487" t="str">
        <f t="shared" si="151"/>
        <v/>
      </c>
      <c r="BF151" s="487" t="str">
        <f t="shared" si="152"/>
        <v>tbd</v>
      </c>
      <c r="BG151" s="487" t="str">
        <f t="shared" si="153"/>
        <v>tbd</v>
      </c>
      <c r="BH151" s="487" t="str">
        <f t="shared" si="154"/>
        <v/>
      </c>
      <c r="BI151" s="487" t="str">
        <f t="shared" si="155"/>
        <v/>
      </c>
      <c r="BJ151" s="487" t="str">
        <f t="shared" si="156"/>
        <v/>
      </c>
      <c r="BK151" s="489" t="str">
        <f t="shared" si="157"/>
        <v/>
      </c>
      <c r="BL151" s="495" t="str">
        <f t="shared" si="158"/>
        <v/>
      </c>
      <c r="BM151" s="487" t="str">
        <f t="shared" si="159"/>
        <v/>
      </c>
      <c r="BN151" s="487" t="str">
        <f t="shared" si="160"/>
        <v/>
      </c>
      <c r="BO151" s="487" t="str">
        <f t="shared" si="161"/>
        <v/>
      </c>
      <c r="BP151" s="487" t="str">
        <f t="shared" si="162"/>
        <v>not req'ed</v>
      </c>
      <c r="BQ151" s="487" t="str">
        <f t="shared" si="163"/>
        <v/>
      </c>
      <c r="BR151" s="487" t="str">
        <f t="shared" si="164"/>
        <v/>
      </c>
      <c r="BS151" s="487" t="str">
        <f t="shared" si="165"/>
        <v/>
      </c>
      <c r="BT151" s="487" t="str">
        <f t="shared" si="166"/>
        <v>not req'ed</v>
      </c>
      <c r="BU151" s="487" t="str">
        <f t="shared" si="167"/>
        <v/>
      </c>
      <c r="BV151" s="487" t="str">
        <f t="shared" si="168"/>
        <v>not req'ed</v>
      </c>
      <c r="BW151" s="487" t="str">
        <f t="shared" si="169"/>
        <v>not req'ed</v>
      </c>
      <c r="BX151" s="487" t="str">
        <f t="shared" si="170"/>
        <v/>
      </c>
      <c r="BY151" s="487" t="str">
        <f t="shared" si="171"/>
        <v/>
      </c>
      <c r="BZ151" s="487" t="str">
        <f t="shared" si="172"/>
        <v/>
      </c>
      <c r="CA151" s="489" t="str">
        <f t="shared" si="173"/>
        <v/>
      </c>
    </row>
    <row r="152" spans="1:79" s="121" customFormat="1" ht="19.899999999999999" customHeight="1" x14ac:dyDescent="0.25">
      <c r="A152" s="1381" t="s">
        <v>1663</v>
      </c>
      <c r="B152" s="1382"/>
      <c r="C152" s="1382"/>
      <c r="D152" s="1382"/>
      <c r="E152" s="1382"/>
      <c r="F152" s="1382"/>
      <c r="G152" s="1382"/>
      <c r="H152" s="1382"/>
      <c r="I152" s="1383"/>
      <c r="J152" s="867"/>
      <c r="K152" s="868"/>
      <c r="L152" s="868"/>
      <c r="M152" s="869"/>
      <c r="N152" s="867"/>
      <c r="O152" s="868"/>
      <c r="P152" s="868"/>
      <c r="Q152" s="868"/>
      <c r="R152" s="868"/>
      <c r="S152" s="868"/>
      <c r="T152" s="870"/>
      <c r="U152" s="869"/>
      <c r="V152" s="867"/>
      <c r="W152" s="871"/>
      <c r="X152" s="868"/>
      <c r="Y152" s="870"/>
      <c r="Z152" s="870"/>
      <c r="AA152" s="872"/>
      <c r="AB152" s="869"/>
      <c r="AC152" s="867"/>
      <c r="AD152" s="868"/>
      <c r="AE152" s="870"/>
      <c r="AF152" s="488">
        <f t="shared" si="174"/>
        <v>0</v>
      </c>
      <c r="AG152" s="487">
        <f t="shared" si="175"/>
        <v>0</v>
      </c>
      <c r="AH152" s="487">
        <f t="shared" si="176"/>
        <v>0</v>
      </c>
      <c r="AI152" s="487">
        <f t="shared" si="177"/>
        <v>0</v>
      </c>
      <c r="AJ152" s="487">
        <f t="shared" si="178"/>
        <v>-1</v>
      </c>
      <c r="AK152" s="487">
        <f t="shared" si="179"/>
        <v>0</v>
      </c>
      <c r="AL152" s="487">
        <f t="shared" si="180"/>
        <v>0</v>
      </c>
      <c r="AM152" s="487">
        <f t="shared" si="181"/>
        <v>0</v>
      </c>
      <c r="AN152" s="487">
        <f t="shared" si="184"/>
        <v>-1</v>
      </c>
      <c r="AO152" s="487">
        <f t="shared" si="184"/>
        <v>0</v>
      </c>
      <c r="AP152" s="487">
        <f t="shared" si="184"/>
        <v>-1</v>
      </c>
      <c r="AQ152" s="487">
        <f t="shared" si="184"/>
        <v>-1</v>
      </c>
      <c r="AR152" s="487">
        <f t="shared" si="184"/>
        <v>0</v>
      </c>
      <c r="AS152" s="487">
        <v>0</v>
      </c>
      <c r="AT152" s="487">
        <v>0</v>
      </c>
      <c r="AU152" s="493">
        <v>0</v>
      </c>
      <c r="AV152" s="488" t="str">
        <f t="shared" si="142"/>
        <v/>
      </c>
      <c r="AW152" s="487" t="str">
        <f t="shared" si="143"/>
        <v/>
      </c>
      <c r="AX152" s="487" t="str">
        <f t="shared" si="144"/>
        <v/>
      </c>
      <c r="AY152" s="487" t="str">
        <f t="shared" si="145"/>
        <v/>
      </c>
      <c r="AZ152" s="487">
        <f t="shared" si="146"/>
        <v>0</v>
      </c>
      <c r="BA152" s="487" t="str">
        <f t="shared" si="147"/>
        <v/>
      </c>
      <c r="BB152" s="487" t="str">
        <f t="shared" si="148"/>
        <v/>
      </c>
      <c r="BC152" s="487" t="str">
        <f t="shared" si="149"/>
        <v/>
      </c>
      <c r="BD152" s="487">
        <f t="shared" si="150"/>
        <v>0</v>
      </c>
      <c r="BE152" s="487" t="str">
        <f t="shared" si="151"/>
        <v/>
      </c>
      <c r="BF152" s="487">
        <f t="shared" si="152"/>
        <v>0</v>
      </c>
      <c r="BG152" s="487">
        <f t="shared" si="153"/>
        <v>0</v>
      </c>
      <c r="BH152" s="487" t="str">
        <f t="shared" si="154"/>
        <v/>
      </c>
      <c r="BI152" s="487" t="str">
        <f t="shared" si="155"/>
        <v/>
      </c>
      <c r="BJ152" s="487" t="str">
        <f t="shared" si="156"/>
        <v/>
      </c>
      <c r="BK152" s="489" t="str">
        <f t="shared" si="157"/>
        <v/>
      </c>
      <c r="BL152" s="495" t="str">
        <f t="shared" si="158"/>
        <v/>
      </c>
      <c r="BM152" s="487" t="str">
        <f t="shared" si="159"/>
        <v/>
      </c>
      <c r="BN152" s="487" t="str">
        <f t="shared" si="160"/>
        <v/>
      </c>
      <c r="BO152" s="487" t="str">
        <f t="shared" si="161"/>
        <v/>
      </c>
      <c r="BP152" s="487">
        <f t="shared" si="162"/>
        <v>0</v>
      </c>
      <c r="BQ152" s="487" t="str">
        <f t="shared" si="163"/>
        <v/>
      </c>
      <c r="BR152" s="487" t="str">
        <f t="shared" si="164"/>
        <v/>
      </c>
      <c r="BS152" s="487" t="str">
        <f t="shared" si="165"/>
        <v/>
      </c>
      <c r="BT152" s="487">
        <f t="shared" si="166"/>
        <v>0</v>
      </c>
      <c r="BU152" s="487" t="str">
        <f t="shared" si="167"/>
        <v/>
      </c>
      <c r="BV152" s="487">
        <f t="shared" si="168"/>
        <v>0</v>
      </c>
      <c r="BW152" s="487">
        <f t="shared" si="169"/>
        <v>0</v>
      </c>
      <c r="BX152" s="487" t="str">
        <f t="shared" si="170"/>
        <v/>
      </c>
      <c r="BY152" s="487" t="str">
        <f t="shared" si="171"/>
        <v/>
      </c>
      <c r="BZ152" s="487" t="str">
        <f t="shared" si="172"/>
        <v/>
      </c>
      <c r="CA152" s="489" t="str">
        <f t="shared" si="173"/>
        <v/>
      </c>
    </row>
    <row r="153" spans="1:79" s="121" customFormat="1" ht="19.899999999999999" customHeight="1" x14ac:dyDescent="0.25">
      <c r="A153" s="9" t="s">
        <v>1654</v>
      </c>
      <c r="B153" s="7" t="s">
        <v>1655</v>
      </c>
      <c r="C153" s="2" t="s">
        <v>1656</v>
      </c>
      <c r="D153" s="5" t="s">
        <v>1657</v>
      </c>
      <c r="E153" s="4">
        <v>8</v>
      </c>
      <c r="F153" s="4" t="s">
        <v>1658</v>
      </c>
      <c r="G153" s="862" t="s">
        <v>1516</v>
      </c>
      <c r="H153" s="5"/>
      <c r="I153" s="16"/>
      <c r="J153" s="47" t="s">
        <v>86</v>
      </c>
      <c r="K153" s="48"/>
      <c r="L153" s="48"/>
      <c r="M153" s="49"/>
      <c r="N153" s="47" t="s">
        <v>86</v>
      </c>
      <c r="O153" s="48"/>
      <c r="P153" s="48"/>
      <c r="Q153" s="48"/>
      <c r="R153" s="48"/>
      <c r="S153" s="48"/>
      <c r="T153" s="65"/>
      <c r="U153" s="49"/>
      <c r="V153" s="58" t="s">
        <v>86</v>
      </c>
      <c r="W153" s="82" t="s">
        <v>86</v>
      </c>
      <c r="X153" s="56"/>
      <c r="Y153" s="69"/>
      <c r="Z153" s="69"/>
      <c r="AA153" s="68"/>
      <c r="AB153" s="57"/>
      <c r="AC153" s="58" t="s">
        <v>1376</v>
      </c>
      <c r="AD153" s="56"/>
      <c r="AE153" s="65"/>
      <c r="AF153" s="488">
        <v>0</v>
      </c>
      <c r="AG153" s="487">
        <v>0</v>
      </c>
      <c r="AH153" s="487">
        <v>0</v>
      </c>
      <c r="AI153" s="487">
        <v>0</v>
      </c>
      <c r="AJ153" s="487">
        <v>-1</v>
      </c>
      <c r="AK153" s="487">
        <v>-1</v>
      </c>
      <c r="AL153" s="487">
        <v>-1</v>
      </c>
      <c r="AM153" s="487">
        <v>-1</v>
      </c>
      <c r="AN153" s="487">
        <v>-1</v>
      </c>
      <c r="AO153" s="487">
        <v>-1</v>
      </c>
      <c r="AP153" s="487">
        <v>0</v>
      </c>
      <c r="AQ153" s="487">
        <v>-1</v>
      </c>
      <c r="AR153" s="487">
        <v>-1</v>
      </c>
      <c r="AS153" s="487">
        <v>0</v>
      </c>
      <c r="AT153" s="487">
        <v>0</v>
      </c>
      <c r="AU153" s="493">
        <v>0</v>
      </c>
      <c r="AV153" s="488" t="str">
        <f t="shared" si="142"/>
        <v/>
      </c>
      <c r="AW153" s="487" t="str">
        <f t="shared" si="143"/>
        <v/>
      </c>
      <c r="AX153" s="487" t="str">
        <f t="shared" si="144"/>
        <v/>
      </c>
      <c r="AY153" s="487" t="str">
        <f t="shared" si="145"/>
        <v/>
      </c>
      <c r="AZ153" s="487" t="str">
        <f t="shared" si="146"/>
        <v>tbd</v>
      </c>
      <c r="BA153" s="487" t="str">
        <f t="shared" si="147"/>
        <v>tbd</v>
      </c>
      <c r="BB153" s="487" t="str">
        <f t="shared" si="148"/>
        <v>tbd</v>
      </c>
      <c r="BC153" s="487" t="str">
        <f t="shared" si="149"/>
        <v>tbd</v>
      </c>
      <c r="BD153" s="487" t="str">
        <f t="shared" si="150"/>
        <v>tbd</v>
      </c>
      <c r="BE153" s="487" t="str">
        <f t="shared" si="151"/>
        <v>tbd</v>
      </c>
      <c r="BF153" s="487" t="str">
        <f t="shared" si="152"/>
        <v/>
      </c>
      <c r="BG153" s="487" t="str">
        <f t="shared" si="153"/>
        <v>tbd</v>
      </c>
      <c r="BH153" s="487" t="str">
        <f t="shared" si="154"/>
        <v>tbd</v>
      </c>
      <c r="BI153" s="487" t="str">
        <f t="shared" si="155"/>
        <v/>
      </c>
      <c r="BJ153" s="487" t="str">
        <f t="shared" si="156"/>
        <v/>
      </c>
      <c r="BK153" s="489" t="str">
        <f t="shared" si="157"/>
        <v/>
      </c>
      <c r="BL153" s="495" t="str">
        <f t="shared" si="158"/>
        <v/>
      </c>
      <c r="BM153" s="487" t="str">
        <f t="shared" si="159"/>
        <v/>
      </c>
      <c r="BN153" s="487" t="str">
        <f t="shared" si="160"/>
        <v/>
      </c>
      <c r="BO153" s="487" t="str">
        <f t="shared" si="161"/>
        <v/>
      </c>
      <c r="BP153" s="487" t="str">
        <f t="shared" si="162"/>
        <v>tbd</v>
      </c>
      <c r="BQ153" s="487" t="str">
        <f t="shared" si="163"/>
        <v>tbd</v>
      </c>
      <c r="BR153" s="487" t="str">
        <f t="shared" si="164"/>
        <v>tbd</v>
      </c>
      <c r="BS153" s="487" t="str">
        <f t="shared" si="165"/>
        <v>tbd</v>
      </c>
      <c r="BT153" s="487" t="str">
        <f t="shared" si="166"/>
        <v>tbd</v>
      </c>
      <c r="BU153" s="487" t="str">
        <f t="shared" si="167"/>
        <v>tbd</v>
      </c>
      <c r="BV153" s="487" t="str">
        <f t="shared" si="168"/>
        <v/>
      </c>
      <c r="BW153" s="487" t="str">
        <f t="shared" si="169"/>
        <v>tbd</v>
      </c>
      <c r="BX153" s="487" t="str">
        <f t="shared" si="170"/>
        <v>tbd</v>
      </c>
      <c r="BY153" s="487" t="str">
        <f t="shared" si="171"/>
        <v/>
      </c>
      <c r="BZ153" s="487" t="str">
        <f t="shared" si="172"/>
        <v/>
      </c>
      <c r="CA153" s="489" t="str">
        <f t="shared" si="173"/>
        <v/>
      </c>
    </row>
    <row r="154" spans="1:79" s="121" customFormat="1" ht="19.899999999999999" customHeight="1" x14ac:dyDescent="0.25">
      <c r="A154" s="1381" t="s">
        <v>1664</v>
      </c>
      <c r="B154" s="1382"/>
      <c r="C154" s="1382"/>
      <c r="D154" s="1382"/>
      <c r="E154" s="1382"/>
      <c r="F154" s="1382"/>
      <c r="G154" s="1382"/>
      <c r="H154" s="1382"/>
      <c r="I154" s="1383"/>
      <c r="J154" s="867"/>
      <c r="K154" s="868"/>
      <c r="L154" s="868"/>
      <c r="M154" s="869"/>
      <c r="N154" s="867"/>
      <c r="O154" s="868"/>
      <c r="P154" s="868"/>
      <c r="Q154" s="868"/>
      <c r="R154" s="868"/>
      <c r="S154" s="868"/>
      <c r="T154" s="870"/>
      <c r="U154" s="869"/>
      <c r="V154" s="867"/>
      <c r="W154" s="871"/>
      <c r="X154" s="868"/>
      <c r="Y154" s="870"/>
      <c r="Z154" s="870"/>
      <c r="AA154" s="872"/>
      <c r="AB154" s="869"/>
      <c r="AC154" s="867"/>
      <c r="AD154" s="868"/>
      <c r="AE154" s="870"/>
      <c r="AF154" s="488">
        <f t="shared" si="174"/>
        <v>0</v>
      </c>
      <c r="AG154" s="487">
        <f t="shared" si="175"/>
        <v>0</v>
      </c>
      <c r="AH154" s="487">
        <f t="shared" si="176"/>
        <v>0</v>
      </c>
      <c r="AI154" s="487">
        <f t="shared" si="177"/>
        <v>0</v>
      </c>
      <c r="AJ154" s="487">
        <f t="shared" si="178"/>
        <v>-1</v>
      </c>
      <c r="AK154" s="487">
        <f t="shared" si="179"/>
        <v>-1</v>
      </c>
      <c r="AL154" s="487">
        <f t="shared" si="180"/>
        <v>-1</v>
      </c>
      <c r="AM154" s="487">
        <f t="shared" si="181"/>
        <v>-1</v>
      </c>
      <c r="AN154" s="487">
        <f t="shared" si="184"/>
        <v>-1</v>
      </c>
      <c r="AO154" s="487">
        <f t="shared" si="184"/>
        <v>-1</v>
      </c>
      <c r="AP154" s="487">
        <f t="shared" si="184"/>
        <v>0</v>
      </c>
      <c r="AQ154" s="487">
        <f t="shared" si="184"/>
        <v>-1</v>
      </c>
      <c r="AR154" s="487">
        <f t="shared" si="184"/>
        <v>-1</v>
      </c>
      <c r="AS154" s="487">
        <v>0</v>
      </c>
      <c r="AT154" s="487">
        <v>0</v>
      </c>
      <c r="AU154" s="493">
        <v>0</v>
      </c>
      <c r="AV154" s="488" t="str">
        <f t="shared" si="142"/>
        <v/>
      </c>
      <c r="AW154" s="487" t="str">
        <f t="shared" si="143"/>
        <v/>
      </c>
      <c r="AX154" s="487" t="str">
        <f t="shared" si="144"/>
        <v/>
      </c>
      <c r="AY154" s="487" t="str">
        <f t="shared" si="145"/>
        <v/>
      </c>
      <c r="AZ154" s="487">
        <f t="shared" si="146"/>
        <v>0</v>
      </c>
      <c r="BA154" s="487">
        <f t="shared" si="147"/>
        <v>0</v>
      </c>
      <c r="BB154" s="487">
        <f t="shared" si="148"/>
        <v>0</v>
      </c>
      <c r="BC154" s="487">
        <f t="shared" si="149"/>
        <v>0</v>
      </c>
      <c r="BD154" s="487">
        <f t="shared" si="150"/>
        <v>0</v>
      </c>
      <c r="BE154" s="487">
        <f t="shared" si="151"/>
        <v>0</v>
      </c>
      <c r="BF154" s="487" t="str">
        <f t="shared" si="152"/>
        <v/>
      </c>
      <c r="BG154" s="487">
        <f t="shared" si="153"/>
        <v>0</v>
      </c>
      <c r="BH154" s="487">
        <f t="shared" si="154"/>
        <v>0</v>
      </c>
      <c r="BI154" s="487" t="str">
        <f t="shared" si="155"/>
        <v/>
      </c>
      <c r="BJ154" s="487" t="str">
        <f t="shared" si="156"/>
        <v/>
      </c>
      <c r="BK154" s="489" t="str">
        <f t="shared" si="157"/>
        <v/>
      </c>
      <c r="BL154" s="495" t="str">
        <f t="shared" si="158"/>
        <v/>
      </c>
      <c r="BM154" s="487" t="str">
        <f t="shared" si="159"/>
        <v/>
      </c>
      <c r="BN154" s="487" t="str">
        <f t="shared" si="160"/>
        <v/>
      </c>
      <c r="BO154" s="487" t="str">
        <f t="shared" si="161"/>
        <v/>
      </c>
      <c r="BP154" s="487">
        <f t="shared" si="162"/>
        <v>0</v>
      </c>
      <c r="BQ154" s="487">
        <f t="shared" si="163"/>
        <v>0</v>
      </c>
      <c r="BR154" s="487">
        <f t="shared" si="164"/>
        <v>0</v>
      </c>
      <c r="BS154" s="487">
        <f t="shared" si="165"/>
        <v>0</v>
      </c>
      <c r="BT154" s="487">
        <f t="shared" si="166"/>
        <v>0</v>
      </c>
      <c r="BU154" s="487">
        <f t="shared" si="167"/>
        <v>0</v>
      </c>
      <c r="BV154" s="487" t="str">
        <f t="shared" si="168"/>
        <v/>
      </c>
      <c r="BW154" s="487">
        <f t="shared" si="169"/>
        <v>0</v>
      </c>
      <c r="BX154" s="487">
        <f t="shared" si="170"/>
        <v>0</v>
      </c>
      <c r="BY154" s="487" t="str">
        <f t="shared" si="171"/>
        <v/>
      </c>
      <c r="BZ154" s="487" t="str">
        <f t="shared" si="172"/>
        <v/>
      </c>
      <c r="CA154" s="489" t="str">
        <f t="shared" si="173"/>
        <v/>
      </c>
    </row>
    <row r="155" spans="1:79" s="121" customFormat="1" ht="19.899999999999999" customHeight="1" x14ac:dyDescent="0.25">
      <c r="A155" s="9" t="s">
        <v>1654</v>
      </c>
      <c r="B155" s="7" t="s">
        <v>1655</v>
      </c>
      <c r="C155" s="2" t="s">
        <v>1656</v>
      </c>
      <c r="D155" s="5" t="s">
        <v>1657</v>
      </c>
      <c r="E155" s="4">
        <v>8</v>
      </c>
      <c r="F155" s="4" t="s">
        <v>1658</v>
      </c>
      <c r="G155" s="862" t="s">
        <v>1516</v>
      </c>
      <c r="H155" s="5"/>
      <c r="I155" s="16"/>
      <c r="J155" s="47" t="s">
        <v>86</v>
      </c>
      <c r="K155" s="48"/>
      <c r="L155" s="48"/>
      <c r="M155" s="49"/>
      <c r="N155" s="47" t="s">
        <v>86</v>
      </c>
      <c r="O155" s="48"/>
      <c r="P155" s="48"/>
      <c r="Q155" s="48"/>
      <c r="R155" s="48"/>
      <c r="S155" s="48"/>
      <c r="T155" s="65"/>
      <c r="U155" s="49"/>
      <c r="V155" s="58" t="s">
        <v>86</v>
      </c>
      <c r="W155" s="82" t="s">
        <v>86</v>
      </c>
      <c r="X155" s="56"/>
      <c r="Y155" s="69"/>
      <c r="Z155" s="69"/>
      <c r="AA155" s="68"/>
      <c r="AB155" s="57"/>
      <c r="AC155" s="58" t="s">
        <v>1376</v>
      </c>
      <c r="AD155" s="56"/>
      <c r="AE155" s="65"/>
      <c r="AF155" s="488">
        <v>0</v>
      </c>
      <c r="AG155" s="487">
        <v>0</v>
      </c>
      <c r="AH155" s="487">
        <v>0</v>
      </c>
      <c r="AI155" s="487">
        <v>0</v>
      </c>
      <c r="AJ155" s="487">
        <v>-1</v>
      </c>
      <c r="AK155" s="487">
        <v>-1</v>
      </c>
      <c r="AL155" s="487">
        <v>-1</v>
      </c>
      <c r="AM155" s="487">
        <v>-1</v>
      </c>
      <c r="AN155" s="487">
        <v>-1</v>
      </c>
      <c r="AO155" s="487">
        <v>-1</v>
      </c>
      <c r="AP155" s="487">
        <v>0</v>
      </c>
      <c r="AQ155" s="487">
        <v>-1</v>
      </c>
      <c r="AR155" s="487">
        <v>-1</v>
      </c>
      <c r="AS155" s="487">
        <v>0</v>
      </c>
      <c r="AT155" s="487">
        <v>0</v>
      </c>
      <c r="AU155" s="493">
        <v>0</v>
      </c>
      <c r="AV155" s="488" t="str">
        <f t="shared" si="142"/>
        <v/>
      </c>
      <c r="AW155" s="487" t="str">
        <f t="shared" si="143"/>
        <v/>
      </c>
      <c r="AX155" s="487" t="str">
        <f t="shared" si="144"/>
        <v/>
      </c>
      <c r="AY155" s="487" t="str">
        <f t="shared" si="145"/>
        <v/>
      </c>
      <c r="AZ155" s="487" t="str">
        <f t="shared" si="146"/>
        <v>tbd</v>
      </c>
      <c r="BA155" s="487" t="str">
        <f t="shared" si="147"/>
        <v>tbd</v>
      </c>
      <c r="BB155" s="487" t="str">
        <f t="shared" si="148"/>
        <v>tbd</v>
      </c>
      <c r="BC155" s="487" t="str">
        <f t="shared" si="149"/>
        <v>tbd</v>
      </c>
      <c r="BD155" s="487" t="str">
        <f t="shared" si="150"/>
        <v>tbd</v>
      </c>
      <c r="BE155" s="487" t="str">
        <f t="shared" si="151"/>
        <v>tbd</v>
      </c>
      <c r="BF155" s="487" t="str">
        <f t="shared" si="152"/>
        <v/>
      </c>
      <c r="BG155" s="487" t="str">
        <f t="shared" si="153"/>
        <v>tbd</v>
      </c>
      <c r="BH155" s="487" t="str">
        <f t="shared" si="154"/>
        <v>tbd</v>
      </c>
      <c r="BI155" s="487" t="str">
        <f t="shared" si="155"/>
        <v/>
      </c>
      <c r="BJ155" s="487" t="str">
        <f t="shared" si="156"/>
        <v/>
      </c>
      <c r="BK155" s="489" t="str">
        <f t="shared" si="157"/>
        <v/>
      </c>
      <c r="BL155" s="495" t="str">
        <f t="shared" si="158"/>
        <v/>
      </c>
      <c r="BM155" s="487" t="str">
        <f t="shared" si="159"/>
        <v/>
      </c>
      <c r="BN155" s="487" t="str">
        <f t="shared" si="160"/>
        <v/>
      </c>
      <c r="BO155" s="487" t="str">
        <f t="shared" si="161"/>
        <v/>
      </c>
      <c r="BP155" s="487" t="str">
        <f t="shared" si="162"/>
        <v>tbd</v>
      </c>
      <c r="BQ155" s="487" t="str">
        <f t="shared" si="163"/>
        <v>tbd</v>
      </c>
      <c r="BR155" s="487" t="str">
        <f t="shared" si="164"/>
        <v>tbd</v>
      </c>
      <c r="BS155" s="487" t="str">
        <f t="shared" si="165"/>
        <v>tbd</v>
      </c>
      <c r="BT155" s="487" t="str">
        <f t="shared" si="166"/>
        <v>tbd</v>
      </c>
      <c r="BU155" s="487" t="str">
        <f t="shared" si="167"/>
        <v>tbd</v>
      </c>
      <c r="BV155" s="487" t="str">
        <f t="shared" si="168"/>
        <v/>
      </c>
      <c r="BW155" s="487" t="str">
        <f t="shared" si="169"/>
        <v>tbd</v>
      </c>
      <c r="BX155" s="487" t="str">
        <f t="shared" si="170"/>
        <v>tbd</v>
      </c>
      <c r="BY155" s="487" t="str">
        <f t="shared" si="171"/>
        <v/>
      </c>
      <c r="BZ155" s="487" t="str">
        <f t="shared" si="172"/>
        <v/>
      </c>
      <c r="CA155" s="489" t="str">
        <f t="shared" si="173"/>
        <v/>
      </c>
    </row>
    <row r="156" spans="1:79" s="121" customFormat="1" ht="19.899999999999999" customHeight="1" x14ac:dyDescent="0.25">
      <c r="A156" s="1381" t="s">
        <v>1665</v>
      </c>
      <c r="B156" s="1382"/>
      <c r="C156" s="1382"/>
      <c r="D156" s="1382"/>
      <c r="E156" s="1382"/>
      <c r="F156" s="1382"/>
      <c r="G156" s="1382"/>
      <c r="H156" s="1382"/>
      <c r="I156" s="1383"/>
      <c r="J156" s="867"/>
      <c r="K156" s="868"/>
      <c r="L156" s="868"/>
      <c r="M156" s="869"/>
      <c r="N156" s="867"/>
      <c r="O156" s="868"/>
      <c r="P156" s="868"/>
      <c r="Q156" s="868"/>
      <c r="R156" s="868"/>
      <c r="S156" s="868"/>
      <c r="T156" s="870"/>
      <c r="U156" s="869"/>
      <c r="V156" s="867"/>
      <c r="W156" s="871"/>
      <c r="X156" s="868"/>
      <c r="Y156" s="870"/>
      <c r="Z156" s="870"/>
      <c r="AA156" s="872"/>
      <c r="AB156" s="869"/>
      <c r="AC156" s="867"/>
      <c r="AD156" s="868"/>
      <c r="AE156" s="870"/>
      <c r="AF156" s="488">
        <f t="shared" si="174"/>
        <v>0</v>
      </c>
      <c r="AG156" s="487">
        <f t="shared" si="175"/>
        <v>0</v>
      </c>
      <c r="AH156" s="487">
        <f t="shared" si="176"/>
        <v>0</v>
      </c>
      <c r="AI156" s="487">
        <f t="shared" si="177"/>
        <v>0</v>
      </c>
      <c r="AJ156" s="487">
        <f t="shared" si="178"/>
        <v>-1</v>
      </c>
      <c r="AK156" s="487">
        <f t="shared" si="179"/>
        <v>-1</v>
      </c>
      <c r="AL156" s="487">
        <f t="shared" si="180"/>
        <v>-1</v>
      </c>
      <c r="AM156" s="487">
        <f t="shared" si="181"/>
        <v>-1</v>
      </c>
      <c r="AN156" s="487">
        <f t="shared" si="184"/>
        <v>-1</v>
      </c>
      <c r="AO156" s="487">
        <f t="shared" si="184"/>
        <v>-1</v>
      </c>
      <c r="AP156" s="487">
        <f t="shared" si="184"/>
        <v>0</v>
      </c>
      <c r="AQ156" s="487">
        <f t="shared" si="184"/>
        <v>-1</v>
      </c>
      <c r="AR156" s="487">
        <f t="shared" si="184"/>
        <v>-1</v>
      </c>
      <c r="AS156" s="487">
        <v>0</v>
      </c>
      <c r="AT156" s="487">
        <v>0</v>
      </c>
      <c r="AU156" s="493">
        <v>0</v>
      </c>
      <c r="AV156" s="488" t="str">
        <f t="shared" si="142"/>
        <v/>
      </c>
      <c r="AW156" s="487" t="str">
        <f t="shared" si="143"/>
        <v/>
      </c>
      <c r="AX156" s="487" t="str">
        <f t="shared" si="144"/>
        <v/>
      </c>
      <c r="AY156" s="487" t="str">
        <f t="shared" si="145"/>
        <v/>
      </c>
      <c r="AZ156" s="487">
        <f t="shared" si="146"/>
        <v>0</v>
      </c>
      <c r="BA156" s="487">
        <f t="shared" si="147"/>
        <v>0</v>
      </c>
      <c r="BB156" s="487">
        <f t="shared" si="148"/>
        <v>0</v>
      </c>
      <c r="BC156" s="487">
        <f t="shared" si="149"/>
        <v>0</v>
      </c>
      <c r="BD156" s="487">
        <f t="shared" si="150"/>
        <v>0</v>
      </c>
      <c r="BE156" s="487">
        <f t="shared" si="151"/>
        <v>0</v>
      </c>
      <c r="BF156" s="487" t="str">
        <f t="shared" si="152"/>
        <v/>
      </c>
      <c r="BG156" s="487">
        <f t="shared" si="153"/>
        <v>0</v>
      </c>
      <c r="BH156" s="487">
        <f t="shared" si="154"/>
        <v>0</v>
      </c>
      <c r="BI156" s="487" t="str">
        <f t="shared" si="155"/>
        <v/>
      </c>
      <c r="BJ156" s="487" t="str">
        <f t="shared" si="156"/>
        <v/>
      </c>
      <c r="BK156" s="489" t="str">
        <f t="shared" si="157"/>
        <v/>
      </c>
      <c r="BL156" s="495" t="str">
        <f t="shared" si="158"/>
        <v/>
      </c>
      <c r="BM156" s="487" t="str">
        <f t="shared" si="159"/>
        <v/>
      </c>
      <c r="BN156" s="487" t="str">
        <f t="shared" si="160"/>
        <v/>
      </c>
      <c r="BO156" s="487" t="str">
        <f t="shared" si="161"/>
        <v/>
      </c>
      <c r="BP156" s="487">
        <f t="shared" si="162"/>
        <v>0</v>
      </c>
      <c r="BQ156" s="487">
        <f t="shared" si="163"/>
        <v>0</v>
      </c>
      <c r="BR156" s="487">
        <f t="shared" si="164"/>
        <v>0</v>
      </c>
      <c r="BS156" s="487">
        <f t="shared" si="165"/>
        <v>0</v>
      </c>
      <c r="BT156" s="487">
        <f t="shared" si="166"/>
        <v>0</v>
      </c>
      <c r="BU156" s="487">
        <f t="shared" si="167"/>
        <v>0</v>
      </c>
      <c r="BV156" s="487" t="str">
        <f t="shared" si="168"/>
        <v/>
      </c>
      <c r="BW156" s="487">
        <f t="shared" si="169"/>
        <v>0</v>
      </c>
      <c r="BX156" s="487">
        <f t="shared" si="170"/>
        <v>0</v>
      </c>
      <c r="BY156" s="487" t="str">
        <f t="shared" si="171"/>
        <v/>
      </c>
      <c r="BZ156" s="487" t="str">
        <f t="shared" si="172"/>
        <v/>
      </c>
      <c r="CA156" s="489" t="str">
        <f t="shared" si="173"/>
        <v/>
      </c>
    </row>
    <row r="157" spans="1:79" s="121" customFormat="1" ht="19.899999999999999" customHeight="1" x14ac:dyDescent="0.25">
      <c r="A157" s="9" t="s">
        <v>1654</v>
      </c>
      <c r="B157" s="7" t="s">
        <v>1655</v>
      </c>
      <c r="C157" s="2" t="s">
        <v>1656</v>
      </c>
      <c r="D157" s="5" t="s">
        <v>1657</v>
      </c>
      <c r="E157" s="4">
        <v>8</v>
      </c>
      <c r="F157" s="4" t="s">
        <v>1658</v>
      </c>
      <c r="G157" s="862" t="s">
        <v>1516</v>
      </c>
      <c r="H157" s="5"/>
      <c r="I157" s="16"/>
      <c r="J157" s="47" t="s">
        <v>86</v>
      </c>
      <c r="K157" s="48"/>
      <c r="L157" s="48"/>
      <c r="M157" s="49"/>
      <c r="N157" s="47" t="s">
        <v>86</v>
      </c>
      <c r="O157" s="48"/>
      <c r="P157" s="48"/>
      <c r="Q157" s="48"/>
      <c r="R157" s="48"/>
      <c r="S157" s="48"/>
      <c r="T157" s="65"/>
      <c r="U157" s="49"/>
      <c r="V157" s="58" t="s">
        <v>86</v>
      </c>
      <c r="W157" s="82" t="s">
        <v>86</v>
      </c>
      <c r="X157" s="56"/>
      <c r="Y157" s="69"/>
      <c r="Z157" s="69"/>
      <c r="AA157" s="68"/>
      <c r="AB157" s="57"/>
      <c r="AC157" s="58" t="s">
        <v>1376</v>
      </c>
      <c r="AD157" s="56"/>
      <c r="AE157" s="65"/>
      <c r="AF157" s="488">
        <v>0</v>
      </c>
      <c r="AG157" s="487">
        <v>0</v>
      </c>
      <c r="AH157" s="487">
        <v>0</v>
      </c>
      <c r="AI157" s="487">
        <v>0</v>
      </c>
      <c r="AJ157" s="487">
        <v>-1</v>
      </c>
      <c r="AK157" s="487">
        <v>-1</v>
      </c>
      <c r="AL157" s="487">
        <v>-1</v>
      </c>
      <c r="AM157" s="487">
        <v>-1</v>
      </c>
      <c r="AN157" s="487">
        <v>-1</v>
      </c>
      <c r="AO157" s="487">
        <v>-1</v>
      </c>
      <c r="AP157" s="487">
        <v>0</v>
      </c>
      <c r="AQ157" s="487">
        <v>-1</v>
      </c>
      <c r="AR157" s="487">
        <v>-1</v>
      </c>
      <c r="AS157" s="487">
        <v>0</v>
      </c>
      <c r="AT157" s="487">
        <v>0</v>
      </c>
      <c r="AU157" s="493">
        <v>0</v>
      </c>
      <c r="AV157" s="488" t="str">
        <f t="shared" si="142"/>
        <v/>
      </c>
      <c r="AW157" s="487" t="str">
        <f t="shared" si="143"/>
        <v/>
      </c>
      <c r="AX157" s="487" t="str">
        <f t="shared" si="144"/>
        <v/>
      </c>
      <c r="AY157" s="487" t="str">
        <f t="shared" si="145"/>
        <v/>
      </c>
      <c r="AZ157" s="487" t="str">
        <f t="shared" si="146"/>
        <v>tbd</v>
      </c>
      <c r="BA157" s="487" t="str">
        <f t="shared" si="147"/>
        <v>tbd</v>
      </c>
      <c r="BB157" s="487" t="str">
        <f t="shared" si="148"/>
        <v>tbd</v>
      </c>
      <c r="BC157" s="487" t="str">
        <f t="shared" si="149"/>
        <v>tbd</v>
      </c>
      <c r="BD157" s="487" t="str">
        <f t="shared" si="150"/>
        <v>tbd</v>
      </c>
      <c r="BE157" s="487" t="str">
        <f t="shared" si="151"/>
        <v>tbd</v>
      </c>
      <c r="BF157" s="487" t="str">
        <f t="shared" si="152"/>
        <v/>
      </c>
      <c r="BG157" s="487" t="str">
        <f t="shared" si="153"/>
        <v>tbd</v>
      </c>
      <c r="BH157" s="487" t="str">
        <f t="shared" si="154"/>
        <v>tbd</v>
      </c>
      <c r="BI157" s="487" t="str">
        <f t="shared" si="155"/>
        <v/>
      </c>
      <c r="BJ157" s="487" t="str">
        <f t="shared" si="156"/>
        <v/>
      </c>
      <c r="BK157" s="489" t="str">
        <f t="shared" si="157"/>
        <v/>
      </c>
      <c r="BL157" s="495" t="str">
        <f t="shared" si="158"/>
        <v/>
      </c>
      <c r="BM157" s="487" t="str">
        <f t="shared" si="159"/>
        <v/>
      </c>
      <c r="BN157" s="487" t="str">
        <f t="shared" si="160"/>
        <v/>
      </c>
      <c r="BO157" s="487" t="str">
        <f t="shared" si="161"/>
        <v/>
      </c>
      <c r="BP157" s="487" t="str">
        <f t="shared" si="162"/>
        <v>tbd</v>
      </c>
      <c r="BQ157" s="487" t="str">
        <f t="shared" si="163"/>
        <v>tbd</v>
      </c>
      <c r="BR157" s="487" t="str">
        <f t="shared" si="164"/>
        <v>tbd</v>
      </c>
      <c r="BS157" s="487" t="str">
        <f t="shared" si="165"/>
        <v>tbd</v>
      </c>
      <c r="BT157" s="487" t="str">
        <f t="shared" si="166"/>
        <v>tbd</v>
      </c>
      <c r="BU157" s="487" t="str">
        <f t="shared" si="167"/>
        <v>tbd</v>
      </c>
      <c r="BV157" s="487" t="str">
        <f t="shared" si="168"/>
        <v/>
      </c>
      <c r="BW157" s="487" t="str">
        <f t="shared" si="169"/>
        <v>tbd</v>
      </c>
      <c r="BX157" s="487" t="str">
        <f t="shared" si="170"/>
        <v>tbd</v>
      </c>
      <c r="BY157" s="487" t="str">
        <f t="shared" si="171"/>
        <v/>
      </c>
      <c r="BZ157" s="487" t="str">
        <f t="shared" si="172"/>
        <v/>
      </c>
      <c r="CA157" s="489" t="str">
        <f t="shared" si="173"/>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174"/>
        <v>0</v>
      </c>
      <c r="AG158" s="487">
        <f t="shared" si="175"/>
        <v>0</v>
      </c>
      <c r="AH158" s="487">
        <f t="shared" si="176"/>
        <v>0</v>
      </c>
      <c r="AI158" s="487">
        <f t="shared" si="177"/>
        <v>0</v>
      </c>
      <c r="AJ158" s="487">
        <f t="shared" si="178"/>
        <v>-1</v>
      </c>
      <c r="AK158" s="487">
        <f t="shared" si="179"/>
        <v>-1</v>
      </c>
      <c r="AL158" s="487">
        <f t="shared" si="180"/>
        <v>-1</v>
      </c>
      <c r="AM158" s="487">
        <f t="shared" si="181"/>
        <v>-1</v>
      </c>
      <c r="AN158" s="487">
        <f t="shared" si="184"/>
        <v>-1</v>
      </c>
      <c r="AO158" s="487">
        <f t="shared" si="184"/>
        <v>-1</v>
      </c>
      <c r="AP158" s="487">
        <f t="shared" si="184"/>
        <v>0</v>
      </c>
      <c r="AQ158" s="487">
        <f t="shared" si="184"/>
        <v>-1</v>
      </c>
      <c r="AR158" s="487">
        <f t="shared" si="184"/>
        <v>-1</v>
      </c>
      <c r="AS158" s="487">
        <f t="shared" si="184"/>
        <v>0</v>
      </c>
      <c r="AT158" s="487">
        <f t="shared" si="184"/>
        <v>0</v>
      </c>
      <c r="AU158" s="493">
        <f t="shared" si="184"/>
        <v>0</v>
      </c>
      <c r="AV158" s="488" t="str">
        <f t="shared" si="142"/>
        <v/>
      </c>
      <c r="AW158" s="487" t="str">
        <f t="shared" si="143"/>
        <v/>
      </c>
      <c r="AX158" s="487" t="str">
        <f t="shared" si="144"/>
        <v/>
      </c>
      <c r="AY158" s="487" t="str">
        <f t="shared" si="145"/>
        <v/>
      </c>
      <c r="AZ158" s="487">
        <f t="shared" si="146"/>
        <v>0</v>
      </c>
      <c r="BA158" s="487">
        <f t="shared" si="147"/>
        <v>0</v>
      </c>
      <c r="BB158" s="487">
        <f t="shared" si="148"/>
        <v>0</v>
      </c>
      <c r="BC158" s="487">
        <f t="shared" si="149"/>
        <v>0</v>
      </c>
      <c r="BD158" s="487">
        <f t="shared" si="150"/>
        <v>0</v>
      </c>
      <c r="BE158" s="487">
        <f t="shared" si="151"/>
        <v>0</v>
      </c>
      <c r="BF158" s="487" t="str">
        <f t="shared" si="152"/>
        <v/>
      </c>
      <c r="BG158" s="487">
        <f t="shared" si="153"/>
        <v>0</v>
      </c>
      <c r="BH158" s="487">
        <f t="shared" si="154"/>
        <v>0</v>
      </c>
      <c r="BI158" s="487" t="str">
        <f t="shared" si="155"/>
        <v/>
      </c>
      <c r="BJ158" s="487" t="str">
        <f t="shared" si="156"/>
        <v/>
      </c>
      <c r="BK158" s="489" t="str">
        <f t="shared" si="157"/>
        <v/>
      </c>
      <c r="BL158" s="495" t="str">
        <f t="shared" si="158"/>
        <v/>
      </c>
      <c r="BM158" s="487" t="str">
        <f t="shared" si="159"/>
        <v/>
      </c>
      <c r="BN158" s="487" t="str">
        <f t="shared" si="160"/>
        <v/>
      </c>
      <c r="BO158" s="487" t="str">
        <f t="shared" si="161"/>
        <v/>
      </c>
      <c r="BP158" s="487">
        <f t="shared" si="162"/>
        <v>0</v>
      </c>
      <c r="BQ158" s="487">
        <f t="shared" si="163"/>
        <v>0</v>
      </c>
      <c r="BR158" s="487">
        <f t="shared" si="164"/>
        <v>0</v>
      </c>
      <c r="BS158" s="487">
        <f t="shared" si="165"/>
        <v>0</v>
      </c>
      <c r="BT158" s="487">
        <f t="shared" si="166"/>
        <v>0</v>
      </c>
      <c r="BU158" s="487">
        <f t="shared" si="167"/>
        <v>0</v>
      </c>
      <c r="BV158" s="487" t="str">
        <f t="shared" si="168"/>
        <v/>
      </c>
      <c r="BW158" s="487">
        <f t="shared" si="169"/>
        <v>0</v>
      </c>
      <c r="BX158" s="487">
        <f t="shared" si="170"/>
        <v>0</v>
      </c>
      <c r="BY158" s="487" t="str">
        <f t="shared" si="171"/>
        <v/>
      </c>
      <c r="BZ158" s="487" t="str">
        <f t="shared" si="172"/>
        <v/>
      </c>
      <c r="CA158" s="489" t="str">
        <f t="shared" si="173"/>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si="174"/>
        <v>0</v>
      </c>
      <c r="AG159" s="487">
        <f t="shared" si="175"/>
        <v>0</v>
      </c>
      <c r="AH159" s="487">
        <f t="shared" si="176"/>
        <v>0</v>
      </c>
      <c r="AI159" s="487">
        <f t="shared" si="177"/>
        <v>0</v>
      </c>
      <c r="AJ159" s="487">
        <f t="shared" si="178"/>
        <v>-1</v>
      </c>
      <c r="AK159" s="487">
        <f t="shared" si="179"/>
        <v>-1</v>
      </c>
      <c r="AL159" s="487">
        <f t="shared" si="180"/>
        <v>-1</v>
      </c>
      <c r="AM159" s="487">
        <f t="shared" si="181"/>
        <v>-1</v>
      </c>
      <c r="AN159" s="487">
        <f t="shared" ref="AN159:AU174" si="185">AN158</f>
        <v>-1</v>
      </c>
      <c r="AO159" s="487">
        <f t="shared" si="185"/>
        <v>-1</v>
      </c>
      <c r="AP159" s="487">
        <f t="shared" si="185"/>
        <v>0</v>
      </c>
      <c r="AQ159" s="487">
        <f t="shared" si="185"/>
        <v>-1</v>
      </c>
      <c r="AR159" s="487">
        <f t="shared" si="185"/>
        <v>-1</v>
      </c>
      <c r="AS159" s="487">
        <f t="shared" si="185"/>
        <v>0</v>
      </c>
      <c r="AT159" s="487">
        <f t="shared" si="185"/>
        <v>0</v>
      </c>
      <c r="AU159" s="493">
        <f t="shared" si="185"/>
        <v>0</v>
      </c>
      <c r="AV159" s="488" t="str">
        <f t="shared" si="142"/>
        <v/>
      </c>
      <c r="AW159" s="487" t="str">
        <f t="shared" si="143"/>
        <v/>
      </c>
      <c r="AX159" s="487" t="str">
        <f t="shared" si="144"/>
        <v/>
      </c>
      <c r="AY159" s="487" t="str">
        <f t="shared" si="145"/>
        <v/>
      </c>
      <c r="AZ159" s="487">
        <f t="shared" si="146"/>
        <v>0</v>
      </c>
      <c r="BA159" s="487">
        <f t="shared" si="147"/>
        <v>0</v>
      </c>
      <c r="BB159" s="487">
        <f t="shared" si="148"/>
        <v>0</v>
      </c>
      <c r="BC159" s="487">
        <f t="shared" si="149"/>
        <v>0</v>
      </c>
      <c r="BD159" s="487">
        <f t="shared" si="150"/>
        <v>0</v>
      </c>
      <c r="BE159" s="487">
        <f t="shared" si="151"/>
        <v>0</v>
      </c>
      <c r="BF159" s="487" t="str">
        <f t="shared" si="152"/>
        <v/>
      </c>
      <c r="BG159" s="487">
        <f t="shared" si="153"/>
        <v>0</v>
      </c>
      <c r="BH159" s="487">
        <f t="shared" si="154"/>
        <v>0</v>
      </c>
      <c r="BI159" s="487" t="str">
        <f t="shared" si="155"/>
        <v/>
      </c>
      <c r="BJ159" s="487" t="str">
        <f t="shared" si="156"/>
        <v/>
      </c>
      <c r="BK159" s="489" t="str">
        <f t="shared" si="157"/>
        <v/>
      </c>
      <c r="BL159" s="495" t="str">
        <f t="shared" si="158"/>
        <v/>
      </c>
      <c r="BM159" s="487" t="str">
        <f t="shared" si="159"/>
        <v/>
      </c>
      <c r="BN159" s="487" t="str">
        <f t="shared" si="160"/>
        <v/>
      </c>
      <c r="BO159" s="487" t="str">
        <f t="shared" si="161"/>
        <v/>
      </c>
      <c r="BP159" s="487">
        <f t="shared" si="162"/>
        <v>0</v>
      </c>
      <c r="BQ159" s="487">
        <f t="shared" si="163"/>
        <v>0</v>
      </c>
      <c r="BR159" s="487">
        <f t="shared" si="164"/>
        <v>0</v>
      </c>
      <c r="BS159" s="487">
        <f t="shared" si="165"/>
        <v>0</v>
      </c>
      <c r="BT159" s="487">
        <f t="shared" si="166"/>
        <v>0</v>
      </c>
      <c r="BU159" s="487">
        <f t="shared" si="167"/>
        <v>0</v>
      </c>
      <c r="BV159" s="487" t="str">
        <f t="shared" si="168"/>
        <v/>
      </c>
      <c r="BW159" s="487">
        <f t="shared" si="169"/>
        <v>0</v>
      </c>
      <c r="BX159" s="487">
        <f t="shared" si="170"/>
        <v>0</v>
      </c>
      <c r="BY159" s="487" t="str">
        <f t="shared" si="171"/>
        <v/>
      </c>
      <c r="BZ159" s="487" t="str">
        <f t="shared" si="172"/>
        <v/>
      </c>
      <c r="CA159" s="489" t="str">
        <f t="shared" si="173"/>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174"/>
        <v>0</v>
      </c>
      <c r="AG160" s="487">
        <f t="shared" si="175"/>
        <v>0</v>
      </c>
      <c r="AH160" s="487">
        <f t="shared" si="176"/>
        <v>0</v>
      </c>
      <c r="AI160" s="487">
        <f t="shared" si="177"/>
        <v>0</v>
      </c>
      <c r="AJ160" s="487">
        <f t="shared" si="178"/>
        <v>-1</v>
      </c>
      <c r="AK160" s="487">
        <f t="shared" si="179"/>
        <v>-1</v>
      </c>
      <c r="AL160" s="487">
        <f t="shared" si="180"/>
        <v>-1</v>
      </c>
      <c r="AM160" s="487">
        <f t="shared" si="181"/>
        <v>-1</v>
      </c>
      <c r="AN160" s="487">
        <f t="shared" si="185"/>
        <v>-1</v>
      </c>
      <c r="AO160" s="487">
        <f t="shared" si="185"/>
        <v>-1</v>
      </c>
      <c r="AP160" s="487">
        <f t="shared" si="185"/>
        <v>0</v>
      </c>
      <c r="AQ160" s="487">
        <f t="shared" si="185"/>
        <v>-1</v>
      </c>
      <c r="AR160" s="487">
        <f t="shared" si="185"/>
        <v>-1</v>
      </c>
      <c r="AS160" s="487">
        <f t="shared" si="185"/>
        <v>0</v>
      </c>
      <c r="AT160" s="487">
        <f t="shared" si="185"/>
        <v>0</v>
      </c>
      <c r="AU160" s="493">
        <f t="shared" si="185"/>
        <v>0</v>
      </c>
      <c r="AV160" s="488" t="str">
        <f t="shared" si="142"/>
        <v/>
      </c>
      <c r="AW160" s="487" t="str">
        <f t="shared" si="143"/>
        <v/>
      </c>
      <c r="AX160" s="487" t="str">
        <f t="shared" si="144"/>
        <v/>
      </c>
      <c r="AY160" s="487" t="str">
        <f t="shared" si="145"/>
        <v/>
      </c>
      <c r="AZ160" s="487">
        <f t="shared" si="146"/>
        <v>0</v>
      </c>
      <c r="BA160" s="487">
        <f t="shared" si="147"/>
        <v>0</v>
      </c>
      <c r="BB160" s="487">
        <f t="shared" si="148"/>
        <v>0</v>
      </c>
      <c r="BC160" s="487">
        <f t="shared" si="149"/>
        <v>0</v>
      </c>
      <c r="BD160" s="487">
        <f t="shared" si="150"/>
        <v>0</v>
      </c>
      <c r="BE160" s="487">
        <f t="shared" si="151"/>
        <v>0</v>
      </c>
      <c r="BF160" s="487" t="str">
        <f t="shared" si="152"/>
        <v/>
      </c>
      <c r="BG160" s="487">
        <f t="shared" si="153"/>
        <v>0</v>
      </c>
      <c r="BH160" s="487">
        <f t="shared" si="154"/>
        <v>0</v>
      </c>
      <c r="BI160" s="487" t="str">
        <f t="shared" si="155"/>
        <v/>
      </c>
      <c r="BJ160" s="487" t="str">
        <f t="shared" si="156"/>
        <v/>
      </c>
      <c r="BK160" s="489" t="str">
        <f t="shared" si="157"/>
        <v/>
      </c>
      <c r="BL160" s="495" t="str">
        <f t="shared" si="158"/>
        <v/>
      </c>
      <c r="BM160" s="487" t="str">
        <f t="shared" si="159"/>
        <v/>
      </c>
      <c r="BN160" s="487" t="str">
        <f t="shared" si="160"/>
        <v/>
      </c>
      <c r="BO160" s="487" t="str">
        <f t="shared" si="161"/>
        <v/>
      </c>
      <c r="BP160" s="487">
        <f t="shared" si="162"/>
        <v>0</v>
      </c>
      <c r="BQ160" s="487">
        <f t="shared" si="163"/>
        <v>0</v>
      </c>
      <c r="BR160" s="487">
        <f t="shared" si="164"/>
        <v>0</v>
      </c>
      <c r="BS160" s="487">
        <f t="shared" si="165"/>
        <v>0</v>
      </c>
      <c r="BT160" s="487">
        <f t="shared" si="166"/>
        <v>0</v>
      </c>
      <c r="BU160" s="487">
        <f t="shared" si="167"/>
        <v>0</v>
      </c>
      <c r="BV160" s="487" t="str">
        <f t="shared" si="168"/>
        <v/>
      </c>
      <c r="BW160" s="487">
        <f t="shared" si="169"/>
        <v>0</v>
      </c>
      <c r="BX160" s="487">
        <f t="shared" si="170"/>
        <v>0</v>
      </c>
      <c r="BY160" s="487" t="str">
        <f t="shared" si="171"/>
        <v/>
      </c>
      <c r="BZ160" s="487" t="str">
        <f t="shared" si="172"/>
        <v/>
      </c>
      <c r="CA160" s="489" t="str">
        <f t="shared" si="173"/>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ref="AF161:AF224" si="186">AF160</f>
        <v>0</v>
      </c>
      <c r="AG161" s="487">
        <f t="shared" ref="AG161:AG224" si="187">AG160</f>
        <v>0</v>
      </c>
      <c r="AH161" s="487">
        <f t="shared" ref="AH161:AH224" si="188">AH160</f>
        <v>0</v>
      </c>
      <c r="AI161" s="487">
        <f t="shared" ref="AI161:AI224" si="189">AI160</f>
        <v>0</v>
      </c>
      <c r="AJ161" s="487">
        <f t="shared" ref="AJ161:AJ224" si="190">AJ160</f>
        <v>-1</v>
      </c>
      <c r="AK161" s="487">
        <f t="shared" ref="AK161:AK224" si="191">AK160</f>
        <v>-1</v>
      </c>
      <c r="AL161" s="487">
        <f t="shared" ref="AL161:AL224" si="192">AL160</f>
        <v>-1</v>
      </c>
      <c r="AM161" s="487">
        <f t="shared" ref="AM161:AM224" si="193">AM160</f>
        <v>-1</v>
      </c>
      <c r="AN161" s="487">
        <f t="shared" si="185"/>
        <v>-1</v>
      </c>
      <c r="AO161" s="487">
        <f t="shared" si="185"/>
        <v>-1</v>
      </c>
      <c r="AP161" s="487">
        <f t="shared" si="185"/>
        <v>0</v>
      </c>
      <c r="AQ161" s="487">
        <f t="shared" si="185"/>
        <v>-1</v>
      </c>
      <c r="AR161" s="487">
        <f t="shared" si="185"/>
        <v>-1</v>
      </c>
      <c r="AS161" s="487">
        <f t="shared" si="185"/>
        <v>0</v>
      </c>
      <c r="AT161" s="487">
        <f t="shared" si="185"/>
        <v>0</v>
      </c>
      <c r="AU161" s="493">
        <f t="shared" si="185"/>
        <v>0</v>
      </c>
      <c r="AV161" s="488" t="str">
        <f t="shared" si="142"/>
        <v/>
      </c>
      <c r="AW161" s="487" t="str">
        <f t="shared" si="143"/>
        <v/>
      </c>
      <c r="AX161" s="487" t="str">
        <f t="shared" si="144"/>
        <v/>
      </c>
      <c r="AY161" s="487" t="str">
        <f t="shared" si="145"/>
        <v/>
      </c>
      <c r="AZ161" s="487">
        <f t="shared" si="146"/>
        <v>0</v>
      </c>
      <c r="BA161" s="487">
        <f t="shared" si="147"/>
        <v>0</v>
      </c>
      <c r="BB161" s="487">
        <f t="shared" si="148"/>
        <v>0</v>
      </c>
      <c r="BC161" s="487">
        <f t="shared" si="149"/>
        <v>0</v>
      </c>
      <c r="BD161" s="487">
        <f t="shared" si="150"/>
        <v>0</v>
      </c>
      <c r="BE161" s="487">
        <f t="shared" si="151"/>
        <v>0</v>
      </c>
      <c r="BF161" s="487" t="str">
        <f t="shared" si="152"/>
        <v/>
      </c>
      <c r="BG161" s="487">
        <f t="shared" si="153"/>
        <v>0</v>
      </c>
      <c r="BH161" s="487">
        <f t="shared" si="154"/>
        <v>0</v>
      </c>
      <c r="BI161" s="487" t="str">
        <f t="shared" si="155"/>
        <v/>
      </c>
      <c r="BJ161" s="487" t="str">
        <f t="shared" si="156"/>
        <v/>
      </c>
      <c r="BK161" s="489" t="str">
        <f t="shared" si="157"/>
        <v/>
      </c>
      <c r="BL161" s="495" t="str">
        <f t="shared" si="158"/>
        <v/>
      </c>
      <c r="BM161" s="487" t="str">
        <f t="shared" si="159"/>
        <v/>
      </c>
      <c r="BN161" s="487" t="str">
        <f t="shared" si="160"/>
        <v/>
      </c>
      <c r="BO161" s="487" t="str">
        <f t="shared" si="161"/>
        <v/>
      </c>
      <c r="BP161" s="487">
        <f t="shared" si="162"/>
        <v>0</v>
      </c>
      <c r="BQ161" s="487">
        <f t="shared" si="163"/>
        <v>0</v>
      </c>
      <c r="BR161" s="487">
        <f t="shared" si="164"/>
        <v>0</v>
      </c>
      <c r="BS161" s="487">
        <f t="shared" si="165"/>
        <v>0</v>
      </c>
      <c r="BT161" s="487">
        <f t="shared" si="166"/>
        <v>0</v>
      </c>
      <c r="BU161" s="487">
        <f t="shared" si="167"/>
        <v>0</v>
      </c>
      <c r="BV161" s="487" t="str">
        <f t="shared" si="168"/>
        <v/>
      </c>
      <c r="BW161" s="487">
        <f t="shared" si="169"/>
        <v>0</v>
      </c>
      <c r="BX161" s="487">
        <f t="shared" si="170"/>
        <v>0</v>
      </c>
      <c r="BY161" s="487" t="str">
        <f t="shared" si="171"/>
        <v/>
      </c>
      <c r="BZ161" s="487" t="str">
        <f t="shared" si="172"/>
        <v/>
      </c>
      <c r="CA161" s="489" t="str">
        <f t="shared" si="173"/>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186"/>
        <v>0</v>
      </c>
      <c r="AG162" s="487">
        <f t="shared" si="187"/>
        <v>0</v>
      </c>
      <c r="AH162" s="487">
        <f t="shared" si="188"/>
        <v>0</v>
      </c>
      <c r="AI162" s="487">
        <f t="shared" si="189"/>
        <v>0</v>
      </c>
      <c r="AJ162" s="487">
        <f t="shared" si="190"/>
        <v>-1</v>
      </c>
      <c r="AK162" s="487">
        <f t="shared" si="191"/>
        <v>-1</v>
      </c>
      <c r="AL162" s="487">
        <f t="shared" si="192"/>
        <v>-1</v>
      </c>
      <c r="AM162" s="487">
        <f t="shared" si="193"/>
        <v>-1</v>
      </c>
      <c r="AN162" s="487">
        <f t="shared" si="185"/>
        <v>-1</v>
      </c>
      <c r="AO162" s="487">
        <f t="shared" si="185"/>
        <v>-1</v>
      </c>
      <c r="AP162" s="487">
        <f t="shared" si="185"/>
        <v>0</v>
      </c>
      <c r="AQ162" s="487">
        <f t="shared" si="185"/>
        <v>-1</v>
      </c>
      <c r="AR162" s="487">
        <f t="shared" si="185"/>
        <v>-1</v>
      </c>
      <c r="AS162" s="487">
        <f t="shared" si="185"/>
        <v>0</v>
      </c>
      <c r="AT162" s="487">
        <f t="shared" si="185"/>
        <v>0</v>
      </c>
      <c r="AU162" s="493">
        <f t="shared" si="185"/>
        <v>0</v>
      </c>
      <c r="AV162" s="488" t="str">
        <f t="shared" si="142"/>
        <v/>
      </c>
      <c r="AW162" s="487" t="str">
        <f t="shared" si="143"/>
        <v/>
      </c>
      <c r="AX162" s="487" t="str">
        <f t="shared" si="144"/>
        <v/>
      </c>
      <c r="AY162" s="487" t="str">
        <f t="shared" si="145"/>
        <v/>
      </c>
      <c r="AZ162" s="487">
        <f t="shared" si="146"/>
        <v>0</v>
      </c>
      <c r="BA162" s="487">
        <f t="shared" si="147"/>
        <v>0</v>
      </c>
      <c r="BB162" s="487">
        <f t="shared" si="148"/>
        <v>0</v>
      </c>
      <c r="BC162" s="487">
        <f t="shared" si="149"/>
        <v>0</v>
      </c>
      <c r="BD162" s="487">
        <f t="shared" si="150"/>
        <v>0</v>
      </c>
      <c r="BE162" s="487">
        <f t="shared" si="151"/>
        <v>0</v>
      </c>
      <c r="BF162" s="487" t="str">
        <f t="shared" si="152"/>
        <v/>
      </c>
      <c r="BG162" s="487">
        <f t="shared" si="153"/>
        <v>0</v>
      </c>
      <c r="BH162" s="487">
        <f t="shared" si="154"/>
        <v>0</v>
      </c>
      <c r="BI162" s="487" t="str">
        <f t="shared" si="155"/>
        <v/>
      </c>
      <c r="BJ162" s="487" t="str">
        <f t="shared" si="156"/>
        <v/>
      </c>
      <c r="BK162" s="489" t="str">
        <f t="shared" si="157"/>
        <v/>
      </c>
      <c r="BL162" s="495" t="str">
        <f t="shared" si="158"/>
        <v/>
      </c>
      <c r="BM162" s="487" t="str">
        <f t="shared" si="159"/>
        <v/>
      </c>
      <c r="BN162" s="487" t="str">
        <f t="shared" si="160"/>
        <v/>
      </c>
      <c r="BO162" s="487" t="str">
        <f t="shared" si="161"/>
        <v/>
      </c>
      <c r="BP162" s="487">
        <f t="shared" si="162"/>
        <v>0</v>
      </c>
      <c r="BQ162" s="487">
        <f t="shared" si="163"/>
        <v>0</v>
      </c>
      <c r="BR162" s="487">
        <f t="shared" si="164"/>
        <v>0</v>
      </c>
      <c r="BS162" s="487">
        <f t="shared" si="165"/>
        <v>0</v>
      </c>
      <c r="BT162" s="487">
        <f t="shared" si="166"/>
        <v>0</v>
      </c>
      <c r="BU162" s="487">
        <f t="shared" si="167"/>
        <v>0</v>
      </c>
      <c r="BV162" s="487" t="str">
        <f t="shared" si="168"/>
        <v/>
      </c>
      <c r="BW162" s="487">
        <f t="shared" si="169"/>
        <v>0</v>
      </c>
      <c r="BX162" s="487">
        <f t="shared" si="170"/>
        <v>0</v>
      </c>
      <c r="BY162" s="487" t="str">
        <f t="shared" si="171"/>
        <v/>
      </c>
      <c r="BZ162" s="487" t="str">
        <f t="shared" si="172"/>
        <v/>
      </c>
      <c r="CA162" s="489" t="str">
        <f t="shared" si="173"/>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186"/>
        <v>0</v>
      </c>
      <c r="AG163" s="487">
        <f t="shared" si="187"/>
        <v>0</v>
      </c>
      <c r="AH163" s="487">
        <f t="shared" si="188"/>
        <v>0</v>
      </c>
      <c r="AI163" s="487">
        <f t="shared" si="189"/>
        <v>0</v>
      </c>
      <c r="AJ163" s="487">
        <f t="shared" si="190"/>
        <v>-1</v>
      </c>
      <c r="AK163" s="487">
        <f t="shared" si="191"/>
        <v>-1</v>
      </c>
      <c r="AL163" s="487">
        <f t="shared" si="192"/>
        <v>-1</v>
      </c>
      <c r="AM163" s="487">
        <f t="shared" si="193"/>
        <v>-1</v>
      </c>
      <c r="AN163" s="487">
        <f t="shared" si="185"/>
        <v>-1</v>
      </c>
      <c r="AO163" s="487">
        <f t="shared" si="185"/>
        <v>-1</v>
      </c>
      <c r="AP163" s="487">
        <f t="shared" si="185"/>
        <v>0</v>
      </c>
      <c r="AQ163" s="487">
        <f t="shared" si="185"/>
        <v>-1</v>
      </c>
      <c r="AR163" s="487">
        <f t="shared" si="185"/>
        <v>-1</v>
      </c>
      <c r="AS163" s="487">
        <f t="shared" si="185"/>
        <v>0</v>
      </c>
      <c r="AT163" s="487">
        <f t="shared" si="185"/>
        <v>0</v>
      </c>
      <c r="AU163" s="493">
        <f t="shared" si="185"/>
        <v>0</v>
      </c>
      <c r="AV163" s="488" t="str">
        <f t="shared" si="142"/>
        <v/>
      </c>
      <c r="AW163" s="487" t="str">
        <f t="shared" si="143"/>
        <v/>
      </c>
      <c r="AX163" s="487" t="str">
        <f t="shared" si="144"/>
        <v/>
      </c>
      <c r="AY163" s="487" t="str">
        <f t="shared" si="145"/>
        <v/>
      </c>
      <c r="AZ163" s="487">
        <f t="shared" si="146"/>
        <v>0</v>
      </c>
      <c r="BA163" s="487">
        <f t="shared" si="147"/>
        <v>0</v>
      </c>
      <c r="BB163" s="487">
        <f t="shared" si="148"/>
        <v>0</v>
      </c>
      <c r="BC163" s="487">
        <f t="shared" si="149"/>
        <v>0</v>
      </c>
      <c r="BD163" s="487">
        <f t="shared" si="150"/>
        <v>0</v>
      </c>
      <c r="BE163" s="487">
        <f t="shared" si="151"/>
        <v>0</v>
      </c>
      <c r="BF163" s="487" t="str">
        <f t="shared" si="152"/>
        <v/>
      </c>
      <c r="BG163" s="487">
        <f t="shared" si="153"/>
        <v>0</v>
      </c>
      <c r="BH163" s="487">
        <f t="shared" si="154"/>
        <v>0</v>
      </c>
      <c r="BI163" s="487" t="str">
        <f t="shared" si="155"/>
        <v/>
      </c>
      <c r="BJ163" s="487" t="str">
        <f t="shared" si="156"/>
        <v/>
      </c>
      <c r="BK163" s="489" t="str">
        <f t="shared" si="157"/>
        <v/>
      </c>
      <c r="BL163" s="495" t="str">
        <f t="shared" si="158"/>
        <v/>
      </c>
      <c r="BM163" s="487" t="str">
        <f t="shared" si="159"/>
        <v/>
      </c>
      <c r="BN163" s="487" t="str">
        <f t="shared" si="160"/>
        <v/>
      </c>
      <c r="BO163" s="487" t="str">
        <f t="shared" si="161"/>
        <v/>
      </c>
      <c r="BP163" s="487">
        <f t="shared" si="162"/>
        <v>0</v>
      </c>
      <c r="BQ163" s="487">
        <f t="shared" si="163"/>
        <v>0</v>
      </c>
      <c r="BR163" s="487">
        <f t="shared" si="164"/>
        <v>0</v>
      </c>
      <c r="BS163" s="487">
        <f t="shared" si="165"/>
        <v>0</v>
      </c>
      <c r="BT163" s="487">
        <f t="shared" si="166"/>
        <v>0</v>
      </c>
      <c r="BU163" s="487">
        <f t="shared" si="167"/>
        <v>0</v>
      </c>
      <c r="BV163" s="487" t="str">
        <f t="shared" si="168"/>
        <v/>
      </c>
      <c r="BW163" s="487">
        <f t="shared" si="169"/>
        <v>0</v>
      </c>
      <c r="BX163" s="487">
        <f t="shared" si="170"/>
        <v>0</v>
      </c>
      <c r="BY163" s="487" t="str">
        <f t="shared" si="171"/>
        <v/>
      </c>
      <c r="BZ163" s="487" t="str">
        <f t="shared" si="172"/>
        <v/>
      </c>
      <c r="CA163" s="489" t="str">
        <f t="shared" si="173"/>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186"/>
        <v>0</v>
      </c>
      <c r="AG164" s="487">
        <f t="shared" si="187"/>
        <v>0</v>
      </c>
      <c r="AH164" s="487">
        <f t="shared" si="188"/>
        <v>0</v>
      </c>
      <c r="AI164" s="487">
        <f t="shared" si="189"/>
        <v>0</v>
      </c>
      <c r="AJ164" s="487">
        <f t="shared" si="190"/>
        <v>-1</v>
      </c>
      <c r="AK164" s="487">
        <f t="shared" si="191"/>
        <v>-1</v>
      </c>
      <c r="AL164" s="487">
        <f t="shared" si="192"/>
        <v>-1</v>
      </c>
      <c r="AM164" s="487">
        <f t="shared" si="193"/>
        <v>-1</v>
      </c>
      <c r="AN164" s="487">
        <f t="shared" si="185"/>
        <v>-1</v>
      </c>
      <c r="AO164" s="487">
        <f t="shared" si="185"/>
        <v>-1</v>
      </c>
      <c r="AP164" s="487">
        <f t="shared" si="185"/>
        <v>0</v>
      </c>
      <c r="AQ164" s="487">
        <f t="shared" si="185"/>
        <v>-1</v>
      </c>
      <c r="AR164" s="487">
        <f t="shared" si="185"/>
        <v>-1</v>
      </c>
      <c r="AS164" s="487">
        <f t="shared" si="185"/>
        <v>0</v>
      </c>
      <c r="AT164" s="487">
        <f t="shared" si="185"/>
        <v>0</v>
      </c>
      <c r="AU164" s="493">
        <f t="shared" si="185"/>
        <v>0</v>
      </c>
      <c r="AV164" s="488" t="str">
        <f t="shared" si="142"/>
        <v/>
      </c>
      <c r="AW164" s="487" t="str">
        <f t="shared" si="143"/>
        <v/>
      </c>
      <c r="AX164" s="487" t="str">
        <f t="shared" si="144"/>
        <v/>
      </c>
      <c r="AY164" s="487" t="str">
        <f t="shared" si="145"/>
        <v/>
      </c>
      <c r="AZ164" s="487">
        <f t="shared" si="146"/>
        <v>0</v>
      </c>
      <c r="BA164" s="487">
        <f t="shared" si="147"/>
        <v>0</v>
      </c>
      <c r="BB164" s="487">
        <f t="shared" si="148"/>
        <v>0</v>
      </c>
      <c r="BC164" s="487">
        <f t="shared" si="149"/>
        <v>0</v>
      </c>
      <c r="BD164" s="487">
        <f t="shared" si="150"/>
        <v>0</v>
      </c>
      <c r="BE164" s="487">
        <f t="shared" si="151"/>
        <v>0</v>
      </c>
      <c r="BF164" s="487" t="str">
        <f t="shared" si="152"/>
        <v/>
      </c>
      <c r="BG164" s="487">
        <f t="shared" si="153"/>
        <v>0</v>
      </c>
      <c r="BH164" s="487">
        <f t="shared" si="154"/>
        <v>0</v>
      </c>
      <c r="BI164" s="487" t="str">
        <f t="shared" si="155"/>
        <v/>
      </c>
      <c r="BJ164" s="487" t="str">
        <f t="shared" si="156"/>
        <v/>
      </c>
      <c r="BK164" s="489" t="str">
        <f t="shared" si="157"/>
        <v/>
      </c>
      <c r="BL164" s="495" t="str">
        <f t="shared" si="158"/>
        <v/>
      </c>
      <c r="BM164" s="487" t="str">
        <f t="shared" si="159"/>
        <v/>
      </c>
      <c r="BN164" s="487" t="str">
        <f t="shared" si="160"/>
        <v/>
      </c>
      <c r="BO164" s="487" t="str">
        <f t="shared" si="161"/>
        <v/>
      </c>
      <c r="BP164" s="487">
        <f t="shared" si="162"/>
        <v>0</v>
      </c>
      <c r="BQ164" s="487">
        <f t="shared" si="163"/>
        <v>0</v>
      </c>
      <c r="BR164" s="487">
        <f t="shared" si="164"/>
        <v>0</v>
      </c>
      <c r="BS164" s="487">
        <f t="shared" si="165"/>
        <v>0</v>
      </c>
      <c r="BT164" s="487">
        <f t="shared" si="166"/>
        <v>0</v>
      </c>
      <c r="BU164" s="487">
        <f t="shared" si="167"/>
        <v>0</v>
      </c>
      <c r="BV164" s="487" t="str">
        <f t="shared" si="168"/>
        <v/>
      </c>
      <c r="BW164" s="487">
        <f t="shared" si="169"/>
        <v>0</v>
      </c>
      <c r="BX164" s="487">
        <f t="shared" si="170"/>
        <v>0</v>
      </c>
      <c r="BY164" s="487" t="str">
        <f t="shared" si="171"/>
        <v/>
      </c>
      <c r="BZ164" s="487" t="str">
        <f t="shared" si="172"/>
        <v/>
      </c>
      <c r="CA164" s="489" t="str">
        <f t="shared" si="173"/>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186"/>
        <v>0</v>
      </c>
      <c r="AG165" s="487">
        <f t="shared" si="187"/>
        <v>0</v>
      </c>
      <c r="AH165" s="487">
        <f t="shared" si="188"/>
        <v>0</v>
      </c>
      <c r="AI165" s="487">
        <f t="shared" si="189"/>
        <v>0</v>
      </c>
      <c r="AJ165" s="487">
        <f t="shared" si="190"/>
        <v>-1</v>
      </c>
      <c r="AK165" s="487">
        <f t="shared" si="191"/>
        <v>-1</v>
      </c>
      <c r="AL165" s="487">
        <f t="shared" si="192"/>
        <v>-1</v>
      </c>
      <c r="AM165" s="487">
        <f t="shared" si="193"/>
        <v>-1</v>
      </c>
      <c r="AN165" s="487">
        <f t="shared" si="185"/>
        <v>-1</v>
      </c>
      <c r="AO165" s="487">
        <f t="shared" si="185"/>
        <v>-1</v>
      </c>
      <c r="AP165" s="487">
        <f t="shared" si="185"/>
        <v>0</v>
      </c>
      <c r="AQ165" s="487">
        <f t="shared" si="185"/>
        <v>-1</v>
      </c>
      <c r="AR165" s="487">
        <f t="shared" si="185"/>
        <v>-1</v>
      </c>
      <c r="AS165" s="487">
        <f t="shared" si="185"/>
        <v>0</v>
      </c>
      <c r="AT165" s="487">
        <f t="shared" si="185"/>
        <v>0</v>
      </c>
      <c r="AU165" s="493">
        <f t="shared" si="185"/>
        <v>0</v>
      </c>
      <c r="AV165" s="488" t="str">
        <f t="shared" si="142"/>
        <v/>
      </c>
      <c r="AW165" s="487" t="str">
        <f t="shared" si="143"/>
        <v/>
      </c>
      <c r="AX165" s="487" t="str">
        <f t="shared" si="144"/>
        <v/>
      </c>
      <c r="AY165" s="487" t="str">
        <f t="shared" si="145"/>
        <v/>
      </c>
      <c r="AZ165" s="487">
        <f t="shared" si="146"/>
        <v>0</v>
      </c>
      <c r="BA165" s="487">
        <f t="shared" si="147"/>
        <v>0</v>
      </c>
      <c r="BB165" s="487">
        <f t="shared" si="148"/>
        <v>0</v>
      </c>
      <c r="BC165" s="487">
        <f t="shared" si="149"/>
        <v>0</v>
      </c>
      <c r="BD165" s="487">
        <f t="shared" si="150"/>
        <v>0</v>
      </c>
      <c r="BE165" s="487">
        <f t="shared" si="151"/>
        <v>0</v>
      </c>
      <c r="BF165" s="487" t="str">
        <f t="shared" si="152"/>
        <v/>
      </c>
      <c r="BG165" s="487">
        <f t="shared" si="153"/>
        <v>0</v>
      </c>
      <c r="BH165" s="487">
        <f t="shared" si="154"/>
        <v>0</v>
      </c>
      <c r="BI165" s="487" t="str">
        <f t="shared" si="155"/>
        <v/>
      </c>
      <c r="BJ165" s="487" t="str">
        <f t="shared" si="156"/>
        <v/>
      </c>
      <c r="BK165" s="489" t="str">
        <f t="shared" si="157"/>
        <v/>
      </c>
      <c r="BL165" s="495" t="str">
        <f t="shared" si="158"/>
        <v/>
      </c>
      <c r="BM165" s="487" t="str">
        <f t="shared" si="159"/>
        <v/>
      </c>
      <c r="BN165" s="487" t="str">
        <f t="shared" si="160"/>
        <v/>
      </c>
      <c r="BO165" s="487" t="str">
        <f t="shared" si="161"/>
        <v/>
      </c>
      <c r="BP165" s="487">
        <f t="shared" si="162"/>
        <v>0</v>
      </c>
      <c r="BQ165" s="487">
        <f t="shared" si="163"/>
        <v>0</v>
      </c>
      <c r="BR165" s="487">
        <f t="shared" si="164"/>
        <v>0</v>
      </c>
      <c r="BS165" s="487">
        <f t="shared" si="165"/>
        <v>0</v>
      </c>
      <c r="BT165" s="487">
        <f t="shared" si="166"/>
        <v>0</v>
      </c>
      <c r="BU165" s="487">
        <f t="shared" si="167"/>
        <v>0</v>
      </c>
      <c r="BV165" s="487" t="str">
        <f t="shared" si="168"/>
        <v/>
      </c>
      <c r="BW165" s="487">
        <f t="shared" si="169"/>
        <v>0</v>
      </c>
      <c r="BX165" s="487">
        <f t="shared" si="170"/>
        <v>0</v>
      </c>
      <c r="BY165" s="487" t="str">
        <f t="shared" si="171"/>
        <v/>
      </c>
      <c r="BZ165" s="487" t="str">
        <f t="shared" si="172"/>
        <v/>
      </c>
      <c r="CA165" s="489" t="str">
        <f t="shared" si="173"/>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186"/>
        <v>0</v>
      </c>
      <c r="AG166" s="487">
        <f t="shared" si="187"/>
        <v>0</v>
      </c>
      <c r="AH166" s="487">
        <f t="shared" si="188"/>
        <v>0</v>
      </c>
      <c r="AI166" s="487">
        <f t="shared" si="189"/>
        <v>0</v>
      </c>
      <c r="AJ166" s="487">
        <f t="shared" si="190"/>
        <v>-1</v>
      </c>
      <c r="AK166" s="487">
        <f t="shared" si="191"/>
        <v>-1</v>
      </c>
      <c r="AL166" s="487">
        <f t="shared" si="192"/>
        <v>-1</v>
      </c>
      <c r="AM166" s="487">
        <f t="shared" si="193"/>
        <v>-1</v>
      </c>
      <c r="AN166" s="487">
        <f t="shared" si="185"/>
        <v>-1</v>
      </c>
      <c r="AO166" s="487">
        <f t="shared" si="185"/>
        <v>-1</v>
      </c>
      <c r="AP166" s="487">
        <f t="shared" si="185"/>
        <v>0</v>
      </c>
      <c r="AQ166" s="487">
        <f t="shared" si="185"/>
        <v>-1</v>
      </c>
      <c r="AR166" s="487">
        <f t="shared" si="185"/>
        <v>-1</v>
      </c>
      <c r="AS166" s="487">
        <f t="shared" si="185"/>
        <v>0</v>
      </c>
      <c r="AT166" s="487">
        <f t="shared" si="185"/>
        <v>0</v>
      </c>
      <c r="AU166" s="493">
        <f t="shared" si="185"/>
        <v>0</v>
      </c>
      <c r="AV166" s="488" t="str">
        <f t="shared" si="142"/>
        <v/>
      </c>
      <c r="AW166" s="487" t="str">
        <f t="shared" si="143"/>
        <v/>
      </c>
      <c r="AX166" s="487" t="str">
        <f t="shared" si="144"/>
        <v/>
      </c>
      <c r="AY166" s="487" t="str">
        <f t="shared" si="145"/>
        <v/>
      </c>
      <c r="AZ166" s="487">
        <f t="shared" si="146"/>
        <v>0</v>
      </c>
      <c r="BA166" s="487">
        <f t="shared" si="147"/>
        <v>0</v>
      </c>
      <c r="BB166" s="487">
        <f t="shared" si="148"/>
        <v>0</v>
      </c>
      <c r="BC166" s="487">
        <f t="shared" si="149"/>
        <v>0</v>
      </c>
      <c r="BD166" s="487">
        <f t="shared" si="150"/>
        <v>0</v>
      </c>
      <c r="BE166" s="487">
        <f t="shared" si="151"/>
        <v>0</v>
      </c>
      <c r="BF166" s="487" t="str">
        <f t="shared" si="152"/>
        <v/>
      </c>
      <c r="BG166" s="487">
        <f t="shared" si="153"/>
        <v>0</v>
      </c>
      <c r="BH166" s="487">
        <f t="shared" si="154"/>
        <v>0</v>
      </c>
      <c r="BI166" s="487" t="str">
        <f t="shared" si="155"/>
        <v/>
      </c>
      <c r="BJ166" s="487" t="str">
        <f t="shared" si="156"/>
        <v/>
      </c>
      <c r="BK166" s="489" t="str">
        <f t="shared" si="157"/>
        <v/>
      </c>
      <c r="BL166" s="495" t="str">
        <f t="shared" si="158"/>
        <v/>
      </c>
      <c r="BM166" s="487" t="str">
        <f t="shared" si="159"/>
        <v/>
      </c>
      <c r="BN166" s="487" t="str">
        <f t="shared" si="160"/>
        <v/>
      </c>
      <c r="BO166" s="487" t="str">
        <f t="shared" si="161"/>
        <v/>
      </c>
      <c r="BP166" s="487">
        <f t="shared" si="162"/>
        <v>0</v>
      </c>
      <c r="BQ166" s="487">
        <f t="shared" si="163"/>
        <v>0</v>
      </c>
      <c r="BR166" s="487">
        <f t="shared" si="164"/>
        <v>0</v>
      </c>
      <c r="BS166" s="487">
        <f t="shared" si="165"/>
        <v>0</v>
      </c>
      <c r="BT166" s="487">
        <f t="shared" si="166"/>
        <v>0</v>
      </c>
      <c r="BU166" s="487">
        <f t="shared" si="167"/>
        <v>0</v>
      </c>
      <c r="BV166" s="487" t="str">
        <f t="shared" si="168"/>
        <v/>
      </c>
      <c r="BW166" s="487">
        <f t="shared" si="169"/>
        <v>0</v>
      </c>
      <c r="BX166" s="487">
        <f t="shared" si="170"/>
        <v>0</v>
      </c>
      <c r="BY166" s="487" t="str">
        <f t="shared" si="171"/>
        <v/>
      </c>
      <c r="BZ166" s="487" t="str">
        <f t="shared" si="172"/>
        <v/>
      </c>
      <c r="CA166" s="489" t="str">
        <f t="shared" si="173"/>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186"/>
        <v>0</v>
      </c>
      <c r="AG167" s="487">
        <f t="shared" si="187"/>
        <v>0</v>
      </c>
      <c r="AH167" s="487">
        <f t="shared" si="188"/>
        <v>0</v>
      </c>
      <c r="AI167" s="487">
        <f t="shared" si="189"/>
        <v>0</v>
      </c>
      <c r="AJ167" s="487">
        <f t="shared" si="190"/>
        <v>-1</v>
      </c>
      <c r="AK167" s="487">
        <f t="shared" si="191"/>
        <v>-1</v>
      </c>
      <c r="AL167" s="487">
        <f t="shared" si="192"/>
        <v>-1</v>
      </c>
      <c r="AM167" s="487">
        <f t="shared" si="193"/>
        <v>-1</v>
      </c>
      <c r="AN167" s="487">
        <f t="shared" si="185"/>
        <v>-1</v>
      </c>
      <c r="AO167" s="487">
        <f t="shared" si="185"/>
        <v>-1</v>
      </c>
      <c r="AP167" s="487">
        <f t="shared" si="185"/>
        <v>0</v>
      </c>
      <c r="AQ167" s="487">
        <f t="shared" si="185"/>
        <v>-1</v>
      </c>
      <c r="AR167" s="487">
        <f t="shared" si="185"/>
        <v>-1</v>
      </c>
      <c r="AS167" s="487">
        <f t="shared" si="185"/>
        <v>0</v>
      </c>
      <c r="AT167" s="487">
        <f t="shared" si="185"/>
        <v>0</v>
      </c>
      <c r="AU167" s="493">
        <f t="shared" si="185"/>
        <v>0</v>
      </c>
      <c r="AV167" s="488" t="str">
        <f t="shared" si="142"/>
        <v/>
      </c>
      <c r="AW167" s="487" t="str">
        <f t="shared" si="143"/>
        <v/>
      </c>
      <c r="AX167" s="487" t="str">
        <f t="shared" si="144"/>
        <v/>
      </c>
      <c r="AY167" s="487" t="str">
        <f t="shared" si="145"/>
        <v/>
      </c>
      <c r="AZ167" s="487">
        <f t="shared" si="146"/>
        <v>0</v>
      </c>
      <c r="BA167" s="487">
        <f t="shared" si="147"/>
        <v>0</v>
      </c>
      <c r="BB167" s="487">
        <f t="shared" si="148"/>
        <v>0</v>
      </c>
      <c r="BC167" s="487">
        <f t="shared" si="149"/>
        <v>0</v>
      </c>
      <c r="BD167" s="487">
        <f t="shared" si="150"/>
        <v>0</v>
      </c>
      <c r="BE167" s="487">
        <f t="shared" si="151"/>
        <v>0</v>
      </c>
      <c r="BF167" s="487" t="str">
        <f t="shared" si="152"/>
        <v/>
      </c>
      <c r="BG167" s="487">
        <f t="shared" si="153"/>
        <v>0</v>
      </c>
      <c r="BH167" s="487">
        <f t="shared" si="154"/>
        <v>0</v>
      </c>
      <c r="BI167" s="487" t="str">
        <f t="shared" si="155"/>
        <v/>
      </c>
      <c r="BJ167" s="487" t="str">
        <f t="shared" si="156"/>
        <v/>
      </c>
      <c r="BK167" s="489" t="str">
        <f t="shared" si="157"/>
        <v/>
      </c>
      <c r="BL167" s="495" t="str">
        <f t="shared" si="158"/>
        <v/>
      </c>
      <c r="BM167" s="487" t="str">
        <f t="shared" si="159"/>
        <v/>
      </c>
      <c r="BN167" s="487" t="str">
        <f t="shared" si="160"/>
        <v/>
      </c>
      <c r="BO167" s="487" t="str">
        <f t="shared" si="161"/>
        <v/>
      </c>
      <c r="BP167" s="487">
        <f t="shared" si="162"/>
        <v>0</v>
      </c>
      <c r="BQ167" s="487">
        <f t="shared" si="163"/>
        <v>0</v>
      </c>
      <c r="BR167" s="487">
        <f t="shared" si="164"/>
        <v>0</v>
      </c>
      <c r="BS167" s="487">
        <f t="shared" si="165"/>
        <v>0</v>
      </c>
      <c r="BT167" s="487">
        <f t="shared" si="166"/>
        <v>0</v>
      </c>
      <c r="BU167" s="487">
        <f t="shared" si="167"/>
        <v>0</v>
      </c>
      <c r="BV167" s="487" t="str">
        <f t="shared" si="168"/>
        <v/>
      </c>
      <c r="BW167" s="487">
        <f t="shared" si="169"/>
        <v>0</v>
      </c>
      <c r="BX167" s="487">
        <f t="shared" si="170"/>
        <v>0</v>
      </c>
      <c r="BY167" s="487" t="str">
        <f t="shared" si="171"/>
        <v/>
      </c>
      <c r="BZ167" s="487" t="str">
        <f t="shared" si="172"/>
        <v/>
      </c>
      <c r="CA167" s="489" t="str">
        <f t="shared" si="173"/>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186"/>
        <v>0</v>
      </c>
      <c r="AG168" s="487">
        <f t="shared" si="187"/>
        <v>0</v>
      </c>
      <c r="AH168" s="487">
        <f t="shared" si="188"/>
        <v>0</v>
      </c>
      <c r="AI168" s="487">
        <f t="shared" si="189"/>
        <v>0</v>
      </c>
      <c r="AJ168" s="487">
        <f t="shared" si="190"/>
        <v>-1</v>
      </c>
      <c r="AK168" s="487">
        <f t="shared" si="191"/>
        <v>-1</v>
      </c>
      <c r="AL168" s="487">
        <f t="shared" si="192"/>
        <v>-1</v>
      </c>
      <c r="AM168" s="487">
        <f t="shared" si="193"/>
        <v>-1</v>
      </c>
      <c r="AN168" s="487">
        <f t="shared" si="185"/>
        <v>-1</v>
      </c>
      <c r="AO168" s="487">
        <f t="shared" si="185"/>
        <v>-1</v>
      </c>
      <c r="AP168" s="487">
        <f t="shared" si="185"/>
        <v>0</v>
      </c>
      <c r="AQ168" s="487">
        <f t="shared" si="185"/>
        <v>-1</v>
      </c>
      <c r="AR168" s="487">
        <f t="shared" si="185"/>
        <v>-1</v>
      </c>
      <c r="AS168" s="487">
        <f t="shared" si="185"/>
        <v>0</v>
      </c>
      <c r="AT168" s="487">
        <f t="shared" si="185"/>
        <v>0</v>
      </c>
      <c r="AU168" s="493">
        <f t="shared" si="185"/>
        <v>0</v>
      </c>
      <c r="AV168" s="488" t="str">
        <f t="shared" si="142"/>
        <v/>
      </c>
      <c r="AW168" s="487" t="str">
        <f t="shared" si="143"/>
        <v/>
      </c>
      <c r="AX168" s="487" t="str">
        <f t="shared" si="144"/>
        <v/>
      </c>
      <c r="AY168" s="487" t="str">
        <f t="shared" si="145"/>
        <v/>
      </c>
      <c r="AZ168" s="487">
        <f t="shared" si="146"/>
        <v>0</v>
      </c>
      <c r="BA168" s="487">
        <f t="shared" si="147"/>
        <v>0</v>
      </c>
      <c r="BB168" s="487">
        <f t="shared" si="148"/>
        <v>0</v>
      </c>
      <c r="BC168" s="487">
        <f t="shared" si="149"/>
        <v>0</v>
      </c>
      <c r="BD168" s="487">
        <f t="shared" si="150"/>
        <v>0</v>
      </c>
      <c r="BE168" s="487">
        <f t="shared" si="151"/>
        <v>0</v>
      </c>
      <c r="BF168" s="487" t="str">
        <f t="shared" si="152"/>
        <v/>
      </c>
      <c r="BG168" s="487">
        <f t="shared" si="153"/>
        <v>0</v>
      </c>
      <c r="BH168" s="487">
        <f t="shared" si="154"/>
        <v>0</v>
      </c>
      <c r="BI168" s="487" t="str">
        <f t="shared" si="155"/>
        <v/>
      </c>
      <c r="BJ168" s="487" t="str">
        <f t="shared" si="156"/>
        <v/>
      </c>
      <c r="BK168" s="489" t="str">
        <f t="shared" si="157"/>
        <v/>
      </c>
      <c r="BL168" s="495" t="str">
        <f t="shared" si="158"/>
        <v/>
      </c>
      <c r="BM168" s="487" t="str">
        <f t="shared" si="159"/>
        <v/>
      </c>
      <c r="BN168" s="487" t="str">
        <f t="shared" si="160"/>
        <v/>
      </c>
      <c r="BO168" s="487" t="str">
        <f t="shared" si="161"/>
        <v/>
      </c>
      <c r="BP168" s="487">
        <f t="shared" si="162"/>
        <v>0</v>
      </c>
      <c r="BQ168" s="487">
        <f t="shared" si="163"/>
        <v>0</v>
      </c>
      <c r="BR168" s="487">
        <f t="shared" si="164"/>
        <v>0</v>
      </c>
      <c r="BS168" s="487">
        <f t="shared" si="165"/>
        <v>0</v>
      </c>
      <c r="BT168" s="487">
        <f t="shared" si="166"/>
        <v>0</v>
      </c>
      <c r="BU168" s="487">
        <f t="shared" si="167"/>
        <v>0</v>
      </c>
      <c r="BV168" s="487" t="str">
        <f t="shared" si="168"/>
        <v/>
      </c>
      <c r="BW168" s="487">
        <f t="shared" si="169"/>
        <v>0</v>
      </c>
      <c r="BX168" s="487">
        <f t="shared" si="170"/>
        <v>0</v>
      </c>
      <c r="BY168" s="487" t="str">
        <f t="shared" si="171"/>
        <v/>
      </c>
      <c r="BZ168" s="487" t="str">
        <f t="shared" si="172"/>
        <v/>
      </c>
      <c r="CA168" s="489" t="str">
        <f t="shared" si="173"/>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186"/>
        <v>0</v>
      </c>
      <c r="AG169" s="487">
        <f t="shared" si="187"/>
        <v>0</v>
      </c>
      <c r="AH169" s="487">
        <f t="shared" si="188"/>
        <v>0</v>
      </c>
      <c r="AI169" s="487">
        <f t="shared" si="189"/>
        <v>0</v>
      </c>
      <c r="AJ169" s="487">
        <f t="shared" si="190"/>
        <v>-1</v>
      </c>
      <c r="AK169" s="487">
        <f t="shared" si="191"/>
        <v>-1</v>
      </c>
      <c r="AL169" s="487">
        <f t="shared" si="192"/>
        <v>-1</v>
      </c>
      <c r="AM169" s="487">
        <f t="shared" si="193"/>
        <v>-1</v>
      </c>
      <c r="AN169" s="487">
        <f t="shared" si="185"/>
        <v>-1</v>
      </c>
      <c r="AO169" s="487">
        <f t="shared" si="185"/>
        <v>-1</v>
      </c>
      <c r="AP169" s="487">
        <f t="shared" si="185"/>
        <v>0</v>
      </c>
      <c r="AQ169" s="487">
        <f t="shared" si="185"/>
        <v>-1</v>
      </c>
      <c r="AR169" s="487">
        <f t="shared" si="185"/>
        <v>-1</v>
      </c>
      <c r="AS169" s="487">
        <f t="shared" si="185"/>
        <v>0</v>
      </c>
      <c r="AT169" s="487">
        <f t="shared" si="185"/>
        <v>0</v>
      </c>
      <c r="AU169" s="493">
        <f t="shared" si="185"/>
        <v>0</v>
      </c>
      <c r="AV169" s="488" t="str">
        <f t="shared" si="142"/>
        <v/>
      </c>
      <c r="AW169" s="487" t="str">
        <f t="shared" si="143"/>
        <v/>
      </c>
      <c r="AX169" s="487" t="str">
        <f t="shared" si="144"/>
        <v/>
      </c>
      <c r="AY169" s="487" t="str">
        <f t="shared" si="145"/>
        <v/>
      </c>
      <c r="AZ169" s="487">
        <f t="shared" si="146"/>
        <v>0</v>
      </c>
      <c r="BA169" s="487">
        <f t="shared" si="147"/>
        <v>0</v>
      </c>
      <c r="BB169" s="487">
        <f t="shared" si="148"/>
        <v>0</v>
      </c>
      <c r="BC169" s="487">
        <f t="shared" si="149"/>
        <v>0</v>
      </c>
      <c r="BD169" s="487">
        <f t="shared" si="150"/>
        <v>0</v>
      </c>
      <c r="BE169" s="487">
        <f t="shared" si="151"/>
        <v>0</v>
      </c>
      <c r="BF169" s="487" t="str">
        <f t="shared" si="152"/>
        <v/>
      </c>
      <c r="BG169" s="487">
        <f t="shared" si="153"/>
        <v>0</v>
      </c>
      <c r="BH169" s="487">
        <f t="shared" si="154"/>
        <v>0</v>
      </c>
      <c r="BI169" s="487" t="str">
        <f t="shared" si="155"/>
        <v/>
      </c>
      <c r="BJ169" s="487" t="str">
        <f t="shared" si="156"/>
        <v/>
      </c>
      <c r="BK169" s="489" t="str">
        <f t="shared" si="157"/>
        <v/>
      </c>
      <c r="BL169" s="495" t="str">
        <f t="shared" si="158"/>
        <v/>
      </c>
      <c r="BM169" s="487" t="str">
        <f t="shared" si="159"/>
        <v/>
      </c>
      <c r="BN169" s="487" t="str">
        <f t="shared" si="160"/>
        <v/>
      </c>
      <c r="BO169" s="487" t="str">
        <f t="shared" si="161"/>
        <v/>
      </c>
      <c r="BP169" s="487">
        <f t="shared" si="162"/>
        <v>0</v>
      </c>
      <c r="BQ169" s="487">
        <f t="shared" si="163"/>
        <v>0</v>
      </c>
      <c r="BR169" s="487">
        <f t="shared" si="164"/>
        <v>0</v>
      </c>
      <c r="BS169" s="487">
        <f t="shared" si="165"/>
        <v>0</v>
      </c>
      <c r="BT169" s="487">
        <f t="shared" si="166"/>
        <v>0</v>
      </c>
      <c r="BU169" s="487">
        <f t="shared" si="167"/>
        <v>0</v>
      </c>
      <c r="BV169" s="487" t="str">
        <f t="shared" si="168"/>
        <v/>
      </c>
      <c r="BW169" s="487">
        <f t="shared" si="169"/>
        <v>0</v>
      </c>
      <c r="BX169" s="487">
        <f t="shared" si="170"/>
        <v>0</v>
      </c>
      <c r="BY169" s="487" t="str">
        <f t="shared" si="171"/>
        <v/>
      </c>
      <c r="BZ169" s="487" t="str">
        <f t="shared" si="172"/>
        <v/>
      </c>
      <c r="CA169" s="489" t="str">
        <f t="shared" si="173"/>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186"/>
        <v>0</v>
      </c>
      <c r="AG170" s="487">
        <f t="shared" si="187"/>
        <v>0</v>
      </c>
      <c r="AH170" s="487">
        <f t="shared" si="188"/>
        <v>0</v>
      </c>
      <c r="AI170" s="487">
        <f t="shared" si="189"/>
        <v>0</v>
      </c>
      <c r="AJ170" s="487">
        <f t="shared" si="190"/>
        <v>-1</v>
      </c>
      <c r="AK170" s="487">
        <f t="shared" si="191"/>
        <v>-1</v>
      </c>
      <c r="AL170" s="487">
        <f t="shared" si="192"/>
        <v>-1</v>
      </c>
      <c r="AM170" s="487">
        <f t="shared" si="193"/>
        <v>-1</v>
      </c>
      <c r="AN170" s="487">
        <f t="shared" si="185"/>
        <v>-1</v>
      </c>
      <c r="AO170" s="487">
        <f t="shared" si="185"/>
        <v>-1</v>
      </c>
      <c r="AP170" s="487">
        <f t="shared" si="185"/>
        <v>0</v>
      </c>
      <c r="AQ170" s="487">
        <f t="shared" si="185"/>
        <v>-1</v>
      </c>
      <c r="AR170" s="487">
        <f t="shared" si="185"/>
        <v>-1</v>
      </c>
      <c r="AS170" s="487">
        <f t="shared" si="185"/>
        <v>0</v>
      </c>
      <c r="AT170" s="487">
        <f t="shared" si="185"/>
        <v>0</v>
      </c>
      <c r="AU170" s="493">
        <f t="shared" si="185"/>
        <v>0</v>
      </c>
      <c r="AV170" s="488" t="str">
        <f t="shared" si="142"/>
        <v/>
      </c>
      <c r="AW170" s="487" t="str">
        <f t="shared" si="143"/>
        <v/>
      </c>
      <c r="AX170" s="487" t="str">
        <f t="shared" si="144"/>
        <v/>
      </c>
      <c r="AY170" s="487" t="str">
        <f t="shared" si="145"/>
        <v/>
      </c>
      <c r="AZ170" s="487">
        <f t="shared" si="146"/>
        <v>0</v>
      </c>
      <c r="BA170" s="487">
        <f t="shared" si="147"/>
        <v>0</v>
      </c>
      <c r="BB170" s="487">
        <f t="shared" si="148"/>
        <v>0</v>
      </c>
      <c r="BC170" s="487">
        <f t="shared" si="149"/>
        <v>0</v>
      </c>
      <c r="BD170" s="487">
        <f t="shared" si="150"/>
        <v>0</v>
      </c>
      <c r="BE170" s="487">
        <f t="shared" si="151"/>
        <v>0</v>
      </c>
      <c r="BF170" s="487" t="str">
        <f t="shared" si="152"/>
        <v/>
      </c>
      <c r="BG170" s="487">
        <f t="shared" si="153"/>
        <v>0</v>
      </c>
      <c r="BH170" s="487">
        <f t="shared" si="154"/>
        <v>0</v>
      </c>
      <c r="BI170" s="487" t="str">
        <f t="shared" si="155"/>
        <v/>
      </c>
      <c r="BJ170" s="487" t="str">
        <f t="shared" si="156"/>
        <v/>
      </c>
      <c r="BK170" s="489" t="str">
        <f t="shared" si="157"/>
        <v/>
      </c>
      <c r="BL170" s="495" t="str">
        <f t="shared" si="158"/>
        <v/>
      </c>
      <c r="BM170" s="487" t="str">
        <f t="shared" si="159"/>
        <v/>
      </c>
      <c r="BN170" s="487" t="str">
        <f t="shared" si="160"/>
        <v/>
      </c>
      <c r="BO170" s="487" t="str">
        <f t="shared" si="161"/>
        <v/>
      </c>
      <c r="BP170" s="487">
        <f t="shared" si="162"/>
        <v>0</v>
      </c>
      <c r="BQ170" s="487">
        <f t="shared" si="163"/>
        <v>0</v>
      </c>
      <c r="BR170" s="487">
        <f t="shared" si="164"/>
        <v>0</v>
      </c>
      <c r="BS170" s="487">
        <f t="shared" si="165"/>
        <v>0</v>
      </c>
      <c r="BT170" s="487">
        <f t="shared" si="166"/>
        <v>0</v>
      </c>
      <c r="BU170" s="487">
        <f t="shared" si="167"/>
        <v>0</v>
      </c>
      <c r="BV170" s="487" t="str">
        <f t="shared" si="168"/>
        <v/>
      </c>
      <c r="BW170" s="487">
        <f t="shared" si="169"/>
        <v>0</v>
      </c>
      <c r="BX170" s="487">
        <f t="shared" si="170"/>
        <v>0</v>
      </c>
      <c r="BY170" s="487" t="str">
        <f t="shared" si="171"/>
        <v/>
      </c>
      <c r="BZ170" s="487" t="str">
        <f t="shared" si="172"/>
        <v/>
      </c>
      <c r="CA170" s="489" t="str">
        <f t="shared" si="173"/>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186"/>
        <v>0</v>
      </c>
      <c r="AG171" s="487">
        <f t="shared" si="187"/>
        <v>0</v>
      </c>
      <c r="AH171" s="487">
        <f t="shared" si="188"/>
        <v>0</v>
      </c>
      <c r="AI171" s="487">
        <f t="shared" si="189"/>
        <v>0</v>
      </c>
      <c r="AJ171" s="487">
        <f t="shared" si="190"/>
        <v>-1</v>
      </c>
      <c r="AK171" s="487">
        <f t="shared" si="191"/>
        <v>-1</v>
      </c>
      <c r="AL171" s="487">
        <f t="shared" si="192"/>
        <v>-1</v>
      </c>
      <c r="AM171" s="487">
        <f t="shared" si="193"/>
        <v>-1</v>
      </c>
      <c r="AN171" s="487">
        <f t="shared" si="185"/>
        <v>-1</v>
      </c>
      <c r="AO171" s="487">
        <f t="shared" si="185"/>
        <v>-1</v>
      </c>
      <c r="AP171" s="487">
        <f t="shared" si="185"/>
        <v>0</v>
      </c>
      <c r="AQ171" s="487">
        <f t="shared" si="185"/>
        <v>-1</v>
      </c>
      <c r="AR171" s="487">
        <f t="shared" si="185"/>
        <v>-1</v>
      </c>
      <c r="AS171" s="487">
        <f t="shared" si="185"/>
        <v>0</v>
      </c>
      <c r="AT171" s="487">
        <f t="shared" si="185"/>
        <v>0</v>
      </c>
      <c r="AU171" s="493">
        <f t="shared" si="185"/>
        <v>0</v>
      </c>
      <c r="AV171" s="488" t="str">
        <f t="shared" si="142"/>
        <v/>
      </c>
      <c r="AW171" s="487" t="str">
        <f t="shared" si="143"/>
        <v/>
      </c>
      <c r="AX171" s="487" t="str">
        <f t="shared" si="144"/>
        <v/>
      </c>
      <c r="AY171" s="487" t="str">
        <f t="shared" si="145"/>
        <v/>
      </c>
      <c r="AZ171" s="487">
        <f t="shared" si="146"/>
        <v>0</v>
      </c>
      <c r="BA171" s="487">
        <f t="shared" si="147"/>
        <v>0</v>
      </c>
      <c r="BB171" s="487">
        <f t="shared" si="148"/>
        <v>0</v>
      </c>
      <c r="BC171" s="487">
        <f t="shared" si="149"/>
        <v>0</v>
      </c>
      <c r="BD171" s="487">
        <f t="shared" si="150"/>
        <v>0</v>
      </c>
      <c r="BE171" s="487">
        <f t="shared" si="151"/>
        <v>0</v>
      </c>
      <c r="BF171" s="487" t="str">
        <f t="shared" si="152"/>
        <v/>
      </c>
      <c r="BG171" s="487">
        <f t="shared" si="153"/>
        <v>0</v>
      </c>
      <c r="BH171" s="487">
        <f t="shared" si="154"/>
        <v>0</v>
      </c>
      <c r="BI171" s="487" t="str">
        <f t="shared" si="155"/>
        <v/>
      </c>
      <c r="BJ171" s="487" t="str">
        <f t="shared" si="156"/>
        <v/>
      </c>
      <c r="BK171" s="489" t="str">
        <f t="shared" si="157"/>
        <v/>
      </c>
      <c r="BL171" s="495" t="str">
        <f t="shared" si="158"/>
        <v/>
      </c>
      <c r="BM171" s="487" t="str">
        <f t="shared" si="159"/>
        <v/>
      </c>
      <c r="BN171" s="487" t="str">
        <f t="shared" si="160"/>
        <v/>
      </c>
      <c r="BO171" s="487" t="str">
        <f t="shared" si="161"/>
        <v/>
      </c>
      <c r="BP171" s="487">
        <f t="shared" si="162"/>
        <v>0</v>
      </c>
      <c r="BQ171" s="487">
        <f t="shared" si="163"/>
        <v>0</v>
      </c>
      <c r="BR171" s="487">
        <f t="shared" si="164"/>
        <v>0</v>
      </c>
      <c r="BS171" s="487">
        <f t="shared" si="165"/>
        <v>0</v>
      </c>
      <c r="BT171" s="487">
        <f t="shared" si="166"/>
        <v>0</v>
      </c>
      <c r="BU171" s="487">
        <f t="shared" si="167"/>
        <v>0</v>
      </c>
      <c r="BV171" s="487" t="str">
        <f t="shared" si="168"/>
        <v/>
      </c>
      <c r="BW171" s="487">
        <f t="shared" si="169"/>
        <v>0</v>
      </c>
      <c r="BX171" s="487">
        <f t="shared" si="170"/>
        <v>0</v>
      </c>
      <c r="BY171" s="487" t="str">
        <f t="shared" si="171"/>
        <v/>
      </c>
      <c r="BZ171" s="487" t="str">
        <f t="shared" si="172"/>
        <v/>
      </c>
      <c r="CA171" s="489" t="str">
        <f t="shared" si="173"/>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186"/>
        <v>0</v>
      </c>
      <c r="AG172" s="487">
        <f t="shared" si="187"/>
        <v>0</v>
      </c>
      <c r="AH172" s="487">
        <f t="shared" si="188"/>
        <v>0</v>
      </c>
      <c r="AI172" s="487">
        <f t="shared" si="189"/>
        <v>0</v>
      </c>
      <c r="AJ172" s="487">
        <f t="shared" si="190"/>
        <v>-1</v>
      </c>
      <c r="AK172" s="487">
        <f t="shared" si="191"/>
        <v>-1</v>
      </c>
      <c r="AL172" s="487">
        <f t="shared" si="192"/>
        <v>-1</v>
      </c>
      <c r="AM172" s="487">
        <f t="shared" si="193"/>
        <v>-1</v>
      </c>
      <c r="AN172" s="487">
        <f t="shared" si="185"/>
        <v>-1</v>
      </c>
      <c r="AO172" s="487">
        <f t="shared" si="185"/>
        <v>-1</v>
      </c>
      <c r="AP172" s="487">
        <f t="shared" si="185"/>
        <v>0</v>
      </c>
      <c r="AQ172" s="487">
        <f t="shared" si="185"/>
        <v>-1</v>
      </c>
      <c r="AR172" s="487">
        <f t="shared" si="185"/>
        <v>-1</v>
      </c>
      <c r="AS172" s="487">
        <f t="shared" si="185"/>
        <v>0</v>
      </c>
      <c r="AT172" s="487">
        <f t="shared" si="185"/>
        <v>0</v>
      </c>
      <c r="AU172" s="493">
        <f t="shared" si="185"/>
        <v>0</v>
      </c>
      <c r="AV172" s="488" t="str">
        <f t="shared" si="142"/>
        <v/>
      </c>
      <c r="AW172" s="487" t="str">
        <f t="shared" si="143"/>
        <v/>
      </c>
      <c r="AX172" s="487" t="str">
        <f t="shared" si="144"/>
        <v/>
      </c>
      <c r="AY172" s="487" t="str">
        <f t="shared" si="145"/>
        <v/>
      </c>
      <c r="AZ172" s="487">
        <f t="shared" si="146"/>
        <v>0</v>
      </c>
      <c r="BA172" s="487">
        <f t="shared" si="147"/>
        <v>0</v>
      </c>
      <c r="BB172" s="487">
        <f t="shared" si="148"/>
        <v>0</v>
      </c>
      <c r="BC172" s="487">
        <f t="shared" si="149"/>
        <v>0</v>
      </c>
      <c r="BD172" s="487">
        <f t="shared" si="150"/>
        <v>0</v>
      </c>
      <c r="BE172" s="487">
        <f t="shared" si="151"/>
        <v>0</v>
      </c>
      <c r="BF172" s="487" t="str">
        <f t="shared" si="152"/>
        <v/>
      </c>
      <c r="BG172" s="487">
        <f t="shared" si="153"/>
        <v>0</v>
      </c>
      <c r="BH172" s="487">
        <f t="shared" si="154"/>
        <v>0</v>
      </c>
      <c r="BI172" s="487" t="str">
        <f t="shared" si="155"/>
        <v/>
      </c>
      <c r="BJ172" s="487" t="str">
        <f t="shared" si="156"/>
        <v/>
      </c>
      <c r="BK172" s="489" t="str">
        <f t="shared" si="157"/>
        <v/>
      </c>
      <c r="BL172" s="495" t="str">
        <f t="shared" si="158"/>
        <v/>
      </c>
      <c r="BM172" s="487" t="str">
        <f t="shared" si="159"/>
        <v/>
      </c>
      <c r="BN172" s="487" t="str">
        <f t="shared" si="160"/>
        <v/>
      </c>
      <c r="BO172" s="487" t="str">
        <f t="shared" si="161"/>
        <v/>
      </c>
      <c r="BP172" s="487">
        <f t="shared" si="162"/>
        <v>0</v>
      </c>
      <c r="BQ172" s="487">
        <f t="shared" si="163"/>
        <v>0</v>
      </c>
      <c r="BR172" s="487">
        <f t="shared" si="164"/>
        <v>0</v>
      </c>
      <c r="BS172" s="487">
        <f t="shared" si="165"/>
        <v>0</v>
      </c>
      <c r="BT172" s="487">
        <f t="shared" si="166"/>
        <v>0</v>
      </c>
      <c r="BU172" s="487">
        <f t="shared" si="167"/>
        <v>0</v>
      </c>
      <c r="BV172" s="487" t="str">
        <f t="shared" si="168"/>
        <v/>
      </c>
      <c r="BW172" s="487">
        <f t="shared" si="169"/>
        <v>0</v>
      </c>
      <c r="BX172" s="487">
        <f t="shared" si="170"/>
        <v>0</v>
      </c>
      <c r="BY172" s="487" t="str">
        <f t="shared" si="171"/>
        <v/>
      </c>
      <c r="BZ172" s="487" t="str">
        <f t="shared" si="172"/>
        <v/>
      </c>
      <c r="CA172" s="489" t="str">
        <f t="shared" si="173"/>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186"/>
        <v>0</v>
      </c>
      <c r="AG173" s="487">
        <f t="shared" si="187"/>
        <v>0</v>
      </c>
      <c r="AH173" s="487">
        <f t="shared" si="188"/>
        <v>0</v>
      </c>
      <c r="AI173" s="487">
        <f t="shared" si="189"/>
        <v>0</v>
      </c>
      <c r="AJ173" s="487">
        <f t="shared" si="190"/>
        <v>-1</v>
      </c>
      <c r="AK173" s="487">
        <f t="shared" si="191"/>
        <v>-1</v>
      </c>
      <c r="AL173" s="487">
        <f t="shared" si="192"/>
        <v>-1</v>
      </c>
      <c r="AM173" s="487">
        <f t="shared" si="193"/>
        <v>-1</v>
      </c>
      <c r="AN173" s="487">
        <f t="shared" si="185"/>
        <v>-1</v>
      </c>
      <c r="AO173" s="487">
        <f t="shared" si="185"/>
        <v>-1</v>
      </c>
      <c r="AP173" s="487">
        <f t="shared" si="185"/>
        <v>0</v>
      </c>
      <c r="AQ173" s="487">
        <f t="shared" si="185"/>
        <v>-1</v>
      </c>
      <c r="AR173" s="487">
        <f t="shared" si="185"/>
        <v>-1</v>
      </c>
      <c r="AS173" s="487">
        <f t="shared" si="185"/>
        <v>0</v>
      </c>
      <c r="AT173" s="487">
        <f t="shared" si="185"/>
        <v>0</v>
      </c>
      <c r="AU173" s="493">
        <f t="shared" si="185"/>
        <v>0</v>
      </c>
      <c r="AV173" s="488" t="str">
        <f t="shared" si="142"/>
        <v/>
      </c>
      <c r="AW173" s="487" t="str">
        <f t="shared" si="143"/>
        <v/>
      </c>
      <c r="AX173" s="487" t="str">
        <f t="shared" si="144"/>
        <v/>
      </c>
      <c r="AY173" s="487" t="str">
        <f t="shared" si="145"/>
        <v/>
      </c>
      <c r="AZ173" s="487">
        <f t="shared" si="146"/>
        <v>0</v>
      </c>
      <c r="BA173" s="487">
        <f t="shared" si="147"/>
        <v>0</v>
      </c>
      <c r="BB173" s="487">
        <f t="shared" si="148"/>
        <v>0</v>
      </c>
      <c r="BC173" s="487">
        <f t="shared" si="149"/>
        <v>0</v>
      </c>
      <c r="BD173" s="487">
        <f t="shared" si="150"/>
        <v>0</v>
      </c>
      <c r="BE173" s="487">
        <f t="shared" si="151"/>
        <v>0</v>
      </c>
      <c r="BF173" s="487" t="str">
        <f t="shared" si="152"/>
        <v/>
      </c>
      <c r="BG173" s="487">
        <f t="shared" si="153"/>
        <v>0</v>
      </c>
      <c r="BH173" s="487">
        <f t="shared" si="154"/>
        <v>0</v>
      </c>
      <c r="BI173" s="487" t="str">
        <f t="shared" si="155"/>
        <v/>
      </c>
      <c r="BJ173" s="487" t="str">
        <f t="shared" si="156"/>
        <v/>
      </c>
      <c r="BK173" s="489" t="str">
        <f t="shared" si="157"/>
        <v/>
      </c>
      <c r="BL173" s="495" t="str">
        <f t="shared" si="158"/>
        <v/>
      </c>
      <c r="BM173" s="487" t="str">
        <f t="shared" si="159"/>
        <v/>
      </c>
      <c r="BN173" s="487" t="str">
        <f t="shared" si="160"/>
        <v/>
      </c>
      <c r="BO173" s="487" t="str">
        <f t="shared" si="161"/>
        <v/>
      </c>
      <c r="BP173" s="487">
        <f t="shared" si="162"/>
        <v>0</v>
      </c>
      <c r="BQ173" s="487">
        <f t="shared" si="163"/>
        <v>0</v>
      </c>
      <c r="BR173" s="487">
        <f t="shared" si="164"/>
        <v>0</v>
      </c>
      <c r="BS173" s="487">
        <f t="shared" si="165"/>
        <v>0</v>
      </c>
      <c r="BT173" s="487">
        <f t="shared" si="166"/>
        <v>0</v>
      </c>
      <c r="BU173" s="487">
        <f t="shared" si="167"/>
        <v>0</v>
      </c>
      <c r="BV173" s="487" t="str">
        <f t="shared" si="168"/>
        <v/>
      </c>
      <c r="BW173" s="487">
        <f t="shared" si="169"/>
        <v>0</v>
      </c>
      <c r="BX173" s="487">
        <f t="shared" si="170"/>
        <v>0</v>
      </c>
      <c r="BY173" s="487" t="str">
        <f t="shared" si="171"/>
        <v/>
      </c>
      <c r="BZ173" s="487" t="str">
        <f t="shared" si="172"/>
        <v/>
      </c>
      <c r="CA173" s="489" t="str">
        <f t="shared" si="173"/>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186"/>
        <v>0</v>
      </c>
      <c r="AG174" s="487">
        <f t="shared" si="187"/>
        <v>0</v>
      </c>
      <c r="AH174" s="487">
        <f t="shared" si="188"/>
        <v>0</v>
      </c>
      <c r="AI174" s="487">
        <f t="shared" si="189"/>
        <v>0</v>
      </c>
      <c r="AJ174" s="487">
        <f t="shared" si="190"/>
        <v>-1</v>
      </c>
      <c r="AK174" s="487">
        <f t="shared" si="191"/>
        <v>-1</v>
      </c>
      <c r="AL174" s="487">
        <f t="shared" si="192"/>
        <v>-1</v>
      </c>
      <c r="AM174" s="487">
        <f t="shared" si="193"/>
        <v>-1</v>
      </c>
      <c r="AN174" s="487">
        <f t="shared" si="185"/>
        <v>-1</v>
      </c>
      <c r="AO174" s="487">
        <f t="shared" si="185"/>
        <v>-1</v>
      </c>
      <c r="AP174" s="487">
        <f t="shared" si="185"/>
        <v>0</v>
      </c>
      <c r="AQ174" s="487">
        <f t="shared" si="185"/>
        <v>-1</v>
      </c>
      <c r="AR174" s="487">
        <f t="shared" si="185"/>
        <v>-1</v>
      </c>
      <c r="AS174" s="487">
        <f t="shared" si="185"/>
        <v>0</v>
      </c>
      <c r="AT174" s="487">
        <f t="shared" si="185"/>
        <v>0</v>
      </c>
      <c r="AU174" s="493">
        <f t="shared" si="185"/>
        <v>0</v>
      </c>
      <c r="AV174" s="488" t="str">
        <f t="shared" si="142"/>
        <v/>
      </c>
      <c r="AW174" s="487" t="str">
        <f t="shared" si="143"/>
        <v/>
      </c>
      <c r="AX174" s="487" t="str">
        <f t="shared" si="144"/>
        <v/>
      </c>
      <c r="AY174" s="487" t="str">
        <f t="shared" si="145"/>
        <v/>
      </c>
      <c r="AZ174" s="487">
        <f t="shared" si="146"/>
        <v>0</v>
      </c>
      <c r="BA174" s="487">
        <f t="shared" si="147"/>
        <v>0</v>
      </c>
      <c r="BB174" s="487">
        <f t="shared" si="148"/>
        <v>0</v>
      </c>
      <c r="BC174" s="487">
        <f t="shared" si="149"/>
        <v>0</v>
      </c>
      <c r="BD174" s="487">
        <f t="shared" si="150"/>
        <v>0</v>
      </c>
      <c r="BE174" s="487">
        <f t="shared" si="151"/>
        <v>0</v>
      </c>
      <c r="BF174" s="487" t="str">
        <f t="shared" si="152"/>
        <v/>
      </c>
      <c r="BG174" s="487">
        <f t="shared" si="153"/>
        <v>0</v>
      </c>
      <c r="BH174" s="487">
        <f t="shared" si="154"/>
        <v>0</v>
      </c>
      <c r="BI174" s="487" t="str">
        <f t="shared" si="155"/>
        <v/>
      </c>
      <c r="BJ174" s="487" t="str">
        <f t="shared" si="156"/>
        <v/>
      </c>
      <c r="BK174" s="489" t="str">
        <f t="shared" si="157"/>
        <v/>
      </c>
      <c r="BL174" s="495" t="str">
        <f t="shared" si="158"/>
        <v/>
      </c>
      <c r="BM174" s="487" t="str">
        <f t="shared" si="159"/>
        <v/>
      </c>
      <c r="BN174" s="487" t="str">
        <f t="shared" si="160"/>
        <v/>
      </c>
      <c r="BO174" s="487" t="str">
        <f t="shared" si="161"/>
        <v/>
      </c>
      <c r="BP174" s="487">
        <f t="shared" si="162"/>
        <v>0</v>
      </c>
      <c r="BQ174" s="487">
        <f t="shared" si="163"/>
        <v>0</v>
      </c>
      <c r="BR174" s="487">
        <f t="shared" si="164"/>
        <v>0</v>
      </c>
      <c r="BS174" s="487">
        <f t="shared" si="165"/>
        <v>0</v>
      </c>
      <c r="BT174" s="487">
        <f t="shared" si="166"/>
        <v>0</v>
      </c>
      <c r="BU174" s="487">
        <f t="shared" si="167"/>
        <v>0</v>
      </c>
      <c r="BV174" s="487" t="str">
        <f t="shared" si="168"/>
        <v/>
      </c>
      <c r="BW174" s="487">
        <f t="shared" si="169"/>
        <v>0</v>
      </c>
      <c r="BX174" s="487">
        <f t="shared" si="170"/>
        <v>0</v>
      </c>
      <c r="BY174" s="487" t="str">
        <f t="shared" si="171"/>
        <v/>
      </c>
      <c r="BZ174" s="487" t="str">
        <f t="shared" si="172"/>
        <v/>
      </c>
      <c r="CA174" s="489" t="str">
        <f t="shared" si="173"/>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si="186"/>
        <v>0</v>
      </c>
      <c r="AG175" s="487">
        <f t="shared" si="187"/>
        <v>0</v>
      </c>
      <c r="AH175" s="487">
        <f t="shared" si="188"/>
        <v>0</v>
      </c>
      <c r="AI175" s="487">
        <f t="shared" si="189"/>
        <v>0</v>
      </c>
      <c r="AJ175" s="487">
        <f t="shared" si="190"/>
        <v>-1</v>
      </c>
      <c r="AK175" s="487">
        <f t="shared" si="191"/>
        <v>-1</v>
      </c>
      <c r="AL175" s="487">
        <f t="shared" si="192"/>
        <v>-1</v>
      </c>
      <c r="AM175" s="487">
        <f t="shared" si="193"/>
        <v>-1</v>
      </c>
      <c r="AN175" s="487">
        <f t="shared" ref="AN175:AU190" si="194">AN174</f>
        <v>-1</v>
      </c>
      <c r="AO175" s="487">
        <f t="shared" si="194"/>
        <v>-1</v>
      </c>
      <c r="AP175" s="487">
        <f t="shared" si="194"/>
        <v>0</v>
      </c>
      <c r="AQ175" s="487">
        <f t="shared" si="194"/>
        <v>-1</v>
      </c>
      <c r="AR175" s="487">
        <f t="shared" si="194"/>
        <v>-1</v>
      </c>
      <c r="AS175" s="487">
        <f t="shared" si="194"/>
        <v>0</v>
      </c>
      <c r="AT175" s="487">
        <f t="shared" si="194"/>
        <v>0</v>
      </c>
      <c r="AU175" s="493">
        <f t="shared" si="194"/>
        <v>0</v>
      </c>
      <c r="AV175" s="488" t="str">
        <f t="shared" ref="AV175:AV238" si="195">IF(AF175,IFERROR(LEFT($V175,SEARCH(" (",$V175)-1),$V175),"")</f>
        <v/>
      </c>
      <c r="AW175" s="487" t="str">
        <f t="shared" ref="AW175:AW238" si="196">IF(AG175,IFERROR(LEFT($V175,SEARCH(" (",$V175)-1),$V175),"")</f>
        <v/>
      </c>
      <c r="AX175" s="487" t="str">
        <f t="shared" ref="AX175:AX238" si="197">IF(AH175,IFERROR(LEFT($V175,SEARCH(" (",$V175)-1),$V175),"")</f>
        <v/>
      </c>
      <c r="AY175" s="487" t="str">
        <f t="shared" ref="AY175:AY238" si="198">IF(AI175,IFERROR(LEFT($V175,SEARCH(" (",$V175)-1),$V175),"")</f>
        <v/>
      </c>
      <c r="AZ175" s="487">
        <f t="shared" ref="AZ175:AZ238" si="199">IF(AJ175,IFERROR(LEFT($V175,SEARCH(" (",$V175)-1),$V175),"")</f>
        <v>0</v>
      </c>
      <c r="BA175" s="487">
        <f t="shared" ref="BA175:BA238" si="200">IF(AK175,IFERROR(LEFT($V175,SEARCH(" (",$V175)-1),$V175),"")</f>
        <v>0</v>
      </c>
      <c r="BB175" s="487">
        <f t="shared" ref="BB175:BB238" si="201">IF(AL175,IFERROR(LEFT($V175,SEARCH(" (",$V175)-1),$V175),"")</f>
        <v>0</v>
      </c>
      <c r="BC175" s="487">
        <f t="shared" ref="BC175:BC238" si="202">IF(AM175,IFERROR(LEFT($V175,SEARCH(" (",$V175)-1),$V175),"")</f>
        <v>0</v>
      </c>
      <c r="BD175" s="487">
        <f t="shared" ref="BD175:BD238" si="203">IF(AN175,IFERROR(LEFT($V175,SEARCH(" (",$V175)-1),$V175),"")</f>
        <v>0</v>
      </c>
      <c r="BE175" s="487">
        <f t="shared" ref="BE175:BE238" si="204">IF(AO175,IFERROR(LEFT($V175,SEARCH(" (",$V175)-1),$V175),"")</f>
        <v>0</v>
      </c>
      <c r="BF175" s="487" t="str">
        <f t="shared" ref="BF175:BF238" si="205">IF(AP175,IFERROR(LEFT($V175,SEARCH(" (",$V175)-1),$V175),"")</f>
        <v/>
      </c>
      <c r="BG175" s="487">
        <f t="shared" ref="BG175:BG238" si="206">IF(AQ175,IFERROR(LEFT($V175,SEARCH(" (",$V175)-1),$V175),"")</f>
        <v>0</v>
      </c>
      <c r="BH175" s="487">
        <f t="shared" ref="BH175:BH238" si="207">IF(AR175,IFERROR(LEFT($V175,SEARCH(" (",$V175)-1),$V175),"")</f>
        <v>0</v>
      </c>
      <c r="BI175" s="487" t="str">
        <f t="shared" ref="BI175:BI238" si="208">IF(AS175,IFERROR(LEFT($V175,SEARCH(" (",$V175)-1),$V175),"")</f>
        <v/>
      </c>
      <c r="BJ175" s="487" t="str">
        <f t="shared" ref="BJ175:BJ238" si="209">IF(AT175,IFERROR(LEFT($V175,SEARCH(" (",$V175)-1),$V175),"")</f>
        <v/>
      </c>
      <c r="BK175" s="489" t="str">
        <f t="shared" ref="BK175:BK238" si="210">IF(AU175,IFERROR(LEFT($V175,SEARCH(" (",$V175)-1),$V175),"")</f>
        <v/>
      </c>
      <c r="BL175" s="495" t="str">
        <f t="shared" ref="BL175:BL238" si="211">IF(AF175,IFERROR(LEFT($W175,SEARCH(" (",$W175)-1),$W175),"")</f>
        <v/>
      </c>
      <c r="BM175" s="487" t="str">
        <f t="shared" ref="BM175:BM238" si="212">IF(AG175,IFERROR(LEFT($W175,SEARCH(" (",$W175)-1),$W175),"")</f>
        <v/>
      </c>
      <c r="BN175" s="487" t="str">
        <f t="shared" ref="BN175:BN238" si="213">IF(AH175,IFERROR(LEFT($W175,SEARCH(" (",$W175)-1),$W175),"")</f>
        <v/>
      </c>
      <c r="BO175" s="487" t="str">
        <f t="shared" ref="BO175:BO238" si="214">IF(AI175,IFERROR(LEFT($W175,SEARCH(" (",$W175)-1),$W175),"")</f>
        <v/>
      </c>
      <c r="BP175" s="487">
        <f t="shared" ref="BP175:BP238" si="215">IF(AJ175,IFERROR(LEFT($W175,SEARCH(" (",$W175)-1),$W175),"")</f>
        <v>0</v>
      </c>
      <c r="BQ175" s="487">
        <f t="shared" ref="BQ175:BQ238" si="216">IF(AK175,IFERROR(LEFT($W175,SEARCH(" (",$W175)-1),$W175),"")</f>
        <v>0</v>
      </c>
      <c r="BR175" s="487">
        <f t="shared" ref="BR175:BR238" si="217">IF(AL175,IFERROR(LEFT($W175,SEARCH(" (",$W175)-1),$W175),"")</f>
        <v>0</v>
      </c>
      <c r="BS175" s="487">
        <f t="shared" ref="BS175:BS238" si="218">IF(AM175,IFERROR(LEFT($W175,SEARCH(" (",$W175)-1),$W175),"")</f>
        <v>0</v>
      </c>
      <c r="BT175" s="487">
        <f t="shared" ref="BT175:BT238" si="219">IF(AN175,IFERROR(LEFT($W175,SEARCH(" (",$W175)-1),$W175),"")</f>
        <v>0</v>
      </c>
      <c r="BU175" s="487">
        <f t="shared" ref="BU175:BU238" si="220">IF(AO175,IFERROR(LEFT($W175,SEARCH(" (",$W175)-1),$W175),"")</f>
        <v>0</v>
      </c>
      <c r="BV175" s="487" t="str">
        <f t="shared" ref="BV175:BV238" si="221">IF(AP175,IFERROR(LEFT($W175,SEARCH(" (",$W175)-1),$W175),"")</f>
        <v/>
      </c>
      <c r="BW175" s="487">
        <f t="shared" ref="BW175:BW238" si="222">IF(AQ175,IFERROR(LEFT($W175,SEARCH(" (",$W175)-1),$W175),"")</f>
        <v>0</v>
      </c>
      <c r="BX175" s="487">
        <f t="shared" ref="BX175:BX238" si="223">IF(AR175,IFERROR(LEFT($W175,SEARCH(" (",$W175)-1),$W175),"")</f>
        <v>0</v>
      </c>
      <c r="BY175" s="487" t="str">
        <f t="shared" ref="BY175:BY238" si="224">IF(AS175,IFERROR(LEFT($W175,SEARCH(" (",$W175)-1),$W175),"")</f>
        <v/>
      </c>
      <c r="BZ175" s="487" t="str">
        <f t="shared" ref="BZ175:BZ238" si="225">IF(AT175,IFERROR(LEFT($W175,SEARCH(" (",$W175)-1),$W175),"")</f>
        <v/>
      </c>
      <c r="CA175" s="489" t="str">
        <f t="shared" ref="CA175:CA238" si="226">IF(AU175,IFERROR(LEFT($W175,SEARCH(" (",$W175)-1),$W175),"")</f>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186"/>
        <v>0</v>
      </c>
      <c r="AG176" s="487">
        <f t="shared" si="187"/>
        <v>0</v>
      </c>
      <c r="AH176" s="487">
        <f t="shared" si="188"/>
        <v>0</v>
      </c>
      <c r="AI176" s="487">
        <f t="shared" si="189"/>
        <v>0</v>
      </c>
      <c r="AJ176" s="487">
        <f t="shared" si="190"/>
        <v>-1</v>
      </c>
      <c r="AK176" s="487">
        <f t="shared" si="191"/>
        <v>-1</v>
      </c>
      <c r="AL176" s="487">
        <f t="shared" si="192"/>
        <v>-1</v>
      </c>
      <c r="AM176" s="487">
        <f t="shared" si="193"/>
        <v>-1</v>
      </c>
      <c r="AN176" s="487">
        <f t="shared" si="194"/>
        <v>-1</v>
      </c>
      <c r="AO176" s="487">
        <f t="shared" si="194"/>
        <v>-1</v>
      </c>
      <c r="AP176" s="487">
        <f t="shared" si="194"/>
        <v>0</v>
      </c>
      <c r="AQ176" s="487">
        <f t="shared" si="194"/>
        <v>-1</v>
      </c>
      <c r="AR176" s="487">
        <f t="shared" si="194"/>
        <v>-1</v>
      </c>
      <c r="AS176" s="487">
        <f t="shared" si="194"/>
        <v>0</v>
      </c>
      <c r="AT176" s="487">
        <f t="shared" si="194"/>
        <v>0</v>
      </c>
      <c r="AU176" s="493">
        <f t="shared" si="194"/>
        <v>0</v>
      </c>
      <c r="AV176" s="488" t="str">
        <f t="shared" si="195"/>
        <v/>
      </c>
      <c r="AW176" s="487" t="str">
        <f t="shared" si="196"/>
        <v/>
      </c>
      <c r="AX176" s="487" t="str">
        <f t="shared" si="197"/>
        <v/>
      </c>
      <c r="AY176" s="487" t="str">
        <f t="shared" si="198"/>
        <v/>
      </c>
      <c r="AZ176" s="487">
        <f t="shared" si="199"/>
        <v>0</v>
      </c>
      <c r="BA176" s="487">
        <f t="shared" si="200"/>
        <v>0</v>
      </c>
      <c r="BB176" s="487">
        <f t="shared" si="201"/>
        <v>0</v>
      </c>
      <c r="BC176" s="487">
        <f t="shared" si="202"/>
        <v>0</v>
      </c>
      <c r="BD176" s="487">
        <f t="shared" si="203"/>
        <v>0</v>
      </c>
      <c r="BE176" s="487">
        <f t="shared" si="204"/>
        <v>0</v>
      </c>
      <c r="BF176" s="487" t="str">
        <f t="shared" si="205"/>
        <v/>
      </c>
      <c r="BG176" s="487">
        <f t="shared" si="206"/>
        <v>0</v>
      </c>
      <c r="BH176" s="487">
        <f t="shared" si="207"/>
        <v>0</v>
      </c>
      <c r="BI176" s="487" t="str">
        <f t="shared" si="208"/>
        <v/>
      </c>
      <c r="BJ176" s="487" t="str">
        <f t="shared" si="209"/>
        <v/>
      </c>
      <c r="BK176" s="489" t="str">
        <f t="shared" si="210"/>
        <v/>
      </c>
      <c r="BL176" s="495" t="str">
        <f t="shared" si="211"/>
        <v/>
      </c>
      <c r="BM176" s="487" t="str">
        <f t="shared" si="212"/>
        <v/>
      </c>
      <c r="BN176" s="487" t="str">
        <f t="shared" si="213"/>
        <v/>
      </c>
      <c r="BO176" s="487" t="str">
        <f t="shared" si="214"/>
        <v/>
      </c>
      <c r="BP176" s="487">
        <f t="shared" si="215"/>
        <v>0</v>
      </c>
      <c r="BQ176" s="487">
        <f t="shared" si="216"/>
        <v>0</v>
      </c>
      <c r="BR176" s="487">
        <f t="shared" si="217"/>
        <v>0</v>
      </c>
      <c r="BS176" s="487">
        <f t="shared" si="218"/>
        <v>0</v>
      </c>
      <c r="BT176" s="487">
        <f t="shared" si="219"/>
        <v>0</v>
      </c>
      <c r="BU176" s="487">
        <f t="shared" si="220"/>
        <v>0</v>
      </c>
      <c r="BV176" s="487" t="str">
        <f t="shared" si="221"/>
        <v/>
      </c>
      <c r="BW176" s="487">
        <f t="shared" si="222"/>
        <v>0</v>
      </c>
      <c r="BX176" s="487">
        <f t="shared" si="223"/>
        <v>0</v>
      </c>
      <c r="BY176" s="487" t="str">
        <f t="shared" si="224"/>
        <v/>
      </c>
      <c r="BZ176" s="487" t="str">
        <f t="shared" si="225"/>
        <v/>
      </c>
      <c r="CA176" s="489" t="str">
        <f t="shared" si="226"/>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186"/>
        <v>0</v>
      </c>
      <c r="AG177" s="487">
        <f t="shared" si="187"/>
        <v>0</v>
      </c>
      <c r="AH177" s="487">
        <f t="shared" si="188"/>
        <v>0</v>
      </c>
      <c r="AI177" s="487">
        <f t="shared" si="189"/>
        <v>0</v>
      </c>
      <c r="AJ177" s="487">
        <f t="shared" si="190"/>
        <v>-1</v>
      </c>
      <c r="AK177" s="487">
        <f t="shared" si="191"/>
        <v>-1</v>
      </c>
      <c r="AL177" s="487">
        <f t="shared" si="192"/>
        <v>-1</v>
      </c>
      <c r="AM177" s="487">
        <f t="shared" si="193"/>
        <v>-1</v>
      </c>
      <c r="AN177" s="487">
        <f t="shared" si="194"/>
        <v>-1</v>
      </c>
      <c r="AO177" s="487">
        <f t="shared" si="194"/>
        <v>-1</v>
      </c>
      <c r="AP177" s="487">
        <f t="shared" si="194"/>
        <v>0</v>
      </c>
      <c r="AQ177" s="487">
        <f t="shared" si="194"/>
        <v>-1</v>
      </c>
      <c r="AR177" s="487">
        <f t="shared" si="194"/>
        <v>-1</v>
      </c>
      <c r="AS177" s="487">
        <f t="shared" si="194"/>
        <v>0</v>
      </c>
      <c r="AT177" s="487">
        <f t="shared" si="194"/>
        <v>0</v>
      </c>
      <c r="AU177" s="493">
        <f t="shared" si="194"/>
        <v>0</v>
      </c>
      <c r="AV177" s="488" t="str">
        <f t="shared" si="195"/>
        <v/>
      </c>
      <c r="AW177" s="487" t="str">
        <f t="shared" si="196"/>
        <v/>
      </c>
      <c r="AX177" s="487" t="str">
        <f t="shared" si="197"/>
        <v/>
      </c>
      <c r="AY177" s="487" t="str">
        <f t="shared" si="198"/>
        <v/>
      </c>
      <c r="AZ177" s="487">
        <f t="shared" si="199"/>
        <v>0</v>
      </c>
      <c r="BA177" s="487">
        <f t="shared" si="200"/>
        <v>0</v>
      </c>
      <c r="BB177" s="487">
        <f t="shared" si="201"/>
        <v>0</v>
      </c>
      <c r="BC177" s="487">
        <f t="shared" si="202"/>
        <v>0</v>
      </c>
      <c r="BD177" s="487">
        <f t="shared" si="203"/>
        <v>0</v>
      </c>
      <c r="BE177" s="487">
        <f t="shared" si="204"/>
        <v>0</v>
      </c>
      <c r="BF177" s="487" t="str">
        <f t="shared" si="205"/>
        <v/>
      </c>
      <c r="BG177" s="487">
        <f t="shared" si="206"/>
        <v>0</v>
      </c>
      <c r="BH177" s="487">
        <f t="shared" si="207"/>
        <v>0</v>
      </c>
      <c r="BI177" s="487" t="str">
        <f t="shared" si="208"/>
        <v/>
      </c>
      <c r="BJ177" s="487" t="str">
        <f t="shared" si="209"/>
        <v/>
      </c>
      <c r="BK177" s="489" t="str">
        <f t="shared" si="210"/>
        <v/>
      </c>
      <c r="BL177" s="495" t="str">
        <f t="shared" si="211"/>
        <v/>
      </c>
      <c r="BM177" s="487" t="str">
        <f t="shared" si="212"/>
        <v/>
      </c>
      <c r="BN177" s="487" t="str">
        <f t="shared" si="213"/>
        <v/>
      </c>
      <c r="BO177" s="487" t="str">
        <f t="shared" si="214"/>
        <v/>
      </c>
      <c r="BP177" s="487">
        <f t="shared" si="215"/>
        <v>0</v>
      </c>
      <c r="BQ177" s="487">
        <f t="shared" si="216"/>
        <v>0</v>
      </c>
      <c r="BR177" s="487">
        <f t="shared" si="217"/>
        <v>0</v>
      </c>
      <c r="BS177" s="487">
        <f t="shared" si="218"/>
        <v>0</v>
      </c>
      <c r="BT177" s="487">
        <f t="shared" si="219"/>
        <v>0</v>
      </c>
      <c r="BU177" s="487">
        <f t="shared" si="220"/>
        <v>0</v>
      </c>
      <c r="BV177" s="487" t="str">
        <f t="shared" si="221"/>
        <v/>
      </c>
      <c r="BW177" s="487">
        <f t="shared" si="222"/>
        <v>0</v>
      </c>
      <c r="BX177" s="487">
        <f t="shared" si="223"/>
        <v>0</v>
      </c>
      <c r="BY177" s="487" t="str">
        <f t="shared" si="224"/>
        <v/>
      </c>
      <c r="BZ177" s="487" t="str">
        <f t="shared" si="225"/>
        <v/>
      </c>
      <c r="CA177" s="489" t="str">
        <f t="shared" si="226"/>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186"/>
        <v>0</v>
      </c>
      <c r="AG178" s="487">
        <f t="shared" si="187"/>
        <v>0</v>
      </c>
      <c r="AH178" s="487">
        <f t="shared" si="188"/>
        <v>0</v>
      </c>
      <c r="AI178" s="487">
        <f t="shared" si="189"/>
        <v>0</v>
      </c>
      <c r="AJ178" s="487">
        <f t="shared" si="190"/>
        <v>-1</v>
      </c>
      <c r="AK178" s="487">
        <f t="shared" si="191"/>
        <v>-1</v>
      </c>
      <c r="AL178" s="487">
        <f t="shared" si="192"/>
        <v>-1</v>
      </c>
      <c r="AM178" s="487">
        <f t="shared" si="193"/>
        <v>-1</v>
      </c>
      <c r="AN178" s="487">
        <f t="shared" si="194"/>
        <v>-1</v>
      </c>
      <c r="AO178" s="487">
        <f t="shared" si="194"/>
        <v>-1</v>
      </c>
      <c r="AP178" s="487">
        <f t="shared" si="194"/>
        <v>0</v>
      </c>
      <c r="AQ178" s="487">
        <f t="shared" si="194"/>
        <v>-1</v>
      </c>
      <c r="AR178" s="487">
        <f t="shared" si="194"/>
        <v>-1</v>
      </c>
      <c r="AS178" s="487">
        <f t="shared" si="194"/>
        <v>0</v>
      </c>
      <c r="AT178" s="487">
        <f t="shared" si="194"/>
        <v>0</v>
      </c>
      <c r="AU178" s="493">
        <f t="shared" si="194"/>
        <v>0</v>
      </c>
      <c r="AV178" s="488" t="str">
        <f t="shared" si="195"/>
        <v/>
      </c>
      <c r="AW178" s="487" t="str">
        <f t="shared" si="196"/>
        <v/>
      </c>
      <c r="AX178" s="487" t="str">
        <f t="shared" si="197"/>
        <v/>
      </c>
      <c r="AY178" s="487" t="str">
        <f t="shared" si="198"/>
        <v/>
      </c>
      <c r="AZ178" s="487">
        <f t="shared" si="199"/>
        <v>0</v>
      </c>
      <c r="BA178" s="487">
        <f t="shared" si="200"/>
        <v>0</v>
      </c>
      <c r="BB178" s="487">
        <f t="shared" si="201"/>
        <v>0</v>
      </c>
      <c r="BC178" s="487">
        <f t="shared" si="202"/>
        <v>0</v>
      </c>
      <c r="BD178" s="487">
        <f t="shared" si="203"/>
        <v>0</v>
      </c>
      <c r="BE178" s="487">
        <f t="shared" si="204"/>
        <v>0</v>
      </c>
      <c r="BF178" s="487" t="str">
        <f t="shared" si="205"/>
        <v/>
      </c>
      <c r="BG178" s="487">
        <f t="shared" si="206"/>
        <v>0</v>
      </c>
      <c r="BH178" s="487">
        <f t="shared" si="207"/>
        <v>0</v>
      </c>
      <c r="BI178" s="487" t="str">
        <f t="shared" si="208"/>
        <v/>
      </c>
      <c r="BJ178" s="487" t="str">
        <f t="shared" si="209"/>
        <v/>
      </c>
      <c r="BK178" s="489" t="str">
        <f t="shared" si="210"/>
        <v/>
      </c>
      <c r="BL178" s="495" t="str">
        <f t="shared" si="211"/>
        <v/>
      </c>
      <c r="BM178" s="487" t="str">
        <f t="shared" si="212"/>
        <v/>
      </c>
      <c r="BN178" s="487" t="str">
        <f t="shared" si="213"/>
        <v/>
      </c>
      <c r="BO178" s="487" t="str">
        <f t="shared" si="214"/>
        <v/>
      </c>
      <c r="BP178" s="487">
        <f t="shared" si="215"/>
        <v>0</v>
      </c>
      <c r="BQ178" s="487">
        <f t="shared" si="216"/>
        <v>0</v>
      </c>
      <c r="BR178" s="487">
        <f t="shared" si="217"/>
        <v>0</v>
      </c>
      <c r="BS178" s="487">
        <f t="shared" si="218"/>
        <v>0</v>
      </c>
      <c r="BT178" s="487">
        <f t="shared" si="219"/>
        <v>0</v>
      </c>
      <c r="BU178" s="487">
        <f t="shared" si="220"/>
        <v>0</v>
      </c>
      <c r="BV178" s="487" t="str">
        <f t="shared" si="221"/>
        <v/>
      </c>
      <c r="BW178" s="487">
        <f t="shared" si="222"/>
        <v>0</v>
      </c>
      <c r="BX178" s="487">
        <f t="shared" si="223"/>
        <v>0</v>
      </c>
      <c r="BY178" s="487" t="str">
        <f t="shared" si="224"/>
        <v/>
      </c>
      <c r="BZ178" s="487" t="str">
        <f t="shared" si="225"/>
        <v/>
      </c>
      <c r="CA178" s="489" t="str">
        <f t="shared" si="226"/>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186"/>
        <v>0</v>
      </c>
      <c r="AG179" s="487">
        <f t="shared" si="187"/>
        <v>0</v>
      </c>
      <c r="AH179" s="487">
        <f t="shared" si="188"/>
        <v>0</v>
      </c>
      <c r="AI179" s="487">
        <f t="shared" si="189"/>
        <v>0</v>
      </c>
      <c r="AJ179" s="487">
        <f t="shared" si="190"/>
        <v>-1</v>
      </c>
      <c r="AK179" s="487">
        <f t="shared" si="191"/>
        <v>-1</v>
      </c>
      <c r="AL179" s="487">
        <f t="shared" si="192"/>
        <v>-1</v>
      </c>
      <c r="AM179" s="487">
        <f t="shared" si="193"/>
        <v>-1</v>
      </c>
      <c r="AN179" s="487">
        <f t="shared" si="194"/>
        <v>-1</v>
      </c>
      <c r="AO179" s="487">
        <f t="shared" si="194"/>
        <v>-1</v>
      </c>
      <c r="AP179" s="487">
        <f t="shared" si="194"/>
        <v>0</v>
      </c>
      <c r="AQ179" s="487">
        <f t="shared" si="194"/>
        <v>-1</v>
      </c>
      <c r="AR179" s="487">
        <f t="shared" si="194"/>
        <v>-1</v>
      </c>
      <c r="AS179" s="487">
        <f t="shared" si="194"/>
        <v>0</v>
      </c>
      <c r="AT179" s="487">
        <f t="shared" si="194"/>
        <v>0</v>
      </c>
      <c r="AU179" s="493">
        <f t="shared" si="194"/>
        <v>0</v>
      </c>
      <c r="AV179" s="488" t="str">
        <f t="shared" si="195"/>
        <v/>
      </c>
      <c r="AW179" s="487" t="str">
        <f t="shared" si="196"/>
        <v/>
      </c>
      <c r="AX179" s="487" t="str">
        <f t="shared" si="197"/>
        <v/>
      </c>
      <c r="AY179" s="487" t="str">
        <f t="shared" si="198"/>
        <v/>
      </c>
      <c r="AZ179" s="487">
        <f t="shared" si="199"/>
        <v>0</v>
      </c>
      <c r="BA179" s="487">
        <f t="shared" si="200"/>
        <v>0</v>
      </c>
      <c r="BB179" s="487">
        <f t="shared" si="201"/>
        <v>0</v>
      </c>
      <c r="BC179" s="487">
        <f t="shared" si="202"/>
        <v>0</v>
      </c>
      <c r="BD179" s="487">
        <f t="shared" si="203"/>
        <v>0</v>
      </c>
      <c r="BE179" s="487">
        <f t="shared" si="204"/>
        <v>0</v>
      </c>
      <c r="BF179" s="487" t="str">
        <f t="shared" si="205"/>
        <v/>
      </c>
      <c r="BG179" s="487">
        <f t="shared" si="206"/>
        <v>0</v>
      </c>
      <c r="BH179" s="487">
        <f t="shared" si="207"/>
        <v>0</v>
      </c>
      <c r="BI179" s="487" t="str">
        <f t="shared" si="208"/>
        <v/>
      </c>
      <c r="BJ179" s="487" t="str">
        <f t="shared" si="209"/>
        <v/>
      </c>
      <c r="BK179" s="489" t="str">
        <f t="shared" si="210"/>
        <v/>
      </c>
      <c r="BL179" s="495" t="str">
        <f t="shared" si="211"/>
        <v/>
      </c>
      <c r="BM179" s="487" t="str">
        <f t="shared" si="212"/>
        <v/>
      </c>
      <c r="BN179" s="487" t="str">
        <f t="shared" si="213"/>
        <v/>
      </c>
      <c r="BO179" s="487" t="str">
        <f t="shared" si="214"/>
        <v/>
      </c>
      <c r="BP179" s="487">
        <f t="shared" si="215"/>
        <v>0</v>
      </c>
      <c r="BQ179" s="487">
        <f t="shared" si="216"/>
        <v>0</v>
      </c>
      <c r="BR179" s="487">
        <f t="shared" si="217"/>
        <v>0</v>
      </c>
      <c r="BS179" s="487">
        <f t="shared" si="218"/>
        <v>0</v>
      </c>
      <c r="BT179" s="487">
        <f t="shared" si="219"/>
        <v>0</v>
      </c>
      <c r="BU179" s="487">
        <f t="shared" si="220"/>
        <v>0</v>
      </c>
      <c r="BV179" s="487" t="str">
        <f t="shared" si="221"/>
        <v/>
      </c>
      <c r="BW179" s="487">
        <f t="shared" si="222"/>
        <v>0</v>
      </c>
      <c r="BX179" s="487">
        <f t="shared" si="223"/>
        <v>0</v>
      </c>
      <c r="BY179" s="487" t="str">
        <f t="shared" si="224"/>
        <v/>
      </c>
      <c r="BZ179" s="487" t="str">
        <f t="shared" si="225"/>
        <v/>
      </c>
      <c r="CA179" s="489" t="str">
        <f t="shared" si="226"/>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186"/>
        <v>0</v>
      </c>
      <c r="AG180" s="487">
        <f t="shared" si="187"/>
        <v>0</v>
      </c>
      <c r="AH180" s="487">
        <f t="shared" si="188"/>
        <v>0</v>
      </c>
      <c r="AI180" s="487">
        <f t="shared" si="189"/>
        <v>0</v>
      </c>
      <c r="AJ180" s="487">
        <f t="shared" si="190"/>
        <v>-1</v>
      </c>
      <c r="AK180" s="487">
        <f t="shared" si="191"/>
        <v>-1</v>
      </c>
      <c r="AL180" s="487">
        <f t="shared" si="192"/>
        <v>-1</v>
      </c>
      <c r="AM180" s="487">
        <f t="shared" si="193"/>
        <v>-1</v>
      </c>
      <c r="AN180" s="487">
        <f t="shared" si="194"/>
        <v>-1</v>
      </c>
      <c r="AO180" s="487">
        <f t="shared" si="194"/>
        <v>-1</v>
      </c>
      <c r="AP180" s="487">
        <f t="shared" si="194"/>
        <v>0</v>
      </c>
      <c r="AQ180" s="487">
        <f t="shared" si="194"/>
        <v>-1</v>
      </c>
      <c r="AR180" s="487">
        <f t="shared" si="194"/>
        <v>-1</v>
      </c>
      <c r="AS180" s="487">
        <f t="shared" si="194"/>
        <v>0</v>
      </c>
      <c r="AT180" s="487">
        <f t="shared" si="194"/>
        <v>0</v>
      </c>
      <c r="AU180" s="493">
        <f t="shared" si="194"/>
        <v>0</v>
      </c>
      <c r="AV180" s="488" t="str">
        <f t="shared" si="195"/>
        <v/>
      </c>
      <c r="AW180" s="487" t="str">
        <f t="shared" si="196"/>
        <v/>
      </c>
      <c r="AX180" s="487" t="str">
        <f t="shared" si="197"/>
        <v/>
      </c>
      <c r="AY180" s="487" t="str">
        <f t="shared" si="198"/>
        <v/>
      </c>
      <c r="AZ180" s="487">
        <f t="shared" si="199"/>
        <v>0</v>
      </c>
      <c r="BA180" s="487">
        <f t="shared" si="200"/>
        <v>0</v>
      </c>
      <c r="BB180" s="487">
        <f t="shared" si="201"/>
        <v>0</v>
      </c>
      <c r="BC180" s="487">
        <f t="shared" si="202"/>
        <v>0</v>
      </c>
      <c r="BD180" s="487">
        <f t="shared" si="203"/>
        <v>0</v>
      </c>
      <c r="BE180" s="487">
        <f t="shared" si="204"/>
        <v>0</v>
      </c>
      <c r="BF180" s="487" t="str">
        <f t="shared" si="205"/>
        <v/>
      </c>
      <c r="BG180" s="487">
        <f t="shared" si="206"/>
        <v>0</v>
      </c>
      <c r="BH180" s="487">
        <f t="shared" si="207"/>
        <v>0</v>
      </c>
      <c r="BI180" s="487" t="str">
        <f t="shared" si="208"/>
        <v/>
      </c>
      <c r="BJ180" s="487" t="str">
        <f t="shared" si="209"/>
        <v/>
      </c>
      <c r="BK180" s="489" t="str">
        <f t="shared" si="210"/>
        <v/>
      </c>
      <c r="BL180" s="495" t="str">
        <f t="shared" si="211"/>
        <v/>
      </c>
      <c r="BM180" s="487" t="str">
        <f t="shared" si="212"/>
        <v/>
      </c>
      <c r="BN180" s="487" t="str">
        <f t="shared" si="213"/>
        <v/>
      </c>
      <c r="BO180" s="487" t="str">
        <f t="shared" si="214"/>
        <v/>
      </c>
      <c r="BP180" s="487">
        <f t="shared" si="215"/>
        <v>0</v>
      </c>
      <c r="BQ180" s="487">
        <f t="shared" si="216"/>
        <v>0</v>
      </c>
      <c r="BR180" s="487">
        <f t="shared" si="217"/>
        <v>0</v>
      </c>
      <c r="BS180" s="487">
        <f t="shared" si="218"/>
        <v>0</v>
      </c>
      <c r="BT180" s="487">
        <f t="shared" si="219"/>
        <v>0</v>
      </c>
      <c r="BU180" s="487">
        <f t="shared" si="220"/>
        <v>0</v>
      </c>
      <c r="BV180" s="487" t="str">
        <f t="shared" si="221"/>
        <v/>
      </c>
      <c r="BW180" s="487">
        <f t="shared" si="222"/>
        <v>0</v>
      </c>
      <c r="BX180" s="487">
        <f t="shared" si="223"/>
        <v>0</v>
      </c>
      <c r="BY180" s="487" t="str">
        <f t="shared" si="224"/>
        <v/>
      </c>
      <c r="BZ180" s="487" t="str">
        <f t="shared" si="225"/>
        <v/>
      </c>
      <c r="CA180" s="489" t="str">
        <f t="shared" si="226"/>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186"/>
        <v>0</v>
      </c>
      <c r="AG181" s="487">
        <f t="shared" si="187"/>
        <v>0</v>
      </c>
      <c r="AH181" s="487">
        <f t="shared" si="188"/>
        <v>0</v>
      </c>
      <c r="AI181" s="487">
        <f t="shared" si="189"/>
        <v>0</v>
      </c>
      <c r="AJ181" s="487">
        <f t="shared" si="190"/>
        <v>-1</v>
      </c>
      <c r="AK181" s="487">
        <f t="shared" si="191"/>
        <v>-1</v>
      </c>
      <c r="AL181" s="487">
        <f t="shared" si="192"/>
        <v>-1</v>
      </c>
      <c r="AM181" s="487">
        <f t="shared" si="193"/>
        <v>-1</v>
      </c>
      <c r="AN181" s="487">
        <f t="shared" si="194"/>
        <v>-1</v>
      </c>
      <c r="AO181" s="487">
        <f t="shared" si="194"/>
        <v>-1</v>
      </c>
      <c r="AP181" s="487">
        <f t="shared" si="194"/>
        <v>0</v>
      </c>
      <c r="AQ181" s="487">
        <f t="shared" si="194"/>
        <v>-1</v>
      </c>
      <c r="AR181" s="487">
        <f t="shared" si="194"/>
        <v>-1</v>
      </c>
      <c r="AS181" s="487">
        <f t="shared" si="194"/>
        <v>0</v>
      </c>
      <c r="AT181" s="487">
        <f t="shared" si="194"/>
        <v>0</v>
      </c>
      <c r="AU181" s="493">
        <f t="shared" si="194"/>
        <v>0</v>
      </c>
      <c r="AV181" s="488" t="str">
        <f t="shared" si="195"/>
        <v/>
      </c>
      <c r="AW181" s="487" t="str">
        <f t="shared" si="196"/>
        <v/>
      </c>
      <c r="AX181" s="487" t="str">
        <f t="shared" si="197"/>
        <v/>
      </c>
      <c r="AY181" s="487" t="str">
        <f t="shared" si="198"/>
        <v/>
      </c>
      <c r="AZ181" s="487">
        <f t="shared" si="199"/>
        <v>0</v>
      </c>
      <c r="BA181" s="487">
        <f t="shared" si="200"/>
        <v>0</v>
      </c>
      <c r="BB181" s="487">
        <f t="shared" si="201"/>
        <v>0</v>
      </c>
      <c r="BC181" s="487">
        <f t="shared" si="202"/>
        <v>0</v>
      </c>
      <c r="BD181" s="487">
        <f t="shared" si="203"/>
        <v>0</v>
      </c>
      <c r="BE181" s="487">
        <f t="shared" si="204"/>
        <v>0</v>
      </c>
      <c r="BF181" s="487" t="str">
        <f t="shared" si="205"/>
        <v/>
      </c>
      <c r="BG181" s="487">
        <f t="shared" si="206"/>
        <v>0</v>
      </c>
      <c r="BH181" s="487">
        <f t="shared" si="207"/>
        <v>0</v>
      </c>
      <c r="BI181" s="487" t="str">
        <f t="shared" si="208"/>
        <v/>
      </c>
      <c r="BJ181" s="487" t="str">
        <f t="shared" si="209"/>
        <v/>
      </c>
      <c r="BK181" s="489" t="str">
        <f t="shared" si="210"/>
        <v/>
      </c>
      <c r="BL181" s="495" t="str">
        <f t="shared" si="211"/>
        <v/>
      </c>
      <c r="BM181" s="487" t="str">
        <f t="shared" si="212"/>
        <v/>
      </c>
      <c r="BN181" s="487" t="str">
        <f t="shared" si="213"/>
        <v/>
      </c>
      <c r="BO181" s="487" t="str">
        <f t="shared" si="214"/>
        <v/>
      </c>
      <c r="BP181" s="487">
        <f t="shared" si="215"/>
        <v>0</v>
      </c>
      <c r="BQ181" s="487">
        <f t="shared" si="216"/>
        <v>0</v>
      </c>
      <c r="BR181" s="487">
        <f t="shared" si="217"/>
        <v>0</v>
      </c>
      <c r="BS181" s="487">
        <f t="shared" si="218"/>
        <v>0</v>
      </c>
      <c r="BT181" s="487">
        <f t="shared" si="219"/>
        <v>0</v>
      </c>
      <c r="BU181" s="487">
        <f t="shared" si="220"/>
        <v>0</v>
      </c>
      <c r="BV181" s="487" t="str">
        <f t="shared" si="221"/>
        <v/>
      </c>
      <c r="BW181" s="487">
        <f t="shared" si="222"/>
        <v>0</v>
      </c>
      <c r="BX181" s="487">
        <f t="shared" si="223"/>
        <v>0</v>
      </c>
      <c r="BY181" s="487" t="str">
        <f t="shared" si="224"/>
        <v/>
      </c>
      <c r="BZ181" s="487" t="str">
        <f t="shared" si="225"/>
        <v/>
      </c>
      <c r="CA181" s="489" t="str">
        <f t="shared" si="226"/>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186"/>
        <v>0</v>
      </c>
      <c r="AG182" s="487">
        <f t="shared" si="187"/>
        <v>0</v>
      </c>
      <c r="AH182" s="487">
        <f t="shared" si="188"/>
        <v>0</v>
      </c>
      <c r="AI182" s="487">
        <f t="shared" si="189"/>
        <v>0</v>
      </c>
      <c r="AJ182" s="487">
        <f t="shared" si="190"/>
        <v>-1</v>
      </c>
      <c r="AK182" s="487">
        <f t="shared" si="191"/>
        <v>-1</v>
      </c>
      <c r="AL182" s="487">
        <f t="shared" si="192"/>
        <v>-1</v>
      </c>
      <c r="AM182" s="487">
        <f t="shared" si="193"/>
        <v>-1</v>
      </c>
      <c r="AN182" s="487">
        <f t="shared" si="194"/>
        <v>-1</v>
      </c>
      <c r="AO182" s="487">
        <f t="shared" si="194"/>
        <v>-1</v>
      </c>
      <c r="AP182" s="487">
        <f t="shared" si="194"/>
        <v>0</v>
      </c>
      <c r="AQ182" s="487">
        <f t="shared" si="194"/>
        <v>-1</v>
      </c>
      <c r="AR182" s="487">
        <f t="shared" si="194"/>
        <v>-1</v>
      </c>
      <c r="AS182" s="487">
        <f t="shared" si="194"/>
        <v>0</v>
      </c>
      <c r="AT182" s="487">
        <f t="shared" si="194"/>
        <v>0</v>
      </c>
      <c r="AU182" s="493">
        <f t="shared" si="194"/>
        <v>0</v>
      </c>
      <c r="AV182" s="488" t="str">
        <f t="shared" si="195"/>
        <v/>
      </c>
      <c r="AW182" s="487" t="str">
        <f t="shared" si="196"/>
        <v/>
      </c>
      <c r="AX182" s="487" t="str">
        <f t="shared" si="197"/>
        <v/>
      </c>
      <c r="AY182" s="487" t="str">
        <f t="shared" si="198"/>
        <v/>
      </c>
      <c r="AZ182" s="487">
        <f t="shared" si="199"/>
        <v>0</v>
      </c>
      <c r="BA182" s="487">
        <f t="shared" si="200"/>
        <v>0</v>
      </c>
      <c r="BB182" s="487">
        <f t="shared" si="201"/>
        <v>0</v>
      </c>
      <c r="BC182" s="487">
        <f t="shared" si="202"/>
        <v>0</v>
      </c>
      <c r="BD182" s="487">
        <f t="shared" si="203"/>
        <v>0</v>
      </c>
      <c r="BE182" s="487">
        <f t="shared" si="204"/>
        <v>0</v>
      </c>
      <c r="BF182" s="487" t="str">
        <f t="shared" si="205"/>
        <v/>
      </c>
      <c r="BG182" s="487">
        <f t="shared" si="206"/>
        <v>0</v>
      </c>
      <c r="BH182" s="487">
        <f t="shared" si="207"/>
        <v>0</v>
      </c>
      <c r="BI182" s="487" t="str">
        <f t="shared" si="208"/>
        <v/>
      </c>
      <c r="BJ182" s="487" t="str">
        <f t="shared" si="209"/>
        <v/>
      </c>
      <c r="BK182" s="489" t="str">
        <f t="shared" si="210"/>
        <v/>
      </c>
      <c r="BL182" s="495" t="str">
        <f t="shared" si="211"/>
        <v/>
      </c>
      <c r="BM182" s="487" t="str">
        <f t="shared" si="212"/>
        <v/>
      </c>
      <c r="BN182" s="487" t="str">
        <f t="shared" si="213"/>
        <v/>
      </c>
      <c r="BO182" s="487" t="str">
        <f t="shared" si="214"/>
        <v/>
      </c>
      <c r="BP182" s="487">
        <f t="shared" si="215"/>
        <v>0</v>
      </c>
      <c r="BQ182" s="487">
        <f t="shared" si="216"/>
        <v>0</v>
      </c>
      <c r="BR182" s="487">
        <f t="shared" si="217"/>
        <v>0</v>
      </c>
      <c r="BS182" s="487">
        <f t="shared" si="218"/>
        <v>0</v>
      </c>
      <c r="BT182" s="487">
        <f t="shared" si="219"/>
        <v>0</v>
      </c>
      <c r="BU182" s="487">
        <f t="shared" si="220"/>
        <v>0</v>
      </c>
      <c r="BV182" s="487" t="str">
        <f t="shared" si="221"/>
        <v/>
      </c>
      <c r="BW182" s="487">
        <f t="shared" si="222"/>
        <v>0</v>
      </c>
      <c r="BX182" s="487">
        <f t="shared" si="223"/>
        <v>0</v>
      </c>
      <c r="BY182" s="487" t="str">
        <f t="shared" si="224"/>
        <v/>
      </c>
      <c r="BZ182" s="487" t="str">
        <f t="shared" si="225"/>
        <v/>
      </c>
      <c r="CA182" s="489" t="str">
        <f t="shared" si="226"/>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186"/>
        <v>0</v>
      </c>
      <c r="AG183" s="487">
        <f t="shared" si="187"/>
        <v>0</v>
      </c>
      <c r="AH183" s="487">
        <f t="shared" si="188"/>
        <v>0</v>
      </c>
      <c r="AI183" s="487">
        <f t="shared" si="189"/>
        <v>0</v>
      </c>
      <c r="AJ183" s="487">
        <f t="shared" si="190"/>
        <v>-1</v>
      </c>
      <c r="AK183" s="487">
        <f t="shared" si="191"/>
        <v>-1</v>
      </c>
      <c r="AL183" s="487">
        <f t="shared" si="192"/>
        <v>-1</v>
      </c>
      <c r="AM183" s="487">
        <f t="shared" si="193"/>
        <v>-1</v>
      </c>
      <c r="AN183" s="487">
        <f t="shared" si="194"/>
        <v>-1</v>
      </c>
      <c r="AO183" s="487">
        <f t="shared" si="194"/>
        <v>-1</v>
      </c>
      <c r="AP183" s="487">
        <f t="shared" si="194"/>
        <v>0</v>
      </c>
      <c r="AQ183" s="487">
        <f t="shared" si="194"/>
        <v>-1</v>
      </c>
      <c r="AR183" s="487">
        <f t="shared" si="194"/>
        <v>-1</v>
      </c>
      <c r="AS183" s="487">
        <f t="shared" si="194"/>
        <v>0</v>
      </c>
      <c r="AT183" s="487">
        <f t="shared" si="194"/>
        <v>0</v>
      </c>
      <c r="AU183" s="493">
        <f t="shared" si="194"/>
        <v>0</v>
      </c>
      <c r="AV183" s="488" t="str">
        <f t="shared" si="195"/>
        <v/>
      </c>
      <c r="AW183" s="487" t="str">
        <f t="shared" si="196"/>
        <v/>
      </c>
      <c r="AX183" s="487" t="str">
        <f t="shared" si="197"/>
        <v/>
      </c>
      <c r="AY183" s="487" t="str">
        <f t="shared" si="198"/>
        <v/>
      </c>
      <c r="AZ183" s="487">
        <f t="shared" si="199"/>
        <v>0</v>
      </c>
      <c r="BA183" s="487">
        <f t="shared" si="200"/>
        <v>0</v>
      </c>
      <c r="BB183" s="487">
        <f t="shared" si="201"/>
        <v>0</v>
      </c>
      <c r="BC183" s="487">
        <f t="shared" si="202"/>
        <v>0</v>
      </c>
      <c r="BD183" s="487">
        <f t="shared" si="203"/>
        <v>0</v>
      </c>
      <c r="BE183" s="487">
        <f t="shared" si="204"/>
        <v>0</v>
      </c>
      <c r="BF183" s="487" t="str">
        <f t="shared" si="205"/>
        <v/>
      </c>
      <c r="BG183" s="487">
        <f t="shared" si="206"/>
        <v>0</v>
      </c>
      <c r="BH183" s="487">
        <f t="shared" si="207"/>
        <v>0</v>
      </c>
      <c r="BI183" s="487" t="str">
        <f t="shared" si="208"/>
        <v/>
      </c>
      <c r="BJ183" s="487" t="str">
        <f t="shared" si="209"/>
        <v/>
      </c>
      <c r="BK183" s="489" t="str">
        <f t="shared" si="210"/>
        <v/>
      </c>
      <c r="BL183" s="495" t="str">
        <f t="shared" si="211"/>
        <v/>
      </c>
      <c r="BM183" s="487" t="str">
        <f t="shared" si="212"/>
        <v/>
      </c>
      <c r="BN183" s="487" t="str">
        <f t="shared" si="213"/>
        <v/>
      </c>
      <c r="BO183" s="487" t="str">
        <f t="shared" si="214"/>
        <v/>
      </c>
      <c r="BP183" s="487">
        <f t="shared" si="215"/>
        <v>0</v>
      </c>
      <c r="BQ183" s="487">
        <f t="shared" si="216"/>
        <v>0</v>
      </c>
      <c r="BR183" s="487">
        <f t="shared" si="217"/>
        <v>0</v>
      </c>
      <c r="BS183" s="487">
        <f t="shared" si="218"/>
        <v>0</v>
      </c>
      <c r="BT183" s="487">
        <f t="shared" si="219"/>
        <v>0</v>
      </c>
      <c r="BU183" s="487">
        <f t="shared" si="220"/>
        <v>0</v>
      </c>
      <c r="BV183" s="487" t="str">
        <f t="shared" si="221"/>
        <v/>
      </c>
      <c r="BW183" s="487">
        <f t="shared" si="222"/>
        <v>0</v>
      </c>
      <c r="BX183" s="487">
        <f t="shared" si="223"/>
        <v>0</v>
      </c>
      <c r="BY183" s="487" t="str">
        <f t="shared" si="224"/>
        <v/>
      </c>
      <c r="BZ183" s="487" t="str">
        <f t="shared" si="225"/>
        <v/>
      </c>
      <c r="CA183" s="489" t="str">
        <f t="shared" si="226"/>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186"/>
        <v>0</v>
      </c>
      <c r="AG184" s="487">
        <f t="shared" si="187"/>
        <v>0</v>
      </c>
      <c r="AH184" s="487">
        <f t="shared" si="188"/>
        <v>0</v>
      </c>
      <c r="AI184" s="487">
        <f t="shared" si="189"/>
        <v>0</v>
      </c>
      <c r="AJ184" s="487">
        <f t="shared" si="190"/>
        <v>-1</v>
      </c>
      <c r="AK184" s="487">
        <f t="shared" si="191"/>
        <v>-1</v>
      </c>
      <c r="AL184" s="487">
        <f t="shared" si="192"/>
        <v>-1</v>
      </c>
      <c r="AM184" s="487">
        <f t="shared" si="193"/>
        <v>-1</v>
      </c>
      <c r="AN184" s="487">
        <f t="shared" si="194"/>
        <v>-1</v>
      </c>
      <c r="AO184" s="487">
        <f t="shared" si="194"/>
        <v>-1</v>
      </c>
      <c r="AP184" s="487">
        <f t="shared" si="194"/>
        <v>0</v>
      </c>
      <c r="AQ184" s="487">
        <f t="shared" si="194"/>
        <v>-1</v>
      </c>
      <c r="AR184" s="487">
        <f t="shared" si="194"/>
        <v>-1</v>
      </c>
      <c r="AS184" s="487">
        <f t="shared" si="194"/>
        <v>0</v>
      </c>
      <c r="AT184" s="487">
        <f t="shared" si="194"/>
        <v>0</v>
      </c>
      <c r="AU184" s="493">
        <f t="shared" si="194"/>
        <v>0</v>
      </c>
      <c r="AV184" s="488" t="str">
        <f t="shared" si="195"/>
        <v/>
      </c>
      <c r="AW184" s="487" t="str">
        <f t="shared" si="196"/>
        <v/>
      </c>
      <c r="AX184" s="487" t="str">
        <f t="shared" si="197"/>
        <v/>
      </c>
      <c r="AY184" s="487" t="str">
        <f t="shared" si="198"/>
        <v/>
      </c>
      <c r="AZ184" s="487">
        <f t="shared" si="199"/>
        <v>0</v>
      </c>
      <c r="BA184" s="487">
        <f t="shared" si="200"/>
        <v>0</v>
      </c>
      <c r="BB184" s="487">
        <f t="shared" si="201"/>
        <v>0</v>
      </c>
      <c r="BC184" s="487">
        <f t="shared" si="202"/>
        <v>0</v>
      </c>
      <c r="BD184" s="487">
        <f t="shared" si="203"/>
        <v>0</v>
      </c>
      <c r="BE184" s="487">
        <f t="shared" si="204"/>
        <v>0</v>
      </c>
      <c r="BF184" s="487" t="str">
        <f t="shared" si="205"/>
        <v/>
      </c>
      <c r="BG184" s="487">
        <f t="shared" si="206"/>
        <v>0</v>
      </c>
      <c r="BH184" s="487">
        <f t="shared" si="207"/>
        <v>0</v>
      </c>
      <c r="BI184" s="487" t="str">
        <f t="shared" si="208"/>
        <v/>
      </c>
      <c r="BJ184" s="487" t="str">
        <f t="shared" si="209"/>
        <v/>
      </c>
      <c r="BK184" s="489" t="str">
        <f t="shared" si="210"/>
        <v/>
      </c>
      <c r="BL184" s="495" t="str">
        <f t="shared" si="211"/>
        <v/>
      </c>
      <c r="BM184" s="487" t="str">
        <f t="shared" si="212"/>
        <v/>
      </c>
      <c r="BN184" s="487" t="str">
        <f t="shared" si="213"/>
        <v/>
      </c>
      <c r="BO184" s="487" t="str">
        <f t="shared" si="214"/>
        <v/>
      </c>
      <c r="BP184" s="487">
        <f t="shared" si="215"/>
        <v>0</v>
      </c>
      <c r="BQ184" s="487">
        <f t="shared" si="216"/>
        <v>0</v>
      </c>
      <c r="BR184" s="487">
        <f t="shared" si="217"/>
        <v>0</v>
      </c>
      <c r="BS184" s="487">
        <f t="shared" si="218"/>
        <v>0</v>
      </c>
      <c r="BT184" s="487">
        <f t="shared" si="219"/>
        <v>0</v>
      </c>
      <c r="BU184" s="487">
        <f t="shared" si="220"/>
        <v>0</v>
      </c>
      <c r="BV184" s="487" t="str">
        <f t="shared" si="221"/>
        <v/>
      </c>
      <c r="BW184" s="487">
        <f t="shared" si="222"/>
        <v>0</v>
      </c>
      <c r="BX184" s="487">
        <f t="shared" si="223"/>
        <v>0</v>
      </c>
      <c r="BY184" s="487" t="str">
        <f t="shared" si="224"/>
        <v/>
      </c>
      <c r="BZ184" s="487" t="str">
        <f t="shared" si="225"/>
        <v/>
      </c>
      <c r="CA184" s="489" t="str">
        <f t="shared" si="226"/>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186"/>
        <v>0</v>
      </c>
      <c r="AG185" s="487">
        <f t="shared" si="187"/>
        <v>0</v>
      </c>
      <c r="AH185" s="487">
        <f t="shared" si="188"/>
        <v>0</v>
      </c>
      <c r="AI185" s="487">
        <f t="shared" si="189"/>
        <v>0</v>
      </c>
      <c r="AJ185" s="487">
        <f t="shared" si="190"/>
        <v>-1</v>
      </c>
      <c r="AK185" s="487">
        <f t="shared" si="191"/>
        <v>-1</v>
      </c>
      <c r="AL185" s="487">
        <f t="shared" si="192"/>
        <v>-1</v>
      </c>
      <c r="AM185" s="487">
        <f t="shared" si="193"/>
        <v>-1</v>
      </c>
      <c r="AN185" s="487">
        <f t="shared" si="194"/>
        <v>-1</v>
      </c>
      <c r="AO185" s="487">
        <f t="shared" si="194"/>
        <v>-1</v>
      </c>
      <c r="AP185" s="487">
        <f t="shared" si="194"/>
        <v>0</v>
      </c>
      <c r="AQ185" s="487">
        <f t="shared" si="194"/>
        <v>-1</v>
      </c>
      <c r="AR185" s="487">
        <f t="shared" si="194"/>
        <v>-1</v>
      </c>
      <c r="AS185" s="487">
        <f t="shared" si="194"/>
        <v>0</v>
      </c>
      <c r="AT185" s="487">
        <f t="shared" si="194"/>
        <v>0</v>
      </c>
      <c r="AU185" s="493">
        <f t="shared" si="194"/>
        <v>0</v>
      </c>
      <c r="AV185" s="488" t="str">
        <f t="shared" si="195"/>
        <v/>
      </c>
      <c r="AW185" s="487" t="str">
        <f t="shared" si="196"/>
        <v/>
      </c>
      <c r="AX185" s="487" t="str">
        <f t="shared" si="197"/>
        <v/>
      </c>
      <c r="AY185" s="487" t="str">
        <f t="shared" si="198"/>
        <v/>
      </c>
      <c r="AZ185" s="487">
        <f t="shared" si="199"/>
        <v>0</v>
      </c>
      <c r="BA185" s="487">
        <f t="shared" si="200"/>
        <v>0</v>
      </c>
      <c r="BB185" s="487">
        <f t="shared" si="201"/>
        <v>0</v>
      </c>
      <c r="BC185" s="487">
        <f t="shared" si="202"/>
        <v>0</v>
      </c>
      <c r="BD185" s="487">
        <f t="shared" si="203"/>
        <v>0</v>
      </c>
      <c r="BE185" s="487">
        <f t="shared" si="204"/>
        <v>0</v>
      </c>
      <c r="BF185" s="487" t="str">
        <f t="shared" si="205"/>
        <v/>
      </c>
      <c r="BG185" s="487">
        <f t="shared" si="206"/>
        <v>0</v>
      </c>
      <c r="BH185" s="487">
        <f t="shared" si="207"/>
        <v>0</v>
      </c>
      <c r="BI185" s="487" t="str">
        <f t="shared" si="208"/>
        <v/>
      </c>
      <c r="BJ185" s="487" t="str">
        <f t="shared" si="209"/>
        <v/>
      </c>
      <c r="BK185" s="489" t="str">
        <f t="shared" si="210"/>
        <v/>
      </c>
      <c r="BL185" s="495" t="str">
        <f t="shared" si="211"/>
        <v/>
      </c>
      <c r="BM185" s="487" t="str">
        <f t="shared" si="212"/>
        <v/>
      </c>
      <c r="BN185" s="487" t="str">
        <f t="shared" si="213"/>
        <v/>
      </c>
      <c r="BO185" s="487" t="str">
        <f t="shared" si="214"/>
        <v/>
      </c>
      <c r="BP185" s="487">
        <f t="shared" si="215"/>
        <v>0</v>
      </c>
      <c r="BQ185" s="487">
        <f t="shared" si="216"/>
        <v>0</v>
      </c>
      <c r="BR185" s="487">
        <f t="shared" si="217"/>
        <v>0</v>
      </c>
      <c r="BS185" s="487">
        <f t="shared" si="218"/>
        <v>0</v>
      </c>
      <c r="BT185" s="487">
        <f t="shared" si="219"/>
        <v>0</v>
      </c>
      <c r="BU185" s="487">
        <f t="shared" si="220"/>
        <v>0</v>
      </c>
      <c r="BV185" s="487" t="str">
        <f t="shared" si="221"/>
        <v/>
      </c>
      <c r="BW185" s="487">
        <f t="shared" si="222"/>
        <v>0</v>
      </c>
      <c r="BX185" s="487">
        <f t="shared" si="223"/>
        <v>0</v>
      </c>
      <c r="BY185" s="487" t="str">
        <f t="shared" si="224"/>
        <v/>
      </c>
      <c r="BZ185" s="487" t="str">
        <f t="shared" si="225"/>
        <v/>
      </c>
      <c r="CA185" s="489" t="str">
        <f t="shared" si="226"/>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186"/>
        <v>0</v>
      </c>
      <c r="AG186" s="487">
        <f t="shared" si="187"/>
        <v>0</v>
      </c>
      <c r="AH186" s="487">
        <f t="shared" si="188"/>
        <v>0</v>
      </c>
      <c r="AI186" s="487">
        <f t="shared" si="189"/>
        <v>0</v>
      </c>
      <c r="AJ186" s="487">
        <f t="shared" si="190"/>
        <v>-1</v>
      </c>
      <c r="AK186" s="487">
        <f t="shared" si="191"/>
        <v>-1</v>
      </c>
      <c r="AL186" s="487">
        <f t="shared" si="192"/>
        <v>-1</v>
      </c>
      <c r="AM186" s="487">
        <f t="shared" si="193"/>
        <v>-1</v>
      </c>
      <c r="AN186" s="487">
        <f t="shared" si="194"/>
        <v>-1</v>
      </c>
      <c r="AO186" s="487">
        <f t="shared" si="194"/>
        <v>-1</v>
      </c>
      <c r="AP186" s="487">
        <f t="shared" si="194"/>
        <v>0</v>
      </c>
      <c r="AQ186" s="487">
        <f t="shared" si="194"/>
        <v>-1</v>
      </c>
      <c r="AR186" s="487">
        <f t="shared" si="194"/>
        <v>-1</v>
      </c>
      <c r="AS186" s="487">
        <f t="shared" si="194"/>
        <v>0</v>
      </c>
      <c r="AT186" s="487">
        <f t="shared" si="194"/>
        <v>0</v>
      </c>
      <c r="AU186" s="493">
        <f t="shared" si="194"/>
        <v>0</v>
      </c>
      <c r="AV186" s="488" t="str">
        <f t="shared" si="195"/>
        <v/>
      </c>
      <c r="AW186" s="487" t="str">
        <f t="shared" si="196"/>
        <v/>
      </c>
      <c r="AX186" s="487" t="str">
        <f t="shared" si="197"/>
        <v/>
      </c>
      <c r="AY186" s="487" t="str">
        <f t="shared" si="198"/>
        <v/>
      </c>
      <c r="AZ186" s="487">
        <f t="shared" si="199"/>
        <v>0</v>
      </c>
      <c r="BA186" s="487">
        <f t="shared" si="200"/>
        <v>0</v>
      </c>
      <c r="BB186" s="487">
        <f t="shared" si="201"/>
        <v>0</v>
      </c>
      <c r="BC186" s="487">
        <f t="shared" si="202"/>
        <v>0</v>
      </c>
      <c r="BD186" s="487">
        <f t="shared" si="203"/>
        <v>0</v>
      </c>
      <c r="BE186" s="487">
        <f t="shared" si="204"/>
        <v>0</v>
      </c>
      <c r="BF186" s="487" t="str">
        <f t="shared" si="205"/>
        <v/>
      </c>
      <c r="BG186" s="487">
        <f t="shared" si="206"/>
        <v>0</v>
      </c>
      <c r="BH186" s="487">
        <f t="shared" si="207"/>
        <v>0</v>
      </c>
      <c r="BI186" s="487" t="str">
        <f t="shared" si="208"/>
        <v/>
      </c>
      <c r="BJ186" s="487" t="str">
        <f t="shared" si="209"/>
        <v/>
      </c>
      <c r="BK186" s="489" t="str">
        <f t="shared" si="210"/>
        <v/>
      </c>
      <c r="BL186" s="495" t="str">
        <f t="shared" si="211"/>
        <v/>
      </c>
      <c r="BM186" s="487" t="str">
        <f t="shared" si="212"/>
        <v/>
      </c>
      <c r="BN186" s="487" t="str">
        <f t="shared" si="213"/>
        <v/>
      </c>
      <c r="BO186" s="487" t="str">
        <f t="shared" si="214"/>
        <v/>
      </c>
      <c r="BP186" s="487">
        <f t="shared" si="215"/>
        <v>0</v>
      </c>
      <c r="BQ186" s="487">
        <f t="shared" si="216"/>
        <v>0</v>
      </c>
      <c r="BR186" s="487">
        <f t="shared" si="217"/>
        <v>0</v>
      </c>
      <c r="BS186" s="487">
        <f t="shared" si="218"/>
        <v>0</v>
      </c>
      <c r="BT186" s="487">
        <f t="shared" si="219"/>
        <v>0</v>
      </c>
      <c r="BU186" s="487">
        <f t="shared" si="220"/>
        <v>0</v>
      </c>
      <c r="BV186" s="487" t="str">
        <f t="shared" si="221"/>
        <v/>
      </c>
      <c r="BW186" s="487">
        <f t="shared" si="222"/>
        <v>0</v>
      </c>
      <c r="BX186" s="487">
        <f t="shared" si="223"/>
        <v>0</v>
      </c>
      <c r="BY186" s="487" t="str">
        <f t="shared" si="224"/>
        <v/>
      </c>
      <c r="BZ186" s="487" t="str">
        <f t="shared" si="225"/>
        <v/>
      </c>
      <c r="CA186" s="489" t="str">
        <f t="shared" si="226"/>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186"/>
        <v>0</v>
      </c>
      <c r="AG187" s="487">
        <f t="shared" si="187"/>
        <v>0</v>
      </c>
      <c r="AH187" s="487">
        <f t="shared" si="188"/>
        <v>0</v>
      </c>
      <c r="AI187" s="487">
        <f t="shared" si="189"/>
        <v>0</v>
      </c>
      <c r="AJ187" s="487">
        <f t="shared" si="190"/>
        <v>-1</v>
      </c>
      <c r="AK187" s="487">
        <f t="shared" si="191"/>
        <v>-1</v>
      </c>
      <c r="AL187" s="487">
        <f t="shared" si="192"/>
        <v>-1</v>
      </c>
      <c r="AM187" s="487">
        <f t="shared" si="193"/>
        <v>-1</v>
      </c>
      <c r="AN187" s="487">
        <f t="shared" si="194"/>
        <v>-1</v>
      </c>
      <c r="AO187" s="487">
        <f t="shared" si="194"/>
        <v>-1</v>
      </c>
      <c r="AP187" s="487">
        <f t="shared" si="194"/>
        <v>0</v>
      </c>
      <c r="AQ187" s="487">
        <f t="shared" si="194"/>
        <v>-1</v>
      </c>
      <c r="AR187" s="487">
        <f t="shared" si="194"/>
        <v>-1</v>
      </c>
      <c r="AS187" s="487">
        <f t="shared" si="194"/>
        <v>0</v>
      </c>
      <c r="AT187" s="487">
        <f t="shared" si="194"/>
        <v>0</v>
      </c>
      <c r="AU187" s="493">
        <f t="shared" si="194"/>
        <v>0</v>
      </c>
      <c r="AV187" s="488" t="str">
        <f t="shared" si="195"/>
        <v/>
      </c>
      <c r="AW187" s="487" t="str">
        <f t="shared" si="196"/>
        <v/>
      </c>
      <c r="AX187" s="487" t="str">
        <f t="shared" si="197"/>
        <v/>
      </c>
      <c r="AY187" s="487" t="str">
        <f t="shared" si="198"/>
        <v/>
      </c>
      <c r="AZ187" s="487">
        <f t="shared" si="199"/>
        <v>0</v>
      </c>
      <c r="BA187" s="487">
        <f t="shared" si="200"/>
        <v>0</v>
      </c>
      <c r="BB187" s="487">
        <f t="shared" si="201"/>
        <v>0</v>
      </c>
      <c r="BC187" s="487">
        <f t="shared" si="202"/>
        <v>0</v>
      </c>
      <c r="BD187" s="487">
        <f t="shared" si="203"/>
        <v>0</v>
      </c>
      <c r="BE187" s="487">
        <f t="shared" si="204"/>
        <v>0</v>
      </c>
      <c r="BF187" s="487" t="str">
        <f t="shared" si="205"/>
        <v/>
      </c>
      <c r="BG187" s="487">
        <f t="shared" si="206"/>
        <v>0</v>
      </c>
      <c r="BH187" s="487">
        <f t="shared" si="207"/>
        <v>0</v>
      </c>
      <c r="BI187" s="487" t="str">
        <f t="shared" si="208"/>
        <v/>
      </c>
      <c r="BJ187" s="487" t="str">
        <f t="shared" si="209"/>
        <v/>
      </c>
      <c r="BK187" s="489" t="str">
        <f t="shared" si="210"/>
        <v/>
      </c>
      <c r="BL187" s="495" t="str">
        <f t="shared" si="211"/>
        <v/>
      </c>
      <c r="BM187" s="487" t="str">
        <f t="shared" si="212"/>
        <v/>
      </c>
      <c r="BN187" s="487" t="str">
        <f t="shared" si="213"/>
        <v/>
      </c>
      <c r="BO187" s="487" t="str">
        <f t="shared" si="214"/>
        <v/>
      </c>
      <c r="BP187" s="487">
        <f t="shared" si="215"/>
        <v>0</v>
      </c>
      <c r="BQ187" s="487">
        <f t="shared" si="216"/>
        <v>0</v>
      </c>
      <c r="BR187" s="487">
        <f t="shared" si="217"/>
        <v>0</v>
      </c>
      <c r="BS187" s="487">
        <f t="shared" si="218"/>
        <v>0</v>
      </c>
      <c r="BT187" s="487">
        <f t="shared" si="219"/>
        <v>0</v>
      </c>
      <c r="BU187" s="487">
        <f t="shared" si="220"/>
        <v>0</v>
      </c>
      <c r="BV187" s="487" t="str">
        <f t="shared" si="221"/>
        <v/>
      </c>
      <c r="BW187" s="487">
        <f t="shared" si="222"/>
        <v>0</v>
      </c>
      <c r="BX187" s="487">
        <f t="shared" si="223"/>
        <v>0</v>
      </c>
      <c r="BY187" s="487" t="str">
        <f t="shared" si="224"/>
        <v/>
      </c>
      <c r="BZ187" s="487" t="str">
        <f t="shared" si="225"/>
        <v/>
      </c>
      <c r="CA187" s="489" t="str">
        <f t="shared" si="226"/>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186"/>
        <v>0</v>
      </c>
      <c r="AG188" s="487">
        <f t="shared" si="187"/>
        <v>0</v>
      </c>
      <c r="AH188" s="487">
        <f t="shared" si="188"/>
        <v>0</v>
      </c>
      <c r="AI188" s="487">
        <f t="shared" si="189"/>
        <v>0</v>
      </c>
      <c r="AJ188" s="487">
        <f t="shared" si="190"/>
        <v>-1</v>
      </c>
      <c r="AK188" s="487">
        <f t="shared" si="191"/>
        <v>-1</v>
      </c>
      <c r="AL188" s="487">
        <f t="shared" si="192"/>
        <v>-1</v>
      </c>
      <c r="AM188" s="487">
        <f t="shared" si="193"/>
        <v>-1</v>
      </c>
      <c r="AN188" s="487">
        <f t="shared" si="194"/>
        <v>-1</v>
      </c>
      <c r="AO188" s="487">
        <f t="shared" si="194"/>
        <v>-1</v>
      </c>
      <c r="AP188" s="487">
        <f t="shared" si="194"/>
        <v>0</v>
      </c>
      <c r="AQ188" s="487">
        <f t="shared" si="194"/>
        <v>-1</v>
      </c>
      <c r="AR188" s="487">
        <f t="shared" si="194"/>
        <v>-1</v>
      </c>
      <c r="AS188" s="487">
        <f t="shared" si="194"/>
        <v>0</v>
      </c>
      <c r="AT188" s="487">
        <f t="shared" si="194"/>
        <v>0</v>
      </c>
      <c r="AU188" s="493">
        <f t="shared" si="194"/>
        <v>0</v>
      </c>
      <c r="AV188" s="488" t="str">
        <f t="shared" si="195"/>
        <v/>
      </c>
      <c r="AW188" s="487" t="str">
        <f t="shared" si="196"/>
        <v/>
      </c>
      <c r="AX188" s="487" t="str">
        <f t="shared" si="197"/>
        <v/>
      </c>
      <c r="AY188" s="487" t="str">
        <f t="shared" si="198"/>
        <v/>
      </c>
      <c r="AZ188" s="487">
        <f t="shared" si="199"/>
        <v>0</v>
      </c>
      <c r="BA188" s="487">
        <f t="shared" si="200"/>
        <v>0</v>
      </c>
      <c r="BB188" s="487">
        <f t="shared" si="201"/>
        <v>0</v>
      </c>
      <c r="BC188" s="487">
        <f t="shared" si="202"/>
        <v>0</v>
      </c>
      <c r="BD188" s="487">
        <f t="shared" si="203"/>
        <v>0</v>
      </c>
      <c r="BE188" s="487">
        <f t="shared" si="204"/>
        <v>0</v>
      </c>
      <c r="BF188" s="487" t="str">
        <f t="shared" si="205"/>
        <v/>
      </c>
      <c r="BG188" s="487">
        <f t="shared" si="206"/>
        <v>0</v>
      </c>
      <c r="BH188" s="487">
        <f t="shared" si="207"/>
        <v>0</v>
      </c>
      <c r="BI188" s="487" t="str">
        <f t="shared" si="208"/>
        <v/>
      </c>
      <c r="BJ188" s="487" t="str">
        <f t="shared" si="209"/>
        <v/>
      </c>
      <c r="BK188" s="489" t="str">
        <f t="shared" si="210"/>
        <v/>
      </c>
      <c r="BL188" s="495" t="str">
        <f t="shared" si="211"/>
        <v/>
      </c>
      <c r="BM188" s="487" t="str">
        <f t="shared" si="212"/>
        <v/>
      </c>
      <c r="BN188" s="487" t="str">
        <f t="shared" si="213"/>
        <v/>
      </c>
      <c r="BO188" s="487" t="str">
        <f t="shared" si="214"/>
        <v/>
      </c>
      <c r="BP188" s="487">
        <f t="shared" si="215"/>
        <v>0</v>
      </c>
      <c r="BQ188" s="487">
        <f t="shared" si="216"/>
        <v>0</v>
      </c>
      <c r="BR188" s="487">
        <f t="shared" si="217"/>
        <v>0</v>
      </c>
      <c r="BS188" s="487">
        <f t="shared" si="218"/>
        <v>0</v>
      </c>
      <c r="BT188" s="487">
        <f t="shared" si="219"/>
        <v>0</v>
      </c>
      <c r="BU188" s="487">
        <f t="shared" si="220"/>
        <v>0</v>
      </c>
      <c r="BV188" s="487" t="str">
        <f t="shared" si="221"/>
        <v/>
      </c>
      <c r="BW188" s="487">
        <f t="shared" si="222"/>
        <v>0</v>
      </c>
      <c r="BX188" s="487">
        <f t="shared" si="223"/>
        <v>0</v>
      </c>
      <c r="BY188" s="487" t="str">
        <f t="shared" si="224"/>
        <v/>
      </c>
      <c r="BZ188" s="487" t="str">
        <f t="shared" si="225"/>
        <v/>
      </c>
      <c r="CA188" s="489" t="str">
        <f t="shared" si="226"/>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186"/>
        <v>0</v>
      </c>
      <c r="AG189" s="487">
        <f t="shared" si="187"/>
        <v>0</v>
      </c>
      <c r="AH189" s="487">
        <f t="shared" si="188"/>
        <v>0</v>
      </c>
      <c r="AI189" s="487">
        <f t="shared" si="189"/>
        <v>0</v>
      </c>
      <c r="AJ189" s="487">
        <f t="shared" si="190"/>
        <v>-1</v>
      </c>
      <c r="AK189" s="487">
        <f t="shared" si="191"/>
        <v>-1</v>
      </c>
      <c r="AL189" s="487">
        <f t="shared" si="192"/>
        <v>-1</v>
      </c>
      <c r="AM189" s="487">
        <f t="shared" si="193"/>
        <v>-1</v>
      </c>
      <c r="AN189" s="487">
        <f t="shared" si="194"/>
        <v>-1</v>
      </c>
      <c r="AO189" s="487">
        <f t="shared" si="194"/>
        <v>-1</v>
      </c>
      <c r="AP189" s="487">
        <f t="shared" si="194"/>
        <v>0</v>
      </c>
      <c r="AQ189" s="487">
        <f t="shared" si="194"/>
        <v>-1</v>
      </c>
      <c r="AR189" s="487">
        <f t="shared" si="194"/>
        <v>-1</v>
      </c>
      <c r="AS189" s="487">
        <f t="shared" si="194"/>
        <v>0</v>
      </c>
      <c r="AT189" s="487">
        <f t="shared" si="194"/>
        <v>0</v>
      </c>
      <c r="AU189" s="493">
        <f t="shared" si="194"/>
        <v>0</v>
      </c>
      <c r="AV189" s="488" t="str">
        <f t="shared" si="195"/>
        <v/>
      </c>
      <c r="AW189" s="487" t="str">
        <f t="shared" si="196"/>
        <v/>
      </c>
      <c r="AX189" s="487" t="str">
        <f t="shared" si="197"/>
        <v/>
      </c>
      <c r="AY189" s="487" t="str">
        <f t="shared" si="198"/>
        <v/>
      </c>
      <c r="AZ189" s="487">
        <f t="shared" si="199"/>
        <v>0</v>
      </c>
      <c r="BA189" s="487">
        <f t="shared" si="200"/>
        <v>0</v>
      </c>
      <c r="BB189" s="487">
        <f t="shared" si="201"/>
        <v>0</v>
      </c>
      <c r="BC189" s="487">
        <f t="shared" si="202"/>
        <v>0</v>
      </c>
      <c r="BD189" s="487">
        <f t="shared" si="203"/>
        <v>0</v>
      </c>
      <c r="BE189" s="487">
        <f t="shared" si="204"/>
        <v>0</v>
      </c>
      <c r="BF189" s="487" t="str">
        <f t="shared" si="205"/>
        <v/>
      </c>
      <c r="BG189" s="487">
        <f t="shared" si="206"/>
        <v>0</v>
      </c>
      <c r="BH189" s="487">
        <f t="shared" si="207"/>
        <v>0</v>
      </c>
      <c r="BI189" s="487" t="str">
        <f t="shared" si="208"/>
        <v/>
      </c>
      <c r="BJ189" s="487" t="str">
        <f t="shared" si="209"/>
        <v/>
      </c>
      <c r="BK189" s="489" t="str">
        <f t="shared" si="210"/>
        <v/>
      </c>
      <c r="BL189" s="495" t="str">
        <f t="shared" si="211"/>
        <v/>
      </c>
      <c r="BM189" s="487" t="str">
        <f t="shared" si="212"/>
        <v/>
      </c>
      <c r="BN189" s="487" t="str">
        <f t="shared" si="213"/>
        <v/>
      </c>
      <c r="BO189" s="487" t="str">
        <f t="shared" si="214"/>
        <v/>
      </c>
      <c r="BP189" s="487">
        <f t="shared" si="215"/>
        <v>0</v>
      </c>
      <c r="BQ189" s="487">
        <f t="shared" si="216"/>
        <v>0</v>
      </c>
      <c r="BR189" s="487">
        <f t="shared" si="217"/>
        <v>0</v>
      </c>
      <c r="BS189" s="487">
        <f t="shared" si="218"/>
        <v>0</v>
      </c>
      <c r="BT189" s="487">
        <f t="shared" si="219"/>
        <v>0</v>
      </c>
      <c r="BU189" s="487">
        <f t="shared" si="220"/>
        <v>0</v>
      </c>
      <c r="BV189" s="487" t="str">
        <f t="shared" si="221"/>
        <v/>
      </c>
      <c r="BW189" s="487">
        <f t="shared" si="222"/>
        <v>0</v>
      </c>
      <c r="BX189" s="487">
        <f t="shared" si="223"/>
        <v>0</v>
      </c>
      <c r="BY189" s="487" t="str">
        <f t="shared" si="224"/>
        <v/>
      </c>
      <c r="BZ189" s="487" t="str">
        <f t="shared" si="225"/>
        <v/>
      </c>
      <c r="CA189" s="489" t="str">
        <f t="shared" si="226"/>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186"/>
        <v>0</v>
      </c>
      <c r="AG190" s="487">
        <f t="shared" si="187"/>
        <v>0</v>
      </c>
      <c r="AH190" s="487">
        <f t="shared" si="188"/>
        <v>0</v>
      </c>
      <c r="AI190" s="487">
        <f t="shared" si="189"/>
        <v>0</v>
      </c>
      <c r="AJ190" s="487">
        <f t="shared" si="190"/>
        <v>-1</v>
      </c>
      <c r="AK190" s="487">
        <f t="shared" si="191"/>
        <v>-1</v>
      </c>
      <c r="AL190" s="487">
        <f t="shared" si="192"/>
        <v>-1</v>
      </c>
      <c r="AM190" s="487">
        <f t="shared" si="193"/>
        <v>-1</v>
      </c>
      <c r="AN190" s="487">
        <f t="shared" si="194"/>
        <v>-1</v>
      </c>
      <c r="AO190" s="487">
        <f t="shared" si="194"/>
        <v>-1</v>
      </c>
      <c r="AP190" s="487">
        <f t="shared" si="194"/>
        <v>0</v>
      </c>
      <c r="AQ190" s="487">
        <f t="shared" si="194"/>
        <v>-1</v>
      </c>
      <c r="AR190" s="487">
        <f t="shared" si="194"/>
        <v>-1</v>
      </c>
      <c r="AS190" s="487">
        <f t="shared" si="194"/>
        <v>0</v>
      </c>
      <c r="AT190" s="487">
        <f t="shared" si="194"/>
        <v>0</v>
      </c>
      <c r="AU190" s="493">
        <f t="shared" si="194"/>
        <v>0</v>
      </c>
      <c r="AV190" s="488" t="str">
        <f t="shared" si="195"/>
        <v/>
      </c>
      <c r="AW190" s="487" t="str">
        <f t="shared" si="196"/>
        <v/>
      </c>
      <c r="AX190" s="487" t="str">
        <f t="shared" si="197"/>
        <v/>
      </c>
      <c r="AY190" s="487" t="str">
        <f t="shared" si="198"/>
        <v/>
      </c>
      <c r="AZ190" s="487">
        <f t="shared" si="199"/>
        <v>0</v>
      </c>
      <c r="BA190" s="487">
        <f t="shared" si="200"/>
        <v>0</v>
      </c>
      <c r="BB190" s="487">
        <f t="shared" si="201"/>
        <v>0</v>
      </c>
      <c r="BC190" s="487">
        <f t="shared" si="202"/>
        <v>0</v>
      </c>
      <c r="BD190" s="487">
        <f t="shared" si="203"/>
        <v>0</v>
      </c>
      <c r="BE190" s="487">
        <f t="shared" si="204"/>
        <v>0</v>
      </c>
      <c r="BF190" s="487" t="str">
        <f t="shared" si="205"/>
        <v/>
      </c>
      <c r="BG190" s="487">
        <f t="shared" si="206"/>
        <v>0</v>
      </c>
      <c r="BH190" s="487">
        <f t="shared" si="207"/>
        <v>0</v>
      </c>
      <c r="BI190" s="487" t="str">
        <f t="shared" si="208"/>
        <v/>
      </c>
      <c r="BJ190" s="487" t="str">
        <f t="shared" si="209"/>
        <v/>
      </c>
      <c r="BK190" s="489" t="str">
        <f t="shared" si="210"/>
        <v/>
      </c>
      <c r="BL190" s="495" t="str">
        <f t="shared" si="211"/>
        <v/>
      </c>
      <c r="BM190" s="487" t="str">
        <f t="shared" si="212"/>
        <v/>
      </c>
      <c r="BN190" s="487" t="str">
        <f t="shared" si="213"/>
        <v/>
      </c>
      <c r="BO190" s="487" t="str">
        <f t="shared" si="214"/>
        <v/>
      </c>
      <c r="BP190" s="487">
        <f t="shared" si="215"/>
        <v>0</v>
      </c>
      <c r="BQ190" s="487">
        <f t="shared" si="216"/>
        <v>0</v>
      </c>
      <c r="BR190" s="487">
        <f t="shared" si="217"/>
        <v>0</v>
      </c>
      <c r="BS190" s="487">
        <f t="shared" si="218"/>
        <v>0</v>
      </c>
      <c r="BT190" s="487">
        <f t="shared" si="219"/>
        <v>0</v>
      </c>
      <c r="BU190" s="487">
        <f t="shared" si="220"/>
        <v>0</v>
      </c>
      <c r="BV190" s="487" t="str">
        <f t="shared" si="221"/>
        <v/>
      </c>
      <c r="BW190" s="487">
        <f t="shared" si="222"/>
        <v>0</v>
      </c>
      <c r="BX190" s="487">
        <f t="shared" si="223"/>
        <v>0</v>
      </c>
      <c r="BY190" s="487" t="str">
        <f t="shared" si="224"/>
        <v/>
      </c>
      <c r="BZ190" s="487" t="str">
        <f t="shared" si="225"/>
        <v/>
      </c>
      <c r="CA190" s="489" t="str">
        <f t="shared" si="226"/>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si="186"/>
        <v>0</v>
      </c>
      <c r="AG191" s="487">
        <f t="shared" si="187"/>
        <v>0</v>
      </c>
      <c r="AH191" s="487">
        <f t="shared" si="188"/>
        <v>0</v>
      </c>
      <c r="AI191" s="487">
        <f t="shared" si="189"/>
        <v>0</v>
      </c>
      <c r="AJ191" s="487">
        <f t="shared" si="190"/>
        <v>-1</v>
      </c>
      <c r="AK191" s="487">
        <f t="shared" si="191"/>
        <v>-1</v>
      </c>
      <c r="AL191" s="487">
        <f t="shared" si="192"/>
        <v>-1</v>
      </c>
      <c r="AM191" s="487">
        <f t="shared" si="193"/>
        <v>-1</v>
      </c>
      <c r="AN191" s="487">
        <f t="shared" ref="AN191:AU206" si="227">AN190</f>
        <v>-1</v>
      </c>
      <c r="AO191" s="487">
        <f t="shared" si="227"/>
        <v>-1</v>
      </c>
      <c r="AP191" s="487">
        <f t="shared" si="227"/>
        <v>0</v>
      </c>
      <c r="AQ191" s="487">
        <f t="shared" si="227"/>
        <v>-1</v>
      </c>
      <c r="AR191" s="487">
        <f t="shared" si="227"/>
        <v>-1</v>
      </c>
      <c r="AS191" s="487">
        <f t="shared" si="227"/>
        <v>0</v>
      </c>
      <c r="AT191" s="487">
        <f t="shared" si="227"/>
        <v>0</v>
      </c>
      <c r="AU191" s="493">
        <f t="shared" si="227"/>
        <v>0</v>
      </c>
      <c r="AV191" s="488" t="str">
        <f t="shared" si="195"/>
        <v/>
      </c>
      <c r="AW191" s="487" t="str">
        <f t="shared" si="196"/>
        <v/>
      </c>
      <c r="AX191" s="487" t="str">
        <f t="shared" si="197"/>
        <v/>
      </c>
      <c r="AY191" s="487" t="str">
        <f t="shared" si="198"/>
        <v/>
      </c>
      <c r="AZ191" s="487">
        <f t="shared" si="199"/>
        <v>0</v>
      </c>
      <c r="BA191" s="487">
        <f t="shared" si="200"/>
        <v>0</v>
      </c>
      <c r="BB191" s="487">
        <f t="shared" si="201"/>
        <v>0</v>
      </c>
      <c r="BC191" s="487">
        <f t="shared" si="202"/>
        <v>0</v>
      </c>
      <c r="BD191" s="487">
        <f t="shared" si="203"/>
        <v>0</v>
      </c>
      <c r="BE191" s="487">
        <f t="shared" si="204"/>
        <v>0</v>
      </c>
      <c r="BF191" s="487" t="str">
        <f t="shared" si="205"/>
        <v/>
      </c>
      <c r="BG191" s="487">
        <f t="shared" si="206"/>
        <v>0</v>
      </c>
      <c r="BH191" s="487">
        <f t="shared" si="207"/>
        <v>0</v>
      </c>
      <c r="BI191" s="487" t="str">
        <f t="shared" si="208"/>
        <v/>
      </c>
      <c r="BJ191" s="487" t="str">
        <f t="shared" si="209"/>
        <v/>
      </c>
      <c r="BK191" s="489" t="str">
        <f t="shared" si="210"/>
        <v/>
      </c>
      <c r="BL191" s="495" t="str">
        <f t="shared" si="211"/>
        <v/>
      </c>
      <c r="BM191" s="487" t="str">
        <f t="shared" si="212"/>
        <v/>
      </c>
      <c r="BN191" s="487" t="str">
        <f t="shared" si="213"/>
        <v/>
      </c>
      <c r="BO191" s="487" t="str">
        <f t="shared" si="214"/>
        <v/>
      </c>
      <c r="BP191" s="487">
        <f t="shared" si="215"/>
        <v>0</v>
      </c>
      <c r="BQ191" s="487">
        <f t="shared" si="216"/>
        <v>0</v>
      </c>
      <c r="BR191" s="487">
        <f t="shared" si="217"/>
        <v>0</v>
      </c>
      <c r="BS191" s="487">
        <f t="shared" si="218"/>
        <v>0</v>
      </c>
      <c r="BT191" s="487">
        <f t="shared" si="219"/>
        <v>0</v>
      </c>
      <c r="BU191" s="487">
        <f t="shared" si="220"/>
        <v>0</v>
      </c>
      <c r="BV191" s="487" t="str">
        <f t="shared" si="221"/>
        <v/>
      </c>
      <c r="BW191" s="487">
        <f t="shared" si="222"/>
        <v>0</v>
      </c>
      <c r="BX191" s="487">
        <f t="shared" si="223"/>
        <v>0</v>
      </c>
      <c r="BY191" s="487" t="str">
        <f t="shared" si="224"/>
        <v/>
      </c>
      <c r="BZ191" s="487" t="str">
        <f t="shared" si="225"/>
        <v/>
      </c>
      <c r="CA191" s="489" t="str">
        <f t="shared" si="226"/>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186"/>
        <v>0</v>
      </c>
      <c r="AG192" s="487">
        <f t="shared" si="187"/>
        <v>0</v>
      </c>
      <c r="AH192" s="487">
        <f t="shared" si="188"/>
        <v>0</v>
      </c>
      <c r="AI192" s="487">
        <f t="shared" si="189"/>
        <v>0</v>
      </c>
      <c r="AJ192" s="487">
        <f t="shared" si="190"/>
        <v>-1</v>
      </c>
      <c r="AK192" s="487">
        <f t="shared" si="191"/>
        <v>-1</v>
      </c>
      <c r="AL192" s="487">
        <f t="shared" si="192"/>
        <v>-1</v>
      </c>
      <c r="AM192" s="487">
        <f t="shared" si="193"/>
        <v>-1</v>
      </c>
      <c r="AN192" s="487">
        <f t="shared" si="227"/>
        <v>-1</v>
      </c>
      <c r="AO192" s="487">
        <f t="shared" si="227"/>
        <v>-1</v>
      </c>
      <c r="AP192" s="487">
        <f t="shared" si="227"/>
        <v>0</v>
      </c>
      <c r="AQ192" s="487">
        <f t="shared" si="227"/>
        <v>-1</v>
      </c>
      <c r="AR192" s="487">
        <f t="shared" si="227"/>
        <v>-1</v>
      </c>
      <c r="AS192" s="487">
        <f t="shared" si="227"/>
        <v>0</v>
      </c>
      <c r="AT192" s="487">
        <f t="shared" si="227"/>
        <v>0</v>
      </c>
      <c r="AU192" s="493">
        <f t="shared" si="227"/>
        <v>0</v>
      </c>
      <c r="AV192" s="488" t="str">
        <f t="shared" si="195"/>
        <v/>
      </c>
      <c r="AW192" s="487" t="str">
        <f t="shared" si="196"/>
        <v/>
      </c>
      <c r="AX192" s="487" t="str">
        <f t="shared" si="197"/>
        <v/>
      </c>
      <c r="AY192" s="487" t="str">
        <f t="shared" si="198"/>
        <v/>
      </c>
      <c r="AZ192" s="487">
        <f t="shared" si="199"/>
        <v>0</v>
      </c>
      <c r="BA192" s="487">
        <f t="shared" si="200"/>
        <v>0</v>
      </c>
      <c r="BB192" s="487">
        <f t="shared" si="201"/>
        <v>0</v>
      </c>
      <c r="BC192" s="487">
        <f t="shared" si="202"/>
        <v>0</v>
      </c>
      <c r="BD192" s="487">
        <f t="shared" si="203"/>
        <v>0</v>
      </c>
      <c r="BE192" s="487">
        <f t="shared" si="204"/>
        <v>0</v>
      </c>
      <c r="BF192" s="487" t="str">
        <f t="shared" si="205"/>
        <v/>
      </c>
      <c r="BG192" s="487">
        <f t="shared" si="206"/>
        <v>0</v>
      </c>
      <c r="BH192" s="487">
        <f t="shared" si="207"/>
        <v>0</v>
      </c>
      <c r="BI192" s="487" t="str">
        <f t="shared" si="208"/>
        <v/>
      </c>
      <c r="BJ192" s="487" t="str">
        <f t="shared" si="209"/>
        <v/>
      </c>
      <c r="BK192" s="489" t="str">
        <f t="shared" si="210"/>
        <v/>
      </c>
      <c r="BL192" s="495" t="str">
        <f t="shared" si="211"/>
        <v/>
      </c>
      <c r="BM192" s="487" t="str">
        <f t="shared" si="212"/>
        <v/>
      </c>
      <c r="BN192" s="487" t="str">
        <f t="shared" si="213"/>
        <v/>
      </c>
      <c r="BO192" s="487" t="str">
        <f t="shared" si="214"/>
        <v/>
      </c>
      <c r="BP192" s="487">
        <f t="shared" si="215"/>
        <v>0</v>
      </c>
      <c r="BQ192" s="487">
        <f t="shared" si="216"/>
        <v>0</v>
      </c>
      <c r="BR192" s="487">
        <f t="shared" si="217"/>
        <v>0</v>
      </c>
      <c r="BS192" s="487">
        <f t="shared" si="218"/>
        <v>0</v>
      </c>
      <c r="BT192" s="487">
        <f t="shared" si="219"/>
        <v>0</v>
      </c>
      <c r="BU192" s="487">
        <f t="shared" si="220"/>
        <v>0</v>
      </c>
      <c r="BV192" s="487" t="str">
        <f t="shared" si="221"/>
        <v/>
      </c>
      <c r="BW192" s="487">
        <f t="shared" si="222"/>
        <v>0</v>
      </c>
      <c r="BX192" s="487">
        <f t="shared" si="223"/>
        <v>0</v>
      </c>
      <c r="BY192" s="487" t="str">
        <f t="shared" si="224"/>
        <v/>
      </c>
      <c r="BZ192" s="487" t="str">
        <f t="shared" si="225"/>
        <v/>
      </c>
      <c r="CA192" s="489" t="str">
        <f t="shared" si="226"/>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186"/>
        <v>0</v>
      </c>
      <c r="AG193" s="487">
        <f t="shared" si="187"/>
        <v>0</v>
      </c>
      <c r="AH193" s="487">
        <f t="shared" si="188"/>
        <v>0</v>
      </c>
      <c r="AI193" s="487">
        <f t="shared" si="189"/>
        <v>0</v>
      </c>
      <c r="AJ193" s="487">
        <f t="shared" si="190"/>
        <v>-1</v>
      </c>
      <c r="AK193" s="487">
        <f t="shared" si="191"/>
        <v>-1</v>
      </c>
      <c r="AL193" s="487">
        <f t="shared" si="192"/>
        <v>-1</v>
      </c>
      <c r="AM193" s="487">
        <f t="shared" si="193"/>
        <v>-1</v>
      </c>
      <c r="AN193" s="487">
        <f t="shared" si="227"/>
        <v>-1</v>
      </c>
      <c r="AO193" s="487">
        <f t="shared" si="227"/>
        <v>-1</v>
      </c>
      <c r="AP193" s="487">
        <f t="shared" si="227"/>
        <v>0</v>
      </c>
      <c r="AQ193" s="487">
        <f t="shared" si="227"/>
        <v>-1</v>
      </c>
      <c r="AR193" s="487">
        <f t="shared" si="227"/>
        <v>-1</v>
      </c>
      <c r="AS193" s="487">
        <f t="shared" si="227"/>
        <v>0</v>
      </c>
      <c r="AT193" s="487">
        <f t="shared" si="227"/>
        <v>0</v>
      </c>
      <c r="AU193" s="493">
        <f t="shared" si="227"/>
        <v>0</v>
      </c>
      <c r="AV193" s="488" t="str">
        <f t="shared" si="195"/>
        <v/>
      </c>
      <c r="AW193" s="487" t="str">
        <f t="shared" si="196"/>
        <v/>
      </c>
      <c r="AX193" s="487" t="str">
        <f t="shared" si="197"/>
        <v/>
      </c>
      <c r="AY193" s="487" t="str">
        <f t="shared" si="198"/>
        <v/>
      </c>
      <c r="AZ193" s="487">
        <f t="shared" si="199"/>
        <v>0</v>
      </c>
      <c r="BA193" s="487">
        <f t="shared" si="200"/>
        <v>0</v>
      </c>
      <c r="BB193" s="487">
        <f t="shared" si="201"/>
        <v>0</v>
      </c>
      <c r="BC193" s="487">
        <f t="shared" si="202"/>
        <v>0</v>
      </c>
      <c r="BD193" s="487">
        <f t="shared" si="203"/>
        <v>0</v>
      </c>
      <c r="BE193" s="487">
        <f t="shared" si="204"/>
        <v>0</v>
      </c>
      <c r="BF193" s="487" t="str">
        <f t="shared" si="205"/>
        <v/>
      </c>
      <c r="BG193" s="487">
        <f t="shared" si="206"/>
        <v>0</v>
      </c>
      <c r="BH193" s="487">
        <f t="shared" si="207"/>
        <v>0</v>
      </c>
      <c r="BI193" s="487" t="str">
        <f t="shared" si="208"/>
        <v/>
      </c>
      <c r="BJ193" s="487" t="str">
        <f t="shared" si="209"/>
        <v/>
      </c>
      <c r="BK193" s="489" t="str">
        <f t="shared" si="210"/>
        <v/>
      </c>
      <c r="BL193" s="495" t="str">
        <f t="shared" si="211"/>
        <v/>
      </c>
      <c r="BM193" s="487" t="str">
        <f t="shared" si="212"/>
        <v/>
      </c>
      <c r="BN193" s="487" t="str">
        <f t="shared" si="213"/>
        <v/>
      </c>
      <c r="BO193" s="487" t="str">
        <f t="shared" si="214"/>
        <v/>
      </c>
      <c r="BP193" s="487">
        <f t="shared" si="215"/>
        <v>0</v>
      </c>
      <c r="BQ193" s="487">
        <f t="shared" si="216"/>
        <v>0</v>
      </c>
      <c r="BR193" s="487">
        <f t="shared" si="217"/>
        <v>0</v>
      </c>
      <c r="BS193" s="487">
        <f t="shared" si="218"/>
        <v>0</v>
      </c>
      <c r="BT193" s="487">
        <f t="shared" si="219"/>
        <v>0</v>
      </c>
      <c r="BU193" s="487">
        <f t="shared" si="220"/>
        <v>0</v>
      </c>
      <c r="BV193" s="487" t="str">
        <f t="shared" si="221"/>
        <v/>
      </c>
      <c r="BW193" s="487">
        <f t="shared" si="222"/>
        <v>0</v>
      </c>
      <c r="BX193" s="487">
        <f t="shared" si="223"/>
        <v>0</v>
      </c>
      <c r="BY193" s="487" t="str">
        <f t="shared" si="224"/>
        <v/>
      </c>
      <c r="BZ193" s="487" t="str">
        <f t="shared" si="225"/>
        <v/>
      </c>
      <c r="CA193" s="489" t="str">
        <f t="shared" si="226"/>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186"/>
        <v>0</v>
      </c>
      <c r="AG194" s="487">
        <f t="shared" si="187"/>
        <v>0</v>
      </c>
      <c r="AH194" s="487">
        <f t="shared" si="188"/>
        <v>0</v>
      </c>
      <c r="AI194" s="487">
        <f t="shared" si="189"/>
        <v>0</v>
      </c>
      <c r="AJ194" s="487">
        <f t="shared" si="190"/>
        <v>-1</v>
      </c>
      <c r="AK194" s="487">
        <f t="shared" si="191"/>
        <v>-1</v>
      </c>
      <c r="AL194" s="487">
        <f t="shared" si="192"/>
        <v>-1</v>
      </c>
      <c r="AM194" s="487">
        <f t="shared" si="193"/>
        <v>-1</v>
      </c>
      <c r="AN194" s="487">
        <f t="shared" si="227"/>
        <v>-1</v>
      </c>
      <c r="AO194" s="487">
        <f t="shared" si="227"/>
        <v>-1</v>
      </c>
      <c r="AP194" s="487">
        <f t="shared" si="227"/>
        <v>0</v>
      </c>
      <c r="AQ194" s="487">
        <f t="shared" si="227"/>
        <v>-1</v>
      </c>
      <c r="AR194" s="487">
        <f t="shared" si="227"/>
        <v>-1</v>
      </c>
      <c r="AS194" s="487">
        <f t="shared" si="227"/>
        <v>0</v>
      </c>
      <c r="AT194" s="487">
        <f t="shared" si="227"/>
        <v>0</v>
      </c>
      <c r="AU194" s="493">
        <f t="shared" si="227"/>
        <v>0</v>
      </c>
      <c r="AV194" s="488" t="str">
        <f t="shared" si="195"/>
        <v/>
      </c>
      <c r="AW194" s="487" t="str">
        <f t="shared" si="196"/>
        <v/>
      </c>
      <c r="AX194" s="487" t="str">
        <f t="shared" si="197"/>
        <v/>
      </c>
      <c r="AY194" s="487" t="str">
        <f t="shared" si="198"/>
        <v/>
      </c>
      <c r="AZ194" s="487">
        <f t="shared" si="199"/>
        <v>0</v>
      </c>
      <c r="BA194" s="487">
        <f t="shared" si="200"/>
        <v>0</v>
      </c>
      <c r="BB194" s="487">
        <f t="shared" si="201"/>
        <v>0</v>
      </c>
      <c r="BC194" s="487">
        <f t="shared" si="202"/>
        <v>0</v>
      </c>
      <c r="BD194" s="487">
        <f t="shared" si="203"/>
        <v>0</v>
      </c>
      <c r="BE194" s="487">
        <f t="shared" si="204"/>
        <v>0</v>
      </c>
      <c r="BF194" s="487" t="str">
        <f t="shared" si="205"/>
        <v/>
      </c>
      <c r="BG194" s="487">
        <f t="shared" si="206"/>
        <v>0</v>
      </c>
      <c r="BH194" s="487">
        <f t="shared" si="207"/>
        <v>0</v>
      </c>
      <c r="BI194" s="487" t="str">
        <f t="shared" si="208"/>
        <v/>
      </c>
      <c r="BJ194" s="487" t="str">
        <f t="shared" si="209"/>
        <v/>
      </c>
      <c r="BK194" s="489" t="str">
        <f t="shared" si="210"/>
        <v/>
      </c>
      <c r="BL194" s="495" t="str">
        <f t="shared" si="211"/>
        <v/>
      </c>
      <c r="BM194" s="487" t="str">
        <f t="shared" si="212"/>
        <v/>
      </c>
      <c r="BN194" s="487" t="str">
        <f t="shared" si="213"/>
        <v/>
      </c>
      <c r="BO194" s="487" t="str">
        <f t="shared" si="214"/>
        <v/>
      </c>
      <c r="BP194" s="487">
        <f t="shared" si="215"/>
        <v>0</v>
      </c>
      <c r="BQ194" s="487">
        <f t="shared" si="216"/>
        <v>0</v>
      </c>
      <c r="BR194" s="487">
        <f t="shared" si="217"/>
        <v>0</v>
      </c>
      <c r="BS194" s="487">
        <f t="shared" si="218"/>
        <v>0</v>
      </c>
      <c r="BT194" s="487">
        <f t="shared" si="219"/>
        <v>0</v>
      </c>
      <c r="BU194" s="487">
        <f t="shared" si="220"/>
        <v>0</v>
      </c>
      <c r="BV194" s="487" t="str">
        <f t="shared" si="221"/>
        <v/>
      </c>
      <c r="BW194" s="487">
        <f t="shared" si="222"/>
        <v>0</v>
      </c>
      <c r="BX194" s="487">
        <f t="shared" si="223"/>
        <v>0</v>
      </c>
      <c r="BY194" s="487" t="str">
        <f t="shared" si="224"/>
        <v/>
      </c>
      <c r="BZ194" s="487" t="str">
        <f t="shared" si="225"/>
        <v/>
      </c>
      <c r="CA194" s="489" t="str">
        <f t="shared" si="226"/>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186"/>
        <v>0</v>
      </c>
      <c r="AG195" s="487">
        <f t="shared" si="187"/>
        <v>0</v>
      </c>
      <c r="AH195" s="487">
        <f t="shared" si="188"/>
        <v>0</v>
      </c>
      <c r="AI195" s="487">
        <f t="shared" si="189"/>
        <v>0</v>
      </c>
      <c r="AJ195" s="487">
        <f t="shared" si="190"/>
        <v>-1</v>
      </c>
      <c r="AK195" s="487">
        <f t="shared" si="191"/>
        <v>-1</v>
      </c>
      <c r="AL195" s="487">
        <f t="shared" si="192"/>
        <v>-1</v>
      </c>
      <c r="AM195" s="487">
        <f t="shared" si="193"/>
        <v>-1</v>
      </c>
      <c r="AN195" s="487">
        <f t="shared" si="227"/>
        <v>-1</v>
      </c>
      <c r="AO195" s="487">
        <f t="shared" si="227"/>
        <v>-1</v>
      </c>
      <c r="AP195" s="487">
        <f t="shared" si="227"/>
        <v>0</v>
      </c>
      <c r="AQ195" s="487">
        <f t="shared" si="227"/>
        <v>-1</v>
      </c>
      <c r="AR195" s="487">
        <f t="shared" si="227"/>
        <v>-1</v>
      </c>
      <c r="AS195" s="487">
        <f t="shared" si="227"/>
        <v>0</v>
      </c>
      <c r="AT195" s="487">
        <f t="shared" si="227"/>
        <v>0</v>
      </c>
      <c r="AU195" s="493">
        <f t="shared" si="227"/>
        <v>0</v>
      </c>
      <c r="AV195" s="488" t="str">
        <f t="shared" si="195"/>
        <v/>
      </c>
      <c r="AW195" s="487" t="str">
        <f t="shared" si="196"/>
        <v/>
      </c>
      <c r="AX195" s="487" t="str">
        <f t="shared" si="197"/>
        <v/>
      </c>
      <c r="AY195" s="487" t="str">
        <f t="shared" si="198"/>
        <v/>
      </c>
      <c r="AZ195" s="487">
        <f t="shared" si="199"/>
        <v>0</v>
      </c>
      <c r="BA195" s="487">
        <f t="shared" si="200"/>
        <v>0</v>
      </c>
      <c r="BB195" s="487">
        <f t="shared" si="201"/>
        <v>0</v>
      </c>
      <c r="BC195" s="487">
        <f t="shared" si="202"/>
        <v>0</v>
      </c>
      <c r="BD195" s="487">
        <f t="shared" si="203"/>
        <v>0</v>
      </c>
      <c r="BE195" s="487">
        <f t="shared" si="204"/>
        <v>0</v>
      </c>
      <c r="BF195" s="487" t="str">
        <f t="shared" si="205"/>
        <v/>
      </c>
      <c r="BG195" s="487">
        <f t="shared" si="206"/>
        <v>0</v>
      </c>
      <c r="BH195" s="487">
        <f t="shared" si="207"/>
        <v>0</v>
      </c>
      <c r="BI195" s="487" t="str">
        <f t="shared" si="208"/>
        <v/>
      </c>
      <c r="BJ195" s="487" t="str">
        <f t="shared" si="209"/>
        <v/>
      </c>
      <c r="BK195" s="489" t="str">
        <f t="shared" si="210"/>
        <v/>
      </c>
      <c r="BL195" s="495" t="str">
        <f t="shared" si="211"/>
        <v/>
      </c>
      <c r="BM195" s="487" t="str">
        <f t="shared" si="212"/>
        <v/>
      </c>
      <c r="BN195" s="487" t="str">
        <f t="shared" si="213"/>
        <v/>
      </c>
      <c r="BO195" s="487" t="str">
        <f t="shared" si="214"/>
        <v/>
      </c>
      <c r="BP195" s="487">
        <f t="shared" si="215"/>
        <v>0</v>
      </c>
      <c r="BQ195" s="487">
        <f t="shared" si="216"/>
        <v>0</v>
      </c>
      <c r="BR195" s="487">
        <f t="shared" si="217"/>
        <v>0</v>
      </c>
      <c r="BS195" s="487">
        <f t="shared" si="218"/>
        <v>0</v>
      </c>
      <c r="BT195" s="487">
        <f t="shared" si="219"/>
        <v>0</v>
      </c>
      <c r="BU195" s="487">
        <f t="shared" si="220"/>
        <v>0</v>
      </c>
      <c r="BV195" s="487" t="str">
        <f t="shared" si="221"/>
        <v/>
      </c>
      <c r="BW195" s="487">
        <f t="shared" si="222"/>
        <v>0</v>
      </c>
      <c r="BX195" s="487">
        <f t="shared" si="223"/>
        <v>0</v>
      </c>
      <c r="BY195" s="487" t="str">
        <f t="shared" si="224"/>
        <v/>
      </c>
      <c r="BZ195" s="487" t="str">
        <f t="shared" si="225"/>
        <v/>
      </c>
      <c r="CA195" s="489" t="str">
        <f t="shared" si="226"/>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186"/>
        <v>0</v>
      </c>
      <c r="AG196" s="487">
        <f t="shared" si="187"/>
        <v>0</v>
      </c>
      <c r="AH196" s="487">
        <f t="shared" si="188"/>
        <v>0</v>
      </c>
      <c r="AI196" s="487">
        <f t="shared" si="189"/>
        <v>0</v>
      </c>
      <c r="AJ196" s="487">
        <f t="shared" si="190"/>
        <v>-1</v>
      </c>
      <c r="AK196" s="487">
        <f t="shared" si="191"/>
        <v>-1</v>
      </c>
      <c r="AL196" s="487">
        <f t="shared" si="192"/>
        <v>-1</v>
      </c>
      <c r="AM196" s="487">
        <f t="shared" si="193"/>
        <v>-1</v>
      </c>
      <c r="AN196" s="487">
        <f t="shared" si="227"/>
        <v>-1</v>
      </c>
      <c r="AO196" s="487">
        <f t="shared" si="227"/>
        <v>-1</v>
      </c>
      <c r="AP196" s="487">
        <f t="shared" si="227"/>
        <v>0</v>
      </c>
      <c r="AQ196" s="487">
        <f t="shared" si="227"/>
        <v>-1</v>
      </c>
      <c r="AR196" s="487">
        <f t="shared" si="227"/>
        <v>-1</v>
      </c>
      <c r="AS196" s="487">
        <f t="shared" si="227"/>
        <v>0</v>
      </c>
      <c r="AT196" s="487">
        <f t="shared" si="227"/>
        <v>0</v>
      </c>
      <c r="AU196" s="493">
        <f t="shared" si="227"/>
        <v>0</v>
      </c>
      <c r="AV196" s="488" t="str">
        <f t="shared" si="195"/>
        <v/>
      </c>
      <c r="AW196" s="487" t="str">
        <f t="shared" si="196"/>
        <v/>
      </c>
      <c r="AX196" s="487" t="str">
        <f t="shared" si="197"/>
        <v/>
      </c>
      <c r="AY196" s="487" t="str">
        <f t="shared" si="198"/>
        <v/>
      </c>
      <c r="AZ196" s="487">
        <f t="shared" si="199"/>
        <v>0</v>
      </c>
      <c r="BA196" s="487">
        <f t="shared" si="200"/>
        <v>0</v>
      </c>
      <c r="BB196" s="487">
        <f t="shared" si="201"/>
        <v>0</v>
      </c>
      <c r="BC196" s="487">
        <f t="shared" si="202"/>
        <v>0</v>
      </c>
      <c r="BD196" s="487">
        <f t="shared" si="203"/>
        <v>0</v>
      </c>
      <c r="BE196" s="487">
        <f t="shared" si="204"/>
        <v>0</v>
      </c>
      <c r="BF196" s="487" t="str">
        <f t="shared" si="205"/>
        <v/>
      </c>
      <c r="BG196" s="487">
        <f t="shared" si="206"/>
        <v>0</v>
      </c>
      <c r="BH196" s="487">
        <f t="shared" si="207"/>
        <v>0</v>
      </c>
      <c r="BI196" s="487" t="str">
        <f t="shared" si="208"/>
        <v/>
      </c>
      <c r="BJ196" s="487" t="str">
        <f t="shared" si="209"/>
        <v/>
      </c>
      <c r="BK196" s="489" t="str">
        <f t="shared" si="210"/>
        <v/>
      </c>
      <c r="BL196" s="495" t="str">
        <f t="shared" si="211"/>
        <v/>
      </c>
      <c r="BM196" s="487" t="str">
        <f t="shared" si="212"/>
        <v/>
      </c>
      <c r="BN196" s="487" t="str">
        <f t="shared" si="213"/>
        <v/>
      </c>
      <c r="BO196" s="487" t="str">
        <f t="shared" si="214"/>
        <v/>
      </c>
      <c r="BP196" s="487">
        <f t="shared" si="215"/>
        <v>0</v>
      </c>
      <c r="BQ196" s="487">
        <f t="shared" si="216"/>
        <v>0</v>
      </c>
      <c r="BR196" s="487">
        <f t="shared" si="217"/>
        <v>0</v>
      </c>
      <c r="BS196" s="487">
        <f t="shared" si="218"/>
        <v>0</v>
      </c>
      <c r="BT196" s="487">
        <f t="shared" si="219"/>
        <v>0</v>
      </c>
      <c r="BU196" s="487">
        <f t="shared" si="220"/>
        <v>0</v>
      </c>
      <c r="BV196" s="487" t="str">
        <f t="shared" si="221"/>
        <v/>
      </c>
      <c r="BW196" s="487">
        <f t="shared" si="222"/>
        <v>0</v>
      </c>
      <c r="BX196" s="487">
        <f t="shared" si="223"/>
        <v>0</v>
      </c>
      <c r="BY196" s="487" t="str">
        <f t="shared" si="224"/>
        <v/>
      </c>
      <c r="BZ196" s="487" t="str">
        <f t="shared" si="225"/>
        <v/>
      </c>
      <c r="CA196" s="489" t="str">
        <f t="shared" si="226"/>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186"/>
        <v>0</v>
      </c>
      <c r="AG197" s="487">
        <f t="shared" si="187"/>
        <v>0</v>
      </c>
      <c r="AH197" s="487">
        <f t="shared" si="188"/>
        <v>0</v>
      </c>
      <c r="AI197" s="487">
        <f t="shared" si="189"/>
        <v>0</v>
      </c>
      <c r="AJ197" s="487">
        <f t="shared" si="190"/>
        <v>-1</v>
      </c>
      <c r="AK197" s="487">
        <f t="shared" si="191"/>
        <v>-1</v>
      </c>
      <c r="AL197" s="487">
        <f t="shared" si="192"/>
        <v>-1</v>
      </c>
      <c r="AM197" s="487">
        <f t="shared" si="193"/>
        <v>-1</v>
      </c>
      <c r="AN197" s="487">
        <f t="shared" si="227"/>
        <v>-1</v>
      </c>
      <c r="AO197" s="487">
        <f t="shared" si="227"/>
        <v>-1</v>
      </c>
      <c r="AP197" s="487">
        <f t="shared" si="227"/>
        <v>0</v>
      </c>
      <c r="AQ197" s="487">
        <f t="shared" si="227"/>
        <v>-1</v>
      </c>
      <c r="AR197" s="487">
        <f t="shared" si="227"/>
        <v>-1</v>
      </c>
      <c r="AS197" s="487">
        <f t="shared" si="227"/>
        <v>0</v>
      </c>
      <c r="AT197" s="487">
        <f t="shared" si="227"/>
        <v>0</v>
      </c>
      <c r="AU197" s="493">
        <f t="shared" si="227"/>
        <v>0</v>
      </c>
      <c r="AV197" s="488" t="str">
        <f t="shared" si="195"/>
        <v/>
      </c>
      <c r="AW197" s="487" t="str">
        <f t="shared" si="196"/>
        <v/>
      </c>
      <c r="AX197" s="487" t="str">
        <f t="shared" si="197"/>
        <v/>
      </c>
      <c r="AY197" s="487" t="str">
        <f t="shared" si="198"/>
        <v/>
      </c>
      <c r="AZ197" s="487">
        <f t="shared" si="199"/>
        <v>0</v>
      </c>
      <c r="BA197" s="487">
        <f t="shared" si="200"/>
        <v>0</v>
      </c>
      <c r="BB197" s="487">
        <f t="shared" si="201"/>
        <v>0</v>
      </c>
      <c r="BC197" s="487">
        <f t="shared" si="202"/>
        <v>0</v>
      </c>
      <c r="BD197" s="487">
        <f t="shared" si="203"/>
        <v>0</v>
      </c>
      <c r="BE197" s="487">
        <f t="shared" si="204"/>
        <v>0</v>
      </c>
      <c r="BF197" s="487" t="str">
        <f t="shared" si="205"/>
        <v/>
      </c>
      <c r="BG197" s="487">
        <f t="shared" si="206"/>
        <v>0</v>
      </c>
      <c r="BH197" s="487">
        <f t="shared" si="207"/>
        <v>0</v>
      </c>
      <c r="BI197" s="487" t="str">
        <f t="shared" si="208"/>
        <v/>
      </c>
      <c r="BJ197" s="487" t="str">
        <f t="shared" si="209"/>
        <v/>
      </c>
      <c r="BK197" s="489" t="str">
        <f t="shared" si="210"/>
        <v/>
      </c>
      <c r="BL197" s="495" t="str">
        <f t="shared" si="211"/>
        <v/>
      </c>
      <c r="BM197" s="487" t="str">
        <f t="shared" si="212"/>
        <v/>
      </c>
      <c r="BN197" s="487" t="str">
        <f t="shared" si="213"/>
        <v/>
      </c>
      <c r="BO197" s="487" t="str">
        <f t="shared" si="214"/>
        <v/>
      </c>
      <c r="BP197" s="487">
        <f t="shared" si="215"/>
        <v>0</v>
      </c>
      <c r="BQ197" s="487">
        <f t="shared" si="216"/>
        <v>0</v>
      </c>
      <c r="BR197" s="487">
        <f t="shared" si="217"/>
        <v>0</v>
      </c>
      <c r="BS197" s="487">
        <f t="shared" si="218"/>
        <v>0</v>
      </c>
      <c r="BT197" s="487">
        <f t="shared" si="219"/>
        <v>0</v>
      </c>
      <c r="BU197" s="487">
        <f t="shared" si="220"/>
        <v>0</v>
      </c>
      <c r="BV197" s="487" t="str">
        <f t="shared" si="221"/>
        <v/>
      </c>
      <c r="BW197" s="487">
        <f t="shared" si="222"/>
        <v>0</v>
      </c>
      <c r="BX197" s="487">
        <f t="shared" si="223"/>
        <v>0</v>
      </c>
      <c r="BY197" s="487" t="str">
        <f t="shared" si="224"/>
        <v/>
      </c>
      <c r="BZ197" s="487" t="str">
        <f t="shared" si="225"/>
        <v/>
      </c>
      <c r="CA197" s="489" t="str">
        <f t="shared" si="226"/>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186"/>
        <v>0</v>
      </c>
      <c r="AG198" s="487">
        <f t="shared" si="187"/>
        <v>0</v>
      </c>
      <c r="AH198" s="487">
        <f t="shared" si="188"/>
        <v>0</v>
      </c>
      <c r="AI198" s="487">
        <f t="shared" si="189"/>
        <v>0</v>
      </c>
      <c r="AJ198" s="487">
        <f t="shared" si="190"/>
        <v>-1</v>
      </c>
      <c r="AK198" s="487">
        <f t="shared" si="191"/>
        <v>-1</v>
      </c>
      <c r="AL198" s="487">
        <f t="shared" si="192"/>
        <v>-1</v>
      </c>
      <c r="AM198" s="487">
        <f t="shared" si="193"/>
        <v>-1</v>
      </c>
      <c r="AN198" s="487">
        <f t="shared" si="227"/>
        <v>-1</v>
      </c>
      <c r="AO198" s="487">
        <f t="shared" si="227"/>
        <v>-1</v>
      </c>
      <c r="AP198" s="487">
        <f t="shared" si="227"/>
        <v>0</v>
      </c>
      <c r="AQ198" s="487">
        <f t="shared" si="227"/>
        <v>-1</v>
      </c>
      <c r="AR198" s="487">
        <f t="shared" si="227"/>
        <v>-1</v>
      </c>
      <c r="AS198" s="487">
        <f t="shared" si="227"/>
        <v>0</v>
      </c>
      <c r="AT198" s="487">
        <f t="shared" si="227"/>
        <v>0</v>
      </c>
      <c r="AU198" s="493">
        <f t="shared" si="227"/>
        <v>0</v>
      </c>
      <c r="AV198" s="488" t="str">
        <f t="shared" si="195"/>
        <v/>
      </c>
      <c r="AW198" s="487" t="str">
        <f t="shared" si="196"/>
        <v/>
      </c>
      <c r="AX198" s="487" t="str">
        <f t="shared" si="197"/>
        <v/>
      </c>
      <c r="AY198" s="487" t="str">
        <f t="shared" si="198"/>
        <v/>
      </c>
      <c r="AZ198" s="487">
        <f t="shared" si="199"/>
        <v>0</v>
      </c>
      <c r="BA198" s="487">
        <f t="shared" si="200"/>
        <v>0</v>
      </c>
      <c r="BB198" s="487">
        <f t="shared" si="201"/>
        <v>0</v>
      </c>
      <c r="BC198" s="487">
        <f t="shared" si="202"/>
        <v>0</v>
      </c>
      <c r="BD198" s="487">
        <f t="shared" si="203"/>
        <v>0</v>
      </c>
      <c r="BE198" s="487">
        <f t="shared" si="204"/>
        <v>0</v>
      </c>
      <c r="BF198" s="487" t="str">
        <f t="shared" si="205"/>
        <v/>
      </c>
      <c r="BG198" s="487">
        <f t="shared" si="206"/>
        <v>0</v>
      </c>
      <c r="BH198" s="487">
        <f t="shared" si="207"/>
        <v>0</v>
      </c>
      <c r="BI198" s="487" t="str">
        <f t="shared" si="208"/>
        <v/>
      </c>
      <c r="BJ198" s="487" t="str">
        <f t="shared" si="209"/>
        <v/>
      </c>
      <c r="BK198" s="489" t="str">
        <f t="shared" si="210"/>
        <v/>
      </c>
      <c r="BL198" s="495" t="str">
        <f t="shared" si="211"/>
        <v/>
      </c>
      <c r="BM198" s="487" t="str">
        <f t="shared" si="212"/>
        <v/>
      </c>
      <c r="BN198" s="487" t="str">
        <f t="shared" si="213"/>
        <v/>
      </c>
      <c r="BO198" s="487" t="str">
        <f t="shared" si="214"/>
        <v/>
      </c>
      <c r="BP198" s="487">
        <f t="shared" si="215"/>
        <v>0</v>
      </c>
      <c r="BQ198" s="487">
        <f t="shared" si="216"/>
        <v>0</v>
      </c>
      <c r="BR198" s="487">
        <f t="shared" si="217"/>
        <v>0</v>
      </c>
      <c r="BS198" s="487">
        <f t="shared" si="218"/>
        <v>0</v>
      </c>
      <c r="BT198" s="487">
        <f t="shared" si="219"/>
        <v>0</v>
      </c>
      <c r="BU198" s="487">
        <f t="shared" si="220"/>
        <v>0</v>
      </c>
      <c r="BV198" s="487" t="str">
        <f t="shared" si="221"/>
        <v/>
      </c>
      <c r="BW198" s="487">
        <f t="shared" si="222"/>
        <v>0</v>
      </c>
      <c r="BX198" s="487">
        <f t="shared" si="223"/>
        <v>0</v>
      </c>
      <c r="BY198" s="487" t="str">
        <f t="shared" si="224"/>
        <v/>
      </c>
      <c r="BZ198" s="487" t="str">
        <f t="shared" si="225"/>
        <v/>
      </c>
      <c r="CA198" s="489" t="str">
        <f t="shared" si="226"/>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186"/>
        <v>0</v>
      </c>
      <c r="AG199" s="487">
        <f t="shared" si="187"/>
        <v>0</v>
      </c>
      <c r="AH199" s="487">
        <f t="shared" si="188"/>
        <v>0</v>
      </c>
      <c r="AI199" s="487">
        <f t="shared" si="189"/>
        <v>0</v>
      </c>
      <c r="AJ199" s="487">
        <f t="shared" si="190"/>
        <v>-1</v>
      </c>
      <c r="AK199" s="487">
        <f t="shared" si="191"/>
        <v>-1</v>
      </c>
      <c r="AL199" s="487">
        <f t="shared" si="192"/>
        <v>-1</v>
      </c>
      <c r="AM199" s="487">
        <f t="shared" si="193"/>
        <v>-1</v>
      </c>
      <c r="AN199" s="487">
        <f t="shared" si="227"/>
        <v>-1</v>
      </c>
      <c r="AO199" s="487">
        <f t="shared" si="227"/>
        <v>-1</v>
      </c>
      <c r="AP199" s="487">
        <f t="shared" si="227"/>
        <v>0</v>
      </c>
      <c r="AQ199" s="487">
        <f t="shared" si="227"/>
        <v>-1</v>
      </c>
      <c r="AR199" s="487">
        <f t="shared" si="227"/>
        <v>-1</v>
      </c>
      <c r="AS199" s="487">
        <f t="shared" si="227"/>
        <v>0</v>
      </c>
      <c r="AT199" s="487">
        <f t="shared" si="227"/>
        <v>0</v>
      </c>
      <c r="AU199" s="493">
        <f t="shared" si="227"/>
        <v>0</v>
      </c>
      <c r="AV199" s="488" t="str">
        <f t="shared" si="195"/>
        <v/>
      </c>
      <c r="AW199" s="487" t="str">
        <f t="shared" si="196"/>
        <v/>
      </c>
      <c r="AX199" s="487" t="str">
        <f t="shared" si="197"/>
        <v/>
      </c>
      <c r="AY199" s="487" t="str">
        <f t="shared" si="198"/>
        <v/>
      </c>
      <c r="AZ199" s="487">
        <f t="shared" si="199"/>
        <v>0</v>
      </c>
      <c r="BA199" s="487">
        <f t="shared" si="200"/>
        <v>0</v>
      </c>
      <c r="BB199" s="487">
        <f t="shared" si="201"/>
        <v>0</v>
      </c>
      <c r="BC199" s="487">
        <f t="shared" si="202"/>
        <v>0</v>
      </c>
      <c r="BD199" s="487">
        <f t="shared" si="203"/>
        <v>0</v>
      </c>
      <c r="BE199" s="487">
        <f t="shared" si="204"/>
        <v>0</v>
      </c>
      <c r="BF199" s="487" t="str">
        <f t="shared" si="205"/>
        <v/>
      </c>
      <c r="BG199" s="487">
        <f t="shared" si="206"/>
        <v>0</v>
      </c>
      <c r="BH199" s="487">
        <f t="shared" si="207"/>
        <v>0</v>
      </c>
      <c r="BI199" s="487" t="str">
        <f t="shared" si="208"/>
        <v/>
      </c>
      <c r="BJ199" s="487" t="str">
        <f t="shared" si="209"/>
        <v/>
      </c>
      <c r="BK199" s="489" t="str">
        <f t="shared" si="210"/>
        <v/>
      </c>
      <c r="BL199" s="495" t="str">
        <f t="shared" si="211"/>
        <v/>
      </c>
      <c r="BM199" s="487" t="str">
        <f t="shared" si="212"/>
        <v/>
      </c>
      <c r="BN199" s="487" t="str">
        <f t="shared" si="213"/>
        <v/>
      </c>
      <c r="BO199" s="487" t="str">
        <f t="shared" si="214"/>
        <v/>
      </c>
      <c r="BP199" s="487">
        <f t="shared" si="215"/>
        <v>0</v>
      </c>
      <c r="BQ199" s="487">
        <f t="shared" si="216"/>
        <v>0</v>
      </c>
      <c r="BR199" s="487">
        <f t="shared" si="217"/>
        <v>0</v>
      </c>
      <c r="BS199" s="487">
        <f t="shared" si="218"/>
        <v>0</v>
      </c>
      <c r="BT199" s="487">
        <f t="shared" si="219"/>
        <v>0</v>
      </c>
      <c r="BU199" s="487">
        <f t="shared" si="220"/>
        <v>0</v>
      </c>
      <c r="BV199" s="487" t="str">
        <f t="shared" si="221"/>
        <v/>
      </c>
      <c r="BW199" s="487">
        <f t="shared" si="222"/>
        <v>0</v>
      </c>
      <c r="BX199" s="487">
        <f t="shared" si="223"/>
        <v>0</v>
      </c>
      <c r="BY199" s="487" t="str">
        <f t="shared" si="224"/>
        <v/>
      </c>
      <c r="BZ199" s="487" t="str">
        <f t="shared" si="225"/>
        <v/>
      </c>
      <c r="CA199" s="489" t="str">
        <f t="shared" si="226"/>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186"/>
        <v>0</v>
      </c>
      <c r="AG200" s="487">
        <f t="shared" si="187"/>
        <v>0</v>
      </c>
      <c r="AH200" s="487">
        <f t="shared" si="188"/>
        <v>0</v>
      </c>
      <c r="AI200" s="487">
        <f t="shared" si="189"/>
        <v>0</v>
      </c>
      <c r="AJ200" s="487">
        <f t="shared" si="190"/>
        <v>-1</v>
      </c>
      <c r="AK200" s="487">
        <f t="shared" si="191"/>
        <v>-1</v>
      </c>
      <c r="AL200" s="487">
        <f t="shared" si="192"/>
        <v>-1</v>
      </c>
      <c r="AM200" s="487">
        <f t="shared" si="193"/>
        <v>-1</v>
      </c>
      <c r="AN200" s="487">
        <f t="shared" si="227"/>
        <v>-1</v>
      </c>
      <c r="AO200" s="487">
        <f t="shared" si="227"/>
        <v>-1</v>
      </c>
      <c r="AP200" s="487">
        <f t="shared" si="227"/>
        <v>0</v>
      </c>
      <c r="AQ200" s="487">
        <f t="shared" si="227"/>
        <v>-1</v>
      </c>
      <c r="AR200" s="487">
        <f t="shared" si="227"/>
        <v>-1</v>
      </c>
      <c r="AS200" s="487">
        <f t="shared" si="227"/>
        <v>0</v>
      </c>
      <c r="AT200" s="487">
        <f t="shared" si="227"/>
        <v>0</v>
      </c>
      <c r="AU200" s="493">
        <f t="shared" si="227"/>
        <v>0</v>
      </c>
      <c r="AV200" s="488" t="str">
        <f t="shared" si="195"/>
        <v/>
      </c>
      <c r="AW200" s="487" t="str">
        <f t="shared" si="196"/>
        <v/>
      </c>
      <c r="AX200" s="487" t="str">
        <f t="shared" si="197"/>
        <v/>
      </c>
      <c r="AY200" s="487" t="str">
        <f t="shared" si="198"/>
        <v/>
      </c>
      <c r="AZ200" s="487">
        <f t="shared" si="199"/>
        <v>0</v>
      </c>
      <c r="BA200" s="487">
        <f t="shared" si="200"/>
        <v>0</v>
      </c>
      <c r="BB200" s="487">
        <f t="shared" si="201"/>
        <v>0</v>
      </c>
      <c r="BC200" s="487">
        <f t="shared" si="202"/>
        <v>0</v>
      </c>
      <c r="BD200" s="487">
        <f t="shared" si="203"/>
        <v>0</v>
      </c>
      <c r="BE200" s="487">
        <f t="shared" si="204"/>
        <v>0</v>
      </c>
      <c r="BF200" s="487" t="str">
        <f t="shared" si="205"/>
        <v/>
      </c>
      <c r="BG200" s="487">
        <f t="shared" si="206"/>
        <v>0</v>
      </c>
      <c r="BH200" s="487">
        <f t="shared" si="207"/>
        <v>0</v>
      </c>
      <c r="BI200" s="487" t="str">
        <f t="shared" si="208"/>
        <v/>
      </c>
      <c r="BJ200" s="487" t="str">
        <f t="shared" si="209"/>
        <v/>
      </c>
      <c r="BK200" s="489" t="str">
        <f t="shared" si="210"/>
        <v/>
      </c>
      <c r="BL200" s="495" t="str">
        <f t="shared" si="211"/>
        <v/>
      </c>
      <c r="BM200" s="487" t="str">
        <f t="shared" si="212"/>
        <v/>
      </c>
      <c r="BN200" s="487" t="str">
        <f t="shared" si="213"/>
        <v/>
      </c>
      <c r="BO200" s="487" t="str">
        <f t="shared" si="214"/>
        <v/>
      </c>
      <c r="BP200" s="487">
        <f t="shared" si="215"/>
        <v>0</v>
      </c>
      <c r="BQ200" s="487">
        <f t="shared" si="216"/>
        <v>0</v>
      </c>
      <c r="BR200" s="487">
        <f t="shared" si="217"/>
        <v>0</v>
      </c>
      <c r="BS200" s="487">
        <f t="shared" si="218"/>
        <v>0</v>
      </c>
      <c r="BT200" s="487">
        <f t="shared" si="219"/>
        <v>0</v>
      </c>
      <c r="BU200" s="487">
        <f t="shared" si="220"/>
        <v>0</v>
      </c>
      <c r="BV200" s="487" t="str">
        <f t="shared" si="221"/>
        <v/>
      </c>
      <c r="BW200" s="487">
        <f t="shared" si="222"/>
        <v>0</v>
      </c>
      <c r="BX200" s="487">
        <f t="shared" si="223"/>
        <v>0</v>
      </c>
      <c r="BY200" s="487" t="str">
        <f t="shared" si="224"/>
        <v/>
      </c>
      <c r="BZ200" s="487" t="str">
        <f t="shared" si="225"/>
        <v/>
      </c>
      <c r="CA200" s="489" t="str">
        <f t="shared" si="226"/>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186"/>
        <v>0</v>
      </c>
      <c r="AG201" s="487">
        <f t="shared" si="187"/>
        <v>0</v>
      </c>
      <c r="AH201" s="487">
        <f t="shared" si="188"/>
        <v>0</v>
      </c>
      <c r="AI201" s="487">
        <f t="shared" si="189"/>
        <v>0</v>
      </c>
      <c r="AJ201" s="487">
        <f t="shared" si="190"/>
        <v>-1</v>
      </c>
      <c r="AK201" s="487">
        <f t="shared" si="191"/>
        <v>-1</v>
      </c>
      <c r="AL201" s="487">
        <f t="shared" si="192"/>
        <v>-1</v>
      </c>
      <c r="AM201" s="487">
        <f t="shared" si="193"/>
        <v>-1</v>
      </c>
      <c r="AN201" s="487">
        <f t="shared" si="227"/>
        <v>-1</v>
      </c>
      <c r="AO201" s="487">
        <f t="shared" si="227"/>
        <v>-1</v>
      </c>
      <c r="AP201" s="487">
        <f t="shared" si="227"/>
        <v>0</v>
      </c>
      <c r="AQ201" s="487">
        <f t="shared" si="227"/>
        <v>-1</v>
      </c>
      <c r="AR201" s="487">
        <f t="shared" si="227"/>
        <v>-1</v>
      </c>
      <c r="AS201" s="487">
        <f t="shared" si="227"/>
        <v>0</v>
      </c>
      <c r="AT201" s="487">
        <f t="shared" si="227"/>
        <v>0</v>
      </c>
      <c r="AU201" s="493">
        <f t="shared" si="227"/>
        <v>0</v>
      </c>
      <c r="AV201" s="488" t="str">
        <f t="shared" si="195"/>
        <v/>
      </c>
      <c r="AW201" s="487" t="str">
        <f t="shared" si="196"/>
        <v/>
      </c>
      <c r="AX201" s="487" t="str">
        <f t="shared" si="197"/>
        <v/>
      </c>
      <c r="AY201" s="487" t="str">
        <f t="shared" si="198"/>
        <v/>
      </c>
      <c r="AZ201" s="487">
        <f t="shared" si="199"/>
        <v>0</v>
      </c>
      <c r="BA201" s="487">
        <f t="shared" si="200"/>
        <v>0</v>
      </c>
      <c r="BB201" s="487">
        <f t="shared" si="201"/>
        <v>0</v>
      </c>
      <c r="BC201" s="487">
        <f t="shared" si="202"/>
        <v>0</v>
      </c>
      <c r="BD201" s="487">
        <f t="shared" si="203"/>
        <v>0</v>
      </c>
      <c r="BE201" s="487">
        <f t="shared" si="204"/>
        <v>0</v>
      </c>
      <c r="BF201" s="487" t="str">
        <f t="shared" si="205"/>
        <v/>
      </c>
      <c r="BG201" s="487">
        <f t="shared" si="206"/>
        <v>0</v>
      </c>
      <c r="BH201" s="487">
        <f t="shared" si="207"/>
        <v>0</v>
      </c>
      <c r="BI201" s="487" t="str">
        <f t="shared" si="208"/>
        <v/>
      </c>
      <c r="BJ201" s="487" t="str">
        <f t="shared" si="209"/>
        <v/>
      </c>
      <c r="BK201" s="489" t="str">
        <f t="shared" si="210"/>
        <v/>
      </c>
      <c r="BL201" s="495" t="str">
        <f t="shared" si="211"/>
        <v/>
      </c>
      <c r="BM201" s="487" t="str">
        <f t="shared" si="212"/>
        <v/>
      </c>
      <c r="BN201" s="487" t="str">
        <f t="shared" si="213"/>
        <v/>
      </c>
      <c r="BO201" s="487" t="str">
        <f t="shared" si="214"/>
        <v/>
      </c>
      <c r="BP201" s="487">
        <f t="shared" si="215"/>
        <v>0</v>
      </c>
      <c r="BQ201" s="487">
        <f t="shared" si="216"/>
        <v>0</v>
      </c>
      <c r="BR201" s="487">
        <f t="shared" si="217"/>
        <v>0</v>
      </c>
      <c r="BS201" s="487">
        <f t="shared" si="218"/>
        <v>0</v>
      </c>
      <c r="BT201" s="487">
        <f t="shared" si="219"/>
        <v>0</v>
      </c>
      <c r="BU201" s="487">
        <f t="shared" si="220"/>
        <v>0</v>
      </c>
      <c r="BV201" s="487" t="str">
        <f t="shared" si="221"/>
        <v/>
      </c>
      <c r="BW201" s="487">
        <f t="shared" si="222"/>
        <v>0</v>
      </c>
      <c r="BX201" s="487">
        <f t="shared" si="223"/>
        <v>0</v>
      </c>
      <c r="BY201" s="487" t="str">
        <f t="shared" si="224"/>
        <v/>
      </c>
      <c r="BZ201" s="487" t="str">
        <f t="shared" si="225"/>
        <v/>
      </c>
      <c r="CA201" s="489" t="str">
        <f t="shared" si="226"/>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186"/>
        <v>0</v>
      </c>
      <c r="AG202" s="487">
        <f t="shared" si="187"/>
        <v>0</v>
      </c>
      <c r="AH202" s="487">
        <f t="shared" si="188"/>
        <v>0</v>
      </c>
      <c r="AI202" s="487">
        <f t="shared" si="189"/>
        <v>0</v>
      </c>
      <c r="AJ202" s="487">
        <f t="shared" si="190"/>
        <v>-1</v>
      </c>
      <c r="AK202" s="487">
        <f t="shared" si="191"/>
        <v>-1</v>
      </c>
      <c r="AL202" s="487">
        <f t="shared" si="192"/>
        <v>-1</v>
      </c>
      <c r="AM202" s="487">
        <f t="shared" si="193"/>
        <v>-1</v>
      </c>
      <c r="AN202" s="487">
        <f t="shared" si="227"/>
        <v>-1</v>
      </c>
      <c r="AO202" s="487">
        <f t="shared" si="227"/>
        <v>-1</v>
      </c>
      <c r="AP202" s="487">
        <f t="shared" si="227"/>
        <v>0</v>
      </c>
      <c r="AQ202" s="487">
        <f t="shared" si="227"/>
        <v>-1</v>
      </c>
      <c r="AR202" s="487">
        <f t="shared" si="227"/>
        <v>-1</v>
      </c>
      <c r="AS202" s="487">
        <f t="shared" si="227"/>
        <v>0</v>
      </c>
      <c r="AT202" s="487">
        <f t="shared" si="227"/>
        <v>0</v>
      </c>
      <c r="AU202" s="493">
        <f t="shared" si="227"/>
        <v>0</v>
      </c>
      <c r="AV202" s="488" t="str">
        <f t="shared" si="195"/>
        <v/>
      </c>
      <c r="AW202" s="487" t="str">
        <f t="shared" si="196"/>
        <v/>
      </c>
      <c r="AX202" s="487" t="str">
        <f t="shared" si="197"/>
        <v/>
      </c>
      <c r="AY202" s="487" t="str">
        <f t="shared" si="198"/>
        <v/>
      </c>
      <c r="AZ202" s="487">
        <f t="shared" si="199"/>
        <v>0</v>
      </c>
      <c r="BA202" s="487">
        <f t="shared" si="200"/>
        <v>0</v>
      </c>
      <c r="BB202" s="487">
        <f t="shared" si="201"/>
        <v>0</v>
      </c>
      <c r="BC202" s="487">
        <f t="shared" si="202"/>
        <v>0</v>
      </c>
      <c r="BD202" s="487">
        <f t="shared" si="203"/>
        <v>0</v>
      </c>
      <c r="BE202" s="487">
        <f t="shared" si="204"/>
        <v>0</v>
      </c>
      <c r="BF202" s="487" t="str">
        <f t="shared" si="205"/>
        <v/>
      </c>
      <c r="BG202" s="487">
        <f t="shared" si="206"/>
        <v>0</v>
      </c>
      <c r="BH202" s="487">
        <f t="shared" si="207"/>
        <v>0</v>
      </c>
      <c r="BI202" s="487" t="str">
        <f t="shared" si="208"/>
        <v/>
      </c>
      <c r="BJ202" s="487" t="str">
        <f t="shared" si="209"/>
        <v/>
      </c>
      <c r="BK202" s="489" t="str">
        <f t="shared" si="210"/>
        <v/>
      </c>
      <c r="BL202" s="495" t="str">
        <f t="shared" si="211"/>
        <v/>
      </c>
      <c r="BM202" s="487" t="str">
        <f t="shared" si="212"/>
        <v/>
      </c>
      <c r="BN202" s="487" t="str">
        <f t="shared" si="213"/>
        <v/>
      </c>
      <c r="BO202" s="487" t="str">
        <f t="shared" si="214"/>
        <v/>
      </c>
      <c r="BP202" s="487">
        <f t="shared" si="215"/>
        <v>0</v>
      </c>
      <c r="BQ202" s="487">
        <f t="shared" si="216"/>
        <v>0</v>
      </c>
      <c r="BR202" s="487">
        <f t="shared" si="217"/>
        <v>0</v>
      </c>
      <c r="BS202" s="487">
        <f t="shared" si="218"/>
        <v>0</v>
      </c>
      <c r="BT202" s="487">
        <f t="shared" si="219"/>
        <v>0</v>
      </c>
      <c r="BU202" s="487">
        <f t="shared" si="220"/>
        <v>0</v>
      </c>
      <c r="BV202" s="487" t="str">
        <f t="shared" si="221"/>
        <v/>
      </c>
      <c r="BW202" s="487">
        <f t="shared" si="222"/>
        <v>0</v>
      </c>
      <c r="BX202" s="487">
        <f t="shared" si="223"/>
        <v>0</v>
      </c>
      <c r="BY202" s="487" t="str">
        <f t="shared" si="224"/>
        <v/>
      </c>
      <c r="BZ202" s="487" t="str">
        <f t="shared" si="225"/>
        <v/>
      </c>
      <c r="CA202" s="489" t="str">
        <f t="shared" si="226"/>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186"/>
        <v>0</v>
      </c>
      <c r="AG203" s="487">
        <f t="shared" si="187"/>
        <v>0</v>
      </c>
      <c r="AH203" s="487">
        <f t="shared" si="188"/>
        <v>0</v>
      </c>
      <c r="AI203" s="487">
        <f t="shared" si="189"/>
        <v>0</v>
      </c>
      <c r="AJ203" s="487">
        <f t="shared" si="190"/>
        <v>-1</v>
      </c>
      <c r="AK203" s="487">
        <f t="shared" si="191"/>
        <v>-1</v>
      </c>
      <c r="AL203" s="487">
        <f t="shared" si="192"/>
        <v>-1</v>
      </c>
      <c r="AM203" s="487">
        <f t="shared" si="193"/>
        <v>-1</v>
      </c>
      <c r="AN203" s="487">
        <f t="shared" si="227"/>
        <v>-1</v>
      </c>
      <c r="AO203" s="487">
        <f t="shared" si="227"/>
        <v>-1</v>
      </c>
      <c r="AP203" s="487">
        <f t="shared" si="227"/>
        <v>0</v>
      </c>
      <c r="AQ203" s="487">
        <f t="shared" si="227"/>
        <v>-1</v>
      </c>
      <c r="AR203" s="487">
        <f t="shared" si="227"/>
        <v>-1</v>
      </c>
      <c r="AS203" s="487">
        <f t="shared" si="227"/>
        <v>0</v>
      </c>
      <c r="AT203" s="487">
        <f t="shared" si="227"/>
        <v>0</v>
      </c>
      <c r="AU203" s="493">
        <f t="shared" si="227"/>
        <v>0</v>
      </c>
      <c r="AV203" s="488" t="str">
        <f t="shared" si="195"/>
        <v/>
      </c>
      <c r="AW203" s="487" t="str">
        <f t="shared" si="196"/>
        <v/>
      </c>
      <c r="AX203" s="487" t="str">
        <f t="shared" si="197"/>
        <v/>
      </c>
      <c r="AY203" s="487" t="str">
        <f t="shared" si="198"/>
        <v/>
      </c>
      <c r="AZ203" s="487">
        <f t="shared" si="199"/>
        <v>0</v>
      </c>
      <c r="BA203" s="487">
        <f t="shared" si="200"/>
        <v>0</v>
      </c>
      <c r="BB203" s="487">
        <f t="shared" si="201"/>
        <v>0</v>
      </c>
      <c r="BC203" s="487">
        <f t="shared" si="202"/>
        <v>0</v>
      </c>
      <c r="BD203" s="487">
        <f t="shared" si="203"/>
        <v>0</v>
      </c>
      <c r="BE203" s="487">
        <f t="shared" si="204"/>
        <v>0</v>
      </c>
      <c r="BF203" s="487" t="str">
        <f t="shared" si="205"/>
        <v/>
      </c>
      <c r="BG203" s="487">
        <f t="shared" si="206"/>
        <v>0</v>
      </c>
      <c r="BH203" s="487">
        <f t="shared" si="207"/>
        <v>0</v>
      </c>
      <c r="BI203" s="487" t="str">
        <f t="shared" si="208"/>
        <v/>
      </c>
      <c r="BJ203" s="487" t="str">
        <f t="shared" si="209"/>
        <v/>
      </c>
      <c r="BK203" s="489" t="str">
        <f t="shared" si="210"/>
        <v/>
      </c>
      <c r="BL203" s="495" t="str">
        <f t="shared" si="211"/>
        <v/>
      </c>
      <c r="BM203" s="487" t="str">
        <f t="shared" si="212"/>
        <v/>
      </c>
      <c r="BN203" s="487" t="str">
        <f t="shared" si="213"/>
        <v/>
      </c>
      <c r="BO203" s="487" t="str">
        <f t="shared" si="214"/>
        <v/>
      </c>
      <c r="BP203" s="487">
        <f t="shared" si="215"/>
        <v>0</v>
      </c>
      <c r="BQ203" s="487">
        <f t="shared" si="216"/>
        <v>0</v>
      </c>
      <c r="BR203" s="487">
        <f t="shared" si="217"/>
        <v>0</v>
      </c>
      <c r="BS203" s="487">
        <f t="shared" si="218"/>
        <v>0</v>
      </c>
      <c r="BT203" s="487">
        <f t="shared" si="219"/>
        <v>0</v>
      </c>
      <c r="BU203" s="487">
        <f t="shared" si="220"/>
        <v>0</v>
      </c>
      <c r="BV203" s="487" t="str">
        <f t="shared" si="221"/>
        <v/>
      </c>
      <c r="BW203" s="487">
        <f t="shared" si="222"/>
        <v>0</v>
      </c>
      <c r="BX203" s="487">
        <f t="shared" si="223"/>
        <v>0</v>
      </c>
      <c r="BY203" s="487" t="str">
        <f t="shared" si="224"/>
        <v/>
      </c>
      <c r="BZ203" s="487" t="str">
        <f t="shared" si="225"/>
        <v/>
      </c>
      <c r="CA203" s="489" t="str">
        <f t="shared" si="226"/>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186"/>
        <v>0</v>
      </c>
      <c r="AG204" s="487">
        <f t="shared" si="187"/>
        <v>0</v>
      </c>
      <c r="AH204" s="487">
        <f t="shared" si="188"/>
        <v>0</v>
      </c>
      <c r="AI204" s="487">
        <f t="shared" si="189"/>
        <v>0</v>
      </c>
      <c r="AJ204" s="487">
        <f t="shared" si="190"/>
        <v>-1</v>
      </c>
      <c r="AK204" s="487">
        <f t="shared" si="191"/>
        <v>-1</v>
      </c>
      <c r="AL204" s="487">
        <f t="shared" si="192"/>
        <v>-1</v>
      </c>
      <c r="AM204" s="487">
        <f t="shared" si="193"/>
        <v>-1</v>
      </c>
      <c r="AN204" s="487">
        <f t="shared" si="227"/>
        <v>-1</v>
      </c>
      <c r="AO204" s="487">
        <f t="shared" si="227"/>
        <v>-1</v>
      </c>
      <c r="AP204" s="487">
        <f t="shared" si="227"/>
        <v>0</v>
      </c>
      <c r="AQ204" s="487">
        <f t="shared" si="227"/>
        <v>-1</v>
      </c>
      <c r="AR204" s="487">
        <f t="shared" si="227"/>
        <v>-1</v>
      </c>
      <c r="AS204" s="487">
        <f t="shared" si="227"/>
        <v>0</v>
      </c>
      <c r="AT204" s="487">
        <f t="shared" si="227"/>
        <v>0</v>
      </c>
      <c r="AU204" s="493">
        <f t="shared" si="227"/>
        <v>0</v>
      </c>
      <c r="AV204" s="488" t="str">
        <f t="shared" si="195"/>
        <v/>
      </c>
      <c r="AW204" s="487" t="str">
        <f t="shared" si="196"/>
        <v/>
      </c>
      <c r="AX204" s="487" t="str">
        <f t="shared" si="197"/>
        <v/>
      </c>
      <c r="AY204" s="487" t="str">
        <f t="shared" si="198"/>
        <v/>
      </c>
      <c r="AZ204" s="487">
        <f t="shared" si="199"/>
        <v>0</v>
      </c>
      <c r="BA204" s="487">
        <f t="shared" si="200"/>
        <v>0</v>
      </c>
      <c r="BB204" s="487">
        <f t="shared" si="201"/>
        <v>0</v>
      </c>
      <c r="BC204" s="487">
        <f t="shared" si="202"/>
        <v>0</v>
      </c>
      <c r="BD204" s="487">
        <f t="shared" si="203"/>
        <v>0</v>
      </c>
      <c r="BE204" s="487">
        <f t="shared" si="204"/>
        <v>0</v>
      </c>
      <c r="BF204" s="487" t="str">
        <f t="shared" si="205"/>
        <v/>
      </c>
      <c r="BG204" s="487">
        <f t="shared" si="206"/>
        <v>0</v>
      </c>
      <c r="BH204" s="487">
        <f t="shared" si="207"/>
        <v>0</v>
      </c>
      <c r="BI204" s="487" t="str">
        <f t="shared" si="208"/>
        <v/>
      </c>
      <c r="BJ204" s="487" t="str">
        <f t="shared" si="209"/>
        <v/>
      </c>
      <c r="BK204" s="489" t="str">
        <f t="shared" si="210"/>
        <v/>
      </c>
      <c r="BL204" s="495" t="str">
        <f t="shared" si="211"/>
        <v/>
      </c>
      <c r="BM204" s="487" t="str">
        <f t="shared" si="212"/>
        <v/>
      </c>
      <c r="BN204" s="487" t="str">
        <f t="shared" si="213"/>
        <v/>
      </c>
      <c r="BO204" s="487" t="str">
        <f t="shared" si="214"/>
        <v/>
      </c>
      <c r="BP204" s="487">
        <f t="shared" si="215"/>
        <v>0</v>
      </c>
      <c r="BQ204" s="487">
        <f t="shared" si="216"/>
        <v>0</v>
      </c>
      <c r="BR204" s="487">
        <f t="shared" si="217"/>
        <v>0</v>
      </c>
      <c r="BS204" s="487">
        <f t="shared" si="218"/>
        <v>0</v>
      </c>
      <c r="BT204" s="487">
        <f t="shared" si="219"/>
        <v>0</v>
      </c>
      <c r="BU204" s="487">
        <f t="shared" si="220"/>
        <v>0</v>
      </c>
      <c r="BV204" s="487" t="str">
        <f t="shared" si="221"/>
        <v/>
      </c>
      <c r="BW204" s="487">
        <f t="shared" si="222"/>
        <v>0</v>
      </c>
      <c r="BX204" s="487">
        <f t="shared" si="223"/>
        <v>0</v>
      </c>
      <c r="BY204" s="487" t="str">
        <f t="shared" si="224"/>
        <v/>
      </c>
      <c r="BZ204" s="487" t="str">
        <f t="shared" si="225"/>
        <v/>
      </c>
      <c r="CA204" s="489" t="str">
        <f t="shared" si="226"/>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186"/>
        <v>0</v>
      </c>
      <c r="AG205" s="487">
        <f t="shared" si="187"/>
        <v>0</v>
      </c>
      <c r="AH205" s="487">
        <f t="shared" si="188"/>
        <v>0</v>
      </c>
      <c r="AI205" s="487">
        <f t="shared" si="189"/>
        <v>0</v>
      </c>
      <c r="AJ205" s="487">
        <f t="shared" si="190"/>
        <v>-1</v>
      </c>
      <c r="AK205" s="487">
        <f t="shared" si="191"/>
        <v>-1</v>
      </c>
      <c r="AL205" s="487">
        <f t="shared" si="192"/>
        <v>-1</v>
      </c>
      <c r="AM205" s="487">
        <f t="shared" si="193"/>
        <v>-1</v>
      </c>
      <c r="AN205" s="487">
        <f t="shared" si="227"/>
        <v>-1</v>
      </c>
      <c r="AO205" s="487">
        <f t="shared" si="227"/>
        <v>-1</v>
      </c>
      <c r="AP205" s="487">
        <f t="shared" si="227"/>
        <v>0</v>
      </c>
      <c r="AQ205" s="487">
        <f t="shared" si="227"/>
        <v>-1</v>
      </c>
      <c r="AR205" s="487">
        <f t="shared" si="227"/>
        <v>-1</v>
      </c>
      <c r="AS205" s="487">
        <f t="shared" si="227"/>
        <v>0</v>
      </c>
      <c r="AT205" s="487">
        <f t="shared" si="227"/>
        <v>0</v>
      </c>
      <c r="AU205" s="493">
        <f t="shared" si="227"/>
        <v>0</v>
      </c>
      <c r="AV205" s="488" t="str">
        <f t="shared" si="195"/>
        <v/>
      </c>
      <c r="AW205" s="487" t="str">
        <f t="shared" si="196"/>
        <v/>
      </c>
      <c r="AX205" s="487" t="str">
        <f t="shared" si="197"/>
        <v/>
      </c>
      <c r="AY205" s="487" t="str">
        <f t="shared" si="198"/>
        <v/>
      </c>
      <c r="AZ205" s="487">
        <f t="shared" si="199"/>
        <v>0</v>
      </c>
      <c r="BA205" s="487">
        <f t="shared" si="200"/>
        <v>0</v>
      </c>
      <c r="BB205" s="487">
        <f t="shared" si="201"/>
        <v>0</v>
      </c>
      <c r="BC205" s="487">
        <f t="shared" si="202"/>
        <v>0</v>
      </c>
      <c r="BD205" s="487">
        <f t="shared" si="203"/>
        <v>0</v>
      </c>
      <c r="BE205" s="487">
        <f t="shared" si="204"/>
        <v>0</v>
      </c>
      <c r="BF205" s="487" t="str">
        <f t="shared" si="205"/>
        <v/>
      </c>
      <c r="BG205" s="487">
        <f t="shared" si="206"/>
        <v>0</v>
      </c>
      <c r="BH205" s="487">
        <f t="shared" si="207"/>
        <v>0</v>
      </c>
      <c r="BI205" s="487" t="str">
        <f t="shared" si="208"/>
        <v/>
      </c>
      <c r="BJ205" s="487" t="str">
        <f t="shared" si="209"/>
        <v/>
      </c>
      <c r="BK205" s="489" t="str">
        <f t="shared" si="210"/>
        <v/>
      </c>
      <c r="BL205" s="495" t="str">
        <f t="shared" si="211"/>
        <v/>
      </c>
      <c r="BM205" s="487" t="str">
        <f t="shared" si="212"/>
        <v/>
      </c>
      <c r="BN205" s="487" t="str">
        <f t="shared" si="213"/>
        <v/>
      </c>
      <c r="BO205" s="487" t="str">
        <f t="shared" si="214"/>
        <v/>
      </c>
      <c r="BP205" s="487">
        <f t="shared" si="215"/>
        <v>0</v>
      </c>
      <c r="BQ205" s="487">
        <f t="shared" si="216"/>
        <v>0</v>
      </c>
      <c r="BR205" s="487">
        <f t="shared" si="217"/>
        <v>0</v>
      </c>
      <c r="BS205" s="487">
        <f t="shared" si="218"/>
        <v>0</v>
      </c>
      <c r="BT205" s="487">
        <f t="shared" si="219"/>
        <v>0</v>
      </c>
      <c r="BU205" s="487">
        <f t="shared" si="220"/>
        <v>0</v>
      </c>
      <c r="BV205" s="487" t="str">
        <f t="shared" si="221"/>
        <v/>
      </c>
      <c r="BW205" s="487">
        <f t="shared" si="222"/>
        <v>0</v>
      </c>
      <c r="BX205" s="487">
        <f t="shared" si="223"/>
        <v>0</v>
      </c>
      <c r="BY205" s="487" t="str">
        <f t="shared" si="224"/>
        <v/>
      </c>
      <c r="BZ205" s="487" t="str">
        <f t="shared" si="225"/>
        <v/>
      </c>
      <c r="CA205" s="489" t="str">
        <f t="shared" si="226"/>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186"/>
        <v>0</v>
      </c>
      <c r="AG206" s="487">
        <f t="shared" si="187"/>
        <v>0</v>
      </c>
      <c r="AH206" s="487">
        <f t="shared" si="188"/>
        <v>0</v>
      </c>
      <c r="AI206" s="487">
        <f t="shared" si="189"/>
        <v>0</v>
      </c>
      <c r="AJ206" s="487">
        <f t="shared" si="190"/>
        <v>-1</v>
      </c>
      <c r="AK206" s="487">
        <f t="shared" si="191"/>
        <v>-1</v>
      </c>
      <c r="AL206" s="487">
        <f t="shared" si="192"/>
        <v>-1</v>
      </c>
      <c r="AM206" s="487">
        <f t="shared" si="193"/>
        <v>-1</v>
      </c>
      <c r="AN206" s="487">
        <f t="shared" si="227"/>
        <v>-1</v>
      </c>
      <c r="AO206" s="487">
        <f t="shared" si="227"/>
        <v>-1</v>
      </c>
      <c r="AP206" s="487">
        <f t="shared" si="227"/>
        <v>0</v>
      </c>
      <c r="AQ206" s="487">
        <f t="shared" si="227"/>
        <v>-1</v>
      </c>
      <c r="AR206" s="487">
        <f t="shared" si="227"/>
        <v>-1</v>
      </c>
      <c r="AS206" s="487">
        <f t="shared" si="227"/>
        <v>0</v>
      </c>
      <c r="AT206" s="487">
        <f t="shared" si="227"/>
        <v>0</v>
      </c>
      <c r="AU206" s="493">
        <f t="shared" si="227"/>
        <v>0</v>
      </c>
      <c r="AV206" s="488" t="str">
        <f t="shared" si="195"/>
        <v/>
      </c>
      <c r="AW206" s="487" t="str">
        <f t="shared" si="196"/>
        <v/>
      </c>
      <c r="AX206" s="487" t="str">
        <f t="shared" si="197"/>
        <v/>
      </c>
      <c r="AY206" s="487" t="str">
        <f t="shared" si="198"/>
        <v/>
      </c>
      <c r="AZ206" s="487">
        <f t="shared" si="199"/>
        <v>0</v>
      </c>
      <c r="BA206" s="487">
        <f t="shared" si="200"/>
        <v>0</v>
      </c>
      <c r="BB206" s="487">
        <f t="shared" si="201"/>
        <v>0</v>
      </c>
      <c r="BC206" s="487">
        <f t="shared" si="202"/>
        <v>0</v>
      </c>
      <c r="BD206" s="487">
        <f t="shared" si="203"/>
        <v>0</v>
      </c>
      <c r="BE206" s="487">
        <f t="shared" si="204"/>
        <v>0</v>
      </c>
      <c r="BF206" s="487" t="str">
        <f t="shared" si="205"/>
        <v/>
      </c>
      <c r="BG206" s="487">
        <f t="shared" si="206"/>
        <v>0</v>
      </c>
      <c r="BH206" s="487">
        <f t="shared" si="207"/>
        <v>0</v>
      </c>
      <c r="BI206" s="487" t="str">
        <f t="shared" si="208"/>
        <v/>
      </c>
      <c r="BJ206" s="487" t="str">
        <f t="shared" si="209"/>
        <v/>
      </c>
      <c r="BK206" s="489" t="str">
        <f t="shared" si="210"/>
        <v/>
      </c>
      <c r="BL206" s="495" t="str">
        <f t="shared" si="211"/>
        <v/>
      </c>
      <c r="BM206" s="487" t="str">
        <f t="shared" si="212"/>
        <v/>
      </c>
      <c r="BN206" s="487" t="str">
        <f t="shared" si="213"/>
        <v/>
      </c>
      <c r="BO206" s="487" t="str">
        <f t="shared" si="214"/>
        <v/>
      </c>
      <c r="BP206" s="487">
        <f t="shared" si="215"/>
        <v>0</v>
      </c>
      <c r="BQ206" s="487">
        <f t="shared" si="216"/>
        <v>0</v>
      </c>
      <c r="BR206" s="487">
        <f t="shared" si="217"/>
        <v>0</v>
      </c>
      <c r="BS206" s="487">
        <f t="shared" si="218"/>
        <v>0</v>
      </c>
      <c r="BT206" s="487">
        <f t="shared" si="219"/>
        <v>0</v>
      </c>
      <c r="BU206" s="487">
        <f t="shared" si="220"/>
        <v>0</v>
      </c>
      <c r="BV206" s="487" t="str">
        <f t="shared" si="221"/>
        <v/>
      </c>
      <c r="BW206" s="487">
        <f t="shared" si="222"/>
        <v>0</v>
      </c>
      <c r="BX206" s="487">
        <f t="shared" si="223"/>
        <v>0</v>
      </c>
      <c r="BY206" s="487" t="str">
        <f t="shared" si="224"/>
        <v/>
      </c>
      <c r="BZ206" s="487" t="str">
        <f t="shared" si="225"/>
        <v/>
      </c>
      <c r="CA206" s="489" t="str">
        <f t="shared" si="226"/>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si="186"/>
        <v>0</v>
      </c>
      <c r="AG207" s="487">
        <f t="shared" si="187"/>
        <v>0</v>
      </c>
      <c r="AH207" s="487">
        <f t="shared" si="188"/>
        <v>0</v>
      </c>
      <c r="AI207" s="487">
        <f t="shared" si="189"/>
        <v>0</v>
      </c>
      <c r="AJ207" s="487">
        <f t="shared" si="190"/>
        <v>-1</v>
      </c>
      <c r="AK207" s="487">
        <f t="shared" si="191"/>
        <v>-1</v>
      </c>
      <c r="AL207" s="487">
        <f t="shared" si="192"/>
        <v>-1</v>
      </c>
      <c r="AM207" s="487">
        <f t="shared" si="193"/>
        <v>-1</v>
      </c>
      <c r="AN207" s="487">
        <f t="shared" ref="AN207:AU222" si="228">AN206</f>
        <v>-1</v>
      </c>
      <c r="AO207" s="487">
        <f t="shared" si="228"/>
        <v>-1</v>
      </c>
      <c r="AP207" s="487">
        <f t="shared" si="228"/>
        <v>0</v>
      </c>
      <c r="AQ207" s="487">
        <f t="shared" si="228"/>
        <v>-1</v>
      </c>
      <c r="AR207" s="487">
        <f t="shared" si="228"/>
        <v>-1</v>
      </c>
      <c r="AS207" s="487">
        <f t="shared" si="228"/>
        <v>0</v>
      </c>
      <c r="AT207" s="487">
        <f t="shared" si="228"/>
        <v>0</v>
      </c>
      <c r="AU207" s="493">
        <f t="shared" si="228"/>
        <v>0</v>
      </c>
      <c r="AV207" s="488" t="str">
        <f t="shared" si="195"/>
        <v/>
      </c>
      <c r="AW207" s="487" t="str">
        <f t="shared" si="196"/>
        <v/>
      </c>
      <c r="AX207" s="487" t="str">
        <f t="shared" si="197"/>
        <v/>
      </c>
      <c r="AY207" s="487" t="str">
        <f t="shared" si="198"/>
        <v/>
      </c>
      <c r="AZ207" s="487">
        <f t="shared" si="199"/>
        <v>0</v>
      </c>
      <c r="BA207" s="487">
        <f t="shared" si="200"/>
        <v>0</v>
      </c>
      <c r="BB207" s="487">
        <f t="shared" si="201"/>
        <v>0</v>
      </c>
      <c r="BC207" s="487">
        <f t="shared" si="202"/>
        <v>0</v>
      </c>
      <c r="BD207" s="487">
        <f t="shared" si="203"/>
        <v>0</v>
      </c>
      <c r="BE207" s="487">
        <f t="shared" si="204"/>
        <v>0</v>
      </c>
      <c r="BF207" s="487" t="str">
        <f t="shared" si="205"/>
        <v/>
      </c>
      <c r="BG207" s="487">
        <f t="shared" si="206"/>
        <v>0</v>
      </c>
      <c r="BH207" s="487">
        <f t="shared" si="207"/>
        <v>0</v>
      </c>
      <c r="BI207" s="487" t="str">
        <f t="shared" si="208"/>
        <v/>
      </c>
      <c r="BJ207" s="487" t="str">
        <f t="shared" si="209"/>
        <v/>
      </c>
      <c r="BK207" s="489" t="str">
        <f t="shared" si="210"/>
        <v/>
      </c>
      <c r="BL207" s="495" t="str">
        <f t="shared" si="211"/>
        <v/>
      </c>
      <c r="BM207" s="487" t="str">
        <f t="shared" si="212"/>
        <v/>
      </c>
      <c r="BN207" s="487" t="str">
        <f t="shared" si="213"/>
        <v/>
      </c>
      <c r="BO207" s="487" t="str">
        <f t="shared" si="214"/>
        <v/>
      </c>
      <c r="BP207" s="487">
        <f t="shared" si="215"/>
        <v>0</v>
      </c>
      <c r="BQ207" s="487">
        <f t="shared" si="216"/>
        <v>0</v>
      </c>
      <c r="BR207" s="487">
        <f t="shared" si="217"/>
        <v>0</v>
      </c>
      <c r="BS207" s="487">
        <f t="shared" si="218"/>
        <v>0</v>
      </c>
      <c r="BT207" s="487">
        <f t="shared" si="219"/>
        <v>0</v>
      </c>
      <c r="BU207" s="487">
        <f t="shared" si="220"/>
        <v>0</v>
      </c>
      <c r="BV207" s="487" t="str">
        <f t="shared" si="221"/>
        <v/>
      </c>
      <c r="BW207" s="487">
        <f t="shared" si="222"/>
        <v>0</v>
      </c>
      <c r="BX207" s="487">
        <f t="shared" si="223"/>
        <v>0</v>
      </c>
      <c r="BY207" s="487" t="str">
        <f t="shared" si="224"/>
        <v/>
      </c>
      <c r="BZ207" s="487" t="str">
        <f t="shared" si="225"/>
        <v/>
      </c>
      <c r="CA207" s="489" t="str">
        <f t="shared" si="226"/>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186"/>
        <v>0</v>
      </c>
      <c r="AG208" s="487">
        <f t="shared" si="187"/>
        <v>0</v>
      </c>
      <c r="AH208" s="487">
        <f t="shared" si="188"/>
        <v>0</v>
      </c>
      <c r="AI208" s="487">
        <f t="shared" si="189"/>
        <v>0</v>
      </c>
      <c r="AJ208" s="487">
        <f t="shared" si="190"/>
        <v>-1</v>
      </c>
      <c r="AK208" s="487">
        <f t="shared" si="191"/>
        <v>-1</v>
      </c>
      <c r="AL208" s="487">
        <f t="shared" si="192"/>
        <v>-1</v>
      </c>
      <c r="AM208" s="487">
        <f t="shared" si="193"/>
        <v>-1</v>
      </c>
      <c r="AN208" s="487">
        <f t="shared" si="228"/>
        <v>-1</v>
      </c>
      <c r="AO208" s="487">
        <f t="shared" si="228"/>
        <v>-1</v>
      </c>
      <c r="AP208" s="487">
        <f t="shared" si="228"/>
        <v>0</v>
      </c>
      <c r="AQ208" s="487">
        <f t="shared" si="228"/>
        <v>-1</v>
      </c>
      <c r="AR208" s="487">
        <f t="shared" si="228"/>
        <v>-1</v>
      </c>
      <c r="AS208" s="487">
        <f t="shared" si="228"/>
        <v>0</v>
      </c>
      <c r="AT208" s="487">
        <f t="shared" si="228"/>
        <v>0</v>
      </c>
      <c r="AU208" s="493">
        <f t="shared" si="228"/>
        <v>0</v>
      </c>
      <c r="AV208" s="488" t="str">
        <f t="shared" si="195"/>
        <v/>
      </c>
      <c r="AW208" s="487" t="str">
        <f t="shared" si="196"/>
        <v/>
      </c>
      <c r="AX208" s="487" t="str">
        <f t="shared" si="197"/>
        <v/>
      </c>
      <c r="AY208" s="487" t="str">
        <f t="shared" si="198"/>
        <v/>
      </c>
      <c r="AZ208" s="487">
        <f t="shared" si="199"/>
        <v>0</v>
      </c>
      <c r="BA208" s="487">
        <f t="shared" si="200"/>
        <v>0</v>
      </c>
      <c r="BB208" s="487">
        <f t="shared" si="201"/>
        <v>0</v>
      </c>
      <c r="BC208" s="487">
        <f t="shared" si="202"/>
        <v>0</v>
      </c>
      <c r="BD208" s="487">
        <f t="shared" si="203"/>
        <v>0</v>
      </c>
      <c r="BE208" s="487">
        <f t="shared" si="204"/>
        <v>0</v>
      </c>
      <c r="BF208" s="487" t="str">
        <f t="shared" si="205"/>
        <v/>
      </c>
      <c r="BG208" s="487">
        <f t="shared" si="206"/>
        <v>0</v>
      </c>
      <c r="BH208" s="487">
        <f t="shared" si="207"/>
        <v>0</v>
      </c>
      <c r="BI208" s="487" t="str">
        <f t="shared" si="208"/>
        <v/>
      </c>
      <c r="BJ208" s="487" t="str">
        <f t="shared" si="209"/>
        <v/>
      </c>
      <c r="BK208" s="489" t="str">
        <f t="shared" si="210"/>
        <v/>
      </c>
      <c r="BL208" s="495" t="str">
        <f t="shared" si="211"/>
        <v/>
      </c>
      <c r="BM208" s="487" t="str">
        <f t="shared" si="212"/>
        <v/>
      </c>
      <c r="BN208" s="487" t="str">
        <f t="shared" si="213"/>
        <v/>
      </c>
      <c r="BO208" s="487" t="str">
        <f t="shared" si="214"/>
        <v/>
      </c>
      <c r="BP208" s="487">
        <f t="shared" si="215"/>
        <v>0</v>
      </c>
      <c r="BQ208" s="487">
        <f t="shared" si="216"/>
        <v>0</v>
      </c>
      <c r="BR208" s="487">
        <f t="shared" si="217"/>
        <v>0</v>
      </c>
      <c r="BS208" s="487">
        <f t="shared" si="218"/>
        <v>0</v>
      </c>
      <c r="BT208" s="487">
        <f t="shared" si="219"/>
        <v>0</v>
      </c>
      <c r="BU208" s="487">
        <f t="shared" si="220"/>
        <v>0</v>
      </c>
      <c r="BV208" s="487" t="str">
        <f t="shared" si="221"/>
        <v/>
      </c>
      <c r="BW208" s="487">
        <f t="shared" si="222"/>
        <v>0</v>
      </c>
      <c r="BX208" s="487">
        <f t="shared" si="223"/>
        <v>0</v>
      </c>
      <c r="BY208" s="487" t="str">
        <f t="shared" si="224"/>
        <v/>
      </c>
      <c r="BZ208" s="487" t="str">
        <f t="shared" si="225"/>
        <v/>
      </c>
      <c r="CA208" s="489" t="str">
        <f t="shared" si="226"/>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186"/>
        <v>0</v>
      </c>
      <c r="AG209" s="487">
        <f t="shared" si="187"/>
        <v>0</v>
      </c>
      <c r="AH209" s="487">
        <f t="shared" si="188"/>
        <v>0</v>
      </c>
      <c r="AI209" s="487">
        <f t="shared" si="189"/>
        <v>0</v>
      </c>
      <c r="AJ209" s="487">
        <f t="shared" si="190"/>
        <v>-1</v>
      </c>
      <c r="AK209" s="487">
        <f t="shared" si="191"/>
        <v>-1</v>
      </c>
      <c r="AL209" s="487">
        <f t="shared" si="192"/>
        <v>-1</v>
      </c>
      <c r="AM209" s="487">
        <f t="shared" si="193"/>
        <v>-1</v>
      </c>
      <c r="AN209" s="487">
        <f t="shared" si="228"/>
        <v>-1</v>
      </c>
      <c r="AO209" s="487">
        <f t="shared" si="228"/>
        <v>-1</v>
      </c>
      <c r="AP209" s="487">
        <f t="shared" si="228"/>
        <v>0</v>
      </c>
      <c r="AQ209" s="487">
        <f t="shared" si="228"/>
        <v>-1</v>
      </c>
      <c r="AR209" s="487">
        <f t="shared" si="228"/>
        <v>-1</v>
      </c>
      <c r="AS209" s="487">
        <f t="shared" si="228"/>
        <v>0</v>
      </c>
      <c r="AT209" s="487">
        <f t="shared" si="228"/>
        <v>0</v>
      </c>
      <c r="AU209" s="493">
        <f t="shared" si="228"/>
        <v>0</v>
      </c>
      <c r="AV209" s="488" t="str">
        <f t="shared" si="195"/>
        <v/>
      </c>
      <c r="AW209" s="487" t="str">
        <f t="shared" si="196"/>
        <v/>
      </c>
      <c r="AX209" s="487" t="str">
        <f t="shared" si="197"/>
        <v/>
      </c>
      <c r="AY209" s="487" t="str">
        <f t="shared" si="198"/>
        <v/>
      </c>
      <c r="AZ209" s="487">
        <f t="shared" si="199"/>
        <v>0</v>
      </c>
      <c r="BA209" s="487">
        <f t="shared" si="200"/>
        <v>0</v>
      </c>
      <c r="BB209" s="487">
        <f t="shared" si="201"/>
        <v>0</v>
      </c>
      <c r="BC209" s="487">
        <f t="shared" si="202"/>
        <v>0</v>
      </c>
      <c r="BD209" s="487">
        <f t="shared" si="203"/>
        <v>0</v>
      </c>
      <c r="BE209" s="487">
        <f t="shared" si="204"/>
        <v>0</v>
      </c>
      <c r="BF209" s="487" t="str">
        <f t="shared" si="205"/>
        <v/>
      </c>
      <c r="BG209" s="487">
        <f t="shared" si="206"/>
        <v>0</v>
      </c>
      <c r="BH209" s="487">
        <f t="shared" si="207"/>
        <v>0</v>
      </c>
      <c r="BI209" s="487" t="str">
        <f t="shared" si="208"/>
        <v/>
      </c>
      <c r="BJ209" s="487" t="str">
        <f t="shared" si="209"/>
        <v/>
      </c>
      <c r="BK209" s="489" t="str">
        <f t="shared" si="210"/>
        <v/>
      </c>
      <c r="BL209" s="495" t="str">
        <f t="shared" si="211"/>
        <v/>
      </c>
      <c r="BM209" s="487" t="str">
        <f t="shared" si="212"/>
        <v/>
      </c>
      <c r="BN209" s="487" t="str">
        <f t="shared" si="213"/>
        <v/>
      </c>
      <c r="BO209" s="487" t="str">
        <f t="shared" si="214"/>
        <v/>
      </c>
      <c r="BP209" s="487">
        <f t="shared" si="215"/>
        <v>0</v>
      </c>
      <c r="BQ209" s="487">
        <f t="shared" si="216"/>
        <v>0</v>
      </c>
      <c r="BR209" s="487">
        <f t="shared" si="217"/>
        <v>0</v>
      </c>
      <c r="BS209" s="487">
        <f t="shared" si="218"/>
        <v>0</v>
      </c>
      <c r="BT209" s="487">
        <f t="shared" si="219"/>
        <v>0</v>
      </c>
      <c r="BU209" s="487">
        <f t="shared" si="220"/>
        <v>0</v>
      </c>
      <c r="BV209" s="487" t="str">
        <f t="shared" si="221"/>
        <v/>
      </c>
      <c r="BW209" s="487">
        <f t="shared" si="222"/>
        <v>0</v>
      </c>
      <c r="BX209" s="487">
        <f t="shared" si="223"/>
        <v>0</v>
      </c>
      <c r="BY209" s="487" t="str">
        <f t="shared" si="224"/>
        <v/>
      </c>
      <c r="BZ209" s="487" t="str">
        <f t="shared" si="225"/>
        <v/>
      </c>
      <c r="CA209" s="489" t="str">
        <f t="shared" si="226"/>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186"/>
        <v>0</v>
      </c>
      <c r="AG210" s="487">
        <f t="shared" si="187"/>
        <v>0</v>
      </c>
      <c r="AH210" s="487">
        <f t="shared" si="188"/>
        <v>0</v>
      </c>
      <c r="AI210" s="487">
        <f t="shared" si="189"/>
        <v>0</v>
      </c>
      <c r="AJ210" s="487">
        <f t="shared" si="190"/>
        <v>-1</v>
      </c>
      <c r="AK210" s="487">
        <f t="shared" si="191"/>
        <v>-1</v>
      </c>
      <c r="AL210" s="487">
        <f t="shared" si="192"/>
        <v>-1</v>
      </c>
      <c r="AM210" s="487">
        <f t="shared" si="193"/>
        <v>-1</v>
      </c>
      <c r="AN210" s="487">
        <f t="shared" si="228"/>
        <v>-1</v>
      </c>
      <c r="AO210" s="487">
        <f t="shared" si="228"/>
        <v>-1</v>
      </c>
      <c r="AP210" s="487">
        <f t="shared" si="228"/>
        <v>0</v>
      </c>
      <c r="AQ210" s="487">
        <f t="shared" si="228"/>
        <v>-1</v>
      </c>
      <c r="AR210" s="487">
        <f t="shared" si="228"/>
        <v>-1</v>
      </c>
      <c r="AS210" s="487">
        <f t="shared" si="228"/>
        <v>0</v>
      </c>
      <c r="AT210" s="487">
        <f t="shared" si="228"/>
        <v>0</v>
      </c>
      <c r="AU210" s="493">
        <f t="shared" si="228"/>
        <v>0</v>
      </c>
      <c r="AV210" s="488" t="str">
        <f t="shared" si="195"/>
        <v/>
      </c>
      <c r="AW210" s="487" t="str">
        <f t="shared" si="196"/>
        <v/>
      </c>
      <c r="AX210" s="487" t="str">
        <f t="shared" si="197"/>
        <v/>
      </c>
      <c r="AY210" s="487" t="str">
        <f t="shared" si="198"/>
        <v/>
      </c>
      <c r="AZ210" s="487">
        <f t="shared" si="199"/>
        <v>0</v>
      </c>
      <c r="BA210" s="487">
        <f t="shared" si="200"/>
        <v>0</v>
      </c>
      <c r="BB210" s="487">
        <f t="shared" si="201"/>
        <v>0</v>
      </c>
      <c r="BC210" s="487">
        <f t="shared" si="202"/>
        <v>0</v>
      </c>
      <c r="BD210" s="487">
        <f t="shared" si="203"/>
        <v>0</v>
      </c>
      <c r="BE210" s="487">
        <f t="shared" si="204"/>
        <v>0</v>
      </c>
      <c r="BF210" s="487" t="str">
        <f t="shared" si="205"/>
        <v/>
      </c>
      <c r="BG210" s="487">
        <f t="shared" si="206"/>
        <v>0</v>
      </c>
      <c r="BH210" s="487">
        <f t="shared" si="207"/>
        <v>0</v>
      </c>
      <c r="BI210" s="487" t="str">
        <f t="shared" si="208"/>
        <v/>
      </c>
      <c r="BJ210" s="487" t="str">
        <f t="shared" si="209"/>
        <v/>
      </c>
      <c r="BK210" s="489" t="str">
        <f t="shared" si="210"/>
        <v/>
      </c>
      <c r="BL210" s="495" t="str">
        <f t="shared" si="211"/>
        <v/>
      </c>
      <c r="BM210" s="487" t="str">
        <f t="shared" si="212"/>
        <v/>
      </c>
      <c r="BN210" s="487" t="str">
        <f t="shared" si="213"/>
        <v/>
      </c>
      <c r="BO210" s="487" t="str">
        <f t="shared" si="214"/>
        <v/>
      </c>
      <c r="BP210" s="487">
        <f t="shared" si="215"/>
        <v>0</v>
      </c>
      <c r="BQ210" s="487">
        <f t="shared" si="216"/>
        <v>0</v>
      </c>
      <c r="BR210" s="487">
        <f t="shared" si="217"/>
        <v>0</v>
      </c>
      <c r="BS210" s="487">
        <f t="shared" si="218"/>
        <v>0</v>
      </c>
      <c r="BT210" s="487">
        <f t="shared" si="219"/>
        <v>0</v>
      </c>
      <c r="BU210" s="487">
        <f t="shared" si="220"/>
        <v>0</v>
      </c>
      <c r="BV210" s="487" t="str">
        <f t="shared" si="221"/>
        <v/>
      </c>
      <c r="BW210" s="487">
        <f t="shared" si="222"/>
        <v>0</v>
      </c>
      <c r="BX210" s="487">
        <f t="shared" si="223"/>
        <v>0</v>
      </c>
      <c r="BY210" s="487" t="str">
        <f t="shared" si="224"/>
        <v/>
      </c>
      <c r="BZ210" s="487" t="str">
        <f t="shared" si="225"/>
        <v/>
      </c>
      <c r="CA210" s="489" t="str">
        <f t="shared" si="226"/>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186"/>
        <v>0</v>
      </c>
      <c r="AG211" s="487">
        <f t="shared" si="187"/>
        <v>0</v>
      </c>
      <c r="AH211" s="487">
        <f t="shared" si="188"/>
        <v>0</v>
      </c>
      <c r="AI211" s="487">
        <f t="shared" si="189"/>
        <v>0</v>
      </c>
      <c r="AJ211" s="487">
        <f t="shared" si="190"/>
        <v>-1</v>
      </c>
      <c r="AK211" s="487">
        <f t="shared" si="191"/>
        <v>-1</v>
      </c>
      <c r="AL211" s="487">
        <f t="shared" si="192"/>
        <v>-1</v>
      </c>
      <c r="AM211" s="487">
        <f t="shared" si="193"/>
        <v>-1</v>
      </c>
      <c r="AN211" s="487">
        <f t="shared" si="228"/>
        <v>-1</v>
      </c>
      <c r="AO211" s="487">
        <f t="shared" si="228"/>
        <v>-1</v>
      </c>
      <c r="AP211" s="487">
        <f t="shared" si="228"/>
        <v>0</v>
      </c>
      <c r="AQ211" s="487">
        <f t="shared" si="228"/>
        <v>-1</v>
      </c>
      <c r="AR211" s="487">
        <f t="shared" si="228"/>
        <v>-1</v>
      </c>
      <c r="AS211" s="487">
        <f t="shared" si="228"/>
        <v>0</v>
      </c>
      <c r="AT211" s="487">
        <f t="shared" si="228"/>
        <v>0</v>
      </c>
      <c r="AU211" s="493">
        <f t="shared" si="228"/>
        <v>0</v>
      </c>
      <c r="AV211" s="488" t="str">
        <f t="shared" si="195"/>
        <v/>
      </c>
      <c r="AW211" s="487" t="str">
        <f t="shared" si="196"/>
        <v/>
      </c>
      <c r="AX211" s="487" t="str">
        <f t="shared" si="197"/>
        <v/>
      </c>
      <c r="AY211" s="487" t="str">
        <f t="shared" si="198"/>
        <v/>
      </c>
      <c r="AZ211" s="487">
        <f t="shared" si="199"/>
        <v>0</v>
      </c>
      <c r="BA211" s="487">
        <f t="shared" si="200"/>
        <v>0</v>
      </c>
      <c r="BB211" s="487">
        <f t="shared" si="201"/>
        <v>0</v>
      </c>
      <c r="BC211" s="487">
        <f t="shared" si="202"/>
        <v>0</v>
      </c>
      <c r="BD211" s="487">
        <f t="shared" si="203"/>
        <v>0</v>
      </c>
      <c r="BE211" s="487">
        <f t="shared" si="204"/>
        <v>0</v>
      </c>
      <c r="BF211" s="487" t="str">
        <f t="shared" si="205"/>
        <v/>
      </c>
      <c r="BG211" s="487">
        <f t="shared" si="206"/>
        <v>0</v>
      </c>
      <c r="BH211" s="487">
        <f t="shared" si="207"/>
        <v>0</v>
      </c>
      <c r="BI211" s="487" t="str">
        <f t="shared" si="208"/>
        <v/>
      </c>
      <c r="BJ211" s="487" t="str">
        <f t="shared" si="209"/>
        <v/>
      </c>
      <c r="BK211" s="489" t="str">
        <f t="shared" si="210"/>
        <v/>
      </c>
      <c r="BL211" s="495" t="str">
        <f t="shared" si="211"/>
        <v/>
      </c>
      <c r="BM211" s="487" t="str">
        <f t="shared" si="212"/>
        <v/>
      </c>
      <c r="BN211" s="487" t="str">
        <f t="shared" si="213"/>
        <v/>
      </c>
      <c r="BO211" s="487" t="str">
        <f t="shared" si="214"/>
        <v/>
      </c>
      <c r="BP211" s="487">
        <f t="shared" si="215"/>
        <v>0</v>
      </c>
      <c r="BQ211" s="487">
        <f t="shared" si="216"/>
        <v>0</v>
      </c>
      <c r="BR211" s="487">
        <f t="shared" si="217"/>
        <v>0</v>
      </c>
      <c r="BS211" s="487">
        <f t="shared" si="218"/>
        <v>0</v>
      </c>
      <c r="BT211" s="487">
        <f t="shared" si="219"/>
        <v>0</v>
      </c>
      <c r="BU211" s="487">
        <f t="shared" si="220"/>
        <v>0</v>
      </c>
      <c r="BV211" s="487" t="str">
        <f t="shared" si="221"/>
        <v/>
      </c>
      <c r="BW211" s="487">
        <f t="shared" si="222"/>
        <v>0</v>
      </c>
      <c r="BX211" s="487">
        <f t="shared" si="223"/>
        <v>0</v>
      </c>
      <c r="BY211" s="487" t="str">
        <f t="shared" si="224"/>
        <v/>
      </c>
      <c r="BZ211" s="487" t="str">
        <f t="shared" si="225"/>
        <v/>
      </c>
      <c r="CA211" s="489" t="str">
        <f t="shared" si="226"/>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186"/>
        <v>0</v>
      </c>
      <c r="AG212" s="487">
        <f t="shared" si="187"/>
        <v>0</v>
      </c>
      <c r="AH212" s="487">
        <f t="shared" si="188"/>
        <v>0</v>
      </c>
      <c r="AI212" s="487">
        <f t="shared" si="189"/>
        <v>0</v>
      </c>
      <c r="AJ212" s="487">
        <f t="shared" si="190"/>
        <v>-1</v>
      </c>
      <c r="AK212" s="487">
        <f t="shared" si="191"/>
        <v>-1</v>
      </c>
      <c r="AL212" s="487">
        <f t="shared" si="192"/>
        <v>-1</v>
      </c>
      <c r="AM212" s="487">
        <f t="shared" si="193"/>
        <v>-1</v>
      </c>
      <c r="AN212" s="487">
        <f t="shared" si="228"/>
        <v>-1</v>
      </c>
      <c r="AO212" s="487">
        <f t="shared" si="228"/>
        <v>-1</v>
      </c>
      <c r="AP212" s="487">
        <f t="shared" si="228"/>
        <v>0</v>
      </c>
      <c r="AQ212" s="487">
        <f t="shared" si="228"/>
        <v>-1</v>
      </c>
      <c r="AR212" s="487">
        <f t="shared" si="228"/>
        <v>-1</v>
      </c>
      <c r="AS212" s="487">
        <f t="shared" si="228"/>
        <v>0</v>
      </c>
      <c r="AT212" s="487">
        <f t="shared" si="228"/>
        <v>0</v>
      </c>
      <c r="AU212" s="493">
        <f t="shared" si="228"/>
        <v>0</v>
      </c>
      <c r="AV212" s="488" t="str">
        <f t="shared" si="195"/>
        <v/>
      </c>
      <c r="AW212" s="487" t="str">
        <f t="shared" si="196"/>
        <v/>
      </c>
      <c r="AX212" s="487" t="str">
        <f t="shared" si="197"/>
        <v/>
      </c>
      <c r="AY212" s="487" t="str">
        <f t="shared" si="198"/>
        <v/>
      </c>
      <c r="AZ212" s="487">
        <f t="shared" si="199"/>
        <v>0</v>
      </c>
      <c r="BA212" s="487">
        <f t="shared" si="200"/>
        <v>0</v>
      </c>
      <c r="BB212" s="487">
        <f t="shared" si="201"/>
        <v>0</v>
      </c>
      <c r="BC212" s="487">
        <f t="shared" si="202"/>
        <v>0</v>
      </c>
      <c r="BD212" s="487">
        <f t="shared" si="203"/>
        <v>0</v>
      </c>
      <c r="BE212" s="487">
        <f t="shared" si="204"/>
        <v>0</v>
      </c>
      <c r="BF212" s="487" t="str">
        <f t="shared" si="205"/>
        <v/>
      </c>
      <c r="BG212" s="487">
        <f t="shared" si="206"/>
        <v>0</v>
      </c>
      <c r="BH212" s="487">
        <f t="shared" si="207"/>
        <v>0</v>
      </c>
      <c r="BI212" s="487" t="str">
        <f t="shared" si="208"/>
        <v/>
      </c>
      <c r="BJ212" s="487" t="str">
        <f t="shared" si="209"/>
        <v/>
      </c>
      <c r="BK212" s="489" t="str">
        <f t="shared" si="210"/>
        <v/>
      </c>
      <c r="BL212" s="495" t="str">
        <f t="shared" si="211"/>
        <v/>
      </c>
      <c r="BM212" s="487" t="str">
        <f t="shared" si="212"/>
        <v/>
      </c>
      <c r="BN212" s="487" t="str">
        <f t="shared" si="213"/>
        <v/>
      </c>
      <c r="BO212" s="487" t="str">
        <f t="shared" si="214"/>
        <v/>
      </c>
      <c r="BP212" s="487">
        <f t="shared" si="215"/>
        <v>0</v>
      </c>
      <c r="BQ212" s="487">
        <f t="shared" si="216"/>
        <v>0</v>
      </c>
      <c r="BR212" s="487">
        <f t="shared" si="217"/>
        <v>0</v>
      </c>
      <c r="BS212" s="487">
        <f t="shared" si="218"/>
        <v>0</v>
      </c>
      <c r="BT212" s="487">
        <f t="shared" si="219"/>
        <v>0</v>
      </c>
      <c r="BU212" s="487">
        <f t="shared" si="220"/>
        <v>0</v>
      </c>
      <c r="BV212" s="487" t="str">
        <f t="shared" si="221"/>
        <v/>
      </c>
      <c r="BW212" s="487">
        <f t="shared" si="222"/>
        <v>0</v>
      </c>
      <c r="BX212" s="487">
        <f t="shared" si="223"/>
        <v>0</v>
      </c>
      <c r="BY212" s="487" t="str">
        <f t="shared" si="224"/>
        <v/>
      </c>
      <c r="BZ212" s="487" t="str">
        <f t="shared" si="225"/>
        <v/>
      </c>
      <c r="CA212" s="489" t="str">
        <f t="shared" si="226"/>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186"/>
        <v>0</v>
      </c>
      <c r="AG213" s="487">
        <f t="shared" si="187"/>
        <v>0</v>
      </c>
      <c r="AH213" s="487">
        <f t="shared" si="188"/>
        <v>0</v>
      </c>
      <c r="AI213" s="487">
        <f t="shared" si="189"/>
        <v>0</v>
      </c>
      <c r="AJ213" s="487">
        <f t="shared" si="190"/>
        <v>-1</v>
      </c>
      <c r="AK213" s="487">
        <f t="shared" si="191"/>
        <v>-1</v>
      </c>
      <c r="AL213" s="487">
        <f t="shared" si="192"/>
        <v>-1</v>
      </c>
      <c r="AM213" s="487">
        <f t="shared" si="193"/>
        <v>-1</v>
      </c>
      <c r="AN213" s="487">
        <f t="shared" si="228"/>
        <v>-1</v>
      </c>
      <c r="AO213" s="487">
        <f t="shared" si="228"/>
        <v>-1</v>
      </c>
      <c r="AP213" s="487">
        <f t="shared" si="228"/>
        <v>0</v>
      </c>
      <c r="AQ213" s="487">
        <f t="shared" si="228"/>
        <v>-1</v>
      </c>
      <c r="AR213" s="487">
        <f t="shared" si="228"/>
        <v>-1</v>
      </c>
      <c r="AS213" s="487">
        <f t="shared" si="228"/>
        <v>0</v>
      </c>
      <c r="AT213" s="487">
        <f t="shared" si="228"/>
        <v>0</v>
      </c>
      <c r="AU213" s="493">
        <f t="shared" si="228"/>
        <v>0</v>
      </c>
      <c r="AV213" s="488" t="str">
        <f t="shared" si="195"/>
        <v/>
      </c>
      <c r="AW213" s="487" t="str">
        <f t="shared" si="196"/>
        <v/>
      </c>
      <c r="AX213" s="487" t="str">
        <f t="shared" si="197"/>
        <v/>
      </c>
      <c r="AY213" s="487" t="str">
        <f t="shared" si="198"/>
        <v/>
      </c>
      <c r="AZ213" s="487">
        <f t="shared" si="199"/>
        <v>0</v>
      </c>
      <c r="BA213" s="487">
        <f t="shared" si="200"/>
        <v>0</v>
      </c>
      <c r="BB213" s="487">
        <f t="shared" si="201"/>
        <v>0</v>
      </c>
      <c r="BC213" s="487">
        <f t="shared" si="202"/>
        <v>0</v>
      </c>
      <c r="BD213" s="487">
        <f t="shared" si="203"/>
        <v>0</v>
      </c>
      <c r="BE213" s="487">
        <f t="shared" si="204"/>
        <v>0</v>
      </c>
      <c r="BF213" s="487" t="str">
        <f t="shared" si="205"/>
        <v/>
      </c>
      <c r="BG213" s="487">
        <f t="shared" si="206"/>
        <v>0</v>
      </c>
      <c r="BH213" s="487">
        <f t="shared" si="207"/>
        <v>0</v>
      </c>
      <c r="BI213" s="487" t="str">
        <f t="shared" si="208"/>
        <v/>
      </c>
      <c r="BJ213" s="487" t="str">
        <f t="shared" si="209"/>
        <v/>
      </c>
      <c r="BK213" s="489" t="str">
        <f t="shared" si="210"/>
        <v/>
      </c>
      <c r="BL213" s="495" t="str">
        <f t="shared" si="211"/>
        <v/>
      </c>
      <c r="BM213" s="487" t="str">
        <f t="shared" si="212"/>
        <v/>
      </c>
      <c r="BN213" s="487" t="str">
        <f t="shared" si="213"/>
        <v/>
      </c>
      <c r="BO213" s="487" t="str">
        <f t="shared" si="214"/>
        <v/>
      </c>
      <c r="BP213" s="487">
        <f t="shared" si="215"/>
        <v>0</v>
      </c>
      <c r="BQ213" s="487">
        <f t="shared" si="216"/>
        <v>0</v>
      </c>
      <c r="BR213" s="487">
        <f t="shared" si="217"/>
        <v>0</v>
      </c>
      <c r="BS213" s="487">
        <f t="shared" si="218"/>
        <v>0</v>
      </c>
      <c r="BT213" s="487">
        <f t="shared" si="219"/>
        <v>0</v>
      </c>
      <c r="BU213" s="487">
        <f t="shared" si="220"/>
        <v>0</v>
      </c>
      <c r="BV213" s="487" t="str">
        <f t="shared" si="221"/>
        <v/>
      </c>
      <c r="BW213" s="487">
        <f t="shared" si="222"/>
        <v>0</v>
      </c>
      <c r="BX213" s="487">
        <f t="shared" si="223"/>
        <v>0</v>
      </c>
      <c r="BY213" s="487" t="str">
        <f t="shared" si="224"/>
        <v/>
      </c>
      <c r="BZ213" s="487" t="str">
        <f t="shared" si="225"/>
        <v/>
      </c>
      <c r="CA213" s="489" t="str">
        <f t="shared" si="226"/>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186"/>
        <v>0</v>
      </c>
      <c r="AG214" s="487">
        <f t="shared" si="187"/>
        <v>0</v>
      </c>
      <c r="AH214" s="487">
        <f t="shared" si="188"/>
        <v>0</v>
      </c>
      <c r="AI214" s="487">
        <f t="shared" si="189"/>
        <v>0</v>
      </c>
      <c r="AJ214" s="487">
        <f t="shared" si="190"/>
        <v>-1</v>
      </c>
      <c r="AK214" s="487">
        <f t="shared" si="191"/>
        <v>-1</v>
      </c>
      <c r="AL214" s="487">
        <f t="shared" si="192"/>
        <v>-1</v>
      </c>
      <c r="AM214" s="487">
        <f t="shared" si="193"/>
        <v>-1</v>
      </c>
      <c r="AN214" s="487">
        <f t="shared" si="228"/>
        <v>-1</v>
      </c>
      <c r="AO214" s="487">
        <f t="shared" si="228"/>
        <v>-1</v>
      </c>
      <c r="AP214" s="487">
        <f t="shared" si="228"/>
        <v>0</v>
      </c>
      <c r="AQ214" s="487">
        <f t="shared" si="228"/>
        <v>-1</v>
      </c>
      <c r="AR214" s="487">
        <f t="shared" si="228"/>
        <v>-1</v>
      </c>
      <c r="AS214" s="487">
        <f t="shared" si="228"/>
        <v>0</v>
      </c>
      <c r="AT214" s="487">
        <f t="shared" si="228"/>
        <v>0</v>
      </c>
      <c r="AU214" s="493">
        <f t="shared" si="228"/>
        <v>0</v>
      </c>
      <c r="AV214" s="488" t="str">
        <f t="shared" si="195"/>
        <v/>
      </c>
      <c r="AW214" s="487" t="str">
        <f t="shared" si="196"/>
        <v/>
      </c>
      <c r="AX214" s="487" t="str">
        <f t="shared" si="197"/>
        <v/>
      </c>
      <c r="AY214" s="487" t="str">
        <f t="shared" si="198"/>
        <v/>
      </c>
      <c r="AZ214" s="487">
        <f t="shared" si="199"/>
        <v>0</v>
      </c>
      <c r="BA214" s="487">
        <f t="shared" si="200"/>
        <v>0</v>
      </c>
      <c r="BB214" s="487">
        <f t="shared" si="201"/>
        <v>0</v>
      </c>
      <c r="BC214" s="487">
        <f t="shared" si="202"/>
        <v>0</v>
      </c>
      <c r="BD214" s="487">
        <f t="shared" si="203"/>
        <v>0</v>
      </c>
      <c r="BE214" s="487">
        <f t="shared" si="204"/>
        <v>0</v>
      </c>
      <c r="BF214" s="487" t="str">
        <f t="shared" si="205"/>
        <v/>
      </c>
      <c r="BG214" s="487">
        <f t="shared" si="206"/>
        <v>0</v>
      </c>
      <c r="BH214" s="487">
        <f t="shared" si="207"/>
        <v>0</v>
      </c>
      <c r="BI214" s="487" t="str">
        <f t="shared" si="208"/>
        <v/>
      </c>
      <c r="BJ214" s="487" t="str">
        <f t="shared" si="209"/>
        <v/>
      </c>
      <c r="BK214" s="489" t="str">
        <f t="shared" si="210"/>
        <v/>
      </c>
      <c r="BL214" s="495" t="str">
        <f t="shared" si="211"/>
        <v/>
      </c>
      <c r="BM214" s="487" t="str">
        <f t="shared" si="212"/>
        <v/>
      </c>
      <c r="BN214" s="487" t="str">
        <f t="shared" si="213"/>
        <v/>
      </c>
      <c r="BO214" s="487" t="str">
        <f t="shared" si="214"/>
        <v/>
      </c>
      <c r="BP214" s="487">
        <f t="shared" si="215"/>
        <v>0</v>
      </c>
      <c r="BQ214" s="487">
        <f t="shared" si="216"/>
        <v>0</v>
      </c>
      <c r="BR214" s="487">
        <f t="shared" si="217"/>
        <v>0</v>
      </c>
      <c r="BS214" s="487">
        <f t="shared" si="218"/>
        <v>0</v>
      </c>
      <c r="BT214" s="487">
        <f t="shared" si="219"/>
        <v>0</v>
      </c>
      <c r="BU214" s="487">
        <f t="shared" si="220"/>
        <v>0</v>
      </c>
      <c r="BV214" s="487" t="str">
        <f t="shared" si="221"/>
        <v/>
      </c>
      <c r="BW214" s="487">
        <f t="shared" si="222"/>
        <v>0</v>
      </c>
      <c r="BX214" s="487">
        <f t="shared" si="223"/>
        <v>0</v>
      </c>
      <c r="BY214" s="487" t="str">
        <f t="shared" si="224"/>
        <v/>
      </c>
      <c r="BZ214" s="487" t="str">
        <f t="shared" si="225"/>
        <v/>
      </c>
      <c r="CA214" s="489" t="str">
        <f t="shared" si="226"/>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186"/>
        <v>0</v>
      </c>
      <c r="AG215" s="487">
        <f t="shared" si="187"/>
        <v>0</v>
      </c>
      <c r="AH215" s="487">
        <f t="shared" si="188"/>
        <v>0</v>
      </c>
      <c r="AI215" s="487">
        <f t="shared" si="189"/>
        <v>0</v>
      </c>
      <c r="AJ215" s="487">
        <f t="shared" si="190"/>
        <v>-1</v>
      </c>
      <c r="AK215" s="487">
        <f t="shared" si="191"/>
        <v>-1</v>
      </c>
      <c r="AL215" s="487">
        <f t="shared" si="192"/>
        <v>-1</v>
      </c>
      <c r="AM215" s="487">
        <f t="shared" si="193"/>
        <v>-1</v>
      </c>
      <c r="AN215" s="487">
        <f t="shared" si="228"/>
        <v>-1</v>
      </c>
      <c r="AO215" s="487">
        <f t="shared" si="228"/>
        <v>-1</v>
      </c>
      <c r="AP215" s="487">
        <f t="shared" si="228"/>
        <v>0</v>
      </c>
      <c r="AQ215" s="487">
        <f t="shared" si="228"/>
        <v>-1</v>
      </c>
      <c r="AR215" s="487">
        <f t="shared" si="228"/>
        <v>-1</v>
      </c>
      <c r="AS215" s="487">
        <f t="shared" si="228"/>
        <v>0</v>
      </c>
      <c r="AT215" s="487">
        <f t="shared" si="228"/>
        <v>0</v>
      </c>
      <c r="AU215" s="493">
        <f t="shared" si="228"/>
        <v>0</v>
      </c>
      <c r="AV215" s="488" t="str">
        <f t="shared" si="195"/>
        <v/>
      </c>
      <c r="AW215" s="487" t="str">
        <f t="shared" si="196"/>
        <v/>
      </c>
      <c r="AX215" s="487" t="str">
        <f t="shared" si="197"/>
        <v/>
      </c>
      <c r="AY215" s="487" t="str">
        <f t="shared" si="198"/>
        <v/>
      </c>
      <c r="AZ215" s="487">
        <f t="shared" si="199"/>
        <v>0</v>
      </c>
      <c r="BA215" s="487">
        <f t="shared" si="200"/>
        <v>0</v>
      </c>
      <c r="BB215" s="487">
        <f t="shared" si="201"/>
        <v>0</v>
      </c>
      <c r="BC215" s="487">
        <f t="shared" si="202"/>
        <v>0</v>
      </c>
      <c r="BD215" s="487">
        <f t="shared" si="203"/>
        <v>0</v>
      </c>
      <c r="BE215" s="487">
        <f t="shared" si="204"/>
        <v>0</v>
      </c>
      <c r="BF215" s="487" t="str">
        <f t="shared" si="205"/>
        <v/>
      </c>
      <c r="BG215" s="487">
        <f t="shared" si="206"/>
        <v>0</v>
      </c>
      <c r="BH215" s="487">
        <f t="shared" si="207"/>
        <v>0</v>
      </c>
      <c r="BI215" s="487" t="str">
        <f t="shared" si="208"/>
        <v/>
      </c>
      <c r="BJ215" s="487" t="str">
        <f t="shared" si="209"/>
        <v/>
      </c>
      <c r="BK215" s="489" t="str">
        <f t="shared" si="210"/>
        <v/>
      </c>
      <c r="BL215" s="495" t="str">
        <f t="shared" si="211"/>
        <v/>
      </c>
      <c r="BM215" s="487" t="str">
        <f t="shared" si="212"/>
        <v/>
      </c>
      <c r="BN215" s="487" t="str">
        <f t="shared" si="213"/>
        <v/>
      </c>
      <c r="BO215" s="487" t="str">
        <f t="shared" si="214"/>
        <v/>
      </c>
      <c r="BP215" s="487">
        <f t="shared" si="215"/>
        <v>0</v>
      </c>
      <c r="BQ215" s="487">
        <f t="shared" si="216"/>
        <v>0</v>
      </c>
      <c r="BR215" s="487">
        <f t="shared" si="217"/>
        <v>0</v>
      </c>
      <c r="BS215" s="487">
        <f t="shared" si="218"/>
        <v>0</v>
      </c>
      <c r="BT215" s="487">
        <f t="shared" si="219"/>
        <v>0</v>
      </c>
      <c r="BU215" s="487">
        <f t="shared" si="220"/>
        <v>0</v>
      </c>
      <c r="BV215" s="487" t="str">
        <f t="shared" si="221"/>
        <v/>
      </c>
      <c r="BW215" s="487">
        <f t="shared" si="222"/>
        <v>0</v>
      </c>
      <c r="BX215" s="487">
        <f t="shared" si="223"/>
        <v>0</v>
      </c>
      <c r="BY215" s="487" t="str">
        <f t="shared" si="224"/>
        <v/>
      </c>
      <c r="BZ215" s="487" t="str">
        <f t="shared" si="225"/>
        <v/>
      </c>
      <c r="CA215" s="489" t="str">
        <f t="shared" si="226"/>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186"/>
        <v>0</v>
      </c>
      <c r="AG216" s="487">
        <f t="shared" si="187"/>
        <v>0</v>
      </c>
      <c r="AH216" s="487">
        <f t="shared" si="188"/>
        <v>0</v>
      </c>
      <c r="AI216" s="487">
        <f t="shared" si="189"/>
        <v>0</v>
      </c>
      <c r="AJ216" s="487">
        <f t="shared" si="190"/>
        <v>-1</v>
      </c>
      <c r="AK216" s="487">
        <f t="shared" si="191"/>
        <v>-1</v>
      </c>
      <c r="AL216" s="487">
        <f t="shared" si="192"/>
        <v>-1</v>
      </c>
      <c r="AM216" s="487">
        <f t="shared" si="193"/>
        <v>-1</v>
      </c>
      <c r="AN216" s="487">
        <f t="shared" si="228"/>
        <v>-1</v>
      </c>
      <c r="AO216" s="487">
        <f t="shared" si="228"/>
        <v>-1</v>
      </c>
      <c r="AP216" s="487">
        <f t="shared" si="228"/>
        <v>0</v>
      </c>
      <c r="AQ216" s="487">
        <f t="shared" si="228"/>
        <v>-1</v>
      </c>
      <c r="AR216" s="487">
        <f t="shared" si="228"/>
        <v>-1</v>
      </c>
      <c r="AS216" s="487">
        <f t="shared" si="228"/>
        <v>0</v>
      </c>
      <c r="AT216" s="487">
        <f t="shared" si="228"/>
        <v>0</v>
      </c>
      <c r="AU216" s="493">
        <f t="shared" si="228"/>
        <v>0</v>
      </c>
      <c r="AV216" s="488" t="str">
        <f t="shared" si="195"/>
        <v/>
      </c>
      <c r="AW216" s="487" t="str">
        <f t="shared" si="196"/>
        <v/>
      </c>
      <c r="AX216" s="487" t="str">
        <f t="shared" si="197"/>
        <v/>
      </c>
      <c r="AY216" s="487" t="str">
        <f t="shared" si="198"/>
        <v/>
      </c>
      <c r="AZ216" s="487">
        <f t="shared" si="199"/>
        <v>0</v>
      </c>
      <c r="BA216" s="487">
        <f t="shared" si="200"/>
        <v>0</v>
      </c>
      <c r="BB216" s="487">
        <f t="shared" si="201"/>
        <v>0</v>
      </c>
      <c r="BC216" s="487">
        <f t="shared" si="202"/>
        <v>0</v>
      </c>
      <c r="BD216" s="487">
        <f t="shared" si="203"/>
        <v>0</v>
      </c>
      <c r="BE216" s="487">
        <f t="shared" si="204"/>
        <v>0</v>
      </c>
      <c r="BF216" s="487" t="str">
        <f t="shared" si="205"/>
        <v/>
      </c>
      <c r="BG216" s="487">
        <f t="shared" si="206"/>
        <v>0</v>
      </c>
      <c r="BH216" s="487">
        <f t="shared" si="207"/>
        <v>0</v>
      </c>
      <c r="BI216" s="487" t="str">
        <f t="shared" si="208"/>
        <v/>
      </c>
      <c r="BJ216" s="487" t="str">
        <f t="shared" si="209"/>
        <v/>
      </c>
      <c r="BK216" s="489" t="str">
        <f t="shared" si="210"/>
        <v/>
      </c>
      <c r="BL216" s="495" t="str">
        <f t="shared" si="211"/>
        <v/>
      </c>
      <c r="BM216" s="487" t="str">
        <f t="shared" si="212"/>
        <v/>
      </c>
      <c r="BN216" s="487" t="str">
        <f t="shared" si="213"/>
        <v/>
      </c>
      <c r="BO216" s="487" t="str">
        <f t="shared" si="214"/>
        <v/>
      </c>
      <c r="BP216" s="487">
        <f t="shared" si="215"/>
        <v>0</v>
      </c>
      <c r="BQ216" s="487">
        <f t="shared" si="216"/>
        <v>0</v>
      </c>
      <c r="BR216" s="487">
        <f t="shared" si="217"/>
        <v>0</v>
      </c>
      <c r="BS216" s="487">
        <f t="shared" si="218"/>
        <v>0</v>
      </c>
      <c r="BT216" s="487">
        <f t="shared" si="219"/>
        <v>0</v>
      </c>
      <c r="BU216" s="487">
        <f t="shared" si="220"/>
        <v>0</v>
      </c>
      <c r="BV216" s="487" t="str">
        <f t="shared" si="221"/>
        <v/>
      </c>
      <c r="BW216" s="487">
        <f t="shared" si="222"/>
        <v>0</v>
      </c>
      <c r="BX216" s="487">
        <f t="shared" si="223"/>
        <v>0</v>
      </c>
      <c r="BY216" s="487" t="str">
        <f t="shared" si="224"/>
        <v/>
      </c>
      <c r="BZ216" s="487" t="str">
        <f t="shared" si="225"/>
        <v/>
      </c>
      <c r="CA216" s="489" t="str">
        <f t="shared" si="226"/>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186"/>
        <v>0</v>
      </c>
      <c r="AG217" s="487">
        <f t="shared" si="187"/>
        <v>0</v>
      </c>
      <c r="AH217" s="487">
        <f t="shared" si="188"/>
        <v>0</v>
      </c>
      <c r="AI217" s="487">
        <f t="shared" si="189"/>
        <v>0</v>
      </c>
      <c r="AJ217" s="487">
        <f t="shared" si="190"/>
        <v>-1</v>
      </c>
      <c r="AK217" s="487">
        <f t="shared" si="191"/>
        <v>-1</v>
      </c>
      <c r="AL217" s="487">
        <f t="shared" si="192"/>
        <v>-1</v>
      </c>
      <c r="AM217" s="487">
        <f t="shared" si="193"/>
        <v>-1</v>
      </c>
      <c r="AN217" s="487">
        <f t="shared" si="228"/>
        <v>-1</v>
      </c>
      <c r="AO217" s="487">
        <f t="shared" si="228"/>
        <v>-1</v>
      </c>
      <c r="AP217" s="487">
        <f t="shared" si="228"/>
        <v>0</v>
      </c>
      <c r="AQ217" s="487">
        <f t="shared" si="228"/>
        <v>-1</v>
      </c>
      <c r="AR217" s="487">
        <f t="shared" si="228"/>
        <v>-1</v>
      </c>
      <c r="AS217" s="487">
        <f t="shared" si="228"/>
        <v>0</v>
      </c>
      <c r="AT217" s="487">
        <f t="shared" si="228"/>
        <v>0</v>
      </c>
      <c r="AU217" s="493">
        <f t="shared" si="228"/>
        <v>0</v>
      </c>
      <c r="AV217" s="488" t="str">
        <f t="shared" si="195"/>
        <v/>
      </c>
      <c r="AW217" s="487" t="str">
        <f t="shared" si="196"/>
        <v/>
      </c>
      <c r="AX217" s="487" t="str">
        <f t="shared" si="197"/>
        <v/>
      </c>
      <c r="AY217" s="487" t="str">
        <f t="shared" si="198"/>
        <v/>
      </c>
      <c r="AZ217" s="487">
        <f t="shared" si="199"/>
        <v>0</v>
      </c>
      <c r="BA217" s="487">
        <f t="shared" si="200"/>
        <v>0</v>
      </c>
      <c r="BB217" s="487">
        <f t="shared" si="201"/>
        <v>0</v>
      </c>
      <c r="BC217" s="487">
        <f t="shared" si="202"/>
        <v>0</v>
      </c>
      <c r="BD217" s="487">
        <f t="shared" si="203"/>
        <v>0</v>
      </c>
      <c r="BE217" s="487">
        <f t="shared" si="204"/>
        <v>0</v>
      </c>
      <c r="BF217" s="487" t="str">
        <f t="shared" si="205"/>
        <v/>
      </c>
      <c r="BG217" s="487">
        <f t="shared" si="206"/>
        <v>0</v>
      </c>
      <c r="BH217" s="487">
        <f t="shared" si="207"/>
        <v>0</v>
      </c>
      <c r="BI217" s="487" t="str">
        <f t="shared" si="208"/>
        <v/>
      </c>
      <c r="BJ217" s="487" t="str">
        <f t="shared" si="209"/>
        <v/>
      </c>
      <c r="BK217" s="489" t="str">
        <f t="shared" si="210"/>
        <v/>
      </c>
      <c r="BL217" s="495" t="str">
        <f t="shared" si="211"/>
        <v/>
      </c>
      <c r="BM217" s="487" t="str">
        <f t="shared" si="212"/>
        <v/>
      </c>
      <c r="BN217" s="487" t="str">
        <f t="shared" si="213"/>
        <v/>
      </c>
      <c r="BO217" s="487" t="str">
        <f t="shared" si="214"/>
        <v/>
      </c>
      <c r="BP217" s="487">
        <f t="shared" si="215"/>
        <v>0</v>
      </c>
      <c r="BQ217" s="487">
        <f t="shared" si="216"/>
        <v>0</v>
      </c>
      <c r="BR217" s="487">
        <f t="shared" si="217"/>
        <v>0</v>
      </c>
      <c r="BS217" s="487">
        <f t="shared" si="218"/>
        <v>0</v>
      </c>
      <c r="BT217" s="487">
        <f t="shared" si="219"/>
        <v>0</v>
      </c>
      <c r="BU217" s="487">
        <f t="shared" si="220"/>
        <v>0</v>
      </c>
      <c r="BV217" s="487" t="str">
        <f t="shared" si="221"/>
        <v/>
      </c>
      <c r="BW217" s="487">
        <f t="shared" si="222"/>
        <v>0</v>
      </c>
      <c r="BX217" s="487">
        <f t="shared" si="223"/>
        <v>0</v>
      </c>
      <c r="BY217" s="487" t="str">
        <f t="shared" si="224"/>
        <v/>
      </c>
      <c r="BZ217" s="487" t="str">
        <f t="shared" si="225"/>
        <v/>
      </c>
      <c r="CA217" s="489" t="str">
        <f t="shared" si="226"/>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186"/>
        <v>0</v>
      </c>
      <c r="AG218" s="487">
        <f t="shared" si="187"/>
        <v>0</v>
      </c>
      <c r="AH218" s="487">
        <f t="shared" si="188"/>
        <v>0</v>
      </c>
      <c r="AI218" s="487">
        <f t="shared" si="189"/>
        <v>0</v>
      </c>
      <c r="AJ218" s="487">
        <f t="shared" si="190"/>
        <v>-1</v>
      </c>
      <c r="AK218" s="487">
        <f t="shared" si="191"/>
        <v>-1</v>
      </c>
      <c r="AL218" s="487">
        <f t="shared" si="192"/>
        <v>-1</v>
      </c>
      <c r="AM218" s="487">
        <f t="shared" si="193"/>
        <v>-1</v>
      </c>
      <c r="AN218" s="487">
        <f t="shared" si="228"/>
        <v>-1</v>
      </c>
      <c r="AO218" s="487">
        <f t="shared" si="228"/>
        <v>-1</v>
      </c>
      <c r="AP218" s="487">
        <f t="shared" si="228"/>
        <v>0</v>
      </c>
      <c r="AQ218" s="487">
        <f t="shared" si="228"/>
        <v>-1</v>
      </c>
      <c r="AR218" s="487">
        <f t="shared" si="228"/>
        <v>-1</v>
      </c>
      <c r="AS218" s="487">
        <f t="shared" si="228"/>
        <v>0</v>
      </c>
      <c r="AT218" s="487">
        <f t="shared" si="228"/>
        <v>0</v>
      </c>
      <c r="AU218" s="493">
        <f t="shared" si="228"/>
        <v>0</v>
      </c>
      <c r="AV218" s="488" t="str">
        <f t="shared" si="195"/>
        <v/>
      </c>
      <c r="AW218" s="487" t="str">
        <f t="shared" si="196"/>
        <v/>
      </c>
      <c r="AX218" s="487" t="str">
        <f t="shared" si="197"/>
        <v/>
      </c>
      <c r="AY218" s="487" t="str">
        <f t="shared" si="198"/>
        <v/>
      </c>
      <c r="AZ218" s="487">
        <f t="shared" si="199"/>
        <v>0</v>
      </c>
      <c r="BA218" s="487">
        <f t="shared" si="200"/>
        <v>0</v>
      </c>
      <c r="BB218" s="487">
        <f t="shared" si="201"/>
        <v>0</v>
      </c>
      <c r="BC218" s="487">
        <f t="shared" si="202"/>
        <v>0</v>
      </c>
      <c r="BD218" s="487">
        <f t="shared" si="203"/>
        <v>0</v>
      </c>
      <c r="BE218" s="487">
        <f t="shared" si="204"/>
        <v>0</v>
      </c>
      <c r="BF218" s="487" t="str">
        <f t="shared" si="205"/>
        <v/>
      </c>
      <c r="BG218" s="487">
        <f t="shared" si="206"/>
        <v>0</v>
      </c>
      <c r="BH218" s="487">
        <f t="shared" si="207"/>
        <v>0</v>
      </c>
      <c r="BI218" s="487" t="str">
        <f t="shared" si="208"/>
        <v/>
      </c>
      <c r="BJ218" s="487" t="str">
        <f t="shared" si="209"/>
        <v/>
      </c>
      <c r="BK218" s="489" t="str">
        <f t="shared" si="210"/>
        <v/>
      </c>
      <c r="BL218" s="495" t="str">
        <f t="shared" si="211"/>
        <v/>
      </c>
      <c r="BM218" s="487" t="str">
        <f t="shared" si="212"/>
        <v/>
      </c>
      <c r="BN218" s="487" t="str">
        <f t="shared" si="213"/>
        <v/>
      </c>
      <c r="BO218" s="487" t="str">
        <f t="shared" si="214"/>
        <v/>
      </c>
      <c r="BP218" s="487">
        <f t="shared" si="215"/>
        <v>0</v>
      </c>
      <c r="BQ218" s="487">
        <f t="shared" si="216"/>
        <v>0</v>
      </c>
      <c r="BR218" s="487">
        <f t="shared" si="217"/>
        <v>0</v>
      </c>
      <c r="BS218" s="487">
        <f t="shared" si="218"/>
        <v>0</v>
      </c>
      <c r="BT218" s="487">
        <f t="shared" si="219"/>
        <v>0</v>
      </c>
      <c r="BU218" s="487">
        <f t="shared" si="220"/>
        <v>0</v>
      </c>
      <c r="BV218" s="487" t="str">
        <f t="shared" si="221"/>
        <v/>
      </c>
      <c r="BW218" s="487">
        <f t="shared" si="222"/>
        <v>0</v>
      </c>
      <c r="BX218" s="487">
        <f t="shared" si="223"/>
        <v>0</v>
      </c>
      <c r="BY218" s="487" t="str">
        <f t="shared" si="224"/>
        <v/>
      </c>
      <c r="BZ218" s="487" t="str">
        <f t="shared" si="225"/>
        <v/>
      </c>
      <c r="CA218" s="489" t="str">
        <f t="shared" si="226"/>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186"/>
        <v>0</v>
      </c>
      <c r="AG219" s="487">
        <f t="shared" si="187"/>
        <v>0</v>
      </c>
      <c r="AH219" s="487">
        <f t="shared" si="188"/>
        <v>0</v>
      </c>
      <c r="AI219" s="487">
        <f t="shared" si="189"/>
        <v>0</v>
      </c>
      <c r="AJ219" s="487">
        <f t="shared" si="190"/>
        <v>-1</v>
      </c>
      <c r="AK219" s="487">
        <f t="shared" si="191"/>
        <v>-1</v>
      </c>
      <c r="AL219" s="487">
        <f t="shared" si="192"/>
        <v>-1</v>
      </c>
      <c r="AM219" s="487">
        <f t="shared" si="193"/>
        <v>-1</v>
      </c>
      <c r="AN219" s="487">
        <f t="shared" si="228"/>
        <v>-1</v>
      </c>
      <c r="AO219" s="487">
        <f t="shared" si="228"/>
        <v>-1</v>
      </c>
      <c r="AP219" s="487">
        <f t="shared" si="228"/>
        <v>0</v>
      </c>
      <c r="AQ219" s="487">
        <f t="shared" si="228"/>
        <v>-1</v>
      </c>
      <c r="AR219" s="487">
        <f t="shared" si="228"/>
        <v>-1</v>
      </c>
      <c r="AS219" s="487">
        <f t="shared" si="228"/>
        <v>0</v>
      </c>
      <c r="AT219" s="487">
        <f t="shared" si="228"/>
        <v>0</v>
      </c>
      <c r="AU219" s="493">
        <f t="shared" si="228"/>
        <v>0</v>
      </c>
      <c r="AV219" s="488" t="str">
        <f t="shared" si="195"/>
        <v/>
      </c>
      <c r="AW219" s="487" t="str">
        <f t="shared" si="196"/>
        <v/>
      </c>
      <c r="AX219" s="487" t="str">
        <f t="shared" si="197"/>
        <v/>
      </c>
      <c r="AY219" s="487" t="str">
        <f t="shared" si="198"/>
        <v/>
      </c>
      <c r="AZ219" s="487">
        <f t="shared" si="199"/>
        <v>0</v>
      </c>
      <c r="BA219" s="487">
        <f t="shared" si="200"/>
        <v>0</v>
      </c>
      <c r="BB219" s="487">
        <f t="shared" si="201"/>
        <v>0</v>
      </c>
      <c r="BC219" s="487">
        <f t="shared" si="202"/>
        <v>0</v>
      </c>
      <c r="BD219" s="487">
        <f t="shared" si="203"/>
        <v>0</v>
      </c>
      <c r="BE219" s="487">
        <f t="shared" si="204"/>
        <v>0</v>
      </c>
      <c r="BF219" s="487" t="str">
        <f t="shared" si="205"/>
        <v/>
      </c>
      <c r="BG219" s="487">
        <f t="shared" si="206"/>
        <v>0</v>
      </c>
      <c r="BH219" s="487">
        <f t="shared" si="207"/>
        <v>0</v>
      </c>
      <c r="BI219" s="487" t="str">
        <f t="shared" si="208"/>
        <v/>
      </c>
      <c r="BJ219" s="487" t="str">
        <f t="shared" si="209"/>
        <v/>
      </c>
      <c r="BK219" s="489" t="str">
        <f t="shared" si="210"/>
        <v/>
      </c>
      <c r="BL219" s="495" t="str">
        <f t="shared" si="211"/>
        <v/>
      </c>
      <c r="BM219" s="487" t="str">
        <f t="shared" si="212"/>
        <v/>
      </c>
      <c r="BN219" s="487" t="str">
        <f t="shared" si="213"/>
        <v/>
      </c>
      <c r="BO219" s="487" t="str">
        <f t="shared" si="214"/>
        <v/>
      </c>
      <c r="BP219" s="487">
        <f t="shared" si="215"/>
        <v>0</v>
      </c>
      <c r="BQ219" s="487">
        <f t="shared" si="216"/>
        <v>0</v>
      </c>
      <c r="BR219" s="487">
        <f t="shared" si="217"/>
        <v>0</v>
      </c>
      <c r="BS219" s="487">
        <f t="shared" si="218"/>
        <v>0</v>
      </c>
      <c r="BT219" s="487">
        <f t="shared" si="219"/>
        <v>0</v>
      </c>
      <c r="BU219" s="487">
        <f t="shared" si="220"/>
        <v>0</v>
      </c>
      <c r="BV219" s="487" t="str">
        <f t="shared" si="221"/>
        <v/>
      </c>
      <c r="BW219" s="487">
        <f t="shared" si="222"/>
        <v>0</v>
      </c>
      <c r="BX219" s="487">
        <f t="shared" si="223"/>
        <v>0</v>
      </c>
      <c r="BY219" s="487" t="str">
        <f t="shared" si="224"/>
        <v/>
      </c>
      <c r="BZ219" s="487" t="str">
        <f t="shared" si="225"/>
        <v/>
      </c>
      <c r="CA219" s="489" t="str">
        <f t="shared" si="226"/>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186"/>
        <v>0</v>
      </c>
      <c r="AG220" s="487">
        <f t="shared" si="187"/>
        <v>0</v>
      </c>
      <c r="AH220" s="487">
        <f t="shared" si="188"/>
        <v>0</v>
      </c>
      <c r="AI220" s="487">
        <f t="shared" si="189"/>
        <v>0</v>
      </c>
      <c r="AJ220" s="487">
        <f t="shared" si="190"/>
        <v>-1</v>
      </c>
      <c r="AK220" s="487">
        <f t="shared" si="191"/>
        <v>-1</v>
      </c>
      <c r="AL220" s="487">
        <f t="shared" si="192"/>
        <v>-1</v>
      </c>
      <c r="AM220" s="487">
        <f t="shared" si="193"/>
        <v>-1</v>
      </c>
      <c r="AN220" s="487">
        <f t="shared" si="228"/>
        <v>-1</v>
      </c>
      <c r="AO220" s="487">
        <f t="shared" si="228"/>
        <v>-1</v>
      </c>
      <c r="AP220" s="487">
        <f t="shared" si="228"/>
        <v>0</v>
      </c>
      <c r="AQ220" s="487">
        <f t="shared" si="228"/>
        <v>-1</v>
      </c>
      <c r="AR220" s="487">
        <f t="shared" si="228"/>
        <v>-1</v>
      </c>
      <c r="AS220" s="487">
        <f t="shared" si="228"/>
        <v>0</v>
      </c>
      <c r="AT220" s="487">
        <f t="shared" si="228"/>
        <v>0</v>
      </c>
      <c r="AU220" s="493">
        <f t="shared" si="228"/>
        <v>0</v>
      </c>
      <c r="AV220" s="488" t="str">
        <f t="shared" si="195"/>
        <v/>
      </c>
      <c r="AW220" s="487" t="str">
        <f t="shared" si="196"/>
        <v/>
      </c>
      <c r="AX220" s="487" t="str">
        <f t="shared" si="197"/>
        <v/>
      </c>
      <c r="AY220" s="487" t="str">
        <f t="shared" si="198"/>
        <v/>
      </c>
      <c r="AZ220" s="487">
        <f t="shared" si="199"/>
        <v>0</v>
      </c>
      <c r="BA220" s="487">
        <f t="shared" si="200"/>
        <v>0</v>
      </c>
      <c r="BB220" s="487">
        <f t="shared" si="201"/>
        <v>0</v>
      </c>
      <c r="BC220" s="487">
        <f t="shared" si="202"/>
        <v>0</v>
      </c>
      <c r="BD220" s="487">
        <f t="shared" si="203"/>
        <v>0</v>
      </c>
      <c r="BE220" s="487">
        <f t="shared" si="204"/>
        <v>0</v>
      </c>
      <c r="BF220" s="487" t="str">
        <f t="shared" si="205"/>
        <v/>
      </c>
      <c r="BG220" s="487">
        <f t="shared" si="206"/>
        <v>0</v>
      </c>
      <c r="BH220" s="487">
        <f t="shared" si="207"/>
        <v>0</v>
      </c>
      <c r="BI220" s="487" t="str">
        <f t="shared" si="208"/>
        <v/>
      </c>
      <c r="BJ220" s="487" t="str">
        <f t="shared" si="209"/>
        <v/>
      </c>
      <c r="BK220" s="489" t="str">
        <f t="shared" si="210"/>
        <v/>
      </c>
      <c r="BL220" s="495" t="str">
        <f t="shared" si="211"/>
        <v/>
      </c>
      <c r="BM220" s="487" t="str">
        <f t="shared" si="212"/>
        <v/>
      </c>
      <c r="BN220" s="487" t="str">
        <f t="shared" si="213"/>
        <v/>
      </c>
      <c r="BO220" s="487" t="str">
        <f t="shared" si="214"/>
        <v/>
      </c>
      <c r="BP220" s="487">
        <f t="shared" si="215"/>
        <v>0</v>
      </c>
      <c r="BQ220" s="487">
        <f t="shared" si="216"/>
        <v>0</v>
      </c>
      <c r="BR220" s="487">
        <f t="shared" si="217"/>
        <v>0</v>
      </c>
      <c r="BS220" s="487">
        <f t="shared" si="218"/>
        <v>0</v>
      </c>
      <c r="BT220" s="487">
        <f t="shared" si="219"/>
        <v>0</v>
      </c>
      <c r="BU220" s="487">
        <f t="shared" si="220"/>
        <v>0</v>
      </c>
      <c r="BV220" s="487" t="str">
        <f t="shared" si="221"/>
        <v/>
      </c>
      <c r="BW220" s="487">
        <f t="shared" si="222"/>
        <v>0</v>
      </c>
      <c r="BX220" s="487">
        <f t="shared" si="223"/>
        <v>0</v>
      </c>
      <c r="BY220" s="487" t="str">
        <f t="shared" si="224"/>
        <v/>
      </c>
      <c r="BZ220" s="487" t="str">
        <f t="shared" si="225"/>
        <v/>
      </c>
      <c r="CA220" s="489" t="str">
        <f t="shared" si="226"/>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186"/>
        <v>0</v>
      </c>
      <c r="AG221" s="487">
        <f t="shared" si="187"/>
        <v>0</v>
      </c>
      <c r="AH221" s="487">
        <f t="shared" si="188"/>
        <v>0</v>
      </c>
      <c r="AI221" s="487">
        <f t="shared" si="189"/>
        <v>0</v>
      </c>
      <c r="AJ221" s="487">
        <f t="shared" si="190"/>
        <v>-1</v>
      </c>
      <c r="AK221" s="487">
        <f t="shared" si="191"/>
        <v>-1</v>
      </c>
      <c r="AL221" s="487">
        <f t="shared" si="192"/>
        <v>-1</v>
      </c>
      <c r="AM221" s="487">
        <f t="shared" si="193"/>
        <v>-1</v>
      </c>
      <c r="AN221" s="487">
        <f t="shared" si="228"/>
        <v>-1</v>
      </c>
      <c r="AO221" s="487">
        <f t="shared" si="228"/>
        <v>-1</v>
      </c>
      <c r="AP221" s="487">
        <f t="shared" si="228"/>
        <v>0</v>
      </c>
      <c r="AQ221" s="487">
        <f t="shared" si="228"/>
        <v>-1</v>
      </c>
      <c r="AR221" s="487">
        <f t="shared" si="228"/>
        <v>-1</v>
      </c>
      <c r="AS221" s="487">
        <f t="shared" si="228"/>
        <v>0</v>
      </c>
      <c r="AT221" s="487">
        <f t="shared" si="228"/>
        <v>0</v>
      </c>
      <c r="AU221" s="493">
        <f t="shared" si="228"/>
        <v>0</v>
      </c>
      <c r="AV221" s="488" t="str">
        <f t="shared" si="195"/>
        <v/>
      </c>
      <c r="AW221" s="487" t="str">
        <f t="shared" si="196"/>
        <v/>
      </c>
      <c r="AX221" s="487" t="str">
        <f t="shared" si="197"/>
        <v/>
      </c>
      <c r="AY221" s="487" t="str">
        <f t="shared" si="198"/>
        <v/>
      </c>
      <c r="AZ221" s="487">
        <f t="shared" si="199"/>
        <v>0</v>
      </c>
      <c r="BA221" s="487">
        <f t="shared" si="200"/>
        <v>0</v>
      </c>
      <c r="BB221" s="487">
        <f t="shared" si="201"/>
        <v>0</v>
      </c>
      <c r="BC221" s="487">
        <f t="shared" si="202"/>
        <v>0</v>
      </c>
      <c r="BD221" s="487">
        <f t="shared" si="203"/>
        <v>0</v>
      </c>
      <c r="BE221" s="487">
        <f t="shared" si="204"/>
        <v>0</v>
      </c>
      <c r="BF221" s="487" t="str">
        <f t="shared" si="205"/>
        <v/>
      </c>
      <c r="BG221" s="487">
        <f t="shared" si="206"/>
        <v>0</v>
      </c>
      <c r="BH221" s="487">
        <f t="shared" si="207"/>
        <v>0</v>
      </c>
      <c r="BI221" s="487" t="str">
        <f t="shared" si="208"/>
        <v/>
      </c>
      <c r="BJ221" s="487" t="str">
        <f t="shared" si="209"/>
        <v/>
      </c>
      <c r="BK221" s="489" t="str">
        <f t="shared" si="210"/>
        <v/>
      </c>
      <c r="BL221" s="495" t="str">
        <f t="shared" si="211"/>
        <v/>
      </c>
      <c r="BM221" s="487" t="str">
        <f t="shared" si="212"/>
        <v/>
      </c>
      <c r="BN221" s="487" t="str">
        <f t="shared" si="213"/>
        <v/>
      </c>
      <c r="BO221" s="487" t="str">
        <f t="shared" si="214"/>
        <v/>
      </c>
      <c r="BP221" s="487">
        <f t="shared" si="215"/>
        <v>0</v>
      </c>
      <c r="BQ221" s="487">
        <f t="shared" si="216"/>
        <v>0</v>
      </c>
      <c r="BR221" s="487">
        <f t="shared" si="217"/>
        <v>0</v>
      </c>
      <c r="BS221" s="487">
        <f t="shared" si="218"/>
        <v>0</v>
      </c>
      <c r="BT221" s="487">
        <f t="shared" si="219"/>
        <v>0</v>
      </c>
      <c r="BU221" s="487">
        <f t="shared" si="220"/>
        <v>0</v>
      </c>
      <c r="BV221" s="487" t="str">
        <f t="shared" si="221"/>
        <v/>
      </c>
      <c r="BW221" s="487">
        <f t="shared" si="222"/>
        <v>0</v>
      </c>
      <c r="BX221" s="487">
        <f t="shared" si="223"/>
        <v>0</v>
      </c>
      <c r="BY221" s="487" t="str">
        <f t="shared" si="224"/>
        <v/>
      </c>
      <c r="BZ221" s="487" t="str">
        <f t="shared" si="225"/>
        <v/>
      </c>
      <c r="CA221" s="489" t="str">
        <f t="shared" si="226"/>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186"/>
        <v>0</v>
      </c>
      <c r="AG222" s="487">
        <f t="shared" si="187"/>
        <v>0</v>
      </c>
      <c r="AH222" s="487">
        <f t="shared" si="188"/>
        <v>0</v>
      </c>
      <c r="AI222" s="487">
        <f t="shared" si="189"/>
        <v>0</v>
      </c>
      <c r="AJ222" s="487">
        <f t="shared" si="190"/>
        <v>-1</v>
      </c>
      <c r="AK222" s="487">
        <f t="shared" si="191"/>
        <v>-1</v>
      </c>
      <c r="AL222" s="487">
        <f t="shared" si="192"/>
        <v>-1</v>
      </c>
      <c r="AM222" s="487">
        <f t="shared" si="193"/>
        <v>-1</v>
      </c>
      <c r="AN222" s="487">
        <f t="shared" si="228"/>
        <v>-1</v>
      </c>
      <c r="AO222" s="487">
        <f t="shared" si="228"/>
        <v>-1</v>
      </c>
      <c r="AP222" s="487">
        <f t="shared" si="228"/>
        <v>0</v>
      </c>
      <c r="AQ222" s="487">
        <f t="shared" si="228"/>
        <v>-1</v>
      </c>
      <c r="AR222" s="487">
        <f t="shared" si="228"/>
        <v>-1</v>
      </c>
      <c r="AS222" s="487">
        <f t="shared" si="228"/>
        <v>0</v>
      </c>
      <c r="AT222" s="487">
        <f t="shared" si="228"/>
        <v>0</v>
      </c>
      <c r="AU222" s="493">
        <f t="shared" si="228"/>
        <v>0</v>
      </c>
      <c r="AV222" s="488" t="str">
        <f t="shared" si="195"/>
        <v/>
      </c>
      <c r="AW222" s="487" t="str">
        <f t="shared" si="196"/>
        <v/>
      </c>
      <c r="AX222" s="487" t="str">
        <f t="shared" si="197"/>
        <v/>
      </c>
      <c r="AY222" s="487" t="str">
        <f t="shared" si="198"/>
        <v/>
      </c>
      <c r="AZ222" s="487">
        <f t="shared" si="199"/>
        <v>0</v>
      </c>
      <c r="BA222" s="487">
        <f t="shared" si="200"/>
        <v>0</v>
      </c>
      <c r="BB222" s="487">
        <f t="shared" si="201"/>
        <v>0</v>
      </c>
      <c r="BC222" s="487">
        <f t="shared" si="202"/>
        <v>0</v>
      </c>
      <c r="BD222" s="487">
        <f t="shared" si="203"/>
        <v>0</v>
      </c>
      <c r="BE222" s="487">
        <f t="shared" si="204"/>
        <v>0</v>
      </c>
      <c r="BF222" s="487" t="str">
        <f t="shared" si="205"/>
        <v/>
      </c>
      <c r="BG222" s="487">
        <f t="shared" si="206"/>
        <v>0</v>
      </c>
      <c r="BH222" s="487">
        <f t="shared" si="207"/>
        <v>0</v>
      </c>
      <c r="BI222" s="487" t="str">
        <f t="shared" si="208"/>
        <v/>
      </c>
      <c r="BJ222" s="487" t="str">
        <f t="shared" si="209"/>
        <v/>
      </c>
      <c r="BK222" s="489" t="str">
        <f t="shared" si="210"/>
        <v/>
      </c>
      <c r="BL222" s="495" t="str">
        <f t="shared" si="211"/>
        <v/>
      </c>
      <c r="BM222" s="487" t="str">
        <f t="shared" si="212"/>
        <v/>
      </c>
      <c r="BN222" s="487" t="str">
        <f t="shared" si="213"/>
        <v/>
      </c>
      <c r="BO222" s="487" t="str">
        <f t="shared" si="214"/>
        <v/>
      </c>
      <c r="BP222" s="487">
        <f t="shared" si="215"/>
        <v>0</v>
      </c>
      <c r="BQ222" s="487">
        <f t="shared" si="216"/>
        <v>0</v>
      </c>
      <c r="BR222" s="487">
        <f t="shared" si="217"/>
        <v>0</v>
      </c>
      <c r="BS222" s="487">
        <f t="shared" si="218"/>
        <v>0</v>
      </c>
      <c r="BT222" s="487">
        <f t="shared" si="219"/>
        <v>0</v>
      </c>
      <c r="BU222" s="487">
        <f t="shared" si="220"/>
        <v>0</v>
      </c>
      <c r="BV222" s="487" t="str">
        <f t="shared" si="221"/>
        <v/>
      </c>
      <c r="BW222" s="487">
        <f t="shared" si="222"/>
        <v>0</v>
      </c>
      <c r="BX222" s="487">
        <f t="shared" si="223"/>
        <v>0</v>
      </c>
      <c r="BY222" s="487" t="str">
        <f t="shared" si="224"/>
        <v/>
      </c>
      <c r="BZ222" s="487" t="str">
        <f t="shared" si="225"/>
        <v/>
      </c>
      <c r="CA222" s="489" t="str">
        <f t="shared" si="226"/>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si="186"/>
        <v>0</v>
      </c>
      <c r="AG223" s="487">
        <f t="shared" si="187"/>
        <v>0</v>
      </c>
      <c r="AH223" s="487">
        <f t="shared" si="188"/>
        <v>0</v>
      </c>
      <c r="AI223" s="487">
        <f t="shared" si="189"/>
        <v>0</v>
      </c>
      <c r="AJ223" s="487">
        <f t="shared" si="190"/>
        <v>-1</v>
      </c>
      <c r="AK223" s="487">
        <f t="shared" si="191"/>
        <v>-1</v>
      </c>
      <c r="AL223" s="487">
        <f t="shared" si="192"/>
        <v>-1</v>
      </c>
      <c r="AM223" s="487">
        <f t="shared" si="193"/>
        <v>-1</v>
      </c>
      <c r="AN223" s="487">
        <f t="shared" ref="AN223:AU238" si="229">AN222</f>
        <v>-1</v>
      </c>
      <c r="AO223" s="487">
        <f t="shared" si="229"/>
        <v>-1</v>
      </c>
      <c r="AP223" s="487">
        <f t="shared" si="229"/>
        <v>0</v>
      </c>
      <c r="AQ223" s="487">
        <f t="shared" si="229"/>
        <v>-1</v>
      </c>
      <c r="AR223" s="487">
        <f t="shared" si="229"/>
        <v>-1</v>
      </c>
      <c r="AS223" s="487">
        <f t="shared" si="229"/>
        <v>0</v>
      </c>
      <c r="AT223" s="487">
        <f t="shared" si="229"/>
        <v>0</v>
      </c>
      <c r="AU223" s="493">
        <f t="shared" si="229"/>
        <v>0</v>
      </c>
      <c r="AV223" s="488" t="str">
        <f t="shared" si="195"/>
        <v/>
      </c>
      <c r="AW223" s="487" t="str">
        <f t="shared" si="196"/>
        <v/>
      </c>
      <c r="AX223" s="487" t="str">
        <f t="shared" si="197"/>
        <v/>
      </c>
      <c r="AY223" s="487" t="str">
        <f t="shared" si="198"/>
        <v/>
      </c>
      <c r="AZ223" s="487">
        <f t="shared" si="199"/>
        <v>0</v>
      </c>
      <c r="BA223" s="487">
        <f t="shared" si="200"/>
        <v>0</v>
      </c>
      <c r="BB223" s="487">
        <f t="shared" si="201"/>
        <v>0</v>
      </c>
      <c r="BC223" s="487">
        <f t="shared" si="202"/>
        <v>0</v>
      </c>
      <c r="BD223" s="487">
        <f t="shared" si="203"/>
        <v>0</v>
      </c>
      <c r="BE223" s="487">
        <f t="shared" si="204"/>
        <v>0</v>
      </c>
      <c r="BF223" s="487" t="str">
        <f t="shared" si="205"/>
        <v/>
      </c>
      <c r="BG223" s="487">
        <f t="shared" si="206"/>
        <v>0</v>
      </c>
      <c r="BH223" s="487">
        <f t="shared" si="207"/>
        <v>0</v>
      </c>
      <c r="BI223" s="487" t="str">
        <f t="shared" si="208"/>
        <v/>
      </c>
      <c r="BJ223" s="487" t="str">
        <f t="shared" si="209"/>
        <v/>
      </c>
      <c r="BK223" s="489" t="str">
        <f t="shared" si="210"/>
        <v/>
      </c>
      <c r="BL223" s="495" t="str">
        <f t="shared" si="211"/>
        <v/>
      </c>
      <c r="BM223" s="487" t="str">
        <f t="shared" si="212"/>
        <v/>
      </c>
      <c r="BN223" s="487" t="str">
        <f t="shared" si="213"/>
        <v/>
      </c>
      <c r="BO223" s="487" t="str">
        <f t="shared" si="214"/>
        <v/>
      </c>
      <c r="BP223" s="487">
        <f t="shared" si="215"/>
        <v>0</v>
      </c>
      <c r="BQ223" s="487">
        <f t="shared" si="216"/>
        <v>0</v>
      </c>
      <c r="BR223" s="487">
        <f t="shared" si="217"/>
        <v>0</v>
      </c>
      <c r="BS223" s="487">
        <f t="shared" si="218"/>
        <v>0</v>
      </c>
      <c r="BT223" s="487">
        <f t="shared" si="219"/>
        <v>0</v>
      </c>
      <c r="BU223" s="487">
        <f t="shared" si="220"/>
        <v>0</v>
      </c>
      <c r="BV223" s="487" t="str">
        <f t="shared" si="221"/>
        <v/>
      </c>
      <c r="BW223" s="487">
        <f t="shared" si="222"/>
        <v>0</v>
      </c>
      <c r="BX223" s="487">
        <f t="shared" si="223"/>
        <v>0</v>
      </c>
      <c r="BY223" s="487" t="str">
        <f t="shared" si="224"/>
        <v/>
      </c>
      <c r="BZ223" s="487" t="str">
        <f t="shared" si="225"/>
        <v/>
      </c>
      <c r="CA223" s="489" t="str">
        <f t="shared" si="226"/>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186"/>
        <v>0</v>
      </c>
      <c r="AG224" s="487">
        <f t="shared" si="187"/>
        <v>0</v>
      </c>
      <c r="AH224" s="487">
        <f t="shared" si="188"/>
        <v>0</v>
      </c>
      <c r="AI224" s="487">
        <f t="shared" si="189"/>
        <v>0</v>
      </c>
      <c r="AJ224" s="487">
        <f t="shared" si="190"/>
        <v>-1</v>
      </c>
      <c r="AK224" s="487">
        <f t="shared" si="191"/>
        <v>-1</v>
      </c>
      <c r="AL224" s="487">
        <f t="shared" si="192"/>
        <v>-1</v>
      </c>
      <c r="AM224" s="487">
        <f t="shared" si="193"/>
        <v>-1</v>
      </c>
      <c r="AN224" s="487">
        <f t="shared" si="229"/>
        <v>-1</v>
      </c>
      <c r="AO224" s="487">
        <f t="shared" si="229"/>
        <v>-1</v>
      </c>
      <c r="AP224" s="487">
        <f t="shared" si="229"/>
        <v>0</v>
      </c>
      <c r="AQ224" s="487">
        <f t="shared" si="229"/>
        <v>-1</v>
      </c>
      <c r="AR224" s="487">
        <f t="shared" si="229"/>
        <v>-1</v>
      </c>
      <c r="AS224" s="487">
        <f t="shared" si="229"/>
        <v>0</v>
      </c>
      <c r="AT224" s="487">
        <f t="shared" si="229"/>
        <v>0</v>
      </c>
      <c r="AU224" s="493">
        <f t="shared" si="229"/>
        <v>0</v>
      </c>
      <c r="AV224" s="488" t="str">
        <f t="shared" si="195"/>
        <v/>
      </c>
      <c r="AW224" s="487" t="str">
        <f t="shared" si="196"/>
        <v/>
      </c>
      <c r="AX224" s="487" t="str">
        <f t="shared" si="197"/>
        <v/>
      </c>
      <c r="AY224" s="487" t="str">
        <f t="shared" si="198"/>
        <v/>
      </c>
      <c r="AZ224" s="487">
        <f t="shared" si="199"/>
        <v>0</v>
      </c>
      <c r="BA224" s="487">
        <f t="shared" si="200"/>
        <v>0</v>
      </c>
      <c r="BB224" s="487">
        <f t="shared" si="201"/>
        <v>0</v>
      </c>
      <c r="BC224" s="487">
        <f t="shared" si="202"/>
        <v>0</v>
      </c>
      <c r="BD224" s="487">
        <f t="shared" si="203"/>
        <v>0</v>
      </c>
      <c r="BE224" s="487">
        <f t="shared" si="204"/>
        <v>0</v>
      </c>
      <c r="BF224" s="487" t="str">
        <f t="shared" si="205"/>
        <v/>
      </c>
      <c r="BG224" s="487">
        <f t="shared" si="206"/>
        <v>0</v>
      </c>
      <c r="BH224" s="487">
        <f t="shared" si="207"/>
        <v>0</v>
      </c>
      <c r="BI224" s="487" t="str">
        <f t="shared" si="208"/>
        <v/>
      </c>
      <c r="BJ224" s="487" t="str">
        <f t="shared" si="209"/>
        <v/>
      </c>
      <c r="BK224" s="489" t="str">
        <f t="shared" si="210"/>
        <v/>
      </c>
      <c r="BL224" s="495" t="str">
        <f t="shared" si="211"/>
        <v/>
      </c>
      <c r="BM224" s="487" t="str">
        <f t="shared" si="212"/>
        <v/>
      </c>
      <c r="BN224" s="487" t="str">
        <f t="shared" si="213"/>
        <v/>
      </c>
      <c r="BO224" s="487" t="str">
        <f t="shared" si="214"/>
        <v/>
      </c>
      <c r="BP224" s="487">
        <f t="shared" si="215"/>
        <v>0</v>
      </c>
      <c r="BQ224" s="487">
        <f t="shared" si="216"/>
        <v>0</v>
      </c>
      <c r="BR224" s="487">
        <f t="shared" si="217"/>
        <v>0</v>
      </c>
      <c r="BS224" s="487">
        <f t="shared" si="218"/>
        <v>0</v>
      </c>
      <c r="BT224" s="487">
        <f t="shared" si="219"/>
        <v>0</v>
      </c>
      <c r="BU224" s="487">
        <f t="shared" si="220"/>
        <v>0</v>
      </c>
      <c r="BV224" s="487" t="str">
        <f t="shared" si="221"/>
        <v/>
      </c>
      <c r="BW224" s="487">
        <f t="shared" si="222"/>
        <v>0</v>
      </c>
      <c r="BX224" s="487">
        <f t="shared" si="223"/>
        <v>0</v>
      </c>
      <c r="BY224" s="487" t="str">
        <f t="shared" si="224"/>
        <v/>
      </c>
      <c r="BZ224" s="487" t="str">
        <f t="shared" si="225"/>
        <v/>
      </c>
      <c r="CA224" s="489" t="str">
        <f t="shared" si="226"/>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ref="AF225:AF288" si="230">AF224</f>
        <v>0</v>
      </c>
      <c r="AG225" s="487">
        <f t="shared" ref="AG225:AG288" si="231">AG224</f>
        <v>0</v>
      </c>
      <c r="AH225" s="487">
        <f t="shared" ref="AH225:AH288" si="232">AH224</f>
        <v>0</v>
      </c>
      <c r="AI225" s="487">
        <f t="shared" ref="AI225:AI288" si="233">AI224</f>
        <v>0</v>
      </c>
      <c r="AJ225" s="487">
        <f t="shared" ref="AJ225:AJ288" si="234">AJ224</f>
        <v>-1</v>
      </c>
      <c r="AK225" s="487">
        <f t="shared" ref="AK225:AK288" si="235">AK224</f>
        <v>-1</v>
      </c>
      <c r="AL225" s="487">
        <f t="shared" ref="AL225:AL288" si="236">AL224</f>
        <v>-1</v>
      </c>
      <c r="AM225" s="487">
        <f t="shared" ref="AM225:AM288" si="237">AM224</f>
        <v>-1</v>
      </c>
      <c r="AN225" s="487">
        <f t="shared" si="229"/>
        <v>-1</v>
      </c>
      <c r="AO225" s="487">
        <f t="shared" si="229"/>
        <v>-1</v>
      </c>
      <c r="AP225" s="487">
        <f t="shared" si="229"/>
        <v>0</v>
      </c>
      <c r="AQ225" s="487">
        <f t="shared" si="229"/>
        <v>-1</v>
      </c>
      <c r="AR225" s="487">
        <f t="shared" si="229"/>
        <v>-1</v>
      </c>
      <c r="AS225" s="487">
        <f t="shared" si="229"/>
        <v>0</v>
      </c>
      <c r="AT225" s="487">
        <f t="shared" si="229"/>
        <v>0</v>
      </c>
      <c r="AU225" s="493">
        <f t="shared" si="229"/>
        <v>0</v>
      </c>
      <c r="AV225" s="488" t="str">
        <f t="shared" si="195"/>
        <v/>
      </c>
      <c r="AW225" s="487" t="str">
        <f t="shared" si="196"/>
        <v/>
      </c>
      <c r="AX225" s="487" t="str">
        <f t="shared" si="197"/>
        <v/>
      </c>
      <c r="AY225" s="487" t="str">
        <f t="shared" si="198"/>
        <v/>
      </c>
      <c r="AZ225" s="487">
        <f t="shared" si="199"/>
        <v>0</v>
      </c>
      <c r="BA225" s="487">
        <f t="shared" si="200"/>
        <v>0</v>
      </c>
      <c r="BB225" s="487">
        <f t="shared" si="201"/>
        <v>0</v>
      </c>
      <c r="BC225" s="487">
        <f t="shared" si="202"/>
        <v>0</v>
      </c>
      <c r="BD225" s="487">
        <f t="shared" si="203"/>
        <v>0</v>
      </c>
      <c r="BE225" s="487">
        <f t="shared" si="204"/>
        <v>0</v>
      </c>
      <c r="BF225" s="487" t="str">
        <f t="shared" si="205"/>
        <v/>
      </c>
      <c r="BG225" s="487">
        <f t="shared" si="206"/>
        <v>0</v>
      </c>
      <c r="BH225" s="487">
        <f t="shared" si="207"/>
        <v>0</v>
      </c>
      <c r="BI225" s="487" t="str">
        <f t="shared" si="208"/>
        <v/>
      </c>
      <c r="BJ225" s="487" t="str">
        <f t="shared" si="209"/>
        <v/>
      </c>
      <c r="BK225" s="489" t="str">
        <f t="shared" si="210"/>
        <v/>
      </c>
      <c r="BL225" s="495" t="str">
        <f t="shared" si="211"/>
        <v/>
      </c>
      <c r="BM225" s="487" t="str">
        <f t="shared" si="212"/>
        <v/>
      </c>
      <c r="BN225" s="487" t="str">
        <f t="shared" si="213"/>
        <v/>
      </c>
      <c r="BO225" s="487" t="str">
        <f t="shared" si="214"/>
        <v/>
      </c>
      <c r="BP225" s="487">
        <f t="shared" si="215"/>
        <v>0</v>
      </c>
      <c r="BQ225" s="487">
        <f t="shared" si="216"/>
        <v>0</v>
      </c>
      <c r="BR225" s="487">
        <f t="shared" si="217"/>
        <v>0</v>
      </c>
      <c r="BS225" s="487">
        <f t="shared" si="218"/>
        <v>0</v>
      </c>
      <c r="BT225" s="487">
        <f t="shared" si="219"/>
        <v>0</v>
      </c>
      <c r="BU225" s="487">
        <f t="shared" si="220"/>
        <v>0</v>
      </c>
      <c r="BV225" s="487" t="str">
        <f t="shared" si="221"/>
        <v/>
      </c>
      <c r="BW225" s="487">
        <f t="shared" si="222"/>
        <v>0</v>
      </c>
      <c r="BX225" s="487">
        <f t="shared" si="223"/>
        <v>0</v>
      </c>
      <c r="BY225" s="487" t="str">
        <f t="shared" si="224"/>
        <v/>
      </c>
      <c r="BZ225" s="487" t="str">
        <f t="shared" si="225"/>
        <v/>
      </c>
      <c r="CA225" s="489" t="str">
        <f t="shared" si="226"/>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230"/>
        <v>0</v>
      </c>
      <c r="AG226" s="487">
        <f t="shared" si="231"/>
        <v>0</v>
      </c>
      <c r="AH226" s="487">
        <f t="shared" si="232"/>
        <v>0</v>
      </c>
      <c r="AI226" s="487">
        <f t="shared" si="233"/>
        <v>0</v>
      </c>
      <c r="AJ226" s="487">
        <f t="shared" si="234"/>
        <v>-1</v>
      </c>
      <c r="AK226" s="487">
        <f t="shared" si="235"/>
        <v>-1</v>
      </c>
      <c r="AL226" s="487">
        <f t="shared" si="236"/>
        <v>-1</v>
      </c>
      <c r="AM226" s="487">
        <f t="shared" si="237"/>
        <v>-1</v>
      </c>
      <c r="AN226" s="487">
        <f t="shared" si="229"/>
        <v>-1</v>
      </c>
      <c r="AO226" s="487">
        <f t="shared" si="229"/>
        <v>-1</v>
      </c>
      <c r="AP226" s="487">
        <f t="shared" si="229"/>
        <v>0</v>
      </c>
      <c r="AQ226" s="487">
        <f t="shared" si="229"/>
        <v>-1</v>
      </c>
      <c r="AR226" s="487">
        <f t="shared" si="229"/>
        <v>-1</v>
      </c>
      <c r="AS226" s="487">
        <f t="shared" si="229"/>
        <v>0</v>
      </c>
      <c r="AT226" s="487">
        <f t="shared" si="229"/>
        <v>0</v>
      </c>
      <c r="AU226" s="493">
        <f t="shared" si="229"/>
        <v>0</v>
      </c>
      <c r="AV226" s="488" t="str">
        <f t="shared" si="195"/>
        <v/>
      </c>
      <c r="AW226" s="487" t="str">
        <f t="shared" si="196"/>
        <v/>
      </c>
      <c r="AX226" s="487" t="str">
        <f t="shared" si="197"/>
        <v/>
      </c>
      <c r="AY226" s="487" t="str">
        <f t="shared" si="198"/>
        <v/>
      </c>
      <c r="AZ226" s="487">
        <f t="shared" si="199"/>
        <v>0</v>
      </c>
      <c r="BA226" s="487">
        <f t="shared" si="200"/>
        <v>0</v>
      </c>
      <c r="BB226" s="487">
        <f t="shared" si="201"/>
        <v>0</v>
      </c>
      <c r="BC226" s="487">
        <f t="shared" si="202"/>
        <v>0</v>
      </c>
      <c r="BD226" s="487">
        <f t="shared" si="203"/>
        <v>0</v>
      </c>
      <c r="BE226" s="487">
        <f t="shared" si="204"/>
        <v>0</v>
      </c>
      <c r="BF226" s="487" t="str">
        <f t="shared" si="205"/>
        <v/>
      </c>
      <c r="BG226" s="487">
        <f t="shared" si="206"/>
        <v>0</v>
      </c>
      <c r="BH226" s="487">
        <f t="shared" si="207"/>
        <v>0</v>
      </c>
      <c r="BI226" s="487" t="str">
        <f t="shared" si="208"/>
        <v/>
      </c>
      <c r="BJ226" s="487" t="str">
        <f t="shared" si="209"/>
        <v/>
      </c>
      <c r="BK226" s="489" t="str">
        <f t="shared" si="210"/>
        <v/>
      </c>
      <c r="BL226" s="495" t="str">
        <f t="shared" si="211"/>
        <v/>
      </c>
      <c r="BM226" s="487" t="str">
        <f t="shared" si="212"/>
        <v/>
      </c>
      <c r="BN226" s="487" t="str">
        <f t="shared" si="213"/>
        <v/>
      </c>
      <c r="BO226" s="487" t="str">
        <f t="shared" si="214"/>
        <v/>
      </c>
      <c r="BP226" s="487">
        <f t="shared" si="215"/>
        <v>0</v>
      </c>
      <c r="BQ226" s="487">
        <f t="shared" si="216"/>
        <v>0</v>
      </c>
      <c r="BR226" s="487">
        <f t="shared" si="217"/>
        <v>0</v>
      </c>
      <c r="BS226" s="487">
        <f t="shared" si="218"/>
        <v>0</v>
      </c>
      <c r="BT226" s="487">
        <f t="shared" si="219"/>
        <v>0</v>
      </c>
      <c r="BU226" s="487">
        <f t="shared" si="220"/>
        <v>0</v>
      </c>
      <c r="BV226" s="487" t="str">
        <f t="shared" si="221"/>
        <v/>
      </c>
      <c r="BW226" s="487">
        <f t="shared" si="222"/>
        <v>0</v>
      </c>
      <c r="BX226" s="487">
        <f t="shared" si="223"/>
        <v>0</v>
      </c>
      <c r="BY226" s="487" t="str">
        <f t="shared" si="224"/>
        <v/>
      </c>
      <c r="BZ226" s="487" t="str">
        <f t="shared" si="225"/>
        <v/>
      </c>
      <c r="CA226" s="489" t="str">
        <f t="shared" si="226"/>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230"/>
        <v>0</v>
      </c>
      <c r="AG227" s="487">
        <f t="shared" si="231"/>
        <v>0</v>
      </c>
      <c r="AH227" s="487">
        <f t="shared" si="232"/>
        <v>0</v>
      </c>
      <c r="AI227" s="487">
        <f t="shared" si="233"/>
        <v>0</v>
      </c>
      <c r="AJ227" s="487">
        <f t="shared" si="234"/>
        <v>-1</v>
      </c>
      <c r="AK227" s="487">
        <f t="shared" si="235"/>
        <v>-1</v>
      </c>
      <c r="AL227" s="487">
        <f t="shared" si="236"/>
        <v>-1</v>
      </c>
      <c r="AM227" s="487">
        <f t="shared" si="237"/>
        <v>-1</v>
      </c>
      <c r="AN227" s="487">
        <f t="shared" si="229"/>
        <v>-1</v>
      </c>
      <c r="AO227" s="487">
        <f t="shared" si="229"/>
        <v>-1</v>
      </c>
      <c r="AP227" s="487">
        <f t="shared" si="229"/>
        <v>0</v>
      </c>
      <c r="AQ227" s="487">
        <f t="shared" si="229"/>
        <v>-1</v>
      </c>
      <c r="AR227" s="487">
        <f t="shared" si="229"/>
        <v>-1</v>
      </c>
      <c r="AS227" s="487">
        <f t="shared" si="229"/>
        <v>0</v>
      </c>
      <c r="AT227" s="487">
        <f t="shared" si="229"/>
        <v>0</v>
      </c>
      <c r="AU227" s="493">
        <f t="shared" si="229"/>
        <v>0</v>
      </c>
      <c r="AV227" s="488" t="str">
        <f t="shared" si="195"/>
        <v/>
      </c>
      <c r="AW227" s="487" t="str">
        <f t="shared" si="196"/>
        <v/>
      </c>
      <c r="AX227" s="487" t="str">
        <f t="shared" si="197"/>
        <v/>
      </c>
      <c r="AY227" s="487" t="str">
        <f t="shared" si="198"/>
        <v/>
      </c>
      <c r="AZ227" s="487">
        <f t="shared" si="199"/>
        <v>0</v>
      </c>
      <c r="BA227" s="487">
        <f t="shared" si="200"/>
        <v>0</v>
      </c>
      <c r="BB227" s="487">
        <f t="shared" si="201"/>
        <v>0</v>
      </c>
      <c r="BC227" s="487">
        <f t="shared" si="202"/>
        <v>0</v>
      </c>
      <c r="BD227" s="487">
        <f t="shared" si="203"/>
        <v>0</v>
      </c>
      <c r="BE227" s="487">
        <f t="shared" si="204"/>
        <v>0</v>
      </c>
      <c r="BF227" s="487" t="str">
        <f t="shared" si="205"/>
        <v/>
      </c>
      <c r="BG227" s="487">
        <f t="shared" si="206"/>
        <v>0</v>
      </c>
      <c r="BH227" s="487">
        <f t="shared" si="207"/>
        <v>0</v>
      </c>
      <c r="BI227" s="487" t="str">
        <f t="shared" si="208"/>
        <v/>
      </c>
      <c r="BJ227" s="487" t="str">
        <f t="shared" si="209"/>
        <v/>
      </c>
      <c r="BK227" s="489" t="str">
        <f t="shared" si="210"/>
        <v/>
      </c>
      <c r="BL227" s="495" t="str">
        <f t="shared" si="211"/>
        <v/>
      </c>
      <c r="BM227" s="487" t="str">
        <f t="shared" si="212"/>
        <v/>
      </c>
      <c r="BN227" s="487" t="str">
        <f t="shared" si="213"/>
        <v/>
      </c>
      <c r="BO227" s="487" t="str">
        <f t="shared" si="214"/>
        <v/>
      </c>
      <c r="BP227" s="487">
        <f t="shared" si="215"/>
        <v>0</v>
      </c>
      <c r="BQ227" s="487">
        <f t="shared" si="216"/>
        <v>0</v>
      </c>
      <c r="BR227" s="487">
        <f t="shared" si="217"/>
        <v>0</v>
      </c>
      <c r="BS227" s="487">
        <f t="shared" si="218"/>
        <v>0</v>
      </c>
      <c r="BT227" s="487">
        <f t="shared" si="219"/>
        <v>0</v>
      </c>
      <c r="BU227" s="487">
        <f t="shared" si="220"/>
        <v>0</v>
      </c>
      <c r="BV227" s="487" t="str">
        <f t="shared" si="221"/>
        <v/>
      </c>
      <c r="BW227" s="487">
        <f t="shared" si="222"/>
        <v>0</v>
      </c>
      <c r="BX227" s="487">
        <f t="shared" si="223"/>
        <v>0</v>
      </c>
      <c r="BY227" s="487" t="str">
        <f t="shared" si="224"/>
        <v/>
      </c>
      <c r="BZ227" s="487" t="str">
        <f t="shared" si="225"/>
        <v/>
      </c>
      <c r="CA227" s="489" t="str">
        <f t="shared" si="226"/>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230"/>
        <v>0</v>
      </c>
      <c r="AG228" s="487">
        <f t="shared" si="231"/>
        <v>0</v>
      </c>
      <c r="AH228" s="487">
        <f t="shared" si="232"/>
        <v>0</v>
      </c>
      <c r="AI228" s="487">
        <f t="shared" si="233"/>
        <v>0</v>
      </c>
      <c r="AJ228" s="487">
        <f t="shared" si="234"/>
        <v>-1</v>
      </c>
      <c r="AK228" s="487">
        <f t="shared" si="235"/>
        <v>-1</v>
      </c>
      <c r="AL228" s="487">
        <f t="shared" si="236"/>
        <v>-1</v>
      </c>
      <c r="AM228" s="487">
        <f t="shared" si="237"/>
        <v>-1</v>
      </c>
      <c r="AN228" s="487">
        <f t="shared" si="229"/>
        <v>-1</v>
      </c>
      <c r="AO228" s="487">
        <f t="shared" si="229"/>
        <v>-1</v>
      </c>
      <c r="AP228" s="487">
        <f t="shared" si="229"/>
        <v>0</v>
      </c>
      <c r="AQ228" s="487">
        <f t="shared" si="229"/>
        <v>-1</v>
      </c>
      <c r="AR228" s="487">
        <f t="shared" si="229"/>
        <v>-1</v>
      </c>
      <c r="AS228" s="487">
        <f t="shared" si="229"/>
        <v>0</v>
      </c>
      <c r="AT228" s="487">
        <f t="shared" si="229"/>
        <v>0</v>
      </c>
      <c r="AU228" s="493">
        <f t="shared" si="229"/>
        <v>0</v>
      </c>
      <c r="AV228" s="488" t="str">
        <f t="shared" si="195"/>
        <v/>
      </c>
      <c r="AW228" s="487" t="str">
        <f t="shared" si="196"/>
        <v/>
      </c>
      <c r="AX228" s="487" t="str">
        <f t="shared" si="197"/>
        <v/>
      </c>
      <c r="AY228" s="487" t="str">
        <f t="shared" si="198"/>
        <v/>
      </c>
      <c r="AZ228" s="487">
        <f t="shared" si="199"/>
        <v>0</v>
      </c>
      <c r="BA228" s="487">
        <f t="shared" si="200"/>
        <v>0</v>
      </c>
      <c r="BB228" s="487">
        <f t="shared" si="201"/>
        <v>0</v>
      </c>
      <c r="BC228" s="487">
        <f t="shared" si="202"/>
        <v>0</v>
      </c>
      <c r="BD228" s="487">
        <f t="shared" si="203"/>
        <v>0</v>
      </c>
      <c r="BE228" s="487">
        <f t="shared" si="204"/>
        <v>0</v>
      </c>
      <c r="BF228" s="487" t="str">
        <f t="shared" si="205"/>
        <v/>
      </c>
      <c r="BG228" s="487">
        <f t="shared" si="206"/>
        <v>0</v>
      </c>
      <c r="BH228" s="487">
        <f t="shared" si="207"/>
        <v>0</v>
      </c>
      <c r="BI228" s="487" t="str">
        <f t="shared" si="208"/>
        <v/>
      </c>
      <c r="BJ228" s="487" t="str">
        <f t="shared" si="209"/>
        <v/>
      </c>
      <c r="BK228" s="489" t="str">
        <f t="shared" si="210"/>
        <v/>
      </c>
      <c r="BL228" s="495" t="str">
        <f t="shared" si="211"/>
        <v/>
      </c>
      <c r="BM228" s="487" t="str">
        <f t="shared" si="212"/>
        <v/>
      </c>
      <c r="BN228" s="487" t="str">
        <f t="shared" si="213"/>
        <v/>
      </c>
      <c r="BO228" s="487" t="str">
        <f t="shared" si="214"/>
        <v/>
      </c>
      <c r="BP228" s="487">
        <f t="shared" si="215"/>
        <v>0</v>
      </c>
      <c r="BQ228" s="487">
        <f t="shared" si="216"/>
        <v>0</v>
      </c>
      <c r="BR228" s="487">
        <f t="shared" si="217"/>
        <v>0</v>
      </c>
      <c r="BS228" s="487">
        <f t="shared" si="218"/>
        <v>0</v>
      </c>
      <c r="BT228" s="487">
        <f t="shared" si="219"/>
        <v>0</v>
      </c>
      <c r="BU228" s="487">
        <f t="shared" si="220"/>
        <v>0</v>
      </c>
      <c r="BV228" s="487" t="str">
        <f t="shared" si="221"/>
        <v/>
      </c>
      <c r="BW228" s="487">
        <f t="shared" si="222"/>
        <v>0</v>
      </c>
      <c r="BX228" s="487">
        <f t="shared" si="223"/>
        <v>0</v>
      </c>
      <c r="BY228" s="487" t="str">
        <f t="shared" si="224"/>
        <v/>
      </c>
      <c r="BZ228" s="487" t="str">
        <f t="shared" si="225"/>
        <v/>
      </c>
      <c r="CA228" s="489" t="str">
        <f t="shared" si="226"/>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230"/>
        <v>0</v>
      </c>
      <c r="AG229" s="487">
        <f t="shared" si="231"/>
        <v>0</v>
      </c>
      <c r="AH229" s="487">
        <f t="shared" si="232"/>
        <v>0</v>
      </c>
      <c r="AI229" s="487">
        <f t="shared" si="233"/>
        <v>0</v>
      </c>
      <c r="AJ229" s="487">
        <f t="shared" si="234"/>
        <v>-1</v>
      </c>
      <c r="AK229" s="487">
        <f t="shared" si="235"/>
        <v>-1</v>
      </c>
      <c r="AL229" s="487">
        <f t="shared" si="236"/>
        <v>-1</v>
      </c>
      <c r="AM229" s="487">
        <f t="shared" si="237"/>
        <v>-1</v>
      </c>
      <c r="AN229" s="487">
        <f t="shared" si="229"/>
        <v>-1</v>
      </c>
      <c r="AO229" s="487">
        <f t="shared" si="229"/>
        <v>-1</v>
      </c>
      <c r="AP229" s="487">
        <f t="shared" si="229"/>
        <v>0</v>
      </c>
      <c r="AQ229" s="487">
        <f t="shared" si="229"/>
        <v>-1</v>
      </c>
      <c r="AR229" s="487">
        <f t="shared" si="229"/>
        <v>-1</v>
      </c>
      <c r="AS229" s="487">
        <f t="shared" si="229"/>
        <v>0</v>
      </c>
      <c r="AT229" s="487">
        <f t="shared" si="229"/>
        <v>0</v>
      </c>
      <c r="AU229" s="493">
        <f t="shared" si="229"/>
        <v>0</v>
      </c>
      <c r="AV229" s="488" t="str">
        <f t="shared" si="195"/>
        <v/>
      </c>
      <c r="AW229" s="487" t="str">
        <f t="shared" si="196"/>
        <v/>
      </c>
      <c r="AX229" s="487" t="str">
        <f t="shared" si="197"/>
        <v/>
      </c>
      <c r="AY229" s="487" t="str">
        <f t="shared" si="198"/>
        <v/>
      </c>
      <c r="AZ229" s="487">
        <f t="shared" si="199"/>
        <v>0</v>
      </c>
      <c r="BA229" s="487">
        <f t="shared" si="200"/>
        <v>0</v>
      </c>
      <c r="BB229" s="487">
        <f t="shared" si="201"/>
        <v>0</v>
      </c>
      <c r="BC229" s="487">
        <f t="shared" si="202"/>
        <v>0</v>
      </c>
      <c r="BD229" s="487">
        <f t="shared" si="203"/>
        <v>0</v>
      </c>
      <c r="BE229" s="487">
        <f t="shared" si="204"/>
        <v>0</v>
      </c>
      <c r="BF229" s="487" t="str">
        <f t="shared" si="205"/>
        <v/>
      </c>
      <c r="BG229" s="487">
        <f t="shared" si="206"/>
        <v>0</v>
      </c>
      <c r="BH229" s="487">
        <f t="shared" si="207"/>
        <v>0</v>
      </c>
      <c r="BI229" s="487" t="str">
        <f t="shared" si="208"/>
        <v/>
      </c>
      <c r="BJ229" s="487" t="str">
        <f t="shared" si="209"/>
        <v/>
      </c>
      <c r="BK229" s="489" t="str">
        <f t="shared" si="210"/>
        <v/>
      </c>
      <c r="BL229" s="495" t="str">
        <f t="shared" si="211"/>
        <v/>
      </c>
      <c r="BM229" s="487" t="str">
        <f t="shared" si="212"/>
        <v/>
      </c>
      <c r="BN229" s="487" t="str">
        <f t="shared" si="213"/>
        <v/>
      </c>
      <c r="BO229" s="487" t="str">
        <f t="shared" si="214"/>
        <v/>
      </c>
      <c r="BP229" s="487">
        <f t="shared" si="215"/>
        <v>0</v>
      </c>
      <c r="BQ229" s="487">
        <f t="shared" si="216"/>
        <v>0</v>
      </c>
      <c r="BR229" s="487">
        <f t="shared" si="217"/>
        <v>0</v>
      </c>
      <c r="BS229" s="487">
        <f t="shared" si="218"/>
        <v>0</v>
      </c>
      <c r="BT229" s="487">
        <f t="shared" si="219"/>
        <v>0</v>
      </c>
      <c r="BU229" s="487">
        <f t="shared" si="220"/>
        <v>0</v>
      </c>
      <c r="BV229" s="487" t="str">
        <f t="shared" si="221"/>
        <v/>
      </c>
      <c r="BW229" s="487">
        <f t="shared" si="222"/>
        <v>0</v>
      </c>
      <c r="BX229" s="487">
        <f t="shared" si="223"/>
        <v>0</v>
      </c>
      <c r="BY229" s="487" t="str">
        <f t="shared" si="224"/>
        <v/>
      </c>
      <c r="BZ229" s="487" t="str">
        <f t="shared" si="225"/>
        <v/>
      </c>
      <c r="CA229" s="489" t="str">
        <f t="shared" si="226"/>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230"/>
        <v>0</v>
      </c>
      <c r="AG230" s="487">
        <f t="shared" si="231"/>
        <v>0</v>
      </c>
      <c r="AH230" s="487">
        <f t="shared" si="232"/>
        <v>0</v>
      </c>
      <c r="AI230" s="487">
        <f t="shared" si="233"/>
        <v>0</v>
      </c>
      <c r="AJ230" s="487">
        <f t="shared" si="234"/>
        <v>-1</v>
      </c>
      <c r="AK230" s="487">
        <f t="shared" si="235"/>
        <v>-1</v>
      </c>
      <c r="AL230" s="487">
        <f t="shared" si="236"/>
        <v>-1</v>
      </c>
      <c r="AM230" s="487">
        <f t="shared" si="237"/>
        <v>-1</v>
      </c>
      <c r="AN230" s="487">
        <f t="shared" si="229"/>
        <v>-1</v>
      </c>
      <c r="AO230" s="487">
        <f t="shared" si="229"/>
        <v>-1</v>
      </c>
      <c r="AP230" s="487">
        <f t="shared" si="229"/>
        <v>0</v>
      </c>
      <c r="AQ230" s="487">
        <f t="shared" si="229"/>
        <v>-1</v>
      </c>
      <c r="AR230" s="487">
        <f t="shared" si="229"/>
        <v>-1</v>
      </c>
      <c r="AS230" s="487">
        <f t="shared" si="229"/>
        <v>0</v>
      </c>
      <c r="AT230" s="487">
        <f t="shared" si="229"/>
        <v>0</v>
      </c>
      <c r="AU230" s="493">
        <f t="shared" si="229"/>
        <v>0</v>
      </c>
      <c r="AV230" s="488" t="str">
        <f t="shared" si="195"/>
        <v/>
      </c>
      <c r="AW230" s="487" t="str">
        <f t="shared" si="196"/>
        <v/>
      </c>
      <c r="AX230" s="487" t="str">
        <f t="shared" si="197"/>
        <v/>
      </c>
      <c r="AY230" s="487" t="str">
        <f t="shared" si="198"/>
        <v/>
      </c>
      <c r="AZ230" s="487">
        <f t="shared" si="199"/>
        <v>0</v>
      </c>
      <c r="BA230" s="487">
        <f t="shared" si="200"/>
        <v>0</v>
      </c>
      <c r="BB230" s="487">
        <f t="shared" si="201"/>
        <v>0</v>
      </c>
      <c r="BC230" s="487">
        <f t="shared" si="202"/>
        <v>0</v>
      </c>
      <c r="BD230" s="487">
        <f t="shared" si="203"/>
        <v>0</v>
      </c>
      <c r="BE230" s="487">
        <f t="shared" si="204"/>
        <v>0</v>
      </c>
      <c r="BF230" s="487" t="str">
        <f t="shared" si="205"/>
        <v/>
      </c>
      <c r="BG230" s="487">
        <f t="shared" si="206"/>
        <v>0</v>
      </c>
      <c r="BH230" s="487">
        <f t="shared" si="207"/>
        <v>0</v>
      </c>
      <c r="BI230" s="487" t="str">
        <f t="shared" si="208"/>
        <v/>
      </c>
      <c r="BJ230" s="487" t="str">
        <f t="shared" si="209"/>
        <v/>
      </c>
      <c r="BK230" s="489" t="str">
        <f t="shared" si="210"/>
        <v/>
      </c>
      <c r="BL230" s="495" t="str">
        <f t="shared" si="211"/>
        <v/>
      </c>
      <c r="BM230" s="487" t="str">
        <f t="shared" si="212"/>
        <v/>
      </c>
      <c r="BN230" s="487" t="str">
        <f t="shared" si="213"/>
        <v/>
      </c>
      <c r="BO230" s="487" t="str">
        <f t="shared" si="214"/>
        <v/>
      </c>
      <c r="BP230" s="487">
        <f t="shared" si="215"/>
        <v>0</v>
      </c>
      <c r="BQ230" s="487">
        <f t="shared" si="216"/>
        <v>0</v>
      </c>
      <c r="BR230" s="487">
        <f t="shared" si="217"/>
        <v>0</v>
      </c>
      <c r="BS230" s="487">
        <f t="shared" si="218"/>
        <v>0</v>
      </c>
      <c r="BT230" s="487">
        <f t="shared" si="219"/>
        <v>0</v>
      </c>
      <c r="BU230" s="487">
        <f t="shared" si="220"/>
        <v>0</v>
      </c>
      <c r="BV230" s="487" t="str">
        <f t="shared" si="221"/>
        <v/>
      </c>
      <c r="BW230" s="487">
        <f t="shared" si="222"/>
        <v>0</v>
      </c>
      <c r="BX230" s="487">
        <f t="shared" si="223"/>
        <v>0</v>
      </c>
      <c r="BY230" s="487" t="str">
        <f t="shared" si="224"/>
        <v/>
      </c>
      <c r="BZ230" s="487" t="str">
        <f t="shared" si="225"/>
        <v/>
      </c>
      <c r="CA230" s="489" t="str">
        <f t="shared" si="226"/>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230"/>
        <v>0</v>
      </c>
      <c r="AG231" s="487">
        <f t="shared" si="231"/>
        <v>0</v>
      </c>
      <c r="AH231" s="487">
        <f t="shared" si="232"/>
        <v>0</v>
      </c>
      <c r="AI231" s="487">
        <f t="shared" si="233"/>
        <v>0</v>
      </c>
      <c r="AJ231" s="487">
        <f t="shared" si="234"/>
        <v>-1</v>
      </c>
      <c r="AK231" s="487">
        <f t="shared" si="235"/>
        <v>-1</v>
      </c>
      <c r="AL231" s="487">
        <f t="shared" si="236"/>
        <v>-1</v>
      </c>
      <c r="AM231" s="487">
        <f t="shared" si="237"/>
        <v>-1</v>
      </c>
      <c r="AN231" s="487">
        <f t="shared" si="229"/>
        <v>-1</v>
      </c>
      <c r="AO231" s="487">
        <f t="shared" si="229"/>
        <v>-1</v>
      </c>
      <c r="AP231" s="487">
        <f t="shared" si="229"/>
        <v>0</v>
      </c>
      <c r="AQ231" s="487">
        <f t="shared" si="229"/>
        <v>-1</v>
      </c>
      <c r="AR231" s="487">
        <f t="shared" si="229"/>
        <v>-1</v>
      </c>
      <c r="AS231" s="487">
        <f t="shared" si="229"/>
        <v>0</v>
      </c>
      <c r="AT231" s="487">
        <f t="shared" si="229"/>
        <v>0</v>
      </c>
      <c r="AU231" s="493">
        <f t="shared" si="229"/>
        <v>0</v>
      </c>
      <c r="AV231" s="488" t="str">
        <f t="shared" si="195"/>
        <v/>
      </c>
      <c r="AW231" s="487" t="str">
        <f t="shared" si="196"/>
        <v/>
      </c>
      <c r="AX231" s="487" t="str">
        <f t="shared" si="197"/>
        <v/>
      </c>
      <c r="AY231" s="487" t="str">
        <f t="shared" si="198"/>
        <v/>
      </c>
      <c r="AZ231" s="487">
        <f t="shared" si="199"/>
        <v>0</v>
      </c>
      <c r="BA231" s="487">
        <f t="shared" si="200"/>
        <v>0</v>
      </c>
      <c r="BB231" s="487">
        <f t="shared" si="201"/>
        <v>0</v>
      </c>
      <c r="BC231" s="487">
        <f t="shared" si="202"/>
        <v>0</v>
      </c>
      <c r="BD231" s="487">
        <f t="shared" si="203"/>
        <v>0</v>
      </c>
      <c r="BE231" s="487">
        <f t="shared" si="204"/>
        <v>0</v>
      </c>
      <c r="BF231" s="487" t="str">
        <f t="shared" si="205"/>
        <v/>
      </c>
      <c r="BG231" s="487">
        <f t="shared" si="206"/>
        <v>0</v>
      </c>
      <c r="BH231" s="487">
        <f t="shared" si="207"/>
        <v>0</v>
      </c>
      <c r="BI231" s="487" t="str">
        <f t="shared" si="208"/>
        <v/>
      </c>
      <c r="BJ231" s="487" t="str">
        <f t="shared" si="209"/>
        <v/>
      </c>
      <c r="BK231" s="489" t="str">
        <f t="shared" si="210"/>
        <v/>
      </c>
      <c r="BL231" s="495" t="str">
        <f t="shared" si="211"/>
        <v/>
      </c>
      <c r="BM231" s="487" t="str">
        <f t="shared" si="212"/>
        <v/>
      </c>
      <c r="BN231" s="487" t="str">
        <f t="shared" si="213"/>
        <v/>
      </c>
      <c r="BO231" s="487" t="str">
        <f t="shared" si="214"/>
        <v/>
      </c>
      <c r="BP231" s="487">
        <f t="shared" si="215"/>
        <v>0</v>
      </c>
      <c r="BQ231" s="487">
        <f t="shared" si="216"/>
        <v>0</v>
      </c>
      <c r="BR231" s="487">
        <f t="shared" si="217"/>
        <v>0</v>
      </c>
      <c r="BS231" s="487">
        <f t="shared" si="218"/>
        <v>0</v>
      </c>
      <c r="BT231" s="487">
        <f t="shared" si="219"/>
        <v>0</v>
      </c>
      <c r="BU231" s="487">
        <f t="shared" si="220"/>
        <v>0</v>
      </c>
      <c r="BV231" s="487" t="str">
        <f t="shared" si="221"/>
        <v/>
      </c>
      <c r="BW231" s="487">
        <f t="shared" si="222"/>
        <v>0</v>
      </c>
      <c r="BX231" s="487">
        <f t="shared" si="223"/>
        <v>0</v>
      </c>
      <c r="BY231" s="487" t="str">
        <f t="shared" si="224"/>
        <v/>
      </c>
      <c r="BZ231" s="487" t="str">
        <f t="shared" si="225"/>
        <v/>
      </c>
      <c r="CA231" s="489" t="str">
        <f t="shared" si="226"/>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230"/>
        <v>0</v>
      </c>
      <c r="AG232" s="487">
        <f t="shared" si="231"/>
        <v>0</v>
      </c>
      <c r="AH232" s="487">
        <f t="shared" si="232"/>
        <v>0</v>
      </c>
      <c r="AI232" s="487">
        <f t="shared" si="233"/>
        <v>0</v>
      </c>
      <c r="AJ232" s="487">
        <f t="shared" si="234"/>
        <v>-1</v>
      </c>
      <c r="AK232" s="487">
        <f t="shared" si="235"/>
        <v>-1</v>
      </c>
      <c r="AL232" s="487">
        <f t="shared" si="236"/>
        <v>-1</v>
      </c>
      <c r="AM232" s="487">
        <f t="shared" si="237"/>
        <v>-1</v>
      </c>
      <c r="AN232" s="487">
        <f t="shared" si="229"/>
        <v>-1</v>
      </c>
      <c r="AO232" s="487">
        <f t="shared" si="229"/>
        <v>-1</v>
      </c>
      <c r="AP232" s="487">
        <f t="shared" si="229"/>
        <v>0</v>
      </c>
      <c r="AQ232" s="487">
        <f t="shared" si="229"/>
        <v>-1</v>
      </c>
      <c r="AR232" s="487">
        <f t="shared" si="229"/>
        <v>-1</v>
      </c>
      <c r="AS232" s="487">
        <f t="shared" si="229"/>
        <v>0</v>
      </c>
      <c r="AT232" s="487">
        <f t="shared" si="229"/>
        <v>0</v>
      </c>
      <c r="AU232" s="493">
        <f t="shared" si="229"/>
        <v>0</v>
      </c>
      <c r="AV232" s="488" t="str">
        <f t="shared" si="195"/>
        <v/>
      </c>
      <c r="AW232" s="487" t="str">
        <f t="shared" si="196"/>
        <v/>
      </c>
      <c r="AX232" s="487" t="str">
        <f t="shared" si="197"/>
        <v/>
      </c>
      <c r="AY232" s="487" t="str">
        <f t="shared" si="198"/>
        <v/>
      </c>
      <c r="AZ232" s="487">
        <f t="shared" si="199"/>
        <v>0</v>
      </c>
      <c r="BA232" s="487">
        <f t="shared" si="200"/>
        <v>0</v>
      </c>
      <c r="BB232" s="487">
        <f t="shared" si="201"/>
        <v>0</v>
      </c>
      <c r="BC232" s="487">
        <f t="shared" si="202"/>
        <v>0</v>
      </c>
      <c r="BD232" s="487">
        <f t="shared" si="203"/>
        <v>0</v>
      </c>
      <c r="BE232" s="487">
        <f t="shared" si="204"/>
        <v>0</v>
      </c>
      <c r="BF232" s="487" t="str">
        <f t="shared" si="205"/>
        <v/>
      </c>
      <c r="BG232" s="487">
        <f t="shared" si="206"/>
        <v>0</v>
      </c>
      <c r="BH232" s="487">
        <f t="shared" si="207"/>
        <v>0</v>
      </c>
      <c r="BI232" s="487" t="str">
        <f t="shared" si="208"/>
        <v/>
      </c>
      <c r="BJ232" s="487" t="str">
        <f t="shared" si="209"/>
        <v/>
      </c>
      <c r="BK232" s="489" t="str">
        <f t="shared" si="210"/>
        <v/>
      </c>
      <c r="BL232" s="495" t="str">
        <f t="shared" si="211"/>
        <v/>
      </c>
      <c r="BM232" s="487" t="str">
        <f t="shared" si="212"/>
        <v/>
      </c>
      <c r="BN232" s="487" t="str">
        <f t="shared" si="213"/>
        <v/>
      </c>
      <c r="BO232" s="487" t="str">
        <f t="shared" si="214"/>
        <v/>
      </c>
      <c r="BP232" s="487">
        <f t="shared" si="215"/>
        <v>0</v>
      </c>
      <c r="BQ232" s="487">
        <f t="shared" si="216"/>
        <v>0</v>
      </c>
      <c r="BR232" s="487">
        <f t="shared" si="217"/>
        <v>0</v>
      </c>
      <c r="BS232" s="487">
        <f t="shared" si="218"/>
        <v>0</v>
      </c>
      <c r="BT232" s="487">
        <f t="shared" si="219"/>
        <v>0</v>
      </c>
      <c r="BU232" s="487">
        <f t="shared" si="220"/>
        <v>0</v>
      </c>
      <c r="BV232" s="487" t="str">
        <f t="shared" si="221"/>
        <v/>
      </c>
      <c r="BW232" s="487">
        <f t="shared" si="222"/>
        <v>0</v>
      </c>
      <c r="BX232" s="487">
        <f t="shared" si="223"/>
        <v>0</v>
      </c>
      <c r="BY232" s="487" t="str">
        <f t="shared" si="224"/>
        <v/>
      </c>
      <c r="BZ232" s="487" t="str">
        <f t="shared" si="225"/>
        <v/>
      </c>
      <c r="CA232" s="489" t="str">
        <f t="shared" si="226"/>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230"/>
        <v>0</v>
      </c>
      <c r="AG233" s="487">
        <f t="shared" si="231"/>
        <v>0</v>
      </c>
      <c r="AH233" s="487">
        <f t="shared" si="232"/>
        <v>0</v>
      </c>
      <c r="AI233" s="487">
        <f t="shared" si="233"/>
        <v>0</v>
      </c>
      <c r="AJ233" s="487">
        <f t="shared" si="234"/>
        <v>-1</v>
      </c>
      <c r="AK233" s="487">
        <f t="shared" si="235"/>
        <v>-1</v>
      </c>
      <c r="AL233" s="487">
        <f t="shared" si="236"/>
        <v>-1</v>
      </c>
      <c r="AM233" s="487">
        <f t="shared" si="237"/>
        <v>-1</v>
      </c>
      <c r="AN233" s="487">
        <f t="shared" si="229"/>
        <v>-1</v>
      </c>
      <c r="AO233" s="487">
        <f t="shared" si="229"/>
        <v>-1</v>
      </c>
      <c r="AP233" s="487">
        <f t="shared" si="229"/>
        <v>0</v>
      </c>
      <c r="AQ233" s="487">
        <f t="shared" si="229"/>
        <v>-1</v>
      </c>
      <c r="AR233" s="487">
        <f t="shared" si="229"/>
        <v>-1</v>
      </c>
      <c r="AS233" s="487">
        <f t="shared" si="229"/>
        <v>0</v>
      </c>
      <c r="AT233" s="487">
        <f t="shared" si="229"/>
        <v>0</v>
      </c>
      <c r="AU233" s="493">
        <f t="shared" si="229"/>
        <v>0</v>
      </c>
      <c r="AV233" s="488" t="str">
        <f t="shared" si="195"/>
        <v/>
      </c>
      <c r="AW233" s="487" t="str">
        <f t="shared" si="196"/>
        <v/>
      </c>
      <c r="AX233" s="487" t="str">
        <f t="shared" si="197"/>
        <v/>
      </c>
      <c r="AY233" s="487" t="str">
        <f t="shared" si="198"/>
        <v/>
      </c>
      <c r="AZ233" s="487">
        <f t="shared" si="199"/>
        <v>0</v>
      </c>
      <c r="BA233" s="487">
        <f t="shared" si="200"/>
        <v>0</v>
      </c>
      <c r="BB233" s="487">
        <f t="shared" si="201"/>
        <v>0</v>
      </c>
      <c r="BC233" s="487">
        <f t="shared" si="202"/>
        <v>0</v>
      </c>
      <c r="BD233" s="487">
        <f t="shared" si="203"/>
        <v>0</v>
      </c>
      <c r="BE233" s="487">
        <f t="shared" si="204"/>
        <v>0</v>
      </c>
      <c r="BF233" s="487" t="str">
        <f t="shared" si="205"/>
        <v/>
      </c>
      <c r="BG233" s="487">
        <f t="shared" si="206"/>
        <v>0</v>
      </c>
      <c r="BH233" s="487">
        <f t="shared" si="207"/>
        <v>0</v>
      </c>
      <c r="BI233" s="487" t="str">
        <f t="shared" si="208"/>
        <v/>
      </c>
      <c r="BJ233" s="487" t="str">
        <f t="shared" si="209"/>
        <v/>
      </c>
      <c r="BK233" s="489" t="str">
        <f t="shared" si="210"/>
        <v/>
      </c>
      <c r="BL233" s="495" t="str">
        <f t="shared" si="211"/>
        <v/>
      </c>
      <c r="BM233" s="487" t="str">
        <f t="shared" si="212"/>
        <v/>
      </c>
      <c r="BN233" s="487" t="str">
        <f t="shared" si="213"/>
        <v/>
      </c>
      <c r="BO233" s="487" t="str">
        <f t="shared" si="214"/>
        <v/>
      </c>
      <c r="BP233" s="487">
        <f t="shared" si="215"/>
        <v>0</v>
      </c>
      <c r="BQ233" s="487">
        <f t="shared" si="216"/>
        <v>0</v>
      </c>
      <c r="BR233" s="487">
        <f t="shared" si="217"/>
        <v>0</v>
      </c>
      <c r="BS233" s="487">
        <f t="shared" si="218"/>
        <v>0</v>
      </c>
      <c r="BT233" s="487">
        <f t="shared" si="219"/>
        <v>0</v>
      </c>
      <c r="BU233" s="487">
        <f t="shared" si="220"/>
        <v>0</v>
      </c>
      <c r="BV233" s="487" t="str">
        <f t="shared" si="221"/>
        <v/>
      </c>
      <c r="BW233" s="487">
        <f t="shared" si="222"/>
        <v>0</v>
      </c>
      <c r="BX233" s="487">
        <f t="shared" si="223"/>
        <v>0</v>
      </c>
      <c r="BY233" s="487" t="str">
        <f t="shared" si="224"/>
        <v/>
      </c>
      <c r="BZ233" s="487" t="str">
        <f t="shared" si="225"/>
        <v/>
      </c>
      <c r="CA233" s="489" t="str">
        <f t="shared" si="226"/>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230"/>
        <v>0</v>
      </c>
      <c r="AG234" s="487">
        <f t="shared" si="231"/>
        <v>0</v>
      </c>
      <c r="AH234" s="487">
        <f t="shared" si="232"/>
        <v>0</v>
      </c>
      <c r="AI234" s="487">
        <f t="shared" si="233"/>
        <v>0</v>
      </c>
      <c r="AJ234" s="487">
        <f t="shared" si="234"/>
        <v>-1</v>
      </c>
      <c r="AK234" s="487">
        <f t="shared" si="235"/>
        <v>-1</v>
      </c>
      <c r="AL234" s="487">
        <f t="shared" si="236"/>
        <v>-1</v>
      </c>
      <c r="AM234" s="487">
        <f t="shared" si="237"/>
        <v>-1</v>
      </c>
      <c r="AN234" s="487">
        <f t="shared" si="229"/>
        <v>-1</v>
      </c>
      <c r="AO234" s="487">
        <f t="shared" si="229"/>
        <v>-1</v>
      </c>
      <c r="AP234" s="487">
        <f t="shared" si="229"/>
        <v>0</v>
      </c>
      <c r="AQ234" s="487">
        <f t="shared" si="229"/>
        <v>-1</v>
      </c>
      <c r="AR234" s="487">
        <f t="shared" si="229"/>
        <v>-1</v>
      </c>
      <c r="AS234" s="487">
        <f t="shared" si="229"/>
        <v>0</v>
      </c>
      <c r="AT234" s="487">
        <f t="shared" si="229"/>
        <v>0</v>
      </c>
      <c r="AU234" s="493">
        <f t="shared" si="229"/>
        <v>0</v>
      </c>
      <c r="AV234" s="488" t="str">
        <f t="shared" si="195"/>
        <v/>
      </c>
      <c r="AW234" s="487" t="str">
        <f t="shared" si="196"/>
        <v/>
      </c>
      <c r="AX234" s="487" t="str">
        <f t="shared" si="197"/>
        <v/>
      </c>
      <c r="AY234" s="487" t="str">
        <f t="shared" si="198"/>
        <v/>
      </c>
      <c r="AZ234" s="487">
        <f t="shared" si="199"/>
        <v>0</v>
      </c>
      <c r="BA234" s="487">
        <f t="shared" si="200"/>
        <v>0</v>
      </c>
      <c r="BB234" s="487">
        <f t="shared" si="201"/>
        <v>0</v>
      </c>
      <c r="BC234" s="487">
        <f t="shared" si="202"/>
        <v>0</v>
      </c>
      <c r="BD234" s="487">
        <f t="shared" si="203"/>
        <v>0</v>
      </c>
      <c r="BE234" s="487">
        <f t="shared" si="204"/>
        <v>0</v>
      </c>
      <c r="BF234" s="487" t="str">
        <f t="shared" si="205"/>
        <v/>
      </c>
      <c r="BG234" s="487">
        <f t="shared" si="206"/>
        <v>0</v>
      </c>
      <c r="BH234" s="487">
        <f t="shared" si="207"/>
        <v>0</v>
      </c>
      <c r="BI234" s="487" t="str">
        <f t="shared" si="208"/>
        <v/>
      </c>
      <c r="BJ234" s="487" t="str">
        <f t="shared" si="209"/>
        <v/>
      </c>
      <c r="BK234" s="489" t="str">
        <f t="shared" si="210"/>
        <v/>
      </c>
      <c r="BL234" s="495" t="str">
        <f t="shared" si="211"/>
        <v/>
      </c>
      <c r="BM234" s="487" t="str">
        <f t="shared" si="212"/>
        <v/>
      </c>
      <c r="BN234" s="487" t="str">
        <f t="shared" si="213"/>
        <v/>
      </c>
      <c r="BO234" s="487" t="str">
        <f t="shared" si="214"/>
        <v/>
      </c>
      <c r="BP234" s="487">
        <f t="shared" si="215"/>
        <v>0</v>
      </c>
      <c r="BQ234" s="487">
        <f t="shared" si="216"/>
        <v>0</v>
      </c>
      <c r="BR234" s="487">
        <f t="shared" si="217"/>
        <v>0</v>
      </c>
      <c r="BS234" s="487">
        <f t="shared" si="218"/>
        <v>0</v>
      </c>
      <c r="BT234" s="487">
        <f t="shared" si="219"/>
        <v>0</v>
      </c>
      <c r="BU234" s="487">
        <f t="shared" si="220"/>
        <v>0</v>
      </c>
      <c r="BV234" s="487" t="str">
        <f t="shared" si="221"/>
        <v/>
      </c>
      <c r="BW234" s="487">
        <f t="shared" si="222"/>
        <v>0</v>
      </c>
      <c r="BX234" s="487">
        <f t="shared" si="223"/>
        <v>0</v>
      </c>
      <c r="BY234" s="487" t="str">
        <f t="shared" si="224"/>
        <v/>
      </c>
      <c r="BZ234" s="487" t="str">
        <f t="shared" si="225"/>
        <v/>
      </c>
      <c r="CA234" s="489" t="str">
        <f t="shared" si="226"/>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230"/>
        <v>0</v>
      </c>
      <c r="AG235" s="487">
        <f t="shared" si="231"/>
        <v>0</v>
      </c>
      <c r="AH235" s="487">
        <f t="shared" si="232"/>
        <v>0</v>
      </c>
      <c r="AI235" s="487">
        <f t="shared" si="233"/>
        <v>0</v>
      </c>
      <c r="AJ235" s="487">
        <f t="shared" si="234"/>
        <v>-1</v>
      </c>
      <c r="AK235" s="487">
        <f t="shared" si="235"/>
        <v>-1</v>
      </c>
      <c r="AL235" s="487">
        <f t="shared" si="236"/>
        <v>-1</v>
      </c>
      <c r="AM235" s="487">
        <f t="shared" si="237"/>
        <v>-1</v>
      </c>
      <c r="AN235" s="487">
        <f t="shared" si="229"/>
        <v>-1</v>
      </c>
      <c r="AO235" s="487">
        <f t="shared" si="229"/>
        <v>-1</v>
      </c>
      <c r="AP235" s="487">
        <f t="shared" si="229"/>
        <v>0</v>
      </c>
      <c r="AQ235" s="487">
        <f t="shared" si="229"/>
        <v>-1</v>
      </c>
      <c r="AR235" s="487">
        <f t="shared" si="229"/>
        <v>-1</v>
      </c>
      <c r="AS235" s="487">
        <f t="shared" si="229"/>
        <v>0</v>
      </c>
      <c r="AT235" s="487">
        <f t="shared" si="229"/>
        <v>0</v>
      </c>
      <c r="AU235" s="493">
        <f t="shared" si="229"/>
        <v>0</v>
      </c>
      <c r="AV235" s="488" t="str">
        <f t="shared" si="195"/>
        <v/>
      </c>
      <c r="AW235" s="487" t="str">
        <f t="shared" si="196"/>
        <v/>
      </c>
      <c r="AX235" s="487" t="str">
        <f t="shared" si="197"/>
        <v/>
      </c>
      <c r="AY235" s="487" t="str">
        <f t="shared" si="198"/>
        <v/>
      </c>
      <c r="AZ235" s="487">
        <f t="shared" si="199"/>
        <v>0</v>
      </c>
      <c r="BA235" s="487">
        <f t="shared" si="200"/>
        <v>0</v>
      </c>
      <c r="BB235" s="487">
        <f t="shared" si="201"/>
        <v>0</v>
      </c>
      <c r="BC235" s="487">
        <f t="shared" si="202"/>
        <v>0</v>
      </c>
      <c r="BD235" s="487">
        <f t="shared" si="203"/>
        <v>0</v>
      </c>
      <c r="BE235" s="487">
        <f t="shared" si="204"/>
        <v>0</v>
      </c>
      <c r="BF235" s="487" t="str">
        <f t="shared" si="205"/>
        <v/>
      </c>
      <c r="BG235" s="487">
        <f t="shared" si="206"/>
        <v>0</v>
      </c>
      <c r="BH235" s="487">
        <f t="shared" si="207"/>
        <v>0</v>
      </c>
      <c r="BI235" s="487" t="str">
        <f t="shared" si="208"/>
        <v/>
      </c>
      <c r="BJ235" s="487" t="str">
        <f t="shared" si="209"/>
        <v/>
      </c>
      <c r="BK235" s="489" t="str">
        <f t="shared" si="210"/>
        <v/>
      </c>
      <c r="BL235" s="495" t="str">
        <f t="shared" si="211"/>
        <v/>
      </c>
      <c r="BM235" s="487" t="str">
        <f t="shared" si="212"/>
        <v/>
      </c>
      <c r="BN235" s="487" t="str">
        <f t="shared" si="213"/>
        <v/>
      </c>
      <c r="BO235" s="487" t="str">
        <f t="shared" si="214"/>
        <v/>
      </c>
      <c r="BP235" s="487">
        <f t="shared" si="215"/>
        <v>0</v>
      </c>
      <c r="BQ235" s="487">
        <f t="shared" si="216"/>
        <v>0</v>
      </c>
      <c r="BR235" s="487">
        <f t="shared" si="217"/>
        <v>0</v>
      </c>
      <c r="BS235" s="487">
        <f t="shared" si="218"/>
        <v>0</v>
      </c>
      <c r="BT235" s="487">
        <f t="shared" si="219"/>
        <v>0</v>
      </c>
      <c r="BU235" s="487">
        <f t="shared" si="220"/>
        <v>0</v>
      </c>
      <c r="BV235" s="487" t="str">
        <f t="shared" si="221"/>
        <v/>
      </c>
      <c r="BW235" s="487">
        <f t="shared" si="222"/>
        <v>0</v>
      </c>
      <c r="BX235" s="487">
        <f t="shared" si="223"/>
        <v>0</v>
      </c>
      <c r="BY235" s="487" t="str">
        <f t="shared" si="224"/>
        <v/>
      </c>
      <c r="BZ235" s="487" t="str">
        <f t="shared" si="225"/>
        <v/>
      </c>
      <c r="CA235" s="489" t="str">
        <f t="shared" si="226"/>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230"/>
        <v>0</v>
      </c>
      <c r="AG236" s="487">
        <f t="shared" si="231"/>
        <v>0</v>
      </c>
      <c r="AH236" s="487">
        <f t="shared" si="232"/>
        <v>0</v>
      </c>
      <c r="AI236" s="487">
        <f t="shared" si="233"/>
        <v>0</v>
      </c>
      <c r="AJ236" s="487">
        <f t="shared" si="234"/>
        <v>-1</v>
      </c>
      <c r="AK236" s="487">
        <f t="shared" si="235"/>
        <v>-1</v>
      </c>
      <c r="AL236" s="487">
        <f t="shared" si="236"/>
        <v>-1</v>
      </c>
      <c r="AM236" s="487">
        <f t="shared" si="237"/>
        <v>-1</v>
      </c>
      <c r="AN236" s="487">
        <f t="shared" si="229"/>
        <v>-1</v>
      </c>
      <c r="AO236" s="487">
        <f t="shared" si="229"/>
        <v>-1</v>
      </c>
      <c r="AP236" s="487">
        <f t="shared" si="229"/>
        <v>0</v>
      </c>
      <c r="AQ236" s="487">
        <f t="shared" si="229"/>
        <v>-1</v>
      </c>
      <c r="AR236" s="487">
        <f t="shared" si="229"/>
        <v>-1</v>
      </c>
      <c r="AS236" s="487">
        <f t="shared" si="229"/>
        <v>0</v>
      </c>
      <c r="AT236" s="487">
        <f t="shared" si="229"/>
        <v>0</v>
      </c>
      <c r="AU236" s="493">
        <f t="shared" si="229"/>
        <v>0</v>
      </c>
      <c r="AV236" s="488" t="str">
        <f t="shared" si="195"/>
        <v/>
      </c>
      <c r="AW236" s="487" t="str">
        <f t="shared" si="196"/>
        <v/>
      </c>
      <c r="AX236" s="487" t="str">
        <f t="shared" si="197"/>
        <v/>
      </c>
      <c r="AY236" s="487" t="str">
        <f t="shared" si="198"/>
        <v/>
      </c>
      <c r="AZ236" s="487">
        <f t="shared" si="199"/>
        <v>0</v>
      </c>
      <c r="BA236" s="487">
        <f t="shared" si="200"/>
        <v>0</v>
      </c>
      <c r="BB236" s="487">
        <f t="shared" si="201"/>
        <v>0</v>
      </c>
      <c r="BC236" s="487">
        <f t="shared" si="202"/>
        <v>0</v>
      </c>
      <c r="BD236" s="487">
        <f t="shared" si="203"/>
        <v>0</v>
      </c>
      <c r="BE236" s="487">
        <f t="shared" si="204"/>
        <v>0</v>
      </c>
      <c r="BF236" s="487" t="str">
        <f t="shared" si="205"/>
        <v/>
      </c>
      <c r="BG236" s="487">
        <f t="shared" si="206"/>
        <v>0</v>
      </c>
      <c r="BH236" s="487">
        <f t="shared" si="207"/>
        <v>0</v>
      </c>
      <c r="BI236" s="487" t="str">
        <f t="shared" si="208"/>
        <v/>
      </c>
      <c r="BJ236" s="487" t="str">
        <f t="shared" si="209"/>
        <v/>
      </c>
      <c r="BK236" s="489" t="str">
        <f t="shared" si="210"/>
        <v/>
      </c>
      <c r="BL236" s="495" t="str">
        <f t="shared" si="211"/>
        <v/>
      </c>
      <c r="BM236" s="487" t="str">
        <f t="shared" si="212"/>
        <v/>
      </c>
      <c r="BN236" s="487" t="str">
        <f t="shared" si="213"/>
        <v/>
      </c>
      <c r="BO236" s="487" t="str">
        <f t="shared" si="214"/>
        <v/>
      </c>
      <c r="BP236" s="487">
        <f t="shared" si="215"/>
        <v>0</v>
      </c>
      <c r="BQ236" s="487">
        <f t="shared" si="216"/>
        <v>0</v>
      </c>
      <c r="BR236" s="487">
        <f t="shared" si="217"/>
        <v>0</v>
      </c>
      <c r="BS236" s="487">
        <f t="shared" si="218"/>
        <v>0</v>
      </c>
      <c r="BT236" s="487">
        <f t="shared" si="219"/>
        <v>0</v>
      </c>
      <c r="BU236" s="487">
        <f t="shared" si="220"/>
        <v>0</v>
      </c>
      <c r="BV236" s="487" t="str">
        <f t="shared" si="221"/>
        <v/>
      </c>
      <c r="BW236" s="487">
        <f t="shared" si="222"/>
        <v>0</v>
      </c>
      <c r="BX236" s="487">
        <f t="shared" si="223"/>
        <v>0</v>
      </c>
      <c r="BY236" s="487" t="str">
        <f t="shared" si="224"/>
        <v/>
      </c>
      <c r="BZ236" s="487" t="str">
        <f t="shared" si="225"/>
        <v/>
      </c>
      <c r="CA236" s="489" t="str">
        <f t="shared" si="226"/>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230"/>
        <v>0</v>
      </c>
      <c r="AG237" s="487">
        <f t="shared" si="231"/>
        <v>0</v>
      </c>
      <c r="AH237" s="487">
        <f t="shared" si="232"/>
        <v>0</v>
      </c>
      <c r="AI237" s="487">
        <f t="shared" si="233"/>
        <v>0</v>
      </c>
      <c r="AJ237" s="487">
        <f t="shared" si="234"/>
        <v>-1</v>
      </c>
      <c r="AK237" s="487">
        <f t="shared" si="235"/>
        <v>-1</v>
      </c>
      <c r="AL237" s="487">
        <f t="shared" si="236"/>
        <v>-1</v>
      </c>
      <c r="AM237" s="487">
        <f t="shared" si="237"/>
        <v>-1</v>
      </c>
      <c r="AN237" s="487">
        <f t="shared" si="229"/>
        <v>-1</v>
      </c>
      <c r="AO237" s="487">
        <f t="shared" si="229"/>
        <v>-1</v>
      </c>
      <c r="AP237" s="487">
        <f t="shared" si="229"/>
        <v>0</v>
      </c>
      <c r="AQ237" s="487">
        <f t="shared" si="229"/>
        <v>-1</v>
      </c>
      <c r="AR237" s="487">
        <f t="shared" si="229"/>
        <v>-1</v>
      </c>
      <c r="AS237" s="487">
        <f t="shared" si="229"/>
        <v>0</v>
      </c>
      <c r="AT237" s="487">
        <f t="shared" si="229"/>
        <v>0</v>
      </c>
      <c r="AU237" s="493">
        <f t="shared" si="229"/>
        <v>0</v>
      </c>
      <c r="AV237" s="488" t="str">
        <f t="shared" si="195"/>
        <v/>
      </c>
      <c r="AW237" s="487" t="str">
        <f t="shared" si="196"/>
        <v/>
      </c>
      <c r="AX237" s="487" t="str">
        <f t="shared" si="197"/>
        <v/>
      </c>
      <c r="AY237" s="487" t="str">
        <f t="shared" si="198"/>
        <v/>
      </c>
      <c r="AZ237" s="487">
        <f t="shared" si="199"/>
        <v>0</v>
      </c>
      <c r="BA237" s="487">
        <f t="shared" si="200"/>
        <v>0</v>
      </c>
      <c r="BB237" s="487">
        <f t="shared" si="201"/>
        <v>0</v>
      </c>
      <c r="BC237" s="487">
        <f t="shared" si="202"/>
        <v>0</v>
      </c>
      <c r="BD237" s="487">
        <f t="shared" si="203"/>
        <v>0</v>
      </c>
      <c r="BE237" s="487">
        <f t="shared" si="204"/>
        <v>0</v>
      </c>
      <c r="BF237" s="487" t="str">
        <f t="shared" si="205"/>
        <v/>
      </c>
      <c r="BG237" s="487">
        <f t="shared" si="206"/>
        <v>0</v>
      </c>
      <c r="BH237" s="487">
        <f t="shared" si="207"/>
        <v>0</v>
      </c>
      <c r="BI237" s="487" t="str">
        <f t="shared" si="208"/>
        <v/>
      </c>
      <c r="BJ237" s="487" t="str">
        <f t="shared" si="209"/>
        <v/>
      </c>
      <c r="BK237" s="489" t="str">
        <f t="shared" si="210"/>
        <v/>
      </c>
      <c r="BL237" s="495" t="str">
        <f t="shared" si="211"/>
        <v/>
      </c>
      <c r="BM237" s="487" t="str">
        <f t="shared" si="212"/>
        <v/>
      </c>
      <c r="BN237" s="487" t="str">
        <f t="shared" si="213"/>
        <v/>
      </c>
      <c r="BO237" s="487" t="str">
        <f t="shared" si="214"/>
        <v/>
      </c>
      <c r="BP237" s="487">
        <f t="shared" si="215"/>
        <v>0</v>
      </c>
      <c r="BQ237" s="487">
        <f t="shared" si="216"/>
        <v>0</v>
      </c>
      <c r="BR237" s="487">
        <f t="shared" si="217"/>
        <v>0</v>
      </c>
      <c r="BS237" s="487">
        <f t="shared" si="218"/>
        <v>0</v>
      </c>
      <c r="BT237" s="487">
        <f t="shared" si="219"/>
        <v>0</v>
      </c>
      <c r="BU237" s="487">
        <f t="shared" si="220"/>
        <v>0</v>
      </c>
      <c r="BV237" s="487" t="str">
        <f t="shared" si="221"/>
        <v/>
      </c>
      <c r="BW237" s="487">
        <f t="shared" si="222"/>
        <v>0</v>
      </c>
      <c r="BX237" s="487">
        <f t="shared" si="223"/>
        <v>0</v>
      </c>
      <c r="BY237" s="487" t="str">
        <f t="shared" si="224"/>
        <v/>
      </c>
      <c r="BZ237" s="487" t="str">
        <f t="shared" si="225"/>
        <v/>
      </c>
      <c r="CA237" s="489" t="str">
        <f t="shared" si="226"/>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230"/>
        <v>0</v>
      </c>
      <c r="AG238" s="487">
        <f t="shared" si="231"/>
        <v>0</v>
      </c>
      <c r="AH238" s="487">
        <f t="shared" si="232"/>
        <v>0</v>
      </c>
      <c r="AI238" s="487">
        <f t="shared" si="233"/>
        <v>0</v>
      </c>
      <c r="AJ238" s="487">
        <f t="shared" si="234"/>
        <v>-1</v>
      </c>
      <c r="AK238" s="487">
        <f t="shared" si="235"/>
        <v>-1</v>
      </c>
      <c r="AL238" s="487">
        <f t="shared" si="236"/>
        <v>-1</v>
      </c>
      <c r="AM238" s="487">
        <f t="shared" si="237"/>
        <v>-1</v>
      </c>
      <c r="AN238" s="487">
        <f t="shared" si="229"/>
        <v>-1</v>
      </c>
      <c r="AO238" s="487">
        <f t="shared" si="229"/>
        <v>-1</v>
      </c>
      <c r="AP238" s="487">
        <f t="shared" si="229"/>
        <v>0</v>
      </c>
      <c r="AQ238" s="487">
        <f t="shared" si="229"/>
        <v>-1</v>
      </c>
      <c r="AR238" s="487">
        <f t="shared" si="229"/>
        <v>-1</v>
      </c>
      <c r="AS238" s="487">
        <f t="shared" si="229"/>
        <v>0</v>
      </c>
      <c r="AT238" s="487">
        <f t="shared" si="229"/>
        <v>0</v>
      </c>
      <c r="AU238" s="493">
        <f t="shared" si="229"/>
        <v>0</v>
      </c>
      <c r="AV238" s="488" t="str">
        <f t="shared" si="195"/>
        <v/>
      </c>
      <c r="AW238" s="487" t="str">
        <f t="shared" si="196"/>
        <v/>
      </c>
      <c r="AX238" s="487" t="str">
        <f t="shared" si="197"/>
        <v/>
      </c>
      <c r="AY238" s="487" t="str">
        <f t="shared" si="198"/>
        <v/>
      </c>
      <c r="AZ238" s="487">
        <f t="shared" si="199"/>
        <v>0</v>
      </c>
      <c r="BA238" s="487">
        <f t="shared" si="200"/>
        <v>0</v>
      </c>
      <c r="BB238" s="487">
        <f t="shared" si="201"/>
        <v>0</v>
      </c>
      <c r="BC238" s="487">
        <f t="shared" si="202"/>
        <v>0</v>
      </c>
      <c r="BD238" s="487">
        <f t="shared" si="203"/>
        <v>0</v>
      </c>
      <c r="BE238" s="487">
        <f t="shared" si="204"/>
        <v>0</v>
      </c>
      <c r="BF238" s="487" t="str">
        <f t="shared" si="205"/>
        <v/>
      </c>
      <c r="BG238" s="487">
        <f t="shared" si="206"/>
        <v>0</v>
      </c>
      <c r="BH238" s="487">
        <f t="shared" si="207"/>
        <v>0</v>
      </c>
      <c r="BI238" s="487" t="str">
        <f t="shared" si="208"/>
        <v/>
      </c>
      <c r="BJ238" s="487" t="str">
        <f t="shared" si="209"/>
        <v/>
      </c>
      <c r="BK238" s="489" t="str">
        <f t="shared" si="210"/>
        <v/>
      </c>
      <c r="BL238" s="495" t="str">
        <f t="shared" si="211"/>
        <v/>
      </c>
      <c r="BM238" s="487" t="str">
        <f t="shared" si="212"/>
        <v/>
      </c>
      <c r="BN238" s="487" t="str">
        <f t="shared" si="213"/>
        <v/>
      </c>
      <c r="BO238" s="487" t="str">
        <f t="shared" si="214"/>
        <v/>
      </c>
      <c r="BP238" s="487">
        <f t="shared" si="215"/>
        <v>0</v>
      </c>
      <c r="BQ238" s="487">
        <f t="shared" si="216"/>
        <v>0</v>
      </c>
      <c r="BR238" s="487">
        <f t="shared" si="217"/>
        <v>0</v>
      </c>
      <c r="BS238" s="487">
        <f t="shared" si="218"/>
        <v>0</v>
      </c>
      <c r="BT238" s="487">
        <f t="shared" si="219"/>
        <v>0</v>
      </c>
      <c r="BU238" s="487">
        <f t="shared" si="220"/>
        <v>0</v>
      </c>
      <c r="BV238" s="487" t="str">
        <f t="shared" si="221"/>
        <v/>
      </c>
      <c r="BW238" s="487">
        <f t="shared" si="222"/>
        <v>0</v>
      </c>
      <c r="BX238" s="487">
        <f t="shared" si="223"/>
        <v>0</v>
      </c>
      <c r="BY238" s="487" t="str">
        <f t="shared" si="224"/>
        <v/>
      </c>
      <c r="BZ238" s="487" t="str">
        <f t="shared" si="225"/>
        <v/>
      </c>
      <c r="CA238" s="489" t="str">
        <f t="shared" si="226"/>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si="230"/>
        <v>0</v>
      </c>
      <c r="AG239" s="487">
        <f t="shared" si="231"/>
        <v>0</v>
      </c>
      <c r="AH239" s="487">
        <f t="shared" si="232"/>
        <v>0</v>
      </c>
      <c r="AI239" s="487">
        <f t="shared" si="233"/>
        <v>0</v>
      </c>
      <c r="AJ239" s="487">
        <f t="shared" si="234"/>
        <v>-1</v>
      </c>
      <c r="AK239" s="487">
        <f t="shared" si="235"/>
        <v>-1</v>
      </c>
      <c r="AL239" s="487">
        <f t="shared" si="236"/>
        <v>-1</v>
      </c>
      <c r="AM239" s="487">
        <f t="shared" si="237"/>
        <v>-1</v>
      </c>
      <c r="AN239" s="487">
        <f t="shared" ref="AN239:AU254" si="238">AN238</f>
        <v>-1</v>
      </c>
      <c r="AO239" s="487">
        <f t="shared" si="238"/>
        <v>-1</v>
      </c>
      <c r="AP239" s="487">
        <f t="shared" si="238"/>
        <v>0</v>
      </c>
      <c r="AQ239" s="487">
        <f t="shared" si="238"/>
        <v>-1</v>
      </c>
      <c r="AR239" s="487">
        <f t="shared" si="238"/>
        <v>-1</v>
      </c>
      <c r="AS239" s="487">
        <f t="shared" si="238"/>
        <v>0</v>
      </c>
      <c r="AT239" s="487">
        <f t="shared" si="238"/>
        <v>0</v>
      </c>
      <c r="AU239" s="493">
        <f t="shared" si="238"/>
        <v>0</v>
      </c>
      <c r="AV239" s="488" t="str">
        <f t="shared" ref="AV239:AV288" si="239">IF(AF239,IFERROR(LEFT($V239,SEARCH(" (",$V239)-1),$V239),"")</f>
        <v/>
      </c>
      <c r="AW239" s="487" t="str">
        <f t="shared" ref="AW239:AW288" si="240">IF(AG239,IFERROR(LEFT($V239,SEARCH(" (",$V239)-1),$V239),"")</f>
        <v/>
      </c>
      <c r="AX239" s="487" t="str">
        <f t="shared" ref="AX239:AX288" si="241">IF(AH239,IFERROR(LEFT($V239,SEARCH(" (",$V239)-1),$V239),"")</f>
        <v/>
      </c>
      <c r="AY239" s="487" t="str">
        <f t="shared" ref="AY239:AY288" si="242">IF(AI239,IFERROR(LEFT($V239,SEARCH(" (",$V239)-1),$V239),"")</f>
        <v/>
      </c>
      <c r="AZ239" s="487">
        <f t="shared" ref="AZ239:AZ288" si="243">IF(AJ239,IFERROR(LEFT($V239,SEARCH(" (",$V239)-1),$V239),"")</f>
        <v>0</v>
      </c>
      <c r="BA239" s="487">
        <f t="shared" ref="BA239:BA288" si="244">IF(AK239,IFERROR(LEFT($V239,SEARCH(" (",$V239)-1),$V239),"")</f>
        <v>0</v>
      </c>
      <c r="BB239" s="487">
        <f t="shared" ref="BB239:BB288" si="245">IF(AL239,IFERROR(LEFT($V239,SEARCH(" (",$V239)-1),$V239),"")</f>
        <v>0</v>
      </c>
      <c r="BC239" s="487">
        <f t="shared" ref="BC239:BC288" si="246">IF(AM239,IFERROR(LEFT($V239,SEARCH(" (",$V239)-1),$V239),"")</f>
        <v>0</v>
      </c>
      <c r="BD239" s="487">
        <f t="shared" ref="BD239:BD288" si="247">IF(AN239,IFERROR(LEFT($V239,SEARCH(" (",$V239)-1),$V239),"")</f>
        <v>0</v>
      </c>
      <c r="BE239" s="487">
        <f t="shared" ref="BE239:BE288" si="248">IF(AO239,IFERROR(LEFT($V239,SEARCH(" (",$V239)-1),$V239),"")</f>
        <v>0</v>
      </c>
      <c r="BF239" s="487" t="str">
        <f t="shared" ref="BF239:BF288" si="249">IF(AP239,IFERROR(LEFT($V239,SEARCH(" (",$V239)-1),$V239),"")</f>
        <v/>
      </c>
      <c r="BG239" s="487">
        <f t="shared" ref="BG239:BG288" si="250">IF(AQ239,IFERROR(LEFT($V239,SEARCH(" (",$V239)-1),$V239),"")</f>
        <v>0</v>
      </c>
      <c r="BH239" s="487">
        <f t="shared" ref="BH239:BH288" si="251">IF(AR239,IFERROR(LEFT($V239,SEARCH(" (",$V239)-1),$V239),"")</f>
        <v>0</v>
      </c>
      <c r="BI239" s="487" t="str">
        <f t="shared" ref="BI239:BI288" si="252">IF(AS239,IFERROR(LEFT($V239,SEARCH(" (",$V239)-1),$V239),"")</f>
        <v/>
      </c>
      <c r="BJ239" s="487" t="str">
        <f t="shared" ref="BJ239:BJ288" si="253">IF(AT239,IFERROR(LEFT($V239,SEARCH(" (",$V239)-1),$V239),"")</f>
        <v/>
      </c>
      <c r="BK239" s="489" t="str">
        <f t="shared" ref="BK239:BK288" si="254">IF(AU239,IFERROR(LEFT($V239,SEARCH(" (",$V239)-1),$V239),"")</f>
        <v/>
      </c>
      <c r="BL239" s="495" t="str">
        <f t="shared" ref="BL239:BL288" si="255">IF(AF239,IFERROR(LEFT($W239,SEARCH(" (",$W239)-1),$W239),"")</f>
        <v/>
      </c>
      <c r="BM239" s="487" t="str">
        <f t="shared" ref="BM239:BM288" si="256">IF(AG239,IFERROR(LEFT($W239,SEARCH(" (",$W239)-1),$W239),"")</f>
        <v/>
      </c>
      <c r="BN239" s="487" t="str">
        <f t="shared" ref="BN239:BN288" si="257">IF(AH239,IFERROR(LEFT($W239,SEARCH(" (",$W239)-1),$W239),"")</f>
        <v/>
      </c>
      <c r="BO239" s="487" t="str">
        <f t="shared" ref="BO239:BO288" si="258">IF(AI239,IFERROR(LEFT($W239,SEARCH(" (",$W239)-1),$W239),"")</f>
        <v/>
      </c>
      <c r="BP239" s="487">
        <f t="shared" ref="BP239:BP288" si="259">IF(AJ239,IFERROR(LEFT($W239,SEARCH(" (",$W239)-1),$W239),"")</f>
        <v>0</v>
      </c>
      <c r="BQ239" s="487">
        <f t="shared" ref="BQ239:BQ288" si="260">IF(AK239,IFERROR(LEFT($W239,SEARCH(" (",$W239)-1),$W239),"")</f>
        <v>0</v>
      </c>
      <c r="BR239" s="487">
        <f t="shared" ref="BR239:BR288" si="261">IF(AL239,IFERROR(LEFT($W239,SEARCH(" (",$W239)-1),$W239),"")</f>
        <v>0</v>
      </c>
      <c r="BS239" s="487">
        <f t="shared" ref="BS239:BS288" si="262">IF(AM239,IFERROR(LEFT($W239,SEARCH(" (",$W239)-1),$W239),"")</f>
        <v>0</v>
      </c>
      <c r="BT239" s="487">
        <f t="shared" ref="BT239:BT288" si="263">IF(AN239,IFERROR(LEFT($W239,SEARCH(" (",$W239)-1),$W239),"")</f>
        <v>0</v>
      </c>
      <c r="BU239" s="487">
        <f t="shared" ref="BU239:BU288" si="264">IF(AO239,IFERROR(LEFT($W239,SEARCH(" (",$W239)-1),$W239),"")</f>
        <v>0</v>
      </c>
      <c r="BV239" s="487" t="str">
        <f t="shared" ref="BV239:BV288" si="265">IF(AP239,IFERROR(LEFT($W239,SEARCH(" (",$W239)-1),$W239),"")</f>
        <v/>
      </c>
      <c r="BW239" s="487">
        <f t="shared" ref="BW239:BW288" si="266">IF(AQ239,IFERROR(LEFT($W239,SEARCH(" (",$W239)-1),$W239),"")</f>
        <v>0</v>
      </c>
      <c r="BX239" s="487">
        <f t="shared" ref="BX239:BX288" si="267">IF(AR239,IFERROR(LEFT($W239,SEARCH(" (",$W239)-1),$W239),"")</f>
        <v>0</v>
      </c>
      <c r="BY239" s="487" t="str">
        <f t="shared" ref="BY239:BY288" si="268">IF(AS239,IFERROR(LEFT($W239,SEARCH(" (",$W239)-1),$W239),"")</f>
        <v/>
      </c>
      <c r="BZ239" s="487" t="str">
        <f t="shared" ref="BZ239:BZ288" si="269">IF(AT239,IFERROR(LEFT($W239,SEARCH(" (",$W239)-1),$W239),"")</f>
        <v/>
      </c>
      <c r="CA239" s="489" t="str">
        <f t="shared" ref="CA239:CA288" si="270">IF(AU239,IFERROR(LEFT($W239,SEARCH(" (",$W239)-1),$W239),"")</f>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230"/>
        <v>0</v>
      </c>
      <c r="AG240" s="487">
        <f t="shared" si="231"/>
        <v>0</v>
      </c>
      <c r="AH240" s="487">
        <f t="shared" si="232"/>
        <v>0</v>
      </c>
      <c r="AI240" s="487">
        <f t="shared" si="233"/>
        <v>0</v>
      </c>
      <c r="AJ240" s="487">
        <f t="shared" si="234"/>
        <v>-1</v>
      </c>
      <c r="AK240" s="487">
        <f t="shared" si="235"/>
        <v>-1</v>
      </c>
      <c r="AL240" s="487">
        <f t="shared" si="236"/>
        <v>-1</v>
      </c>
      <c r="AM240" s="487">
        <f t="shared" si="237"/>
        <v>-1</v>
      </c>
      <c r="AN240" s="487">
        <f t="shared" si="238"/>
        <v>-1</v>
      </c>
      <c r="AO240" s="487">
        <f t="shared" si="238"/>
        <v>-1</v>
      </c>
      <c r="AP240" s="487">
        <f t="shared" si="238"/>
        <v>0</v>
      </c>
      <c r="AQ240" s="487">
        <f t="shared" si="238"/>
        <v>-1</v>
      </c>
      <c r="AR240" s="487">
        <f t="shared" si="238"/>
        <v>-1</v>
      </c>
      <c r="AS240" s="487">
        <f t="shared" si="238"/>
        <v>0</v>
      </c>
      <c r="AT240" s="487">
        <f t="shared" si="238"/>
        <v>0</v>
      </c>
      <c r="AU240" s="493">
        <f t="shared" si="238"/>
        <v>0</v>
      </c>
      <c r="AV240" s="488" t="str">
        <f t="shared" si="239"/>
        <v/>
      </c>
      <c r="AW240" s="487" t="str">
        <f t="shared" si="240"/>
        <v/>
      </c>
      <c r="AX240" s="487" t="str">
        <f t="shared" si="241"/>
        <v/>
      </c>
      <c r="AY240" s="487" t="str">
        <f t="shared" si="242"/>
        <v/>
      </c>
      <c r="AZ240" s="487">
        <f t="shared" si="243"/>
        <v>0</v>
      </c>
      <c r="BA240" s="487">
        <f t="shared" si="244"/>
        <v>0</v>
      </c>
      <c r="BB240" s="487">
        <f t="shared" si="245"/>
        <v>0</v>
      </c>
      <c r="BC240" s="487">
        <f t="shared" si="246"/>
        <v>0</v>
      </c>
      <c r="BD240" s="487">
        <f t="shared" si="247"/>
        <v>0</v>
      </c>
      <c r="BE240" s="487">
        <f t="shared" si="248"/>
        <v>0</v>
      </c>
      <c r="BF240" s="487" t="str">
        <f t="shared" si="249"/>
        <v/>
      </c>
      <c r="BG240" s="487">
        <f t="shared" si="250"/>
        <v>0</v>
      </c>
      <c r="BH240" s="487">
        <f t="shared" si="251"/>
        <v>0</v>
      </c>
      <c r="BI240" s="487" t="str">
        <f t="shared" si="252"/>
        <v/>
      </c>
      <c r="BJ240" s="487" t="str">
        <f t="shared" si="253"/>
        <v/>
      </c>
      <c r="BK240" s="489" t="str">
        <f t="shared" si="254"/>
        <v/>
      </c>
      <c r="BL240" s="495" t="str">
        <f t="shared" si="255"/>
        <v/>
      </c>
      <c r="BM240" s="487" t="str">
        <f t="shared" si="256"/>
        <v/>
      </c>
      <c r="BN240" s="487" t="str">
        <f t="shared" si="257"/>
        <v/>
      </c>
      <c r="BO240" s="487" t="str">
        <f t="shared" si="258"/>
        <v/>
      </c>
      <c r="BP240" s="487">
        <f t="shared" si="259"/>
        <v>0</v>
      </c>
      <c r="BQ240" s="487">
        <f t="shared" si="260"/>
        <v>0</v>
      </c>
      <c r="BR240" s="487">
        <f t="shared" si="261"/>
        <v>0</v>
      </c>
      <c r="BS240" s="487">
        <f t="shared" si="262"/>
        <v>0</v>
      </c>
      <c r="BT240" s="487">
        <f t="shared" si="263"/>
        <v>0</v>
      </c>
      <c r="BU240" s="487">
        <f t="shared" si="264"/>
        <v>0</v>
      </c>
      <c r="BV240" s="487" t="str">
        <f t="shared" si="265"/>
        <v/>
      </c>
      <c r="BW240" s="487">
        <f t="shared" si="266"/>
        <v>0</v>
      </c>
      <c r="BX240" s="487">
        <f t="shared" si="267"/>
        <v>0</v>
      </c>
      <c r="BY240" s="487" t="str">
        <f t="shared" si="268"/>
        <v/>
      </c>
      <c r="BZ240" s="487" t="str">
        <f t="shared" si="269"/>
        <v/>
      </c>
      <c r="CA240" s="489" t="str">
        <f t="shared" si="270"/>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230"/>
        <v>0</v>
      </c>
      <c r="AG241" s="487">
        <f t="shared" si="231"/>
        <v>0</v>
      </c>
      <c r="AH241" s="487">
        <f t="shared" si="232"/>
        <v>0</v>
      </c>
      <c r="AI241" s="487">
        <f t="shared" si="233"/>
        <v>0</v>
      </c>
      <c r="AJ241" s="487">
        <f t="shared" si="234"/>
        <v>-1</v>
      </c>
      <c r="AK241" s="487">
        <f t="shared" si="235"/>
        <v>-1</v>
      </c>
      <c r="AL241" s="487">
        <f t="shared" si="236"/>
        <v>-1</v>
      </c>
      <c r="AM241" s="487">
        <f t="shared" si="237"/>
        <v>-1</v>
      </c>
      <c r="AN241" s="487">
        <f t="shared" si="238"/>
        <v>-1</v>
      </c>
      <c r="AO241" s="487">
        <f t="shared" si="238"/>
        <v>-1</v>
      </c>
      <c r="AP241" s="487">
        <f t="shared" si="238"/>
        <v>0</v>
      </c>
      <c r="AQ241" s="487">
        <f t="shared" si="238"/>
        <v>-1</v>
      </c>
      <c r="AR241" s="487">
        <f t="shared" si="238"/>
        <v>-1</v>
      </c>
      <c r="AS241" s="487">
        <f t="shared" si="238"/>
        <v>0</v>
      </c>
      <c r="AT241" s="487">
        <f t="shared" si="238"/>
        <v>0</v>
      </c>
      <c r="AU241" s="493">
        <f t="shared" si="238"/>
        <v>0</v>
      </c>
      <c r="AV241" s="488" t="str">
        <f t="shared" si="239"/>
        <v/>
      </c>
      <c r="AW241" s="487" t="str">
        <f t="shared" si="240"/>
        <v/>
      </c>
      <c r="AX241" s="487" t="str">
        <f t="shared" si="241"/>
        <v/>
      </c>
      <c r="AY241" s="487" t="str">
        <f t="shared" si="242"/>
        <v/>
      </c>
      <c r="AZ241" s="487">
        <f t="shared" si="243"/>
        <v>0</v>
      </c>
      <c r="BA241" s="487">
        <f t="shared" si="244"/>
        <v>0</v>
      </c>
      <c r="BB241" s="487">
        <f t="shared" si="245"/>
        <v>0</v>
      </c>
      <c r="BC241" s="487">
        <f t="shared" si="246"/>
        <v>0</v>
      </c>
      <c r="BD241" s="487">
        <f t="shared" si="247"/>
        <v>0</v>
      </c>
      <c r="BE241" s="487">
        <f t="shared" si="248"/>
        <v>0</v>
      </c>
      <c r="BF241" s="487" t="str">
        <f t="shared" si="249"/>
        <v/>
      </c>
      <c r="BG241" s="487">
        <f t="shared" si="250"/>
        <v>0</v>
      </c>
      <c r="BH241" s="487">
        <f t="shared" si="251"/>
        <v>0</v>
      </c>
      <c r="BI241" s="487" t="str">
        <f t="shared" si="252"/>
        <v/>
      </c>
      <c r="BJ241" s="487" t="str">
        <f t="shared" si="253"/>
        <v/>
      </c>
      <c r="BK241" s="489" t="str">
        <f t="shared" si="254"/>
        <v/>
      </c>
      <c r="BL241" s="495" t="str">
        <f t="shared" si="255"/>
        <v/>
      </c>
      <c r="BM241" s="487" t="str">
        <f t="shared" si="256"/>
        <v/>
      </c>
      <c r="BN241" s="487" t="str">
        <f t="shared" si="257"/>
        <v/>
      </c>
      <c r="BO241" s="487" t="str">
        <f t="shared" si="258"/>
        <v/>
      </c>
      <c r="BP241" s="487">
        <f t="shared" si="259"/>
        <v>0</v>
      </c>
      <c r="BQ241" s="487">
        <f t="shared" si="260"/>
        <v>0</v>
      </c>
      <c r="BR241" s="487">
        <f t="shared" si="261"/>
        <v>0</v>
      </c>
      <c r="BS241" s="487">
        <f t="shared" si="262"/>
        <v>0</v>
      </c>
      <c r="BT241" s="487">
        <f t="shared" si="263"/>
        <v>0</v>
      </c>
      <c r="BU241" s="487">
        <f t="shared" si="264"/>
        <v>0</v>
      </c>
      <c r="BV241" s="487" t="str">
        <f t="shared" si="265"/>
        <v/>
      </c>
      <c r="BW241" s="487">
        <f t="shared" si="266"/>
        <v>0</v>
      </c>
      <c r="BX241" s="487">
        <f t="shared" si="267"/>
        <v>0</v>
      </c>
      <c r="BY241" s="487" t="str">
        <f t="shared" si="268"/>
        <v/>
      </c>
      <c r="BZ241" s="487" t="str">
        <f t="shared" si="269"/>
        <v/>
      </c>
      <c r="CA241" s="489" t="str">
        <f t="shared" si="270"/>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230"/>
        <v>0</v>
      </c>
      <c r="AG242" s="487">
        <f t="shared" si="231"/>
        <v>0</v>
      </c>
      <c r="AH242" s="487">
        <f t="shared" si="232"/>
        <v>0</v>
      </c>
      <c r="AI242" s="487">
        <f t="shared" si="233"/>
        <v>0</v>
      </c>
      <c r="AJ242" s="487">
        <f t="shared" si="234"/>
        <v>-1</v>
      </c>
      <c r="AK242" s="487">
        <f t="shared" si="235"/>
        <v>-1</v>
      </c>
      <c r="AL242" s="487">
        <f t="shared" si="236"/>
        <v>-1</v>
      </c>
      <c r="AM242" s="487">
        <f t="shared" si="237"/>
        <v>-1</v>
      </c>
      <c r="AN242" s="487">
        <f t="shared" si="238"/>
        <v>-1</v>
      </c>
      <c r="AO242" s="487">
        <f t="shared" si="238"/>
        <v>-1</v>
      </c>
      <c r="AP242" s="487">
        <f t="shared" si="238"/>
        <v>0</v>
      </c>
      <c r="AQ242" s="487">
        <f t="shared" si="238"/>
        <v>-1</v>
      </c>
      <c r="AR242" s="487">
        <f t="shared" si="238"/>
        <v>-1</v>
      </c>
      <c r="AS242" s="487">
        <f t="shared" si="238"/>
        <v>0</v>
      </c>
      <c r="AT242" s="487">
        <f t="shared" si="238"/>
        <v>0</v>
      </c>
      <c r="AU242" s="493">
        <f t="shared" si="238"/>
        <v>0</v>
      </c>
      <c r="AV242" s="488" t="str">
        <f t="shared" si="239"/>
        <v/>
      </c>
      <c r="AW242" s="487" t="str">
        <f t="shared" si="240"/>
        <v/>
      </c>
      <c r="AX242" s="487" t="str">
        <f t="shared" si="241"/>
        <v/>
      </c>
      <c r="AY242" s="487" t="str">
        <f t="shared" si="242"/>
        <v/>
      </c>
      <c r="AZ242" s="487">
        <f t="shared" si="243"/>
        <v>0</v>
      </c>
      <c r="BA242" s="487">
        <f t="shared" si="244"/>
        <v>0</v>
      </c>
      <c r="BB242" s="487">
        <f t="shared" si="245"/>
        <v>0</v>
      </c>
      <c r="BC242" s="487">
        <f t="shared" si="246"/>
        <v>0</v>
      </c>
      <c r="BD242" s="487">
        <f t="shared" si="247"/>
        <v>0</v>
      </c>
      <c r="BE242" s="487">
        <f t="shared" si="248"/>
        <v>0</v>
      </c>
      <c r="BF242" s="487" t="str">
        <f t="shared" si="249"/>
        <v/>
      </c>
      <c r="BG242" s="487">
        <f t="shared" si="250"/>
        <v>0</v>
      </c>
      <c r="BH242" s="487">
        <f t="shared" si="251"/>
        <v>0</v>
      </c>
      <c r="BI242" s="487" t="str">
        <f t="shared" si="252"/>
        <v/>
      </c>
      <c r="BJ242" s="487" t="str">
        <f t="shared" si="253"/>
        <v/>
      </c>
      <c r="BK242" s="489" t="str">
        <f t="shared" si="254"/>
        <v/>
      </c>
      <c r="BL242" s="495" t="str">
        <f t="shared" si="255"/>
        <v/>
      </c>
      <c r="BM242" s="487" t="str">
        <f t="shared" si="256"/>
        <v/>
      </c>
      <c r="BN242" s="487" t="str">
        <f t="shared" si="257"/>
        <v/>
      </c>
      <c r="BO242" s="487" t="str">
        <f t="shared" si="258"/>
        <v/>
      </c>
      <c r="BP242" s="487">
        <f t="shared" si="259"/>
        <v>0</v>
      </c>
      <c r="BQ242" s="487">
        <f t="shared" si="260"/>
        <v>0</v>
      </c>
      <c r="BR242" s="487">
        <f t="shared" si="261"/>
        <v>0</v>
      </c>
      <c r="BS242" s="487">
        <f t="shared" si="262"/>
        <v>0</v>
      </c>
      <c r="BT242" s="487">
        <f t="shared" si="263"/>
        <v>0</v>
      </c>
      <c r="BU242" s="487">
        <f t="shared" si="264"/>
        <v>0</v>
      </c>
      <c r="BV242" s="487" t="str">
        <f t="shared" si="265"/>
        <v/>
      </c>
      <c r="BW242" s="487">
        <f t="shared" si="266"/>
        <v>0</v>
      </c>
      <c r="BX242" s="487">
        <f t="shared" si="267"/>
        <v>0</v>
      </c>
      <c r="BY242" s="487" t="str">
        <f t="shared" si="268"/>
        <v/>
      </c>
      <c r="BZ242" s="487" t="str">
        <f t="shared" si="269"/>
        <v/>
      </c>
      <c r="CA242" s="489" t="str">
        <f t="shared" si="270"/>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230"/>
        <v>0</v>
      </c>
      <c r="AG243" s="487">
        <f t="shared" si="231"/>
        <v>0</v>
      </c>
      <c r="AH243" s="487">
        <f t="shared" si="232"/>
        <v>0</v>
      </c>
      <c r="AI243" s="487">
        <f t="shared" si="233"/>
        <v>0</v>
      </c>
      <c r="AJ243" s="487">
        <f t="shared" si="234"/>
        <v>-1</v>
      </c>
      <c r="AK243" s="487">
        <f t="shared" si="235"/>
        <v>-1</v>
      </c>
      <c r="AL243" s="487">
        <f t="shared" si="236"/>
        <v>-1</v>
      </c>
      <c r="AM243" s="487">
        <f t="shared" si="237"/>
        <v>-1</v>
      </c>
      <c r="AN243" s="487">
        <f t="shared" si="238"/>
        <v>-1</v>
      </c>
      <c r="AO243" s="487">
        <f t="shared" si="238"/>
        <v>-1</v>
      </c>
      <c r="AP243" s="487">
        <f t="shared" si="238"/>
        <v>0</v>
      </c>
      <c r="AQ243" s="487">
        <f t="shared" si="238"/>
        <v>-1</v>
      </c>
      <c r="AR243" s="487">
        <f t="shared" si="238"/>
        <v>-1</v>
      </c>
      <c r="AS243" s="487">
        <f t="shared" si="238"/>
        <v>0</v>
      </c>
      <c r="AT243" s="487">
        <f t="shared" si="238"/>
        <v>0</v>
      </c>
      <c r="AU243" s="493">
        <f t="shared" si="238"/>
        <v>0</v>
      </c>
      <c r="AV243" s="488" t="str">
        <f t="shared" si="239"/>
        <v/>
      </c>
      <c r="AW243" s="487" t="str">
        <f t="shared" si="240"/>
        <v/>
      </c>
      <c r="AX243" s="487" t="str">
        <f t="shared" si="241"/>
        <v/>
      </c>
      <c r="AY243" s="487" t="str">
        <f t="shared" si="242"/>
        <v/>
      </c>
      <c r="AZ243" s="487">
        <f t="shared" si="243"/>
        <v>0</v>
      </c>
      <c r="BA243" s="487">
        <f t="shared" si="244"/>
        <v>0</v>
      </c>
      <c r="BB243" s="487">
        <f t="shared" si="245"/>
        <v>0</v>
      </c>
      <c r="BC243" s="487">
        <f t="shared" si="246"/>
        <v>0</v>
      </c>
      <c r="BD243" s="487">
        <f t="shared" si="247"/>
        <v>0</v>
      </c>
      <c r="BE243" s="487">
        <f t="shared" si="248"/>
        <v>0</v>
      </c>
      <c r="BF243" s="487" t="str">
        <f t="shared" si="249"/>
        <v/>
      </c>
      <c r="BG243" s="487">
        <f t="shared" si="250"/>
        <v>0</v>
      </c>
      <c r="BH243" s="487">
        <f t="shared" si="251"/>
        <v>0</v>
      </c>
      <c r="BI243" s="487" t="str">
        <f t="shared" si="252"/>
        <v/>
      </c>
      <c r="BJ243" s="487" t="str">
        <f t="shared" si="253"/>
        <v/>
      </c>
      <c r="BK243" s="489" t="str">
        <f t="shared" si="254"/>
        <v/>
      </c>
      <c r="BL243" s="495" t="str">
        <f t="shared" si="255"/>
        <v/>
      </c>
      <c r="BM243" s="487" t="str">
        <f t="shared" si="256"/>
        <v/>
      </c>
      <c r="BN243" s="487" t="str">
        <f t="shared" si="257"/>
        <v/>
      </c>
      <c r="BO243" s="487" t="str">
        <f t="shared" si="258"/>
        <v/>
      </c>
      <c r="BP243" s="487">
        <f t="shared" si="259"/>
        <v>0</v>
      </c>
      <c r="BQ243" s="487">
        <f t="shared" si="260"/>
        <v>0</v>
      </c>
      <c r="BR243" s="487">
        <f t="shared" si="261"/>
        <v>0</v>
      </c>
      <c r="BS243" s="487">
        <f t="shared" si="262"/>
        <v>0</v>
      </c>
      <c r="BT243" s="487">
        <f t="shared" si="263"/>
        <v>0</v>
      </c>
      <c r="BU243" s="487">
        <f t="shared" si="264"/>
        <v>0</v>
      </c>
      <c r="BV243" s="487" t="str">
        <f t="shared" si="265"/>
        <v/>
      </c>
      <c r="BW243" s="487">
        <f t="shared" si="266"/>
        <v>0</v>
      </c>
      <c r="BX243" s="487">
        <f t="shared" si="267"/>
        <v>0</v>
      </c>
      <c r="BY243" s="487" t="str">
        <f t="shared" si="268"/>
        <v/>
      </c>
      <c r="BZ243" s="487" t="str">
        <f t="shared" si="269"/>
        <v/>
      </c>
      <c r="CA243" s="489" t="str">
        <f t="shared" si="270"/>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230"/>
        <v>0</v>
      </c>
      <c r="AG244" s="487">
        <f t="shared" si="231"/>
        <v>0</v>
      </c>
      <c r="AH244" s="487">
        <f t="shared" si="232"/>
        <v>0</v>
      </c>
      <c r="AI244" s="487">
        <f t="shared" si="233"/>
        <v>0</v>
      </c>
      <c r="AJ244" s="487">
        <f t="shared" si="234"/>
        <v>-1</v>
      </c>
      <c r="AK244" s="487">
        <f t="shared" si="235"/>
        <v>-1</v>
      </c>
      <c r="AL244" s="487">
        <f t="shared" si="236"/>
        <v>-1</v>
      </c>
      <c r="AM244" s="487">
        <f t="shared" si="237"/>
        <v>-1</v>
      </c>
      <c r="AN244" s="487">
        <f t="shared" si="238"/>
        <v>-1</v>
      </c>
      <c r="AO244" s="487">
        <f t="shared" si="238"/>
        <v>-1</v>
      </c>
      <c r="AP244" s="487">
        <f t="shared" si="238"/>
        <v>0</v>
      </c>
      <c r="AQ244" s="487">
        <f t="shared" si="238"/>
        <v>-1</v>
      </c>
      <c r="AR244" s="487">
        <f t="shared" si="238"/>
        <v>-1</v>
      </c>
      <c r="AS244" s="487">
        <f t="shared" si="238"/>
        <v>0</v>
      </c>
      <c r="AT244" s="487">
        <f t="shared" si="238"/>
        <v>0</v>
      </c>
      <c r="AU244" s="493">
        <f t="shared" si="238"/>
        <v>0</v>
      </c>
      <c r="AV244" s="488" t="str">
        <f t="shared" si="239"/>
        <v/>
      </c>
      <c r="AW244" s="487" t="str">
        <f t="shared" si="240"/>
        <v/>
      </c>
      <c r="AX244" s="487" t="str">
        <f t="shared" si="241"/>
        <v/>
      </c>
      <c r="AY244" s="487" t="str">
        <f t="shared" si="242"/>
        <v/>
      </c>
      <c r="AZ244" s="487">
        <f t="shared" si="243"/>
        <v>0</v>
      </c>
      <c r="BA244" s="487">
        <f t="shared" si="244"/>
        <v>0</v>
      </c>
      <c r="BB244" s="487">
        <f t="shared" si="245"/>
        <v>0</v>
      </c>
      <c r="BC244" s="487">
        <f t="shared" si="246"/>
        <v>0</v>
      </c>
      <c r="BD244" s="487">
        <f t="shared" si="247"/>
        <v>0</v>
      </c>
      <c r="BE244" s="487">
        <f t="shared" si="248"/>
        <v>0</v>
      </c>
      <c r="BF244" s="487" t="str">
        <f t="shared" si="249"/>
        <v/>
      </c>
      <c r="BG244" s="487">
        <f t="shared" si="250"/>
        <v>0</v>
      </c>
      <c r="BH244" s="487">
        <f t="shared" si="251"/>
        <v>0</v>
      </c>
      <c r="BI244" s="487" t="str">
        <f t="shared" si="252"/>
        <v/>
      </c>
      <c r="BJ244" s="487" t="str">
        <f t="shared" si="253"/>
        <v/>
      </c>
      <c r="BK244" s="489" t="str">
        <f t="shared" si="254"/>
        <v/>
      </c>
      <c r="BL244" s="495" t="str">
        <f t="shared" si="255"/>
        <v/>
      </c>
      <c r="BM244" s="487" t="str">
        <f t="shared" si="256"/>
        <v/>
      </c>
      <c r="BN244" s="487" t="str">
        <f t="shared" si="257"/>
        <v/>
      </c>
      <c r="BO244" s="487" t="str">
        <f t="shared" si="258"/>
        <v/>
      </c>
      <c r="BP244" s="487">
        <f t="shared" si="259"/>
        <v>0</v>
      </c>
      <c r="BQ244" s="487">
        <f t="shared" si="260"/>
        <v>0</v>
      </c>
      <c r="BR244" s="487">
        <f t="shared" si="261"/>
        <v>0</v>
      </c>
      <c r="BS244" s="487">
        <f t="shared" si="262"/>
        <v>0</v>
      </c>
      <c r="BT244" s="487">
        <f t="shared" si="263"/>
        <v>0</v>
      </c>
      <c r="BU244" s="487">
        <f t="shared" si="264"/>
        <v>0</v>
      </c>
      <c r="BV244" s="487" t="str">
        <f t="shared" si="265"/>
        <v/>
      </c>
      <c r="BW244" s="487">
        <f t="shared" si="266"/>
        <v>0</v>
      </c>
      <c r="BX244" s="487">
        <f t="shared" si="267"/>
        <v>0</v>
      </c>
      <c r="BY244" s="487" t="str">
        <f t="shared" si="268"/>
        <v/>
      </c>
      <c r="BZ244" s="487" t="str">
        <f t="shared" si="269"/>
        <v/>
      </c>
      <c r="CA244" s="489" t="str">
        <f t="shared" si="270"/>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230"/>
        <v>0</v>
      </c>
      <c r="AG245" s="487">
        <f t="shared" si="231"/>
        <v>0</v>
      </c>
      <c r="AH245" s="487">
        <f t="shared" si="232"/>
        <v>0</v>
      </c>
      <c r="AI245" s="487">
        <f t="shared" si="233"/>
        <v>0</v>
      </c>
      <c r="AJ245" s="487">
        <f t="shared" si="234"/>
        <v>-1</v>
      </c>
      <c r="AK245" s="487">
        <f t="shared" si="235"/>
        <v>-1</v>
      </c>
      <c r="AL245" s="487">
        <f t="shared" si="236"/>
        <v>-1</v>
      </c>
      <c r="AM245" s="487">
        <f t="shared" si="237"/>
        <v>-1</v>
      </c>
      <c r="AN245" s="487">
        <f t="shared" si="238"/>
        <v>-1</v>
      </c>
      <c r="AO245" s="487">
        <f t="shared" si="238"/>
        <v>-1</v>
      </c>
      <c r="AP245" s="487">
        <f t="shared" si="238"/>
        <v>0</v>
      </c>
      <c r="AQ245" s="487">
        <f t="shared" si="238"/>
        <v>-1</v>
      </c>
      <c r="AR245" s="487">
        <f t="shared" si="238"/>
        <v>-1</v>
      </c>
      <c r="AS245" s="487">
        <f t="shared" si="238"/>
        <v>0</v>
      </c>
      <c r="AT245" s="487">
        <f t="shared" si="238"/>
        <v>0</v>
      </c>
      <c r="AU245" s="493">
        <f t="shared" si="238"/>
        <v>0</v>
      </c>
      <c r="AV245" s="488" t="str">
        <f t="shared" si="239"/>
        <v/>
      </c>
      <c r="AW245" s="487" t="str">
        <f t="shared" si="240"/>
        <v/>
      </c>
      <c r="AX245" s="487" t="str">
        <f t="shared" si="241"/>
        <v/>
      </c>
      <c r="AY245" s="487" t="str">
        <f t="shared" si="242"/>
        <v/>
      </c>
      <c r="AZ245" s="487">
        <f t="shared" si="243"/>
        <v>0</v>
      </c>
      <c r="BA245" s="487">
        <f t="shared" si="244"/>
        <v>0</v>
      </c>
      <c r="BB245" s="487">
        <f t="shared" si="245"/>
        <v>0</v>
      </c>
      <c r="BC245" s="487">
        <f t="shared" si="246"/>
        <v>0</v>
      </c>
      <c r="BD245" s="487">
        <f t="shared" si="247"/>
        <v>0</v>
      </c>
      <c r="BE245" s="487">
        <f t="shared" si="248"/>
        <v>0</v>
      </c>
      <c r="BF245" s="487" t="str">
        <f t="shared" si="249"/>
        <v/>
      </c>
      <c r="BG245" s="487">
        <f t="shared" si="250"/>
        <v>0</v>
      </c>
      <c r="BH245" s="487">
        <f t="shared" si="251"/>
        <v>0</v>
      </c>
      <c r="BI245" s="487" t="str">
        <f t="shared" si="252"/>
        <v/>
      </c>
      <c r="BJ245" s="487" t="str">
        <f t="shared" si="253"/>
        <v/>
      </c>
      <c r="BK245" s="489" t="str">
        <f t="shared" si="254"/>
        <v/>
      </c>
      <c r="BL245" s="495" t="str">
        <f t="shared" si="255"/>
        <v/>
      </c>
      <c r="BM245" s="487" t="str">
        <f t="shared" si="256"/>
        <v/>
      </c>
      <c r="BN245" s="487" t="str">
        <f t="shared" si="257"/>
        <v/>
      </c>
      <c r="BO245" s="487" t="str">
        <f t="shared" si="258"/>
        <v/>
      </c>
      <c r="BP245" s="487">
        <f t="shared" si="259"/>
        <v>0</v>
      </c>
      <c r="BQ245" s="487">
        <f t="shared" si="260"/>
        <v>0</v>
      </c>
      <c r="BR245" s="487">
        <f t="shared" si="261"/>
        <v>0</v>
      </c>
      <c r="BS245" s="487">
        <f t="shared" si="262"/>
        <v>0</v>
      </c>
      <c r="BT245" s="487">
        <f t="shared" si="263"/>
        <v>0</v>
      </c>
      <c r="BU245" s="487">
        <f t="shared" si="264"/>
        <v>0</v>
      </c>
      <c r="BV245" s="487" t="str">
        <f t="shared" si="265"/>
        <v/>
      </c>
      <c r="BW245" s="487">
        <f t="shared" si="266"/>
        <v>0</v>
      </c>
      <c r="BX245" s="487">
        <f t="shared" si="267"/>
        <v>0</v>
      </c>
      <c r="BY245" s="487" t="str">
        <f t="shared" si="268"/>
        <v/>
      </c>
      <c r="BZ245" s="487" t="str">
        <f t="shared" si="269"/>
        <v/>
      </c>
      <c r="CA245" s="489" t="str">
        <f t="shared" si="270"/>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230"/>
        <v>0</v>
      </c>
      <c r="AG246" s="487">
        <f t="shared" si="231"/>
        <v>0</v>
      </c>
      <c r="AH246" s="487">
        <f t="shared" si="232"/>
        <v>0</v>
      </c>
      <c r="AI246" s="487">
        <f t="shared" si="233"/>
        <v>0</v>
      </c>
      <c r="AJ246" s="487">
        <f t="shared" si="234"/>
        <v>-1</v>
      </c>
      <c r="AK246" s="487">
        <f t="shared" si="235"/>
        <v>-1</v>
      </c>
      <c r="AL246" s="487">
        <f t="shared" si="236"/>
        <v>-1</v>
      </c>
      <c r="AM246" s="487">
        <f t="shared" si="237"/>
        <v>-1</v>
      </c>
      <c r="AN246" s="487">
        <f t="shared" si="238"/>
        <v>-1</v>
      </c>
      <c r="AO246" s="487">
        <f t="shared" si="238"/>
        <v>-1</v>
      </c>
      <c r="AP246" s="487">
        <f t="shared" si="238"/>
        <v>0</v>
      </c>
      <c r="AQ246" s="487">
        <f t="shared" si="238"/>
        <v>-1</v>
      </c>
      <c r="AR246" s="487">
        <f t="shared" si="238"/>
        <v>-1</v>
      </c>
      <c r="AS246" s="487">
        <f t="shared" si="238"/>
        <v>0</v>
      </c>
      <c r="AT246" s="487">
        <f t="shared" si="238"/>
        <v>0</v>
      </c>
      <c r="AU246" s="493">
        <f t="shared" si="238"/>
        <v>0</v>
      </c>
      <c r="AV246" s="488" t="str">
        <f t="shared" si="239"/>
        <v/>
      </c>
      <c r="AW246" s="487" t="str">
        <f t="shared" si="240"/>
        <v/>
      </c>
      <c r="AX246" s="487" t="str">
        <f t="shared" si="241"/>
        <v/>
      </c>
      <c r="AY246" s="487" t="str">
        <f t="shared" si="242"/>
        <v/>
      </c>
      <c r="AZ246" s="487">
        <f t="shared" si="243"/>
        <v>0</v>
      </c>
      <c r="BA246" s="487">
        <f t="shared" si="244"/>
        <v>0</v>
      </c>
      <c r="BB246" s="487">
        <f t="shared" si="245"/>
        <v>0</v>
      </c>
      <c r="BC246" s="487">
        <f t="shared" si="246"/>
        <v>0</v>
      </c>
      <c r="BD246" s="487">
        <f t="shared" si="247"/>
        <v>0</v>
      </c>
      <c r="BE246" s="487">
        <f t="shared" si="248"/>
        <v>0</v>
      </c>
      <c r="BF246" s="487" t="str">
        <f t="shared" si="249"/>
        <v/>
      </c>
      <c r="BG246" s="487">
        <f t="shared" si="250"/>
        <v>0</v>
      </c>
      <c r="BH246" s="487">
        <f t="shared" si="251"/>
        <v>0</v>
      </c>
      <c r="BI246" s="487" t="str">
        <f t="shared" si="252"/>
        <v/>
      </c>
      <c r="BJ246" s="487" t="str">
        <f t="shared" si="253"/>
        <v/>
      </c>
      <c r="BK246" s="489" t="str">
        <f t="shared" si="254"/>
        <v/>
      </c>
      <c r="BL246" s="495" t="str">
        <f t="shared" si="255"/>
        <v/>
      </c>
      <c r="BM246" s="487" t="str">
        <f t="shared" si="256"/>
        <v/>
      </c>
      <c r="BN246" s="487" t="str">
        <f t="shared" si="257"/>
        <v/>
      </c>
      <c r="BO246" s="487" t="str">
        <f t="shared" si="258"/>
        <v/>
      </c>
      <c r="BP246" s="487">
        <f t="shared" si="259"/>
        <v>0</v>
      </c>
      <c r="BQ246" s="487">
        <f t="shared" si="260"/>
        <v>0</v>
      </c>
      <c r="BR246" s="487">
        <f t="shared" si="261"/>
        <v>0</v>
      </c>
      <c r="BS246" s="487">
        <f t="shared" si="262"/>
        <v>0</v>
      </c>
      <c r="BT246" s="487">
        <f t="shared" si="263"/>
        <v>0</v>
      </c>
      <c r="BU246" s="487">
        <f t="shared" si="264"/>
        <v>0</v>
      </c>
      <c r="BV246" s="487" t="str">
        <f t="shared" si="265"/>
        <v/>
      </c>
      <c r="BW246" s="487">
        <f t="shared" si="266"/>
        <v>0</v>
      </c>
      <c r="BX246" s="487">
        <f t="shared" si="267"/>
        <v>0</v>
      </c>
      <c r="BY246" s="487" t="str">
        <f t="shared" si="268"/>
        <v/>
      </c>
      <c r="BZ246" s="487" t="str">
        <f t="shared" si="269"/>
        <v/>
      </c>
      <c r="CA246" s="489" t="str">
        <f t="shared" si="270"/>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230"/>
        <v>0</v>
      </c>
      <c r="AG247" s="487">
        <f t="shared" si="231"/>
        <v>0</v>
      </c>
      <c r="AH247" s="487">
        <f t="shared" si="232"/>
        <v>0</v>
      </c>
      <c r="AI247" s="487">
        <f t="shared" si="233"/>
        <v>0</v>
      </c>
      <c r="AJ247" s="487">
        <f t="shared" si="234"/>
        <v>-1</v>
      </c>
      <c r="AK247" s="487">
        <f t="shared" si="235"/>
        <v>-1</v>
      </c>
      <c r="AL247" s="487">
        <f t="shared" si="236"/>
        <v>-1</v>
      </c>
      <c r="AM247" s="487">
        <f t="shared" si="237"/>
        <v>-1</v>
      </c>
      <c r="AN247" s="487">
        <f t="shared" si="238"/>
        <v>-1</v>
      </c>
      <c r="AO247" s="487">
        <f t="shared" si="238"/>
        <v>-1</v>
      </c>
      <c r="AP247" s="487">
        <f t="shared" si="238"/>
        <v>0</v>
      </c>
      <c r="AQ247" s="487">
        <f t="shared" si="238"/>
        <v>-1</v>
      </c>
      <c r="AR247" s="487">
        <f t="shared" si="238"/>
        <v>-1</v>
      </c>
      <c r="AS247" s="487">
        <f t="shared" si="238"/>
        <v>0</v>
      </c>
      <c r="AT247" s="487">
        <f t="shared" si="238"/>
        <v>0</v>
      </c>
      <c r="AU247" s="493">
        <f t="shared" si="238"/>
        <v>0</v>
      </c>
      <c r="AV247" s="488" t="str">
        <f t="shared" si="239"/>
        <v/>
      </c>
      <c r="AW247" s="487" t="str">
        <f t="shared" si="240"/>
        <v/>
      </c>
      <c r="AX247" s="487" t="str">
        <f t="shared" si="241"/>
        <v/>
      </c>
      <c r="AY247" s="487" t="str">
        <f t="shared" si="242"/>
        <v/>
      </c>
      <c r="AZ247" s="487">
        <f t="shared" si="243"/>
        <v>0</v>
      </c>
      <c r="BA247" s="487">
        <f t="shared" si="244"/>
        <v>0</v>
      </c>
      <c r="BB247" s="487">
        <f t="shared" si="245"/>
        <v>0</v>
      </c>
      <c r="BC247" s="487">
        <f t="shared" si="246"/>
        <v>0</v>
      </c>
      <c r="BD247" s="487">
        <f t="shared" si="247"/>
        <v>0</v>
      </c>
      <c r="BE247" s="487">
        <f t="shared" si="248"/>
        <v>0</v>
      </c>
      <c r="BF247" s="487" t="str">
        <f t="shared" si="249"/>
        <v/>
      </c>
      <c r="BG247" s="487">
        <f t="shared" si="250"/>
        <v>0</v>
      </c>
      <c r="BH247" s="487">
        <f t="shared" si="251"/>
        <v>0</v>
      </c>
      <c r="BI247" s="487" t="str">
        <f t="shared" si="252"/>
        <v/>
      </c>
      <c r="BJ247" s="487" t="str">
        <f t="shared" si="253"/>
        <v/>
      </c>
      <c r="BK247" s="489" t="str">
        <f t="shared" si="254"/>
        <v/>
      </c>
      <c r="BL247" s="495" t="str">
        <f t="shared" si="255"/>
        <v/>
      </c>
      <c r="BM247" s="487" t="str">
        <f t="shared" si="256"/>
        <v/>
      </c>
      <c r="BN247" s="487" t="str">
        <f t="shared" si="257"/>
        <v/>
      </c>
      <c r="BO247" s="487" t="str">
        <f t="shared" si="258"/>
        <v/>
      </c>
      <c r="BP247" s="487">
        <f t="shared" si="259"/>
        <v>0</v>
      </c>
      <c r="BQ247" s="487">
        <f t="shared" si="260"/>
        <v>0</v>
      </c>
      <c r="BR247" s="487">
        <f t="shared" si="261"/>
        <v>0</v>
      </c>
      <c r="BS247" s="487">
        <f t="shared" si="262"/>
        <v>0</v>
      </c>
      <c r="BT247" s="487">
        <f t="shared" si="263"/>
        <v>0</v>
      </c>
      <c r="BU247" s="487">
        <f t="shared" si="264"/>
        <v>0</v>
      </c>
      <c r="BV247" s="487" t="str">
        <f t="shared" si="265"/>
        <v/>
      </c>
      <c r="BW247" s="487">
        <f t="shared" si="266"/>
        <v>0</v>
      </c>
      <c r="BX247" s="487">
        <f t="shared" si="267"/>
        <v>0</v>
      </c>
      <c r="BY247" s="487" t="str">
        <f t="shared" si="268"/>
        <v/>
      </c>
      <c r="BZ247" s="487" t="str">
        <f t="shared" si="269"/>
        <v/>
      </c>
      <c r="CA247" s="489" t="str">
        <f t="shared" si="270"/>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230"/>
        <v>0</v>
      </c>
      <c r="AG248" s="487">
        <f t="shared" si="231"/>
        <v>0</v>
      </c>
      <c r="AH248" s="487">
        <f t="shared" si="232"/>
        <v>0</v>
      </c>
      <c r="AI248" s="487">
        <f t="shared" si="233"/>
        <v>0</v>
      </c>
      <c r="AJ248" s="487">
        <f t="shared" si="234"/>
        <v>-1</v>
      </c>
      <c r="AK248" s="487">
        <f t="shared" si="235"/>
        <v>-1</v>
      </c>
      <c r="AL248" s="487">
        <f t="shared" si="236"/>
        <v>-1</v>
      </c>
      <c r="AM248" s="487">
        <f t="shared" si="237"/>
        <v>-1</v>
      </c>
      <c r="AN248" s="487">
        <f t="shared" si="238"/>
        <v>-1</v>
      </c>
      <c r="AO248" s="487">
        <f t="shared" si="238"/>
        <v>-1</v>
      </c>
      <c r="AP248" s="487">
        <f t="shared" si="238"/>
        <v>0</v>
      </c>
      <c r="AQ248" s="487">
        <f t="shared" si="238"/>
        <v>-1</v>
      </c>
      <c r="AR248" s="487">
        <f t="shared" si="238"/>
        <v>-1</v>
      </c>
      <c r="AS248" s="487">
        <f t="shared" si="238"/>
        <v>0</v>
      </c>
      <c r="AT248" s="487">
        <f t="shared" si="238"/>
        <v>0</v>
      </c>
      <c r="AU248" s="493">
        <f t="shared" si="238"/>
        <v>0</v>
      </c>
      <c r="AV248" s="488" t="str">
        <f t="shared" si="239"/>
        <v/>
      </c>
      <c r="AW248" s="487" t="str">
        <f t="shared" si="240"/>
        <v/>
      </c>
      <c r="AX248" s="487" t="str">
        <f t="shared" si="241"/>
        <v/>
      </c>
      <c r="AY248" s="487" t="str">
        <f t="shared" si="242"/>
        <v/>
      </c>
      <c r="AZ248" s="487">
        <f t="shared" si="243"/>
        <v>0</v>
      </c>
      <c r="BA248" s="487">
        <f t="shared" si="244"/>
        <v>0</v>
      </c>
      <c r="BB248" s="487">
        <f t="shared" si="245"/>
        <v>0</v>
      </c>
      <c r="BC248" s="487">
        <f t="shared" si="246"/>
        <v>0</v>
      </c>
      <c r="BD248" s="487">
        <f t="shared" si="247"/>
        <v>0</v>
      </c>
      <c r="BE248" s="487">
        <f t="shared" si="248"/>
        <v>0</v>
      </c>
      <c r="BF248" s="487" t="str">
        <f t="shared" si="249"/>
        <v/>
      </c>
      <c r="BG248" s="487">
        <f t="shared" si="250"/>
        <v>0</v>
      </c>
      <c r="BH248" s="487">
        <f t="shared" si="251"/>
        <v>0</v>
      </c>
      <c r="BI248" s="487" t="str">
        <f t="shared" si="252"/>
        <v/>
      </c>
      <c r="BJ248" s="487" t="str">
        <f t="shared" si="253"/>
        <v/>
      </c>
      <c r="BK248" s="489" t="str">
        <f t="shared" si="254"/>
        <v/>
      </c>
      <c r="BL248" s="495" t="str">
        <f t="shared" si="255"/>
        <v/>
      </c>
      <c r="BM248" s="487" t="str">
        <f t="shared" si="256"/>
        <v/>
      </c>
      <c r="BN248" s="487" t="str">
        <f t="shared" si="257"/>
        <v/>
      </c>
      <c r="BO248" s="487" t="str">
        <f t="shared" si="258"/>
        <v/>
      </c>
      <c r="BP248" s="487">
        <f t="shared" si="259"/>
        <v>0</v>
      </c>
      <c r="BQ248" s="487">
        <f t="shared" si="260"/>
        <v>0</v>
      </c>
      <c r="BR248" s="487">
        <f t="shared" si="261"/>
        <v>0</v>
      </c>
      <c r="BS248" s="487">
        <f t="shared" si="262"/>
        <v>0</v>
      </c>
      <c r="BT248" s="487">
        <f t="shared" si="263"/>
        <v>0</v>
      </c>
      <c r="BU248" s="487">
        <f t="shared" si="264"/>
        <v>0</v>
      </c>
      <c r="BV248" s="487" t="str">
        <f t="shared" si="265"/>
        <v/>
      </c>
      <c r="BW248" s="487">
        <f t="shared" si="266"/>
        <v>0</v>
      </c>
      <c r="BX248" s="487">
        <f t="shared" si="267"/>
        <v>0</v>
      </c>
      <c r="BY248" s="487" t="str">
        <f t="shared" si="268"/>
        <v/>
      </c>
      <c r="BZ248" s="487" t="str">
        <f t="shared" si="269"/>
        <v/>
      </c>
      <c r="CA248" s="489" t="str">
        <f t="shared" si="270"/>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230"/>
        <v>0</v>
      </c>
      <c r="AG249" s="487">
        <f t="shared" si="231"/>
        <v>0</v>
      </c>
      <c r="AH249" s="487">
        <f t="shared" si="232"/>
        <v>0</v>
      </c>
      <c r="AI249" s="487">
        <f t="shared" si="233"/>
        <v>0</v>
      </c>
      <c r="AJ249" s="487">
        <f t="shared" si="234"/>
        <v>-1</v>
      </c>
      <c r="AK249" s="487">
        <f t="shared" si="235"/>
        <v>-1</v>
      </c>
      <c r="AL249" s="487">
        <f t="shared" si="236"/>
        <v>-1</v>
      </c>
      <c r="AM249" s="487">
        <f t="shared" si="237"/>
        <v>-1</v>
      </c>
      <c r="AN249" s="487">
        <f t="shared" si="238"/>
        <v>-1</v>
      </c>
      <c r="AO249" s="487">
        <f t="shared" si="238"/>
        <v>-1</v>
      </c>
      <c r="AP249" s="487">
        <f t="shared" si="238"/>
        <v>0</v>
      </c>
      <c r="AQ249" s="487">
        <f t="shared" si="238"/>
        <v>-1</v>
      </c>
      <c r="AR249" s="487">
        <f t="shared" si="238"/>
        <v>-1</v>
      </c>
      <c r="AS249" s="487">
        <f t="shared" si="238"/>
        <v>0</v>
      </c>
      <c r="AT249" s="487">
        <f t="shared" si="238"/>
        <v>0</v>
      </c>
      <c r="AU249" s="493">
        <f t="shared" si="238"/>
        <v>0</v>
      </c>
      <c r="AV249" s="488" t="str">
        <f t="shared" si="239"/>
        <v/>
      </c>
      <c r="AW249" s="487" t="str">
        <f t="shared" si="240"/>
        <v/>
      </c>
      <c r="AX249" s="487" t="str">
        <f t="shared" si="241"/>
        <v/>
      </c>
      <c r="AY249" s="487" t="str">
        <f t="shared" si="242"/>
        <v/>
      </c>
      <c r="AZ249" s="487">
        <f t="shared" si="243"/>
        <v>0</v>
      </c>
      <c r="BA249" s="487">
        <f t="shared" si="244"/>
        <v>0</v>
      </c>
      <c r="BB249" s="487">
        <f t="shared" si="245"/>
        <v>0</v>
      </c>
      <c r="BC249" s="487">
        <f t="shared" si="246"/>
        <v>0</v>
      </c>
      <c r="BD249" s="487">
        <f t="shared" si="247"/>
        <v>0</v>
      </c>
      <c r="BE249" s="487">
        <f t="shared" si="248"/>
        <v>0</v>
      </c>
      <c r="BF249" s="487" t="str">
        <f t="shared" si="249"/>
        <v/>
      </c>
      <c r="BG249" s="487">
        <f t="shared" si="250"/>
        <v>0</v>
      </c>
      <c r="BH249" s="487">
        <f t="shared" si="251"/>
        <v>0</v>
      </c>
      <c r="BI249" s="487" t="str">
        <f t="shared" si="252"/>
        <v/>
      </c>
      <c r="BJ249" s="487" t="str">
        <f t="shared" si="253"/>
        <v/>
      </c>
      <c r="BK249" s="489" t="str">
        <f t="shared" si="254"/>
        <v/>
      </c>
      <c r="BL249" s="495" t="str">
        <f t="shared" si="255"/>
        <v/>
      </c>
      <c r="BM249" s="487" t="str">
        <f t="shared" si="256"/>
        <v/>
      </c>
      <c r="BN249" s="487" t="str">
        <f t="shared" si="257"/>
        <v/>
      </c>
      <c r="BO249" s="487" t="str">
        <f t="shared" si="258"/>
        <v/>
      </c>
      <c r="BP249" s="487">
        <f t="shared" si="259"/>
        <v>0</v>
      </c>
      <c r="BQ249" s="487">
        <f t="shared" si="260"/>
        <v>0</v>
      </c>
      <c r="BR249" s="487">
        <f t="shared" si="261"/>
        <v>0</v>
      </c>
      <c r="BS249" s="487">
        <f t="shared" si="262"/>
        <v>0</v>
      </c>
      <c r="BT249" s="487">
        <f t="shared" si="263"/>
        <v>0</v>
      </c>
      <c r="BU249" s="487">
        <f t="shared" si="264"/>
        <v>0</v>
      </c>
      <c r="BV249" s="487" t="str">
        <f t="shared" si="265"/>
        <v/>
      </c>
      <c r="BW249" s="487">
        <f t="shared" si="266"/>
        <v>0</v>
      </c>
      <c r="BX249" s="487">
        <f t="shared" si="267"/>
        <v>0</v>
      </c>
      <c r="BY249" s="487" t="str">
        <f t="shared" si="268"/>
        <v/>
      </c>
      <c r="BZ249" s="487" t="str">
        <f t="shared" si="269"/>
        <v/>
      </c>
      <c r="CA249" s="489" t="str">
        <f t="shared" si="270"/>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230"/>
        <v>0</v>
      </c>
      <c r="AG250" s="487">
        <f t="shared" si="231"/>
        <v>0</v>
      </c>
      <c r="AH250" s="487">
        <f t="shared" si="232"/>
        <v>0</v>
      </c>
      <c r="AI250" s="487">
        <f t="shared" si="233"/>
        <v>0</v>
      </c>
      <c r="AJ250" s="487">
        <f t="shared" si="234"/>
        <v>-1</v>
      </c>
      <c r="AK250" s="487">
        <f t="shared" si="235"/>
        <v>-1</v>
      </c>
      <c r="AL250" s="487">
        <f t="shared" si="236"/>
        <v>-1</v>
      </c>
      <c r="AM250" s="487">
        <f t="shared" si="237"/>
        <v>-1</v>
      </c>
      <c r="AN250" s="487">
        <f t="shared" si="238"/>
        <v>-1</v>
      </c>
      <c r="AO250" s="487">
        <f t="shared" si="238"/>
        <v>-1</v>
      </c>
      <c r="AP250" s="487">
        <f t="shared" si="238"/>
        <v>0</v>
      </c>
      <c r="AQ250" s="487">
        <f t="shared" si="238"/>
        <v>-1</v>
      </c>
      <c r="AR250" s="487">
        <f t="shared" si="238"/>
        <v>-1</v>
      </c>
      <c r="AS250" s="487">
        <f t="shared" si="238"/>
        <v>0</v>
      </c>
      <c r="AT250" s="487">
        <f t="shared" si="238"/>
        <v>0</v>
      </c>
      <c r="AU250" s="493">
        <f t="shared" si="238"/>
        <v>0</v>
      </c>
      <c r="AV250" s="488" t="str">
        <f t="shared" si="239"/>
        <v/>
      </c>
      <c r="AW250" s="487" t="str">
        <f t="shared" si="240"/>
        <v/>
      </c>
      <c r="AX250" s="487" t="str">
        <f t="shared" si="241"/>
        <v/>
      </c>
      <c r="AY250" s="487" t="str">
        <f t="shared" si="242"/>
        <v/>
      </c>
      <c r="AZ250" s="487">
        <f t="shared" si="243"/>
        <v>0</v>
      </c>
      <c r="BA250" s="487">
        <f t="shared" si="244"/>
        <v>0</v>
      </c>
      <c r="BB250" s="487">
        <f t="shared" si="245"/>
        <v>0</v>
      </c>
      <c r="BC250" s="487">
        <f t="shared" si="246"/>
        <v>0</v>
      </c>
      <c r="BD250" s="487">
        <f t="shared" si="247"/>
        <v>0</v>
      </c>
      <c r="BE250" s="487">
        <f t="shared" si="248"/>
        <v>0</v>
      </c>
      <c r="BF250" s="487" t="str">
        <f t="shared" si="249"/>
        <v/>
      </c>
      <c r="BG250" s="487">
        <f t="shared" si="250"/>
        <v>0</v>
      </c>
      <c r="BH250" s="487">
        <f t="shared" si="251"/>
        <v>0</v>
      </c>
      <c r="BI250" s="487" t="str">
        <f t="shared" si="252"/>
        <v/>
      </c>
      <c r="BJ250" s="487" t="str">
        <f t="shared" si="253"/>
        <v/>
      </c>
      <c r="BK250" s="489" t="str">
        <f t="shared" si="254"/>
        <v/>
      </c>
      <c r="BL250" s="495" t="str">
        <f t="shared" si="255"/>
        <v/>
      </c>
      <c r="BM250" s="487" t="str">
        <f t="shared" si="256"/>
        <v/>
      </c>
      <c r="BN250" s="487" t="str">
        <f t="shared" si="257"/>
        <v/>
      </c>
      <c r="BO250" s="487" t="str">
        <f t="shared" si="258"/>
        <v/>
      </c>
      <c r="BP250" s="487">
        <f t="shared" si="259"/>
        <v>0</v>
      </c>
      <c r="BQ250" s="487">
        <f t="shared" si="260"/>
        <v>0</v>
      </c>
      <c r="BR250" s="487">
        <f t="shared" si="261"/>
        <v>0</v>
      </c>
      <c r="BS250" s="487">
        <f t="shared" si="262"/>
        <v>0</v>
      </c>
      <c r="BT250" s="487">
        <f t="shared" si="263"/>
        <v>0</v>
      </c>
      <c r="BU250" s="487">
        <f t="shared" si="264"/>
        <v>0</v>
      </c>
      <c r="BV250" s="487" t="str">
        <f t="shared" si="265"/>
        <v/>
      </c>
      <c r="BW250" s="487">
        <f t="shared" si="266"/>
        <v>0</v>
      </c>
      <c r="BX250" s="487">
        <f t="shared" si="267"/>
        <v>0</v>
      </c>
      <c r="BY250" s="487" t="str">
        <f t="shared" si="268"/>
        <v/>
      </c>
      <c r="BZ250" s="487" t="str">
        <f t="shared" si="269"/>
        <v/>
      </c>
      <c r="CA250" s="489" t="str">
        <f t="shared" si="270"/>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230"/>
        <v>0</v>
      </c>
      <c r="AG251" s="487">
        <f t="shared" si="231"/>
        <v>0</v>
      </c>
      <c r="AH251" s="487">
        <f t="shared" si="232"/>
        <v>0</v>
      </c>
      <c r="AI251" s="487">
        <f t="shared" si="233"/>
        <v>0</v>
      </c>
      <c r="AJ251" s="487">
        <f t="shared" si="234"/>
        <v>-1</v>
      </c>
      <c r="AK251" s="487">
        <f t="shared" si="235"/>
        <v>-1</v>
      </c>
      <c r="AL251" s="487">
        <f t="shared" si="236"/>
        <v>-1</v>
      </c>
      <c r="AM251" s="487">
        <f t="shared" si="237"/>
        <v>-1</v>
      </c>
      <c r="AN251" s="487">
        <f t="shared" si="238"/>
        <v>-1</v>
      </c>
      <c r="AO251" s="487">
        <f t="shared" si="238"/>
        <v>-1</v>
      </c>
      <c r="AP251" s="487">
        <f t="shared" si="238"/>
        <v>0</v>
      </c>
      <c r="AQ251" s="487">
        <f t="shared" si="238"/>
        <v>-1</v>
      </c>
      <c r="AR251" s="487">
        <f t="shared" si="238"/>
        <v>-1</v>
      </c>
      <c r="AS251" s="487">
        <f t="shared" si="238"/>
        <v>0</v>
      </c>
      <c r="AT251" s="487">
        <f t="shared" si="238"/>
        <v>0</v>
      </c>
      <c r="AU251" s="493">
        <f t="shared" si="238"/>
        <v>0</v>
      </c>
      <c r="AV251" s="488" t="str">
        <f t="shared" si="239"/>
        <v/>
      </c>
      <c r="AW251" s="487" t="str">
        <f t="shared" si="240"/>
        <v/>
      </c>
      <c r="AX251" s="487" t="str">
        <f t="shared" si="241"/>
        <v/>
      </c>
      <c r="AY251" s="487" t="str">
        <f t="shared" si="242"/>
        <v/>
      </c>
      <c r="AZ251" s="487">
        <f t="shared" si="243"/>
        <v>0</v>
      </c>
      <c r="BA251" s="487">
        <f t="shared" si="244"/>
        <v>0</v>
      </c>
      <c r="BB251" s="487">
        <f t="shared" si="245"/>
        <v>0</v>
      </c>
      <c r="BC251" s="487">
        <f t="shared" si="246"/>
        <v>0</v>
      </c>
      <c r="BD251" s="487">
        <f t="shared" si="247"/>
        <v>0</v>
      </c>
      <c r="BE251" s="487">
        <f t="shared" si="248"/>
        <v>0</v>
      </c>
      <c r="BF251" s="487" t="str">
        <f t="shared" si="249"/>
        <v/>
      </c>
      <c r="BG251" s="487">
        <f t="shared" si="250"/>
        <v>0</v>
      </c>
      <c r="BH251" s="487">
        <f t="shared" si="251"/>
        <v>0</v>
      </c>
      <c r="BI251" s="487" t="str">
        <f t="shared" si="252"/>
        <v/>
      </c>
      <c r="BJ251" s="487" t="str">
        <f t="shared" si="253"/>
        <v/>
      </c>
      <c r="BK251" s="489" t="str">
        <f t="shared" si="254"/>
        <v/>
      </c>
      <c r="BL251" s="495" t="str">
        <f t="shared" si="255"/>
        <v/>
      </c>
      <c r="BM251" s="487" t="str">
        <f t="shared" si="256"/>
        <v/>
      </c>
      <c r="BN251" s="487" t="str">
        <f t="shared" si="257"/>
        <v/>
      </c>
      <c r="BO251" s="487" t="str">
        <f t="shared" si="258"/>
        <v/>
      </c>
      <c r="BP251" s="487">
        <f t="shared" si="259"/>
        <v>0</v>
      </c>
      <c r="BQ251" s="487">
        <f t="shared" si="260"/>
        <v>0</v>
      </c>
      <c r="BR251" s="487">
        <f t="shared" si="261"/>
        <v>0</v>
      </c>
      <c r="BS251" s="487">
        <f t="shared" si="262"/>
        <v>0</v>
      </c>
      <c r="BT251" s="487">
        <f t="shared" si="263"/>
        <v>0</v>
      </c>
      <c r="BU251" s="487">
        <f t="shared" si="264"/>
        <v>0</v>
      </c>
      <c r="BV251" s="487" t="str">
        <f t="shared" si="265"/>
        <v/>
      </c>
      <c r="BW251" s="487">
        <f t="shared" si="266"/>
        <v>0</v>
      </c>
      <c r="BX251" s="487">
        <f t="shared" si="267"/>
        <v>0</v>
      </c>
      <c r="BY251" s="487" t="str">
        <f t="shared" si="268"/>
        <v/>
      </c>
      <c r="BZ251" s="487" t="str">
        <f t="shared" si="269"/>
        <v/>
      </c>
      <c r="CA251" s="489" t="str">
        <f t="shared" si="270"/>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230"/>
        <v>0</v>
      </c>
      <c r="AG252" s="487">
        <f t="shared" si="231"/>
        <v>0</v>
      </c>
      <c r="AH252" s="487">
        <f t="shared" si="232"/>
        <v>0</v>
      </c>
      <c r="AI252" s="487">
        <f t="shared" si="233"/>
        <v>0</v>
      </c>
      <c r="AJ252" s="487">
        <f t="shared" si="234"/>
        <v>-1</v>
      </c>
      <c r="AK252" s="487">
        <f t="shared" si="235"/>
        <v>-1</v>
      </c>
      <c r="AL252" s="487">
        <f t="shared" si="236"/>
        <v>-1</v>
      </c>
      <c r="AM252" s="487">
        <f t="shared" si="237"/>
        <v>-1</v>
      </c>
      <c r="AN252" s="487">
        <f t="shared" si="238"/>
        <v>-1</v>
      </c>
      <c r="AO252" s="487">
        <f t="shared" si="238"/>
        <v>-1</v>
      </c>
      <c r="AP252" s="487">
        <f t="shared" si="238"/>
        <v>0</v>
      </c>
      <c r="AQ252" s="487">
        <f t="shared" si="238"/>
        <v>-1</v>
      </c>
      <c r="AR252" s="487">
        <f t="shared" si="238"/>
        <v>-1</v>
      </c>
      <c r="AS252" s="487">
        <f t="shared" si="238"/>
        <v>0</v>
      </c>
      <c r="AT252" s="487">
        <f t="shared" si="238"/>
        <v>0</v>
      </c>
      <c r="AU252" s="493">
        <f t="shared" si="238"/>
        <v>0</v>
      </c>
      <c r="AV252" s="488" t="str">
        <f t="shared" si="239"/>
        <v/>
      </c>
      <c r="AW252" s="487" t="str">
        <f t="shared" si="240"/>
        <v/>
      </c>
      <c r="AX252" s="487" t="str">
        <f t="shared" si="241"/>
        <v/>
      </c>
      <c r="AY252" s="487" t="str">
        <f t="shared" si="242"/>
        <v/>
      </c>
      <c r="AZ252" s="487">
        <f t="shared" si="243"/>
        <v>0</v>
      </c>
      <c r="BA252" s="487">
        <f t="shared" si="244"/>
        <v>0</v>
      </c>
      <c r="BB252" s="487">
        <f t="shared" si="245"/>
        <v>0</v>
      </c>
      <c r="BC252" s="487">
        <f t="shared" si="246"/>
        <v>0</v>
      </c>
      <c r="BD252" s="487">
        <f t="shared" si="247"/>
        <v>0</v>
      </c>
      <c r="BE252" s="487">
        <f t="shared" si="248"/>
        <v>0</v>
      </c>
      <c r="BF252" s="487" t="str">
        <f t="shared" si="249"/>
        <v/>
      </c>
      <c r="BG252" s="487">
        <f t="shared" si="250"/>
        <v>0</v>
      </c>
      <c r="BH252" s="487">
        <f t="shared" si="251"/>
        <v>0</v>
      </c>
      <c r="BI252" s="487" t="str">
        <f t="shared" si="252"/>
        <v/>
      </c>
      <c r="BJ252" s="487" t="str">
        <f t="shared" si="253"/>
        <v/>
      </c>
      <c r="BK252" s="489" t="str">
        <f t="shared" si="254"/>
        <v/>
      </c>
      <c r="BL252" s="495" t="str">
        <f t="shared" si="255"/>
        <v/>
      </c>
      <c r="BM252" s="487" t="str">
        <f t="shared" si="256"/>
        <v/>
      </c>
      <c r="BN252" s="487" t="str">
        <f t="shared" si="257"/>
        <v/>
      </c>
      <c r="BO252" s="487" t="str">
        <f t="shared" si="258"/>
        <v/>
      </c>
      <c r="BP252" s="487">
        <f t="shared" si="259"/>
        <v>0</v>
      </c>
      <c r="BQ252" s="487">
        <f t="shared" si="260"/>
        <v>0</v>
      </c>
      <c r="BR252" s="487">
        <f t="shared" si="261"/>
        <v>0</v>
      </c>
      <c r="BS252" s="487">
        <f t="shared" si="262"/>
        <v>0</v>
      </c>
      <c r="BT252" s="487">
        <f t="shared" si="263"/>
        <v>0</v>
      </c>
      <c r="BU252" s="487">
        <f t="shared" si="264"/>
        <v>0</v>
      </c>
      <c r="BV252" s="487" t="str">
        <f t="shared" si="265"/>
        <v/>
      </c>
      <c r="BW252" s="487">
        <f t="shared" si="266"/>
        <v>0</v>
      </c>
      <c r="BX252" s="487">
        <f t="shared" si="267"/>
        <v>0</v>
      </c>
      <c r="BY252" s="487" t="str">
        <f t="shared" si="268"/>
        <v/>
      </c>
      <c r="BZ252" s="487" t="str">
        <f t="shared" si="269"/>
        <v/>
      </c>
      <c r="CA252" s="489" t="str">
        <f t="shared" si="270"/>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230"/>
        <v>0</v>
      </c>
      <c r="AG253" s="487">
        <f t="shared" si="231"/>
        <v>0</v>
      </c>
      <c r="AH253" s="487">
        <f t="shared" si="232"/>
        <v>0</v>
      </c>
      <c r="AI253" s="487">
        <f t="shared" si="233"/>
        <v>0</v>
      </c>
      <c r="AJ253" s="487">
        <f t="shared" si="234"/>
        <v>-1</v>
      </c>
      <c r="AK253" s="487">
        <f t="shared" si="235"/>
        <v>-1</v>
      </c>
      <c r="AL253" s="487">
        <f t="shared" si="236"/>
        <v>-1</v>
      </c>
      <c r="AM253" s="487">
        <f t="shared" si="237"/>
        <v>-1</v>
      </c>
      <c r="AN253" s="487">
        <f t="shared" si="238"/>
        <v>-1</v>
      </c>
      <c r="AO253" s="487">
        <f t="shared" si="238"/>
        <v>-1</v>
      </c>
      <c r="AP253" s="487">
        <f t="shared" si="238"/>
        <v>0</v>
      </c>
      <c r="AQ253" s="487">
        <f t="shared" si="238"/>
        <v>-1</v>
      </c>
      <c r="AR253" s="487">
        <f t="shared" si="238"/>
        <v>-1</v>
      </c>
      <c r="AS253" s="487">
        <f t="shared" si="238"/>
        <v>0</v>
      </c>
      <c r="AT253" s="487">
        <f t="shared" si="238"/>
        <v>0</v>
      </c>
      <c r="AU253" s="493">
        <f t="shared" si="238"/>
        <v>0</v>
      </c>
      <c r="AV253" s="488" t="str">
        <f t="shared" si="239"/>
        <v/>
      </c>
      <c r="AW253" s="487" t="str">
        <f t="shared" si="240"/>
        <v/>
      </c>
      <c r="AX253" s="487" t="str">
        <f t="shared" si="241"/>
        <v/>
      </c>
      <c r="AY253" s="487" t="str">
        <f t="shared" si="242"/>
        <v/>
      </c>
      <c r="AZ253" s="487">
        <f t="shared" si="243"/>
        <v>0</v>
      </c>
      <c r="BA253" s="487">
        <f t="shared" si="244"/>
        <v>0</v>
      </c>
      <c r="BB253" s="487">
        <f t="shared" si="245"/>
        <v>0</v>
      </c>
      <c r="BC253" s="487">
        <f t="shared" si="246"/>
        <v>0</v>
      </c>
      <c r="BD253" s="487">
        <f t="shared" si="247"/>
        <v>0</v>
      </c>
      <c r="BE253" s="487">
        <f t="shared" si="248"/>
        <v>0</v>
      </c>
      <c r="BF253" s="487" t="str">
        <f t="shared" si="249"/>
        <v/>
      </c>
      <c r="BG253" s="487">
        <f t="shared" si="250"/>
        <v>0</v>
      </c>
      <c r="BH253" s="487">
        <f t="shared" si="251"/>
        <v>0</v>
      </c>
      <c r="BI253" s="487" t="str">
        <f t="shared" si="252"/>
        <v/>
      </c>
      <c r="BJ253" s="487" t="str">
        <f t="shared" si="253"/>
        <v/>
      </c>
      <c r="BK253" s="489" t="str">
        <f t="shared" si="254"/>
        <v/>
      </c>
      <c r="BL253" s="495" t="str">
        <f t="shared" si="255"/>
        <v/>
      </c>
      <c r="BM253" s="487" t="str">
        <f t="shared" si="256"/>
        <v/>
      </c>
      <c r="BN253" s="487" t="str">
        <f t="shared" si="257"/>
        <v/>
      </c>
      <c r="BO253" s="487" t="str">
        <f t="shared" si="258"/>
        <v/>
      </c>
      <c r="BP253" s="487">
        <f t="shared" si="259"/>
        <v>0</v>
      </c>
      <c r="BQ253" s="487">
        <f t="shared" si="260"/>
        <v>0</v>
      </c>
      <c r="BR253" s="487">
        <f t="shared" si="261"/>
        <v>0</v>
      </c>
      <c r="BS253" s="487">
        <f t="shared" si="262"/>
        <v>0</v>
      </c>
      <c r="BT253" s="487">
        <f t="shared" si="263"/>
        <v>0</v>
      </c>
      <c r="BU253" s="487">
        <f t="shared" si="264"/>
        <v>0</v>
      </c>
      <c r="BV253" s="487" t="str">
        <f t="shared" si="265"/>
        <v/>
      </c>
      <c r="BW253" s="487">
        <f t="shared" si="266"/>
        <v>0</v>
      </c>
      <c r="BX253" s="487">
        <f t="shared" si="267"/>
        <v>0</v>
      </c>
      <c r="BY253" s="487" t="str">
        <f t="shared" si="268"/>
        <v/>
      </c>
      <c r="BZ253" s="487" t="str">
        <f t="shared" si="269"/>
        <v/>
      </c>
      <c r="CA253" s="489" t="str">
        <f t="shared" si="270"/>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230"/>
        <v>0</v>
      </c>
      <c r="AG254" s="487">
        <f t="shared" si="231"/>
        <v>0</v>
      </c>
      <c r="AH254" s="487">
        <f t="shared" si="232"/>
        <v>0</v>
      </c>
      <c r="AI254" s="487">
        <f t="shared" si="233"/>
        <v>0</v>
      </c>
      <c r="AJ254" s="487">
        <f t="shared" si="234"/>
        <v>-1</v>
      </c>
      <c r="AK254" s="487">
        <f t="shared" si="235"/>
        <v>-1</v>
      </c>
      <c r="AL254" s="487">
        <f t="shared" si="236"/>
        <v>-1</v>
      </c>
      <c r="AM254" s="487">
        <f t="shared" si="237"/>
        <v>-1</v>
      </c>
      <c r="AN254" s="487">
        <f t="shared" si="238"/>
        <v>-1</v>
      </c>
      <c r="AO254" s="487">
        <f t="shared" si="238"/>
        <v>-1</v>
      </c>
      <c r="AP254" s="487">
        <f t="shared" si="238"/>
        <v>0</v>
      </c>
      <c r="AQ254" s="487">
        <f t="shared" si="238"/>
        <v>-1</v>
      </c>
      <c r="AR254" s="487">
        <f t="shared" si="238"/>
        <v>-1</v>
      </c>
      <c r="AS254" s="487">
        <f t="shared" si="238"/>
        <v>0</v>
      </c>
      <c r="AT254" s="487">
        <f t="shared" si="238"/>
        <v>0</v>
      </c>
      <c r="AU254" s="493">
        <f t="shared" si="238"/>
        <v>0</v>
      </c>
      <c r="AV254" s="488" t="str">
        <f t="shared" si="239"/>
        <v/>
      </c>
      <c r="AW254" s="487" t="str">
        <f t="shared" si="240"/>
        <v/>
      </c>
      <c r="AX254" s="487" t="str">
        <f t="shared" si="241"/>
        <v/>
      </c>
      <c r="AY254" s="487" t="str">
        <f t="shared" si="242"/>
        <v/>
      </c>
      <c r="AZ254" s="487">
        <f t="shared" si="243"/>
        <v>0</v>
      </c>
      <c r="BA254" s="487">
        <f t="shared" si="244"/>
        <v>0</v>
      </c>
      <c r="BB254" s="487">
        <f t="shared" si="245"/>
        <v>0</v>
      </c>
      <c r="BC254" s="487">
        <f t="shared" si="246"/>
        <v>0</v>
      </c>
      <c r="BD254" s="487">
        <f t="shared" si="247"/>
        <v>0</v>
      </c>
      <c r="BE254" s="487">
        <f t="shared" si="248"/>
        <v>0</v>
      </c>
      <c r="BF254" s="487" t="str">
        <f t="shared" si="249"/>
        <v/>
      </c>
      <c r="BG254" s="487">
        <f t="shared" si="250"/>
        <v>0</v>
      </c>
      <c r="BH254" s="487">
        <f t="shared" si="251"/>
        <v>0</v>
      </c>
      <c r="BI254" s="487" t="str">
        <f t="shared" si="252"/>
        <v/>
      </c>
      <c r="BJ254" s="487" t="str">
        <f t="shared" si="253"/>
        <v/>
      </c>
      <c r="BK254" s="489" t="str">
        <f t="shared" si="254"/>
        <v/>
      </c>
      <c r="BL254" s="495" t="str">
        <f t="shared" si="255"/>
        <v/>
      </c>
      <c r="BM254" s="487" t="str">
        <f t="shared" si="256"/>
        <v/>
      </c>
      <c r="BN254" s="487" t="str">
        <f t="shared" si="257"/>
        <v/>
      </c>
      <c r="BO254" s="487" t="str">
        <f t="shared" si="258"/>
        <v/>
      </c>
      <c r="BP254" s="487">
        <f t="shared" si="259"/>
        <v>0</v>
      </c>
      <c r="BQ254" s="487">
        <f t="shared" si="260"/>
        <v>0</v>
      </c>
      <c r="BR254" s="487">
        <f t="shared" si="261"/>
        <v>0</v>
      </c>
      <c r="BS254" s="487">
        <f t="shared" si="262"/>
        <v>0</v>
      </c>
      <c r="BT254" s="487">
        <f t="shared" si="263"/>
        <v>0</v>
      </c>
      <c r="BU254" s="487">
        <f t="shared" si="264"/>
        <v>0</v>
      </c>
      <c r="BV254" s="487" t="str">
        <f t="shared" si="265"/>
        <v/>
      </c>
      <c r="BW254" s="487">
        <f t="shared" si="266"/>
        <v>0</v>
      </c>
      <c r="BX254" s="487">
        <f t="shared" si="267"/>
        <v>0</v>
      </c>
      <c r="BY254" s="487" t="str">
        <f t="shared" si="268"/>
        <v/>
      </c>
      <c r="BZ254" s="487" t="str">
        <f t="shared" si="269"/>
        <v/>
      </c>
      <c r="CA254" s="489" t="str">
        <f t="shared" si="270"/>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si="230"/>
        <v>0</v>
      </c>
      <c r="AG255" s="487">
        <f t="shared" si="231"/>
        <v>0</v>
      </c>
      <c r="AH255" s="487">
        <f t="shared" si="232"/>
        <v>0</v>
      </c>
      <c r="AI255" s="487">
        <f t="shared" si="233"/>
        <v>0</v>
      </c>
      <c r="AJ255" s="487">
        <f t="shared" si="234"/>
        <v>-1</v>
      </c>
      <c r="AK255" s="487">
        <f t="shared" si="235"/>
        <v>-1</v>
      </c>
      <c r="AL255" s="487">
        <f t="shared" si="236"/>
        <v>-1</v>
      </c>
      <c r="AM255" s="487">
        <f t="shared" si="237"/>
        <v>-1</v>
      </c>
      <c r="AN255" s="487">
        <f t="shared" ref="AN255:AU270" si="271">AN254</f>
        <v>-1</v>
      </c>
      <c r="AO255" s="487">
        <f t="shared" si="271"/>
        <v>-1</v>
      </c>
      <c r="AP255" s="487">
        <f t="shared" si="271"/>
        <v>0</v>
      </c>
      <c r="AQ255" s="487">
        <f t="shared" si="271"/>
        <v>-1</v>
      </c>
      <c r="AR255" s="487">
        <f t="shared" si="271"/>
        <v>-1</v>
      </c>
      <c r="AS255" s="487">
        <f t="shared" si="271"/>
        <v>0</v>
      </c>
      <c r="AT255" s="487">
        <f t="shared" si="271"/>
        <v>0</v>
      </c>
      <c r="AU255" s="493">
        <f t="shared" si="271"/>
        <v>0</v>
      </c>
      <c r="AV255" s="488" t="str">
        <f t="shared" si="239"/>
        <v/>
      </c>
      <c r="AW255" s="487" t="str">
        <f t="shared" si="240"/>
        <v/>
      </c>
      <c r="AX255" s="487" t="str">
        <f t="shared" si="241"/>
        <v/>
      </c>
      <c r="AY255" s="487" t="str">
        <f t="shared" si="242"/>
        <v/>
      </c>
      <c r="AZ255" s="487">
        <f t="shared" si="243"/>
        <v>0</v>
      </c>
      <c r="BA255" s="487">
        <f t="shared" si="244"/>
        <v>0</v>
      </c>
      <c r="BB255" s="487">
        <f t="shared" si="245"/>
        <v>0</v>
      </c>
      <c r="BC255" s="487">
        <f t="shared" si="246"/>
        <v>0</v>
      </c>
      <c r="BD255" s="487">
        <f t="shared" si="247"/>
        <v>0</v>
      </c>
      <c r="BE255" s="487">
        <f t="shared" si="248"/>
        <v>0</v>
      </c>
      <c r="BF255" s="487" t="str">
        <f t="shared" si="249"/>
        <v/>
      </c>
      <c r="BG255" s="487">
        <f t="shared" si="250"/>
        <v>0</v>
      </c>
      <c r="BH255" s="487">
        <f t="shared" si="251"/>
        <v>0</v>
      </c>
      <c r="BI255" s="487" t="str">
        <f t="shared" si="252"/>
        <v/>
      </c>
      <c r="BJ255" s="487" t="str">
        <f t="shared" si="253"/>
        <v/>
      </c>
      <c r="BK255" s="489" t="str">
        <f t="shared" si="254"/>
        <v/>
      </c>
      <c r="BL255" s="495" t="str">
        <f t="shared" si="255"/>
        <v/>
      </c>
      <c r="BM255" s="487" t="str">
        <f t="shared" si="256"/>
        <v/>
      </c>
      <c r="BN255" s="487" t="str">
        <f t="shared" si="257"/>
        <v/>
      </c>
      <c r="BO255" s="487" t="str">
        <f t="shared" si="258"/>
        <v/>
      </c>
      <c r="BP255" s="487">
        <f t="shared" si="259"/>
        <v>0</v>
      </c>
      <c r="BQ255" s="487">
        <f t="shared" si="260"/>
        <v>0</v>
      </c>
      <c r="BR255" s="487">
        <f t="shared" si="261"/>
        <v>0</v>
      </c>
      <c r="BS255" s="487">
        <f t="shared" si="262"/>
        <v>0</v>
      </c>
      <c r="BT255" s="487">
        <f t="shared" si="263"/>
        <v>0</v>
      </c>
      <c r="BU255" s="487">
        <f t="shared" si="264"/>
        <v>0</v>
      </c>
      <c r="BV255" s="487" t="str">
        <f t="shared" si="265"/>
        <v/>
      </c>
      <c r="BW255" s="487">
        <f t="shared" si="266"/>
        <v>0</v>
      </c>
      <c r="BX255" s="487">
        <f t="shared" si="267"/>
        <v>0</v>
      </c>
      <c r="BY255" s="487" t="str">
        <f t="shared" si="268"/>
        <v/>
      </c>
      <c r="BZ255" s="487" t="str">
        <f t="shared" si="269"/>
        <v/>
      </c>
      <c r="CA255" s="489" t="str">
        <f t="shared" si="270"/>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230"/>
        <v>0</v>
      </c>
      <c r="AG256" s="487">
        <f t="shared" si="231"/>
        <v>0</v>
      </c>
      <c r="AH256" s="487">
        <f t="shared" si="232"/>
        <v>0</v>
      </c>
      <c r="AI256" s="487">
        <f t="shared" si="233"/>
        <v>0</v>
      </c>
      <c r="AJ256" s="487">
        <f t="shared" si="234"/>
        <v>-1</v>
      </c>
      <c r="AK256" s="487">
        <f t="shared" si="235"/>
        <v>-1</v>
      </c>
      <c r="AL256" s="487">
        <f t="shared" si="236"/>
        <v>-1</v>
      </c>
      <c r="AM256" s="487">
        <f t="shared" si="237"/>
        <v>-1</v>
      </c>
      <c r="AN256" s="487">
        <f t="shared" si="271"/>
        <v>-1</v>
      </c>
      <c r="AO256" s="487">
        <f t="shared" si="271"/>
        <v>-1</v>
      </c>
      <c r="AP256" s="487">
        <f t="shared" si="271"/>
        <v>0</v>
      </c>
      <c r="AQ256" s="487">
        <f t="shared" si="271"/>
        <v>-1</v>
      </c>
      <c r="AR256" s="487">
        <f t="shared" si="271"/>
        <v>-1</v>
      </c>
      <c r="AS256" s="487">
        <f t="shared" si="271"/>
        <v>0</v>
      </c>
      <c r="AT256" s="487">
        <f t="shared" si="271"/>
        <v>0</v>
      </c>
      <c r="AU256" s="493">
        <f t="shared" si="271"/>
        <v>0</v>
      </c>
      <c r="AV256" s="488" t="str">
        <f t="shared" si="239"/>
        <v/>
      </c>
      <c r="AW256" s="487" t="str">
        <f t="shared" si="240"/>
        <v/>
      </c>
      <c r="AX256" s="487" t="str">
        <f t="shared" si="241"/>
        <v/>
      </c>
      <c r="AY256" s="487" t="str">
        <f t="shared" si="242"/>
        <v/>
      </c>
      <c r="AZ256" s="487">
        <f t="shared" si="243"/>
        <v>0</v>
      </c>
      <c r="BA256" s="487">
        <f t="shared" si="244"/>
        <v>0</v>
      </c>
      <c r="BB256" s="487">
        <f t="shared" si="245"/>
        <v>0</v>
      </c>
      <c r="BC256" s="487">
        <f t="shared" si="246"/>
        <v>0</v>
      </c>
      <c r="BD256" s="487">
        <f t="shared" si="247"/>
        <v>0</v>
      </c>
      <c r="BE256" s="487">
        <f t="shared" si="248"/>
        <v>0</v>
      </c>
      <c r="BF256" s="487" t="str">
        <f t="shared" si="249"/>
        <v/>
      </c>
      <c r="BG256" s="487">
        <f t="shared" si="250"/>
        <v>0</v>
      </c>
      <c r="BH256" s="487">
        <f t="shared" si="251"/>
        <v>0</v>
      </c>
      <c r="BI256" s="487" t="str">
        <f t="shared" si="252"/>
        <v/>
      </c>
      <c r="BJ256" s="487" t="str">
        <f t="shared" si="253"/>
        <v/>
      </c>
      <c r="BK256" s="489" t="str">
        <f t="shared" si="254"/>
        <v/>
      </c>
      <c r="BL256" s="495" t="str">
        <f t="shared" si="255"/>
        <v/>
      </c>
      <c r="BM256" s="487" t="str">
        <f t="shared" si="256"/>
        <v/>
      </c>
      <c r="BN256" s="487" t="str">
        <f t="shared" si="257"/>
        <v/>
      </c>
      <c r="BO256" s="487" t="str">
        <f t="shared" si="258"/>
        <v/>
      </c>
      <c r="BP256" s="487">
        <f t="shared" si="259"/>
        <v>0</v>
      </c>
      <c r="BQ256" s="487">
        <f t="shared" si="260"/>
        <v>0</v>
      </c>
      <c r="BR256" s="487">
        <f t="shared" si="261"/>
        <v>0</v>
      </c>
      <c r="BS256" s="487">
        <f t="shared" si="262"/>
        <v>0</v>
      </c>
      <c r="BT256" s="487">
        <f t="shared" si="263"/>
        <v>0</v>
      </c>
      <c r="BU256" s="487">
        <f t="shared" si="264"/>
        <v>0</v>
      </c>
      <c r="BV256" s="487" t="str">
        <f t="shared" si="265"/>
        <v/>
      </c>
      <c r="BW256" s="487">
        <f t="shared" si="266"/>
        <v>0</v>
      </c>
      <c r="BX256" s="487">
        <f t="shared" si="267"/>
        <v>0</v>
      </c>
      <c r="BY256" s="487" t="str">
        <f t="shared" si="268"/>
        <v/>
      </c>
      <c r="BZ256" s="487" t="str">
        <f t="shared" si="269"/>
        <v/>
      </c>
      <c r="CA256" s="489" t="str">
        <f t="shared" si="270"/>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230"/>
        <v>0</v>
      </c>
      <c r="AG257" s="487">
        <f t="shared" si="231"/>
        <v>0</v>
      </c>
      <c r="AH257" s="487">
        <f t="shared" si="232"/>
        <v>0</v>
      </c>
      <c r="AI257" s="487">
        <f t="shared" si="233"/>
        <v>0</v>
      </c>
      <c r="AJ257" s="487">
        <f t="shared" si="234"/>
        <v>-1</v>
      </c>
      <c r="AK257" s="487">
        <f t="shared" si="235"/>
        <v>-1</v>
      </c>
      <c r="AL257" s="487">
        <f t="shared" si="236"/>
        <v>-1</v>
      </c>
      <c r="AM257" s="487">
        <f t="shared" si="237"/>
        <v>-1</v>
      </c>
      <c r="AN257" s="487">
        <f t="shared" si="271"/>
        <v>-1</v>
      </c>
      <c r="AO257" s="487">
        <f t="shared" si="271"/>
        <v>-1</v>
      </c>
      <c r="AP257" s="487">
        <f t="shared" si="271"/>
        <v>0</v>
      </c>
      <c r="AQ257" s="487">
        <f t="shared" si="271"/>
        <v>-1</v>
      </c>
      <c r="AR257" s="487">
        <f t="shared" si="271"/>
        <v>-1</v>
      </c>
      <c r="AS257" s="487">
        <f t="shared" si="271"/>
        <v>0</v>
      </c>
      <c r="AT257" s="487">
        <f t="shared" si="271"/>
        <v>0</v>
      </c>
      <c r="AU257" s="493">
        <f t="shared" si="271"/>
        <v>0</v>
      </c>
      <c r="AV257" s="488" t="str">
        <f t="shared" si="239"/>
        <v/>
      </c>
      <c r="AW257" s="487" t="str">
        <f t="shared" si="240"/>
        <v/>
      </c>
      <c r="AX257" s="487" t="str">
        <f t="shared" si="241"/>
        <v/>
      </c>
      <c r="AY257" s="487" t="str">
        <f t="shared" si="242"/>
        <v/>
      </c>
      <c r="AZ257" s="487">
        <f t="shared" si="243"/>
        <v>0</v>
      </c>
      <c r="BA257" s="487">
        <f t="shared" si="244"/>
        <v>0</v>
      </c>
      <c r="BB257" s="487">
        <f t="shared" si="245"/>
        <v>0</v>
      </c>
      <c r="BC257" s="487">
        <f t="shared" si="246"/>
        <v>0</v>
      </c>
      <c r="BD257" s="487">
        <f t="shared" si="247"/>
        <v>0</v>
      </c>
      <c r="BE257" s="487">
        <f t="shared" si="248"/>
        <v>0</v>
      </c>
      <c r="BF257" s="487" t="str">
        <f t="shared" si="249"/>
        <v/>
      </c>
      <c r="BG257" s="487">
        <f t="shared" si="250"/>
        <v>0</v>
      </c>
      <c r="BH257" s="487">
        <f t="shared" si="251"/>
        <v>0</v>
      </c>
      <c r="BI257" s="487" t="str">
        <f t="shared" si="252"/>
        <v/>
      </c>
      <c r="BJ257" s="487" t="str">
        <f t="shared" si="253"/>
        <v/>
      </c>
      <c r="BK257" s="489" t="str">
        <f t="shared" si="254"/>
        <v/>
      </c>
      <c r="BL257" s="495" t="str">
        <f t="shared" si="255"/>
        <v/>
      </c>
      <c r="BM257" s="487" t="str">
        <f t="shared" si="256"/>
        <v/>
      </c>
      <c r="BN257" s="487" t="str">
        <f t="shared" si="257"/>
        <v/>
      </c>
      <c r="BO257" s="487" t="str">
        <f t="shared" si="258"/>
        <v/>
      </c>
      <c r="BP257" s="487">
        <f t="shared" si="259"/>
        <v>0</v>
      </c>
      <c r="BQ257" s="487">
        <f t="shared" si="260"/>
        <v>0</v>
      </c>
      <c r="BR257" s="487">
        <f t="shared" si="261"/>
        <v>0</v>
      </c>
      <c r="BS257" s="487">
        <f t="shared" si="262"/>
        <v>0</v>
      </c>
      <c r="BT257" s="487">
        <f t="shared" si="263"/>
        <v>0</v>
      </c>
      <c r="BU257" s="487">
        <f t="shared" si="264"/>
        <v>0</v>
      </c>
      <c r="BV257" s="487" t="str">
        <f t="shared" si="265"/>
        <v/>
      </c>
      <c r="BW257" s="487">
        <f t="shared" si="266"/>
        <v>0</v>
      </c>
      <c r="BX257" s="487">
        <f t="shared" si="267"/>
        <v>0</v>
      </c>
      <c r="BY257" s="487" t="str">
        <f t="shared" si="268"/>
        <v/>
      </c>
      <c r="BZ257" s="487" t="str">
        <f t="shared" si="269"/>
        <v/>
      </c>
      <c r="CA257" s="489" t="str">
        <f t="shared" si="270"/>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230"/>
        <v>0</v>
      </c>
      <c r="AG258" s="487">
        <f t="shared" si="231"/>
        <v>0</v>
      </c>
      <c r="AH258" s="487">
        <f t="shared" si="232"/>
        <v>0</v>
      </c>
      <c r="AI258" s="487">
        <f t="shared" si="233"/>
        <v>0</v>
      </c>
      <c r="AJ258" s="487">
        <f t="shared" si="234"/>
        <v>-1</v>
      </c>
      <c r="AK258" s="487">
        <f t="shared" si="235"/>
        <v>-1</v>
      </c>
      <c r="AL258" s="487">
        <f t="shared" si="236"/>
        <v>-1</v>
      </c>
      <c r="AM258" s="487">
        <f t="shared" si="237"/>
        <v>-1</v>
      </c>
      <c r="AN258" s="487">
        <f t="shared" si="271"/>
        <v>-1</v>
      </c>
      <c r="AO258" s="487">
        <f t="shared" si="271"/>
        <v>-1</v>
      </c>
      <c r="AP258" s="487">
        <f t="shared" si="271"/>
        <v>0</v>
      </c>
      <c r="AQ258" s="487">
        <f t="shared" si="271"/>
        <v>-1</v>
      </c>
      <c r="AR258" s="487">
        <f t="shared" si="271"/>
        <v>-1</v>
      </c>
      <c r="AS258" s="487">
        <f t="shared" si="271"/>
        <v>0</v>
      </c>
      <c r="AT258" s="487">
        <f t="shared" si="271"/>
        <v>0</v>
      </c>
      <c r="AU258" s="493">
        <f t="shared" si="271"/>
        <v>0</v>
      </c>
      <c r="AV258" s="488" t="str">
        <f t="shared" si="239"/>
        <v/>
      </c>
      <c r="AW258" s="487" t="str">
        <f t="shared" si="240"/>
        <v/>
      </c>
      <c r="AX258" s="487" t="str">
        <f t="shared" si="241"/>
        <v/>
      </c>
      <c r="AY258" s="487" t="str">
        <f t="shared" si="242"/>
        <v/>
      </c>
      <c r="AZ258" s="487">
        <f t="shared" si="243"/>
        <v>0</v>
      </c>
      <c r="BA258" s="487">
        <f t="shared" si="244"/>
        <v>0</v>
      </c>
      <c r="BB258" s="487">
        <f t="shared" si="245"/>
        <v>0</v>
      </c>
      <c r="BC258" s="487">
        <f t="shared" si="246"/>
        <v>0</v>
      </c>
      <c r="BD258" s="487">
        <f t="shared" si="247"/>
        <v>0</v>
      </c>
      <c r="BE258" s="487">
        <f t="shared" si="248"/>
        <v>0</v>
      </c>
      <c r="BF258" s="487" t="str">
        <f t="shared" si="249"/>
        <v/>
      </c>
      <c r="BG258" s="487">
        <f t="shared" si="250"/>
        <v>0</v>
      </c>
      <c r="BH258" s="487">
        <f t="shared" si="251"/>
        <v>0</v>
      </c>
      <c r="BI258" s="487" t="str">
        <f t="shared" si="252"/>
        <v/>
      </c>
      <c r="BJ258" s="487" t="str">
        <f t="shared" si="253"/>
        <v/>
      </c>
      <c r="BK258" s="489" t="str">
        <f t="shared" si="254"/>
        <v/>
      </c>
      <c r="BL258" s="495" t="str">
        <f t="shared" si="255"/>
        <v/>
      </c>
      <c r="BM258" s="487" t="str">
        <f t="shared" si="256"/>
        <v/>
      </c>
      <c r="BN258" s="487" t="str">
        <f t="shared" si="257"/>
        <v/>
      </c>
      <c r="BO258" s="487" t="str">
        <f t="shared" si="258"/>
        <v/>
      </c>
      <c r="BP258" s="487">
        <f t="shared" si="259"/>
        <v>0</v>
      </c>
      <c r="BQ258" s="487">
        <f t="shared" si="260"/>
        <v>0</v>
      </c>
      <c r="BR258" s="487">
        <f t="shared" si="261"/>
        <v>0</v>
      </c>
      <c r="BS258" s="487">
        <f t="shared" si="262"/>
        <v>0</v>
      </c>
      <c r="BT258" s="487">
        <f t="shared" si="263"/>
        <v>0</v>
      </c>
      <c r="BU258" s="487">
        <f t="shared" si="264"/>
        <v>0</v>
      </c>
      <c r="BV258" s="487" t="str">
        <f t="shared" si="265"/>
        <v/>
      </c>
      <c r="BW258" s="487">
        <f t="shared" si="266"/>
        <v>0</v>
      </c>
      <c r="BX258" s="487">
        <f t="shared" si="267"/>
        <v>0</v>
      </c>
      <c r="BY258" s="487" t="str">
        <f t="shared" si="268"/>
        <v/>
      </c>
      <c r="BZ258" s="487" t="str">
        <f t="shared" si="269"/>
        <v/>
      </c>
      <c r="CA258" s="489" t="str">
        <f t="shared" si="270"/>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230"/>
        <v>0</v>
      </c>
      <c r="AG259" s="487">
        <f t="shared" si="231"/>
        <v>0</v>
      </c>
      <c r="AH259" s="487">
        <f t="shared" si="232"/>
        <v>0</v>
      </c>
      <c r="AI259" s="487">
        <f t="shared" si="233"/>
        <v>0</v>
      </c>
      <c r="AJ259" s="487">
        <f t="shared" si="234"/>
        <v>-1</v>
      </c>
      <c r="AK259" s="487">
        <f t="shared" si="235"/>
        <v>-1</v>
      </c>
      <c r="AL259" s="487">
        <f t="shared" si="236"/>
        <v>-1</v>
      </c>
      <c r="AM259" s="487">
        <f t="shared" si="237"/>
        <v>-1</v>
      </c>
      <c r="AN259" s="487">
        <f t="shared" si="271"/>
        <v>-1</v>
      </c>
      <c r="AO259" s="487">
        <f t="shared" si="271"/>
        <v>-1</v>
      </c>
      <c r="AP259" s="487">
        <f t="shared" si="271"/>
        <v>0</v>
      </c>
      <c r="AQ259" s="487">
        <f t="shared" si="271"/>
        <v>-1</v>
      </c>
      <c r="AR259" s="487">
        <f t="shared" si="271"/>
        <v>-1</v>
      </c>
      <c r="AS259" s="487">
        <f t="shared" si="271"/>
        <v>0</v>
      </c>
      <c r="AT259" s="487">
        <f t="shared" si="271"/>
        <v>0</v>
      </c>
      <c r="AU259" s="493">
        <f t="shared" si="271"/>
        <v>0</v>
      </c>
      <c r="AV259" s="488" t="str">
        <f t="shared" si="239"/>
        <v/>
      </c>
      <c r="AW259" s="487" t="str">
        <f t="shared" si="240"/>
        <v/>
      </c>
      <c r="AX259" s="487" t="str">
        <f t="shared" si="241"/>
        <v/>
      </c>
      <c r="AY259" s="487" t="str">
        <f t="shared" si="242"/>
        <v/>
      </c>
      <c r="AZ259" s="487">
        <f t="shared" si="243"/>
        <v>0</v>
      </c>
      <c r="BA259" s="487">
        <f t="shared" si="244"/>
        <v>0</v>
      </c>
      <c r="BB259" s="487">
        <f t="shared" si="245"/>
        <v>0</v>
      </c>
      <c r="BC259" s="487">
        <f t="shared" si="246"/>
        <v>0</v>
      </c>
      <c r="BD259" s="487">
        <f t="shared" si="247"/>
        <v>0</v>
      </c>
      <c r="BE259" s="487">
        <f t="shared" si="248"/>
        <v>0</v>
      </c>
      <c r="BF259" s="487" t="str">
        <f t="shared" si="249"/>
        <v/>
      </c>
      <c r="BG259" s="487">
        <f t="shared" si="250"/>
        <v>0</v>
      </c>
      <c r="BH259" s="487">
        <f t="shared" si="251"/>
        <v>0</v>
      </c>
      <c r="BI259" s="487" t="str">
        <f t="shared" si="252"/>
        <v/>
      </c>
      <c r="BJ259" s="487" t="str">
        <f t="shared" si="253"/>
        <v/>
      </c>
      <c r="BK259" s="489" t="str">
        <f t="shared" si="254"/>
        <v/>
      </c>
      <c r="BL259" s="495" t="str">
        <f t="shared" si="255"/>
        <v/>
      </c>
      <c r="BM259" s="487" t="str">
        <f t="shared" si="256"/>
        <v/>
      </c>
      <c r="BN259" s="487" t="str">
        <f t="shared" si="257"/>
        <v/>
      </c>
      <c r="BO259" s="487" t="str">
        <f t="shared" si="258"/>
        <v/>
      </c>
      <c r="BP259" s="487">
        <f t="shared" si="259"/>
        <v>0</v>
      </c>
      <c r="BQ259" s="487">
        <f t="shared" si="260"/>
        <v>0</v>
      </c>
      <c r="BR259" s="487">
        <f t="shared" si="261"/>
        <v>0</v>
      </c>
      <c r="BS259" s="487">
        <f t="shared" si="262"/>
        <v>0</v>
      </c>
      <c r="BT259" s="487">
        <f t="shared" si="263"/>
        <v>0</v>
      </c>
      <c r="BU259" s="487">
        <f t="shared" si="264"/>
        <v>0</v>
      </c>
      <c r="BV259" s="487" t="str">
        <f t="shared" si="265"/>
        <v/>
      </c>
      <c r="BW259" s="487">
        <f t="shared" si="266"/>
        <v>0</v>
      </c>
      <c r="BX259" s="487">
        <f t="shared" si="267"/>
        <v>0</v>
      </c>
      <c r="BY259" s="487" t="str">
        <f t="shared" si="268"/>
        <v/>
      </c>
      <c r="BZ259" s="487" t="str">
        <f t="shared" si="269"/>
        <v/>
      </c>
      <c r="CA259" s="489" t="str">
        <f t="shared" si="270"/>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230"/>
        <v>0</v>
      </c>
      <c r="AG260" s="487">
        <f t="shared" si="231"/>
        <v>0</v>
      </c>
      <c r="AH260" s="487">
        <f t="shared" si="232"/>
        <v>0</v>
      </c>
      <c r="AI260" s="487">
        <f t="shared" si="233"/>
        <v>0</v>
      </c>
      <c r="AJ260" s="487">
        <f t="shared" si="234"/>
        <v>-1</v>
      </c>
      <c r="AK260" s="487">
        <f t="shared" si="235"/>
        <v>-1</v>
      </c>
      <c r="AL260" s="487">
        <f t="shared" si="236"/>
        <v>-1</v>
      </c>
      <c r="AM260" s="487">
        <f t="shared" si="237"/>
        <v>-1</v>
      </c>
      <c r="AN260" s="487">
        <f t="shared" si="271"/>
        <v>-1</v>
      </c>
      <c r="AO260" s="487">
        <f t="shared" si="271"/>
        <v>-1</v>
      </c>
      <c r="AP260" s="487">
        <f t="shared" si="271"/>
        <v>0</v>
      </c>
      <c r="AQ260" s="487">
        <f t="shared" si="271"/>
        <v>-1</v>
      </c>
      <c r="AR260" s="487">
        <f t="shared" si="271"/>
        <v>-1</v>
      </c>
      <c r="AS260" s="487">
        <f t="shared" si="271"/>
        <v>0</v>
      </c>
      <c r="AT260" s="487">
        <f t="shared" si="271"/>
        <v>0</v>
      </c>
      <c r="AU260" s="493">
        <f t="shared" si="271"/>
        <v>0</v>
      </c>
      <c r="AV260" s="488" t="str">
        <f t="shared" si="239"/>
        <v/>
      </c>
      <c r="AW260" s="487" t="str">
        <f t="shared" si="240"/>
        <v/>
      </c>
      <c r="AX260" s="487" t="str">
        <f t="shared" si="241"/>
        <v/>
      </c>
      <c r="AY260" s="487" t="str">
        <f t="shared" si="242"/>
        <v/>
      </c>
      <c r="AZ260" s="487">
        <f t="shared" si="243"/>
        <v>0</v>
      </c>
      <c r="BA260" s="487">
        <f t="shared" si="244"/>
        <v>0</v>
      </c>
      <c r="BB260" s="487">
        <f t="shared" si="245"/>
        <v>0</v>
      </c>
      <c r="BC260" s="487">
        <f t="shared" si="246"/>
        <v>0</v>
      </c>
      <c r="BD260" s="487">
        <f t="shared" si="247"/>
        <v>0</v>
      </c>
      <c r="BE260" s="487">
        <f t="shared" si="248"/>
        <v>0</v>
      </c>
      <c r="BF260" s="487" t="str">
        <f t="shared" si="249"/>
        <v/>
      </c>
      <c r="BG260" s="487">
        <f t="shared" si="250"/>
        <v>0</v>
      </c>
      <c r="BH260" s="487">
        <f t="shared" si="251"/>
        <v>0</v>
      </c>
      <c r="BI260" s="487" t="str">
        <f t="shared" si="252"/>
        <v/>
      </c>
      <c r="BJ260" s="487" t="str">
        <f t="shared" si="253"/>
        <v/>
      </c>
      <c r="BK260" s="489" t="str">
        <f t="shared" si="254"/>
        <v/>
      </c>
      <c r="BL260" s="495" t="str">
        <f t="shared" si="255"/>
        <v/>
      </c>
      <c r="BM260" s="487" t="str">
        <f t="shared" si="256"/>
        <v/>
      </c>
      <c r="BN260" s="487" t="str">
        <f t="shared" si="257"/>
        <v/>
      </c>
      <c r="BO260" s="487" t="str">
        <f t="shared" si="258"/>
        <v/>
      </c>
      <c r="BP260" s="487">
        <f t="shared" si="259"/>
        <v>0</v>
      </c>
      <c r="BQ260" s="487">
        <f t="shared" si="260"/>
        <v>0</v>
      </c>
      <c r="BR260" s="487">
        <f t="shared" si="261"/>
        <v>0</v>
      </c>
      <c r="BS260" s="487">
        <f t="shared" si="262"/>
        <v>0</v>
      </c>
      <c r="BT260" s="487">
        <f t="shared" si="263"/>
        <v>0</v>
      </c>
      <c r="BU260" s="487">
        <f t="shared" si="264"/>
        <v>0</v>
      </c>
      <c r="BV260" s="487" t="str">
        <f t="shared" si="265"/>
        <v/>
      </c>
      <c r="BW260" s="487">
        <f t="shared" si="266"/>
        <v>0</v>
      </c>
      <c r="BX260" s="487">
        <f t="shared" si="267"/>
        <v>0</v>
      </c>
      <c r="BY260" s="487" t="str">
        <f t="shared" si="268"/>
        <v/>
      </c>
      <c r="BZ260" s="487" t="str">
        <f t="shared" si="269"/>
        <v/>
      </c>
      <c r="CA260" s="489" t="str">
        <f t="shared" si="270"/>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230"/>
        <v>0</v>
      </c>
      <c r="AG261" s="487">
        <f t="shared" si="231"/>
        <v>0</v>
      </c>
      <c r="AH261" s="487">
        <f t="shared" si="232"/>
        <v>0</v>
      </c>
      <c r="AI261" s="487">
        <f t="shared" si="233"/>
        <v>0</v>
      </c>
      <c r="AJ261" s="487">
        <f t="shared" si="234"/>
        <v>-1</v>
      </c>
      <c r="AK261" s="487">
        <f t="shared" si="235"/>
        <v>-1</v>
      </c>
      <c r="AL261" s="487">
        <f t="shared" si="236"/>
        <v>-1</v>
      </c>
      <c r="AM261" s="487">
        <f t="shared" si="237"/>
        <v>-1</v>
      </c>
      <c r="AN261" s="487">
        <f t="shared" si="271"/>
        <v>-1</v>
      </c>
      <c r="AO261" s="487">
        <f t="shared" si="271"/>
        <v>-1</v>
      </c>
      <c r="AP261" s="487">
        <f t="shared" si="271"/>
        <v>0</v>
      </c>
      <c r="AQ261" s="487">
        <f t="shared" si="271"/>
        <v>-1</v>
      </c>
      <c r="AR261" s="487">
        <f t="shared" si="271"/>
        <v>-1</v>
      </c>
      <c r="AS261" s="487">
        <f t="shared" si="271"/>
        <v>0</v>
      </c>
      <c r="AT261" s="487">
        <f t="shared" si="271"/>
        <v>0</v>
      </c>
      <c r="AU261" s="493">
        <f t="shared" si="271"/>
        <v>0</v>
      </c>
      <c r="AV261" s="488" t="str">
        <f t="shared" si="239"/>
        <v/>
      </c>
      <c r="AW261" s="487" t="str">
        <f t="shared" si="240"/>
        <v/>
      </c>
      <c r="AX261" s="487" t="str">
        <f t="shared" si="241"/>
        <v/>
      </c>
      <c r="AY261" s="487" t="str">
        <f t="shared" si="242"/>
        <v/>
      </c>
      <c r="AZ261" s="487">
        <f t="shared" si="243"/>
        <v>0</v>
      </c>
      <c r="BA261" s="487">
        <f t="shared" si="244"/>
        <v>0</v>
      </c>
      <c r="BB261" s="487">
        <f t="shared" si="245"/>
        <v>0</v>
      </c>
      <c r="BC261" s="487">
        <f t="shared" si="246"/>
        <v>0</v>
      </c>
      <c r="BD261" s="487">
        <f t="shared" si="247"/>
        <v>0</v>
      </c>
      <c r="BE261" s="487">
        <f t="shared" si="248"/>
        <v>0</v>
      </c>
      <c r="BF261" s="487" t="str">
        <f t="shared" si="249"/>
        <v/>
      </c>
      <c r="BG261" s="487">
        <f t="shared" si="250"/>
        <v>0</v>
      </c>
      <c r="BH261" s="487">
        <f t="shared" si="251"/>
        <v>0</v>
      </c>
      <c r="BI261" s="487" t="str">
        <f t="shared" si="252"/>
        <v/>
      </c>
      <c r="BJ261" s="487" t="str">
        <f t="shared" si="253"/>
        <v/>
      </c>
      <c r="BK261" s="489" t="str">
        <f t="shared" si="254"/>
        <v/>
      </c>
      <c r="BL261" s="495" t="str">
        <f t="shared" si="255"/>
        <v/>
      </c>
      <c r="BM261" s="487" t="str">
        <f t="shared" si="256"/>
        <v/>
      </c>
      <c r="BN261" s="487" t="str">
        <f t="shared" si="257"/>
        <v/>
      </c>
      <c r="BO261" s="487" t="str">
        <f t="shared" si="258"/>
        <v/>
      </c>
      <c r="BP261" s="487">
        <f t="shared" si="259"/>
        <v>0</v>
      </c>
      <c r="BQ261" s="487">
        <f t="shared" si="260"/>
        <v>0</v>
      </c>
      <c r="BR261" s="487">
        <f t="shared" si="261"/>
        <v>0</v>
      </c>
      <c r="BS261" s="487">
        <f t="shared" si="262"/>
        <v>0</v>
      </c>
      <c r="BT261" s="487">
        <f t="shared" si="263"/>
        <v>0</v>
      </c>
      <c r="BU261" s="487">
        <f t="shared" si="264"/>
        <v>0</v>
      </c>
      <c r="BV261" s="487" t="str">
        <f t="shared" si="265"/>
        <v/>
      </c>
      <c r="BW261" s="487">
        <f t="shared" si="266"/>
        <v>0</v>
      </c>
      <c r="BX261" s="487">
        <f t="shared" si="267"/>
        <v>0</v>
      </c>
      <c r="BY261" s="487" t="str">
        <f t="shared" si="268"/>
        <v/>
      </c>
      <c r="BZ261" s="487" t="str">
        <f t="shared" si="269"/>
        <v/>
      </c>
      <c r="CA261" s="489" t="str">
        <f t="shared" si="270"/>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230"/>
        <v>0</v>
      </c>
      <c r="AG262" s="487">
        <f t="shared" si="231"/>
        <v>0</v>
      </c>
      <c r="AH262" s="487">
        <f t="shared" si="232"/>
        <v>0</v>
      </c>
      <c r="AI262" s="487">
        <f t="shared" si="233"/>
        <v>0</v>
      </c>
      <c r="AJ262" s="487">
        <f t="shared" si="234"/>
        <v>-1</v>
      </c>
      <c r="AK262" s="487">
        <f t="shared" si="235"/>
        <v>-1</v>
      </c>
      <c r="AL262" s="487">
        <f t="shared" si="236"/>
        <v>-1</v>
      </c>
      <c r="AM262" s="487">
        <f t="shared" si="237"/>
        <v>-1</v>
      </c>
      <c r="AN262" s="487">
        <f t="shared" si="271"/>
        <v>-1</v>
      </c>
      <c r="AO262" s="487">
        <f t="shared" si="271"/>
        <v>-1</v>
      </c>
      <c r="AP262" s="487">
        <f t="shared" si="271"/>
        <v>0</v>
      </c>
      <c r="AQ262" s="487">
        <f t="shared" si="271"/>
        <v>-1</v>
      </c>
      <c r="AR262" s="487">
        <f t="shared" si="271"/>
        <v>-1</v>
      </c>
      <c r="AS262" s="487">
        <f t="shared" si="271"/>
        <v>0</v>
      </c>
      <c r="AT262" s="487">
        <f t="shared" si="271"/>
        <v>0</v>
      </c>
      <c r="AU262" s="493">
        <f t="shared" si="271"/>
        <v>0</v>
      </c>
      <c r="AV262" s="488" t="str">
        <f t="shared" si="239"/>
        <v/>
      </c>
      <c r="AW262" s="487" t="str">
        <f t="shared" si="240"/>
        <v/>
      </c>
      <c r="AX262" s="487" t="str">
        <f t="shared" si="241"/>
        <v/>
      </c>
      <c r="AY262" s="487" t="str">
        <f t="shared" si="242"/>
        <v/>
      </c>
      <c r="AZ262" s="487">
        <f t="shared" si="243"/>
        <v>0</v>
      </c>
      <c r="BA262" s="487">
        <f t="shared" si="244"/>
        <v>0</v>
      </c>
      <c r="BB262" s="487">
        <f t="shared" si="245"/>
        <v>0</v>
      </c>
      <c r="BC262" s="487">
        <f t="shared" si="246"/>
        <v>0</v>
      </c>
      <c r="BD262" s="487">
        <f t="shared" si="247"/>
        <v>0</v>
      </c>
      <c r="BE262" s="487">
        <f t="shared" si="248"/>
        <v>0</v>
      </c>
      <c r="BF262" s="487" t="str">
        <f t="shared" si="249"/>
        <v/>
      </c>
      <c r="BG262" s="487">
        <f t="shared" si="250"/>
        <v>0</v>
      </c>
      <c r="BH262" s="487">
        <f t="shared" si="251"/>
        <v>0</v>
      </c>
      <c r="BI262" s="487" t="str">
        <f t="shared" si="252"/>
        <v/>
      </c>
      <c r="BJ262" s="487" t="str">
        <f t="shared" si="253"/>
        <v/>
      </c>
      <c r="BK262" s="489" t="str">
        <f t="shared" si="254"/>
        <v/>
      </c>
      <c r="BL262" s="495" t="str">
        <f t="shared" si="255"/>
        <v/>
      </c>
      <c r="BM262" s="487" t="str">
        <f t="shared" si="256"/>
        <v/>
      </c>
      <c r="BN262" s="487" t="str">
        <f t="shared" si="257"/>
        <v/>
      </c>
      <c r="BO262" s="487" t="str">
        <f t="shared" si="258"/>
        <v/>
      </c>
      <c r="BP262" s="487">
        <f t="shared" si="259"/>
        <v>0</v>
      </c>
      <c r="BQ262" s="487">
        <f t="shared" si="260"/>
        <v>0</v>
      </c>
      <c r="BR262" s="487">
        <f t="shared" si="261"/>
        <v>0</v>
      </c>
      <c r="BS262" s="487">
        <f t="shared" si="262"/>
        <v>0</v>
      </c>
      <c r="BT262" s="487">
        <f t="shared" si="263"/>
        <v>0</v>
      </c>
      <c r="BU262" s="487">
        <f t="shared" si="264"/>
        <v>0</v>
      </c>
      <c r="BV262" s="487" t="str">
        <f t="shared" si="265"/>
        <v/>
      </c>
      <c r="BW262" s="487">
        <f t="shared" si="266"/>
        <v>0</v>
      </c>
      <c r="BX262" s="487">
        <f t="shared" si="267"/>
        <v>0</v>
      </c>
      <c r="BY262" s="487" t="str">
        <f t="shared" si="268"/>
        <v/>
      </c>
      <c r="BZ262" s="487" t="str">
        <f t="shared" si="269"/>
        <v/>
      </c>
      <c r="CA262" s="489" t="str">
        <f t="shared" si="270"/>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230"/>
        <v>0</v>
      </c>
      <c r="AG263" s="487">
        <f t="shared" si="231"/>
        <v>0</v>
      </c>
      <c r="AH263" s="487">
        <f t="shared" si="232"/>
        <v>0</v>
      </c>
      <c r="AI263" s="487">
        <f t="shared" si="233"/>
        <v>0</v>
      </c>
      <c r="AJ263" s="487">
        <f t="shared" si="234"/>
        <v>-1</v>
      </c>
      <c r="AK263" s="487">
        <f t="shared" si="235"/>
        <v>-1</v>
      </c>
      <c r="AL263" s="487">
        <f t="shared" si="236"/>
        <v>-1</v>
      </c>
      <c r="AM263" s="487">
        <f t="shared" si="237"/>
        <v>-1</v>
      </c>
      <c r="AN263" s="487">
        <f t="shared" si="271"/>
        <v>-1</v>
      </c>
      <c r="AO263" s="487">
        <f t="shared" si="271"/>
        <v>-1</v>
      </c>
      <c r="AP263" s="487">
        <f t="shared" si="271"/>
        <v>0</v>
      </c>
      <c r="AQ263" s="487">
        <f t="shared" si="271"/>
        <v>-1</v>
      </c>
      <c r="AR263" s="487">
        <f t="shared" si="271"/>
        <v>-1</v>
      </c>
      <c r="AS263" s="487">
        <f t="shared" si="271"/>
        <v>0</v>
      </c>
      <c r="AT263" s="487">
        <f t="shared" si="271"/>
        <v>0</v>
      </c>
      <c r="AU263" s="493">
        <f t="shared" si="271"/>
        <v>0</v>
      </c>
      <c r="AV263" s="488" t="str">
        <f t="shared" si="239"/>
        <v/>
      </c>
      <c r="AW263" s="487" t="str">
        <f t="shared" si="240"/>
        <v/>
      </c>
      <c r="AX263" s="487" t="str">
        <f t="shared" si="241"/>
        <v/>
      </c>
      <c r="AY263" s="487" t="str">
        <f t="shared" si="242"/>
        <v/>
      </c>
      <c r="AZ263" s="487">
        <f t="shared" si="243"/>
        <v>0</v>
      </c>
      <c r="BA263" s="487">
        <f t="shared" si="244"/>
        <v>0</v>
      </c>
      <c r="BB263" s="487">
        <f t="shared" si="245"/>
        <v>0</v>
      </c>
      <c r="BC263" s="487">
        <f t="shared" si="246"/>
        <v>0</v>
      </c>
      <c r="BD263" s="487">
        <f t="shared" si="247"/>
        <v>0</v>
      </c>
      <c r="BE263" s="487">
        <f t="shared" si="248"/>
        <v>0</v>
      </c>
      <c r="BF263" s="487" t="str">
        <f t="shared" si="249"/>
        <v/>
      </c>
      <c r="BG263" s="487">
        <f t="shared" si="250"/>
        <v>0</v>
      </c>
      <c r="BH263" s="487">
        <f t="shared" si="251"/>
        <v>0</v>
      </c>
      <c r="BI263" s="487" t="str">
        <f t="shared" si="252"/>
        <v/>
      </c>
      <c r="BJ263" s="487" t="str">
        <f t="shared" si="253"/>
        <v/>
      </c>
      <c r="BK263" s="489" t="str">
        <f t="shared" si="254"/>
        <v/>
      </c>
      <c r="BL263" s="495" t="str">
        <f t="shared" si="255"/>
        <v/>
      </c>
      <c r="BM263" s="487" t="str">
        <f t="shared" si="256"/>
        <v/>
      </c>
      <c r="BN263" s="487" t="str">
        <f t="shared" si="257"/>
        <v/>
      </c>
      <c r="BO263" s="487" t="str">
        <f t="shared" si="258"/>
        <v/>
      </c>
      <c r="BP263" s="487">
        <f t="shared" si="259"/>
        <v>0</v>
      </c>
      <c r="BQ263" s="487">
        <f t="shared" si="260"/>
        <v>0</v>
      </c>
      <c r="BR263" s="487">
        <f t="shared" si="261"/>
        <v>0</v>
      </c>
      <c r="BS263" s="487">
        <f t="shared" si="262"/>
        <v>0</v>
      </c>
      <c r="BT263" s="487">
        <f t="shared" si="263"/>
        <v>0</v>
      </c>
      <c r="BU263" s="487">
        <f t="shared" si="264"/>
        <v>0</v>
      </c>
      <c r="BV263" s="487" t="str">
        <f t="shared" si="265"/>
        <v/>
      </c>
      <c r="BW263" s="487">
        <f t="shared" si="266"/>
        <v>0</v>
      </c>
      <c r="BX263" s="487">
        <f t="shared" si="267"/>
        <v>0</v>
      </c>
      <c r="BY263" s="487" t="str">
        <f t="shared" si="268"/>
        <v/>
      </c>
      <c r="BZ263" s="487" t="str">
        <f t="shared" si="269"/>
        <v/>
      </c>
      <c r="CA263" s="489" t="str">
        <f t="shared" si="270"/>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230"/>
        <v>0</v>
      </c>
      <c r="AG264" s="487">
        <f t="shared" si="231"/>
        <v>0</v>
      </c>
      <c r="AH264" s="487">
        <f t="shared" si="232"/>
        <v>0</v>
      </c>
      <c r="AI264" s="487">
        <f t="shared" si="233"/>
        <v>0</v>
      </c>
      <c r="AJ264" s="487">
        <f t="shared" si="234"/>
        <v>-1</v>
      </c>
      <c r="AK264" s="487">
        <f t="shared" si="235"/>
        <v>-1</v>
      </c>
      <c r="AL264" s="487">
        <f t="shared" si="236"/>
        <v>-1</v>
      </c>
      <c r="AM264" s="487">
        <f t="shared" si="237"/>
        <v>-1</v>
      </c>
      <c r="AN264" s="487">
        <f t="shared" si="271"/>
        <v>-1</v>
      </c>
      <c r="AO264" s="487">
        <f t="shared" si="271"/>
        <v>-1</v>
      </c>
      <c r="AP264" s="487">
        <f t="shared" si="271"/>
        <v>0</v>
      </c>
      <c r="AQ264" s="487">
        <f t="shared" si="271"/>
        <v>-1</v>
      </c>
      <c r="AR264" s="487">
        <f t="shared" si="271"/>
        <v>-1</v>
      </c>
      <c r="AS264" s="487">
        <f t="shared" si="271"/>
        <v>0</v>
      </c>
      <c r="AT264" s="487">
        <f t="shared" si="271"/>
        <v>0</v>
      </c>
      <c r="AU264" s="493">
        <f t="shared" si="271"/>
        <v>0</v>
      </c>
      <c r="AV264" s="488" t="str">
        <f t="shared" si="239"/>
        <v/>
      </c>
      <c r="AW264" s="487" t="str">
        <f t="shared" si="240"/>
        <v/>
      </c>
      <c r="AX264" s="487" t="str">
        <f t="shared" si="241"/>
        <v/>
      </c>
      <c r="AY264" s="487" t="str">
        <f t="shared" si="242"/>
        <v/>
      </c>
      <c r="AZ264" s="487">
        <f t="shared" si="243"/>
        <v>0</v>
      </c>
      <c r="BA264" s="487">
        <f t="shared" si="244"/>
        <v>0</v>
      </c>
      <c r="BB264" s="487">
        <f t="shared" si="245"/>
        <v>0</v>
      </c>
      <c r="BC264" s="487">
        <f t="shared" si="246"/>
        <v>0</v>
      </c>
      <c r="BD264" s="487">
        <f t="shared" si="247"/>
        <v>0</v>
      </c>
      <c r="BE264" s="487">
        <f t="shared" si="248"/>
        <v>0</v>
      </c>
      <c r="BF264" s="487" t="str">
        <f t="shared" si="249"/>
        <v/>
      </c>
      <c r="BG264" s="487">
        <f t="shared" si="250"/>
        <v>0</v>
      </c>
      <c r="BH264" s="487">
        <f t="shared" si="251"/>
        <v>0</v>
      </c>
      <c r="BI264" s="487" t="str">
        <f t="shared" si="252"/>
        <v/>
      </c>
      <c r="BJ264" s="487" t="str">
        <f t="shared" si="253"/>
        <v/>
      </c>
      <c r="BK264" s="489" t="str">
        <f t="shared" si="254"/>
        <v/>
      </c>
      <c r="BL264" s="495" t="str">
        <f t="shared" si="255"/>
        <v/>
      </c>
      <c r="BM264" s="487" t="str">
        <f t="shared" si="256"/>
        <v/>
      </c>
      <c r="BN264" s="487" t="str">
        <f t="shared" si="257"/>
        <v/>
      </c>
      <c r="BO264" s="487" t="str">
        <f t="shared" si="258"/>
        <v/>
      </c>
      <c r="BP264" s="487">
        <f t="shared" si="259"/>
        <v>0</v>
      </c>
      <c r="BQ264" s="487">
        <f t="shared" si="260"/>
        <v>0</v>
      </c>
      <c r="BR264" s="487">
        <f t="shared" si="261"/>
        <v>0</v>
      </c>
      <c r="BS264" s="487">
        <f t="shared" si="262"/>
        <v>0</v>
      </c>
      <c r="BT264" s="487">
        <f t="shared" si="263"/>
        <v>0</v>
      </c>
      <c r="BU264" s="487">
        <f t="shared" si="264"/>
        <v>0</v>
      </c>
      <c r="BV264" s="487" t="str">
        <f t="shared" si="265"/>
        <v/>
      </c>
      <c r="BW264" s="487">
        <f t="shared" si="266"/>
        <v>0</v>
      </c>
      <c r="BX264" s="487">
        <f t="shared" si="267"/>
        <v>0</v>
      </c>
      <c r="BY264" s="487" t="str">
        <f t="shared" si="268"/>
        <v/>
      </c>
      <c r="BZ264" s="487" t="str">
        <f t="shared" si="269"/>
        <v/>
      </c>
      <c r="CA264" s="489" t="str">
        <f t="shared" si="270"/>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230"/>
        <v>0</v>
      </c>
      <c r="AG265" s="487">
        <f t="shared" si="231"/>
        <v>0</v>
      </c>
      <c r="AH265" s="487">
        <f t="shared" si="232"/>
        <v>0</v>
      </c>
      <c r="AI265" s="487">
        <f t="shared" si="233"/>
        <v>0</v>
      </c>
      <c r="AJ265" s="487">
        <f t="shared" si="234"/>
        <v>-1</v>
      </c>
      <c r="AK265" s="487">
        <f t="shared" si="235"/>
        <v>-1</v>
      </c>
      <c r="AL265" s="487">
        <f t="shared" si="236"/>
        <v>-1</v>
      </c>
      <c r="AM265" s="487">
        <f t="shared" si="237"/>
        <v>-1</v>
      </c>
      <c r="AN265" s="487">
        <f t="shared" si="271"/>
        <v>-1</v>
      </c>
      <c r="AO265" s="487">
        <f t="shared" si="271"/>
        <v>-1</v>
      </c>
      <c r="AP265" s="487">
        <f t="shared" si="271"/>
        <v>0</v>
      </c>
      <c r="AQ265" s="487">
        <f t="shared" si="271"/>
        <v>-1</v>
      </c>
      <c r="AR265" s="487">
        <f t="shared" si="271"/>
        <v>-1</v>
      </c>
      <c r="AS265" s="487">
        <f t="shared" si="271"/>
        <v>0</v>
      </c>
      <c r="AT265" s="487">
        <f t="shared" si="271"/>
        <v>0</v>
      </c>
      <c r="AU265" s="493">
        <f t="shared" si="271"/>
        <v>0</v>
      </c>
      <c r="AV265" s="488" t="str">
        <f t="shared" si="239"/>
        <v/>
      </c>
      <c r="AW265" s="487" t="str">
        <f t="shared" si="240"/>
        <v/>
      </c>
      <c r="AX265" s="487" t="str">
        <f t="shared" si="241"/>
        <v/>
      </c>
      <c r="AY265" s="487" t="str">
        <f t="shared" si="242"/>
        <v/>
      </c>
      <c r="AZ265" s="487">
        <f t="shared" si="243"/>
        <v>0</v>
      </c>
      <c r="BA265" s="487">
        <f t="shared" si="244"/>
        <v>0</v>
      </c>
      <c r="BB265" s="487">
        <f t="shared" si="245"/>
        <v>0</v>
      </c>
      <c r="BC265" s="487">
        <f t="shared" si="246"/>
        <v>0</v>
      </c>
      <c r="BD265" s="487">
        <f t="shared" si="247"/>
        <v>0</v>
      </c>
      <c r="BE265" s="487">
        <f t="shared" si="248"/>
        <v>0</v>
      </c>
      <c r="BF265" s="487" t="str">
        <f t="shared" si="249"/>
        <v/>
      </c>
      <c r="BG265" s="487">
        <f t="shared" si="250"/>
        <v>0</v>
      </c>
      <c r="BH265" s="487">
        <f t="shared" si="251"/>
        <v>0</v>
      </c>
      <c r="BI265" s="487" t="str">
        <f t="shared" si="252"/>
        <v/>
      </c>
      <c r="BJ265" s="487" t="str">
        <f t="shared" si="253"/>
        <v/>
      </c>
      <c r="BK265" s="489" t="str">
        <f t="shared" si="254"/>
        <v/>
      </c>
      <c r="BL265" s="495" t="str">
        <f t="shared" si="255"/>
        <v/>
      </c>
      <c r="BM265" s="487" t="str">
        <f t="shared" si="256"/>
        <v/>
      </c>
      <c r="BN265" s="487" t="str">
        <f t="shared" si="257"/>
        <v/>
      </c>
      <c r="BO265" s="487" t="str">
        <f t="shared" si="258"/>
        <v/>
      </c>
      <c r="BP265" s="487">
        <f t="shared" si="259"/>
        <v>0</v>
      </c>
      <c r="BQ265" s="487">
        <f t="shared" si="260"/>
        <v>0</v>
      </c>
      <c r="BR265" s="487">
        <f t="shared" si="261"/>
        <v>0</v>
      </c>
      <c r="BS265" s="487">
        <f t="shared" si="262"/>
        <v>0</v>
      </c>
      <c r="BT265" s="487">
        <f t="shared" si="263"/>
        <v>0</v>
      </c>
      <c r="BU265" s="487">
        <f t="shared" si="264"/>
        <v>0</v>
      </c>
      <c r="BV265" s="487" t="str">
        <f t="shared" si="265"/>
        <v/>
      </c>
      <c r="BW265" s="487">
        <f t="shared" si="266"/>
        <v>0</v>
      </c>
      <c r="BX265" s="487">
        <f t="shared" si="267"/>
        <v>0</v>
      </c>
      <c r="BY265" s="487" t="str">
        <f t="shared" si="268"/>
        <v/>
      </c>
      <c r="BZ265" s="487" t="str">
        <f t="shared" si="269"/>
        <v/>
      </c>
      <c r="CA265" s="489" t="str">
        <f t="shared" si="270"/>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230"/>
        <v>0</v>
      </c>
      <c r="AG266" s="487">
        <f t="shared" si="231"/>
        <v>0</v>
      </c>
      <c r="AH266" s="487">
        <f t="shared" si="232"/>
        <v>0</v>
      </c>
      <c r="AI266" s="487">
        <f t="shared" si="233"/>
        <v>0</v>
      </c>
      <c r="AJ266" s="487">
        <f t="shared" si="234"/>
        <v>-1</v>
      </c>
      <c r="AK266" s="487">
        <f t="shared" si="235"/>
        <v>-1</v>
      </c>
      <c r="AL266" s="487">
        <f t="shared" si="236"/>
        <v>-1</v>
      </c>
      <c r="AM266" s="487">
        <f t="shared" si="237"/>
        <v>-1</v>
      </c>
      <c r="AN266" s="487">
        <f t="shared" si="271"/>
        <v>-1</v>
      </c>
      <c r="AO266" s="487">
        <f t="shared" si="271"/>
        <v>-1</v>
      </c>
      <c r="AP266" s="487">
        <f t="shared" si="271"/>
        <v>0</v>
      </c>
      <c r="AQ266" s="487">
        <f t="shared" si="271"/>
        <v>-1</v>
      </c>
      <c r="AR266" s="487">
        <f t="shared" si="271"/>
        <v>-1</v>
      </c>
      <c r="AS266" s="487">
        <f t="shared" si="271"/>
        <v>0</v>
      </c>
      <c r="AT266" s="487">
        <f t="shared" si="271"/>
        <v>0</v>
      </c>
      <c r="AU266" s="493">
        <f t="shared" si="271"/>
        <v>0</v>
      </c>
      <c r="AV266" s="488" t="str">
        <f t="shared" si="239"/>
        <v/>
      </c>
      <c r="AW266" s="487" t="str">
        <f t="shared" si="240"/>
        <v/>
      </c>
      <c r="AX266" s="487" t="str">
        <f t="shared" si="241"/>
        <v/>
      </c>
      <c r="AY266" s="487" t="str">
        <f t="shared" si="242"/>
        <v/>
      </c>
      <c r="AZ266" s="487">
        <f t="shared" si="243"/>
        <v>0</v>
      </c>
      <c r="BA266" s="487">
        <f t="shared" si="244"/>
        <v>0</v>
      </c>
      <c r="BB266" s="487">
        <f t="shared" si="245"/>
        <v>0</v>
      </c>
      <c r="BC266" s="487">
        <f t="shared" si="246"/>
        <v>0</v>
      </c>
      <c r="BD266" s="487">
        <f t="shared" si="247"/>
        <v>0</v>
      </c>
      <c r="BE266" s="487">
        <f t="shared" si="248"/>
        <v>0</v>
      </c>
      <c r="BF266" s="487" t="str">
        <f t="shared" si="249"/>
        <v/>
      </c>
      <c r="BG266" s="487">
        <f t="shared" si="250"/>
        <v>0</v>
      </c>
      <c r="BH266" s="487">
        <f t="shared" si="251"/>
        <v>0</v>
      </c>
      <c r="BI266" s="487" t="str">
        <f t="shared" si="252"/>
        <v/>
      </c>
      <c r="BJ266" s="487" t="str">
        <f t="shared" si="253"/>
        <v/>
      </c>
      <c r="BK266" s="489" t="str">
        <f t="shared" si="254"/>
        <v/>
      </c>
      <c r="BL266" s="495" t="str">
        <f t="shared" si="255"/>
        <v/>
      </c>
      <c r="BM266" s="487" t="str">
        <f t="shared" si="256"/>
        <v/>
      </c>
      <c r="BN266" s="487" t="str">
        <f t="shared" si="257"/>
        <v/>
      </c>
      <c r="BO266" s="487" t="str">
        <f t="shared" si="258"/>
        <v/>
      </c>
      <c r="BP266" s="487">
        <f t="shared" si="259"/>
        <v>0</v>
      </c>
      <c r="BQ266" s="487">
        <f t="shared" si="260"/>
        <v>0</v>
      </c>
      <c r="BR266" s="487">
        <f t="shared" si="261"/>
        <v>0</v>
      </c>
      <c r="BS266" s="487">
        <f t="shared" si="262"/>
        <v>0</v>
      </c>
      <c r="BT266" s="487">
        <f t="shared" si="263"/>
        <v>0</v>
      </c>
      <c r="BU266" s="487">
        <f t="shared" si="264"/>
        <v>0</v>
      </c>
      <c r="BV266" s="487" t="str">
        <f t="shared" si="265"/>
        <v/>
      </c>
      <c r="BW266" s="487">
        <f t="shared" si="266"/>
        <v>0</v>
      </c>
      <c r="BX266" s="487">
        <f t="shared" si="267"/>
        <v>0</v>
      </c>
      <c r="BY266" s="487" t="str">
        <f t="shared" si="268"/>
        <v/>
      </c>
      <c r="BZ266" s="487" t="str">
        <f t="shared" si="269"/>
        <v/>
      </c>
      <c r="CA266" s="489" t="str">
        <f t="shared" si="270"/>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230"/>
        <v>0</v>
      </c>
      <c r="AG267" s="487">
        <f t="shared" si="231"/>
        <v>0</v>
      </c>
      <c r="AH267" s="487">
        <f t="shared" si="232"/>
        <v>0</v>
      </c>
      <c r="AI267" s="487">
        <f t="shared" si="233"/>
        <v>0</v>
      </c>
      <c r="AJ267" s="487">
        <f t="shared" si="234"/>
        <v>-1</v>
      </c>
      <c r="AK267" s="487">
        <f t="shared" si="235"/>
        <v>-1</v>
      </c>
      <c r="AL267" s="487">
        <f t="shared" si="236"/>
        <v>-1</v>
      </c>
      <c r="AM267" s="487">
        <f t="shared" si="237"/>
        <v>-1</v>
      </c>
      <c r="AN267" s="487">
        <f t="shared" si="271"/>
        <v>-1</v>
      </c>
      <c r="AO267" s="487">
        <f t="shared" si="271"/>
        <v>-1</v>
      </c>
      <c r="AP267" s="487">
        <f t="shared" si="271"/>
        <v>0</v>
      </c>
      <c r="AQ267" s="487">
        <f t="shared" si="271"/>
        <v>-1</v>
      </c>
      <c r="AR267" s="487">
        <f t="shared" si="271"/>
        <v>-1</v>
      </c>
      <c r="AS267" s="487">
        <f t="shared" si="271"/>
        <v>0</v>
      </c>
      <c r="AT267" s="487">
        <f t="shared" si="271"/>
        <v>0</v>
      </c>
      <c r="AU267" s="493">
        <f t="shared" si="271"/>
        <v>0</v>
      </c>
      <c r="AV267" s="488" t="str">
        <f t="shared" si="239"/>
        <v/>
      </c>
      <c r="AW267" s="487" t="str">
        <f t="shared" si="240"/>
        <v/>
      </c>
      <c r="AX267" s="487" t="str">
        <f t="shared" si="241"/>
        <v/>
      </c>
      <c r="AY267" s="487" t="str">
        <f t="shared" si="242"/>
        <v/>
      </c>
      <c r="AZ267" s="487">
        <f t="shared" si="243"/>
        <v>0</v>
      </c>
      <c r="BA267" s="487">
        <f t="shared" si="244"/>
        <v>0</v>
      </c>
      <c r="BB267" s="487">
        <f t="shared" si="245"/>
        <v>0</v>
      </c>
      <c r="BC267" s="487">
        <f t="shared" si="246"/>
        <v>0</v>
      </c>
      <c r="BD267" s="487">
        <f t="shared" si="247"/>
        <v>0</v>
      </c>
      <c r="BE267" s="487">
        <f t="shared" si="248"/>
        <v>0</v>
      </c>
      <c r="BF267" s="487" t="str">
        <f t="shared" si="249"/>
        <v/>
      </c>
      <c r="BG267" s="487">
        <f t="shared" si="250"/>
        <v>0</v>
      </c>
      <c r="BH267" s="487">
        <f t="shared" si="251"/>
        <v>0</v>
      </c>
      <c r="BI267" s="487" t="str">
        <f t="shared" si="252"/>
        <v/>
      </c>
      <c r="BJ267" s="487" t="str">
        <f t="shared" si="253"/>
        <v/>
      </c>
      <c r="BK267" s="489" t="str">
        <f t="shared" si="254"/>
        <v/>
      </c>
      <c r="BL267" s="495" t="str">
        <f t="shared" si="255"/>
        <v/>
      </c>
      <c r="BM267" s="487" t="str">
        <f t="shared" si="256"/>
        <v/>
      </c>
      <c r="BN267" s="487" t="str">
        <f t="shared" si="257"/>
        <v/>
      </c>
      <c r="BO267" s="487" t="str">
        <f t="shared" si="258"/>
        <v/>
      </c>
      <c r="BP267" s="487">
        <f t="shared" si="259"/>
        <v>0</v>
      </c>
      <c r="BQ267" s="487">
        <f t="shared" si="260"/>
        <v>0</v>
      </c>
      <c r="BR267" s="487">
        <f t="shared" si="261"/>
        <v>0</v>
      </c>
      <c r="BS267" s="487">
        <f t="shared" si="262"/>
        <v>0</v>
      </c>
      <c r="BT267" s="487">
        <f t="shared" si="263"/>
        <v>0</v>
      </c>
      <c r="BU267" s="487">
        <f t="shared" si="264"/>
        <v>0</v>
      </c>
      <c r="BV267" s="487" t="str">
        <f t="shared" si="265"/>
        <v/>
      </c>
      <c r="BW267" s="487">
        <f t="shared" si="266"/>
        <v>0</v>
      </c>
      <c r="BX267" s="487">
        <f t="shared" si="267"/>
        <v>0</v>
      </c>
      <c r="BY267" s="487" t="str">
        <f t="shared" si="268"/>
        <v/>
      </c>
      <c r="BZ267" s="487" t="str">
        <f t="shared" si="269"/>
        <v/>
      </c>
      <c r="CA267" s="489" t="str">
        <f t="shared" si="270"/>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230"/>
        <v>0</v>
      </c>
      <c r="AG268" s="487">
        <f t="shared" si="231"/>
        <v>0</v>
      </c>
      <c r="AH268" s="487">
        <f t="shared" si="232"/>
        <v>0</v>
      </c>
      <c r="AI268" s="487">
        <f t="shared" si="233"/>
        <v>0</v>
      </c>
      <c r="AJ268" s="487">
        <f t="shared" si="234"/>
        <v>-1</v>
      </c>
      <c r="AK268" s="487">
        <f t="shared" si="235"/>
        <v>-1</v>
      </c>
      <c r="AL268" s="487">
        <f t="shared" si="236"/>
        <v>-1</v>
      </c>
      <c r="AM268" s="487">
        <f t="shared" si="237"/>
        <v>-1</v>
      </c>
      <c r="AN268" s="487">
        <f t="shared" si="271"/>
        <v>-1</v>
      </c>
      <c r="AO268" s="487">
        <f t="shared" si="271"/>
        <v>-1</v>
      </c>
      <c r="AP268" s="487">
        <f t="shared" si="271"/>
        <v>0</v>
      </c>
      <c r="AQ268" s="487">
        <f t="shared" si="271"/>
        <v>-1</v>
      </c>
      <c r="AR268" s="487">
        <f t="shared" si="271"/>
        <v>-1</v>
      </c>
      <c r="AS268" s="487">
        <f t="shared" si="271"/>
        <v>0</v>
      </c>
      <c r="AT268" s="487">
        <f t="shared" si="271"/>
        <v>0</v>
      </c>
      <c r="AU268" s="493">
        <f t="shared" si="271"/>
        <v>0</v>
      </c>
      <c r="AV268" s="488" t="str">
        <f t="shared" si="239"/>
        <v/>
      </c>
      <c r="AW268" s="487" t="str">
        <f t="shared" si="240"/>
        <v/>
      </c>
      <c r="AX268" s="487" t="str">
        <f t="shared" si="241"/>
        <v/>
      </c>
      <c r="AY268" s="487" t="str">
        <f t="shared" si="242"/>
        <v/>
      </c>
      <c r="AZ268" s="487">
        <f t="shared" si="243"/>
        <v>0</v>
      </c>
      <c r="BA268" s="487">
        <f t="shared" si="244"/>
        <v>0</v>
      </c>
      <c r="BB268" s="487">
        <f t="shared" si="245"/>
        <v>0</v>
      </c>
      <c r="BC268" s="487">
        <f t="shared" si="246"/>
        <v>0</v>
      </c>
      <c r="BD268" s="487">
        <f t="shared" si="247"/>
        <v>0</v>
      </c>
      <c r="BE268" s="487">
        <f t="shared" si="248"/>
        <v>0</v>
      </c>
      <c r="BF268" s="487" t="str">
        <f t="shared" si="249"/>
        <v/>
      </c>
      <c r="BG268" s="487">
        <f t="shared" si="250"/>
        <v>0</v>
      </c>
      <c r="BH268" s="487">
        <f t="shared" si="251"/>
        <v>0</v>
      </c>
      <c r="BI268" s="487" t="str">
        <f t="shared" si="252"/>
        <v/>
      </c>
      <c r="BJ268" s="487" t="str">
        <f t="shared" si="253"/>
        <v/>
      </c>
      <c r="BK268" s="489" t="str">
        <f t="shared" si="254"/>
        <v/>
      </c>
      <c r="BL268" s="495" t="str">
        <f t="shared" si="255"/>
        <v/>
      </c>
      <c r="BM268" s="487" t="str">
        <f t="shared" si="256"/>
        <v/>
      </c>
      <c r="BN268" s="487" t="str">
        <f t="shared" si="257"/>
        <v/>
      </c>
      <c r="BO268" s="487" t="str">
        <f t="shared" si="258"/>
        <v/>
      </c>
      <c r="BP268" s="487">
        <f t="shared" si="259"/>
        <v>0</v>
      </c>
      <c r="BQ268" s="487">
        <f t="shared" si="260"/>
        <v>0</v>
      </c>
      <c r="BR268" s="487">
        <f t="shared" si="261"/>
        <v>0</v>
      </c>
      <c r="BS268" s="487">
        <f t="shared" si="262"/>
        <v>0</v>
      </c>
      <c r="BT268" s="487">
        <f t="shared" si="263"/>
        <v>0</v>
      </c>
      <c r="BU268" s="487">
        <f t="shared" si="264"/>
        <v>0</v>
      </c>
      <c r="BV268" s="487" t="str">
        <f t="shared" si="265"/>
        <v/>
      </c>
      <c r="BW268" s="487">
        <f t="shared" si="266"/>
        <v>0</v>
      </c>
      <c r="BX268" s="487">
        <f t="shared" si="267"/>
        <v>0</v>
      </c>
      <c r="BY268" s="487" t="str">
        <f t="shared" si="268"/>
        <v/>
      </c>
      <c r="BZ268" s="487" t="str">
        <f t="shared" si="269"/>
        <v/>
      </c>
      <c r="CA268" s="489" t="str">
        <f t="shared" si="270"/>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230"/>
        <v>0</v>
      </c>
      <c r="AG269" s="487">
        <f t="shared" si="231"/>
        <v>0</v>
      </c>
      <c r="AH269" s="487">
        <f t="shared" si="232"/>
        <v>0</v>
      </c>
      <c r="AI269" s="487">
        <f t="shared" si="233"/>
        <v>0</v>
      </c>
      <c r="AJ269" s="487">
        <f t="shared" si="234"/>
        <v>-1</v>
      </c>
      <c r="AK269" s="487">
        <f t="shared" si="235"/>
        <v>-1</v>
      </c>
      <c r="AL269" s="487">
        <f t="shared" si="236"/>
        <v>-1</v>
      </c>
      <c r="AM269" s="487">
        <f t="shared" si="237"/>
        <v>-1</v>
      </c>
      <c r="AN269" s="487">
        <f t="shared" si="271"/>
        <v>-1</v>
      </c>
      <c r="AO269" s="487">
        <f t="shared" si="271"/>
        <v>-1</v>
      </c>
      <c r="AP269" s="487">
        <f t="shared" si="271"/>
        <v>0</v>
      </c>
      <c r="AQ269" s="487">
        <f t="shared" si="271"/>
        <v>-1</v>
      </c>
      <c r="AR269" s="487">
        <f t="shared" si="271"/>
        <v>-1</v>
      </c>
      <c r="AS269" s="487">
        <f t="shared" si="271"/>
        <v>0</v>
      </c>
      <c r="AT269" s="487">
        <f t="shared" si="271"/>
        <v>0</v>
      </c>
      <c r="AU269" s="493">
        <f t="shared" si="271"/>
        <v>0</v>
      </c>
      <c r="AV269" s="488" t="str">
        <f t="shared" si="239"/>
        <v/>
      </c>
      <c r="AW269" s="487" t="str">
        <f t="shared" si="240"/>
        <v/>
      </c>
      <c r="AX269" s="487" t="str">
        <f t="shared" si="241"/>
        <v/>
      </c>
      <c r="AY269" s="487" t="str">
        <f t="shared" si="242"/>
        <v/>
      </c>
      <c r="AZ269" s="487">
        <f t="shared" si="243"/>
        <v>0</v>
      </c>
      <c r="BA269" s="487">
        <f t="shared" si="244"/>
        <v>0</v>
      </c>
      <c r="BB269" s="487">
        <f t="shared" si="245"/>
        <v>0</v>
      </c>
      <c r="BC269" s="487">
        <f t="shared" si="246"/>
        <v>0</v>
      </c>
      <c r="BD269" s="487">
        <f t="shared" si="247"/>
        <v>0</v>
      </c>
      <c r="BE269" s="487">
        <f t="shared" si="248"/>
        <v>0</v>
      </c>
      <c r="BF269" s="487" t="str">
        <f t="shared" si="249"/>
        <v/>
      </c>
      <c r="BG269" s="487">
        <f t="shared" si="250"/>
        <v>0</v>
      </c>
      <c r="BH269" s="487">
        <f t="shared" si="251"/>
        <v>0</v>
      </c>
      <c r="BI269" s="487" t="str">
        <f t="shared" si="252"/>
        <v/>
      </c>
      <c r="BJ269" s="487" t="str">
        <f t="shared" si="253"/>
        <v/>
      </c>
      <c r="BK269" s="489" t="str">
        <f t="shared" si="254"/>
        <v/>
      </c>
      <c r="BL269" s="495" t="str">
        <f t="shared" si="255"/>
        <v/>
      </c>
      <c r="BM269" s="487" t="str">
        <f t="shared" si="256"/>
        <v/>
      </c>
      <c r="BN269" s="487" t="str">
        <f t="shared" si="257"/>
        <v/>
      </c>
      <c r="BO269" s="487" t="str">
        <f t="shared" si="258"/>
        <v/>
      </c>
      <c r="BP269" s="487">
        <f t="shared" si="259"/>
        <v>0</v>
      </c>
      <c r="BQ269" s="487">
        <f t="shared" si="260"/>
        <v>0</v>
      </c>
      <c r="BR269" s="487">
        <f t="shared" si="261"/>
        <v>0</v>
      </c>
      <c r="BS269" s="487">
        <f t="shared" si="262"/>
        <v>0</v>
      </c>
      <c r="BT269" s="487">
        <f t="shared" si="263"/>
        <v>0</v>
      </c>
      <c r="BU269" s="487">
        <f t="shared" si="264"/>
        <v>0</v>
      </c>
      <c r="BV269" s="487" t="str">
        <f t="shared" si="265"/>
        <v/>
      </c>
      <c r="BW269" s="487">
        <f t="shared" si="266"/>
        <v>0</v>
      </c>
      <c r="BX269" s="487">
        <f t="shared" si="267"/>
        <v>0</v>
      </c>
      <c r="BY269" s="487" t="str">
        <f t="shared" si="268"/>
        <v/>
      </c>
      <c r="BZ269" s="487" t="str">
        <f t="shared" si="269"/>
        <v/>
      </c>
      <c r="CA269" s="489" t="str">
        <f t="shared" si="270"/>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230"/>
        <v>0</v>
      </c>
      <c r="AG270" s="487">
        <f t="shared" si="231"/>
        <v>0</v>
      </c>
      <c r="AH270" s="487">
        <f t="shared" si="232"/>
        <v>0</v>
      </c>
      <c r="AI270" s="487">
        <f t="shared" si="233"/>
        <v>0</v>
      </c>
      <c r="AJ270" s="487">
        <f t="shared" si="234"/>
        <v>-1</v>
      </c>
      <c r="AK270" s="487">
        <f t="shared" si="235"/>
        <v>-1</v>
      </c>
      <c r="AL270" s="487">
        <f t="shared" si="236"/>
        <v>-1</v>
      </c>
      <c r="AM270" s="487">
        <f t="shared" si="237"/>
        <v>-1</v>
      </c>
      <c r="AN270" s="487">
        <f t="shared" si="271"/>
        <v>-1</v>
      </c>
      <c r="AO270" s="487">
        <f t="shared" si="271"/>
        <v>-1</v>
      </c>
      <c r="AP270" s="487">
        <f t="shared" si="271"/>
        <v>0</v>
      </c>
      <c r="AQ270" s="487">
        <f t="shared" si="271"/>
        <v>-1</v>
      </c>
      <c r="AR270" s="487">
        <f t="shared" si="271"/>
        <v>-1</v>
      </c>
      <c r="AS270" s="487">
        <f t="shared" si="271"/>
        <v>0</v>
      </c>
      <c r="AT270" s="487">
        <f t="shared" si="271"/>
        <v>0</v>
      </c>
      <c r="AU270" s="493">
        <f t="shared" si="271"/>
        <v>0</v>
      </c>
      <c r="AV270" s="488" t="str">
        <f t="shared" si="239"/>
        <v/>
      </c>
      <c r="AW270" s="487" t="str">
        <f t="shared" si="240"/>
        <v/>
      </c>
      <c r="AX270" s="487" t="str">
        <f t="shared" si="241"/>
        <v/>
      </c>
      <c r="AY270" s="487" t="str">
        <f t="shared" si="242"/>
        <v/>
      </c>
      <c r="AZ270" s="487">
        <f t="shared" si="243"/>
        <v>0</v>
      </c>
      <c r="BA270" s="487">
        <f t="shared" si="244"/>
        <v>0</v>
      </c>
      <c r="BB270" s="487">
        <f t="shared" si="245"/>
        <v>0</v>
      </c>
      <c r="BC270" s="487">
        <f t="shared" si="246"/>
        <v>0</v>
      </c>
      <c r="BD270" s="487">
        <f t="shared" si="247"/>
        <v>0</v>
      </c>
      <c r="BE270" s="487">
        <f t="shared" si="248"/>
        <v>0</v>
      </c>
      <c r="BF270" s="487" t="str">
        <f t="shared" si="249"/>
        <v/>
      </c>
      <c r="BG270" s="487">
        <f t="shared" si="250"/>
        <v>0</v>
      </c>
      <c r="BH270" s="487">
        <f t="shared" si="251"/>
        <v>0</v>
      </c>
      <c r="BI270" s="487" t="str">
        <f t="shared" si="252"/>
        <v/>
      </c>
      <c r="BJ270" s="487" t="str">
        <f t="shared" si="253"/>
        <v/>
      </c>
      <c r="BK270" s="489" t="str">
        <f t="shared" si="254"/>
        <v/>
      </c>
      <c r="BL270" s="495" t="str">
        <f t="shared" si="255"/>
        <v/>
      </c>
      <c r="BM270" s="487" t="str">
        <f t="shared" si="256"/>
        <v/>
      </c>
      <c r="BN270" s="487" t="str">
        <f t="shared" si="257"/>
        <v/>
      </c>
      <c r="BO270" s="487" t="str">
        <f t="shared" si="258"/>
        <v/>
      </c>
      <c r="BP270" s="487">
        <f t="shared" si="259"/>
        <v>0</v>
      </c>
      <c r="BQ270" s="487">
        <f t="shared" si="260"/>
        <v>0</v>
      </c>
      <c r="BR270" s="487">
        <f t="shared" si="261"/>
        <v>0</v>
      </c>
      <c r="BS270" s="487">
        <f t="shared" si="262"/>
        <v>0</v>
      </c>
      <c r="BT270" s="487">
        <f t="shared" si="263"/>
        <v>0</v>
      </c>
      <c r="BU270" s="487">
        <f t="shared" si="264"/>
        <v>0</v>
      </c>
      <c r="BV270" s="487" t="str">
        <f t="shared" si="265"/>
        <v/>
      </c>
      <c r="BW270" s="487">
        <f t="shared" si="266"/>
        <v>0</v>
      </c>
      <c r="BX270" s="487">
        <f t="shared" si="267"/>
        <v>0</v>
      </c>
      <c r="BY270" s="487" t="str">
        <f t="shared" si="268"/>
        <v/>
      </c>
      <c r="BZ270" s="487" t="str">
        <f t="shared" si="269"/>
        <v/>
      </c>
      <c r="CA270" s="489" t="str">
        <f t="shared" si="270"/>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si="230"/>
        <v>0</v>
      </c>
      <c r="AG271" s="487">
        <f t="shared" si="231"/>
        <v>0</v>
      </c>
      <c r="AH271" s="487">
        <f t="shared" si="232"/>
        <v>0</v>
      </c>
      <c r="AI271" s="487">
        <f t="shared" si="233"/>
        <v>0</v>
      </c>
      <c r="AJ271" s="487">
        <f t="shared" si="234"/>
        <v>-1</v>
      </c>
      <c r="AK271" s="487">
        <f t="shared" si="235"/>
        <v>-1</v>
      </c>
      <c r="AL271" s="487">
        <f t="shared" si="236"/>
        <v>-1</v>
      </c>
      <c r="AM271" s="487">
        <f t="shared" si="237"/>
        <v>-1</v>
      </c>
      <c r="AN271" s="487">
        <f t="shared" ref="AN271:AU286" si="272">AN270</f>
        <v>-1</v>
      </c>
      <c r="AO271" s="487">
        <f t="shared" si="272"/>
        <v>-1</v>
      </c>
      <c r="AP271" s="487">
        <f t="shared" si="272"/>
        <v>0</v>
      </c>
      <c r="AQ271" s="487">
        <f t="shared" si="272"/>
        <v>-1</v>
      </c>
      <c r="AR271" s="487">
        <f t="shared" si="272"/>
        <v>-1</v>
      </c>
      <c r="AS271" s="487">
        <f t="shared" si="272"/>
        <v>0</v>
      </c>
      <c r="AT271" s="487">
        <f t="shared" si="272"/>
        <v>0</v>
      </c>
      <c r="AU271" s="493">
        <f t="shared" si="272"/>
        <v>0</v>
      </c>
      <c r="AV271" s="488" t="str">
        <f t="shared" si="239"/>
        <v/>
      </c>
      <c r="AW271" s="487" t="str">
        <f t="shared" si="240"/>
        <v/>
      </c>
      <c r="AX271" s="487" t="str">
        <f t="shared" si="241"/>
        <v/>
      </c>
      <c r="AY271" s="487" t="str">
        <f t="shared" si="242"/>
        <v/>
      </c>
      <c r="AZ271" s="487">
        <f t="shared" si="243"/>
        <v>0</v>
      </c>
      <c r="BA271" s="487">
        <f t="shared" si="244"/>
        <v>0</v>
      </c>
      <c r="BB271" s="487">
        <f t="shared" si="245"/>
        <v>0</v>
      </c>
      <c r="BC271" s="487">
        <f t="shared" si="246"/>
        <v>0</v>
      </c>
      <c r="BD271" s="487">
        <f t="shared" si="247"/>
        <v>0</v>
      </c>
      <c r="BE271" s="487">
        <f t="shared" si="248"/>
        <v>0</v>
      </c>
      <c r="BF271" s="487" t="str">
        <f t="shared" si="249"/>
        <v/>
      </c>
      <c r="BG271" s="487">
        <f t="shared" si="250"/>
        <v>0</v>
      </c>
      <c r="BH271" s="487">
        <f t="shared" si="251"/>
        <v>0</v>
      </c>
      <c r="BI271" s="487" t="str">
        <f t="shared" si="252"/>
        <v/>
      </c>
      <c r="BJ271" s="487" t="str">
        <f t="shared" si="253"/>
        <v/>
      </c>
      <c r="BK271" s="489" t="str">
        <f t="shared" si="254"/>
        <v/>
      </c>
      <c r="BL271" s="495" t="str">
        <f t="shared" si="255"/>
        <v/>
      </c>
      <c r="BM271" s="487" t="str">
        <f t="shared" si="256"/>
        <v/>
      </c>
      <c r="BN271" s="487" t="str">
        <f t="shared" si="257"/>
        <v/>
      </c>
      <c r="BO271" s="487" t="str">
        <f t="shared" si="258"/>
        <v/>
      </c>
      <c r="BP271" s="487">
        <f t="shared" si="259"/>
        <v>0</v>
      </c>
      <c r="BQ271" s="487">
        <f t="shared" si="260"/>
        <v>0</v>
      </c>
      <c r="BR271" s="487">
        <f t="shared" si="261"/>
        <v>0</v>
      </c>
      <c r="BS271" s="487">
        <f t="shared" si="262"/>
        <v>0</v>
      </c>
      <c r="BT271" s="487">
        <f t="shared" si="263"/>
        <v>0</v>
      </c>
      <c r="BU271" s="487">
        <f t="shared" si="264"/>
        <v>0</v>
      </c>
      <c r="BV271" s="487" t="str">
        <f t="shared" si="265"/>
        <v/>
      </c>
      <c r="BW271" s="487">
        <f t="shared" si="266"/>
        <v>0</v>
      </c>
      <c r="BX271" s="487">
        <f t="shared" si="267"/>
        <v>0</v>
      </c>
      <c r="BY271" s="487" t="str">
        <f t="shared" si="268"/>
        <v/>
      </c>
      <c r="BZ271" s="487" t="str">
        <f t="shared" si="269"/>
        <v/>
      </c>
      <c r="CA271" s="489" t="str">
        <f t="shared" si="270"/>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230"/>
        <v>0</v>
      </c>
      <c r="AG272" s="487">
        <f t="shared" si="231"/>
        <v>0</v>
      </c>
      <c r="AH272" s="487">
        <f t="shared" si="232"/>
        <v>0</v>
      </c>
      <c r="AI272" s="487">
        <f t="shared" si="233"/>
        <v>0</v>
      </c>
      <c r="AJ272" s="487">
        <f t="shared" si="234"/>
        <v>-1</v>
      </c>
      <c r="AK272" s="487">
        <f t="shared" si="235"/>
        <v>-1</v>
      </c>
      <c r="AL272" s="487">
        <f t="shared" si="236"/>
        <v>-1</v>
      </c>
      <c r="AM272" s="487">
        <f t="shared" si="237"/>
        <v>-1</v>
      </c>
      <c r="AN272" s="487">
        <f t="shared" si="272"/>
        <v>-1</v>
      </c>
      <c r="AO272" s="487">
        <f t="shared" si="272"/>
        <v>-1</v>
      </c>
      <c r="AP272" s="487">
        <f t="shared" si="272"/>
        <v>0</v>
      </c>
      <c r="AQ272" s="487">
        <f t="shared" si="272"/>
        <v>-1</v>
      </c>
      <c r="AR272" s="487">
        <f t="shared" si="272"/>
        <v>-1</v>
      </c>
      <c r="AS272" s="487">
        <f t="shared" si="272"/>
        <v>0</v>
      </c>
      <c r="AT272" s="487">
        <f t="shared" si="272"/>
        <v>0</v>
      </c>
      <c r="AU272" s="493">
        <f t="shared" si="272"/>
        <v>0</v>
      </c>
      <c r="AV272" s="488" t="str">
        <f t="shared" si="239"/>
        <v/>
      </c>
      <c r="AW272" s="487" t="str">
        <f t="shared" si="240"/>
        <v/>
      </c>
      <c r="AX272" s="487" t="str">
        <f t="shared" si="241"/>
        <v/>
      </c>
      <c r="AY272" s="487" t="str">
        <f t="shared" si="242"/>
        <v/>
      </c>
      <c r="AZ272" s="487">
        <f t="shared" si="243"/>
        <v>0</v>
      </c>
      <c r="BA272" s="487">
        <f t="shared" si="244"/>
        <v>0</v>
      </c>
      <c r="BB272" s="487">
        <f t="shared" si="245"/>
        <v>0</v>
      </c>
      <c r="BC272" s="487">
        <f t="shared" si="246"/>
        <v>0</v>
      </c>
      <c r="BD272" s="487">
        <f t="shared" si="247"/>
        <v>0</v>
      </c>
      <c r="BE272" s="487">
        <f t="shared" si="248"/>
        <v>0</v>
      </c>
      <c r="BF272" s="487" t="str">
        <f t="shared" si="249"/>
        <v/>
      </c>
      <c r="BG272" s="487">
        <f t="shared" si="250"/>
        <v>0</v>
      </c>
      <c r="BH272" s="487">
        <f t="shared" si="251"/>
        <v>0</v>
      </c>
      <c r="BI272" s="487" t="str">
        <f t="shared" si="252"/>
        <v/>
      </c>
      <c r="BJ272" s="487" t="str">
        <f t="shared" si="253"/>
        <v/>
      </c>
      <c r="BK272" s="489" t="str">
        <f t="shared" si="254"/>
        <v/>
      </c>
      <c r="BL272" s="495" t="str">
        <f t="shared" si="255"/>
        <v/>
      </c>
      <c r="BM272" s="487" t="str">
        <f t="shared" si="256"/>
        <v/>
      </c>
      <c r="BN272" s="487" t="str">
        <f t="shared" si="257"/>
        <v/>
      </c>
      <c r="BO272" s="487" t="str">
        <f t="shared" si="258"/>
        <v/>
      </c>
      <c r="BP272" s="487">
        <f t="shared" si="259"/>
        <v>0</v>
      </c>
      <c r="BQ272" s="487">
        <f t="shared" si="260"/>
        <v>0</v>
      </c>
      <c r="BR272" s="487">
        <f t="shared" si="261"/>
        <v>0</v>
      </c>
      <c r="BS272" s="487">
        <f t="shared" si="262"/>
        <v>0</v>
      </c>
      <c r="BT272" s="487">
        <f t="shared" si="263"/>
        <v>0</v>
      </c>
      <c r="BU272" s="487">
        <f t="shared" si="264"/>
        <v>0</v>
      </c>
      <c r="BV272" s="487" t="str">
        <f t="shared" si="265"/>
        <v/>
      </c>
      <c r="BW272" s="487">
        <f t="shared" si="266"/>
        <v>0</v>
      </c>
      <c r="BX272" s="487">
        <f t="shared" si="267"/>
        <v>0</v>
      </c>
      <c r="BY272" s="487" t="str">
        <f t="shared" si="268"/>
        <v/>
      </c>
      <c r="BZ272" s="487" t="str">
        <f t="shared" si="269"/>
        <v/>
      </c>
      <c r="CA272" s="489" t="str">
        <f t="shared" si="270"/>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230"/>
        <v>0</v>
      </c>
      <c r="AG273" s="487">
        <f t="shared" si="231"/>
        <v>0</v>
      </c>
      <c r="AH273" s="487">
        <f t="shared" si="232"/>
        <v>0</v>
      </c>
      <c r="AI273" s="487">
        <f t="shared" si="233"/>
        <v>0</v>
      </c>
      <c r="AJ273" s="487">
        <f t="shared" si="234"/>
        <v>-1</v>
      </c>
      <c r="AK273" s="487">
        <f t="shared" si="235"/>
        <v>-1</v>
      </c>
      <c r="AL273" s="487">
        <f t="shared" si="236"/>
        <v>-1</v>
      </c>
      <c r="AM273" s="487">
        <f t="shared" si="237"/>
        <v>-1</v>
      </c>
      <c r="AN273" s="487">
        <f t="shared" si="272"/>
        <v>-1</v>
      </c>
      <c r="AO273" s="487">
        <f t="shared" si="272"/>
        <v>-1</v>
      </c>
      <c r="AP273" s="487">
        <f t="shared" si="272"/>
        <v>0</v>
      </c>
      <c r="AQ273" s="487">
        <f t="shared" si="272"/>
        <v>-1</v>
      </c>
      <c r="AR273" s="487">
        <f t="shared" si="272"/>
        <v>-1</v>
      </c>
      <c r="AS273" s="487">
        <f t="shared" si="272"/>
        <v>0</v>
      </c>
      <c r="AT273" s="487">
        <f t="shared" si="272"/>
        <v>0</v>
      </c>
      <c r="AU273" s="493">
        <f t="shared" si="272"/>
        <v>0</v>
      </c>
      <c r="AV273" s="488" t="str">
        <f t="shared" si="239"/>
        <v/>
      </c>
      <c r="AW273" s="487" t="str">
        <f t="shared" si="240"/>
        <v/>
      </c>
      <c r="AX273" s="487" t="str">
        <f t="shared" si="241"/>
        <v/>
      </c>
      <c r="AY273" s="487" t="str">
        <f t="shared" si="242"/>
        <v/>
      </c>
      <c r="AZ273" s="487">
        <f t="shared" si="243"/>
        <v>0</v>
      </c>
      <c r="BA273" s="487">
        <f t="shared" si="244"/>
        <v>0</v>
      </c>
      <c r="BB273" s="487">
        <f t="shared" si="245"/>
        <v>0</v>
      </c>
      <c r="BC273" s="487">
        <f t="shared" si="246"/>
        <v>0</v>
      </c>
      <c r="BD273" s="487">
        <f t="shared" si="247"/>
        <v>0</v>
      </c>
      <c r="BE273" s="487">
        <f t="shared" si="248"/>
        <v>0</v>
      </c>
      <c r="BF273" s="487" t="str">
        <f t="shared" si="249"/>
        <v/>
      </c>
      <c r="BG273" s="487">
        <f t="shared" si="250"/>
        <v>0</v>
      </c>
      <c r="BH273" s="487">
        <f t="shared" si="251"/>
        <v>0</v>
      </c>
      <c r="BI273" s="487" t="str">
        <f t="shared" si="252"/>
        <v/>
      </c>
      <c r="BJ273" s="487" t="str">
        <f t="shared" si="253"/>
        <v/>
      </c>
      <c r="BK273" s="489" t="str">
        <f t="shared" si="254"/>
        <v/>
      </c>
      <c r="BL273" s="495" t="str">
        <f t="shared" si="255"/>
        <v/>
      </c>
      <c r="BM273" s="487" t="str">
        <f t="shared" si="256"/>
        <v/>
      </c>
      <c r="BN273" s="487" t="str">
        <f t="shared" si="257"/>
        <v/>
      </c>
      <c r="BO273" s="487" t="str">
        <f t="shared" si="258"/>
        <v/>
      </c>
      <c r="BP273" s="487">
        <f t="shared" si="259"/>
        <v>0</v>
      </c>
      <c r="BQ273" s="487">
        <f t="shared" si="260"/>
        <v>0</v>
      </c>
      <c r="BR273" s="487">
        <f t="shared" si="261"/>
        <v>0</v>
      </c>
      <c r="BS273" s="487">
        <f t="shared" si="262"/>
        <v>0</v>
      </c>
      <c r="BT273" s="487">
        <f t="shared" si="263"/>
        <v>0</v>
      </c>
      <c r="BU273" s="487">
        <f t="shared" si="264"/>
        <v>0</v>
      </c>
      <c r="BV273" s="487" t="str">
        <f t="shared" si="265"/>
        <v/>
      </c>
      <c r="BW273" s="487">
        <f t="shared" si="266"/>
        <v>0</v>
      </c>
      <c r="BX273" s="487">
        <f t="shared" si="267"/>
        <v>0</v>
      </c>
      <c r="BY273" s="487" t="str">
        <f t="shared" si="268"/>
        <v/>
      </c>
      <c r="BZ273" s="487" t="str">
        <f t="shared" si="269"/>
        <v/>
      </c>
      <c r="CA273" s="489" t="str">
        <f t="shared" si="270"/>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230"/>
        <v>0</v>
      </c>
      <c r="AG274" s="487">
        <f t="shared" si="231"/>
        <v>0</v>
      </c>
      <c r="AH274" s="487">
        <f t="shared" si="232"/>
        <v>0</v>
      </c>
      <c r="AI274" s="487">
        <f t="shared" si="233"/>
        <v>0</v>
      </c>
      <c r="AJ274" s="487">
        <f t="shared" si="234"/>
        <v>-1</v>
      </c>
      <c r="AK274" s="487">
        <f t="shared" si="235"/>
        <v>-1</v>
      </c>
      <c r="AL274" s="487">
        <f t="shared" si="236"/>
        <v>-1</v>
      </c>
      <c r="AM274" s="487">
        <f t="shared" si="237"/>
        <v>-1</v>
      </c>
      <c r="AN274" s="487">
        <f t="shared" si="272"/>
        <v>-1</v>
      </c>
      <c r="AO274" s="487">
        <f t="shared" si="272"/>
        <v>-1</v>
      </c>
      <c r="AP274" s="487">
        <f t="shared" si="272"/>
        <v>0</v>
      </c>
      <c r="AQ274" s="487">
        <f t="shared" si="272"/>
        <v>-1</v>
      </c>
      <c r="AR274" s="487">
        <f t="shared" si="272"/>
        <v>-1</v>
      </c>
      <c r="AS274" s="487">
        <f t="shared" si="272"/>
        <v>0</v>
      </c>
      <c r="AT274" s="487">
        <f t="shared" si="272"/>
        <v>0</v>
      </c>
      <c r="AU274" s="493">
        <f t="shared" si="272"/>
        <v>0</v>
      </c>
      <c r="AV274" s="488" t="str">
        <f t="shared" si="239"/>
        <v/>
      </c>
      <c r="AW274" s="487" t="str">
        <f t="shared" si="240"/>
        <v/>
      </c>
      <c r="AX274" s="487" t="str">
        <f t="shared" si="241"/>
        <v/>
      </c>
      <c r="AY274" s="487" t="str">
        <f t="shared" si="242"/>
        <v/>
      </c>
      <c r="AZ274" s="487">
        <f t="shared" si="243"/>
        <v>0</v>
      </c>
      <c r="BA274" s="487">
        <f t="shared" si="244"/>
        <v>0</v>
      </c>
      <c r="BB274" s="487">
        <f t="shared" si="245"/>
        <v>0</v>
      </c>
      <c r="BC274" s="487">
        <f t="shared" si="246"/>
        <v>0</v>
      </c>
      <c r="BD274" s="487">
        <f t="shared" si="247"/>
        <v>0</v>
      </c>
      <c r="BE274" s="487">
        <f t="shared" si="248"/>
        <v>0</v>
      </c>
      <c r="BF274" s="487" t="str">
        <f t="shared" si="249"/>
        <v/>
      </c>
      <c r="BG274" s="487">
        <f t="shared" si="250"/>
        <v>0</v>
      </c>
      <c r="BH274" s="487">
        <f t="shared" si="251"/>
        <v>0</v>
      </c>
      <c r="BI274" s="487" t="str">
        <f t="shared" si="252"/>
        <v/>
      </c>
      <c r="BJ274" s="487" t="str">
        <f t="shared" si="253"/>
        <v/>
      </c>
      <c r="BK274" s="489" t="str">
        <f t="shared" si="254"/>
        <v/>
      </c>
      <c r="BL274" s="495" t="str">
        <f t="shared" si="255"/>
        <v/>
      </c>
      <c r="BM274" s="487" t="str">
        <f t="shared" si="256"/>
        <v/>
      </c>
      <c r="BN274" s="487" t="str">
        <f t="shared" si="257"/>
        <v/>
      </c>
      <c r="BO274" s="487" t="str">
        <f t="shared" si="258"/>
        <v/>
      </c>
      <c r="BP274" s="487">
        <f t="shared" si="259"/>
        <v>0</v>
      </c>
      <c r="BQ274" s="487">
        <f t="shared" si="260"/>
        <v>0</v>
      </c>
      <c r="BR274" s="487">
        <f t="shared" si="261"/>
        <v>0</v>
      </c>
      <c r="BS274" s="487">
        <f t="shared" si="262"/>
        <v>0</v>
      </c>
      <c r="BT274" s="487">
        <f t="shared" si="263"/>
        <v>0</v>
      </c>
      <c r="BU274" s="487">
        <f t="shared" si="264"/>
        <v>0</v>
      </c>
      <c r="BV274" s="487" t="str">
        <f t="shared" si="265"/>
        <v/>
      </c>
      <c r="BW274" s="487">
        <f t="shared" si="266"/>
        <v>0</v>
      </c>
      <c r="BX274" s="487">
        <f t="shared" si="267"/>
        <v>0</v>
      </c>
      <c r="BY274" s="487" t="str">
        <f t="shared" si="268"/>
        <v/>
      </c>
      <c r="BZ274" s="487" t="str">
        <f t="shared" si="269"/>
        <v/>
      </c>
      <c r="CA274" s="489" t="str">
        <f t="shared" si="270"/>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230"/>
        <v>0</v>
      </c>
      <c r="AG275" s="487">
        <f t="shared" si="231"/>
        <v>0</v>
      </c>
      <c r="AH275" s="487">
        <f t="shared" si="232"/>
        <v>0</v>
      </c>
      <c r="AI275" s="487">
        <f t="shared" si="233"/>
        <v>0</v>
      </c>
      <c r="AJ275" s="487">
        <f t="shared" si="234"/>
        <v>-1</v>
      </c>
      <c r="AK275" s="487">
        <f t="shared" si="235"/>
        <v>-1</v>
      </c>
      <c r="AL275" s="487">
        <f t="shared" si="236"/>
        <v>-1</v>
      </c>
      <c r="AM275" s="487">
        <f t="shared" si="237"/>
        <v>-1</v>
      </c>
      <c r="AN275" s="487">
        <f t="shared" si="272"/>
        <v>-1</v>
      </c>
      <c r="AO275" s="487">
        <f t="shared" si="272"/>
        <v>-1</v>
      </c>
      <c r="AP275" s="487">
        <f t="shared" si="272"/>
        <v>0</v>
      </c>
      <c r="AQ275" s="487">
        <f t="shared" si="272"/>
        <v>-1</v>
      </c>
      <c r="AR275" s="487">
        <f t="shared" si="272"/>
        <v>-1</v>
      </c>
      <c r="AS275" s="487">
        <f t="shared" si="272"/>
        <v>0</v>
      </c>
      <c r="AT275" s="487">
        <f t="shared" si="272"/>
        <v>0</v>
      </c>
      <c r="AU275" s="493">
        <f t="shared" si="272"/>
        <v>0</v>
      </c>
      <c r="AV275" s="488" t="str">
        <f t="shared" si="239"/>
        <v/>
      </c>
      <c r="AW275" s="487" t="str">
        <f t="shared" si="240"/>
        <v/>
      </c>
      <c r="AX275" s="487" t="str">
        <f t="shared" si="241"/>
        <v/>
      </c>
      <c r="AY275" s="487" t="str">
        <f t="shared" si="242"/>
        <v/>
      </c>
      <c r="AZ275" s="487">
        <f t="shared" si="243"/>
        <v>0</v>
      </c>
      <c r="BA275" s="487">
        <f t="shared" si="244"/>
        <v>0</v>
      </c>
      <c r="BB275" s="487">
        <f t="shared" si="245"/>
        <v>0</v>
      </c>
      <c r="BC275" s="487">
        <f t="shared" si="246"/>
        <v>0</v>
      </c>
      <c r="BD275" s="487">
        <f t="shared" si="247"/>
        <v>0</v>
      </c>
      <c r="BE275" s="487">
        <f t="shared" si="248"/>
        <v>0</v>
      </c>
      <c r="BF275" s="487" t="str">
        <f t="shared" si="249"/>
        <v/>
      </c>
      <c r="BG275" s="487">
        <f t="shared" si="250"/>
        <v>0</v>
      </c>
      <c r="BH275" s="487">
        <f t="shared" si="251"/>
        <v>0</v>
      </c>
      <c r="BI275" s="487" t="str">
        <f t="shared" si="252"/>
        <v/>
      </c>
      <c r="BJ275" s="487" t="str">
        <f t="shared" si="253"/>
        <v/>
      </c>
      <c r="BK275" s="489" t="str">
        <f t="shared" si="254"/>
        <v/>
      </c>
      <c r="BL275" s="495" t="str">
        <f t="shared" si="255"/>
        <v/>
      </c>
      <c r="BM275" s="487" t="str">
        <f t="shared" si="256"/>
        <v/>
      </c>
      <c r="BN275" s="487" t="str">
        <f t="shared" si="257"/>
        <v/>
      </c>
      <c r="BO275" s="487" t="str">
        <f t="shared" si="258"/>
        <v/>
      </c>
      <c r="BP275" s="487">
        <f t="shared" si="259"/>
        <v>0</v>
      </c>
      <c r="BQ275" s="487">
        <f t="shared" si="260"/>
        <v>0</v>
      </c>
      <c r="BR275" s="487">
        <f t="shared" si="261"/>
        <v>0</v>
      </c>
      <c r="BS275" s="487">
        <f t="shared" si="262"/>
        <v>0</v>
      </c>
      <c r="BT275" s="487">
        <f t="shared" si="263"/>
        <v>0</v>
      </c>
      <c r="BU275" s="487">
        <f t="shared" si="264"/>
        <v>0</v>
      </c>
      <c r="BV275" s="487" t="str">
        <f t="shared" si="265"/>
        <v/>
      </c>
      <c r="BW275" s="487">
        <f t="shared" si="266"/>
        <v>0</v>
      </c>
      <c r="BX275" s="487">
        <f t="shared" si="267"/>
        <v>0</v>
      </c>
      <c r="BY275" s="487" t="str">
        <f t="shared" si="268"/>
        <v/>
      </c>
      <c r="BZ275" s="487" t="str">
        <f t="shared" si="269"/>
        <v/>
      </c>
      <c r="CA275" s="489" t="str">
        <f t="shared" si="270"/>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230"/>
        <v>0</v>
      </c>
      <c r="AG276" s="487">
        <f t="shared" si="231"/>
        <v>0</v>
      </c>
      <c r="AH276" s="487">
        <f t="shared" si="232"/>
        <v>0</v>
      </c>
      <c r="AI276" s="487">
        <f t="shared" si="233"/>
        <v>0</v>
      </c>
      <c r="AJ276" s="487">
        <f t="shared" si="234"/>
        <v>-1</v>
      </c>
      <c r="AK276" s="487">
        <f t="shared" si="235"/>
        <v>-1</v>
      </c>
      <c r="AL276" s="487">
        <f t="shared" si="236"/>
        <v>-1</v>
      </c>
      <c r="AM276" s="487">
        <f t="shared" si="237"/>
        <v>-1</v>
      </c>
      <c r="AN276" s="487">
        <f t="shared" si="272"/>
        <v>-1</v>
      </c>
      <c r="AO276" s="487">
        <f t="shared" si="272"/>
        <v>-1</v>
      </c>
      <c r="AP276" s="487">
        <f t="shared" si="272"/>
        <v>0</v>
      </c>
      <c r="AQ276" s="487">
        <f t="shared" si="272"/>
        <v>-1</v>
      </c>
      <c r="AR276" s="487">
        <f t="shared" si="272"/>
        <v>-1</v>
      </c>
      <c r="AS276" s="487">
        <f t="shared" si="272"/>
        <v>0</v>
      </c>
      <c r="AT276" s="487">
        <f t="shared" si="272"/>
        <v>0</v>
      </c>
      <c r="AU276" s="493">
        <f t="shared" si="272"/>
        <v>0</v>
      </c>
      <c r="AV276" s="488" t="str">
        <f t="shared" si="239"/>
        <v/>
      </c>
      <c r="AW276" s="487" t="str">
        <f t="shared" si="240"/>
        <v/>
      </c>
      <c r="AX276" s="487" t="str">
        <f t="shared" si="241"/>
        <v/>
      </c>
      <c r="AY276" s="487" t="str">
        <f t="shared" si="242"/>
        <v/>
      </c>
      <c r="AZ276" s="487">
        <f t="shared" si="243"/>
        <v>0</v>
      </c>
      <c r="BA276" s="487">
        <f t="shared" si="244"/>
        <v>0</v>
      </c>
      <c r="BB276" s="487">
        <f t="shared" si="245"/>
        <v>0</v>
      </c>
      <c r="BC276" s="487">
        <f t="shared" si="246"/>
        <v>0</v>
      </c>
      <c r="BD276" s="487">
        <f t="shared" si="247"/>
        <v>0</v>
      </c>
      <c r="BE276" s="487">
        <f t="shared" si="248"/>
        <v>0</v>
      </c>
      <c r="BF276" s="487" t="str">
        <f t="shared" si="249"/>
        <v/>
      </c>
      <c r="BG276" s="487">
        <f t="shared" si="250"/>
        <v>0</v>
      </c>
      <c r="BH276" s="487">
        <f t="shared" si="251"/>
        <v>0</v>
      </c>
      <c r="BI276" s="487" t="str">
        <f t="shared" si="252"/>
        <v/>
      </c>
      <c r="BJ276" s="487" t="str">
        <f t="shared" si="253"/>
        <v/>
      </c>
      <c r="BK276" s="489" t="str">
        <f t="shared" si="254"/>
        <v/>
      </c>
      <c r="BL276" s="495" t="str">
        <f t="shared" si="255"/>
        <v/>
      </c>
      <c r="BM276" s="487" t="str">
        <f t="shared" si="256"/>
        <v/>
      </c>
      <c r="BN276" s="487" t="str">
        <f t="shared" si="257"/>
        <v/>
      </c>
      <c r="BO276" s="487" t="str">
        <f t="shared" si="258"/>
        <v/>
      </c>
      <c r="BP276" s="487">
        <f t="shared" si="259"/>
        <v>0</v>
      </c>
      <c r="BQ276" s="487">
        <f t="shared" si="260"/>
        <v>0</v>
      </c>
      <c r="BR276" s="487">
        <f t="shared" si="261"/>
        <v>0</v>
      </c>
      <c r="BS276" s="487">
        <f t="shared" si="262"/>
        <v>0</v>
      </c>
      <c r="BT276" s="487">
        <f t="shared" si="263"/>
        <v>0</v>
      </c>
      <c r="BU276" s="487">
        <f t="shared" si="264"/>
        <v>0</v>
      </c>
      <c r="BV276" s="487" t="str">
        <f t="shared" si="265"/>
        <v/>
      </c>
      <c r="BW276" s="487">
        <f t="shared" si="266"/>
        <v>0</v>
      </c>
      <c r="BX276" s="487">
        <f t="shared" si="267"/>
        <v>0</v>
      </c>
      <c r="BY276" s="487" t="str">
        <f t="shared" si="268"/>
        <v/>
      </c>
      <c r="BZ276" s="487" t="str">
        <f t="shared" si="269"/>
        <v/>
      </c>
      <c r="CA276" s="489" t="str">
        <f t="shared" si="270"/>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230"/>
        <v>0</v>
      </c>
      <c r="AG277" s="487">
        <f t="shared" si="231"/>
        <v>0</v>
      </c>
      <c r="AH277" s="487">
        <f t="shared" si="232"/>
        <v>0</v>
      </c>
      <c r="AI277" s="487">
        <f t="shared" si="233"/>
        <v>0</v>
      </c>
      <c r="AJ277" s="487">
        <f t="shared" si="234"/>
        <v>-1</v>
      </c>
      <c r="AK277" s="487">
        <f t="shared" si="235"/>
        <v>-1</v>
      </c>
      <c r="AL277" s="487">
        <f t="shared" si="236"/>
        <v>-1</v>
      </c>
      <c r="AM277" s="487">
        <f t="shared" si="237"/>
        <v>-1</v>
      </c>
      <c r="AN277" s="487">
        <f t="shared" si="272"/>
        <v>-1</v>
      </c>
      <c r="AO277" s="487">
        <f t="shared" si="272"/>
        <v>-1</v>
      </c>
      <c r="AP277" s="487">
        <f t="shared" si="272"/>
        <v>0</v>
      </c>
      <c r="AQ277" s="487">
        <f t="shared" si="272"/>
        <v>-1</v>
      </c>
      <c r="AR277" s="487">
        <f t="shared" si="272"/>
        <v>-1</v>
      </c>
      <c r="AS277" s="487">
        <f t="shared" si="272"/>
        <v>0</v>
      </c>
      <c r="AT277" s="487">
        <f t="shared" si="272"/>
        <v>0</v>
      </c>
      <c r="AU277" s="493">
        <f t="shared" si="272"/>
        <v>0</v>
      </c>
      <c r="AV277" s="488" t="str">
        <f t="shared" si="239"/>
        <v/>
      </c>
      <c r="AW277" s="487" t="str">
        <f t="shared" si="240"/>
        <v/>
      </c>
      <c r="AX277" s="487" t="str">
        <f t="shared" si="241"/>
        <v/>
      </c>
      <c r="AY277" s="487" t="str">
        <f t="shared" si="242"/>
        <v/>
      </c>
      <c r="AZ277" s="487">
        <f t="shared" si="243"/>
        <v>0</v>
      </c>
      <c r="BA277" s="487">
        <f t="shared" si="244"/>
        <v>0</v>
      </c>
      <c r="BB277" s="487">
        <f t="shared" si="245"/>
        <v>0</v>
      </c>
      <c r="BC277" s="487">
        <f t="shared" si="246"/>
        <v>0</v>
      </c>
      <c r="BD277" s="487">
        <f t="shared" si="247"/>
        <v>0</v>
      </c>
      <c r="BE277" s="487">
        <f t="shared" si="248"/>
        <v>0</v>
      </c>
      <c r="BF277" s="487" t="str">
        <f t="shared" si="249"/>
        <v/>
      </c>
      <c r="BG277" s="487">
        <f t="shared" si="250"/>
        <v>0</v>
      </c>
      <c r="BH277" s="487">
        <f t="shared" si="251"/>
        <v>0</v>
      </c>
      <c r="BI277" s="487" t="str">
        <f t="shared" si="252"/>
        <v/>
      </c>
      <c r="BJ277" s="487" t="str">
        <f t="shared" si="253"/>
        <v/>
      </c>
      <c r="BK277" s="489" t="str">
        <f t="shared" si="254"/>
        <v/>
      </c>
      <c r="BL277" s="495" t="str">
        <f t="shared" si="255"/>
        <v/>
      </c>
      <c r="BM277" s="487" t="str">
        <f t="shared" si="256"/>
        <v/>
      </c>
      <c r="BN277" s="487" t="str">
        <f t="shared" si="257"/>
        <v/>
      </c>
      <c r="BO277" s="487" t="str">
        <f t="shared" si="258"/>
        <v/>
      </c>
      <c r="BP277" s="487">
        <f t="shared" si="259"/>
        <v>0</v>
      </c>
      <c r="BQ277" s="487">
        <f t="shared" si="260"/>
        <v>0</v>
      </c>
      <c r="BR277" s="487">
        <f t="shared" si="261"/>
        <v>0</v>
      </c>
      <c r="BS277" s="487">
        <f t="shared" si="262"/>
        <v>0</v>
      </c>
      <c r="BT277" s="487">
        <f t="shared" si="263"/>
        <v>0</v>
      </c>
      <c r="BU277" s="487">
        <f t="shared" si="264"/>
        <v>0</v>
      </c>
      <c r="BV277" s="487" t="str">
        <f t="shared" si="265"/>
        <v/>
      </c>
      <c r="BW277" s="487">
        <f t="shared" si="266"/>
        <v>0</v>
      </c>
      <c r="BX277" s="487">
        <f t="shared" si="267"/>
        <v>0</v>
      </c>
      <c r="BY277" s="487" t="str">
        <f t="shared" si="268"/>
        <v/>
      </c>
      <c r="BZ277" s="487" t="str">
        <f t="shared" si="269"/>
        <v/>
      </c>
      <c r="CA277" s="489" t="str">
        <f t="shared" si="270"/>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230"/>
        <v>0</v>
      </c>
      <c r="AG278" s="487">
        <f t="shared" si="231"/>
        <v>0</v>
      </c>
      <c r="AH278" s="487">
        <f t="shared" si="232"/>
        <v>0</v>
      </c>
      <c r="AI278" s="487">
        <f t="shared" si="233"/>
        <v>0</v>
      </c>
      <c r="AJ278" s="487">
        <f t="shared" si="234"/>
        <v>-1</v>
      </c>
      <c r="AK278" s="487">
        <f t="shared" si="235"/>
        <v>-1</v>
      </c>
      <c r="AL278" s="487">
        <f t="shared" si="236"/>
        <v>-1</v>
      </c>
      <c r="AM278" s="487">
        <f t="shared" si="237"/>
        <v>-1</v>
      </c>
      <c r="AN278" s="487">
        <f t="shared" si="272"/>
        <v>-1</v>
      </c>
      <c r="AO278" s="487">
        <f t="shared" si="272"/>
        <v>-1</v>
      </c>
      <c r="AP278" s="487">
        <f t="shared" si="272"/>
        <v>0</v>
      </c>
      <c r="AQ278" s="487">
        <f t="shared" si="272"/>
        <v>-1</v>
      </c>
      <c r="AR278" s="487">
        <f t="shared" si="272"/>
        <v>-1</v>
      </c>
      <c r="AS278" s="487">
        <f t="shared" si="272"/>
        <v>0</v>
      </c>
      <c r="AT278" s="487">
        <f t="shared" si="272"/>
        <v>0</v>
      </c>
      <c r="AU278" s="493">
        <f t="shared" si="272"/>
        <v>0</v>
      </c>
      <c r="AV278" s="488" t="str">
        <f t="shared" si="239"/>
        <v/>
      </c>
      <c r="AW278" s="487" t="str">
        <f t="shared" si="240"/>
        <v/>
      </c>
      <c r="AX278" s="487" t="str">
        <f t="shared" si="241"/>
        <v/>
      </c>
      <c r="AY278" s="487" t="str">
        <f t="shared" si="242"/>
        <v/>
      </c>
      <c r="AZ278" s="487">
        <f t="shared" si="243"/>
        <v>0</v>
      </c>
      <c r="BA278" s="487">
        <f t="shared" si="244"/>
        <v>0</v>
      </c>
      <c r="BB278" s="487">
        <f t="shared" si="245"/>
        <v>0</v>
      </c>
      <c r="BC278" s="487">
        <f t="shared" si="246"/>
        <v>0</v>
      </c>
      <c r="BD278" s="487">
        <f t="shared" si="247"/>
        <v>0</v>
      </c>
      <c r="BE278" s="487">
        <f t="shared" si="248"/>
        <v>0</v>
      </c>
      <c r="BF278" s="487" t="str">
        <f t="shared" si="249"/>
        <v/>
      </c>
      <c r="BG278" s="487">
        <f t="shared" si="250"/>
        <v>0</v>
      </c>
      <c r="BH278" s="487">
        <f t="shared" si="251"/>
        <v>0</v>
      </c>
      <c r="BI278" s="487" t="str">
        <f t="shared" si="252"/>
        <v/>
      </c>
      <c r="BJ278" s="487" t="str">
        <f t="shared" si="253"/>
        <v/>
      </c>
      <c r="BK278" s="489" t="str">
        <f t="shared" si="254"/>
        <v/>
      </c>
      <c r="BL278" s="495" t="str">
        <f t="shared" si="255"/>
        <v/>
      </c>
      <c r="BM278" s="487" t="str">
        <f t="shared" si="256"/>
        <v/>
      </c>
      <c r="BN278" s="487" t="str">
        <f t="shared" si="257"/>
        <v/>
      </c>
      <c r="BO278" s="487" t="str">
        <f t="shared" si="258"/>
        <v/>
      </c>
      <c r="BP278" s="487">
        <f t="shared" si="259"/>
        <v>0</v>
      </c>
      <c r="BQ278" s="487">
        <f t="shared" si="260"/>
        <v>0</v>
      </c>
      <c r="BR278" s="487">
        <f t="shared" si="261"/>
        <v>0</v>
      </c>
      <c r="BS278" s="487">
        <f t="shared" si="262"/>
        <v>0</v>
      </c>
      <c r="BT278" s="487">
        <f t="shared" si="263"/>
        <v>0</v>
      </c>
      <c r="BU278" s="487">
        <f t="shared" si="264"/>
        <v>0</v>
      </c>
      <c r="BV278" s="487" t="str">
        <f t="shared" si="265"/>
        <v/>
      </c>
      <c r="BW278" s="487">
        <f t="shared" si="266"/>
        <v>0</v>
      </c>
      <c r="BX278" s="487">
        <f t="shared" si="267"/>
        <v>0</v>
      </c>
      <c r="BY278" s="487" t="str">
        <f t="shared" si="268"/>
        <v/>
      </c>
      <c r="BZ278" s="487" t="str">
        <f t="shared" si="269"/>
        <v/>
      </c>
      <c r="CA278" s="489" t="str">
        <f t="shared" si="270"/>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230"/>
        <v>0</v>
      </c>
      <c r="AG279" s="487">
        <f t="shared" si="231"/>
        <v>0</v>
      </c>
      <c r="AH279" s="487">
        <f t="shared" si="232"/>
        <v>0</v>
      </c>
      <c r="AI279" s="487">
        <f t="shared" si="233"/>
        <v>0</v>
      </c>
      <c r="AJ279" s="487">
        <f t="shared" si="234"/>
        <v>-1</v>
      </c>
      <c r="AK279" s="487">
        <f t="shared" si="235"/>
        <v>-1</v>
      </c>
      <c r="AL279" s="487">
        <f t="shared" si="236"/>
        <v>-1</v>
      </c>
      <c r="AM279" s="487">
        <f t="shared" si="237"/>
        <v>-1</v>
      </c>
      <c r="AN279" s="487">
        <f t="shared" si="272"/>
        <v>-1</v>
      </c>
      <c r="AO279" s="487">
        <f t="shared" si="272"/>
        <v>-1</v>
      </c>
      <c r="AP279" s="487">
        <f t="shared" si="272"/>
        <v>0</v>
      </c>
      <c r="AQ279" s="487">
        <f t="shared" si="272"/>
        <v>-1</v>
      </c>
      <c r="AR279" s="487">
        <f t="shared" si="272"/>
        <v>-1</v>
      </c>
      <c r="AS279" s="487">
        <f t="shared" si="272"/>
        <v>0</v>
      </c>
      <c r="AT279" s="487">
        <f t="shared" si="272"/>
        <v>0</v>
      </c>
      <c r="AU279" s="493">
        <f t="shared" si="272"/>
        <v>0</v>
      </c>
      <c r="AV279" s="488" t="str">
        <f t="shared" si="239"/>
        <v/>
      </c>
      <c r="AW279" s="487" t="str">
        <f t="shared" si="240"/>
        <v/>
      </c>
      <c r="AX279" s="487" t="str">
        <f t="shared" si="241"/>
        <v/>
      </c>
      <c r="AY279" s="487" t="str">
        <f t="shared" si="242"/>
        <v/>
      </c>
      <c r="AZ279" s="487">
        <f t="shared" si="243"/>
        <v>0</v>
      </c>
      <c r="BA279" s="487">
        <f t="shared" si="244"/>
        <v>0</v>
      </c>
      <c r="BB279" s="487">
        <f t="shared" si="245"/>
        <v>0</v>
      </c>
      <c r="BC279" s="487">
        <f t="shared" si="246"/>
        <v>0</v>
      </c>
      <c r="BD279" s="487">
        <f t="shared" si="247"/>
        <v>0</v>
      </c>
      <c r="BE279" s="487">
        <f t="shared" si="248"/>
        <v>0</v>
      </c>
      <c r="BF279" s="487" t="str">
        <f t="shared" si="249"/>
        <v/>
      </c>
      <c r="BG279" s="487">
        <f t="shared" si="250"/>
        <v>0</v>
      </c>
      <c r="BH279" s="487">
        <f t="shared" si="251"/>
        <v>0</v>
      </c>
      <c r="BI279" s="487" t="str">
        <f t="shared" si="252"/>
        <v/>
      </c>
      <c r="BJ279" s="487" t="str">
        <f t="shared" si="253"/>
        <v/>
      </c>
      <c r="BK279" s="489" t="str">
        <f t="shared" si="254"/>
        <v/>
      </c>
      <c r="BL279" s="495" t="str">
        <f t="shared" si="255"/>
        <v/>
      </c>
      <c r="BM279" s="487" t="str">
        <f t="shared" si="256"/>
        <v/>
      </c>
      <c r="BN279" s="487" t="str">
        <f t="shared" si="257"/>
        <v/>
      </c>
      <c r="BO279" s="487" t="str">
        <f t="shared" si="258"/>
        <v/>
      </c>
      <c r="BP279" s="487">
        <f t="shared" si="259"/>
        <v>0</v>
      </c>
      <c r="BQ279" s="487">
        <f t="shared" si="260"/>
        <v>0</v>
      </c>
      <c r="BR279" s="487">
        <f t="shared" si="261"/>
        <v>0</v>
      </c>
      <c r="BS279" s="487">
        <f t="shared" si="262"/>
        <v>0</v>
      </c>
      <c r="BT279" s="487">
        <f t="shared" si="263"/>
        <v>0</v>
      </c>
      <c r="BU279" s="487">
        <f t="shared" si="264"/>
        <v>0</v>
      </c>
      <c r="BV279" s="487" t="str">
        <f t="shared" si="265"/>
        <v/>
      </c>
      <c r="BW279" s="487">
        <f t="shared" si="266"/>
        <v>0</v>
      </c>
      <c r="BX279" s="487">
        <f t="shared" si="267"/>
        <v>0</v>
      </c>
      <c r="BY279" s="487" t="str">
        <f t="shared" si="268"/>
        <v/>
      </c>
      <c r="BZ279" s="487" t="str">
        <f t="shared" si="269"/>
        <v/>
      </c>
      <c r="CA279" s="489" t="str">
        <f t="shared" si="270"/>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230"/>
        <v>0</v>
      </c>
      <c r="AG280" s="487">
        <f t="shared" si="231"/>
        <v>0</v>
      </c>
      <c r="AH280" s="487">
        <f t="shared" si="232"/>
        <v>0</v>
      </c>
      <c r="AI280" s="487">
        <f t="shared" si="233"/>
        <v>0</v>
      </c>
      <c r="AJ280" s="487">
        <f t="shared" si="234"/>
        <v>-1</v>
      </c>
      <c r="AK280" s="487">
        <f t="shared" si="235"/>
        <v>-1</v>
      </c>
      <c r="AL280" s="487">
        <f t="shared" si="236"/>
        <v>-1</v>
      </c>
      <c r="AM280" s="487">
        <f t="shared" si="237"/>
        <v>-1</v>
      </c>
      <c r="AN280" s="487">
        <f t="shared" si="272"/>
        <v>-1</v>
      </c>
      <c r="AO280" s="487">
        <f t="shared" si="272"/>
        <v>-1</v>
      </c>
      <c r="AP280" s="487">
        <f t="shared" si="272"/>
        <v>0</v>
      </c>
      <c r="AQ280" s="487">
        <f t="shared" si="272"/>
        <v>-1</v>
      </c>
      <c r="AR280" s="487">
        <f t="shared" si="272"/>
        <v>-1</v>
      </c>
      <c r="AS280" s="487">
        <f t="shared" si="272"/>
        <v>0</v>
      </c>
      <c r="AT280" s="487">
        <f t="shared" si="272"/>
        <v>0</v>
      </c>
      <c r="AU280" s="493">
        <f t="shared" si="272"/>
        <v>0</v>
      </c>
      <c r="AV280" s="488" t="str">
        <f t="shared" si="239"/>
        <v/>
      </c>
      <c r="AW280" s="487" t="str">
        <f t="shared" si="240"/>
        <v/>
      </c>
      <c r="AX280" s="487" t="str">
        <f t="shared" si="241"/>
        <v/>
      </c>
      <c r="AY280" s="487" t="str">
        <f t="shared" si="242"/>
        <v/>
      </c>
      <c r="AZ280" s="487">
        <f t="shared" si="243"/>
        <v>0</v>
      </c>
      <c r="BA280" s="487">
        <f t="shared" si="244"/>
        <v>0</v>
      </c>
      <c r="BB280" s="487">
        <f t="shared" si="245"/>
        <v>0</v>
      </c>
      <c r="BC280" s="487">
        <f t="shared" si="246"/>
        <v>0</v>
      </c>
      <c r="BD280" s="487">
        <f t="shared" si="247"/>
        <v>0</v>
      </c>
      <c r="BE280" s="487">
        <f t="shared" si="248"/>
        <v>0</v>
      </c>
      <c r="BF280" s="487" t="str">
        <f t="shared" si="249"/>
        <v/>
      </c>
      <c r="BG280" s="487">
        <f t="shared" si="250"/>
        <v>0</v>
      </c>
      <c r="BH280" s="487">
        <f t="shared" si="251"/>
        <v>0</v>
      </c>
      <c r="BI280" s="487" t="str">
        <f t="shared" si="252"/>
        <v/>
      </c>
      <c r="BJ280" s="487" t="str">
        <f t="shared" si="253"/>
        <v/>
      </c>
      <c r="BK280" s="489" t="str">
        <f t="shared" si="254"/>
        <v/>
      </c>
      <c r="BL280" s="495" t="str">
        <f t="shared" si="255"/>
        <v/>
      </c>
      <c r="BM280" s="487" t="str">
        <f t="shared" si="256"/>
        <v/>
      </c>
      <c r="BN280" s="487" t="str">
        <f t="shared" si="257"/>
        <v/>
      </c>
      <c r="BO280" s="487" t="str">
        <f t="shared" si="258"/>
        <v/>
      </c>
      <c r="BP280" s="487">
        <f t="shared" si="259"/>
        <v>0</v>
      </c>
      <c r="BQ280" s="487">
        <f t="shared" si="260"/>
        <v>0</v>
      </c>
      <c r="BR280" s="487">
        <f t="shared" si="261"/>
        <v>0</v>
      </c>
      <c r="BS280" s="487">
        <f t="shared" si="262"/>
        <v>0</v>
      </c>
      <c r="BT280" s="487">
        <f t="shared" si="263"/>
        <v>0</v>
      </c>
      <c r="BU280" s="487">
        <f t="shared" si="264"/>
        <v>0</v>
      </c>
      <c r="BV280" s="487" t="str">
        <f t="shared" si="265"/>
        <v/>
      </c>
      <c r="BW280" s="487">
        <f t="shared" si="266"/>
        <v>0</v>
      </c>
      <c r="BX280" s="487">
        <f t="shared" si="267"/>
        <v>0</v>
      </c>
      <c r="BY280" s="487" t="str">
        <f t="shared" si="268"/>
        <v/>
      </c>
      <c r="BZ280" s="487" t="str">
        <f t="shared" si="269"/>
        <v/>
      </c>
      <c r="CA280" s="489" t="str">
        <f t="shared" si="270"/>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230"/>
        <v>0</v>
      </c>
      <c r="AG281" s="487">
        <f t="shared" si="231"/>
        <v>0</v>
      </c>
      <c r="AH281" s="487">
        <f t="shared" si="232"/>
        <v>0</v>
      </c>
      <c r="AI281" s="487">
        <f t="shared" si="233"/>
        <v>0</v>
      </c>
      <c r="AJ281" s="487">
        <f t="shared" si="234"/>
        <v>-1</v>
      </c>
      <c r="AK281" s="487">
        <f t="shared" si="235"/>
        <v>-1</v>
      </c>
      <c r="AL281" s="487">
        <f t="shared" si="236"/>
        <v>-1</v>
      </c>
      <c r="AM281" s="487">
        <f t="shared" si="237"/>
        <v>-1</v>
      </c>
      <c r="AN281" s="487">
        <f t="shared" si="272"/>
        <v>-1</v>
      </c>
      <c r="AO281" s="487">
        <f t="shared" si="272"/>
        <v>-1</v>
      </c>
      <c r="AP281" s="487">
        <f t="shared" si="272"/>
        <v>0</v>
      </c>
      <c r="AQ281" s="487">
        <f t="shared" si="272"/>
        <v>-1</v>
      </c>
      <c r="AR281" s="487">
        <f t="shared" si="272"/>
        <v>-1</v>
      </c>
      <c r="AS281" s="487">
        <f t="shared" si="272"/>
        <v>0</v>
      </c>
      <c r="AT281" s="487">
        <f t="shared" si="272"/>
        <v>0</v>
      </c>
      <c r="AU281" s="493">
        <f t="shared" si="272"/>
        <v>0</v>
      </c>
      <c r="AV281" s="488" t="str">
        <f t="shared" si="239"/>
        <v/>
      </c>
      <c r="AW281" s="487" t="str">
        <f t="shared" si="240"/>
        <v/>
      </c>
      <c r="AX281" s="487" t="str">
        <f t="shared" si="241"/>
        <v/>
      </c>
      <c r="AY281" s="487" t="str">
        <f t="shared" si="242"/>
        <v/>
      </c>
      <c r="AZ281" s="487">
        <f t="shared" si="243"/>
        <v>0</v>
      </c>
      <c r="BA281" s="487">
        <f t="shared" si="244"/>
        <v>0</v>
      </c>
      <c r="BB281" s="487">
        <f t="shared" si="245"/>
        <v>0</v>
      </c>
      <c r="BC281" s="487">
        <f t="shared" si="246"/>
        <v>0</v>
      </c>
      <c r="BD281" s="487">
        <f t="shared" si="247"/>
        <v>0</v>
      </c>
      <c r="BE281" s="487">
        <f t="shared" si="248"/>
        <v>0</v>
      </c>
      <c r="BF281" s="487" t="str">
        <f t="shared" si="249"/>
        <v/>
      </c>
      <c r="BG281" s="487">
        <f t="shared" si="250"/>
        <v>0</v>
      </c>
      <c r="BH281" s="487">
        <f t="shared" si="251"/>
        <v>0</v>
      </c>
      <c r="BI281" s="487" t="str">
        <f t="shared" si="252"/>
        <v/>
      </c>
      <c r="BJ281" s="487" t="str">
        <f t="shared" si="253"/>
        <v/>
      </c>
      <c r="BK281" s="489" t="str">
        <f t="shared" si="254"/>
        <v/>
      </c>
      <c r="BL281" s="495" t="str">
        <f t="shared" si="255"/>
        <v/>
      </c>
      <c r="BM281" s="487" t="str">
        <f t="shared" si="256"/>
        <v/>
      </c>
      <c r="BN281" s="487" t="str">
        <f t="shared" si="257"/>
        <v/>
      </c>
      <c r="BO281" s="487" t="str">
        <f t="shared" si="258"/>
        <v/>
      </c>
      <c r="BP281" s="487">
        <f t="shared" si="259"/>
        <v>0</v>
      </c>
      <c r="BQ281" s="487">
        <f t="shared" si="260"/>
        <v>0</v>
      </c>
      <c r="BR281" s="487">
        <f t="shared" si="261"/>
        <v>0</v>
      </c>
      <c r="BS281" s="487">
        <f t="shared" si="262"/>
        <v>0</v>
      </c>
      <c r="BT281" s="487">
        <f t="shared" si="263"/>
        <v>0</v>
      </c>
      <c r="BU281" s="487">
        <f t="shared" si="264"/>
        <v>0</v>
      </c>
      <c r="BV281" s="487" t="str">
        <f t="shared" si="265"/>
        <v/>
      </c>
      <c r="BW281" s="487">
        <f t="shared" si="266"/>
        <v>0</v>
      </c>
      <c r="BX281" s="487">
        <f t="shared" si="267"/>
        <v>0</v>
      </c>
      <c r="BY281" s="487" t="str">
        <f t="shared" si="268"/>
        <v/>
      </c>
      <c r="BZ281" s="487" t="str">
        <f t="shared" si="269"/>
        <v/>
      </c>
      <c r="CA281" s="489" t="str">
        <f t="shared" si="270"/>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230"/>
        <v>0</v>
      </c>
      <c r="AG282" s="487">
        <f t="shared" si="231"/>
        <v>0</v>
      </c>
      <c r="AH282" s="487">
        <f t="shared" si="232"/>
        <v>0</v>
      </c>
      <c r="AI282" s="487">
        <f t="shared" si="233"/>
        <v>0</v>
      </c>
      <c r="AJ282" s="487">
        <f t="shared" si="234"/>
        <v>-1</v>
      </c>
      <c r="AK282" s="487">
        <f t="shared" si="235"/>
        <v>-1</v>
      </c>
      <c r="AL282" s="487">
        <f t="shared" si="236"/>
        <v>-1</v>
      </c>
      <c r="AM282" s="487">
        <f t="shared" si="237"/>
        <v>-1</v>
      </c>
      <c r="AN282" s="487">
        <f t="shared" si="272"/>
        <v>-1</v>
      </c>
      <c r="AO282" s="487">
        <f t="shared" si="272"/>
        <v>-1</v>
      </c>
      <c r="AP282" s="487">
        <f t="shared" si="272"/>
        <v>0</v>
      </c>
      <c r="AQ282" s="487">
        <f t="shared" si="272"/>
        <v>-1</v>
      </c>
      <c r="AR282" s="487">
        <f t="shared" si="272"/>
        <v>-1</v>
      </c>
      <c r="AS282" s="487">
        <f t="shared" si="272"/>
        <v>0</v>
      </c>
      <c r="AT282" s="487">
        <f t="shared" si="272"/>
        <v>0</v>
      </c>
      <c r="AU282" s="493">
        <f t="shared" si="272"/>
        <v>0</v>
      </c>
      <c r="AV282" s="488" t="str">
        <f t="shared" si="239"/>
        <v/>
      </c>
      <c r="AW282" s="487" t="str">
        <f t="shared" si="240"/>
        <v/>
      </c>
      <c r="AX282" s="487" t="str">
        <f t="shared" si="241"/>
        <v/>
      </c>
      <c r="AY282" s="487" t="str">
        <f t="shared" si="242"/>
        <v/>
      </c>
      <c r="AZ282" s="487">
        <f t="shared" si="243"/>
        <v>0</v>
      </c>
      <c r="BA282" s="487">
        <f t="shared" si="244"/>
        <v>0</v>
      </c>
      <c r="BB282" s="487">
        <f t="shared" si="245"/>
        <v>0</v>
      </c>
      <c r="BC282" s="487">
        <f t="shared" si="246"/>
        <v>0</v>
      </c>
      <c r="BD282" s="487">
        <f t="shared" si="247"/>
        <v>0</v>
      </c>
      <c r="BE282" s="487">
        <f t="shared" si="248"/>
        <v>0</v>
      </c>
      <c r="BF282" s="487" t="str">
        <f t="shared" si="249"/>
        <v/>
      </c>
      <c r="BG282" s="487">
        <f t="shared" si="250"/>
        <v>0</v>
      </c>
      <c r="BH282" s="487">
        <f t="shared" si="251"/>
        <v>0</v>
      </c>
      <c r="BI282" s="487" t="str">
        <f t="shared" si="252"/>
        <v/>
      </c>
      <c r="BJ282" s="487" t="str">
        <f t="shared" si="253"/>
        <v/>
      </c>
      <c r="BK282" s="489" t="str">
        <f t="shared" si="254"/>
        <v/>
      </c>
      <c r="BL282" s="495" t="str">
        <f t="shared" si="255"/>
        <v/>
      </c>
      <c r="BM282" s="487" t="str">
        <f t="shared" si="256"/>
        <v/>
      </c>
      <c r="BN282" s="487" t="str">
        <f t="shared" si="257"/>
        <v/>
      </c>
      <c r="BO282" s="487" t="str">
        <f t="shared" si="258"/>
        <v/>
      </c>
      <c r="BP282" s="487">
        <f t="shared" si="259"/>
        <v>0</v>
      </c>
      <c r="BQ282" s="487">
        <f t="shared" si="260"/>
        <v>0</v>
      </c>
      <c r="BR282" s="487">
        <f t="shared" si="261"/>
        <v>0</v>
      </c>
      <c r="BS282" s="487">
        <f t="shared" si="262"/>
        <v>0</v>
      </c>
      <c r="BT282" s="487">
        <f t="shared" si="263"/>
        <v>0</v>
      </c>
      <c r="BU282" s="487">
        <f t="shared" si="264"/>
        <v>0</v>
      </c>
      <c r="BV282" s="487" t="str">
        <f t="shared" si="265"/>
        <v/>
      </c>
      <c r="BW282" s="487">
        <f t="shared" si="266"/>
        <v>0</v>
      </c>
      <c r="BX282" s="487">
        <f t="shared" si="267"/>
        <v>0</v>
      </c>
      <c r="BY282" s="487" t="str">
        <f t="shared" si="268"/>
        <v/>
      </c>
      <c r="BZ282" s="487" t="str">
        <f t="shared" si="269"/>
        <v/>
      </c>
      <c r="CA282" s="489" t="str">
        <f t="shared" si="270"/>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230"/>
        <v>0</v>
      </c>
      <c r="AG283" s="487">
        <f t="shared" si="231"/>
        <v>0</v>
      </c>
      <c r="AH283" s="487">
        <f t="shared" si="232"/>
        <v>0</v>
      </c>
      <c r="AI283" s="487">
        <f t="shared" si="233"/>
        <v>0</v>
      </c>
      <c r="AJ283" s="487">
        <f t="shared" si="234"/>
        <v>-1</v>
      </c>
      <c r="AK283" s="487">
        <f t="shared" si="235"/>
        <v>-1</v>
      </c>
      <c r="AL283" s="487">
        <f t="shared" si="236"/>
        <v>-1</v>
      </c>
      <c r="AM283" s="487">
        <f t="shared" si="237"/>
        <v>-1</v>
      </c>
      <c r="AN283" s="487">
        <f t="shared" si="272"/>
        <v>-1</v>
      </c>
      <c r="AO283" s="487">
        <f t="shared" si="272"/>
        <v>-1</v>
      </c>
      <c r="AP283" s="487">
        <f t="shared" si="272"/>
        <v>0</v>
      </c>
      <c r="AQ283" s="487">
        <f t="shared" si="272"/>
        <v>-1</v>
      </c>
      <c r="AR283" s="487">
        <f t="shared" si="272"/>
        <v>-1</v>
      </c>
      <c r="AS283" s="487">
        <f t="shared" si="272"/>
        <v>0</v>
      </c>
      <c r="AT283" s="487">
        <f t="shared" si="272"/>
        <v>0</v>
      </c>
      <c r="AU283" s="493">
        <f t="shared" si="272"/>
        <v>0</v>
      </c>
      <c r="AV283" s="488" t="str">
        <f t="shared" si="239"/>
        <v/>
      </c>
      <c r="AW283" s="487" t="str">
        <f t="shared" si="240"/>
        <v/>
      </c>
      <c r="AX283" s="487" t="str">
        <f t="shared" si="241"/>
        <v/>
      </c>
      <c r="AY283" s="487" t="str">
        <f t="shared" si="242"/>
        <v/>
      </c>
      <c r="AZ283" s="487">
        <f t="shared" si="243"/>
        <v>0</v>
      </c>
      <c r="BA283" s="487">
        <f t="shared" si="244"/>
        <v>0</v>
      </c>
      <c r="BB283" s="487">
        <f t="shared" si="245"/>
        <v>0</v>
      </c>
      <c r="BC283" s="487">
        <f t="shared" si="246"/>
        <v>0</v>
      </c>
      <c r="BD283" s="487">
        <f t="shared" si="247"/>
        <v>0</v>
      </c>
      <c r="BE283" s="487">
        <f t="shared" si="248"/>
        <v>0</v>
      </c>
      <c r="BF283" s="487" t="str">
        <f t="shared" si="249"/>
        <v/>
      </c>
      <c r="BG283" s="487">
        <f t="shared" si="250"/>
        <v>0</v>
      </c>
      <c r="BH283" s="487">
        <f t="shared" si="251"/>
        <v>0</v>
      </c>
      <c r="BI283" s="487" t="str">
        <f t="shared" si="252"/>
        <v/>
      </c>
      <c r="BJ283" s="487" t="str">
        <f t="shared" si="253"/>
        <v/>
      </c>
      <c r="BK283" s="489" t="str">
        <f t="shared" si="254"/>
        <v/>
      </c>
      <c r="BL283" s="495" t="str">
        <f t="shared" si="255"/>
        <v/>
      </c>
      <c r="BM283" s="487" t="str">
        <f t="shared" si="256"/>
        <v/>
      </c>
      <c r="BN283" s="487" t="str">
        <f t="shared" si="257"/>
        <v/>
      </c>
      <c r="BO283" s="487" t="str">
        <f t="shared" si="258"/>
        <v/>
      </c>
      <c r="BP283" s="487">
        <f t="shared" si="259"/>
        <v>0</v>
      </c>
      <c r="BQ283" s="487">
        <f t="shared" si="260"/>
        <v>0</v>
      </c>
      <c r="BR283" s="487">
        <f t="shared" si="261"/>
        <v>0</v>
      </c>
      <c r="BS283" s="487">
        <f t="shared" si="262"/>
        <v>0</v>
      </c>
      <c r="BT283" s="487">
        <f t="shared" si="263"/>
        <v>0</v>
      </c>
      <c r="BU283" s="487">
        <f t="shared" si="264"/>
        <v>0</v>
      </c>
      <c r="BV283" s="487" t="str">
        <f t="shared" si="265"/>
        <v/>
      </c>
      <c r="BW283" s="487">
        <f t="shared" si="266"/>
        <v>0</v>
      </c>
      <c r="BX283" s="487">
        <f t="shared" si="267"/>
        <v>0</v>
      </c>
      <c r="BY283" s="487" t="str">
        <f t="shared" si="268"/>
        <v/>
      </c>
      <c r="BZ283" s="487" t="str">
        <f t="shared" si="269"/>
        <v/>
      </c>
      <c r="CA283" s="489" t="str">
        <f t="shared" si="270"/>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230"/>
        <v>0</v>
      </c>
      <c r="AG284" s="487">
        <f t="shared" si="231"/>
        <v>0</v>
      </c>
      <c r="AH284" s="487">
        <f t="shared" si="232"/>
        <v>0</v>
      </c>
      <c r="AI284" s="487">
        <f t="shared" si="233"/>
        <v>0</v>
      </c>
      <c r="AJ284" s="487">
        <f t="shared" si="234"/>
        <v>-1</v>
      </c>
      <c r="AK284" s="487">
        <f t="shared" si="235"/>
        <v>-1</v>
      </c>
      <c r="AL284" s="487">
        <f t="shared" si="236"/>
        <v>-1</v>
      </c>
      <c r="AM284" s="487">
        <f t="shared" si="237"/>
        <v>-1</v>
      </c>
      <c r="AN284" s="487">
        <f t="shared" si="272"/>
        <v>-1</v>
      </c>
      <c r="AO284" s="487">
        <f t="shared" si="272"/>
        <v>-1</v>
      </c>
      <c r="AP284" s="487">
        <f t="shared" si="272"/>
        <v>0</v>
      </c>
      <c r="AQ284" s="487">
        <f t="shared" si="272"/>
        <v>-1</v>
      </c>
      <c r="AR284" s="487">
        <f t="shared" si="272"/>
        <v>-1</v>
      </c>
      <c r="AS284" s="487">
        <f t="shared" si="272"/>
        <v>0</v>
      </c>
      <c r="AT284" s="487">
        <f t="shared" si="272"/>
        <v>0</v>
      </c>
      <c r="AU284" s="493">
        <f t="shared" si="272"/>
        <v>0</v>
      </c>
      <c r="AV284" s="488" t="str">
        <f t="shared" si="239"/>
        <v/>
      </c>
      <c r="AW284" s="487" t="str">
        <f t="shared" si="240"/>
        <v/>
      </c>
      <c r="AX284" s="487" t="str">
        <f t="shared" si="241"/>
        <v/>
      </c>
      <c r="AY284" s="487" t="str">
        <f t="shared" si="242"/>
        <v/>
      </c>
      <c r="AZ284" s="487">
        <f t="shared" si="243"/>
        <v>0</v>
      </c>
      <c r="BA284" s="487">
        <f t="shared" si="244"/>
        <v>0</v>
      </c>
      <c r="BB284" s="487">
        <f t="shared" si="245"/>
        <v>0</v>
      </c>
      <c r="BC284" s="487">
        <f t="shared" si="246"/>
        <v>0</v>
      </c>
      <c r="BD284" s="487">
        <f t="shared" si="247"/>
        <v>0</v>
      </c>
      <c r="BE284" s="487">
        <f t="shared" si="248"/>
        <v>0</v>
      </c>
      <c r="BF284" s="487" t="str">
        <f t="shared" si="249"/>
        <v/>
      </c>
      <c r="BG284" s="487">
        <f t="shared" si="250"/>
        <v>0</v>
      </c>
      <c r="BH284" s="487">
        <f t="shared" si="251"/>
        <v>0</v>
      </c>
      <c r="BI284" s="487" t="str">
        <f t="shared" si="252"/>
        <v/>
      </c>
      <c r="BJ284" s="487" t="str">
        <f t="shared" si="253"/>
        <v/>
      </c>
      <c r="BK284" s="489" t="str">
        <f t="shared" si="254"/>
        <v/>
      </c>
      <c r="BL284" s="495" t="str">
        <f t="shared" si="255"/>
        <v/>
      </c>
      <c r="BM284" s="487" t="str">
        <f t="shared" si="256"/>
        <v/>
      </c>
      <c r="BN284" s="487" t="str">
        <f t="shared" si="257"/>
        <v/>
      </c>
      <c r="BO284" s="487" t="str">
        <f t="shared" si="258"/>
        <v/>
      </c>
      <c r="BP284" s="487">
        <f t="shared" si="259"/>
        <v>0</v>
      </c>
      <c r="BQ284" s="487">
        <f t="shared" si="260"/>
        <v>0</v>
      </c>
      <c r="BR284" s="487">
        <f t="shared" si="261"/>
        <v>0</v>
      </c>
      <c r="BS284" s="487">
        <f t="shared" si="262"/>
        <v>0</v>
      </c>
      <c r="BT284" s="487">
        <f t="shared" si="263"/>
        <v>0</v>
      </c>
      <c r="BU284" s="487">
        <f t="shared" si="264"/>
        <v>0</v>
      </c>
      <c r="BV284" s="487" t="str">
        <f t="shared" si="265"/>
        <v/>
      </c>
      <c r="BW284" s="487">
        <f t="shared" si="266"/>
        <v>0</v>
      </c>
      <c r="BX284" s="487">
        <f t="shared" si="267"/>
        <v>0</v>
      </c>
      <c r="BY284" s="487" t="str">
        <f t="shared" si="268"/>
        <v/>
      </c>
      <c r="BZ284" s="487" t="str">
        <f t="shared" si="269"/>
        <v/>
      </c>
      <c r="CA284" s="489" t="str">
        <f t="shared" si="270"/>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230"/>
        <v>0</v>
      </c>
      <c r="AG285" s="487">
        <f t="shared" si="231"/>
        <v>0</v>
      </c>
      <c r="AH285" s="487">
        <f t="shared" si="232"/>
        <v>0</v>
      </c>
      <c r="AI285" s="487">
        <f t="shared" si="233"/>
        <v>0</v>
      </c>
      <c r="AJ285" s="487">
        <f t="shared" si="234"/>
        <v>-1</v>
      </c>
      <c r="AK285" s="487">
        <f t="shared" si="235"/>
        <v>-1</v>
      </c>
      <c r="AL285" s="487">
        <f t="shared" si="236"/>
        <v>-1</v>
      </c>
      <c r="AM285" s="487">
        <f t="shared" si="237"/>
        <v>-1</v>
      </c>
      <c r="AN285" s="487">
        <f t="shared" si="272"/>
        <v>-1</v>
      </c>
      <c r="AO285" s="487">
        <f t="shared" si="272"/>
        <v>-1</v>
      </c>
      <c r="AP285" s="487">
        <f t="shared" si="272"/>
        <v>0</v>
      </c>
      <c r="AQ285" s="487">
        <f t="shared" si="272"/>
        <v>-1</v>
      </c>
      <c r="AR285" s="487">
        <f t="shared" si="272"/>
        <v>-1</v>
      </c>
      <c r="AS285" s="487">
        <f t="shared" si="272"/>
        <v>0</v>
      </c>
      <c r="AT285" s="487">
        <f t="shared" si="272"/>
        <v>0</v>
      </c>
      <c r="AU285" s="493">
        <f t="shared" si="272"/>
        <v>0</v>
      </c>
      <c r="AV285" s="488" t="str">
        <f t="shared" si="239"/>
        <v/>
      </c>
      <c r="AW285" s="487" t="str">
        <f t="shared" si="240"/>
        <v/>
      </c>
      <c r="AX285" s="487" t="str">
        <f t="shared" si="241"/>
        <v/>
      </c>
      <c r="AY285" s="487" t="str">
        <f t="shared" si="242"/>
        <v/>
      </c>
      <c r="AZ285" s="487">
        <f t="shared" si="243"/>
        <v>0</v>
      </c>
      <c r="BA285" s="487">
        <f t="shared" si="244"/>
        <v>0</v>
      </c>
      <c r="BB285" s="487">
        <f t="shared" si="245"/>
        <v>0</v>
      </c>
      <c r="BC285" s="487">
        <f t="shared" si="246"/>
        <v>0</v>
      </c>
      <c r="BD285" s="487">
        <f t="shared" si="247"/>
        <v>0</v>
      </c>
      <c r="BE285" s="487">
        <f t="shared" si="248"/>
        <v>0</v>
      </c>
      <c r="BF285" s="487" t="str">
        <f t="shared" si="249"/>
        <v/>
      </c>
      <c r="BG285" s="487">
        <f t="shared" si="250"/>
        <v>0</v>
      </c>
      <c r="BH285" s="487">
        <f t="shared" si="251"/>
        <v>0</v>
      </c>
      <c r="BI285" s="487" t="str">
        <f t="shared" si="252"/>
        <v/>
      </c>
      <c r="BJ285" s="487" t="str">
        <f t="shared" si="253"/>
        <v/>
      </c>
      <c r="BK285" s="489" t="str">
        <f t="shared" si="254"/>
        <v/>
      </c>
      <c r="BL285" s="495" t="str">
        <f t="shared" si="255"/>
        <v/>
      </c>
      <c r="BM285" s="487" t="str">
        <f t="shared" si="256"/>
        <v/>
      </c>
      <c r="BN285" s="487" t="str">
        <f t="shared" si="257"/>
        <v/>
      </c>
      <c r="BO285" s="487" t="str">
        <f t="shared" si="258"/>
        <v/>
      </c>
      <c r="BP285" s="487">
        <f t="shared" si="259"/>
        <v>0</v>
      </c>
      <c r="BQ285" s="487">
        <f t="shared" si="260"/>
        <v>0</v>
      </c>
      <c r="BR285" s="487">
        <f t="shared" si="261"/>
        <v>0</v>
      </c>
      <c r="BS285" s="487">
        <f t="shared" si="262"/>
        <v>0</v>
      </c>
      <c r="BT285" s="487">
        <f t="shared" si="263"/>
        <v>0</v>
      </c>
      <c r="BU285" s="487">
        <f t="shared" si="264"/>
        <v>0</v>
      </c>
      <c r="BV285" s="487" t="str">
        <f t="shared" si="265"/>
        <v/>
      </c>
      <c r="BW285" s="487">
        <f t="shared" si="266"/>
        <v>0</v>
      </c>
      <c r="BX285" s="487">
        <f t="shared" si="267"/>
        <v>0</v>
      </c>
      <c r="BY285" s="487" t="str">
        <f t="shared" si="268"/>
        <v/>
      </c>
      <c r="BZ285" s="487" t="str">
        <f t="shared" si="269"/>
        <v/>
      </c>
      <c r="CA285" s="489" t="str">
        <f t="shared" si="270"/>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230"/>
        <v>0</v>
      </c>
      <c r="AG286" s="487">
        <f t="shared" si="231"/>
        <v>0</v>
      </c>
      <c r="AH286" s="487">
        <f t="shared" si="232"/>
        <v>0</v>
      </c>
      <c r="AI286" s="487">
        <f t="shared" si="233"/>
        <v>0</v>
      </c>
      <c r="AJ286" s="487">
        <f t="shared" si="234"/>
        <v>-1</v>
      </c>
      <c r="AK286" s="487">
        <f t="shared" si="235"/>
        <v>-1</v>
      </c>
      <c r="AL286" s="487">
        <f t="shared" si="236"/>
        <v>-1</v>
      </c>
      <c r="AM286" s="487">
        <f t="shared" si="237"/>
        <v>-1</v>
      </c>
      <c r="AN286" s="487">
        <f t="shared" si="272"/>
        <v>-1</v>
      </c>
      <c r="AO286" s="487">
        <f t="shared" si="272"/>
        <v>-1</v>
      </c>
      <c r="AP286" s="487">
        <f t="shared" si="272"/>
        <v>0</v>
      </c>
      <c r="AQ286" s="487">
        <f t="shared" si="272"/>
        <v>-1</v>
      </c>
      <c r="AR286" s="487">
        <f t="shared" si="272"/>
        <v>-1</v>
      </c>
      <c r="AS286" s="487">
        <f t="shared" si="272"/>
        <v>0</v>
      </c>
      <c r="AT286" s="487">
        <f t="shared" si="272"/>
        <v>0</v>
      </c>
      <c r="AU286" s="493">
        <f t="shared" si="272"/>
        <v>0</v>
      </c>
      <c r="AV286" s="488" t="str">
        <f t="shared" si="239"/>
        <v/>
      </c>
      <c r="AW286" s="487" t="str">
        <f t="shared" si="240"/>
        <v/>
      </c>
      <c r="AX286" s="487" t="str">
        <f t="shared" si="241"/>
        <v/>
      </c>
      <c r="AY286" s="487" t="str">
        <f t="shared" si="242"/>
        <v/>
      </c>
      <c r="AZ286" s="487">
        <f t="shared" si="243"/>
        <v>0</v>
      </c>
      <c r="BA286" s="487">
        <f t="shared" si="244"/>
        <v>0</v>
      </c>
      <c r="BB286" s="487">
        <f t="shared" si="245"/>
        <v>0</v>
      </c>
      <c r="BC286" s="487">
        <f t="shared" si="246"/>
        <v>0</v>
      </c>
      <c r="BD286" s="487">
        <f t="shared" si="247"/>
        <v>0</v>
      </c>
      <c r="BE286" s="487">
        <f t="shared" si="248"/>
        <v>0</v>
      </c>
      <c r="BF286" s="487" t="str">
        <f t="shared" si="249"/>
        <v/>
      </c>
      <c r="BG286" s="487">
        <f t="shared" si="250"/>
        <v>0</v>
      </c>
      <c r="BH286" s="487">
        <f t="shared" si="251"/>
        <v>0</v>
      </c>
      <c r="BI286" s="487" t="str">
        <f t="shared" si="252"/>
        <v/>
      </c>
      <c r="BJ286" s="487" t="str">
        <f t="shared" si="253"/>
        <v/>
      </c>
      <c r="BK286" s="489" t="str">
        <f t="shared" si="254"/>
        <v/>
      </c>
      <c r="BL286" s="495" t="str">
        <f t="shared" si="255"/>
        <v/>
      </c>
      <c r="BM286" s="487" t="str">
        <f t="shared" si="256"/>
        <v/>
      </c>
      <c r="BN286" s="487" t="str">
        <f t="shared" si="257"/>
        <v/>
      </c>
      <c r="BO286" s="487" t="str">
        <f t="shared" si="258"/>
        <v/>
      </c>
      <c r="BP286" s="487">
        <f t="shared" si="259"/>
        <v>0</v>
      </c>
      <c r="BQ286" s="487">
        <f t="shared" si="260"/>
        <v>0</v>
      </c>
      <c r="BR286" s="487">
        <f t="shared" si="261"/>
        <v>0</v>
      </c>
      <c r="BS286" s="487">
        <f t="shared" si="262"/>
        <v>0</v>
      </c>
      <c r="BT286" s="487">
        <f t="shared" si="263"/>
        <v>0</v>
      </c>
      <c r="BU286" s="487">
        <f t="shared" si="264"/>
        <v>0</v>
      </c>
      <c r="BV286" s="487" t="str">
        <f t="shared" si="265"/>
        <v/>
      </c>
      <c r="BW286" s="487">
        <f t="shared" si="266"/>
        <v>0</v>
      </c>
      <c r="BX286" s="487">
        <f t="shared" si="267"/>
        <v>0</v>
      </c>
      <c r="BY286" s="487" t="str">
        <f t="shared" si="268"/>
        <v/>
      </c>
      <c r="BZ286" s="487" t="str">
        <f t="shared" si="269"/>
        <v/>
      </c>
      <c r="CA286" s="489" t="str">
        <f t="shared" si="270"/>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si="230"/>
        <v>0</v>
      </c>
      <c r="AG287" s="487">
        <f t="shared" si="231"/>
        <v>0</v>
      </c>
      <c r="AH287" s="487">
        <f t="shared" si="232"/>
        <v>0</v>
      </c>
      <c r="AI287" s="487">
        <f t="shared" si="233"/>
        <v>0</v>
      </c>
      <c r="AJ287" s="487">
        <f t="shared" si="234"/>
        <v>-1</v>
      </c>
      <c r="AK287" s="487">
        <f t="shared" si="235"/>
        <v>-1</v>
      </c>
      <c r="AL287" s="487">
        <f t="shared" si="236"/>
        <v>-1</v>
      </c>
      <c r="AM287" s="487">
        <f t="shared" si="237"/>
        <v>-1</v>
      </c>
      <c r="AN287" s="487">
        <f t="shared" ref="AN287:AU288" si="273">AN286</f>
        <v>-1</v>
      </c>
      <c r="AO287" s="487">
        <f t="shared" si="273"/>
        <v>-1</v>
      </c>
      <c r="AP287" s="487">
        <f t="shared" si="273"/>
        <v>0</v>
      </c>
      <c r="AQ287" s="487">
        <f t="shared" si="273"/>
        <v>-1</v>
      </c>
      <c r="AR287" s="487">
        <f t="shared" si="273"/>
        <v>-1</v>
      </c>
      <c r="AS287" s="487">
        <f t="shared" si="273"/>
        <v>0</v>
      </c>
      <c r="AT287" s="487">
        <f t="shared" si="273"/>
        <v>0</v>
      </c>
      <c r="AU287" s="493">
        <f t="shared" si="273"/>
        <v>0</v>
      </c>
      <c r="AV287" s="488" t="str">
        <f t="shared" si="239"/>
        <v/>
      </c>
      <c r="AW287" s="487" t="str">
        <f t="shared" si="240"/>
        <v/>
      </c>
      <c r="AX287" s="487" t="str">
        <f t="shared" si="241"/>
        <v/>
      </c>
      <c r="AY287" s="487" t="str">
        <f t="shared" si="242"/>
        <v/>
      </c>
      <c r="AZ287" s="487">
        <f t="shared" si="243"/>
        <v>0</v>
      </c>
      <c r="BA287" s="487">
        <f t="shared" si="244"/>
        <v>0</v>
      </c>
      <c r="BB287" s="487">
        <f t="shared" si="245"/>
        <v>0</v>
      </c>
      <c r="BC287" s="487">
        <f t="shared" si="246"/>
        <v>0</v>
      </c>
      <c r="BD287" s="487">
        <f t="shared" si="247"/>
        <v>0</v>
      </c>
      <c r="BE287" s="487">
        <f t="shared" si="248"/>
        <v>0</v>
      </c>
      <c r="BF287" s="487" t="str">
        <f t="shared" si="249"/>
        <v/>
      </c>
      <c r="BG287" s="487">
        <f t="shared" si="250"/>
        <v>0</v>
      </c>
      <c r="BH287" s="487">
        <f t="shared" si="251"/>
        <v>0</v>
      </c>
      <c r="BI287" s="487" t="str">
        <f t="shared" si="252"/>
        <v/>
      </c>
      <c r="BJ287" s="487" t="str">
        <f t="shared" si="253"/>
        <v/>
      </c>
      <c r="BK287" s="489" t="str">
        <f t="shared" si="254"/>
        <v/>
      </c>
      <c r="BL287" s="495" t="str">
        <f t="shared" si="255"/>
        <v/>
      </c>
      <c r="BM287" s="487" t="str">
        <f t="shared" si="256"/>
        <v/>
      </c>
      <c r="BN287" s="487" t="str">
        <f t="shared" si="257"/>
        <v/>
      </c>
      <c r="BO287" s="487" t="str">
        <f t="shared" si="258"/>
        <v/>
      </c>
      <c r="BP287" s="487">
        <f t="shared" si="259"/>
        <v>0</v>
      </c>
      <c r="BQ287" s="487">
        <f t="shared" si="260"/>
        <v>0</v>
      </c>
      <c r="BR287" s="487">
        <f t="shared" si="261"/>
        <v>0</v>
      </c>
      <c r="BS287" s="487">
        <f t="shared" si="262"/>
        <v>0</v>
      </c>
      <c r="BT287" s="487">
        <f t="shared" si="263"/>
        <v>0</v>
      </c>
      <c r="BU287" s="487">
        <f t="shared" si="264"/>
        <v>0</v>
      </c>
      <c r="BV287" s="487" t="str">
        <f t="shared" si="265"/>
        <v/>
      </c>
      <c r="BW287" s="487">
        <f t="shared" si="266"/>
        <v>0</v>
      </c>
      <c r="BX287" s="487">
        <f t="shared" si="267"/>
        <v>0</v>
      </c>
      <c r="BY287" s="487" t="str">
        <f t="shared" si="268"/>
        <v/>
      </c>
      <c r="BZ287" s="487" t="str">
        <f t="shared" si="269"/>
        <v/>
      </c>
      <c r="CA287" s="489" t="str">
        <f t="shared" si="270"/>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230"/>
        <v>0</v>
      </c>
      <c r="AG288" s="491">
        <f t="shared" si="231"/>
        <v>0</v>
      </c>
      <c r="AH288" s="491">
        <f t="shared" si="232"/>
        <v>0</v>
      </c>
      <c r="AI288" s="491">
        <f t="shared" si="233"/>
        <v>0</v>
      </c>
      <c r="AJ288" s="491">
        <f t="shared" si="234"/>
        <v>-1</v>
      </c>
      <c r="AK288" s="491">
        <f t="shared" si="235"/>
        <v>-1</v>
      </c>
      <c r="AL288" s="491">
        <f t="shared" si="236"/>
        <v>-1</v>
      </c>
      <c r="AM288" s="491">
        <f t="shared" si="237"/>
        <v>-1</v>
      </c>
      <c r="AN288" s="491">
        <f t="shared" si="273"/>
        <v>-1</v>
      </c>
      <c r="AO288" s="491">
        <f t="shared" si="273"/>
        <v>-1</v>
      </c>
      <c r="AP288" s="491">
        <f t="shared" si="273"/>
        <v>0</v>
      </c>
      <c r="AQ288" s="491">
        <f t="shared" si="273"/>
        <v>-1</v>
      </c>
      <c r="AR288" s="491">
        <f t="shared" si="273"/>
        <v>-1</v>
      </c>
      <c r="AS288" s="491">
        <f t="shared" si="273"/>
        <v>0</v>
      </c>
      <c r="AT288" s="491">
        <f t="shared" si="273"/>
        <v>0</v>
      </c>
      <c r="AU288" s="494">
        <f t="shared" si="273"/>
        <v>0</v>
      </c>
      <c r="AV288" s="490" t="str">
        <f t="shared" si="239"/>
        <v/>
      </c>
      <c r="AW288" s="491" t="str">
        <f t="shared" si="240"/>
        <v/>
      </c>
      <c r="AX288" s="491" t="str">
        <f t="shared" si="241"/>
        <v/>
      </c>
      <c r="AY288" s="491" t="str">
        <f t="shared" si="242"/>
        <v/>
      </c>
      <c r="AZ288" s="491">
        <f t="shared" si="243"/>
        <v>0</v>
      </c>
      <c r="BA288" s="491">
        <f t="shared" si="244"/>
        <v>0</v>
      </c>
      <c r="BB288" s="491">
        <f t="shared" si="245"/>
        <v>0</v>
      </c>
      <c r="BC288" s="491">
        <f t="shared" si="246"/>
        <v>0</v>
      </c>
      <c r="BD288" s="491">
        <f t="shared" si="247"/>
        <v>0</v>
      </c>
      <c r="BE288" s="491">
        <f t="shared" si="248"/>
        <v>0</v>
      </c>
      <c r="BF288" s="491" t="str">
        <f t="shared" si="249"/>
        <v/>
      </c>
      <c r="BG288" s="491">
        <f t="shared" si="250"/>
        <v>0</v>
      </c>
      <c r="BH288" s="491">
        <f t="shared" si="251"/>
        <v>0</v>
      </c>
      <c r="BI288" s="491" t="str">
        <f t="shared" si="252"/>
        <v/>
      </c>
      <c r="BJ288" s="491" t="str">
        <f t="shared" si="253"/>
        <v/>
      </c>
      <c r="BK288" s="492" t="str">
        <f t="shared" si="254"/>
        <v/>
      </c>
      <c r="BL288" s="496" t="str">
        <f t="shared" si="255"/>
        <v/>
      </c>
      <c r="BM288" s="491" t="str">
        <f t="shared" si="256"/>
        <v/>
      </c>
      <c r="BN288" s="491" t="str">
        <f t="shared" si="257"/>
        <v/>
      </c>
      <c r="BO288" s="491" t="str">
        <f t="shared" si="258"/>
        <v/>
      </c>
      <c r="BP288" s="491">
        <f t="shared" si="259"/>
        <v>0</v>
      </c>
      <c r="BQ288" s="491">
        <f t="shared" si="260"/>
        <v>0</v>
      </c>
      <c r="BR288" s="491">
        <f t="shared" si="261"/>
        <v>0</v>
      </c>
      <c r="BS288" s="491">
        <f t="shared" si="262"/>
        <v>0</v>
      </c>
      <c r="BT288" s="491">
        <f t="shared" si="263"/>
        <v>0</v>
      </c>
      <c r="BU288" s="491">
        <f t="shared" si="264"/>
        <v>0</v>
      </c>
      <c r="BV288" s="491" t="str">
        <f t="shared" si="265"/>
        <v/>
      </c>
      <c r="BW288" s="491">
        <f t="shared" si="266"/>
        <v>0</v>
      </c>
      <c r="BX288" s="491">
        <f t="shared" si="267"/>
        <v>0</v>
      </c>
      <c r="BY288" s="491" t="str">
        <f t="shared" si="268"/>
        <v/>
      </c>
      <c r="BZ288" s="491" t="str">
        <f t="shared" si="269"/>
        <v/>
      </c>
      <c r="CA288" s="492" t="str">
        <f t="shared" si="270"/>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274">COUNTIF(AW7:AW288,"NCC")</f>
        <v>0</v>
      </c>
      <c r="AX289" s="486">
        <f t="shared" si="274"/>
        <v>0</v>
      </c>
      <c r="AY289" s="486">
        <f t="shared" si="274"/>
        <v>0</v>
      </c>
      <c r="AZ289" s="486">
        <f t="shared" si="274"/>
        <v>0</v>
      </c>
      <c r="BA289" s="486">
        <f t="shared" si="274"/>
        <v>0</v>
      </c>
      <c r="BB289" s="486">
        <f t="shared" si="274"/>
        <v>0</v>
      </c>
      <c r="BC289" s="486">
        <f t="shared" si="274"/>
        <v>0</v>
      </c>
      <c r="BD289" s="486">
        <f t="shared" si="274"/>
        <v>0</v>
      </c>
      <c r="BE289" s="486">
        <f t="shared" si="274"/>
        <v>0</v>
      </c>
      <c r="BF289" s="486">
        <f t="shared" si="274"/>
        <v>0</v>
      </c>
      <c r="BG289" s="486">
        <f t="shared" si="274"/>
        <v>0</v>
      </c>
      <c r="BH289" s="486">
        <f t="shared" si="274"/>
        <v>0</v>
      </c>
      <c r="BI289" s="486">
        <f t="shared" si="274"/>
        <v>0</v>
      </c>
      <c r="BJ289" s="486">
        <f t="shared" si="274"/>
        <v>0</v>
      </c>
      <c r="BK289" s="486">
        <f t="shared" si="274"/>
        <v>0</v>
      </c>
      <c r="BL289" s="486">
        <f t="shared" si="274"/>
        <v>0</v>
      </c>
      <c r="BM289" s="486">
        <f t="shared" si="274"/>
        <v>0</v>
      </c>
      <c r="BN289" s="486">
        <f t="shared" si="274"/>
        <v>0</v>
      </c>
      <c r="BO289" s="486">
        <f t="shared" si="274"/>
        <v>0</v>
      </c>
      <c r="BP289" s="486">
        <f t="shared" si="274"/>
        <v>0</v>
      </c>
      <c r="BQ289" s="486">
        <f t="shared" si="274"/>
        <v>0</v>
      </c>
      <c r="BR289" s="486">
        <f t="shared" si="274"/>
        <v>0</v>
      </c>
      <c r="BS289" s="486">
        <f t="shared" si="274"/>
        <v>0</v>
      </c>
      <c r="BT289" s="486">
        <f t="shared" si="274"/>
        <v>0</v>
      </c>
      <c r="BU289" s="486">
        <f t="shared" si="274"/>
        <v>0</v>
      </c>
      <c r="BV289" s="486">
        <f t="shared" si="274"/>
        <v>0</v>
      </c>
      <c r="BW289" s="486">
        <f t="shared" si="274"/>
        <v>0</v>
      </c>
      <c r="BX289" s="486">
        <f t="shared" si="274"/>
        <v>0</v>
      </c>
      <c r="BY289" s="486">
        <f t="shared" si="274"/>
        <v>0</v>
      </c>
      <c r="BZ289" s="486">
        <f t="shared" si="274"/>
        <v>0</v>
      </c>
      <c r="CA289" s="486">
        <f t="shared" si="274"/>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275">COUNTIF(AV7:AV288,"NC+")</f>
        <v>0</v>
      </c>
      <c r="AW290" s="486">
        <f t="shared" si="275"/>
        <v>0</v>
      </c>
      <c r="AX290" s="486">
        <f t="shared" si="275"/>
        <v>0</v>
      </c>
      <c r="AY290" s="486">
        <f t="shared" si="275"/>
        <v>0</v>
      </c>
      <c r="AZ290" s="486">
        <f t="shared" si="275"/>
        <v>0</v>
      </c>
      <c r="BA290" s="486">
        <f t="shared" si="275"/>
        <v>0</v>
      </c>
      <c r="BB290" s="486">
        <f t="shared" si="275"/>
        <v>0</v>
      </c>
      <c r="BC290" s="486">
        <f t="shared" si="275"/>
        <v>0</v>
      </c>
      <c r="BD290" s="486">
        <f t="shared" si="275"/>
        <v>0</v>
      </c>
      <c r="BE290" s="486">
        <f t="shared" si="275"/>
        <v>0</v>
      </c>
      <c r="BF290" s="486">
        <f t="shared" si="275"/>
        <v>0</v>
      </c>
      <c r="BG290" s="486">
        <f t="shared" si="275"/>
        <v>0</v>
      </c>
      <c r="BH290" s="486">
        <f t="shared" si="275"/>
        <v>0</v>
      </c>
      <c r="BI290" s="486">
        <f t="shared" si="275"/>
        <v>0</v>
      </c>
      <c r="BJ290" s="486">
        <f t="shared" si="275"/>
        <v>0</v>
      </c>
      <c r="BK290" s="486">
        <f t="shared" si="275"/>
        <v>0</v>
      </c>
      <c r="BL290" s="486">
        <f t="shared" si="275"/>
        <v>0</v>
      </c>
      <c r="BM290" s="486">
        <f t="shared" si="275"/>
        <v>0</v>
      </c>
      <c r="BN290" s="486">
        <f t="shared" si="275"/>
        <v>0</v>
      </c>
      <c r="BO290" s="486">
        <f t="shared" si="275"/>
        <v>0</v>
      </c>
      <c r="BP290" s="486">
        <f t="shared" si="275"/>
        <v>0</v>
      </c>
      <c r="BQ290" s="486">
        <f t="shared" si="275"/>
        <v>0</v>
      </c>
      <c r="BR290" s="486">
        <f t="shared" si="275"/>
        <v>0</v>
      </c>
      <c r="BS290" s="486">
        <f t="shared" si="275"/>
        <v>0</v>
      </c>
      <c r="BT290" s="486">
        <f t="shared" si="275"/>
        <v>0</v>
      </c>
      <c r="BU290" s="486">
        <f t="shared" si="275"/>
        <v>0</v>
      </c>
      <c r="BV290" s="486">
        <f t="shared" si="275"/>
        <v>0</v>
      </c>
      <c r="BW290" s="486">
        <f t="shared" si="275"/>
        <v>0</v>
      </c>
      <c r="BX290" s="486">
        <f t="shared" si="275"/>
        <v>0</v>
      </c>
      <c r="BY290" s="486">
        <f t="shared" si="275"/>
        <v>0</v>
      </c>
      <c r="BZ290" s="486">
        <f t="shared" si="275"/>
        <v>0</v>
      </c>
      <c r="CA290" s="486">
        <f t="shared" si="275"/>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276">COUNTIF(AV7:AV288,"nc-")</f>
        <v>0</v>
      </c>
      <c r="AW291" s="140">
        <f t="shared" si="276"/>
        <v>0</v>
      </c>
      <c r="AX291" s="140">
        <f t="shared" si="276"/>
        <v>0</v>
      </c>
      <c r="AY291" s="140">
        <f t="shared" si="276"/>
        <v>0</v>
      </c>
      <c r="AZ291" s="140">
        <f t="shared" si="276"/>
        <v>0</v>
      </c>
      <c r="BA291" s="140">
        <f t="shared" si="276"/>
        <v>0</v>
      </c>
      <c r="BB291" s="140">
        <f t="shared" si="276"/>
        <v>0</v>
      </c>
      <c r="BC291" s="140">
        <f t="shared" si="276"/>
        <v>0</v>
      </c>
      <c r="BD291" s="140">
        <f t="shared" si="276"/>
        <v>0</v>
      </c>
      <c r="BE291" s="140">
        <f t="shared" si="276"/>
        <v>0</v>
      </c>
      <c r="BF291" s="140">
        <f t="shared" si="276"/>
        <v>0</v>
      </c>
      <c r="BG291" s="140">
        <f t="shared" si="276"/>
        <v>0</v>
      </c>
      <c r="BH291" s="140">
        <f t="shared" si="276"/>
        <v>0</v>
      </c>
      <c r="BI291" s="140">
        <f t="shared" si="276"/>
        <v>0</v>
      </c>
      <c r="BJ291" s="140">
        <f t="shared" si="276"/>
        <v>0</v>
      </c>
      <c r="BK291" s="140">
        <f t="shared" si="276"/>
        <v>0</v>
      </c>
      <c r="BL291" s="140">
        <f t="shared" si="276"/>
        <v>0</v>
      </c>
      <c r="BM291" s="140">
        <f t="shared" si="276"/>
        <v>0</v>
      </c>
      <c r="BN291" s="140">
        <f t="shared" si="276"/>
        <v>0</v>
      </c>
      <c r="BO291" s="140">
        <f t="shared" si="276"/>
        <v>0</v>
      </c>
      <c r="BP291" s="140">
        <f t="shared" si="276"/>
        <v>0</v>
      </c>
      <c r="BQ291" s="140">
        <f t="shared" si="276"/>
        <v>0</v>
      </c>
      <c r="BR291" s="140">
        <f t="shared" si="276"/>
        <v>0</v>
      </c>
      <c r="BS291" s="140">
        <f t="shared" si="276"/>
        <v>0</v>
      </c>
      <c r="BT291" s="140">
        <f t="shared" si="276"/>
        <v>0</v>
      </c>
      <c r="BU291" s="140">
        <f t="shared" si="276"/>
        <v>0</v>
      </c>
      <c r="BV291" s="140">
        <f t="shared" si="276"/>
        <v>0</v>
      </c>
      <c r="BW291" s="140">
        <f t="shared" si="276"/>
        <v>0</v>
      </c>
      <c r="BX291" s="140">
        <f t="shared" si="276"/>
        <v>0</v>
      </c>
      <c r="BY291" s="140">
        <f t="shared" si="276"/>
        <v>0</v>
      </c>
      <c r="BZ291" s="140">
        <f t="shared" si="276"/>
        <v>0</v>
      </c>
      <c r="CA291" s="140">
        <f t="shared" si="276"/>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277">COUNTIF(AV7:AV288,"RI")</f>
        <v>0</v>
      </c>
      <c r="AW292" s="145">
        <f t="shared" si="277"/>
        <v>0</v>
      </c>
      <c r="AX292" s="145">
        <f t="shared" si="277"/>
        <v>0</v>
      </c>
      <c r="AY292" s="145">
        <f t="shared" si="277"/>
        <v>0</v>
      </c>
      <c r="AZ292" s="145">
        <f t="shared" si="277"/>
        <v>0</v>
      </c>
      <c r="BA292" s="145">
        <f t="shared" si="277"/>
        <v>0</v>
      </c>
      <c r="BB292" s="145">
        <f t="shared" si="277"/>
        <v>0</v>
      </c>
      <c r="BC292" s="145">
        <f t="shared" si="277"/>
        <v>0</v>
      </c>
      <c r="BD292" s="145">
        <f t="shared" si="277"/>
        <v>0</v>
      </c>
      <c r="BE292" s="145">
        <f t="shared" si="277"/>
        <v>0</v>
      </c>
      <c r="BF292" s="145">
        <f t="shared" si="277"/>
        <v>0</v>
      </c>
      <c r="BG292" s="145">
        <f t="shared" si="277"/>
        <v>0</v>
      </c>
      <c r="BH292" s="145">
        <f t="shared" si="277"/>
        <v>0</v>
      </c>
      <c r="BI292" s="145">
        <f t="shared" si="277"/>
        <v>0</v>
      </c>
      <c r="BJ292" s="145">
        <f t="shared" si="277"/>
        <v>0</v>
      </c>
      <c r="BK292" s="145">
        <f t="shared" si="277"/>
        <v>0</v>
      </c>
      <c r="BL292" s="145">
        <f t="shared" si="277"/>
        <v>0</v>
      </c>
      <c r="BM292" s="145">
        <f t="shared" si="277"/>
        <v>0</v>
      </c>
      <c r="BN292" s="145">
        <f t="shared" si="277"/>
        <v>0</v>
      </c>
      <c r="BO292" s="145">
        <f t="shared" si="277"/>
        <v>0</v>
      </c>
      <c r="BP292" s="145">
        <f t="shared" si="277"/>
        <v>0</v>
      </c>
      <c r="BQ292" s="145">
        <f t="shared" si="277"/>
        <v>0</v>
      </c>
      <c r="BR292" s="145">
        <f t="shared" si="277"/>
        <v>0</v>
      </c>
      <c r="BS292" s="145">
        <f t="shared" si="277"/>
        <v>0</v>
      </c>
      <c r="BT292" s="145">
        <f t="shared" si="277"/>
        <v>0</v>
      </c>
      <c r="BU292" s="145">
        <f t="shared" si="277"/>
        <v>0</v>
      </c>
      <c r="BV292" s="145">
        <f t="shared" si="277"/>
        <v>0</v>
      </c>
      <c r="BW292" s="145">
        <f t="shared" si="277"/>
        <v>0</v>
      </c>
      <c r="BX292" s="145">
        <f t="shared" si="277"/>
        <v>0</v>
      </c>
      <c r="BY292" s="145">
        <f t="shared" si="277"/>
        <v>0</v>
      </c>
      <c r="BZ292" s="145">
        <f t="shared" si="277"/>
        <v>0</v>
      </c>
      <c r="CA292" s="145">
        <f t="shared" si="277"/>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278">COUNTIF(AV7:AV288,"Full")</f>
        <v>0</v>
      </c>
      <c r="AW293" s="145">
        <f t="shared" si="278"/>
        <v>0</v>
      </c>
      <c r="AX293" s="145">
        <f t="shared" si="278"/>
        <v>0</v>
      </c>
      <c r="AY293" s="145">
        <f t="shared" si="278"/>
        <v>0</v>
      </c>
      <c r="AZ293" s="145">
        <f t="shared" si="278"/>
        <v>0</v>
      </c>
      <c r="BA293" s="145">
        <f t="shared" si="278"/>
        <v>0</v>
      </c>
      <c r="BB293" s="145">
        <f t="shared" si="278"/>
        <v>0</v>
      </c>
      <c r="BC293" s="145">
        <f t="shared" si="278"/>
        <v>0</v>
      </c>
      <c r="BD293" s="145">
        <f t="shared" si="278"/>
        <v>0</v>
      </c>
      <c r="BE293" s="145">
        <f t="shared" si="278"/>
        <v>0</v>
      </c>
      <c r="BF293" s="145">
        <f t="shared" si="278"/>
        <v>0</v>
      </c>
      <c r="BG293" s="145">
        <f t="shared" si="278"/>
        <v>0</v>
      </c>
      <c r="BH293" s="145">
        <f t="shared" si="278"/>
        <v>0</v>
      </c>
      <c r="BI293" s="145">
        <f t="shared" si="278"/>
        <v>0</v>
      </c>
      <c r="BJ293" s="145">
        <f t="shared" si="278"/>
        <v>0</v>
      </c>
      <c r="BK293" s="145">
        <f t="shared" si="278"/>
        <v>0</v>
      </c>
      <c r="BL293" s="145">
        <f t="shared" si="278"/>
        <v>0</v>
      </c>
      <c r="BM293" s="145">
        <f t="shared" si="278"/>
        <v>0</v>
      </c>
      <c r="BN293" s="145">
        <f t="shared" si="278"/>
        <v>0</v>
      </c>
      <c r="BO293" s="145">
        <f t="shared" si="278"/>
        <v>0</v>
      </c>
      <c r="BP293" s="145">
        <f t="shared" si="278"/>
        <v>0</v>
      </c>
      <c r="BQ293" s="145">
        <f t="shared" si="278"/>
        <v>0</v>
      </c>
      <c r="BR293" s="145">
        <f t="shared" si="278"/>
        <v>0</v>
      </c>
      <c r="BS293" s="145">
        <f t="shared" si="278"/>
        <v>0</v>
      </c>
      <c r="BT293" s="145">
        <f t="shared" si="278"/>
        <v>0</v>
      </c>
      <c r="BU293" s="145">
        <f t="shared" si="278"/>
        <v>0</v>
      </c>
      <c r="BV293" s="145">
        <f t="shared" si="278"/>
        <v>0</v>
      </c>
      <c r="BW293" s="145">
        <f t="shared" si="278"/>
        <v>0</v>
      </c>
      <c r="BX293" s="145">
        <f t="shared" si="278"/>
        <v>0</v>
      </c>
      <c r="BY293" s="145">
        <f t="shared" si="278"/>
        <v>0</v>
      </c>
      <c r="BZ293" s="145">
        <f t="shared" si="278"/>
        <v>0</v>
      </c>
      <c r="CA293" s="145">
        <f t="shared" si="278"/>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279">COUNTIF(AV7:AV288,"tbd")</f>
        <v>62</v>
      </c>
      <c r="AW294" s="145">
        <f t="shared" si="279"/>
        <v>72</v>
      </c>
      <c r="AX294" s="145">
        <f t="shared" si="279"/>
        <v>78</v>
      </c>
      <c r="AY294" s="145">
        <f t="shared" si="279"/>
        <v>62</v>
      </c>
      <c r="AZ294" s="145">
        <f t="shared" si="279"/>
        <v>67</v>
      </c>
      <c r="BA294" s="145">
        <f t="shared" si="279"/>
        <v>66</v>
      </c>
      <c r="BB294" s="145">
        <f t="shared" si="279"/>
        <v>66</v>
      </c>
      <c r="BC294" s="145">
        <f t="shared" si="279"/>
        <v>66</v>
      </c>
      <c r="BD294" s="145">
        <f t="shared" si="279"/>
        <v>93</v>
      </c>
      <c r="BE294" s="145">
        <f t="shared" si="279"/>
        <v>67</v>
      </c>
      <c r="BF294" s="145">
        <f t="shared" si="279"/>
        <v>82</v>
      </c>
      <c r="BG294" s="145">
        <f t="shared" si="279"/>
        <v>93</v>
      </c>
      <c r="BH294" s="145">
        <f t="shared" si="279"/>
        <v>66</v>
      </c>
      <c r="BI294" s="145">
        <f t="shared" si="279"/>
        <v>0</v>
      </c>
      <c r="BJ294" s="145">
        <f t="shared" si="279"/>
        <v>0</v>
      </c>
      <c r="BK294" s="145">
        <f t="shared" si="279"/>
        <v>0</v>
      </c>
      <c r="BL294" s="145">
        <f t="shared" si="279"/>
        <v>3</v>
      </c>
      <c r="BM294" s="145">
        <f t="shared" si="279"/>
        <v>9</v>
      </c>
      <c r="BN294" s="145">
        <f t="shared" si="279"/>
        <v>15</v>
      </c>
      <c r="BO294" s="145">
        <f t="shared" si="279"/>
        <v>3</v>
      </c>
      <c r="BP294" s="145">
        <f t="shared" si="279"/>
        <v>7</v>
      </c>
      <c r="BQ294" s="145">
        <f t="shared" si="279"/>
        <v>7</v>
      </c>
      <c r="BR294" s="145">
        <f t="shared" si="279"/>
        <v>7</v>
      </c>
      <c r="BS294" s="145">
        <f t="shared" si="279"/>
        <v>7</v>
      </c>
      <c r="BT294" s="145">
        <f t="shared" si="279"/>
        <v>25</v>
      </c>
      <c r="BU294" s="145">
        <f t="shared" si="279"/>
        <v>8</v>
      </c>
      <c r="BV294" s="145">
        <f t="shared" si="279"/>
        <v>17</v>
      </c>
      <c r="BW294" s="145">
        <f t="shared" si="279"/>
        <v>25</v>
      </c>
      <c r="BX294" s="145">
        <f t="shared" si="279"/>
        <v>7</v>
      </c>
      <c r="BY294" s="145">
        <f t="shared" si="279"/>
        <v>0</v>
      </c>
      <c r="BZ294" s="145">
        <f t="shared" si="279"/>
        <v>0</v>
      </c>
      <c r="CA294" s="145">
        <f t="shared" si="279"/>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280">V292 &amp; ":"</f>
        <v>nc-:</v>
      </c>
      <c r="V300" s="151">
        <f t="shared" ref="V300:V304" si="281">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280"/>
        <v>RI:</v>
      </c>
      <c r="V301" s="151">
        <f t="shared" si="281"/>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280"/>
        <v>Full:</v>
      </c>
      <c r="V302" s="151">
        <f t="shared" si="281"/>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280"/>
        <v>tbd:</v>
      </c>
      <c r="V303" s="151">
        <f t="shared" si="281"/>
        <v>118</v>
      </c>
      <c r="W303" s="144"/>
      <c r="X303" s="144"/>
      <c r="Y303" s="144"/>
      <c r="Z303" s="144"/>
      <c r="AA303" s="141"/>
      <c r="AB303" s="144"/>
      <c r="AC303" s="144"/>
      <c r="AD303" s="144"/>
      <c r="AE303" s="144"/>
    </row>
    <row r="304" spans="1:79" hidden="1" x14ac:dyDescent="0.3">
      <c r="J304" s="141"/>
      <c r="U304" s="150" t="str">
        <f t="shared" si="280"/>
        <v>n/a:</v>
      </c>
      <c r="V304" s="151">
        <f t="shared" si="281"/>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P8vXEngdiD5k4aOzF9iNUskibN0l9p1bfm9011/tgJJLHEeXwecMjePWWMfYd8tdlBcEZp/qiAwlMWlP6IR1yg==" saltValue="8EbjarEH25oXlUY1z116lg==" spinCount="100000" sheet="1" objects="1" scenarios="1" formatCells="0" formatColumns="0" formatRows="0" insertHyperlinks="0" autoFilter="0"/>
  <mergeCells count="368">
    <mergeCell ref="K31:L31"/>
    <mergeCell ref="M31:O31"/>
    <mergeCell ref="K32:L32"/>
    <mergeCell ref="M32:O32"/>
    <mergeCell ref="A69:C69"/>
    <mergeCell ref="F69:G69"/>
    <mergeCell ref="J69:U69"/>
    <mergeCell ref="P12:R12"/>
    <mergeCell ref="P13:R13"/>
    <mergeCell ref="P14:R14"/>
    <mergeCell ref="P15:R15"/>
    <mergeCell ref="P16:R16"/>
    <mergeCell ref="P17:R17"/>
    <mergeCell ref="P18:R18"/>
    <mergeCell ref="P22:R22"/>
    <mergeCell ref="P23:R23"/>
    <mergeCell ref="P24:R24"/>
    <mergeCell ref="P25:R25"/>
    <mergeCell ref="P26:R26"/>
    <mergeCell ref="P27:R27"/>
    <mergeCell ref="P28:R28"/>
    <mergeCell ref="M29:O29"/>
    <mergeCell ref="P29:R29"/>
    <mergeCell ref="M37:O37"/>
    <mergeCell ref="K89:M89"/>
    <mergeCell ref="K90:M90"/>
    <mergeCell ref="K91:M91"/>
    <mergeCell ref="K92:M92"/>
    <mergeCell ref="K93:M93"/>
    <mergeCell ref="K94:M94"/>
    <mergeCell ref="K95:M95"/>
    <mergeCell ref="K96:M96"/>
    <mergeCell ref="K97:M97"/>
    <mergeCell ref="AA69:AB69"/>
    <mergeCell ref="AC69:AE69"/>
    <mergeCell ref="K70:M70"/>
    <mergeCell ref="V70:W70"/>
    <mergeCell ref="K79:M79"/>
    <mergeCell ref="V69:Z69"/>
    <mergeCell ref="K74:M74"/>
    <mergeCell ref="K75:M75"/>
    <mergeCell ref="V79:W79"/>
    <mergeCell ref="V57:W57"/>
    <mergeCell ref="V58:W58"/>
    <mergeCell ref="V59:W59"/>
    <mergeCell ref="V53:W53"/>
    <mergeCell ref="V38:W38"/>
    <mergeCell ref="V39:W39"/>
    <mergeCell ref="V40:W40"/>
    <mergeCell ref="V49:W49"/>
    <mergeCell ref="V50:W50"/>
    <mergeCell ref="V51:W51"/>
    <mergeCell ref="V42:W42"/>
    <mergeCell ref="V43:W43"/>
    <mergeCell ref="V44:W44"/>
    <mergeCell ref="V45:W45"/>
    <mergeCell ref="V46:W46"/>
    <mergeCell ref="V56:W56"/>
    <mergeCell ref="V47:W47"/>
    <mergeCell ref="V54:W54"/>
    <mergeCell ref="V55:W55"/>
    <mergeCell ref="V64:W64"/>
    <mergeCell ref="V65:W65"/>
    <mergeCell ref="V80:W80"/>
    <mergeCell ref="V81:W81"/>
    <mergeCell ref="V78:W78"/>
    <mergeCell ref="K78:M78"/>
    <mergeCell ref="K71:M71"/>
    <mergeCell ref="K72:M72"/>
    <mergeCell ref="K73:M73"/>
    <mergeCell ref="K76:M76"/>
    <mergeCell ref="K77:M77"/>
    <mergeCell ref="V72:W72"/>
    <mergeCell ref="V73:W73"/>
    <mergeCell ref="V71:W71"/>
    <mergeCell ref="K68:L68"/>
    <mergeCell ref="M68:O68"/>
    <mergeCell ref="P68:R68"/>
    <mergeCell ref="K65:L65"/>
    <mergeCell ref="M65:O65"/>
    <mergeCell ref="P65:R65"/>
    <mergeCell ref="K66:L66"/>
    <mergeCell ref="M66:O66"/>
    <mergeCell ref="P66:R66"/>
    <mergeCell ref="K67:L67"/>
    <mergeCell ref="K25:L25"/>
    <mergeCell ref="M25:O25"/>
    <mergeCell ref="K26:L26"/>
    <mergeCell ref="M26:O26"/>
    <mergeCell ref="K27:L27"/>
    <mergeCell ref="K20:L20"/>
    <mergeCell ref="K21:L21"/>
    <mergeCell ref="M21:O21"/>
    <mergeCell ref="K28:L28"/>
    <mergeCell ref="K22:L22"/>
    <mergeCell ref="M22:O22"/>
    <mergeCell ref="K23:L23"/>
    <mergeCell ref="M23:O23"/>
    <mergeCell ref="K24:L24"/>
    <mergeCell ref="M24:O24"/>
    <mergeCell ref="V17:W17"/>
    <mergeCell ref="V18:W18"/>
    <mergeCell ref="V19:W19"/>
    <mergeCell ref="V20:W20"/>
    <mergeCell ref="V13:W13"/>
    <mergeCell ref="V14:W14"/>
    <mergeCell ref="V15:W15"/>
    <mergeCell ref="V37:W37"/>
    <mergeCell ref="V27:W27"/>
    <mergeCell ref="V28:W28"/>
    <mergeCell ref="V29:W29"/>
    <mergeCell ref="V36:W36"/>
    <mergeCell ref="V1:AB1"/>
    <mergeCell ref="W2:AB2"/>
    <mergeCell ref="W3:AB3"/>
    <mergeCell ref="V52:W52"/>
    <mergeCell ref="V11:W11"/>
    <mergeCell ref="V12:W12"/>
    <mergeCell ref="AA108:AB108"/>
    <mergeCell ref="V6:W6"/>
    <mergeCell ref="V7:W7"/>
    <mergeCell ref="V8:W8"/>
    <mergeCell ref="V9:W9"/>
    <mergeCell ref="V98:W98"/>
    <mergeCell ref="V99:W99"/>
    <mergeCell ref="V100:W100"/>
    <mergeCell ref="V10:W10"/>
    <mergeCell ref="V94:W94"/>
    <mergeCell ref="V95:W95"/>
    <mergeCell ref="V96:W96"/>
    <mergeCell ref="V97:W97"/>
    <mergeCell ref="V84:W84"/>
    <mergeCell ref="V85:W85"/>
    <mergeCell ref="V86:W86"/>
    <mergeCell ref="V77:W77"/>
    <mergeCell ref="V63:W63"/>
    <mergeCell ref="K6:L6"/>
    <mergeCell ref="K7:L7"/>
    <mergeCell ref="K8:L8"/>
    <mergeCell ref="K9:L9"/>
    <mergeCell ref="V24:W24"/>
    <mergeCell ref="V25:W25"/>
    <mergeCell ref="V41:W41"/>
    <mergeCell ref="V30:W30"/>
    <mergeCell ref="V31:W31"/>
    <mergeCell ref="V32:W32"/>
    <mergeCell ref="V33:W33"/>
    <mergeCell ref="V34:W34"/>
    <mergeCell ref="V35:W35"/>
    <mergeCell ref="M7:O7"/>
    <mergeCell ref="M8:O8"/>
    <mergeCell ref="P8:R8"/>
    <mergeCell ref="M9:O9"/>
    <mergeCell ref="P9:R9"/>
    <mergeCell ref="M36:O36"/>
    <mergeCell ref="P36:R36"/>
    <mergeCell ref="P21:R21"/>
    <mergeCell ref="V26:W26"/>
    <mergeCell ref="M14:O14"/>
    <mergeCell ref="M20:O20"/>
    <mergeCell ref="AC5:AE5"/>
    <mergeCell ref="AC108:AE108"/>
    <mergeCell ref="AA5:AB5"/>
    <mergeCell ref="V5:Z5"/>
    <mergeCell ref="V87:W87"/>
    <mergeCell ref="V88:W88"/>
    <mergeCell ref="V89:W89"/>
    <mergeCell ref="V90:W90"/>
    <mergeCell ref="V91:W91"/>
    <mergeCell ref="V92:W92"/>
    <mergeCell ref="V93:W93"/>
    <mergeCell ref="V62:W62"/>
    <mergeCell ref="V82:W82"/>
    <mergeCell ref="V83:W83"/>
    <mergeCell ref="V74:W74"/>
    <mergeCell ref="V75:W75"/>
    <mergeCell ref="V76:W76"/>
    <mergeCell ref="V67:W67"/>
    <mergeCell ref="V68:W68"/>
    <mergeCell ref="V66:W66"/>
    <mergeCell ref="V21:W21"/>
    <mergeCell ref="V22:W22"/>
    <mergeCell ref="V23:W23"/>
    <mergeCell ref="V16:W16"/>
    <mergeCell ref="L2:U2"/>
    <mergeCell ref="J2:K2"/>
    <mergeCell ref="J3:K3"/>
    <mergeCell ref="L3:U3"/>
    <mergeCell ref="B4:C4"/>
    <mergeCell ref="D1:G4"/>
    <mergeCell ref="B3:C3"/>
    <mergeCell ref="J1:U1"/>
    <mergeCell ref="B1:C1"/>
    <mergeCell ref="B2:C2"/>
    <mergeCell ref="J4:K4"/>
    <mergeCell ref="L4:U4"/>
    <mergeCell ref="J5:U5"/>
    <mergeCell ref="A5:G5"/>
    <mergeCell ref="V60:W60"/>
    <mergeCell ref="V61:W61"/>
    <mergeCell ref="V48:W48"/>
    <mergeCell ref="P6:R6"/>
    <mergeCell ref="P7:R7"/>
    <mergeCell ref="M6:O6"/>
    <mergeCell ref="A108:C108"/>
    <mergeCell ref="F108:G108"/>
    <mergeCell ref="J108:M108"/>
    <mergeCell ref="V106:W106"/>
    <mergeCell ref="V107:W107"/>
    <mergeCell ref="V101:W101"/>
    <mergeCell ref="V102:W102"/>
    <mergeCell ref="V103:W103"/>
    <mergeCell ref="V104:W104"/>
    <mergeCell ref="V105:W105"/>
    <mergeCell ref="N108:U108"/>
    <mergeCell ref="V108:Z108"/>
    <mergeCell ref="K103:M103"/>
    <mergeCell ref="K104:M104"/>
    <mergeCell ref="K105:M105"/>
    <mergeCell ref="K106:M106"/>
    <mergeCell ref="K43:L43"/>
    <mergeCell ref="M43:O43"/>
    <mergeCell ref="P43:R43"/>
    <mergeCell ref="K44:L44"/>
    <mergeCell ref="M44:O44"/>
    <mergeCell ref="P44:R44"/>
    <mergeCell ref="K45:L45"/>
    <mergeCell ref="M45:O45"/>
    <mergeCell ref="P45:R45"/>
    <mergeCell ref="P35:R35"/>
    <mergeCell ref="M27:O27"/>
    <mergeCell ref="M33:O33"/>
    <mergeCell ref="M34:O34"/>
    <mergeCell ref="P32:R32"/>
    <mergeCell ref="P33:R33"/>
    <mergeCell ref="P34:R34"/>
    <mergeCell ref="P30:R30"/>
    <mergeCell ref="P31:R31"/>
    <mergeCell ref="M35:O35"/>
    <mergeCell ref="P20:R20"/>
    <mergeCell ref="M28:O28"/>
    <mergeCell ref="M17:O17"/>
    <mergeCell ref="M18:O18"/>
    <mergeCell ref="M30:O30"/>
    <mergeCell ref="K10:L10"/>
    <mergeCell ref="M10:O10"/>
    <mergeCell ref="P10:R10"/>
    <mergeCell ref="K11:L11"/>
    <mergeCell ref="M11:O11"/>
    <mergeCell ref="P11:R11"/>
    <mergeCell ref="K19:L19"/>
    <mergeCell ref="M19:O19"/>
    <mergeCell ref="P19:R19"/>
    <mergeCell ref="K12:L12"/>
    <mergeCell ref="M12:O12"/>
    <mergeCell ref="K13:L13"/>
    <mergeCell ref="M13:O13"/>
    <mergeCell ref="K14:L14"/>
    <mergeCell ref="K15:L15"/>
    <mergeCell ref="M15:O15"/>
    <mergeCell ref="K16:L16"/>
    <mergeCell ref="M16:O16"/>
    <mergeCell ref="K17:L17"/>
    <mergeCell ref="K18:L18"/>
    <mergeCell ref="K29:L29"/>
    <mergeCell ref="K30:L30"/>
    <mergeCell ref="P40:R40"/>
    <mergeCell ref="K41:L41"/>
    <mergeCell ref="M41:O41"/>
    <mergeCell ref="P41:R41"/>
    <mergeCell ref="K42:L42"/>
    <mergeCell ref="M42:O42"/>
    <mergeCell ref="P42:R42"/>
    <mergeCell ref="P37:R37"/>
    <mergeCell ref="M38:O38"/>
    <mergeCell ref="P38:R38"/>
    <mergeCell ref="M39:O39"/>
    <mergeCell ref="P39:R39"/>
    <mergeCell ref="K35:L35"/>
    <mergeCell ref="K33:L33"/>
    <mergeCell ref="K34:L34"/>
    <mergeCell ref="K40:L40"/>
    <mergeCell ref="M40:O40"/>
    <mergeCell ref="K36:L36"/>
    <mergeCell ref="K37:L37"/>
    <mergeCell ref="K38:L38"/>
    <mergeCell ref="K39:L39"/>
    <mergeCell ref="P46:R46"/>
    <mergeCell ref="K47:L47"/>
    <mergeCell ref="M47:O47"/>
    <mergeCell ref="P47:R47"/>
    <mergeCell ref="K48:L48"/>
    <mergeCell ref="M48:O48"/>
    <mergeCell ref="P48:R48"/>
    <mergeCell ref="K49:L49"/>
    <mergeCell ref="M49:O49"/>
    <mergeCell ref="P49:R49"/>
    <mergeCell ref="K46:L46"/>
    <mergeCell ref="M46:O46"/>
    <mergeCell ref="K50:L50"/>
    <mergeCell ref="M50:O50"/>
    <mergeCell ref="P50:R50"/>
    <mergeCell ref="K51:L51"/>
    <mergeCell ref="M51:O51"/>
    <mergeCell ref="P51:R51"/>
    <mergeCell ref="K52:L52"/>
    <mergeCell ref="M52:O52"/>
    <mergeCell ref="P52:R52"/>
    <mergeCell ref="K53:L53"/>
    <mergeCell ref="M53:O53"/>
    <mergeCell ref="P53:R53"/>
    <mergeCell ref="K54:L54"/>
    <mergeCell ref="M54:O54"/>
    <mergeCell ref="P54:R54"/>
    <mergeCell ref="K55:L55"/>
    <mergeCell ref="M55:O55"/>
    <mergeCell ref="P55:R55"/>
    <mergeCell ref="K56:L56"/>
    <mergeCell ref="M56:O56"/>
    <mergeCell ref="P56:R56"/>
    <mergeCell ref="K57:L57"/>
    <mergeCell ref="M57:O57"/>
    <mergeCell ref="P57:R57"/>
    <mergeCell ref="K58:L58"/>
    <mergeCell ref="M58:O58"/>
    <mergeCell ref="P58:R58"/>
    <mergeCell ref="K59:L59"/>
    <mergeCell ref="M59:O59"/>
    <mergeCell ref="P59:R59"/>
    <mergeCell ref="K60:L60"/>
    <mergeCell ref="M60:O60"/>
    <mergeCell ref="P60:R60"/>
    <mergeCell ref="K61:L61"/>
    <mergeCell ref="M61:O61"/>
    <mergeCell ref="P61:R61"/>
    <mergeCell ref="K62:L62"/>
    <mergeCell ref="M62:O62"/>
    <mergeCell ref="P62:R62"/>
    <mergeCell ref="K63:L63"/>
    <mergeCell ref="M63:O63"/>
    <mergeCell ref="P63:R63"/>
    <mergeCell ref="K64:L64"/>
    <mergeCell ref="M64:O64"/>
    <mergeCell ref="P64:R64"/>
    <mergeCell ref="A110:I110"/>
    <mergeCell ref="A121:I121"/>
    <mergeCell ref="A132:I132"/>
    <mergeCell ref="A149:I149"/>
    <mergeCell ref="A152:I152"/>
    <mergeCell ref="A154:I154"/>
    <mergeCell ref="A156:I156"/>
    <mergeCell ref="M67:O67"/>
    <mergeCell ref="P67:R67"/>
    <mergeCell ref="K107:M107"/>
    <mergeCell ref="K101:M101"/>
    <mergeCell ref="K102:M102"/>
    <mergeCell ref="K100:M100"/>
    <mergeCell ref="K88:M88"/>
    <mergeCell ref="K80:M80"/>
    <mergeCell ref="K81:M81"/>
    <mergeCell ref="K82:M82"/>
    <mergeCell ref="K83:M83"/>
    <mergeCell ref="K84:M84"/>
    <mergeCell ref="K85:M85"/>
    <mergeCell ref="K86:M86"/>
    <mergeCell ref="K87:M87"/>
    <mergeCell ref="K98:M98"/>
    <mergeCell ref="K99:M99"/>
  </mergeCells>
  <phoneticPr fontId="24" type="noConversion"/>
  <conditionalFormatting sqref="J7:J68 J71:J107 N71:N107 J110:J288 L110:L288 N110:N288">
    <cfRule type="cellIs" dxfId="219" priority="4" stopIfTrue="1" operator="equal">
      <formula>"Not assessed"</formula>
    </cfRule>
    <cfRule type="cellIs" dxfId="218" priority="5" stopIfTrue="1" operator="equal">
      <formula>"NOT CQM certified Subcontractor"</formula>
    </cfRule>
    <cfRule type="cellIs" dxfId="217" priority="6" stopIfTrue="1" operator="equal">
      <formula>"CQM certified Component Vendor"</formula>
    </cfRule>
    <cfRule type="cellIs" dxfId="216" priority="7" stopIfTrue="1" operator="equal">
      <formula>"CQM certified Subcontractor"</formula>
    </cfRule>
    <cfRule type="cellIs" dxfId="215" priority="8" stopIfTrue="1" operator="equal">
      <formula>"NOT CQM certified Component Vendor"</formula>
    </cfRule>
    <cfRule type="cellIs" dxfId="214" priority="47" stopIfTrue="1" operator="equal">
      <formula>"No"</formula>
    </cfRule>
    <cfRule type="cellIs" dxfId="213" priority="48" stopIfTrue="1" operator="equal">
      <formula>"Practice only"</formula>
    </cfRule>
    <cfRule type="cellIs" dxfId="212" priority="49" stopIfTrue="1" operator="equal">
      <formula>"Procedure only"</formula>
    </cfRule>
    <cfRule type="cellIs" dxfId="211" priority="50" stopIfTrue="1" operator="equal">
      <formula>"Yes"</formula>
    </cfRule>
  </conditionalFormatting>
  <conditionalFormatting sqref="J7:J68 V7:V68 J71:J107 N71:N107 V71:V107 J110:J288 L110:L288 N110:N288 V110:W288 AC110:AC288">
    <cfRule type="cellIs" dxfId="210" priority="14" stopIfTrue="1" operator="equal">
      <formula>"tbd"</formula>
    </cfRule>
  </conditionalFormatting>
  <conditionalFormatting sqref="V7:V68 V71:V107 V110:W288">
    <cfRule type="cellIs" dxfId="209" priority="1" stopIfTrue="1" operator="equal">
      <formula>"Not assessed (Subcontractor)"</formula>
    </cfRule>
    <cfRule type="cellIs" dxfId="208" priority="2" stopIfTrue="1" operator="equal">
      <formula>"Not assessed (timing constraints)"</formula>
    </cfRule>
    <cfRule type="cellIs" dxfId="207" priority="3" stopIfTrue="1" operator="equal">
      <formula>"NCC"</formula>
    </cfRule>
    <cfRule type="cellIs" dxfId="206" priority="31" stopIfTrue="1" operator="equal">
      <formula>"Full"</formula>
    </cfRule>
    <cfRule type="cellIs" dxfId="205" priority="32" stopIfTrue="1" operator="equal">
      <formula>"RI"</formula>
    </cfRule>
    <cfRule type="cellIs" dxfId="204" priority="33" stopIfTrue="1" operator="equal">
      <formula>"nc-"</formula>
    </cfRule>
    <cfRule type="cellIs" dxfId="203" priority="34" stopIfTrue="1" operator="equal">
      <formula>"NC+"</formula>
    </cfRule>
  </conditionalFormatting>
  <conditionalFormatting sqref="AC7:AC68 AC71:AC107 AC110:AC288">
    <cfRule type="cellIs" dxfId="202" priority="9" stopIfTrue="1" operator="equal">
      <formula>"Received"</formula>
    </cfRule>
    <cfRule type="cellIs" dxfId="201" priority="12" operator="equal">
      <formula>"Reviewed"</formula>
    </cfRule>
    <cfRule type="cellIs" dxfId="200" priority="16" stopIfTrue="1" operator="equal">
      <formula>"Yes"</formula>
    </cfRule>
  </conditionalFormatting>
  <conditionalFormatting sqref="AC110:AC288 J7:J68 J71:J107 N71:N107 J110:J288 L110:L288 N110:N288 V7:V68 V71:V107 V110:W288">
    <cfRule type="cellIs" dxfId="199" priority="13" stopIfTrue="1" operator="equal">
      <formula>"n/a"</formula>
    </cfRule>
  </conditionalFormatting>
  <conditionalFormatting sqref="AC110:AC288 AC7:AC68 AC71:AC107">
    <cfRule type="cellIs" dxfId="198" priority="15" stopIfTrue="1" operator="equal">
      <formula>"No"</formula>
    </cfRule>
  </conditionalFormatting>
  <dataValidations count="2">
    <dataValidation type="list" allowBlank="1" showInputMessage="1" showErrorMessage="1" sqref="N71:N107" xr:uid="{8097D93D-3D7E-43F9-8C7A-02B25CD53B52}">
      <formula1>$N$290:$N$294</formula1>
    </dataValidation>
    <dataValidation type="list" allowBlank="1" showInputMessage="1" showErrorMessage="1" sqref="T71:T107" xr:uid="{D6F1840B-C7A3-4E9E-A8C1-494D0092D7ED}">
      <formula1>$U$290:$U$294</formula1>
    </dataValidation>
  </dataValidations>
  <hyperlinks>
    <hyperlink ref="D1:G4" location="Coverpage!B56" display="Jump to Coverpage" xr:uid="{750963F0-A3ED-4451-A485-424B547D5C6B}"/>
    <hyperlink ref="V6:W6" r:id="rId1" display="https://cqm8.net/xwiki/bin/view/Guidance and Explanations/CQM Observation Classification/" xr:uid="{20B92AC8-F9CD-4FDB-8FF5-E988E97545C5}"/>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42">
        <x14:dataValidation type="list" allowBlank="1" showInputMessage="1" showErrorMessage="1" xr:uid="{BAF7197F-3A6D-4392-9BE2-A36FE9E7B0A6}">
          <x14:formula1>
            <xm:f>SelectionLists!$L$4:$L$15</xm:f>
          </x14:formula1>
          <xm:sqref>J110:J288 J71:J107</xm:sqref>
        </x14:dataValidation>
        <x14:dataValidation type="list" allowBlank="1" showInputMessage="1" showErrorMessage="1" xr:uid="{980E8AD1-7AEB-41EC-AF05-E0E865746F36}">
          <x14:formula1>
            <xm:f>SelectionLists!$K$4:$K$13</xm:f>
          </x14:formula1>
          <xm:sqref>J7:J68</xm:sqref>
        </x14:dataValidation>
        <x14:dataValidation type="list" allowBlank="1" showInputMessage="1" showErrorMessage="1" xr:uid="{7958A6AA-686A-4D04-9FD4-0BF9F35804A1}">
          <x14:formula1>
            <xm:f>SelectionLists!$N$4:$N$12</xm:f>
          </x14:formula1>
          <xm:sqref>L110:L288 N110:N288</xm:sqref>
        </x14:dataValidation>
        <x14:dataValidation type="list" allowBlank="1" showInputMessage="1" showErrorMessage="1" xr:uid="{23CE35CD-4397-498B-8F54-0DFFEACC2D24}">
          <x14:formula1>
            <xm:f>SelectionLists!$O$4:$O$13</xm:f>
          </x14:formula1>
          <xm:sqref>T110:T288</xm:sqref>
        </x14:dataValidation>
        <x14:dataValidation type="list" allowBlank="1" showInputMessage="1" showErrorMessage="1" xr:uid="{0ABC48B4-CDD9-4C32-9C4E-F2CE58422C67}">
          <x14:formula1>
            <xm:f>SelectionLists!$T$4:$T$11</xm:f>
          </x14:formula1>
          <xm:sqref>AC71:AC107 AC110:AC288 AC7:AC68</xm:sqref>
        </x14:dataValidation>
        <x14:dataValidation type="list" allowBlank="1" showInputMessage="1" showErrorMessage="1" xr:uid="{48228D08-921C-45BB-BEDD-D3A6C05D3528}">
          <x14:formula1>
            <xm:f>SelectionLists!$P$4:$P$15</xm:f>
          </x14:formula1>
          <xm:sqref>V110 V121 V132 V149 V152 V154 V156 V158:V288</xm:sqref>
        </x14:dataValidation>
        <x14:dataValidation type="list" allowBlank="1" showInputMessage="1" showErrorMessage="1" xr:uid="{1085D8F9-2D38-4277-9E2E-6C60FCF8A1C4}">
          <x14:formula1>
            <xm:f>SelectionLists!$P$4:$P$16</xm:f>
          </x14:formula1>
          <xm:sqref>V30:V68 W7:W68 W71:W107 V100:V107</xm:sqref>
        </x14:dataValidation>
        <x14:dataValidation type="list" allowBlank="1" showInputMessage="1" showErrorMessage="1" xr:uid="{AFD8B8C9-532D-49E9-A5B0-81634DF69927}">
          <x14:formula1>
            <xm:f>SelectionLists!$Q$4:$Q$16</xm:f>
          </x14:formula1>
          <xm:sqref>W110 W121 W132 W149 W152 W154 W156 W158:W288</xm:sqref>
        </x14:dataValidation>
        <x14:dataValidation type="list" allowBlank="1" showInputMessage="1" showErrorMessage="1" xr:uid="{F526D14E-2C9D-40F1-A7E1-E9F636830307}">
          <x14:formula1>
            <xm:f>SelectionLists!P4:P16</xm:f>
          </x14:formula1>
          <xm:sqref>V7</xm:sqref>
        </x14:dataValidation>
        <x14:dataValidation type="list" allowBlank="1" showInputMessage="1" showErrorMessage="1" xr:uid="{484AD336-A9F8-4CF6-A21D-651E4D8184B7}">
          <x14:formula1>
            <xm:f>SelectionLists!P4:P16</xm:f>
          </x14:formula1>
          <xm:sqref>V8</xm:sqref>
        </x14:dataValidation>
        <x14:dataValidation type="list" allowBlank="1" showInputMessage="1" showErrorMessage="1" xr:uid="{07E469CA-1F0D-463B-BA88-D68FF858CB24}">
          <x14:formula1>
            <xm:f>SelectionLists!P4:P16</xm:f>
          </x14:formula1>
          <xm:sqref>V9</xm:sqref>
        </x14:dataValidation>
        <x14:dataValidation type="list" allowBlank="1" showInputMessage="1" showErrorMessage="1" xr:uid="{38DFAEBC-F7F4-4E4A-858F-0C31297488CA}">
          <x14:formula1>
            <xm:f>SelectionLists!P4:P16</xm:f>
          </x14:formula1>
          <xm:sqref>V10</xm:sqref>
        </x14:dataValidation>
        <x14:dataValidation type="list" allowBlank="1" showInputMessage="1" showErrorMessage="1" xr:uid="{49273C24-EA48-47F5-9325-38F6CA980122}">
          <x14:formula1>
            <xm:f>SelectionLists!P4:P16</xm:f>
          </x14:formula1>
          <xm:sqref>V11</xm:sqref>
        </x14:dataValidation>
        <x14:dataValidation type="list" allowBlank="1" showInputMessage="1" showErrorMessage="1" xr:uid="{B5C487A5-0E19-4D3F-B78B-42ED5370F80D}">
          <x14:formula1>
            <xm:f>SelectionLists!P4:P16</xm:f>
          </x14:formula1>
          <xm:sqref>V12</xm:sqref>
        </x14:dataValidation>
        <x14:dataValidation type="list" allowBlank="1" showInputMessage="1" showErrorMessage="1" xr:uid="{94BFFCB3-4A72-4DF7-85F3-BA23DE06BABB}">
          <x14:formula1>
            <xm:f>SelectionLists!P4:P16</xm:f>
          </x14:formula1>
          <xm:sqref>V13</xm:sqref>
        </x14:dataValidation>
        <x14:dataValidation type="list" allowBlank="1" showInputMessage="1" showErrorMessage="1" xr:uid="{E1E762D8-B826-4CEC-80EF-47AFDD9C38E6}">
          <x14:formula1>
            <xm:f>SelectionLists!P4:P16</xm:f>
          </x14:formula1>
          <xm:sqref>V14</xm:sqref>
        </x14:dataValidation>
        <x14:dataValidation type="list" allowBlank="1" showInputMessage="1" showErrorMessage="1" xr:uid="{24F24CD8-BCB9-4841-9443-AA08C46A3031}">
          <x14:formula1>
            <xm:f>SelectionLists!P4:P16</xm:f>
          </x14:formula1>
          <xm:sqref>V15</xm:sqref>
        </x14:dataValidation>
        <x14:dataValidation type="list" allowBlank="1" showInputMessage="1" showErrorMessage="1" xr:uid="{8570995C-0797-49A0-9E35-ED17F8DC4522}">
          <x14:formula1>
            <xm:f>SelectionLists!P4:P16</xm:f>
          </x14:formula1>
          <xm:sqref>V16</xm:sqref>
        </x14:dataValidation>
        <x14:dataValidation type="list" allowBlank="1" showInputMessage="1" showErrorMessage="1" xr:uid="{3A06E115-25A6-40D0-AB3B-5DED326B7CA7}">
          <x14:formula1>
            <xm:f>SelectionLists!P4:P16</xm:f>
          </x14:formula1>
          <xm:sqref>V17</xm:sqref>
        </x14:dataValidation>
        <x14:dataValidation type="list" allowBlank="1" showInputMessage="1" showErrorMessage="1" xr:uid="{41484ED1-1975-4A85-862F-652DE2CCB0BE}">
          <x14:formula1>
            <xm:f>SelectionLists!P4:P16</xm:f>
          </x14:formula1>
          <xm:sqref>V18</xm:sqref>
        </x14:dataValidation>
        <x14:dataValidation type="list" allowBlank="1" showInputMessage="1" showErrorMessage="1" xr:uid="{6F1704C6-0302-4505-A3CF-4A146ED0559B}">
          <x14:formula1>
            <xm:f>SelectionLists!P4:P16</xm:f>
          </x14:formula1>
          <xm:sqref>V19</xm:sqref>
        </x14:dataValidation>
        <x14:dataValidation type="list" allowBlank="1" showInputMessage="1" showErrorMessage="1" xr:uid="{B1C3E781-58ED-457A-8AFB-2F9D09311D1D}">
          <x14:formula1>
            <xm:f>SelectionLists!P4:P16</xm:f>
          </x14:formula1>
          <xm:sqref>V20</xm:sqref>
        </x14:dataValidation>
        <x14:dataValidation type="list" allowBlank="1" showInputMessage="1" showErrorMessage="1" xr:uid="{E6242335-42BF-40F3-B21C-F98FA9014022}">
          <x14:formula1>
            <xm:f>SelectionLists!P4:P16</xm:f>
          </x14:formula1>
          <xm:sqref>V21</xm:sqref>
        </x14:dataValidation>
        <x14:dataValidation type="list" allowBlank="1" showInputMessage="1" showErrorMessage="1" xr:uid="{FBDB9EBC-1996-4508-AF55-CEE5CE301FF3}">
          <x14:formula1>
            <xm:f>SelectionLists!P4:P16</xm:f>
          </x14:formula1>
          <xm:sqref>V22</xm:sqref>
        </x14:dataValidation>
        <x14:dataValidation type="list" allowBlank="1" showInputMessage="1" showErrorMessage="1" xr:uid="{7B7EA5C0-ABF9-4C10-B31A-27429BB406B9}">
          <x14:formula1>
            <xm:f>SelectionLists!P4:P16</xm:f>
          </x14:formula1>
          <xm:sqref>V23</xm:sqref>
        </x14:dataValidation>
        <x14:dataValidation type="list" allowBlank="1" showInputMessage="1" showErrorMessage="1" xr:uid="{CADCA936-C9AD-48C1-91D1-5A897D1409C2}">
          <x14:formula1>
            <xm:f>SelectionLists!P4:P16</xm:f>
          </x14:formula1>
          <xm:sqref>V24</xm:sqref>
        </x14:dataValidation>
        <x14:dataValidation type="list" allowBlank="1" showInputMessage="1" showErrorMessage="1" xr:uid="{B66F592D-7D8F-4BD1-997F-8E684854924D}">
          <x14:formula1>
            <xm:f>SelectionLists!P4:P16</xm:f>
          </x14:formula1>
          <xm:sqref>V25</xm:sqref>
        </x14:dataValidation>
        <x14:dataValidation type="list" allowBlank="1" showInputMessage="1" showErrorMessage="1" xr:uid="{FDFD493E-84F9-4624-BFD4-41B134B05AF0}">
          <x14:formula1>
            <xm:f>SelectionLists!P4:P16</xm:f>
          </x14:formula1>
          <xm:sqref>V26</xm:sqref>
        </x14:dataValidation>
        <x14:dataValidation type="list" allowBlank="1" showInputMessage="1" showErrorMessage="1" xr:uid="{7A8129C5-924C-4576-B425-4DC81A2F2956}">
          <x14:formula1>
            <xm:f>SelectionLists!P4:P16</xm:f>
          </x14:formula1>
          <xm:sqref>V27</xm:sqref>
        </x14:dataValidation>
        <x14:dataValidation type="list" allowBlank="1" showInputMessage="1" showErrorMessage="1" xr:uid="{C72A0C08-91CB-4DFB-AA73-D3A6D0B771E4}">
          <x14:formula1>
            <xm:f>SelectionLists!P4:P16</xm:f>
          </x14:formula1>
          <xm:sqref>V28</xm:sqref>
        </x14:dataValidation>
        <x14:dataValidation type="list" allowBlank="1" showInputMessage="1" showErrorMessage="1" xr:uid="{94D15CA0-E13C-4506-AD44-820EF9880B21}">
          <x14:formula1>
            <xm:f>SelectionLists!P4:P16</xm:f>
          </x14:formula1>
          <xm:sqref>V29</xm:sqref>
        </x14:dataValidation>
        <x14:dataValidation type="list" allowBlank="1" showInputMessage="1" showErrorMessage="1" xr:uid="{A56D2007-964A-46F9-941B-16AD30618D6A}">
          <x14:formula1>
            <xm:f>SelectionLists!P4:P16</xm:f>
          </x14:formula1>
          <xm:sqref>V71</xm:sqref>
        </x14:dataValidation>
        <x14:dataValidation type="list" allowBlank="1" showInputMessage="1" showErrorMessage="1" xr:uid="{06326F4C-43CE-4284-8F17-E0083D726134}">
          <x14:formula1>
            <xm:f>SelectionLists!P4:P16</xm:f>
          </x14:formula1>
          <xm:sqref>V72</xm:sqref>
        </x14:dataValidation>
        <x14:dataValidation type="list" allowBlank="1" showInputMessage="1" showErrorMessage="1" xr:uid="{BB8287EA-0B78-4BEA-A292-AD789FE30622}">
          <x14:formula1>
            <xm:f>SelectionLists!P4:P16</xm:f>
          </x14:formula1>
          <xm:sqref>V73</xm:sqref>
        </x14:dataValidation>
        <x14:dataValidation type="list" allowBlank="1" showInputMessage="1" showErrorMessage="1" xr:uid="{456BF9E8-0D06-46A8-95FD-69E6B3DE2E37}">
          <x14:formula1>
            <xm:f>SelectionLists!P4:P16</xm:f>
          </x14:formula1>
          <xm:sqref>V74</xm:sqref>
        </x14:dataValidation>
        <x14:dataValidation type="list" allowBlank="1" showInputMessage="1" showErrorMessage="1" xr:uid="{430F4F42-0EB3-40AA-904D-80D1DF9AAB1F}">
          <x14:formula1>
            <xm:f>SelectionLists!P4:P16</xm:f>
          </x14:formula1>
          <xm:sqref>V75</xm:sqref>
        </x14:dataValidation>
        <x14:dataValidation type="list" allowBlank="1" showInputMessage="1" showErrorMessage="1" xr:uid="{F30C8629-53E7-49C8-8796-0E91C4BC3209}">
          <x14:formula1>
            <xm:f>SelectionLists!P4:P16</xm:f>
          </x14:formula1>
          <xm:sqref>V76</xm:sqref>
        </x14:dataValidation>
        <x14:dataValidation type="list" allowBlank="1" showInputMessage="1" showErrorMessage="1" xr:uid="{80DAA65B-A172-4B62-994F-B6FACA7A7615}">
          <x14:formula1>
            <xm:f>SelectionLists!P4:P16</xm:f>
          </x14:formula1>
          <xm:sqref>V77</xm:sqref>
        </x14:dataValidation>
        <x14:dataValidation type="list" allowBlank="1" showInputMessage="1" showErrorMessage="1" xr:uid="{D2B66277-008C-4131-BB63-265CAED6493F}">
          <x14:formula1>
            <xm:f>SelectionLists!P4:P16</xm:f>
          </x14:formula1>
          <xm:sqref>V78</xm:sqref>
        </x14:dataValidation>
        <x14:dataValidation type="list" allowBlank="1" showInputMessage="1" showErrorMessage="1" xr:uid="{4D50EEEE-7A8A-4719-89ED-70FFAC8F5CD2}">
          <x14:formula1>
            <xm:f>SelectionLists!P4:P16</xm:f>
          </x14:formula1>
          <xm:sqref>V79</xm:sqref>
        </x14:dataValidation>
        <x14:dataValidation type="list" allowBlank="1" showInputMessage="1" showErrorMessage="1" xr:uid="{5832B528-FCC8-48EB-93A4-B04077AFA82F}">
          <x14:formula1>
            <xm:f>SelectionLists!P4:P16</xm:f>
          </x14:formula1>
          <xm:sqref>V80</xm:sqref>
        </x14:dataValidation>
        <x14:dataValidation type="list" allowBlank="1" showInputMessage="1" showErrorMessage="1" xr:uid="{6D760D6D-2358-4E54-B1B6-602AC9A757A8}">
          <x14:formula1>
            <xm:f>SelectionLists!P4:P16</xm:f>
          </x14:formula1>
          <xm:sqref>V81</xm:sqref>
        </x14:dataValidation>
        <x14:dataValidation type="list" allowBlank="1" showInputMessage="1" showErrorMessage="1" xr:uid="{937D0E28-B1A5-4ED5-9CF3-DFF290312BFF}">
          <x14:formula1>
            <xm:f>SelectionLists!P4:P16</xm:f>
          </x14:formula1>
          <xm:sqref>V82</xm:sqref>
        </x14:dataValidation>
        <x14:dataValidation type="list" allowBlank="1" showInputMessage="1" showErrorMessage="1" xr:uid="{287DF8C3-59D8-475F-81D2-29C5CA3CFA07}">
          <x14:formula1>
            <xm:f>SelectionLists!P4:P16</xm:f>
          </x14:formula1>
          <xm:sqref>V83</xm:sqref>
        </x14:dataValidation>
        <x14:dataValidation type="list" allowBlank="1" showInputMessage="1" showErrorMessage="1" xr:uid="{A48E376F-57F1-4E46-BE27-6CC57C38D21E}">
          <x14:formula1>
            <xm:f>SelectionLists!P4:P16</xm:f>
          </x14:formula1>
          <xm:sqref>V84</xm:sqref>
        </x14:dataValidation>
        <x14:dataValidation type="list" allowBlank="1" showInputMessage="1" showErrorMessage="1" xr:uid="{5C3F7465-4B0B-40B4-B3C6-7C9FBA8C28D2}">
          <x14:formula1>
            <xm:f>SelectionLists!P4:P16</xm:f>
          </x14:formula1>
          <xm:sqref>V85</xm:sqref>
        </x14:dataValidation>
        <x14:dataValidation type="list" allowBlank="1" showInputMessage="1" showErrorMessage="1" xr:uid="{4B04460B-AB64-434A-9FD0-43C6521C8AFB}">
          <x14:formula1>
            <xm:f>SelectionLists!P4:P16</xm:f>
          </x14:formula1>
          <xm:sqref>V86</xm:sqref>
        </x14:dataValidation>
        <x14:dataValidation type="list" allowBlank="1" showInputMessage="1" showErrorMessage="1" xr:uid="{9C9C5E92-B44D-4B1A-A958-265B35A8E654}">
          <x14:formula1>
            <xm:f>SelectionLists!P4:P16</xm:f>
          </x14:formula1>
          <xm:sqref>V87</xm:sqref>
        </x14:dataValidation>
        <x14:dataValidation type="list" allowBlank="1" showInputMessage="1" showErrorMessage="1" xr:uid="{50D29755-8CBB-42E5-AD8A-7736026553C6}">
          <x14:formula1>
            <xm:f>SelectionLists!P4:P16</xm:f>
          </x14:formula1>
          <xm:sqref>V88</xm:sqref>
        </x14:dataValidation>
        <x14:dataValidation type="list" allowBlank="1" showInputMessage="1" showErrorMessage="1" xr:uid="{39934A5E-E0B7-4C16-86F0-37A2D2D2309C}">
          <x14:formula1>
            <xm:f>SelectionLists!P4:P16</xm:f>
          </x14:formula1>
          <xm:sqref>V89</xm:sqref>
        </x14:dataValidation>
        <x14:dataValidation type="list" allowBlank="1" showInputMessage="1" showErrorMessage="1" xr:uid="{FB4326D2-A782-4990-BDD9-455C5542862F}">
          <x14:formula1>
            <xm:f>SelectionLists!P4:P16</xm:f>
          </x14:formula1>
          <xm:sqref>V90</xm:sqref>
        </x14:dataValidation>
        <x14:dataValidation type="list" allowBlank="1" showInputMessage="1" showErrorMessage="1" xr:uid="{F771A734-98E4-4929-9C81-61251756CEAE}">
          <x14:formula1>
            <xm:f>SelectionLists!P4:P16</xm:f>
          </x14:formula1>
          <xm:sqref>V91</xm:sqref>
        </x14:dataValidation>
        <x14:dataValidation type="list" allowBlank="1" showInputMessage="1" showErrorMessage="1" xr:uid="{6F41B320-0277-4C8F-8D19-9457ADA3F200}">
          <x14:formula1>
            <xm:f>SelectionLists!P4:P16</xm:f>
          </x14:formula1>
          <xm:sqref>V92</xm:sqref>
        </x14:dataValidation>
        <x14:dataValidation type="list" allowBlank="1" showInputMessage="1" showErrorMessage="1" xr:uid="{5DDA1486-CC43-4579-93AD-26504E5EEBAB}">
          <x14:formula1>
            <xm:f>SelectionLists!P4:P16</xm:f>
          </x14:formula1>
          <xm:sqref>V93</xm:sqref>
        </x14:dataValidation>
        <x14:dataValidation type="list" allowBlank="1" showInputMessage="1" showErrorMessage="1" xr:uid="{00B93B83-C730-4315-BBC1-3E6766A8FC47}">
          <x14:formula1>
            <xm:f>SelectionLists!P4:P16</xm:f>
          </x14:formula1>
          <xm:sqref>V94</xm:sqref>
        </x14:dataValidation>
        <x14:dataValidation type="list" allowBlank="1" showInputMessage="1" showErrorMessage="1" xr:uid="{E3FD8281-3DBA-402E-A8B2-924A656DDBDF}">
          <x14:formula1>
            <xm:f>SelectionLists!P4:P16</xm:f>
          </x14:formula1>
          <xm:sqref>V95</xm:sqref>
        </x14:dataValidation>
        <x14:dataValidation type="list" allowBlank="1" showInputMessage="1" showErrorMessage="1" xr:uid="{61FBC0E7-4697-461B-989B-EF3F6FBFD19D}">
          <x14:formula1>
            <xm:f>SelectionLists!P4:P16</xm:f>
          </x14:formula1>
          <xm:sqref>V96</xm:sqref>
        </x14:dataValidation>
        <x14:dataValidation type="list" allowBlank="1" showInputMessage="1" showErrorMessage="1" xr:uid="{A7876198-7396-449F-9B6C-96D2A57A562E}">
          <x14:formula1>
            <xm:f>SelectionLists!P4:P16</xm:f>
          </x14:formula1>
          <xm:sqref>V97</xm:sqref>
        </x14:dataValidation>
        <x14:dataValidation type="list" allowBlank="1" showInputMessage="1" showErrorMessage="1" xr:uid="{16AD314B-51AD-437B-B27D-108B6E83C93E}">
          <x14:formula1>
            <xm:f>SelectionLists!P4:P16</xm:f>
          </x14:formula1>
          <xm:sqref>V98</xm:sqref>
        </x14:dataValidation>
        <x14:dataValidation type="list" allowBlank="1" showInputMessage="1" showErrorMessage="1" xr:uid="{E3F3AAC9-7D28-4441-B2D9-2360724D685C}">
          <x14:formula1>
            <xm:f>SelectionLists!P4:P16</xm:f>
          </x14:formula1>
          <xm:sqref>V99</xm:sqref>
        </x14:dataValidation>
        <x14:dataValidation type="list" allowBlank="1" showInputMessage="1" showErrorMessage="1" xr:uid="{727D155E-8E64-49BE-A9EC-42B5C500F258}">
          <x14:formula1>
            <xm:f>SelectionLists!P4:P16</xm:f>
          </x14:formula1>
          <xm:sqref>V111</xm:sqref>
        </x14:dataValidation>
        <x14:dataValidation type="list" allowBlank="1" showInputMessage="1" showErrorMessage="1" xr:uid="{2DCA82DE-2CD4-4BFD-86A9-F33A805B3F69}">
          <x14:formula1>
            <xm:f>SelectionLists!P4:P16</xm:f>
          </x14:formula1>
          <xm:sqref>W111</xm:sqref>
        </x14:dataValidation>
        <x14:dataValidation type="list" allowBlank="1" showInputMessage="1" showErrorMessage="1" xr:uid="{62237EFA-AB63-4D2B-85DB-4B3BA0573738}">
          <x14:formula1>
            <xm:f>SelectionLists!P4:P16</xm:f>
          </x14:formula1>
          <xm:sqref>V112</xm:sqref>
        </x14:dataValidation>
        <x14:dataValidation type="list" allowBlank="1" showInputMessage="1" showErrorMessage="1" xr:uid="{26CAFBD7-6DFC-486C-9FDD-AB6807814335}">
          <x14:formula1>
            <xm:f>SelectionLists!P4:P16</xm:f>
          </x14:formula1>
          <xm:sqref>W112</xm:sqref>
        </x14:dataValidation>
        <x14:dataValidation type="list" allowBlank="1" showInputMessage="1" showErrorMessage="1" xr:uid="{CE0A71B4-5085-43D3-9248-0BF0124BEBBB}">
          <x14:formula1>
            <xm:f>SelectionLists!R4:R16</xm:f>
          </x14:formula1>
          <xm:sqref>V113</xm:sqref>
        </x14:dataValidation>
        <x14:dataValidation type="list" allowBlank="1" showInputMessage="1" showErrorMessage="1" xr:uid="{34F57C70-3A0B-408E-A3DC-33F12CED0EA4}">
          <x14:formula1>
            <xm:f>SelectionLists!R4:R16</xm:f>
          </x14:formula1>
          <xm:sqref>W113</xm:sqref>
        </x14:dataValidation>
        <x14:dataValidation type="list" allowBlank="1" showInputMessage="1" showErrorMessage="1" xr:uid="{01E446E3-4D35-4F24-ABC6-CEFD0E05210A}">
          <x14:formula1>
            <xm:f>SelectionLists!P4:P16</xm:f>
          </x14:formula1>
          <xm:sqref>V114</xm:sqref>
        </x14:dataValidation>
        <x14:dataValidation type="list" allowBlank="1" showInputMessage="1" showErrorMessage="1" xr:uid="{C35F9646-CD62-4214-9FA8-8CF0F39EE41C}">
          <x14:formula1>
            <xm:f>SelectionLists!P4:P16</xm:f>
          </x14:formula1>
          <xm:sqref>W114</xm:sqref>
        </x14:dataValidation>
        <x14:dataValidation type="list" allowBlank="1" showInputMessage="1" showErrorMessage="1" xr:uid="{E9B87E3A-DBC6-4072-A5E2-6672E87FCB00}">
          <x14:formula1>
            <xm:f>SelectionLists!P4:P16</xm:f>
          </x14:formula1>
          <xm:sqref>V115</xm:sqref>
        </x14:dataValidation>
        <x14:dataValidation type="list" allowBlank="1" showInputMessage="1" showErrorMessage="1" xr:uid="{03EB9423-D6C6-4748-AE5D-9962174B96C0}">
          <x14:formula1>
            <xm:f>SelectionLists!P4:P16</xm:f>
          </x14:formula1>
          <xm:sqref>W115</xm:sqref>
        </x14:dataValidation>
        <x14:dataValidation type="list" allowBlank="1" showInputMessage="1" showErrorMessage="1" xr:uid="{D3609354-C164-4736-9973-472F8596A52D}">
          <x14:formula1>
            <xm:f>SelectionLists!P4:P16</xm:f>
          </x14:formula1>
          <xm:sqref>V116</xm:sqref>
        </x14:dataValidation>
        <x14:dataValidation type="list" allowBlank="1" showInputMessage="1" showErrorMessage="1" xr:uid="{E4A2BC71-4E6D-4102-BDE1-EB4EADB011E9}">
          <x14:formula1>
            <xm:f>SelectionLists!P4:P16</xm:f>
          </x14:formula1>
          <xm:sqref>W116</xm:sqref>
        </x14:dataValidation>
        <x14:dataValidation type="list" allowBlank="1" showInputMessage="1" showErrorMessage="1" xr:uid="{FD68027F-E457-442E-8775-F6E79F92907A}">
          <x14:formula1>
            <xm:f>SelectionLists!P4:P16</xm:f>
          </x14:formula1>
          <xm:sqref>V117</xm:sqref>
        </x14:dataValidation>
        <x14:dataValidation type="list" allowBlank="1" showInputMessage="1" showErrorMessage="1" xr:uid="{F70E5272-7769-4809-9F56-4397A14C1BC6}">
          <x14:formula1>
            <xm:f>SelectionLists!P4:P16</xm:f>
          </x14:formula1>
          <xm:sqref>W117</xm:sqref>
        </x14:dataValidation>
        <x14:dataValidation type="list" allowBlank="1" showInputMessage="1" showErrorMessage="1" xr:uid="{20D92F62-126B-4489-96B6-D01419535F81}">
          <x14:formula1>
            <xm:f>SelectionLists!P4:P16</xm:f>
          </x14:formula1>
          <xm:sqref>V118</xm:sqref>
        </x14:dataValidation>
        <x14:dataValidation type="list" allowBlank="1" showInputMessage="1" showErrorMessage="1" xr:uid="{9ED8595E-BC77-46A6-9C23-27B5CE026C08}">
          <x14:formula1>
            <xm:f>SelectionLists!P4:P16</xm:f>
          </x14:formula1>
          <xm:sqref>W118</xm:sqref>
        </x14:dataValidation>
        <x14:dataValidation type="list" allowBlank="1" showInputMessage="1" showErrorMessage="1" xr:uid="{EE763464-C1D6-4E5D-85A9-D0C8E14D9045}">
          <x14:formula1>
            <xm:f>SelectionLists!P4:P16</xm:f>
          </x14:formula1>
          <xm:sqref>V119</xm:sqref>
        </x14:dataValidation>
        <x14:dataValidation type="list" allowBlank="1" showInputMessage="1" showErrorMessage="1" xr:uid="{A90A4295-324E-4D4D-8F0C-DEFAC6508224}">
          <x14:formula1>
            <xm:f>SelectionLists!P4:P16</xm:f>
          </x14:formula1>
          <xm:sqref>W119</xm:sqref>
        </x14:dataValidation>
        <x14:dataValidation type="list" allowBlank="1" showInputMessage="1" showErrorMessage="1" xr:uid="{E49DBC50-198B-4C5D-B758-965F95179527}">
          <x14:formula1>
            <xm:f>SelectionLists!P4:P16</xm:f>
          </x14:formula1>
          <xm:sqref>V120</xm:sqref>
        </x14:dataValidation>
        <x14:dataValidation type="list" allowBlank="1" showInputMessage="1" showErrorMessage="1" xr:uid="{06DCAAC2-A943-468C-BEA0-4241B8DD3F08}">
          <x14:formula1>
            <xm:f>SelectionLists!P4:P16</xm:f>
          </x14:formula1>
          <xm:sqref>W120</xm:sqref>
        </x14:dataValidation>
        <x14:dataValidation type="list" allowBlank="1" showInputMessage="1" showErrorMessage="1" xr:uid="{9DD130B1-DC3A-428E-8A14-02D0D0823EF2}">
          <x14:formula1>
            <xm:f>SelectionLists!R4:R16</xm:f>
          </x14:formula1>
          <xm:sqref>V122</xm:sqref>
        </x14:dataValidation>
        <x14:dataValidation type="list" allowBlank="1" showInputMessage="1" showErrorMessage="1" xr:uid="{F9B63EAA-00E2-4B38-84C6-FEE110951C85}">
          <x14:formula1>
            <xm:f>SelectionLists!R4:R16</xm:f>
          </x14:formula1>
          <xm:sqref>W122</xm:sqref>
        </x14:dataValidation>
        <x14:dataValidation type="list" allowBlank="1" showInputMessage="1" showErrorMessage="1" xr:uid="{11299E5C-C70E-4F9C-8F1D-920E63BB044D}">
          <x14:formula1>
            <xm:f>SelectionLists!R4:R16</xm:f>
          </x14:formula1>
          <xm:sqref>V123</xm:sqref>
        </x14:dataValidation>
        <x14:dataValidation type="list" allowBlank="1" showInputMessage="1" showErrorMessage="1" xr:uid="{658C4C58-8B9E-41CA-A19C-9ADD16F9B2FD}">
          <x14:formula1>
            <xm:f>SelectionLists!R4:R16</xm:f>
          </x14:formula1>
          <xm:sqref>W123</xm:sqref>
        </x14:dataValidation>
        <x14:dataValidation type="list" allowBlank="1" showInputMessage="1" showErrorMessage="1" xr:uid="{CC1F9FF5-9935-4F08-9F80-E10D3FE4FB20}">
          <x14:formula1>
            <xm:f>SelectionLists!R4:R16</xm:f>
          </x14:formula1>
          <xm:sqref>V124</xm:sqref>
        </x14:dataValidation>
        <x14:dataValidation type="list" allowBlank="1" showInputMessage="1" showErrorMessage="1" xr:uid="{41EA315C-41C0-47A3-B5C3-E35885F55F5A}">
          <x14:formula1>
            <xm:f>SelectionLists!R4:R16</xm:f>
          </x14:formula1>
          <xm:sqref>W124</xm:sqref>
        </x14:dataValidation>
        <x14:dataValidation type="list" allowBlank="1" showInputMessage="1" showErrorMessage="1" xr:uid="{8B5A780A-F20F-4E4C-9605-6BD808EDEA2B}">
          <x14:formula1>
            <xm:f>SelectionLists!P4:P16</xm:f>
          </x14:formula1>
          <xm:sqref>V125</xm:sqref>
        </x14:dataValidation>
        <x14:dataValidation type="list" allowBlank="1" showInputMessage="1" showErrorMessage="1" xr:uid="{89938D1A-6123-4C5F-BA04-62DBDD4D6CE5}">
          <x14:formula1>
            <xm:f>SelectionLists!P4:P16</xm:f>
          </x14:formula1>
          <xm:sqref>W125</xm:sqref>
        </x14:dataValidation>
        <x14:dataValidation type="list" allowBlank="1" showInputMessage="1" showErrorMessage="1" xr:uid="{97851375-4860-45ED-A537-5145B397E39F}">
          <x14:formula1>
            <xm:f>SelectionLists!R4:R16</xm:f>
          </x14:formula1>
          <xm:sqref>V126</xm:sqref>
        </x14:dataValidation>
        <x14:dataValidation type="list" allowBlank="1" showInputMessage="1" showErrorMessage="1" xr:uid="{BC1E8A92-2856-44C4-A951-A0DD2435FD80}">
          <x14:formula1>
            <xm:f>SelectionLists!R4:R16</xm:f>
          </x14:formula1>
          <xm:sqref>W126</xm:sqref>
        </x14:dataValidation>
        <x14:dataValidation type="list" allowBlank="1" showInputMessage="1" showErrorMessage="1" xr:uid="{4B8FA6E4-5D19-44F1-9F6E-467C81879FE8}">
          <x14:formula1>
            <xm:f>SelectionLists!R4:R16</xm:f>
          </x14:formula1>
          <xm:sqref>V127</xm:sqref>
        </x14:dataValidation>
        <x14:dataValidation type="list" allowBlank="1" showInputMessage="1" showErrorMessage="1" xr:uid="{EAB2A6B1-F889-407D-8E1C-2C2F45E74BF9}">
          <x14:formula1>
            <xm:f>SelectionLists!R4:R16</xm:f>
          </x14:formula1>
          <xm:sqref>W127</xm:sqref>
        </x14:dataValidation>
        <x14:dataValidation type="list" allowBlank="1" showInputMessage="1" showErrorMessage="1" xr:uid="{AFB7B948-F3FD-47BE-BB8A-38903298637C}">
          <x14:formula1>
            <xm:f>SelectionLists!R4:R16</xm:f>
          </x14:formula1>
          <xm:sqref>V128</xm:sqref>
        </x14:dataValidation>
        <x14:dataValidation type="list" allowBlank="1" showInputMessage="1" showErrorMessage="1" xr:uid="{20D5CB91-89A6-4596-8A08-11625CCA9619}">
          <x14:formula1>
            <xm:f>SelectionLists!R4:R16</xm:f>
          </x14:formula1>
          <xm:sqref>W128</xm:sqref>
        </x14:dataValidation>
        <x14:dataValidation type="list" allowBlank="1" showInputMessage="1" showErrorMessage="1" xr:uid="{F5D29749-7D50-4990-83BE-F3ACB75EC6E1}">
          <x14:formula1>
            <xm:f>SelectionLists!R4:R16</xm:f>
          </x14:formula1>
          <xm:sqref>V129</xm:sqref>
        </x14:dataValidation>
        <x14:dataValidation type="list" allowBlank="1" showInputMessage="1" showErrorMessage="1" xr:uid="{FBBAD8C7-492E-4FFE-BBD3-2ACF22D90847}">
          <x14:formula1>
            <xm:f>SelectionLists!R4:R16</xm:f>
          </x14:formula1>
          <xm:sqref>W129</xm:sqref>
        </x14:dataValidation>
        <x14:dataValidation type="list" allowBlank="1" showInputMessage="1" showErrorMessage="1" xr:uid="{100E073F-05DF-4088-8B6B-ECA27B8A71B6}">
          <x14:formula1>
            <xm:f>SelectionLists!R4:R16</xm:f>
          </x14:formula1>
          <xm:sqref>V130</xm:sqref>
        </x14:dataValidation>
        <x14:dataValidation type="list" allowBlank="1" showInputMessage="1" showErrorMessage="1" xr:uid="{38AF027A-3967-405D-8DA9-9A8E5C7944C8}">
          <x14:formula1>
            <xm:f>SelectionLists!R4:R16</xm:f>
          </x14:formula1>
          <xm:sqref>W130</xm:sqref>
        </x14:dataValidation>
        <x14:dataValidation type="list" allowBlank="1" showInputMessage="1" showErrorMessage="1" xr:uid="{E4FFF985-D8F5-4752-A4B2-ABFEBB4027CE}">
          <x14:formula1>
            <xm:f>SelectionLists!R4:R16</xm:f>
          </x14:formula1>
          <xm:sqref>V131</xm:sqref>
        </x14:dataValidation>
        <x14:dataValidation type="list" allowBlank="1" showInputMessage="1" showErrorMessage="1" xr:uid="{CB7A3613-4CEC-467C-88BB-AAF626ECB350}">
          <x14:formula1>
            <xm:f>SelectionLists!R4:R16</xm:f>
          </x14:formula1>
          <xm:sqref>W131</xm:sqref>
        </x14:dataValidation>
        <x14:dataValidation type="list" allowBlank="1" showInputMessage="1" showErrorMessage="1" xr:uid="{533677E2-C49B-465B-AB00-6E842ADC90DE}">
          <x14:formula1>
            <xm:f>SelectionLists!R4:R16</xm:f>
          </x14:formula1>
          <xm:sqref>V133</xm:sqref>
        </x14:dataValidation>
        <x14:dataValidation type="list" allowBlank="1" showInputMessage="1" showErrorMessage="1" xr:uid="{DF3869EF-F7F7-4963-83C8-C215D4821DFE}">
          <x14:formula1>
            <xm:f>SelectionLists!R4:R16</xm:f>
          </x14:formula1>
          <xm:sqref>W133</xm:sqref>
        </x14:dataValidation>
        <x14:dataValidation type="list" allowBlank="1" showInputMessage="1" showErrorMessage="1" xr:uid="{1BFD7EB6-743B-489A-91A4-360306CF6078}">
          <x14:formula1>
            <xm:f>SelectionLists!R4:R16</xm:f>
          </x14:formula1>
          <xm:sqref>V134</xm:sqref>
        </x14:dataValidation>
        <x14:dataValidation type="list" allowBlank="1" showInputMessage="1" showErrorMessage="1" xr:uid="{DD56BCB1-A8B0-4D50-A10C-B975982A220B}">
          <x14:formula1>
            <xm:f>SelectionLists!R4:R16</xm:f>
          </x14:formula1>
          <xm:sqref>W134</xm:sqref>
        </x14:dataValidation>
        <x14:dataValidation type="list" allowBlank="1" showInputMessage="1" showErrorMessage="1" xr:uid="{442977B1-77DA-43DF-87AC-F82542E460EE}">
          <x14:formula1>
            <xm:f>SelectionLists!R4:R16</xm:f>
          </x14:formula1>
          <xm:sqref>V135</xm:sqref>
        </x14:dataValidation>
        <x14:dataValidation type="list" allowBlank="1" showInputMessage="1" showErrorMessage="1" xr:uid="{7663EE91-D036-43B5-93D5-45FDBBF142D3}">
          <x14:formula1>
            <xm:f>SelectionLists!R4:R16</xm:f>
          </x14:formula1>
          <xm:sqref>W135</xm:sqref>
        </x14:dataValidation>
        <x14:dataValidation type="list" allowBlank="1" showInputMessage="1" showErrorMessage="1" xr:uid="{25A7045D-2B89-4C56-8624-90E9DAE643D9}">
          <x14:formula1>
            <xm:f>SelectionLists!P4:P16</xm:f>
          </x14:formula1>
          <xm:sqref>V136</xm:sqref>
        </x14:dataValidation>
        <x14:dataValidation type="list" allowBlank="1" showInputMessage="1" showErrorMessage="1" xr:uid="{9C52F4E6-4F5C-4383-B712-E462FD78F07F}">
          <x14:formula1>
            <xm:f>SelectionLists!P4:P16</xm:f>
          </x14:formula1>
          <xm:sqref>W136</xm:sqref>
        </x14:dataValidation>
        <x14:dataValidation type="list" allowBlank="1" showInputMessage="1" showErrorMessage="1" xr:uid="{4C44FCA4-EC2D-4DB6-94A0-D42C1A39236B}">
          <x14:formula1>
            <xm:f>SelectionLists!R4:R16</xm:f>
          </x14:formula1>
          <xm:sqref>V137</xm:sqref>
        </x14:dataValidation>
        <x14:dataValidation type="list" allowBlank="1" showInputMessage="1" showErrorMessage="1" xr:uid="{D3EC7403-1047-4ABB-B4F9-73043088E016}">
          <x14:formula1>
            <xm:f>SelectionLists!R4:R16</xm:f>
          </x14:formula1>
          <xm:sqref>W137</xm:sqref>
        </x14:dataValidation>
        <x14:dataValidation type="list" allowBlank="1" showInputMessage="1" showErrorMessage="1" xr:uid="{7C38BAE9-16C1-46E8-9A15-BCD5AF848ED8}">
          <x14:formula1>
            <xm:f>SelectionLists!R4:R16</xm:f>
          </x14:formula1>
          <xm:sqref>V138</xm:sqref>
        </x14:dataValidation>
        <x14:dataValidation type="list" allowBlank="1" showInputMessage="1" showErrorMessage="1" xr:uid="{D08FD273-DD6C-4733-99A3-8254EBBE098E}">
          <x14:formula1>
            <xm:f>SelectionLists!R4:R16</xm:f>
          </x14:formula1>
          <xm:sqref>W138</xm:sqref>
        </x14:dataValidation>
        <x14:dataValidation type="list" allowBlank="1" showInputMessage="1" showErrorMessage="1" xr:uid="{69F36C15-B330-4173-88D9-307A55D3D1E7}">
          <x14:formula1>
            <xm:f>SelectionLists!R4:R16</xm:f>
          </x14:formula1>
          <xm:sqref>V139</xm:sqref>
        </x14:dataValidation>
        <x14:dataValidation type="list" allowBlank="1" showInputMessage="1" showErrorMessage="1" xr:uid="{E345894C-DAF9-4730-8834-092D91392841}">
          <x14:formula1>
            <xm:f>SelectionLists!R4:R16</xm:f>
          </x14:formula1>
          <xm:sqref>W139</xm:sqref>
        </x14:dataValidation>
        <x14:dataValidation type="list" allowBlank="1" showInputMessage="1" showErrorMessage="1" xr:uid="{7B2CEA0F-8A80-462E-B674-B2461D7F40FA}">
          <x14:formula1>
            <xm:f>SelectionLists!R4:R16</xm:f>
          </x14:formula1>
          <xm:sqref>V140</xm:sqref>
        </x14:dataValidation>
        <x14:dataValidation type="list" allowBlank="1" showInputMessage="1" showErrorMessage="1" xr:uid="{ADA92C5E-7AA1-47FE-A454-CBBADB9250BF}">
          <x14:formula1>
            <xm:f>SelectionLists!R4:R16</xm:f>
          </x14:formula1>
          <xm:sqref>W140</xm:sqref>
        </x14:dataValidation>
        <x14:dataValidation type="list" allowBlank="1" showInputMessage="1" showErrorMessage="1" xr:uid="{6D6B5ADE-C0AB-4669-B835-525B84F8F8A0}">
          <x14:formula1>
            <xm:f>SelectionLists!R4:R16</xm:f>
          </x14:formula1>
          <xm:sqref>V141</xm:sqref>
        </x14:dataValidation>
        <x14:dataValidation type="list" allowBlank="1" showInputMessage="1" showErrorMessage="1" xr:uid="{6435DD11-BD25-49FA-9A8D-A7A599D80100}">
          <x14:formula1>
            <xm:f>SelectionLists!R4:R16</xm:f>
          </x14:formula1>
          <xm:sqref>W141</xm:sqref>
        </x14:dataValidation>
        <x14:dataValidation type="list" allowBlank="1" showInputMessage="1" showErrorMessage="1" xr:uid="{AEFFC697-4A83-4C17-8B26-8291A440A3E9}">
          <x14:formula1>
            <xm:f>SelectionLists!R4:R16</xm:f>
          </x14:formula1>
          <xm:sqref>V142</xm:sqref>
        </x14:dataValidation>
        <x14:dataValidation type="list" allowBlank="1" showInputMessage="1" showErrorMessage="1" xr:uid="{8A283EED-00FC-485B-8BFA-9FD568BAC7BC}">
          <x14:formula1>
            <xm:f>SelectionLists!R4:R16</xm:f>
          </x14:formula1>
          <xm:sqref>W142</xm:sqref>
        </x14:dataValidation>
        <x14:dataValidation type="list" allowBlank="1" showInputMessage="1" showErrorMessage="1" xr:uid="{4FE5CB14-9525-4697-A86C-F846BA4BC561}">
          <x14:formula1>
            <xm:f>SelectionLists!R4:R16</xm:f>
          </x14:formula1>
          <xm:sqref>V143</xm:sqref>
        </x14:dataValidation>
        <x14:dataValidation type="list" allowBlank="1" showInputMessage="1" showErrorMessage="1" xr:uid="{7AC1967C-0C9D-49AA-AB74-8E697B67D5A5}">
          <x14:formula1>
            <xm:f>SelectionLists!R4:R16</xm:f>
          </x14:formula1>
          <xm:sqref>W143</xm:sqref>
        </x14:dataValidation>
        <x14:dataValidation type="list" allowBlank="1" showInputMessage="1" showErrorMessage="1" xr:uid="{730FCFDC-6DA5-4B55-A6D6-CE9024B191B7}">
          <x14:formula1>
            <xm:f>SelectionLists!R4:R16</xm:f>
          </x14:formula1>
          <xm:sqref>V144</xm:sqref>
        </x14:dataValidation>
        <x14:dataValidation type="list" allowBlank="1" showInputMessage="1" showErrorMessage="1" xr:uid="{59282D94-AD56-4BED-BC8F-0898B8BF3822}">
          <x14:formula1>
            <xm:f>SelectionLists!R4:R16</xm:f>
          </x14:formula1>
          <xm:sqref>W144</xm:sqref>
        </x14:dataValidation>
        <x14:dataValidation type="list" allowBlank="1" showInputMessage="1" showErrorMessage="1" xr:uid="{7C350F84-EB86-43CE-8627-4CB18E2FA07D}">
          <x14:formula1>
            <xm:f>SelectionLists!R4:R16</xm:f>
          </x14:formula1>
          <xm:sqref>V145</xm:sqref>
        </x14:dataValidation>
        <x14:dataValidation type="list" allowBlank="1" showInputMessage="1" showErrorMessage="1" xr:uid="{4EF5B86C-398E-4F16-B233-C091C6BBEC92}">
          <x14:formula1>
            <xm:f>SelectionLists!R4:R16</xm:f>
          </x14:formula1>
          <xm:sqref>W145</xm:sqref>
        </x14:dataValidation>
        <x14:dataValidation type="list" allowBlank="1" showInputMessage="1" showErrorMessage="1" xr:uid="{C1695106-89DD-4903-92F6-4F3B188A2266}">
          <x14:formula1>
            <xm:f>SelectionLists!R4:R16</xm:f>
          </x14:formula1>
          <xm:sqref>V146</xm:sqref>
        </x14:dataValidation>
        <x14:dataValidation type="list" allowBlank="1" showInputMessage="1" showErrorMessage="1" xr:uid="{A34C8BE4-1203-4ED9-AC3D-19CCFE24E322}">
          <x14:formula1>
            <xm:f>SelectionLists!R4:R16</xm:f>
          </x14:formula1>
          <xm:sqref>W146</xm:sqref>
        </x14:dataValidation>
        <x14:dataValidation type="list" allowBlank="1" showInputMessage="1" showErrorMessage="1" xr:uid="{057CEA6B-7D15-4BB1-9948-5FF9A0FA12CD}">
          <x14:formula1>
            <xm:f>SelectionLists!P4:P16</xm:f>
          </x14:formula1>
          <xm:sqref>V147</xm:sqref>
        </x14:dataValidation>
        <x14:dataValidation type="list" allowBlank="1" showInputMessage="1" showErrorMessage="1" xr:uid="{E0C0EC13-CD7D-40E7-B4EB-209914F5529B}">
          <x14:formula1>
            <xm:f>SelectionLists!P4:P16</xm:f>
          </x14:formula1>
          <xm:sqref>W147</xm:sqref>
        </x14:dataValidation>
        <x14:dataValidation type="list" allowBlank="1" showInputMessage="1" showErrorMessage="1" xr:uid="{C49D1EE1-B188-47AB-B331-0E8E3DA741A6}">
          <x14:formula1>
            <xm:f>SelectionLists!R4:R16</xm:f>
          </x14:formula1>
          <xm:sqref>V148</xm:sqref>
        </x14:dataValidation>
        <x14:dataValidation type="list" allowBlank="1" showInputMessage="1" showErrorMessage="1" xr:uid="{ABE0355F-0EA8-489E-8585-5F430253447E}">
          <x14:formula1>
            <xm:f>SelectionLists!R4:R16</xm:f>
          </x14:formula1>
          <xm:sqref>W148</xm:sqref>
        </x14:dataValidation>
        <x14:dataValidation type="list" allowBlank="1" showInputMessage="1" showErrorMessage="1" xr:uid="{B7ADF9A2-BC4D-4143-A42B-01ADCED26EC1}">
          <x14:formula1>
            <xm:f>SelectionLists!R4:R16</xm:f>
          </x14:formula1>
          <xm:sqref>V150</xm:sqref>
        </x14:dataValidation>
        <x14:dataValidation type="list" allowBlank="1" showInputMessage="1" showErrorMessage="1" xr:uid="{38150FD6-EF7F-4C83-BC88-601F5197A0C8}">
          <x14:formula1>
            <xm:f>SelectionLists!R4:R16</xm:f>
          </x14:formula1>
          <xm:sqref>W150</xm:sqref>
        </x14:dataValidation>
        <x14:dataValidation type="list" allowBlank="1" showInputMessage="1" showErrorMessage="1" xr:uid="{92CB2EA5-D4DC-4B5D-9184-BCD17F9C7FE2}">
          <x14:formula1>
            <xm:f>SelectionLists!P4:P16</xm:f>
          </x14:formula1>
          <xm:sqref>V151</xm:sqref>
        </x14:dataValidation>
        <x14:dataValidation type="list" allowBlank="1" showInputMessage="1" showErrorMessage="1" xr:uid="{30025797-7380-4DDB-81F4-0BEB392FC2B2}">
          <x14:formula1>
            <xm:f>SelectionLists!P4:P16</xm:f>
          </x14:formula1>
          <xm:sqref>W151</xm:sqref>
        </x14:dataValidation>
        <x14:dataValidation type="list" allowBlank="1" showInputMessage="1" showErrorMessage="1" xr:uid="{1D427541-702D-4FF9-ADD9-9A04BDE1B9BC}">
          <x14:formula1>
            <xm:f>SelectionLists!R4:R16</xm:f>
          </x14:formula1>
          <xm:sqref>V153</xm:sqref>
        </x14:dataValidation>
        <x14:dataValidation type="list" allowBlank="1" showInputMessage="1" showErrorMessage="1" xr:uid="{B9E32B97-5298-46BD-8423-62BF7412DAD3}">
          <x14:formula1>
            <xm:f>SelectionLists!R4:R16</xm:f>
          </x14:formula1>
          <xm:sqref>W153</xm:sqref>
        </x14:dataValidation>
        <x14:dataValidation type="list" allowBlank="1" showInputMessage="1" showErrorMessage="1" xr:uid="{957FF513-26B1-4424-A8AB-80C7643ACDA8}">
          <x14:formula1>
            <xm:f>SelectionLists!R4:R16</xm:f>
          </x14:formula1>
          <xm:sqref>V155</xm:sqref>
        </x14:dataValidation>
        <x14:dataValidation type="list" allowBlank="1" showInputMessage="1" showErrorMessage="1" xr:uid="{3FCCBCD7-E72E-4DEB-8FB7-4C680F983461}">
          <x14:formula1>
            <xm:f>SelectionLists!R4:R16</xm:f>
          </x14:formula1>
          <xm:sqref>W155</xm:sqref>
        </x14:dataValidation>
        <x14:dataValidation type="list" allowBlank="1" showInputMessage="1" showErrorMessage="1" xr:uid="{6B8C0D68-BCAF-4826-A4D4-291B39552815}">
          <x14:formula1>
            <xm:f>SelectionLists!R4:R16</xm:f>
          </x14:formula1>
          <xm:sqref>V157</xm:sqref>
        </x14:dataValidation>
        <x14:dataValidation type="list" allowBlank="1" showInputMessage="1" showErrorMessage="1" xr:uid="{05878F94-E695-4A45-AD88-19511A37401F}">
          <x14:formula1>
            <xm:f>SelectionLists!R4:R16</xm:f>
          </x14:formula1>
          <xm:sqref>W157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A02D-817D-4122-8334-C613DAF33C5C}">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136</v>
      </c>
      <c r="AG6" s="779" t="s">
        <v>1669</v>
      </c>
      <c r="AH6" s="779" t="s">
        <v>1671</v>
      </c>
      <c r="AI6" s="779" t="s">
        <v>1673</v>
      </c>
      <c r="AJ6" s="779" t="s">
        <v>1675</v>
      </c>
      <c r="AK6" s="779" t="s">
        <v>1677</v>
      </c>
      <c r="AL6" s="779" t="s">
        <v>1679</v>
      </c>
      <c r="AM6" s="779" t="s">
        <v>1681</v>
      </c>
      <c r="AN6" s="779" t="s">
        <v>1683</v>
      </c>
      <c r="AO6" s="779" t="s">
        <v>1043</v>
      </c>
      <c r="AP6" s="779" t="s">
        <v>1044</v>
      </c>
      <c r="AQ6" s="779" t="s">
        <v>1045</v>
      </c>
      <c r="AR6" s="779" t="s">
        <v>1046</v>
      </c>
      <c r="AS6" s="779" t="s">
        <v>1047</v>
      </c>
      <c r="AT6" s="779" t="s">
        <v>1048</v>
      </c>
      <c r="AU6" s="780" t="s">
        <v>1049</v>
      </c>
      <c r="AV6" s="778" t="str">
        <f t="shared" ref="AV6:BK6" si="0">AF6</f>
        <v>ICM</v>
      </c>
      <c r="AW6" s="779" t="str">
        <f t="shared" si="0"/>
        <v>kICM</v>
      </c>
      <c r="AX6" s="779" t="str">
        <f t="shared" si="0"/>
        <v>pICM</v>
      </c>
      <c r="AY6" s="779" t="str">
        <f t="shared" si="0"/>
        <v>aICM</v>
      </c>
      <c r="AZ6" s="779" t="str">
        <f t="shared" si="0"/>
        <v>venICM</v>
      </c>
      <c r="BA6" s="779" t="str">
        <f t="shared" si="0"/>
        <v>subICM</v>
      </c>
      <c r="BB6" s="779" t="str">
        <f t="shared" si="0"/>
        <v>devICM</v>
      </c>
      <c r="BC6" s="779" t="str">
        <f t="shared" si="0"/>
        <v>quaICM</v>
      </c>
      <c r="BD6" s="779" t="str">
        <f t="shared" si="0"/>
        <v>prdICM</v>
      </c>
      <c r="BE6" s="779" t="str">
        <f t="shared" si="0"/>
        <v>Product 10</v>
      </c>
      <c r="BF6" s="779" t="str">
        <f t="shared" si="0"/>
        <v>Product 11</v>
      </c>
      <c r="BG6" s="779" t="str">
        <f t="shared" si="0"/>
        <v>Product 12</v>
      </c>
      <c r="BH6" s="779" t="str">
        <f t="shared" si="0"/>
        <v>Product 13</v>
      </c>
      <c r="BI6" s="779" t="str">
        <f t="shared" si="0"/>
        <v>Product 14</v>
      </c>
      <c r="BJ6" s="779" t="str">
        <f t="shared" si="0"/>
        <v>Product 15</v>
      </c>
      <c r="BK6" s="781" t="str">
        <f t="shared" si="0"/>
        <v>Product 16</v>
      </c>
      <c r="BL6" s="782" t="str">
        <f t="shared" ref="BL6:CA6" si="1">AF6</f>
        <v>ICM</v>
      </c>
      <c r="BM6" s="779" t="str">
        <f t="shared" si="1"/>
        <v>kICM</v>
      </c>
      <c r="BN6" s="779" t="str">
        <f t="shared" si="1"/>
        <v>pICM</v>
      </c>
      <c r="BO6" s="779" t="str">
        <f t="shared" si="1"/>
        <v>aICM</v>
      </c>
      <c r="BP6" s="779" t="str">
        <f t="shared" si="1"/>
        <v>venICM</v>
      </c>
      <c r="BQ6" s="779" t="str">
        <f t="shared" si="1"/>
        <v>subICM</v>
      </c>
      <c r="BR6" s="779" t="str">
        <f t="shared" si="1"/>
        <v>devICM</v>
      </c>
      <c r="BS6" s="779" t="str">
        <f t="shared" si="1"/>
        <v>quaICM</v>
      </c>
      <c r="BT6" s="779" t="str">
        <f t="shared" si="1"/>
        <v>prdICM</v>
      </c>
      <c r="BU6" s="779" t="str">
        <f t="shared" si="1"/>
        <v>Product 10</v>
      </c>
      <c r="BV6" s="779" t="str">
        <f t="shared" si="1"/>
        <v>Product 11</v>
      </c>
      <c r="BW6" s="779" t="str">
        <f t="shared" si="1"/>
        <v>Product 12</v>
      </c>
      <c r="BX6" s="779" t="str">
        <f t="shared" si="1"/>
        <v>Product 13</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0</v>
      </c>
      <c r="AP7" s="765">
        <v>0</v>
      </c>
      <c r="AQ7" s="765">
        <v>0</v>
      </c>
      <c r="AR7" s="765">
        <v>0</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
      </c>
      <c r="BF7" s="765" t="str">
        <f t="shared" si="2"/>
        <v/>
      </c>
      <c r="BG7" s="765" t="str">
        <f t="shared" si="2"/>
        <v/>
      </c>
      <c r="BH7" s="765" t="str">
        <f t="shared" si="2"/>
        <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t="str">
        <f t="shared" si="3"/>
        <v/>
      </c>
      <c r="BV7" s="776" t="str">
        <f t="shared" si="3"/>
        <v/>
      </c>
      <c r="BW7" s="776" t="str">
        <f t="shared" si="3"/>
        <v/>
      </c>
      <c r="BX7" s="776" t="str">
        <f t="shared" si="3"/>
        <v/>
      </c>
      <c r="BY7" s="776" t="str">
        <f t="shared" si="3"/>
        <v/>
      </c>
      <c r="BZ7" s="776" t="str">
        <f t="shared" si="3"/>
        <v/>
      </c>
      <c r="CA7" s="777" t="str">
        <f t="shared" si="3"/>
        <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0</v>
      </c>
      <c r="AP8" s="487">
        <v>0</v>
      </c>
      <c r="AQ8" s="487">
        <v>0</v>
      </c>
      <c r="AR8" s="487">
        <v>0</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
      </c>
      <c r="BF8" s="487" t="str">
        <f t="shared" si="2"/>
        <v/>
      </c>
      <c r="BG8" s="487" t="str">
        <f t="shared" si="2"/>
        <v/>
      </c>
      <c r="BH8" s="487" t="str">
        <f t="shared" si="2"/>
        <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t="str">
        <f t="shared" si="3"/>
        <v/>
      </c>
      <c r="BV8" s="495" t="str">
        <f t="shared" si="3"/>
        <v/>
      </c>
      <c r="BW8" s="495" t="str">
        <f t="shared" si="3"/>
        <v/>
      </c>
      <c r="BX8" s="495" t="str">
        <f t="shared" si="3"/>
        <v/>
      </c>
      <c r="BY8" s="495" t="str">
        <f t="shared" si="3"/>
        <v/>
      </c>
      <c r="BZ8" s="495" t="str">
        <f t="shared" si="3"/>
        <v/>
      </c>
      <c r="CA8" s="759" t="str">
        <f t="shared" si="3"/>
        <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0</v>
      </c>
      <c r="AP9" s="487">
        <v>0</v>
      </c>
      <c r="AQ9" s="487">
        <v>0</v>
      </c>
      <c r="AR9" s="487">
        <v>0</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
      </c>
      <c r="BF9" s="487" t="str">
        <f t="shared" si="2"/>
        <v/>
      </c>
      <c r="BG9" s="487" t="str">
        <f t="shared" si="2"/>
        <v/>
      </c>
      <c r="BH9" s="487" t="str">
        <f t="shared" si="2"/>
        <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t="str">
        <f t="shared" si="3"/>
        <v/>
      </c>
      <c r="BV9" s="495" t="str">
        <f t="shared" si="3"/>
        <v/>
      </c>
      <c r="BW9" s="495" t="str">
        <f t="shared" si="3"/>
        <v/>
      </c>
      <c r="BX9" s="495" t="str">
        <f t="shared" si="3"/>
        <v/>
      </c>
      <c r="BY9" s="495" t="str">
        <f t="shared" si="3"/>
        <v/>
      </c>
      <c r="BZ9" s="495" t="str">
        <f t="shared" si="3"/>
        <v/>
      </c>
      <c r="CA9" s="759" t="str">
        <f t="shared" si="3"/>
        <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0</v>
      </c>
      <c r="AP10" s="487">
        <v>0</v>
      </c>
      <c r="AQ10" s="487">
        <v>0</v>
      </c>
      <c r="AR10" s="487">
        <v>0</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
      </c>
      <c r="BF10" s="487" t="str">
        <f t="shared" si="2"/>
        <v/>
      </c>
      <c r="BG10" s="487" t="str">
        <f t="shared" si="2"/>
        <v/>
      </c>
      <c r="BH10" s="487" t="str">
        <f t="shared" si="2"/>
        <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t="str">
        <f t="shared" si="3"/>
        <v/>
      </c>
      <c r="BV10" s="495" t="str">
        <f t="shared" si="3"/>
        <v/>
      </c>
      <c r="BW10" s="495" t="str">
        <f t="shared" si="3"/>
        <v/>
      </c>
      <c r="BX10" s="495" t="str">
        <f t="shared" si="3"/>
        <v/>
      </c>
      <c r="BY10" s="495" t="str">
        <f t="shared" si="3"/>
        <v/>
      </c>
      <c r="BZ10" s="495" t="str">
        <f t="shared" si="3"/>
        <v/>
      </c>
      <c r="CA10" s="759" t="str">
        <f t="shared" si="3"/>
        <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0</v>
      </c>
      <c r="AP11" s="487">
        <v>0</v>
      </c>
      <c r="AQ11" s="487">
        <v>0</v>
      </c>
      <c r="AR11" s="487">
        <v>0</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
      </c>
      <c r="BF11" s="487" t="str">
        <f t="shared" si="2"/>
        <v/>
      </c>
      <c r="BG11" s="487" t="str">
        <f t="shared" si="2"/>
        <v/>
      </c>
      <c r="BH11" s="487" t="str">
        <f t="shared" si="2"/>
        <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t="str">
        <f t="shared" si="3"/>
        <v/>
      </c>
      <c r="BV11" s="495" t="str">
        <f t="shared" si="3"/>
        <v/>
      </c>
      <c r="BW11" s="495" t="str">
        <f t="shared" si="3"/>
        <v/>
      </c>
      <c r="BX11" s="495" t="str">
        <f t="shared" si="3"/>
        <v/>
      </c>
      <c r="BY11" s="495" t="str">
        <f t="shared" si="3"/>
        <v/>
      </c>
      <c r="BZ11" s="495" t="str">
        <f t="shared" si="3"/>
        <v/>
      </c>
      <c r="CA11" s="759" t="str">
        <f t="shared" si="3"/>
        <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0</v>
      </c>
      <c r="AP12" s="487">
        <v>0</v>
      </c>
      <c r="AQ12" s="487">
        <v>0</v>
      </c>
      <c r="AR12" s="487">
        <v>0</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
      </c>
      <c r="BF12" s="487" t="str">
        <f t="shared" si="2"/>
        <v/>
      </c>
      <c r="BG12" s="487" t="str">
        <f t="shared" si="2"/>
        <v/>
      </c>
      <c r="BH12" s="487" t="str">
        <f t="shared" si="2"/>
        <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t="str">
        <f t="shared" si="3"/>
        <v/>
      </c>
      <c r="BV12" s="495" t="str">
        <f t="shared" si="3"/>
        <v/>
      </c>
      <c r="BW12" s="495" t="str">
        <f t="shared" si="3"/>
        <v/>
      </c>
      <c r="BX12" s="495" t="str">
        <f t="shared" si="3"/>
        <v/>
      </c>
      <c r="BY12" s="495" t="str">
        <f t="shared" si="3"/>
        <v/>
      </c>
      <c r="BZ12" s="495" t="str">
        <f t="shared" si="3"/>
        <v/>
      </c>
      <c r="CA12" s="759" t="str">
        <f t="shared" si="3"/>
        <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0</v>
      </c>
      <c r="AP13" s="487">
        <v>0</v>
      </c>
      <c r="AQ13" s="487">
        <v>0</v>
      </c>
      <c r="AR13" s="487">
        <v>0</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
      </c>
      <c r="BF13" s="487" t="str">
        <f t="shared" si="2"/>
        <v/>
      </c>
      <c r="BG13" s="487" t="str">
        <f t="shared" si="2"/>
        <v/>
      </c>
      <c r="BH13" s="487" t="str">
        <f t="shared" si="2"/>
        <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t="str">
        <f t="shared" si="3"/>
        <v/>
      </c>
      <c r="BV13" s="495" t="str">
        <f t="shared" si="3"/>
        <v/>
      </c>
      <c r="BW13" s="495" t="str">
        <f t="shared" si="3"/>
        <v/>
      </c>
      <c r="BX13" s="495" t="str">
        <f t="shared" si="3"/>
        <v/>
      </c>
      <c r="BY13" s="495" t="str">
        <f t="shared" si="3"/>
        <v/>
      </c>
      <c r="BZ13" s="495" t="str">
        <f t="shared" si="3"/>
        <v/>
      </c>
      <c r="CA13" s="759" t="str">
        <f t="shared" si="3"/>
        <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0</v>
      </c>
      <c r="AP14" s="487">
        <v>0</v>
      </c>
      <c r="AQ14" s="487">
        <v>0</v>
      </c>
      <c r="AR14" s="487">
        <v>0</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
      </c>
      <c r="BF14" s="487" t="str">
        <f t="shared" si="2"/>
        <v/>
      </c>
      <c r="BG14" s="487" t="str">
        <f t="shared" si="2"/>
        <v/>
      </c>
      <c r="BH14" s="487" t="str">
        <f t="shared" si="2"/>
        <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t="str">
        <f t="shared" si="3"/>
        <v/>
      </c>
      <c r="BV14" s="495" t="str">
        <f t="shared" si="3"/>
        <v/>
      </c>
      <c r="BW14" s="495" t="str">
        <f t="shared" si="3"/>
        <v/>
      </c>
      <c r="BX14" s="495" t="str">
        <f t="shared" si="3"/>
        <v/>
      </c>
      <c r="BY14" s="495" t="str">
        <f t="shared" si="3"/>
        <v/>
      </c>
      <c r="BZ14" s="495" t="str">
        <f t="shared" si="3"/>
        <v/>
      </c>
      <c r="CA14" s="759" t="str">
        <f t="shared" si="3"/>
        <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0</v>
      </c>
      <c r="AP15" s="487">
        <v>0</v>
      </c>
      <c r="AQ15" s="487">
        <v>0</v>
      </c>
      <c r="AR15" s="487">
        <v>0</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
      </c>
      <c r="BF15" s="487" t="str">
        <f t="shared" si="2"/>
        <v/>
      </c>
      <c r="BG15" s="487" t="str">
        <f t="shared" si="2"/>
        <v/>
      </c>
      <c r="BH15" s="487" t="str">
        <f t="shared" si="2"/>
        <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t="str">
        <f t="shared" si="3"/>
        <v/>
      </c>
      <c r="BV15" s="495" t="str">
        <f t="shared" si="3"/>
        <v/>
      </c>
      <c r="BW15" s="495" t="str">
        <f t="shared" si="3"/>
        <v/>
      </c>
      <c r="BX15" s="495" t="str">
        <f t="shared" si="3"/>
        <v/>
      </c>
      <c r="BY15" s="495" t="str">
        <f t="shared" si="3"/>
        <v/>
      </c>
      <c r="BZ15" s="495" t="str">
        <f t="shared" si="3"/>
        <v/>
      </c>
      <c r="CA15" s="759" t="str">
        <f t="shared" si="3"/>
        <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0</v>
      </c>
      <c r="AP16" s="487">
        <v>0</v>
      </c>
      <c r="AQ16" s="487">
        <v>0</v>
      </c>
      <c r="AR16" s="487">
        <v>0</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
      </c>
      <c r="BF16" s="487" t="str">
        <f t="shared" si="2"/>
        <v/>
      </c>
      <c r="BG16" s="487" t="str">
        <f t="shared" si="2"/>
        <v/>
      </c>
      <c r="BH16" s="487" t="str">
        <f t="shared" si="2"/>
        <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t="str">
        <f t="shared" si="3"/>
        <v/>
      </c>
      <c r="BV16" s="495" t="str">
        <f t="shared" si="3"/>
        <v/>
      </c>
      <c r="BW16" s="495" t="str">
        <f t="shared" si="3"/>
        <v/>
      </c>
      <c r="BX16" s="495" t="str">
        <f t="shared" si="3"/>
        <v/>
      </c>
      <c r="BY16" s="495" t="str">
        <f t="shared" si="3"/>
        <v/>
      </c>
      <c r="BZ16" s="495" t="str">
        <f t="shared" si="3"/>
        <v/>
      </c>
      <c r="CA16" s="759" t="str">
        <f t="shared" si="3"/>
        <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0</v>
      </c>
      <c r="AP17" s="487">
        <v>0</v>
      </c>
      <c r="AQ17" s="487">
        <v>0</v>
      </c>
      <c r="AR17" s="487">
        <v>0</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
      </c>
      <c r="BF17" s="487" t="str">
        <f t="shared" si="2"/>
        <v/>
      </c>
      <c r="BG17" s="487" t="str">
        <f t="shared" si="2"/>
        <v/>
      </c>
      <c r="BH17" s="487" t="str">
        <f t="shared" si="2"/>
        <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t="str">
        <f t="shared" si="3"/>
        <v/>
      </c>
      <c r="BV17" s="495" t="str">
        <f t="shared" si="3"/>
        <v/>
      </c>
      <c r="BW17" s="495" t="str">
        <f t="shared" si="3"/>
        <v/>
      </c>
      <c r="BX17" s="495" t="str">
        <f t="shared" si="3"/>
        <v/>
      </c>
      <c r="BY17" s="495" t="str">
        <f t="shared" si="3"/>
        <v/>
      </c>
      <c r="BZ17" s="495" t="str">
        <f t="shared" si="3"/>
        <v/>
      </c>
      <c r="CA17" s="759" t="str">
        <f t="shared" si="3"/>
        <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0</v>
      </c>
      <c r="AP18" s="487">
        <v>0</v>
      </c>
      <c r="AQ18" s="487">
        <v>0</v>
      </c>
      <c r="AR18" s="487">
        <v>0</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
      </c>
      <c r="BF18" s="487" t="str">
        <f t="shared" si="2"/>
        <v/>
      </c>
      <c r="BG18" s="487" t="str">
        <f t="shared" si="2"/>
        <v/>
      </c>
      <c r="BH18" s="487" t="str">
        <f t="shared" si="2"/>
        <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t="str">
        <f t="shared" si="3"/>
        <v/>
      </c>
      <c r="BV18" s="495" t="str">
        <f t="shared" si="3"/>
        <v/>
      </c>
      <c r="BW18" s="495" t="str">
        <f t="shared" si="3"/>
        <v/>
      </c>
      <c r="BX18" s="495" t="str">
        <f t="shared" si="3"/>
        <v/>
      </c>
      <c r="BY18" s="495" t="str">
        <f t="shared" si="3"/>
        <v/>
      </c>
      <c r="BZ18" s="495" t="str">
        <f t="shared" si="3"/>
        <v/>
      </c>
      <c r="CA18" s="759" t="str">
        <f t="shared" si="3"/>
        <v/>
      </c>
    </row>
    <row r="19" spans="1:79" s="121" customFormat="1" ht="19.899999999999999" customHeight="1" x14ac:dyDescent="0.25">
      <c r="A19" s="9" t="s">
        <v>1411</v>
      </c>
      <c r="B19" s="7"/>
      <c r="C19" s="2" t="s">
        <v>1412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0</v>
      </c>
      <c r="AP19" s="487">
        <v>0</v>
      </c>
      <c r="AQ19" s="487">
        <v>0</v>
      </c>
      <c r="AR19" s="487">
        <v>0</v>
      </c>
      <c r="AS19" s="487">
        <v>0</v>
      </c>
      <c r="AT19" s="487">
        <v>0</v>
      </c>
      <c r="AU19" s="493">
        <v>0</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
      </c>
      <c r="BF19" s="487" t="str">
        <f t="shared" si="2"/>
        <v/>
      </c>
      <c r="BG19" s="487" t="str">
        <f t="shared" si="2"/>
        <v/>
      </c>
      <c r="BH19" s="487" t="str">
        <f t="shared" si="2"/>
        <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t="str">
        <f t="shared" si="3"/>
        <v/>
      </c>
      <c r="BV19" s="495" t="str">
        <f t="shared" si="3"/>
        <v/>
      </c>
      <c r="BW19" s="495" t="str">
        <f t="shared" si="3"/>
        <v/>
      </c>
      <c r="BX19" s="495" t="str">
        <f t="shared" si="3"/>
        <v/>
      </c>
      <c r="BY19" s="495" t="str">
        <f t="shared" si="3"/>
        <v/>
      </c>
      <c r="BZ19" s="495" t="str">
        <f t="shared" si="3"/>
        <v/>
      </c>
      <c r="CA19" s="759" t="str">
        <f t="shared" si="3"/>
        <v/>
      </c>
    </row>
    <row r="20" spans="1:79" s="121" customFormat="1" ht="19.899999999999999" customHeight="1" x14ac:dyDescent="0.25">
      <c r="A20" s="9" t="s">
        <v>1413</v>
      </c>
      <c r="B20" s="7"/>
      <c r="C20" s="2" t="s">
        <v>1414</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0</v>
      </c>
      <c r="AP20" s="487">
        <v>0</v>
      </c>
      <c r="AQ20" s="487">
        <v>0</v>
      </c>
      <c r="AR20" s="487">
        <v>0</v>
      </c>
      <c r="AS20" s="487">
        <v>0</v>
      </c>
      <c r="AT20" s="487">
        <v>0</v>
      </c>
      <c r="AU20" s="493">
        <v>0</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
      </c>
      <c r="BF20" s="487" t="str">
        <f t="shared" si="2"/>
        <v/>
      </c>
      <c r="BG20" s="487" t="str">
        <f t="shared" si="2"/>
        <v/>
      </c>
      <c r="BH20" s="487" t="str">
        <f t="shared" si="2"/>
        <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t="str">
        <f t="shared" si="3"/>
        <v/>
      </c>
      <c r="BV20" s="495" t="str">
        <f t="shared" si="3"/>
        <v/>
      </c>
      <c r="BW20" s="495" t="str">
        <f t="shared" si="3"/>
        <v/>
      </c>
      <c r="BX20" s="495" t="str">
        <f t="shared" si="3"/>
        <v/>
      </c>
      <c r="BY20" s="495" t="str">
        <f t="shared" si="3"/>
        <v/>
      </c>
      <c r="BZ20" s="495" t="str">
        <f t="shared" si="3"/>
        <v/>
      </c>
      <c r="CA20" s="489" t="str">
        <f t="shared" si="3"/>
        <v/>
      </c>
    </row>
    <row r="21" spans="1:79" s="121" customFormat="1" ht="19.899999999999999" customHeight="1" x14ac:dyDescent="0.25">
      <c r="A21" s="9" t="s">
        <v>1415</v>
      </c>
      <c r="B21" s="7"/>
      <c r="C21" s="2" t="s">
        <v>1416</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0</v>
      </c>
      <c r="AP21" s="487">
        <v>0</v>
      </c>
      <c r="AQ21" s="487">
        <v>0</v>
      </c>
      <c r="AR21" s="487">
        <v>0</v>
      </c>
      <c r="AS21" s="487">
        <v>0</v>
      </c>
      <c r="AT21" s="487">
        <v>0</v>
      </c>
      <c r="AU21" s="493">
        <v>0</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
      </c>
      <c r="BF21" s="487" t="str">
        <f t="shared" si="2"/>
        <v/>
      </c>
      <c r="BG21" s="487" t="str">
        <f t="shared" si="2"/>
        <v/>
      </c>
      <c r="BH21" s="487" t="str">
        <f t="shared" si="2"/>
        <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t="str">
        <f t="shared" si="3"/>
        <v/>
      </c>
      <c r="BV21" s="495" t="str">
        <f t="shared" si="3"/>
        <v/>
      </c>
      <c r="BW21" s="495" t="str">
        <f t="shared" si="3"/>
        <v/>
      </c>
      <c r="BX21" s="495" t="str">
        <f t="shared" si="3"/>
        <v/>
      </c>
      <c r="BY21" s="495" t="str">
        <f t="shared" si="3"/>
        <v/>
      </c>
      <c r="BZ21" s="495" t="str">
        <f t="shared" si="3"/>
        <v/>
      </c>
      <c r="CA21" s="489" t="str">
        <f t="shared" si="3"/>
        <v/>
      </c>
    </row>
    <row r="22" spans="1:79" s="121" customFormat="1" ht="19.899999999999999" customHeight="1" x14ac:dyDescent="0.25">
      <c r="A22" s="9" t="s">
        <v>1417</v>
      </c>
      <c r="B22" s="7"/>
      <c r="C22" s="2" t="s">
        <v>1418</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0</v>
      </c>
      <c r="AP22" s="487">
        <v>0</v>
      </c>
      <c r="AQ22" s="487">
        <v>0</v>
      </c>
      <c r="AR22" s="487">
        <v>0</v>
      </c>
      <c r="AS22" s="487">
        <v>0</v>
      </c>
      <c r="AT22" s="487">
        <v>0</v>
      </c>
      <c r="AU22" s="493">
        <v>0</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
      </c>
      <c r="BF22" s="487" t="str">
        <f t="shared" si="2"/>
        <v/>
      </c>
      <c r="BG22" s="487" t="str">
        <f t="shared" si="2"/>
        <v/>
      </c>
      <c r="BH22" s="487" t="str">
        <f t="shared" si="2"/>
        <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t="str">
        <f t="shared" si="3"/>
        <v/>
      </c>
      <c r="BV22" s="495" t="str">
        <f t="shared" si="3"/>
        <v/>
      </c>
      <c r="BW22" s="495" t="str">
        <f t="shared" si="3"/>
        <v/>
      </c>
      <c r="BX22" s="495" t="str">
        <f t="shared" si="3"/>
        <v/>
      </c>
      <c r="BY22" s="495" t="str">
        <f t="shared" si="3"/>
        <v/>
      </c>
      <c r="BZ22" s="495" t="str">
        <f t="shared" si="3"/>
        <v/>
      </c>
      <c r="CA22" s="489" t="str">
        <f t="shared" si="3"/>
        <v/>
      </c>
    </row>
    <row r="23" spans="1:79" s="121" customFormat="1" ht="19.899999999999999" customHeight="1" thickBot="1" x14ac:dyDescent="0.3">
      <c r="A23" s="9" t="s">
        <v>1419</v>
      </c>
      <c r="B23" s="7"/>
      <c r="C23" s="2" t="s">
        <v>1420</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0</v>
      </c>
      <c r="AP23" s="487">
        <v>0</v>
      </c>
      <c r="AQ23" s="487">
        <v>0</v>
      </c>
      <c r="AR23" s="487">
        <v>0</v>
      </c>
      <c r="AS23" s="487">
        <v>0</v>
      </c>
      <c r="AT23" s="487">
        <v>0</v>
      </c>
      <c r="AU23" s="493">
        <v>0</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
      </c>
      <c r="BF23" s="487" t="str">
        <f t="shared" si="4"/>
        <v/>
      </c>
      <c r="BG23" s="487" t="str">
        <f t="shared" si="4"/>
        <v/>
      </c>
      <c r="BH23" s="487" t="str">
        <f t="shared" si="4"/>
        <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t="str">
        <f t="shared" si="5"/>
        <v/>
      </c>
      <c r="BV23" s="495" t="str">
        <f t="shared" si="5"/>
        <v/>
      </c>
      <c r="BW23" s="495" t="str">
        <f t="shared" si="5"/>
        <v/>
      </c>
      <c r="BX23" s="495" t="str">
        <f t="shared" si="5"/>
        <v/>
      </c>
      <c r="BY23" s="495" t="str">
        <f t="shared" si="5"/>
        <v/>
      </c>
      <c r="BZ23" s="495" t="str">
        <f t="shared" si="5"/>
        <v/>
      </c>
      <c r="CA23" s="489" t="str">
        <f t="shared" si="5"/>
        <v/>
      </c>
    </row>
    <row r="24" spans="1:79" s="121" customFormat="1" ht="19.899999999999999" hidden="1" customHeight="1" x14ac:dyDescent="0.25">
      <c r="A24" s="9"/>
      <c r="B24" s="7"/>
      <c r="C24" s="2"/>
      <c r="D24" s="19"/>
      <c r="E24" s="18"/>
      <c r="F24" s="19"/>
      <c r="G24" s="19"/>
      <c r="H24" s="4"/>
      <c r="I24" s="15"/>
      <c r="J24" s="47"/>
      <c r="K24" s="1384"/>
      <c r="L24" s="1386"/>
      <c r="M24" s="1384"/>
      <c r="N24" s="1385"/>
      <c r="O24" s="1386"/>
      <c r="P24" s="1384"/>
      <c r="Q24" s="1385"/>
      <c r="R24" s="1386"/>
      <c r="S24" s="269"/>
      <c r="T24" s="269"/>
      <c r="U24" s="49"/>
      <c r="V24" s="1393"/>
      <c r="W24" s="1394"/>
      <c r="X24" s="56"/>
      <c r="Y24" s="56"/>
      <c r="Z24" s="57"/>
      <c r="AA24" s="68"/>
      <c r="AB24" s="57"/>
      <c r="AC24" s="58"/>
      <c r="AD24" s="56"/>
      <c r="AE24" s="65"/>
      <c r="AF24" s="488">
        <f t="shared" ref="AF24:AT24" si="6">AF23</f>
        <v>-1</v>
      </c>
      <c r="AG24" s="487">
        <f t="shared" si="6"/>
        <v>-1</v>
      </c>
      <c r="AH24" s="487">
        <f t="shared" si="6"/>
        <v>-1</v>
      </c>
      <c r="AI24" s="487">
        <f t="shared" si="6"/>
        <v>-1</v>
      </c>
      <c r="AJ24" s="487">
        <f t="shared" si="6"/>
        <v>-1</v>
      </c>
      <c r="AK24" s="487">
        <f t="shared" si="6"/>
        <v>-1</v>
      </c>
      <c r="AL24" s="487">
        <f t="shared" si="6"/>
        <v>-1</v>
      </c>
      <c r="AM24" s="487">
        <f t="shared" si="6"/>
        <v>-1</v>
      </c>
      <c r="AN24" s="487">
        <f t="shared" si="6"/>
        <v>-1</v>
      </c>
      <c r="AO24" s="487">
        <f t="shared" si="6"/>
        <v>0</v>
      </c>
      <c r="AP24" s="487">
        <f t="shared" si="6"/>
        <v>0</v>
      </c>
      <c r="AQ24" s="487">
        <f t="shared" si="6"/>
        <v>0</v>
      </c>
      <c r="AR24" s="487">
        <f t="shared" si="6"/>
        <v>0</v>
      </c>
      <c r="AS24" s="487">
        <f t="shared" si="6"/>
        <v>0</v>
      </c>
      <c r="AT24" s="487">
        <f t="shared" si="6"/>
        <v>0</v>
      </c>
      <c r="AU24" s="493">
        <f t="shared" ref="AU24" si="7">AU23</f>
        <v>0</v>
      </c>
      <c r="AV24" s="488">
        <f t="shared" si="4"/>
        <v>0</v>
      </c>
      <c r="AW24" s="487">
        <f t="shared" si="4"/>
        <v>0</v>
      </c>
      <c r="AX24" s="487">
        <f t="shared" si="4"/>
        <v>0</v>
      </c>
      <c r="AY24" s="487">
        <f t="shared" si="4"/>
        <v>0</v>
      </c>
      <c r="AZ24" s="487">
        <f t="shared" si="4"/>
        <v>0</v>
      </c>
      <c r="BA24" s="487">
        <f t="shared" si="4"/>
        <v>0</v>
      </c>
      <c r="BB24" s="487">
        <f t="shared" si="4"/>
        <v>0</v>
      </c>
      <c r="BC24" s="487">
        <f t="shared" si="4"/>
        <v>0</v>
      </c>
      <c r="BD24" s="487">
        <f t="shared" si="4"/>
        <v>0</v>
      </c>
      <c r="BE24" s="487" t="str">
        <f t="shared" si="4"/>
        <v/>
      </c>
      <c r="BF24" s="487" t="str">
        <f t="shared" si="4"/>
        <v/>
      </c>
      <c r="BG24" s="487" t="str">
        <f t="shared" si="4"/>
        <v/>
      </c>
      <c r="BH24" s="487" t="str">
        <f t="shared" si="4"/>
        <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t="str">
        <f t="shared" si="5"/>
        <v/>
      </c>
      <c r="BV24" s="495" t="str">
        <f t="shared" si="5"/>
        <v/>
      </c>
      <c r="BW24" s="495" t="str">
        <f t="shared" si="5"/>
        <v/>
      </c>
      <c r="BX24" s="495" t="str">
        <f t="shared" si="5"/>
        <v/>
      </c>
      <c r="BY24" s="495" t="str">
        <f t="shared" si="5"/>
        <v/>
      </c>
      <c r="BZ24" s="495" t="str">
        <f t="shared" si="5"/>
        <v/>
      </c>
      <c r="CA24" s="489" t="str">
        <f t="shared" si="5"/>
        <v/>
      </c>
    </row>
    <row r="25" spans="1:79" s="121" customFormat="1" ht="19.899999999999999" hidden="1" customHeight="1" x14ac:dyDescent="0.25">
      <c r="A25" s="9"/>
      <c r="B25" s="7"/>
      <c r="C25" s="2"/>
      <c r="D25" s="19"/>
      <c r="E25" s="18"/>
      <c r="F25" s="19"/>
      <c r="G25" s="19"/>
      <c r="H25" s="4"/>
      <c r="I25" s="15"/>
      <c r="J25" s="47"/>
      <c r="K25" s="1384"/>
      <c r="L25" s="1386"/>
      <c r="M25" s="1384"/>
      <c r="N25" s="1385"/>
      <c r="O25" s="1386"/>
      <c r="P25" s="1384"/>
      <c r="Q25" s="1385"/>
      <c r="R25" s="1386"/>
      <c r="S25" s="269"/>
      <c r="T25" s="269"/>
      <c r="U25" s="49"/>
      <c r="V25" s="1393"/>
      <c r="W25" s="1394"/>
      <c r="X25" s="56"/>
      <c r="Y25" s="56"/>
      <c r="Z25" s="57"/>
      <c r="AA25" s="68"/>
      <c r="AB25" s="57"/>
      <c r="AC25" s="58"/>
      <c r="AD25" s="56"/>
      <c r="AE25" s="65"/>
      <c r="AF25" s="488">
        <f t="shared" ref="AF25:AU40" si="8">AF24</f>
        <v>-1</v>
      </c>
      <c r="AG25" s="487">
        <f t="shared" si="8"/>
        <v>-1</v>
      </c>
      <c r="AH25" s="487">
        <f t="shared" si="8"/>
        <v>-1</v>
      </c>
      <c r="AI25" s="487">
        <f t="shared" si="8"/>
        <v>-1</v>
      </c>
      <c r="AJ25" s="487">
        <f t="shared" si="8"/>
        <v>-1</v>
      </c>
      <c r="AK25" s="487">
        <f t="shared" si="8"/>
        <v>-1</v>
      </c>
      <c r="AL25" s="487">
        <f t="shared" si="8"/>
        <v>-1</v>
      </c>
      <c r="AM25" s="487">
        <f t="shared" si="8"/>
        <v>-1</v>
      </c>
      <c r="AN25" s="487">
        <f t="shared" si="8"/>
        <v>-1</v>
      </c>
      <c r="AO25" s="487">
        <f t="shared" si="8"/>
        <v>0</v>
      </c>
      <c r="AP25" s="487">
        <f t="shared" si="8"/>
        <v>0</v>
      </c>
      <c r="AQ25" s="487">
        <f t="shared" si="8"/>
        <v>0</v>
      </c>
      <c r="AR25" s="487">
        <f t="shared" si="8"/>
        <v>0</v>
      </c>
      <c r="AS25" s="487">
        <f t="shared" si="8"/>
        <v>0</v>
      </c>
      <c r="AT25" s="487">
        <f t="shared" si="8"/>
        <v>0</v>
      </c>
      <c r="AU25" s="493">
        <f t="shared" si="8"/>
        <v>0</v>
      </c>
      <c r="AV25" s="488">
        <f t="shared" si="4"/>
        <v>0</v>
      </c>
      <c r="AW25" s="487">
        <f t="shared" si="4"/>
        <v>0</v>
      </c>
      <c r="AX25" s="487">
        <f t="shared" si="4"/>
        <v>0</v>
      </c>
      <c r="AY25" s="487">
        <f t="shared" si="4"/>
        <v>0</v>
      </c>
      <c r="AZ25" s="487">
        <f t="shared" si="4"/>
        <v>0</v>
      </c>
      <c r="BA25" s="487">
        <f t="shared" si="4"/>
        <v>0</v>
      </c>
      <c r="BB25" s="487">
        <f t="shared" si="4"/>
        <v>0</v>
      </c>
      <c r="BC25" s="487">
        <f t="shared" si="4"/>
        <v>0</v>
      </c>
      <c r="BD25" s="487">
        <f t="shared" si="4"/>
        <v>0</v>
      </c>
      <c r="BE25" s="487" t="str">
        <f t="shared" si="4"/>
        <v/>
      </c>
      <c r="BF25" s="487" t="str">
        <f t="shared" si="4"/>
        <v/>
      </c>
      <c r="BG25" s="487" t="str">
        <f t="shared" si="4"/>
        <v/>
      </c>
      <c r="BH25" s="487" t="str">
        <f t="shared" si="4"/>
        <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t="str">
        <f t="shared" si="5"/>
        <v/>
      </c>
      <c r="BV25" s="495" t="str">
        <f t="shared" si="5"/>
        <v/>
      </c>
      <c r="BW25" s="495" t="str">
        <f t="shared" si="5"/>
        <v/>
      </c>
      <c r="BX25" s="495" t="str">
        <f t="shared" si="5"/>
        <v/>
      </c>
      <c r="BY25" s="495" t="str">
        <f t="shared" si="5"/>
        <v/>
      </c>
      <c r="BZ25" s="495" t="str">
        <f t="shared" si="5"/>
        <v/>
      </c>
      <c r="CA25" s="489" t="str">
        <f t="shared" si="5"/>
        <v/>
      </c>
    </row>
    <row r="26" spans="1:79" s="121" customFormat="1" ht="19.899999999999999" hidden="1" customHeight="1" x14ac:dyDescent="0.25">
      <c r="A26" s="9"/>
      <c r="B26" s="7"/>
      <c r="C26" s="2"/>
      <c r="D26" s="19"/>
      <c r="E26" s="18"/>
      <c r="F26" s="19"/>
      <c r="G26" s="19"/>
      <c r="H26" s="4"/>
      <c r="I26" s="15"/>
      <c r="J26" s="47"/>
      <c r="K26" s="1384"/>
      <c r="L26" s="1386"/>
      <c r="M26" s="1384"/>
      <c r="N26" s="1385"/>
      <c r="O26" s="1386"/>
      <c r="P26" s="1384"/>
      <c r="Q26" s="1385"/>
      <c r="R26" s="1386"/>
      <c r="S26" s="269"/>
      <c r="T26" s="269"/>
      <c r="U26" s="49"/>
      <c r="V26" s="1393"/>
      <c r="W26" s="1394"/>
      <c r="X26" s="56"/>
      <c r="Y26" s="56"/>
      <c r="Z26" s="57"/>
      <c r="AA26" s="68"/>
      <c r="AB26" s="57"/>
      <c r="AC26" s="58"/>
      <c r="AD26" s="56"/>
      <c r="AE26" s="65"/>
      <c r="AF26" s="488">
        <f t="shared" si="8"/>
        <v>-1</v>
      </c>
      <c r="AG26" s="487">
        <f t="shared" si="8"/>
        <v>-1</v>
      </c>
      <c r="AH26" s="487">
        <f t="shared" si="8"/>
        <v>-1</v>
      </c>
      <c r="AI26" s="487">
        <f t="shared" si="8"/>
        <v>-1</v>
      </c>
      <c r="AJ26" s="487">
        <f t="shared" si="8"/>
        <v>-1</v>
      </c>
      <c r="AK26" s="487">
        <f t="shared" si="8"/>
        <v>-1</v>
      </c>
      <c r="AL26" s="487">
        <f t="shared" si="8"/>
        <v>-1</v>
      </c>
      <c r="AM26" s="487">
        <f t="shared" si="8"/>
        <v>-1</v>
      </c>
      <c r="AN26" s="487">
        <f t="shared" si="8"/>
        <v>-1</v>
      </c>
      <c r="AO26" s="487">
        <f t="shared" si="8"/>
        <v>0</v>
      </c>
      <c r="AP26" s="487">
        <f t="shared" si="8"/>
        <v>0</v>
      </c>
      <c r="AQ26" s="487">
        <f t="shared" si="8"/>
        <v>0</v>
      </c>
      <c r="AR26" s="487">
        <f t="shared" si="8"/>
        <v>0</v>
      </c>
      <c r="AS26" s="487">
        <f t="shared" si="8"/>
        <v>0</v>
      </c>
      <c r="AT26" s="487">
        <f t="shared" si="8"/>
        <v>0</v>
      </c>
      <c r="AU26" s="493">
        <f t="shared" si="8"/>
        <v>0</v>
      </c>
      <c r="AV26" s="488">
        <f t="shared" si="4"/>
        <v>0</v>
      </c>
      <c r="AW26" s="487">
        <f t="shared" si="4"/>
        <v>0</v>
      </c>
      <c r="AX26" s="487">
        <f t="shared" si="4"/>
        <v>0</v>
      </c>
      <c r="AY26" s="487">
        <f t="shared" si="4"/>
        <v>0</v>
      </c>
      <c r="AZ26" s="487">
        <f t="shared" si="4"/>
        <v>0</v>
      </c>
      <c r="BA26" s="487">
        <f t="shared" si="4"/>
        <v>0</v>
      </c>
      <c r="BB26" s="487">
        <f t="shared" si="4"/>
        <v>0</v>
      </c>
      <c r="BC26" s="487">
        <f t="shared" si="4"/>
        <v>0</v>
      </c>
      <c r="BD26" s="487">
        <f t="shared" si="4"/>
        <v>0</v>
      </c>
      <c r="BE26" s="487" t="str">
        <f t="shared" si="4"/>
        <v/>
      </c>
      <c r="BF26" s="487" t="str">
        <f t="shared" si="4"/>
        <v/>
      </c>
      <c r="BG26" s="487" t="str">
        <f t="shared" si="4"/>
        <v/>
      </c>
      <c r="BH26" s="487" t="str">
        <f t="shared" si="4"/>
        <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t="str">
        <f t="shared" si="5"/>
        <v/>
      </c>
      <c r="BV26" s="495" t="str">
        <f t="shared" si="5"/>
        <v/>
      </c>
      <c r="BW26" s="495" t="str">
        <f t="shared" si="5"/>
        <v/>
      </c>
      <c r="BX26" s="495" t="str">
        <f t="shared" si="5"/>
        <v/>
      </c>
      <c r="BY26" s="495" t="str">
        <f t="shared" si="5"/>
        <v/>
      </c>
      <c r="BZ26" s="495" t="str">
        <f t="shared" si="5"/>
        <v/>
      </c>
      <c r="CA26" s="489" t="str">
        <f t="shared" si="5"/>
        <v/>
      </c>
    </row>
    <row r="27" spans="1:79" s="121" customFormat="1" ht="19.899999999999999" hidden="1" customHeight="1" x14ac:dyDescent="0.25">
      <c r="A27" s="9"/>
      <c r="B27" s="7"/>
      <c r="C27" s="2"/>
      <c r="D27" s="19"/>
      <c r="E27" s="18"/>
      <c r="F27" s="19"/>
      <c r="G27" s="19"/>
      <c r="H27" s="4"/>
      <c r="I27" s="15"/>
      <c r="J27" s="47"/>
      <c r="K27" s="1384"/>
      <c r="L27" s="1386"/>
      <c r="M27" s="1384"/>
      <c r="N27" s="1385"/>
      <c r="O27" s="1386"/>
      <c r="P27" s="1384"/>
      <c r="Q27" s="1385"/>
      <c r="R27" s="1386"/>
      <c r="S27" s="269"/>
      <c r="T27" s="269"/>
      <c r="U27" s="49"/>
      <c r="V27" s="1393"/>
      <c r="W27" s="1394"/>
      <c r="X27" s="56"/>
      <c r="Y27" s="56"/>
      <c r="Z27" s="57"/>
      <c r="AA27" s="68"/>
      <c r="AB27" s="57"/>
      <c r="AC27" s="58"/>
      <c r="AD27" s="56"/>
      <c r="AE27" s="65"/>
      <c r="AF27" s="488">
        <f t="shared" si="8"/>
        <v>-1</v>
      </c>
      <c r="AG27" s="487">
        <f t="shared" si="8"/>
        <v>-1</v>
      </c>
      <c r="AH27" s="487">
        <f t="shared" si="8"/>
        <v>-1</v>
      </c>
      <c r="AI27" s="487">
        <f t="shared" si="8"/>
        <v>-1</v>
      </c>
      <c r="AJ27" s="487">
        <f t="shared" si="8"/>
        <v>-1</v>
      </c>
      <c r="AK27" s="487">
        <f t="shared" si="8"/>
        <v>-1</v>
      </c>
      <c r="AL27" s="487">
        <f t="shared" si="8"/>
        <v>-1</v>
      </c>
      <c r="AM27" s="487">
        <f t="shared" si="8"/>
        <v>-1</v>
      </c>
      <c r="AN27" s="487">
        <f t="shared" si="8"/>
        <v>-1</v>
      </c>
      <c r="AO27" s="487">
        <f t="shared" si="8"/>
        <v>0</v>
      </c>
      <c r="AP27" s="487">
        <f t="shared" si="8"/>
        <v>0</v>
      </c>
      <c r="AQ27" s="487">
        <f t="shared" si="8"/>
        <v>0</v>
      </c>
      <c r="AR27" s="487">
        <f t="shared" si="8"/>
        <v>0</v>
      </c>
      <c r="AS27" s="487">
        <f t="shared" si="8"/>
        <v>0</v>
      </c>
      <c r="AT27" s="487">
        <f t="shared" si="8"/>
        <v>0</v>
      </c>
      <c r="AU27" s="493">
        <f t="shared" si="8"/>
        <v>0</v>
      </c>
      <c r="AV27" s="488">
        <f t="shared" si="4"/>
        <v>0</v>
      </c>
      <c r="AW27" s="487">
        <f t="shared" si="4"/>
        <v>0</v>
      </c>
      <c r="AX27" s="487">
        <f t="shared" si="4"/>
        <v>0</v>
      </c>
      <c r="AY27" s="487">
        <f t="shared" si="4"/>
        <v>0</v>
      </c>
      <c r="AZ27" s="487">
        <f t="shared" si="4"/>
        <v>0</v>
      </c>
      <c r="BA27" s="487">
        <f t="shared" si="4"/>
        <v>0</v>
      </c>
      <c r="BB27" s="487">
        <f t="shared" si="4"/>
        <v>0</v>
      </c>
      <c r="BC27" s="487">
        <f t="shared" si="4"/>
        <v>0</v>
      </c>
      <c r="BD27" s="487">
        <f t="shared" si="4"/>
        <v>0</v>
      </c>
      <c r="BE27" s="487" t="str">
        <f t="shared" si="4"/>
        <v/>
      </c>
      <c r="BF27" s="487" t="str">
        <f t="shared" si="4"/>
        <v/>
      </c>
      <c r="BG27" s="487" t="str">
        <f t="shared" si="4"/>
        <v/>
      </c>
      <c r="BH27" s="487" t="str">
        <f t="shared" si="4"/>
        <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t="str">
        <f t="shared" si="5"/>
        <v/>
      </c>
      <c r="BV27" s="495" t="str">
        <f t="shared" si="5"/>
        <v/>
      </c>
      <c r="BW27" s="495" t="str">
        <f t="shared" si="5"/>
        <v/>
      </c>
      <c r="BX27" s="495" t="str">
        <f t="shared" si="5"/>
        <v/>
      </c>
      <c r="BY27" s="495" t="str">
        <f t="shared" si="5"/>
        <v/>
      </c>
      <c r="BZ27" s="495" t="str">
        <f t="shared" si="5"/>
        <v/>
      </c>
      <c r="CA27" s="489" t="str">
        <f t="shared" si="5"/>
        <v/>
      </c>
    </row>
    <row r="28" spans="1:79" s="121" customFormat="1" ht="19.899999999999999" hidden="1" customHeight="1" x14ac:dyDescent="0.25">
      <c r="A28" s="9"/>
      <c r="B28" s="7"/>
      <c r="C28" s="2"/>
      <c r="D28" s="19"/>
      <c r="E28" s="18"/>
      <c r="F28" s="19"/>
      <c r="G28" s="19"/>
      <c r="H28" s="4"/>
      <c r="I28" s="15"/>
      <c r="J28" s="47"/>
      <c r="K28" s="1384"/>
      <c r="L28" s="1386"/>
      <c r="M28" s="1384"/>
      <c r="N28" s="1385"/>
      <c r="O28" s="1386"/>
      <c r="P28" s="1384"/>
      <c r="Q28" s="1385"/>
      <c r="R28" s="1386"/>
      <c r="S28" s="269"/>
      <c r="T28" s="269"/>
      <c r="U28" s="49"/>
      <c r="V28" s="1393"/>
      <c r="W28" s="1394"/>
      <c r="X28" s="56"/>
      <c r="Y28" s="56"/>
      <c r="Z28" s="57"/>
      <c r="AA28" s="68"/>
      <c r="AB28" s="57"/>
      <c r="AC28" s="58"/>
      <c r="AD28" s="56"/>
      <c r="AE28" s="65"/>
      <c r="AF28" s="488">
        <f t="shared" si="8"/>
        <v>-1</v>
      </c>
      <c r="AG28" s="487">
        <f t="shared" si="8"/>
        <v>-1</v>
      </c>
      <c r="AH28" s="487">
        <f t="shared" si="8"/>
        <v>-1</v>
      </c>
      <c r="AI28" s="487">
        <f t="shared" si="8"/>
        <v>-1</v>
      </c>
      <c r="AJ28" s="487">
        <f t="shared" si="8"/>
        <v>-1</v>
      </c>
      <c r="AK28" s="487">
        <f t="shared" si="8"/>
        <v>-1</v>
      </c>
      <c r="AL28" s="487">
        <f t="shared" si="8"/>
        <v>-1</v>
      </c>
      <c r="AM28" s="487">
        <f t="shared" si="8"/>
        <v>-1</v>
      </c>
      <c r="AN28" s="487">
        <f t="shared" si="8"/>
        <v>-1</v>
      </c>
      <c r="AO28" s="487">
        <f t="shared" si="8"/>
        <v>0</v>
      </c>
      <c r="AP28" s="487">
        <f t="shared" si="8"/>
        <v>0</v>
      </c>
      <c r="AQ28" s="487">
        <f t="shared" si="8"/>
        <v>0</v>
      </c>
      <c r="AR28" s="487">
        <f t="shared" si="8"/>
        <v>0</v>
      </c>
      <c r="AS28" s="487">
        <f t="shared" si="8"/>
        <v>0</v>
      </c>
      <c r="AT28" s="487">
        <f t="shared" si="8"/>
        <v>0</v>
      </c>
      <c r="AU28" s="493">
        <f t="shared" si="8"/>
        <v>0</v>
      </c>
      <c r="AV28" s="488">
        <f t="shared" si="4"/>
        <v>0</v>
      </c>
      <c r="AW28" s="487">
        <f t="shared" si="4"/>
        <v>0</v>
      </c>
      <c r="AX28" s="487">
        <f t="shared" si="4"/>
        <v>0</v>
      </c>
      <c r="AY28" s="487">
        <f t="shared" si="4"/>
        <v>0</v>
      </c>
      <c r="AZ28" s="487">
        <f t="shared" si="4"/>
        <v>0</v>
      </c>
      <c r="BA28" s="487">
        <f t="shared" si="4"/>
        <v>0</v>
      </c>
      <c r="BB28" s="487">
        <f t="shared" si="4"/>
        <v>0</v>
      </c>
      <c r="BC28" s="487">
        <f t="shared" si="4"/>
        <v>0</v>
      </c>
      <c r="BD28" s="487">
        <f t="shared" si="4"/>
        <v>0</v>
      </c>
      <c r="BE28" s="487" t="str">
        <f t="shared" si="4"/>
        <v/>
      </c>
      <c r="BF28" s="487" t="str">
        <f t="shared" si="4"/>
        <v/>
      </c>
      <c r="BG28" s="487" t="str">
        <f t="shared" si="4"/>
        <v/>
      </c>
      <c r="BH28" s="487" t="str">
        <f t="shared" si="4"/>
        <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t="str">
        <f t="shared" si="5"/>
        <v/>
      </c>
      <c r="BV28" s="495" t="str">
        <f t="shared" si="5"/>
        <v/>
      </c>
      <c r="BW28" s="495" t="str">
        <f t="shared" si="5"/>
        <v/>
      </c>
      <c r="BX28" s="495" t="str">
        <f t="shared" si="5"/>
        <v/>
      </c>
      <c r="BY28" s="495" t="str">
        <f t="shared" si="5"/>
        <v/>
      </c>
      <c r="BZ28" s="495" t="str">
        <f t="shared" si="5"/>
        <v/>
      </c>
      <c r="CA28" s="489" t="str">
        <f t="shared" si="5"/>
        <v/>
      </c>
    </row>
    <row r="29" spans="1:79" s="121" customFormat="1" ht="19.899999999999999" hidden="1" customHeight="1" x14ac:dyDescent="0.25">
      <c r="A29" s="9"/>
      <c r="B29" s="7"/>
      <c r="C29" s="2"/>
      <c r="D29" s="19"/>
      <c r="E29" s="18"/>
      <c r="F29" s="19"/>
      <c r="G29" s="19"/>
      <c r="H29" s="4"/>
      <c r="I29" s="15"/>
      <c r="J29" s="47"/>
      <c r="K29" s="1384"/>
      <c r="L29" s="1386"/>
      <c r="M29" s="1384"/>
      <c r="N29" s="1385"/>
      <c r="O29" s="1386"/>
      <c r="P29" s="1384"/>
      <c r="Q29" s="1385"/>
      <c r="R29" s="1386"/>
      <c r="S29" s="269"/>
      <c r="T29" s="269"/>
      <c r="U29" s="49"/>
      <c r="V29" s="1393"/>
      <c r="W29" s="1394"/>
      <c r="X29" s="56"/>
      <c r="Y29" s="56"/>
      <c r="Z29" s="57"/>
      <c r="AA29" s="68"/>
      <c r="AB29" s="57"/>
      <c r="AC29" s="58"/>
      <c r="AD29" s="56"/>
      <c r="AE29" s="65"/>
      <c r="AF29" s="488">
        <f t="shared" si="8"/>
        <v>-1</v>
      </c>
      <c r="AG29" s="487">
        <f t="shared" si="8"/>
        <v>-1</v>
      </c>
      <c r="AH29" s="487">
        <f t="shared" si="8"/>
        <v>-1</v>
      </c>
      <c r="AI29" s="487">
        <f t="shared" si="8"/>
        <v>-1</v>
      </c>
      <c r="AJ29" s="487">
        <f t="shared" si="8"/>
        <v>-1</v>
      </c>
      <c r="AK29" s="487">
        <f t="shared" si="8"/>
        <v>-1</v>
      </c>
      <c r="AL29" s="487">
        <f t="shared" si="8"/>
        <v>-1</v>
      </c>
      <c r="AM29" s="487">
        <f t="shared" si="8"/>
        <v>-1</v>
      </c>
      <c r="AN29" s="487">
        <f t="shared" si="8"/>
        <v>-1</v>
      </c>
      <c r="AO29" s="487">
        <f t="shared" si="8"/>
        <v>0</v>
      </c>
      <c r="AP29" s="487">
        <f t="shared" si="8"/>
        <v>0</v>
      </c>
      <c r="AQ29" s="487">
        <f t="shared" si="8"/>
        <v>0</v>
      </c>
      <c r="AR29" s="487">
        <f t="shared" si="8"/>
        <v>0</v>
      </c>
      <c r="AS29" s="487">
        <f t="shared" si="8"/>
        <v>0</v>
      </c>
      <c r="AT29" s="487">
        <f t="shared" si="8"/>
        <v>0</v>
      </c>
      <c r="AU29" s="493">
        <f t="shared" si="8"/>
        <v>0</v>
      </c>
      <c r="AV29" s="488">
        <f t="shared" si="4"/>
        <v>0</v>
      </c>
      <c r="AW29" s="487">
        <f t="shared" si="4"/>
        <v>0</v>
      </c>
      <c r="AX29" s="487">
        <f t="shared" si="4"/>
        <v>0</v>
      </c>
      <c r="AY29" s="487">
        <f t="shared" si="4"/>
        <v>0</v>
      </c>
      <c r="AZ29" s="487">
        <f t="shared" si="4"/>
        <v>0</v>
      </c>
      <c r="BA29" s="487">
        <f t="shared" si="4"/>
        <v>0</v>
      </c>
      <c r="BB29" s="487">
        <f t="shared" si="4"/>
        <v>0</v>
      </c>
      <c r="BC29" s="487">
        <f t="shared" si="4"/>
        <v>0</v>
      </c>
      <c r="BD29" s="487">
        <f t="shared" si="4"/>
        <v>0</v>
      </c>
      <c r="BE29" s="487" t="str">
        <f t="shared" si="4"/>
        <v/>
      </c>
      <c r="BF29" s="487" t="str">
        <f t="shared" si="4"/>
        <v/>
      </c>
      <c r="BG29" s="487" t="str">
        <f t="shared" si="4"/>
        <v/>
      </c>
      <c r="BH29" s="487" t="str">
        <f t="shared" si="4"/>
        <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t="str">
        <f t="shared" si="5"/>
        <v/>
      </c>
      <c r="BV29" s="495" t="str">
        <f t="shared" si="5"/>
        <v/>
      </c>
      <c r="BW29" s="495" t="str">
        <f t="shared" si="5"/>
        <v/>
      </c>
      <c r="BX29" s="495" t="str">
        <f t="shared" si="5"/>
        <v/>
      </c>
      <c r="BY29" s="495" t="str">
        <f t="shared" si="5"/>
        <v/>
      </c>
      <c r="BZ29" s="495" t="str">
        <f t="shared" si="5"/>
        <v/>
      </c>
      <c r="CA29" s="489" t="str">
        <f t="shared" si="5"/>
        <v/>
      </c>
    </row>
    <row r="30" spans="1:79" s="121" customFormat="1" ht="19.899999999999999" hidden="1" customHeight="1" x14ac:dyDescent="0.25">
      <c r="A30" s="9"/>
      <c r="B30" s="7"/>
      <c r="C30" s="2"/>
      <c r="D30" s="19"/>
      <c r="E30" s="18"/>
      <c r="F30" s="19"/>
      <c r="G30" s="19"/>
      <c r="H30" s="4"/>
      <c r="I30" s="15"/>
      <c r="J30" s="47"/>
      <c r="K30" s="1384"/>
      <c r="L30" s="1386"/>
      <c r="M30" s="1384"/>
      <c r="N30" s="1385"/>
      <c r="O30" s="1386"/>
      <c r="P30" s="1384"/>
      <c r="Q30" s="1385"/>
      <c r="R30" s="1386"/>
      <c r="S30" s="269"/>
      <c r="T30" s="269"/>
      <c r="U30" s="49"/>
      <c r="V30" s="1393"/>
      <c r="W30" s="1394"/>
      <c r="X30" s="56"/>
      <c r="Y30" s="56"/>
      <c r="Z30" s="57"/>
      <c r="AA30" s="68"/>
      <c r="AB30" s="57"/>
      <c r="AC30" s="58"/>
      <c r="AD30" s="56"/>
      <c r="AE30" s="65"/>
      <c r="AF30" s="488">
        <f t="shared" si="8"/>
        <v>-1</v>
      </c>
      <c r="AG30" s="487">
        <f t="shared" si="8"/>
        <v>-1</v>
      </c>
      <c r="AH30" s="487">
        <f t="shared" si="8"/>
        <v>-1</v>
      </c>
      <c r="AI30" s="487">
        <f t="shared" si="8"/>
        <v>-1</v>
      </c>
      <c r="AJ30" s="487">
        <f t="shared" si="8"/>
        <v>-1</v>
      </c>
      <c r="AK30" s="487">
        <f t="shared" si="8"/>
        <v>-1</v>
      </c>
      <c r="AL30" s="487">
        <f t="shared" si="8"/>
        <v>-1</v>
      </c>
      <c r="AM30" s="487">
        <f t="shared" si="8"/>
        <v>-1</v>
      </c>
      <c r="AN30" s="487">
        <f t="shared" si="8"/>
        <v>-1</v>
      </c>
      <c r="AO30" s="487">
        <f t="shared" si="8"/>
        <v>0</v>
      </c>
      <c r="AP30" s="487">
        <f t="shared" si="8"/>
        <v>0</v>
      </c>
      <c r="AQ30" s="487">
        <f t="shared" si="8"/>
        <v>0</v>
      </c>
      <c r="AR30" s="487">
        <f t="shared" si="8"/>
        <v>0</v>
      </c>
      <c r="AS30" s="487">
        <f t="shared" si="8"/>
        <v>0</v>
      </c>
      <c r="AT30" s="487">
        <f t="shared" si="8"/>
        <v>0</v>
      </c>
      <c r="AU30" s="493">
        <f t="shared" si="8"/>
        <v>0</v>
      </c>
      <c r="AV30" s="488">
        <f t="shared" si="4"/>
        <v>0</v>
      </c>
      <c r="AW30" s="487">
        <f t="shared" si="4"/>
        <v>0</v>
      </c>
      <c r="AX30" s="487">
        <f t="shared" si="4"/>
        <v>0</v>
      </c>
      <c r="AY30" s="487">
        <f t="shared" si="4"/>
        <v>0</v>
      </c>
      <c r="AZ30" s="487">
        <f t="shared" si="4"/>
        <v>0</v>
      </c>
      <c r="BA30" s="487">
        <f t="shared" si="4"/>
        <v>0</v>
      </c>
      <c r="BB30" s="487">
        <f t="shared" si="4"/>
        <v>0</v>
      </c>
      <c r="BC30" s="487">
        <f t="shared" si="4"/>
        <v>0</v>
      </c>
      <c r="BD30" s="487">
        <f t="shared" si="4"/>
        <v>0</v>
      </c>
      <c r="BE30" s="487" t="str">
        <f t="shared" si="4"/>
        <v/>
      </c>
      <c r="BF30" s="487" t="str">
        <f t="shared" si="4"/>
        <v/>
      </c>
      <c r="BG30" s="487" t="str">
        <f t="shared" si="4"/>
        <v/>
      </c>
      <c r="BH30" s="487" t="str">
        <f t="shared" si="4"/>
        <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t="str">
        <f t="shared" si="5"/>
        <v/>
      </c>
      <c r="BV30" s="495" t="str">
        <f t="shared" si="5"/>
        <v/>
      </c>
      <c r="BW30" s="495" t="str">
        <f t="shared" si="5"/>
        <v/>
      </c>
      <c r="BX30" s="495" t="str">
        <f t="shared" si="5"/>
        <v/>
      </c>
      <c r="BY30" s="495" t="str">
        <f t="shared" si="5"/>
        <v/>
      </c>
      <c r="BZ30" s="495" t="str">
        <f t="shared" si="5"/>
        <v/>
      </c>
      <c r="CA30" s="489" t="str">
        <f t="shared" si="5"/>
        <v/>
      </c>
    </row>
    <row r="31" spans="1:79" s="121" customFormat="1" ht="19.899999999999999" hidden="1" customHeight="1" x14ac:dyDescent="0.25">
      <c r="A31" s="9"/>
      <c r="B31" s="7"/>
      <c r="C31" s="2"/>
      <c r="D31" s="19"/>
      <c r="E31" s="18"/>
      <c r="F31" s="19"/>
      <c r="G31" s="19"/>
      <c r="H31" s="4"/>
      <c r="I31" s="15"/>
      <c r="J31" s="47"/>
      <c r="K31" s="1384"/>
      <c r="L31" s="1386"/>
      <c r="M31" s="1384"/>
      <c r="N31" s="1385"/>
      <c r="O31" s="1386"/>
      <c r="P31" s="1384"/>
      <c r="Q31" s="1385"/>
      <c r="R31" s="1386"/>
      <c r="S31" s="269"/>
      <c r="T31" s="269"/>
      <c r="U31" s="49"/>
      <c r="V31" s="1393"/>
      <c r="W31" s="1394"/>
      <c r="X31" s="56"/>
      <c r="Y31" s="56"/>
      <c r="Z31" s="57"/>
      <c r="AA31" s="68"/>
      <c r="AB31" s="57"/>
      <c r="AC31" s="58"/>
      <c r="AD31" s="56"/>
      <c r="AE31" s="65"/>
      <c r="AF31" s="488">
        <f t="shared" si="8"/>
        <v>-1</v>
      </c>
      <c r="AG31" s="487">
        <f t="shared" si="8"/>
        <v>-1</v>
      </c>
      <c r="AH31" s="487">
        <f t="shared" si="8"/>
        <v>-1</v>
      </c>
      <c r="AI31" s="487">
        <f t="shared" si="8"/>
        <v>-1</v>
      </c>
      <c r="AJ31" s="487">
        <f t="shared" si="8"/>
        <v>-1</v>
      </c>
      <c r="AK31" s="487">
        <f t="shared" si="8"/>
        <v>-1</v>
      </c>
      <c r="AL31" s="487">
        <f t="shared" si="8"/>
        <v>-1</v>
      </c>
      <c r="AM31" s="487">
        <f t="shared" si="8"/>
        <v>-1</v>
      </c>
      <c r="AN31" s="487">
        <f t="shared" si="8"/>
        <v>-1</v>
      </c>
      <c r="AO31" s="487">
        <f t="shared" si="8"/>
        <v>0</v>
      </c>
      <c r="AP31" s="487">
        <f t="shared" si="8"/>
        <v>0</v>
      </c>
      <c r="AQ31" s="487">
        <f t="shared" si="8"/>
        <v>0</v>
      </c>
      <c r="AR31" s="487">
        <f t="shared" si="8"/>
        <v>0</v>
      </c>
      <c r="AS31" s="487">
        <f t="shared" si="8"/>
        <v>0</v>
      </c>
      <c r="AT31" s="487">
        <f t="shared" si="8"/>
        <v>0</v>
      </c>
      <c r="AU31" s="493">
        <f t="shared" si="8"/>
        <v>0</v>
      </c>
      <c r="AV31" s="488">
        <f t="shared" si="4"/>
        <v>0</v>
      </c>
      <c r="AW31" s="487">
        <f t="shared" si="4"/>
        <v>0</v>
      </c>
      <c r="AX31" s="487">
        <f t="shared" si="4"/>
        <v>0</v>
      </c>
      <c r="AY31" s="487">
        <f t="shared" si="4"/>
        <v>0</v>
      </c>
      <c r="AZ31" s="487">
        <f t="shared" si="4"/>
        <v>0</v>
      </c>
      <c r="BA31" s="487">
        <f t="shared" si="4"/>
        <v>0</v>
      </c>
      <c r="BB31" s="487">
        <f t="shared" si="4"/>
        <v>0</v>
      </c>
      <c r="BC31" s="487">
        <f t="shared" si="4"/>
        <v>0</v>
      </c>
      <c r="BD31" s="487">
        <f t="shared" si="4"/>
        <v>0</v>
      </c>
      <c r="BE31" s="487" t="str">
        <f t="shared" si="4"/>
        <v/>
      </c>
      <c r="BF31" s="487" t="str">
        <f t="shared" si="4"/>
        <v/>
      </c>
      <c r="BG31" s="487" t="str">
        <f t="shared" si="4"/>
        <v/>
      </c>
      <c r="BH31" s="487" t="str">
        <f t="shared" si="4"/>
        <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t="str">
        <f t="shared" si="5"/>
        <v/>
      </c>
      <c r="BV31" s="495" t="str">
        <f t="shared" si="5"/>
        <v/>
      </c>
      <c r="BW31" s="495" t="str">
        <f t="shared" si="5"/>
        <v/>
      </c>
      <c r="BX31" s="495" t="str">
        <f t="shared" si="5"/>
        <v/>
      </c>
      <c r="BY31" s="495" t="str">
        <f t="shared" si="5"/>
        <v/>
      </c>
      <c r="BZ31" s="495" t="str">
        <f t="shared" si="5"/>
        <v/>
      </c>
      <c r="CA31" s="489" t="str">
        <f t="shared" si="5"/>
        <v/>
      </c>
    </row>
    <row r="32" spans="1:79" s="121" customFormat="1" ht="19.899999999999999" hidden="1" customHeight="1" x14ac:dyDescent="0.25">
      <c r="A32" s="9"/>
      <c r="B32" s="7"/>
      <c r="C32" s="2"/>
      <c r="D32" s="19"/>
      <c r="E32" s="18"/>
      <c r="F32" s="19"/>
      <c r="G32" s="19"/>
      <c r="H32" s="4"/>
      <c r="I32" s="15"/>
      <c r="J32" s="47"/>
      <c r="K32" s="1384"/>
      <c r="L32" s="1386"/>
      <c r="M32" s="1384"/>
      <c r="N32" s="1385"/>
      <c r="O32" s="1386"/>
      <c r="P32" s="1384"/>
      <c r="Q32" s="1385"/>
      <c r="R32" s="1386"/>
      <c r="S32" s="269"/>
      <c r="T32" s="269"/>
      <c r="U32" s="49"/>
      <c r="V32" s="1393"/>
      <c r="W32" s="1394"/>
      <c r="X32" s="56"/>
      <c r="Y32" s="56"/>
      <c r="Z32" s="57"/>
      <c r="AA32" s="68"/>
      <c r="AB32" s="57"/>
      <c r="AC32" s="58"/>
      <c r="AD32" s="56"/>
      <c r="AE32" s="65"/>
      <c r="AF32" s="488">
        <f t="shared" si="8"/>
        <v>-1</v>
      </c>
      <c r="AG32" s="487">
        <f t="shared" si="8"/>
        <v>-1</v>
      </c>
      <c r="AH32" s="487">
        <f t="shared" si="8"/>
        <v>-1</v>
      </c>
      <c r="AI32" s="487">
        <f t="shared" si="8"/>
        <v>-1</v>
      </c>
      <c r="AJ32" s="487">
        <f t="shared" si="8"/>
        <v>-1</v>
      </c>
      <c r="AK32" s="487">
        <f t="shared" si="8"/>
        <v>-1</v>
      </c>
      <c r="AL32" s="487">
        <f t="shared" si="8"/>
        <v>-1</v>
      </c>
      <c r="AM32" s="487">
        <f t="shared" si="8"/>
        <v>-1</v>
      </c>
      <c r="AN32" s="487">
        <f t="shared" si="8"/>
        <v>-1</v>
      </c>
      <c r="AO32" s="487">
        <f t="shared" si="8"/>
        <v>0</v>
      </c>
      <c r="AP32" s="487">
        <f t="shared" si="8"/>
        <v>0</v>
      </c>
      <c r="AQ32" s="487">
        <f t="shared" si="8"/>
        <v>0</v>
      </c>
      <c r="AR32" s="487">
        <f t="shared" si="8"/>
        <v>0</v>
      </c>
      <c r="AS32" s="487">
        <f t="shared" si="8"/>
        <v>0</v>
      </c>
      <c r="AT32" s="487">
        <f t="shared" si="8"/>
        <v>0</v>
      </c>
      <c r="AU32" s="493">
        <f t="shared" si="8"/>
        <v>0</v>
      </c>
      <c r="AV32" s="488">
        <f t="shared" si="4"/>
        <v>0</v>
      </c>
      <c r="AW32" s="487">
        <f t="shared" si="4"/>
        <v>0</v>
      </c>
      <c r="AX32" s="487">
        <f t="shared" si="4"/>
        <v>0</v>
      </c>
      <c r="AY32" s="487">
        <f t="shared" si="4"/>
        <v>0</v>
      </c>
      <c r="AZ32" s="487">
        <f t="shared" si="4"/>
        <v>0</v>
      </c>
      <c r="BA32" s="487">
        <f t="shared" si="4"/>
        <v>0</v>
      </c>
      <c r="BB32" s="487">
        <f t="shared" si="4"/>
        <v>0</v>
      </c>
      <c r="BC32" s="487">
        <f t="shared" si="4"/>
        <v>0</v>
      </c>
      <c r="BD32" s="487">
        <f t="shared" si="4"/>
        <v>0</v>
      </c>
      <c r="BE32" s="487" t="str">
        <f t="shared" si="4"/>
        <v/>
      </c>
      <c r="BF32" s="487" t="str">
        <f t="shared" si="4"/>
        <v/>
      </c>
      <c r="BG32" s="487" t="str">
        <f t="shared" si="4"/>
        <v/>
      </c>
      <c r="BH32" s="487" t="str">
        <f t="shared" si="4"/>
        <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t="str">
        <f t="shared" si="5"/>
        <v/>
      </c>
      <c r="BV32" s="495" t="str">
        <f t="shared" si="5"/>
        <v/>
      </c>
      <c r="BW32" s="495" t="str">
        <f t="shared" si="5"/>
        <v/>
      </c>
      <c r="BX32" s="495" t="str">
        <f t="shared" si="5"/>
        <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si="8"/>
        <v>-1</v>
      </c>
      <c r="AG33" s="487">
        <f t="shared" si="8"/>
        <v>-1</v>
      </c>
      <c r="AH33" s="487">
        <f t="shared" si="8"/>
        <v>-1</v>
      </c>
      <c r="AI33" s="487">
        <f t="shared" si="8"/>
        <v>-1</v>
      </c>
      <c r="AJ33" s="487">
        <f t="shared" si="8"/>
        <v>-1</v>
      </c>
      <c r="AK33" s="487">
        <f t="shared" si="8"/>
        <v>-1</v>
      </c>
      <c r="AL33" s="487">
        <f t="shared" si="8"/>
        <v>-1</v>
      </c>
      <c r="AM33" s="487">
        <f t="shared" si="8"/>
        <v>-1</v>
      </c>
      <c r="AN33" s="487">
        <f t="shared" si="8"/>
        <v>-1</v>
      </c>
      <c r="AO33" s="487">
        <f t="shared" si="8"/>
        <v>0</v>
      </c>
      <c r="AP33" s="487">
        <f t="shared" si="8"/>
        <v>0</v>
      </c>
      <c r="AQ33" s="487">
        <f t="shared" si="8"/>
        <v>0</v>
      </c>
      <c r="AR33" s="487">
        <f t="shared" si="8"/>
        <v>0</v>
      </c>
      <c r="AS33" s="487">
        <f t="shared" si="8"/>
        <v>0</v>
      </c>
      <c r="AT33" s="487">
        <f t="shared" si="8"/>
        <v>0</v>
      </c>
      <c r="AU33" s="493">
        <f t="shared" si="8"/>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t="str">
        <f t="shared" si="4"/>
        <v/>
      </c>
      <c r="BF33" s="487" t="str">
        <f t="shared" si="4"/>
        <v/>
      </c>
      <c r="BG33" s="487" t="str">
        <f t="shared" si="4"/>
        <v/>
      </c>
      <c r="BH33" s="487" t="str">
        <f t="shared" si="4"/>
        <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t="str">
        <f t="shared" si="5"/>
        <v/>
      </c>
      <c r="BV33" s="495" t="str">
        <f t="shared" si="5"/>
        <v/>
      </c>
      <c r="BW33" s="495" t="str">
        <f t="shared" si="5"/>
        <v/>
      </c>
      <c r="BX33" s="495" t="str">
        <f t="shared" si="5"/>
        <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8"/>
        <v>-1</v>
      </c>
      <c r="AG34" s="487">
        <f t="shared" si="8"/>
        <v>-1</v>
      </c>
      <c r="AH34" s="487">
        <f t="shared" si="8"/>
        <v>-1</v>
      </c>
      <c r="AI34" s="487">
        <f t="shared" si="8"/>
        <v>-1</v>
      </c>
      <c r="AJ34" s="487">
        <f t="shared" si="8"/>
        <v>-1</v>
      </c>
      <c r="AK34" s="487">
        <f t="shared" si="8"/>
        <v>-1</v>
      </c>
      <c r="AL34" s="487">
        <f t="shared" si="8"/>
        <v>-1</v>
      </c>
      <c r="AM34" s="487">
        <f t="shared" si="8"/>
        <v>-1</v>
      </c>
      <c r="AN34" s="487">
        <f t="shared" si="8"/>
        <v>-1</v>
      </c>
      <c r="AO34" s="487">
        <f t="shared" si="8"/>
        <v>0</v>
      </c>
      <c r="AP34" s="487">
        <f t="shared" si="8"/>
        <v>0</v>
      </c>
      <c r="AQ34" s="487">
        <f t="shared" si="8"/>
        <v>0</v>
      </c>
      <c r="AR34" s="487">
        <f t="shared" si="8"/>
        <v>0</v>
      </c>
      <c r="AS34" s="487">
        <f t="shared" si="8"/>
        <v>0</v>
      </c>
      <c r="AT34" s="487">
        <f t="shared" si="8"/>
        <v>0</v>
      </c>
      <c r="AU34" s="493">
        <f t="shared" si="8"/>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t="str">
        <f t="shared" si="4"/>
        <v/>
      </c>
      <c r="BF34" s="487" t="str">
        <f t="shared" si="4"/>
        <v/>
      </c>
      <c r="BG34" s="487" t="str">
        <f t="shared" si="4"/>
        <v/>
      </c>
      <c r="BH34" s="487" t="str">
        <f t="shared" si="4"/>
        <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t="str">
        <f t="shared" si="5"/>
        <v/>
      </c>
      <c r="BV34" s="495" t="str">
        <f t="shared" si="5"/>
        <v/>
      </c>
      <c r="BW34" s="495" t="str">
        <f t="shared" si="5"/>
        <v/>
      </c>
      <c r="BX34" s="495" t="str">
        <f t="shared" si="5"/>
        <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8"/>
        <v>-1</v>
      </c>
      <c r="AG35" s="487">
        <f t="shared" si="8"/>
        <v>-1</v>
      </c>
      <c r="AH35" s="487">
        <f t="shared" si="8"/>
        <v>-1</v>
      </c>
      <c r="AI35" s="487">
        <f t="shared" si="8"/>
        <v>-1</v>
      </c>
      <c r="AJ35" s="487">
        <f t="shared" si="8"/>
        <v>-1</v>
      </c>
      <c r="AK35" s="487">
        <f t="shared" si="8"/>
        <v>-1</v>
      </c>
      <c r="AL35" s="487">
        <f t="shared" si="8"/>
        <v>-1</v>
      </c>
      <c r="AM35" s="487">
        <f t="shared" si="8"/>
        <v>-1</v>
      </c>
      <c r="AN35" s="487">
        <f t="shared" si="8"/>
        <v>-1</v>
      </c>
      <c r="AO35" s="487">
        <f t="shared" si="8"/>
        <v>0</v>
      </c>
      <c r="AP35" s="487">
        <f t="shared" si="8"/>
        <v>0</v>
      </c>
      <c r="AQ35" s="487">
        <f t="shared" si="8"/>
        <v>0</v>
      </c>
      <c r="AR35" s="487">
        <f t="shared" si="8"/>
        <v>0</v>
      </c>
      <c r="AS35" s="487">
        <f t="shared" si="8"/>
        <v>0</v>
      </c>
      <c r="AT35" s="487">
        <f t="shared" si="8"/>
        <v>0</v>
      </c>
      <c r="AU35" s="493">
        <f t="shared" si="8"/>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t="str">
        <f t="shared" si="4"/>
        <v/>
      </c>
      <c r="BF35" s="487" t="str">
        <f t="shared" si="4"/>
        <v/>
      </c>
      <c r="BG35" s="487" t="str">
        <f t="shared" si="4"/>
        <v/>
      </c>
      <c r="BH35" s="487" t="str">
        <f t="shared" si="4"/>
        <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t="str">
        <f t="shared" si="5"/>
        <v/>
      </c>
      <c r="BV35" s="495" t="str">
        <f t="shared" si="5"/>
        <v/>
      </c>
      <c r="BW35" s="495" t="str">
        <f t="shared" si="5"/>
        <v/>
      </c>
      <c r="BX35" s="495" t="str">
        <f t="shared" si="5"/>
        <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8"/>
        <v>-1</v>
      </c>
      <c r="AG36" s="487">
        <f t="shared" si="8"/>
        <v>-1</v>
      </c>
      <c r="AH36" s="487">
        <f t="shared" si="8"/>
        <v>-1</v>
      </c>
      <c r="AI36" s="487">
        <f t="shared" si="8"/>
        <v>-1</v>
      </c>
      <c r="AJ36" s="487">
        <f t="shared" si="8"/>
        <v>-1</v>
      </c>
      <c r="AK36" s="487">
        <f t="shared" si="8"/>
        <v>-1</v>
      </c>
      <c r="AL36" s="487">
        <f t="shared" si="8"/>
        <v>-1</v>
      </c>
      <c r="AM36" s="487">
        <f t="shared" si="8"/>
        <v>-1</v>
      </c>
      <c r="AN36" s="487">
        <f t="shared" si="8"/>
        <v>-1</v>
      </c>
      <c r="AO36" s="487">
        <f t="shared" si="8"/>
        <v>0</v>
      </c>
      <c r="AP36" s="487">
        <f t="shared" si="8"/>
        <v>0</v>
      </c>
      <c r="AQ36" s="487">
        <f t="shared" si="8"/>
        <v>0</v>
      </c>
      <c r="AR36" s="487">
        <f t="shared" si="8"/>
        <v>0</v>
      </c>
      <c r="AS36" s="487">
        <f t="shared" si="8"/>
        <v>0</v>
      </c>
      <c r="AT36" s="487">
        <f t="shared" si="8"/>
        <v>0</v>
      </c>
      <c r="AU36" s="493">
        <f t="shared" si="8"/>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t="str">
        <f t="shared" si="4"/>
        <v/>
      </c>
      <c r="BF36" s="487" t="str">
        <f t="shared" si="4"/>
        <v/>
      </c>
      <c r="BG36" s="487" t="str">
        <f t="shared" si="4"/>
        <v/>
      </c>
      <c r="BH36" s="487" t="str">
        <f t="shared" si="4"/>
        <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t="str">
        <f t="shared" si="5"/>
        <v/>
      </c>
      <c r="BV36" s="495" t="str">
        <f t="shared" si="5"/>
        <v/>
      </c>
      <c r="BW36" s="495" t="str">
        <f t="shared" si="5"/>
        <v/>
      </c>
      <c r="BX36" s="495" t="str">
        <f t="shared" si="5"/>
        <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8"/>
        <v>-1</v>
      </c>
      <c r="AG37" s="487">
        <f t="shared" si="8"/>
        <v>-1</v>
      </c>
      <c r="AH37" s="487">
        <f t="shared" si="8"/>
        <v>-1</v>
      </c>
      <c r="AI37" s="487">
        <f t="shared" si="8"/>
        <v>-1</v>
      </c>
      <c r="AJ37" s="487">
        <f t="shared" si="8"/>
        <v>-1</v>
      </c>
      <c r="AK37" s="487">
        <f t="shared" si="8"/>
        <v>-1</v>
      </c>
      <c r="AL37" s="487">
        <f t="shared" si="8"/>
        <v>-1</v>
      </c>
      <c r="AM37" s="487">
        <f t="shared" si="8"/>
        <v>-1</v>
      </c>
      <c r="AN37" s="487">
        <f t="shared" si="8"/>
        <v>-1</v>
      </c>
      <c r="AO37" s="487">
        <f t="shared" si="8"/>
        <v>0</v>
      </c>
      <c r="AP37" s="487">
        <f t="shared" si="8"/>
        <v>0</v>
      </c>
      <c r="AQ37" s="487">
        <f t="shared" si="8"/>
        <v>0</v>
      </c>
      <c r="AR37" s="487">
        <f t="shared" si="8"/>
        <v>0</v>
      </c>
      <c r="AS37" s="487">
        <f t="shared" si="8"/>
        <v>0</v>
      </c>
      <c r="AT37" s="487">
        <f t="shared" si="8"/>
        <v>0</v>
      </c>
      <c r="AU37" s="493">
        <f t="shared" si="8"/>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t="str">
        <f t="shared" si="4"/>
        <v/>
      </c>
      <c r="BF37" s="487" t="str">
        <f t="shared" si="4"/>
        <v/>
      </c>
      <c r="BG37" s="487" t="str">
        <f t="shared" si="4"/>
        <v/>
      </c>
      <c r="BH37" s="487" t="str">
        <f t="shared" si="4"/>
        <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t="str">
        <f t="shared" si="5"/>
        <v/>
      </c>
      <c r="BV37" s="495" t="str">
        <f t="shared" si="5"/>
        <v/>
      </c>
      <c r="BW37" s="495" t="str">
        <f t="shared" si="5"/>
        <v/>
      </c>
      <c r="BX37" s="495" t="str">
        <f t="shared" si="5"/>
        <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8"/>
        <v>-1</v>
      </c>
      <c r="AG38" s="487">
        <f t="shared" si="8"/>
        <v>-1</v>
      </c>
      <c r="AH38" s="487">
        <f t="shared" si="8"/>
        <v>-1</v>
      </c>
      <c r="AI38" s="487">
        <f t="shared" si="8"/>
        <v>-1</v>
      </c>
      <c r="AJ38" s="487">
        <f t="shared" si="8"/>
        <v>-1</v>
      </c>
      <c r="AK38" s="487">
        <f t="shared" si="8"/>
        <v>-1</v>
      </c>
      <c r="AL38" s="487">
        <f t="shared" si="8"/>
        <v>-1</v>
      </c>
      <c r="AM38" s="487">
        <f t="shared" si="8"/>
        <v>-1</v>
      </c>
      <c r="AN38" s="487">
        <f t="shared" si="8"/>
        <v>-1</v>
      </c>
      <c r="AO38" s="487">
        <f t="shared" si="8"/>
        <v>0</v>
      </c>
      <c r="AP38" s="487">
        <f t="shared" si="8"/>
        <v>0</v>
      </c>
      <c r="AQ38" s="487">
        <f t="shared" si="8"/>
        <v>0</v>
      </c>
      <c r="AR38" s="487">
        <f t="shared" si="8"/>
        <v>0</v>
      </c>
      <c r="AS38" s="487">
        <f t="shared" si="8"/>
        <v>0</v>
      </c>
      <c r="AT38" s="487">
        <f t="shared" si="8"/>
        <v>0</v>
      </c>
      <c r="AU38" s="493">
        <f t="shared" si="8"/>
        <v>0</v>
      </c>
      <c r="AV38" s="488">
        <f t="shared" ref="AV38:BK53" si="9">IF(AF38,IFERROR(LEFT($V38,SEARCH(" (",$V38)-1),$V38),"")</f>
        <v>0</v>
      </c>
      <c r="AW38" s="487">
        <f t="shared" si="9"/>
        <v>0</v>
      </c>
      <c r="AX38" s="487">
        <f t="shared" si="9"/>
        <v>0</v>
      </c>
      <c r="AY38" s="487">
        <f t="shared" si="9"/>
        <v>0</v>
      </c>
      <c r="AZ38" s="487">
        <f t="shared" si="9"/>
        <v>0</v>
      </c>
      <c r="BA38" s="487">
        <f t="shared" si="9"/>
        <v>0</v>
      </c>
      <c r="BB38" s="487">
        <f t="shared" si="9"/>
        <v>0</v>
      </c>
      <c r="BC38" s="487">
        <f t="shared" si="9"/>
        <v>0</v>
      </c>
      <c r="BD38" s="487">
        <f t="shared" si="9"/>
        <v>0</v>
      </c>
      <c r="BE38" s="487" t="str">
        <f t="shared" si="9"/>
        <v/>
      </c>
      <c r="BF38" s="487" t="str">
        <f t="shared" si="9"/>
        <v/>
      </c>
      <c r="BG38" s="487" t="str">
        <f t="shared" si="9"/>
        <v/>
      </c>
      <c r="BH38" s="487" t="str">
        <f t="shared" si="9"/>
        <v/>
      </c>
      <c r="BI38" s="487" t="str">
        <f t="shared" si="9"/>
        <v/>
      </c>
      <c r="BJ38" s="487" t="str">
        <f t="shared" si="9"/>
        <v/>
      </c>
      <c r="BK38" s="489" t="str">
        <f t="shared" si="9"/>
        <v/>
      </c>
      <c r="BL38" s="488">
        <f t="shared" ref="BL38:CA53" si="10">IF(AF38,IFERROR(LEFT($W38,SEARCH(" (",$W38)-1),$W38),"")</f>
        <v>0</v>
      </c>
      <c r="BM38" s="495">
        <f t="shared" si="10"/>
        <v>0</v>
      </c>
      <c r="BN38" s="495">
        <f t="shared" si="10"/>
        <v>0</v>
      </c>
      <c r="BO38" s="495">
        <f t="shared" si="10"/>
        <v>0</v>
      </c>
      <c r="BP38" s="495">
        <f t="shared" si="10"/>
        <v>0</v>
      </c>
      <c r="BQ38" s="495">
        <f t="shared" si="10"/>
        <v>0</v>
      </c>
      <c r="BR38" s="495">
        <f t="shared" si="10"/>
        <v>0</v>
      </c>
      <c r="BS38" s="495">
        <f t="shared" si="10"/>
        <v>0</v>
      </c>
      <c r="BT38" s="495">
        <f t="shared" si="10"/>
        <v>0</v>
      </c>
      <c r="BU38" s="495" t="str">
        <f t="shared" si="10"/>
        <v/>
      </c>
      <c r="BV38" s="495" t="str">
        <f t="shared" si="10"/>
        <v/>
      </c>
      <c r="BW38" s="495" t="str">
        <f t="shared" si="10"/>
        <v/>
      </c>
      <c r="BX38" s="495" t="str">
        <f t="shared" si="10"/>
        <v/>
      </c>
      <c r="BY38" s="495" t="str">
        <f t="shared" si="10"/>
        <v/>
      </c>
      <c r="BZ38" s="495" t="str">
        <f t="shared" si="10"/>
        <v/>
      </c>
      <c r="CA38" s="489" t="str">
        <f t="shared" si="10"/>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8"/>
        <v>-1</v>
      </c>
      <c r="AG39" s="487">
        <f t="shared" si="8"/>
        <v>-1</v>
      </c>
      <c r="AH39" s="487">
        <f t="shared" si="8"/>
        <v>-1</v>
      </c>
      <c r="AI39" s="487">
        <f t="shared" si="8"/>
        <v>-1</v>
      </c>
      <c r="AJ39" s="487">
        <f t="shared" si="8"/>
        <v>-1</v>
      </c>
      <c r="AK39" s="487">
        <f t="shared" si="8"/>
        <v>-1</v>
      </c>
      <c r="AL39" s="487">
        <f t="shared" si="8"/>
        <v>-1</v>
      </c>
      <c r="AM39" s="487">
        <f t="shared" si="8"/>
        <v>-1</v>
      </c>
      <c r="AN39" s="487">
        <f t="shared" si="8"/>
        <v>-1</v>
      </c>
      <c r="AO39" s="487">
        <f t="shared" si="8"/>
        <v>0</v>
      </c>
      <c r="AP39" s="487">
        <f t="shared" si="8"/>
        <v>0</v>
      </c>
      <c r="AQ39" s="487">
        <f t="shared" si="8"/>
        <v>0</v>
      </c>
      <c r="AR39" s="487">
        <f t="shared" si="8"/>
        <v>0</v>
      </c>
      <c r="AS39" s="487">
        <f t="shared" si="8"/>
        <v>0</v>
      </c>
      <c r="AT39" s="487">
        <f t="shared" si="8"/>
        <v>0</v>
      </c>
      <c r="AU39" s="493">
        <f t="shared" si="8"/>
        <v>0</v>
      </c>
      <c r="AV39" s="488">
        <f t="shared" si="9"/>
        <v>0</v>
      </c>
      <c r="AW39" s="487">
        <f t="shared" si="9"/>
        <v>0</v>
      </c>
      <c r="AX39" s="487">
        <f t="shared" si="9"/>
        <v>0</v>
      </c>
      <c r="AY39" s="487">
        <f t="shared" si="9"/>
        <v>0</v>
      </c>
      <c r="AZ39" s="487">
        <f t="shared" si="9"/>
        <v>0</v>
      </c>
      <c r="BA39" s="487">
        <f t="shared" si="9"/>
        <v>0</v>
      </c>
      <c r="BB39" s="487">
        <f t="shared" si="9"/>
        <v>0</v>
      </c>
      <c r="BC39" s="487">
        <f t="shared" si="9"/>
        <v>0</v>
      </c>
      <c r="BD39" s="487">
        <f t="shared" si="9"/>
        <v>0</v>
      </c>
      <c r="BE39" s="487" t="str">
        <f t="shared" si="9"/>
        <v/>
      </c>
      <c r="BF39" s="487" t="str">
        <f t="shared" si="9"/>
        <v/>
      </c>
      <c r="BG39" s="487" t="str">
        <f t="shared" si="9"/>
        <v/>
      </c>
      <c r="BH39" s="487" t="str">
        <f t="shared" si="9"/>
        <v/>
      </c>
      <c r="BI39" s="487" t="str">
        <f t="shared" si="9"/>
        <v/>
      </c>
      <c r="BJ39" s="487" t="str">
        <f t="shared" si="9"/>
        <v/>
      </c>
      <c r="BK39" s="489" t="str">
        <f t="shared" si="9"/>
        <v/>
      </c>
      <c r="BL39" s="488">
        <f t="shared" si="10"/>
        <v>0</v>
      </c>
      <c r="BM39" s="495">
        <f t="shared" si="10"/>
        <v>0</v>
      </c>
      <c r="BN39" s="495">
        <f t="shared" si="10"/>
        <v>0</v>
      </c>
      <c r="BO39" s="495">
        <f t="shared" si="10"/>
        <v>0</v>
      </c>
      <c r="BP39" s="495">
        <f t="shared" si="10"/>
        <v>0</v>
      </c>
      <c r="BQ39" s="495">
        <f t="shared" si="10"/>
        <v>0</v>
      </c>
      <c r="BR39" s="495">
        <f t="shared" si="10"/>
        <v>0</v>
      </c>
      <c r="BS39" s="495">
        <f t="shared" si="10"/>
        <v>0</v>
      </c>
      <c r="BT39" s="495">
        <f t="shared" si="10"/>
        <v>0</v>
      </c>
      <c r="BU39" s="495" t="str">
        <f t="shared" si="10"/>
        <v/>
      </c>
      <c r="BV39" s="495" t="str">
        <f t="shared" si="10"/>
        <v/>
      </c>
      <c r="BW39" s="495" t="str">
        <f t="shared" si="10"/>
        <v/>
      </c>
      <c r="BX39" s="495" t="str">
        <f t="shared" si="10"/>
        <v/>
      </c>
      <c r="BY39" s="495" t="str">
        <f t="shared" si="10"/>
        <v/>
      </c>
      <c r="BZ39" s="495" t="str">
        <f t="shared" si="10"/>
        <v/>
      </c>
      <c r="CA39" s="489" t="str">
        <f t="shared" si="10"/>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8"/>
        <v>-1</v>
      </c>
      <c r="AG40" s="487">
        <f t="shared" si="8"/>
        <v>-1</v>
      </c>
      <c r="AH40" s="487">
        <f t="shared" si="8"/>
        <v>-1</v>
      </c>
      <c r="AI40" s="487">
        <f t="shared" si="8"/>
        <v>-1</v>
      </c>
      <c r="AJ40" s="487">
        <f t="shared" si="8"/>
        <v>-1</v>
      </c>
      <c r="AK40" s="487">
        <f t="shared" si="8"/>
        <v>-1</v>
      </c>
      <c r="AL40" s="487">
        <f t="shared" si="8"/>
        <v>-1</v>
      </c>
      <c r="AM40" s="487">
        <f t="shared" si="8"/>
        <v>-1</v>
      </c>
      <c r="AN40" s="487">
        <f t="shared" si="8"/>
        <v>-1</v>
      </c>
      <c r="AO40" s="487">
        <f t="shared" si="8"/>
        <v>0</v>
      </c>
      <c r="AP40" s="487">
        <f t="shared" si="8"/>
        <v>0</v>
      </c>
      <c r="AQ40" s="487">
        <f t="shared" si="8"/>
        <v>0</v>
      </c>
      <c r="AR40" s="487">
        <f t="shared" si="8"/>
        <v>0</v>
      </c>
      <c r="AS40" s="487">
        <f t="shared" si="8"/>
        <v>0</v>
      </c>
      <c r="AT40" s="487">
        <f t="shared" si="8"/>
        <v>0</v>
      </c>
      <c r="AU40" s="493">
        <f t="shared" ref="AU40" si="11">AU39</f>
        <v>0</v>
      </c>
      <c r="AV40" s="488">
        <f t="shared" si="9"/>
        <v>0</v>
      </c>
      <c r="AW40" s="487">
        <f t="shared" si="9"/>
        <v>0</v>
      </c>
      <c r="AX40" s="487">
        <f t="shared" si="9"/>
        <v>0</v>
      </c>
      <c r="AY40" s="487">
        <f t="shared" si="9"/>
        <v>0</v>
      </c>
      <c r="AZ40" s="487">
        <f t="shared" si="9"/>
        <v>0</v>
      </c>
      <c r="BA40" s="487">
        <f t="shared" si="9"/>
        <v>0</v>
      </c>
      <c r="BB40" s="487">
        <f t="shared" si="9"/>
        <v>0</v>
      </c>
      <c r="BC40" s="487">
        <f t="shared" si="9"/>
        <v>0</v>
      </c>
      <c r="BD40" s="487">
        <f t="shared" si="9"/>
        <v>0</v>
      </c>
      <c r="BE40" s="487" t="str">
        <f t="shared" si="9"/>
        <v/>
      </c>
      <c r="BF40" s="487" t="str">
        <f t="shared" si="9"/>
        <v/>
      </c>
      <c r="BG40" s="487" t="str">
        <f t="shared" si="9"/>
        <v/>
      </c>
      <c r="BH40" s="487" t="str">
        <f t="shared" si="9"/>
        <v/>
      </c>
      <c r="BI40" s="487" t="str">
        <f t="shared" si="9"/>
        <v/>
      </c>
      <c r="BJ40" s="487" t="str">
        <f t="shared" si="9"/>
        <v/>
      </c>
      <c r="BK40" s="489" t="str">
        <f t="shared" si="9"/>
        <v/>
      </c>
      <c r="BL40" s="488">
        <f t="shared" si="10"/>
        <v>0</v>
      </c>
      <c r="BM40" s="495">
        <f t="shared" si="10"/>
        <v>0</v>
      </c>
      <c r="BN40" s="495">
        <f t="shared" si="10"/>
        <v>0</v>
      </c>
      <c r="BO40" s="495">
        <f t="shared" si="10"/>
        <v>0</v>
      </c>
      <c r="BP40" s="495">
        <f t="shared" si="10"/>
        <v>0</v>
      </c>
      <c r="BQ40" s="495">
        <f t="shared" si="10"/>
        <v>0</v>
      </c>
      <c r="BR40" s="495">
        <f t="shared" si="10"/>
        <v>0</v>
      </c>
      <c r="BS40" s="495">
        <f t="shared" si="10"/>
        <v>0</v>
      </c>
      <c r="BT40" s="495">
        <f t="shared" si="10"/>
        <v>0</v>
      </c>
      <c r="BU40" s="495" t="str">
        <f t="shared" si="10"/>
        <v/>
      </c>
      <c r="BV40" s="495" t="str">
        <f t="shared" si="10"/>
        <v/>
      </c>
      <c r="BW40" s="495" t="str">
        <f t="shared" si="10"/>
        <v/>
      </c>
      <c r="BX40" s="495" t="str">
        <f t="shared" si="10"/>
        <v/>
      </c>
      <c r="BY40" s="495" t="str">
        <f t="shared" si="10"/>
        <v/>
      </c>
      <c r="BZ40" s="495" t="str">
        <f t="shared" si="10"/>
        <v/>
      </c>
      <c r="CA40" s="489" t="str">
        <f t="shared" si="10"/>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2">AF40</f>
        <v>-1</v>
      </c>
      <c r="AG41" s="487">
        <f t="shared" si="12"/>
        <v>-1</v>
      </c>
      <c r="AH41" s="487">
        <f t="shared" si="12"/>
        <v>-1</v>
      </c>
      <c r="AI41" s="487">
        <f t="shared" si="12"/>
        <v>-1</v>
      </c>
      <c r="AJ41" s="487">
        <f t="shared" si="12"/>
        <v>-1</v>
      </c>
      <c r="AK41" s="487">
        <f t="shared" si="12"/>
        <v>-1</v>
      </c>
      <c r="AL41" s="487">
        <f t="shared" si="12"/>
        <v>-1</v>
      </c>
      <c r="AM41" s="487">
        <f t="shared" si="12"/>
        <v>-1</v>
      </c>
      <c r="AN41" s="487">
        <f t="shared" si="12"/>
        <v>-1</v>
      </c>
      <c r="AO41" s="487">
        <f t="shared" si="12"/>
        <v>0</v>
      </c>
      <c r="AP41" s="487">
        <f t="shared" si="12"/>
        <v>0</v>
      </c>
      <c r="AQ41" s="487">
        <f t="shared" si="12"/>
        <v>0</v>
      </c>
      <c r="AR41" s="487">
        <f t="shared" si="12"/>
        <v>0</v>
      </c>
      <c r="AS41" s="487">
        <f t="shared" si="12"/>
        <v>0</v>
      </c>
      <c r="AT41" s="487">
        <f t="shared" si="12"/>
        <v>0</v>
      </c>
      <c r="AU41" s="493">
        <f t="shared" si="12"/>
        <v>0</v>
      </c>
      <c r="AV41" s="488">
        <f t="shared" si="9"/>
        <v>0</v>
      </c>
      <c r="AW41" s="487">
        <f t="shared" si="9"/>
        <v>0</v>
      </c>
      <c r="AX41" s="487">
        <f t="shared" si="9"/>
        <v>0</v>
      </c>
      <c r="AY41" s="487">
        <f t="shared" si="9"/>
        <v>0</v>
      </c>
      <c r="AZ41" s="487">
        <f t="shared" si="9"/>
        <v>0</v>
      </c>
      <c r="BA41" s="487">
        <f t="shared" si="9"/>
        <v>0</v>
      </c>
      <c r="BB41" s="487">
        <f t="shared" si="9"/>
        <v>0</v>
      </c>
      <c r="BC41" s="487">
        <f t="shared" si="9"/>
        <v>0</v>
      </c>
      <c r="BD41" s="487">
        <f t="shared" si="9"/>
        <v>0</v>
      </c>
      <c r="BE41" s="487" t="str">
        <f t="shared" si="9"/>
        <v/>
      </c>
      <c r="BF41" s="487" t="str">
        <f t="shared" si="9"/>
        <v/>
      </c>
      <c r="BG41" s="487" t="str">
        <f t="shared" si="9"/>
        <v/>
      </c>
      <c r="BH41" s="487" t="str">
        <f t="shared" si="9"/>
        <v/>
      </c>
      <c r="BI41" s="487" t="str">
        <f t="shared" si="9"/>
        <v/>
      </c>
      <c r="BJ41" s="487" t="str">
        <f t="shared" si="9"/>
        <v/>
      </c>
      <c r="BK41" s="489" t="str">
        <f t="shared" si="9"/>
        <v/>
      </c>
      <c r="BL41" s="488">
        <f t="shared" si="10"/>
        <v>0</v>
      </c>
      <c r="BM41" s="495">
        <f t="shared" si="10"/>
        <v>0</v>
      </c>
      <c r="BN41" s="495">
        <f t="shared" si="10"/>
        <v>0</v>
      </c>
      <c r="BO41" s="495">
        <f t="shared" si="10"/>
        <v>0</v>
      </c>
      <c r="BP41" s="495">
        <f t="shared" si="10"/>
        <v>0</v>
      </c>
      <c r="BQ41" s="495">
        <f t="shared" si="10"/>
        <v>0</v>
      </c>
      <c r="BR41" s="495">
        <f t="shared" si="10"/>
        <v>0</v>
      </c>
      <c r="BS41" s="495">
        <f t="shared" si="10"/>
        <v>0</v>
      </c>
      <c r="BT41" s="495">
        <f t="shared" si="10"/>
        <v>0</v>
      </c>
      <c r="BU41" s="495" t="str">
        <f t="shared" si="10"/>
        <v/>
      </c>
      <c r="BV41" s="495" t="str">
        <f t="shared" si="10"/>
        <v/>
      </c>
      <c r="BW41" s="495" t="str">
        <f t="shared" si="10"/>
        <v/>
      </c>
      <c r="BX41" s="495" t="str">
        <f t="shared" si="10"/>
        <v/>
      </c>
      <c r="BY41" s="495" t="str">
        <f t="shared" si="10"/>
        <v/>
      </c>
      <c r="BZ41" s="495" t="str">
        <f t="shared" si="10"/>
        <v/>
      </c>
      <c r="CA41" s="489" t="str">
        <f t="shared" si="10"/>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2"/>
        <v>-1</v>
      </c>
      <c r="AG42" s="487">
        <f t="shared" si="12"/>
        <v>-1</v>
      </c>
      <c r="AH42" s="487">
        <f t="shared" si="12"/>
        <v>-1</v>
      </c>
      <c r="AI42" s="487">
        <f t="shared" si="12"/>
        <v>-1</v>
      </c>
      <c r="AJ42" s="487">
        <f t="shared" si="12"/>
        <v>-1</v>
      </c>
      <c r="AK42" s="487">
        <f t="shared" si="12"/>
        <v>-1</v>
      </c>
      <c r="AL42" s="487">
        <f t="shared" si="12"/>
        <v>-1</v>
      </c>
      <c r="AM42" s="487">
        <f t="shared" si="12"/>
        <v>-1</v>
      </c>
      <c r="AN42" s="487">
        <f t="shared" si="12"/>
        <v>-1</v>
      </c>
      <c r="AO42" s="487">
        <f t="shared" si="12"/>
        <v>0</v>
      </c>
      <c r="AP42" s="487">
        <f t="shared" si="12"/>
        <v>0</v>
      </c>
      <c r="AQ42" s="487">
        <f t="shared" si="12"/>
        <v>0</v>
      </c>
      <c r="AR42" s="487">
        <f t="shared" si="12"/>
        <v>0</v>
      </c>
      <c r="AS42" s="487">
        <f t="shared" si="12"/>
        <v>0</v>
      </c>
      <c r="AT42" s="487">
        <f t="shared" si="12"/>
        <v>0</v>
      </c>
      <c r="AU42" s="493">
        <f t="shared" si="12"/>
        <v>0</v>
      </c>
      <c r="AV42" s="488">
        <f t="shared" si="9"/>
        <v>0</v>
      </c>
      <c r="AW42" s="487">
        <f t="shared" si="9"/>
        <v>0</v>
      </c>
      <c r="AX42" s="487">
        <f t="shared" si="9"/>
        <v>0</v>
      </c>
      <c r="AY42" s="487">
        <f t="shared" si="9"/>
        <v>0</v>
      </c>
      <c r="AZ42" s="487">
        <f t="shared" si="9"/>
        <v>0</v>
      </c>
      <c r="BA42" s="487">
        <f t="shared" si="9"/>
        <v>0</v>
      </c>
      <c r="BB42" s="487">
        <f t="shared" si="9"/>
        <v>0</v>
      </c>
      <c r="BC42" s="487">
        <f t="shared" si="9"/>
        <v>0</v>
      </c>
      <c r="BD42" s="487">
        <f t="shared" si="9"/>
        <v>0</v>
      </c>
      <c r="BE42" s="487" t="str">
        <f t="shared" si="9"/>
        <v/>
      </c>
      <c r="BF42" s="487" t="str">
        <f t="shared" si="9"/>
        <v/>
      </c>
      <c r="BG42" s="487" t="str">
        <f t="shared" si="9"/>
        <v/>
      </c>
      <c r="BH42" s="487" t="str">
        <f t="shared" si="9"/>
        <v/>
      </c>
      <c r="BI42" s="487" t="str">
        <f t="shared" si="9"/>
        <v/>
      </c>
      <c r="BJ42" s="487" t="str">
        <f t="shared" si="9"/>
        <v/>
      </c>
      <c r="BK42" s="489" t="str">
        <f t="shared" si="9"/>
        <v/>
      </c>
      <c r="BL42" s="488">
        <f t="shared" si="10"/>
        <v>0</v>
      </c>
      <c r="BM42" s="495">
        <f t="shared" si="10"/>
        <v>0</v>
      </c>
      <c r="BN42" s="495">
        <f t="shared" si="10"/>
        <v>0</v>
      </c>
      <c r="BO42" s="495">
        <f t="shared" si="10"/>
        <v>0</v>
      </c>
      <c r="BP42" s="495">
        <f t="shared" si="10"/>
        <v>0</v>
      </c>
      <c r="BQ42" s="495">
        <f t="shared" si="10"/>
        <v>0</v>
      </c>
      <c r="BR42" s="495">
        <f t="shared" si="10"/>
        <v>0</v>
      </c>
      <c r="BS42" s="495">
        <f t="shared" si="10"/>
        <v>0</v>
      </c>
      <c r="BT42" s="495">
        <f t="shared" si="10"/>
        <v>0</v>
      </c>
      <c r="BU42" s="495" t="str">
        <f t="shared" si="10"/>
        <v/>
      </c>
      <c r="BV42" s="495" t="str">
        <f t="shared" si="10"/>
        <v/>
      </c>
      <c r="BW42" s="495" t="str">
        <f t="shared" si="10"/>
        <v/>
      </c>
      <c r="BX42" s="495" t="str">
        <f t="shared" si="10"/>
        <v/>
      </c>
      <c r="BY42" s="495" t="str">
        <f t="shared" si="10"/>
        <v/>
      </c>
      <c r="BZ42" s="495" t="str">
        <f t="shared" si="10"/>
        <v/>
      </c>
      <c r="CA42" s="489" t="str">
        <f t="shared" si="10"/>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2"/>
        <v>-1</v>
      </c>
      <c r="AG43" s="487">
        <f t="shared" si="12"/>
        <v>-1</v>
      </c>
      <c r="AH43" s="487">
        <f t="shared" si="12"/>
        <v>-1</v>
      </c>
      <c r="AI43" s="487">
        <f t="shared" si="12"/>
        <v>-1</v>
      </c>
      <c r="AJ43" s="487">
        <f t="shared" si="12"/>
        <v>-1</v>
      </c>
      <c r="AK43" s="487">
        <f t="shared" si="12"/>
        <v>-1</v>
      </c>
      <c r="AL43" s="487">
        <f t="shared" si="12"/>
        <v>-1</v>
      </c>
      <c r="AM43" s="487">
        <f t="shared" si="12"/>
        <v>-1</v>
      </c>
      <c r="AN43" s="487">
        <f t="shared" si="12"/>
        <v>-1</v>
      </c>
      <c r="AO43" s="487">
        <f t="shared" si="12"/>
        <v>0</v>
      </c>
      <c r="AP43" s="487">
        <f t="shared" si="12"/>
        <v>0</v>
      </c>
      <c r="AQ43" s="487">
        <f t="shared" si="12"/>
        <v>0</v>
      </c>
      <c r="AR43" s="487">
        <f t="shared" si="12"/>
        <v>0</v>
      </c>
      <c r="AS43" s="487">
        <f t="shared" si="12"/>
        <v>0</v>
      </c>
      <c r="AT43" s="487">
        <f t="shared" si="12"/>
        <v>0</v>
      </c>
      <c r="AU43" s="493">
        <f t="shared" si="12"/>
        <v>0</v>
      </c>
      <c r="AV43" s="488">
        <f t="shared" si="9"/>
        <v>0</v>
      </c>
      <c r="AW43" s="487">
        <f t="shared" si="9"/>
        <v>0</v>
      </c>
      <c r="AX43" s="487">
        <f t="shared" si="9"/>
        <v>0</v>
      </c>
      <c r="AY43" s="487">
        <f t="shared" si="9"/>
        <v>0</v>
      </c>
      <c r="AZ43" s="487">
        <f t="shared" si="9"/>
        <v>0</v>
      </c>
      <c r="BA43" s="487">
        <f t="shared" si="9"/>
        <v>0</v>
      </c>
      <c r="BB43" s="487">
        <f t="shared" si="9"/>
        <v>0</v>
      </c>
      <c r="BC43" s="487">
        <f t="shared" si="9"/>
        <v>0</v>
      </c>
      <c r="BD43" s="487">
        <f t="shared" si="9"/>
        <v>0</v>
      </c>
      <c r="BE43" s="487" t="str">
        <f t="shared" si="9"/>
        <v/>
      </c>
      <c r="BF43" s="487" t="str">
        <f t="shared" si="9"/>
        <v/>
      </c>
      <c r="BG43" s="487" t="str">
        <f t="shared" si="9"/>
        <v/>
      </c>
      <c r="BH43" s="487" t="str">
        <f t="shared" si="9"/>
        <v/>
      </c>
      <c r="BI43" s="487" t="str">
        <f t="shared" si="9"/>
        <v/>
      </c>
      <c r="BJ43" s="487" t="str">
        <f t="shared" si="9"/>
        <v/>
      </c>
      <c r="BK43" s="489" t="str">
        <f t="shared" si="9"/>
        <v/>
      </c>
      <c r="BL43" s="488">
        <f t="shared" si="10"/>
        <v>0</v>
      </c>
      <c r="BM43" s="495">
        <f t="shared" si="10"/>
        <v>0</v>
      </c>
      <c r="BN43" s="495">
        <f t="shared" si="10"/>
        <v>0</v>
      </c>
      <c r="BO43" s="495">
        <f t="shared" si="10"/>
        <v>0</v>
      </c>
      <c r="BP43" s="495">
        <f t="shared" si="10"/>
        <v>0</v>
      </c>
      <c r="BQ43" s="495">
        <f t="shared" si="10"/>
        <v>0</v>
      </c>
      <c r="BR43" s="495">
        <f t="shared" si="10"/>
        <v>0</v>
      </c>
      <c r="BS43" s="495">
        <f t="shared" si="10"/>
        <v>0</v>
      </c>
      <c r="BT43" s="495">
        <f t="shared" si="10"/>
        <v>0</v>
      </c>
      <c r="BU43" s="495" t="str">
        <f t="shared" si="10"/>
        <v/>
      </c>
      <c r="BV43" s="495" t="str">
        <f t="shared" si="10"/>
        <v/>
      </c>
      <c r="BW43" s="495" t="str">
        <f t="shared" si="10"/>
        <v/>
      </c>
      <c r="BX43" s="495" t="str">
        <f t="shared" si="10"/>
        <v/>
      </c>
      <c r="BY43" s="495" t="str">
        <f t="shared" si="10"/>
        <v/>
      </c>
      <c r="BZ43" s="495" t="str">
        <f t="shared" si="10"/>
        <v/>
      </c>
      <c r="CA43" s="489" t="str">
        <f t="shared" si="10"/>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2"/>
        <v>-1</v>
      </c>
      <c r="AG44" s="487">
        <f t="shared" si="12"/>
        <v>-1</v>
      </c>
      <c r="AH44" s="487">
        <f t="shared" si="12"/>
        <v>-1</v>
      </c>
      <c r="AI44" s="487">
        <f t="shared" si="12"/>
        <v>-1</v>
      </c>
      <c r="AJ44" s="487">
        <f t="shared" si="12"/>
        <v>-1</v>
      </c>
      <c r="AK44" s="487">
        <f t="shared" si="12"/>
        <v>-1</v>
      </c>
      <c r="AL44" s="487">
        <f t="shared" si="12"/>
        <v>-1</v>
      </c>
      <c r="AM44" s="487">
        <f t="shared" si="12"/>
        <v>-1</v>
      </c>
      <c r="AN44" s="487">
        <f t="shared" si="12"/>
        <v>-1</v>
      </c>
      <c r="AO44" s="487">
        <f t="shared" si="12"/>
        <v>0</v>
      </c>
      <c r="AP44" s="487">
        <f t="shared" si="12"/>
        <v>0</v>
      </c>
      <c r="AQ44" s="487">
        <f t="shared" si="12"/>
        <v>0</v>
      </c>
      <c r="AR44" s="487">
        <f t="shared" si="12"/>
        <v>0</v>
      </c>
      <c r="AS44" s="487">
        <f t="shared" si="12"/>
        <v>0</v>
      </c>
      <c r="AT44" s="487">
        <f t="shared" si="12"/>
        <v>0</v>
      </c>
      <c r="AU44" s="493">
        <f t="shared" si="12"/>
        <v>0</v>
      </c>
      <c r="AV44" s="488">
        <f t="shared" si="9"/>
        <v>0</v>
      </c>
      <c r="AW44" s="487">
        <f t="shared" si="9"/>
        <v>0</v>
      </c>
      <c r="AX44" s="487">
        <f t="shared" si="9"/>
        <v>0</v>
      </c>
      <c r="AY44" s="487">
        <f t="shared" si="9"/>
        <v>0</v>
      </c>
      <c r="AZ44" s="487">
        <f t="shared" si="9"/>
        <v>0</v>
      </c>
      <c r="BA44" s="487">
        <f t="shared" si="9"/>
        <v>0</v>
      </c>
      <c r="BB44" s="487">
        <f t="shared" si="9"/>
        <v>0</v>
      </c>
      <c r="BC44" s="487">
        <f t="shared" si="9"/>
        <v>0</v>
      </c>
      <c r="BD44" s="487">
        <f t="shared" si="9"/>
        <v>0</v>
      </c>
      <c r="BE44" s="487" t="str">
        <f t="shared" si="9"/>
        <v/>
      </c>
      <c r="BF44" s="487" t="str">
        <f t="shared" si="9"/>
        <v/>
      </c>
      <c r="BG44" s="487" t="str">
        <f t="shared" si="9"/>
        <v/>
      </c>
      <c r="BH44" s="487" t="str">
        <f t="shared" si="9"/>
        <v/>
      </c>
      <c r="BI44" s="487" t="str">
        <f t="shared" si="9"/>
        <v/>
      </c>
      <c r="BJ44" s="487" t="str">
        <f t="shared" si="9"/>
        <v/>
      </c>
      <c r="BK44" s="489" t="str">
        <f t="shared" si="9"/>
        <v/>
      </c>
      <c r="BL44" s="488">
        <f t="shared" si="10"/>
        <v>0</v>
      </c>
      <c r="BM44" s="495">
        <f t="shared" si="10"/>
        <v>0</v>
      </c>
      <c r="BN44" s="495">
        <f t="shared" si="10"/>
        <v>0</v>
      </c>
      <c r="BO44" s="495">
        <f t="shared" si="10"/>
        <v>0</v>
      </c>
      <c r="BP44" s="495">
        <f t="shared" si="10"/>
        <v>0</v>
      </c>
      <c r="BQ44" s="495">
        <f t="shared" si="10"/>
        <v>0</v>
      </c>
      <c r="BR44" s="495">
        <f t="shared" si="10"/>
        <v>0</v>
      </c>
      <c r="BS44" s="495">
        <f t="shared" si="10"/>
        <v>0</v>
      </c>
      <c r="BT44" s="495">
        <f t="shared" si="10"/>
        <v>0</v>
      </c>
      <c r="BU44" s="495" t="str">
        <f t="shared" si="10"/>
        <v/>
      </c>
      <c r="BV44" s="495" t="str">
        <f t="shared" si="10"/>
        <v/>
      </c>
      <c r="BW44" s="495" t="str">
        <f t="shared" si="10"/>
        <v/>
      </c>
      <c r="BX44" s="495" t="str">
        <f t="shared" si="10"/>
        <v/>
      </c>
      <c r="BY44" s="495" t="str">
        <f t="shared" si="10"/>
        <v/>
      </c>
      <c r="BZ44" s="495" t="str">
        <f t="shared" si="10"/>
        <v/>
      </c>
      <c r="CA44" s="489" t="str">
        <f t="shared" si="10"/>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2"/>
        <v>-1</v>
      </c>
      <c r="AG45" s="487">
        <f t="shared" si="12"/>
        <v>-1</v>
      </c>
      <c r="AH45" s="487">
        <f t="shared" si="12"/>
        <v>-1</v>
      </c>
      <c r="AI45" s="487">
        <f t="shared" si="12"/>
        <v>-1</v>
      </c>
      <c r="AJ45" s="487">
        <f t="shared" si="12"/>
        <v>-1</v>
      </c>
      <c r="AK45" s="487">
        <f t="shared" si="12"/>
        <v>-1</v>
      </c>
      <c r="AL45" s="487">
        <f t="shared" si="12"/>
        <v>-1</v>
      </c>
      <c r="AM45" s="487">
        <f t="shared" si="12"/>
        <v>-1</v>
      </c>
      <c r="AN45" s="487">
        <f t="shared" si="12"/>
        <v>-1</v>
      </c>
      <c r="AO45" s="487">
        <f t="shared" si="12"/>
        <v>0</v>
      </c>
      <c r="AP45" s="487">
        <f t="shared" si="12"/>
        <v>0</v>
      </c>
      <c r="AQ45" s="487">
        <f t="shared" si="12"/>
        <v>0</v>
      </c>
      <c r="AR45" s="487">
        <f t="shared" si="12"/>
        <v>0</v>
      </c>
      <c r="AS45" s="487">
        <f t="shared" si="12"/>
        <v>0</v>
      </c>
      <c r="AT45" s="487">
        <f t="shared" si="12"/>
        <v>0</v>
      </c>
      <c r="AU45" s="493">
        <f t="shared" si="12"/>
        <v>0</v>
      </c>
      <c r="AV45" s="488">
        <f t="shared" si="9"/>
        <v>0</v>
      </c>
      <c r="AW45" s="487">
        <f t="shared" si="9"/>
        <v>0</v>
      </c>
      <c r="AX45" s="487">
        <f t="shared" si="9"/>
        <v>0</v>
      </c>
      <c r="AY45" s="487">
        <f t="shared" si="9"/>
        <v>0</v>
      </c>
      <c r="AZ45" s="487">
        <f t="shared" si="9"/>
        <v>0</v>
      </c>
      <c r="BA45" s="487">
        <f t="shared" si="9"/>
        <v>0</v>
      </c>
      <c r="BB45" s="487">
        <f t="shared" si="9"/>
        <v>0</v>
      </c>
      <c r="BC45" s="487">
        <f t="shared" si="9"/>
        <v>0</v>
      </c>
      <c r="BD45" s="487">
        <f t="shared" si="9"/>
        <v>0</v>
      </c>
      <c r="BE45" s="487" t="str">
        <f t="shared" si="9"/>
        <v/>
      </c>
      <c r="BF45" s="487" t="str">
        <f t="shared" si="9"/>
        <v/>
      </c>
      <c r="BG45" s="487" t="str">
        <f t="shared" si="9"/>
        <v/>
      </c>
      <c r="BH45" s="487" t="str">
        <f t="shared" si="9"/>
        <v/>
      </c>
      <c r="BI45" s="487" t="str">
        <f t="shared" si="9"/>
        <v/>
      </c>
      <c r="BJ45" s="487" t="str">
        <f t="shared" si="9"/>
        <v/>
      </c>
      <c r="BK45" s="489" t="str">
        <f t="shared" si="9"/>
        <v/>
      </c>
      <c r="BL45" s="488">
        <f t="shared" si="10"/>
        <v>0</v>
      </c>
      <c r="BM45" s="495">
        <f t="shared" si="10"/>
        <v>0</v>
      </c>
      <c r="BN45" s="495">
        <f t="shared" si="10"/>
        <v>0</v>
      </c>
      <c r="BO45" s="495">
        <f t="shared" si="10"/>
        <v>0</v>
      </c>
      <c r="BP45" s="495">
        <f t="shared" si="10"/>
        <v>0</v>
      </c>
      <c r="BQ45" s="495">
        <f t="shared" si="10"/>
        <v>0</v>
      </c>
      <c r="BR45" s="495">
        <f t="shared" si="10"/>
        <v>0</v>
      </c>
      <c r="BS45" s="495">
        <f t="shared" si="10"/>
        <v>0</v>
      </c>
      <c r="BT45" s="495">
        <f t="shared" si="10"/>
        <v>0</v>
      </c>
      <c r="BU45" s="495" t="str">
        <f t="shared" si="10"/>
        <v/>
      </c>
      <c r="BV45" s="495" t="str">
        <f t="shared" si="10"/>
        <v/>
      </c>
      <c r="BW45" s="495" t="str">
        <f t="shared" si="10"/>
        <v/>
      </c>
      <c r="BX45" s="495" t="str">
        <f t="shared" si="10"/>
        <v/>
      </c>
      <c r="BY45" s="495" t="str">
        <f t="shared" si="10"/>
        <v/>
      </c>
      <c r="BZ45" s="495" t="str">
        <f t="shared" si="10"/>
        <v/>
      </c>
      <c r="CA45" s="489" t="str">
        <f t="shared" si="10"/>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2"/>
        <v>-1</v>
      </c>
      <c r="AG46" s="487">
        <f t="shared" si="12"/>
        <v>-1</v>
      </c>
      <c r="AH46" s="487">
        <f t="shared" si="12"/>
        <v>-1</v>
      </c>
      <c r="AI46" s="487">
        <f t="shared" si="12"/>
        <v>-1</v>
      </c>
      <c r="AJ46" s="487">
        <f t="shared" si="12"/>
        <v>-1</v>
      </c>
      <c r="AK46" s="487">
        <f t="shared" si="12"/>
        <v>-1</v>
      </c>
      <c r="AL46" s="487">
        <f t="shared" si="12"/>
        <v>-1</v>
      </c>
      <c r="AM46" s="487">
        <f t="shared" si="12"/>
        <v>-1</v>
      </c>
      <c r="AN46" s="487">
        <f t="shared" si="12"/>
        <v>-1</v>
      </c>
      <c r="AO46" s="487">
        <f t="shared" si="12"/>
        <v>0</v>
      </c>
      <c r="AP46" s="487">
        <f t="shared" si="12"/>
        <v>0</v>
      </c>
      <c r="AQ46" s="487">
        <f t="shared" si="12"/>
        <v>0</v>
      </c>
      <c r="AR46" s="487">
        <f t="shared" si="12"/>
        <v>0</v>
      </c>
      <c r="AS46" s="487">
        <f t="shared" si="12"/>
        <v>0</v>
      </c>
      <c r="AT46" s="487">
        <f t="shared" si="12"/>
        <v>0</v>
      </c>
      <c r="AU46" s="493">
        <f t="shared" si="12"/>
        <v>0</v>
      </c>
      <c r="AV46" s="488">
        <f t="shared" si="9"/>
        <v>0</v>
      </c>
      <c r="AW46" s="487">
        <f t="shared" si="9"/>
        <v>0</v>
      </c>
      <c r="AX46" s="487">
        <f t="shared" si="9"/>
        <v>0</v>
      </c>
      <c r="AY46" s="487">
        <f t="shared" si="9"/>
        <v>0</v>
      </c>
      <c r="AZ46" s="487">
        <f t="shared" si="9"/>
        <v>0</v>
      </c>
      <c r="BA46" s="487">
        <f t="shared" si="9"/>
        <v>0</v>
      </c>
      <c r="BB46" s="487">
        <f t="shared" si="9"/>
        <v>0</v>
      </c>
      <c r="BC46" s="487">
        <f t="shared" si="9"/>
        <v>0</v>
      </c>
      <c r="BD46" s="487">
        <f t="shared" si="9"/>
        <v>0</v>
      </c>
      <c r="BE46" s="487" t="str">
        <f t="shared" si="9"/>
        <v/>
      </c>
      <c r="BF46" s="487" t="str">
        <f t="shared" si="9"/>
        <v/>
      </c>
      <c r="BG46" s="487" t="str">
        <f t="shared" si="9"/>
        <v/>
      </c>
      <c r="BH46" s="487" t="str">
        <f t="shared" si="9"/>
        <v/>
      </c>
      <c r="BI46" s="487" t="str">
        <f t="shared" si="9"/>
        <v/>
      </c>
      <c r="BJ46" s="487" t="str">
        <f t="shared" si="9"/>
        <v/>
      </c>
      <c r="BK46" s="489" t="str">
        <f t="shared" si="9"/>
        <v/>
      </c>
      <c r="BL46" s="488">
        <f t="shared" si="10"/>
        <v>0</v>
      </c>
      <c r="BM46" s="495">
        <f t="shared" si="10"/>
        <v>0</v>
      </c>
      <c r="BN46" s="495">
        <f t="shared" si="10"/>
        <v>0</v>
      </c>
      <c r="BO46" s="495">
        <f t="shared" si="10"/>
        <v>0</v>
      </c>
      <c r="BP46" s="495">
        <f t="shared" si="10"/>
        <v>0</v>
      </c>
      <c r="BQ46" s="495">
        <f t="shared" si="10"/>
        <v>0</v>
      </c>
      <c r="BR46" s="495">
        <f t="shared" si="10"/>
        <v>0</v>
      </c>
      <c r="BS46" s="495">
        <f t="shared" si="10"/>
        <v>0</v>
      </c>
      <c r="BT46" s="495">
        <f t="shared" si="10"/>
        <v>0</v>
      </c>
      <c r="BU46" s="495" t="str">
        <f t="shared" si="10"/>
        <v/>
      </c>
      <c r="BV46" s="495" t="str">
        <f t="shared" si="10"/>
        <v/>
      </c>
      <c r="BW46" s="495" t="str">
        <f t="shared" si="10"/>
        <v/>
      </c>
      <c r="BX46" s="495" t="str">
        <f t="shared" si="10"/>
        <v/>
      </c>
      <c r="BY46" s="495" t="str">
        <f t="shared" si="10"/>
        <v/>
      </c>
      <c r="BZ46" s="495" t="str">
        <f t="shared" si="10"/>
        <v/>
      </c>
      <c r="CA46" s="489" t="str">
        <f t="shared" si="10"/>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2"/>
        <v>-1</v>
      </c>
      <c r="AG47" s="487">
        <f t="shared" si="12"/>
        <v>-1</v>
      </c>
      <c r="AH47" s="487">
        <f t="shared" si="12"/>
        <v>-1</v>
      </c>
      <c r="AI47" s="487">
        <f t="shared" si="12"/>
        <v>-1</v>
      </c>
      <c r="AJ47" s="487">
        <f t="shared" si="12"/>
        <v>-1</v>
      </c>
      <c r="AK47" s="487">
        <f t="shared" si="12"/>
        <v>-1</v>
      </c>
      <c r="AL47" s="487">
        <f t="shared" si="12"/>
        <v>-1</v>
      </c>
      <c r="AM47" s="487">
        <f t="shared" si="12"/>
        <v>-1</v>
      </c>
      <c r="AN47" s="487">
        <f t="shared" si="12"/>
        <v>-1</v>
      </c>
      <c r="AO47" s="487">
        <f t="shared" si="12"/>
        <v>0</v>
      </c>
      <c r="AP47" s="487">
        <f t="shared" si="12"/>
        <v>0</v>
      </c>
      <c r="AQ47" s="487">
        <f t="shared" si="12"/>
        <v>0</v>
      </c>
      <c r="AR47" s="487">
        <f t="shared" si="12"/>
        <v>0</v>
      </c>
      <c r="AS47" s="487">
        <f t="shared" si="12"/>
        <v>0</v>
      </c>
      <c r="AT47" s="487">
        <f t="shared" si="12"/>
        <v>0</v>
      </c>
      <c r="AU47" s="493">
        <f t="shared" si="12"/>
        <v>0</v>
      </c>
      <c r="AV47" s="488">
        <f t="shared" si="9"/>
        <v>0</v>
      </c>
      <c r="AW47" s="487">
        <f t="shared" si="9"/>
        <v>0</v>
      </c>
      <c r="AX47" s="487">
        <f t="shared" si="9"/>
        <v>0</v>
      </c>
      <c r="AY47" s="487">
        <f t="shared" si="9"/>
        <v>0</v>
      </c>
      <c r="AZ47" s="487">
        <f t="shared" si="9"/>
        <v>0</v>
      </c>
      <c r="BA47" s="487">
        <f t="shared" si="9"/>
        <v>0</v>
      </c>
      <c r="BB47" s="487">
        <f t="shared" si="9"/>
        <v>0</v>
      </c>
      <c r="BC47" s="487">
        <f t="shared" si="9"/>
        <v>0</v>
      </c>
      <c r="BD47" s="487">
        <f t="shared" si="9"/>
        <v>0</v>
      </c>
      <c r="BE47" s="487" t="str">
        <f t="shared" si="9"/>
        <v/>
      </c>
      <c r="BF47" s="487" t="str">
        <f t="shared" si="9"/>
        <v/>
      </c>
      <c r="BG47" s="487" t="str">
        <f t="shared" si="9"/>
        <v/>
      </c>
      <c r="BH47" s="487" t="str">
        <f t="shared" si="9"/>
        <v/>
      </c>
      <c r="BI47" s="487" t="str">
        <f t="shared" si="9"/>
        <v/>
      </c>
      <c r="BJ47" s="487" t="str">
        <f t="shared" si="9"/>
        <v/>
      </c>
      <c r="BK47" s="489" t="str">
        <f t="shared" si="9"/>
        <v/>
      </c>
      <c r="BL47" s="488">
        <f t="shared" si="10"/>
        <v>0</v>
      </c>
      <c r="BM47" s="495">
        <f t="shared" si="10"/>
        <v>0</v>
      </c>
      <c r="BN47" s="495">
        <f t="shared" si="10"/>
        <v>0</v>
      </c>
      <c r="BO47" s="495">
        <f t="shared" si="10"/>
        <v>0</v>
      </c>
      <c r="BP47" s="495">
        <f t="shared" si="10"/>
        <v>0</v>
      </c>
      <c r="BQ47" s="495">
        <f t="shared" si="10"/>
        <v>0</v>
      </c>
      <c r="BR47" s="495">
        <f t="shared" si="10"/>
        <v>0</v>
      </c>
      <c r="BS47" s="495">
        <f t="shared" si="10"/>
        <v>0</v>
      </c>
      <c r="BT47" s="495">
        <f t="shared" si="10"/>
        <v>0</v>
      </c>
      <c r="BU47" s="495" t="str">
        <f t="shared" si="10"/>
        <v/>
      </c>
      <c r="BV47" s="495" t="str">
        <f t="shared" si="10"/>
        <v/>
      </c>
      <c r="BW47" s="495" t="str">
        <f t="shared" si="10"/>
        <v/>
      </c>
      <c r="BX47" s="495" t="str">
        <f t="shared" si="10"/>
        <v/>
      </c>
      <c r="BY47" s="495" t="str">
        <f t="shared" si="10"/>
        <v/>
      </c>
      <c r="BZ47" s="495" t="str">
        <f t="shared" si="10"/>
        <v/>
      </c>
      <c r="CA47" s="489" t="str">
        <f t="shared" si="10"/>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2"/>
        <v>-1</v>
      </c>
      <c r="AG48" s="487">
        <f t="shared" si="12"/>
        <v>-1</v>
      </c>
      <c r="AH48" s="487">
        <f t="shared" si="12"/>
        <v>-1</v>
      </c>
      <c r="AI48" s="487">
        <f t="shared" si="12"/>
        <v>-1</v>
      </c>
      <c r="AJ48" s="487">
        <f t="shared" si="12"/>
        <v>-1</v>
      </c>
      <c r="AK48" s="487">
        <f t="shared" si="12"/>
        <v>-1</v>
      </c>
      <c r="AL48" s="487">
        <f t="shared" si="12"/>
        <v>-1</v>
      </c>
      <c r="AM48" s="487">
        <f t="shared" si="12"/>
        <v>-1</v>
      </c>
      <c r="AN48" s="487">
        <f t="shared" si="12"/>
        <v>-1</v>
      </c>
      <c r="AO48" s="487">
        <f t="shared" si="12"/>
        <v>0</v>
      </c>
      <c r="AP48" s="487">
        <f t="shared" si="12"/>
        <v>0</v>
      </c>
      <c r="AQ48" s="487">
        <f t="shared" si="12"/>
        <v>0</v>
      </c>
      <c r="AR48" s="487">
        <f t="shared" si="12"/>
        <v>0</v>
      </c>
      <c r="AS48" s="487">
        <f t="shared" si="12"/>
        <v>0</v>
      </c>
      <c r="AT48" s="487">
        <f t="shared" si="12"/>
        <v>0</v>
      </c>
      <c r="AU48" s="493">
        <f t="shared" si="12"/>
        <v>0</v>
      </c>
      <c r="AV48" s="488">
        <f t="shared" si="9"/>
        <v>0</v>
      </c>
      <c r="AW48" s="487">
        <f t="shared" si="9"/>
        <v>0</v>
      </c>
      <c r="AX48" s="487">
        <f t="shared" si="9"/>
        <v>0</v>
      </c>
      <c r="AY48" s="487">
        <f t="shared" si="9"/>
        <v>0</v>
      </c>
      <c r="AZ48" s="487">
        <f t="shared" si="9"/>
        <v>0</v>
      </c>
      <c r="BA48" s="487">
        <f t="shared" si="9"/>
        <v>0</v>
      </c>
      <c r="BB48" s="487">
        <f t="shared" si="9"/>
        <v>0</v>
      </c>
      <c r="BC48" s="487">
        <f t="shared" si="9"/>
        <v>0</v>
      </c>
      <c r="BD48" s="487">
        <f t="shared" si="9"/>
        <v>0</v>
      </c>
      <c r="BE48" s="487" t="str">
        <f t="shared" si="9"/>
        <v/>
      </c>
      <c r="BF48" s="487" t="str">
        <f t="shared" si="9"/>
        <v/>
      </c>
      <c r="BG48" s="487" t="str">
        <f t="shared" si="9"/>
        <v/>
      </c>
      <c r="BH48" s="487" t="str">
        <f t="shared" si="9"/>
        <v/>
      </c>
      <c r="BI48" s="487" t="str">
        <f t="shared" si="9"/>
        <v/>
      </c>
      <c r="BJ48" s="487" t="str">
        <f t="shared" si="9"/>
        <v/>
      </c>
      <c r="BK48" s="489" t="str">
        <f t="shared" si="9"/>
        <v/>
      </c>
      <c r="BL48" s="488">
        <f t="shared" si="10"/>
        <v>0</v>
      </c>
      <c r="BM48" s="495">
        <f t="shared" si="10"/>
        <v>0</v>
      </c>
      <c r="BN48" s="495">
        <f t="shared" si="10"/>
        <v>0</v>
      </c>
      <c r="BO48" s="495">
        <f t="shared" si="10"/>
        <v>0</v>
      </c>
      <c r="BP48" s="495">
        <f t="shared" si="10"/>
        <v>0</v>
      </c>
      <c r="BQ48" s="495">
        <f t="shared" si="10"/>
        <v>0</v>
      </c>
      <c r="BR48" s="495">
        <f t="shared" si="10"/>
        <v>0</v>
      </c>
      <c r="BS48" s="495">
        <f t="shared" si="10"/>
        <v>0</v>
      </c>
      <c r="BT48" s="495">
        <f t="shared" si="10"/>
        <v>0</v>
      </c>
      <c r="BU48" s="495" t="str">
        <f t="shared" si="10"/>
        <v/>
      </c>
      <c r="BV48" s="495" t="str">
        <f t="shared" si="10"/>
        <v/>
      </c>
      <c r="BW48" s="495" t="str">
        <f t="shared" si="10"/>
        <v/>
      </c>
      <c r="BX48" s="495" t="str">
        <f t="shared" si="10"/>
        <v/>
      </c>
      <c r="BY48" s="495" t="str">
        <f t="shared" si="10"/>
        <v/>
      </c>
      <c r="BZ48" s="495" t="str">
        <f t="shared" si="10"/>
        <v/>
      </c>
      <c r="CA48" s="489" t="str">
        <f t="shared" si="10"/>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2"/>
        <v>-1</v>
      </c>
      <c r="AG49" s="487">
        <f t="shared" si="12"/>
        <v>-1</v>
      </c>
      <c r="AH49" s="487">
        <f t="shared" si="12"/>
        <v>-1</v>
      </c>
      <c r="AI49" s="487">
        <f t="shared" si="12"/>
        <v>-1</v>
      </c>
      <c r="AJ49" s="487">
        <f t="shared" si="12"/>
        <v>-1</v>
      </c>
      <c r="AK49" s="487">
        <f t="shared" si="12"/>
        <v>-1</v>
      </c>
      <c r="AL49" s="487">
        <f t="shared" si="12"/>
        <v>-1</v>
      </c>
      <c r="AM49" s="487">
        <f t="shared" si="12"/>
        <v>-1</v>
      </c>
      <c r="AN49" s="487">
        <f t="shared" si="12"/>
        <v>-1</v>
      </c>
      <c r="AO49" s="487">
        <f t="shared" si="12"/>
        <v>0</v>
      </c>
      <c r="AP49" s="487">
        <f t="shared" si="12"/>
        <v>0</v>
      </c>
      <c r="AQ49" s="487">
        <f t="shared" si="12"/>
        <v>0</v>
      </c>
      <c r="AR49" s="487">
        <f t="shared" si="12"/>
        <v>0</v>
      </c>
      <c r="AS49" s="487">
        <f t="shared" si="12"/>
        <v>0</v>
      </c>
      <c r="AT49" s="487">
        <f t="shared" si="12"/>
        <v>0</v>
      </c>
      <c r="AU49" s="493">
        <f t="shared" si="12"/>
        <v>0</v>
      </c>
      <c r="AV49" s="488">
        <f t="shared" si="9"/>
        <v>0</v>
      </c>
      <c r="AW49" s="487">
        <f t="shared" si="9"/>
        <v>0</v>
      </c>
      <c r="AX49" s="487">
        <f t="shared" si="9"/>
        <v>0</v>
      </c>
      <c r="AY49" s="487">
        <f t="shared" si="9"/>
        <v>0</v>
      </c>
      <c r="AZ49" s="487">
        <f t="shared" si="9"/>
        <v>0</v>
      </c>
      <c r="BA49" s="487">
        <f t="shared" si="9"/>
        <v>0</v>
      </c>
      <c r="BB49" s="487">
        <f t="shared" si="9"/>
        <v>0</v>
      </c>
      <c r="BC49" s="487">
        <f t="shared" si="9"/>
        <v>0</v>
      </c>
      <c r="BD49" s="487">
        <f t="shared" si="9"/>
        <v>0</v>
      </c>
      <c r="BE49" s="487" t="str">
        <f t="shared" si="9"/>
        <v/>
      </c>
      <c r="BF49" s="487" t="str">
        <f t="shared" si="9"/>
        <v/>
      </c>
      <c r="BG49" s="487" t="str">
        <f t="shared" si="9"/>
        <v/>
      </c>
      <c r="BH49" s="487" t="str">
        <f t="shared" si="9"/>
        <v/>
      </c>
      <c r="BI49" s="487" t="str">
        <f t="shared" si="9"/>
        <v/>
      </c>
      <c r="BJ49" s="487" t="str">
        <f t="shared" si="9"/>
        <v/>
      </c>
      <c r="BK49" s="489" t="str">
        <f t="shared" si="9"/>
        <v/>
      </c>
      <c r="BL49" s="488">
        <f t="shared" si="10"/>
        <v>0</v>
      </c>
      <c r="BM49" s="495">
        <f t="shared" si="10"/>
        <v>0</v>
      </c>
      <c r="BN49" s="495">
        <f t="shared" si="10"/>
        <v>0</v>
      </c>
      <c r="BO49" s="495">
        <f t="shared" si="10"/>
        <v>0</v>
      </c>
      <c r="BP49" s="495">
        <f t="shared" si="10"/>
        <v>0</v>
      </c>
      <c r="BQ49" s="495">
        <f t="shared" si="10"/>
        <v>0</v>
      </c>
      <c r="BR49" s="495">
        <f t="shared" si="10"/>
        <v>0</v>
      </c>
      <c r="BS49" s="495">
        <f t="shared" si="10"/>
        <v>0</v>
      </c>
      <c r="BT49" s="495">
        <f t="shared" si="10"/>
        <v>0</v>
      </c>
      <c r="BU49" s="495" t="str">
        <f t="shared" si="10"/>
        <v/>
      </c>
      <c r="BV49" s="495" t="str">
        <f t="shared" si="10"/>
        <v/>
      </c>
      <c r="BW49" s="495" t="str">
        <f t="shared" si="10"/>
        <v/>
      </c>
      <c r="BX49" s="495" t="str">
        <f t="shared" si="10"/>
        <v/>
      </c>
      <c r="BY49" s="495" t="str">
        <f t="shared" si="10"/>
        <v/>
      </c>
      <c r="BZ49" s="495" t="str">
        <f t="shared" si="10"/>
        <v/>
      </c>
      <c r="CA49" s="489" t="str">
        <f t="shared" si="10"/>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2"/>
        <v>-1</v>
      </c>
      <c r="AG50" s="487">
        <f t="shared" si="12"/>
        <v>-1</v>
      </c>
      <c r="AH50" s="487">
        <f t="shared" si="12"/>
        <v>-1</v>
      </c>
      <c r="AI50" s="487">
        <f t="shared" si="12"/>
        <v>-1</v>
      </c>
      <c r="AJ50" s="487">
        <f t="shared" si="12"/>
        <v>-1</v>
      </c>
      <c r="AK50" s="487">
        <f t="shared" si="12"/>
        <v>-1</v>
      </c>
      <c r="AL50" s="487">
        <f t="shared" si="12"/>
        <v>-1</v>
      </c>
      <c r="AM50" s="487">
        <f t="shared" si="12"/>
        <v>-1</v>
      </c>
      <c r="AN50" s="487">
        <f t="shared" si="12"/>
        <v>-1</v>
      </c>
      <c r="AO50" s="487">
        <f t="shared" si="12"/>
        <v>0</v>
      </c>
      <c r="AP50" s="487">
        <f t="shared" si="12"/>
        <v>0</v>
      </c>
      <c r="AQ50" s="487">
        <f t="shared" si="12"/>
        <v>0</v>
      </c>
      <c r="AR50" s="487">
        <f t="shared" si="12"/>
        <v>0</v>
      </c>
      <c r="AS50" s="487">
        <f t="shared" si="12"/>
        <v>0</v>
      </c>
      <c r="AT50" s="487">
        <f t="shared" si="12"/>
        <v>0</v>
      </c>
      <c r="AU50" s="493">
        <f t="shared" si="12"/>
        <v>0</v>
      </c>
      <c r="AV50" s="488">
        <f t="shared" si="9"/>
        <v>0</v>
      </c>
      <c r="AW50" s="487">
        <f t="shared" si="9"/>
        <v>0</v>
      </c>
      <c r="AX50" s="487">
        <f t="shared" si="9"/>
        <v>0</v>
      </c>
      <c r="AY50" s="487">
        <f t="shared" si="9"/>
        <v>0</v>
      </c>
      <c r="AZ50" s="487">
        <f t="shared" si="9"/>
        <v>0</v>
      </c>
      <c r="BA50" s="487">
        <f t="shared" si="9"/>
        <v>0</v>
      </c>
      <c r="BB50" s="487">
        <f t="shared" si="9"/>
        <v>0</v>
      </c>
      <c r="BC50" s="487">
        <f t="shared" si="9"/>
        <v>0</v>
      </c>
      <c r="BD50" s="487">
        <f t="shared" si="9"/>
        <v>0</v>
      </c>
      <c r="BE50" s="487" t="str">
        <f t="shared" si="9"/>
        <v/>
      </c>
      <c r="BF50" s="487" t="str">
        <f t="shared" si="9"/>
        <v/>
      </c>
      <c r="BG50" s="487" t="str">
        <f t="shared" si="9"/>
        <v/>
      </c>
      <c r="BH50" s="487" t="str">
        <f t="shared" si="9"/>
        <v/>
      </c>
      <c r="BI50" s="487" t="str">
        <f t="shared" si="9"/>
        <v/>
      </c>
      <c r="BJ50" s="487" t="str">
        <f t="shared" si="9"/>
        <v/>
      </c>
      <c r="BK50" s="489" t="str">
        <f t="shared" si="9"/>
        <v/>
      </c>
      <c r="BL50" s="488">
        <f t="shared" si="10"/>
        <v>0</v>
      </c>
      <c r="BM50" s="495">
        <f t="shared" si="10"/>
        <v>0</v>
      </c>
      <c r="BN50" s="495">
        <f t="shared" si="10"/>
        <v>0</v>
      </c>
      <c r="BO50" s="495">
        <f t="shared" si="10"/>
        <v>0</v>
      </c>
      <c r="BP50" s="495">
        <f t="shared" si="10"/>
        <v>0</v>
      </c>
      <c r="BQ50" s="495">
        <f t="shared" si="10"/>
        <v>0</v>
      </c>
      <c r="BR50" s="495">
        <f t="shared" si="10"/>
        <v>0</v>
      </c>
      <c r="BS50" s="495">
        <f t="shared" si="10"/>
        <v>0</v>
      </c>
      <c r="BT50" s="495">
        <f t="shared" si="10"/>
        <v>0</v>
      </c>
      <c r="BU50" s="495" t="str">
        <f t="shared" si="10"/>
        <v/>
      </c>
      <c r="BV50" s="495" t="str">
        <f t="shared" si="10"/>
        <v/>
      </c>
      <c r="BW50" s="495" t="str">
        <f t="shared" si="10"/>
        <v/>
      </c>
      <c r="BX50" s="495" t="str">
        <f t="shared" si="10"/>
        <v/>
      </c>
      <c r="BY50" s="495" t="str">
        <f t="shared" si="10"/>
        <v/>
      </c>
      <c r="BZ50" s="495" t="str">
        <f t="shared" si="10"/>
        <v/>
      </c>
      <c r="CA50" s="489" t="str">
        <f t="shared" si="10"/>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2"/>
        <v>-1</v>
      </c>
      <c r="AG51" s="487">
        <f t="shared" si="12"/>
        <v>-1</v>
      </c>
      <c r="AH51" s="487">
        <f t="shared" si="12"/>
        <v>-1</v>
      </c>
      <c r="AI51" s="487">
        <f t="shared" si="12"/>
        <v>-1</v>
      </c>
      <c r="AJ51" s="487">
        <f t="shared" si="12"/>
        <v>-1</v>
      </c>
      <c r="AK51" s="487">
        <f t="shared" si="12"/>
        <v>-1</v>
      </c>
      <c r="AL51" s="487">
        <f t="shared" si="12"/>
        <v>-1</v>
      </c>
      <c r="AM51" s="487">
        <f t="shared" si="12"/>
        <v>-1</v>
      </c>
      <c r="AN51" s="487">
        <f t="shared" si="12"/>
        <v>-1</v>
      </c>
      <c r="AO51" s="487">
        <f t="shared" si="12"/>
        <v>0</v>
      </c>
      <c r="AP51" s="487">
        <f t="shared" si="12"/>
        <v>0</v>
      </c>
      <c r="AQ51" s="487">
        <f t="shared" si="12"/>
        <v>0</v>
      </c>
      <c r="AR51" s="487">
        <f t="shared" si="12"/>
        <v>0</v>
      </c>
      <c r="AS51" s="487">
        <f t="shared" si="12"/>
        <v>0</v>
      </c>
      <c r="AT51" s="487">
        <f t="shared" si="12"/>
        <v>0</v>
      </c>
      <c r="AU51" s="493">
        <f t="shared" si="12"/>
        <v>0</v>
      </c>
      <c r="AV51" s="488">
        <f t="shared" si="9"/>
        <v>0</v>
      </c>
      <c r="AW51" s="487">
        <f t="shared" si="9"/>
        <v>0</v>
      </c>
      <c r="AX51" s="487">
        <f t="shared" si="9"/>
        <v>0</v>
      </c>
      <c r="AY51" s="487">
        <f t="shared" si="9"/>
        <v>0</v>
      </c>
      <c r="AZ51" s="487">
        <f t="shared" si="9"/>
        <v>0</v>
      </c>
      <c r="BA51" s="487">
        <f t="shared" si="9"/>
        <v>0</v>
      </c>
      <c r="BB51" s="487">
        <f t="shared" si="9"/>
        <v>0</v>
      </c>
      <c r="BC51" s="487">
        <f t="shared" si="9"/>
        <v>0</v>
      </c>
      <c r="BD51" s="487">
        <f t="shared" si="9"/>
        <v>0</v>
      </c>
      <c r="BE51" s="487" t="str">
        <f t="shared" si="9"/>
        <v/>
      </c>
      <c r="BF51" s="487" t="str">
        <f t="shared" si="9"/>
        <v/>
      </c>
      <c r="BG51" s="487" t="str">
        <f t="shared" si="9"/>
        <v/>
      </c>
      <c r="BH51" s="487" t="str">
        <f t="shared" si="9"/>
        <v/>
      </c>
      <c r="BI51" s="487" t="str">
        <f t="shared" si="9"/>
        <v/>
      </c>
      <c r="BJ51" s="487" t="str">
        <f t="shared" si="9"/>
        <v/>
      </c>
      <c r="BK51" s="489" t="str">
        <f t="shared" si="9"/>
        <v/>
      </c>
      <c r="BL51" s="488">
        <f t="shared" si="10"/>
        <v>0</v>
      </c>
      <c r="BM51" s="495">
        <f t="shared" si="10"/>
        <v>0</v>
      </c>
      <c r="BN51" s="495">
        <f t="shared" si="10"/>
        <v>0</v>
      </c>
      <c r="BO51" s="495">
        <f t="shared" si="10"/>
        <v>0</v>
      </c>
      <c r="BP51" s="495">
        <f t="shared" si="10"/>
        <v>0</v>
      </c>
      <c r="BQ51" s="495">
        <f t="shared" si="10"/>
        <v>0</v>
      </c>
      <c r="BR51" s="495">
        <f t="shared" si="10"/>
        <v>0</v>
      </c>
      <c r="BS51" s="495">
        <f t="shared" si="10"/>
        <v>0</v>
      </c>
      <c r="BT51" s="495">
        <f t="shared" si="10"/>
        <v>0</v>
      </c>
      <c r="BU51" s="495" t="str">
        <f t="shared" si="10"/>
        <v/>
      </c>
      <c r="BV51" s="495" t="str">
        <f t="shared" si="10"/>
        <v/>
      </c>
      <c r="BW51" s="495" t="str">
        <f t="shared" si="10"/>
        <v/>
      </c>
      <c r="BX51" s="495" t="str">
        <f t="shared" si="10"/>
        <v/>
      </c>
      <c r="BY51" s="495" t="str">
        <f t="shared" si="10"/>
        <v/>
      </c>
      <c r="BZ51" s="495" t="str">
        <f t="shared" si="10"/>
        <v/>
      </c>
      <c r="CA51" s="489" t="str">
        <f t="shared" si="10"/>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2"/>
        <v>-1</v>
      </c>
      <c r="AG52" s="487">
        <f t="shared" si="12"/>
        <v>-1</v>
      </c>
      <c r="AH52" s="487">
        <f t="shared" si="12"/>
        <v>-1</v>
      </c>
      <c r="AI52" s="487">
        <f t="shared" si="12"/>
        <v>-1</v>
      </c>
      <c r="AJ52" s="487">
        <f t="shared" si="12"/>
        <v>-1</v>
      </c>
      <c r="AK52" s="487">
        <f t="shared" si="12"/>
        <v>-1</v>
      </c>
      <c r="AL52" s="487">
        <f t="shared" si="12"/>
        <v>-1</v>
      </c>
      <c r="AM52" s="487">
        <f t="shared" si="12"/>
        <v>-1</v>
      </c>
      <c r="AN52" s="487">
        <f t="shared" si="12"/>
        <v>-1</v>
      </c>
      <c r="AO52" s="487">
        <f t="shared" si="12"/>
        <v>0</v>
      </c>
      <c r="AP52" s="487">
        <f t="shared" si="12"/>
        <v>0</v>
      </c>
      <c r="AQ52" s="487">
        <f t="shared" si="12"/>
        <v>0</v>
      </c>
      <c r="AR52" s="487">
        <f t="shared" si="12"/>
        <v>0</v>
      </c>
      <c r="AS52" s="487">
        <f t="shared" si="12"/>
        <v>0</v>
      </c>
      <c r="AT52" s="487">
        <f t="shared" si="12"/>
        <v>0</v>
      </c>
      <c r="AU52" s="493">
        <f t="shared" si="12"/>
        <v>0</v>
      </c>
      <c r="AV52" s="488">
        <f t="shared" si="9"/>
        <v>0</v>
      </c>
      <c r="AW52" s="487">
        <f t="shared" si="9"/>
        <v>0</v>
      </c>
      <c r="AX52" s="487">
        <f t="shared" si="9"/>
        <v>0</v>
      </c>
      <c r="AY52" s="487">
        <f t="shared" si="9"/>
        <v>0</v>
      </c>
      <c r="AZ52" s="487">
        <f t="shared" si="9"/>
        <v>0</v>
      </c>
      <c r="BA52" s="487">
        <f t="shared" si="9"/>
        <v>0</v>
      </c>
      <c r="BB52" s="487">
        <f t="shared" si="9"/>
        <v>0</v>
      </c>
      <c r="BC52" s="487">
        <f t="shared" si="9"/>
        <v>0</v>
      </c>
      <c r="BD52" s="487">
        <f t="shared" si="9"/>
        <v>0</v>
      </c>
      <c r="BE52" s="487" t="str">
        <f t="shared" si="9"/>
        <v/>
      </c>
      <c r="BF52" s="487" t="str">
        <f t="shared" si="9"/>
        <v/>
      </c>
      <c r="BG52" s="487" t="str">
        <f t="shared" si="9"/>
        <v/>
      </c>
      <c r="BH52" s="487" t="str">
        <f t="shared" si="9"/>
        <v/>
      </c>
      <c r="BI52" s="487" t="str">
        <f t="shared" si="9"/>
        <v/>
      </c>
      <c r="BJ52" s="487" t="str">
        <f t="shared" si="9"/>
        <v/>
      </c>
      <c r="BK52" s="489" t="str">
        <f t="shared" si="9"/>
        <v/>
      </c>
      <c r="BL52" s="488">
        <f t="shared" si="10"/>
        <v>0</v>
      </c>
      <c r="BM52" s="495">
        <f t="shared" si="10"/>
        <v>0</v>
      </c>
      <c r="BN52" s="495">
        <f t="shared" si="10"/>
        <v>0</v>
      </c>
      <c r="BO52" s="495">
        <f t="shared" si="10"/>
        <v>0</v>
      </c>
      <c r="BP52" s="495">
        <f t="shared" si="10"/>
        <v>0</v>
      </c>
      <c r="BQ52" s="495">
        <f t="shared" si="10"/>
        <v>0</v>
      </c>
      <c r="BR52" s="495">
        <f t="shared" si="10"/>
        <v>0</v>
      </c>
      <c r="BS52" s="495">
        <f t="shared" si="10"/>
        <v>0</v>
      </c>
      <c r="BT52" s="495">
        <f t="shared" si="10"/>
        <v>0</v>
      </c>
      <c r="BU52" s="495" t="str">
        <f t="shared" si="10"/>
        <v/>
      </c>
      <c r="BV52" s="495" t="str">
        <f t="shared" si="10"/>
        <v/>
      </c>
      <c r="BW52" s="495" t="str">
        <f t="shared" si="10"/>
        <v/>
      </c>
      <c r="BX52" s="495" t="str">
        <f t="shared" si="10"/>
        <v/>
      </c>
      <c r="BY52" s="495" t="str">
        <f t="shared" si="10"/>
        <v/>
      </c>
      <c r="BZ52" s="495" t="str">
        <f t="shared" si="10"/>
        <v/>
      </c>
      <c r="CA52" s="489" t="str">
        <f t="shared" si="10"/>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2"/>
        <v>-1</v>
      </c>
      <c r="AG53" s="487">
        <f t="shared" si="12"/>
        <v>-1</v>
      </c>
      <c r="AH53" s="487">
        <f t="shared" si="12"/>
        <v>-1</v>
      </c>
      <c r="AI53" s="487">
        <f t="shared" si="12"/>
        <v>-1</v>
      </c>
      <c r="AJ53" s="487">
        <f t="shared" si="12"/>
        <v>-1</v>
      </c>
      <c r="AK53" s="487">
        <f t="shared" si="12"/>
        <v>-1</v>
      </c>
      <c r="AL53" s="487">
        <f t="shared" si="12"/>
        <v>-1</v>
      </c>
      <c r="AM53" s="487">
        <f t="shared" si="12"/>
        <v>-1</v>
      </c>
      <c r="AN53" s="487">
        <f t="shared" si="12"/>
        <v>-1</v>
      </c>
      <c r="AO53" s="487">
        <f t="shared" si="12"/>
        <v>0</v>
      </c>
      <c r="AP53" s="487">
        <f t="shared" si="12"/>
        <v>0</v>
      </c>
      <c r="AQ53" s="487">
        <f t="shared" si="12"/>
        <v>0</v>
      </c>
      <c r="AR53" s="487">
        <f t="shared" si="12"/>
        <v>0</v>
      </c>
      <c r="AS53" s="487">
        <f t="shared" si="12"/>
        <v>0</v>
      </c>
      <c r="AT53" s="487">
        <f t="shared" si="12"/>
        <v>0</v>
      </c>
      <c r="AU53" s="493">
        <f t="shared" si="12"/>
        <v>0</v>
      </c>
      <c r="AV53" s="488">
        <f t="shared" si="9"/>
        <v>0</v>
      </c>
      <c r="AW53" s="487">
        <f t="shared" si="9"/>
        <v>0</v>
      </c>
      <c r="AX53" s="487">
        <f t="shared" si="9"/>
        <v>0</v>
      </c>
      <c r="AY53" s="487">
        <f t="shared" si="9"/>
        <v>0</v>
      </c>
      <c r="AZ53" s="487">
        <f t="shared" si="9"/>
        <v>0</v>
      </c>
      <c r="BA53" s="487">
        <f t="shared" si="9"/>
        <v>0</v>
      </c>
      <c r="BB53" s="487">
        <f t="shared" si="9"/>
        <v>0</v>
      </c>
      <c r="BC53" s="487">
        <f t="shared" si="9"/>
        <v>0</v>
      </c>
      <c r="BD53" s="487">
        <f t="shared" si="9"/>
        <v>0</v>
      </c>
      <c r="BE53" s="487" t="str">
        <f t="shared" si="9"/>
        <v/>
      </c>
      <c r="BF53" s="487" t="str">
        <f t="shared" si="9"/>
        <v/>
      </c>
      <c r="BG53" s="487" t="str">
        <f t="shared" si="9"/>
        <v/>
      </c>
      <c r="BH53" s="487" t="str">
        <f t="shared" si="9"/>
        <v/>
      </c>
      <c r="BI53" s="487" t="str">
        <f t="shared" si="9"/>
        <v/>
      </c>
      <c r="BJ53" s="487" t="str">
        <f t="shared" si="9"/>
        <v/>
      </c>
      <c r="BK53" s="489" t="str">
        <f t="shared" ref="BK53:BK68" si="13">IF(AU53,IFERROR(LEFT($V53,SEARCH(" (",$V53)-1),$V53),"")</f>
        <v/>
      </c>
      <c r="BL53" s="488">
        <f t="shared" si="10"/>
        <v>0</v>
      </c>
      <c r="BM53" s="495">
        <f t="shared" si="10"/>
        <v>0</v>
      </c>
      <c r="BN53" s="495">
        <f t="shared" si="10"/>
        <v>0</v>
      </c>
      <c r="BO53" s="495">
        <f t="shared" si="10"/>
        <v>0</v>
      </c>
      <c r="BP53" s="495">
        <f t="shared" si="10"/>
        <v>0</v>
      </c>
      <c r="BQ53" s="495">
        <f t="shared" si="10"/>
        <v>0</v>
      </c>
      <c r="BR53" s="495">
        <f t="shared" si="10"/>
        <v>0</v>
      </c>
      <c r="BS53" s="495">
        <f t="shared" si="10"/>
        <v>0</v>
      </c>
      <c r="BT53" s="495">
        <f t="shared" si="10"/>
        <v>0</v>
      </c>
      <c r="BU53" s="495" t="str">
        <f t="shared" si="10"/>
        <v/>
      </c>
      <c r="BV53" s="495" t="str">
        <f t="shared" si="10"/>
        <v/>
      </c>
      <c r="BW53" s="495" t="str">
        <f t="shared" si="10"/>
        <v/>
      </c>
      <c r="BX53" s="495" t="str">
        <f t="shared" si="10"/>
        <v/>
      </c>
      <c r="BY53" s="495" t="str">
        <f t="shared" si="10"/>
        <v/>
      </c>
      <c r="BZ53" s="495" t="str">
        <f t="shared" si="10"/>
        <v/>
      </c>
      <c r="CA53" s="489" t="str">
        <f t="shared" ref="CA53:CA68" si="14">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2"/>
        <v>-1</v>
      </c>
      <c r="AG54" s="487">
        <f t="shared" si="12"/>
        <v>-1</v>
      </c>
      <c r="AH54" s="487">
        <f t="shared" si="12"/>
        <v>-1</v>
      </c>
      <c r="AI54" s="487">
        <f t="shared" si="12"/>
        <v>-1</v>
      </c>
      <c r="AJ54" s="487">
        <f t="shared" si="12"/>
        <v>-1</v>
      </c>
      <c r="AK54" s="487">
        <f t="shared" si="12"/>
        <v>-1</v>
      </c>
      <c r="AL54" s="487">
        <f t="shared" si="12"/>
        <v>-1</v>
      </c>
      <c r="AM54" s="487">
        <f t="shared" si="12"/>
        <v>-1</v>
      </c>
      <c r="AN54" s="487">
        <f t="shared" si="12"/>
        <v>-1</v>
      </c>
      <c r="AO54" s="487">
        <f t="shared" si="12"/>
        <v>0</v>
      </c>
      <c r="AP54" s="487">
        <f t="shared" si="12"/>
        <v>0</v>
      </c>
      <c r="AQ54" s="487">
        <f t="shared" si="12"/>
        <v>0</v>
      </c>
      <c r="AR54" s="487">
        <f t="shared" si="12"/>
        <v>0</v>
      </c>
      <c r="AS54" s="487">
        <f t="shared" si="12"/>
        <v>0</v>
      </c>
      <c r="AT54" s="487">
        <f t="shared" si="12"/>
        <v>0</v>
      </c>
      <c r="AU54" s="493">
        <f t="shared" si="12"/>
        <v>0</v>
      </c>
      <c r="AV54" s="488">
        <f t="shared" ref="AV54:BJ68" si="15">IF(AF54,IFERROR(LEFT($V54,SEARCH(" (",$V54)-1),$V54),"")</f>
        <v>0</v>
      </c>
      <c r="AW54" s="487">
        <f t="shared" si="15"/>
        <v>0</v>
      </c>
      <c r="AX54" s="487">
        <f t="shared" si="15"/>
        <v>0</v>
      </c>
      <c r="AY54" s="487">
        <f t="shared" si="15"/>
        <v>0</v>
      </c>
      <c r="AZ54" s="487">
        <f t="shared" si="15"/>
        <v>0</v>
      </c>
      <c r="BA54" s="487">
        <f t="shared" si="15"/>
        <v>0</v>
      </c>
      <c r="BB54" s="487">
        <f t="shared" si="15"/>
        <v>0</v>
      </c>
      <c r="BC54" s="487">
        <f t="shared" si="15"/>
        <v>0</v>
      </c>
      <c r="BD54" s="487">
        <f t="shared" si="15"/>
        <v>0</v>
      </c>
      <c r="BE54" s="487" t="str">
        <f t="shared" si="15"/>
        <v/>
      </c>
      <c r="BF54" s="487" t="str">
        <f t="shared" si="15"/>
        <v/>
      </c>
      <c r="BG54" s="487" t="str">
        <f t="shared" si="15"/>
        <v/>
      </c>
      <c r="BH54" s="487" t="str">
        <f t="shared" si="15"/>
        <v/>
      </c>
      <c r="BI54" s="487" t="str">
        <f t="shared" si="15"/>
        <v/>
      </c>
      <c r="BJ54" s="487" t="str">
        <f t="shared" si="15"/>
        <v/>
      </c>
      <c r="BK54" s="489" t="str">
        <f t="shared" si="13"/>
        <v/>
      </c>
      <c r="BL54" s="488">
        <f t="shared" ref="BL54:BZ68" si="16">IF(AF54,IFERROR(LEFT($W54,SEARCH(" (",$W54)-1),$W54),"")</f>
        <v>0</v>
      </c>
      <c r="BM54" s="495">
        <f t="shared" si="16"/>
        <v>0</v>
      </c>
      <c r="BN54" s="495">
        <f t="shared" si="16"/>
        <v>0</v>
      </c>
      <c r="BO54" s="495">
        <f t="shared" si="16"/>
        <v>0</v>
      </c>
      <c r="BP54" s="495">
        <f t="shared" si="16"/>
        <v>0</v>
      </c>
      <c r="BQ54" s="495">
        <f t="shared" si="16"/>
        <v>0</v>
      </c>
      <c r="BR54" s="495">
        <f t="shared" si="16"/>
        <v>0</v>
      </c>
      <c r="BS54" s="495">
        <f t="shared" si="16"/>
        <v>0</v>
      </c>
      <c r="BT54" s="495">
        <f t="shared" si="16"/>
        <v>0</v>
      </c>
      <c r="BU54" s="495" t="str">
        <f t="shared" si="16"/>
        <v/>
      </c>
      <c r="BV54" s="495" t="str">
        <f t="shared" si="16"/>
        <v/>
      </c>
      <c r="BW54" s="495" t="str">
        <f t="shared" si="16"/>
        <v/>
      </c>
      <c r="BX54" s="495" t="str">
        <f t="shared" si="16"/>
        <v/>
      </c>
      <c r="BY54" s="495" t="str">
        <f t="shared" si="16"/>
        <v/>
      </c>
      <c r="BZ54" s="495" t="str">
        <f t="shared" si="16"/>
        <v/>
      </c>
      <c r="CA54" s="489" t="str">
        <f t="shared" si="14"/>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2"/>
        <v>-1</v>
      </c>
      <c r="AG55" s="487">
        <f t="shared" si="12"/>
        <v>-1</v>
      </c>
      <c r="AH55" s="487">
        <f t="shared" si="12"/>
        <v>-1</v>
      </c>
      <c r="AI55" s="487">
        <f t="shared" si="12"/>
        <v>-1</v>
      </c>
      <c r="AJ55" s="487">
        <f t="shared" si="12"/>
        <v>-1</v>
      </c>
      <c r="AK55" s="487">
        <f t="shared" si="12"/>
        <v>-1</v>
      </c>
      <c r="AL55" s="487">
        <f t="shared" si="12"/>
        <v>-1</v>
      </c>
      <c r="AM55" s="487">
        <f t="shared" si="12"/>
        <v>-1</v>
      </c>
      <c r="AN55" s="487">
        <f t="shared" si="12"/>
        <v>-1</v>
      </c>
      <c r="AO55" s="487">
        <f t="shared" si="12"/>
        <v>0</v>
      </c>
      <c r="AP55" s="487">
        <f t="shared" si="12"/>
        <v>0</v>
      </c>
      <c r="AQ55" s="487">
        <f t="shared" si="12"/>
        <v>0</v>
      </c>
      <c r="AR55" s="487">
        <f t="shared" si="12"/>
        <v>0</v>
      </c>
      <c r="AS55" s="487">
        <f t="shared" si="12"/>
        <v>0</v>
      </c>
      <c r="AT55" s="487">
        <f t="shared" si="12"/>
        <v>0</v>
      </c>
      <c r="AU55" s="493">
        <f t="shared" si="12"/>
        <v>0</v>
      </c>
      <c r="AV55" s="488">
        <f t="shared" si="15"/>
        <v>0</v>
      </c>
      <c r="AW55" s="487">
        <f t="shared" si="15"/>
        <v>0</v>
      </c>
      <c r="AX55" s="487">
        <f t="shared" si="15"/>
        <v>0</v>
      </c>
      <c r="AY55" s="487">
        <f t="shared" si="15"/>
        <v>0</v>
      </c>
      <c r="AZ55" s="487">
        <f t="shared" si="15"/>
        <v>0</v>
      </c>
      <c r="BA55" s="487">
        <f t="shared" si="15"/>
        <v>0</v>
      </c>
      <c r="BB55" s="487">
        <f t="shared" si="15"/>
        <v>0</v>
      </c>
      <c r="BC55" s="487">
        <f t="shared" si="15"/>
        <v>0</v>
      </c>
      <c r="BD55" s="487">
        <f t="shared" si="15"/>
        <v>0</v>
      </c>
      <c r="BE55" s="487" t="str">
        <f t="shared" si="15"/>
        <v/>
      </c>
      <c r="BF55" s="487" t="str">
        <f t="shared" si="15"/>
        <v/>
      </c>
      <c r="BG55" s="487" t="str">
        <f t="shared" si="15"/>
        <v/>
      </c>
      <c r="BH55" s="487" t="str">
        <f t="shared" si="15"/>
        <v/>
      </c>
      <c r="BI55" s="487" t="str">
        <f t="shared" si="15"/>
        <v/>
      </c>
      <c r="BJ55" s="487" t="str">
        <f t="shared" si="15"/>
        <v/>
      </c>
      <c r="BK55" s="489" t="str">
        <f t="shared" si="13"/>
        <v/>
      </c>
      <c r="BL55" s="488">
        <f t="shared" si="16"/>
        <v>0</v>
      </c>
      <c r="BM55" s="495">
        <f t="shared" si="16"/>
        <v>0</v>
      </c>
      <c r="BN55" s="495">
        <f t="shared" si="16"/>
        <v>0</v>
      </c>
      <c r="BO55" s="495">
        <f t="shared" si="16"/>
        <v>0</v>
      </c>
      <c r="BP55" s="495">
        <f t="shared" si="16"/>
        <v>0</v>
      </c>
      <c r="BQ55" s="495">
        <f t="shared" si="16"/>
        <v>0</v>
      </c>
      <c r="BR55" s="495">
        <f t="shared" si="16"/>
        <v>0</v>
      </c>
      <c r="BS55" s="495">
        <f t="shared" si="16"/>
        <v>0</v>
      </c>
      <c r="BT55" s="495">
        <f t="shared" si="16"/>
        <v>0</v>
      </c>
      <c r="BU55" s="495" t="str">
        <f t="shared" si="16"/>
        <v/>
      </c>
      <c r="BV55" s="495" t="str">
        <f t="shared" si="16"/>
        <v/>
      </c>
      <c r="BW55" s="495" t="str">
        <f t="shared" si="16"/>
        <v/>
      </c>
      <c r="BX55" s="495" t="str">
        <f t="shared" si="16"/>
        <v/>
      </c>
      <c r="BY55" s="495" t="str">
        <f t="shared" si="16"/>
        <v/>
      </c>
      <c r="BZ55" s="495" t="str">
        <f t="shared" si="16"/>
        <v/>
      </c>
      <c r="CA55" s="489" t="str">
        <f t="shared" si="14"/>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2"/>
        <v>-1</v>
      </c>
      <c r="AG56" s="487">
        <f t="shared" si="12"/>
        <v>-1</v>
      </c>
      <c r="AH56" s="487">
        <f t="shared" si="12"/>
        <v>-1</v>
      </c>
      <c r="AI56" s="487">
        <f t="shared" si="12"/>
        <v>-1</v>
      </c>
      <c r="AJ56" s="487">
        <f t="shared" si="12"/>
        <v>-1</v>
      </c>
      <c r="AK56" s="487">
        <f t="shared" si="12"/>
        <v>-1</v>
      </c>
      <c r="AL56" s="487">
        <f t="shared" si="12"/>
        <v>-1</v>
      </c>
      <c r="AM56" s="487">
        <f t="shared" si="12"/>
        <v>-1</v>
      </c>
      <c r="AN56" s="487">
        <f t="shared" si="12"/>
        <v>-1</v>
      </c>
      <c r="AO56" s="487">
        <f t="shared" si="12"/>
        <v>0</v>
      </c>
      <c r="AP56" s="487">
        <f t="shared" si="12"/>
        <v>0</v>
      </c>
      <c r="AQ56" s="487">
        <f t="shared" si="12"/>
        <v>0</v>
      </c>
      <c r="AR56" s="487">
        <f t="shared" si="12"/>
        <v>0</v>
      </c>
      <c r="AS56" s="487">
        <f t="shared" si="12"/>
        <v>0</v>
      </c>
      <c r="AT56" s="487">
        <f t="shared" si="12"/>
        <v>0</v>
      </c>
      <c r="AU56" s="493">
        <f t="shared" ref="AU56" si="17">AU55</f>
        <v>0</v>
      </c>
      <c r="AV56" s="488">
        <f t="shared" si="15"/>
        <v>0</v>
      </c>
      <c r="AW56" s="487">
        <f t="shared" si="15"/>
        <v>0</v>
      </c>
      <c r="AX56" s="487">
        <f t="shared" si="15"/>
        <v>0</v>
      </c>
      <c r="AY56" s="487">
        <f t="shared" si="15"/>
        <v>0</v>
      </c>
      <c r="AZ56" s="487">
        <f t="shared" si="15"/>
        <v>0</v>
      </c>
      <c r="BA56" s="487">
        <f t="shared" si="15"/>
        <v>0</v>
      </c>
      <c r="BB56" s="487">
        <f t="shared" si="15"/>
        <v>0</v>
      </c>
      <c r="BC56" s="487">
        <f t="shared" si="15"/>
        <v>0</v>
      </c>
      <c r="BD56" s="487">
        <f t="shared" si="15"/>
        <v>0</v>
      </c>
      <c r="BE56" s="487" t="str">
        <f t="shared" si="15"/>
        <v/>
      </c>
      <c r="BF56" s="487" t="str">
        <f t="shared" si="15"/>
        <v/>
      </c>
      <c r="BG56" s="487" t="str">
        <f t="shared" si="15"/>
        <v/>
      </c>
      <c r="BH56" s="487" t="str">
        <f t="shared" si="15"/>
        <v/>
      </c>
      <c r="BI56" s="487" t="str">
        <f t="shared" si="15"/>
        <v/>
      </c>
      <c r="BJ56" s="487" t="str">
        <f t="shared" si="15"/>
        <v/>
      </c>
      <c r="BK56" s="489" t="str">
        <f t="shared" si="13"/>
        <v/>
      </c>
      <c r="BL56" s="488">
        <f t="shared" si="16"/>
        <v>0</v>
      </c>
      <c r="BM56" s="495">
        <f t="shared" si="16"/>
        <v>0</v>
      </c>
      <c r="BN56" s="495">
        <f t="shared" si="16"/>
        <v>0</v>
      </c>
      <c r="BO56" s="495">
        <f t="shared" si="16"/>
        <v>0</v>
      </c>
      <c r="BP56" s="495">
        <f t="shared" si="16"/>
        <v>0</v>
      </c>
      <c r="BQ56" s="495">
        <f t="shared" si="16"/>
        <v>0</v>
      </c>
      <c r="BR56" s="495">
        <f t="shared" si="16"/>
        <v>0</v>
      </c>
      <c r="BS56" s="495">
        <f t="shared" si="16"/>
        <v>0</v>
      </c>
      <c r="BT56" s="495">
        <f t="shared" si="16"/>
        <v>0</v>
      </c>
      <c r="BU56" s="495" t="str">
        <f t="shared" si="16"/>
        <v/>
      </c>
      <c r="BV56" s="495" t="str">
        <f t="shared" si="16"/>
        <v/>
      </c>
      <c r="BW56" s="495" t="str">
        <f t="shared" si="16"/>
        <v/>
      </c>
      <c r="BX56" s="495" t="str">
        <f t="shared" si="16"/>
        <v/>
      </c>
      <c r="BY56" s="495" t="str">
        <f t="shared" si="16"/>
        <v/>
      </c>
      <c r="BZ56" s="495" t="str">
        <f t="shared" si="16"/>
        <v/>
      </c>
      <c r="CA56" s="489" t="str">
        <f t="shared" si="14"/>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8">AF56</f>
        <v>-1</v>
      </c>
      <c r="AG57" s="487">
        <f t="shared" si="18"/>
        <v>-1</v>
      </c>
      <c r="AH57" s="487">
        <f t="shared" si="18"/>
        <v>-1</v>
      </c>
      <c r="AI57" s="487">
        <f t="shared" si="18"/>
        <v>-1</v>
      </c>
      <c r="AJ57" s="487">
        <f t="shared" si="18"/>
        <v>-1</v>
      </c>
      <c r="AK57" s="487">
        <f t="shared" si="18"/>
        <v>-1</v>
      </c>
      <c r="AL57" s="487">
        <f t="shared" si="18"/>
        <v>-1</v>
      </c>
      <c r="AM57" s="487">
        <f t="shared" si="18"/>
        <v>-1</v>
      </c>
      <c r="AN57" s="487">
        <f t="shared" si="18"/>
        <v>-1</v>
      </c>
      <c r="AO57" s="487">
        <f t="shared" si="18"/>
        <v>0</v>
      </c>
      <c r="AP57" s="487">
        <f t="shared" si="18"/>
        <v>0</v>
      </c>
      <c r="AQ57" s="487">
        <f t="shared" si="18"/>
        <v>0</v>
      </c>
      <c r="AR57" s="487">
        <f t="shared" si="18"/>
        <v>0</v>
      </c>
      <c r="AS57" s="487">
        <f t="shared" si="18"/>
        <v>0</v>
      </c>
      <c r="AT57" s="487">
        <f t="shared" si="18"/>
        <v>0</v>
      </c>
      <c r="AU57" s="493">
        <f t="shared" si="18"/>
        <v>0</v>
      </c>
      <c r="AV57" s="488">
        <f t="shared" si="15"/>
        <v>0</v>
      </c>
      <c r="AW57" s="487">
        <f t="shared" si="15"/>
        <v>0</v>
      </c>
      <c r="AX57" s="487">
        <f t="shared" si="15"/>
        <v>0</v>
      </c>
      <c r="AY57" s="487">
        <f t="shared" si="15"/>
        <v>0</v>
      </c>
      <c r="AZ57" s="487">
        <f t="shared" si="15"/>
        <v>0</v>
      </c>
      <c r="BA57" s="487">
        <f t="shared" si="15"/>
        <v>0</v>
      </c>
      <c r="BB57" s="487">
        <f t="shared" si="15"/>
        <v>0</v>
      </c>
      <c r="BC57" s="487">
        <f t="shared" si="15"/>
        <v>0</v>
      </c>
      <c r="BD57" s="487">
        <f t="shared" si="15"/>
        <v>0</v>
      </c>
      <c r="BE57" s="487" t="str">
        <f t="shared" si="15"/>
        <v/>
      </c>
      <c r="BF57" s="487" t="str">
        <f t="shared" si="15"/>
        <v/>
      </c>
      <c r="BG57" s="487" t="str">
        <f t="shared" si="15"/>
        <v/>
      </c>
      <c r="BH57" s="487" t="str">
        <f t="shared" si="15"/>
        <v/>
      </c>
      <c r="BI57" s="487" t="str">
        <f t="shared" si="15"/>
        <v/>
      </c>
      <c r="BJ57" s="487" t="str">
        <f t="shared" si="15"/>
        <v/>
      </c>
      <c r="BK57" s="489" t="str">
        <f t="shared" si="13"/>
        <v/>
      </c>
      <c r="BL57" s="488">
        <f t="shared" si="16"/>
        <v>0</v>
      </c>
      <c r="BM57" s="495">
        <f t="shared" si="16"/>
        <v>0</v>
      </c>
      <c r="BN57" s="495">
        <f t="shared" si="16"/>
        <v>0</v>
      </c>
      <c r="BO57" s="495">
        <f t="shared" si="16"/>
        <v>0</v>
      </c>
      <c r="BP57" s="495">
        <f t="shared" si="16"/>
        <v>0</v>
      </c>
      <c r="BQ57" s="495">
        <f t="shared" si="16"/>
        <v>0</v>
      </c>
      <c r="BR57" s="495">
        <f t="shared" si="16"/>
        <v>0</v>
      </c>
      <c r="BS57" s="495">
        <f t="shared" si="16"/>
        <v>0</v>
      </c>
      <c r="BT57" s="495">
        <f t="shared" si="16"/>
        <v>0</v>
      </c>
      <c r="BU57" s="495" t="str">
        <f t="shared" si="16"/>
        <v/>
      </c>
      <c r="BV57" s="495" t="str">
        <f t="shared" si="16"/>
        <v/>
      </c>
      <c r="BW57" s="495" t="str">
        <f t="shared" si="16"/>
        <v/>
      </c>
      <c r="BX57" s="495" t="str">
        <f t="shared" si="16"/>
        <v/>
      </c>
      <c r="BY57" s="495" t="str">
        <f t="shared" si="16"/>
        <v/>
      </c>
      <c r="BZ57" s="495" t="str">
        <f t="shared" si="16"/>
        <v/>
      </c>
      <c r="CA57" s="489" t="str">
        <f t="shared" si="14"/>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8"/>
        <v>-1</v>
      </c>
      <c r="AG58" s="487">
        <f t="shared" si="18"/>
        <v>-1</v>
      </c>
      <c r="AH58" s="487">
        <f t="shared" si="18"/>
        <v>-1</v>
      </c>
      <c r="AI58" s="487">
        <f t="shared" si="18"/>
        <v>-1</v>
      </c>
      <c r="AJ58" s="487">
        <f t="shared" si="18"/>
        <v>-1</v>
      </c>
      <c r="AK58" s="487">
        <f t="shared" si="18"/>
        <v>-1</v>
      </c>
      <c r="AL58" s="487">
        <f t="shared" si="18"/>
        <v>-1</v>
      </c>
      <c r="AM58" s="487">
        <f t="shared" si="18"/>
        <v>-1</v>
      </c>
      <c r="AN58" s="487">
        <f t="shared" si="18"/>
        <v>-1</v>
      </c>
      <c r="AO58" s="487">
        <f t="shared" si="18"/>
        <v>0</v>
      </c>
      <c r="AP58" s="487">
        <f t="shared" si="18"/>
        <v>0</v>
      </c>
      <c r="AQ58" s="487">
        <f t="shared" si="18"/>
        <v>0</v>
      </c>
      <c r="AR58" s="487">
        <f t="shared" si="18"/>
        <v>0</v>
      </c>
      <c r="AS58" s="487">
        <f t="shared" si="18"/>
        <v>0</v>
      </c>
      <c r="AT58" s="487">
        <f t="shared" si="18"/>
        <v>0</v>
      </c>
      <c r="AU58" s="493">
        <f t="shared" si="18"/>
        <v>0</v>
      </c>
      <c r="AV58" s="488">
        <f t="shared" si="15"/>
        <v>0</v>
      </c>
      <c r="AW58" s="487">
        <f t="shared" si="15"/>
        <v>0</v>
      </c>
      <c r="AX58" s="487">
        <f t="shared" si="15"/>
        <v>0</v>
      </c>
      <c r="AY58" s="487">
        <f t="shared" si="15"/>
        <v>0</v>
      </c>
      <c r="AZ58" s="487">
        <f t="shared" si="15"/>
        <v>0</v>
      </c>
      <c r="BA58" s="487">
        <f t="shared" si="15"/>
        <v>0</v>
      </c>
      <c r="BB58" s="487">
        <f t="shared" si="15"/>
        <v>0</v>
      </c>
      <c r="BC58" s="487">
        <f t="shared" si="15"/>
        <v>0</v>
      </c>
      <c r="BD58" s="487">
        <f t="shared" si="15"/>
        <v>0</v>
      </c>
      <c r="BE58" s="487" t="str">
        <f t="shared" si="15"/>
        <v/>
      </c>
      <c r="BF58" s="487" t="str">
        <f t="shared" si="15"/>
        <v/>
      </c>
      <c r="BG58" s="487" t="str">
        <f t="shared" si="15"/>
        <v/>
      </c>
      <c r="BH58" s="487" t="str">
        <f t="shared" si="15"/>
        <v/>
      </c>
      <c r="BI58" s="487" t="str">
        <f t="shared" si="15"/>
        <v/>
      </c>
      <c r="BJ58" s="487" t="str">
        <f t="shared" si="15"/>
        <v/>
      </c>
      <c r="BK58" s="489" t="str">
        <f t="shared" si="13"/>
        <v/>
      </c>
      <c r="BL58" s="488">
        <f t="shared" si="16"/>
        <v>0</v>
      </c>
      <c r="BM58" s="495">
        <f t="shared" si="16"/>
        <v>0</v>
      </c>
      <c r="BN58" s="495">
        <f t="shared" si="16"/>
        <v>0</v>
      </c>
      <c r="BO58" s="495">
        <f t="shared" si="16"/>
        <v>0</v>
      </c>
      <c r="BP58" s="495">
        <f t="shared" si="16"/>
        <v>0</v>
      </c>
      <c r="BQ58" s="495">
        <f t="shared" si="16"/>
        <v>0</v>
      </c>
      <c r="BR58" s="495">
        <f t="shared" si="16"/>
        <v>0</v>
      </c>
      <c r="BS58" s="495">
        <f t="shared" si="16"/>
        <v>0</v>
      </c>
      <c r="BT58" s="495">
        <f t="shared" si="16"/>
        <v>0</v>
      </c>
      <c r="BU58" s="495" t="str">
        <f t="shared" si="16"/>
        <v/>
      </c>
      <c r="BV58" s="495" t="str">
        <f t="shared" si="16"/>
        <v/>
      </c>
      <c r="BW58" s="495" t="str">
        <f t="shared" si="16"/>
        <v/>
      </c>
      <c r="BX58" s="495" t="str">
        <f t="shared" si="16"/>
        <v/>
      </c>
      <c r="BY58" s="495" t="str">
        <f t="shared" si="16"/>
        <v/>
      </c>
      <c r="BZ58" s="495" t="str">
        <f t="shared" si="16"/>
        <v/>
      </c>
      <c r="CA58" s="489" t="str">
        <f t="shared" si="14"/>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8"/>
        <v>-1</v>
      </c>
      <c r="AG59" s="487">
        <f t="shared" si="18"/>
        <v>-1</v>
      </c>
      <c r="AH59" s="487">
        <f t="shared" si="18"/>
        <v>-1</v>
      </c>
      <c r="AI59" s="487">
        <f t="shared" si="18"/>
        <v>-1</v>
      </c>
      <c r="AJ59" s="487">
        <f t="shared" si="18"/>
        <v>-1</v>
      </c>
      <c r="AK59" s="487">
        <f t="shared" si="18"/>
        <v>-1</v>
      </c>
      <c r="AL59" s="487">
        <f t="shared" si="18"/>
        <v>-1</v>
      </c>
      <c r="AM59" s="487">
        <f t="shared" si="18"/>
        <v>-1</v>
      </c>
      <c r="AN59" s="487">
        <f t="shared" si="18"/>
        <v>-1</v>
      </c>
      <c r="AO59" s="487">
        <f t="shared" si="18"/>
        <v>0</v>
      </c>
      <c r="AP59" s="487">
        <f t="shared" si="18"/>
        <v>0</v>
      </c>
      <c r="AQ59" s="487">
        <f t="shared" si="18"/>
        <v>0</v>
      </c>
      <c r="AR59" s="487">
        <f t="shared" si="18"/>
        <v>0</v>
      </c>
      <c r="AS59" s="487">
        <f t="shared" si="18"/>
        <v>0</v>
      </c>
      <c r="AT59" s="487">
        <f t="shared" si="18"/>
        <v>0</v>
      </c>
      <c r="AU59" s="493">
        <f t="shared" si="18"/>
        <v>0</v>
      </c>
      <c r="AV59" s="488">
        <f t="shared" si="15"/>
        <v>0</v>
      </c>
      <c r="AW59" s="487">
        <f t="shared" si="15"/>
        <v>0</v>
      </c>
      <c r="AX59" s="487">
        <f t="shared" si="15"/>
        <v>0</v>
      </c>
      <c r="AY59" s="487">
        <f t="shared" si="15"/>
        <v>0</v>
      </c>
      <c r="AZ59" s="487">
        <f t="shared" si="15"/>
        <v>0</v>
      </c>
      <c r="BA59" s="487">
        <f t="shared" si="15"/>
        <v>0</v>
      </c>
      <c r="BB59" s="487">
        <f t="shared" si="15"/>
        <v>0</v>
      </c>
      <c r="BC59" s="487">
        <f t="shared" si="15"/>
        <v>0</v>
      </c>
      <c r="BD59" s="487">
        <f t="shared" si="15"/>
        <v>0</v>
      </c>
      <c r="BE59" s="487" t="str">
        <f t="shared" si="15"/>
        <v/>
      </c>
      <c r="BF59" s="487" t="str">
        <f t="shared" si="15"/>
        <v/>
      </c>
      <c r="BG59" s="487" t="str">
        <f t="shared" si="15"/>
        <v/>
      </c>
      <c r="BH59" s="487" t="str">
        <f t="shared" si="15"/>
        <v/>
      </c>
      <c r="BI59" s="487" t="str">
        <f t="shared" si="15"/>
        <v/>
      </c>
      <c r="BJ59" s="487" t="str">
        <f t="shared" si="15"/>
        <v/>
      </c>
      <c r="BK59" s="489" t="str">
        <f t="shared" si="13"/>
        <v/>
      </c>
      <c r="BL59" s="488">
        <f t="shared" si="16"/>
        <v>0</v>
      </c>
      <c r="BM59" s="495">
        <f t="shared" si="16"/>
        <v>0</v>
      </c>
      <c r="BN59" s="495">
        <f t="shared" si="16"/>
        <v>0</v>
      </c>
      <c r="BO59" s="495">
        <f t="shared" si="16"/>
        <v>0</v>
      </c>
      <c r="BP59" s="495">
        <f t="shared" si="16"/>
        <v>0</v>
      </c>
      <c r="BQ59" s="495">
        <f t="shared" si="16"/>
        <v>0</v>
      </c>
      <c r="BR59" s="495">
        <f t="shared" si="16"/>
        <v>0</v>
      </c>
      <c r="BS59" s="495">
        <f t="shared" si="16"/>
        <v>0</v>
      </c>
      <c r="BT59" s="495">
        <f t="shared" si="16"/>
        <v>0</v>
      </c>
      <c r="BU59" s="495" t="str">
        <f t="shared" si="16"/>
        <v/>
      </c>
      <c r="BV59" s="495" t="str">
        <f t="shared" si="16"/>
        <v/>
      </c>
      <c r="BW59" s="495" t="str">
        <f t="shared" si="16"/>
        <v/>
      </c>
      <c r="BX59" s="495" t="str">
        <f t="shared" si="16"/>
        <v/>
      </c>
      <c r="BY59" s="495" t="str">
        <f t="shared" si="16"/>
        <v/>
      </c>
      <c r="BZ59" s="495" t="str">
        <f t="shared" si="16"/>
        <v/>
      </c>
      <c r="CA59" s="489" t="str">
        <f t="shared" si="14"/>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8"/>
        <v>-1</v>
      </c>
      <c r="AG60" s="487">
        <f t="shared" si="18"/>
        <v>-1</v>
      </c>
      <c r="AH60" s="487">
        <f t="shared" si="18"/>
        <v>-1</v>
      </c>
      <c r="AI60" s="487">
        <f t="shared" si="18"/>
        <v>-1</v>
      </c>
      <c r="AJ60" s="487">
        <f t="shared" si="18"/>
        <v>-1</v>
      </c>
      <c r="AK60" s="487">
        <f t="shared" si="18"/>
        <v>-1</v>
      </c>
      <c r="AL60" s="487">
        <f t="shared" si="18"/>
        <v>-1</v>
      </c>
      <c r="AM60" s="487">
        <f t="shared" si="18"/>
        <v>-1</v>
      </c>
      <c r="AN60" s="487">
        <f t="shared" si="18"/>
        <v>-1</v>
      </c>
      <c r="AO60" s="487">
        <f t="shared" si="18"/>
        <v>0</v>
      </c>
      <c r="AP60" s="487">
        <f t="shared" si="18"/>
        <v>0</v>
      </c>
      <c r="AQ60" s="487">
        <f t="shared" si="18"/>
        <v>0</v>
      </c>
      <c r="AR60" s="487">
        <f t="shared" si="18"/>
        <v>0</v>
      </c>
      <c r="AS60" s="487">
        <f t="shared" si="18"/>
        <v>0</v>
      </c>
      <c r="AT60" s="487">
        <f t="shared" si="18"/>
        <v>0</v>
      </c>
      <c r="AU60" s="493">
        <f t="shared" si="18"/>
        <v>0</v>
      </c>
      <c r="AV60" s="488">
        <f t="shared" si="15"/>
        <v>0</v>
      </c>
      <c r="AW60" s="487">
        <f t="shared" si="15"/>
        <v>0</v>
      </c>
      <c r="AX60" s="487">
        <f t="shared" si="15"/>
        <v>0</v>
      </c>
      <c r="AY60" s="487">
        <f t="shared" si="15"/>
        <v>0</v>
      </c>
      <c r="AZ60" s="487">
        <f t="shared" si="15"/>
        <v>0</v>
      </c>
      <c r="BA60" s="487">
        <f t="shared" si="15"/>
        <v>0</v>
      </c>
      <c r="BB60" s="487">
        <f t="shared" si="15"/>
        <v>0</v>
      </c>
      <c r="BC60" s="487">
        <f t="shared" si="15"/>
        <v>0</v>
      </c>
      <c r="BD60" s="487">
        <f t="shared" si="15"/>
        <v>0</v>
      </c>
      <c r="BE60" s="487" t="str">
        <f t="shared" si="15"/>
        <v/>
      </c>
      <c r="BF60" s="487" t="str">
        <f t="shared" si="15"/>
        <v/>
      </c>
      <c r="BG60" s="487" t="str">
        <f t="shared" si="15"/>
        <v/>
      </c>
      <c r="BH60" s="487" t="str">
        <f t="shared" si="15"/>
        <v/>
      </c>
      <c r="BI60" s="487" t="str">
        <f t="shared" si="15"/>
        <v/>
      </c>
      <c r="BJ60" s="487" t="str">
        <f t="shared" si="15"/>
        <v/>
      </c>
      <c r="BK60" s="489" t="str">
        <f t="shared" si="13"/>
        <v/>
      </c>
      <c r="BL60" s="488">
        <f t="shared" si="16"/>
        <v>0</v>
      </c>
      <c r="BM60" s="495">
        <f t="shared" si="16"/>
        <v>0</v>
      </c>
      <c r="BN60" s="495">
        <f t="shared" si="16"/>
        <v>0</v>
      </c>
      <c r="BO60" s="495">
        <f t="shared" si="16"/>
        <v>0</v>
      </c>
      <c r="BP60" s="495">
        <f t="shared" si="16"/>
        <v>0</v>
      </c>
      <c r="BQ60" s="495">
        <f t="shared" si="16"/>
        <v>0</v>
      </c>
      <c r="BR60" s="495">
        <f t="shared" si="16"/>
        <v>0</v>
      </c>
      <c r="BS60" s="495">
        <f t="shared" si="16"/>
        <v>0</v>
      </c>
      <c r="BT60" s="495">
        <f t="shared" si="16"/>
        <v>0</v>
      </c>
      <c r="BU60" s="495" t="str">
        <f t="shared" si="16"/>
        <v/>
      </c>
      <c r="BV60" s="495" t="str">
        <f t="shared" si="16"/>
        <v/>
      </c>
      <c r="BW60" s="495" t="str">
        <f t="shared" si="16"/>
        <v/>
      </c>
      <c r="BX60" s="495" t="str">
        <f t="shared" si="16"/>
        <v/>
      </c>
      <c r="BY60" s="495" t="str">
        <f t="shared" si="16"/>
        <v/>
      </c>
      <c r="BZ60" s="495" t="str">
        <f t="shared" si="16"/>
        <v/>
      </c>
      <c r="CA60" s="489" t="str">
        <f t="shared" si="14"/>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8"/>
        <v>-1</v>
      </c>
      <c r="AG61" s="487">
        <f t="shared" si="18"/>
        <v>-1</v>
      </c>
      <c r="AH61" s="487">
        <f t="shared" si="18"/>
        <v>-1</v>
      </c>
      <c r="AI61" s="487">
        <f t="shared" si="18"/>
        <v>-1</v>
      </c>
      <c r="AJ61" s="487">
        <f t="shared" si="18"/>
        <v>-1</v>
      </c>
      <c r="AK61" s="487">
        <f t="shared" si="18"/>
        <v>-1</v>
      </c>
      <c r="AL61" s="487">
        <f t="shared" si="18"/>
        <v>-1</v>
      </c>
      <c r="AM61" s="487">
        <f t="shared" si="18"/>
        <v>-1</v>
      </c>
      <c r="AN61" s="487">
        <f t="shared" si="18"/>
        <v>-1</v>
      </c>
      <c r="AO61" s="487">
        <f t="shared" si="18"/>
        <v>0</v>
      </c>
      <c r="AP61" s="487">
        <f t="shared" si="18"/>
        <v>0</v>
      </c>
      <c r="AQ61" s="487">
        <f t="shared" si="18"/>
        <v>0</v>
      </c>
      <c r="AR61" s="487">
        <f t="shared" si="18"/>
        <v>0</v>
      </c>
      <c r="AS61" s="487">
        <f t="shared" si="18"/>
        <v>0</v>
      </c>
      <c r="AT61" s="487">
        <f t="shared" si="18"/>
        <v>0</v>
      </c>
      <c r="AU61" s="493">
        <f t="shared" si="18"/>
        <v>0</v>
      </c>
      <c r="AV61" s="488">
        <f t="shared" si="15"/>
        <v>0</v>
      </c>
      <c r="AW61" s="487">
        <f t="shared" si="15"/>
        <v>0</v>
      </c>
      <c r="AX61" s="487">
        <f t="shared" si="15"/>
        <v>0</v>
      </c>
      <c r="AY61" s="487">
        <f t="shared" si="15"/>
        <v>0</v>
      </c>
      <c r="AZ61" s="487">
        <f t="shared" si="15"/>
        <v>0</v>
      </c>
      <c r="BA61" s="487">
        <f t="shared" si="15"/>
        <v>0</v>
      </c>
      <c r="BB61" s="487">
        <f t="shared" si="15"/>
        <v>0</v>
      </c>
      <c r="BC61" s="487">
        <f t="shared" si="15"/>
        <v>0</v>
      </c>
      <c r="BD61" s="487">
        <f t="shared" si="15"/>
        <v>0</v>
      </c>
      <c r="BE61" s="487" t="str">
        <f t="shared" si="15"/>
        <v/>
      </c>
      <c r="BF61" s="487" t="str">
        <f t="shared" si="15"/>
        <v/>
      </c>
      <c r="BG61" s="487" t="str">
        <f t="shared" si="15"/>
        <v/>
      </c>
      <c r="BH61" s="487" t="str">
        <f t="shared" si="15"/>
        <v/>
      </c>
      <c r="BI61" s="487" t="str">
        <f t="shared" si="15"/>
        <v/>
      </c>
      <c r="BJ61" s="487" t="str">
        <f t="shared" si="15"/>
        <v/>
      </c>
      <c r="BK61" s="489" t="str">
        <f t="shared" si="13"/>
        <v/>
      </c>
      <c r="BL61" s="488">
        <f t="shared" si="16"/>
        <v>0</v>
      </c>
      <c r="BM61" s="495">
        <f t="shared" si="16"/>
        <v>0</v>
      </c>
      <c r="BN61" s="495">
        <f t="shared" si="16"/>
        <v>0</v>
      </c>
      <c r="BO61" s="495">
        <f t="shared" si="16"/>
        <v>0</v>
      </c>
      <c r="BP61" s="495">
        <f t="shared" si="16"/>
        <v>0</v>
      </c>
      <c r="BQ61" s="495">
        <f t="shared" si="16"/>
        <v>0</v>
      </c>
      <c r="BR61" s="495">
        <f t="shared" si="16"/>
        <v>0</v>
      </c>
      <c r="BS61" s="495">
        <f t="shared" si="16"/>
        <v>0</v>
      </c>
      <c r="BT61" s="495">
        <f t="shared" si="16"/>
        <v>0</v>
      </c>
      <c r="BU61" s="495" t="str">
        <f t="shared" si="16"/>
        <v/>
      </c>
      <c r="BV61" s="495" t="str">
        <f t="shared" si="16"/>
        <v/>
      </c>
      <c r="BW61" s="495" t="str">
        <f t="shared" si="16"/>
        <v/>
      </c>
      <c r="BX61" s="495" t="str">
        <f t="shared" si="16"/>
        <v/>
      </c>
      <c r="BY61" s="495" t="str">
        <f t="shared" si="16"/>
        <v/>
      </c>
      <c r="BZ61" s="495" t="str">
        <f t="shared" si="16"/>
        <v/>
      </c>
      <c r="CA61" s="489" t="str">
        <f t="shared" si="14"/>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8"/>
        <v>-1</v>
      </c>
      <c r="AG62" s="487">
        <f t="shared" si="18"/>
        <v>-1</v>
      </c>
      <c r="AH62" s="487">
        <f t="shared" si="18"/>
        <v>-1</v>
      </c>
      <c r="AI62" s="487">
        <f t="shared" si="18"/>
        <v>-1</v>
      </c>
      <c r="AJ62" s="487">
        <f t="shared" si="18"/>
        <v>-1</v>
      </c>
      <c r="AK62" s="487">
        <f t="shared" si="18"/>
        <v>-1</v>
      </c>
      <c r="AL62" s="487">
        <f t="shared" si="18"/>
        <v>-1</v>
      </c>
      <c r="AM62" s="487">
        <f t="shared" si="18"/>
        <v>-1</v>
      </c>
      <c r="AN62" s="487">
        <f t="shared" si="18"/>
        <v>-1</v>
      </c>
      <c r="AO62" s="487">
        <f t="shared" si="18"/>
        <v>0</v>
      </c>
      <c r="AP62" s="487">
        <f t="shared" si="18"/>
        <v>0</v>
      </c>
      <c r="AQ62" s="487">
        <f t="shared" si="18"/>
        <v>0</v>
      </c>
      <c r="AR62" s="487">
        <f t="shared" si="18"/>
        <v>0</v>
      </c>
      <c r="AS62" s="487">
        <f t="shared" si="18"/>
        <v>0</v>
      </c>
      <c r="AT62" s="487">
        <f t="shared" si="18"/>
        <v>0</v>
      </c>
      <c r="AU62" s="493">
        <f t="shared" si="18"/>
        <v>0</v>
      </c>
      <c r="AV62" s="488">
        <f t="shared" si="15"/>
        <v>0</v>
      </c>
      <c r="AW62" s="487">
        <f t="shared" si="15"/>
        <v>0</v>
      </c>
      <c r="AX62" s="487">
        <f t="shared" si="15"/>
        <v>0</v>
      </c>
      <c r="AY62" s="487">
        <f t="shared" si="15"/>
        <v>0</v>
      </c>
      <c r="AZ62" s="487">
        <f t="shared" si="15"/>
        <v>0</v>
      </c>
      <c r="BA62" s="487">
        <f t="shared" si="15"/>
        <v>0</v>
      </c>
      <c r="BB62" s="487">
        <f t="shared" si="15"/>
        <v>0</v>
      </c>
      <c r="BC62" s="487">
        <f t="shared" si="15"/>
        <v>0</v>
      </c>
      <c r="BD62" s="487">
        <f t="shared" si="15"/>
        <v>0</v>
      </c>
      <c r="BE62" s="487" t="str">
        <f t="shared" si="15"/>
        <v/>
      </c>
      <c r="BF62" s="487" t="str">
        <f t="shared" si="15"/>
        <v/>
      </c>
      <c r="BG62" s="487" t="str">
        <f t="shared" si="15"/>
        <v/>
      </c>
      <c r="BH62" s="487" t="str">
        <f t="shared" si="15"/>
        <v/>
      </c>
      <c r="BI62" s="487" t="str">
        <f t="shared" si="15"/>
        <v/>
      </c>
      <c r="BJ62" s="487" t="str">
        <f t="shared" si="15"/>
        <v/>
      </c>
      <c r="BK62" s="489" t="str">
        <f t="shared" si="13"/>
        <v/>
      </c>
      <c r="BL62" s="488">
        <f t="shared" si="16"/>
        <v>0</v>
      </c>
      <c r="BM62" s="495">
        <f t="shared" si="16"/>
        <v>0</v>
      </c>
      <c r="BN62" s="495">
        <f t="shared" si="16"/>
        <v>0</v>
      </c>
      <c r="BO62" s="495">
        <f t="shared" si="16"/>
        <v>0</v>
      </c>
      <c r="BP62" s="495">
        <f t="shared" si="16"/>
        <v>0</v>
      </c>
      <c r="BQ62" s="495">
        <f t="shared" si="16"/>
        <v>0</v>
      </c>
      <c r="BR62" s="495">
        <f t="shared" si="16"/>
        <v>0</v>
      </c>
      <c r="BS62" s="495">
        <f t="shared" si="16"/>
        <v>0</v>
      </c>
      <c r="BT62" s="495">
        <f t="shared" si="16"/>
        <v>0</v>
      </c>
      <c r="BU62" s="495" t="str">
        <f t="shared" si="16"/>
        <v/>
      </c>
      <c r="BV62" s="495" t="str">
        <f t="shared" si="16"/>
        <v/>
      </c>
      <c r="BW62" s="495" t="str">
        <f t="shared" si="16"/>
        <v/>
      </c>
      <c r="BX62" s="495" t="str">
        <f t="shared" si="16"/>
        <v/>
      </c>
      <c r="BY62" s="495" t="str">
        <f t="shared" si="16"/>
        <v/>
      </c>
      <c r="BZ62" s="495" t="str">
        <f t="shared" si="16"/>
        <v/>
      </c>
      <c r="CA62" s="489" t="str">
        <f t="shared" si="14"/>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8"/>
        <v>-1</v>
      </c>
      <c r="AG63" s="487">
        <f t="shared" si="18"/>
        <v>-1</v>
      </c>
      <c r="AH63" s="487">
        <f t="shared" si="18"/>
        <v>-1</v>
      </c>
      <c r="AI63" s="487">
        <f t="shared" si="18"/>
        <v>-1</v>
      </c>
      <c r="AJ63" s="487">
        <f t="shared" si="18"/>
        <v>-1</v>
      </c>
      <c r="AK63" s="487">
        <f t="shared" si="18"/>
        <v>-1</v>
      </c>
      <c r="AL63" s="487">
        <f t="shared" si="18"/>
        <v>-1</v>
      </c>
      <c r="AM63" s="487">
        <f t="shared" si="18"/>
        <v>-1</v>
      </c>
      <c r="AN63" s="487">
        <f t="shared" si="18"/>
        <v>-1</v>
      </c>
      <c r="AO63" s="487">
        <f t="shared" si="18"/>
        <v>0</v>
      </c>
      <c r="AP63" s="487">
        <f t="shared" si="18"/>
        <v>0</v>
      </c>
      <c r="AQ63" s="487">
        <f t="shared" si="18"/>
        <v>0</v>
      </c>
      <c r="AR63" s="487">
        <f t="shared" si="18"/>
        <v>0</v>
      </c>
      <c r="AS63" s="487">
        <f t="shared" si="18"/>
        <v>0</v>
      </c>
      <c r="AT63" s="487">
        <f t="shared" si="18"/>
        <v>0</v>
      </c>
      <c r="AU63" s="493">
        <f t="shared" si="18"/>
        <v>0</v>
      </c>
      <c r="AV63" s="488">
        <f t="shared" si="15"/>
        <v>0</v>
      </c>
      <c r="AW63" s="487">
        <f t="shared" si="15"/>
        <v>0</v>
      </c>
      <c r="AX63" s="487">
        <f t="shared" si="15"/>
        <v>0</v>
      </c>
      <c r="AY63" s="487">
        <f t="shared" si="15"/>
        <v>0</v>
      </c>
      <c r="AZ63" s="487">
        <f t="shared" si="15"/>
        <v>0</v>
      </c>
      <c r="BA63" s="487">
        <f t="shared" si="15"/>
        <v>0</v>
      </c>
      <c r="BB63" s="487">
        <f t="shared" si="15"/>
        <v>0</v>
      </c>
      <c r="BC63" s="487">
        <f t="shared" si="15"/>
        <v>0</v>
      </c>
      <c r="BD63" s="487">
        <f t="shared" si="15"/>
        <v>0</v>
      </c>
      <c r="BE63" s="487" t="str">
        <f t="shared" si="15"/>
        <v/>
      </c>
      <c r="BF63" s="487" t="str">
        <f t="shared" si="15"/>
        <v/>
      </c>
      <c r="BG63" s="487" t="str">
        <f t="shared" si="15"/>
        <v/>
      </c>
      <c r="BH63" s="487" t="str">
        <f t="shared" si="15"/>
        <v/>
      </c>
      <c r="BI63" s="487" t="str">
        <f t="shared" si="15"/>
        <v/>
      </c>
      <c r="BJ63" s="487" t="str">
        <f t="shared" si="15"/>
        <v/>
      </c>
      <c r="BK63" s="489" t="str">
        <f t="shared" si="13"/>
        <v/>
      </c>
      <c r="BL63" s="488">
        <f t="shared" si="16"/>
        <v>0</v>
      </c>
      <c r="BM63" s="495">
        <f t="shared" si="16"/>
        <v>0</v>
      </c>
      <c r="BN63" s="495">
        <f t="shared" si="16"/>
        <v>0</v>
      </c>
      <c r="BO63" s="495">
        <f t="shared" si="16"/>
        <v>0</v>
      </c>
      <c r="BP63" s="495">
        <f t="shared" si="16"/>
        <v>0</v>
      </c>
      <c r="BQ63" s="495">
        <f t="shared" si="16"/>
        <v>0</v>
      </c>
      <c r="BR63" s="495">
        <f t="shared" si="16"/>
        <v>0</v>
      </c>
      <c r="BS63" s="495">
        <f t="shared" si="16"/>
        <v>0</v>
      </c>
      <c r="BT63" s="495">
        <f t="shared" si="16"/>
        <v>0</v>
      </c>
      <c r="BU63" s="495" t="str">
        <f t="shared" si="16"/>
        <v/>
      </c>
      <c r="BV63" s="495" t="str">
        <f t="shared" si="16"/>
        <v/>
      </c>
      <c r="BW63" s="495" t="str">
        <f t="shared" si="16"/>
        <v/>
      </c>
      <c r="BX63" s="495" t="str">
        <f t="shared" si="16"/>
        <v/>
      </c>
      <c r="BY63" s="495" t="str">
        <f t="shared" si="16"/>
        <v/>
      </c>
      <c r="BZ63" s="495" t="str">
        <f t="shared" si="16"/>
        <v/>
      </c>
      <c r="CA63" s="489" t="str">
        <f t="shared" si="14"/>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8"/>
        <v>-1</v>
      </c>
      <c r="AG64" s="487">
        <f t="shared" si="18"/>
        <v>-1</v>
      </c>
      <c r="AH64" s="487">
        <f t="shared" si="18"/>
        <v>-1</v>
      </c>
      <c r="AI64" s="487">
        <f t="shared" si="18"/>
        <v>-1</v>
      </c>
      <c r="AJ64" s="487">
        <f t="shared" si="18"/>
        <v>-1</v>
      </c>
      <c r="AK64" s="487">
        <f t="shared" si="18"/>
        <v>-1</v>
      </c>
      <c r="AL64" s="487">
        <f t="shared" si="18"/>
        <v>-1</v>
      </c>
      <c r="AM64" s="487">
        <f t="shared" si="18"/>
        <v>-1</v>
      </c>
      <c r="AN64" s="487">
        <f t="shared" si="18"/>
        <v>-1</v>
      </c>
      <c r="AO64" s="487">
        <f t="shared" si="18"/>
        <v>0</v>
      </c>
      <c r="AP64" s="487">
        <f t="shared" si="18"/>
        <v>0</v>
      </c>
      <c r="AQ64" s="487">
        <f t="shared" si="18"/>
        <v>0</v>
      </c>
      <c r="AR64" s="487">
        <f t="shared" si="18"/>
        <v>0</v>
      </c>
      <c r="AS64" s="487">
        <f t="shared" si="18"/>
        <v>0</v>
      </c>
      <c r="AT64" s="487">
        <f t="shared" si="18"/>
        <v>0</v>
      </c>
      <c r="AU64" s="493">
        <f t="shared" si="18"/>
        <v>0</v>
      </c>
      <c r="AV64" s="488">
        <f t="shared" si="15"/>
        <v>0</v>
      </c>
      <c r="AW64" s="487">
        <f t="shared" si="15"/>
        <v>0</v>
      </c>
      <c r="AX64" s="487">
        <f t="shared" si="15"/>
        <v>0</v>
      </c>
      <c r="AY64" s="487">
        <f t="shared" si="15"/>
        <v>0</v>
      </c>
      <c r="AZ64" s="487">
        <f t="shared" si="15"/>
        <v>0</v>
      </c>
      <c r="BA64" s="487">
        <f t="shared" si="15"/>
        <v>0</v>
      </c>
      <c r="BB64" s="487">
        <f t="shared" si="15"/>
        <v>0</v>
      </c>
      <c r="BC64" s="487">
        <f t="shared" si="15"/>
        <v>0</v>
      </c>
      <c r="BD64" s="487">
        <f t="shared" si="15"/>
        <v>0</v>
      </c>
      <c r="BE64" s="487" t="str">
        <f t="shared" si="15"/>
        <v/>
      </c>
      <c r="BF64" s="487" t="str">
        <f t="shared" si="15"/>
        <v/>
      </c>
      <c r="BG64" s="487" t="str">
        <f t="shared" si="15"/>
        <v/>
      </c>
      <c r="BH64" s="487" t="str">
        <f t="shared" si="15"/>
        <v/>
      </c>
      <c r="BI64" s="487" t="str">
        <f t="shared" si="15"/>
        <v/>
      </c>
      <c r="BJ64" s="487" t="str">
        <f t="shared" si="15"/>
        <v/>
      </c>
      <c r="BK64" s="489" t="str">
        <f t="shared" si="13"/>
        <v/>
      </c>
      <c r="BL64" s="488">
        <f t="shared" si="16"/>
        <v>0</v>
      </c>
      <c r="BM64" s="495">
        <f t="shared" si="16"/>
        <v>0</v>
      </c>
      <c r="BN64" s="495">
        <f t="shared" si="16"/>
        <v>0</v>
      </c>
      <c r="BO64" s="495">
        <f t="shared" si="16"/>
        <v>0</v>
      </c>
      <c r="BP64" s="495">
        <f t="shared" si="16"/>
        <v>0</v>
      </c>
      <c r="BQ64" s="495">
        <f t="shared" si="16"/>
        <v>0</v>
      </c>
      <c r="BR64" s="495">
        <f t="shared" si="16"/>
        <v>0</v>
      </c>
      <c r="BS64" s="495">
        <f t="shared" si="16"/>
        <v>0</v>
      </c>
      <c r="BT64" s="495">
        <f t="shared" si="16"/>
        <v>0</v>
      </c>
      <c r="BU64" s="495" t="str">
        <f t="shared" si="16"/>
        <v/>
      </c>
      <c r="BV64" s="495" t="str">
        <f t="shared" si="16"/>
        <v/>
      </c>
      <c r="BW64" s="495" t="str">
        <f t="shared" si="16"/>
        <v/>
      </c>
      <c r="BX64" s="495" t="str">
        <f t="shared" si="16"/>
        <v/>
      </c>
      <c r="BY64" s="495" t="str">
        <f t="shared" si="16"/>
        <v/>
      </c>
      <c r="BZ64" s="495" t="str">
        <f t="shared" si="16"/>
        <v/>
      </c>
      <c r="CA64" s="489" t="str">
        <f t="shared" si="14"/>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8"/>
        <v>-1</v>
      </c>
      <c r="AG65" s="487">
        <f t="shared" si="18"/>
        <v>-1</v>
      </c>
      <c r="AH65" s="487">
        <f t="shared" si="18"/>
        <v>-1</v>
      </c>
      <c r="AI65" s="487">
        <f t="shared" si="18"/>
        <v>-1</v>
      </c>
      <c r="AJ65" s="487">
        <f t="shared" si="18"/>
        <v>-1</v>
      </c>
      <c r="AK65" s="487">
        <f t="shared" si="18"/>
        <v>-1</v>
      </c>
      <c r="AL65" s="487">
        <f t="shared" si="18"/>
        <v>-1</v>
      </c>
      <c r="AM65" s="487">
        <f t="shared" si="18"/>
        <v>-1</v>
      </c>
      <c r="AN65" s="487">
        <f t="shared" si="18"/>
        <v>-1</v>
      </c>
      <c r="AO65" s="487">
        <f t="shared" si="18"/>
        <v>0</v>
      </c>
      <c r="AP65" s="487">
        <f t="shared" si="18"/>
        <v>0</v>
      </c>
      <c r="AQ65" s="487">
        <f t="shared" si="18"/>
        <v>0</v>
      </c>
      <c r="AR65" s="487">
        <f t="shared" si="18"/>
        <v>0</v>
      </c>
      <c r="AS65" s="487">
        <f t="shared" si="18"/>
        <v>0</v>
      </c>
      <c r="AT65" s="487">
        <f t="shared" si="18"/>
        <v>0</v>
      </c>
      <c r="AU65" s="493">
        <f t="shared" si="18"/>
        <v>0</v>
      </c>
      <c r="AV65" s="488">
        <f t="shared" si="15"/>
        <v>0</v>
      </c>
      <c r="AW65" s="487">
        <f t="shared" si="15"/>
        <v>0</v>
      </c>
      <c r="AX65" s="487">
        <f t="shared" si="15"/>
        <v>0</v>
      </c>
      <c r="AY65" s="487">
        <f t="shared" si="15"/>
        <v>0</v>
      </c>
      <c r="AZ65" s="487">
        <f t="shared" si="15"/>
        <v>0</v>
      </c>
      <c r="BA65" s="487">
        <f t="shared" si="15"/>
        <v>0</v>
      </c>
      <c r="BB65" s="487">
        <f t="shared" si="15"/>
        <v>0</v>
      </c>
      <c r="BC65" s="487">
        <f t="shared" si="15"/>
        <v>0</v>
      </c>
      <c r="BD65" s="487">
        <f t="shared" si="15"/>
        <v>0</v>
      </c>
      <c r="BE65" s="487" t="str">
        <f t="shared" si="15"/>
        <v/>
      </c>
      <c r="BF65" s="487" t="str">
        <f t="shared" si="15"/>
        <v/>
      </c>
      <c r="BG65" s="487" t="str">
        <f t="shared" si="15"/>
        <v/>
      </c>
      <c r="BH65" s="487" t="str">
        <f t="shared" si="15"/>
        <v/>
      </c>
      <c r="BI65" s="487" t="str">
        <f t="shared" si="15"/>
        <v/>
      </c>
      <c r="BJ65" s="487" t="str">
        <f t="shared" si="15"/>
        <v/>
      </c>
      <c r="BK65" s="489" t="str">
        <f t="shared" si="13"/>
        <v/>
      </c>
      <c r="BL65" s="488">
        <f t="shared" si="16"/>
        <v>0</v>
      </c>
      <c r="BM65" s="495">
        <f t="shared" si="16"/>
        <v>0</v>
      </c>
      <c r="BN65" s="495">
        <f t="shared" si="16"/>
        <v>0</v>
      </c>
      <c r="BO65" s="495">
        <f t="shared" si="16"/>
        <v>0</v>
      </c>
      <c r="BP65" s="495">
        <f t="shared" si="16"/>
        <v>0</v>
      </c>
      <c r="BQ65" s="495">
        <f t="shared" si="16"/>
        <v>0</v>
      </c>
      <c r="BR65" s="495">
        <f t="shared" si="16"/>
        <v>0</v>
      </c>
      <c r="BS65" s="495">
        <f t="shared" si="16"/>
        <v>0</v>
      </c>
      <c r="BT65" s="495">
        <f t="shared" si="16"/>
        <v>0</v>
      </c>
      <c r="BU65" s="495" t="str">
        <f t="shared" si="16"/>
        <v/>
      </c>
      <c r="BV65" s="495" t="str">
        <f t="shared" si="16"/>
        <v/>
      </c>
      <c r="BW65" s="495" t="str">
        <f t="shared" si="16"/>
        <v/>
      </c>
      <c r="BX65" s="495" t="str">
        <f t="shared" si="16"/>
        <v/>
      </c>
      <c r="BY65" s="495" t="str">
        <f t="shared" si="16"/>
        <v/>
      </c>
      <c r="BZ65" s="495" t="str">
        <f t="shared" si="16"/>
        <v/>
      </c>
      <c r="CA65" s="489" t="str">
        <f t="shared" si="14"/>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8"/>
        <v>-1</v>
      </c>
      <c r="AG66" s="487">
        <f t="shared" si="18"/>
        <v>-1</v>
      </c>
      <c r="AH66" s="487">
        <f t="shared" si="18"/>
        <v>-1</v>
      </c>
      <c r="AI66" s="487">
        <f t="shared" si="18"/>
        <v>-1</v>
      </c>
      <c r="AJ66" s="487">
        <f t="shared" si="18"/>
        <v>-1</v>
      </c>
      <c r="AK66" s="487">
        <f t="shared" si="18"/>
        <v>-1</v>
      </c>
      <c r="AL66" s="487">
        <f t="shared" si="18"/>
        <v>-1</v>
      </c>
      <c r="AM66" s="487">
        <f t="shared" si="18"/>
        <v>-1</v>
      </c>
      <c r="AN66" s="487">
        <f t="shared" si="18"/>
        <v>-1</v>
      </c>
      <c r="AO66" s="487">
        <f t="shared" si="18"/>
        <v>0</v>
      </c>
      <c r="AP66" s="487">
        <f t="shared" si="18"/>
        <v>0</v>
      </c>
      <c r="AQ66" s="487">
        <f t="shared" si="18"/>
        <v>0</v>
      </c>
      <c r="AR66" s="487">
        <f t="shared" si="18"/>
        <v>0</v>
      </c>
      <c r="AS66" s="487">
        <f t="shared" si="18"/>
        <v>0</v>
      </c>
      <c r="AT66" s="487">
        <f t="shared" si="18"/>
        <v>0</v>
      </c>
      <c r="AU66" s="493">
        <f t="shared" si="18"/>
        <v>0</v>
      </c>
      <c r="AV66" s="488">
        <f t="shared" si="15"/>
        <v>0</v>
      </c>
      <c r="AW66" s="487">
        <f t="shared" si="15"/>
        <v>0</v>
      </c>
      <c r="AX66" s="487">
        <f t="shared" si="15"/>
        <v>0</v>
      </c>
      <c r="AY66" s="487">
        <f t="shared" si="15"/>
        <v>0</v>
      </c>
      <c r="AZ66" s="487">
        <f t="shared" si="15"/>
        <v>0</v>
      </c>
      <c r="BA66" s="487">
        <f t="shared" si="15"/>
        <v>0</v>
      </c>
      <c r="BB66" s="487">
        <f t="shared" si="15"/>
        <v>0</v>
      </c>
      <c r="BC66" s="487">
        <f t="shared" si="15"/>
        <v>0</v>
      </c>
      <c r="BD66" s="487">
        <f t="shared" si="15"/>
        <v>0</v>
      </c>
      <c r="BE66" s="487" t="str">
        <f t="shared" si="15"/>
        <v/>
      </c>
      <c r="BF66" s="487" t="str">
        <f t="shared" si="15"/>
        <v/>
      </c>
      <c r="BG66" s="487" t="str">
        <f t="shared" si="15"/>
        <v/>
      </c>
      <c r="BH66" s="487" t="str">
        <f t="shared" si="15"/>
        <v/>
      </c>
      <c r="BI66" s="487" t="str">
        <f t="shared" si="15"/>
        <v/>
      </c>
      <c r="BJ66" s="487" t="str">
        <f t="shared" si="15"/>
        <v/>
      </c>
      <c r="BK66" s="489" t="str">
        <f t="shared" si="13"/>
        <v/>
      </c>
      <c r="BL66" s="488">
        <f t="shared" si="16"/>
        <v>0</v>
      </c>
      <c r="BM66" s="495">
        <f t="shared" si="16"/>
        <v>0</v>
      </c>
      <c r="BN66" s="495">
        <f t="shared" si="16"/>
        <v>0</v>
      </c>
      <c r="BO66" s="495">
        <f t="shared" si="16"/>
        <v>0</v>
      </c>
      <c r="BP66" s="495">
        <f t="shared" si="16"/>
        <v>0</v>
      </c>
      <c r="BQ66" s="495">
        <f t="shared" si="16"/>
        <v>0</v>
      </c>
      <c r="BR66" s="495">
        <f t="shared" si="16"/>
        <v>0</v>
      </c>
      <c r="BS66" s="495">
        <f t="shared" si="16"/>
        <v>0</v>
      </c>
      <c r="BT66" s="495">
        <f t="shared" si="16"/>
        <v>0</v>
      </c>
      <c r="BU66" s="495" t="str">
        <f t="shared" si="16"/>
        <v/>
      </c>
      <c r="BV66" s="495" t="str">
        <f t="shared" si="16"/>
        <v/>
      </c>
      <c r="BW66" s="495" t="str">
        <f t="shared" si="16"/>
        <v/>
      </c>
      <c r="BX66" s="495" t="str">
        <f t="shared" si="16"/>
        <v/>
      </c>
      <c r="BY66" s="495" t="str">
        <f t="shared" si="16"/>
        <v/>
      </c>
      <c r="BZ66" s="495" t="str">
        <f t="shared" si="16"/>
        <v/>
      </c>
      <c r="CA66" s="489" t="str">
        <f t="shared" si="14"/>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8"/>
        <v>-1</v>
      </c>
      <c r="AG67" s="487">
        <f t="shared" si="18"/>
        <v>-1</v>
      </c>
      <c r="AH67" s="487">
        <f t="shared" si="18"/>
        <v>-1</v>
      </c>
      <c r="AI67" s="487">
        <f t="shared" si="18"/>
        <v>-1</v>
      </c>
      <c r="AJ67" s="487">
        <f t="shared" si="18"/>
        <v>-1</v>
      </c>
      <c r="AK67" s="487">
        <f t="shared" si="18"/>
        <v>-1</v>
      </c>
      <c r="AL67" s="487">
        <f t="shared" si="18"/>
        <v>-1</v>
      </c>
      <c r="AM67" s="487">
        <f t="shared" si="18"/>
        <v>-1</v>
      </c>
      <c r="AN67" s="487">
        <f t="shared" si="18"/>
        <v>-1</v>
      </c>
      <c r="AO67" s="487">
        <f t="shared" si="18"/>
        <v>0</v>
      </c>
      <c r="AP67" s="487">
        <f t="shared" si="18"/>
        <v>0</v>
      </c>
      <c r="AQ67" s="487">
        <f t="shared" si="18"/>
        <v>0</v>
      </c>
      <c r="AR67" s="487">
        <f t="shared" si="18"/>
        <v>0</v>
      </c>
      <c r="AS67" s="487">
        <f t="shared" si="18"/>
        <v>0</v>
      </c>
      <c r="AT67" s="487">
        <f t="shared" si="18"/>
        <v>0</v>
      </c>
      <c r="AU67" s="493">
        <f t="shared" si="18"/>
        <v>0</v>
      </c>
      <c r="AV67" s="488">
        <f t="shared" si="15"/>
        <v>0</v>
      </c>
      <c r="AW67" s="487">
        <f t="shared" si="15"/>
        <v>0</v>
      </c>
      <c r="AX67" s="487">
        <f t="shared" si="15"/>
        <v>0</v>
      </c>
      <c r="AY67" s="487">
        <f t="shared" si="15"/>
        <v>0</v>
      </c>
      <c r="AZ67" s="487">
        <f t="shared" si="15"/>
        <v>0</v>
      </c>
      <c r="BA67" s="487">
        <f t="shared" si="15"/>
        <v>0</v>
      </c>
      <c r="BB67" s="487">
        <f t="shared" si="15"/>
        <v>0</v>
      </c>
      <c r="BC67" s="487">
        <f t="shared" si="15"/>
        <v>0</v>
      </c>
      <c r="BD67" s="487">
        <f t="shared" si="15"/>
        <v>0</v>
      </c>
      <c r="BE67" s="487" t="str">
        <f t="shared" si="15"/>
        <v/>
      </c>
      <c r="BF67" s="487" t="str">
        <f t="shared" si="15"/>
        <v/>
      </c>
      <c r="BG67" s="487" t="str">
        <f t="shared" si="15"/>
        <v/>
      </c>
      <c r="BH67" s="487" t="str">
        <f t="shared" si="15"/>
        <v/>
      </c>
      <c r="BI67" s="487" t="str">
        <f t="shared" si="15"/>
        <v/>
      </c>
      <c r="BJ67" s="487" t="str">
        <f t="shared" si="15"/>
        <v/>
      </c>
      <c r="BK67" s="489" t="str">
        <f t="shared" si="13"/>
        <v/>
      </c>
      <c r="BL67" s="488">
        <f t="shared" si="16"/>
        <v>0</v>
      </c>
      <c r="BM67" s="495">
        <f t="shared" si="16"/>
        <v>0</v>
      </c>
      <c r="BN67" s="495">
        <f t="shared" si="16"/>
        <v>0</v>
      </c>
      <c r="BO67" s="495">
        <f t="shared" si="16"/>
        <v>0</v>
      </c>
      <c r="BP67" s="495">
        <f t="shared" si="16"/>
        <v>0</v>
      </c>
      <c r="BQ67" s="495">
        <f t="shared" si="16"/>
        <v>0</v>
      </c>
      <c r="BR67" s="495">
        <f t="shared" si="16"/>
        <v>0</v>
      </c>
      <c r="BS67" s="495">
        <f t="shared" si="16"/>
        <v>0</v>
      </c>
      <c r="BT67" s="495">
        <f t="shared" si="16"/>
        <v>0</v>
      </c>
      <c r="BU67" s="495" t="str">
        <f t="shared" si="16"/>
        <v/>
      </c>
      <c r="BV67" s="495" t="str">
        <f t="shared" si="16"/>
        <v/>
      </c>
      <c r="BW67" s="495" t="str">
        <f t="shared" si="16"/>
        <v/>
      </c>
      <c r="BX67" s="495" t="str">
        <f t="shared" si="16"/>
        <v/>
      </c>
      <c r="BY67" s="495" t="str">
        <f t="shared" si="16"/>
        <v/>
      </c>
      <c r="BZ67" s="495" t="str">
        <f t="shared" si="16"/>
        <v/>
      </c>
      <c r="CA67" s="489" t="str">
        <f t="shared" si="14"/>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8"/>
        <v>-1</v>
      </c>
      <c r="AG68" s="762">
        <f t="shared" si="18"/>
        <v>-1</v>
      </c>
      <c r="AH68" s="762">
        <f t="shared" si="18"/>
        <v>-1</v>
      </c>
      <c r="AI68" s="762">
        <f t="shared" si="18"/>
        <v>-1</v>
      </c>
      <c r="AJ68" s="762">
        <f t="shared" si="18"/>
        <v>-1</v>
      </c>
      <c r="AK68" s="762">
        <f t="shared" si="18"/>
        <v>-1</v>
      </c>
      <c r="AL68" s="762">
        <f t="shared" si="18"/>
        <v>-1</v>
      </c>
      <c r="AM68" s="762">
        <f t="shared" si="18"/>
        <v>-1</v>
      </c>
      <c r="AN68" s="762">
        <f t="shared" si="18"/>
        <v>-1</v>
      </c>
      <c r="AO68" s="762">
        <f t="shared" si="18"/>
        <v>0</v>
      </c>
      <c r="AP68" s="762">
        <f t="shared" si="18"/>
        <v>0</v>
      </c>
      <c r="AQ68" s="762">
        <f t="shared" si="18"/>
        <v>0</v>
      </c>
      <c r="AR68" s="762">
        <f t="shared" si="18"/>
        <v>0</v>
      </c>
      <c r="AS68" s="762">
        <f t="shared" si="18"/>
        <v>0</v>
      </c>
      <c r="AT68" s="762">
        <f t="shared" si="18"/>
        <v>0</v>
      </c>
      <c r="AU68" s="763">
        <f t="shared" si="18"/>
        <v>0</v>
      </c>
      <c r="AV68" s="490">
        <f t="shared" si="15"/>
        <v>0</v>
      </c>
      <c r="AW68" s="491">
        <f t="shared" si="15"/>
        <v>0</v>
      </c>
      <c r="AX68" s="491">
        <f t="shared" si="15"/>
        <v>0</v>
      </c>
      <c r="AY68" s="491">
        <f t="shared" si="15"/>
        <v>0</v>
      </c>
      <c r="AZ68" s="491">
        <f t="shared" si="15"/>
        <v>0</v>
      </c>
      <c r="BA68" s="491">
        <f t="shared" si="15"/>
        <v>0</v>
      </c>
      <c r="BB68" s="491">
        <f t="shared" si="15"/>
        <v>0</v>
      </c>
      <c r="BC68" s="491">
        <f t="shared" si="15"/>
        <v>0</v>
      </c>
      <c r="BD68" s="491">
        <f t="shared" si="15"/>
        <v>0</v>
      </c>
      <c r="BE68" s="491" t="str">
        <f t="shared" si="15"/>
        <v/>
      </c>
      <c r="BF68" s="491" t="str">
        <f t="shared" si="15"/>
        <v/>
      </c>
      <c r="BG68" s="491" t="str">
        <f t="shared" si="15"/>
        <v/>
      </c>
      <c r="BH68" s="491" t="str">
        <f t="shared" si="15"/>
        <v/>
      </c>
      <c r="BI68" s="491" t="str">
        <f t="shared" si="15"/>
        <v/>
      </c>
      <c r="BJ68" s="491" t="str">
        <f t="shared" si="15"/>
        <v/>
      </c>
      <c r="BK68" s="492" t="str">
        <f t="shared" si="13"/>
        <v/>
      </c>
      <c r="BL68" s="490">
        <f t="shared" si="16"/>
        <v>0</v>
      </c>
      <c r="BM68" s="496">
        <f t="shared" si="16"/>
        <v>0</v>
      </c>
      <c r="BN68" s="496">
        <f t="shared" si="16"/>
        <v>0</v>
      </c>
      <c r="BO68" s="496">
        <f t="shared" si="16"/>
        <v>0</v>
      </c>
      <c r="BP68" s="496">
        <f t="shared" si="16"/>
        <v>0</v>
      </c>
      <c r="BQ68" s="496">
        <f t="shared" si="16"/>
        <v>0</v>
      </c>
      <c r="BR68" s="496">
        <f t="shared" si="16"/>
        <v>0</v>
      </c>
      <c r="BS68" s="496">
        <f t="shared" si="16"/>
        <v>0</v>
      </c>
      <c r="BT68" s="496">
        <f t="shared" si="16"/>
        <v>0</v>
      </c>
      <c r="BU68" s="496" t="str">
        <f t="shared" si="16"/>
        <v/>
      </c>
      <c r="BV68" s="496" t="str">
        <f t="shared" si="16"/>
        <v/>
      </c>
      <c r="BW68" s="496" t="str">
        <f t="shared" si="16"/>
        <v/>
      </c>
      <c r="BX68" s="496" t="str">
        <f t="shared" si="16"/>
        <v/>
      </c>
      <c r="BY68" s="496" t="str">
        <f t="shared" si="16"/>
        <v/>
      </c>
      <c r="BZ68" s="496" t="str">
        <f t="shared" si="16"/>
        <v/>
      </c>
      <c r="CA68" s="492" t="str">
        <f t="shared" si="14"/>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ICM</v>
      </c>
      <c r="AG70" s="768" t="str">
        <f t="shared" ref="AG70:CA70" si="19">AG6</f>
        <v>kICM</v>
      </c>
      <c r="AH70" s="768" t="str">
        <f t="shared" si="19"/>
        <v>pICM</v>
      </c>
      <c r="AI70" s="768" t="str">
        <f t="shared" si="19"/>
        <v>aICM</v>
      </c>
      <c r="AJ70" s="768" t="str">
        <f t="shared" si="19"/>
        <v>venICM</v>
      </c>
      <c r="AK70" s="768" t="str">
        <f t="shared" si="19"/>
        <v>subICM</v>
      </c>
      <c r="AL70" s="768" t="str">
        <f t="shared" si="19"/>
        <v>devICM</v>
      </c>
      <c r="AM70" s="768" t="str">
        <f t="shared" si="19"/>
        <v>quaICM</v>
      </c>
      <c r="AN70" s="768" t="str">
        <f t="shared" si="19"/>
        <v>prdICM</v>
      </c>
      <c r="AO70" s="768" t="str">
        <f t="shared" si="19"/>
        <v>Product 10</v>
      </c>
      <c r="AP70" s="768" t="str">
        <f t="shared" si="19"/>
        <v>Product 11</v>
      </c>
      <c r="AQ70" s="768" t="str">
        <f t="shared" si="19"/>
        <v>Product 12</v>
      </c>
      <c r="AR70" s="768" t="str">
        <f t="shared" si="19"/>
        <v>Product 13</v>
      </c>
      <c r="AS70" s="768" t="str">
        <f t="shared" si="19"/>
        <v>Product 14</v>
      </c>
      <c r="AT70" s="768" t="str">
        <f t="shared" si="19"/>
        <v>Product 15</v>
      </c>
      <c r="AU70" s="769" t="str">
        <f t="shared" si="19"/>
        <v>Product 16</v>
      </c>
      <c r="AV70" s="746" t="str">
        <f t="shared" si="19"/>
        <v>ICM</v>
      </c>
      <c r="AW70" s="747" t="str">
        <f t="shared" si="19"/>
        <v>kICM</v>
      </c>
      <c r="AX70" s="747" t="str">
        <f t="shared" si="19"/>
        <v>pICM</v>
      </c>
      <c r="AY70" s="747" t="str">
        <f t="shared" si="19"/>
        <v>aICM</v>
      </c>
      <c r="AZ70" s="747" t="str">
        <f t="shared" si="19"/>
        <v>venICM</v>
      </c>
      <c r="BA70" s="747" t="str">
        <f t="shared" si="19"/>
        <v>subICM</v>
      </c>
      <c r="BB70" s="747" t="str">
        <f t="shared" si="19"/>
        <v>devICM</v>
      </c>
      <c r="BC70" s="747" t="str">
        <f t="shared" si="19"/>
        <v>quaICM</v>
      </c>
      <c r="BD70" s="747" t="str">
        <f t="shared" si="19"/>
        <v>prdICM</v>
      </c>
      <c r="BE70" s="747" t="str">
        <f t="shared" si="19"/>
        <v>Product 10</v>
      </c>
      <c r="BF70" s="747" t="str">
        <f t="shared" si="19"/>
        <v>Product 11</v>
      </c>
      <c r="BG70" s="747" t="str">
        <f t="shared" si="19"/>
        <v>Product 12</v>
      </c>
      <c r="BH70" s="747" t="str">
        <f t="shared" si="19"/>
        <v>Product 13</v>
      </c>
      <c r="BI70" s="747" t="str">
        <f t="shared" si="19"/>
        <v>Product 14</v>
      </c>
      <c r="BJ70" s="747" t="str">
        <f t="shared" si="19"/>
        <v>Product 15</v>
      </c>
      <c r="BK70" s="748" t="str">
        <f t="shared" si="19"/>
        <v>Product 16</v>
      </c>
      <c r="BL70" s="755" t="str">
        <f t="shared" si="19"/>
        <v>ICM</v>
      </c>
      <c r="BM70" s="747" t="str">
        <f t="shared" si="19"/>
        <v>kICM</v>
      </c>
      <c r="BN70" s="747" t="str">
        <f t="shared" si="19"/>
        <v>pICM</v>
      </c>
      <c r="BO70" s="747" t="str">
        <f t="shared" si="19"/>
        <v>aICM</v>
      </c>
      <c r="BP70" s="747" t="str">
        <f t="shared" si="19"/>
        <v>venICM</v>
      </c>
      <c r="BQ70" s="747" t="str">
        <f t="shared" si="19"/>
        <v>subICM</v>
      </c>
      <c r="BR70" s="747" t="str">
        <f t="shared" si="19"/>
        <v>devICM</v>
      </c>
      <c r="BS70" s="747" t="str">
        <f t="shared" si="19"/>
        <v>quaICM</v>
      </c>
      <c r="BT70" s="747" t="str">
        <f t="shared" si="19"/>
        <v>prdICM</v>
      </c>
      <c r="BU70" s="747" t="str">
        <f t="shared" si="19"/>
        <v>Product 10</v>
      </c>
      <c r="BV70" s="747" t="str">
        <f t="shared" si="19"/>
        <v>Product 11</v>
      </c>
      <c r="BW70" s="747" t="str">
        <f t="shared" si="19"/>
        <v>Product 12</v>
      </c>
      <c r="BX70" s="747" t="str">
        <f t="shared" si="19"/>
        <v>Product 13</v>
      </c>
      <c r="BY70" s="747" t="str">
        <f t="shared" si="19"/>
        <v>Product 14</v>
      </c>
      <c r="BZ70" s="747" t="str">
        <f t="shared" si="19"/>
        <v>Product 15</v>
      </c>
      <c r="CA70" s="748" t="str">
        <f t="shared" si="19"/>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0</v>
      </c>
      <c r="AP71" s="765">
        <v>0</v>
      </c>
      <c r="AQ71" s="765">
        <v>0</v>
      </c>
      <c r="AR71" s="765">
        <v>0</v>
      </c>
      <c r="AS71" s="765">
        <v>0</v>
      </c>
      <c r="AT71" s="765">
        <v>0</v>
      </c>
      <c r="AU71" s="766">
        <v>0</v>
      </c>
      <c r="AV71" s="752" t="str">
        <f>IF(AF71,IFERROR(LEFT($V71,SEARCH(" (",$V71)-1),$V71),"")</f>
        <v>tbd</v>
      </c>
      <c r="AW71" s="753" t="str">
        <f t="shared" ref="AW71:BK86" si="20">IF(AG71,IFERROR(LEFT($V71,SEARCH(" (",$V71)-1),$V71),"")</f>
        <v>tbd</v>
      </c>
      <c r="AX71" s="753" t="str">
        <f t="shared" si="20"/>
        <v>tbd</v>
      </c>
      <c r="AY71" s="753" t="str">
        <f t="shared" si="20"/>
        <v>tbd</v>
      </c>
      <c r="AZ71" s="753" t="str">
        <f t="shared" si="20"/>
        <v>tbd</v>
      </c>
      <c r="BA71" s="753" t="str">
        <f t="shared" si="20"/>
        <v>tbd</v>
      </c>
      <c r="BB71" s="753" t="str">
        <f t="shared" si="20"/>
        <v>tbd</v>
      </c>
      <c r="BC71" s="753" t="str">
        <f t="shared" si="20"/>
        <v>tbd</v>
      </c>
      <c r="BD71" s="753" t="str">
        <f t="shared" si="20"/>
        <v>tbd</v>
      </c>
      <c r="BE71" s="753" t="str">
        <f t="shared" si="20"/>
        <v/>
      </c>
      <c r="BF71" s="753" t="str">
        <f t="shared" si="20"/>
        <v/>
      </c>
      <c r="BG71" s="753" t="str">
        <f t="shared" si="20"/>
        <v/>
      </c>
      <c r="BH71" s="753" t="str">
        <f t="shared" si="20"/>
        <v/>
      </c>
      <c r="BI71" s="753" t="str">
        <f t="shared" si="20"/>
        <v/>
      </c>
      <c r="BJ71" s="753" t="str">
        <f t="shared" si="20"/>
        <v/>
      </c>
      <c r="BK71" s="754" t="str">
        <f t="shared" si="20"/>
        <v/>
      </c>
      <c r="BL71" s="752">
        <f>IF(AF71,IFERROR(LEFT($W71,SEARCH(" (",$W71)-1),$W71),"")</f>
        <v>0</v>
      </c>
      <c r="BM71" s="757">
        <f t="shared" ref="BM71:CA86" si="21">IF(AG71,IFERROR(LEFT($W71,SEARCH(" (",$W71)-1),$W71),"")</f>
        <v>0</v>
      </c>
      <c r="BN71" s="757">
        <f t="shared" si="21"/>
        <v>0</v>
      </c>
      <c r="BO71" s="757">
        <f t="shared" si="21"/>
        <v>0</v>
      </c>
      <c r="BP71" s="757">
        <f t="shared" si="21"/>
        <v>0</v>
      </c>
      <c r="BQ71" s="757">
        <f t="shared" si="21"/>
        <v>0</v>
      </c>
      <c r="BR71" s="757">
        <f t="shared" si="21"/>
        <v>0</v>
      </c>
      <c r="BS71" s="757">
        <f t="shared" si="21"/>
        <v>0</v>
      </c>
      <c r="BT71" s="757">
        <f t="shared" si="21"/>
        <v>0</v>
      </c>
      <c r="BU71" s="757" t="str">
        <f t="shared" si="21"/>
        <v/>
      </c>
      <c r="BV71" s="757" t="str">
        <f t="shared" si="21"/>
        <v/>
      </c>
      <c r="BW71" s="757" t="str">
        <f t="shared" si="21"/>
        <v/>
      </c>
      <c r="BX71" s="757" t="str">
        <f t="shared" si="21"/>
        <v/>
      </c>
      <c r="BY71" s="757" t="str">
        <f t="shared" si="21"/>
        <v/>
      </c>
      <c r="BZ71" s="757" t="str">
        <f t="shared" si="21"/>
        <v/>
      </c>
      <c r="CA71" s="758" t="str">
        <f t="shared" si="21"/>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0</v>
      </c>
      <c r="AP72" s="487">
        <v>0</v>
      </c>
      <c r="AQ72" s="487">
        <v>0</v>
      </c>
      <c r="AR72" s="487">
        <v>0</v>
      </c>
      <c r="AS72" s="487">
        <v>0</v>
      </c>
      <c r="AT72" s="487">
        <v>0</v>
      </c>
      <c r="AU72" s="493">
        <v>0</v>
      </c>
      <c r="AV72" s="488" t="str">
        <f t="shared" ref="AV72:BK101" si="22">IF(AF72,IFERROR(LEFT($V72,SEARCH(" (",$V72)-1),$V72),"")</f>
        <v>tbd</v>
      </c>
      <c r="AW72" s="487" t="str">
        <f t="shared" si="20"/>
        <v>tbd</v>
      </c>
      <c r="AX72" s="487" t="str">
        <f t="shared" si="20"/>
        <v>tbd</v>
      </c>
      <c r="AY72" s="487" t="str">
        <f t="shared" si="20"/>
        <v>tbd</v>
      </c>
      <c r="AZ72" s="487" t="str">
        <f t="shared" si="20"/>
        <v>tbd</v>
      </c>
      <c r="BA72" s="487" t="str">
        <f t="shared" si="20"/>
        <v>tbd</v>
      </c>
      <c r="BB72" s="487" t="str">
        <f t="shared" si="20"/>
        <v>tbd</v>
      </c>
      <c r="BC72" s="487" t="str">
        <f t="shared" si="20"/>
        <v>tbd</v>
      </c>
      <c r="BD72" s="487" t="str">
        <f t="shared" si="20"/>
        <v>tbd</v>
      </c>
      <c r="BE72" s="487" t="str">
        <f t="shared" si="20"/>
        <v/>
      </c>
      <c r="BF72" s="487" t="str">
        <f t="shared" si="20"/>
        <v/>
      </c>
      <c r="BG72" s="487" t="str">
        <f t="shared" si="20"/>
        <v/>
      </c>
      <c r="BH72" s="487" t="str">
        <f t="shared" si="20"/>
        <v/>
      </c>
      <c r="BI72" s="487" t="str">
        <f t="shared" si="20"/>
        <v/>
      </c>
      <c r="BJ72" s="487" t="str">
        <f t="shared" si="20"/>
        <v/>
      </c>
      <c r="BK72" s="489" t="str">
        <f t="shared" si="20"/>
        <v/>
      </c>
      <c r="BL72" s="488">
        <f t="shared" ref="BL72:CA101" si="23">IF(AF72,IFERROR(LEFT($W72,SEARCH(" (",$W72)-1),$W72),"")</f>
        <v>0</v>
      </c>
      <c r="BM72" s="495">
        <f t="shared" si="21"/>
        <v>0</v>
      </c>
      <c r="BN72" s="495">
        <f t="shared" si="21"/>
        <v>0</v>
      </c>
      <c r="BO72" s="495">
        <f t="shared" si="21"/>
        <v>0</v>
      </c>
      <c r="BP72" s="495">
        <f t="shared" si="21"/>
        <v>0</v>
      </c>
      <c r="BQ72" s="495">
        <f t="shared" si="21"/>
        <v>0</v>
      </c>
      <c r="BR72" s="495">
        <f t="shared" si="21"/>
        <v>0</v>
      </c>
      <c r="BS72" s="495">
        <f t="shared" si="21"/>
        <v>0</v>
      </c>
      <c r="BT72" s="495">
        <f t="shared" si="21"/>
        <v>0</v>
      </c>
      <c r="BU72" s="495" t="str">
        <f t="shared" si="21"/>
        <v/>
      </c>
      <c r="BV72" s="495" t="str">
        <f t="shared" si="21"/>
        <v/>
      </c>
      <c r="BW72" s="495" t="str">
        <f t="shared" si="21"/>
        <v/>
      </c>
      <c r="BX72" s="495" t="str">
        <f t="shared" si="21"/>
        <v/>
      </c>
      <c r="BY72" s="495" t="str">
        <f t="shared" si="21"/>
        <v/>
      </c>
      <c r="BZ72" s="495" t="str">
        <f t="shared" si="21"/>
        <v/>
      </c>
      <c r="CA72" s="759" t="str">
        <f t="shared" si="21"/>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0</v>
      </c>
      <c r="AP73" s="487">
        <v>0</v>
      </c>
      <c r="AQ73" s="487">
        <v>0</v>
      </c>
      <c r="AR73" s="487">
        <v>0</v>
      </c>
      <c r="AS73" s="487">
        <v>0</v>
      </c>
      <c r="AT73" s="487">
        <v>0</v>
      </c>
      <c r="AU73" s="493">
        <v>0</v>
      </c>
      <c r="AV73" s="488" t="str">
        <f t="shared" si="22"/>
        <v>tbd</v>
      </c>
      <c r="AW73" s="487" t="str">
        <f t="shared" si="20"/>
        <v>tbd</v>
      </c>
      <c r="AX73" s="487" t="str">
        <f t="shared" si="20"/>
        <v>tbd</v>
      </c>
      <c r="AY73" s="487" t="str">
        <f t="shared" si="20"/>
        <v>tbd</v>
      </c>
      <c r="AZ73" s="487" t="str">
        <f t="shared" si="20"/>
        <v>tbd</v>
      </c>
      <c r="BA73" s="487" t="str">
        <f t="shared" si="20"/>
        <v>tbd</v>
      </c>
      <c r="BB73" s="487" t="str">
        <f t="shared" si="20"/>
        <v>tbd</v>
      </c>
      <c r="BC73" s="487" t="str">
        <f t="shared" si="20"/>
        <v>tbd</v>
      </c>
      <c r="BD73" s="487" t="str">
        <f t="shared" si="20"/>
        <v>tbd</v>
      </c>
      <c r="BE73" s="487" t="str">
        <f t="shared" si="20"/>
        <v/>
      </c>
      <c r="BF73" s="487" t="str">
        <f t="shared" si="20"/>
        <v/>
      </c>
      <c r="BG73" s="487" t="str">
        <f t="shared" si="20"/>
        <v/>
      </c>
      <c r="BH73" s="487" t="str">
        <f t="shared" si="20"/>
        <v/>
      </c>
      <c r="BI73" s="487" t="str">
        <f t="shared" si="20"/>
        <v/>
      </c>
      <c r="BJ73" s="487" t="str">
        <f t="shared" si="20"/>
        <v/>
      </c>
      <c r="BK73" s="489" t="str">
        <f t="shared" si="20"/>
        <v/>
      </c>
      <c r="BL73" s="488">
        <f t="shared" si="23"/>
        <v>0</v>
      </c>
      <c r="BM73" s="495">
        <f t="shared" si="21"/>
        <v>0</v>
      </c>
      <c r="BN73" s="495">
        <f t="shared" si="21"/>
        <v>0</v>
      </c>
      <c r="BO73" s="495">
        <f t="shared" si="21"/>
        <v>0</v>
      </c>
      <c r="BP73" s="495">
        <f t="shared" si="21"/>
        <v>0</v>
      </c>
      <c r="BQ73" s="495">
        <f t="shared" si="21"/>
        <v>0</v>
      </c>
      <c r="BR73" s="495">
        <f t="shared" si="21"/>
        <v>0</v>
      </c>
      <c r="BS73" s="495">
        <f t="shared" si="21"/>
        <v>0</v>
      </c>
      <c r="BT73" s="495">
        <f t="shared" si="21"/>
        <v>0</v>
      </c>
      <c r="BU73" s="495" t="str">
        <f t="shared" si="21"/>
        <v/>
      </c>
      <c r="BV73" s="495" t="str">
        <f t="shared" si="21"/>
        <v/>
      </c>
      <c r="BW73" s="495" t="str">
        <f t="shared" si="21"/>
        <v/>
      </c>
      <c r="BX73" s="495" t="str">
        <f t="shared" si="21"/>
        <v/>
      </c>
      <c r="BY73" s="495" t="str">
        <f t="shared" si="21"/>
        <v/>
      </c>
      <c r="BZ73" s="495" t="str">
        <f t="shared" si="21"/>
        <v/>
      </c>
      <c r="CA73" s="759" t="str">
        <f t="shared" si="21"/>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0</v>
      </c>
      <c r="AP74" s="487">
        <v>0</v>
      </c>
      <c r="AQ74" s="487">
        <v>0</v>
      </c>
      <c r="AR74" s="487">
        <v>0</v>
      </c>
      <c r="AS74" s="487">
        <v>0</v>
      </c>
      <c r="AT74" s="487">
        <v>0</v>
      </c>
      <c r="AU74" s="493">
        <v>0</v>
      </c>
      <c r="AV74" s="488" t="str">
        <f t="shared" si="22"/>
        <v>tbd</v>
      </c>
      <c r="AW74" s="487" t="str">
        <f t="shared" si="20"/>
        <v>tbd</v>
      </c>
      <c r="AX74" s="487" t="str">
        <f t="shared" si="20"/>
        <v>tbd</v>
      </c>
      <c r="AY74" s="487" t="str">
        <f t="shared" si="20"/>
        <v>tbd</v>
      </c>
      <c r="AZ74" s="487" t="str">
        <f t="shared" si="20"/>
        <v>tbd</v>
      </c>
      <c r="BA74" s="487" t="str">
        <f t="shared" si="20"/>
        <v>tbd</v>
      </c>
      <c r="BB74" s="487" t="str">
        <f t="shared" si="20"/>
        <v>tbd</v>
      </c>
      <c r="BC74" s="487" t="str">
        <f t="shared" si="20"/>
        <v>tbd</v>
      </c>
      <c r="BD74" s="487" t="str">
        <f t="shared" si="20"/>
        <v>tbd</v>
      </c>
      <c r="BE74" s="487" t="str">
        <f t="shared" si="20"/>
        <v/>
      </c>
      <c r="BF74" s="487" t="str">
        <f t="shared" si="20"/>
        <v/>
      </c>
      <c r="BG74" s="487" t="str">
        <f t="shared" si="20"/>
        <v/>
      </c>
      <c r="BH74" s="487" t="str">
        <f t="shared" si="20"/>
        <v/>
      </c>
      <c r="BI74" s="487" t="str">
        <f t="shared" si="20"/>
        <v/>
      </c>
      <c r="BJ74" s="487" t="str">
        <f t="shared" si="20"/>
        <v/>
      </c>
      <c r="BK74" s="489" t="str">
        <f t="shared" si="20"/>
        <v/>
      </c>
      <c r="BL74" s="488">
        <f t="shared" si="23"/>
        <v>0</v>
      </c>
      <c r="BM74" s="495">
        <f t="shared" si="21"/>
        <v>0</v>
      </c>
      <c r="BN74" s="495">
        <f t="shared" si="21"/>
        <v>0</v>
      </c>
      <c r="BO74" s="495">
        <f t="shared" si="21"/>
        <v>0</v>
      </c>
      <c r="BP74" s="495">
        <f t="shared" si="21"/>
        <v>0</v>
      </c>
      <c r="BQ74" s="495">
        <f t="shared" si="21"/>
        <v>0</v>
      </c>
      <c r="BR74" s="495">
        <f t="shared" si="21"/>
        <v>0</v>
      </c>
      <c r="BS74" s="495">
        <f t="shared" si="21"/>
        <v>0</v>
      </c>
      <c r="BT74" s="495">
        <f t="shared" si="21"/>
        <v>0</v>
      </c>
      <c r="BU74" s="495" t="str">
        <f t="shared" si="21"/>
        <v/>
      </c>
      <c r="BV74" s="495" t="str">
        <f t="shared" si="21"/>
        <v/>
      </c>
      <c r="BW74" s="495" t="str">
        <f t="shared" si="21"/>
        <v/>
      </c>
      <c r="BX74" s="495" t="str">
        <f t="shared" si="21"/>
        <v/>
      </c>
      <c r="BY74" s="495" t="str">
        <f t="shared" si="21"/>
        <v/>
      </c>
      <c r="BZ74" s="495" t="str">
        <f t="shared" si="21"/>
        <v/>
      </c>
      <c r="CA74" s="759" t="str">
        <f t="shared" si="21"/>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0</v>
      </c>
      <c r="AP75" s="487">
        <v>0</v>
      </c>
      <c r="AQ75" s="487">
        <v>0</v>
      </c>
      <c r="AR75" s="487">
        <v>0</v>
      </c>
      <c r="AS75" s="487">
        <v>0</v>
      </c>
      <c r="AT75" s="487">
        <v>0</v>
      </c>
      <c r="AU75" s="493">
        <v>0</v>
      </c>
      <c r="AV75" s="488" t="str">
        <f t="shared" si="22"/>
        <v>tbd</v>
      </c>
      <c r="AW75" s="487" t="str">
        <f t="shared" si="20"/>
        <v>tbd</v>
      </c>
      <c r="AX75" s="487" t="str">
        <f t="shared" si="20"/>
        <v>tbd</v>
      </c>
      <c r="AY75" s="487" t="str">
        <f t="shared" si="20"/>
        <v>tbd</v>
      </c>
      <c r="AZ75" s="487" t="str">
        <f t="shared" si="20"/>
        <v>tbd</v>
      </c>
      <c r="BA75" s="487" t="str">
        <f t="shared" si="20"/>
        <v>tbd</v>
      </c>
      <c r="BB75" s="487" t="str">
        <f t="shared" si="20"/>
        <v>tbd</v>
      </c>
      <c r="BC75" s="487" t="str">
        <f t="shared" si="20"/>
        <v>tbd</v>
      </c>
      <c r="BD75" s="487" t="str">
        <f t="shared" si="20"/>
        <v>tbd</v>
      </c>
      <c r="BE75" s="487" t="str">
        <f t="shared" si="20"/>
        <v/>
      </c>
      <c r="BF75" s="487" t="str">
        <f t="shared" si="20"/>
        <v/>
      </c>
      <c r="BG75" s="487" t="str">
        <f t="shared" si="20"/>
        <v/>
      </c>
      <c r="BH75" s="487" t="str">
        <f t="shared" si="20"/>
        <v/>
      </c>
      <c r="BI75" s="487" t="str">
        <f t="shared" si="20"/>
        <v/>
      </c>
      <c r="BJ75" s="487" t="str">
        <f t="shared" si="20"/>
        <v/>
      </c>
      <c r="BK75" s="489" t="str">
        <f t="shared" si="20"/>
        <v/>
      </c>
      <c r="BL75" s="488">
        <f t="shared" si="23"/>
        <v>0</v>
      </c>
      <c r="BM75" s="495">
        <f t="shared" si="21"/>
        <v>0</v>
      </c>
      <c r="BN75" s="495">
        <f t="shared" si="21"/>
        <v>0</v>
      </c>
      <c r="BO75" s="495">
        <f t="shared" si="21"/>
        <v>0</v>
      </c>
      <c r="BP75" s="495">
        <f t="shared" si="21"/>
        <v>0</v>
      </c>
      <c r="BQ75" s="495">
        <f t="shared" si="21"/>
        <v>0</v>
      </c>
      <c r="BR75" s="495">
        <f t="shared" si="21"/>
        <v>0</v>
      </c>
      <c r="BS75" s="495">
        <f t="shared" si="21"/>
        <v>0</v>
      </c>
      <c r="BT75" s="495">
        <f t="shared" si="21"/>
        <v>0</v>
      </c>
      <c r="BU75" s="495" t="str">
        <f t="shared" si="21"/>
        <v/>
      </c>
      <c r="BV75" s="495" t="str">
        <f t="shared" si="21"/>
        <v/>
      </c>
      <c r="BW75" s="495" t="str">
        <f t="shared" si="21"/>
        <v/>
      </c>
      <c r="BX75" s="495" t="str">
        <f t="shared" si="21"/>
        <v/>
      </c>
      <c r="BY75" s="495" t="str">
        <f t="shared" si="21"/>
        <v/>
      </c>
      <c r="BZ75" s="495" t="str">
        <f t="shared" si="21"/>
        <v/>
      </c>
      <c r="CA75" s="759" t="str">
        <f t="shared" si="21"/>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0</v>
      </c>
      <c r="AP76" s="487">
        <v>0</v>
      </c>
      <c r="AQ76" s="487">
        <v>0</v>
      </c>
      <c r="AR76" s="487">
        <v>0</v>
      </c>
      <c r="AS76" s="487">
        <v>0</v>
      </c>
      <c r="AT76" s="487">
        <v>0</v>
      </c>
      <c r="AU76" s="493">
        <v>0</v>
      </c>
      <c r="AV76" s="488" t="str">
        <f t="shared" si="22"/>
        <v>tbd</v>
      </c>
      <c r="AW76" s="487" t="str">
        <f t="shared" si="20"/>
        <v>tbd</v>
      </c>
      <c r="AX76" s="487" t="str">
        <f t="shared" si="20"/>
        <v>tbd</v>
      </c>
      <c r="AY76" s="487" t="str">
        <f t="shared" si="20"/>
        <v>tbd</v>
      </c>
      <c r="AZ76" s="487" t="str">
        <f t="shared" si="20"/>
        <v>tbd</v>
      </c>
      <c r="BA76" s="487" t="str">
        <f t="shared" si="20"/>
        <v>tbd</v>
      </c>
      <c r="BB76" s="487" t="str">
        <f t="shared" si="20"/>
        <v>tbd</v>
      </c>
      <c r="BC76" s="487" t="str">
        <f t="shared" si="20"/>
        <v>tbd</v>
      </c>
      <c r="BD76" s="487" t="str">
        <f t="shared" si="20"/>
        <v>tbd</v>
      </c>
      <c r="BE76" s="487" t="str">
        <f t="shared" si="20"/>
        <v/>
      </c>
      <c r="BF76" s="487" t="str">
        <f t="shared" si="20"/>
        <v/>
      </c>
      <c r="BG76" s="487" t="str">
        <f t="shared" si="20"/>
        <v/>
      </c>
      <c r="BH76" s="487" t="str">
        <f t="shared" si="20"/>
        <v/>
      </c>
      <c r="BI76" s="487" t="str">
        <f t="shared" si="20"/>
        <v/>
      </c>
      <c r="BJ76" s="487" t="str">
        <f t="shared" si="20"/>
        <v/>
      </c>
      <c r="BK76" s="489" t="str">
        <f t="shared" si="20"/>
        <v/>
      </c>
      <c r="BL76" s="488">
        <f t="shared" si="23"/>
        <v>0</v>
      </c>
      <c r="BM76" s="495">
        <f t="shared" si="21"/>
        <v>0</v>
      </c>
      <c r="BN76" s="495">
        <f t="shared" si="21"/>
        <v>0</v>
      </c>
      <c r="BO76" s="495">
        <f t="shared" si="21"/>
        <v>0</v>
      </c>
      <c r="BP76" s="495">
        <f t="shared" si="21"/>
        <v>0</v>
      </c>
      <c r="BQ76" s="495">
        <f t="shared" si="21"/>
        <v>0</v>
      </c>
      <c r="BR76" s="495">
        <f t="shared" si="21"/>
        <v>0</v>
      </c>
      <c r="BS76" s="495">
        <f t="shared" si="21"/>
        <v>0</v>
      </c>
      <c r="BT76" s="495">
        <f t="shared" si="21"/>
        <v>0</v>
      </c>
      <c r="BU76" s="495" t="str">
        <f t="shared" si="21"/>
        <v/>
      </c>
      <c r="BV76" s="495" t="str">
        <f t="shared" si="21"/>
        <v/>
      </c>
      <c r="BW76" s="495" t="str">
        <f t="shared" si="21"/>
        <v/>
      </c>
      <c r="BX76" s="495" t="str">
        <f t="shared" si="21"/>
        <v/>
      </c>
      <c r="BY76" s="495" t="str">
        <f t="shared" si="21"/>
        <v/>
      </c>
      <c r="BZ76" s="495" t="str">
        <f t="shared" si="21"/>
        <v/>
      </c>
      <c r="CA76" s="759" t="str">
        <f t="shared" si="21"/>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0</v>
      </c>
      <c r="AP77" s="487">
        <v>0</v>
      </c>
      <c r="AQ77" s="487">
        <v>0</v>
      </c>
      <c r="AR77" s="487">
        <v>0</v>
      </c>
      <c r="AS77" s="487">
        <v>0</v>
      </c>
      <c r="AT77" s="487">
        <v>0</v>
      </c>
      <c r="AU77" s="493">
        <v>0</v>
      </c>
      <c r="AV77" s="488" t="str">
        <f t="shared" si="22"/>
        <v>tbd</v>
      </c>
      <c r="AW77" s="487" t="str">
        <f t="shared" si="20"/>
        <v>tbd</v>
      </c>
      <c r="AX77" s="487" t="str">
        <f t="shared" si="20"/>
        <v>tbd</v>
      </c>
      <c r="AY77" s="487" t="str">
        <f t="shared" si="20"/>
        <v>tbd</v>
      </c>
      <c r="AZ77" s="487" t="str">
        <f t="shared" si="20"/>
        <v>tbd</v>
      </c>
      <c r="BA77" s="487" t="str">
        <f t="shared" si="20"/>
        <v>tbd</v>
      </c>
      <c r="BB77" s="487" t="str">
        <f t="shared" si="20"/>
        <v>tbd</v>
      </c>
      <c r="BC77" s="487" t="str">
        <f t="shared" si="20"/>
        <v>tbd</v>
      </c>
      <c r="BD77" s="487" t="str">
        <f t="shared" si="20"/>
        <v>tbd</v>
      </c>
      <c r="BE77" s="487" t="str">
        <f t="shared" si="20"/>
        <v/>
      </c>
      <c r="BF77" s="487" t="str">
        <f t="shared" si="20"/>
        <v/>
      </c>
      <c r="BG77" s="487" t="str">
        <f t="shared" si="20"/>
        <v/>
      </c>
      <c r="BH77" s="487" t="str">
        <f t="shared" si="20"/>
        <v/>
      </c>
      <c r="BI77" s="487" t="str">
        <f t="shared" si="20"/>
        <v/>
      </c>
      <c r="BJ77" s="487" t="str">
        <f t="shared" si="20"/>
        <v/>
      </c>
      <c r="BK77" s="489" t="str">
        <f t="shared" si="20"/>
        <v/>
      </c>
      <c r="BL77" s="488">
        <f t="shared" si="23"/>
        <v>0</v>
      </c>
      <c r="BM77" s="495">
        <f t="shared" si="21"/>
        <v>0</v>
      </c>
      <c r="BN77" s="495">
        <f t="shared" si="21"/>
        <v>0</v>
      </c>
      <c r="BO77" s="495">
        <f t="shared" si="21"/>
        <v>0</v>
      </c>
      <c r="BP77" s="495">
        <f t="shared" si="21"/>
        <v>0</v>
      </c>
      <c r="BQ77" s="495">
        <f t="shared" si="21"/>
        <v>0</v>
      </c>
      <c r="BR77" s="495">
        <f t="shared" si="21"/>
        <v>0</v>
      </c>
      <c r="BS77" s="495">
        <f t="shared" si="21"/>
        <v>0</v>
      </c>
      <c r="BT77" s="495">
        <f t="shared" si="21"/>
        <v>0</v>
      </c>
      <c r="BU77" s="495" t="str">
        <f t="shared" si="21"/>
        <v/>
      </c>
      <c r="BV77" s="495" t="str">
        <f t="shared" si="21"/>
        <v/>
      </c>
      <c r="BW77" s="495" t="str">
        <f t="shared" si="21"/>
        <v/>
      </c>
      <c r="BX77" s="495" t="str">
        <f t="shared" si="21"/>
        <v/>
      </c>
      <c r="BY77" s="495" t="str">
        <f t="shared" si="21"/>
        <v/>
      </c>
      <c r="BZ77" s="495" t="str">
        <f t="shared" si="21"/>
        <v/>
      </c>
      <c r="CA77" s="759" t="str">
        <f t="shared" si="21"/>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0</v>
      </c>
      <c r="AP78" s="487">
        <v>0</v>
      </c>
      <c r="AQ78" s="487">
        <v>0</v>
      </c>
      <c r="AR78" s="487">
        <v>0</v>
      </c>
      <c r="AS78" s="487">
        <v>0</v>
      </c>
      <c r="AT78" s="487">
        <v>0</v>
      </c>
      <c r="AU78" s="493">
        <v>0</v>
      </c>
      <c r="AV78" s="488" t="str">
        <f t="shared" si="22"/>
        <v>tbd</v>
      </c>
      <c r="AW78" s="487" t="str">
        <f t="shared" si="20"/>
        <v>tbd</v>
      </c>
      <c r="AX78" s="487" t="str">
        <f t="shared" si="20"/>
        <v>tbd</v>
      </c>
      <c r="AY78" s="487" t="str">
        <f t="shared" si="20"/>
        <v>tbd</v>
      </c>
      <c r="AZ78" s="487" t="str">
        <f t="shared" si="20"/>
        <v>tbd</v>
      </c>
      <c r="BA78" s="487" t="str">
        <f t="shared" si="20"/>
        <v>tbd</v>
      </c>
      <c r="BB78" s="487" t="str">
        <f t="shared" si="20"/>
        <v>tbd</v>
      </c>
      <c r="BC78" s="487" t="str">
        <f t="shared" si="20"/>
        <v>tbd</v>
      </c>
      <c r="BD78" s="487" t="str">
        <f t="shared" si="20"/>
        <v>tbd</v>
      </c>
      <c r="BE78" s="487" t="str">
        <f t="shared" si="20"/>
        <v/>
      </c>
      <c r="BF78" s="487" t="str">
        <f t="shared" si="20"/>
        <v/>
      </c>
      <c r="BG78" s="487" t="str">
        <f t="shared" si="20"/>
        <v/>
      </c>
      <c r="BH78" s="487" t="str">
        <f t="shared" si="20"/>
        <v/>
      </c>
      <c r="BI78" s="487" t="str">
        <f t="shared" si="20"/>
        <v/>
      </c>
      <c r="BJ78" s="487" t="str">
        <f t="shared" si="20"/>
        <v/>
      </c>
      <c r="BK78" s="489" t="str">
        <f t="shared" si="20"/>
        <v/>
      </c>
      <c r="BL78" s="488">
        <f t="shared" si="23"/>
        <v>0</v>
      </c>
      <c r="BM78" s="495">
        <f t="shared" si="21"/>
        <v>0</v>
      </c>
      <c r="BN78" s="495">
        <f t="shared" si="21"/>
        <v>0</v>
      </c>
      <c r="BO78" s="495">
        <f t="shared" si="21"/>
        <v>0</v>
      </c>
      <c r="BP78" s="495">
        <f t="shared" si="21"/>
        <v>0</v>
      </c>
      <c r="BQ78" s="495">
        <f t="shared" si="21"/>
        <v>0</v>
      </c>
      <c r="BR78" s="495">
        <f t="shared" si="21"/>
        <v>0</v>
      </c>
      <c r="BS78" s="495">
        <f t="shared" si="21"/>
        <v>0</v>
      </c>
      <c r="BT78" s="495">
        <f t="shared" si="21"/>
        <v>0</v>
      </c>
      <c r="BU78" s="495" t="str">
        <f t="shared" si="21"/>
        <v/>
      </c>
      <c r="BV78" s="495" t="str">
        <f t="shared" si="21"/>
        <v/>
      </c>
      <c r="BW78" s="495" t="str">
        <f t="shared" si="21"/>
        <v/>
      </c>
      <c r="BX78" s="495" t="str">
        <f t="shared" si="21"/>
        <v/>
      </c>
      <c r="BY78" s="495" t="str">
        <f t="shared" si="21"/>
        <v/>
      </c>
      <c r="BZ78" s="495" t="str">
        <f t="shared" si="21"/>
        <v/>
      </c>
      <c r="CA78" s="759" t="str">
        <f t="shared" si="21"/>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0</v>
      </c>
      <c r="AP79" s="487">
        <v>0</v>
      </c>
      <c r="AQ79" s="487">
        <v>0</v>
      </c>
      <c r="AR79" s="487">
        <v>0</v>
      </c>
      <c r="AS79" s="487">
        <v>0</v>
      </c>
      <c r="AT79" s="487">
        <v>0</v>
      </c>
      <c r="AU79" s="493">
        <v>0</v>
      </c>
      <c r="AV79" s="488" t="str">
        <f t="shared" si="22"/>
        <v>tbd</v>
      </c>
      <c r="AW79" s="487" t="str">
        <f t="shared" si="20"/>
        <v>tbd</v>
      </c>
      <c r="AX79" s="487" t="str">
        <f t="shared" si="20"/>
        <v>tbd</v>
      </c>
      <c r="AY79" s="487" t="str">
        <f t="shared" si="20"/>
        <v>tbd</v>
      </c>
      <c r="AZ79" s="487" t="str">
        <f t="shared" si="20"/>
        <v>tbd</v>
      </c>
      <c r="BA79" s="487" t="str">
        <f t="shared" si="20"/>
        <v>tbd</v>
      </c>
      <c r="BB79" s="487" t="str">
        <f t="shared" si="20"/>
        <v>tbd</v>
      </c>
      <c r="BC79" s="487" t="str">
        <f t="shared" si="20"/>
        <v>tbd</v>
      </c>
      <c r="BD79" s="487" t="str">
        <f t="shared" si="20"/>
        <v>tbd</v>
      </c>
      <c r="BE79" s="487" t="str">
        <f t="shared" si="20"/>
        <v/>
      </c>
      <c r="BF79" s="487" t="str">
        <f t="shared" si="20"/>
        <v/>
      </c>
      <c r="BG79" s="487" t="str">
        <f t="shared" si="20"/>
        <v/>
      </c>
      <c r="BH79" s="487" t="str">
        <f t="shared" si="20"/>
        <v/>
      </c>
      <c r="BI79" s="487" t="str">
        <f t="shared" si="20"/>
        <v/>
      </c>
      <c r="BJ79" s="487" t="str">
        <f t="shared" si="20"/>
        <v/>
      </c>
      <c r="BK79" s="489" t="str">
        <f t="shared" si="20"/>
        <v/>
      </c>
      <c r="BL79" s="488">
        <f t="shared" si="23"/>
        <v>0</v>
      </c>
      <c r="BM79" s="495">
        <f t="shared" si="21"/>
        <v>0</v>
      </c>
      <c r="BN79" s="495">
        <f t="shared" si="21"/>
        <v>0</v>
      </c>
      <c r="BO79" s="495">
        <f t="shared" si="21"/>
        <v>0</v>
      </c>
      <c r="BP79" s="495">
        <f t="shared" si="21"/>
        <v>0</v>
      </c>
      <c r="BQ79" s="495">
        <f t="shared" si="21"/>
        <v>0</v>
      </c>
      <c r="BR79" s="495">
        <f t="shared" si="21"/>
        <v>0</v>
      </c>
      <c r="BS79" s="495">
        <f t="shared" si="21"/>
        <v>0</v>
      </c>
      <c r="BT79" s="495">
        <f t="shared" si="21"/>
        <v>0</v>
      </c>
      <c r="BU79" s="495" t="str">
        <f t="shared" si="21"/>
        <v/>
      </c>
      <c r="BV79" s="495" t="str">
        <f t="shared" si="21"/>
        <v/>
      </c>
      <c r="BW79" s="495" t="str">
        <f t="shared" si="21"/>
        <v/>
      </c>
      <c r="BX79" s="495" t="str">
        <f t="shared" si="21"/>
        <v/>
      </c>
      <c r="BY79" s="495" t="str">
        <f t="shared" si="21"/>
        <v/>
      </c>
      <c r="BZ79" s="495" t="str">
        <f t="shared" si="21"/>
        <v/>
      </c>
      <c r="CA79" s="759" t="str">
        <f t="shared" si="21"/>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0</v>
      </c>
      <c r="AP80" s="487">
        <v>0</v>
      </c>
      <c r="AQ80" s="487">
        <v>0</v>
      </c>
      <c r="AR80" s="487">
        <v>0</v>
      </c>
      <c r="AS80" s="487">
        <v>0</v>
      </c>
      <c r="AT80" s="487">
        <v>0</v>
      </c>
      <c r="AU80" s="493">
        <v>0</v>
      </c>
      <c r="AV80" s="488" t="str">
        <f t="shared" si="22"/>
        <v>tbd</v>
      </c>
      <c r="AW80" s="487" t="str">
        <f t="shared" si="20"/>
        <v>tbd</v>
      </c>
      <c r="AX80" s="487" t="str">
        <f t="shared" si="20"/>
        <v>tbd</v>
      </c>
      <c r="AY80" s="487" t="str">
        <f t="shared" si="20"/>
        <v>tbd</v>
      </c>
      <c r="AZ80" s="487" t="str">
        <f t="shared" si="20"/>
        <v>tbd</v>
      </c>
      <c r="BA80" s="487" t="str">
        <f t="shared" si="20"/>
        <v>tbd</v>
      </c>
      <c r="BB80" s="487" t="str">
        <f t="shared" si="20"/>
        <v>tbd</v>
      </c>
      <c r="BC80" s="487" t="str">
        <f t="shared" si="20"/>
        <v>tbd</v>
      </c>
      <c r="BD80" s="487" t="str">
        <f t="shared" si="20"/>
        <v>tbd</v>
      </c>
      <c r="BE80" s="487" t="str">
        <f t="shared" si="20"/>
        <v/>
      </c>
      <c r="BF80" s="487" t="str">
        <f t="shared" si="20"/>
        <v/>
      </c>
      <c r="BG80" s="487" t="str">
        <f t="shared" si="20"/>
        <v/>
      </c>
      <c r="BH80" s="487" t="str">
        <f t="shared" si="20"/>
        <v/>
      </c>
      <c r="BI80" s="487" t="str">
        <f t="shared" si="20"/>
        <v/>
      </c>
      <c r="BJ80" s="487" t="str">
        <f t="shared" si="20"/>
        <v/>
      </c>
      <c r="BK80" s="489" t="str">
        <f t="shared" si="20"/>
        <v/>
      </c>
      <c r="BL80" s="488">
        <f t="shared" si="23"/>
        <v>0</v>
      </c>
      <c r="BM80" s="495">
        <f t="shared" si="21"/>
        <v>0</v>
      </c>
      <c r="BN80" s="495">
        <f t="shared" si="21"/>
        <v>0</v>
      </c>
      <c r="BO80" s="495">
        <f t="shared" si="21"/>
        <v>0</v>
      </c>
      <c r="BP80" s="495">
        <f t="shared" si="21"/>
        <v>0</v>
      </c>
      <c r="BQ80" s="495">
        <f t="shared" si="21"/>
        <v>0</v>
      </c>
      <c r="BR80" s="495">
        <f t="shared" si="21"/>
        <v>0</v>
      </c>
      <c r="BS80" s="495">
        <f t="shared" si="21"/>
        <v>0</v>
      </c>
      <c r="BT80" s="495">
        <f t="shared" si="21"/>
        <v>0</v>
      </c>
      <c r="BU80" s="495" t="str">
        <f t="shared" si="21"/>
        <v/>
      </c>
      <c r="BV80" s="495" t="str">
        <f t="shared" si="21"/>
        <v/>
      </c>
      <c r="BW80" s="495" t="str">
        <f t="shared" si="21"/>
        <v/>
      </c>
      <c r="BX80" s="495" t="str">
        <f t="shared" si="21"/>
        <v/>
      </c>
      <c r="BY80" s="495" t="str">
        <f t="shared" si="21"/>
        <v/>
      </c>
      <c r="BZ80" s="495" t="str">
        <f t="shared" si="21"/>
        <v/>
      </c>
      <c r="CA80" s="759" t="str">
        <f t="shared" si="21"/>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0</v>
      </c>
      <c r="AP81" s="487">
        <v>0</v>
      </c>
      <c r="AQ81" s="487">
        <v>0</v>
      </c>
      <c r="AR81" s="487">
        <v>0</v>
      </c>
      <c r="AS81" s="487">
        <v>0</v>
      </c>
      <c r="AT81" s="487">
        <v>0</v>
      </c>
      <c r="AU81" s="493">
        <v>0</v>
      </c>
      <c r="AV81" s="488" t="str">
        <f t="shared" si="22"/>
        <v>tbd</v>
      </c>
      <c r="AW81" s="487" t="str">
        <f t="shared" si="20"/>
        <v>tbd</v>
      </c>
      <c r="AX81" s="487" t="str">
        <f t="shared" si="20"/>
        <v>tbd</v>
      </c>
      <c r="AY81" s="487" t="str">
        <f t="shared" si="20"/>
        <v>tbd</v>
      </c>
      <c r="AZ81" s="487" t="str">
        <f t="shared" si="20"/>
        <v>tbd</v>
      </c>
      <c r="BA81" s="487" t="str">
        <f t="shared" si="20"/>
        <v>tbd</v>
      </c>
      <c r="BB81" s="487" t="str">
        <f t="shared" si="20"/>
        <v>tbd</v>
      </c>
      <c r="BC81" s="487" t="str">
        <f t="shared" si="20"/>
        <v>tbd</v>
      </c>
      <c r="BD81" s="487" t="str">
        <f t="shared" si="20"/>
        <v>tbd</v>
      </c>
      <c r="BE81" s="487" t="str">
        <f t="shared" si="20"/>
        <v/>
      </c>
      <c r="BF81" s="487" t="str">
        <f t="shared" si="20"/>
        <v/>
      </c>
      <c r="BG81" s="487" t="str">
        <f t="shared" si="20"/>
        <v/>
      </c>
      <c r="BH81" s="487" t="str">
        <f t="shared" si="20"/>
        <v/>
      </c>
      <c r="BI81" s="487" t="str">
        <f t="shared" si="20"/>
        <v/>
      </c>
      <c r="BJ81" s="487" t="str">
        <f t="shared" si="20"/>
        <v/>
      </c>
      <c r="BK81" s="489" t="str">
        <f t="shared" si="20"/>
        <v/>
      </c>
      <c r="BL81" s="488">
        <f t="shared" si="23"/>
        <v>0</v>
      </c>
      <c r="BM81" s="495">
        <f t="shared" si="21"/>
        <v>0</v>
      </c>
      <c r="BN81" s="495">
        <f t="shared" si="21"/>
        <v>0</v>
      </c>
      <c r="BO81" s="495">
        <f t="shared" si="21"/>
        <v>0</v>
      </c>
      <c r="BP81" s="495">
        <f t="shared" si="21"/>
        <v>0</v>
      </c>
      <c r="BQ81" s="495">
        <f t="shared" si="21"/>
        <v>0</v>
      </c>
      <c r="BR81" s="495">
        <f t="shared" si="21"/>
        <v>0</v>
      </c>
      <c r="BS81" s="495">
        <f t="shared" si="21"/>
        <v>0</v>
      </c>
      <c r="BT81" s="495">
        <f t="shared" si="21"/>
        <v>0</v>
      </c>
      <c r="BU81" s="495" t="str">
        <f t="shared" si="21"/>
        <v/>
      </c>
      <c r="BV81" s="495" t="str">
        <f t="shared" si="21"/>
        <v/>
      </c>
      <c r="BW81" s="495" t="str">
        <f t="shared" si="21"/>
        <v/>
      </c>
      <c r="BX81" s="495" t="str">
        <f t="shared" si="21"/>
        <v/>
      </c>
      <c r="BY81" s="495" t="str">
        <f t="shared" si="21"/>
        <v/>
      </c>
      <c r="BZ81" s="495" t="str">
        <f t="shared" si="21"/>
        <v/>
      </c>
      <c r="CA81" s="759" t="str">
        <f t="shared" si="21"/>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0</v>
      </c>
      <c r="AP82" s="487">
        <v>0</v>
      </c>
      <c r="AQ82" s="487">
        <v>0</v>
      </c>
      <c r="AR82" s="487">
        <v>0</v>
      </c>
      <c r="AS82" s="487">
        <v>0</v>
      </c>
      <c r="AT82" s="487">
        <v>0</v>
      </c>
      <c r="AU82" s="493">
        <v>0</v>
      </c>
      <c r="AV82" s="488" t="str">
        <f t="shared" si="22"/>
        <v>tbd</v>
      </c>
      <c r="AW82" s="487" t="str">
        <f t="shared" si="20"/>
        <v>tbd</v>
      </c>
      <c r="AX82" s="487" t="str">
        <f t="shared" si="20"/>
        <v>tbd</v>
      </c>
      <c r="AY82" s="487" t="str">
        <f t="shared" si="20"/>
        <v>tbd</v>
      </c>
      <c r="AZ82" s="487" t="str">
        <f t="shared" si="20"/>
        <v>tbd</v>
      </c>
      <c r="BA82" s="487" t="str">
        <f t="shared" si="20"/>
        <v>tbd</v>
      </c>
      <c r="BB82" s="487" t="str">
        <f t="shared" si="20"/>
        <v>tbd</v>
      </c>
      <c r="BC82" s="487" t="str">
        <f t="shared" si="20"/>
        <v>tbd</v>
      </c>
      <c r="BD82" s="487" t="str">
        <f t="shared" si="20"/>
        <v>tbd</v>
      </c>
      <c r="BE82" s="487" t="str">
        <f t="shared" si="20"/>
        <v/>
      </c>
      <c r="BF82" s="487" t="str">
        <f t="shared" si="20"/>
        <v/>
      </c>
      <c r="BG82" s="487" t="str">
        <f t="shared" si="20"/>
        <v/>
      </c>
      <c r="BH82" s="487" t="str">
        <f t="shared" si="20"/>
        <v/>
      </c>
      <c r="BI82" s="487" t="str">
        <f t="shared" si="20"/>
        <v/>
      </c>
      <c r="BJ82" s="487" t="str">
        <f t="shared" si="20"/>
        <v/>
      </c>
      <c r="BK82" s="489" t="str">
        <f t="shared" si="20"/>
        <v/>
      </c>
      <c r="BL82" s="488">
        <f t="shared" si="23"/>
        <v>0</v>
      </c>
      <c r="BM82" s="495">
        <f t="shared" si="21"/>
        <v>0</v>
      </c>
      <c r="BN82" s="495">
        <f t="shared" si="21"/>
        <v>0</v>
      </c>
      <c r="BO82" s="495">
        <f t="shared" si="21"/>
        <v>0</v>
      </c>
      <c r="BP82" s="495">
        <f t="shared" si="21"/>
        <v>0</v>
      </c>
      <c r="BQ82" s="495">
        <f t="shared" si="21"/>
        <v>0</v>
      </c>
      <c r="BR82" s="495">
        <f t="shared" si="21"/>
        <v>0</v>
      </c>
      <c r="BS82" s="495">
        <f t="shared" si="21"/>
        <v>0</v>
      </c>
      <c r="BT82" s="495">
        <f t="shared" si="21"/>
        <v>0</v>
      </c>
      <c r="BU82" s="495" t="str">
        <f t="shared" si="21"/>
        <v/>
      </c>
      <c r="BV82" s="495" t="str">
        <f t="shared" si="21"/>
        <v/>
      </c>
      <c r="BW82" s="495" t="str">
        <f t="shared" si="21"/>
        <v/>
      </c>
      <c r="BX82" s="495" t="str">
        <f t="shared" si="21"/>
        <v/>
      </c>
      <c r="BY82" s="495" t="str">
        <f t="shared" si="21"/>
        <v/>
      </c>
      <c r="BZ82" s="495" t="str">
        <f t="shared" si="21"/>
        <v/>
      </c>
      <c r="CA82" s="759" t="str">
        <f t="shared" si="21"/>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0</v>
      </c>
      <c r="AP83" s="487">
        <v>0</v>
      </c>
      <c r="AQ83" s="487">
        <v>0</v>
      </c>
      <c r="AR83" s="487">
        <v>0</v>
      </c>
      <c r="AS83" s="487">
        <v>0</v>
      </c>
      <c r="AT83" s="487">
        <v>0</v>
      </c>
      <c r="AU83" s="493">
        <v>0</v>
      </c>
      <c r="AV83" s="488" t="str">
        <f t="shared" si="22"/>
        <v>tbd</v>
      </c>
      <c r="AW83" s="487" t="str">
        <f t="shared" si="20"/>
        <v>tbd</v>
      </c>
      <c r="AX83" s="487" t="str">
        <f t="shared" si="20"/>
        <v>tbd</v>
      </c>
      <c r="AY83" s="487" t="str">
        <f t="shared" si="20"/>
        <v>tbd</v>
      </c>
      <c r="AZ83" s="487" t="str">
        <f t="shared" si="20"/>
        <v>tbd</v>
      </c>
      <c r="BA83" s="487" t="str">
        <f t="shared" si="20"/>
        <v>tbd</v>
      </c>
      <c r="BB83" s="487" t="str">
        <f t="shared" si="20"/>
        <v>tbd</v>
      </c>
      <c r="BC83" s="487" t="str">
        <f t="shared" si="20"/>
        <v>tbd</v>
      </c>
      <c r="BD83" s="487" t="str">
        <f t="shared" si="20"/>
        <v>tbd</v>
      </c>
      <c r="BE83" s="487" t="str">
        <f t="shared" si="20"/>
        <v/>
      </c>
      <c r="BF83" s="487" t="str">
        <f t="shared" si="20"/>
        <v/>
      </c>
      <c r="BG83" s="487" t="str">
        <f t="shared" si="20"/>
        <v/>
      </c>
      <c r="BH83" s="487" t="str">
        <f t="shared" si="20"/>
        <v/>
      </c>
      <c r="BI83" s="487" t="str">
        <f t="shared" si="20"/>
        <v/>
      </c>
      <c r="BJ83" s="487" t="str">
        <f t="shared" si="20"/>
        <v/>
      </c>
      <c r="BK83" s="489" t="str">
        <f t="shared" si="20"/>
        <v/>
      </c>
      <c r="BL83" s="488">
        <f t="shared" si="23"/>
        <v>0</v>
      </c>
      <c r="BM83" s="495">
        <f t="shared" si="21"/>
        <v>0</v>
      </c>
      <c r="BN83" s="495">
        <f t="shared" si="21"/>
        <v>0</v>
      </c>
      <c r="BO83" s="495">
        <f t="shared" si="21"/>
        <v>0</v>
      </c>
      <c r="BP83" s="495">
        <f t="shared" si="21"/>
        <v>0</v>
      </c>
      <c r="BQ83" s="495">
        <f t="shared" si="21"/>
        <v>0</v>
      </c>
      <c r="BR83" s="495">
        <f t="shared" si="21"/>
        <v>0</v>
      </c>
      <c r="BS83" s="495">
        <f t="shared" si="21"/>
        <v>0</v>
      </c>
      <c r="BT83" s="495">
        <f t="shared" si="21"/>
        <v>0</v>
      </c>
      <c r="BU83" s="495" t="str">
        <f t="shared" si="21"/>
        <v/>
      </c>
      <c r="BV83" s="495" t="str">
        <f t="shared" si="21"/>
        <v/>
      </c>
      <c r="BW83" s="495" t="str">
        <f t="shared" si="21"/>
        <v/>
      </c>
      <c r="BX83" s="495" t="str">
        <f t="shared" si="21"/>
        <v/>
      </c>
      <c r="BY83" s="495" t="str">
        <f t="shared" si="21"/>
        <v/>
      </c>
      <c r="BZ83" s="495" t="str">
        <f t="shared" si="21"/>
        <v/>
      </c>
      <c r="CA83" s="759" t="str">
        <f t="shared" si="21"/>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0</v>
      </c>
      <c r="AP84" s="487">
        <v>0</v>
      </c>
      <c r="AQ84" s="487">
        <v>0</v>
      </c>
      <c r="AR84" s="487">
        <v>0</v>
      </c>
      <c r="AS84" s="487">
        <v>0</v>
      </c>
      <c r="AT84" s="487">
        <v>0</v>
      </c>
      <c r="AU84" s="493">
        <v>0</v>
      </c>
      <c r="AV84" s="488" t="str">
        <f t="shared" si="22"/>
        <v>tbd</v>
      </c>
      <c r="AW84" s="487" t="str">
        <f t="shared" si="20"/>
        <v>tbd</v>
      </c>
      <c r="AX84" s="487" t="str">
        <f t="shared" si="20"/>
        <v>tbd</v>
      </c>
      <c r="AY84" s="487" t="str">
        <f t="shared" si="20"/>
        <v>tbd</v>
      </c>
      <c r="AZ84" s="487" t="str">
        <f t="shared" si="20"/>
        <v>tbd</v>
      </c>
      <c r="BA84" s="487" t="str">
        <f t="shared" si="20"/>
        <v>tbd</v>
      </c>
      <c r="BB84" s="487" t="str">
        <f t="shared" si="20"/>
        <v>tbd</v>
      </c>
      <c r="BC84" s="487" t="str">
        <f t="shared" si="20"/>
        <v>tbd</v>
      </c>
      <c r="BD84" s="487" t="str">
        <f t="shared" si="20"/>
        <v>tbd</v>
      </c>
      <c r="BE84" s="487" t="str">
        <f t="shared" si="20"/>
        <v/>
      </c>
      <c r="BF84" s="487" t="str">
        <f t="shared" si="20"/>
        <v/>
      </c>
      <c r="BG84" s="487" t="str">
        <f t="shared" si="20"/>
        <v/>
      </c>
      <c r="BH84" s="487" t="str">
        <f t="shared" si="20"/>
        <v/>
      </c>
      <c r="BI84" s="487" t="str">
        <f t="shared" si="20"/>
        <v/>
      </c>
      <c r="BJ84" s="487" t="str">
        <f t="shared" si="20"/>
        <v/>
      </c>
      <c r="BK84" s="489" t="str">
        <f t="shared" si="20"/>
        <v/>
      </c>
      <c r="BL84" s="488">
        <f t="shared" si="23"/>
        <v>0</v>
      </c>
      <c r="BM84" s="495">
        <f t="shared" si="21"/>
        <v>0</v>
      </c>
      <c r="BN84" s="495">
        <f t="shared" si="21"/>
        <v>0</v>
      </c>
      <c r="BO84" s="495">
        <f t="shared" si="21"/>
        <v>0</v>
      </c>
      <c r="BP84" s="495">
        <f t="shared" si="21"/>
        <v>0</v>
      </c>
      <c r="BQ84" s="495">
        <f t="shared" si="21"/>
        <v>0</v>
      </c>
      <c r="BR84" s="495">
        <f t="shared" si="21"/>
        <v>0</v>
      </c>
      <c r="BS84" s="495">
        <f t="shared" si="21"/>
        <v>0</v>
      </c>
      <c r="BT84" s="495">
        <f t="shared" si="21"/>
        <v>0</v>
      </c>
      <c r="BU84" s="495" t="str">
        <f t="shared" si="21"/>
        <v/>
      </c>
      <c r="BV84" s="495" t="str">
        <f t="shared" si="21"/>
        <v/>
      </c>
      <c r="BW84" s="495" t="str">
        <f t="shared" si="21"/>
        <v/>
      </c>
      <c r="BX84" s="495" t="str">
        <f t="shared" si="21"/>
        <v/>
      </c>
      <c r="BY84" s="495" t="str">
        <f t="shared" si="21"/>
        <v/>
      </c>
      <c r="BZ84" s="495" t="str">
        <f t="shared" si="21"/>
        <v/>
      </c>
      <c r="CA84" s="759" t="str">
        <f t="shared" si="21"/>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0</v>
      </c>
      <c r="AP85" s="487">
        <v>0</v>
      </c>
      <c r="AQ85" s="487">
        <v>0</v>
      </c>
      <c r="AR85" s="487">
        <v>0</v>
      </c>
      <c r="AS85" s="487">
        <v>0</v>
      </c>
      <c r="AT85" s="487">
        <v>0</v>
      </c>
      <c r="AU85" s="493">
        <v>0</v>
      </c>
      <c r="AV85" s="488" t="str">
        <f t="shared" si="22"/>
        <v>tbd</v>
      </c>
      <c r="AW85" s="487" t="str">
        <f t="shared" si="20"/>
        <v>tbd</v>
      </c>
      <c r="AX85" s="487" t="str">
        <f t="shared" si="20"/>
        <v>tbd</v>
      </c>
      <c r="AY85" s="487" t="str">
        <f t="shared" si="20"/>
        <v>tbd</v>
      </c>
      <c r="AZ85" s="487" t="str">
        <f t="shared" si="20"/>
        <v>tbd</v>
      </c>
      <c r="BA85" s="487" t="str">
        <f t="shared" si="20"/>
        <v>tbd</v>
      </c>
      <c r="BB85" s="487" t="str">
        <f t="shared" si="20"/>
        <v>tbd</v>
      </c>
      <c r="BC85" s="487" t="str">
        <f t="shared" si="20"/>
        <v>tbd</v>
      </c>
      <c r="BD85" s="487" t="str">
        <f t="shared" si="20"/>
        <v>tbd</v>
      </c>
      <c r="BE85" s="487" t="str">
        <f t="shared" si="20"/>
        <v/>
      </c>
      <c r="BF85" s="487" t="str">
        <f t="shared" si="20"/>
        <v/>
      </c>
      <c r="BG85" s="487" t="str">
        <f t="shared" si="20"/>
        <v/>
      </c>
      <c r="BH85" s="487" t="str">
        <f t="shared" si="20"/>
        <v/>
      </c>
      <c r="BI85" s="487" t="str">
        <f t="shared" si="20"/>
        <v/>
      </c>
      <c r="BJ85" s="487" t="str">
        <f t="shared" si="20"/>
        <v/>
      </c>
      <c r="BK85" s="489" t="str">
        <f t="shared" si="20"/>
        <v/>
      </c>
      <c r="BL85" s="488">
        <f t="shared" si="23"/>
        <v>0</v>
      </c>
      <c r="BM85" s="495">
        <f t="shared" si="21"/>
        <v>0</v>
      </c>
      <c r="BN85" s="495">
        <f t="shared" si="21"/>
        <v>0</v>
      </c>
      <c r="BO85" s="495">
        <f t="shared" si="21"/>
        <v>0</v>
      </c>
      <c r="BP85" s="495">
        <f t="shared" si="21"/>
        <v>0</v>
      </c>
      <c r="BQ85" s="495">
        <f t="shared" si="21"/>
        <v>0</v>
      </c>
      <c r="BR85" s="495">
        <f t="shared" si="21"/>
        <v>0</v>
      </c>
      <c r="BS85" s="495">
        <f t="shared" si="21"/>
        <v>0</v>
      </c>
      <c r="BT85" s="495">
        <f t="shared" si="21"/>
        <v>0</v>
      </c>
      <c r="BU85" s="495" t="str">
        <f t="shared" si="21"/>
        <v/>
      </c>
      <c r="BV85" s="495" t="str">
        <f t="shared" si="21"/>
        <v/>
      </c>
      <c r="BW85" s="495" t="str">
        <f t="shared" si="21"/>
        <v/>
      </c>
      <c r="BX85" s="495" t="str">
        <f t="shared" si="21"/>
        <v/>
      </c>
      <c r="BY85" s="495" t="str">
        <f t="shared" si="21"/>
        <v/>
      </c>
      <c r="BZ85" s="495" t="str">
        <f t="shared" si="21"/>
        <v/>
      </c>
      <c r="CA85" s="759" t="str">
        <f t="shared" si="21"/>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0</v>
      </c>
      <c r="AP86" s="487">
        <v>0</v>
      </c>
      <c r="AQ86" s="487">
        <v>0</v>
      </c>
      <c r="AR86" s="487">
        <v>0</v>
      </c>
      <c r="AS86" s="487">
        <v>0</v>
      </c>
      <c r="AT86" s="487">
        <v>0</v>
      </c>
      <c r="AU86" s="493">
        <v>0</v>
      </c>
      <c r="AV86" s="488" t="str">
        <f t="shared" si="22"/>
        <v>tbd</v>
      </c>
      <c r="AW86" s="487" t="str">
        <f t="shared" si="20"/>
        <v>tbd</v>
      </c>
      <c r="AX86" s="487" t="str">
        <f t="shared" si="20"/>
        <v>tbd</v>
      </c>
      <c r="AY86" s="487" t="str">
        <f t="shared" si="20"/>
        <v>tbd</v>
      </c>
      <c r="AZ86" s="487" t="str">
        <f t="shared" si="20"/>
        <v>tbd</v>
      </c>
      <c r="BA86" s="487" t="str">
        <f t="shared" si="20"/>
        <v>tbd</v>
      </c>
      <c r="BB86" s="487" t="str">
        <f t="shared" si="20"/>
        <v>tbd</v>
      </c>
      <c r="BC86" s="487" t="str">
        <f t="shared" si="20"/>
        <v>tbd</v>
      </c>
      <c r="BD86" s="487" t="str">
        <f t="shared" si="20"/>
        <v>tbd</v>
      </c>
      <c r="BE86" s="487" t="str">
        <f t="shared" si="20"/>
        <v/>
      </c>
      <c r="BF86" s="487" t="str">
        <f t="shared" si="20"/>
        <v/>
      </c>
      <c r="BG86" s="487" t="str">
        <f t="shared" si="20"/>
        <v/>
      </c>
      <c r="BH86" s="487" t="str">
        <f t="shared" si="20"/>
        <v/>
      </c>
      <c r="BI86" s="487" t="str">
        <f t="shared" si="20"/>
        <v/>
      </c>
      <c r="BJ86" s="487" t="str">
        <f t="shared" si="20"/>
        <v/>
      </c>
      <c r="BK86" s="489" t="str">
        <f t="shared" si="20"/>
        <v/>
      </c>
      <c r="BL86" s="488">
        <f t="shared" si="23"/>
        <v>0</v>
      </c>
      <c r="BM86" s="495">
        <f t="shared" si="21"/>
        <v>0</v>
      </c>
      <c r="BN86" s="495">
        <f t="shared" si="21"/>
        <v>0</v>
      </c>
      <c r="BO86" s="495">
        <f t="shared" si="21"/>
        <v>0</v>
      </c>
      <c r="BP86" s="495">
        <f t="shared" si="21"/>
        <v>0</v>
      </c>
      <c r="BQ86" s="495">
        <f t="shared" si="21"/>
        <v>0</v>
      </c>
      <c r="BR86" s="495">
        <f t="shared" si="21"/>
        <v>0</v>
      </c>
      <c r="BS86" s="495">
        <f t="shared" si="21"/>
        <v>0</v>
      </c>
      <c r="BT86" s="495">
        <f t="shared" si="21"/>
        <v>0</v>
      </c>
      <c r="BU86" s="495" t="str">
        <f t="shared" si="21"/>
        <v/>
      </c>
      <c r="BV86" s="495" t="str">
        <f t="shared" si="21"/>
        <v/>
      </c>
      <c r="BW86" s="495" t="str">
        <f t="shared" si="21"/>
        <v/>
      </c>
      <c r="BX86" s="495" t="str">
        <f t="shared" si="21"/>
        <v/>
      </c>
      <c r="BY86" s="495" t="str">
        <f t="shared" si="21"/>
        <v/>
      </c>
      <c r="BZ86" s="495" t="str">
        <f t="shared" si="21"/>
        <v/>
      </c>
      <c r="CA86" s="759" t="str">
        <f t="shared" si="21"/>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0</v>
      </c>
      <c r="AP87" s="487">
        <v>0</v>
      </c>
      <c r="AQ87" s="487">
        <v>0</v>
      </c>
      <c r="AR87" s="487">
        <v>0</v>
      </c>
      <c r="AS87" s="487">
        <v>0</v>
      </c>
      <c r="AT87" s="487">
        <v>0</v>
      </c>
      <c r="AU87" s="493">
        <v>0</v>
      </c>
      <c r="AV87" s="488" t="str">
        <f t="shared" si="22"/>
        <v>tbd</v>
      </c>
      <c r="AW87" s="487" t="str">
        <f t="shared" si="22"/>
        <v>tbd</v>
      </c>
      <c r="AX87" s="487" t="str">
        <f t="shared" si="22"/>
        <v>tbd</v>
      </c>
      <c r="AY87" s="487" t="str">
        <f t="shared" si="22"/>
        <v>tbd</v>
      </c>
      <c r="AZ87" s="487" t="str">
        <f t="shared" si="22"/>
        <v>tbd</v>
      </c>
      <c r="BA87" s="487" t="str">
        <f t="shared" si="22"/>
        <v>tbd</v>
      </c>
      <c r="BB87" s="487" t="str">
        <f t="shared" si="22"/>
        <v>tbd</v>
      </c>
      <c r="BC87" s="487" t="str">
        <f t="shared" si="22"/>
        <v>tbd</v>
      </c>
      <c r="BD87" s="487" t="str">
        <f t="shared" si="22"/>
        <v>tbd</v>
      </c>
      <c r="BE87" s="487" t="str">
        <f t="shared" si="22"/>
        <v/>
      </c>
      <c r="BF87" s="487" t="str">
        <f t="shared" si="22"/>
        <v/>
      </c>
      <c r="BG87" s="487" t="str">
        <f t="shared" si="22"/>
        <v/>
      </c>
      <c r="BH87" s="487" t="str">
        <f t="shared" si="22"/>
        <v/>
      </c>
      <c r="BI87" s="487" t="str">
        <f t="shared" si="22"/>
        <v/>
      </c>
      <c r="BJ87" s="487" t="str">
        <f t="shared" si="22"/>
        <v/>
      </c>
      <c r="BK87" s="489" t="str">
        <f t="shared" si="22"/>
        <v/>
      </c>
      <c r="BL87" s="488">
        <f t="shared" si="23"/>
        <v>0</v>
      </c>
      <c r="BM87" s="495">
        <f t="shared" si="23"/>
        <v>0</v>
      </c>
      <c r="BN87" s="495">
        <f t="shared" si="23"/>
        <v>0</v>
      </c>
      <c r="BO87" s="495">
        <f t="shared" si="23"/>
        <v>0</v>
      </c>
      <c r="BP87" s="495">
        <f t="shared" si="23"/>
        <v>0</v>
      </c>
      <c r="BQ87" s="495">
        <f t="shared" si="23"/>
        <v>0</v>
      </c>
      <c r="BR87" s="495">
        <f t="shared" si="23"/>
        <v>0</v>
      </c>
      <c r="BS87" s="495">
        <f t="shared" si="23"/>
        <v>0</v>
      </c>
      <c r="BT87" s="495">
        <f t="shared" si="23"/>
        <v>0</v>
      </c>
      <c r="BU87" s="495" t="str">
        <f t="shared" si="23"/>
        <v/>
      </c>
      <c r="BV87" s="495" t="str">
        <f t="shared" si="23"/>
        <v/>
      </c>
      <c r="BW87" s="495" t="str">
        <f t="shared" si="23"/>
        <v/>
      </c>
      <c r="BX87" s="495" t="str">
        <f t="shared" si="23"/>
        <v/>
      </c>
      <c r="BY87" s="495" t="str">
        <f t="shared" si="23"/>
        <v/>
      </c>
      <c r="BZ87" s="495" t="str">
        <f t="shared" si="23"/>
        <v/>
      </c>
      <c r="CA87" s="759" t="str">
        <f t="shared" si="23"/>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0</v>
      </c>
      <c r="AP88" s="487">
        <v>0</v>
      </c>
      <c r="AQ88" s="487">
        <v>0</v>
      </c>
      <c r="AR88" s="487">
        <v>0</v>
      </c>
      <c r="AS88" s="487">
        <v>0</v>
      </c>
      <c r="AT88" s="487">
        <v>0</v>
      </c>
      <c r="AU88" s="493">
        <v>0</v>
      </c>
      <c r="AV88" s="488" t="str">
        <f t="shared" si="22"/>
        <v>tbd</v>
      </c>
      <c r="AW88" s="487" t="str">
        <f t="shared" si="22"/>
        <v>tbd</v>
      </c>
      <c r="AX88" s="487" t="str">
        <f t="shared" si="22"/>
        <v>tbd</v>
      </c>
      <c r="AY88" s="487" t="str">
        <f t="shared" si="22"/>
        <v>tbd</v>
      </c>
      <c r="AZ88" s="487" t="str">
        <f t="shared" si="22"/>
        <v>tbd</v>
      </c>
      <c r="BA88" s="487" t="str">
        <f t="shared" si="22"/>
        <v>tbd</v>
      </c>
      <c r="BB88" s="487" t="str">
        <f t="shared" si="22"/>
        <v>tbd</v>
      </c>
      <c r="BC88" s="487" t="str">
        <f t="shared" si="22"/>
        <v>tbd</v>
      </c>
      <c r="BD88" s="487" t="str">
        <f t="shared" si="22"/>
        <v>tbd</v>
      </c>
      <c r="BE88" s="487" t="str">
        <f t="shared" si="22"/>
        <v/>
      </c>
      <c r="BF88" s="487" t="str">
        <f t="shared" si="22"/>
        <v/>
      </c>
      <c r="BG88" s="487" t="str">
        <f t="shared" si="22"/>
        <v/>
      </c>
      <c r="BH88" s="487" t="str">
        <f t="shared" si="22"/>
        <v/>
      </c>
      <c r="BI88" s="487" t="str">
        <f t="shared" si="22"/>
        <v/>
      </c>
      <c r="BJ88" s="487" t="str">
        <f t="shared" si="22"/>
        <v/>
      </c>
      <c r="BK88" s="489" t="str">
        <f t="shared" si="22"/>
        <v/>
      </c>
      <c r="BL88" s="488">
        <f t="shared" si="23"/>
        <v>0</v>
      </c>
      <c r="BM88" s="495">
        <f t="shared" si="23"/>
        <v>0</v>
      </c>
      <c r="BN88" s="495">
        <f t="shared" si="23"/>
        <v>0</v>
      </c>
      <c r="BO88" s="495">
        <f t="shared" si="23"/>
        <v>0</v>
      </c>
      <c r="BP88" s="495">
        <f t="shared" si="23"/>
        <v>0</v>
      </c>
      <c r="BQ88" s="495">
        <f t="shared" si="23"/>
        <v>0</v>
      </c>
      <c r="BR88" s="495">
        <f t="shared" si="23"/>
        <v>0</v>
      </c>
      <c r="BS88" s="495">
        <f t="shared" si="23"/>
        <v>0</v>
      </c>
      <c r="BT88" s="495">
        <f t="shared" si="23"/>
        <v>0</v>
      </c>
      <c r="BU88" s="495" t="str">
        <f t="shared" si="23"/>
        <v/>
      </c>
      <c r="BV88" s="495" t="str">
        <f t="shared" si="23"/>
        <v/>
      </c>
      <c r="BW88" s="495" t="str">
        <f t="shared" si="23"/>
        <v/>
      </c>
      <c r="BX88" s="495" t="str">
        <f t="shared" si="23"/>
        <v/>
      </c>
      <c r="BY88" s="495" t="str">
        <f t="shared" si="23"/>
        <v/>
      </c>
      <c r="BZ88" s="495" t="str">
        <f t="shared" si="23"/>
        <v/>
      </c>
      <c r="CA88" s="759" t="str">
        <f t="shared" si="23"/>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0</v>
      </c>
      <c r="AP89" s="487">
        <v>0</v>
      </c>
      <c r="AQ89" s="487">
        <v>0</v>
      </c>
      <c r="AR89" s="487">
        <v>0</v>
      </c>
      <c r="AS89" s="487">
        <v>0</v>
      </c>
      <c r="AT89" s="487">
        <v>0</v>
      </c>
      <c r="AU89" s="493">
        <v>0</v>
      </c>
      <c r="AV89" s="488" t="str">
        <f t="shared" si="22"/>
        <v>tbd</v>
      </c>
      <c r="AW89" s="487" t="str">
        <f t="shared" si="22"/>
        <v>tbd</v>
      </c>
      <c r="AX89" s="487" t="str">
        <f t="shared" si="22"/>
        <v>tbd</v>
      </c>
      <c r="AY89" s="487" t="str">
        <f t="shared" si="22"/>
        <v>tbd</v>
      </c>
      <c r="AZ89" s="487" t="str">
        <f t="shared" si="22"/>
        <v>tbd</v>
      </c>
      <c r="BA89" s="487" t="str">
        <f t="shared" si="22"/>
        <v>tbd</v>
      </c>
      <c r="BB89" s="487" t="str">
        <f t="shared" si="22"/>
        <v>tbd</v>
      </c>
      <c r="BC89" s="487" t="str">
        <f t="shared" si="22"/>
        <v>tbd</v>
      </c>
      <c r="BD89" s="487" t="str">
        <f t="shared" si="22"/>
        <v>tbd</v>
      </c>
      <c r="BE89" s="487" t="str">
        <f t="shared" si="22"/>
        <v/>
      </c>
      <c r="BF89" s="487" t="str">
        <f t="shared" si="22"/>
        <v/>
      </c>
      <c r="BG89" s="487" t="str">
        <f t="shared" si="22"/>
        <v/>
      </c>
      <c r="BH89" s="487" t="str">
        <f t="shared" si="22"/>
        <v/>
      </c>
      <c r="BI89" s="487" t="str">
        <f t="shared" si="22"/>
        <v/>
      </c>
      <c r="BJ89" s="487" t="str">
        <f t="shared" si="22"/>
        <v/>
      </c>
      <c r="BK89" s="489" t="str">
        <f t="shared" si="22"/>
        <v/>
      </c>
      <c r="BL89" s="488">
        <f t="shared" si="23"/>
        <v>0</v>
      </c>
      <c r="BM89" s="495">
        <f t="shared" si="23"/>
        <v>0</v>
      </c>
      <c r="BN89" s="495">
        <f t="shared" si="23"/>
        <v>0</v>
      </c>
      <c r="BO89" s="495">
        <f t="shared" si="23"/>
        <v>0</v>
      </c>
      <c r="BP89" s="495">
        <f t="shared" si="23"/>
        <v>0</v>
      </c>
      <c r="BQ89" s="495">
        <f t="shared" si="23"/>
        <v>0</v>
      </c>
      <c r="BR89" s="495">
        <f t="shared" si="23"/>
        <v>0</v>
      </c>
      <c r="BS89" s="495">
        <f t="shared" si="23"/>
        <v>0</v>
      </c>
      <c r="BT89" s="495">
        <f t="shared" si="23"/>
        <v>0</v>
      </c>
      <c r="BU89" s="495" t="str">
        <f t="shared" si="23"/>
        <v/>
      </c>
      <c r="BV89" s="495" t="str">
        <f t="shared" si="23"/>
        <v/>
      </c>
      <c r="BW89" s="495" t="str">
        <f t="shared" si="23"/>
        <v/>
      </c>
      <c r="BX89" s="495" t="str">
        <f t="shared" si="23"/>
        <v/>
      </c>
      <c r="BY89" s="495" t="str">
        <f t="shared" si="23"/>
        <v/>
      </c>
      <c r="BZ89" s="495" t="str">
        <f t="shared" si="23"/>
        <v/>
      </c>
      <c r="CA89" s="759" t="str">
        <f t="shared" si="23"/>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0</v>
      </c>
      <c r="AP90" s="487">
        <v>0</v>
      </c>
      <c r="AQ90" s="487">
        <v>0</v>
      </c>
      <c r="AR90" s="487">
        <v>0</v>
      </c>
      <c r="AS90" s="487">
        <v>0</v>
      </c>
      <c r="AT90" s="487">
        <v>0</v>
      </c>
      <c r="AU90" s="493">
        <v>0</v>
      </c>
      <c r="AV90" s="488" t="str">
        <f t="shared" si="22"/>
        <v>tbd</v>
      </c>
      <c r="AW90" s="487" t="str">
        <f t="shared" si="22"/>
        <v>tbd</v>
      </c>
      <c r="AX90" s="487" t="str">
        <f t="shared" si="22"/>
        <v>tbd</v>
      </c>
      <c r="AY90" s="487" t="str">
        <f t="shared" si="22"/>
        <v>tbd</v>
      </c>
      <c r="AZ90" s="487" t="str">
        <f t="shared" si="22"/>
        <v>tbd</v>
      </c>
      <c r="BA90" s="487" t="str">
        <f t="shared" si="22"/>
        <v>tbd</v>
      </c>
      <c r="BB90" s="487" t="str">
        <f t="shared" si="22"/>
        <v>tbd</v>
      </c>
      <c r="BC90" s="487" t="str">
        <f t="shared" si="22"/>
        <v>tbd</v>
      </c>
      <c r="BD90" s="487" t="str">
        <f t="shared" si="22"/>
        <v>tbd</v>
      </c>
      <c r="BE90" s="487" t="str">
        <f t="shared" si="22"/>
        <v/>
      </c>
      <c r="BF90" s="487" t="str">
        <f t="shared" si="22"/>
        <v/>
      </c>
      <c r="BG90" s="487" t="str">
        <f t="shared" si="22"/>
        <v/>
      </c>
      <c r="BH90" s="487" t="str">
        <f t="shared" si="22"/>
        <v/>
      </c>
      <c r="BI90" s="487" t="str">
        <f t="shared" si="22"/>
        <v/>
      </c>
      <c r="BJ90" s="487" t="str">
        <f t="shared" si="22"/>
        <v/>
      </c>
      <c r="BK90" s="489" t="str">
        <f t="shared" si="22"/>
        <v/>
      </c>
      <c r="BL90" s="488">
        <f t="shared" si="23"/>
        <v>0</v>
      </c>
      <c r="BM90" s="495">
        <f t="shared" si="23"/>
        <v>0</v>
      </c>
      <c r="BN90" s="495">
        <f t="shared" si="23"/>
        <v>0</v>
      </c>
      <c r="BO90" s="495">
        <f t="shared" si="23"/>
        <v>0</v>
      </c>
      <c r="BP90" s="495">
        <f t="shared" si="23"/>
        <v>0</v>
      </c>
      <c r="BQ90" s="495">
        <f t="shared" si="23"/>
        <v>0</v>
      </c>
      <c r="BR90" s="495">
        <f t="shared" si="23"/>
        <v>0</v>
      </c>
      <c r="BS90" s="495">
        <f t="shared" si="23"/>
        <v>0</v>
      </c>
      <c r="BT90" s="495">
        <f t="shared" si="23"/>
        <v>0</v>
      </c>
      <c r="BU90" s="495" t="str">
        <f t="shared" si="23"/>
        <v/>
      </c>
      <c r="BV90" s="495" t="str">
        <f t="shared" si="23"/>
        <v/>
      </c>
      <c r="BW90" s="495" t="str">
        <f t="shared" si="23"/>
        <v/>
      </c>
      <c r="BX90" s="495" t="str">
        <f t="shared" si="23"/>
        <v/>
      </c>
      <c r="BY90" s="495" t="str">
        <f t="shared" si="23"/>
        <v/>
      </c>
      <c r="BZ90" s="495" t="str">
        <f t="shared" si="23"/>
        <v/>
      </c>
      <c r="CA90" s="759" t="str">
        <f t="shared" si="23"/>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0</v>
      </c>
      <c r="AP91" s="487">
        <v>0</v>
      </c>
      <c r="AQ91" s="487">
        <v>0</v>
      </c>
      <c r="AR91" s="487">
        <v>0</v>
      </c>
      <c r="AS91" s="487">
        <v>0</v>
      </c>
      <c r="AT91" s="487">
        <v>0</v>
      </c>
      <c r="AU91" s="493">
        <v>0</v>
      </c>
      <c r="AV91" s="488" t="str">
        <f t="shared" si="22"/>
        <v>tbd</v>
      </c>
      <c r="AW91" s="487" t="str">
        <f t="shared" si="22"/>
        <v>tbd</v>
      </c>
      <c r="AX91" s="487" t="str">
        <f t="shared" si="22"/>
        <v>tbd</v>
      </c>
      <c r="AY91" s="487" t="str">
        <f t="shared" si="22"/>
        <v>tbd</v>
      </c>
      <c r="AZ91" s="487" t="str">
        <f t="shared" si="22"/>
        <v>tbd</v>
      </c>
      <c r="BA91" s="487" t="str">
        <f t="shared" si="22"/>
        <v>tbd</v>
      </c>
      <c r="BB91" s="487" t="str">
        <f t="shared" si="22"/>
        <v>tbd</v>
      </c>
      <c r="BC91" s="487" t="str">
        <f t="shared" si="22"/>
        <v>tbd</v>
      </c>
      <c r="BD91" s="487" t="str">
        <f t="shared" si="22"/>
        <v>tbd</v>
      </c>
      <c r="BE91" s="487" t="str">
        <f t="shared" si="22"/>
        <v/>
      </c>
      <c r="BF91" s="487" t="str">
        <f t="shared" si="22"/>
        <v/>
      </c>
      <c r="BG91" s="487" t="str">
        <f t="shared" si="22"/>
        <v/>
      </c>
      <c r="BH91" s="487" t="str">
        <f t="shared" si="22"/>
        <v/>
      </c>
      <c r="BI91" s="487" t="str">
        <f t="shared" si="22"/>
        <v/>
      </c>
      <c r="BJ91" s="487" t="str">
        <f t="shared" si="22"/>
        <v/>
      </c>
      <c r="BK91" s="489" t="str">
        <f t="shared" si="22"/>
        <v/>
      </c>
      <c r="BL91" s="488">
        <f t="shared" si="23"/>
        <v>0</v>
      </c>
      <c r="BM91" s="495">
        <f t="shared" si="23"/>
        <v>0</v>
      </c>
      <c r="BN91" s="495">
        <f t="shared" si="23"/>
        <v>0</v>
      </c>
      <c r="BO91" s="495">
        <f t="shared" si="23"/>
        <v>0</v>
      </c>
      <c r="BP91" s="495">
        <f t="shared" si="23"/>
        <v>0</v>
      </c>
      <c r="BQ91" s="495">
        <f t="shared" si="23"/>
        <v>0</v>
      </c>
      <c r="BR91" s="495">
        <f t="shared" si="23"/>
        <v>0</v>
      </c>
      <c r="BS91" s="495">
        <f t="shared" si="23"/>
        <v>0</v>
      </c>
      <c r="BT91" s="495">
        <f t="shared" si="23"/>
        <v>0</v>
      </c>
      <c r="BU91" s="495" t="str">
        <f t="shared" si="23"/>
        <v/>
      </c>
      <c r="BV91" s="495" t="str">
        <f t="shared" si="23"/>
        <v/>
      </c>
      <c r="BW91" s="495" t="str">
        <f t="shared" si="23"/>
        <v/>
      </c>
      <c r="BX91" s="495" t="str">
        <f t="shared" si="23"/>
        <v/>
      </c>
      <c r="BY91" s="495" t="str">
        <f t="shared" si="23"/>
        <v/>
      </c>
      <c r="BZ91" s="495" t="str">
        <f t="shared" si="23"/>
        <v/>
      </c>
      <c r="CA91" s="759" t="str">
        <f t="shared" si="23"/>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0</v>
      </c>
      <c r="AP92" s="487">
        <v>0</v>
      </c>
      <c r="AQ92" s="487">
        <v>0</v>
      </c>
      <c r="AR92" s="487">
        <v>0</v>
      </c>
      <c r="AS92" s="487">
        <v>0</v>
      </c>
      <c r="AT92" s="487">
        <v>0</v>
      </c>
      <c r="AU92" s="493">
        <v>0</v>
      </c>
      <c r="AV92" s="488" t="str">
        <f t="shared" si="22"/>
        <v>tbd</v>
      </c>
      <c r="AW92" s="487" t="str">
        <f t="shared" si="22"/>
        <v>tbd</v>
      </c>
      <c r="AX92" s="487" t="str">
        <f t="shared" si="22"/>
        <v>tbd</v>
      </c>
      <c r="AY92" s="487" t="str">
        <f t="shared" si="22"/>
        <v>tbd</v>
      </c>
      <c r="AZ92" s="487" t="str">
        <f t="shared" si="22"/>
        <v>tbd</v>
      </c>
      <c r="BA92" s="487" t="str">
        <f t="shared" si="22"/>
        <v>tbd</v>
      </c>
      <c r="BB92" s="487" t="str">
        <f t="shared" si="22"/>
        <v>tbd</v>
      </c>
      <c r="BC92" s="487" t="str">
        <f t="shared" si="22"/>
        <v>tbd</v>
      </c>
      <c r="BD92" s="487" t="str">
        <f t="shared" si="22"/>
        <v>tbd</v>
      </c>
      <c r="BE92" s="487" t="str">
        <f t="shared" si="22"/>
        <v/>
      </c>
      <c r="BF92" s="487" t="str">
        <f t="shared" si="22"/>
        <v/>
      </c>
      <c r="BG92" s="487" t="str">
        <f t="shared" si="22"/>
        <v/>
      </c>
      <c r="BH92" s="487" t="str">
        <f t="shared" si="22"/>
        <v/>
      </c>
      <c r="BI92" s="487" t="str">
        <f t="shared" si="22"/>
        <v/>
      </c>
      <c r="BJ92" s="487" t="str">
        <f t="shared" si="22"/>
        <v/>
      </c>
      <c r="BK92" s="489" t="str">
        <f t="shared" si="22"/>
        <v/>
      </c>
      <c r="BL92" s="488">
        <f t="shared" si="23"/>
        <v>0</v>
      </c>
      <c r="BM92" s="495">
        <f t="shared" si="23"/>
        <v>0</v>
      </c>
      <c r="BN92" s="495">
        <f t="shared" si="23"/>
        <v>0</v>
      </c>
      <c r="BO92" s="495">
        <f t="shared" si="23"/>
        <v>0</v>
      </c>
      <c r="BP92" s="495">
        <f t="shared" si="23"/>
        <v>0</v>
      </c>
      <c r="BQ92" s="495">
        <f t="shared" si="23"/>
        <v>0</v>
      </c>
      <c r="BR92" s="495">
        <f t="shared" si="23"/>
        <v>0</v>
      </c>
      <c r="BS92" s="495">
        <f t="shared" si="23"/>
        <v>0</v>
      </c>
      <c r="BT92" s="495">
        <f t="shared" si="23"/>
        <v>0</v>
      </c>
      <c r="BU92" s="495" t="str">
        <f t="shared" si="23"/>
        <v/>
      </c>
      <c r="BV92" s="495" t="str">
        <f t="shared" si="23"/>
        <v/>
      </c>
      <c r="BW92" s="495" t="str">
        <f t="shared" si="23"/>
        <v/>
      </c>
      <c r="BX92" s="495" t="str">
        <f t="shared" si="23"/>
        <v/>
      </c>
      <c r="BY92" s="495" t="str">
        <f t="shared" si="23"/>
        <v/>
      </c>
      <c r="BZ92" s="495" t="str">
        <f t="shared" si="23"/>
        <v/>
      </c>
      <c r="CA92" s="759" t="str">
        <f t="shared" si="23"/>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0</v>
      </c>
      <c r="AP93" s="487">
        <v>0</v>
      </c>
      <c r="AQ93" s="487">
        <v>0</v>
      </c>
      <c r="AR93" s="487">
        <v>0</v>
      </c>
      <c r="AS93" s="487">
        <v>0</v>
      </c>
      <c r="AT93" s="487">
        <v>0</v>
      </c>
      <c r="AU93" s="493">
        <v>0</v>
      </c>
      <c r="AV93" s="488" t="str">
        <f t="shared" si="22"/>
        <v>tbd</v>
      </c>
      <c r="AW93" s="487" t="str">
        <f t="shared" si="22"/>
        <v>tbd</v>
      </c>
      <c r="AX93" s="487" t="str">
        <f t="shared" si="22"/>
        <v>tbd</v>
      </c>
      <c r="AY93" s="487" t="str">
        <f t="shared" si="22"/>
        <v>tbd</v>
      </c>
      <c r="AZ93" s="487" t="str">
        <f t="shared" si="22"/>
        <v>tbd</v>
      </c>
      <c r="BA93" s="487" t="str">
        <f t="shared" si="22"/>
        <v>tbd</v>
      </c>
      <c r="BB93" s="487" t="str">
        <f t="shared" si="22"/>
        <v>tbd</v>
      </c>
      <c r="BC93" s="487" t="str">
        <f t="shared" si="22"/>
        <v>tbd</v>
      </c>
      <c r="BD93" s="487" t="str">
        <f t="shared" si="22"/>
        <v>tbd</v>
      </c>
      <c r="BE93" s="487" t="str">
        <f t="shared" si="22"/>
        <v/>
      </c>
      <c r="BF93" s="487" t="str">
        <f t="shared" si="22"/>
        <v/>
      </c>
      <c r="BG93" s="487" t="str">
        <f t="shared" si="22"/>
        <v/>
      </c>
      <c r="BH93" s="487" t="str">
        <f t="shared" si="22"/>
        <v/>
      </c>
      <c r="BI93" s="487" t="str">
        <f t="shared" si="22"/>
        <v/>
      </c>
      <c r="BJ93" s="487" t="str">
        <f t="shared" si="22"/>
        <v/>
      </c>
      <c r="BK93" s="489" t="str">
        <f t="shared" si="22"/>
        <v/>
      </c>
      <c r="BL93" s="488">
        <f t="shared" si="23"/>
        <v>0</v>
      </c>
      <c r="BM93" s="495">
        <f t="shared" si="23"/>
        <v>0</v>
      </c>
      <c r="BN93" s="495">
        <f t="shared" si="23"/>
        <v>0</v>
      </c>
      <c r="BO93" s="495">
        <f t="shared" si="23"/>
        <v>0</v>
      </c>
      <c r="BP93" s="495">
        <f t="shared" si="23"/>
        <v>0</v>
      </c>
      <c r="BQ93" s="495">
        <f t="shared" si="23"/>
        <v>0</v>
      </c>
      <c r="BR93" s="495">
        <f t="shared" si="23"/>
        <v>0</v>
      </c>
      <c r="BS93" s="495">
        <f t="shared" si="23"/>
        <v>0</v>
      </c>
      <c r="BT93" s="495">
        <f t="shared" si="23"/>
        <v>0</v>
      </c>
      <c r="BU93" s="495" t="str">
        <f t="shared" si="23"/>
        <v/>
      </c>
      <c r="BV93" s="495" t="str">
        <f t="shared" si="23"/>
        <v/>
      </c>
      <c r="BW93" s="495" t="str">
        <f t="shared" si="23"/>
        <v/>
      </c>
      <c r="BX93" s="495" t="str">
        <f t="shared" si="23"/>
        <v/>
      </c>
      <c r="BY93" s="495" t="str">
        <f t="shared" si="23"/>
        <v/>
      </c>
      <c r="BZ93" s="495" t="str">
        <f t="shared" si="23"/>
        <v/>
      </c>
      <c r="CA93" s="759" t="str">
        <f t="shared" si="23"/>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0</v>
      </c>
      <c r="AP94" s="487">
        <v>0</v>
      </c>
      <c r="AQ94" s="487">
        <v>0</v>
      </c>
      <c r="AR94" s="487">
        <v>0</v>
      </c>
      <c r="AS94" s="487">
        <v>0</v>
      </c>
      <c r="AT94" s="487">
        <v>0</v>
      </c>
      <c r="AU94" s="493">
        <v>0</v>
      </c>
      <c r="AV94" s="488" t="str">
        <f t="shared" si="22"/>
        <v>tbd</v>
      </c>
      <c r="AW94" s="487" t="str">
        <f t="shared" si="22"/>
        <v>tbd</v>
      </c>
      <c r="AX94" s="487" t="str">
        <f t="shared" si="22"/>
        <v>tbd</v>
      </c>
      <c r="AY94" s="487" t="str">
        <f t="shared" si="22"/>
        <v>tbd</v>
      </c>
      <c r="AZ94" s="487" t="str">
        <f t="shared" si="22"/>
        <v>tbd</v>
      </c>
      <c r="BA94" s="487" t="str">
        <f t="shared" si="22"/>
        <v>tbd</v>
      </c>
      <c r="BB94" s="487" t="str">
        <f t="shared" si="22"/>
        <v>tbd</v>
      </c>
      <c r="BC94" s="487" t="str">
        <f t="shared" si="22"/>
        <v>tbd</v>
      </c>
      <c r="BD94" s="487" t="str">
        <f t="shared" si="22"/>
        <v>tbd</v>
      </c>
      <c r="BE94" s="487" t="str">
        <f t="shared" si="22"/>
        <v/>
      </c>
      <c r="BF94" s="487" t="str">
        <f t="shared" si="22"/>
        <v/>
      </c>
      <c r="BG94" s="487" t="str">
        <f t="shared" si="22"/>
        <v/>
      </c>
      <c r="BH94" s="487" t="str">
        <f t="shared" si="22"/>
        <v/>
      </c>
      <c r="BI94" s="487" t="str">
        <f t="shared" si="22"/>
        <v/>
      </c>
      <c r="BJ94" s="487" t="str">
        <f t="shared" si="22"/>
        <v/>
      </c>
      <c r="BK94" s="489" t="str">
        <f t="shared" si="22"/>
        <v/>
      </c>
      <c r="BL94" s="488">
        <f t="shared" si="23"/>
        <v>0</v>
      </c>
      <c r="BM94" s="495">
        <f t="shared" si="23"/>
        <v>0</v>
      </c>
      <c r="BN94" s="495">
        <f t="shared" si="23"/>
        <v>0</v>
      </c>
      <c r="BO94" s="495">
        <f t="shared" si="23"/>
        <v>0</v>
      </c>
      <c r="BP94" s="495">
        <f t="shared" si="23"/>
        <v>0</v>
      </c>
      <c r="BQ94" s="495">
        <f t="shared" si="23"/>
        <v>0</v>
      </c>
      <c r="BR94" s="495">
        <f t="shared" si="23"/>
        <v>0</v>
      </c>
      <c r="BS94" s="495">
        <f t="shared" si="23"/>
        <v>0</v>
      </c>
      <c r="BT94" s="495">
        <f t="shared" si="23"/>
        <v>0</v>
      </c>
      <c r="BU94" s="495" t="str">
        <f t="shared" si="23"/>
        <v/>
      </c>
      <c r="BV94" s="495" t="str">
        <f t="shared" si="23"/>
        <v/>
      </c>
      <c r="BW94" s="495" t="str">
        <f t="shared" si="23"/>
        <v/>
      </c>
      <c r="BX94" s="495" t="str">
        <f t="shared" si="23"/>
        <v/>
      </c>
      <c r="BY94" s="495" t="str">
        <f t="shared" si="23"/>
        <v/>
      </c>
      <c r="BZ94" s="495" t="str">
        <f t="shared" si="23"/>
        <v/>
      </c>
      <c r="CA94" s="759" t="str">
        <f t="shared" si="23"/>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0</v>
      </c>
      <c r="AP95" s="487">
        <v>0</v>
      </c>
      <c r="AQ95" s="487">
        <v>0</v>
      </c>
      <c r="AR95" s="487">
        <v>0</v>
      </c>
      <c r="AS95" s="487">
        <v>0</v>
      </c>
      <c r="AT95" s="487">
        <v>0</v>
      </c>
      <c r="AU95" s="493">
        <v>0</v>
      </c>
      <c r="AV95" s="488" t="str">
        <f t="shared" si="22"/>
        <v>tbd</v>
      </c>
      <c r="AW95" s="487" t="str">
        <f t="shared" si="22"/>
        <v>tbd</v>
      </c>
      <c r="AX95" s="487" t="str">
        <f t="shared" si="22"/>
        <v>tbd</v>
      </c>
      <c r="AY95" s="487" t="str">
        <f t="shared" si="22"/>
        <v>tbd</v>
      </c>
      <c r="AZ95" s="487" t="str">
        <f t="shared" si="22"/>
        <v>tbd</v>
      </c>
      <c r="BA95" s="487" t="str">
        <f t="shared" si="22"/>
        <v>tbd</v>
      </c>
      <c r="BB95" s="487" t="str">
        <f t="shared" si="22"/>
        <v>tbd</v>
      </c>
      <c r="BC95" s="487" t="str">
        <f t="shared" si="22"/>
        <v>tbd</v>
      </c>
      <c r="BD95" s="487" t="str">
        <f t="shared" si="22"/>
        <v>tbd</v>
      </c>
      <c r="BE95" s="487" t="str">
        <f t="shared" si="22"/>
        <v/>
      </c>
      <c r="BF95" s="487" t="str">
        <f t="shared" si="22"/>
        <v/>
      </c>
      <c r="BG95" s="487" t="str">
        <f t="shared" si="22"/>
        <v/>
      </c>
      <c r="BH95" s="487" t="str">
        <f t="shared" si="22"/>
        <v/>
      </c>
      <c r="BI95" s="487" t="str">
        <f t="shared" si="22"/>
        <v/>
      </c>
      <c r="BJ95" s="487" t="str">
        <f t="shared" si="22"/>
        <v/>
      </c>
      <c r="BK95" s="489" t="str">
        <f t="shared" si="22"/>
        <v/>
      </c>
      <c r="BL95" s="488">
        <f t="shared" si="23"/>
        <v>0</v>
      </c>
      <c r="BM95" s="495">
        <f t="shared" si="23"/>
        <v>0</v>
      </c>
      <c r="BN95" s="495">
        <f t="shared" si="23"/>
        <v>0</v>
      </c>
      <c r="BO95" s="495">
        <f t="shared" si="23"/>
        <v>0</v>
      </c>
      <c r="BP95" s="495">
        <f t="shared" si="23"/>
        <v>0</v>
      </c>
      <c r="BQ95" s="495">
        <f t="shared" si="23"/>
        <v>0</v>
      </c>
      <c r="BR95" s="495">
        <f t="shared" si="23"/>
        <v>0</v>
      </c>
      <c r="BS95" s="495">
        <f t="shared" si="23"/>
        <v>0</v>
      </c>
      <c r="BT95" s="495">
        <f t="shared" si="23"/>
        <v>0</v>
      </c>
      <c r="BU95" s="495" t="str">
        <f t="shared" si="23"/>
        <v/>
      </c>
      <c r="BV95" s="495" t="str">
        <f t="shared" si="23"/>
        <v/>
      </c>
      <c r="BW95" s="495" t="str">
        <f t="shared" si="23"/>
        <v/>
      </c>
      <c r="BX95" s="495" t="str">
        <f t="shared" si="23"/>
        <v/>
      </c>
      <c r="BY95" s="495" t="str">
        <f t="shared" si="23"/>
        <v/>
      </c>
      <c r="BZ95" s="495" t="str">
        <f t="shared" si="23"/>
        <v/>
      </c>
      <c r="CA95" s="759" t="str">
        <f t="shared" si="23"/>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0</v>
      </c>
      <c r="AP96" s="487">
        <v>0</v>
      </c>
      <c r="AQ96" s="487">
        <v>0</v>
      </c>
      <c r="AR96" s="487">
        <v>0</v>
      </c>
      <c r="AS96" s="487">
        <v>0</v>
      </c>
      <c r="AT96" s="487">
        <v>0</v>
      </c>
      <c r="AU96" s="493">
        <v>0</v>
      </c>
      <c r="AV96" s="488" t="str">
        <f t="shared" si="22"/>
        <v>tbd</v>
      </c>
      <c r="AW96" s="487" t="str">
        <f t="shared" si="22"/>
        <v>tbd</v>
      </c>
      <c r="AX96" s="487" t="str">
        <f t="shared" si="22"/>
        <v>tbd</v>
      </c>
      <c r="AY96" s="487" t="str">
        <f t="shared" si="22"/>
        <v>tbd</v>
      </c>
      <c r="AZ96" s="487" t="str">
        <f t="shared" si="22"/>
        <v>tbd</v>
      </c>
      <c r="BA96" s="487" t="str">
        <f t="shared" si="22"/>
        <v>tbd</v>
      </c>
      <c r="BB96" s="487" t="str">
        <f t="shared" si="22"/>
        <v>tbd</v>
      </c>
      <c r="BC96" s="487" t="str">
        <f t="shared" si="22"/>
        <v>tbd</v>
      </c>
      <c r="BD96" s="487" t="str">
        <f t="shared" si="22"/>
        <v>tbd</v>
      </c>
      <c r="BE96" s="487" t="str">
        <f t="shared" si="22"/>
        <v/>
      </c>
      <c r="BF96" s="487" t="str">
        <f t="shared" si="22"/>
        <v/>
      </c>
      <c r="BG96" s="487" t="str">
        <f t="shared" si="22"/>
        <v/>
      </c>
      <c r="BH96" s="487" t="str">
        <f t="shared" si="22"/>
        <v/>
      </c>
      <c r="BI96" s="487" t="str">
        <f t="shared" si="22"/>
        <v/>
      </c>
      <c r="BJ96" s="487" t="str">
        <f t="shared" si="22"/>
        <v/>
      </c>
      <c r="BK96" s="489" t="str">
        <f t="shared" si="22"/>
        <v/>
      </c>
      <c r="BL96" s="488">
        <f t="shared" si="23"/>
        <v>0</v>
      </c>
      <c r="BM96" s="495">
        <f t="shared" si="23"/>
        <v>0</v>
      </c>
      <c r="BN96" s="495">
        <f t="shared" si="23"/>
        <v>0</v>
      </c>
      <c r="BO96" s="495">
        <f t="shared" si="23"/>
        <v>0</v>
      </c>
      <c r="BP96" s="495">
        <f t="shared" si="23"/>
        <v>0</v>
      </c>
      <c r="BQ96" s="495">
        <f t="shared" si="23"/>
        <v>0</v>
      </c>
      <c r="BR96" s="495">
        <f t="shared" si="23"/>
        <v>0</v>
      </c>
      <c r="BS96" s="495">
        <f t="shared" si="23"/>
        <v>0</v>
      </c>
      <c r="BT96" s="495">
        <f t="shared" si="23"/>
        <v>0</v>
      </c>
      <c r="BU96" s="495" t="str">
        <f t="shared" si="23"/>
        <v/>
      </c>
      <c r="BV96" s="495" t="str">
        <f t="shared" si="23"/>
        <v/>
      </c>
      <c r="BW96" s="495" t="str">
        <f t="shared" si="23"/>
        <v/>
      </c>
      <c r="BX96" s="495" t="str">
        <f t="shared" si="23"/>
        <v/>
      </c>
      <c r="BY96" s="495" t="str">
        <f t="shared" si="23"/>
        <v/>
      </c>
      <c r="BZ96" s="495" t="str">
        <f t="shared" si="23"/>
        <v/>
      </c>
      <c r="CA96" s="759" t="str">
        <f t="shared" si="23"/>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0</v>
      </c>
      <c r="AP97" s="487">
        <v>0</v>
      </c>
      <c r="AQ97" s="487">
        <v>0</v>
      </c>
      <c r="AR97" s="487">
        <v>0</v>
      </c>
      <c r="AS97" s="487">
        <v>0</v>
      </c>
      <c r="AT97" s="487">
        <v>0</v>
      </c>
      <c r="AU97" s="493">
        <v>0</v>
      </c>
      <c r="AV97" s="488" t="str">
        <f t="shared" si="22"/>
        <v>tbd</v>
      </c>
      <c r="AW97" s="487" t="str">
        <f t="shared" si="22"/>
        <v>tbd</v>
      </c>
      <c r="AX97" s="487" t="str">
        <f t="shared" si="22"/>
        <v>tbd</v>
      </c>
      <c r="AY97" s="487" t="str">
        <f t="shared" si="22"/>
        <v>tbd</v>
      </c>
      <c r="AZ97" s="487" t="str">
        <f t="shared" si="22"/>
        <v>tbd</v>
      </c>
      <c r="BA97" s="487" t="str">
        <f t="shared" si="22"/>
        <v>tbd</v>
      </c>
      <c r="BB97" s="487" t="str">
        <f t="shared" si="22"/>
        <v>tbd</v>
      </c>
      <c r="BC97" s="487" t="str">
        <f t="shared" si="22"/>
        <v>tbd</v>
      </c>
      <c r="BD97" s="487" t="str">
        <f t="shared" si="22"/>
        <v>tbd</v>
      </c>
      <c r="BE97" s="487" t="str">
        <f t="shared" si="22"/>
        <v/>
      </c>
      <c r="BF97" s="487" t="str">
        <f t="shared" si="22"/>
        <v/>
      </c>
      <c r="BG97" s="487" t="str">
        <f t="shared" si="22"/>
        <v/>
      </c>
      <c r="BH97" s="487" t="str">
        <f t="shared" si="22"/>
        <v/>
      </c>
      <c r="BI97" s="487" t="str">
        <f t="shared" si="22"/>
        <v/>
      </c>
      <c r="BJ97" s="487" t="str">
        <f t="shared" si="22"/>
        <v/>
      </c>
      <c r="BK97" s="489" t="str">
        <f t="shared" si="22"/>
        <v/>
      </c>
      <c r="BL97" s="488">
        <f t="shared" si="23"/>
        <v>0</v>
      </c>
      <c r="BM97" s="495">
        <f t="shared" si="23"/>
        <v>0</v>
      </c>
      <c r="BN97" s="495">
        <f t="shared" si="23"/>
        <v>0</v>
      </c>
      <c r="BO97" s="495">
        <f t="shared" si="23"/>
        <v>0</v>
      </c>
      <c r="BP97" s="495">
        <f t="shared" si="23"/>
        <v>0</v>
      </c>
      <c r="BQ97" s="495">
        <f t="shared" si="23"/>
        <v>0</v>
      </c>
      <c r="BR97" s="495">
        <f t="shared" si="23"/>
        <v>0</v>
      </c>
      <c r="BS97" s="495">
        <f t="shared" si="23"/>
        <v>0</v>
      </c>
      <c r="BT97" s="495">
        <f t="shared" si="23"/>
        <v>0</v>
      </c>
      <c r="BU97" s="495" t="str">
        <f t="shared" si="23"/>
        <v/>
      </c>
      <c r="BV97" s="495" t="str">
        <f t="shared" si="23"/>
        <v/>
      </c>
      <c r="BW97" s="495" t="str">
        <f t="shared" si="23"/>
        <v/>
      </c>
      <c r="BX97" s="495" t="str">
        <f t="shared" si="23"/>
        <v/>
      </c>
      <c r="BY97" s="495" t="str">
        <f t="shared" si="23"/>
        <v/>
      </c>
      <c r="BZ97" s="495" t="str">
        <f t="shared" si="23"/>
        <v/>
      </c>
      <c r="CA97" s="759" t="str">
        <f t="shared" si="23"/>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0</v>
      </c>
      <c r="AP98" s="487">
        <v>0</v>
      </c>
      <c r="AQ98" s="487">
        <v>0</v>
      </c>
      <c r="AR98" s="487">
        <v>0</v>
      </c>
      <c r="AS98" s="487">
        <v>0</v>
      </c>
      <c r="AT98" s="487">
        <v>0</v>
      </c>
      <c r="AU98" s="493">
        <v>0</v>
      </c>
      <c r="AV98" s="488" t="str">
        <f t="shared" si="22"/>
        <v>tbd</v>
      </c>
      <c r="AW98" s="487" t="str">
        <f t="shared" si="22"/>
        <v>tbd</v>
      </c>
      <c r="AX98" s="487" t="str">
        <f t="shared" si="22"/>
        <v>tbd</v>
      </c>
      <c r="AY98" s="487" t="str">
        <f t="shared" si="22"/>
        <v>tbd</v>
      </c>
      <c r="AZ98" s="487" t="str">
        <f t="shared" si="22"/>
        <v>tbd</v>
      </c>
      <c r="BA98" s="487" t="str">
        <f t="shared" si="22"/>
        <v>tbd</v>
      </c>
      <c r="BB98" s="487" t="str">
        <f t="shared" si="22"/>
        <v>tbd</v>
      </c>
      <c r="BC98" s="487" t="str">
        <f t="shared" si="22"/>
        <v>tbd</v>
      </c>
      <c r="BD98" s="487" t="str">
        <f t="shared" si="22"/>
        <v>tbd</v>
      </c>
      <c r="BE98" s="487" t="str">
        <f t="shared" si="22"/>
        <v/>
      </c>
      <c r="BF98" s="487" t="str">
        <f t="shared" si="22"/>
        <v/>
      </c>
      <c r="BG98" s="487" t="str">
        <f t="shared" si="22"/>
        <v/>
      </c>
      <c r="BH98" s="487" t="str">
        <f t="shared" si="22"/>
        <v/>
      </c>
      <c r="BI98" s="487" t="str">
        <f t="shared" si="22"/>
        <v/>
      </c>
      <c r="BJ98" s="487" t="str">
        <f t="shared" si="22"/>
        <v/>
      </c>
      <c r="BK98" s="489" t="str">
        <f t="shared" si="22"/>
        <v/>
      </c>
      <c r="BL98" s="488">
        <f t="shared" si="23"/>
        <v>0</v>
      </c>
      <c r="BM98" s="495">
        <f t="shared" si="23"/>
        <v>0</v>
      </c>
      <c r="BN98" s="495">
        <f t="shared" si="23"/>
        <v>0</v>
      </c>
      <c r="BO98" s="495">
        <f t="shared" si="23"/>
        <v>0</v>
      </c>
      <c r="BP98" s="495">
        <f t="shared" si="23"/>
        <v>0</v>
      </c>
      <c r="BQ98" s="495">
        <f t="shared" si="23"/>
        <v>0</v>
      </c>
      <c r="BR98" s="495">
        <f t="shared" si="23"/>
        <v>0</v>
      </c>
      <c r="BS98" s="495">
        <f t="shared" si="23"/>
        <v>0</v>
      </c>
      <c r="BT98" s="495">
        <f t="shared" si="23"/>
        <v>0</v>
      </c>
      <c r="BU98" s="495" t="str">
        <f t="shared" si="23"/>
        <v/>
      </c>
      <c r="BV98" s="495" t="str">
        <f t="shared" si="23"/>
        <v/>
      </c>
      <c r="BW98" s="495" t="str">
        <f t="shared" si="23"/>
        <v/>
      </c>
      <c r="BX98" s="495" t="str">
        <f t="shared" si="23"/>
        <v/>
      </c>
      <c r="BY98" s="495" t="str">
        <f t="shared" si="23"/>
        <v/>
      </c>
      <c r="BZ98" s="495" t="str">
        <f t="shared" si="23"/>
        <v/>
      </c>
      <c r="CA98" s="759" t="str">
        <f t="shared" si="23"/>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0</v>
      </c>
      <c r="AP99" s="487">
        <v>0</v>
      </c>
      <c r="AQ99" s="487">
        <v>0</v>
      </c>
      <c r="AR99" s="487">
        <v>0</v>
      </c>
      <c r="AS99" s="487">
        <v>0</v>
      </c>
      <c r="AT99" s="487">
        <v>0</v>
      </c>
      <c r="AU99" s="493">
        <v>0</v>
      </c>
      <c r="AV99" s="488" t="str">
        <f t="shared" si="22"/>
        <v>tbd</v>
      </c>
      <c r="AW99" s="487" t="str">
        <f t="shared" si="22"/>
        <v>tbd</v>
      </c>
      <c r="AX99" s="487" t="str">
        <f t="shared" si="22"/>
        <v>tbd</v>
      </c>
      <c r="AY99" s="487" t="str">
        <f t="shared" si="22"/>
        <v>tbd</v>
      </c>
      <c r="AZ99" s="487" t="str">
        <f t="shared" si="22"/>
        <v>tbd</v>
      </c>
      <c r="BA99" s="487" t="str">
        <f t="shared" si="22"/>
        <v>tbd</v>
      </c>
      <c r="BB99" s="487" t="str">
        <f t="shared" si="22"/>
        <v>tbd</v>
      </c>
      <c r="BC99" s="487" t="str">
        <f t="shared" si="22"/>
        <v>tbd</v>
      </c>
      <c r="BD99" s="487" t="str">
        <f t="shared" si="22"/>
        <v>tbd</v>
      </c>
      <c r="BE99" s="487" t="str">
        <f t="shared" si="22"/>
        <v/>
      </c>
      <c r="BF99" s="487" t="str">
        <f t="shared" si="22"/>
        <v/>
      </c>
      <c r="BG99" s="487" t="str">
        <f t="shared" si="22"/>
        <v/>
      </c>
      <c r="BH99" s="487" t="str">
        <f t="shared" si="22"/>
        <v/>
      </c>
      <c r="BI99" s="487" t="str">
        <f t="shared" si="22"/>
        <v/>
      </c>
      <c r="BJ99" s="487" t="str">
        <f t="shared" si="22"/>
        <v/>
      </c>
      <c r="BK99" s="489" t="str">
        <f t="shared" si="22"/>
        <v/>
      </c>
      <c r="BL99" s="488">
        <f t="shared" si="23"/>
        <v>0</v>
      </c>
      <c r="BM99" s="495">
        <f t="shared" si="23"/>
        <v>0</v>
      </c>
      <c r="BN99" s="495">
        <f t="shared" si="23"/>
        <v>0</v>
      </c>
      <c r="BO99" s="495">
        <f t="shared" si="23"/>
        <v>0</v>
      </c>
      <c r="BP99" s="495">
        <f t="shared" si="23"/>
        <v>0</v>
      </c>
      <c r="BQ99" s="495">
        <f t="shared" si="23"/>
        <v>0</v>
      </c>
      <c r="BR99" s="495">
        <f t="shared" si="23"/>
        <v>0</v>
      </c>
      <c r="BS99" s="495">
        <f t="shared" si="23"/>
        <v>0</v>
      </c>
      <c r="BT99" s="495">
        <f t="shared" si="23"/>
        <v>0</v>
      </c>
      <c r="BU99" s="495" t="str">
        <f t="shared" si="23"/>
        <v/>
      </c>
      <c r="BV99" s="495" t="str">
        <f t="shared" si="23"/>
        <v/>
      </c>
      <c r="BW99" s="495" t="str">
        <f t="shared" si="23"/>
        <v/>
      </c>
      <c r="BX99" s="495" t="str">
        <f t="shared" si="23"/>
        <v/>
      </c>
      <c r="BY99" s="495" t="str">
        <f t="shared" si="23"/>
        <v/>
      </c>
      <c r="BZ99" s="495" t="str">
        <f t="shared" si="23"/>
        <v/>
      </c>
      <c r="CA99" s="759" t="str">
        <f t="shared" si="23"/>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4">AF99</f>
        <v>-1</v>
      </c>
      <c r="AG100" s="487">
        <f t="shared" si="24"/>
        <v>-1</v>
      </c>
      <c r="AH100" s="487">
        <f t="shared" si="24"/>
        <v>-1</v>
      </c>
      <c r="AI100" s="487">
        <f t="shared" si="24"/>
        <v>-1</v>
      </c>
      <c r="AJ100" s="487">
        <f t="shared" si="24"/>
        <v>-1</v>
      </c>
      <c r="AK100" s="487">
        <f t="shared" si="24"/>
        <v>-1</v>
      </c>
      <c r="AL100" s="487">
        <f t="shared" si="24"/>
        <v>-1</v>
      </c>
      <c r="AM100" s="487">
        <f t="shared" si="24"/>
        <v>-1</v>
      </c>
      <c r="AN100" s="487">
        <f t="shared" ref="AN100:AU102" si="25">AN99</f>
        <v>-1</v>
      </c>
      <c r="AO100" s="487">
        <f t="shared" si="25"/>
        <v>0</v>
      </c>
      <c r="AP100" s="487">
        <f t="shared" si="25"/>
        <v>0</v>
      </c>
      <c r="AQ100" s="487">
        <f t="shared" si="25"/>
        <v>0</v>
      </c>
      <c r="AR100" s="487">
        <f t="shared" si="25"/>
        <v>0</v>
      </c>
      <c r="AS100" s="487">
        <f t="shared" si="25"/>
        <v>0</v>
      </c>
      <c r="AT100" s="487">
        <f t="shared" si="25"/>
        <v>0</v>
      </c>
      <c r="AU100" s="493">
        <f t="shared" si="25"/>
        <v>0</v>
      </c>
      <c r="AV100" s="488">
        <f t="shared" si="22"/>
        <v>0</v>
      </c>
      <c r="AW100" s="487">
        <f t="shared" si="22"/>
        <v>0</v>
      </c>
      <c r="AX100" s="487">
        <f t="shared" si="22"/>
        <v>0</v>
      </c>
      <c r="AY100" s="487">
        <f t="shared" si="22"/>
        <v>0</v>
      </c>
      <c r="AZ100" s="487">
        <f t="shared" si="22"/>
        <v>0</v>
      </c>
      <c r="BA100" s="487">
        <f t="shared" si="22"/>
        <v>0</v>
      </c>
      <c r="BB100" s="487">
        <f t="shared" si="22"/>
        <v>0</v>
      </c>
      <c r="BC100" s="487">
        <f t="shared" si="22"/>
        <v>0</v>
      </c>
      <c r="BD100" s="487">
        <f t="shared" si="22"/>
        <v>0</v>
      </c>
      <c r="BE100" s="487" t="str">
        <f t="shared" si="22"/>
        <v/>
      </c>
      <c r="BF100" s="487" t="str">
        <f t="shared" si="22"/>
        <v/>
      </c>
      <c r="BG100" s="487" t="str">
        <f t="shared" si="22"/>
        <v/>
      </c>
      <c r="BH100" s="487" t="str">
        <f t="shared" si="22"/>
        <v/>
      </c>
      <c r="BI100" s="487" t="str">
        <f t="shared" si="22"/>
        <v/>
      </c>
      <c r="BJ100" s="487" t="str">
        <f t="shared" si="22"/>
        <v/>
      </c>
      <c r="BK100" s="489" t="str">
        <f t="shared" si="22"/>
        <v/>
      </c>
      <c r="BL100" s="488">
        <f t="shared" si="23"/>
        <v>0</v>
      </c>
      <c r="BM100" s="495">
        <f t="shared" si="23"/>
        <v>0</v>
      </c>
      <c r="BN100" s="495">
        <f t="shared" si="23"/>
        <v>0</v>
      </c>
      <c r="BO100" s="495">
        <f t="shared" si="23"/>
        <v>0</v>
      </c>
      <c r="BP100" s="495">
        <f t="shared" si="23"/>
        <v>0</v>
      </c>
      <c r="BQ100" s="495">
        <f t="shared" si="23"/>
        <v>0</v>
      </c>
      <c r="BR100" s="495">
        <f t="shared" si="23"/>
        <v>0</v>
      </c>
      <c r="BS100" s="495">
        <f t="shared" si="23"/>
        <v>0</v>
      </c>
      <c r="BT100" s="495">
        <f t="shared" si="23"/>
        <v>0</v>
      </c>
      <c r="BU100" s="495" t="str">
        <f t="shared" si="23"/>
        <v/>
      </c>
      <c r="BV100" s="495" t="str">
        <f t="shared" si="23"/>
        <v/>
      </c>
      <c r="BW100" s="495" t="str">
        <f t="shared" si="23"/>
        <v/>
      </c>
      <c r="BX100" s="495" t="str">
        <f t="shared" si="23"/>
        <v/>
      </c>
      <c r="BY100" s="495" t="str">
        <f t="shared" si="23"/>
        <v/>
      </c>
      <c r="BZ100" s="495" t="str">
        <f t="shared" si="23"/>
        <v/>
      </c>
      <c r="CA100" s="759" t="str">
        <f t="shared" si="23"/>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4"/>
        <v>-1</v>
      </c>
      <c r="AG101" s="487">
        <f t="shared" si="24"/>
        <v>-1</v>
      </c>
      <c r="AH101" s="487">
        <f t="shared" si="24"/>
        <v>-1</v>
      </c>
      <c r="AI101" s="487">
        <f t="shared" si="24"/>
        <v>-1</v>
      </c>
      <c r="AJ101" s="487">
        <f t="shared" si="24"/>
        <v>-1</v>
      </c>
      <c r="AK101" s="487">
        <f t="shared" si="24"/>
        <v>-1</v>
      </c>
      <c r="AL101" s="487">
        <f t="shared" si="24"/>
        <v>-1</v>
      </c>
      <c r="AM101" s="487">
        <f t="shared" si="24"/>
        <v>-1</v>
      </c>
      <c r="AN101" s="487">
        <f t="shared" si="25"/>
        <v>-1</v>
      </c>
      <c r="AO101" s="487">
        <f t="shared" si="25"/>
        <v>0</v>
      </c>
      <c r="AP101" s="487">
        <f t="shared" si="25"/>
        <v>0</v>
      </c>
      <c r="AQ101" s="487">
        <f t="shared" si="25"/>
        <v>0</v>
      </c>
      <c r="AR101" s="487">
        <f t="shared" si="25"/>
        <v>0</v>
      </c>
      <c r="AS101" s="487">
        <f t="shared" si="25"/>
        <v>0</v>
      </c>
      <c r="AT101" s="487">
        <f t="shared" si="25"/>
        <v>0</v>
      </c>
      <c r="AU101" s="493">
        <f t="shared" si="25"/>
        <v>0</v>
      </c>
      <c r="AV101" s="488">
        <f t="shared" si="22"/>
        <v>0</v>
      </c>
      <c r="AW101" s="487">
        <f t="shared" si="22"/>
        <v>0</v>
      </c>
      <c r="AX101" s="487">
        <f t="shared" si="22"/>
        <v>0</v>
      </c>
      <c r="AY101" s="487">
        <f t="shared" si="22"/>
        <v>0</v>
      </c>
      <c r="AZ101" s="487">
        <f t="shared" si="22"/>
        <v>0</v>
      </c>
      <c r="BA101" s="487">
        <f t="shared" si="22"/>
        <v>0</v>
      </c>
      <c r="BB101" s="487">
        <f t="shared" si="22"/>
        <v>0</v>
      </c>
      <c r="BC101" s="487">
        <f t="shared" si="22"/>
        <v>0</v>
      </c>
      <c r="BD101" s="487">
        <f t="shared" si="22"/>
        <v>0</v>
      </c>
      <c r="BE101" s="487" t="str">
        <f t="shared" si="22"/>
        <v/>
      </c>
      <c r="BF101" s="487" t="str">
        <f t="shared" si="22"/>
        <v/>
      </c>
      <c r="BG101" s="487" t="str">
        <f t="shared" si="22"/>
        <v/>
      </c>
      <c r="BH101" s="487" t="str">
        <f t="shared" si="22"/>
        <v/>
      </c>
      <c r="BI101" s="487" t="str">
        <f t="shared" si="22"/>
        <v/>
      </c>
      <c r="BJ101" s="487" t="str">
        <f t="shared" si="22"/>
        <v/>
      </c>
      <c r="BK101" s="489" t="str">
        <f t="shared" si="22"/>
        <v/>
      </c>
      <c r="BL101" s="488">
        <f t="shared" si="23"/>
        <v>0</v>
      </c>
      <c r="BM101" s="495">
        <f t="shared" si="23"/>
        <v>0</v>
      </c>
      <c r="BN101" s="495">
        <f t="shared" si="23"/>
        <v>0</v>
      </c>
      <c r="BO101" s="495">
        <f t="shared" si="23"/>
        <v>0</v>
      </c>
      <c r="BP101" s="495">
        <f t="shared" si="23"/>
        <v>0</v>
      </c>
      <c r="BQ101" s="495">
        <f t="shared" si="23"/>
        <v>0</v>
      </c>
      <c r="BR101" s="495">
        <f t="shared" si="23"/>
        <v>0</v>
      </c>
      <c r="BS101" s="495">
        <f t="shared" si="23"/>
        <v>0</v>
      </c>
      <c r="BT101" s="495">
        <f t="shared" si="23"/>
        <v>0</v>
      </c>
      <c r="BU101" s="495" t="str">
        <f t="shared" si="23"/>
        <v/>
      </c>
      <c r="BV101" s="495" t="str">
        <f t="shared" si="23"/>
        <v/>
      </c>
      <c r="BW101" s="495" t="str">
        <f t="shared" si="23"/>
        <v/>
      </c>
      <c r="BX101" s="495" t="str">
        <f t="shared" si="23"/>
        <v/>
      </c>
      <c r="BY101" s="495" t="str">
        <f t="shared" si="23"/>
        <v/>
      </c>
      <c r="BZ101" s="495" t="str">
        <f t="shared" si="23"/>
        <v/>
      </c>
      <c r="CA101" s="759" t="str">
        <f t="shared" si="23"/>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4"/>
        <v>-1</v>
      </c>
      <c r="AG102" s="487">
        <f t="shared" si="24"/>
        <v>-1</v>
      </c>
      <c r="AH102" s="487">
        <f t="shared" si="24"/>
        <v>-1</v>
      </c>
      <c r="AI102" s="487">
        <f t="shared" si="24"/>
        <v>-1</v>
      </c>
      <c r="AJ102" s="487">
        <f t="shared" si="24"/>
        <v>-1</v>
      </c>
      <c r="AK102" s="487">
        <f t="shared" si="24"/>
        <v>-1</v>
      </c>
      <c r="AL102" s="487">
        <f t="shared" si="24"/>
        <v>-1</v>
      </c>
      <c r="AM102" s="487">
        <f t="shared" si="24"/>
        <v>-1</v>
      </c>
      <c r="AN102" s="487">
        <f t="shared" si="25"/>
        <v>-1</v>
      </c>
      <c r="AO102" s="487">
        <f t="shared" si="25"/>
        <v>0</v>
      </c>
      <c r="AP102" s="487">
        <f t="shared" si="25"/>
        <v>0</v>
      </c>
      <c r="AQ102" s="487">
        <f t="shared" si="25"/>
        <v>0</v>
      </c>
      <c r="AR102" s="487">
        <f t="shared" si="25"/>
        <v>0</v>
      </c>
      <c r="AS102" s="487">
        <f t="shared" si="25"/>
        <v>0</v>
      </c>
      <c r="AT102" s="487">
        <f t="shared" si="25"/>
        <v>0</v>
      </c>
      <c r="AU102" s="493">
        <f t="shared" si="25"/>
        <v>0</v>
      </c>
      <c r="AV102" s="488">
        <f t="shared" ref="AV102:BK107" si="26">IF(AF102,IFERROR(LEFT($V102,SEARCH(" (",$V102)-1),$V102),"")</f>
        <v>0</v>
      </c>
      <c r="AW102" s="487">
        <f t="shared" si="26"/>
        <v>0</v>
      </c>
      <c r="AX102" s="487">
        <f t="shared" si="26"/>
        <v>0</v>
      </c>
      <c r="AY102" s="487">
        <f t="shared" si="26"/>
        <v>0</v>
      </c>
      <c r="AZ102" s="487">
        <f t="shared" si="26"/>
        <v>0</v>
      </c>
      <c r="BA102" s="487">
        <f t="shared" si="26"/>
        <v>0</v>
      </c>
      <c r="BB102" s="487">
        <f t="shared" si="26"/>
        <v>0</v>
      </c>
      <c r="BC102" s="487">
        <f t="shared" si="26"/>
        <v>0</v>
      </c>
      <c r="BD102" s="487">
        <f t="shared" si="26"/>
        <v>0</v>
      </c>
      <c r="BE102" s="487" t="str">
        <f t="shared" si="26"/>
        <v/>
      </c>
      <c r="BF102" s="487" t="str">
        <f t="shared" si="26"/>
        <v/>
      </c>
      <c r="BG102" s="487" t="str">
        <f t="shared" si="26"/>
        <v/>
      </c>
      <c r="BH102" s="487" t="str">
        <f t="shared" si="26"/>
        <v/>
      </c>
      <c r="BI102" s="487" t="str">
        <f t="shared" si="26"/>
        <v/>
      </c>
      <c r="BJ102" s="487" t="str">
        <f t="shared" si="26"/>
        <v/>
      </c>
      <c r="BK102" s="489" t="str">
        <f t="shared" si="26"/>
        <v/>
      </c>
      <c r="BL102" s="488">
        <f t="shared" ref="BL102:CA107" si="27">IF(AF102,IFERROR(LEFT($W102,SEARCH(" (",$W102)-1),$W102),"")</f>
        <v>0</v>
      </c>
      <c r="BM102" s="495">
        <f t="shared" si="27"/>
        <v>0</v>
      </c>
      <c r="BN102" s="495">
        <f t="shared" si="27"/>
        <v>0</v>
      </c>
      <c r="BO102" s="495">
        <f t="shared" si="27"/>
        <v>0</v>
      </c>
      <c r="BP102" s="495">
        <f t="shared" si="27"/>
        <v>0</v>
      </c>
      <c r="BQ102" s="495">
        <f t="shared" si="27"/>
        <v>0</v>
      </c>
      <c r="BR102" s="495">
        <f t="shared" si="27"/>
        <v>0</v>
      </c>
      <c r="BS102" s="495">
        <f t="shared" si="27"/>
        <v>0</v>
      </c>
      <c r="BT102" s="495">
        <f t="shared" si="27"/>
        <v>0</v>
      </c>
      <c r="BU102" s="495" t="str">
        <f t="shared" si="27"/>
        <v/>
      </c>
      <c r="BV102" s="495" t="str">
        <f t="shared" si="27"/>
        <v/>
      </c>
      <c r="BW102" s="495" t="str">
        <f t="shared" si="27"/>
        <v/>
      </c>
      <c r="BX102" s="495" t="str">
        <f t="shared" si="27"/>
        <v/>
      </c>
      <c r="BY102" s="495" t="str">
        <f t="shared" si="27"/>
        <v/>
      </c>
      <c r="BZ102" s="495" t="str">
        <f t="shared" si="27"/>
        <v/>
      </c>
      <c r="CA102" s="759" t="str">
        <f t="shared" si="27"/>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4"/>
        <v>-1</v>
      </c>
      <c r="AG103" s="487">
        <f t="shared" si="24"/>
        <v>-1</v>
      </c>
      <c r="AH103" s="487">
        <f t="shared" si="24"/>
        <v>-1</v>
      </c>
      <c r="AI103" s="487">
        <f t="shared" si="24"/>
        <v>-1</v>
      </c>
      <c r="AJ103" s="487">
        <f t="shared" si="24"/>
        <v>-1</v>
      </c>
      <c r="AK103" s="487">
        <f t="shared" si="24"/>
        <v>-1</v>
      </c>
      <c r="AL103" s="487">
        <f t="shared" si="24"/>
        <v>-1</v>
      </c>
      <c r="AM103" s="487">
        <f t="shared" si="24"/>
        <v>-1</v>
      </c>
      <c r="AN103" s="487">
        <f t="shared" si="24"/>
        <v>-1</v>
      </c>
      <c r="AO103" s="487">
        <f t="shared" si="24"/>
        <v>0</v>
      </c>
      <c r="AP103" s="487">
        <f t="shared" si="24"/>
        <v>0</v>
      </c>
      <c r="AQ103" s="487">
        <f t="shared" si="24"/>
        <v>0</v>
      </c>
      <c r="AR103" s="487">
        <f t="shared" si="24"/>
        <v>0</v>
      </c>
      <c r="AS103" s="487">
        <f t="shared" si="24"/>
        <v>0</v>
      </c>
      <c r="AT103" s="487">
        <f t="shared" si="24"/>
        <v>0</v>
      </c>
      <c r="AU103" s="493">
        <f t="shared" si="24"/>
        <v>0</v>
      </c>
      <c r="AV103" s="488">
        <f t="shared" si="26"/>
        <v>0</v>
      </c>
      <c r="AW103" s="487">
        <f t="shared" si="26"/>
        <v>0</v>
      </c>
      <c r="AX103" s="487">
        <f t="shared" si="26"/>
        <v>0</v>
      </c>
      <c r="AY103" s="487">
        <f t="shared" si="26"/>
        <v>0</v>
      </c>
      <c r="AZ103" s="487">
        <f t="shared" si="26"/>
        <v>0</v>
      </c>
      <c r="BA103" s="487">
        <f t="shared" si="26"/>
        <v>0</v>
      </c>
      <c r="BB103" s="487">
        <f t="shared" si="26"/>
        <v>0</v>
      </c>
      <c r="BC103" s="487">
        <f t="shared" si="26"/>
        <v>0</v>
      </c>
      <c r="BD103" s="487">
        <f t="shared" si="26"/>
        <v>0</v>
      </c>
      <c r="BE103" s="487" t="str">
        <f t="shared" si="26"/>
        <v/>
      </c>
      <c r="BF103" s="487" t="str">
        <f t="shared" si="26"/>
        <v/>
      </c>
      <c r="BG103" s="487" t="str">
        <f t="shared" si="26"/>
        <v/>
      </c>
      <c r="BH103" s="487" t="str">
        <f t="shared" si="26"/>
        <v/>
      </c>
      <c r="BI103" s="487" t="str">
        <f t="shared" si="26"/>
        <v/>
      </c>
      <c r="BJ103" s="487" t="str">
        <f t="shared" si="26"/>
        <v/>
      </c>
      <c r="BK103" s="489" t="str">
        <f t="shared" si="26"/>
        <v/>
      </c>
      <c r="BL103" s="488">
        <f t="shared" si="27"/>
        <v>0</v>
      </c>
      <c r="BM103" s="495">
        <f t="shared" si="27"/>
        <v>0</v>
      </c>
      <c r="BN103" s="495">
        <f t="shared" si="27"/>
        <v>0</v>
      </c>
      <c r="BO103" s="495">
        <f t="shared" si="27"/>
        <v>0</v>
      </c>
      <c r="BP103" s="495">
        <f t="shared" si="27"/>
        <v>0</v>
      </c>
      <c r="BQ103" s="495">
        <f t="shared" si="27"/>
        <v>0</v>
      </c>
      <c r="BR103" s="495">
        <f t="shared" si="27"/>
        <v>0</v>
      </c>
      <c r="BS103" s="495">
        <f t="shared" si="27"/>
        <v>0</v>
      </c>
      <c r="BT103" s="495">
        <f t="shared" si="27"/>
        <v>0</v>
      </c>
      <c r="BU103" s="495" t="str">
        <f t="shared" si="27"/>
        <v/>
      </c>
      <c r="BV103" s="495" t="str">
        <f t="shared" si="27"/>
        <v/>
      </c>
      <c r="BW103" s="495" t="str">
        <f t="shared" si="27"/>
        <v/>
      </c>
      <c r="BX103" s="495" t="str">
        <f t="shared" si="27"/>
        <v/>
      </c>
      <c r="BY103" s="495" t="str">
        <f t="shared" si="27"/>
        <v/>
      </c>
      <c r="BZ103" s="495" t="str">
        <f t="shared" si="27"/>
        <v/>
      </c>
      <c r="CA103" s="759" t="str">
        <f t="shared" si="27"/>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8">AF103</f>
        <v>-1</v>
      </c>
      <c r="AG104" s="487">
        <f t="shared" si="28"/>
        <v>-1</v>
      </c>
      <c r="AH104" s="487">
        <f t="shared" si="28"/>
        <v>-1</v>
      </c>
      <c r="AI104" s="487">
        <f t="shared" si="28"/>
        <v>-1</v>
      </c>
      <c r="AJ104" s="487">
        <f t="shared" si="28"/>
        <v>-1</v>
      </c>
      <c r="AK104" s="487">
        <f t="shared" si="28"/>
        <v>-1</v>
      </c>
      <c r="AL104" s="487">
        <f t="shared" si="28"/>
        <v>-1</v>
      </c>
      <c r="AM104" s="487">
        <f t="shared" si="28"/>
        <v>-1</v>
      </c>
      <c r="AN104" s="487">
        <f t="shared" si="28"/>
        <v>-1</v>
      </c>
      <c r="AO104" s="487">
        <f t="shared" si="28"/>
        <v>0</v>
      </c>
      <c r="AP104" s="487">
        <f t="shared" si="28"/>
        <v>0</v>
      </c>
      <c r="AQ104" s="487">
        <f t="shared" si="28"/>
        <v>0</v>
      </c>
      <c r="AR104" s="487">
        <f t="shared" si="28"/>
        <v>0</v>
      </c>
      <c r="AS104" s="487">
        <f t="shared" si="28"/>
        <v>0</v>
      </c>
      <c r="AT104" s="487">
        <f t="shared" si="28"/>
        <v>0</v>
      </c>
      <c r="AU104" s="493">
        <f t="shared" si="28"/>
        <v>0</v>
      </c>
      <c r="AV104" s="488">
        <f t="shared" si="26"/>
        <v>0</v>
      </c>
      <c r="AW104" s="487">
        <f t="shared" si="26"/>
        <v>0</v>
      </c>
      <c r="AX104" s="487">
        <f t="shared" si="26"/>
        <v>0</v>
      </c>
      <c r="AY104" s="487">
        <f t="shared" si="26"/>
        <v>0</v>
      </c>
      <c r="AZ104" s="487">
        <f t="shared" si="26"/>
        <v>0</v>
      </c>
      <c r="BA104" s="487">
        <f t="shared" si="26"/>
        <v>0</v>
      </c>
      <c r="BB104" s="487">
        <f t="shared" si="26"/>
        <v>0</v>
      </c>
      <c r="BC104" s="487">
        <f t="shared" si="26"/>
        <v>0</v>
      </c>
      <c r="BD104" s="487">
        <f t="shared" si="26"/>
        <v>0</v>
      </c>
      <c r="BE104" s="487" t="str">
        <f t="shared" si="26"/>
        <v/>
      </c>
      <c r="BF104" s="487" t="str">
        <f t="shared" si="26"/>
        <v/>
      </c>
      <c r="BG104" s="487" t="str">
        <f t="shared" si="26"/>
        <v/>
      </c>
      <c r="BH104" s="487" t="str">
        <f t="shared" si="26"/>
        <v/>
      </c>
      <c r="BI104" s="487" t="str">
        <f t="shared" si="26"/>
        <v/>
      </c>
      <c r="BJ104" s="487" t="str">
        <f t="shared" si="26"/>
        <v/>
      </c>
      <c r="BK104" s="489" t="str">
        <f t="shared" si="26"/>
        <v/>
      </c>
      <c r="BL104" s="488">
        <f t="shared" si="27"/>
        <v>0</v>
      </c>
      <c r="BM104" s="495">
        <f t="shared" si="27"/>
        <v>0</v>
      </c>
      <c r="BN104" s="495">
        <f t="shared" si="27"/>
        <v>0</v>
      </c>
      <c r="BO104" s="495">
        <f t="shared" si="27"/>
        <v>0</v>
      </c>
      <c r="BP104" s="495">
        <f t="shared" si="27"/>
        <v>0</v>
      </c>
      <c r="BQ104" s="495">
        <f t="shared" si="27"/>
        <v>0</v>
      </c>
      <c r="BR104" s="495">
        <f t="shared" si="27"/>
        <v>0</v>
      </c>
      <c r="BS104" s="495">
        <f t="shared" si="27"/>
        <v>0</v>
      </c>
      <c r="BT104" s="495">
        <f t="shared" si="27"/>
        <v>0</v>
      </c>
      <c r="BU104" s="495" t="str">
        <f t="shared" si="27"/>
        <v/>
      </c>
      <c r="BV104" s="495" t="str">
        <f t="shared" si="27"/>
        <v/>
      </c>
      <c r="BW104" s="495" t="str">
        <f t="shared" si="27"/>
        <v/>
      </c>
      <c r="BX104" s="495" t="str">
        <f t="shared" si="27"/>
        <v/>
      </c>
      <c r="BY104" s="495" t="str">
        <f t="shared" si="27"/>
        <v/>
      </c>
      <c r="BZ104" s="495" t="str">
        <f t="shared" si="27"/>
        <v/>
      </c>
      <c r="CA104" s="759" t="str">
        <f t="shared" si="27"/>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8"/>
        <v>-1</v>
      </c>
      <c r="AG105" s="487">
        <f t="shared" si="28"/>
        <v>-1</v>
      </c>
      <c r="AH105" s="487">
        <f t="shared" si="28"/>
        <v>-1</v>
      </c>
      <c r="AI105" s="487">
        <f t="shared" si="28"/>
        <v>-1</v>
      </c>
      <c r="AJ105" s="487">
        <f t="shared" si="28"/>
        <v>-1</v>
      </c>
      <c r="AK105" s="487">
        <f t="shared" si="28"/>
        <v>-1</v>
      </c>
      <c r="AL105" s="487">
        <f t="shared" si="28"/>
        <v>-1</v>
      </c>
      <c r="AM105" s="487">
        <f t="shared" si="28"/>
        <v>-1</v>
      </c>
      <c r="AN105" s="487">
        <f t="shared" si="28"/>
        <v>-1</v>
      </c>
      <c r="AO105" s="487">
        <f t="shared" si="28"/>
        <v>0</v>
      </c>
      <c r="AP105" s="487">
        <f t="shared" si="28"/>
        <v>0</v>
      </c>
      <c r="AQ105" s="487">
        <f t="shared" si="28"/>
        <v>0</v>
      </c>
      <c r="AR105" s="487">
        <f t="shared" si="28"/>
        <v>0</v>
      </c>
      <c r="AS105" s="487">
        <f t="shared" si="28"/>
        <v>0</v>
      </c>
      <c r="AT105" s="487">
        <f t="shared" si="28"/>
        <v>0</v>
      </c>
      <c r="AU105" s="493">
        <f t="shared" si="28"/>
        <v>0</v>
      </c>
      <c r="AV105" s="488">
        <f t="shared" si="26"/>
        <v>0</v>
      </c>
      <c r="AW105" s="487">
        <f t="shared" si="26"/>
        <v>0</v>
      </c>
      <c r="AX105" s="487">
        <f t="shared" si="26"/>
        <v>0</v>
      </c>
      <c r="AY105" s="487">
        <f t="shared" si="26"/>
        <v>0</v>
      </c>
      <c r="AZ105" s="487">
        <f t="shared" si="26"/>
        <v>0</v>
      </c>
      <c r="BA105" s="487">
        <f t="shared" si="26"/>
        <v>0</v>
      </c>
      <c r="BB105" s="487">
        <f t="shared" si="26"/>
        <v>0</v>
      </c>
      <c r="BC105" s="487">
        <f t="shared" si="26"/>
        <v>0</v>
      </c>
      <c r="BD105" s="487">
        <f t="shared" si="26"/>
        <v>0</v>
      </c>
      <c r="BE105" s="487" t="str">
        <f t="shared" si="26"/>
        <v/>
      </c>
      <c r="BF105" s="487" t="str">
        <f t="shared" si="26"/>
        <v/>
      </c>
      <c r="BG105" s="487" t="str">
        <f t="shared" si="26"/>
        <v/>
      </c>
      <c r="BH105" s="487" t="str">
        <f t="shared" si="26"/>
        <v/>
      </c>
      <c r="BI105" s="487" t="str">
        <f t="shared" si="26"/>
        <v/>
      </c>
      <c r="BJ105" s="487" t="str">
        <f t="shared" si="26"/>
        <v/>
      </c>
      <c r="BK105" s="489" t="str">
        <f t="shared" si="26"/>
        <v/>
      </c>
      <c r="BL105" s="488">
        <f t="shared" si="27"/>
        <v>0</v>
      </c>
      <c r="BM105" s="495">
        <f t="shared" si="27"/>
        <v>0</v>
      </c>
      <c r="BN105" s="495">
        <f t="shared" si="27"/>
        <v>0</v>
      </c>
      <c r="BO105" s="495">
        <f t="shared" si="27"/>
        <v>0</v>
      </c>
      <c r="BP105" s="495">
        <f t="shared" si="27"/>
        <v>0</v>
      </c>
      <c r="BQ105" s="495">
        <f t="shared" si="27"/>
        <v>0</v>
      </c>
      <c r="BR105" s="495">
        <f t="shared" si="27"/>
        <v>0</v>
      </c>
      <c r="BS105" s="495">
        <f t="shared" si="27"/>
        <v>0</v>
      </c>
      <c r="BT105" s="495">
        <f t="shared" si="27"/>
        <v>0</v>
      </c>
      <c r="BU105" s="495" t="str">
        <f t="shared" si="27"/>
        <v/>
      </c>
      <c r="BV105" s="495" t="str">
        <f t="shared" si="27"/>
        <v/>
      </c>
      <c r="BW105" s="495" t="str">
        <f t="shared" si="27"/>
        <v/>
      </c>
      <c r="BX105" s="495" t="str">
        <f t="shared" si="27"/>
        <v/>
      </c>
      <c r="BY105" s="495" t="str">
        <f t="shared" si="27"/>
        <v/>
      </c>
      <c r="BZ105" s="495" t="str">
        <f t="shared" si="27"/>
        <v/>
      </c>
      <c r="CA105" s="759" t="str">
        <f t="shared" si="27"/>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8"/>
        <v>-1</v>
      </c>
      <c r="AG106" s="487">
        <f t="shared" si="28"/>
        <v>-1</v>
      </c>
      <c r="AH106" s="487">
        <f t="shared" si="28"/>
        <v>-1</v>
      </c>
      <c r="AI106" s="487">
        <f t="shared" si="28"/>
        <v>-1</v>
      </c>
      <c r="AJ106" s="487">
        <f t="shared" si="28"/>
        <v>-1</v>
      </c>
      <c r="AK106" s="487">
        <f t="shared" si="28"/>
        <v>-1</v>
      </c>
      <c r="AL106" s="487">
        <f t="shared" si="28"/>
        <v>-1</v>
      </c>
      <c r="AM106" s="487">
        <f t="shared" si="28"/>
        <v>-1</v>
      </c>
      <c r="AN106" s="487">
        <f t="shared" si="28"/>
        <v>-1</v>
      </c>
      <c r="AO106" s="487">
        <f t="shared" si="28"/>
        <v>0</v>
      </c>
      <c r="AP106" s="487">
        <f t="shared" si="28"/>
        <v>0</v>
      </c>
      <c r="AQ106" s="487">
        <f t="shared" si="28"/>
        <v>0</v>
      </c>
      <c r="AR106" s="487">
        <f t="shared" si="28"/>
        <v>0</v>
      </c>
      <c r="AS106" s="487">
        <f t="shared" si="28"/>
        <v>0</v>
      </c>
      <c r="AT106" s="487">
        <f t="shared" si="28"/>
        <v>0</v>
      </c>
      <c r="AU106" s="493">
        <f t="shared" si="28"/>
        <v>0</v>
      </c>
      <c r="AV106" s="488">
        <f t="shared" si="26"/>
        <v>0</v>
      </c>
      <c r="AW106" s="487">
        <f t="shared" si="26"/>
        <v>0</v>
      </c>
      <c r="AX106" s="487">
        <f t="shared" si="26"/>
        <v>0</v>
      </c>
      <c r="AY106" s="487">
        <f t="shared" si="26"/>
        <v>0</v>
      </c>
      <c r="AZ106" s="487">
        <f t="shared" si="26"/>
        <v>0</v>
      </c>
      <c r="BA106" s="487">
        <f t="shared" si="26"/>
        <v>0</v>
      </c>
      <c r="BB106" s="487">
        <f t="shared" si="26"/>
        <v>0</v>
      </c>
      <c r="BC106" s="487">
        <f t="shared" si="26"/>
        <v>0</v>
      </c>
      <c r="BD106" s="487">
        <f t="shared" si="26"/>
        <v>0</v>
      </c>
      <c r="BE106" s="487" t="str">
        <f t="shared" si="26"/>
        <v/>
      </c>
      <c r="BF106" s="487" t="str">
        <f t="shared" si="26"/>
        <v/>
      </c>
      <c r="BG106" s="487" t="str">
        <f t="shared" si="26"/>
        <v/>
      </c>
      <c r="BH106" s="487" t="str">
        <f t="shared" si="26"/>
        <v/>
      </c>
      <c r="BI106" s="487" t="str">
        <f t="shared" si="26"/>
        <v/>
      </c>
      <c r="BJ106" s="487" t="str">
        <f t="shared" si="26"/>
        <v/>
      </c>
      <c r="BK106" s="489" t="str">
        <f t="shared" si="26"/>
        <v/>
      </c>
      <c r="BL106" s="488">
        <f t="shared" si="27"/>
        <v>0</v>
      </c>
      <c r="BM106" s="495">
        <f t="shared" si="27"/>
        <v>0</v>
      </c>
      <c r="BN106" s="495">
        <f t="shared" si="27"/>
        <v>0</v>
      </c>
      <c r="BO106" s="495">
        <f t="shared" si="27"/>
        <v>0</v>
      </c>
      <c r="BP106" s="495">
        <f t="shared" si="27"/>
        <v>0</v>
      </c>
      <c r="BQ106" s="495">
        <f t="shared" si="27"/>
        <v>0</v>
      </c>
      <c r="BR106" s="495">
        <f t="shared" si="27"/>
        <v>0</v>
      </c>
      <c r="BS106" s="495">
        <f t="shared" si="27"/>
        <v>0</v>
      </c>
      <c r="BT106" s="495">
        <f t="shared" si="27"/>
        <v>0</v>
      </c>
      <c r="BU106" s="495" t="str">
        <f t="shared" si="27"/>
        <v/>
      </c>
      <c r="BV106" s="495" t="str">
        <f t="shared" si="27"/>
        <v/>
      </c>
      <c r="BW106" s="495" t="str">
        <f t="shared" si="27"/>
        <v/>
      </c>
      <c r="BX106" s="495" t="str">
        <f t="shared" si="27"/>
        <v/>
      </c>
      <c r="BY106" s="495" t="str">
        <f t="shared" si="27"/>
        <v/>
      </c>
      <c r="BZ106" s="495" t="str">
        <f t="shared" si="27"/>
        <v/>
      </c>
      <c r="CA106" s="759" t="str">
        <f t="shared" si="27"/>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8"/>
        <v>-1</v>
      </c>
      <c r="AG107" s="762">
        <f t="shared" si="28"/>
        <v>-1</v>
      </c>
      <c r="AH107" s="762">
        <f t="shared" si="28"/>
        <v>-1</v>
      </c>
      <c r="AI107" s="762">
        <f t="shared" si="28"/>
        <v>-1</v>
      </c>
      <c r="AJ107" s="762">
        <f t="shared" si="28"/>
        <v>-1</v>
      </c>
      <c r="AK107" s="762">
        <f t="shared" si="28"/>
        <v>-1</v>
      </c>
      <c r="AL107" s="762">
        <f t="shared" si="28"/>
        <v>-1</v>
      </c>
      <c r="AM107" s="762">
        <f t="shared" si="28"/>
        <v>-1</v>
      </c>
      <c r="AN107" s="762">
        <f t="shared" si="28"/>
        <v>-1</v>
      </c>
      <c r="AO107" s="762">
        <f t="shared" si="28"/>
        <v>0</v>
      </c>
      <c r="AP107" s="762">
        <f t="shared" si="28"/>
        <v>0</v>
      </c>
      <c r="AQ107" s="762">
        <f t="shared" si="28"/>
        <v>0</v>
      </c>
      <c r="AR107" s="762">
        <f t="shared" si="28"/>
        <v>0</v>
      </c>
      <c r="AS107" s="762">
        <f t="shared" si="28"/>
        <v>0</v>
      </c>
      <c r="AT107" s="762">
        <f t="shared" si="28"/>
        <v>0</v>
      </c>
      <c r="AU107" s="763">
        <f t="shared" si="28"/>
        <v>0</v>
      </c>
      <c r="AV107" s="490">
        <f t="shared" si="26"/>
        <v>0</v>
      </c>
      <c r="AW107" s="491">
        <f t="shared" si="26"/>
        <v>0</v>
      </c>
      <c r="AX107" s="491">
        <f t="shared" si="26"/>
        <v>0</v>
      </c>
      <c r="AY107" s="491">
        <f t="shared" si="26"/>
        <v>0</v>
      </c>
      <c r="AZ107" s="491">
        <f t="shared" si="26"/>
        <v>0</v>
      </c>
      <c r="BA107" s="491">
        <f t="shared" si="26"/>
        <v>0</v>
      </c>
      <c r="BB107" s="491">
        <f t="shared" si="26"/>
        <v>0</v>
      </c>
      <c r="BC107" s="491">
        <f t="shared" si="26"/>
        <v>0</v>
      </c>
      <c r="BD107" s="491">
        <f t="shared" si="26"/>
        <v>0</v>
      </c>
      <c r="BE107" s="491" t="str">
        <f t="shared" si="26"/>
        <v/>
      </c>
      <c r="BF107" s="491" t="str">
        <f t="shared" si="26"/>
        <v/>
      </c>
      <c r="BG107" s="491" t="str">
        <f t="shared" si="26"/>
        <v/>
      </c>
      <c r="BH107" s="491" t="str">
        <f t="shared" si="26"/>
        <v/>
      </c>
      <c r="BI107" s="491" t="str">
        <f t="shared" si="26"/>
        <v/>
      </c>
      <c r="BJ107" s="491" t="str">
        <f t="shared" si="26"/>
        <v/>
      </c>
      <c r="BK107" s="492" t="str">
        <f t="shared" si="26"/>
        <v/>
      </c>
      <c r="BL107" s="490">
        <f t="shared" si="27"/>
        <v>0</v>
      </c>
      <c r="BM107" s="496">
        <f t="shared" si="27"/>
        <v>0</v>
      </c>
      <c r="BN107" s="496">
        <f t="shared" si="27"/>
        <v>0</v>
      </c>
      <c r="BO107" s="496">
        <f t="shared" si="27"/>
        <v>0</v>
      </c>
      <c r="BP107" s="496">
        <f t="shared" si="27"/>
        <v>0</v>
      </c>
      <c r="BQ107" s="496">
        <f t="shared" si="27"/>
        <v>0</v>
      </c>
      <c r="BR107" s="496">
        <f t="shared" si="27"/>
        <v>0</v>
      </c>
      <c r="BS107" s="496">
        <f t="shared" si="27"/>
        <v>0</v>
      </c>
      <c r="BT107" s="496">
        <f t="shared" si="27"/>
        <v>0</v>
      </c>
      <c r="BU107" s="496" t="str">
        <f t="shared" si="27"/>
        <v/>
      </c>
      <c r="BV107" s="496" t="str">
        <f t="shared" si="27"/>
        <v/>
      </c>
      <c r="BW107" s="496" t="str">
        <f t="shared" si="27"/>
        <v/>
      </c>
      <c r="BX107" s="496" t="str">
        <f t="shared" si="27"/>
        <v/>
      </c>
      <c r="BY107" s="496" t="str">
        <f t="shared" si="27"/>
        <v/>
      </c>
      <c r="BZ107" s="496" t="str">
        <f t="shared" si="27"/>
        <v/>
      </c>
      <c r="CA107" s="760" t="str">
        <f t="shared" si="27"/>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ICM</v>
      </c>
      <c r="AG109" s="768" t="str">
        <f t="shared" ref="AG109:CA109" si="29">AG6</f>
        <v>kICM</v>
      </c>
      <c r="AH109" s="768" t="str">
        <f t="shared" si="29"/>
        <v>pICM</v>
      </c>
      <c r="AI109" s="768" t="str">
        <f t="shared" si="29"/>
        <v>aICM</v>
      </c>
      <c r="AJ109" s="768" t="str">
        <f t="shared" si="29"/>
        <v>venICM</v>
      </c>
      <c r="AK109" s="768" t="str">
        <f t="shared" si="29"/>
        <v>subICM</v>
      </c>
      <c r="AL109" s="768" t="str">
        <f t="shared" si="29"/>
        <v>devICM</v>
      </c>
      <c r="AM109" s="768" t="str">
        <f t="shared" si="29"/>
        <v>quaICM</v>
      </c>
      <c r="AN109" s="768" t="str">
        <f t="shared" si="29"/>
        <v>prdICM</v>
      </c>
      <c r="AO109" s="768" t="str">
        <f t="shared" si="29"/>
        <v>Product 10</v>
      </c>
      <c r="AP109" s="768" t="str">
        <f t="shared" si="29"/>
        <v>Product 11</v>
      </c>
      <c r="AQ109" s="768" t="str">
        <f t="shared" si="29"/>
        <v>Product 12</v>
      </c>
      <c r="AR109" s="768" t="str">
        <f t="shared" si="29"/>
        <v>Product 13</v>
      </c>
      <c r="AS109" s="768" t="str">
        <f t="shared" si="29"/>
        <v>Product 14</v>
      </c>
      <c r="AT109" s="768" t="str">
        <f t="shared" si="29"/>
        <v>Product 15</v>
      </c>
      <c r="AU109" s="769" t="str">
        <f t="shared" si="29"/>
        <v>Product 16</v>
      </c>
      <c r="AV109" s="746" t="str">
        <f t="shared" si="29"/>
        <v>ICM</v>
      </c>
      <c r="AW109" s="747" t="str">
        <f t="shared" si="29"/>
        <v>kICM</v>
      </c>
      <c r="AX109" s="747" t="str">
        <f t="shared" si="29"/>
        <v>pICM</v>
      </c>
      <c r="AY109" s="747" t="str">
        <f t="shared" si="29"/>
        <v>aICM</v>
      </c>
      <c r="AZ109" s="747" t="str">
        <f t="shared" si="29"/>
        <v>venICM</v>
      </c>
      <c r="BA109" s="747" t="str">
        <f t="shared" si="29"/>
        <v>subICM</v>
      </c>
      <c r="BB109" s="747" t="str">
        <f t="shared" si="29"/>
        <v>devICM</v>
      </c>
      <c r="BC109" s="747" t="str">
        <f t="shared" si="29"/>
        <v>quaICM</v>
      </c>
      <c r="BD109" s="747" t="str">
        <f t="shared" si="29"/>
        <v>prdICM</v>
      </c>
      <c r="BE109" s="747" t="str">
        <f t="shared" si="29"/>
        <v>Product 10</v>
      </c>
      <c r="BF109" s="747" t="str">
        <f t="shared" si="29"/>
        <v>Product 11</v>
      </c>
      <c r="BG109" s="747" t="str">
        <f t="shared" si="29"/>
        <v>Product 12</v>
      </c>
      <c r="BH109" s="747" t="str">
        <f t="shared" si="29"/>
        <v>Product 13</v>
      </c>
      <c r="BI109" s="747" t="str">
        <f t="shared" si="29"/>
        <v>Product 14</v>
      </c>
      <c r="BJ109" s="747" t="str">
        <f t="shared" si="29"/>
        <v>Product 15</v>
      </c>
      <c r="BK109" s="748" t="str">
        <f t="shared" si="29"/>
        <v>Product 16</v>
      </c>
      <c r="BL109" s="755" t="str">
        <f t="shared" si="29"/>
        <v>ICM</v>
      </c>
      <c r="BM109" s="747" t="str">
        <f t="shared" si="29"/>
        <v>kICM</v>
      </c>
      <c r="BN109" s="747" t="str">
        <f t="shared" si="29"/>
        <v>pICM</v>
      </c>
      <c r="BO109" s="747" t="str">
        <f t="shared" si="29"/>
        <v>aICM</v>
      </c>
      <c r="BP109" s="747" t="str">
        <f t="shared" si="29"/>
        <v>venICM</v>
      </c>
      <c r="BQ109" s="747" t="str">
        <f t="shared" si="29"/>
        <v>subICM</v>
      </c>
      <c r="BR109" s="747" t="str">
        <f t="shared" si="29"/>
        <v>devICM</v>
      </c>
      <c r="BS109" s="747" t="str">
        <f t="shared" si="29"/>
        <v>quaICM</v>
      </c>
      <c r="BT109" s="747" t="str">
        <f t="shared" si="29"/>
        <v>prdICM</v>
      </c>
      <c r="BU109" s="747" t="str">
        <f t="shared" si="29"/>
        <v>Product 10</v>
      </c>
      <c r="BV109" s="747" t="str">
        <f t="shared" si="29"/>
        <v>Product 11</v>
      </c>
      <c r="BW109" s="747" t="str">
        <f t="shared" si="29"/>
        <v>Product 12</v>
      </c>
      <c r="BX109" s="747" t="str">
        <f t="shared" si="29"/>
        <v>Product 13</v>
      </c>
      <c r="BY109" s="747" t="str">
        <f>BY6</f>
        <v>Product 14</v>
      </c>
      <c r="BZ109" s="747" t="str">
        <f t="shared" si="29"/>
        <v>Product 15</v>
      </c>
      <c r="CA109" s="748" t="str">
        <f t="shared" si="29"/>
        <v>Product 16</v>
      </c>
    </row>
    <row r="110" spans="1:79" s="121" customFormat="1" ht="19.899999999999999" customHeight="1" x14ac:dyDescent="0.25">
      <c r="A110" s="1378" t="s">
        <v>1694</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v>0</v>
      </c>
      <c r="AP110" s="765">
        <v>0</v>
      </c>
      <c r="AQ110" s="765">
        <v>0</v>
      </c>
      <c r="AR110" s="765">
        <v>0</v>
      </c>
      <c r="AS110" s="765">
        <v>0</v>
      </c>
      <c r="AT110" s="765">
        <v>0</v>
      </c>
      <c r="AU110" s="766">
        <v>0</v>
      </c>
      <c r="AV110" s="752" t="str">
        <f>IF(AF110,IFERROR(LEFT($V110,SEARCH(" (",$V110)-1),$V110),"")</f>
        <v/>
      </c>
      <c r="AW110" s="753" t="str">
        <f t="shared" ref="AW110:BK125" si="30">IF(AG110,IFERROR(LEFT($V110,SEARCH(" (",$V110)-1),$V110),"")</f>
        <v/>
      </c>
      <c r="AX110" s="753" t="str">
        <f t="shared" si="30"/>
        <v/>
      </c>
      <c r="AY110" s="753" t="str">
        <f t="shared" si="30"/>
        <v/>
      </c>
      <c r="AZ110" s="753" t="str">
        <f t="shared" si="30"/>
        <v/>
      </c>
      <c r="BA110" s="753" t="str">
        <f t="shared" si="30"/>
        <v/>
      </c>
      <c r="BB110" s="753" t="str">
        <f t="shared" si="30"/>
        <v/>
      </c>
      <c r="BC110" s="753" t="str">
        <f t="shared" si="30"/>
        <v/>
      </c>
      <c r="BD110" s="753" t="str">
        <f t="shared" si="30"/>
        <v/>
      </c>
      <c r="BE110" s="753" t="str">
        <f t="shared" si="30"/>
        <v/>
      </c>
      <c r="BF110" s="753" t="str">
        <f t="shared" si="30"/>
        <v/>
      </c>
      <c r="BG110" s="753" t="str">
        <f t="shared" si="30"/>
        <v/>
      </c>
      <c r="BH110" s="753" t="str">
        <f t="shared" si="30"/>
        <v/>
      </c>
      <c r="BI110" s="753" t="str">
        <f t="shared" si="30"/>
        <v/>
      </c>
      <c r="BJ110" s="753" t="str">
        <f t="shared" si="30"/>
        <v/>
      </c>
      <c r="BK110" s="754" t="str">
        <f t="shared" si="30"/>
        <v/>
      </c>
      <c r="BL110" s="757" t="str">
        <f>IF(AF110,IFERROR(LEFT($W110,SEARCH(" (",$W110)-1),$W110),"")</f>
        <v/>
      </c>
      <c r="BM110" s="753" t="str">
        <f t="shared" ref="BM110:CA125" si="31">IF(AG110,IFERROR(LEFT($W110,SEARCH(" (",$W110)-1),$W110),"")</f>
        <v/>
      </c>
      <c r="BN110" s="753" t="str">
        <f t="shared" si="31"/>
        <v/>
      </c>
      <c r="BO110" s="753" t="str">
        <f t="shared" si="31"/>
        <v/>
      </c>
      <c r="BP110" s="753" t="str">
        <f t="shared" si="31"/>
        <v/>
      </c>
      <c r="BQ110" s="753" t="str">
        <f t="shared" si="31"/>
        <v/>
      </c>
      <c r="BR110" s="753" t="str">
        <f t="shared" si="31"/>
        <v/>
      </c>
      <c r="BS110" s="753" t="str">
        <f t="shared" si="31"/>
        <v/>
      </c>
      <c r="BT110" s="753" t="str">
        <f t="shared" si="31"/>
        <v/>
      </c>
      <c r="BU110" s="753" t="str">
        <f t="shared" si="31"/>
        <v/>
      </c>
      <c r="BV110" s="753" t="str">
        <f t="shared" si="31"/>
        <v/>
      </c>
      <c r="BW110" s="753" t="str">
        <f t="shared" si="31"/>
        <v/>
      </c>
      <c r="BX110" s="753" t="str">
        <f t="shared" si="31"/>
        <v/>
      </c>
      <c r="BY110" s="753" t="str">
        <f t="shared" si="31"/>
        <v/>
      </c>
      <c r="BZ110" s="753" t="str">
        <f t="shared" si="31"/>
        <v/>
      </c>
      <c r="CA110" s="754" t="str">
        <f t="shared" si="31"/>
        <v/>
      </c>
    </row>
    <row r="111" spans="1:79" s="121" customFormat="1" ht="19.899999999999999" customHeight="1" x14ac:dyDescent="0.25">
      <c r="A111" s="7" t="s">
        <v>1695</v>
      </c>
      <c r="B111" s="7" t="s">
        <v>1696</v>
      </c>
      <c r="C111" s="2" t="s">
        <v>1697</v>
      </c>
      <c r="D111" s="4" t="s">
        <v>1542</v>
      </c>
      <c r="E111" s="4">
        <v>1</v>
      </c>
      <c r="F111" s="862" t="s">
        <v>1516</v>
      </c>
      <c r="G111" s="862" t="s">
        <v>1516</v>
      </c>
      <c r="H111" s="4"/>
      <c r="I111" s="15"/>
      <c r="J111" s="47" t="s">
        <v>86</v>
      </c>
      <c r="K111" s="48"/>
      <c r="L111" s="48"/>
      <c r="M111" s="49"/>
      <c r="N111" s="863" t="s">
        <v>1516</v>
      </c>
      <c r="O111" s="864" t="s">
        <v>1516</v>
      </c>
      <c r="P111" s="864" t="s">
        <v>1516</v>
      </c>
      <c r="Q111" s="864" t="s">
        <v>1516</v>
      </c>
      <c r="R111" s="864" t="s">
        <v>1516</v>
      </c>
      <c r="S111" s="864" t="s">
        <v>1516</v>
      </c>
      <c r="T111" s="865" t="s">
        <v>1516</v>
      </c>
      <c r="U111" s="49"/>
      <c r="V111" s="58" t="s">
        <v>86</v>
      </c>
      <c r="W111" s="866" t="s">
        <v>1516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0</v>
      </c>
      <c r="AP111" s="487">
        <v>0</v>
      </c>
      <c r="AQ111" s="487">
        <v>0</v>
      </c>
      <c r="AR111" s="487">
        <v>0</v>
      </c>
      <c r="AS111" s="487">
        <v>0</v>
      </c>
      <c r="AT111" s="487">
        <v>0</v>
      </c>
      <c r="AU111" s="493">
        <v>0</v>
      </c>
      <c r="AV111" s="488" t="str">
        <f t="shared" ref="AV111:BK140" si="32">IF(AF111,IFERROR(LEFT($V111,SEARCH(" (",$V111)-1),$V111),"")</f>
        <v>tbd</v>
      </c>
      <c r="AW111" s="487" t="str">
        <f t="shared" si="30"/>
        <v>tbd</v>
      </c>
      <c r="AX111" s="487" t="str">
        <f t="shared" si="30"/>
        <v>tbd</v>
      </c>
      <c r="AY111" s="487" t="str">
        <f t="shared" si="30"/>
        <v>tbd</v>
      </c>
      <c r="AZ111" s="487" t="str">
        <f t="shared" si="30"/>
        <v>tbd</v>
      </c>
      <c r="BA111" s="487" t="str">
        <f t="shared" si="30"/>
        <v>tbd</v>
      </c>
      <c r="BB111" s="487" t="str">
        <f t="shared" si="30"/>
        <v>tbd</v>
      </c>
      <c r="BC111" s="487" t="str">
        <f t="shared" si="30"/>
        <v>tbd</v>
      </c>
      <c r="BD111" s="487" t="str">
        <f t="shared" si="30"/>
        <v>tbd</v>
      </c>
      <c r="BE111" s="487" t="str">
        <f t="shared" si="30"/>
        <v/>
      </c>
      <c r="BF111" s="487" t="str">
        <f t="shared" si="30"/>
        <v/>
      </c>
      <c r="BG111" s="487" t="str">
        <f t="shared" si="30"/>
        <v/>
      </c>
      <c r="BH111" s="487" t="str">
        <f t="shared" si="30"/>
        <v/>
      </c>
      <c r="BI111" s="487" t="str">
        <f t="shared" si="30"/>
        <v/>
      </c>
      <c r="BJ111" s="487" t="str">
        <f t="shared" si="30"/>
        <v/>
      </c>
      <c r="BK111" s="489" t="str">
        <f t="shared" si="30"/>
        <v/>
      </c>
      <c r="BL111" s="495" t="str">
        <f t="shared" ref="BL111:CA140" si="33">IF(AF111,IFERROR(LEFT($W111,SEARCH(" (",$W111)-1),$W111),"")</f>
        <v>not req'ed</v>
      </c>
      <c r="BM111" s="487" t="str">
        <f t="shared" si="31"/>
        <v>not req'ed</v>
      </c>
      <c r="BN111" s="487" t="str">
        <f t="shared" si="31"/>
        <v>not req'ed</v>
      </c>
      <c r="BO111" s="487" t="str">
        <f t="shared" si="31"/>
        <v>not req'ed</v>
      </c>
      <c r="BP111" s="487" t="str">
        <f t="shared" si="31"/>
        <v>not req'ed</v>
      </c>
      <c r="BQ111" s="487" t="str">
        <f t="shared" si="31"/>
        <v>not req'ed</v>
      </c>
      <c r="BR111" s="487" t="str">
        <f t="shared" si="31"/>
        <v>not req'ed</v>
      </c>
      <c r="BS111" s="487" t="str">
        <f t="shared" si="31"/>
        <v>not req'ed</v>
      </c>
      <c r="BT111" s="487" t="str">
        <f t="shared" si="31"/>
        <v>not req'ed</v>
      </c>
      <c r="BU111" s="487" t="str">
        <f t="shared" si="31"/>
        <v/>
      </c>
      <c r="BV111" s="487" t="str">
        <f t="shared" si="31"/>
        <v/>
      </c>
      <c r="BW111" s="487" t="str">
        <f t="shared" si="31"/>
        <v/>
      </c>
      <c r="BX111" s="487" t="str">
        <f t="shared" si="31"/>
        <v/>
      </c>
      <c r="BY111" s="487" t="str">
        <f t="shared" si="31"/>
        <v/>
      </c>
      <c r="BZ111" s="487" t="str">
        <f t="shared" si="31"/>
        <v/>
      </c>
      <c r="CA111" s="489" t="str">
        <f t="shared" si="31"/>
        <v/>
      </c>
    </row>
    <row r="112" spans="1:79" s="121" customFormat="1" ht="19.899999999999999" customHeight="1" x14ac:dyDescent="0.25">
      <c r="A112" s="9" t="s">
        <v>1698</v>
      </c>
      <c r="B112" s="7" t="s">
        <v>1699</v>
      </c>
      <c r="C112" s="2" t="s">
        <v>1700</v>
      </c>
      <c r="D112" s="4" t="s">
        <v>1537</v>
      </c>
      <c r="E112" s="4">
        <v>42</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0</v>
      </c>
      <c r="AP112" s="487">
        <v>0</v>
      </c>
      <c r="AQ112" s="487">
        <v>0</v>
      </c>
      <c r="AR112" s="487">
        <v>0</v>
      </c>
      <c r="AS112" s="487">
        <v>0</v>
      </c>
      <c r="AT112" s="487">
        <v>0</v>
      </c>
      <c r="AU112" s="493">
        <v>0</v>
      </c>
      <c r="AV112" s="488" t="str">
        <f t="shared" si="32"/>
        <v>tbd</v>
      </c>
      <c r="AW112" s="487" t="str">
        <f t="shared" si="30"/>
        <v>tbd</v>
      </c>
      <c r="AX112" s="487" t="str">
        <f t="shared" si="30"/>
        <v>tbd</v>
      </c>
      <c r="AY112" s="487" t="str">
        <f t="shared" si="30"/>
        <v>tbd</v>
      </c>
      <c r="AZ112" s="487" t="str">
        <f t="shared" si="30"/>
        <v>tbd</v>
      </c>
      <c r="BA112" s="487" t="str">
        <f t="shared" si="30"/>
        <v>tbd</v>
      </c>
      <c r="BB112" s="487" t="str">
        <f t="shared" si="30"/>
        <v>tbd</v>
      </c>
      <c r="BC112" s="487" t="str">
        <f t="shared" si="30"/>
        <v>tbd</v>
      </c>
      <c r="BD112" s="487" t="str">
        <f t="shared" si="30"/>
        <v>tbd</v>
      </c>
      <c r="BE112" s="487" t="str">
        <f t="shared" si="30"/>
        <v/>
      </c>
      <c r="BF112" s="487" t="str">
        <f t="shared" si="30"/>
        <v/>
      </c>
      <c r="BG112" s="487" t="str">
        <f t="shared" si="30"/>
        <v/>
      </c>
      <c r="BH112" s="487" t="str">
        <f t="shared" si="30"/>
        <v/>
      </c>
      <c r="BI112" s="487" t="str">
        <f t="shared" si="30"/>
        <v/>
      </c>
      <c r="BJ112" s="487" t="str">
        <f t="shared" si="30"/>
        <v/>
      </c>
      <c r="BK112" s="489" t="str">
        <f t="shared" si="30"/>
        <v/>
      </c>
      <c r="BL112" s="495" t="str">
        <f t="shared" si="33"/>
        <v>not req'ed</v>
      </c>
      <c r="BM112" s="487" t="str">
        <f t="shared" si="31"/>
        <v>not req'ed</v>
      </c>
      <c r="BN112" s="487" t="str">
        <f t="shared" si="31"/>
        <v>not req'ed</v>
      </c>
      <c r="BO112" s="487" t="str">
        <f t="shared" si="31"/>
        <v>not req'ed</v>
      </c>
      <c r="BP112" s="487" t="str">
        <f t="shared" si="31"/>
        <v>not req'ed</v>
      </c>
      <c r="BQ112" s="487" t="str">
        <f t="shared" si="31"/>
        <v>not req'ed</v>
      </c>
      <c r="BR112" s="487" t="str">
        <f t="shared" si="31"/>
        <v>not req'ed</v>
      </c>
      <c r="BS112" s="487" t="str">
        <f t="shared" si="31"/>
        <v>not req'ed</v>
      </c>
      <c r="BT112" s="487" t="str">
        <f t="shared" si="31"/>
        <v>not req'ed</v>
      </c>
      <c r="BU112" s="487" t="str">
        <f t="shared" si="31"/>
        <v/>
      </c>
      <c r="BV112" s="487" t="str">
        <f t="shared" si="31"/>
        <v/>
      </c>
      <c r="BW112" s="487" t="str">
        <f t="shared" si="31"/>
        <v/>
      </c>
      <c r="BX112" s="487" t="str">
        <f t="shared" si="31"/>
        <v/>
      </c>
      <c r="BY112" s="487" t="str">
        <f t="shared" si="31"/>
        <v/>
      </c>
      <c r="BZ112" s="487" t="str">
        <f t="shared" si="31"/>
        <v/>
      </c>
      <c r="CA112" s="489" t="str">
        <f t="shared" si="31"/>
        <v/>
      </c>
    </row>
    <row r="113" spans="1:79" s="121" customFormat="1" ht="19.899999999999999" customHeight="1" x14ac:dyDescent="0.25">
      <c r="A113" s="9" t="s">
        <v>1701</v>
      </c>
      <c r="B113" s="7" t="s">
        <v>1702</v>
      </c>
      <c r="C113" s="2" t="s">
        <v>1703</v>
      </c>
      <c r="D113" s="4" t="s">
        <v>1704</v>
      </c>
      <c r="E113" s="4">
        <v>50</v>
      </c>
      <c r="F113" s="4" t="s">
        <v>1705</v>
      </c>
      <c r="G113" s="862" t="s">
        <v>1516</v>
      </c>
      <c r="H113" s="4"/>
      <c r="I113" s="15"/>
      <c r="J113" s="47" t="s">
        <v>86</v>
      </c>
      <c r="K113" s="48"/>
      <c r="L113" s="48"/>
      <c r="M113" s="49"/>
      <c r="N113" s="47" t="s">
        <v>86</v>
      </c>
      <c r="O113" s="48"/>
      <c r="P113" s="48"/>
      <c r="Q113" s="48"/>
      <c r="R113" s="48"/>
      <c r="S113" s="48"/>
      <c r="T113" s="65"/>
      <c r="U113" s="49"/>
      <c r="V113" s="58" t="s">
        <v>86</v>
      </c>
      <c r="W113" s="82" t="s">
        <v>86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0</v>
      </c>
      <c r="AP113" s="487">
        <v>0</v>
      </c>
      <c r="AQ113" s="487">
        <v>0</v>
      </c>
      <c r="AR113" s="487">
        <v>0</v>
      </c>
      <c r="AS113" s="487">
        <v>0</v>
      </c>
      <c r="AT113" s="487">
        <v>0</v>
      </c>
      <c r="AU113" s="493">
        <v>0</v>
      </c>
      <c r="AV113" s="488" t="str">
        <f t="shared" si="32"/>
        <v>tbd</v>
      </c>
      <c r="AW113" s="487" t="str">
        <f t="shared" si="30"/>
        <v>tbd</v>
      </c>
      <c r="AX113" s="487" t="str">
        <f t="shared" si="30"/>
        <v>tbd</v>
      </c>
      <c r="AY113" s="487" t="str">
        <f t="shared" si="30"/>
        <v>tbd</v>
      </c>
      <c r="AZ113" s="487" t="str">
        <f t="shared" si="30"/>
        <v>tbd</v>
      </c>
      <c r="BA113" s="487" t="str">
        <f t="shared" si="30"/>
        <v>tbd</v>
      </c>
      <c r="BB113" s="487" t="str">
        <f t="shared" si="30"/>
        <v>tbd</v>
      </c>
      <c r="BC113" s="487" t="str">
        <f t="shared" si="30"/>
        <v>tbd</v>
      </c>
      <c r="BD113" s="487" t="str">
        <f t="shared" si="30"/>
        <v>tbd</v>
      </c>
      <c r="BE113" s="487" t="str">
        <f t="shared" si="30"/>
        <v/>
      </c>
      <c r="BF113" s="487" t="str">
        <f t="shared" si="30"/>
        <v/>
      </c>
      <c r="BG113" s="487" t="str">
        <f t="shared" si="30"/>
        <v/>
      </c>
      <c r="BH113" s="487" t="str">
        <f t="shared" si="30"/>
        <v/>
      </c>
      <c r="BI113" s="487" t="str">
        <f t="shared" si="30"/>
        <v/>
      </c>
      <c r="BJ113" s="487" t="str">
        <f t="shared" si="30"/>
        <v/>
      </c>
      <c r="BK113" s="489" t="str">
        <f t="shared" si="30"/>
        <v/>
      </c>
      <c r="BL113" s="495" t="str">
        <f t="shared" si="33"/>
        <v>tbd</v>
      </c>
      <c r="BM113" s="487" t="str">
        <f t="shared" si="31"/>
        <v>tbd</v>
      </c>
      <c r="BN113" s="487" t="str">
        <f t="shared" si="31"/>
        <v>tbd</v>
      </c>
      <c r="BO113" s="487" t="str">
        <f t="shared" si="31"/>
        <v>tbd</v>
      </c>
      <c r="BP113" s="487" t="str">
        <f t="shared" si="31"/>
        <v>tbd</v>
      </c>
      <c r="BQ113" s="487" t="str">
        <f t="shared" si="31"/>
        <v>tbd</v>
      </c>
      <c r="BR113" s="487" t="str">
        <f t="shared" si="31"/>
        <v>tbd</v>
      </c>
      <c r="BS113" s="487" t="str">
        <f t="shared" si="31"/>
        <v>tbd</v>
      </c>
      <c r="BT113" s="487" t="str">
        <f t="shared" si="31"/>
        <v>tbd</v>
      </c>
      <c r="BU113" s="487" t="str">
        <f t="shared" si="31"/>
        <v/>
      </c>
      <c r="BV113" s="487" t="str">
        <f t="shared" si="31"/>
        <v/>
      </c>
      <c r="BW113" s="487" t="str">
        <f t="shared" si="31"/>
        <v/>
      </c>
      <c r="BX113" s="487" t="str">
        <f t="shared" si="31"/>
        <v/>
      </c>
      <c r="BY113" s="487" t="str">
        <f t="shared" si="31"/>
        <v/>
      </c>
      <c r="BZ113" s="487" t="str">
        <f t="shared" si="31"/>
        <v/>
      </c>
      <c r="CA113" s="489" t="str">
        <f t="shared" si="31"/>
        <v/>
      </c>
    </row>
    <row r="114" spans="1:79" s="121" customFormat="1" ht="19.899999999999999" customHeight="1" x14ac:dyDescent="0.25">
      <c r="A114" s="9" t="s">
        <v>1706</v>
      </c>
      <c r="B114" s="7" t="s">
        <v>1707</v>
      </c>
      <c r="C114" s="2" t="s">
        <v>1708</v>
      </c>
      <c r="D114" s="4" t="s">
        <v>1709</v>
      </c>
      <c r="E114" s="7">
        <v>50</v>
      </c>
      <c r="F114" s="4" t="s">
        <v>1705</v>
      </c>
      <c r="G114" s="862" t="s">
        <v>1516</v>
      </c>
      <c r="H114" s="4"/>
      <c r="I114" s="15"/>
      <c r="J114" s="47" t="s">
        <v>86</v>
      </c>
      <c r="K114" s="48"/>
      <c r="L114" s="48"/>
      <c r="M114" s="49"/>
      <c r="N114" s="47" t="s">
        <v>86</v>
      </c>
      <c r="O114" s="48"/>
      <c r="P114" s="48"/>
      <c r="Q114" s="48"/>
      <c r="R114" s="48"/>
      <c r="S114" s="48"/>
      <c r="T114" s="65"/>
      <c r="U114" s="49"/>
      <c r="V114" s="58" t="s">
        <v>86</v>
      </c>
      <c r="W114" s="82" t="s">
        <v>86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0</v>
      </c>
      <c r="AP114" s="487">
        <v>0</v>
      </c>
      <c r="AQ114" s="487">
        <v>0</v>
      </c>
      <c r="AR114" s="487">
        <v>0</v>
      </c>
      <c r="AS114" s="487">
        <v>0</v>
      </c>
      <c r="AT114" s="487">
        <v>0</v>
      </c>
      <c r="AU114" s="493">
        <v>0</v>
      </c>
      <c r="AV114" s="488" t="str">
        <f t="shared" si="32"/>
        <v>tbd</v>
      </c>
      <c r="AW114" s="487" t="str">
        <f t="shared" si="30"/>
        <v>tbd</v>
      </c>
      <c r="AX114" s="487" t="str">
        <f t="shared" si="30"/>
        <v>tbd</v>
      </c>
      <c r="AY114" s="487" t="str">
        <f t="shared" si="30"/>
        <v>tbd</v>
      </c>
      <c r="AZ114" s="487" t="str">
        <f t="shared" si="30"/>
        <v>tbd</v>
      </c>
      <c r="BA114" s="487" t="str">
        <f t="shared" si="30"/>
        <v>tbd</v>
      </c>
      <c r="BB114" s="487" t="str">
        <f t="shared" si="30"/>
        <v>tbd</v>
      </c>
      <c r="BC114" s="487" t="str">
        <f t="shared" si="30"/>
        <v>tbd</v>
      </c>
      <c r="BD114" s="487" t="str">
        <f t="shared" si="30"/>
        <v>tbd</v>
      </c>
      <c r="BE114" s="487" t="str">
        <f t="shared" si="30"/>
        <v/>
      </c>
      <c r="BF114" s="487" t="str">
        <f t="shared" si="30"/>
        <v/>
      </c>
      <c r="BG114" s="487" t="str">
        <f t="shared" si="30"/>
        <v/>
      </c>
      <c r="BH114" s="487" t="str">
        <f t="shared" si="30"/>
        <v/>
      </c>
      <c r="BI114" s="487" t="str">
        <f t="shared" si="30"/>
        <v/>
      </c>
      <c r="BJ114" s="487" t="str">
        <f t="shared" si="30"/>
        <v/>
      </c>
      <c r="BK114" s="489" t="str">
        <f t="shared" si="30"/>
        <v/>
      </c>
      <c r="BL114" s="495" t="str">
        <f t="shared" si="33"/>
        <v>tbd</v>
      </c>
      <c r="BM114" s="487" t="str">
        <f t="shared" si="31"/>
        <v>tbd</v>
      </c>
      <c r="BN114" s="487" t="str">
        <f t="shared" si="31"/>
        <v>tbd</v>
      </c>
      <c r="BO114" s="487" t="str">
        <f t="shared" si="31"/>
        <v>tbd</v>
      </c>
      <c r="BP114" s="487" t="str">
        <f t="shared" si="31"/>
        <v>tbd</v>
      </c>
      <c r="BQ114" s="487" t="str">
        <f t="shared" si="31"/>
        <v>tbd</v>
      </c>
      <c r="BR114" s="487" t="str">
        <f t="shared" si="31"/>
        <v>tbd</v>
      </c>
      <c r="BS114" s="487" t="str">
        <f t="shared" si="31"/>
        <v>tbd</v>
      </c>
      <c r="BT114" s="487" t="str">
        <f t="shared" si="31"/>
        <v>tbd</v>
      </c>
      <c r="BU114" s="487" t="str">
        <f t="shared" si="31"/>
        <v/>
      </c>
      <c r="BV114" s="487" t="str">
        <f t="shared" si="31"/>
        <v/>
      </c>
      <c r="BW114" s="487" t="str">
        <f t="shared" si="31"/>
        <v/>
      </c>
      <c r="BX114" s="487" t="str">
        <f t="shared" si="31"/>
        <v/>
      </c>
      <c r="BY114" s="487" t="str">
        <f t="shared" si="31"/>
        <v/>
      </c>
      <c r="BZ114" s="487" t="str">
        <f t="shared" si="31"/>
        <v/>
      </c>
      <c r="CA114" s="489" t="str">
        <f t="shared" si="31"/>
        <v/>
      </c>
    </row>
    <row r="115" spans="1:79" s="121" customFormat="1" ht="19.899999999999999" customHeight="1" x14ac:dyDescent="0.25">
      <c r="A115" s="9" t="s">
        <v>1543</v>
      </c>
      <c r="B115" s="7" t="s">
        <v>1544</v>
      </c>
      <c r="C115" s="2" t="s">
        <v>1545</v>
      </c>
      <c r="D115" s="4" t="s">
        <v>1537</v>
      </c>
      <c r="E115" s="7">
        <v>1</v>
      </c>
      <c r="F115" s="4" t="s">
        <v>1546</v>
      </c>
      <c r="G115" s="862" t="s">
        <v>1516</v>
      </c>
      <c r="H115" s="4"/>
      <c r="I115" s="15"/>
      <c r="J115" s="47" t="s">
        <v>86</v>
      </c>
      <c r="K115" s="48"/>
      <c r="L115" s="48"/>
      <c r="M115" s="49"/>
      <c r="N115" s="47" t="s">
        <v>86</v>
      </c>
      <c r="O115" s="48"/>
      <c r="P115" s="48"/>
      <c r="Q115" s="48"/>
      <c r="R115" s="48"/>
      <c r="S115" s="48"/>
      <c r="T115" s="65"/>
      <c r="U115" s="49"/>
      <c r="V115" s="58" t="s">
        <v>86</v>
      </c>
      <c r="W115" s="82" t="s">
        <v>86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0</v>
      </c>
      <c r="AP115" s="487">
        <v>0</v>
      </c>
      <c r="AQ115" s="487">
        <v>0</v>
      </c>
      <c r="AR115" s="487">
        <v>0</v>
      </c>
      <c r="AS115" s="487">
        <v>0</v>
      </c>
      <c r="AT115" s="487">
        <v>0</v>
      </c>
      <c r="AU115" s="493">
        <v>0</v>
      </c>
      <c r="AV115" s="488" t="str">
        <f t="shared" si="32"/>
        <v>tbd</v>
      </c>
      <c r="AW115" s="487" t="str">
        <f t="shared" si="30"/>
        <v>tbd</v>
      </c>
      <c r="AX115" s="487" t="str">
        <f t="shared" si="30"/>
        <v>tbd</v>
      </c>
      <c r="AY115" s="487" t="str">
        <f t="shared" si="30"/>
        <v>tbd</v>
      </c>
      <c r="AZ115" s="487" t="str">
        <f t="shared" si="30"/>
        <v>tbd</v>
      </c>
      <c r="BA115" s="487" t="str">
        <f t="shared" si="30"/>
        <v>tbd</v>
      </c>
      <c r="BB115" s="487" t="str">
        <f t="shared" si="30"/>
        <v>tbd</v>
      </c>
      <c r="BC115" s="487" t="str">
        <f t="shared" si="30"/>
        <v>tbd</v>
      </c>
      <c r="BD115" s="487" t="str">
        <f t="shared" si="30"/>
        <v>tbd</v>
      </c>
      <c r="BE115" s="487" t="str">
        <f t="shared" si="30"/>
        <v/>
      </c>
      <c r="BF115" s="487" t="str">
        <f t="shared" si="30"/>
        <v/>
      </c>
      <c r="BG115" s="487" t="str">
        <f t="shared" si="30"/>
        <v/>
      </c>
      <c r="BH115" s="487" t="str">
        <f t="shared" si="30"/>
        <v/>
      </c>
      <c r="BI115" s="487" t="str">
        <f t="shared" si="30"/>
        <v/>
      </c>
      <c r="BJ115" s="487" t="str">
        <f t="shared" si="30"/>
        <v/>
      </c>
      <c r="BK115" s="489" t="str">
        <f t="shared" si="30"/>
        <v/>
      </c>
      <c r="BL115" s="495" t="str">
        <f t="shared" si="33"/>
        <v>tbd</v>
      </c>
      <c r="BM115" s="487" t="str">
        <f t="shared" si="31"/>
        <v>tbd</v>
      </c>
      <c r="BN115" s="487" t="str">
        <f t="shared" si="31"/>
        <v>tbd</v>
      </c>
      <c r="BO115" s="487" t="str">
        <f t="shared" si="31"/>
        <v>tbd</v>
      </c>
      <c r="BP115" s="487" t="str">
        <f t="shared" si="31"/>
        <v>tbd</v>
      </c>
      <c r="BQ115" s="487" t="str">
        <f t="shared" si="31"/>
        <v>tbd</v>
      </c>
      <c r="BR115" s="487" t="str">
        <f t="shared" si="31"/>
        <v>tbd</v>
      </c>
      <c r="BS115" s="487" t="str">
        <f t="shared" si="31"/>
        <v>tbd</v>
      </c>
      <c r="BT115" s="487" t="str">
        <f t="shared" si="31"/>
        <v>tbd</v>
      </c>
      <c r="BU115" s="487" t="str">
        <f t="shared" si="31"/>
        <v/>
      </c>
      <c r="BV115" s="487" t="str">
        <f t="shared" si="31"/>
        <v/>
      </c>
      <c r="BW115" s="487" t="str">
        <f t="shared" si="31"/>
        <v/>
      </c>
      <c r="BX115" s="487" t="str">
        <f t="shared" si="31"/>
        <v/>
      </c>
      <c r="BY115" s="487" t="str">
        <f t="shared" si="31"/>
        <v/>
      </c>
      <c r="BZ115" s="487" t="str">
        <f t="shared" si="31"/>
        <v/>
      </c>
      <c r="CA115" s="489" t="str">
        <f t="shared" si="31"/>
        <v/>
      </c>
    </row>
    <row r="116" spans="1:79" s="121" customFormat="1" ht="19.899999999999999" customHeight="1" x14ac:dyDescent="0.25">
      <c r="A116" s="9" t="s">
        <v>1710</v>
      </c>
      <c r="B116" s="7" t="s">
        <v>1711</v>
      </c>
      <c r="C116" s="2" t="s">
        <v>1712</v>
      </c>
      <c r="D116" s="4" t="s">
        <v>1537</v>
      </c>
      <c r="E116" s="4">
        <v>8</v>
      </c>
      <c r="F116" s="4" t="s">
        <v>1713</v>
      </c>
      <c r="G116" s="862" t="s">
        <v>1516</v>
      </c>
      <c r="H116" s="4"/>
      <c r="I116" s="15"/>
      <c r="J116" s="47" t="s">
        <v>86</v>
      </c>
      <c r="K116" s="48"/>
      <c r="L116" s="48"/>
      <c r="M116" s="49"/>
      <c r="N116" s="47" t="s">
        <v>86</v>
      </c>
      <c r="O116" s="48"/>
      <c r="P116" s="48"/>
      <c r="Q116" s="48"/>
      <c r="R116" s="48"/>
      <c r="S116" s="48"/>
      <c r="T116" s="65"/>
      <c r="U116" s="49"/>
      <c r="V116" s="58" t="s">
        <v>86</v>
      </c>
      <c r="W116" s="82" t="s">
        <v>86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0</v>
      </c>
      <c r="AP116" s="487">
        <v>0</v>
      </c>
      <c r="AQ116" s="487">
        <v>0</v>
      </c>
      <c r="AR116" s="487">
        <v>0</v>
      </c>
      <c r="AS116" s="487">
        <v>0</v>
      </c>
      <c r="AT116" s="487">
        <v>0</v>
      </c>
      <c r="AU116" s="493">
        <v>0</v>
      </c>
      <c r="AV116" s="488" t="str">
        <f t="shared" si="32"/>
        <v>tbd</v>
      </c>
      <c r="AW116" s="487" t="str">
        <f t="shared" si="30"/>
        <v>tbd</v>
      </c>
      <c r="AX116" s="487" t="str">
        <f t="shared" si="30"/>
        <v>tbd</v>
      </c>
      <c r="AY116" s="487" t="str">
        <f t="shared" si="30"/>
        <v>tbd</v>
      </c>
      <c r="AZ116" s="487" t="str">
        <f t="shared" si="30"/>
        <v>tbd</v>
      </c>
      <c r="BA116" s="487" t="str">
        <f t="shared" si="30"/>
        <v>tbd</v>
      </c>
      <c r="BB116" s="487" t="str">
        <f t="shared" si="30"/>
        <v>tbd</v>
      </c>
      <c r="BC116" s="487" t="str">
        <f t="shared" si="30"/>
        <v>tbd</v>
      </c>
      <c r="BD116" s="487" t="str">
        <f t="shared" si="30"/>
        <v>tbd</v>
      </c>
      <c r="BE116" s="487" t="str">
        <f t="shared" si="30"/>
        <v/>
      </c>
      <c r="BF116" s="487" t="str">
        <f t="shared" si="30"/>
        <v/>
      </c>
      <c r="BG116" s="487" t="str">
        <f t="shared" si="30"/>
        <v/>
      </c>
      <c r="BH116" s="487" t="str">
        <f t="shared" si="30"/>
        <v/>
      </c>
      <c r="BI116" s="487" t="str">
        <f t="shared" si="30"/>
        <v/>
      </c>
      <c r="BJ116" s="487" t="str">
        <f t="shared" si="30"/>
        <v/>
      </c>
      <c r="BK116" s="489" t="str">
        <f t="shared" si="30"/>
        <v/>
      </c>
      <c r="BL116" s="495" t="str">
        <f t="shared" si="33"/>
        <v>tbd</v>
      </c>
      <c r="BM116" s="487" t="str">
        <f t="shared" si="31"/>
        <v>tbd</v>
      </c>
      <c r="BN116" s="487" t="str">
        <f t="shared" si="31"/>
        <v>tbd</v>
      </c>
      <c r="BO116" s="487" t="str">
        <f t="shared" si="31"/>
        <v>tbd</v>
      </c>
      <c r="BP116" s="487" t="str">
        <f t="shared" si="31"/>
        <v>tbd</v>
      </c>
      <c r="BQ116" s="487" t="str">
        <f t="shared" si="31"/>
        <v>tbd</v>
      </c>
      <c r="BR116" s="487" t="str">
        <f t="shared" si="31"/>
        <v>tbd</v>
      </c>
      <c r="BS116" s="487" t="str">
        <f t="shared" si="31"/>
        <v>tbd</v>
      </c>
      <c r="BT116" s="487" t="str">
        <f t="shared" si="31"/>
        <v>tbd</v>
      </c>
      <c r="BU116" s="487" t="str">
        <f t="shared" si="31"/>
        <v/>
      </c>
      <c r="BV116" s="487" t="str">
        <f t="shared" si="31"/>
        <v/>
      </c>
      <c r="BW116" s="487" t="str">
        <f t="shared" si="31"/>
        <v/>
      </c>
      <c r="BX116" s="487" t="str">
        <f t="shared" si="31"/>
        <v/>
      </c>
      <c r="BY116" s="487" t="str">
        <f t="shared" si="31"/>
        <v/>
      </c>
      <c r="BZ116" s="487" t="str">
        <f t="shared" si="31"/>
        <v/>
      </c>
      <c r="CA116" s="489" t="str">
        <f t="shared" si="31"/>
        <v/>
      </c>
    </row>
    <row r="117" spans="1:79" s="121" customFormat="1" ht="19.899999999999999" customHeight="1" x14ac:dyDescent="0.25">
      <c r="A117" s="9" t="s">
        <v>1714</v>
      </c>
      <c r="B117" s="7" t="s">
        <v>1715</v>
      </c>
      <c r="C117" s="2" t="s">
        <v>1716</v>
      </c>
      <c r="D117" s="4" t="s">
        <v>1537</v>
      </c>
      <c r="E117" s="4">
        <v>20</v>
      </c>
      <c r="F117" s="4" t="s">
        <v>1525</v>
      </c>
      <c r="G117" s="862" t="s">
        <v>1516</v>
      </c>
      <c r="H117" s="4"/>
      <c r="I117" s="15"/>
      <c r="J117" s="47" t="s">
        <v>86</v>
      </c>
      <c r="K117" s="48"/>
      <c r="L117" s="48"/>
      <c r="M117" s="49"/>
      <c r="N117" s="47" t="s">
        <v>86</v>
      </c>
      <c r="O117" s="48"/>
      <c r="P117" s="48"/>
      <c r="Q117" s="48"/>
      <c r="R117" s="48"/>
      <c r="S117" s="48"/>
      <c r="T117" s="65"/>
      <c r="U117" s="49"/>
      <c r="V117" s="58" t="s">
        <v>86</v>
      </c>
      <c r="W117" s="82" t="s">
        <v>86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0</v>
      </c>
      <c r="AP117" s="487">
        <v>0</v>
      </c>
      <c r="AQ117" s="487">
        <v>0</v>
      </c>
      <c r="AR117" s="487">
        <v>0</v>
      </c>
      <c r="AS117" s="487">
        <v>0</v>
      </c>
      <c r="AT117" s="487">
        <v>0</v>
      </c>
      <c r="AU117" s="493">
        <v>0</v>
      </c>
      <c r="AV117" s="488" t="str">
        <f t="shared" si="32"/>
        <v>tbd</v>
      </c>
      <c r="AW117" s="487" t="str">
        <f t="shared" si="30"/>
        <v>tbd</v>
      </c>
      <c r="AX117" s="487" t="str">
        <f t="shared" si="30"/>
        <v>tbd</v>
      </c>
      <c r="AY117" s="487" t="str">
        <f t="shared" si="30"/>
        <v>tbd</v>
      </c>
      <c r="AZ117" s="487" t="str">
        <f t="shared" si="30"/>
        <v>tbd</v>
      </c>
      <c r="BA117" s="487" t="str">
        <f t="shared" si="30"/>
        <v>tbd</v>
      </c>
      <c r="BB117" s="487" t="str">
        <f t="shared" si="30"/>
        <v>tbd</v>
      </c>
      <c r="BC117" s="487" t="str">
        <f t="shared" si="30"/>
        <v>tbd</v>
      </c>
      <c r="BD117" s="487" t="str">
        <f t="shared" si="30"/>
        <v>tbd</v>
      </c>
      <c r="BE117" s="487" t="str">
        <f t="shared" si="30"/>
        <v/>
      </c>
      <c r="BF117" s="487" t="str">
        <f t="shared" si="30"/>
        <v/>
      </c>
      <c r="BG117" s="487" t="str">
        <f t="shared" si="30"/>
        <v/>
      </c>
      <c r="BH117" s="487" t="str">
        <f t="shared" si="30"/>
        <v/>
      </c>
      <c r="BI117" s="487" t="str">
        <f t="shared" si="30"/>
        <v/>
      </c>
      <c r="BJ117" s="487" t="str">
        <f t="shared" si="30"/>
        <v/>
      </c>
      <c r="BK117" s="489" t="str">
        <f t="shared" si="30"/>
        <v/>
      </c>
      <c r="BL117" s="495" t="str">
        <f t="shared" si="33"/>
        <v>tbd</v>
      </c>
      <c r="BM117" s="487" t="str">
        <f t="shared" si="31"/>
        <v>tbd</v>
      </c>
      <c r="BN117" s="487" t="str">
        <f t="shared" si="31"/>
        <v>tbd</v>
      </c>
      <c r="BO117" s="487" t="str">
        <f t="shared" si="31"/>
        <v>tbd</v>
      </c>
      <c r="BP117" s="487" t="str">
        <f t="shared" si="31"/>
        <v>tbd</v>
      </c>
      <c r="BQ117" s="487" t="str">
        <f t="shared" si="31"/>
        <v>tbd</v>
      </c>
      <c r="BR117" s="487" t="str">
        <f t="shared" si="31"/>
        <v>tbd</v>
      </c>
      <c r="BS117" s="487" t="str">
        <f t="shared" si="31"/>
        <v>tbd</v>
      </c>
      <c r="BT117" s="487" t="str">
        <f t="shared" si="31"/>
        <v>tbd</v>
      </c>
      <c r="BU117" s="487" t="str">
        <f t="shared" si="31"/>
        <v/>
      </c>
      <c r="BV117" s="487" t="str">
        <f t="shared" si="31"/>
        <v/>
      </c>
      <c r="BW117" s="487" t="str">
        <f t="shared" si="31"/>
        <v/>
      </c>
      <c r="BX117" s="487" t="str">
        <f t="shared" si="31"/>
        <v/>
      </c>
      <c r="BY117" s="487" t="str">
        <f t="shared" si="31"/>
        <v/>
      </c>
      <c r="BZ117" s="487" t="str">
        <f t="shared" si="31"/>
        <v/>
      </c>
      <c r="CA117" s="489" t="str">
        <f t="shared" si="31"/>
        <v/>
      </c>
    </row>
    <row r="118" spans="1:79" s="121" customFormat="1" ht="19.899999999999999" customHeight="1" x14ac:dyDescent="0.25">
      <c r="A118" s="9" t="s">
        <v>1717</v>
      </c>
      <c r="B118" s="7" t="s">
        <v>1718</v>
      </c>
      <c r="C118" s="2" t="s">
        <v>1719</v>
      </c>
      <c r="D118" s="5" t="s">
        <v>1537</v>
      </c>
      <c r="E118" s="4">
        <v>200</v>
      </c>
      <c r="F118" s="873">
        <v>1</v>
      </c>
      <c r="G118" s="862"/>
      <c r="H118" s="5"/>
      <c r="I118" s="16"/>
      <c r="J118" s="47" t="s">
        <v>86</v>
      </c>
      <c r="K118" s="48"/>
      <c r="L118" s="48"/>
      <c r="M118" s="49"/>
      <c r="N118" s="47" t="s">
        <v>86</v>
      </c>
      <c r="O118" s="48"/>
      <c r="P118" s="48"/>
      <c r="Q118" s="48"/>
      <c r="R118" s="48"/>
      <c r="S118" s="48"/>
      <c r="T118" s="65"/>
      <c r="U118" s="49"/>
      <c r="V118" s="58" t="s">
        <v>86</v>
      </c>
      <c r="W118" s="82" t="s">
        <v>86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0</v>
      </c>
      <c r="AP118" s="487">
        <v>0</v>
      </c>
      <c r="AQ118" s="487">
        <v>0</v>
      </c>
      <c r="AR118" s="487">
        <v>0</v>
      </c>
      <c r="AS118" s="487">
        <v>0</v>
      </c>
      <c r="AT118" s="487">
        <v>0</v>
      </c>
      <c r="AU118" s="493">
        <v>0</v>
      </c>
      <c r="AV118" s="488" t="str">
        <f t="shared" si="32"/>
        <v>tbd</v>
      </c>
      <c r="AW118" s="487" t="str">
        <f t="shared" si="30"/>
        <v>tbd</v>
      </c>
      <c r="AX118" s="487" t="str">
        <f t="shared" si="30"/>
        <v>tbd</v>
      </c>
      <c r="AY118" s="487" t="str">
        <f t="shared" si="30"/>
        <v>tbd</v>
      </c>
      <c r="AZ118" s="487" t="str">
        <f t="shared" si="30"/>
        <v>tbd</v>
      </c>
      <c r="BA118" s="487" t="str">
        <f t="shared" si="30"/>
        <v>tbd</v>
      </c>
      <c r="BB118" s="487" t="str">
        <f t="shared" si="30"/>
        <v>tbd</v>
      </c>
      <c r="BC118" s="487" t="str">
        <f t="shared" si="30"/>
        <v>tbd</v>
      </c>
      <c r="BD118" s="487" t="str">
        <f t="shared" si="30"/>
        <v>tbd</v>
      </c>
      <c r="BE118" s="487" t="str">
        <f t="shared" si="30"/>
        <v/>
      </c>
      <c r="BF118" s="487" t="str">
        <f t="shared" si="30"/>
        <v/>
      </c>
      <c r="BG118" s="487" t="str">
        <f t="shared" si="30"/>
        <v/>
      </c>
      <c r="BH118" s="487" t="str">
        <f t="shared" si="30"/>
        <v/>
      </c>
      <c r="BI118" s="487" t="str">
        <f t="shared" si="30"/>
        <v/>
      </c>
      <c r="BJ118" s="487" t="str">
        <f t="shared" si="30"/>
        <v/>
      </c>
      <c r="BK118" s="489" t="str">
        <f t="shared" si="30"/>
        <v/>
      </c>
      <c r="BL118" s="495" t="str">
        <f t="shared" si="33"/>
        <v>tbd</v>
      </c>
      <c r="BM118" s="487" t="str">
        <f t="shared" si="31"/>
        <v>tbd</v>
      </c>
      <c r="BN118" s="487" t="str">
        <f t="shared" si="31"/>
        <v>tbd</v>
      </c>
      <c r="BO118" s="487" t="str">
        <f t="shared" si="31"/>
        <v>tbd</v>
      </c>
      <c r="BP118" s="487" t="str">
        <f t="shared" si="31"/>
        <v>tbd</v>
      </c>
      <c r="BQ118" s="487" t="str">
        <f t="shared" si="31"/>
        <v>tbd</v>
      </c>
      <c r="BR118" s="487" t="str">
        <f t="shared" si="31"/>
        <v>tbd</v>
      </c>
      <c r="BS118" s="487" t="str">
        <f t="shared" si="31"/>
        <v>tbd</v>
      </c>
      <c r="BT118" s="487" t="str">
        <f t="shared" si="31"/>
        <v>tbd</v>
      </c>
      <c r="BU118" s="487" t="str">
        <f t="shared" si="31"/>
        <v/>
      </c>
      <c r="BV118" s="487" t="str">
        <f t="shared" si="31"/>
        <v/>
      </c>
      <c r="BW118" s="487" t="str">
        <f t="shared" si="31"/>
        <v/>
      </c>
      <c r="BX118" s="487" t="str">
        <f t="shared" si="31"/>
        <v/>
      </c>
      <c r="BY118" s="487" t="str">
        <f t="shared" si="31"/>
        <v/>
      </c>
      <c r="BZ118" s="487" t="str">
        <f t="shared" si="31"/>
        <v/>
      </c>
      <c r="CA118" s="489" t="str">
        <f t="shared" si="31"/>
        <v/>
      </c>
    </row>
    <row r="119" spans="1:79" s="121" customFormat="1" ht="19.899999999999999" customHeight="1" x14ac:dyDescent="0.25">
      <c r="A119" s="9" t="s">
        <v>1547</v>
      </c>
      <c r="B119" s="7" t="s">
        <v>1548</v>
      </c>
      <c r="C119" s="2" t="s">
        <v>1549</v>
      </c>
      <c r="D119" s="5" t="s">
        <v>1542</v>
      </c>
      <c r="E119" s="4" t="s">
        <v>1515</v>
      </c>
      <c r="F119" s="862" t="s">
        <v>1516</v>
      </c>
      <c r="G119" s="862" t="s">
        <v>1516</v>
      </c>
      <c r="H119" s="5"/>
      <c r="I119" s="16"/>
      <c r="J119" s="47" t="s">
        <v>86</v>
      </c>
      <c r="K119" s="48"/>
      <c r="L119" s="48"/>
      <c r="M119" s="49"/>
      <c r="N119" s="863" t="s">
        <v>1516</v>
      </c>
      <c r="O119" s="864" t="s">
        <v>1516</v>
      </c>
      <c r="P119" s="864" t="s">
        <v>1516</v>
      </c>
      <c r="Q119" s="864" t="s">
        <v>1516</v>
      </c>
      <c r="R119" s="864" t="s">
        <v>1516</v>
      </c>
      <c r="S119" s="864" t="s">
        <v>1516</v>
      </c>
      <c r="T119" s="865" t="s">
        <v>1516</v>
      </c>
      <c r="U119" s="49"/>
      <c r="V119" s="58" t="s">
        <v>86</v>
      </c>
      <c r="W119" s="866" t="s">
        <v>1516</v>
      </c>
      <c r="X119" s="56"/>
      <c r="Y119" s="69"/>
      <c r="Z119" s="69"/>
      <c r="AA119" s="68"/>
      <c r="AB119" s="57"/>
      <c r="AC119" s="58" t="s">
        <v>1376</v>
      </c>
      <c r="AD119" s="56"/>
      <c r="AE119" s="65"/>
      <c r="AF119" s="488">
        <v>-1</v>
      </c>
      <c r="AG119" s="487">
        <v>-1</v>
      </c>
      <c r="AH119" s="487">
        <v>-1</v>
      </c>
      <c r="AI119" s="487">
        <v>-1</v>
      </c>
      <c r="AJ119" s="487">
        <v>-1</v>
      </c>
      <c r="AK119" s="487">
        <v>-1</v>
      </c>
      <c r="AL119" s="487">
        <v>-1</v>
      </c>
      <c r="AM119" s="487">
        <v>-1</v>
      </c>
      <c r="AN119" s="487">
        <v>-1</v>
      </c>
      <c r="AO119" s="487">
        <v>0</v>
      </c>
      <c r="AP119" s="487">
        <v>0</v>
      </c>
      <c r="AQ119" s="487">
        <v>0</v>
      </c>
      <c r="AR119" s="487">
        <v>0</v>
      </c>
      <c r="AS119" s="487">
        <v>0</v>
      </c>
      <c r="AT119" s="487">
        <v>0</v>
      </c>
      <c r="AU119" s="493">
        <v>0</v>
      </c>
      <c r="AV119" s="488" t="str">
        <f t="shared" si="32"/>
        <v>tbd</v>
      </c>
      <c r="AW119" s="487" t="str">
        <f t="shared" si="30"/>
        <v>tbd</v>
      </c>
      <c r="AX119" s="487" t="str">
        <f t="shared" si="30"/>
        <v>tbd</v>
      </c>
      <c r="AY119" s="487" t="str">
        <f t="shared" si="30"/>
        <v>tbd</v>
      </c>
      <c r="AZ119" s="487" t="str">
        <f t="shared" si="30"/>
        <v>tbd</v>
      </c>
      <c r="BA119" s="487" t="str">
        <f t="shared" si="30"/>
        <v>tbd</v>
      </c>
      <c r="BB119" s="487" t="str">
        <f t="shared" si="30"/>
        <v>tbd</v>
      </c>
      <c r="BC119" s="487" t="str">
        <f t="shared" si="30"/>
        <v>tbd</v>
      </c>
      <c r="BD119" s="487" t="str">
        <f t="shared" si="30"/>
        <v>tbd</v>
      </c>
      <c r="BE119" s="487" t="str">
        <f t="shared" si="30"/>
        <v/>
      </c>
      <c r="BF119" s="487" t="str">
        <f t="shared" si="30"/>
        <v/>
      </c>
      <c r="BG119" s="487" t="str">
        <f t="shared" si="30"/>
        <v/>
      </c>
      <c r="BH119" s="487" t="str">
        <f t="shared" si="30"/>
        <v/>
      </c>
      <c r="BI119" s="487" t="str">
        <f t="shared" si="30"/>
        <v/>
      </c>
      <c r="BJ119" s="487" t="str">
        <f t="shared" si="30"/>
        <v/>
      </c>
      <c r="BK119" s="489" t="str">
        <f t="shared" si="30"/>
        <v/>
      </c>
      <c r="BL119" s="495" t="str">
        <f t="shared" si="33"/>
        <v>not req'ed</v>
      </c>
      <c r="BM119" s="487" t="str">
        <f t="shared" si="31"/>
        <v>not req'ed</v>
      </c>
      <c r="BN119" s="487" t="str">
        <f t="shared" si="31"/>
        <v>not req'ed</v>
      </c>
      <c r="BO119" s="487" t="str">
        <f t="shared" si="31"/>
        <v>not req'ed</v>
      </c>
      <c r="BP119" s="487" t="str">
        <f t="shared" si="31"/>
        <v>not req'ed</v>
      </c>
      <c r="BQ119" s="487" t="str">
        <f t="shared" si="31"/>
        <v>not req'ed</v>
      </c>
      <c r="BR119" s="487" t="str">
        <f t="shared" si="31"/>
        <v>not req'ed</v>
      </c>
      <c r="BS119" s="487" t="str">
        <f t="shared" si="31"/>
        <v>not req'ed</v>
      </c>
      <c r="BT119" s="487" t="str">
        <f t="shared" si="31"/>
        <v>not req'ed</v>
      </c>
      <c r="BU119" s="487" t="str">
        <f t="shared" si="31"/>
        <v/>
      </c>
      <c r="BV119" s="487" t="str">
        <f t="shared" si="31"/>
        <v/>
      </c>
      <c r="BW119" s="487" t="str">
        <f t="shared" si="31"/>
        <v/>
      </c>
      <c r="BX119" s="487" t="str">
        <f t="shared" si="31"/>
        <v/>
      </c>
      <c r="BY119" s="487" t="str">
        <f t="shared" si="31"/>
        <v/>
      </c>
      <c r="BZ119" s="487" t="str">
        <f t="shared" si="31"/>
        <v/>
      </c>
      <c r="CA119" s="489" t="str">
        <f t="shared" si="31"/>
        <v/>
      </c>
    </row>
    <row r="120" spans="1:79" s="121" customFormat="1" ht="19.899999999999999" customHeight="1" x14ac:dyDescent="0.25">
      <c r="A120" s="9" t="s">
        <v>1550</v>
      </c>
      <c r="B120" s="7" t="s">
        <v>1551</v>
      </c>
      <c r="C120" s="2" t="s">
        <v>1552</v>
      </c>
      <c r="D120" s="5" t="s">
        <v>1542</v>
      </c>
      <c r="E120" s="7" t="s">
        <v>1515</v>
      </c>
      <c r="F120" s="862" t="s">
        <v>1516</v>
      </c>
      <c r="G120" s="862" t="s">
        <v>1516</v>
      </c>
      <c r="H120" s="5" t="s">
        <v>1553</v>
      </c>
      <c r="I120" s="16"/>
      <c r="J120" s="47" t="s">
        <v>86</v>
      </c>
      <c r="K120" s="48"/>
      <c r="L120" s="48"/>
      <c r="M120" s="49"/>
      <c r="N120" s="863" t="s">
        <v>1516</v>
      </c>
      <c r="O120" s="864" t="s">
        <v>1516</v>
      </c>
      <c r="P120" s="864" t="s">
        <v>1516</v>
      </c>
      <c r="Q120" s="864" t="s">
        <v>1516</v>
      </c>
      <c r="R120" s="864" t="s">
        <v>1516</v>
      </c>
      <c r="S120" s="864" t="s">
        <v>1516</v>
      </c>
      <c r="T120" s="865" t="s">
        <v>1516</v>
      </c>
      <c r="U120" s="49"/>
      <c r="V120" s="58" t="s">
        <v>86</v>
      </c>
      <c r="W120" s="866" t="s">
        <v>1516</v>
      </c>
      <c r="X120" s="56"/>
      <c r="Y120" s="69"/>
      <c r="Z120" s="69"/>
      <c r="AA120" s="68"/>
      <c r="AB120" s="57"/>
      <c r="AC120" s="58" t="s">
        <v>1376</v>
      </c>
      <c r="AD120" s="56"/>
      <c r="AE120" s="65"/>
      <c r="AF120" s="488">
        <v>-1</v>
      </c>
      <c r="AG120" s="487">
        <v>-1</v>
      </c>
      <c r="AH120" s="487">
        <v>-1</v>
      </c>
      <c r="AI120" s="487">
        <v>-1</v>
      </c>
      <c r="AJ120" s="487">
        <v>-1</v>
      </c>
      <c r="AK120" s="487">
        <v>-1</v>
      </c>
      <c r="AL120" s="487">
        <v>-1</v>
      </c>
      <c r="AM120" s="487">
        <v>-1</v>
      </c>
      <c r="AN120" s="487">
        <v>-1</v>
      </c>
      <c r="AO120" s="487">
        <v>0</v>
      </c>
      <c r="AP120" s="487">
        <v>0</v>
      </c>
      <c r="AQ120" s="487">
        <v>0</v>
      </c>
      <c r="AR120" s="487">
        <v>0</v>
      </c>
      <c r="AS120" s="487">
        <v>0</v>
      </c>
      <c r="AT120" s="487">
        <v>0</v>
      </c>
      <c r="AU120" s="493">
        <v>0</v>
      </c>
      <c r="AV120" s="488" t="str">
        <f t="shared" si="32"/>
        <v>tbd</v>
      </c>
      <c r="AW120" s="487" t="str">
        <f t="shared" si="30"/>
        <v>tbd</v>
      </c>
      <c r="AX120" s="487" t="str">
        <f t="shared" si="30"/>
        <v>tbd</v>
      </c>
      <c r="AY120" s="487" t="str">
        <f t="shared" si="30"/>
        <v>tbd</v>
      </c>
      <c r="AZ120" s="487" t="str">
        <f t="shared" si="30"/>
        <v>tbd</v>
      </c>
      <c r="BA120" s="487" t="str">
        <f t="shared" si="30"/>
        <v>tbd</v>
      </c>
      <c r="BB120" s="487" t="str">
        <f t="shared" si="30"/>
        <v>tbd</v>
      </c>
      <c r="BC120" s="487" t="str">
        <f t="shared" si="30"/>
        <v>tbd</v>
      </c>
      <c r="BD120" s="487" t="str">
        <f t="shared" si="30"/>
        <v>tbd</v>
      </c>
      <c r="BE120" s="487" t="str">
        <f t="shared" si="30"/>
        <v/>
      </c>
      <c r="BF120" s="487" t="str">
        <f t="shared" si="30"/>
        <v/>
      </c>
      <c r="BG120" s="487" t="str">
        <f t="shared" si="30"/>
        <v/>
      </c>
      <c r="BH120" s="487" t="str">
        <f t="shared" si="30"/>
        <v/>
      </c>
      <c r="BI120" s="487" t="str">
        <f t="shared" si="30"/>
        <v/>
      </c>
      <c r="BJ120" s="487" t="str">
        <f t="shared" si="30"/>
        <v/>
      </c>
      <c r="BK120" s="489" t="str">
        <f t="shared" si="30"/>
        <v/>
      </c>
      <c r="BL120" s="495" t="str">
        <f t="shared" si="33"/>
        <v>not req'ed</v>
      </c>
      <c r="BM120" s="487" t="str">
        <f t="shared" si="31"/>
        <v>not req'ed</v>
      </c>
      <c r="BN120" s="487" t="str">
        <f t="shared" si="31"/>
        <v>not req'ed</v>
      </c>
      <c r="BO120" s="487" t="str">
        <f t="shared" si="31"/>
        <v>not req'ed</v>
      </c>
      <c r="BP120" s="487" t="str">
        <f t="shared" si="31"/>
        <v>not req'ed</v>
      </c>
      <c r="BQ120" s="487" t="str">
        <f t="shared" si="31"/>
        <v>not req'ed</v>
      </c>
      <c r="BR120" s="487" t="str">
        <f t="shared" si="31"/>
        <v>not req'ed</v>
      </c>
      <c r="BS120" s="487" t="str">
        <f t="shared" si="31"/>
        <v>not req'ed</v>
      </c>
      <c r="BT120" s="487" t="str">
        <f t="shared" si="31"/>
        <v>not req'ed</v>
      </c>
      <c r="BU120" s="487" t="str">
        <f t="shared" si="31"/>
        <v/>
      </c>
      <c r="BV120" s="487" t="str">
        <f t="shared" si="31"/>
        <v/>
      </c>
      <c r="BW120" s="487" t="str">
        <f t="shared" si="31"/>
        <v/>
      </c>
      <c r="BX120" s="487" t="str">
        <f t="shared" si="31"/>
        <v/>
      </c>
      <c r="BY120" s="487" t="str">
        <f t="shared" si="31"/>
        <v/>
      </c>
      <c r="BZ120" s="487" t="str">
        <f t="shared" si="31"/>
        <v/>
      </c>
      <c r="CA120" s="489" t="str">
        <f t="shared" si="31"/>
        <v/>
      </c>
    </row>
    <row r="121" spans="1:79" s="121" customFormat="1" ht="19.899999999999999" customHeight="1" x14ac:dyDescent="0.25">
      <c r="A121" s="1381" t="s">
        <v>1720</v>
      </c>
      <c r="B121" s="1382"/>
      <c r="C121" s="1382"/>
      <c r="D121" s="1382"/>
      <c r="E121" s="1382"/>
      <c r="F121" s="1382"/>
      <c r="G121" s="1382"/>
      <c r="H121" s="1382"/>
      <c r="I121" s="1383"/>
      <c r="J121" s="867"/>
      <c r="K121" s="868"/>
      <c r="L121" s="868"/>
      <c r="M121" s="869"/>
      <c r="N121" s="867"/>
      <c r="O121" s="868"/>
      <c r="P121" s="868"/>
      <c r="Q121" s="868"/>
      <c r="R121" s="868"/>
      <c r="S121" s="868"/>
      <c r="T121" s="870"/>
      <c r="U121" s="869"/>
      <c r="V121" s="867"/>
      <c r="W121" s="871"/>
      <c r="X121" s="868"/>
      <c r="Y121" s="870"/>
      <c r="Z121" s="870"/>
      <c r="AA121" s="872"/>
      <c r="AB121" s="869"/>
      <c r="AC121" s="867"/>
      <c r="AD121" s="868"/>
      <c r="AE121" s="870"/>
      <c r="AF121" s="488">
        <f t="shared" ref="AF121:AN121" si="34">AF120</f>
        <v>-1</v>
      </c>
      <c r="AG121" s="487">
        <f t="shared" si="34"/>
        <v>-1</v>
      </c>
      <c r="AH121" s="487">
        <f t="shared" si="34"/>
        <v>-1</v>
      </c>
      <c r="AI121" s="487">
        <f t="shared" si="34"/>
        <v>-1</v>
      </c>
      <c r="AJ121" s="487">
        <f t="shared" si="34"/>
        <v>-1</v>
      </c>
      <c r="AK121" s="487">
        <f t="shared" si="34"/>
        <v>-1</v>
      </c>
      <c r="AL121" s="487">
        <f t="shared" si="34"/>
        <v>-1</v>
      </c>
      <c r="AM121" s="487">
        <f t="shared" si="34"/>
        <v>-1</v>
      </c>
      <c r="AN121" s="487">
        <f t="shared" si="34"/>
        <v>-1</v>
      </c>
      <c r="AO121" s="487">
        <v>0</v>
      </c>
      <c r="AP121" s="487">
        <v>0</v>
      </c>
      <c r="AQ121" s="487">
        <v>0</v>
      </c>
      <c r="AR121" s="487">
        <v>0</v>
      </c>
      <c r="AS121" s="487">
        <v>0</v>
      </c>
      <c r="AT121" s="487">
        <v>0</v>
      </c>
      <c r="AU121" s="493">
        <v>0</v>
      </c>
      <c r="AV121" s="488">
        <f t="shared" si="32"/>
        <v>0</v>
      </c>
      <c r="AW121" s="487">
        <f t="shared" si="30"/>
        <v>0</v>
      </c>
      <c r="AX121" s="487">
        <f t="shared" si="30"/>
        <v>0</v>
      </c>
      <c r="AY121" s="487">
        <f t="shared" si="30"/>
        <v>0</v>
      </c>
      <c r="AZ121" s="487">
        <f t="shared" si="30"/>
        <v>0</v>
      </c>
      <c r="BA121" s="487">
        <f t="shared" si="30"/>
        <v>0</v>
      </c>
      <c r="BB121" s="487">
        <f t="shared" si="30"/>
        <v>0</v>
      </c>
      <c r="BC121" s="487">
        <f t="shared" si="30"/>
        <v>0</v>
      </c>
      <c r="BD121" s="487">
        <f t="shared" si="30"/>
        <v>0</v>
      </c>
      <c r="BE121" s="487" t="str">
        <f t="shared" si="30"/>
        <v/>
      </c>
      <c r="BF121" s="487" t="str">
        <f t="shared" si="30"/>
        <v/>
      </c>
      <c r="BG121" s="487" t="str">
        <f t="shared" si="30"/>
        <v/>
      </c>
      <c r="BH121" s="487" t="str">
        <f t="shared" si="30"/>
        <v/>
      </c>
      <c r="BI121" s="487" t="str">
        <f t="shared" si="30"/>
        <v/>
      </c>
      <c r="BJ121" s="487" t="str">
        <f t="shared" si="30"/>
        <v/>
      </c>
      <c r="BK121" s="489" t="str">
        <f t="shared" si="30"/>
        <v/>
      </c>
      <c r="BL121" s="495">
        <f t="shared" si="33"/>
        <v>0</v>
      </c>
      <c r="BM121" s="487">
        <f t="shared" si="31"/>
        <v>0</v>
      </c>
      <c r="BN121" s="487">
        <f t="shared" si="31"/>
        <v>0</v>
      </c>
      <c r="BO121" s="487">
        <f t="shared" si="31"/>
        <v>0</v>
      </c>
      <c r="BP121" s="487">
        <f t="shared" si="31"/>
        <v>0</v>
      </c>
      <c r="BQ121" s="487">
        <f t="shared" si="31"/>
        <v>0</v>
      </c>
      <c r="BR121" s="487">
        <f t="shared" si="31"/>
        <v>0</v>
      </c>
      <c r="BS121" s="487">
        <f t="shared" si="31"/>
        <v>0</v>
      </c>
      <c r="BT121" s="487">
        <f t="shared" si="31"/>
        <v>0</v>
      </c>
      <c r="BU121" s="487" t="str">
        <f t="shared" si="31"/>
        <v/>
      </c>
      <c r="BV121" s="487" t="str">
        <f t="shared" si="31"/>
        <v/>
      </c>
      <c r="BW121" s="487" t="str">
        <f t="shared" si="31"/>
        <v/>
      </c>
      <c r="BX121" s="487" t="str">
        <f t="shared" si="31"/>
        <v/>
      </c>
      <c r="BY121" s="487" t="str">
        <f t="shared" si="31"/>
        <v/>
      </c>
      <c r="BZ121" s="487" t="str">
        <f t="shared" si="31"/>
        <v/>
      </c>
      <c r="CA121" s="489" t="str">
        <f t="shared" si="31"/>
        <v/>
      </c>
    </row>
    <row r="122" spans="1:79" s="121" customFormat="1" ht="19.899999999999999" customHeight="1" x14ac:dyDescent="0.25">
      <c r="A122" s="9" t="s">
        <v>1589</v>
      </c>
      <c r="B122" s="7" t="s">
        <v>1590</v>
      </c>
      <c r="C122" s="2" t="s">
        <v>1591</v>
      </c>
      <c r="D122" s="5" t="s">
        <v>1537</v>
      </c>
      <c r="E122" s="7">
        <v>70</v>
      </c>
      <c r="F122" s="873">
        <v>1</v>
      </c>
      <c r="G122" s="862"/>
      <c r="H122" s="5"/>
      <c r="I122" s="16"/>
      <c r="J122" s="47" t="s">
        <v>86</v>
      </c>
      <c r="K122" s="48"/>
      <c r="L122" s="48"/>
      <c r="M122" s="49"/>
      <c r="N122" s="47" t="s">
        <v>86</v>
      </c>
      <c r="O122" s="48"/>
      <c r="P122" s="48"/>
      <c r="Q122" s="48"/>
      <c r="R122" s="48"/>
      <c r="S122" s="48"/>
      <c r="T122" s="65"/>
      <c r="U122" s="49"/>
      <c r="V122" s="58" t="s">
        <v>86</v>
      </c>
      <c r="W122" s="82" t="s">
        <v>86</v>
      </c>
      <c r="X122" s="56"/>
      <c r="Y122" s="69"/>
      <c r="Z122" s="69"/>
      <c r="AA122" s="68"/>
      <c r="AB122" s="57"/>
      <c r="AC122" s="58" t="s">
        <v>1376</v>
      </c>
      <c r="AD122" s="56"/>
      <c r="AE122" s="65"/>
      <c r="AF122" s="488">
        <v>0</v>
      </c>
      <c r="AG122" s="487">
        <v>-1</v>
      </c>
      <c r="AH122" s="487">
        <v>0</v>
      </c>
      <c r="AI122" s="487">
        <v>0</v>
      </c>
      <c r="AJ122" s="487">
        <v>-1</v>
      </c>
      <c r="AK122" s="487">
        <v>-1</v>
      </c>
      <c r="AL122" s="487">
        <v>0</v>
      </c>
      <c r="AM122" s="487">
        <v>-1</v>
      </c>
      <c r="AN122" s="487">
        <v>-1</v>
      </c>
      <c r="AO122" s="487">
        <v>0</v>
      </c>
      <c r="AP122" s="487">
        <v>0</v>
      </c>
      <c r="AQ122" s="487">
        <v>0</v>
      </c>
      <c r="AR122" s="487">
        <v>0</v>
      </c>
      <c r="AS122" s="487">
        <v>0</v>
      </c>
      <c r="AT122" s="487">
        <v>0</v>
      </c>
      <c r="AU122" s="493">
        <v>0</v>
      </c>
      <c r="AV122" s="488" t="str">
        <f t="shared" si="32"/>
        <v/>
      </c>
      <c r="AW122" s="487" t="str">
        <f t="shared" si="30"/>
        <v>tbd</v>
      </c>
      <c r="AX122" s="487" t="str">
        <f t="shared" si="30"/>
        <v/>
      </c>
      <c r="AY122" s="487" t="str">
        <f t="shared" si="30"/>
        <v/>
      </c>
      <c r="AZ122" s="487" t="str">
        <f t="shared" si="30"/>
        <v>tbd</v>
      </c>
      <c r="BA122" s="487" t="str">
        <f t="shared" si="30"/>
        <v>tbd</v>
      </c>
      <c r="BB122" s="487" t="str">
        <f t="shared" si="30"/>
        <v/>
      </c>
      <c r="BC122" s="487" t="str">
        <f t="shared" si="30"/>
        <v>tbd</v>
      </c>
      <c r="BD122" s="487" t="str">
        <f t="shared" si="30"/>
        <v>tbd</v>
      </c>
      <c r="BE122" s="487" t="str">
        <f t="shared" si="30"/>
        <v/>
      </c>
      <c r="BF122" s="487" t="str">
        <f t="shared" si="30"/>
        <v/>
      </c>
      <c r="BG122" s="487" t="str">
        <f t="shared" si="30"/>
        <v/>
      </c>
      <c r="BH122" s="487" t="str">
        <f t="shared" si="30"/>
        <v/>
      </c>
      <c r="BI122" s="487" t="str">
        <f t="shared" si="30"/>
        <v/>
      </c>
      <c r="BJ122" s="487" t="str">
        <f t="shared" si="30"/>
        <v/>
      </c>
      <c r="BK122" s="489" t="str">
        <f t="shared" si="30"/>
        <v/>
      </c>
      <c r="BL122" s="495" t="str">
        <f t="shared" si="33"/>
        <v/>
      </c>
      <c r="BM122" s="487" t="str">
        <f t="shared" si="31"/>
        <v>tbd</v>
      </c>
      <c r="BN122" s="487" t="str">
        <f t="shared" si="31"/>
        <v/>
      </c>
      <c r="BO122" s="487" t="str">
        <f t="shared" si="31"/>
        <v/>
      </c>
      <c r="BP122" s="487" t="str">
        <f t="shared" si="31"/>
        <v>tbd</v>
      </c>
      <c r="BQ122" s="487" t="str">
        <f t="shared" si="31"/>
        <v>tbd</v>
      </c>
      <c r="BR122" s="487" t="str">
        <f t="shared" si="31"/>
        <v/>
      </c>
      <c r="BS122" s="487" t="str">
        <f t="shared" si="31"/>
        <v>tbd</v>
      </c>
      <c r="BT122" s="487" t="str">
        <f t="shared" si="31"/>
        <v>tbd</v>
      </c>
      <c r="BU122" s="487" t="str">
        <f t="shared" si="31"/>
        <v/>
      </c>
      <c r="BV122" s="487" t="str">
        <f t="shared" si="31"/>
        <v/>
      </c>
      <c r="BW122" s="487" t="str">
        <f t="shared" si="31"/>
        <v/>
      </c>
      <c r="BX122" s="487" t="str">
        <f t="shared" si="31"/>
        <v/>
      </c>
      <c r="BY122" s="487" t="str">
        <f t="shared" si="31"/>
        <v/>
      </c>
      <c r="BZ122" s="487" t="str">
        <f t="shared" si="31"/>
        <v/>
      </c>
      <c r="CA122" s="489" t="str">
        <f t="shared" si="31"/>
        <v/>
      </c>
    </row>
    <row r="123" spans="1:79" s="121" customFormat="1" ht="19.899999999999999" customHeight="1" x14ac:dyDescent="0.25">
      <c r="A123" s="9" t="s">
        <v>1721</v>
      </c>
      <c r="B123" s="7" t="s">
        <v>1722</v>
      </c>
      <c r="C123" s="2" t="s">
        <v>1723</v>
      </c>
      <c r="D123" s="5" t="s">
        <v>1724</v>
      </c>
      <c r="E123" s="7">
        <v>8</v>
      </c>
      <c r="F123" s="4" t="s">
        <v>1538</v>
      </c>
      <c r="G123" s="862" t="s">
        <v>1516</v>
      </c>
      <c r="H123" s="5"/>
      <c r="I123" s="16"/>
      <c r="J123" s="47" t="s">
        <v>86</v>
      </c>
      <c r="K123" s="48"/>
      <c r="L123" s="48"/>
      <c r="M123" s="49"/>
      <c r="N123" s="47" t="s">
        <v>86</v>
      </c>
      <c r="O123" s="48"/>
      <c r="P123" s="48"/>
      <c r="Q123" s="48"/>
      <c r="R123" s="48"/>
      <c r="S123" s="48"/>
      <c r="T123" s="65"/>
      <c r="U123" s="49"/>
      <c r="V123" s="58" t="s">
        <v>86</v>
      </c>
      <c r="W123" s="82" t="s">
        <v>86</v>
      </c>
      <c r="X123" s="56"/>
      <c r="Y123" s="69"/>
      <c r="Z123" s="69"/>
      <c r="AA123" s="68"/>
      <c r="AB123" s="57"/>
      <c r="AC123" s="58" t="s">
        <v>1376</v>
      </c>
      <c r="AD123" s="56"/>
      <c r="AE123" s="65"/>
      <c r="AF123" s="488">
        <v>0</v>
      </c>
      <c r="AG123" s="487">
        <v>-1</v>
      </c>
      <c r="AH123" s="487">
        <v>0</v>
      </c>
      <c r="AI123" s="487">
        <v>0</v>
      </c>
      <c r="AJ123" s="487">
        <v>-1</v>
      </c>
      <c r="AK123" s="487">
        <v>0</v>
      </c>
      <c r="AL123" s="487">
        <v>0</v>
      </c>
      <c r="AM123" s="487">
        <v>-1</v>
      </c>
      <c r="AN123" s="487">
        <v>0</v>
      </c>
      <c r="AO123" s="487">
        <v>0</v>
      </c>
      <c r="AP123" s="487">
        <v>0</v>
      </c>
      <c r="AQ123" s="487">
        <v>0</v>
      </c>
      <c r="AR123" s="487">
        <v>0</v>
      </c>
      <c r="AS123" s="487">
        <v>0</v>
      </c>
      <c r="AT123" s="487">
        <v>0</v>
      </c>
      <c r="AU123" s="493">
        <v>0</v>
      </c>
      <c r="AV123" s="488" t="str">
        <f t="shared" si="32"/>
        <v/>
      </c>
      <c r="AW123" s="487" t="str">
        <f t="shared" si="30"/>
        <v>tbd</v>
      </c>
      <c r="AX123" s="487" t="str">
        <f t="shared" si="30"/>
        <v/>
      </c>
      <c r="AY123" s="487" t="str">
        <f t="shared" si="30"/>
        <v/>
      </c>
      <c r="AZ123" s="487" t="str">
        <f t="shared" si="30"/>
        <v>tbd</v>
      </c>
      <c r="BA123" s="487" t="str">
        <f t="shared" si="30"/>
        <v/>
      </c>
      <c r="BB123" s="487" t="str">
        <f t="shared" si="30"/>
        <v/>
      </c>
      <c r="BC123" s="487" t="str">
        <f t="shared" si="30"/>
        <v>tbd</v>
      </c>
      <c r="BD123" s="487" t="str">
        <f t="shared" si="30"/>
        <v/>
      </c>
      <c r="BE123" s="487" t="str">
        <f t="shared" si="30"/>
        <v/>
      </c>
      <c r="BF123" s="487" t="str">
        <f t="shared" si="30"/>
        <v/>
      </c>
      <c r="BG123" s="487" t="str">
        <f t="shared" si="30"/>
        <v/>
      </c>
      <c r="BH123" s="487" t="str">
        <f t="shared" si="30"/>
        <v/>
      </c>
      <c r="BI123" s="487" t="str">
        <f t="shared" si="30"/>
        <v/>
      </c>
      <c r="BJ123" s="487" t="str">
        <f t="shared" si="30"/>
        <v/>
      </c>
      <c r="BK123" s="489" t="str">
        <f t="shared" si="30"/>
        <v/>
      </c>
      <c r="BL123" s="495" t="str">
        <f t="shared" si="33"/>
        <v/>
      </c>
      <c r="BM123" s="487" t="str">
        <f t="shared" si="31"/>
        <v>tbd</v>
      </c>
      <c r="BN123" s="487" t="str">
        <f t="shared" si="31"/>
        <v/>
      </c>
      <c r="BO123" s="487" t="str">
        <f t="shared" si="31"/>
        <v/>
      </c>
      <c r="BP123" s="487" t="str">
        <f t="shared" si="31"/>
        <v>tbd</v>
      </c>
      <c r="BQ123" s="487" t="str">
        <f t="shared" si="31"/>
        <v/>
      </c>
      <c r="BR123" s="487" t="str">
        <f t="shared" si="31"/>
        <v/>
      </c>
      <c r="BS123" s="487" t="str">
        <f t="shared" si="31"/>
        <v>tbd</v>
      </c>
      <c r="BT123" s="487" t="str">
        <f t="shared" si="31"/>
        <v/>
      </c>
      <c r="BU123" s="487" t="str">
        <f t="shared" si="31"/>
        <v/>
      </c>
      <c r="BV123" s="487" t="str">
        <f t="shared" si="31"/>
        <v/>
      </c>
      <c r="BW123" s="487" t="str">
        <f t="shared" si="31"/>
        <v/>
      </c>
      <c r="BX123" s="487" t="str">
        <f t="shared" si="31"/>
        <v/>
      </c>
      <c r="BY123" s="487" t="str">
        <f t="shared" si="31"/>
        <v/>
      </c>
      <c r="BZ123" s="487" t="str">
        <f t="shared" si="31"/>
        <v/>
      </c>
      <c r="CA123" s="489" t="str">
        <f t="shared" si="31"/>
        <v/>
      </c>
    </row>
    <row r="124" spans="1:79" s="121" customFormat="1" ht="19.899999999999999" customHeight="1" x14ac:dyDescent="0.25">
      <c r="A124" s="9" t="s">
        <v>1725</v>
      </c>
      <c r="B124" s="7" t="s">
        <v>1726</v>
      </c>
      <c r="C124" s="2" t="s">
        <v>1727</v>
      </c>
      <c r="D124" s="5" t="s">
        <v>1728</v>
      </c>
      <c r="E124" s="7">
        <v>8</v>
      </c>
      <c r="F124" s="4" t="s">
        <v>1538</v>
      </c>
      <c r="G124" s="862" t="s">
        <v>1516</v>
      </c>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0</v>
      </c>
      <c r="AG124" s="487">
        <v>-1</v>
      </c>
      <c r="AH124" s="487">
        <v>0</v>
      </c>
      <c r="AI124" s="487">
        <v>0</v>
      </c>
      <c r="AJ124" s="487">
        <v>-1</v>
      </c>
      <c r="AK124" s="487">
        <v>0</v>
      </c>
      <c r="AL124" s="487">
        <v>-1</v>
      </c>
      <c r="AM124" s="487">
        <v>-1</v>
      </c>
      <c r="AN124" s="487">
        <v>0</v>
      </c>
      <c r="AO124" s="487">
        <v>0</v>
      </c>
      <c r="AP124" s="487">
        <v>0</v>
      </c>
      <c r="AQ124" s="487">
        <v>0</v>
      </c>
      <c r="AR124" s="487">
        <v>0</v>
      </c>
      <c r="AS124" s="487">
        <v>0</v>
      </c>
      <c r="AT124" s="487">
        <v>0</v>
      </c>
      <c r="AU124" s="493">
        <v>0</v>
      </c>
      <c r="AV124" s="488" t="str">
        <f t="shared" si="32"/>
        <v/>
      </c>
      <c r="AW124" s="487" t="str">
        <f t="shared" si="30"/>
        <v>tbd</v>
      </c>
      <c r="AX124" s="487" t="str">
        <f t="shared" si="30"/>
        <v/>
      </c>
      <c r="AY124" s="487" t="str">
        <f t="shared" si="30"/>
        <v/>
      </c>
      <c r="AZ124" s="487" t="str">
        <f t="shared" si="30"/>
        <v>tbd</v>
      </c>
      <c r="BA124" s="487" t="str">
        <f t="shared" si="30"/>
        <v/>
      </c>
      <c r="BB124" s="487" t="str">
        <f t="shared" si="30"/>
        <v>tbd</v>
      </c>
      <c r="BC124" s="487" t="str">
        <f t="shared" si="30"/>
        <v>tbd</v>
      </c>
      <c r="BD124" s="487" t="str">
        <f t="shared" si="30"/>
        <v/>
      </c>
      <c r="BE124" s="487" t="str">
        <f t="shared" si="30"/>
        <v/>
      </c>
      <c r="BF124" s="487" t="str">
        <f t="shared" si="30"/>
        <v/>
      </c>
      <c r="BG124" s="487" t="str">
        <f t="shared" si="30"/>
        <v/>
      </c>
      <c r="BH124" s="487" t="str">
        <f t="shared" si="30"/>
        <v/>
      </c>
      <c r="BI124" s="487" t="str">
        <f t="shared" si="30"/>
        <v/>
      </c>
      <c r="BJ124" s="487" t="str">
        <f t="shared" si="30"/>
        <v/>
      </c>
      <c r="BK124" s="489" t="str">
        <f t="shared" si="30"/>
        <v/>
      </c>
      <c r="BL124" s="495" t="str">
        <f t="shared" si="33"/>
        <v/>
      </c>
      <c r="BM124" s="487" t="str">
        <f t="shared" si="31"/>
        <v>tbd</v>
      </c>
      <c r="BN124" s="487" t="str">
        <f t="shared" si="31"/>
        <v/>
      </c>
      <c r="BO124" s="487" t="str">
        <f t="shared" si="31"/>
        <v/>
      </c>
      <c r="BP124" s="487" t="str">
        <f t="shared" si="31"/>
        <v>tbd</v>
      </c>
      <c r="BQ124" s="487" t="str">
        <f t="shared" si="31"/>
        <v/>
      </c>
      <c r="BR124" s="487" t="str">
        <f t="shared" si="31"/>
        <v>tbd</v>
      </c>
      <c r="BS124" s="487" t="str">
        <f t="shared" si="31"/>
        <v>tbd</v>
      </c>
      <c r="BT124" s="487" t="str">
        <f t="shared" si="31"/>
        <v/>
      </c>
      <c r="BU124" s="487" t="str">
        <f t="shared" si="31"/>
        <v/>
      </c>
      <c r="BV124" s="487" t="str">
        <f t="shared" si="31"/>
        <v/>
      </c>
      <c r="BW124" s="487" t="str">
        <f t="shared" si="31"/>
        <v/>
      </c>
      <c r="BX124" s="487" t="str">
        <f t="shared" si="31"/>
        <v/>
      </c>
      <c r="BY124" s="487" t="str">
        <f t="shared" si="31"/>
        <v/>
      </c>
      <c r="BZ124" s="487" t="str">
        <f t="shared" si="31"/>
        <v/>
      </c>
      <c r="CA124" s="489" t="str">
        <f t="shared" si="31"/>
        <v/>
      </c>
    </row>
    <row r="125" spans="1:79" s="121" customFormat="1" ht="19.899999999999999" customHeight="1" x14ac:dyDescent="0.25">
      <c r="A125" s="9" t="s">
        <v>1729</v>
      </c>
      <c r="B125" s="7" t="s">
        <v>1730</v>
      </c>
      <c r="C125" s="2" t="s">
        <v>1731</v>
      </c>
      <c r="D125" s="5" t="s">
        <v>1724</v>
      </c>
      <c r="E125" s="7">
        <v>8</v>
      </c>
      <c r="F125" s="4" t="s">
        <v>1538</v>
      </c>
      <c r="G125" s="862" t="s">
        <v>1516</v>
      </c>
      <c r="H125" s="5"/>
      <c r="I125" s="16"/>
      <c r="J125" s="47" t="s">
        <v>86</v>
      </c>
      <c r="K125" s="48"/>
      <c r="L125" s="48"/>
      <c r="M125" s="49"/>
      <c r="N125" s="47" t="s">
        <v>86</v>
      </c>
      <c r="O125" s="48"/>
      <c r="P125" s="48"/>
      <c r="Q125" s="48"/>
      <c r="R125" s="48"/>
      <c r="S125" s="48"/>
      <c r="T125" s="65"/>
      <c r="U125" s="49"/>
      <c r="V125" s="58" t="s">
        <v>86</v>
      </c>
      <c r="W125" s="82" t="s">
        <v>86</v>
      </c>
      <c r="X125" s="56"/>
      <c r="Y125" s="69"/>
      <c r="Z125" s="69"/>
      <c r="AA125" s="68"/>
      <c r="AB125" s="57"/>
      <c r="AC125" s="58" t="s">
        <v>1376</v>
      </c>
      <c r="AD125" s="56"/>
      <c r="AE125" s="65"/>
      <c r="AF125" s="488">
        <v>0</v>
      </c>
      <c r="AG125" s="487">
        <v>-1</v>
      </c>
      <c r="AH125" s="487">
        <v>0</v>
      </c>
      <c r="AI125" s="487">
        <v>0</v>
      </c>
      <c r="AJ125" s="487">
        <v>-1</v>
      </c>
      <c r="AK125" s="487">
        <v>0</v>
      </c>
      <c r="AL125" s="487">
        <v>-1</v>
      </c>
      <c r="AM125" s="487">
        <v>-1</v>
      </c>
      <c r="AN125" s="487">
        <v>0</v>
      </c>
      <c r="AO125" s="487">
        <v>0</v>
      </c>
      <c r="AP125" s="487">
        <v>0</v>
      </c>
      <c r="AQ125" s="487">
        <v>0</v>
      </c>
      <c r="AR125" s="487">
        <v>0</v>
      </c>
      <c r="AS125" s="487">
        <v>0</v>
      </c>
      <c r="AT125" s="487">
        <v>0</v>
      </c>
      <c r="AU125" s="493">
        <v>0</v>
      </c>
      <c r="AV125" s="488" t="str">
        <f t="shared" si="32"/>
        <v/>
      </c>
      <c r="AW125" s="487" t="str">
        <f t="shared" si="30"/>
        <v>tbd</v>
      </c>
      <c r="AX125" s="487" t="str">
        <f t="shared" si="30"/>
        <v/>
      </c>
      <c r="AY125" s="487" t="str">
        <f t="shared" si="30"/>
        <v/>
      </c>
      <c r="AZ125" s="487" t="str">
        <f t="shared" si="30"/>
        <v>tbd</v>
      </c>
      <c r="BA125" s="487" t="str">
        <f t="shared" si="30"/>
        <v/>
      </c>
      <c r="BB125" s="487" t="str">
        <f t="shared" si="30"/>
        <v>tbd</v>
      </c>
      <c r="BC125" s="487" t="str">
        <f t="shared" si="30"/>
        <v>tbd</v>
      </c>
      <c r="BD125" s="487" t="str">
        <f t="shared" si="30"/>
        <v/>
      </c>
      <c r="BE125" s="487" t="str">
        <f t="shared" si="30"/>
        <v/>
      </c>
      <c r="BF125" s="487" t="str">
        <f t="shared" si="30"/>
        <v/>
      </c>
      <c r="BG125" s="487" t="str">
        <f t="shared" si="30"/>
        <v/>
      </c>
      <c r="BH125" s="487" t="str">
        <f t="shared" si="30"/>
        <v/>
      </c>
      <c r="BI125" s="487" t="str">
        <f t="shared" si="30"/>
        <v/>
      </c>
      <c r="BJ125" s="487" t="str">
        <f t="shared" si="30"/>
        <v/>
      </c>
      <c r="BK125" s="489" t="str">
        <f t="shared" si="30"/>
        <v/>
      </c>
      <c r="BL125" s="495" t="str">
        <f t="shared" si="33"/>
        <v/>
      </c>
      <c r="BM125" s="487" t="str">
        <f t="shared" si="31"/>
        <v>tbd</v>
      </c>
      <c r="BN125" s="487" t="str">
        <f t="shared" si="31"/>
        <v/>
      </c>
      <c r="BO125" s="487" t="str">
        <f t="shared" si="31"/>
        <v/>
      </c>
      <c r="BP125" s="487" t="str">
        <f t="shared" si="31"/>
        <v>tbd</v>
      </c>
      <c r="BQ125" s="487" t="str">
        <f t="shared" si="31"/>
        <v/>
      </c>
      <c r="BR125" s="487" t="str">
        <f t="shared" si="31"/>
        <v>tbd</v>
      </c>
      <c r="BS125" s="487" t="str">
        <f t="shared" si="31"/>
        <v>tbd</v>
      </c>
      <c r="BT125" s="487" t="str">
        <f t="shared" si="31"/>
        <v/>
      </c>
      <c r="BU125" s="487" t="str">
        <f t="shared" si="31"/>
        <v/>
      </c>
      <c r="BV125" s="487" t="str">
        <f t="shared" si="31"/>
        <v/>
      </c>
      <c r="BW125" s="487" t="str">
        <f t="shared" si="31"/>
        <v/>
      </c>
      <c r="BX125" s="487" t="str">
        <f t="shared" si="31"/>
        <v/>
      </c>
      <c r="BY125" s="487" t="str">
        <f t="shared" si="31"/>
        <v/>
      </c>
      <c r="BZ125" s="487" t="str">
        <f t="shared" si="31"/>
        <v/>
      </c>
      <c r="CA125" s="489" t="str">
        <f t="shared" si="31"/>
        <v/>
      </c>
    </row>
    <row r="126" spans="1:79" s="121" customFormat="1" ht="19.899999999999999" customHeight="1" x14ac:dyDescent="0.25">
      <c r="A126" s="9" t="s">
        <v>1732</v>
      </c>
      <c r="B126" s="7" t="s">
        <v>1733</v>
      </c>
      <c r="C126" s="2" t="s">
        <v>1734</v>
      </c>
      <c r="D126" s="5" t="s">
        <v>1537</v>
      </c>
      <c r="E126" s="7">
        <v>1</v>
      </c>
      <c r="F126" s="862" t="s">
        <v>1516</v>
      </c>
      <c r="G126" s="862" t="s">
        <v>1516</v>
      </c>
      <c r="H126" s="5"/>
      <c r="I126" s="16"/>
      <c r="J126" s="47" t="s">
        <v>86</v>
      </c>
      <c r="K126" s="48"/>
      <c r="L126" s="48"/>
      <c r="M126" s="49"/>
      <c r="N126" s="863" t="s">
        <v>1516</v>
      </c>
      <c r="O126" s="864" t="s">
        <v>1516</v>
      </c>
      <c r="P126" s="864" t="s">
        <v>1516</v>
      </c>
      <c r="Q126" s="864" t="s">
        <v>1516</v>
      </c>
      <c r="R126" s="864" t="s">
        <v>1516</v>
      </c>
      <c r="S126" s="864" t="s">
        <v>1516</v>
      </c>
      <c r="T126" s="865" t="s">
        <v>1516</v>
      </c>
      <c r="U126" s="49"/>
      <c r="V126" s="58" t="s">
        <v>86</v>
      </c>
      <c r="W126" s="866" t="s">
        <v>1516</v>
      </c>
      <c r="X126" s="56"/>
      <c r="Y126" s="69"/>
      <c r="Z126" s="69"/>
      <c r="AA126" s="68"/>
      <c r="AB126" s="57"/>
      <c r="AC126" s="58" t="s">
        <v>1376</v>
      </c>
      <c r="AD126" s="56"/>
      <c r="AE126" s="65"/>
      <c r="AF126" s="488">
        <v>0</v>
      </c>
      <c r="AG126" s="487">
        <v>-1</v>
      </c>
      <c r="AH126" s="487">
        <v>0</v>
      </c>
      <c r="AI126" s="487">
        <v>0</v>
      </c>
      <c r="AJ126" s="487">
        <v>-1</v>
      </c>
      <c r="AK126" s="487">
        <v>0</v>
      </c>
      <c r="AL126" s="487">
        <v>0</v>
      </c>
      <c r="AM126" s="487">
        <v>-1</v>
      </c>
      <c r="AN126" s="487">
        <v>0</v>
      </c>
      <c r="AO126" s="487">
        <v>0</v>
      </c>
      <c r="AP126" s="487">
        <v>0</v>
      </c>
      <c r="AQ126" s="487">
        <v>0</v>
      </c>
      <c r="AR126" s="487">
        <v>0</v>
      </c>
      <c r="AS126" s="487">
        <v>0</v>
      </c>
      <c r="AT126" s="487">
        <v>0</v>
      </c>
      <c r="AU126" s="493">
        <v>0</v>
      </c>
      <c r="AV126" s="488" t="str">
        <f t="shared" si="32"/>
        <v/>
      </c>
      <c r="AW126" s="487" t="str">
        <f t="shared" si="32"/>
        <v>tbd</v>
      </c>
      <c r="AX126" s="487" t="str">
        <f t="shared" si="32"/>
        <v/>
      </c>
      <c r="AY126" s="487" t="str">
        <f t="shared" si="32"/>
        <v/>
      </c>
      <c r="AZ126" s="487" t="str">
        <f t="shared" si="32"/>
        <v>tbd</v>
      </c>
      <c r="BA126" s="487" t="str">
        <f t="shared" si="32"/>
        <v/>
      </c>
      <c r="BB126" s="487" t="str">
        <f t="shared" si="32"/>
        <v/>
      </c>
      <c r="BC126" s="487" t="str">
        <f t="shared" si="32"/>
        <v>tbd</v>
      </c>
      <c r="BD126" s="487" t="str">
        <f t="shared" si="32"/>
        <v/>
      </c>
      <c r="BE126" s="487" t="str">
        <f t="shared" si="32"/>
        <v/>
      </c>
      <c r="BF126" s="487" t="str">
        <f t="shared" si="32"/>
        <v/>
      </c>
      <c r="BG126" s="487" t="str">
        <f t="shared" si="32"/>
        <v/>
      </c>
      <c r="BH126" s="487" t="str">
        <f t="shared" si="32"/>
        <v/>
      </c>
      <c r="BI126" s="487" t="str">
        <f t="shared" si="32"/>
        <v/>
      </c>
      <c r="BJ126" s="487" t="str">
        <f t="shared" si="32"/>
        <v/>
      </c>
      <c r="BK126" s="489" t="str">
        <f t="shared" si="32"/>
        <v/>
      </c>
      <c r="BL126" s="495" t="str">
        <f t="shared" si="33"/>
        <v/>
      </c>
      <c r="BM126" s="487" t="str">
        <f t="shared" si="33"/>
        <v>not req'ed</v>
      </c>
      <c r="BN126" s="487" t="str">
        <f t="shared" si="33"/>
        <v/>
      </c>
      <c r="BO126" s="487" t="str">
        <f t="shared" si="33"/>
        <v/>
      </c>
      <c r="BP126" s="487" t="str">
        <f t="shared" si="33"/>
        <v>not req'ed</v>
      </c>
      <c r="BQ126" s="487" t="str">
        <f t="shared" si="33"/>
        <v/>
      </c>
      <c r="BR126" s="487" t="str">
        <f t="shared" si="33"/>
        <v/>
      </c>
      <c r="BS126" s="487" t="str">
        <f t="shared" si="33"/>
        <v>not req'ed</v>
      </c>
      <c r="BT126" s="487" t="str">
        <f t="shared" si="33"/>
        <v/>
      </c>
      <c r="BU126" s="487" t="str">
        <f t="shared" si="33"/>
        <v/>
      </c>
      <c r="BV126" s="487" t="str">
        <f t="shared" si="33"/>
        <v/>
      </c>
      <c r="BW126" s="487" t="str">
        <f t="shared" si="33"/>
        <v/>
      </c>
      <c r="BX126" s="487" t="str">
        <f t="shared" si="33"/>
        <v/>
      </c>
      <c r="BY126" s="487" t="str">
        <f t="shared" si="33"/>
        <v/>
      </c>
      <c r="BZ126" s="487" t="str">
        <f t="shared" si="33"/>
        <v/>
      </c>
      <c r="CA126" s="489" t="str">
        <f t="shared" si="33"/>
        <v/>
      </c>
    </row>
    <row r="127" spans="1:79" s="121" customFormat="1" ht="19.899999999999999" customHeight="1" x14ac:dyDescent="0.25">
      <c r="A127" s="9" t="s">
        <v>1735</v>
      </c>
      <c r="B127" s="7" t="s">
        <v>1736</v>
      </c>
      <c r="C127" s="2" t="s">
        <v>1737</v>
      </c>
      <c r="D127" s="5" t="s">
        <v>1537</v>
      </c>
      <c r="E127" s="4">
        <v>1</v>
      </c>
      <c r="F127" s="862" t="s">
        <v>1516</v>
      </c>
      <c r="G127" s="862" t="s">
        <v>1516</v>
      </c>
      <c r="H127" s="5"/>
      <c r="I127" s="16"/>
      <c r="J127" s="47" t="s">
        <v>86</v>
      </c>
      <c r="K127" s="48"/>
      <c r="L127" s="48"/>
      <c r="M127" s="49"/>
      <c r="N127" s="863" t="s">
        <v>1516</v>
      </c>
      <c r="O127" s="864" t="s">
        <v>1516</v>
      </c>
      <c r="P127" s="864" t="s">
        <v>1516</v>
      </c>
      <c r="Q127" s="864" t="s">
        <v>1516</v>
      </c>
      <c r="R127" s="864" t="s">
        <v>1516</v>
      </c>
      <c r="S127" s="864" t="s">
        <v>1516</v>
      </c>
      <c r="T127" s="865" t="s">
        <v>1516</v>
      </c>
      <c r="U127" s="49"/>
      <c r="V127" s="58" t="s">
        <v>86</v>
      </c>
      <c r="W127" s="866" t="s">
        <v>1516</v>
      </c>
      <c r="X127" s="56"/>
      <c r="Y127" s="69"/>
      <c r="Z127" s="69"/>
      <c r="AA127" s="68"/>
      <c r="AB127" s="57"/>
      <c r="AC127" s="58" t="s">
        <v>1376</v>
      </c>
      <c r="AD127" s="56"/>
      <c r="AE127" s="65"/>
      <c r="AF127" s="488">
        <v>0</v>
      </c>
      <c r="AG127" s="487">
        <v>-1</v>
      </c>
      <c r="AH127" s="487">
        <v>0</v>
      </c>
      <c r="AI127" s="487">
        <v>0</v>
      </c>
      <c r="AJ127" s="487">
        <v>-1</v>
      </c>
      <c r="AK127" s="487">
        <v>0</v>
      </c>
      <c r="AL127" s="487">
        <v>-1</v>
      </c>
      <c r="AM127" s="487">
        <v>-1</v>
      </c>
      <c r="AN127" s="487">
        <v>0</v>
      </c>
      <c r="AO127" s="487">
        <v>0</v>
      </c>
      <c r="AP127" s="487">
        <v>0</v>
      </c>
      <c r="AQ127" s="487">
        <v>0</v>
      </c>
      <c r="AR127" s="487">
        <v>0</v>
      </c>
      <c r="AS127" s="487">
        <v>0</v>
      </c>
      <c r="AT127" s="487">
        <v>0</v>
      </c>
      <c r="AU127" s="493">
        <v>0</v>
      </c>
      <c r="AV127" s="488" t="str">
        <f t="shared" si="32"/>
        <v/>
      </c>
      <c r="AW127" s="487" t="str">
        <f t="shared" si="32"/>
        <v>tbd</v>
      </c>
      <c r="AX127" s="487" t="str">
        <f t="shared" si="32"/>
        <v/>
      </c>
      <c r="AY127" s="487" t="str">
        <f t="shared" si="32"/>
        <v/>
      </c>
      <c r="AZ127" s="487" t="str">
        <f t="shared" si="32"/>
        <v>tbd</v>
      </c>
      <c r="BA127" s="487" t="str">
        <f t="shared" si="32"/>
        <v/>
      </c>
      <c r="BB127" s="487" t="str">
        <f t="shared" si="32"/>
        <v>tbd</v>
      </c>
      <c r="BC127" s="487" t="str">
        <f t="shared" si="32"/>
        <v>tbd</v>
      </c>
      <c r="BD127" s="487" t="str">
        <f t="shared" si="32"/>
        <v/>
      </c>
      <c r="BE127" s="487" t="str">
        <f t="shared" si="32"/>
        <v/>
      </c>
      <c r="BF127" s="487" t="str">
        <f t="shared" si="32"/>
        <v/>
      </c>
      <c r="BG127" s="487" t="str">
        <f t="shared" si="32"/>
        <v/>
      </c>
      <c r="BH127" s="487" t="str">
        <f t="shared" si="32"/>
        <v/>
      </c>
      <c r="BI127" s="487" t="str">
        <f t="shared" si="32"/>
        <v/>
      </c>
      <c r="BJ127" s="487" t="str">
        <f t="shared" si="32"/>
        <v/>
      </c>
      <c r="BK127" s="489" t="str">
        <f t="shared" si="32"/>
        <v/>
      </c>
      <c r="BL127" s="495" t="str">
        <f t="shared" si="33"/>
        <v/>
      </c>
      <c r="BM127" s="487" t="str">
        <f t="shared" si="33"/>
        <v>not req'ed</v>
      </c>
      <c r="BN127" s="487" t="str">
        <f t="shared" si="33"/>
        <v/>
      </c>
      <c r="BO127" s="487" t="str">
        <f t="shared" si="33"/>
        <v/>
      </c>
      <c r="BP127" s="487" t="str">
        <f t="shared" si="33"/>
        <v>not req'ed</v>
      </c>
      <c r="BQ127" s="487" t="str">
        <f t="shared" si="33"/>
        <v/>
      </c>
      <c r="BR127" s="487" t="str">
        <f t="shared" si="33"/>
        <v>not req'ed</v>
      </c>
      <c r="BS127" s="487" t="str">
        <f t="shared" si="33"/>
        <v>not req'ed</v>
      </c>
      <c r="BT127" s="487" t="str">
        <f t="shared" si="33"/>
        <v/>
      </c>
      <c r="BU127" s="487" t="str">
        <f t="shared" si="33"/>
        <v/>
      </c>
      <c r="BV127" s="487" t="str">
        <f t="shared" si="33"/>
        <v/>
      </c>
      <c r="BW127" s="487" t="str">
        <f t="shared" si="33"/>
        <v/>
      </c>
      <c r="BX127" s="487" t="str">
        <f t="shared" si="33"/>
        <v/>
      </c>
      <c r="BY127" s="487" t="str">
        <f t="shared" si="33"/>
        <v/>
      </c>
      <c r="BZ127" s="487" t="str">
        <f t="shared" si="33"/>
        <v/>
      </c>
      <c r="CA127" s="489" t="str">
        <f t="shared" si="33"/>
        <v/>
      </c>
    </row>
    <row r="128" spans="1:79" s="121" customFormat="1" ht="19.899999999999999" customHeight="1" x14ac:dyDescent="0.25">
      <c r="A128" s="1381" t="s">
        <v>1738</v>
      </c>
      <c r="B128" s="1382"/>
      <c r="C128" s="1382"/>
      <c r="D128" s="1382"/>
      <c r="E128" s="1382"/>
      <c r="F128" s="1382"/>
      <c r="G128" s="1382"/>
      <c r="H128" s="1382"/>
      <c r="I128" s="1383"/>
      <c r="J128" s="867"/>
      <c r="K128" s="868"/>
      <c r="L128" s="868"/>
      <c r="M128" s="869"/>
      <c r="N128" s="867"/>
      <c r="O128" s="868"/>
      <c r="P128" s="868"/>
      <c r="Q128" s="868"/>
      <c r="R128" s="868"/>
      <c r="S128" s="868"/>
      <c r="T128" s="870"/>
      <c r="U128" s="869"/>
      <c r="V128" s="867"/>
      <c r="W128" s="871"/>
      <c r="X128" s="868"/>
      <c r="Y128" s="870"/>
      <c r="Z128" s="870"/>
      <c r="AA128" s="872"/>
      <c r="AB128" s="869"/>
      <c r="AC128" s="867"/>
      <c r="AD128" s="868"/>
      <c r="AE128" s="870"/>
      <c r="AF128" s="488">
        <f t="shared" ref="AF128:AU142" si="35">AF127</f>
        <v>0</v>
      </c>
      <c r="AG128" s="487">
        <f t="shared" si="35"/>
        <v>-1</v>
      </c>
      <c r="AH128" s="487">
        <f t="shared" si="35"/>
        <v>0</v>
      </c>
      <c r="AI128" s="487">
        <f t="shared" si="35"/>
        <v>0</v>
      </c>
      <c r="AJ128" s="487">
        <f t="shared" si="35"/>
        <v>-1</v>
      </c>
      <c r="AK128" s="487">
        <f t="shared" si="35"/>
        <v>0</v>
      </c>
      <c r="AL128" s="487">
        <f t="shared" si="35"/>
        <v>-1</v>
      </c>
      <c r="AM128" s="487">
        <f t="shared" si="35"/>
        <v>-1</v>
      </c>
      <c r="AN128" s="487">
        <f t="shared" si="35"/>
        <v>0</v>
      </c>
      <c r="AO128" s="487">
        <v>0</v>
      </c>
      <c r="AP128" s="487">
        <v>0</v>
      </c>
      <c r="AQ128" s="487">
        <v>0</v>
      </c>
      <c r="AR128" s="487">
        <v>0</v>
      </c>
      <c r="AS128" s="487">
        <v>0</v>
      </c>
      <c r="AT128" s="487">
        <v>0</v>
      </c>
      <c r="AU128" s="493">
        <v>0</v>
      </c>
      <c r="AV128" s="488" t="str">
        <f t="shared" si="32"/>
        <v/>
      </c>
      <c r="AW128" s="487">
        <f t="shared" si="32"/>
        <v>0</v>
      </c>
      <c r="AX128" s="487" t="str">
        <f t="shared" si="32"/>
        <v/>
      </c>
      <c r="AY128" s="487" t="str">
        <f t="shared" si="32"/>
        <v/>
      </c>
      <c r="AZ128" s="487">
        <f t="shared" si="32"/>
        <v>0</v>
      </c>
      <c r="BA128" s="487" t="str">
        <f t="shared" si="32"/>
        <v/>
      </c>
      <c r="BB128" s="487">
        <f t="shared" si="32"/>
        <v>0</v>
      </c>
      <c r="BC128" s="487">
        <f t="shared" si="32"/>
        <v>0</v>
      </c>
      <c r="BD128" s="487" t="str">
        <f t="shared" si="32"/>
        <v/>
      </c>
      <c r="BE128" s="487" t="str">
        <f t="shared" si="32"/>
        <v/>
      </c>
      <c r="BF128" s="487" t="str">
        <f t="shared" si="32"/>
        <v/>
      </c>
      <c r="BG128" s="487" t="str">
        <f t="shared" si="32"/>
        <v/>
      </c>
      <c r="BH128" s="487" t="str">
        <f t="shared" si="32"/>
        <v/>
      </c>
      <c r="BI128" s="487" t="str">
        <f t="shared" si="32"/>
        <v/>
      </c>
      <c r="BJ128" s="487" t="str">
        <f t="shared" si="32"/>
        <v/>
      </c>
      <c r="BK128" s="489" t="str">
        <f t="shared" si="32"/>
        <v/>
      </c>
      <c r="BL128" s="495" t="str">
        <f t="shared" si="33"/>
        <v/>
      </c>
      <c r="BM128" s="487">
        <f t="shared" si="33"/>
        <v>0</v>
      </c>
      <c r="BN128" s="487" t="str">
        <f t="shared" si="33"/>
        <v/>
      </c>
      <c r="BO128" s="487" t="str">
        <f t="shared" si="33"/>
        <v/>
      </c>
      <c r="BP128" s="487">
        <f t="shared" si="33"/>
        <v>0</v>
      </c>
      <c r="BQ128" s="487" t="str">
        <f t="shared" si="33"/>
        <v/>
      </c>
      <c r="BR128" s="487">
        <f t="shared" si="33"/>
        <v>0</v>
      </c>
      <c r="BS128" s="487">
        <f t="shared" si="33"/>
        <v>0</v>
      </c>
      <c r="BT128" s="487" t="str">
        <f t="shared" si="33"/>
        <v/>
      </c>
      <c r="BU128" s="487" t="str">
        <f t="shared" si="33"/>
        <v/>
      </c>
      <c r="BV128" s="487" t="str">
        <f t="shared" si="33"/>
        <v/>
      </c>
      <c r="BW128" s="487" t="str">
        <f t="shared" si="33"/>
        <v/>
      </c>
      <c r="BX128" s="487" t="str">
        <f t="shared" si="33"/>
        <v/>
      </c>
      <c r="BY128" s="487" t="str">
        <f t="shared" si="33"/>
        <v/>
      </c>
      <c r="BZ128" s="487" t="str">
        <f t="shared" si="33"/>
        <v/>
      </c>
      <c r="CA128" s="489" t="str">
        <f t="shared" si="33"/>
        <v/>
      </c>
    </row>
    <row r="129" spans="1:79" s="121" customFormat="1" ht="19.899999999999999" customHeight="1" x14ac:dyDescent="0.25">
      <c r="A129" s="9" t="s">
        <v>1650</v>
      </c>
      <c r="B129" s="7" t="s">
        <v>1651</v>
      </c>
      <c r="C129" s="2" t="s">
        <v>1652</v>
      </c>
      <c r="D129" s="5" t="s">
        <v>1537</v>
      </c>
      <c r="E129" s="7">
        <v>8</v>
      </c>
      <c r="F129" s="873">
        <v>1</v>
      </c>
      <c r="G129" s="862"/>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0</v>
      </c>
      <c r="AG129" s="487">
        <v>0</v>
      </c>
      <c r="AH129" s="487">
        <v>-1</v>
      </c>
      <c r="AI129" s="487">
        <v>0</v>
      </c>
      <c r="AJ129" s="487">
        <v>-1</v>
      </c>
      <c r="AK129" s="487">
        <v>-1</v>
      </c>
      <c r="AL129" s="487">
        <v>0</v>
      </c>
      <c r="AM129" s="487">
        <v>-1</v>
      </c>
      <c r="AN129" s="487">
        <v>-1</v>
      </c>
      <c r="AO129" s="487">
        <v>0</v>
      </c>
      <c r="AP129" s="487">
        <v>0</v>
      </c>
      <c r="AQ129" s="487">
        <v>0</v>
      </c>
      <c r="AR129" s="487">
        <v>0</v>
      </c>
      <c r="AS129" s="487">
        <v>0</v>
      </c>
      <c r="AT129" s="487">
        <v>0</v>
      </c>
      <c r="AU129" s="493">
        <v>0</v>
      </c>
      <c r="AV129" s="488" t="str">
        <f t="shared" si="32"/>
        <v/>
      </c>
      <c r="AW129" s="487" t="str">
        <f t="shared" si="32"/>
        <v/>
      </c>
      <c r="AX129" s="487" t="str">
        <f t="shared" si="32"/>
        <v>tbd</v>
      </c>
      <c r="AY129" s="487" t="str">
        <f t="shared" si="32"/>
        <v/>
      </c>
      <c r="AZ129" s="487" t="str">
        <f t="shared" si="32"/>
        <v>tbd</v>
      </c>
      <c r="BA129" s="487" t="str">
        <f t="shared" si="32"/>
        <v>tbd</v>
      </c>
      <c r="BB129" s="487" t="str">
        <f t="shared" si="32"/>
        <v/>
      </c>
      <c r="BC129" s="487" t="str">
        <f t="shared" si="32"/>
        <v>tbd</v>
      </c>
      <c r="BD129" s="487" t="str">
        <f t="shared" si="32"/>
        <v>tbd</v>
      </c>
      <c r="BE129" s="487" t="str">
        <f t="shared" si="32"/>
        <v/>
      </c>
      <c r="BF129" s="487" t="str">
        <f t="shared" si="32"/>
        <v/>
      </c>
      <c r="BG129" s="487" t="str">
        <f t="shared" si="32"/>
        <v/>
      </c>
      <c r="BH129" s="487" t="str">
        <f t="shared" si="32"/>
        <v/>
      </c>
      <c r="BI129" s="487" t="str">
        <f t="shared" si="32"/>
        <v/>
      </c>
      <c r="BJ129" s="487" t="str">
        <f t="shared" si="32"/>
        <v/>
      </c>
      <c r="BK129" s="489" t="str">
        <f t="shared" si="32"/>
        <v/>
      </c>
      <c r="BL129" s="495" t="str">
        <f t="shared" si="33"/>
        <v/>
      </c>
      <c r="BM129" s="487" t="str">
        <f t="shared" si="33"/>
        <v/>
      </c>
      <c r="BN129" s="487" t="str">
        <f t="shared" si="33"/>
        <v>tbd</v>
      </c>
      <c r="BO129" s="487" t="str">
        <f t="shared" si="33"/>
        <v/>
      </c>
      <c r="BP129" s="487" t="str">
        <f t="shared" si="33"/>
        <v>tbd</v>
      </c>
      <c r="BQ129" s="487" t="str">
        <f t="shared" si="33"/>
        <v>tbd</v>
      </c>
      <c r="BR129" s="487" t="str">
        <f t="shared" si="33"/>
        <v/>
      </c>
      <c r="BS129" s="487" t="str">
        <f t="shared" si="33"/>
        <v>tbd</v>
      </c>
      <c r="BT129" s="487" t="str">
        <f t="shared" si="33"/>
        <v>tbd</v>
      </c>
      <c r="BU129" s="487" t="str">
        <f t="shared" si="33"/>
        <v/>
      </c>
      <c r="BV129" s="487" t="str">
        <f t="shared" si="33"/>
        <v/>
      </c>
      <c r="BW129" s="487" t="str">
        <f t="shared" si="33"/>
        <v/>
      </c>
      <c r="BX129" s="487" t="str">
        <f t="shared" si="33"/>
        <v/>
      </c>
      <c r="BY129" s="487" t="str">
        <f t="shared" si="33"/>
        <v/>
      </c>
      <c r="BZ129" s="487" t="str">
        <f t="shared" si="33"/>
        <v/>
      </c>
      <c r="CA129" s="489" t="str">
        <f t="shared" si="33"/>
        <v/>
      </c>
    </row>
    <row r="130" spans="1:79" s="121" customFormat="1" ht="19.899999999999999" hidden="1" customHeight="1" x14ac:dyDescent="0.25">
      <c r="A130" s="9"/>
      <c r="B130" s="7"/>
      <c r="C130" s="2"/>
      <c r="D130" s="5"/>
      <c r="E130" s="4"/>
      <c r="F130" s="4"/>
      <c r="G130" s="4"/>
      <c r="H130" s="5"/>
      <c r="I130" s="16"/>
      <c r="J130" s="47"/>
      <c r="K130" s="48"/>
      <c r="L130" s="48"/>
      <c r="M130" s="49"/>
      <c r="N130" s="47"/>
      <c r="O130" s="48"/>
      <c r="P130" s="48"/>
      <c r="Q130" s="48"/>
      <c r="R130" s="48"/>
      <c r="S130" s="48"/>
      <c r="T130" s="65"/>
      <c r="U130" s="49"/>
      <c r="V130" s="58"/>
      <c r="W130" s="82"/>
      <c r="X130" s="56"/>
      <c r="Y130" s="69"/>
      <c r="Z130" s="69"/>
      <c r="AA130" s="68"/>
      <c r="AB130" s="57"/>
      <c r="AC130" s="58"/>
      <c r="AD130" s="56"/>
      <c r="AE130" s="65"/>
      <c r="AF130" s="488">
        <f t="shared" si="35"/>
        <v>0</v>
      </c>
      <c r="AG130" s="487">
        <f t="shared" si="35"/>
        <v>0</v>
      </c>
      <c r="AH130" s="487">
        <f t="shared" si="35"/>
        <v>-1</v>
      </c>
      <c r="AI130" s="487">
        <f t="shared" si="35"/>
        <v>0</v>
      </c>
      <c r="AJ130" s="487">
        <f t="shared" si="35"/>
        <v>-1</v>
      </c>
      <c r="AK130" s="487">
        <f t="shared" si="35"/>
        <v>-1</v>
      </c>
      <c r="AL130" s="487">
        <f t="shared" si="35"/>
        <v>0</v>
      </c>
      <c r="AM130" s="487">
        <f t="shared" si="35"/>
        <v>-1</v>
      </c>
      <c r="AN130" s="487">
        <f t="shared" si="35"/>
        <v>-1</v>
      </c>
      <c r="AO130" s="487">
        <f t="shared" si="35"/>
        <v>0</v>
      </c>
      <c r="AP130" s="487">
        <f t="shared" si="35"/>
        <v>0</v>
      </c>
      <c r="AQ130" s="487">
        <f t="shared" si="35"/>
        <v>0</v>
      </c>
      <c r="AR130" s="487">
        <f t="shared" si="35"/>
        <v>0</v>
      </c>
      <c r="AS130" s="487">
        <f t="shared" si="35"/>
        <v>0</v>
      </c>
      <c r="AT130" s="487">
        <f t="shared" si="35"/>
        <v>0</v>
      </c>
      <c r="AU130" s="493">
        <f t="shared" si="35"/>
        <v>0</v>
      </c>
      <c r="AV130" s="488" t="str">
        <f t="shared" si="32"/>
        <v/>
      </c>
      <c r="AW130" s="487" t="str">
        <f t="shared" si="32"/>
        <v/>
      </c>
      <c r="AX130" s="487">
        <f t="shared" si="32"/>
        <v>0</v>
      </c>
      <c r="AY130" s="487" t="str">
        <f t="shared" si="32"/>
        <v/>
      </c>
      <c r="AZ130" s="487">
        <f t="shared" si="32"/>
        <v>0</v>
      </c>
      <c r="BA130" s="487">
        <f t="shared" si="32"/>
        <v>0</v>
      </c>
      <c r="BB130" s="487" t="str">
        <f t="shared" si="32"/>
        <v/>
      </c>
      <c r="BC130" s="487">
        <f t="shared" si="32"/>
        <v>0</v>
      </c>
      <c r="BD130" s="487">
        <f t="shared" si="32"/>
        <v>0</v>
      </c>
      <c r="BE130" s="487" t="str">
        <f t="shared" si="32"/>
        <v/>
      </c>
      <c r="BF130" s="487" t="str">
        <f t="shared" si="32"/>
        <v/>
      </c>
      <c r="BG130" s="487" t="str">
        <f t="shared" si="32"/>
        <v/>
      </c>
      <c r="BH130" s="487" t="str">
        <f t="shared" si="32"/>
        <v/>
      </c>
      <c r="BI130" s="487" t="str">
        <f t="shared" si="32"/>
        <v/>
      </c>
      <c r="BJ130" s="487" t="str">
        <f t="shared" si="32"/>
        <v/>
      </c>
      <c r="BK130" s="489" t="str">
        <f t="shared" si="32"/>
        <v/>
      </c>
      <c r="BL130" s="495" t="str">
        <f t="shared" si="33"/>
        <v/>
      </c>
      <c r="BM130" s="487" t="str">
        <f t="shared" si="33"/>
        <v/>
      </c>
      <c r="BN130" s="487">
        <f t="shared" si="33"/>
        <v>0</v>
      </c>
      <c r="BO130" s="487" t="str">
        <f t="shared" si="33"/>
        <v/>
      </c>
      <c r="BP130" s="487">
        <f t="shared" si="33"/>
        <v>0</v>
      </c>
      <c r="BQ130" s="487">
        <f t="shared" si="33"/>
        <v>0</v>
      </c>
      <c r="BR130" s="487" t="str">
        <f t="shared" si="33"/>
        <v/>
      </c>
      <c r="BS130" s="487">
        <f t="shared" si="33"/>
        <v>0</v>
      </c>
      <c r="BT130" s="487">
        <f t="shared" si="33"/>
        <v>0</v>
      </c>
      <c r="BU130" s="487" t="str">
        <f t="shared" si="33"/>
        <v/>
      </c>
      <c r="BV130" s="487" t="str">
        <f t="shared" si="33"/>
        <v/>
      </c>
      <c r="BW130" s="487" t="str">
        <f t="shared" si="33"/>
        <v/>
      </c>
      <c r="BX130" s="487" t="str">
        <f t="shared" si="33"/>
        <v/>
      </c>
      <c r="BY130" s="487" t="str">
        <f t="shared" si="33"/>
        <v/>
      </c>
      <c r="BZ130" s="487" t="str">
        <f t="shared" si="33"/>
        <v/>
      </c>
      <c r="CA130" s="489" t="str">
        <f t="shared" si="33"/>
        <v/>
      </c>
    </row>
    <row r="131" spans="1:79" s="121" customFormat="1" ht="19.899999999999999" hidden="1" customHeight="1" x14ac:dyDescent="0.25">
      <c r="A131" s="9"/>
      <c r="B131" s="7"/>
      <c r="C131" s="2"/>
      <c r="D131" s="5"/>
      <c r="E131" s="7"/>
      <c r="F131" s="4"/>
      <c r="G131" s="4"/>
      <c r="H131" s="5"/>
      <c r="I131" s="16"/>
      <c r="J131" s="47"/>
      <c r="K131" s="48"/>
      <c r="L131" s="48"/>
      <c r="M131" s="49"/>
      <c r="N131" s="47"/>
      <c r="O131" s="48"/>
      <c r="P131" s="48"/>
      <c r="Q131" s="48"/>
      <c r="R131" s="48"/>
      <c r="S131" s="48"/>
      <c r="T131" s="65"/>
      <c r="U131" s="49"/>
      <c r="V131" s="58"/>
      <c r="W131" s="82"/>
      <c r="X131" s="56"/>
      <c r="Y131" s="69"/>
      <c r="Z131" s="69"/>
      <c r="AA131" s="68"/>
      <c r="AB131" s="57"/>
      <c r="AC131" s="58"/>
      <c r="AD131" s="56"/>
      <c r="AE131" s="65"/>
      <c r="AF131" s="488">
        <f t="shared" si="35"/>
        <v>0</v>
      </c>
      <c r="AG131" s="487">
        <f t="shared" si="35"/>
        <v>0</v>
      </c>
      <c r="AH131" s="487">
        <f t="shared" si="35"/>
        <v>-1</v>
      </c>
      <c r="AI131" s="487">
        <f t="shared" si="35"/>
        <v>0</v>
      </c>
      <c r="AJ131" s="487">
        <f t="shared" si="35"/>
        <v>-1</v>
      </c>
      <c r="AK131" s="487">
        <f t="shared" si="35"/>
        <v>-1</v>
      </c>
      <c r="AL131" s="487">
        <f t="shared" si="35"/>
        <v>0</v>
      </c>
      <c r="AM131" s="487">
        <f t="shared" si="35"/>
        <v>-1</v>
      </c>
      <c r="AN131" s="487">
        <f t="shared" si="35"/>
        <v>-1</v>
      </c>
      <c r="AO131" s="487">
        <f t="shared" si="35"/>
        <v>0</v>
      </c>
      <c r="AP131" s="487">
        <f t="shared" si="35"/>
        <v>0</v>
      </c>
      <c r="AQ131" s="487">
        <f t="shared" si="35"/>
        <v>0</v>
      </c>
      <c r="AR131" s="487">
        <f t="shared" si="35"/>
        <v>0</v>
      </c>
      <c r="AS131" s="487">
        <f t="shared" si="35"/>
        <v>0</v>
      </c>
      <c r="AT131" s="487">
        <f t="shared" si="35"/>
        <v>0</v>
      </c>
      <c r="AU131" s="493">
        <f t="shared" si="35"/>
        <v>0</v>
      </c>
      <c r="AV131" s="488" t="str">
        <f t="shared" si="32"/>
        <v/>
      </c>
      <c r="AW131" s="487" t="str">
        <f t="shared" si="32"/>
        <v/>
      </c>
      <c r="AX131" s="487">
        <f t="shared" si="32"/>
        <v>0</v>
      </c>
      <c r="AY131" s="487" t="str">
        <f t="shared" si="32"/>
        <v/>
      </c>
      <c r="AZ131" s="487">
        <f t="shared" si="32"/>
        <v>0</v>
      </c>
      <c r="BA131" s="487">
        <f t="shared" si="32"/>
        <v>0</v>
      </c>
      <c r="BB131" s="487" t="str">
        <f t="shared" si="32"/>
        <v/>
      </c>
      <c r="BC131" s="487">
        <f t="shared" si="32"/>
        <v>0</v>
      </c>
      <c r="BD131" s="487">
        <f t="shared" si="32"/>
        <v>0</v>
      </c>
      <c r="BE131" s="487" t="str">
        <f t="shared" si="32"/>
        <v/>
      </c>
      <c r="BF131" s="487" t="str">
        <f t="shared" si="32"/>
        <v/>
      </c>
      <c r="BG131" s="487" t="str">
        <f t="shared" si="32"/>
        <v/>
      </c>
      <c r="BH131" s="487" t="str">
        <f t="shared" si="32"/>
        <v/>
      </c>
      <c r="BI131" s="487" t="str">
        <f t="shared" si="32"/>
        <v/>
      </c>
      <c r="BJ131" s="487" t="str">
        <f t="shared" si="32"/>
        <v/>
      </c>
      <c r="BK131" s="489" t="str">
        <f t="shared" si="32"/>
        <v/>
      </c>
      <c r="BL131" s="495" t="str">
        <f t="shared" si="33"/>
        <v/>
      </c>
      <c r="BM131" s="487" t="str">
        <f t="shared" si="33"/>
        <v/>
      </c>
      <c r="BN131" s="487">
        <f t="shared" si="33"/>
        <v>0</v>
      </c>
      <c r="BO131" s="487" t="str">
        <f t="shared" si="33"/>
        <v/>
      </c>
      <c r="BP131" s="487">
        <f t="shared" si="33"/>
        <v>0</v>
      </c>
      <c r="BQ131" s="487">
        <f t="shared" si="33"/>
        <v>0</v>
      </c>
      <c r="BR131" s="487" t="str">
        <f t="shared" si="33"/>
        <v/>
      </c>
      <c r="BS131" s="487">
        <f t="shared" si="33"/>
        <v>0</v>
      </c>
      <c r="BT131" s="487">
        <f t="shared" si="33"/>
        <v>0</v>
      </c>
      <c r="BU131" s="487" t="str">
        <f t="shared" si="33"/>
        <v/>
      </c>
      <c r="BV131" s="487" t="str">
        <f t="shared" si="33"/>
        <v/>
      </c>
      <c r="BW131" s="487" t="str">
        <f t="shared" si="33"/>
        <v/>
      </c>
      <c r="BX131" s="487" t="str">
        <f t="shared" si="33"/>
        <v/>
      </c>
      <c r="BY131" s="487" t="str">
        <f t="shared" si="33"/>
        <v/>
      </c>
      <c r="BZ131" s="487" t="str">
        <f t="shared" si="33"/>
        <v/>
      </c>
      <c r="CA131" s="489" t="str">
        <f t="shared" si="33"/>
        <v/>
      </c>
    </row>
    <row r="132" spans="1:79" s="121" customFormat="1" ht="19.899999999999999" hidden="1" customHeight="1" x14ac:dyDescent="0.25">
      <c r="A132" s="9"/>
      <c r="B132" s="7"/>
      <c r="C132" s="2"/>
      <c r="D132" s="5"/>
      <c r="E132" s="7"/>
      <c r="F132" s="4"/>
      <c r="G132" s="4"/>
      <c r="H132" s="5"/>
      <c r="I132" s="16"/>
      <c r="J132" s="47"/>
      <c r="K132" s="48"/>
      <c r="L132" s="48"/>
      <c r="M132" s="49"/>
      <c r="N132" s="47"/>
      <c r="O132" s="48"/>
      <c r="P132" s="48"/>
      <c r="Q132" s="48"/>
      <c r="R132" s="48"/>
      <c r="S132" s="48"/>
      <c r="T132" s="65"/>
      <c r="U132" s="49"/>
      <c r="V132" s="58"/>
      <c r="W132" s="82"/>
      <c r="X132" s="56"/>
      <c r="Y132" s="69"/>
      <c r="Z132" s="69"/>
      <c r="AA132" s="68"/>
      <c r="AB132" s="57"/>
      <c r="AC132" s="58"/>
      <c r="AD132" s="56"/>
      <c r="AE132" s="65"/>
      <c r="AF132" s="488">
        <f t="shared" si="35"/>
        <v>0</v>
      </c>
      <c r="AG132" s="487">
        <f t="shared" si="35"/>
        <v>0</v>
      </c>
      <c r="AH132" s="487">
        <f t="shared" si="35"/>
        <v>-1</v>
      </c>
      <c r="AI132" s="487">
        <f t="shared" si="35"/>
        <v>0</v>
      </c>
      <c r="AJ132" s="487">
        <f t="shared" si="35"/>
        <v>-1</v>
      </c>
      <c r="AK132" s="487">
        <f t="shared" si="35"/>
        <v>-1</v>
      </c>
      <c r="AL132" s="487">
        <f t="shared" si="35"/>
        <v>0</v>
      </c>
      <c r="AM132" s="487">
        <f t="shared" si="35"/>
        <v>-1</v>
      </c>
      <c r="AN132" s="487">
        <f t="shared" si="35"/>
        <v>-1</v>
      </c>
      <c r="AO132" s="487">
        <f t="shared" si="35"/>
        <v>0</v>
      </c>
      <c r="AP132" s="487">
        <f t="shared" si="35"/>
        <v>0</v>
      </c>
      <c r="AQ132" s="487">
        <f t="shared" si="35"/>
        <v>0</v>
      </c>
      <c r="AR132" s="487">
        <f t="shared" si="35"/>
        <v>0</v>
      </c>
      <c r="AS132" s="487">
        <f t="shared" si="35"/>
        <v>0</v>
      </c>
      <c r="AT132" s="487">
        <f t="shared" si="35"/>
        <v>0</v>
      </c>
      <c r="AU132" s="493">
        <f t="shared" si="35"/>
        <v>0</v>
      </c>
      <c r="AV132" s="488" t="str">
        <f t="shared" si="32"/>
        <v/>
      </c>
      <c r="AW132" s="487" t="str">
        <f t="shared" si="32"/>
        <v/>
      </c>
      <c r="AX132" s="487">
        <f t="shared" si="32"/>
        <v>0</v>
      </c>
      <c r="AY132" s="487" t="str">
        <f t="shared" si="32"/>
        <v/>
      </c>
      <c r="AZ132" s="487">
        <f t="shared" si="32"/>
        <v>0</v>
      </c>
      <c r="BA132" s="487">
        <f t="shared" si="32"/>
        <v>0</v>
      </c>
      <c r="BB132" s="487" t="str">
        <f t="shared" si="32"/>
        <v/>
      </c>
      <c r="BC132" s="487">
        <f t="shared" si="32"/>
        <v>0</v>
      </c>
      <c r="BD132" s="487">
        <f t="shared" si="32"/>
        <v>0</v>
      </c>
      <c r="BE132" s="487" t="str">
        <f t="shared" si="32"/>
        <v/>
      </c>
      <c r="BF132" s="487" t="str">
        <f t="shared" si="32"/>
        <v/>
      </c>
      <c r="BG132" s="487" t="str">
        <f t="shared" si="32"/>
        <v/>
      </c>
      <c r="BH132" s="487" t="str">
        <f t="shared" si="32"/>
        <v/>
      </c>
      <c r="BI132" s="487" t="str">
        <f t="shared" si="32"/>
        <v/>
      </c>
      <c r="BJ132" s="487" t="str">
        <f t="shared" si="32"/>
        <v/>
      </c>
      <c r="BK132" s="489" t="str">
        <f t="shared" si="32"/>
        <v/>
      </c>
      <c r="BL132" s="495" t="str">
        <f t="shared" si="33"/>
        <v/>
      </c>
      <c r="BM132" s="487" t="str">
        <f t="shared" si="33"/>
        <v/>
      </c>
      <c r="BN132" s="487">
        <f t="shared" si="33"/>
        <v>0</v>
      </c>
      <c r="BO132" s="487" t="str">
        <f t="shared" si="33"/>
        <v/>
      </c>
      <c r="BP132" s="487">
        <f t="shared" si="33"/>
        <v>0</v>
      </c>
      <c r="BQ132" s="487">
        <f t="shared" si="33"/>
        <v>0</v>
      </c>
      <c r="BR132" s="487" t="str">
        <f t="shared" si="33"/>
        <v/>
      </c>
      <c r="BS132" s="487">
        <f t="shared" si="33"/>
        <v>0</v>
      </c>
      <c r="BT132" s="487">
        <f t="shared" si="33"/>
        <v>0</v>
      </c>
      <c r="BU132" s="487" t="str">
        <f t="shared" si="33"/>
        <v/>
      </c>
      <c r="BV132" s="487" t="str">
        <f t="shared" si="33"/>
        <v/>
      </c>
      <c r="BW132" s="487" t="str">
        <f t="shared" si="33"/>
        <v/>
      </c>
      <c r="BX132" s="487" t="str">
        <f t="shared" si="33"/>
        <v/>
      </c>
      <c r="BY132" s="487" t="str">
        <f t="shared" si="33"/>
        <v/>
      </c>
      <c r="BZ132" s="487" t="str">
        <f t="shared" si="33"/>
        <v/>
      </c>
      <c r="CA132" s="489" t="str">
        <f t="shared" si="33"/>
        <v/>
      </c>
    </row>
    <row r="133" spans="1:79" s="121" customFormat="1" ht="19.899999999999999" hidden="1" customHeight="1" x14ac:dyDescent="0.25">
      <c r="A133" s="9"/>
      <c r="B133" s="7"/>
      <c r="C133" s="2"/>
      <c r="D133" s="5"/>
      <c r="E133" s="7"/>
      <c r="F133" s="4"/>
      <c r="G133" s="4"/>
      <c r="H133" s="5"/>
      <c r="I133" s="16"/>
      <c r="J133" s="47"/>
      <c r="K133" s="48"/>
      <c r="L133" s="48"/>
      <c r="M133" s="49"/>
      <c r="N133" s="47"/>
      <c r="O133" s="48"/>
      <c r="P133" s="48"/>
      <c r="Q133" s="48"/>
      <c r="R133" s="48"/>
      <c r="S133" s="48"/>
      <c r="T133" s="65"/>
      <c r="U133" s="49"/>
      <c r="V133" s="58"/>
      <c r="W133" s="82"/>
      <c r="X133" s="56"/>
      <c r="Y133" s="69"/>
      <c r="Z133" s="69"/>
      <c r="AA133" s="68"/>
      <c r="AB133" s="57"/>
      <c r="AC133" s="58"/>
      <c r="AD133" s="56"/>
      <c r="AE133" s="65"/>
      <c r="AF133" s="488">
        <f t="shared" si="35"/>
        <v>0</v>
      </c>
      <c r="AG133" s="487">
        <f t="shared" si="35"/>
        <v>0</v>
      </c>
      <c r="AH133" s="487">
        <f t="shared" si="35"/>
        <v>-1</v>
      </c>
      <c r="AI133" s="487">
        <f t="shared" si="35"/>
        <v>0</v>
      </c>
      <c r="AJ133" s="487">
        <f t="shared" si="35"/>
        <v>-1</v>
      </c>
      <c r="AK133" s="487">
        <f t="shared" si="35"/>
        <v>-1</v>
      </c>
      <c r="AL133" s="487">
        <f t="shared" si="35"/>
        <v>0</v>
      </c>
      <c r="AM133" s="487">
        <f t="shared" si="35"/>
        <v>-1</v>
      </c>
      <c r="AN133" s="487">
        <f t="shared" si="35"/>
        <v>-1</v>
      </c>
      <c r="AO133" s="487">
        <f t="shared" si="35"/>
        <v>0</v>
      </c>
      <c r="AP133" s="487">
        <f t="shared" si="35"/>
        <v>0</v>
      </c>
      <c r="AQ133" s="487">
        <f t="shared" si="35"/>
        <v>0</v>
      </c>
      <c r="AR133" s="487">
        <f t="shared" si="35"/>
        <v>0</v>
      </c>
      <c r="AS133" s="487">
        <f t="shared" si="35"/>
        <v>0</v>
      </c>
      <c r="AT133" s="487">
        <f t="shared" si="35"/>
        <v>0</v>
      </c>
      <c r="AU133" s="493">
        <f t="shared" si="35"/>
        <v>0</v>
      </c>
      <c r="AV133" s="488" t="str">
        <f t="shared" si="32"/>
        <v/>
      </c>
      <c r="AW133" s="487" t="str">
        <f t="shared" si="32"/>
        <v/>
      </c>
      <c r="AX133" s="487">
        <f t="shared" si="32"/>
        <v>0</v>
      </c>
      <c r="AY133" s="487" t="str">
        <f t="shared" si="32"/>
        <v/>
      </c>
      <c r="AZ133" s="487">
        <f t="shared" si="32"/>
        <v>0</v>
      </c>
      <c r="BA133" s="487">
        <f t="shared" si="32"/>
        <v>0</v>
      </c>
      <c r="BB133" s="487" t="str">
        <f t="shared" si="32"/>
        <v/>
      </c>
      <c r="BC133" s="487">
        <f t="shared" si="32"/>
        <v>0</v>
      </c>
      <c r="BD133" s="487">
        <f t="shared" si="32"/>
        <v>0</v>
      </c>
      <c r="BE133" s="487" t="str">
        <f t="shared" si="32"/>
        <v/>
      </c>
      <c r="BF133" s="487" t="str">
        <f t="shared" si="32"/>
        <v/>
      </c>
      <c r="BG133" s="487" t="str">
        <f t="shared" si="32"/>
        <v/>
      </c>
      <c r="BH133" s="487" t="str">
        <f t="shared" si="32"/>
        <v/>
      </c>
      <c r="BI133" s="487" t="str">
        <f t="shared" si="32"/>
        <v/>
      </c>
      <c r="BJ133" s="487" t="str">
        <f t="shared" si="32"/>
        <v/>
      </c>
      <c r="BK133" s="489" t="str">
        <f t="shared" si="32"/>
        <v/>
      </c>
      <c r="BL133" s="495" t="str">
        <f t="shared" si="33"/>
        <v/>
      </c>
      <c r="BM133" s="487" t="str">
        <f t="shared" si="33"/>
        <v/>
      </c>
      <c r="BN133" s="487">
        <f t="shared" si="33"/>
        <v>0</v>
      </c>
      <c r="BO133" s="487" t="str">
        <f t="shared" si="33"/>
        <v/>
      </c>
      <c r="BP133" s="487">
        <f t="shared" si="33"/>
        <v>0</v>
      </c>
      <c r="BQ133" s="487">
        <f t="shared" si="33"/>
        <v>0</v>
      </c>
      <c r="BR133" s="487" t="str">
        <f t="shared" si="33"/>
        <v/>
      </c>
      <c r="BS133" s="487">
        <f t="shared" si="33"/>
        <v>0</v>
      </c>
      <c r="BT133" s="487">
        <f t="shared" si="33"/>
        <v>0</v>
      </c>
      <c r="BU133" s="487" t="str">
        <f t="shared" si="33"/>
        <v/>
      </c>
      <c r="BV133" s="487" t="str">
        <f t="shared" si="33"/>
        <v/>
      </c>
      <c r="BW133" s="487" t="str">
        <f t="shared" si="33"/>
        <v/>
      </c>
      <c r="BX133" s="487" t="str">
        <f t="shared" si="33"/>
        <v/>
      </c>
      <c r="BY133" s="487" t="str">
        <f t="shared" si="33"/>
        <v/>
      </c>
      <c r="BZ133" s="487" t="str">
        <f t="shared" si="33"/>
        <v/>
      </c>
      <c r="CA133" s="489" t="str">
        <f t="shared" si="33"/>
        <v/>
      </c>
    </row>
    <row r="134" spans="1:79" s="121" customFormat="1" ht="19.899999999999999" hidden="1" customHeight="1" x14ac:dyDescent="0.25">
      <c r="A134" s="9"/>
      <c r="B134" s="7"/>
      <c r="C134" s="2"/>
      <c r="D134" s="5"/>
      <c r="E134" s="7"/>
      <c r="F134" s="4"/>
      <c r="G134" s="4"/>
      <c r="H134" s="5"/>
      <c r="I134" s="16"/>
      <c r="J134" s="47"/>
      <c r="K134" s="48"/>
      <c r="L134" s="48"/>
      <c r="M134" s="49"/>
      <c r="N134" s="47"/>
      <c r="O134" s="48"/>
      <c r="P134" s="48"/>
      <c r="Q134" s="48"/>
      <c r="R134" s="48"/>
      <c r="S134" s="48"/>
      <c r="T134" s="65"/>
      <c r="U134" s="49"/>
      <c r="V134" s="58"/>
      <c r="W134" s="82"/>
      <c r="X134" s="56"/>
      <c r="Y134" s="69"/>
      <c r="Z134" s="69"/>
      <c r="AA134" s="68"/>
      <c r="AB134" s="57"/>
      <c r="AC134" s="58"/>
      <c r="AD134" s="56"/>
      <c r="AE134" s="65"/>
      <c r="AF134" s="488">
        <f t="shared" si="35"/>
        <v>0</v>
      </c>
      <c r="AG134" s="487">
        <f t="shared" si="35"/>
        <v>0</v>
      </c>
      <c r="AH134" s="487">
        <f t="shared" si="35"/>
        <v>-1</v>
      </c>
      <c r="AI134" s="487">
        <f t="shared" si="35"/>
        <v>0</v>
      </c>
      <c r="AJ134" s="487">
        <f t="shared" si="35"/>
        <v>-1</v>
      </c>
      <c r="AK134" s="487">
        <f t="shared" si="35"/>
        <v>-1</v>
      </c>
      <c r="AL134" s="487">
        <f t="shared" si="35"/>
        <v>0</v>
      </c>
      <c r="AM134" s="487">
        <f t="shared" si="35"/>
        <v>-1</v>
      </c>
      <c r="AN134" s="487">
        <f t="shared" si="35"/>
        <v>-1</v>
      </c>
      <c r="AO134" s="487">
        <f t="shared" si="35"/>
        <v>0</v>
      </c>
      <c r="AP134" s="487">
        <f t="shared" si="35"/>
        <v>0</v>
      </c>
      <c r="AQ134" s="487">
        <f t="shared" si="35"/>
        <v>0</v>
      </c>
      <c r="AR134" s="487">
        <f t="shared" si="35"/>
        <v>0</v>
      </c>
      <c r="AS134" s="487">
        <f t="shared" si="35"/>
        <v>0</v>
      </c>
      <c r="AT134" s="487">
        <f t="shared" si="35"/>
        <v>0</v>
      </c>
      <c r="AU134" s="493">
        <f t="shared" si="35"/>
        <v>0</v>
      </c>
      <c r="AV134" s="488" t="str">
        <f t="shared" si="32"/>
        <v/>
      </c>
      <c r="AW134" s="487" t="str">
        <f t="shared" si="32"/>
        <v/>
      </c>
      <c r="AX134" s="487">
        <f t="shared" si="32"/>
        <v>0</v>
      </c>
      <c r="AY134" s="487" t="str">
        <f t="shared" si="32"/>
        <v/>
      </c>
      <c r="AZ134" s="487">
        <f t="shared" si="32"/>
        <v>0</v>
      </c>
      <c r="BA134" s="487">
        <f t="shared" si="32"/>
        <v>0</v>
      </c>
      <c r="BB134" s="487" t="str">
        <f t="shared" si="32"/>
        <v/>
      </c>
      <c r="BC134" s="487">
        <f t="shared" si="32"/>
        <v>0</v>
      </c>
      <c r="BD134" s="487">
        <f t="shared" si="32"/>
        <v>0</v>
      </c>
      <c r="BE134" s="487" t="str">
        <f t="shared" si="32"/>
        <v/>
      </c>
      <c r="BF134" s="487" t="str">
        <f t="shared" si="32"/>
        <v/>
      </c>
      <c r="BG134" s="487" t="str">
        <f t="shared" si="32"/>
        <v/>
      </c>
      <c r="BH134" s="487" t="str">
        <f t="shared" si="32"/>
        <v/>
      </c>
      <c r="BI134" s="487" t="str">
        <f t="shared" si="32"/>
        <v/>
      </c>
      <c r="BJ134" s="487" t="str">
        <f t="shared" si="32"/>
        <v/>
      </c>
      <c r="BK134" s="489" t="str">
        <f t="shared" si="32"/>
        <v/>
      </c>
      <c r="BL134" s="495" t="str">
        <f t="shared" si="33"/>
        <v/>
      </c>
      <c r="BM134" s="487" t="str">
        <f t="shared" si="33"/>
        <v/>
      </c>
      <c r="BN134" s="487">
        <f t="shared" si="33"/>
        <v>0</v>
      </c>
      <c r="BO134" s="487" t="str">
        <f t="shared" si="33"/>
        <v/>
      </c>
      <c r="BP134" s="487">
        <f t="shared" si="33"/>
        <v>0</v>
      </c>
      <c r="BQ134" s="487">
        <f t="shared" si="33"/>
        <v>0</v>
      </c>
      <c r="BR134" s="487" t="str">
        <f t="shared" si="33"/>
        <v/>
      </c>
      <c r="BS134" s="487">
        <f t="shared" si="33"/>
        <v>0</v>
      </c>
      <c r="BT134" s="487">
        <f t="shared" si="33"/>
        <v>0</v>
      </c>
      <c r="BU134" s="487" t="str">
        <f t="shared" si="33"/>
        <v/>
      </c>
      <c r="BV134" s="487" t="str">
        <f t="shared" si="33"/>
        <v/>
      </c>
      <c r="BW134" s="487" t="str">
        <f t="shared" si="33"/>
        <v/>
      </c>
      <c r="BX134" s="487" t="str">
        <f t="shared" si="33"/>
        <v/>
      </c>
      <c r="BY134" s="487" t="str">
        <f t="shared" si="33"/>
        <v/>
      </c>
      <c r="BZ134" s="487" t="str">
        <f t="shared" si="33"/>
        <v/>
      </c>
      <c r="CA134" s="489" t="str">
        <f t="shared" si="33"/>
        <v/>
      </c>
    </row>
    <row r="135" spans="1:79" s="121" customFormat="1" ht="19.899999999999999" hidden="1" customHeight="1" x14ac:dyDescent="0.25">
      <c r="A135" s="9"/>
      <c r="B135" s="7"/>
      <c r="C135" s="2"/>
      <c r="D135" s="5"/>
      <c r="E135" s="7"/>
      <c r="F135" s="4"/>
      <c r="G135" s="4"/>
      <c r="H135" s="5"/>
      <c r="I135" s="16"/>
      <c r="J135" s="47"/>
      <c r="K135" s="48"/>
      <c r="L135" s="48"/>
      <c r="M135" s="49"/>
      <c r="N135" s="47"/>
      <c r="O135" s="48"/>
      <c r="P135" s="48"/>
      <c r="Q135" s="48"/>
      <c r="R135" s="48"/>
      <c r="S135" s="48"/>
      <c r="T135" s="65"/>
      <c r="U135" s="49"/>
      <c r="V135" s="58"/>
      <c r="W135" s="82"/>
      <c r="X135" s="56"/>
      <c r="Y135" s="69"/>
      <c r="Z135" s="69"/>
      <c r="AA135" s="68"/>
      <c r="AB135" s="57"/>
      <c r="AC135" s="58"/>
      <c r="AD135" s="56"/>
      <c r="AE135" s="65"/>
      <c r="AF135" s="488">
        <f t="shared" si="35"/>
        <v>0</v>
      </c>
      <c r="AG135" s="487">
        <f t="shared" si="35"/>
        <v>0</v>
      </c>
      <c r="AH135" s="487">
        <f t="shared" si="35"/>
        <v>-1</v>
      </c>
      <c r="AI135" s="487">
        <f t="shared" si="35"/>
        <v>0</v>
      </c>
      <c r="AJ135" s="487">
        <f t="shared" si="35"/>
        <v>-1</v>
      </c>
      <c r="AK135" s="487">
        <f t="shared" si="35"/>
        <v>-1</v>
      </c>
      <c r="AL135" s="487">
        <f t="shared" si="35"/>
        <v>0</v>
      </c>
      <c r="AM135" s="487">
        <f t="shared" si="35"/>
        <v>-1</v>
      </c>
      <c r="AN135" s="487">
        <f t="shared" si="35"/>
        <v>-1</v>
      </c>
      <c r="AO135" s="487">
        <f t="shared" si="35"/>
        <v>0</v>
      </c>
      <c r="AP135" s="487">
        <f t="shared" si="35"/>
        <v>0</v>
      </c>
      <c r="AQ135" s="487">
        <f t="shared" si="35"/>
        <v>0</v>
      </c>
      <c r="AR135" s="487">
        <f t="shared" si="35"/>
        <v>0</v>
      </c>
      <c r="AS135" s="487">
        <f t="shared" si="35"/>
        <v>0</v>
      </c>
      <c r="AT135" s="487">
        <f t="shared" si="35"/>
        <v>0</v>
      </c>
      <c r="AU135" s="493">
        <f t="shared" si="35"/>
        <v>0</v>
      </c>
      <c r="AV135" s="488" t="str">
        <f t="shared" si="32"/>
        <v/>
      </c>
      <c r="AW135" s="487" t="str">
        <f t="shared" si="32"/>
        <v/>
      </c>
      <c r="AX135" s="487">
        <f t="shared" si="32"/>
        <v>0</v>
      </c>
      <c r="AY135" s="487" t="str">
        <f t="shared" si="32"/>
        <v/>
      </c>
      <c r="AZ135" s="487">
        <f t="shared" si="32"/>
        <v>0</v>
      </c>
      <c r="BA135" s="487">
        <f t="shared" si="32"/>
        <v>0</v>
      </c>
      <c r="BB135" s="487" t="str">
        <f t="shared" si="32"/>
        <v/>
      </c>
      <c r="BC135" s="487">
        <f t="shared" si="32"/>
        <v>0</v>
      </c>
      <c r="BD135" s="487">
        <f t="shared" si="32"/>
        <v>0</v>
      </c>
      <c r="BE135" s="487" t="str">
        <f t="shared" si="32"/>
        <v/>
      </c>
      <c r="BF135" s="487" t="str">
        <f t="shared" si="32"/>
        <v/>
      </c>
      <c r="BG135" s="487" t="str">
        <f t="shared" si="32"/>
        <v/>
      </c>
      <c r="BH135" s="487" t="str">
        <f t="shared" si="32"/>
        <v/>
      </c>
      <c r="BI135" s="487" t="str">
        <f t="shared" si="32"/>
        <v/>
      </c>
      <c r="BJ135" s="487" t="str">
        <f t="shared" si="32"/>
        <v/>
      </c>
      <c r="BK135" s="489" t="str">
        <f t="shared" si="32"/>
        <v/>
      </c>
      <c r="BL135" s="495" t="str">
        <f t="shared" si="33"/>
        <v/>
      </c>
      <c r="BM135" s="487" t="str">
        <f t="shared" si="33"/>
        <v/>
      </c>
      <c r="BN135" s="487">
        <f t="shared" si="33"/>
        <v>0</v>
      </c>
      <c r="BO135" s="487" t="str">
        <f t="shared" si="33"/>
        <v/>
      </c>
      <c r="BP135" s="487">
        <f t="shared" si="33"/>
        <v>0</v>
      </c>
      <c r="BQ135" s="487">
        <f t="shared" si="33"/>
        <v>0</v>
      </c>
      <c r="BR135" s="487" t="str">
        <f t="shared" si="33"/>
        <v/>
      </c>
      <c r="BS135" s="487">
        <f t="shared" si="33"/>
        <v>0</v>
      </c>
      <c r="BT135" s="487">
        <f t="shared" si="33"/>
        <v>0</v>
      </c>
      <c r="BU135" s="487" t="str">
        <f t="shared" si="33"/>
        <v/>
      </c>
      <c r="BV135" s="487" t="str">
        <f t="shared" si="33"/>
        <v/>
      </c>
      <c r="BW135" s="487" t="str">
        <f t="shared" si="33"/>
        <v/>
      </c>
      <c r="BX135" s="487" t="str">
        <f t="shared" si="33"/>
        <v/>
      </c>
      <c r="BY135" s="487" t="str">
        <f t="shared" si="33"/>
        <v/>
      </c>
      <c r="BZ135" s="487" t="str">
        <f t="shared" si="33"/>
        <v/>
      </c>
      <c r="CA135" s="489" t="str">
        <f t="shared" si="33"/>
        <v/>
      </c>
    </row>
    <row r="136" spans="1:79" s="121" customFormat="1" ht="19.899999999999999" hidden="1" customHeight="1" x14ac:dyDescent="0.25">
      <c r="A136" s="9"/>
      <c r="B136" s="7"/>
      <c r="C136" s="2"/>
      <c r="D136" s="5"/>
      <c r="E136" s="7"/>
      <c r="F136" s="4"/>
      <c r="G136" s="4"/>
      <c r="H136" s="5"/>
      <c r="I136" s="16"/>
      <c r="J136" s="47"/>
      <c r="K136" s="48"/>
      <c r="L136" s="48"/>
      <c r="M136" s="49"/>
      <c r="N136" s="47"/>
      <c r="O136" s="48"/>
      <c r="P136" s="48"/>
      <c r="Q136" s="48"/>
      <c r="R136" s="48"/>
      <c r="S136" s="48"/>
      <c r="T136" s="65"/>
      <c r="U136" s="49"/>
      <c r="V136" s="58"/>
      <c r="W136" s="82"/>
      <c r="X136" s="56"/>
      <c r="Y136" s="69"/>
      <c r="Z136" s="69"/>
      <c r="AA136" s="68"/>
      <c r="AB136" s="57"/>
      <c r="AC136" s="58"/>
      <c r="AD136" s="56"/>
      <c r="AE136" s="65"/>
      <c r="AF136" s="488">
        <f t="shared" si="35"/>
        <v>0</v>
      </c>
      <c r="AG136" s="487">
        <f t="shared" si="35"/>
        <v>0</v>
      </c>
      <c r="AH136" s="487">
        <f t="shared" si="35"/>
        <v>-1</v>
      </c>
      <c r="AI136" s="487">
        <f t="shared" si="35"/>
        <v>0</v>
      </c>
      <c r="AJ136" s="487">
        <f t="shared" si="35"/>
        <v>-1</v>
      </c>
      <c r="AK136" s="487">
        <f t="shared" si="35"/>
        <v>-1</v>
      </c>
      <c r="AL136" s="487">
        <f t="shared" si="35"/>
        <v>0</v>
      </c>
      <c r="AM136" s="487">
        <f t="shared" si="35"/>
        <v>-1</v>
      </c>
      <c r="AN136" s="487">
        <f t="shared" si="35"/>
        <v>-1</v>
      </c>
      <c r="AO136" s="487">
        <f t="shared" si="35"/>
        <v>0</v>
      </c>
      <c r="AP136" s="487">
        <f t="shared" si="35"/>
        <v>0</v>
      </c>
      <c r="AQ136" s="487">
        <f t="shared" si="35"/>
        <v>0</v>
      </c>
      <c r="AR136" s="487">
        <f t="shared" si="35"/>
        <v>0</v>
      </c>
      <c r="AS136" s="487">
        <f t="shared" si="35"/>
        <v>0</v>
      </c>
      <c r="AT136" s="487">
        <f t="shared" si="35"/>
        <v>0</v>
      </c>
      <c r="AU136" s="493">
        <f t="shared" si="35"/>
        <v>0</v>
      </c>
      <c r="AV136" s="488" t="str">
        <f t="shared" si="32"/>
        <v/>
      </c>
      <c r="AW136" s="487" t="str">
        <f t="shared" si="32"/>
        <v/>
      </c>
      <c r="AX136" s="487">
        <f t="shared" si="32"/>
        <v>0</v>
      </c>
      <c r="AY136" s="487" t="str">
        <f t="shared" si="32"/>
        <v/>
      </c>
      <c r="AZ136" s="487">
        <f t="shared" si="32"/>
        <v>0</v>
      </c>
      <c r="BA136" s="487">
        <f t="shared" si="32"/>
        <v>0</v>
      </c>
      <c r="BB136" s="487" t="str">
        <f t="shared" si="32"/>
        <v/>
      </c>
      <c r="BC136" s="487">
        <f t="shared" si="32"/>
        <v>0</v>
      </c>
      <c r="BD136" s="487">
        <f t="shared" si="32"/>
        <v>0</v>
      </c>
      <c r="BE136" s="487" t="str">
        <f t="shared" si="32"/>
        <v/>
      </c>
      <c r="BF136" s="487" t="str">
        <f t="shared" si="32"/>
        <v/>
      </c>
      <c r="BG136" s="487" t="str">
        <f t="shared" si="32"/>
        <v/>
      </c>
      <c r="BH136" s="487" t="str">
        <f t="shared" si="32"/>
        <v/>
      </c>
      <c r="BI136" s="487" t="str">
        <f t="shared" si="32"/>
        <v/>
      </c>
      <c r="BJ136" s="487" t="str">
        <f t="shared" si="32"/>
        <v/>
      </c>
      <c r="BK136" s="489" t="str">
        <f t="shared" si="32"/>
        <v/>
      </c>
      <c r="BL136" s="495" t="str">
        <f t="shared" si="33"/>
        <v/>
      </c>
      <c r="BM136" s="487" t="str">
        <f t="shared" si="33"/>
        <v/>
      </c>
      <c r="BN136" s="487">
        <f t="shared" si="33"/>
        <v>0</v>
      </c>
      <c r="BO136" s="487" t="str">
        <f t="shared" si="33"/>
        <v/>
      </c>
      <c r="BP136" s="487">
        <f t="shared" si="33"/>
        <v>0</v>
      </c>
      <c r="BQ136" s="487">
        <f t="shared" si="33"/>
        <v>0</v>
      </c>
      <c r="BR136" s="487" t="str">
        <f t="shared" si="33"/>
        <v/>
      </c>
      <c r="BS136" s="487">
        <f t="shared" si="33"/>
        <v>0</v>
      </c>
      <c r="BT136" s="487">
        <f t="shared" si="33"/>
        <v>0</v>
      </c>
      <c r="BU136" s="487" t="str">
        <f t="shared" si="33"/>
        <v/>
      </c>
      <c r="BV136" s="487" t="str">
        <f t="shared" si="33"/>
        <v/>
      </c>
      <c r="BW136" s="487" t="str">
        <f t="shared" si="33"/>
        <v/>
      </c>
      <c r="BX136" s="487" t="str">
        <f t="shared" si="33"/>
        <v/>
      </c>
      <c r="BY136" s="487" t="str">
        <f t="shared" si="33"/>
        <v/>
      </c>
      <c r="BZ136" s="487" t="str">
        <f t="shared" si="33"/>
        <v/>
      </c>
      <c r="CA136" s="489" t="str">
        <f t="shared" si="33"/>
        <v/>
      </c>
    </row>
    <row r="137" spans="1:79" s="121" customFormat="1" ht="19.899999999999999" hidden="1" customHeight="1" x14ac:dyDescent="0.25">
      <c r="A137" s="9"/>
      <c r="B137" s="7"/>
      <c r="C137" s="2"/>
      <c r="D137" s="5"/>
      <c r="E137" s="7"/>
      <c r="F137" s="4"/>
      <c r="G137" s="4"/>
      <c r="H137" s="5"/>
      <c r="I137" s="16"/>
      <c r="J137" s="47"/>
      <c r="K137" s="48"/>
      <c r="L137" s="48"/>
      <c r="M137" s="49"/>
      <c r="N137" s="47"/>
      <c r="O137" s="48"/>
      <c r="P137" s="48"/>
      <c r="Q137" s="48"/>
      <c r="R137" s="48"/>
      <c r="S137" s="48"/>
      <c r="T137" s="65"/>
      <c r="U137" s="49"/>
      <c r="V137" s="58"/>
      <c r="W137" s="82"/>
      <c r="X137" s="56"/>
      <c r="Y137" s="69"/>
      <c r="Z137" s="69"/>
      <c r="AA137" s="68"/>
      <c r="AB137" s="57"/>
      <c r="AC137" s="58"/>
      <c r="AD137" s="56"/>
      <c r="AE137" s="65"/>
      <c r="AF137" s="488">
        <f t="shared" si="35"/>
        <v>0</v>
      </c>
      <c r="AG137" s="487">
        <f t="shared" si="35"/>
        <v>0</v>
      </c>
      <c r="AH137" s="487">
        <f t="shared" si="35"/>
        <v>-1</v>
      </c>
      <c r="AI137" s="487">
        <f t="shared" si="35"/>
        <v>0</v>
      </c>
      <c r="AJ137" s="487">
        <f t="shared" si="35"/>
        <v>-1</v>
      </c>
      <c r="AK137" s="487">
        <f t="shared" si="35"/>
        <v>-1</v>
      </c>
      <c r="AL137" s="487">
        <f t="shared" si="35"/>
        <v>0</v>
      </c>
      <c r="AM137" s="487">
        <f t="shared" si="35"/>
        <v>-1</v>
      </c>
      <c r="AN137" s="487">
        <f t="shared" si="35"/>
        <v>-1</v>
      </c>
      <c r="AO137" s="487">
        <f t="shared" si="35"/>
        <v>0</v>
      </c>
      <c r="AP137" s="487">
        <f t="shared" si="35"/>
        <v>0</v>
      </c>
      <c r="AQ137" s="487">
        <f t="shared" si="35"/>
        <v>0</v>
      </c>
      <c r="AR137" s="487">
        <f t="shared" si="35"/>
        <v>0</v>
      </c>
      <c r="AS137" s="487">
        <f t="shared" si="35"/>
        <v>0</v>
      </c>
      <c r="AT137" s="487">
        <f t="shared" si="35"/>
        <v>0</v>
      </c>
      <c r="AU137" s="493">
        <f t="shared" si="35"/>
        <v>0</v>
      </c>
      <c r="AV137" s="488" t="str">
        <f t="shared" si="32"/>
        <v/>
      </c>
      <c r="AW137" s="487" t="str">
        <f t="shared" si="32"/>
        <v/>
      </c>
      <c r="AX137" s="487">
        <f t="shared" si="32"/>
        <v>0</v>
      </c>
      <c r="AY137" s="487" t="str">
        <f t="shared" si="32"/>
        <v/>
      </c>
      <c r="AZ137" s="487">
        <f t="shared" si="32"/>
        <v>0</v>
      </c>
      <c r="BA137" s="487">
        <f t="shared" si="32"/>
        <v>0</v>
      </c>
      <c r="BB137" s="487" t="str">
        <f t="shared" si="32"/>
        <v/>
      </c>
      <c r="BC137" s="487">
        <f t="shared" si="32"/>
        <v>0</v>
      </c>
      <c r="BD137" s="487">
        <f t="shared" si="32"/>
        <v>0</v>
      </c>
      <c r="BE137" s="487" t="str">
        <f t="shared" si="32"/>
        <v/>
      </c>
      <c r="BF137" s="487" t="str">
        <f t="shared" si="32"/>
        <v/>
      </c>
      <c r="BG137" s="487" t="str">
        <f t="shared" si="32"/>
        <v/>
      </c>
      <c r="BH137" s="487" t="str">
        <f t="shared" si="32"/>
        <v/>
      </c>
      <c r="BI137" s="487" t="str">
        <f t="shared" si="32"/>
        <v/>
      </c>
      <c r="BJ137" s="487" t="str">
        <f t="shared" si="32"/>
        <v/>
      </c>
      <c r="BK137" s="489" t="str">
        <f t="shared" si="32"/>
        <v/>
      </c>
      <c r="BL137" s="495" t="str">
        <f t="shared" si="33"/>
        <v/>
      </c>
      <c r="BM137" s="487" t="str">
        <f t="shared" si="33"/>
        <v/>
      </c>
      <c r="BN137" s="487">
        <f t="shared" si="33"/>
        <v>0</v>
      </c>
      <c r="BO137" s="487" t="str">
        <f t="shared" si="33"/>
        <v/>
      </c>
      <c r="BP137" s="487">
        <f t="shared" si="33"/>
        <v>0</v>
      </c>
      <c r="BQ137" s="487">
        <f t="shared" si="33"/>
        <v>0</v>
      </c>
      <c r="BR137" s="487" t="str">
        <f t="shared" si="33"/>
        <v/>
      </c>
      <c r="BS137" s="487">
        <f t="shared" si="33"/>
        <v>0</v>
      </c>
      <c r="BT137" s="487">
        <f t="shared" si="33"/>
        <v>0</v>
      </c>
      <c r="BU137" s="487" t="str">
        <f t="shared" si="33"/>
        <v/>
      </c>
      <c r="BV137" s="487" t="str">
        <f t="shared" si="33"/>
        <v/>
      </c>
      <c r="BW137" s="487" t="str">
        <f t="shared" si="33"/>
        <v/>
      </c>
      <c r="BX137" s="487" t="str">
        <f t="shared" si="33"/>
        <v/>
      </c>
      <c r="BY137" s="487" t="str">
        <f t="shared" si="33"/>
        <v/>
      </c>
      <c r="BZ137" s="487" t="str">
        <f t="shared" si="33"/>
        <v/>
      </c>
      <c r="CA137" s="489" t="str">
        <f t="shared" si="33"/>
        <v/>
      </c>
    </row>
    <row r="138" spans="1:79" s="121" customFormat="1" ht="19.899999999999999" hidden="1" customHeight="1" x14ac:dyDescent="0.25">
      <c r="A138" s="9"/>
      <c r="B138" s="7"/>
      <c r="C138" s="2"/>
      <c r="D138" s="5"/>
      <c r="E138" s="4"/>
      <c r="F138" s="4"/>
      <c r="G138" s="4"/>
      <c r="H138" s="5"/>
      <c r="I138" s="16"/>
      <c r="J138" s="47"/>
      <c r="K138" s="48"/>
      <c r="L138" s="48"/>
      <c r="M138" s="49"/>
      <c r="N138" s="47"/>
      <c r="O138" s="48"/>
      <c r="P138" s="48"/>
      <c r="Q138" s="48"/>
      <c r="R138" s="48"/>
      <c r="S138" s="48"/>
      <c r="T138" s="65"/>
      <c r="U138" s="49"/>
      <c r="V138" s="58"/>
      <c r="W138" s="82"/>
      <c r="X138" s="56"/>
      <c r="Y138" s="69"/>
      <c r="Z138" s="69"/>
      <c r="AA138" s="68"/>
      <c r="AB138" s="57"/>
      <c r="AC138" s="58"/>
      <c r="AD138" s="56"/>
      <c r="AE138" s="65"/>
      <c r="AF138" s="488">
        <f t="shared" si="35"/>
        <v>0</v>
      </c>
      <c r="AG138" s="487">
        <f t="shared" si="35"/>
        <v>0</v>
      </c>
      <c r="AH138" s="487">
        <f t="shared" si="35"/>
        <v>-1</v>
      </c>
      <c r="AI138" s="487">
        <f t="shared" si="35"/>
        <v>0</v>
      </c>
      <c r="AJ138" s="487">
        <f t="shared" si="35"/>
        <v>-1</v>
      </c>
      <c r="AK138" s="487">
        <f t="shared" si="35"/>
        <v>-1</v>
      </c>
      <c r="AL138" s="487">
        <f t="shared" si="35"/>
        <v>0</v>
      </c>
      <c r="AM138" s="487">
        <f t="shared" si="35"/>
        <v>-1</v>
      </c>
      <c r="AN138" s="487">
        <f t="shared" si="35"/>
        <v>-1</v>
      </c>
      <c r="AO138" s="487">
        <f t="shared" si="35"/>
        <v>0</v>
      </c>
      <c r="AP138" s="487">
        <f t="shared" si="35"/>
        <v>0</v>
      </c>
      <c r="AQ138" s="487">
        <f t="shared" si="35"/>
        <v>0</v>
      </c>
      <c r="AR138" s="487">
        <f t="shared" si="35"/>
        <v>0</v>
      </c>
      <c r="AS138" s="487">
        <f t="shared" si="35"/>
        <v>0</v>
      </c>
      <c r="AT138" s="487">
        <f t="shared" si="35"/>
        <v>0</v>
      </c>
      <c r="AU138" s="493">
        <f t="shared" si="35"/>
        <v>0</v>
      </c>
      <c r="AV138" s="488" t="str">
        <f t="shared" si="32"/>
        <v/>
      </c>
      <c r="AW138" s="487" t="str">
        <f t="shared" si="32"/>
        <v/>
      </c>
      <c r="AX138" s="487">
        <f t="shared" si="32"/>
        <v>0</v>
      </c>
      <c r="AY138" s="487" t="str">
        <f t="shared" si="32"/>
        <v/>
      </c>
      <c r="AZ138" s="487">
        <f t="shared" si="32"/>
        <v>0</v>
      </c>
      <c r="BA138" s="487">
        <f t="shared" si="32"/>
        <v>0</v>
      </c>
      <c r="BB138" s="487" t="str">
        <f t="shared" si="32"/>
        <v/>
      </c>
      <c r="BC138" s="487">
        <f t="shared" si="32"/>
        <v>0</v>
      </c>
      <c r="BD138" s="487">
        <f t="shared" si="32"/>
        <v>0</v>
      </c>
      <c r="BE138" s="487" t="str">
        <f t="shared" si="32"/>
        <v/>
      </c>
      <c r="BF138" s="487" t="str">
        <f t="shared" si="32"/>
        <v/>
      </c>
      <c r="BG138" s="487" t="str">
        <f t="shared" si="32"/>
        <v/>
      </c>
      <c r="BH138" s="487" t="str">
        <f t="shared" si="32"/>
        <v/>
      </c>
      <c r="BI138" s="487" t="str">
        <f t="shared" si="32"/>
        <v/>
      </c>
      <c r="BJ138" s="487" t="str">
        <f t="shared" si="32"/>
        <v/>
      </c>
      <c r="BK138" s="489" t="str">
        <f t="shared" si="32"/>
        <v/>
      </c>
      <c r="BL138" s="495" t="str">
        <f t="shared" si="33"/>
        <v/>
      </c>
      <c r="BM138" s="487" t="str">
        <f t="shared" si="33"/>
        <v/>
      </c>
      <c r="BN138" s="487">
        <f t="shared" si="33"/>
        <v>0</v>
      </c>
      <c r="BO138" s="487" t="str">
        <f t="shared" si="33"/>
        <v/>
      </c>
      <c r="BP138" s="487">
        <f t="shared" si="33"/>
        <v>0</v>
      </c>
      <c r="BQ138" s="487">
        <f t="shared" si="33"/>
        <v>0</v>
      </c>
      <c r="BR138" s="487" t="str">
        <f t="shared" si="33"/>
        <v/>
      </c>
      <c r="BS138" s="487">
        <f t="shared" si="33"/>
        <v>0</v>
      </c>
      <c r="BT138" s="487">
        <f t="shared" si="33"/>
        <v>0</v>
      </c>
      <c r="BU138" s="487" t="str">
        <f t="shared" si="33"/>
        <v/>
      </c>
      <c r="BV138" s="487" t="str">
        <f t="shared" si="33"/>
        <v/>
      </c>
      <c r="BW138" s="487" t="str">
        <f t="shared" si="33"/>
        <v/>
      </c>
      <c r="BX138" s="487" t="str">
        <f t="shared" si="33"/>
        <v/>
      </c>
      <c r="BY138" s="487" t="str">
        <f t="shared" si="33"/>
        <v/>
      </c>
      <c r="BZ138" s="487" t="str">
        <f t="shared" si="33"/>
        <v/>
      </c>
      <c r="CA138" s="489" t="str">
        <f t="shared" si="33"/>
        <v/>
      </c>
    </row>
    <row r="139" spans="1:79" s="121" customFormat="1" ht="19.899999999999999" hidden="1" customHeight="1" x14ac:dyDescent="0.25">
      <c r="A139" s="9"/>
      <c r="B139" s="7"/>
      <c r="C139" s="2"/>
      <c r="D139" s="5"/>
      <c r="E139" s="4"/>
      <c r="F139" s="4"/>
      <c r="G139" s="4"/>
      <c r="H139" s="5"/>
      <c r="I139" s="16"/>
      <c r="J139" s="47"/>
      <c r="K139" s="48"/>
      <c r="L139" s="48"/>
      <c r="M139" s="49"/>
      <c r="N139" s="47"/>
      <c r="O139" s="48"/>
      <c r="P139" s="48"/>
      <c r="Q139" s="48"/>
      <c r="R139" s="48"/>
      <c r="S139" s="48"/>
      <c r="T139" s="65"/>
      <c r="U139" s="49"/>
      <c r="V139" s="58"/>
      <c r="W139" s="82"/>
      <c r="X139" s="56"/>
      <c r="Y139" s="69"/>
      <c r="Z139" s="69"/>
      <c r="AA139" s="68"/>
      <c r="AB139" s="57"/>
      <c r="AC139" s="58"/>
      <c r="AD139" s="56"/>
      <c r="AE139" s="65"/>
      <c r="AF139" s="488">
        <f t="shared" si="35"/>
        <v>0</v>
      </c>
      <c r="AG139" s="487">
        <f t="shared" si="35"/>
        <v>0</v>
      </c>
      <c r="AH139" s="487">
        <f t="shared" si="35"/>
        <v>-1</v>
      </c>
      <c r="AI139" s="487">
        <f t="shared" si="35"/>
        <v>0</v>
      </c>
      <c r="AJ139" s="487">
        <f t="shared" si="35"/>
        <v>-1</v>
      </c>
      <c r="AK139" s="487">
        <f t="shared" si="35"/>
        <v>-1</v>
      </c>
      <c r="AL139" s="487">
        <f t="shared" si="35"/>
        <v>0</v>
      </c>
      <c r="AM139" s="487">
        <f t="shared" si="35"/>
        <v>-1</v>
      </c>
      <c r="AN139" s="487">
        <f t="shared" si="35"/>
        <v>-1</v>
      </c>
      <c r="AO139" s="487">
        <f t="shared" si="35"/>
        <v>0</v>
      </c>
      <c r="AP139" s="487">
        <f t="shared" si="35"/>
        <v>0</v>
      </c>
      <c r="AQ139" s="487">
        <f t="shared" si="35"/>
        <v>0</v>
      </c>
      <c r="AR139" s="487">
        <f t="shared" si="35"/>
        <v>0</v>
      </c>
      <c r="AS139" s="487">
        <f t="shared" si="35"/>
        <v>0</v>
      </c>
      <c r="AT139" s="487">
        <f t="shared" si="35"/>
        <v>0</v>
      </c>
      <c r="AU139" s="493">
        <f t="shared" si="35"/>
        <v>0</v>
      </c>
      <c r="AV139" s="488" t="str">
        <f t="shared" si="32"/>
        <v/>
      </c>
      <c r="AW139" s="487" t="str">
        <f t="shared" si="32"/>
        <v/>
      </c>
      <c r="AX139" s="487">
        <f t="shared" si="32"/>
        <v>0</v>
      </c>
      <c r="AY139" s="487" t="str">
        <f t="shared" si="32"/>
        <v/>
      </c>
      <c r="AZ139" s="487">
        <f t="shared" si="32"/>
        <v>0</v>
      </c>
      <c r="BA139" s="487">
        <f t="shared" si="32"/>
        <v>0</v>
      </c>
      <c r="BB139" s="487" t="str">
        <f t="shared" si="32"/>
        <v/>
      </c>
      <c r="BC139" s="487">
        <f t="shared" si="32"/>
        <v>0</v>
      </c>
      <c r="BD139" s="487">
        <f t="shared" si="32"/>
        <v>0</v>
      </c>
      <c r="BE139" s="487" t="str">
        <f t="shared" si="32"/>
        <v/>
      </c>
      <c r="BF139" s="487" t="str">
        <f t="shared" si="32"/>
        <v/>
      </c>
      <c r="BG139" s="487" t="str">
        <f t="shared" si="32"/>
        <v/>
      </c>
      <c r="BH139" s="487" t="str">
        <f t="shared" si="32"/>
        <v/>
      </c>
      <c r="BI139" s="487" t="str">
        <f t="shared" si="32"/>
        <v/>
      </c>
      <c r="BJ139" s="487" t="str">
        <f t="shared" si="32"/>
        <v/>
      </c>
      <c r="BK139" s="489" t="str">
        <f t="shared" si="32"/>
        <v/>
      </c>
      <c r="BL139" s="495" t="str">
        <f t="shared" si="33"/>
        <v/>
      </c>
      <c r="BM139" s="487" t="str">
        <f t="shared" si="33"/>
        <v/>
      </c>
      <c r="BN139" s="487">
        <f t="shared" si="33"/>
        <v>0</v>
      </c>
      <c r="BO139" s="487" t="str">
        <f t="shared" si="33"/>
        <v/>
      </c>
      <c r="BP139" s="487">
        <f t="shared" si="33"/>
        <v>0</v>
      </c>
      <c r="BQ139" s="487">
        <f t="shared" si="33"/>
        <v>0</v>
      </c>
      <c r="BR139" s="487" t="str">
        <f t="shared" si="33"/>
        <v/>
      </c>
      <c r="BS139" s="487">
        <f t="shared" si="33"/>
        <v>0</v>
      </c>
      <c r="BT139" s="487">
        <f t="shared" si="33"/>
        <v>0</v>
      </c>
      <c r="BU139" s="487" t="str">
        <f t="shared" si="33"/>
        <v/>
      </c>
      <c r="BV139" s="487" t="str">
        <f t="shared" si="33"/>
        <v/>
      </c>
      <c r="BW139" s="487" t="str">
        <f t="shared" si="33"/>
        <v/>
      </c>
      <c r="BX139" s="487" t="str">
        <f t="shared" si="33"/>
        <v/>
      </c>
      <c r="BY139" s="487" t="str">
        <f t="shared" si="33"/>
        <v/>
      </c>
      <c r="BZ139" s="487" t="str">
        <f t="shared" si="33"/>
        <v/>
      </c>
      <c r="CA139" s="489" t="str">
        <f t="shared" si="33"/>
        <v/>
      </c>
    </row>
    <row r="140" spans="1:79" s="121" customFormat="1" ht="19.899999999999999" hidden="1" customHeight="1" x14ac:dyDescent="0.25">
      <c r="A140" s="9"/>
      <c r="B140" s="7"/>
      <c r="C140" s="2"/>
      <c r="D140" s="5"/>
      <c r="E140" s="4"/>
      <c r="F140" s="4"/>
      <c r="G140" s="4"/>
      <c r="H140" s="5"/>
      <c r="I140" s="16"/>
      <c r="J140" s="47"/>
      <c r="K140" s="48"/>
      <c r="L140" s="48"/>
      <c r="M140" s="49"/>
      <c r="N140" s="47"/>
      <c r="O140" s="48"/>
      <c r="P140" s="48"/>
      <c r="Q140" s="48"/>
      <c r="R140" s="48"/>
      <c r="S140" s="48"/>
      <c r="T140" s="65"/>
      <c r="U140" s="49"/>
      <c r="V140" s="58"/>
      <c r="W140" s="82"/>
      <c r="X140" s="56"/>
      <c r="Y140" s="69"/>
      <c r="Z140" s="69"/>
      <c r="AA140" s="68"/>
      <c r="AB140" s="57"/>
      <c r="AC140" s="58"/>
      <c r="AD140" s="56"/>
      <c r="AE140" s="65"/>
      <c r="AF140" s="488">
        <f t="shared" si="35"/>
        <v>0</v>
      </c>
      <c r="AG140" s="487">
        <f t="shared" si="35"/>
        <v>0</v>
      </c>
      <c r="AH140" s="487">
        <f t="shared" si="35"/>
        <v>-1</v>
      </c>
      <c r="AI140" s="487">
        <f t="shared" si="35"/>
        <v>0</v>
      </c>
      <c r="AJ140" s="487">
        <f t="shared" si="35"/>
        <v>-1</v>
      </c>
      <c r="AK140" s="487">
        <f t="shared" si="35"/>
        <v>-1</v>
      </c>
      <c r="AL140" s="487">
        <f t="shared" si="35"/>
        <v>0</v>
      </c>
      <c r="AM140" s="487">
        <f t="shared" si="35"/>
        <v>-1</v>
      </c>
      <c r="AN140" s="487">
        <f t="shared" si="35"/>
        <v>-1</v>
      </c>
      <c r="AO140" s="487">
        <f t="shared" si="35"/>
        <v>0</v>
      </c>
      <c r="AP140" s="487">
        <f t="shared" si="35"/>
        <v>0</v>
      </c>
      <c r="AQ140" s="487">
        <f t="shared" si="35"/>
        <v>0</v>
      </c>
      <c r="AR140" s="487">
        <f t="shared" si="35"/>
        <v>0</v>
      </c>
      <c r="AS140" s="487">
        <f t="shared" si="35"/>
        <v>0</v>
      </c>
      <c r="AT140" s="487">
        <f t="shared" si="35"/>
        <v>0</v>
      </c>
      <c r="AU140" s="493">
        <f t="shared" si="35"/>
        <v>0</v>
      </c>
      <c r="AV140" s="488" t="str">
        <f t="shared" si="32"/>
        <v/>
      </c>
      <c r="AW140" s="487" t="str">
        <f t="shared" si="32"/>
        <v/>
      </c>
      <c r="AX140" s="487">
        <f t="shared" si="32"/>
        <v>0</v>
      </c>
      <c r="AY140" s="487" t="str">
        <f t="shared" si="32"/>
        <v/>
      </c>
      <c r="AZ140" s="487">
        <f t="shared" si="32"/>
        <v>0</v>
      </c>
      <c r="BA140" s="487">
        <f t="shared" si="32"/>
        <v>0</v>
      </c>
      <c r="BB140" s="487" t="str">
        <f t="shared" si="32"/>
        <v/>
      </c>
      <c r="BC140" s="487">
        <f t="shared" si="32"/>
        <v>0</v>
      </c>
      <c r="BD140" s="487">
        <f t="shared" si="32"/>
        <v>0</v>
      </c>
      <c r="BE140" s="487" t="str">
        <f t="shared" si="32"/>
        <v/>
      </c>
      <c r="BF140" s="487" t="str">
        <f t="shared" si="32"/>
        <v/>
      </c>
      <c r="BG140" s="487" t="str">
        <f t="shared" si="32"/>
        <v/>
      </c>
      <c r="BH140" s="487" t="str">
        <f t="shared" si="32"/>
        <v/>
      </c>
      <c r="BI140" s="487" t="str">
        <f t="shared" si="32"/>
        <v/>
      </c>
      <c r="BJ140" s="487" t="str">
        <f t="shared" si="32"/>
        <v/>
      </c>
      <c r="BK140" s="489" t="str">
        <f t="shared" si="32"/>
        <v/>
      </c>
      <c r="BL140" s="495" t="str">
        <f t="shared" si="33"/>
        <v/>
      </c>
      <c r="BM140" s="487" t="str">
        <f t="shared" si="33"/>
        <v/>
      </c>
      <c r="BN140" s="487">
        <f t="shared" si="33"/>
        <v>0</v>
      </c>
      <c r="BO140" s="487" t="str">
        <f t="shared" si="33"/>
        <v/>
      </c>
      <c r="BP140" s="487">
        <f t="shared" si="33"/>
        <v>0</v>
      </c>
      <c r="BQ140" s="487">
        <f t="shared" si="33"/>
        <v>0</v>
      </c>
      <c r="BR140" s="487" t="str">
        <f t="shared" si="33"/>
        <v/>
      </c>
      <c r="BS140" s="487">
        <f t="shared" si="33"/>
        <v>0</v>
      </c>
      <c r="BT140" s="487">
        <f t="shared" si="33"/>
        <v>0</v>
      </c>
      <c r="BU140" s="487" t="str">
        <f t="shared" si="33"/>
        <v/>
      </c>
      <c r="BV140" s="487" t="str">
        <f t="shared" si="33"/>
        <v/>
      </c>
      <c r="BW140" s="487" t="str">
        <f t="shared" si="33"/>
        <v/>
      </c>
      <c r="BX140" s="487" t="str">
        <f t="shared" si="33"/>
        <v/>
      </c>
      <c r="BY140" s="487" t="str">
        <f t="shared" si="33"/>
        <v/>
      </c>
      <c r="BZ140" s="487" t="str">
        <f t="shared" si="33"/>
        <v/>
      </c>
      <c r="CA140" s="489" t="str">
        <f t="shared" si="33"/>
        <v/>
      </c>
    </row>
    <row r="141" spans="1:79" s="121" customFormat="1" ht="19.899999999999999" hidden="1" customHeight="1" x14ac:dyDescent="0.25">
      <c r="A141" s="9"/>
      <c r="B141" s="7"/>
      <c r="C141" s="2"/>
      <c r="D141" s="5"/>
      <c r="E141" s="7"/>
      <c r="F141" s="4"/>
      <c r="G141" s="4"/>
      <c r="H141" s="5"/>
      <c r="I141" s="16"/>
      <c r="J141" s="47"/>
      <c r="K141" s="48"/>
      <c r="L141" s="48"/>
      <c r="M141" s="49"/>
      <c r="N141" s="47"/>
      <c r="O141" s="48"/>
      <c r="P141" s="48"/>
      <c r="Q141" s="48"/>
      <c r="R141" s="48"/>
      <c r="S141" s="48"/>
      <c r="T141" s="65"/>
      <c r="U141" s="49"/>
      <c r="V141" s="58"/>
      <c r="W141" s="82"/>
      <c r="X141" s="56"/>
      <c r="Y141" s="69"/>
      <c r="Z141" s="69"/>
      <c r="AA141" s="68"/>
      <c r="AB141" s="57"/>
      <c r="AC141" s="58"/>
      <c r="AD141" s="56"/>
      <c r="AE141" s="65"/>
      <c r="AF141" s="488">
        <f t="shared" si="35"/>
        <v>0</v>
      </c>
      <c r="AG141" s="487">
        <f t="shared" si="35"/>
        <v>0</v>
      </c>
      <c r="AH141" s="487">
        <f t="shared" si="35"/>
        <v>-1</v>
      </c>
      <c r="AI141" s="487">
        <f t="shared" si="35"/>
        <v>0</v>
      </c>
      <c r="AJ141" s="487">
        <f t="shared" si="35"/>
        <v>-1</v>
      </c>
      <c r="AK141" s="487">
        <f t="shared" si="35"/>
        <v>-1</v>
      </c>
      <c r="AL141" s="487">
        <f t="shared" si="35"/>
        <v>0</v>
      </c>
      <c r="AM141" s="487">
        <f t="shared" si="35"/>
        <v>-1</v>
      </c>
      <c r="AN141" s="487">
        <f t="shared" si="35"/>
        <v>-1</v>
      </c>
      <c r="AO141" s="487">
        <f t="shared" si="35"/>
        <v>0</v>
      </c>
      <c r="AP141" s="487">
        <f t="shared" si="35"/>
        <v>0</v>
      </c>
      <c r="AQ141" s="487">
        <f t="shared" si="35"/>
        <v>0</v>
      </c>
      <c r="AR141" s="487">
        <f t="shared" si="35"/>
        <v>0</v>
      </c>
      <c r="AS141" s="487">
        <f t="shared" si="35"/>
        <v>0</v>
      </c>
      <c r="AT141" s="487">
        <f t="shared" si="35"/>
        <v>0</v>
      </c>
      <c r="AU141" s="493">
        <f t="shared" si="35"/>
        <v>0</v>
      </c>
      <c r="AV141" s="488" t="str">
        <f t="shared" ref="AV141:BK156" si="36">IF(AF141,IFERROR(LEFT($V141,SEARCH(" (",$V141)-1),$V141),"")</f>
        <v/>
      </c>
      <c r="AW141" s="487" t="str">
        <f t="shared" si="36"/>
        <v/>
      </c>
      <c r="AX141" s="487">
        <f t="shared" si="36"/>
        <v>0</v>
      </c>
      <c r="AY141" s="487" t="str">
        <f t="shared" si="36"/>
        <v/>
      </c>
      <c r="AZ141" s="487">
        <f t="shared" si="36"/>
        <v>0</v>
      </c>
      <c r="BA141" s="487">
        <f t="shared" si="36"/>
        <v>0</v>
      </c>
      <c r="BB141" s="487" t="str">
        <f t="shared" si="36"/>
        <v/>
      </c>
      <c r="BC141" s="487">
        <f t="shared" si="36"/>
        <v>0</v>
      </c>
      <c r="BD141" s="487">
        <f t="shared" si="36"/>
        <v>0</v>
      </c>
      <c r="BE141" s="487" t="str">
        <f t="shared" si="36"/>
        <v/>
      </c>
      <c r="BF141" s="487" t="str">
        <f t="shared" si="36"/>
        <v/>
      </c>
      <c r="BG141" s="487" t="str">
        <f t="shared" si="36"/>
        <v/>
      </c>
      <c r="BH141" s="487" t="str">
        <f t="shared" si="36"/>
        <v/>
      </c>
      <c r="BI141" s="487" t="str">
        <f t="shared" si="36"/>
        <v/>
      </c>
      <c r="BJ141" s="487" t="str">
        <f t="shared" si="36"/>
        <v/>
      </c>
      <c r="BK141" s="489" t="str">
        <f t="shared" si="36"/>
        <v/>
      </c>
      <c r="BL141" s="495" t="str">
        <f t="shared" ref="BL141:CA156" si="37">IF(AF141,IFERROR(LEFT($W141,SEARCH(" (",$W141)-1),$W141),"")</f>
        <v/>
      </c>
      <c r="BM141" s="487" t="str">
        <f t="shared" si="37"/>
        <v/>
      </c>
      <c r="BN141" s="487">
        <f t="shared" si="37"/>
        <v>0</v>
      </c>
      <c r="BO141" s="487" t="str">
        <f t="shared" si="37"/>
        <v/>
      </c>
      <c r="BP141" s="487">
        <f t="shared" si="37"/>
        <v>0</v>
      </c>
      <c r="BQ141" s="487">
        <f t="shared" si="37"/>
        <v>0</v>
      </c>
      <c r="BR141" s="487" t="str">
        <f t="shared" si="37"/>
        <v/>
      </c>
      <c r="BS141" s="487">
        <f t="shared" si="37"/>
        <v>0</v>
      </c>
      <c r="BT141" s="487">
        <f t="shared" si="37"/>
        <v>0</v>
      </c>
      <c r="BU141" s="487" t="str">
        <f t="shared" si="37"/>
        <v/>
      </c>
      <c r="BV141" s="487" t="str">
        <f t="shared" si="37"/>
        <v/>
      </c>
      <c r="BW141" s="487" t="str">
        <f t="shared" si="37"/>
        <v/>
      </c>
      <c r="BX141" s="487" t="str">
        <f t="shared" si="37"/>
        <v/>
      </c>
      <c r="BY141" s="487" t="str">
        <f t="shared" si="37"/>
        <v/>
      </c>
      <c r="BZ141" s="487" t="str">
        <f t="shared" si="37"/>
        <v/>
      </c>
      <c r="CA141" s="489" t="str">
        <f t="shared" si="37"/>
        <v/>
      </c>
    </row>
    <row r="142" spans="1:79" s="121" customFormat="1" ht="19.899999999999999" hidden="1" customHeight="1" x14ac:dyDescent="0.25">
      <c r="A142" s="9"/>
      <c r="B142" s="7"/>
      <c r="C142" s="2"/>
      <c r="D142" s="5"/>
      <c r="E142" s="4"/>
      <c r="F142" s="4"/>
      <c r="G142" s="4"/>
      <c r="H142" s="5"/>
      <c r="I142" s="16"/>
      <c r="J142" s="47"/>
      <c r="K142" s="48"/>
      <c r="L142" s="48"/>
      <c r="M142" s="49"/>
      <c r="N142" s="47"/>
      <c r="O142" s="48"/>
      <c r="P142" s="48"/>
      <c r="Q142" s="48"/>
      <c r="R142" s="48"/>
      <c r="S142" s="48"/>
      <c r="T142" s="65"/>
      <c r="U142" s="49"/>
      <c r="V142" s="58"/>
      <c r="W142" s="82"/>
      <c r="X142" s="56"/>
      <c r="Y142" s="69"/>
      <c r="Z142" s="69"/>
      <c r="AA142" s="68"/>
      <c r="AB142" s="57"/>
      <c r="AC142" s="58"/>
      <c r="AD142" s="56"/>
      <c r="AE142" s="65"/>
      <c r="AF142" s="488">
        <f t="shared" si="35"/>
        <v>0</v>
      </c>
      <c r="AG142" s="487">
        <f t="shared" si="35"/>
        <v>0</v>
      </c>
      <c r="AH142" s="487">
        <f t="shared" si="35"/>
        <v>-1</v>
      </c>
      <c r="AI142" s="487">
        <f t="shared" si="35"/>
        <v>0</v>
      </c>
      <c r="AJ142" s="487">
        <f t="shared" si="35"/>
        <v>-1</v>
      </c>
      <c r="AK142" s="487">
        <f t="shared" si="35"/>
        <v>-1</v>
      </c>
      <c r="AL142" s="487">
        <f t="shared" si="35"/>
        <v>0</v>
      </c>
      <c r="AM142" s="487">
        <f t="shared" si="35"/>
        <v>-1</v>
      </c>
      <c r="AN142" s="487">
        <f t="shared" si="35"/>
        <v>-1</v>
      </c>
      <c r="AO142" s="487">
        <f t="shared" si="35"/>
        <v>0</v>
      </c>
      <c r="AP142" s="487">
        <f t="shared" si="35"/>
        <v>0</v>
      </c>
      <c r="AQ142" s="487">
        <f t="shared" si="35"/>
        <v>0</v>
      </c>
      <c r="AR142" s="487">
        <f t="shared" si="35"/>
        <v>0</v>
      </c>
      <c r="AS142" s="487">
        <f t="shared" si="35"/>
        <v>0</v>
      </c>
      <c r="AT142" s="487">
        <f t="shared" si="35"/>
        <v>0</v>
      </c>
      <c r="AU142" s="493">
        <f t="shared" ref="AU142" si="38">AU141</f>
        <v>0</v>
      </c>
      <c r="AV142" s="488" t="str">
        <f t="shared" si="36"/>
        <v/>
      </c>
      <c r="AW142" s="487" t="str">
        <f t="shared" si="36"/>
        <v/>
      </c>
      <c r="AX142" s="487">
        <f t="shared" si="36"/>
        <v>0</v>
      </c>
      <c r="AY142" s="487" t="str">
        <f t="shared" si="36"/>
        <v/>
      </c>
      <c r="AZ142" s="487">
        <f t="shared" si="36"/>
        <v>0</v>
      </c>
      <c r="BA142" s="487">
        <f t="shared" si="36"/>
        <v>0</v>
      </c>
      <c r="BB142" s="487" t="str">
        <f t="shared" si="36"/>
        <v/>
      </c>
      <c r="BC142" s="487">
        <f t="shared" si="36"/>
        <v>0</v>
      </c>
      <c r="BD142" s="487">
        <f t="shared" si="36"/>
        <v>0</v>
      </c>
      <c r="BE142" s="487" t="str">
        <f t="shared" si="36"/>
        <v/>
      </c>
      <c r="BF142" s="487" t="str">
        <f t="shared" si="36"/>
        <v/>
      </c>
      <c r="BG142" s="487" t="str">
        <f t="shared" si="36"/>
        <v/>
      </c>
      <c r="BH142" s="487" t="str">
        <f t="shared" si="36"/>
        <v/>
      </c>
      <c r="BI142" s="487" t="str">
        <f t="shared" si="36"/>
        <v/>
      </c>
      <c r="BJ142" s="487" t="str">
        <f t="shared" si="36"/>
        <v/>
      </c>
      <c r="BK142" s="489" t="str">
        <f t="shared" si="36"/>
        <v/>
      </c>
      <c r="BL142" s="495" t="str">
        <f t="shared" si="37"/>
        <v/>
      </c>
      <c r="BM142" s="487" t="str">
        <f t="shared" si="37"/>
        <v/>
      </c>
      <c r="BN142" s="487">
        <f t="shared" si="37"/>
        <v>0</v>
      </c>
      <c r="BO142" s="487" t="str">
        <f t="shared" si="37"/>
        <v/>
      </c>
      <c r="BP142" s="487">
        <f t="shared" si="37"/>
        <v>0</v>
      </c>
      <c r="BQ142" s="487">
        <f t="shared" si="37"/>
        <v>0</v>
      </c>
      <c r="BR142" s="487" t="str">
        <f t="shared" si="37"/>
        <v/>
      </c>
      <c r="BS142" s="487">
        <f t="shared" si="37"/>
        <v>0</v>
      </c>
      <c r="BT142" s="487">
        <f t="shared" si="37"/>
        <v>0</v>
      </c>
      <c r="BU142" s="487" t="str">
        <f t="shared" si="37"/>
        <v/>
      </c>
      <c r="BV142" s="487" t="str">
        <f t="shared" si="37"/>
        <v/>
      </c>
      <c r="BW142" s="487" t="str">
        <f t="shared" si="37"/>
        <v/>
      </c>
      <c r="BX142" s="487" t="str">
        <f t="shared" si="37"/>
        <v/>
      </c>
      <c r="BY142" s="487" t="str">
        <f t="shared" si="37"/>
        <v/>
      </c>
      <c r="BZ142" s="487" t="str">
        <f t="shared" si="37"/>
        <v/>
      </c>
      <c r="CA142" s="489" t="str">
        <f t="shared" si="37"/>
        <v/>
      </c>
    </row>
    <row r="143" spans="1:79" s="121" customFormat="1" ht="19.899999999999999" hidden="1" customHeight="1" x14ac:dyDescent="0.25">
      <c r="A143" s="9"/>
      <c r="B143" s="7"/>
      <c r="C143" s="2"/>
      <c r="D143" s="5"/>
      <c r="E143" s="4"/>
      <c r="F143" s="4"/>
      <c r="G143" s="4"/>
      <c r="H143" s="5"/>
      <c r="I143" s="16"/>
      <c r="J143" s="47"/>
      <c r="K143" s="48"/>
      <c r="L143" s="48"/>
      <c r="M143" s="49"/>
      <c r="N143" s="47"/>
      <c r="O143" s="48"/>
      <c r="P143" s="48"/>
      <c r="Q143" s="48"/>
      <c r="R143" s="48"/>
      <c r="S143" s="48"/>
      <c r="T143" s="65"/>
      <c r="U143" s="49"/>
      <c r="V143" s="58"/>
      <c r="W143" s="82"/>
      <c r="X143" s="56"/>
      <c r="Y143" s="69"/>
      <c r="Z143" s="69"/>
      <c r="AA143" s="68"/>
      <c r="AB143" s="57"/>
      <c r="AC143" s="58"/>
      <c r="AD143" s="56"/>
      <c r="AE143" s="65"/>
      <c r="AF143" s="488">
        <f t="shared" ref="AF143:AU158" si="39">AF142</f>
        <v>0</v>
      </c>
      <c r="AG143" s="487">
        <f t="shared" si="39"/>
        <v>0</v>
      </c>
      <c r="AH143" s="487">
        <f t="shared" si="39"/>
        <v>-1</v>
      </c>
      <c r="AI143" s="487">
        <f t="shared" si="39"/>
        <v>0</v>
      </c>
      <c r="AJ143" s="487">
        <f t="shared" si="39"/>
        <v>-1</v>
      </c>
      <c r="AK143" s="487">
        <f t="shared" si="39"/>
        <v>-1</v>
      </c>
      <c r="AL143" s="487">
        <f t="shared" si="39"/>
        <v>0</v>
      </c>
      <c r="AM143" s="487">
        <f t="shared" si="39"/>
        <v>-1</v>
      </c>
      <c r="AN143" s="487">
        <f t="shared" si="39"/>
        <v>-1</v>
      </c>
      <c r="AO143" s="487">
        <f t="shared" si="39"/>
        <v>0</v>
      </c>
      <c r="AP143" s="487">
        <f t="shared" si="39"/>
        <v>0</v>
      </c>
      <c r="AQ143" s="487">
        <f t="shared" si="39"/>
        <v>0</v>
      </c>
      <c r="AR143" s="487">
        <f t="shared" si="39"/>
        <v>0</v>
      </c>
      <c r="AS143" s="487">
        <f t="shared" si="39"/>
        <v>0</v>
      </c>
      <c r="AT143" s="487">
        <f t="shared" si="39"/>
        <v>0</v>
      </c>
      <c r="AU143" s="493">
        <f t="shared" si="39"/>
        <v>0</v>
      </c>
      <c r="AV143" s="488" t="str">
        <f t="shared" si="36"/>
        <v/>
      </c>
      <c r="AW143" s="487" t="str">
        <f t="shared" si="36"/>
        <v/>
      </c>
      <c r="AX143" s="487">
        <f t="shared" si="36"/>
        <v>0</v>
      </c>
      <c r="AY143" s="487" t="str">
        <f t="shared" si="36"/>
        <v/>
      </c>
      <c r="AZ143" s="487">
        <f t="shared" si="36"/>
        <v>0</v>
      </c>
      <c r="BA143" s="487">
        <f t="shared" si="36"/>
        <v>0</v>
      </c>
      <c r="BB143" s="487" t="str">
        <f t="shared" si="36"/>
        <v/>
      </c>
      <c r="BC143" s="487">
        <f t="shared" si="36"/>
        <v>0</v>
      </c>
      <c r="BD143" s="487">
        <f t="shared" si="36"/>
        <v>0</v>
      </c>
      <c r="BE143" s="487" t="str">
        <f t="shared" si="36"/>
        <v/>
      </c>
      <c r="BF143" s="487" t="str">
        <f t="shared" si="36"/>
        <v/>
      </c>
      <c r="BG143" s="487" t="str">
        <f t="shared" si="36"/>
        <v/>
      </c>
      <c r="BH143" s="487" t="str">
        <f t="shared" si="36"/>
        <v/>
      </c>
      <c r="BI143" s="487" t="str">
        <f t="shared" si="36"/>
        <v/>
      </c>
      <c r="BJ143" s="487" t="str">
        <f t="shared" si="36"/>
        <v/>
      </c>
      <c r="BK143" s="489" t="str">
        <f t="shared" si="36"/>
        <v/>
      </c>
      <c r="BL143" s="495" t="str">
        <f t="shared" si="37"/>
        <v/>
      </c>
      <c r="BM143" s="487" t="str">
        <f t="shared" si="37"/>
        <v/>
      </c>
      <c r="BN143" s="487">
        <f t="shared" si="37"/>
        <v>0</v>
      </c>
      <c r="BO143" s="487" t="str">
        <f t="shared" si="37"/>
        <v/>
      </c>
      <c r="BP143" s="487">
        <f t="shared" si="37"/>
        <v>0</v>
      </c>
      <c r="BQ143" s="487">
        <f t="shared" si="37"/>
        <v>0</v>
      </c>
      <c r="BR143" s="487" t="str">
        <f t="shared" si="37"/>
        <v/>
      </c>
      <c r="BS143" s="487">
        <f t="shared" si="37"/>
        <v>0</v>
      </c>
      <c r="BT143" s="487">
        <f t="shared" si="37"/>
        <v>0</v>
      </c>
      <c r="BU143" s="487" t="str">
        <f t="shared" si="37"/>
        <v/>
      </c>
      <c r="BV143" s="487" t="str">
        <f t="shared" si="37"/>
        <v/>
      </c>
      <c r="BW143" s="487" t="str">
        <f t="shared" si="37"/>
        <v/>
      </c>
      <c r="BX143" s="487" t="str">
        <f t="shared" si="37"/>
        <v/>
      </c>
      <c r="BY143" s="487" t="str">
        <f t="shared" si="37"/>
        <v/>
      </c>
      <c r="BZ143" s="487" t="str">
        <f t="shared" si="37"/>
        <v/>
      </c>
      <c r="CA143" s="489" t="str">
        <f t="shared" si="37"/>
        <v/>
      </c>
    </row>
    <row r="144" spans="1:79" s="121" customFormat="1" ht="19.899999999999999" hidden="1" customHeight="1" x14ac:dyDescent="0.25">
      <c r="A144" s="9"/>
      <c r="B144" s="7"/>
      <c r="C144" s="2"/>
      <c r="D144" s="5"/>
      <c r="E144" s="7"/>
      <c r="F144" s="4"/>
      <c r="G144" s="4"/>
      <c r="H144" s="5"/>
      <c r="I144" s="16"/>
      <c r="J144" s="47"/>
      <c r="K144" s="48"/>
      <c r="L144" s="48"/>
      <c r="M144" s="49"/>
      <c r="N144" s="47"/>
      <c r="O144" s="48"/>
      <c r="P144" s="48"/>
      <c r="Q144" s="48"/>
      <c r="R144" s="48"/>
      <c r="S144" s="48"/>
      <c r="T144" s="65"/>
      <c r="U144" s="49"/>
      <c r="V144" s="58"/>
      <c r="W144" s="82"/>
      <c r="X144" s="56"/>
      <c r="Y144" s="69"/>
      <c r="Z144" s="69"/>
      <c r="AA144" s="68"/>
      <c r="AB144" s="57"/>
      <c r="AC144" s="58"/>
      <c r="AD144" s="56"/>
      <c r="AE144" s="65"/>
      <c r="AF144" s="488">
        <f t="shared" si="39"/>
        <v>0</v>
      </c>
      <c r="AG144" s="487">
        <f t="shared" si="39"/>
        <v>0</v>
      </c>
      <c r="AH144" s="487">
        <f t="shared" si="39"/>
        <v>-1</v>
      </c>
      <c r="AI144" s="487">
        <f t="shared" si="39"/>
        <v>0</v>
      </c>
      <c r="AJ144" s="487">
        <f t="shared" si="39"/>
        <v>-1</v>
      </c>
      <c r="AK144" s="487">
        <f t="shared" si="39"/>
        <v>-1</v>
      </c>
      <c r="AL144" s="487">
        <f t="shared" si="39"/>
        <v>0</v>
      </c>
      <c r="AM144" s="487">
        <f t="shared" si="39"/>
        <v>-1</v>
      </c>
      <c r="AN144" s="487">
        <f t="shared" si="39"/>
        <v>-1</v>
      </c>
      <c r="AO144" s="487">
        <f t="shared" si="39"/>
        <v>0</v>
      </c>
      <c r="AP144" s="487">
        <f t="shared" si="39"/>
        <v>0</v>
      </c>
      <c r="AQ144" s="487">
        <f t="shared" si="39"/>
        <v>0</v>
      </c>
      <c r="AR144" s="487">
        <f t="shared" si="39"/>
        <v>0</v>
      </c>
      <c r="AS144" s="487">
        <f t="shared" si="39"/>
        <v>0</v>
      </c>
      <c r="AT144" s="487">
        <f t="shared" si="39"/>
        <v>0</v>
      </c>
      <c r="AU144" s="493">
        <f t="shared" si="39"/>
        <v>0</v>
      </c>
      <c r="AV144" s="488" t="str">
        <f t="shared" si="36"/>
        <v/>
      </c>
      <c r="AW144" s="487" t="str">
        <f t="shared" si="36"/>
        <v/>
      </c>
      <c r="AX144" s="487">
        <f t="shared" si="36"/>
        <v>0</v>
      </c>
      <c r="AY144" s="487" t="str">
        <f t="shared" si="36"/>
        <v/>
      </c>
      <c r="AZ144" s="487">
        <f t="shared" si="36"/>
        <v>0</v>
      </c>
      <c r="BA144" s="487">
        <f t="shared" si="36"/>
        <v>0</v>
      </c>
      <c r="BB144" s="487" t="str">
        <f t="shared" si="36"/>
        <v/>
      </c>
      <c r="BC144" s="487">
        <f t="shared" si="36"/>
        <v>0</v>
      </c>
      <c r="BD144" s="487">
        <f t="shared" si="36"/>
        <v>0</v>
      </c>
      <c r="BE144" s="487" t="str">
        <f t="shared" si="36"/>
        <v/>
      </c>
      <c r="BF144" s="487" t="str">
        <f t="shared" si="36"/>
        <v/>
      </c>
      <c r="BG144" s="487" t="str">
        <f t="shared" si="36"/>
        <v/>
      </c>
      <c r="BH144" s="487" t="str">
        <f t="shared" si="36"/>
        <v/>
      </c>
      <c r="BI144" s="487" t="str">
        <f t="shared" si="36"/>
        <v/>
      </c>
      <c r="BJ144" s="487" t="str">
        <f t="shared" si="36"/>
        <v/>
      </c>
      <c r="BK144" s="489" t="str">
        <f t="shared" si="36"/>
        <v/>
      </c>
      <c r="BL144" s="495" t="str">
        <f t="shared" si="37"/>
        <v/>
      </c>
      <c r="BM144" s="487" t="str">
        <f t="shared" si="37"/>
        <v/>
      </c>
      <c r="BN144" s="487">
        <f t="shared" si="37"/>
        <v>0</v>
      </c>
      <c r="BO144" s="487" t="str">
        <f t="shared" si="37"/>
        <v/>
      </c>
      <c r="BP144" s="487">
        <f t="shared" si="37"/>
        <v>0</v>
      </c>
      <c r="BQ144" s="487">
        <f t="shared" si="37"/>
        <v>0</v>
      </c>
      <c r="BR144" s="487" t="str">
        <f t="shared" si="37"/>
        <v/>
      </c>
      <c r="BS144" s="487">
        <f t="shared" si="37"/>
        <v>0</v>
      </c>
      <c r="BT144" s="487">
        <f t="shared" si="37"/>
        <v>0</v>
      </c>
      <c r="BU144" s="487" t="str">
        <f t="shared" si="37"/>
        <v/>
      </c>
      <c r="BV144" s="487" t="str">
        <f t="shared" si="37"/>
        <v/>
      </c>
      <c r="BW144" s="487" t="str">
        <f t="shared" si="37"/>
        <v/>
      </c>
      <c r="BX144" s="487" t="str">
        <f t="shared" si="37"/>
        <v/>
      </c>
      <c r="BY144" s="487" t="str">
        <f t="shared" si="37"/>
        <v/>
      </c>
      <c r="BZ144" s="487" t="str">
        <f t="shared" si="37"/>
        <v/>
      </c>
      <c r="CA144" s="489" t="str">
        <f t="shared" si="37"/>
        <v/>
      </c>
    </row>
    <row r="145" spans="1:79" s="121" customFormat="1" ht="19.899999999999999" hidden="1" customHeight="1" x14ac:dyDescent="0.25">
      <c r="A145" s="9"/>
      <c r="B145" s="7"/>
      <c r="C145" s="2"/>
      <c r="D145" s="5"/>
      <c r="E145" s="4"/>
      <c r="F145" s="4"/>
      <c r="G145" s="4"/>
      <c r="H145" s="5"/>
      <c r="I145" s="16"/>
      <c r="J145" s="47"/>
      <c r="K145" s="48"/>
      <c r="L145" s="48"/>
      <c r="M145" s="49"/>
      <c r="N145" s="47"/>
      <c r="O145" s="48"/>
      <c r="P145" s="48"/>
      <c r="Q145" s="48"/>
      <c r="R145" s="48"/>
      <c r="S145" s="48"/>
      <c r="T145" s="65"/>
      <c r="U145" s="49"/>
      <c r="V145" s="58"/>
      <c r="W145" s="82"/>
      <c r="X145" s="56"/>
      <c r="Y145" s="69"/>
      <c r="Z145" s="69"/>
      <c r="AA145" s="68"/>
      <c r="AB145" s="57"/>
      <c r="AC145" s="58"/>
      <c r="AD145" s="56"/>
      <c r="AE145" s="65"/>
      <c r="AF145" s="488">
        <f t="shared" si="39"/>
        <v>0</v>
      </c>
      <c r="AG145" s="487">
        <f t="shared" si="39"/>
        <v>0</v>
      </c>
      <c r="AH145" s="487">
        <f t="shared" si="39"/>
        <v>-1</v>
      </c>
      <c r="AI145" s="487">
        <f t="shared" si="39"/>
        <v>0</v>
      </c>
      <c r="AJ145" s="487">
        <f t="shared" si="39"/>
        <v>-1</v>
      </c>
      <c r="AK145" s="487">
        <f t="shared" si="39"/>
        <v>-1</v>
      </c>
      <c r="AL145" s="487">
        <f t="shared" si="39"/>
        <v>0</v>
      </c>
      <c r="AM145" s="487">
        <f t="shared" si="39"/>
        <v>-1</v>
      </c>
      <c r="AN145" s="487">
        <f t="shared" si="39"/>
        <v>-1</v>
      </c>
      <c r="AO145" s="487">
        <f t="shared" si="39"/>
        <v>0</v>
      </c>
      <c r="AP145" s="487">
        <f t="shared" si="39"/>
        <v>0</v>
      </c>
      <c r="AQ145" s="487">
        <f t="shared" si="39"/>
        <v>0</v>
      </c>
      <c r="AR145" s="487">
        <f t="shared" si="39"/>
        <v>0</v>
      </c>
      <c r="AS145" s="487">
        <f t="shared" si="39"/>
        <v>0</v>
      </c>
      <c r="AT145" s="487">
        <f t="shared" si="39"/>
        <v>0</v>
      </c>
      <c r="AU145" s="493">
        <f t="shared" si="39"/>
        <v>0</v>
      </c>
      <c r="AV145" s="488" t="str">
        <f t="shared" si="36"/>
        <v/>
      </c>
      <c r="AW145" s="487" t="str">
        <f t="shared" si="36"/>
        <v/>
      </c>
      <c r="AX145" s="487">
        <f t="shared" si="36"/>
        <v>0</v>
      </c>
      <c r="AY145" s="487" t="str">
        <f t="shared" si="36"/>
        <v/>
      </c>
      <c r="AZ145" s="487">
        <f t="shared" si="36"/>
        <v>0</v>
      </c>
      <c r="BA145" s="487">
        <f t="shared" si="36"/>
        <v>0</v>
      </c>
      <c r="BB145" s="487" t="str">
        <f t="shared" si="36"/>
        <v/>
      </c>
      <c r="BC145" s="487">
        <f t="shared" si="36"/>
        <v>0</v>
      </c>
      <c r="BD145" s="487">
        <f t="shared" si="36"/>
        <v>0</v>
      </c>
      <c r="BE145" s="487" t="str">
        <f t="shared" si="36"/>
        <v/>
      </c>
      <c r="BF145" s="487" t="str">
        <f t="shared" si="36"/>
        <v/>
      </c>
      <c r="BG145" s="487" t="str">
        <f t="shared" si="36"/>
        <v/>
      </c>
      <c r="BH145" s="487" t="str">
        <f t="shared" si="36"/>
        <v/>
      </c>
      <c r="BI145" s="487" t="str">
        <f t="shared" si="36"/>
        <v/>
      </c>
      <c r="BJ145" s="487" t="str">
        <f t="shared" si="36"/>
        <v/>
      </c>
      <c r="BK145" s="489" t="str">
        <f t="shared" si="36"/>
        <v/>
      </c>
      <c r="BL145" s="495" t="str">
        <f t="shared" si="37"/>
        <v/>
      </c>
      <c r="BM145" s="487" t="str">
        <f t="shared" si="37"/>
        <v/>
      </c>
      <c r="BN145" s="487">
        <f t="shared" si="37"/>
        <v>0</v>
      </c>
      <c r="BO145" s="487" t="str">
        <f t="shared" si="37"/>
        <v/>
      </c>
      <c r="BP145" s="487">
        <f t="shared" si="37"/>
        <v>0</v>
      </c>
      <c r="BQ145" s="487">
        <f t="shared" si="37"/>
        <v>0</v>
      </c>
      <c r="BR145" s="487" t="str">
        <f t="shared" si="37"/>
        <v/>
      </c>
      <c r="BS145" s="487">
        <f t="shared" si="37"/>
        <v>0</v>
      </c>
      <c r="BT145" s="487">
        <f t="shared" si="37"/>
        <v>0</v>
      </c>
      <c r="BU145" s="487" t="str">
        <f t="shared" si="37"/>
        <v/>
      </c>
      <c r="BV145" s="487" t="str">
        <f t="shared" si="37"/>
        <v/>
      </c>
      <c r="BW145" s="487" t="str">
        <f t="shared" si="37"/>
        <v/>
      </c>
      <c r="BX145" s="487" t="str">
        <f t="shared" si="37"/>
        <v/>
      </c>
      <c r="BY145" s="487" t="str">
        <f t="shared" si="37"/>
        <v/>
      </c>
      <c r="BZ145" s="487" t="str">
        <f t="shared" si="37"/>
        <v/>
      </c>
      <c r="CA145" s="489" t="str">
        <f t="shared" si="37"/>
        <v/>
      </c>
    </row>
    <row r="146" spans="1:79" s="121" customFormat="1" ht="19.899999999999999" hidden="1" customHeight="1" x14ac:dyDescent="0.25">
      <c r="A146" s="9"/>
      <c r="B146" s="7"/>
      <c r="C146" s="2"/>
      <c r="D146" s="5"/>
      <c r="E146" s="4"/>
      <c r="F146" s="4"/>
      <c r="G146" s="4"/>
      <c r="H146" s="5"/>
      <c r="I146" s="16"/>
      <c r="J146" s="47"/>
      <c r="K146" s="48"/>
      <c r="L146" s="48"/>
      <c r="M146" s="49"/>
      <c r="N146" s="47"/>
      <c r="O146" s="48"/>
      <c r="P146" s="48"/>
      <c r="Q146" s="48"/>
      <c r="R146" s="48"/>
      <c r="S146" s="48"/>
      <c r="T146" s="65"/>
      <c r="U146" s="49"/>
      <c r="V146" s="58"/>
      <c r="W146" s="82"/>
      <c r="X146" s="56"/>
      <c r="Y146" s="69"/>
      <c r="Z146" s="69"/>
      <c r="AA146" s="68"/>
      <c r="AB146" s="57"/>
      <c r="AC146" s="58"/>
      <c r="AD146" s="56"/>
      <c r="AE146" s="65"/>
      <c r="AF146" s="488">
        <f t="shared" si="39"/>
        <v>0</v>
      </c>
      <c r="AG146" s="487">
        <f t="shared" si="39"/>
        <v>0</v>
      </c>
      <c r="AH146" s="487">
        <f t="shared" si="39"/>
        <v>-1</v>
      </c>
      <c r="AI146" s="487">
        <f t="shared" si="39"/>
        <v>0</v>
      </c>
      <c r="AJ146" s="487">
        <f t="shared" si="39"/>
        <v>-1</v>
      </c>
      <c r="AK146" s="487">
        <f t="shared" si="39"/>
        <v>-1</v>
      </c>
      <c r="AL146" s="487">
        <f t="shared" si="39"/>
        <v>0</v>
      </c>
      <c r="AM146" s="487">
        <f t="shared" si="39"/>
        <v>-1</v>
      </c>
      <c r="AN146" s="487">
        <f t="shared" si="39"/>
        <v>-1</v>
      </c>
      <c r="AO146" s="487">
        <f t="shared" si="39"/>
        <v>0</v>
      </c>
      <c r="AP146" s="487">
        <f t="shared" si="39"/>
        <v>0</v>
      </c>
      <c r="AQ146" s="487">
        <f t="shared" si="39"/>
        <v>0</v>
      </c>
      <c r="AR146" s="487">
        <f t="shared" si="39"/>
        <v>0</v>
      </c>
      <c r="AS146" s="487">
        <f t="shared" si="39"/>
        <v>0</v>
      </c>
      <c r="AT146" s="487">
        <f t="shared" si="39"/>
        <v>0</v>
      </c>
      <c r="AU146" s="493">
        <f t="shared" si="39"/>
        <v>0</v>
      </c>
      <c r="AV146" s="488" t="str">
        <f t="shared" si="36"/>
        <v/>
      </c>
      <c r="AW146" s="487" t="str">
        <f t="shared" si="36"/>
        <v/>
      </c>
      <c r="AX146" s="487">
        <f t="shared" si="36"/>
        <v>0</v>
      </c>
      <c r="AY146" s="487" t="str">
        <f t="shared" si="36"/>
        <v/>
      </c>
      <c r="AZ146" s="487">
        <f t="shared" si="36"/>
        <v>0</v>
      </c>
      <c r="BA146" s="487">
        <f t="shared" si="36"/>
        <v>0</v>
      </c>
      <c r="BB146" s="487" t="str">
        <f t="shared" si="36"/>
        <v/>
      </c>
      <c r="BC146" s="487">
        <f t="shared" si="36"/>
        <v>0</v>
      </c>
      <c r="BD146" s="487">
        <f t="shared" si="36"/>
        <v>0</v>
      </c>
      <c r="BE146" s="487" t="str">
        <f t="shared" si="36"/>
        <v/>
      </c>
      <c r="BF146" s="487" t="str">
        <f t="shared" si="36"/>
        <v/>
      </c>
      <c r="BG146" s="487" t="str">
        <f t="shared" si="36"/>
        <v/>
      </c>
      <c r="BH146" s="487" t="str">
        <f t="shared" si="36"/>
        <v/>
      </c>
      <c r="BI146" s="487" t="str">
        <f t="shared" si="36"/>
        <v/>
      </c>
      <c r="BJ146" s="487" t="str">
        <f t="shared" si="36"/>
        <v/>
      </c>
      <c r="BK146" s="489" t="str">
        <f t="shared" si="36"/>
        <v/>
      </c>
      <c r="BL146" s="495" t="str">
        <f t="shared" si="37"/>
        <v/>
      </c>
      <c r="BM146" s="487" t="str">
        <f t="shared" si="37"/>
        <v/>
      </c>
      <c r="BN146" s="487">
        <f t="shared" si="37"/>
        <v>0</v>
      </c>
      <c r="BO146" s="487" t="str">
        <f t="shared" si="37"/>
        <v/>
      </c>
      <c r="BP146" s="487">
        <f t="shared" si="37"/>
        <v>0</v>
      </c>
      <c r="BQ146" s="487">
        <f t="shared" si="37"/>
        <v>0</v>
      </c>
      <c r="BR146" s="487" t="str">
        <f t="shared" si="37"/>
        <v/>
      </c>
      <c r="BS146" s="487">
        <f t="shared" si="37"/>
        <v>0</v>
      </c>
      <c r="BT146" s="487">
        <f t="shared" si="37"/>
        <v>0</v>
      </c>
      <c r="BU146" s="487" t="str">
        <f t="shared" si="37"/>
        <v/>
      </c>
      <c r="BV146" s="487" t="str">
        <f t="shared" si="37"/>
        <v/>
      </c>
      <c r="BW146" s="487" t="str">
        <f t="shared" si="37"/>
        <v/>
      </c>
      <c r="BX146" s="487" t="str">
        <f t="shared" si="37"/>
        <v/>
      </c>
      <c r="BY146" s="487" t="str">
        <f t="shared" si="37"/>
        <v/>
      </c>
      <c r="BZ146" s="487" t="str">
        <f t="shared" si="37"/>
        <v/>
      </c>
      <c r="CA146" s="489" t="str">
        <f t="shared" si="37"/>
        <v/>
      </c>
    </row>
    <row r="147" spans="1:79" s="121" customFormat="1" ht="19.899999999999999" hidden="1" customHeight="1" x14ac:dyDescent="0.25">
      <c r="A147" s="9"/>
      <c r="B147" s="7"/>
      <c r="C147" s="2"/>
      <c r="D147" s="5"/>
      <c r="E147" s="4"/>
      <c r="F147" s="4"/>
      <c r="G147" s="4"/>
      <c r="H147" s="5"/>
      <c r="I147" s="16"/>
      <c r="J147" s="47"/>
      <c r="K147" s="48"/>
      <c r="L147" s="48"/>
      <c r="M147" s="49"/>
      <c r="N147" s="47"/>
      <c r="O147" s="48"/>
      <c r="P147" s="48"/>
      <c r="Q147" s="48"/>
      <c r="R147" s="48"/>
      <c r="S147" s="48"/>
      <c r="T147" s="65"/>
      <c r="U147" s="49"/>
      <c r="V147" s="58"/>
      <c r="W147" s="82"/>
      <c r="X147" s="56"/>
      <c r="Y147" s="69"/>
      <c r="Z147" s="69"/>
      <c r="AA147" s="68"/>
      <c r="AB147" s="57"/>
      <c r="AC147" s="58"/>
      <c r="AD147" s="56"/>
      <c r="AE147" s="65"/>
      <c r="AF147" s="488">
        <f t="shared" si="39"/>
        <v>0</v>
      </c>
      <c r="AG147" s="487">
        <f t="shared" si="39"/>
        <v>0</v>
      </c>
      <c r="AH147" s="487">
        <f t="shared" si="39"/>
        <v>-1</v>
      </c>
      <c r="AI147" s="487">
        <f t="shared" si="39"/>
        <v>0</v>
      </c>
      <c r="AJ147" s="487">
        <f t="shared" si="39"/>
        <v>-1</v>
      </c>
      <c r="AK147" s="487">
        <f t="shared" si="39"/>
        <v>-1</v>
      </c>
      <c r="AL147" s="487">
        <f t="shared" si="39"/>
        <v>0</v>
      </c>
      <c r="AM147" s="487">
        <f t="shared" si="39"/>
        <v>-1</v>
      </c>
      <c r="AN147" s="487">
        <f t="shared" si="39"/>
        <v>-1</v>
      </c>
      <c r="AO147" s="487">
        <f t="shared" si="39"/>
        <v>0</v>
      </c>
      <c r="AP147" s="487">
        <f t="shared" si="39"/>
        <v>0</v>
      </c>
      <c r="AQ147" s="487">
        <f t="shared" si="39"/>
        <v>0</v>
      </c>
      <c r="AR147" s="487">
        <f t="shared" si="39"/>
        <v>0</v>
      </c>
      <c r="AS147" s="487">
        <f t="shared" si="39"/>
        <v>0</v>
      </c>
      <c r="AT147" s="487">
        <f t="shared" si="39"/>
        <v>0</v>
      </c>
      <c r="AU147" s="493">
        <f t="shared" si="39"/>
        <v>0</v>
      </c>
      <c r="AV147" s="488" t="str">
        <f t="shared" si="36"/>
        <v/>
      </c>
      <c r="AW147" s="487" t="str">
        <f t="shared" si="36"/>
        <v/>
      </c>
      <c r="AX147" s="487">
        <f t="shared" si="36"/>
        <v>0</v>
      </c>
      <c r="AY147" s="487" t="str">
        <f t="shared" si="36"/>
        <v/>
      </c>
      <c r="AZ147" s="487">
        <f t="shared" si="36"/>
        <v>0</v>
      </c>
      <c r="BA147" s="487">
        <f t="shared" si="36"/>
        <v>0</v>
      </c>
      <c r="BB147" s="487" t="str">
        <f t="shared" si="36"/>
        <v/>
      </c>
      <c r="BC147" s="487">
        <f t="shared" si="36"/>
        <v>0</v>
      </c>
      <c r="BD147" s="487">
        <f t="shared" si="36"/>
        <v>0</v>
      </c>
      <c r="BE147" s="487" t="str">
        <f t="shared" si="36"/>
        <v/>
      </c>
      <c r="BF147" s="487" t="str">
        <f t="shared" si="36"/>
        <v/>
      </c>
      <c r="BG147" s="487" t="str">
        <f t="shared" si="36"/>
        <v/>
      </c>
      <c r="BH147" s="487" t="str">
        <f t="shared" si="36"/>
        <v/>
      </c>
      <c r="BI147" s="487" t="str">
        <f t="shared" si="36"/>
        <v/>
      </c>
      <c r="BJ147" s="487" t="str">
        <f t="shared" si="36"/>
        <v/>
      </c>
      <c r="BK147" s="489" t="str">
        <f t="shared" si="36"/>
        <v/>
      </c>
      <c r="BL147" s="495" t="str">
        <f t="shared" si="37"/>
        <v/>
      </c>
      <c r="BM147" s="487" t="str">
        <f t="shared" si="37"/>
        <v/>
      </c>
      <c r="BN147" s="487">
        <f t="shared" si="37"/>
        <v>0</v>
      </c>
      <c r="BO147" s="487" t="str">
        <f t="shared" si="37"/>
        <v/>
      </c>
      <c r="BP147" s="487">
        <f t="shared" si="37"/>
        <v>0</v>
      </c>
      <c r="BQ147" s="487">
        <f t="shared" si="37"/>
        <v>0</v>
      </c>
      <c r="BR147" s="487" t="str">
        <f t="shared" si="37"/>
        <v/>
      </c>
      <c r="BS147" s="487">
        <f t="shared" si="37"/>
        <v>0</v>
      </c>
      <c r="BT147" s="487">
        <f t="shared" si="37"/>
        <v>0</v>
      </c>
      <c r="BU147" s="487" t="str">
        <f t="shared" si="37"/>
        <v/>
      </c>
      <c r="BV147" s="487" t="str">
        <f t="shared" si="37"/>
        <v/>
      </c>
      <c r="BW147" s="487" t="str">
        <f t="shared" si="37"/>
        <v/>
      </c>
      <c r="BX147" s="487" t="str">
        <f t="shared" si="37"/>
        <v/>
      </c>
      <c r="BY147" s="487" t="str">
        <f t="shared" si="37"/>
        <v/>
      </c>
      <c r="BZ147" s="487" t="str">
        <f t="shared" si="37"/>
        <v/>
      </c>
      <c r="CA147" s="489" t="str">
        <f t="shared" si="37"/>
        <v/>
      </c>
    </row>
    <row r="148" spans="1:79" s="121"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5"/>
      <c r="U148" s="49"/>
      <c r="V148" s="58"/>
      <c r="W148" s="82"/>
      <c r="X148" s="56"/>
      <c r="Y148" s="69"/>
      <c r="Z148" s="69"/>
      <c r="AA148" s="68"/>
      <c r="AB148" s="57"/>
      <c r="AC148" s="58"/>
      <c r="AD148" s="56"/>
      <c r="AE148" s="65"/>
      <c r="AF148" s="488">
        <f t="shared" si="39"/>
        <v>0</v>
      </c>
      <c r="AG148" s="487">
        <f t="shared" si="39"/>
        <v>0</v>
      </c>
      <c r="AH148" s="487">
        <f t="shared" si="39"/>
        <v>-1</v>
      </c>
      <c r="AI148" s="487">
        <f t="shared" si="39"/>
        <v>0</v>
      </c>
      <c r="AJ148" s="487">
        <f t="shared" si="39"/>
        <v>-1</v>
      </c>
      <c r="AK148" s="487">
        <f t="shared" si="39"/>
        <v>-1</v>
      </c>
      <c r="AL148" s="487">
        <f t="shared" si="39"/>
        <v>0</v>
      </c>
      <c r="AM148" s="487">
        <f t="shared" si="39"/>
        <v>-1</v>
      </c>
      <c r="AN148" s="487">
        <f t="shared" si="39"/>
        <v>-1</v>
      </c>
      <c r="AO148" s="487">
        <f t="shared" si="39"/>
        <v>0</v>
      </c>
      <c r="AP148" s="487">
        <f t="shared" si="39"/>
        <v>0</v>
      </c>
      <c r="AQ148" s="487">
        <f t="shared" si="39"/>
        <v>0</v>
      </c>
      <c r="AR148" s="487">
        <f t="shared" si="39"/>
        <v>0</v>
      </c>
      <c r="AS148" s="487">
        <f t="shared" si="39"/>
        <v>0</v>
      </c>
      <c r="AT148" s="487">
        <f t="shared" si="39"/>
        <v>0</v>
      </c>
      <c r="AU148" s="493">
        <f t="shared" si="39"/>
        <v>0</v>
      </c>
      <c r="AV148" s="488" t="str">
        <f t="shared" si="36"/>
        <v/>
      </c>
      <c r="AW148" s="487" t="str">
        <f t="shared" si="36"/>
        <v/>
      </c>
      <c r="AX148" s="487">
        <f t="shared" si="36"/>
        <v>0</v>
      </c>
      <c r="AY148" s="487" t="str">
        <f t="shared" si="36"/>
        <v/>
      </c>
      <c r="AZ148" s="487">
        <f t="shared" si="36"/>
        <v>0</v>
      </c>
      <c r="BA148" s="487">
        <f t="shared" si="36"/>
        <v>0</v>
      </c>
      <c r="BB148" s="487" t="str">
        <f t="shared" si="36"/>
        <v/>
      </c>
      <c r="BC148" s="487">
        <f t="shared" si="36"/>
        <v>0</v>
      </c>
      <c r="BD148" s="487">
        <f t="shared" si="36"/>
        <v>0</v>
      </c>
      <c r="BE148" s="487" t="str">
        <f t="shared" si="36"/>
        <v/>
      </c>
      <c r="BF148" s="487" t="str">
        <f t="shared" si="36"/>
        <v/>
      </c>
      <c r="BG148" s="487" t="str">
        <f t="shared" si="36"/>
        <v/>
      </c>
      <c r="BH148" s="487" t="str">
        <f t="shared" si="36"/>
        <v/>
      </c>
      <c r="BI148" s="487" t="str">
        <f t="shared" si="36"/>
        <v/>
      </c>
      <c r="BJ148" s="487" t="str">
        <f t="shared" si="36"/>
        <v/>
      </c>
      <c r="BK148" s="489" t="str">
        <f t="shared" si="36"/>
        <v/>
      </c>
      <c r="BL148" s="495" t="str">
        <f t="shared" si="37"/>
        <v/>
      </c>
      <c r="BM148" s="487" t="str">
        <f t="shared" si="37"/>
        <v/>
      </c>
      <c r="BN148" s="487">
        <f t="shared" si="37"/>
        <v>0</v>
      </c>
      <c r="BO148" s="487" t="str">
        <f t="shared" si="37"/>
        <v/>
      </c>
      <c r="BP148" s="487">
        <f t="shared" si="37"/>
        <v>0</v>
      </c>
      <c r="BQ148" s="487">
        <f t="shared" si="37"/>
        <v>0</v>
      </c>
      <c r="BR148" s="487" t="str">
        <f t="shared" si="37"/>
        <v/>
      </c>
      <c r="BS148" s="487">
        <f t="shared" si="37"/>
        <v>0</v>
      </c>
      <c r="BT148" s="487">
        <f t="shared" si="37"/>
        <v>0</v>
      </c>
      <c r="BU148" s="487" t="str">
        <f t="shared" si="37"/>
        <v/>
      </c>
      <c r="BV148" s="487" t="str">
        <f t="shared" si="37"/>
        <v/>
      </c>
      <c r="BW148" s="487" t="str">
        <f t="shared" si="37"/>
        <v/>
      </c>
      <c r="BX148" s="487" t="str">
        <f t="shared" si="37"/>
        <v/>
      </c>
      <c r="BY148" s="487" t="str">
        <f t="shared" si="37"/>
        <v/>
      </c>
      <c r="BZ148" s="487" t="str">
        <f t="shared" si="37"/>
        <v/>
      </c>
      <c r="CA148" s="489" t="str">
        <f t="shared" si="37"/>
        <v/>
      </c>
    </row>
    <row r="149" spans="1:79" s="121"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5"/>
      <c r="U149" s="49"/>
      <c r="V149" s="58"/>
      <c r="W149" s="82"/>
      <c r="X149" s="56"/>
      <c r="Y149" s="69"/>
      <c r="Z149" s="69"/>
      <c r="AA149" s="68"/>
      <c r="AB149" s="57"/>
      <c r="AC149" s="58"/>
      <c r="AD149" s="56"/>
      <c r="AE149" s="65"/>
      <c r="AF149" s="488">
        <f t="shared" si="39"/>
        <v>0</v>
      </c>
      <c r="AG149" s="487">
        <f t="shared" si="39"/>
        <v>0</v>
      </c>
      <c r="AH149" s="487">
        <f t="shared" si="39"/>
        <v>-1</v>
      </c>
      <c r="AI149" s="487">
        <f t="shared" si="39"/>
        <v>0</v>
      </c>
      <c r="AJ149" s="487">
        <f t="shared" si="39"/>
        <v>-1</v>
      </c>
      <c r="AK149" s="487">
        <f t="shared" si="39"/>
        <v>-1</v>
      </c>
      <c r="AL149" s="487">
        <f t="shared" si="39"/>
        <v>0</v>
      </c>
      <c r="AM149" s="487">
        <f t="shared" si="39"/>
        <v>-1</v>
      </c>
      <c r="AN149" s="487">
        <f t="shared" si="39"/>
        <v>-1</v>
      </c>
      <c r="AO149" s="487">
        <f t="shared" si="39"/>
        <v>0</v>
      </c>
      <c r="AP149" s="487">
        <f t="shared" si="39"/>
        <v>0</v>
      </c>
      <c r="AQ149" s="487">
        <f t="shared" si="39"/>
        <v>0</v>
      </c>
      <c r="AR149" s="487">
        <f t="shared" si="39"/>
        <v>0</v>
      </c>
      <c r="AS149" s="487">
        <f t="shared" si="39"/>
        <v>0</v>
      </c>
      <c r="AT149" s="487">
        <f t="shared" si="39"/>
        <v>0</v>
      </c>
      <c r="AU149" s="493">
        <f t="shared" si="39"/>
        <v>0</v>
      </c>
      <c r="AV149" s="488" t="str">
        <f t="shared" si="36"/>
        <v/>
      </c>
      <c r="AW149" s="487" t="str">
        <f t="shared" si="36"/>
        <v/>
      </c>
      <c r="AX149" s="487">
        <f t="shared" si="36"/>
        <v>0</v>
      </c>
      <c r="AY149" s="487" t="str">
        <f t="shared" si="36"/>
        <v/>
      </c>
      <c r="AZ149" s="487">
        <f t="shared" si="36"/>
        <v>0</v>
      </c>
      <c r="BA149" s="487">
        <f t="shared" si="36"/>
        <v>0</v>
      </c>
      <c r="BB149" s="487" t="str">
        <f t="shared" si="36"/>
        <v/>
      </c>
      <c r="BC149" s="487">
        <f t="shared" si="36"/>
        <v>0</v>
      </c>
      <c r="BD149" s="487">
        <f t="shared" si="36"/>
        <v>0</v>
      </c>
      <c r="BE149" s="487" t="str">
        <f t="shared" si="36"/>
        <v/>
      </c>
      <c r="BF149" s="487" t="str">
        <f t="shared" si="36"/>
        <v/>
      </c>
      <c r="BG149" s="487" t="str">
        <f t="shared" si="36"/>
        <v/>
      </c>
      <c r="BH149" s="487" t="str">
        <f t="shared" si="36"/>
        <v/>
      </c>
      <c r="BI149" s="487" t="str">
        <f t="shared" si="36"/>
        <v/>
      </c>
      <c r="BJ149" s="487" t="str">
        <f t="shared" si="36"/>
        <v/>
      </c>
      <c r="BK149" s="489" t="str">
        <f t="shared" si="36"/>
        <v/>
      </c>
      <c r="BL149" s="495" t="str">
        <f t="shared" si="37"/>
        <v/>
      </c>
      <c r="BM149" s="487" t="str">
        <f t="shared" si="37"/>
        <v/>
      </c>
      <c r="BN149" s="487">
        <f t="shared" si="37"/>
        <v>0</v>
      </c>
      <c r="BO149" s="487" t="str">
        <f t="shared" si="37"/>
        <v/>
      </c>
      <c r="BP149" s="487">
        <f t="shared" si="37"/>
        <v>0</v>
      </c>
      <c r="BQ149" s="487">
        <f t="shared" si="37"/>
        <v>0</v>
      </c>
      <c r="BR149" s="487" t="str">
        <f t="shared" si="37"/>
        <v/>
      </c>
      <c r="BS149" s="487">
        <f t="shared" si="37"/>
        <v>0</v>
      </c>
      <c r="BT149" s="487">
        <f t="shared" si="37"/>
        <v>0</v>
      </c>
      <c r="BU149" s="487" t="str">
        <f t="shared" si="37"/>
        <v/>
      </c>
      <c r="BV149" s="487" t="str">
        <f t="shared" si="37"/>
        <v/>
      </c>
      <c r="BW149" s="487" t="str">
        <f t="shared" si="37"/>
        <v/>
      </c>
      <c r="BX149" s="487" t="str">
        <f t="shared" si="37"/>
        <v/>
      </c>
      <c r="BY149" s="487" t="str">
        <f t="shared" si="37"/>
        <v/>
      </c>
      <c r="BZ149" s="487" t="str">
        <f t="shared" si="37"/>
        <v/>
      </c>
      <c r="CA149" s="489" t="str">
        <f t="shared" si="37"/>
        <v/>
      </c>
    </row>
    <row r="150" spans="1:79" s="121"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5"/>
      <c r="U150" s="49"/>
      <c r="V150" s="58"/>
      <c r="W150" s="82"/>
      <c r="X150" s="56"/>
      <c r="Y150" s="69"/>
      <c r="Z150" s="69"/>
      <c r="AA150" s="68"/>
      <c r="AB150" s="57"/>
      <c r="AC150" s="58"/>
      <c r="AD150" s="56"/>
      <c r="AE150" s="65"/>
      <c r="AF150" s="488">
        <f t="shared" si="39"/>
        <v>0</v>
      </c>
      <c r="AG150" s="487">
        <f t="shared" si="39"/>
        <v>0</v>
      </c>
      <c r="AH150" s="487">
        <f t="shared" si="39"/>
        <v>-1</v>
      </c>
      <c r="AI150" s="487">
        <f t="shared" si="39"/>
        <v>0</v>
      </c>
      <c r="AJ150" s="487">
        <f t="shared" si="39"/>
        <v>-1</v>
      </c>
      <c r="AK150" s="487">
        <f t="shared" si="39"/>
        <v>-1</v>
      </c>
      <c r="AL150" s="487">
        <f t="shared" si="39"/>
        <v>0</v>
      </c>
      <c r="AM150" s="487">
        <f t="shared" si="39"/>
        <v>-1</v>
      </c>
      <c r="AN150" s="487">
        <f t="shared" si="39"/>
        <v>-1</v>
      </c>
      <c r="AO150" s="487">
        <f t="shared" si="39"/>
        <v>0</v>
      </c>
      <c r="AP150" s="487">
        <f t="shared" si="39"/>
        <v>0</v>
      </c>
      <c r="AQ150" s="487">
        <f t="shared" si="39"/>
        <v>0</v>
      </c>
      <c r="AR150" s="487">
        <f t="shared" si="39"/>
        <v>0</v>
      </c>
      <c r="AS150" s="487">
        <f t="shared" si="39"/>
        <v>0</v>
      </c>
      <c r="AT150" s="487">
        <f t="shared" si="39"/>
        <v>0</v>
      </c>
      <c r="AU150" s="493">
        <f t="shared" si="39"/>
        <v>0</v>
      </c>
      <c r="AV150" s="488" t="str">
        <f t="shared" si="36"/>
        <v/>
      </c>
      <c r="AW150" s="487" t="str">
        <f t="shared" si="36"/>
        <v/>
      </c>
      <c r="AX150" s="487">
        <f t="shared" si="36"/>
        <v>0</v>
      </c>
      <c r="AY150" s="487" t="str">
        <f t="shared" si="36"/>
        <v/>
      </c>
      <c r="AZ150" s="487">
        <f t="shared" si="36"/>
        <v>0</v>
      </c>
      <c r="BA150" s="487">
        <f t="shared" si="36"/>
        <v>0</v>
      </c>
      <c r="BB150" s="487" t="str">
        <f t="shared" si="36"/>
        <v/>
      </c>
      <c r="BC150" s="487">
        <f t="shared" si="36"/>
        <v>0</v>
      </c>
      <c r="BD150" s="487">
        <f t="shared" si="36"/>
        <v>0</v>
      </c>
      <c r="BE150" s="487" t="str">
        <f t="shared" si="36"/>
        <v/>
      </c>
      <c r="BF150" s="487" t="str">
        <f t="shared" si="36"/>
        <v/>
      </c>
      <c r="BG150" s="487" t="str">
        <f t="shared" si="36"/>
        <v/>
      </c>
      <c r="BH150" s="487" t="str">
        <f t="shared" si="36"/>
        <v/>
      </c>
      <c r="BI150" s="487" t="str">
        <f t="shared" si="36"/>
        <v/>
      </c>
      <c r="BJ150" s="487" t="str">
        <f t="shared" si="36"/>
        <v/>
      </c>
      <c r="BK150" s="489" t="str">
        <f t="shared" si="36"/>
        <v/>
      </c>
      <c r="BL150" s="495" t="str">
        <f t="shared" si="37"/>
        <v/>
      </c>
      <c r="BM150" s="487" t="str">
        <f t="shared" si="37"/>
        <v/>
      </c>
      <c r="BN150" s="487">
        <f t="shared" si="37"/>
        <v>0</v>
      </c>
      <c r="BO150" s="487" t="str">
        <f t="shared" si="37"/>
        <v/>
      </c>
      <c r="BP150" s="487">
        <f t="shared" si="37"/>
        <v>0</v>
      </c>
      <c r="BQ150" s="487">
        <f t="shared" si="37"/>
        <v>0</v>
      </c>
      <c r="BR150" s="487" t="str">
        <f t="shared" si="37"/>
        <v/>
      </c>
      <c r="BS150" s="487">
        <f t="shared" si="37"/>
        <v>0</v>
      </c>
      <c r="BT150" s="487">
        <f t="shared" si="37"/>
        <v>0</v>
      </c>
      <c r="BU150" s="487" t="str">
        <f t="shared" si="37"/>
        <v/>
      </c>
      <c r="BV150" s="487" t="str">
        <f t="shared" si="37"/>
        <v/>
      </c>
      <c r="BW150" s="487" t="str">
        <f t="shared" si="37"/>
        <v/>
      </c>
      <c r="BX150" s="487" t="str">
        <f t="shared" si="37"/>
        <v/>
      </c>
      <c r="BY150" s="487" t="str">
        <f t="shared" si="37"/>
        <v/>
      </c>
      <c r="BZ150" s="487" t="str">
        <f t="shared" si="37"/>
        <v/>
      </c>
      <c r="CA150" s="489" t="str">
        <f t="shared" si="37"/>
        <v/>
      </c>
    </row>
    <row r="151" spans="1:79" s="121"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5"/>
      <c r="U151" s="49"/>
      <c r="V151" s="58"/>
      <c r="W151" s="82"/>
      <c r="X151" s="56"/>
      <c r="Y151" s="69"/>
      <c r="Z151" s="69"/>
      <c r="AA151" s="68"/>
      <c r="AB151" s="57"/>
      <c r="AC151" s="58"/>
      <c r="AD151" s="56"/>
      <c r="AE151" s="65"/>
      <c r="AF151" s="488">
        <f t="shared" si="39"/>
        <v>0</v>
      </c>
      <c r="AG151" s="487">
        <f t="shared" si="39"/>
        <v>0</v>
      </c>
      <c r="AH151" s="487">
        <f t="shared" si="39"/>
        <v>-1</v>
      </c>
      <c r="AI151" s="487">
        <f t="shared" si="39"/>
        <v>0</v>
      </c>
      <c r="AJ151" s="487">
        <f t="shared" si="39"/>
        <v>-1</v>
      </c>
      <c r="AK151" s="487">
        <f t="shared" si="39"/>
        <v>-1</v>
      </c>
      <c r="AL151" s="487">
        <f t="shared" si="39"/>
        <v>0</v>
      </c>
      <c r="AM151" s="487">
        <f t="shared" si="39"/>
        <v>-1</v>
      </c>
      <c r="AN151" s="487">
        <f t="shared" si="39"/>
        <v>-1</v>
      </c>
      <c r="AO151" s="487">
        <f t="shared" si="39"/>
        <v>0</v>
      </c>
      <c r="AP151" s="487">
        <f t="shared" si="39"/>
        <v>0</v>
      </c>
      <c r="AQ151" s="487">
        <f t="shared" si="39"/>
        <v>0</v>
      </c>
      <c r="AR151" s="487">
        <f t="shared" si="39"/>
        <v>0</v>
      </c>
      <c r="AS151" s="487">
        <f t="shared" si="39"/>
        <v>0</v>
      </c>
      <c r="AT151" s="487">
        <f t="shared" si="39"/>
        <v>0</v>
      </c>
      <c r="AU151" s="493">
        <f t="shared" si="39"/>
        <v>0</v>
      </c>
      <c r="AV151" s="488" t="str">
        <f t="shared" si="36"/>
        <v/>
      </c>
      <c r="AW151" s="487" t="str">
        <f t="shared" si="36"/>
        <v/>
      </c>
      <c r="AX151" s="487">
        <f t="shared" si="36"/>
        <v>0</v>
      </c>
      <c r="AY151" s="487" t="str">
        <f t="shared" si="36"/>
        <v/>
      </c>
      <c r="AZ151" s="487">
        <f t="shared" si="36"/>
        <v>0</v>
      </c>
      <c r="BA151" s="487">
        <f t="shared" si="36"/>
        <v>0</v>
      </c>
      <c r="BB151" s="487" t="str">
        <f t="shared" si="36"/>
        <v/>
      </c>
      <c r="BC151" s="487">
        <f t="shared" si="36"/>
        <v>0</v>
      </c>
      <c r="BD151" s="487">
        <f t="shared" si="36"/>
        <v>0</v>
      </c>
      <c r="BE151" s="487" t="str">
        <f t="shared" si="36"/>
        <v/>
      </c>
      <c r="BF151" s="487" t="str">
        <f t="shared" si="36"/>
        <v/>
      </c>
      <c r="BG151" s="487" t="str">
        <f t="shared" si="36"/>
        <v/>
      </c>
      <c r="BH151" s="487" t="str">
        <f t="shared" si="36"/>
        <v/>
      </c>
      <c r="BI151" s="487" t="str">
        <f t="shared" si="36"/>
        <v/>
      </c>
      <c r="BJ151" s="487" t="str">
        <f t="shared" si="36"/>
        <v/>
      </c>
      <c r="BK151" s="489" t="str">
        <f t="shared" si="36"/>
        <v/>
      </c>
      <c r="BL151" s="495" t="str">
        <f t="shared" si="37"/>
        <v/>
      </c>
      <c r="BM151" s="487" t="str">
        <f t="shared" si="37"/>
        <v/>
      </c>
      <c r="BN151" s="487">
        <f t="shared" si="37"/>
        <v>0</v>
      </c>
      <c r="BO151" s="487" t="str">
        <f t="shared" si="37"/>
        <v/>
      </c>
      <c r="BP151" s="487">
        <f t="shared" si="37"/>
        <v>0</v>
      </c>
      <c r="BQ151" s="487">
        <f t="shared" si="37"/>
        <v>0</v>
      </c>
      <c r="BR151" s="487" t="str">
        <f t="shared" si="37"/>
        <v/>
      </c>
      <c r="BS151" s="487">
        <f t="shared" si="37"/>
        <v>0</v>
      </c>
      <c r="BT151" s="487">
        <f t="shared" si="37"/>
        <v>0</v>
      </c>
      <c r="BU151" s="487" t="str">
        <f t="shared" si="37"/>
        <v/>
      </c>
      <c r="BV151" s="487" t="str">
        <f t="shared" si="37"/>
        <v/>
      </c>
      <c r="BW151" s="487" t="str">
        <f t="shared" si="37"/>
        <v/>
      </c>
      <c r="BX151" s="487" t="str">
        <f t="shared" si="37"/>
        <v/>
      </c>
      <c r="BY151" s="487" t="str">
        <f t="shared" si="37"/>
        <v/>
      </c>
      <c r="BZ151" s="487" t="str">
        <f t="shared" si="37"/>
        <v/>
      </c>
      <c r="CA151" s="489" t="str">
        <f t="shared" si="37"/>
        <v/>
      </c>
    </row>
    <row r="152" spans="1:79" s="121"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5"/>
      <c r="U152" s="49"/>
      <c r="V152" s="58"/>
      <c r="W152" s="82"/>
      <c r="X152" s="56"/>
      <c r="Y152" s="69"/>
      <c r="Z152" s="69"/>
      <c r="AA152" s="68"/>
      <c r="AB152" s="57"/>
      <c r="AC152" s="58"/>
      <c r="AD152" s="56"/>
      <c r="AE152" s="65"/>
      <c r="AF152" s="488">
        <f t="shared" si="39"/>
        <v>0</v>
      </c>
      <c r="AG152" s="487">
        <f t="shared" si="39"/>
        <v>0</v>
      </c>
      <c r="AH152" s="487">
        <f t="shared" si="39"/>
        <v>-1</v>
      </c>
      <c r="AI152" s="487">
        <f t="shared" si="39"/>
        <v>0</v>
      </c>
      <c r="AJ152" s="487">
        <f t="shared" si="39"/>
        <v>-1</v>
      </c>
      <c r="AK152" s="487">
        <f t="shared" si="39"/>
        <v>-1</v>
      </c>
      <c r="AL152" s="487">
        <f t="shared" si="39"/>
        <v>0</v>
      </c>
      <c r="AM152" s="487">
        <f t="shared" si="39"/>
        <v>-1</v>
      </c>
      <c r="AN152" s="487">
        <f t="shared" si="39"/>
        <v>-1</v>
      </c>
      <c r="AO152" s="487">
        <f t="shared" si="39"/>
        <v>0</v>
      </c>
      <c r="AP152" s="487">
        <f t="shared" si="39"/>
        <v>0</v>
      </c>
      <c r="AQ152" s="487">
        <f t="shared" si="39"/>
        <v>0</v>
      </c>
      <c r="AR152" s="487">
        <f t="shared" si="39"/>
        <v>0</v>
      </c>
      <c r="AS152" s="487">
        <f t="shared" si="39"/>
        <v>0</v>
      </c>
      <c r="AT152" s="487">
        <f t="shared" si="39"/>
        <v>0</v>
      </c>
      <c r="AU152" s="493">
        <f t="shared" si="39"/>
        <v>0</v>
      </c>
      <c r="AV152" s="488" t="str">
        <f t="shared" si="36"/>
        <v/>
      </c>
      <c r="AW152" s="487" t="str">
        <f t="shared" si="36"/>
        <v/>
      </c>
      <c r="AX152" s="487">
        <f t="shared" si="36"/>
        <v>0</v>
      </c>
      <c r="AY152" s="487" t="str">
        <f t="shared" si="36"/>
        <v/>
      </c>
      <c r="AZ152" s="487">
        <f t="shared" si="36"/>
        <v>0</v>
      </c>
      <c r="BA152" s="487">
        <f t="shared" si="36"/>
        <v>0</v>
      </c>
      <c r="BB152" s="487" t="str">
        <f t="shared" si="36"/>
        <v/>
      </c>
      <c r="BC152" s="487">
        <f t="shared" si="36"/>
        <v>0</v>
      </c>
      <c r="BD152" s="487">
        <f t="shared" si="36"/>
        <v>0</v>
      </c>
      <c r="BE152" s="487" t="str">
        <f t="shared" si="36"/>
        <v/>
      </c>
      <c r="BF152" s="487" t="str">
        <f t="shared" si="36"/>
        <v/>
      </c>
      <c r="BG152" s="487" t="str">
        <f t="shared" si="36"/>
        <v/>
      </c>
      <c r="BH152" s="487" t="str">
        <f t="shared" si="36"/>
        <v/>
      </c>
      <c r="BI152" s="487" t="str">
        <f t="shared" si="36"/>
        <v/>
      </c>
      <c r="BJ152" s="487" t="str">
        <f t="shared" si="36"/>
        <v/>
      </c>
      <c r="BK152" s="489" t="str">
        <f t="shared" si="36"/>
        <v/>
      </c>
      <c r="BL152" s="495" t="str">
        <f t="shared" si="37"/>
        <v/>
      </c>
      <c r="BM152" s="487" t="str">
        <f t="shared" si="37"/>
        <v/>
      </c>
      <c r="BN152" s="487">
        <f t="shared" si="37"/>
        <v>0</v>
      </c>
      <c r="BO152" s="487" t="str">
        <f t="shared" si="37"/>
        <v/>
      </c>
      <c r="BP152" s="487">
        <f t="shared" si="37"/>
        <v>0</v>
      </c>
      <c r="BQ152" s="487">
        <f t="shared" si="37"/>
        <v>0</v>
      </c>
      <c r="BR152" s="487" t="str">
        <f t="shared" si="37"/>
        <v/>
      </c>
      <c r="BS152" s="487">
        <f t="shared" si="37"/>
        <v>0</v>
      </c>
      <c r="BT152" s="487">
        <f t="shared" si="37"/>
        <v>0</v>
      </c>
      <c r="BU152" s="487" t="str">
        <f t="shared" si="37"/>
        <v/>
      </c>
      <c r="BV152" s="487" t="str">
        <f t="shared" si="37"/>
        <v/>
      </c>
      <c r="BW152" s="487" t="str">
        <f t="shared" si="37"/>
        <v/>
      </c>
      <c r="BX152" s="487" t="str">
        <f t="shared" si="37"/>
        <v/>
      </c>
      <c r="BY152" s="487" t="str">
        <f t="shared" si="37"/>
        <v/>
      </c>
      <c r="BZ152" s="487" t="str">
        <f t="shared" si="37"/>
        <v/>
      </c>
      <c r="CA152" s="489" t="str">
        <f t="shared" si="37"/>
        <v/>
      </c>
    </row>
    <row r="153" spans="1:79" s="121"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5"/>
      <c r="U153" s="49"/>
      <c r="V153" s="58"/>
      <c r="W153" s="82"/>
      <c r="X153" s="56"/>
      <c r="Y153" s="69"/>
      <c r="Z153" s="69"/>
      <c r="AA153" s="68"/>
      <c r="AB153" s="57"/>
      <c r="AC153" s="58"/>
      <c r="AD153" s="56"/>
      <c r="AE153" s="65"/>
      <c r="AF153" s="488">
        <f t="shared" si="39"/>
        <v>0</v>
      </c>
      <c r="AG153" s="487">
        <f t="shared" si="39"/>
        <v>0</v>
      </c>
      <c r="AH153" s="487">
        <f t="shared" si="39"/>
        <v>-1</v>
      </c>
      <c r="AI153" s="487">
        <f t="shared" si="39"/>
        <v>0</v>
      </c>
      <c r="AJ153" s="487">
        <f t="shared" si="39"/>
        <v>-1</v>
      </c>
      <c r="AK153" s="487">
        <f t="shared" si="39"/>
        <v>-1</v>
      </c>
      <c r="AL153" s="487">
        <f t="shared" si="39"/>
        <v>0</v>
      </c>
      <c r="AM153" s="487">
        <f t="shared" si="39"/>
        <v>-1</v>
      </c>
      <c r="AN153" s="487">
        <f t="shared" si="39"/>
        <v>-1</v>
      </c>
      <c r="AO153" s="487">
        <f t="shared" si="39"/>
        <v>0</v>
      </c>
      <c r="AP153" s="487">
        <f t="shared" si="39"/>
        <v>0</v>
      </c>
      <c r="AQ153" s="487">
        <f t="shared" si="39"/>
        <v>0</v>
      </c>
      <c r="AR153" s="487">
        <f t="shared" si="39"/>
        <v>0</v>
      </c>
      <c r="AS153" s="487">
        <f t="shared" si="39"/>
        <v>0</v>
      </c>
      <c r="AT153" s="487">
        <f t="shared" si="39"/>
        <v>0</v>
      </c>
      <c r="AU153" s="493">
        <f t="shared" si="39"/>
        <v>0</v>
      </c>
      <c r="AV153" s="488" t="str">
        <f t="shared" si="36"/>
        <v/>
      </c>
      <c r="AW153" s="487" t="str">
        <f t="shared" si="36"/>
        <v/>
      </c>
      <c r="AX153" s="487">
        <f t="shared" si="36"/>
        <v>0</v>
      </c>
      <c r="AY153" s="487" t="str">
        <f t="shared" si="36"/>
        <v/>
      </c>
      <c r="AZ153" s="487">
        <f t="shared" si="36"/>
        <v>0</v>
      </c>
      <c r="BA153" s="487">
        <f t="shared" si="36"/>
        <v>0</v>
      </c>
      <c r="BB153" s="487" t="str">
        <f t="shared" si="36"/>
        <v/>
      </c>
      <c r="BC153" s="487">
        <f t="shared" si="36"/>
        <v>0</v>
      </c>
      <c r="BD153" s="487">
        <f t="shared" si="36"/>
        <v>0</v>
      </c>
      <c r="BE153" s="487" t="str">
        <f t="shared" si="36"/>
        <v/>
      </c>
      <c r="BF153" s="487" t="str">
        <f t="shared" si="36"/>
        <v/>
      </c>
      <c r="BG153" s="487" t="str">
        <f t="shared" si="36"/>
        <v/>
      </c>
      <c r="BH153" s="487" t="str">
        <f t="shared" si="36"/>
        <v/>
      </c>
      <c r="BI153" s="487" t="str">
        <f t="shared" si="36"/>
        <v/>
      </c>
      <c r="BJ153" s="487" t="str">
        <f t="shared" si="36"/>
        <v/>
      </c>
      <c r="BK153" s="489" t="str">
        <f t="shared" si="36"/>
        <v/>
      </c>
      <c r="BL153" s="495" t="str">
        <f t="shared" si="37"/>
        <v/>
      </c>
      <c r="BM153" s="487" t="str">
        <f t="shared" si="37"/>
        <v/>
      </c>
      <c r="BN153" s="487">
        <f t="shared" si="37"/>
        <v>0</v>
      </c>
      <c r="BO153" s="487" t="str">
        <f t="shared" si="37"/>
        <v/>
      </c>
      <c r="BP153" s="487">
        <f t="shared" si="37"/>
        <v>0</v>
      </c>
      <c r="BQ153" s="487">
        <f t="shared" si="37"/>
        <v>0</v>
      </c>
      <c r="BR153" s="487" t="str">
        <f t="shared" si="37"/>
        <v/>
      </c>
      <c r="BS153" s="487">
        <f t="shared" si="37"/>
        <v>0</v>
      </c>
      <c r="BT153" s="487">
        <f t="shared" si="37"/>
        <v>0</v>
      </c>
      <c r="BU153" s="487" t="str">
        <f t="shared" si="37"/>
        <v/>
      </c>
      <c r="BV153" s="487" t="str">
        <f t="shared" si="37"/>
        <v/>
      </c>
      <c r="BW153" s="487" t="str">
        <f t="shared" si="37"/>
        <v/>
      </c>
      <c r="BX153" s="487" t="str">
        <f t="shared" si="37"/>
        <v/>
      </c>
      <c r="BY153" s="487" t="str">
        <f t="shared" si="37"/>
        <v/>
      </c>
      <c r="BZ153" s="487" t="str">
        <f t="shared" si="37"/>
        <v/>
      </c>
      <c r="CA153" s="489" t="str">
        <f t="shared" si="37"/>
        <v/>
      </c>
    </row>
    <row r="154" spans="1:79" s="121"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5"/>
      <c r="U154" s="49"/>
      <c r="V154" s="58"/>
      <c r="W154" s="82"/>
      <c r="X154" s="56"/>
      <c r="Y154" s="69"/>
      <c r="Z154" s="69"/>
      <c r="AA154" s="68"/>
      <c r="AB154" s="57"/>
      <c r="AC154" s="58"/>
      <c r="AD154" s="56"/>
      <c r="AE154" s="65"/>
      <c r="AF154" s="488">
        <f t="shared" si="39"/>
        <v>0</v>
      </c>
      <c r="AG154" s="487">
        <f t="shared" si="39"/>
        <v>0</v>
      </c>
      <c r="AH154" s="487">
        <f t="shared" si="39"/>
        <v>-1</v>
      </c>
      <c r="AI154" s="487">
        <f t="shared" si="39"/>
        <v>0</v>
      </c>
      <c r="AJ154" s="487">
        <f t="shared" si="39"/>
        <v>-1</v>
      </c>
      <c r="AK154" s="487">
        <f t="shared" si="39"/>
        <v>-1</v>
      </c>
      <c r="AL154" s="487">
        <f t="shared" si="39"/>
        <v>0</v>
      </c>
      <c r="AM154" s="487">
        <f t="shared" si="39"/>
        <v>-1</v>
      </c>
      <c r="AN154" s="487">
        <f t="shared" si="39"/>
        <v>-1</v>
      </c>
      <c r="AO154" s="487">
        <f t="shared" si="39"/>
        <v>0</v>
      </c>
      <c r="AP154" s="487">
        <f t="shared" si="39"/>
        <v>0</v>
      </c>
      <c r="AQ154" s="487">
        <f t="shared" si="39"/>
        <v>0</v>
      </c>
      <c r="AR154" s="487">
        <f t="shared" si="39"/>
        <v>0</v>
      </c>
      <c r="AS154" s="487">
        <f t="shared" si="39"/>
        <v>0</v>
      </c>
      <c r="AT154" s="487">
        <f t="shared" si="39"/>
        <v>0</v>
      </c>
      <c r="AU154" s="493">
        <f t="shared" si="39"/>
        <v>0</v>
      </c>
      <c r="AV154" s="488" t="str">
        <f t="shared" si="36"/>
        <v/>
      </c>
      <c r="AW154" s="487" t="str">
        <f t="shared" si="36"/>
        <v/>
      </c>
      <c r="AX154" s="487">
        <f t="shared" si="36"/>
        <v>0</v>
      </c>
      <c r="AY154" s="487" t="str">
        <f t="shared" si="36"/>
        <v/>
      </c>
      <c r="AZ154" s="487">
        <f t="shared" si="36"/>
        <v>0</v>
      </c>
      <c r="BA154" s="487">
        <f t="shared" si="36"/>
        <v>0</v>
      </c>
      <c r="BB154" s="487" t="str">
        <f t="shared" si="36"/>
        <v/>
      </c>
      <c r="BC154" s="487">
        <f t="shared" si="36"/>
        <v>0</v>
      </c>
      <c r="BD154" s="487">
        <f t="shared" si="36"/>
        <v>0</v>
      </c>
      <c r="BE154" s="487" t="str">
        <f t="shared" si="36"/>
        <v/>
      </c>
      <c r="BF154" s="487" t="str">
        <f t="shared" si="36"/>
        <v/>
      </c>
      <c r="BG154" s="487" t="str">
        <f t="shared" si="36"/>
        <v/>
      </c>
      <c r="BH154" s="487" t="str">
        <f t="shared" si="36"/>
        <v/>
      </c>
      <c r="BI154" s="487" t="str">
        <f t="shared" si="36"/>
        <v/>
      </c>
      <c r="BJ154" s="487" t="str">
        <f t="shared" si="36"/>
        <v/>
      </c>
      <c r="BK154" s="489" t="str">
        <f t="shared" si="36"/>
        <v/>
      </c>
      <c r="BL154" s="495" t="str">
        <f t="shared" si="37"/>
        <v/>
      </c>
      <c r="BM154" s="487" t="str">
        <f t="shared" si="37"/>
        <v/>
      </c>
      <c r="BN154" s="487">
        <f t="shared" si="37"/>
        <v>0</v>
      </c>
      <c r="BO154" s="487" t="str">
        <f t="shared" si="37"/>
        <v/>
      </c>
      <c r="BP154" s="487">
        <f t="shared" si="37"/>
        <v>0</v>
      </c>
      <c r="BQ154" s="487">
        <f t="shared" si="37"/>
        <v>0</v>
      </c>
      <c r="BR154" s="487" t="str">
        <f t="shared" si="37"/>
        <v/>
      </c>
      <c r="BS154" s="487">
        <f t="shared" si="37"/>
        <v>0</v>
      </c>
      <c r="BT154" s="487">
        <f t="shared" si="37"/>
        <v>0</v>
      </c>
      <c r="BU154" s="487" t="str">
        <f t="shared" si="37"/>
        <v/>
      </c>
      <c r="BV154" s="487" t="str">
        <f t="shared" si="37"/>
        <v/>
      </c>
      <c r="BW154" s="487" t="str">
        <f t="shared" si="37"/>
        <v/>
      </c>
      <c r="BX154" s="487" t="str">
        <f t="shared" si="37"/>
        <v/>
      </c>
      <c r="BY154" s="487" t="str">
        <f t="shared" si="37"/>
        <v/>
      </c>
      <c r="BZ154" s="487" t="str">
        <f t="shared" si="37"/>
        <v/>
      </c>
      <c r="CA154" s="489" t="str">
        <f t="shared" si="37"/>
        <v/>
      </c>
    </row>
    <row r="155" spans="1:79" s="121"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5"/>
      <c r="U155" s="49"/>
      <c r="V155" s="58"/>
      <c r="W155" s="82"/>
      <c r="X155" s="56"/>
      <c r="Y155" s="69"/>
      <c r="Z155" s="69"/>
      <c r="AA155" s="68"/>
      <c r="AB155" s="57"/>
      <c r="AC155" s="58"/>
      <c r="AD155" s="56"/>
      <c r="AE155" s="65"/>
      <c r="AF155" s="488">
        <f t="shared" si="39"/>
        <v>0</v>
      </c>
      <c r="AG155" s="487">
        <f t="shared" si="39"/>
        <v>0</v>
      </c>
      <c r="AH155" s="487">
        <f t="shared" si="39"/>
        <v>-1</v>
      </c>
      <c r="AI155" s="487">
        <f t="shared" si="39"/>
        <v>0</v>
      </c>
      <c r="AJ155" s="487">
        <f t="shared" si="39"/>
        <v>-1</v>
      </c>
      <c r="AK155" s="487">
        <f t="shared" si="39"/>
        <v>-1</v>
      </c>
      <c r="AL155" s="487">
        <f t="shared" si="39"/>
        <v>0</v>
      </c>
      <c r="AM155" s="487">
        <f t="shared" si="39"/>
        <v>-1</v>
      </c>
      <c r="AN155" s="487">
        <f t="shared" si="39"/>
        <v>-1</v>
      </c>
      <c r="AO155" s="487">
        <f t="shared" si="39"/>
        <v>0</v>
      </c>
      <c r="AP155" s="487">
        <f t="shared" si="39"/>
        <v>0</v>
      </c>
      <c r="AQ155" s="487">
        <f t="shared" si="39"/>
        <v>0</v>
      </c>
      <c r="AR155" s="487">
        <f t="shared" si="39"/>
        <v>0</v>
      </c>
      <c r="AS155" s="487">
        <f t="shared" si="39"/>
        <v>0</v>
      </c>
      <c r="AT155" s="487">
        <f t="shared" si="39"/>
        <v>0</v>
      </c>
      <c r="AU155" s="493">
        <f t="shared" si="39"/>
        <v>0</v>
      </c>
      <c r="AV155" s="488" t="str">
        <f t="shared" si="36"/>
        <v/>
      </c>
      <c r="AW155" s="487" t="str">
        <f t="shared" si="36"/>
        <v/>
      </c>
      <c r="AX155" s="487">
        <f t="shared" si="36"/>
        <v>0</v>
      </c>
      <c r="AY155" s="487" t="str">
        <f t="shared" si="36"/>
        <v/>
      </c>
      <c r="AZ155" s="487">
        <f t="shared" si="36"/>
        <v>0</v>
      </c>
      <c r="BA155" s="487">
        <f t="shared" si="36"/>
        <v>0</v>
      </c>
      <c r="BB155" s="487" t="str">
        <f t="shared" si="36"/>
        <v/>
      </c>
      <c r="BC155" s="487">
        <f t="shared" si="36"/>
        <v>0</v>
      </c>
      <c r="BD155" s="487">
        <f t="shared" si="36"/>
        <v>0</v>
      </c>
      <c r="BE155" s="487" t="str">
        <f t="shared" si="36"/>
        <v/>
      </c>
      <c r="BF155" s="487" t="str">
        <f t="shared" si="36"/>
        <v/>
      </c>
      <c r="BG155" s="487" t="str">
        <f t="shared" si="36"/>
        <v/>
      </c>
      <c r="BH155" s="487" t="str">
        <f t="shared" si="36"/>
        <v/>
      </c>
      <c r="BI155" s="487" t="str">
        <f t="shared" si="36"/>
        <v/>
      </c>
      <c r="BJ155" s="487" t="str">
        <f t="shared" si="36"/>
        <v/>
      </c>
      <c r="BK155" s="489" t="str">
        <f t="shared" si="36"/>
        <v/>
      </c>
      <c r="BL155" s="495" t="str">
        <f t="shared" si="37"/>
        <v/>
      </c>
      <c r="BM155" s="487" t="str">
        <f t="shared" si="37"/>
        <v/>
      </c>
      <c r="BN155" s="487">
        <f t="shared" si="37"/>
        <v>0</v>
      </c>
      <c r="BO155" s="487" t="str">
        <f t="shared" si="37"/>
        <v/>
      </c>
      <c r="BP155" s="487">
        <f t="shared" si="37"/>
        <v>0</v>
      </c>
      <c r="BQ155" s="487">
        <f t="shared" si="37"/>
        <v>0</v>
      </c>
      <c r="BR155" s="487" t="str">
        <f t="shared" si="37"/>
        <v/>
      </c>
      <c r="BS155" s="487">
        <f t="shared" si="37"/>
        <v>0</v>
      </c>
      <c r="BT155" s="487">
        <f t="shared" si="37"/>
        <v>0</v>
      </c>
      <c r="BU155" s="487" t="str">
        <f t="shared" si="37"/>
        <v/>
      </c>
      <c r="BV155" s="487" t="str">
        <f t="shared" si="37"/>
        <v/>
      </c>
      <c r="BW155" s="487" t="str">
        <f t="shared" si="37"/>
        <v/>
      </c>
      <c r="BX155" s="487" t="str">
        <f t="shared" si="37"/>
        <v/>
      </c>
      <c r="BY155" s="487" t="str">
        <f t="shared" si="37"/>
        <v/>
      </c>
      <c r="BZ155" s="487" t="str">
        <f t="shared" si="37"/>
        <v/>
      </c>
      <c r="CA155" s="489" t="str">
        <f t="shared" si="37"/>
        <v/>
      </c>
    </row>
    <row r="156" spans="1:79" s="121"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5"/>
      <c r="U156" s="49"/>
      <c r="V156" s="58"/>
      <c r="W156" s="82"/>
      <c r="X156" s="56"/>
      <c r="Y156" s="69"/>
      <c r="Z156" s="69"/>
      <c r="AA156" s="68"/>
      <c r="AB156" s="57"/>
      <c r="AC156" s="58"/>
      <c r="AD156" s="56"/>
      <c r="AE156" s="65"/>
      <c r="AF156" s="488">
        <f t="shared" si="39"/>
        <v>0</v>
      </c>
      <c r="AG156" s="487">
        <f t="shared" si="39"/>
        <v>0</v>
      </c>
      <c r="AH156" s="487">
        <f t="shared" si="39"/>
        <v>-1</v>
      </c>
      <c r="AI156" s="487">
        <f t="shared" si="39"/>
        <v>0</v>
      </c>
      <c r="AJ156" s="487">
        <f t="shared" si="39"/>
        <v>-1</v>
      </c>
      <c r="AK156" s="487">
        <f t="shared" si="39"/>
        <v>-1</v>
      </c>
      <c r="AL156" s="487">
        <f t="shared" si="39"/>
        <v>0</v>
      </c>
      <c r="AM156" s="487">
        <f t="shared" si="39"/>
        <v>-1</v>
      </c>
      <c r="AN156" s="487">
        <f t="shared" si="39"/>
        <v>-1</v>
      </c>
      <c r="AO156" s="487">
        <f t="shared" si="39"/>
        <v>0</v>
      </c>
      <c r="AP156" s="487">
        <f t="shared" si="39"/>
        <v>0</v>
      </c>
      <c r="AQ156" s="487">
        <f t="shared" si="39"/>
        <v>0</v>
      </c>
      <c r="AR156" s="487">
        <f t="shared" si="39"/>
        <v>0</v>
      </c>
      <c r="AS156" s="487">
        <f t="shared" si="39"/>
        <v>0</v>
      </c>
      <c r="AT156" s="487">
        <f t="shared" si="39"/>
        <v>0</v>
      </c>
      <c r="AU156" s="493">
        <f t="shared" si="39"/>
        <v>0</v>
      </c>
      <c r="AV156" s="488" t="str">
        <f t="shared" si="36"/>
        <v/>
      </c>
      <c r="AW156" s="487" t="str">
        <f t="shared" si="36"/>
        <v/>
      </c>
      <c r="AX156" s="487">
        <f t="shared" si="36"/>
        <v>0</v>
      </c>
      <c r="AY156" s="487" t="str">
        <f t="shared" si="36"/>
        <v/>
      </c>
      <c r="AZ156" s="487">
        <f t="shared" si="36"/>
        <v>0</v>
      </c>
      <c r="BA156" s="487">
        <f t="shared" si="36"/>
        <v>0</v>
      </c>
      <c r="BB156" s="487" t="str">
        <f t="shared" si="36"/>
        <v/>
      </c>
      <c r="BC156" s="487">
        <f t="shared" si="36"/>
        <v>0</v>
      </c>
      <c r="BD156" s="487">
        <f t="shared" si="36"/>
        <v>0</v>
      </c>
      <c r="BE156" s="487" t="str">
        <f t="shared" si="36"/>
        <v/>
      </c>
      <c r="BF156" s="487" t="str">
        <f t="shared" si="36"/>
        <v/>
      </c>
      <c r="BG156" s="487" t="str">
        <f t="shared" si="36"/>
        <v/>
      </c>
      <c r="BH156" s="487" t="str">
        <f t="shared" si="36"/>
        <v/>
      </c>
      <c r="BI156" s="487" t="str">
        <f t="shared" si="36"/>
        <v/>
      </c>
      <c r="BJ156" s="487" t="str">
        <f t="shared" si="36"/>
        <v/>
      </c>
      <c r="BK156" s="489" t="str">
        <f t="shared" ref="BK156:BK219" si="40">IF(AU156,IFERROR(LEFT($V156,SEARCH(" (",$V156)-1),$V156),"")</f>
        <v/>
      </c>
      <c r="BL156" s="495" t="str">
        <f t="shared" si="37"/>
        <v/>
      </c>
      <c r="BM156" s="487" t="str">
        <f t="shared" si="37"/>
        <v/>
      </c>
      <c r="BN156" s="487">
        <f t="shared" si="37"/>
        <v>0</v>
      </c>
      <c r="BO156" s="487" t="str">
        <f t="shared" si="37"/>
        <v/>
      </c>
      <c r="BP156" s="487">
        <f t="shared" si="37"/>
        <v>0</v>
      </c>
      <c r="BQ156" s="487">
        <f t="shared" si="37"/>
        <v>0</v>
      </c>
      <c r="BR156" s="487" t="str">
        <f t="shared" si="37"/>
        <v/>
      </c>
      <c r="BS156" s="487">
        <f t="shared" si="37"/>
        <v>0</v>
      </c>
      <c r="BT156" s="487">
        <f t="shared" si="37"/>
        <v>0</v>
      </c>
      <c r="BU156" s="487" t="str">
        <f t="shared" si="37"/>
        <v/>
      </c>
      <c r="BV156" s="487" t="str">
        <f t="shared" si="37"/>
        <v/>
      </c>
      <c r="BW156" s="487" t="str">
        <f t="shared" si="37"/>
        <v/>
      </c>
      <c r="BX156" s="487" t="str">
        <f t="shared" si="37"/>
        <v/>
      </c>
      <c r="BY156" s="487" t="str">
        <f t="shared" si="37"/>
        <v/>
      </c>
      <c r="BZ156" s="487" t="str">
        <f t="shared" si="37"/>
        <v/>
      </c>
      <c r="CA156" s="489" t="str">
        <f t="shared" ref="CA156:CA219" si="41">IF(AU156,IFERROR(LEFT($W156,SEARCH(" (",$W156)-1),$W156),"")</f>
        <v/>
      </c>
    </row>
    <row r="157" spans="1:79" s="121"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5"/>
      <c r="U157" s="49"/>
      <c r="V157" s="58"/>
      <c r="W157" s="82"/>
      <c r="X157" s="56"/>
      <c r="Y157" s="69"/>
      <c r="Z157" s="69"/>
      <c r="AA157" s="68"/>
      <c r="AB157" s="57"/>
      <c r="AC157" s="58"/>
      <c r="AD157" s="56"/>
      <c r="AE157" s="65"/>
      <c r="AF157" s="488">
        <f t="shared" si="39"/>
        <v>0</v>
      </c>
      <c r="AG157" s="487">
        <f t="shared" si="39"/>
        <v>0</v>
      </c>
      <c r="AH157" s="487">
        <f t="shared" si="39"/>
        <v>-1</v>
      </c>
      <c r="AI157" s="487">
        <f t="shared" si="39"/>
        <v>0</v>
      </c>
      <c r="AJ157" s="487">
        <f t="shared" si="39"/>
        <v>-1</v>
      </c>
      <c r="AK157" s="487">
        <f t="shared" si="39"/>
        <v>-1</v>
      </c>
      <c r="AL157" s="487">
        <f t="shared" si="39"/>
        <v>0</v>
      </c>
      <c r="AM157" s="487">
        <f t="shared" si="39"/>
        <v>-1</v>
      </c>
      <c r="AN157" s="487">
        <f t="shared" si="39"/>
        <v>-1</v>
      </c>
      <c r="AO157" s="487">
        <f t="shared" si="39"/>
        <v>0</v>
      </c>
      <c r="AP157" s="487">
        <f t="shared" si="39"/>
        <v>0</v>
      </c>
      <c r="AQ157" s="487">
        <f t="shared" si="39"/>
        <v>0</v>
      </c>
      <c r="AR157" s="487">
        <f t="shared" si="39"/>
        <v>0</v>
      </c>
      <c r="AS157" s="487">
        <f t="shared" si="39"/>
        <v>0</v>
      </c>
      <c r="AT157" s="487">
        <f t="shared" si="39"/>
        <v>0</v>
      </c>
      <c r="AU157" s="493">
        <f t="shared" si="39"/>
        <v>0</v>
      </c>
      <c r="AV157" s="488" t="str">
        <f t="shared" ref="AV157:BJ173" si="42">IF(AF157,IFERROR(LEFT($V157,SEARCH(" (",$V157)-1),$V157),"")</f>
        <v/>
      </c>
      <c r="AW157" s="487" t="str">
        <f t="shared" si="42"/>
        <v/>
      </c>
      <c r="AX157" s="487">
        <f t="shared" si="42"/>
        <v>0</v>
      </c>
      <c r="AY157" s="487" t="str">
        <f t="shared" si="42"/>
        <v/>
      </c>
      <c r="AZ157" s="487">
        <f t="shared" si="42"/>
        <v>0</v>
      </c>
      <c r="BA157" s="487">
        <f t="shared" si="42"/>
        <v>0</v>
      </c>
      <c r="BB157" s="487" t="str">
        <f t="shared" si="42"/>
        <v/>
      </c>
      <c r="BC157" s="487">
        <f t="shared" si="42"/>
        <v>0</v>
      </c>
      <c r="BD157" s="487">
        <f t="shared" si="42"/>
        <v>0</v>
      </c>
      <c r="BE157" s="487" t="str">
        <f t="shared" si="42"/>
        <v/>
      </c>
      <c r="BF157" s="487" t="str">
        <f t="shared" si="42"/>
        <v/>
      </c>
      <c r="BG157" s="487" t="str">
        <f t="shared" si="42"/>
        <v/>
      </c>
      <c r="BH157" s="487" t="str">
        <f t="shared" si="42"/>
        <v/>
      </c>
      <c r="BI157" s="487" t="str">
        <f t="shared" si="42"/>
        <v/>
      </c>
      <c r="BJ157" s="487" t="str">
        <f t="shared" si="42"/>
        <v/>
      </c>
      <c r="BK157" s="489" t="str">
        <f t="shared" si="40"/>
        <v/>
      </c>
      <c r="BL157" s="495" t="str">
        <f t="shared" ref="BL157:BZ173" si="43">IF(AF157,IFERROR(LEFT($W157,SEARCH(" (",$W157)-1),$W157),"")</f>
        <v/>
      </c>
      <c r="BM157" s="487" t="str">
        <f t="shared" si="43"/>
        <v/>
      </c>
      <c r="BN157" s="487">
        <f t="shared" si="43"/>
        <v>0</v>
      </c>
      <c r="BO157" s="487" t="str">
        <f t="shared" si="43"/>
        <v/>
      </c>
      <c r="BP157" s="487">
        <f t="shared" si="43"/>
        <v>0</v>
      </c>
      <c r="BQ157" s="487">
        <f t="shared" si="43"/>
        <v>0</v>
      </c>
      <c r="BR157" s="487" t="str">
        <f t="shared" si="43"/>
        <v/>
      </c>
      <c r="BS157" s="487">
        <f t="shared" si="43"/>
        <v>0</v>
      </c>
      <c r="BT157" s="487">
        <f t="shared" si="43"/>
        <v>0</v>
      </c>
      <c r="BU157" s="487" t="str">
        <f t="shared" si="43"/>
        <v/>
      </c>
      <c r="BV157" s="487" t="str">
        <f t="shared" si="43"/>
        <v/>
      </c>
      <c r="BW157" s="487" t="str">
        <f t="shared" si="43"/>
        <v/>
      </c>
      <c r="BX157" s="487" t="str">
        <f t="shared" si="43"/>
        <v/>
      </c>
      <c r="BY157" s="487" t="str">
        <f t="shared" si="43"/>
        <v/>
      </c>
      <c r="BZ157" s="487" t="str">
        <f t="shared" si="43"/>
        <v/>
      </c>
      <c r="CA157" s="489" t="str">
        <f t="shared" si="41"/>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39"/>
        <v>0</v>
      </c>
      <c r="AG158" s="487">
        <f t="shared" si="39"/>
        <v>0</v>
      </c>
      <c r="AH158" s="487">
        <f t="shared" si="39"/>
        <v>-1</v>
      </c>
      <c r="AI158" s="487">
        <f t="shared" si="39"/>
        <v>0</v>
      </c>
      <c r="AJ158" s="487">
        <f t="shared" si="39"/>
        <v>-1</v>
      </c>
      <c r="AK158" s="487">
        <f t="shared" si="39"/>
        <v>-1</v>
      </c>
      <c r="AL158" s="487">
        <f t="shared" si="39"/>
        <v>0</v>
      </c>
      <c r="AM158" s="487">
        <f t="shared" si="39"/>
        <v>-1</v>
      </c>
      <c r="AN158" s="487">
        <f t="shared" si="39"/>
        <v>-1</v>
      </c>
      <c r="AO158" s="487">
        <f t="shared" si="39"/>
        <v>0</v>
      </c>
      <c r="AP158" s="487">
        <f t="shared" si="39"/>
        <v>0</v>
      </c>
      <c r="AQ158" s="487">
        <f t="shared" si="39"/>
        <v>0</v>
      </c>
      <c r="AR158" s="487">
        <f t="shared" si="39"/>
        <v>0</v>
      </c>
      <c r="AS158" s="487">
        <f t="shared" si="39"/>
        <v>0</v>
      </c>
      <c r="AT158" s="487">
        <f t="shared" si="39"/>
        <v>0</v>
      </c>
      <c r="AU158" s="493">
        <f t="shared" ref="AU158" si="44">AU157</f>
        <v>0</v>
      </c>
      <c r="AV158" s="488" t="str">
        <f t="shared" si="42"/>
        <v/>
      </c>
      <c r="AW158" s="487" t="str">
        <f t="shared" si="42"/>
        <v/>
      </c>
      <c r="AX158" s="487">
        <f t="shared" si="42"/>
        <v>0</v>
      </c>
      <c r="AY158" s="487" t="str">
        <f t="shared" si="42"/>
        <v/>
      </c>
      <c r="AZ158" s="487">
        <f t="shared" si="42"/>
        <v>0</v>
      </c>
      <c r="BA158" s="487">
        <f t="shared" si="42"/>
        <v>0</v>
      </c>
      <c r="BB158" s="487" t="str">
        <f t="shared" si="42"/>
        <v/>
      </c>
      <c r="BC158" s="487">
        <f t="shared" si="42"/>
        <v>0</v>
      </c>
      <c r="BD158" s="487">
        <f t="shared" si="42"/>
        <v>0</v>
      </c>
      <c r="BE158" s="487" t="str">
        <f t="shared" si="42"/>
        <v/>
      </c>
      <c r="BF158" s="487" t="str">
        <f t="shared" si="42"/>
        <v/>
      </c>
      <c r="BG158" s="487" t="str">
        <f t="shared" si="42"/>
        <v/>
      </c>
      <c r="BH158" s="487" t="str">
        <f t="shared" si="42"/>
        <v/>
      </c>
      <c r="BI158" s="487" t="str">
        <f t="shared" si="42"/>
        <v/>
      </c>
      <c r="BJ158" s="487" t="str">
        <f t="shared" si="42"/>
        <v/>
      </c>
      <c r="BK158" s="489" t="str">
        <f t="shared" si="40"/>
        <v/>
      </c>
      <c r="BL158" s="495" t="str">
        <f t="shared" si="43"/>
        <v/>
      </c>
      <c r="BM158" s="487" t="str">
        <f t="shared" si="43"/>
        <v/>
      </c>
      <c r="BN158" s="487">
        <f t="shared" si="43"/>
        <v>0</v>
      </c>
      <c r="BO158" s="487" t="str">
        <f t="shared" si="43"/>
        <v/>
      </c>
      <c r="BP158" s="487">
        <f t="shared" si="43"/>
        <v>0</v>
      </c>
      <c r="BQ158" s="487">
        <f t="shared" si="43"/>
        <v>0</v>
      </c>
      <c r="BR158" s="487" t="str">
        <f t="shared" si="43"/>
        <v/>
      </c>
      <c r="BS158" s="487">
        <f t="shared" si="43"/>
        <v>0</v>
      </c>
      <c r="BT158" s="487">
        <f t="shared" si="43"/>
        <v>0</v>
      </c>
      <c r="BU158" s="487" t="str">
        <f t="shared" si="43"/>
        <v/>
      </c>
      <c r="BV158" s="487" t="str">
        <f t="shared" si="43"/>
        <v/>
      </c>
      <c r="BW158" s="487" t="str">
        <f t="shared" si="43"/>
        <v/>
      </c>
      <c r="BX158" s="487" t="str">
        <f t="shared" si="43"/>
        <v/>
      </c>
      <c r="BY158" s="487" t="str">
        <f t="shared" si="43"/>
        <v/>
      </c>
      <c r="BZ158" s="487" t="str">
        <f t="shared" si="43"/>
        <v/>
      </c>
      <c r="CA158" s="489" t="str">
        <f t="shared" si="41"/>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ref="AF159:AU174" si="45">AF158</f>
        <v>0</v>
      </c>
      <c r="AG159" s="487">
        <f t="shared" si="45"/>
        <v>0</v>
      </c>
      <c r="AH159" s="487">
        <f t="shared" si="45"/>
        <v>-1</v>
      </c>
      <c r="AI159" s="487">
        <f t="shared" si="45"/>
        <v>0</v>
      </c>
      <c r="AJ159" s="487">
        <f t="shared" si="45"/>
        <v>-1</v>
      </c>
      <c r="AK159" s="487">
        <f t="shared" si="45"/>
        <v>-1</v>
      </c>
      <c r="AL159" s="487">
        <f t="shared" si="45"/>
        <v>0</v>
      </c>
      <c r="AM159" s="487">
        <f t="shared" si="45"/>
        <v>-1</v>
      </c>
      <c r="AN159" s="487">
        <f t="shared" si="45"/>
        <v>-1</v>
      </c>
      <c r="AO159" s="487">
        <f t="shared" si="45"/>
        <v>0</v>
      </c>
      <c r="AP159" s="487">
        <f t="shared" si="45"/>
        <v>0</v>
      </c>
      <c r="AQ159" s="487">
        <f t="shared" si="45"/>
        <v>0</v>
      </c>
      <c r="AR159" s="487">
        <f t="shared" si="45"/>
        <v>0</v>
      </c>
      <c r="AS159" s="487">
        <f t="shared" si="45"/>
        <v>0</v>
      </c>
      <c r="AT159" s="487">
        <f t="shared" si="45"/>
        <v>0</v>
      </c>
      <c r="AU159" s="493">
        <f t="shared" si="45"/>
        <v>0</v>
      </c>
      <c r="AV159" s="488" t="str">
        <f t="shared" si="42"/>
        <v/>
      </c>
      <c r="AW159" s="487" t="str">
        <f t="shared" si="42"/>
        <v/>
      </c>
      <c r="AX159" s="487">
        <f t="shared" si="42"/>
        <v>0</v>
      </c>
      <c r="AY159" s="487" t="str">
        <f t="shared" si="42"/>
        <v/>
      </c>
      <c r="AZ159" s="487">
        <f t="shared" si="42"/>
        <v>0</v>
      </c>
      <c r="BA159" s="487">
        <f t="shared" si="42"/>
        <v>0</v>
      </c>
      <c r="BB159" s="487" t="str">
        <f t="shared" si="42"/>
        <v/>
      </c>
      <c r="BC159" s="487">
        <f t="shared" si="42"/>
        <v>0</v>
      </c>
      <c r="BD159" s="487">
        <f t="shared" si="42"/>
        <v>0</v>
      </c>
      <c r="BE159" s="487" t="str">
        <f t="shared" si="42"/>
        <v/>
      </c>
      <c r="BF159" s="487" t="str">
        <f t="shared" si="42"/>
        <v/>
      </c>
      <c r="BG159" s="487" t="str">
        <f t="shared" si="42"/>
        <v/>
      </c>
      <c r="BH159" s="487" t="str">
        <f t="shared" si="42"/>
        <v/>
      </c>
      <c r="BI159" s="487" t="str">
        <f t="shared" si="42"/>
        <v/>
      </c>
      <c r="BJ159" s="487" t="str">
        <f t="shared" si="42"/>
        <v/>
      </c>
      <c r="BK159" s="489" t="str">
        <f t="shared" si="40"/>
        <v/>
      </c>
      <c r="BL159" s="495" t="str">
        <f t="shared" si="43"/>
        <v/>
      </c>
      <c r="BM159" s="487" t="str">
        <f t="shared" si="43"/>
        <v/>
      </c>
      <c r="BN159" s="487">
        <f t="shared" si="43"/>
        <v>0</v>
      </c>
      <c r="BO159" s="487" t="str">
        <f t="shared" si="43"/>
        <v/>
      </c>
      <c r="BP159" s="487">
        <f t="shared" si="43"/>
        <v>0</v>
      </c>
      <c r="BQ159" s="487">
        <f t="shared" si="43"/>
        <v>0</v>
      </c>
      <c r="BR159" s="487" t="str">
        <f t="shared" si="43"/>
        <v/>
      </c>
      <c r="BS159" s="487">
        <f t="shared" si="43"/>
        <v>0</v>
      </c>
      <c r="BT159" s="487">
        <f t="shared" si="43"/>
        <v>0</v>
      </c>
      <c r="BU159" s="487" t="str">
        <f t="shared" si="43"/>
        <v/>
      </c>
      <c r="BV159" s="487" t="str">
        <f t="shared" si="43"/>
        <v/>
      </c>
      <c r="BW159" s="487" t="str">
        <f t="shared" si="43"/>
        <v/>
      </c>
      <c r="BX159" s="487" t="str">
        <f t="shared" si="43"/>
        <v/>
      </c>
      <c r="BY159" s="487" t="str">
        <f t="shared" si="43"/>
        <v/>
      </c>
      <c r="BZ159" s="487" t="str">
        <f t="shared" si="43"/>
        <v/>
      </c>
      <c r="CA159" s="489" t="str">
        <f t="shared" si="41"/>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45"/>
        <v>0</v>
      </c>
      <c r="AG160" s="487">
        <f t="shared" si="45"/>
        <v>0</v>
      </c>
      <c r="AH160" s="487">
        <f t="shared" si="45"/>
        <v>-1</v>
      </c>
      <c r="AI160" s="487">
        <f t="shared" si="45"/>
        <v>0</v>
      </c>
      <c r="AJ160" s="487">
        <f t="shared" si="45"/>
        <v>-1</v>
      </c>
      <c r="AK160" s="487">
        <f t="shared" si="45"/>
        <v>-1</v>
      </c>
      <c r="AL160" s="487">
        <f t="shared" si="45"/>
        <v>0</v>
      </c>
      <c r="AM160" s="487">
        <f t="shared" si="45"/>
        <v>-1</v>
      </c>
      <c r="AN160" s="487">
        <f t="shared" si="45"/>
        <v>-1</v>
      </c>
      <c r="AO160" s="487">
        <f t="shared" si="45"/>
        <v>0</v>
      </c>
      <c r="AP160" s="487">
        <f t="shared" si="45"/>
        <v>0</v>
      </c>
      <c r="AQ160" s="487">
        <f t="shared" si="45"/>
        <v>0</v>
      </c>
      <c r="AR160" s="487">
        <f t="shared" si="45"/>
        <v>0</v>
      </c>
      <c r="AS160" s="487">
        <f t="shared" si="45"/>
        <v>0</v>
      </c>
      <c r="AT160" s="487">
        <f t="shared" si="45"/>
        <v>0</v>
      </c>
      <c r="AU160" s="493">
        <f t="shared" si="45"/>
        <v>0</v>
      </c>
      <c r="AV160" s="488" t="str">
        <f t="shared" si="42"/>
        <v/>
      </c>
      <c r="AW160" s="487" t="str">
        <f t="shared" si="42"/>
        <v/>
      </c>
      <c r="AX160" s="487">
        <f t="shared" si="42"/>
        <v>0</v>
      </c>
      <c r="AY160" s="487" t="str">
        <f t="shared" si="42"/>
        <v/>
      </c>
      <c r="AZ160" s="487">
        <f t="shared" si="42"/>
        <v>0</v>
      </c>
      <c r="BA160" s="487">
        <f t="shared" si="42"/>
        <v>0</v>
      </c>
      <c r="BB160" s="487" t="str">
        <f t="shared" si="42"/>
        <v/>
      </c>
      <c r="BC160" s="487">
        <f t="shared" si="42"/>
        <v>0</v>
      </c>
      <c r="BD160" s="487">
        <f t="shared" si="42"/>
        <v>0</v>
      </c>
      <c r="BE160" s="487" t="str">
        <f t="shared" si="42"/>
        <v/>
      </c>
      <c r="BF160" s="487" t="str">
        <f t="shared" si="42"/>
        <v/>
      </c>
      <c r="BG160" s="487" t="str">
        <f t="shared" si="42"/>
        <v/>
      </c>
      <c r="BH160" s="487" t="str">
        <f t="shared" si="42"/>
        <v/>
      </c>
      <c r="BI160" s="487" t="str">
        <f t="shared" si="42"/>
        <v/>
      </c>
      <c r="BJ160" s="487" t="str">
        <f t="shared" si="42"/>
        <v/>
      </c>
      <c r="BK160" s="489" t="str">
        <f t="shared" si="40"/>
        <v/>
      </c>
      <c r="BL160" s="495" t="str">
        <f t="shared" si="43"/>
        <v/>
      </c>
      <c r="BM160" s="487" t="str">
        <f t="shared" si="43"/>
        <v/>
      </c>
      <c r="BN160" s="487">
        <f t="shared" si="43"/>
        <v>0</v>
      </c>
      <c r="BO160" s="487" t="str">
        <f t="shared" si="43"/>
        <v/>
      </c>
      <c r="BP160" s="487">
        <f t="shared" si="43"/>
        <v>0</v>
      </c>
      <c r="BQ160" s="487">
        <f t="shared" si="43"/>
        <v>0</v>
      </c>
      <c r="BR160" s="487" t="str">
        <f t="shared" si="43"/>
        <v/>
      </c>
      <c r="BS160" s="487">
        <f t="shared" si="43"/>
        <v>0</v>
      </c>
      <c r="BT160" s="487">
        <f t="shared" si="43"/>
        <v>0</v>
      </c>
      <c r="BU160" s="487" t="str">
        <f t="shared" si="43"/>
        <v/>
      </c>
      <c r="BV160" s="487" t="str">
        <f t="shared" si="43"/>
        <v/>
      </c>
      <c r="BW160" s="487" t="str">
        <f t="shared" si="43"/>
        <v/>
      </c>
      <c r="BX160" s="487" t="str">
        <f t="shared" si="43"/>
        <v/>
      </c>
      <c r="BY160" s="487" t="str">
        <f t="shared" si="43"/>
        <v/>
      </c>
      <c r="BZ160" s="487" t="str">
        <f t="shared" si="43"/>
        <v/>
      </c>
      <c r="CA160" s="489" t="str">
        <f t="shared" si="41"/>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si="45"/>
        <v>0</v>
      </c>
      <c r="AG161" s="487">
        <f t="shared" si="45"/>
        <v>0</v>
      </c>
      <c r="AH161" s="487">
        <f t="shared" si="45"/>
        <v>-1</v>
      </c>
      <c r="AI161" s="487">
        <f t="shared" si="45"/>
        <v>0</v>
      </c>
      <c r="AJ161" s="487">
        <f t="shared" si="45"/>
        <v>-1</v>
      </c>
      <c r="AK161" s="487">
        <f t="shared" si="45"/>
        <v>-1</v>
      </c>
      <c r="AL161" s="487">
        <f t="shared" si="45"/>
        <v>0</v>
      </c>
      <c r="AM161" s="487">
        <f t="shared" si="45"/>
        <v>-1</v>
      </c>
      <c r="AN161" s="487">
        <f t="shared" si="45"/>
        <v>-1</v>
      </c>
      <c r="AO161" s="487">
        <f t="shared" si="45"/>
        <v>0</v>
      </c>
      <c r="AP161" s="487">
        <f t="shared" si="45"/>
        <v>0</v>
      </c>
      <c r="AQ161" s="487">
        <f t="shared" si="45"/>
        <v>0</v>
      </c>
      <c r="AR161" s="487">
        <f t="shared" si="45"/>
        <v>0</v>
      </c>
      <c r="AS161" s="487">
        <f t="shared" si="45"/>
        <v>0</v>
      </c>
      <c r="AT161" s="487">
        <f t="shared" si="45"/>
        <v>0</v>
      </c>
      <c r="AU161" s="493">
        <f t="shared" si="45"/>
        <v>0</v>
      </c>
      <c r="AV161" s="488" t="str">
        <f t="shared" si="42"/>
        <v/>
      </c>
      <c r="AW161" s="487" t="str">
        <f t="shared" si="42"/>
        <v/>
      </c>
      <c r="AX161" s="487">
        <f t="shared" si="42"/>
        <v>0</v>
      </c>
      <c r="AY161" s="487" t="str">
        <f t="shared" si="42"/>
        <v/>
      </c>
      <c r="AZ161" s="487">
        <f t="shared" si="42"/>
        <v>0</v>
      </c>
      <c r="BA161" s="487">
        <f t="shared" si="42"/>
        <v>0</v>
      </c>
      <c r="BB161" s="487" t="str">
        <f t="shared" si="42"/>
        <v/>
      </c>
      <c r="BC161" s="487">
        <f t="shared" si="42"/>
        <v>0</v>
      </c>
      <c r="BD161" s="487">
        <f t="shared" si="42"/>
        <v>0</v>
      </c>
      <c r="BE161" s="487" t="str">
        <f t="shared" si="42"/>
        <v/>
      </c>
      <c r="BF161" s="487" t="str">
        <f t="shared" si="42"/>
        <v/>
      </c>
      <c r="BG161" s="487" t="str">
        <f t="shared" si="42"/>
        <v/>
      </c>
      <c r="BH161" s="487" t="str">
        <f t="shared" si="42"/>
        <v/>
      </c>
      <c r="BI161" s="487" t="str">
        <f t="shared" si="42"/>
        <v/>
      </c>
      <c r="BJ161" s="487" t="str">
        <f t="shared" si="42"/>
        <v/>
      </c>
      <c r="BK161" s="489" t="str">
        <f t="shared" si="40"/>
        <v/>
      </c>
      <c r="BL161" s="495" t="str">
        <f t="shared" si="43"/>
        <v/>
      </c>
      <c r="BM161" s="487" t="str">
        <f t="shared" si="43"/>
        <v/>
      </c>
      <c r="BN161" s="487">
        <f t="shared" si="43"/>
        <v>0</v>
      </c>
      <c r="BO161" s="487" t="str">
        <f t="shared" si="43"/>
        <v/>
      </c>
      <c r="BP161" s="487">
        <f t="shared" si="43"/>
        <v>0</v>
      </c>
      <c r="BQ161" s="487">
        <f t="shared" si="43"/>
        <v>0</v>
      </c>
      <c r="BR161" s="487" t="str">
        <f t="shared" si="43"/>
        <v/>
      </c>
      <c r="BS161" s="487">
        <f t="shared" si="43"/>
        <v>0</v>
      </c>
      <c r="BT161" s="487">
        <f t="shared" si="43"/>
        <v>0</v>
      </c>
      <c r="BU161" s="487" t="str">
        <f t="shared" si="43"/>
        <v/>
      </c>
      <c r="BV161" s="487" t="str">
        <f t="shared" si="43"/>
        <v/>
      </c>
      <c r="BW161" s="487" t="str">
        <f t="shared" si="43"/>
        <v/>
      </c>
      <c r="BX161" s="487" t="str">
        <f t="shared" si="43"/>
        <v/>
      </c>
      <c r="BY161" s="487" t="str">
        <f t="shared" si="43"/>
        <v/>
      </c>
      <c r="BZ161" s="487" t="str">
        <f t="shared" si="43"/>
        <v/>
      </c>
      <c r="CA161" s="489" t="str">
        <f t="shared" si="41"/>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5"/>
        <v>0</v>
      </c>
      <c r="AG162" s="487">
        <f t="shared" si="45"/>
        <v>0</v>
      </c>
      <c r="AH162" s="487">
        <f t="shared" si="45"/>
        <v>-1</v>
      </c>
      <c r="AI162" s="487">
        <f t="shared" si="45"/>
        <v>0</v>
      </c>
      <c r="AJ162" s="487">
        <f t="shared" si="45"/>
        <v>-1</v>
      </c>
      <c r="AK162" s="487">
        <f t="shared" si="45"/>
        <v>-1</v>
      </c>
      <c r="AL162" s="487">
        <f t="shared" si="45"/>
        <v>0</v>
      </c>
      <c r="AM162" s="487">
        <f t="shared" si="45"/>
        <v>-1</v>
      </c>
      <c r="AN162" s="487">
        <f t="shared" si="45"/>
        <v>-1</v>
      </c>
      <c r="AO162" s="487">
        <f t="shared" si="45"/>
        <v>0</v>
      </c>
      <c r="AP162" s="487">
        <f t="shared" si="45"/>
        <v>0</v>
      </c>
      <c r="AQ162" s="487">
        <f t="shared" si="45"/>
        <v>0</v>
      </c>
      <c r="AR162" s="487">
        <f t="shared" si="45"/>
        <v>0</v>
      </c>
      <c r="AS162" s="487">
        <f t="shared" si="45"/>
        <v>0</v>
      </c>
      <c r="AT162" s="487">
        <f t="shared" si="45"/>
        <v>0</v>
      </c>
      <c r="AU162" s="493">
        <f t="shared" si="45"/>
        <v>0</v>
      </c>
      <c r="AV162" s="488" t="str">
        <f t="shared" si="42"/>
        <v/>
      </c>
      <c r="AW162" s="487" t="str">
        <f t="shared" si="42"/>
        <v/>
      </c>
      <c r="AX162" s="487">
        <f t="shared" si="42"/>
        <v>0</v>
      </c>
      <c r="AY162" s="487" t="str">
        <f t="shared" si="42"/>
        <v/>
      </c>
      <c r="AZ162" s="487">
        <f t="shared" si="42"/>
        <v>0</v>
      </c>
      <c r="BA162" s="487">
        <f t="shared" si="42"/>
        <v>0</v>
      </c>
      <c r="BB162" s="487" t="str">
        <f t="shared" si="42"/>
        <v/>
      </c>
      <c r="BC162" s="487">
        <f t="shared" si="42"/>
        <v>0</v>
      </c>
      <c r="BD162" s="487">
        <f t="shared" si="42"/>
        <v>0</v>
      </c>
      <c r="BE162" s="487" t="str">
        <f t="shared" si="42"/>
        <v/>
      </c>
      <c r="BF162" s="487" t="str">
        <f t="shared" si="42"/>
        <v/>
      </c>
      <c r="BG162" s="487" t="str">
        <f t="shared" si="42"/>
        <v/>
      </c>
      <c r="BH162" s="487" t="str">
        <f t="shared" si="42"/>
        <v/>
      </c>
      <c r="BI162" s="487" t="str">
        <f t="shared" si="42"/>
        <v/>
      </c>
      <c r="BJ162" s="487" t="str">
        <f t="shared" si="42"/>
        <v/>
      </c>
      <c r="BK162" s="489" t="str">
        <f t="shared" si="40"/>
        <v/>
      </c>
      <c r="BL162" s="495" t="str">
        <f t="shared" si="43"/>
        <v/>
      </c>
      <c r="BM162" s="487" t="str">
        <f t="shared" si="43"/>
        <v/>
      </c>
      <c r="BN162" s="487">
        <f t="shared" si="43"/>
        <v>0</v>
      </c>
      <c r="BO162" s="487" t="str">
        <f t="shared" si="43"/>
        <v/>
      </c>
      <c r="BP162" s="487">
        <f t="shared" si="43"/>
        <v>0</v>
      </c>
      <c r="BQ162" s="487">
        <f t="shared" si="43"/>
        <v>0</v>
      </c>
      <c r="BR162" s="487" t="str">
        <f t="shared" si="43"/>
        <v/>
      </c>
      <c r="BS162" s="487">
        <f t="shared" si="43"/>
        <v>0</v>
      </c>
      <c r="BT162" s="487">
        <f t="shared" si="43"/>
        <v>0</v>
      </c>
      <c r="BU162" s="487" t="str">
        <f t="shared" si="43"/>
        <v/>
      </c>
      <c r="BV162" s="487" t="str">
        <f t="shared" si="43"/>
        <v/>
      </c>
      <c r="BW162" s="487" t="str">
        <f t="shared" si="43"/>
        <v/>
      </c>
      <c r="BX162" s="487" t="str">
        <f t="shared" si="43"/>
        <v/>
      </c>
      <c r="BY162" s="487" t="str">
        <f t="shared" si="43"/>
        <v/>
      </c>
      <c r="BZ162" s="487" t="str">
        <f t="shared" si="43"/>
        <v/>
      </c>
      <c r="CA162" s="489" t="str">
        <f t="shared" si="41"/>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5"/>
        <v>0</v>
      </c>
      <c r="AG163" s="487">
        <f t="shared" si="45"/>
        <v>0</v>
      </c>
      <c r="AH163" s="487">
        <f t="shared" si="45"/>
        <v>-1</v>
      </c>
      <c r="AI163" s="487">
        <f t="shared" si="45"/>
        <v>0</v>
      </c>
      <c r="AJ163" s="487">
        <f t="shared" si="45"/>
        <v>-1</v>
      </c>
      <c r="AK163" s="487">
        <f t="shared" si="45"/>
        <v>-1</v>
      </c>
      <c r="AL163" s="487">
        <f t="shared" si="45"/>
        <v>0</v>
      </c>
      <c r="AM163" s="487">
        <f t="shared" si="45"/>
        <v>-1</v>
      </c>
      <c r="AN163" s="487">
        <f t="shared" si="45"/>
        <v>-1</v>
      </c>
      <c r="AO163" s="487">
        <f t="shared" si="45"/>
        <v>0</v>
      </c>
      <c r="AP163" s="487">
        <f t="shared" si="45"/>
        <v>0</v>
      </c>
      <c r="AQ163" s="487">
        <f t="shared" si="45"/>
        <v>0</v>
      </c>
      <c r="AR163" s="487">
        <f t="shared" si="45"/>
        <v>0</v>
      </c>
      <c r="AS163" s="487">
        <f t="shared" si="45"/>
        <v>0</v>
      </c>
      <c r="AT163" s="487">
        <f t="shared" si="45"/>
        <v>0</v>
      </c>
      <c r="AU163" s="493">
        <f t="shared" si="45"/>
        <v>0</v>
      </c>
      <c r="AV163" s="488" t="str">
        <f t="shared" si="42"/>
        <v/>
      </c>
      <c r="AW163" s="487" t="str">
        <f t="shared" si="42"/>
        <v/>
      </c>
      <c r="AX163" s="487">
        <f t="shared" si="42"/>
        <v>0</v>
      </c>
      <c r="AY163" s="487" t="str">
        <f t="shared" si="42"/>
        <v/>
      </c>
      <c r="AZ163" s="487">
        <f t="shared" si="42"/>
        <v>0</v>
      </c>
      <c r="BA163" s="487">
        <f t="shared" si="42"/>
        <v>0</v>
      </c>
      <c r="BB163" s="487" t="str">
        <f t="shared" si="42"/>
        <v/>
      </c>
      <c r="BC163" s="487">
        <f t="shared" si="42"/>
        <v>0</v>
      </c>
      <c r="BD163" s="487">
        <f t="shared" si="42"/>
        <v>0</v>
      </c>
      <c r="BE163" s="487" t="str">
        <f t="shared" si="42"/>
        <v/>
      </c>
      <c r="BF163" s="487" t="str">
        <f t="shared" si="42"/>
        <v/>
      </c>
      <c r="BG163" s="487" t="str">
        <f t="shared" si="42"/>
        <v/>
      </c>
      <c r="BH163" s="487" t="str">
        <f t="shared" si="42"/>
        <v/>
      </c>
      <c r="BI163" s="487" t="str">
        <f t="shared" si="42"/>
        <v/>
      </c>
      <c r="BJ163" s="487" t="str">
        <f t="shared" si="42"/>
        <v/>
      </c>
      <c r="BK163" s="489" t="str">
        <f t="shared" si="40"/>
        <v/>
      </c>
      <c r="BL163" s="495" t="str">
        <f t="shared" si="43"/>
        <v/>
      </c>
      <c r="BM163" s="487" t="str">
        <f t="shared" si="43"/>
        <v/>
      </c>
      <c r="BN163" s="487">
        <f t="shared" si="43"/>
        <v>0</v>
      </c>
      <c r="BO163" s="487" t="str">
        <f t="shared" si="43"/>
        <v/>
      </c>
      <c r="BP163" s="487">
        <f t="shared" si="43"/>
        <v>0</v>
      </c>
      <c r="BQ163" s="487">
        <f t="shared" si="43"/>
        <v>0</v>
      </c>
      <c r="BR163" s="487" t="str">
        <f t="shared" si="43"/>
        <v/>
      </c>
      <c r="BS163" s="487">
        <f t="shared" si="43"/>
        <v>0</v>
      </c>
      <c r="BT163" s="487">
        <f t="shared" si="43"/>
        <v>0</v>
      </c>
      <c r="BU163" s="487" t="str">
        <f t="shared" si="43"/>
        <v/>
      </c>
      <c r="BV163" s="487" t="str">
        <f t="shared" si="43"/>
        <v/>
      </c>
      <c r="BW163" s="487" t="str">
        <f t="shared" si="43"/>
        <v/>
      </c>
      <c r="BX163" s="487" t="str">
        <f t="shared" si="43"/>
        <v/>
      </c>
      <c r="BY163" s="487" t="str">
        <f t="shared" si="43"/>
        <v/>
      </c>
      <c r="BZ163" s="487" t="str">
        <f t="shared" si="43"/>
        <v/>
      </c>
      <c r="CA163" s="489" t="str">
        <f t="shared" si="41"/>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5"/>
        <v>0</v>
      </c>
      <c r="AG164" s="487">
        <f t="shared" si="45"/>
        <v>0</v>
      </c>
      <c r="AH164" s="487">
        <f t="shared" si="45"/>
        <v>-1</v>
      </c>
      <c r="AI164" s="487">
        <f t="shared" si="45"/>
        <v>0</v>
      </c>
      <c r="AJ164" s="487">
        <f t="shared" si="45"/>
        <v>-1</v>
      </c>
      <c r="AK164" s="487">
        <f t="shared" si="45"/>
        <v>-1</v>
      </c>
      <c r="AL164" s="487">
        <f t="shared" si="45"/>
        <v>0</v>
      </c>
      <c r="AM164" s="487">
        <f t="shared" si="45"/>
        <v>-1</v>
      </c>
      <c r="AN164" s="487">
        <f t="shared" si="45"/>
        <v>-1</v>
      </c>
      <c r="AO164" s="487">
        <f t="shared" si="45"/>
        <v>0</v>
      </c>
      <c r="AP164" s="487">
        <f t="shared" si="45"/>
        <v>0</v>
      </c>
      <c r="AQ164" s="487">
        <f t="shared" si="45"/>
        <v>0</v>
      </c>
      <c r="AR164" s="487">
        <f t="shared" si="45"/>
        <v>0</v>
      </c>
      <c r="AS164" s="487">
        <f t="shared" si="45"/>
        <v>0</v>
      </c>
      <c r="AT164" s="487">
        <f t="shared" si="45"/>
        <v>0</v>
      </c>
      <c r="AU164" s="493">
        <f t="shared" si="45"/>
        <v>0</v>
      </c>
      <c r="AV164" s="488" t="str">
        <f t="shared" si="42"/>
        <v/>
      </c>
      <c r="AW164" s="487" t="str">
        <f t="shared" si="42"/>
        <v/>
      </c>
      <c r="AX164" s="487">
        <f t="shared" si="42"/>
        <v>0</v>
      </c>
      <c r="AY164" s="487" t="str">
        <f t="shared" si="42"/>
        <v/>
      </c>
      <c r="AZ164" s="487">
        <f t="shared" si="42"/>
        <v>0</v>
      </c>
      <c r="BA164" s="487">
        <f t="shared" si="42"/>
        <v>0</v>
      </c>
      <c r="BB164" s="487" t="str">
        <f t="shared" si="42"/>
        <v/>
      </c>
      <c r="BC164" s="487">
        <f t="shared" si="42"/>
        <v>0</v>
      </c>
      <c r="BD164" s="487">
        <f t="shared" si="42"/>
        <v>0</v>
      </c>
      <c r="BE164" s="487" t="str">
        <f t="shared" si="42"/>
        <v/>
      </c>
      <c r="BF164" s="487" t="str">
        <f t="shared" si="42"/>
        <v/>
      </c>
      <c r="BG164" s="487" t="str">
        <f t="shared" si="42"/>
        <v/>
      </c>
      <c r="BH164" s="487" t="str">
        <f t="shared" si="42"/>
        <v/>
      </c>
      <c r="BI164" s="487" t="str">
        <f t="shared" si="42"/>
        <v/>
      </c>
      <c r="BJ164" s="487" t="str">
        <f t="shared" si="42"/>
        <v/>
      </c>
      <c r="BK164" s="489" t="str">
        <f t="shared" si="40"/>
        <v/>
      </c>
      <c r="BL164" s="495" t="str">
        <f t="shared" si="43"/>
        <v/>
      </c>
      <c r="BM164" s="487" t="str">
        <f t="shared" si="43"/>
        <v/>
      </c>
      <c r="BN164" s="487">
        <f t="shared" si="43"/>
        <v>0</v>
      </c>
      <c r="BO164" s="487" t="str">
        <f t="shared" si="43"/>
        <v/>
      </c>
      <c r="BP164" s="487">
        <f t="shared" si="43"/>
        <v>0</v>
      </c>
      <c r="BQ164" s="487">
        <f t="shared" si="43"/>
        <v>0</v>
      </c>
      <c r="BR164" s="487" t="str">
        <f t="shared" si="43"/>
        <v/>
      </c>
      <c r="BS164" s="487">
        <f t="shared" si="43"/>
        <v>0</v>
      </c>
      <c r="BT164" s="487">
        <f t="shared" si="43"/>
        <v>0</v>
      </c>
      <c r="BU164" s="487" t="str">
        <f t="shared" si="43"/>
        <v/>
      </c>
      <c r="BV164" s="487" t="str">
        <f t="shared" si="43"/>
        <v/>
      </c>
      <c r="BW164" s="487" t="str">
        <f t="shared" si="43"/>
        <v/>
      </c>
      <c r="BX164" s="487" t="str">
        <f t="shared" si="43"/>
        <v/>
      </c>
      <c r="BY164" s="487" t="str">
        <f t="shared" si="43"/>
        <v/>
      </c>
      <c r="BZ164" s="487" t="str">
        <f t="shared" si="43"/>
        <v/>
      </c>
      <c r="CA164" s="489" t="str">
        <f t="shared" si="41"/>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5"/>
        <v>0</v>
      </c>
      <c r="AG165" s="487">
        <f t="shared" si="45"/>
        <v>0</v>
      </c>
      <c r="AH165" s="487">
        <f t="shared" si="45"/>
        <v>-1</v>
      </c>
      <c r="AI165" s="487">
        <f t="shared" si="45"/>
        <v>0</v>
      </c>
      <c r="AJ165" s="487">
        <f t="shared" si="45"/>
        <v>-1</v>
      </c>
      <c r="AK165" s="487">
        <f t="shared" si="45"/>
        <v>-1</v>
      </c>
      <c r="AL165" s="487">
        <f t="shared" si="45"/>
        <v>0</v>
      </c>
      <c r="AM165" s="487">
        <f t="shared" si="45"/>
        <v>-1</v>
      </c>
      <c r="AN165" s="487">
        <f t="shared" si="45"/>
        <v>-1</v>
      </c>
      <c r="AO165" s="487">
        <f t="shared" si="45"/>
        <v>0</v>
      </c>
      <c r="AP165" s="487">
        <f t="shared" si="45"/>
        <v>0</v>
      </c>
      <c r="AQ165" s="487">
        <f t="shared" si="45"/>
        <v>0</v>
      </c>
      <c r="AR165" s="487">
        <f t="shared" si="45"/>
        <v>0</v>
      </c>
      <c r="AS165" s="487">
        <f t="shared" si="45"/>
        <v>0</v>
      </c>
      <c r="AT165" s="487">
        <f t="shared" si="45"/>
        <v>0</v>
      </c>
      <c r="AU165" s="493">
        <f t="shared" si="45"/>
        <v>0</v>
      </c>
      <c r="AV165" s="488" t="str">
        <f t="shared" si="42"/>
        <v/>
      </c>
      <c r="AW165" s="487" t="str">
        <f t="shared" si="42"/>
        <v/>
      </c>
      <c r="AX165" s="487">
        <f t="shared" si="42"/>
        <v>0</v>
      </c>
      <c r="AY165" s="487" t="str">
        <f t="shared" si="42"/>
        <v/>
      </c>
      <c r="AZ165" s="487">
        <f t="shared" si="42"/>
        <v>0</v>
      </c>
      <c r="BA165" s="487">
        <f t="shared" si="42"/>
        <v>0</v>
      </c>
      <c r="BB165" s="487" t="str">
        <f t="shared" si="42"/>
        <v/>
      </c>
      <c r="BC165" s="487">
        <f t="shared" si="42"/>
        <v>0</v>
      </c>
      <c r="BD165" s="487">
        <f t="shared" si="42"/>
        <v>0</v>
      </c>
      <c r="BE165" s="487" t="str">
        <f t="shared" si="42"/>
        <v/>
      </c>
      <c r="BF165" s="487" t="str">
        <f t="shared" si="42"/>
        <v/>
      </c>
      <c r="BG165" s="487" t="str">
        <f t="shared" si="42"/>
        <v/>
      </c>
      <c r="BH165" s="487" t="str">
        <f t="shared" si="42"/>
        <v/>
      </c>
      <c r="BI165" s="487" t="str">
        <f t="shared" si="42"/>
        <v/>
      </c>
      <c r="BJ165" s="487" t="str">
        <f t="shared" si="42"/>
        <v/>
      </c>
      <c r="BK165" s="489" t="str">
        <f t="shared" si="40"/>
        <v/>
      </c>
      <c r="BL165" s="495" t="str">
        <f t="shared" si="43"/>
        <v/>
      </c>
      <c r="BM165" s="487" t="str">
        <f t="shared" si="43"/>
        <v/>
      </c>
      <c r="BN165" s="487">
        <f t="shared" si="43"/>
        <v>0</v>
      </c>
      <c r="BO165" s="487" t="str">
        <f t="shared" si="43"/>
        <v/>
      </c>
      <c r="BP165" s="487">
        <f t="shared" si="43"/>
        <v>0</v>
      </c>
      <c r="BQ165" s="487">
        <f t="shared" si="43"/>
        <v>0</v>
      </c>
      <c r="BR165" s="487" t="str">
        <f t="shared" si="43"/>
        <v/>
      </c>
      <c r="BS165" s="487">
        <f t="shared" si="43"/>
        <v>0</v>
      </c>
      <c r="BT165" s="487">
        <f t="shared" si="43"/>
        <v>0</v>
      </c>
      <c r="BU165" s="487" t="str">
        <f t="shared" si="43"/>
        <v/>
      </c>
      <c r="BV165" s="487" t="str">
        <f t="shared" si="43"/>
        <v/>
      </c>
      <c r="BW165" s="487" t="str">
        <f t="shared" si="43"/>
        <v/>
      </c>
      <c r="BX165" s="487" t="str">
        <f t="shared" si="43"/>
        <v/>
      </c>
      <c r="BY165" s="487" t="str">
        <f t="shared" si="43"/>
        <v/>
      </c>
      <c r="BZ165" s="487" t="str">
        <f t="shared" si="43"/>
        <v/>
      </c>
      <c r="CA165" s="489" t="str">
        <f t="shared" si="41"/>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5"/>
        <v>0</v>
      </c>
      <c r="AG166" s="487">
        <f t="shared" si="45"/>
        <v>0</v>
      </c>
      <c r="AH166" s="487">
        <f t="shared" si="45"/>
        <v>-1</v>
      </c>
      <c r="AI166" s="487">
        <f t="shared" si="45"/>
        <v>0</v>
      </c>
      <c r="AJ166" s="487">
        <f t="shared" si="45"/>
        <v>-1</v>
      </c>
      <c r="AK166" s="487">
        <f t="shared" si="45"/>
        <v>-1</v>
      </c>
      <c r="AL166" s="487">
        <f t="shared" si="45"/>
        <v>0</v>
      </c>
      <c r="AM166" s="487">
        <f t="shared" si="45"/>
        <v>-1</v>
      </c>
      <c r="AN166" s="487">
        <f t="shared" si="45"/>
        <v>-1</v>
      </c>
      <c r="AO166" s="487">
        <f t="shared" si="45"/>
        <v>0</v>
      </c>
      <c r="AP166" s="487">
        <f t="shared" si="45"/>
        <v>0</v>
      </c>
      <c r="AQ166" s="487">
        <f t="shared" si="45"/>
        <v>0</v>
      </c>
      <c r="AR166" s="487">
        <f t="shared" si="45"/>
        <v>0</v>
      </c>
      <c r="AS166" s="487">
        <f t="shared" si="45"/>
        <v>0</v>
      </c>
      <c r="AT166" s="487">
        <f t="shared" si="45"/>
        <v>0</v>
      </c>
      <c r="AU166" s="493">
        <f t="shared" si="45"/>
        <v>0</v>
      </c>
      <c r="AV166" s="488" t="str">
        <f t="shared" si="42"/>
        <v/>
      </c>
      <c r="AW166" s="487" t="str">
        <f t="shared" si="42"/>
        <v/>
      </c>
      <c r="AX166" s="487">
        <f t="shared" si="42"/>
        <v>0</v>
      </c>
      <c r="AY166" s="487" t="str">
        <f t="shared" si="42"/>
        <v/>
      </c>
      <c r="AZ166" s="487">
        <f t="shared" si="42"/>
        <v>0</v>
      </c>
      <c r="BA166" s="487">
        <f t="shared" si="42"/>
        <v>0</v>
      </c>
      <c r="BB166" s="487" t="str">
        <f t="shared" si="42"/>
        <v/>
      </c>
      <c r="BC166" s="487">
        <f t="shared" si="42"/>
        <v>0</v>
      </c>
      <c r="BD166" s="487">
        <f t="shared" si="42"/>
        <v>0</v>
      </c>
      <c r="BE166" s="487" t="str">
        <f t="shared" si="42"/>
        <v/>
      </c>
      <c r="BF166" s="487" t="str">
        <f t="shared" si="42"/>
        <v/>
      </c>
      <c r="BG166" s="487" t="str">
        <f t="shared" si="42"/>
        <v/>
      </c>
      <c r="BH166" s="487" t="str">
        <f t="shared" si="42"/>
        <v/>
      </c>
      <c r="BI166" s="487" t="str">
        <f t="shared" si="42"/>
        <v/>
      </c>
      <c r="BJ166" s="487" t="str">
        <f t="shared" si="42"/>
        <v/>
      </c>
      <c r="BK166" s="489" t="str">
        <f t="shared" si="40"/>
        <v/>
      </c>
      <c r="BL166" s="495" t="str">
        <f t="shared" si="43"/>
        <v/>
      </c>
      <c r="BM166" s="487" t="str">
        <f t="shared" si="43"/>
        <v/>
      </c>
      <c r="BN166" s="487">
        <f t="shared" si="43"/>
        <v>0</v>
      </c>
      <c r="BO166" s="487" t="str">
        <f t="shared" si="43"/>
        <v/>
      </c>
      <c r="BP166" s="487">
        <f t="shared" si="43"/>
        <v>0</v>
      </c>
      <c r="BQ166" s="487">
        <f t="shared" si="43"/>
        <v>0</v>
      </c>
      <c r="BR166" s="487" t="str">
        <f t="shared" si="43"/>
        <v/>
      </c>
      <c r="BS166" s="487">
        <f t="shared" si="43"/>
        <v>0</v>
      </c>
      <c r="BT166" s="487">
        <f t="shared" si="43"/>
        <v>0</v>
      </c>
      <c r="BU166" s="487" t="str">
        <f t="shared" si="43"/>
        <v/>
      </c>
      <c r="BV166" s="487" t="str">
        <f t="shared" si="43"/>
        <v/>
      </c>
      <c r="BW166" s="487" t="str">
        <f t="shared" si="43"/>
        <v/>
      </c>
      <c r="BX166" s="487" t="str">
        <f t="shared" si="43"/>
        <v/>
      </c>
      <c r="BY166" s="487" t="str">
        <f t="shared" si="43"/>
        <v/>
      </c>
      <c r="BZ166" s="487" t="str">
        <f t="shared" si="43"/>
        <v/>
      </c>
      <c r="CA166" s="489" t="str">
        <f t="shared" si="41"/>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5"/>
        <v>0</v>
      </c>
      <c r="AG167" s="487">
        <f t="shared" si="45"/>
        <v>0</v>
      </c>
      <c r="AH167" s="487">
        <f t="shared" si="45"/>
        <v>-1</v>
      </c>
      <c r="AI167" s="487">
        <f t="shared" si="45"/>
        <v>0</v>
      </c>
      <c r="AJ167" s="487">
        <f t="shared" si="45"/>
        <v>-1</v>
      </c>
      <c r="AK167" s="487">
        <f t="shared" si="45"/>
        <v>-1</v>
      </c>
      <c r="AL167" s="487">
        <f t="shared" si="45"/>
        <v>0</v>
      </c>
      <c r="AM167" s="487">
        <f t="shared" si="45"/>
        <v>-1</v>
      </c>
      <c r="AN167" s="487">
        <f t="shared" si="45"/>
        <v>-1</v>
      </c>
      <c r="AO167" s="487">
        <f t="shared" si="45"/>
        <v>0</v>
      </c>
      <c r="AP167" s="487">
        <f t="shared" si="45"/>
        <v>0</v>
      </c>
      <c r="AQ167" s="487">
        <f t="shared" si="45"/>
        <v>0</v>
      </c>
      <c r="AR167" s="487">
        <f t="shared" si="45"/>
        <v>0</v>
      </c>
      <c r="AS167" s="487">
        <f t="shared" si="45"/>
        <v>0</v>
      </c>
      <c r="AT167" s="487">
        <f t="shared" si="45"/>
        <v>0</v>
      </c>
      <c r="AU167" s="493">
        <f t="shared" si="45"/>
        <v>0</v>
      </c>
      <c r="AV167" s="488" t="str">
        <f t="shared" si="42"/>
        <v/>
      </c>
      <c r="AW167" s="487" t="str">
        <f t="shared" si="42"/>
        <v/>
      </c>
      <c r="AX167" s="487">
        <f t="shared" si="42"/>
        <v>0</v>
      </c>
      <c r="AY167" s="487" t="str">
        <f t="shared" si="42"/>
        <v/>
      </c>
      <c r="AZ167" s="487">
        <f t="shared" si="42"/>
        <v>0</v>
      </c>
      <c r="BA167" s="487">
        <f t="shared" si="42"/>
        <v>0</v>
      </c>
      <c r="BB167" s="487" t="str">
        <f t="shared" si="42"/>
        <v/>
      </c>
      <c r="BC167" s="487">
        <f t="shared" si="42"/>
        <v>0</v>
      </c>
      <c r="BD167" s="487">
        <f t="shared" si="42"/>
        <v>0</v>
      </c>
      <c r="BE167" s="487" t="str">
        <f t="shared" si="42"/>
        <v/>
      </c>
      <c r="BF167" s="487" t="str">
        <f t="shared" si="42"/>
        <v/>
      </c>
      <c r="BG167" s="487" t="str">
        <f t="shared" si="42"/>
        <v/>
      </c>
      <c r="BH167" s="487" t="str">
        <f t="shared" si="42"/>
        <v/>
      </c>
      <c r="BI167" s="487" t="str">
        <f t="shared" si="42"/>
        <v/>
      </c>
      <c r="BJ167" s="487" t="str">
        <f t="shared" si="42"/>
        <v/>
      </c>
      <c r="BK167" s="489" t="str">
        <f t="shared" si="40"/>
        <v/>
      </c>
      <c r="BL167" s="495" t="str">
        <f t="shared" si="43"/>
        <v/>
      </c>
      <c r="BM167" s="487" t="str">
        <f t="shared" si="43"/>
        <v/>
      </c>
      <c r="BN167" s="487">
        <f t="shared" si="43"/>
        <v>0</v>
      </c>
      <c r="BO167" s="487" t="str">
        <f t="shared" si="43"/>
        <v/>
      </c>
      <c r="BP167" s="487">
        <f t="shared" si="43"/>
        <v>0</v>
      </c>
      <c r="BQ167" s="487">
        <f t="shared" si="43"/>
        <v>0</v>
      </c>
      <c r="BR167" s="487" t="str">
        <f t="shared" si="43"/>
        <v/>
      </c>
      <c r="BS167" s="487">
        <f t="shared" si="43"/>
        <v>0</v>
      </c>
      <c r="BT167" s="487">
        <f t="shared" si="43"/>
        <v>0</v>
      </c>
      <c r="BU167" s="487" t="str">
        <f t="shared" si="43"/>
        <v/>
      </c>
      <c r="BV167" s="487" t="str">
        <f t="shared" si="43"/>
        <v/>
      </c>
      <c r="BW167" s="487" t="str">
        <f t="shared" si="43"/>
        <v/>
      </c>
      <c r="BX167" s="487" t="str">
        <f t="shared" si="43"/>
        <v/>
      </c>
      <c r="BY167" s="487" t="str">
        <f t="shared" si="43"/>
        <v/>
      </c>
      <c r="BZ167" s="487" t="str">
        <f t="shared" si="43"/>
        <v/>
      </c>
      <c r="CA167" s="489" t="str">
        <f t="shared" si="41"/>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5"/>
        <v>0</v>
      </c>
      <c r="AG168" s="487">
        <f t="shared" si="45"/>
        <v>0</v>
      </c>
      <c r="AH168" s="487">
        <f t="shared" si="45"/>
        <v>-1</v>
      </c>
      <c r="AI168" s="487">
        <f t="shared" si="45"/>
        <v>0</v>
      </c>
      <c r="AJ168" s="487">
        <f t="shared" si="45"/>
        <v>-1</v>
      </c>
      <c r="AK168" s="487">
        <f t="shared" si="45"/>
        <v>-1</v>
      </c>
      <c r="AL168" s="487">
        <f t="shared" si="45"/>
        <v>0</v>
      </c>
      <c r="AM168" s="487">
        <f t="shared" si="45"/>
        <v>-1</v>
      </c>
      <c r="AN168" s="487">
        <f t="shared" si="45"/>
        <v>-1</v>
      </c>
      <c r="AO168" s="487">
        <f t="shared" si="45"/>
        <v>0</v>
      </c>
      <c r="AP168" s="487">
        <f t="shared" si="45"/>
        <v>0</v>
      </c>
      <c r="AQ168" s="487">
        <f t="shared" si="45"/>
        <v>0</v>
      </c>
      <c r="AR168" s="487">
        <f t="shared" si="45"/>
        <v>0</v>
      </c>
      <c r="AS168" s="487">
        <f t="shared" si="45"/>
        <v>0</v>
      </c>
      <c r="AT168" s="487">
        <f t="shared" si="45"/>
        <v>0</v>
      </c>
      <c r="AU168" s="493">
        <f t="shared" si="45"/>
        <v>0</v>
      </c>
      <c r="AV168" s="488" t="str">
        <f t="shared" si="42"/>
        <v/>
      </c>
      <c r="AW168" s="487" t="str">
        <f t="shared" si="42"/>
        <v/>
      </c>
      <c r="AX168" s="487">
        <f t="shared" si="42"/>
        <v>0</v>
      </c>
      <c r="AY168" s="487" t="str">
        <f t="shared" si="42"/>
        <v/>
      </c>
      <c r="AZ168" s="487">
        <f t="shared" si="42"/>
        <v>0</v>
      </c>
      <c r="BA168" s="487">
        <f t="shared" si="42"/>
        <v>0</v>
      </c>
      <c r="BB168" s="487" t="str">
        <f t="shared" si="42"/>
        <v/>
      </c>
      <c r="BC168" s="487">
        <f t="shared" si="42"/>
        <v>0</v>
      </c>
      <c r="BD168" s="487">
        <f t="shared" si="42"/>
        <v>0</v>
      </c>
      <c r="BE168" s="487" t="str">
        <f t="shared" si="42"/>
        <v/>
      </c>
      <c r="BF168" s="487" t="str">
        <f t="shared" si="42"/>
        <v/>
      </c>
      <c r="BG168" s="487" t="str">
        <f t="shared" si="42"/>
        <v/>
      </c>
      <c r="BH168" s="487" t="str">
        <f t="shared" si="42"/>
        <v/>
      </c>
      <c r="BI168" s="487" t="str">
        <f t="shared" si="42"/>
        <v/>
      </c>
      <c r="BJ168" s="487" t="str">
        <f t="shared" si="42"/>
        <v/>
      </c>
      <c r="BK168" s="489" t="str">
        <f t="shared" si="40"/>
        <v/>
      </c>
      <c r="BL168" s="495" t="str">
        <f t="shared" si="43"/>
        <v/>
      </c>
      <c r="BM168" s="487" t="str">
        <f t="shared" si="43"/>
        <v/>
      </c>
      <c r="BN168" s="487">
        <f t="shared" si="43"/>
        <v>0</v>
      </c>
      <c r="BO168" s="487" t="str">
        <f t="shared" si="43"/>
        <v/>
      </c>
      <c r="BP168" s="487">
        <f t="shared" si="43"/>
        <v>0</v>
      </c>
      <c r="BQ168" s="487">
        <f t="shared" si="43"/>
        <v>0</v>
      </c>
      <c r="BR168" s="487" t="str">
        <f t="shared" si="43"/>
        <v/>
      </c>
      <c r="BS168" s="487">
        <f t="shared" si="43"/>
        <v>0</v>
      </c>
      <c r="BT168" s="487">
        <f t="shared" si="43"/>
        <v>0</v>
      </c>
      <c r="BU168" s="487" t="str">
        <f t="shared" si="43"/>
        <v/>
      </c>
      <c r="BV168" s="487" t="str">
        <f t="shared" si="43"/>
        <v/>
      </c>
      <c r="BW168" s="487" t="str">
        <f t="shared" si="43"/>
        <v/>
      </c>
      <c r="BX168" s="487" t="str">
        <f t="shared" si="43"/>
        <v/>
      </c>
      <c r="BY168" s="487" t="str">
        <f t="shared" si="43"/>
        <v/>
      </c>
      <c r="BZ168" s="487" t="str">
        <f t="shared" si="43"/>
        <v/>
      </c>
      <c r="CA168" s="489" t="str">
        <f t="shared" si="41"/>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5"/>
        <v>0</v>
      </c>
      <c r="AG169" s="487">
        <f t="shared" si="45"/>
        <v>0</v>
      </c>
      <c r="AH169" s="487">
        <f t="shared" si="45"/>
        <v>-1</v>
      </c>
      <c r="AI169" s="487">
        <f t="shared" si="45"/>
        <v>0</v>
      </c>
      <c r="AJ169" s="487">
        <f t="shared" si="45"/>
        <v>-1</v>
      </c>
      <c r="AK169" s="487">
        <f t="shared" si="45"/>
        <v>-1</v>
      </c>
      <c r="AL169" s="487">
        <f t="shared" si="45"/>
        <v>0</v>
      </c>
      <c r="AM169" s="487">
        <f t="shared" si="45"/>
        <v>-1</v>
      </c>
      <c r="AN169" s="487">
        <f t="shared" si="45"/>
        <v>-1</v>
      </c>
      <c r="AO169" s="487">
        <f t="shared" si="45"/>
        <v>0</v>
      </c>
      <c r="AP169" s="487">
        <f t="shared" si="45"/>
        <v>0</v>
      </c>
      <c r="AQ169" s="487">
        <f t="shared" si="45"/>
        <v>0</v>
      </c>
      <c r="AR169" s="487">
        <f t="shared" si="45"/>
        <v>0</v>
      </c>
      <c r="AS169" s="487">
        <f t="shared" si="45"/>
        <v>0</v>
      </c>
      <c r="AT169" s="487">
        <f t="shared" si="45"/>
        <v>0</v>
      </c>
      <c r="AU169" s="493">
        <f t="shared" si="45"/>
        <v>0</v>
      </c>
      <c r="AV169" s="488" t="str">
        <f t="shared" si="42"/>
        <v/>
      </c>
      <c r="AW169" s="487" t="str">
        <f t="shared" si="42"/>
        <v/>
      </c>
      <c r="AX169" s="487">
        <f t="shared" si="42"/>
        <v>0</v>
      </c>
      <c r="AY169" s="487" t="str">
        <f t="shared" si="42"/>
        <v/>
      </c>
      <c r="AZ169" s="487">
        <f t="shared" si="42"/>
        <v>0</v>
      </c>
      <c r="BA169" s="487">
        <f t="shared" si="42"/>
        <v>0</v>
      </c>
      <c r="BB169" s="487" t="str">
        <f t="shared" si="42"/>
        <v/>
      </c>
      <c r="BC169" s="487">
        <f t="shared" si="42"/>
        <v>0</v>
      </c>
      <c r="BD169" s="487">
        <f t="shared" si="42"/>
        <v>0</v>
      </c>
      <c r="BE169" s="487" t="str">
        <f t="shared" si="42"/>
        <v/>
      </c>
      <c r="BF169" s="487" t="str">
        <f t="shared" si="42"/>
        <v/>
      </c>
      <c r="BG169" s="487" t="str">
        <f t="shared" si="42"/>
        <v/>
      </c>
      <c r="BH169" s="487" t="str">
        <f t="shared" si="42"/>
        <v/>
      </c>
      <c r="BI169" s="487" t="str">
        <f t="shared" si="42"/>
        <v/>
      </c>
      <c r="BJ169" s="487" t="str">
        <f t="shared" si="42"/>
        <v/>
      </c>
      <c r="BK169" s="489" t="str">
        <f t="shared" si="40"/>
        <v/>
      </c>
      <c r="BL169" s="495" t="str">
        <f t="shared" si="43"/>
        <v/>
      </c>
      <c r="BM169" s="487" t="str">
        <f t="shared" si="43"/>
        <v/>
      </c>
      <c r="BN169" s="487">
        <f t="shared" si="43"/>
        <v>0</v>
      </c>
      <c r="BO169" s="487" t="str">
        <f t="shared" si="43"/>
        <v/>
      </c>
      <c r="BP169" s="487">
        <f t="shared" si="43"/>
        <v>0</v>
      </c>
      <c r="BQ169" s="487">
        <f t="shared" si="43"/>
        <v>0</v>
      </c>
      <c r="BR169" s="487" t="str">
        <f t="shared" si="43"/>
        <v/>
      </c>
      <c r="BS169" s="487">
        <f t="shared" si="43"/>
        <v>0</v>
      </c>
      <c r="BT169" s="487">
        <f t="shared" si="43"/>
        <v>0</v>
      </c>
      <c r="BU169" s="487" t="str">
        <f t="shared" si="43"/>
        <v/>
      </c>
      <c r="BV169" s="487" t="str">
        <f t="shared" si="43"/>
        <v/>
      </c>
      <c r="BW169" s="487" t="str">
        <f t="shared" si="43"/>
        <v/>
      </c>
      <c r="BX169" s="487" t="str">
        <f t="shared" si="43"/>
        <v/>
      </c>
      <c r="BY169" s="487" t="str">
        <f t="shared" si="43"/>
        <v/>
      </c>
      <c r="BZ169" s="487" t="str">
        <f t="shared" si="43"/>
        <v/>
      </c>
      <c r="CA169" s="489" t="str">
        <f t="shared" si="41"/>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5"/>
        <v>0</v>
      </c>
      <c r="AG170" s="487">
        <f t="shared" si="45"/>
        <v>0</v>
      </c>
      <c r="AH170" s="487">
        <f t="shared" si="45"/>
        <v>-1</v>
      </c>
      <c r="AI170" s="487">
        <f t="shared" si="45"/>
        <v>0</v>
      </c>
      <c r="AJ170" s="487">
        <f t="shared" si="45"/>
        <v>-1</v>
      </c>
      <c r="AK170" s="487">
        <f t="shared" si="45"/>
        <v>-1</v>
      </c>
      <c r="AL170" s="487">
        <f t="shared" si="45"/>
        <v>0</v>
      </c>
      <c r="AM170" s="487">
        <f t="shared" si="45"/>
        <v>-1</v>
      </c>
      <c r="AN170" s="487">
        <f t="shared" si="45"/>
        <v>-1</v>
      </c>
      <c r="AO170" s="487">
        <f t="shared" si="45"/>
        <v>0</v>
      </c>
      <c r="AP170" s="487">
        <f t="shared" si="45"/>
        <v>0</v>
      </c>
      <c r="AQ170" s="487">
        <f t="shared" si="45"/>
        <v>0</v>
      </c>
      <c r="AR170" s="487">
        <f t="shared" si="45"/>
        <v>0</v>
      </c>
      <c r="AS170" s="487">
        <f t="shared" si="45"/>
        <v>0</v>
      </c>
      <c r="AT170" s="487">
        <f t="shared" si="45"/>
        <v>0</v>
      </c>
      <c r="AU170" s="493">
        <f t="shared" si="45"/>
        <v>0</v>
      </c>
      <c r="AV170" s="488" t="str">
        <f t="shared" si="42"/>
        <v/>
      </c>
      <c r="AW170" s="487" t="str">
        <f t="shared" si="42"/>
        <v/>
      </c>
      <c r="AX170" s="487">
        <f t="shared" si="42"/>
        <v>0</v>
      </c>
      <c r="AY170" s="487" t="str">
        <f t="shared" si="42"/>
        <v/>
      </c>
      <c r="AZ170" s="487">
        <f t="shared" si="42"/>
        <v>0</v>
      </c>
      <c r="BA170" s="487">
        <f t="shared" si="42"/>
        <v>0</v>
      </c>
      <c r="BB170" s="487" t="str">
        <f t="shared" si="42"/>
        <v/>
      </c>
      <c r="BC170" s="487">
        <f t="shared" si="42"/>
        <v>0</v>
      </c>
      <c r="BD170" s="487">
        <f t="shared" si="42"/>
        <v>0</v>
      </c>
      <c r="BE170" s="487" t="str">
        <f t="shared" si="42"/>
        <v/>
      </c>
      <c r="BF170" s="487" t="str">
        <f t="shared" si="42"/>
        <v/>
      </c>
      <c r="BG170" s="487" t="str">
        <f t="shared" si="42"/>
        <v/>
      </c>
      <c r="BH170" s="487" t="str">
        <f t="shared" si="42"/>
        <v/>
      </c>
      <c r="BI170" s="487" t="str">
        <f t="shared" si="42"/>
        <v/>
      </c>
      <c r="BJ170" s="487" t="str">
        <f t="shared" si="42"/>
        <v/>
      </c>
      <c r="BK170" s="489" t="str">
        <f t="shared" si="40"/>
        <v/>
      </c>
      <c r="BL170" s="495" t="str">
        <f t="shared" si="43"/>
        <v/>
      </c>
      <c r="BM170" s="487" t="str">
        <f t="shared" si="43"/>
        <v/>
      </c>
      <c r="BN170" s="487">
        <f t="shared" si="43"/>
        <v>0</v>
      </c>
      <c r="BO170" s="487" t="str">
        <f t="shared" si="43"/>
        <v/>
      </c>
      <c r="BP170" s="487">
        <f t="shared" si="43"/>
        <v>0</v>
      </c>
      <c r="BQ170" s="487">
        <f t="shared" si="43"/>
        <v>0</v>
      </c>
      <c r="BR170" s="487" t="str">
        <f t="shared" si="43"/>
        <v/>
      </c>
      <c r="BS170" s="487">
        <f t="shared" si="43"/>
        <v>0</v>
      </c>
      <c r="BT170" s="487">
        <f t="shared" si="43"/>
        <v>0</v>
      </c>
      <c r="BU170" s="487" t="str">
        <f t="shared" si="43"/>
        <v/>
      </c>
      <c r="BV170" s="487" t="str">
        <f t="shared" si="43"/>
        <v/>
      </c>
      <c r="BW170" s="487" t="str">
        <f t="shared" si="43"/>
        <v/>
      </c>
      <c r="BX170" s="487" t="str">
        <f t="shared" si="43"/>
        <v/>
      </c>
      <c r="BY170" s="487" t="str">
        <f t="shared" si="43"/>
        <v/>
      </c>
      <c r="BZ170" s="487" t="str">
        <f t="shared" si="43"/>
        <v/>
      </c>
      <c r="CA170" s="489" t="str">
        <f t="shared" si="41"/>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5"/>
        <v>0</v>
      </c>
      <c r="AG171" s="487">
        <f t="shared" si="45"/>
        <v>0</v>
      </c>
      <c r="AH171" s="487">
        <f t="shared" si="45"/>
        <v>-1</v>
      </c>
      <c r="AI171" s="487">
        <f t="shared" si="45"/>
        <v>0</v>
      </c>
      <c r="AJ171" s="487">
        <f t="shared" si="45"/>
        <v>-1</v>
      </c>
      <c r="AK171" s="487">
        <f t="shared" si="45"/>
        <v>-1</v>
      </c>
      <c r="AL171" s="487">
        <f t="shared" si="45"/>
        <v>0</v>
      </c>
      <c r="AM171" s="487">
        <f t="shared" si="45"/>
        <v>-1</v>
      </c>
      <c r="AN171" s="487">
        <f t="shared" si="45"/>
        <v>-1</v>
      </c>
      <c r="AO171" s="487">
        <f t="shared" si="45"/>
        <v>0</v>
      </c>
      <c r="AP171" s="487">
        <f t="shared" si="45"/>
        <v>0</v>
      </c>
      <c r="AQ171" s="487">
        <f t="shared" si="45"/>
        <v>0</v>
      </c>
      <c r="AR171" s="487">
        <f t="shared" si="45"/>
        <v>0</v>
      </c>
      <c r="AS171" s="487">
        <f t="shared" si="45"/>
        <v>0</v>
      </c>
      <c r="AT171" s="487">
        <f t="shared" si="45"/>
        <v>0</v>
      </c>
      <c r="AU171" s="493">
        <f t="shared" si="45"/>
        <v>0</v>
      </c>
      <c r="AV171" s="488" t="str">
        <f t="shared" si="42"/>
        <v/>
      </c>
      <c r="AW171" s="487" t="str">
        <f t="shared" si="42"/>
        <v/>
      </c>
      <c r="AX171" s="487">
        <f t="shared" si="42"/>
        <v>0</v>
      </c>
      <c r="AY171" s="487" t="str">
        <f t="shared" si="42"/>
        <v/>
      </c>
      <c r="AZ171" s="487">
        <f t="shared" si="42"/>
        <v>0</v>
      </c>
      <c r="BA171" s="487">
        <f t="shared" si="42"/>
        <v>0</v>
      </c>
      <c r="BB171" s="487" t="str">
        <f t="shared" si="42"/>
        <v/>
      </c>
      <c r="BC171" s="487">
        <f t="shared" si="42"/>
        <v>0</v>
      </c>
      <c r="BD171" s="487">
        <f t="shared" si="42"/>
        <v>0</v>
      </c>
      <c r="BE171" s="487" t="str">
        <f t="shared" si="42"/>
        <v/>
      </c>
      <c r="BF171" s="487" t="str">
        <f t="shared" si="42"/>
        <v/>
      </c>
      <c r="BG171" s="487" t="str">
        <f t="shared" si="42"/>
        <v/>
      </c>
      <c r="BH171" s="487" t="str">
        <f t="shared" si="42"/>
        <v/>
      </c>
      <c r="BI171" s="487" t="str">
        <f t="shared" si="42"/>
        <v/>
      </c>
      <c r="BJ171" s="487" t="str">
        <f t="shared" si="42"/>
        <v/>
      </c>
      <c r="BK171" s="489" t="str">
        <f t="shared" si="40"/>
        <v/>
      </c>
      <c r="BL171" s="495" t="str">
        <f t="shared" si="43"/>
        <v/>
      </c>
      <c r="BM171" s="487" t="str">
        <f t="shared" si="43"/>
        <v/>
      </c>
      <c r="BN171" s="487">
        <f t="shared" si="43"/>
        <v>0</v>
      </c>
      <c r="BO171" s="487" t="str">
        <f t="shared" si="43"/>
        <v/>
      </c>
      <c r="BP171" s="487">
        <f t="shared" si="43"/>
        <v>0</v>
      </c>
      <c r="BQ171" s="487">
        <f t="shared" si="43"/>
        <v>0</v>
      </c>
      <c r="BR171" s="487" t="str">
        <f t="shared" si="43"/>
        <v/>
      </c>
      <c r="BS171" s="487">
        <f t="shared" si="43"/>
        <v>0</v>
      </c>
      <c r="BT171" s="487">
        <f t="shared" si="43"/>
        <v>0</v>
      </c>
      <c r="BU171" s="487" t="str">
        <f t="shared" si="43"/>
        <v/>
      </c>
      <c r="BV171" s="487" t="str">
        <f t="shared" si="43"/>
        <v/>
      </c>
      <c r="BW171" s="487" t="str">
        <f t="shared" si="43"/>
        <v/>
      </c>
      <c r="BX171" s="487" t="str">
        <f t="shared" si="43"/>
        <v/>
      </c>
      <c r="BY171" s="487" t="str">
        <f t="shared" si="43"/>
        <v/>
      </c>
      <c r="BZ171" s="487" t="str">
        <f t="shared" si="43"/>
        <v/>
      </c>
      <c r="CA171" s="489" t="str">
        <f t="shared" si="41"/>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5"/>
        <v>0</v>
      </c>
      <c r="AG172" s="487">
        <f t="shared" si="45"/>
        <v>0</v>
      </c>
      <c r="AH172" s="487">
        <f t="shared" si="45"/>
        <v>-1</v>
      </c>
      <c r="AI172" s="487">
        <f t="shared" si="45"/>
        <v>0</v>
      </c>
      <c r="AJ172" s="487">
        <f t="shared" si="45"/>
        <v>-1</v>
      </c>
      <c r="AK172" s="487">
        <f t="shared" si="45"/>
        <v>-1</v>
      </c>
      <c r="AL172" s="487">
        <f t="shared" si="45"/>
        <v>0</v>
      </c>
      <c r="AM172" s="487">
        <f t="shared" si="45"/>
        <v>-1</v>
      </c>
      <c r="AN172" s="487">
        <f t="shared" si="45"/>
        <v>-1</v>
      </c>
      <c r="AO172" s="487">
        <f t="shared" si="45"/>
        <v>0</v>
      </c>
      <c r="AP172" s="487">
        <f t="shared" si="45"/>
        <v>0</v>
      </c>
      <c r="AQ172" s="487">
        <f t="shared" si="45"/>
        <v>0</v>
      </c>
      <c r="AR172" s="487">
        <f t="shared" si="45"/>
        <v>0</v>
      </c>
      <c r="AS172" s="487">
        <f t="shared" si="45"/>
        <v>0</v>
      </c>
      <c r="AT172" s="487">
        <f t="shared" si="45"/>
        <v>0</v>
      </c>
      <c r="AU172" s="493">
        <f t="shared" si="45"/>
        <v>0</v>
      </c>
      <c r="AV172" s="488" t="str">
        <f t="shared" si="42"/>
        <v/>
      </c>
      <c r="AW172" s="487" t="str">
        <f t="shared" si="42"/>
        <v/>
      </c>
      <c r="AX172" s="487">
        <f t="shared" si="42"/>
        <v>0</v>
      </c>
      <c r="AY172" s="487" t="str">
        <f t="shared" si="42"/>
        <v/>
      </c>
      <c r="AZ172" s="487">
        <f t="shared" si="42"/>
        <v>0</v>
      </c>
      <c r="BA172" s="487">
        <f t="shared" si="42"/>
        <v>0</v>
      </c>
      <c r="BB172" s="487" t="str">
        <f t="shared" si="42"/>
        <v/>
      </c>
      <c r="BC172" s="487">
        <f t="shared" si="42"/>
        <v>0</v>
      </c>
      <c r="BD172" s="487">
        <f t="shared" si="42"/>
        <v>0</v>
      </c>
      <c r="BE172" s="487" t="str">
        <f t="shared" si="42"/>
        <v/>
      </c>
      <c r="BF172" s="487" t="str">
        <f t="shared" si="42"/>
        <v/>
      </c>
      <c r="BG172" s="487" t="str">
        <f t="shared" si="42"/>
        <v/>
      </c>
      <c r="BH172" s="487" t="str">
        <f t="shared" si="42"/>
        <v/>
      </c>
      <c r="BI172" s="487" t="str">
        <f t="shared" si="42"/>
        <v/>
      </c>
      <c r="BJ172" s="487" t="str">
        <f t="shared" si="42"/>
        <v/>
      </c>
      <c r="BK172" s="489" t="str">
        <f t="shared" si="40"/>
        <v/>
      </c>
      <c r="BL172" s="495" t="str">
        <f t="shared" si="43"/>
        <v/>
      </c>
      <c r="BM172" s="487" t="str">
        <f t="shared" si="43"/>
        <v/>
      </c>
      <c r="BN172" s="487">
        <f t="shared" si="43"/>
        <v>0</v>
      </c>
      <c r="BO172" s="487" t="str">
        <f t="shared" si="43"/>
        <v/>
      </c>
      <c r="BP172" s="487">
        <f t="shared" si="43"/>
        <v>0</v>
      </c>
      <c r="BQ172" s="487">
        <f t="shared" si="43"/>
        <v>0</v>
      </c>
      <c r="BR172" s="487" t="str">
        <f t="shared" si="43"/>
        <v/>
      </c>
      <c r="BS172" s="487">
        <f t="shared" si="43"/>
        <v>0</v>
      </c>
      <c r="BT172" s="487">
        <f t="shared" si="43"/>
        <v>0</v>
      </c>
      <c r="BU172" s="487" t="str">
        <f t="shared" si="43"/>
        <v/>
      </c>
      <c r="BV172" s="487" t="str">
        <f t="shared" si="43"/>
        <v/>
      </c>
      <c r="BW172" s="487" t="str">
        <f t="shared" si="43"/>
        <v/>
      </c>
      <c r="BX172" s="487" t="str">
        <f t="shared" si="43"/>
        <v/>
      </c>
      <c r="BY172" s="487" t="str">
        <f t="shared" si="43"/>
        <v/>
      </c>
      <c r="BZ172" s="487" t="str">
        <f t="shared" si="43"/>
        <v/>
      </c>
      <c r="CA172" s="489" t="str">
        <f t="shared" si="41"/>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5"/>
        <v>0</v>
      </c>
      <c r="AG173" s="487">
        <f t="shared" si="45"/>
        <v>0</v>
      </c>
      <c r="AH173" s="487">
        <f t="shared" si="45"/>
        <v>-1</v>
      </c>
      <c r="AI173" s="487">
        <f t="shared" si="45"/>
        <v>0</v>
      </c>
      <c r="AJ173" s="487">
        <f t="shared" si="45"/>
        <v>-1</v>
      </c>
      <c r="AK173" s="487">
        <f t="shared" si="45"/>
        <v>-1</v>
      </c>
      <c r="AL173" s="487">
        <f t="shared" si="45"/>
        <v>0</v>
      </c>
      <c r="AM173" s="487">
        <f t="shared" si="45"/>
        <v>-1</v>
      </c>
      <c r="AN173" s="487">
        <f t="shared" si="45"/>
        <v>-1</v>
      </c>
      <c r="AO173" s="487">
        <f t="shared" si="45"/>
        <v>0</v>
      </c>
      <c r="AP173" s="487">
        <f t="shared" si="45"/>
        <v>0</v>
      </c>
      <c r="AQ173" s="487">
        <f t="shared" si="45"/>
        <v>0</v>
      </c>
      <c r="AR173" s="487">
        <f t="shared" si="45"/>
        <v>0</v>
      </c>
      <c r="AS173" s="487">
        <f t="shared" si="45"/>
        <v>0</v>
      </c>
      <c r="AT173" s="487">
        <f t="shared" si="45"/>
        <v>0</v>
      </c>
      <c r="AU173" s="493">
        <f t="shared" si="45"/>
        <v>0</v>
      </c>
      <c r="AV173" s="488" t="str">
        <f t="shared" si="42"/>
        <v/>
      </c>
      <c r="AW173" s="487" t="str">
        <f t="shared" si="42"/>
        <v/>
      </c>
      <c r="AX173" s="487">
        <f t="shared" si="42"/>
        <v>0</v>
      </c>
      <c r="AY173" s="487" t="str">
        <f t="shared" si="42"/>
        <v/>
      </c>
      <c r="AZ173" s="487">
        <f t="shared" si="42"/>
        <v>0</v>
      </c>
      <c r="BA173" s="487">
        <f t="shared" si="42"/>
        <v>0</v>
      </c>
      <c r="BB173" s="487" t="str">
        <f t="shared" si="42"/>
        <v/>
      </c>
      <c r="BC173" s="487">
        <f t="shared" si="42"/>
        <v>0</v>
      </c>
      <c r="BD173" s="487">
        <f t="shared" si="42"/>
        <v>0</v>
      </c>
      <c r="BE173" s="487" t="str">
        <f t="shared" si="42"/>
        <v/>
      </c>
      <c r="BF173" s="487" t="str">
        <f t="shared" si="42"/>
        <v/>
      </c>
      <c r="BG173" s="487" t="str">
        <f t="shared" si="42"/>
        <v/>
      </c>
      <c r="BH173" s="487" t="str">
        <f t="shared" si="42"/>
        <v/>
      </c>
      <c r="BI173" s="487" t="str">
        <f t="shared" si="42"/>
        <v/>
      </c>
      <c r="BJ173" s="487" t="str">
        <f t="shared" si="42"/>
        <v/>
      </c>
      <c r="BK173" s="489" t="str">
        <f t="shared" si="40"/>
        <v/>
      </c>
      <c r="BL173" s="495" t="str">
        <f t="shared" si="43"/>
        <v/>
      </c>
      <c r="BM173" s="487" t="str">
        <f t="shared" si="43"/>
        <v/>
      </c>
      <c r="BN173" s="487">
        <f t="shared" si="43"/>
        <v>0</v>
      </c>
      <c r="BO173" s="487" t="str">
        <f t="shared" si="43"/>
        <v/>
      </c>
      <c r="BP173" s="487">
        <f t="shared" si="43"/>
        <v>0</v>
      </c>
      <c r="BQ173" s="487">
        <f t="shared" si="43"/>
        <v>0</v>
      </c>
      <c r="BR173" s="487" t="str">
        <f t="shared" si="43"/>
        <v/>
      </c>
      <c r="BS173" s="487">
        <f t="shared" si="43"/>
        <v>0</v>
      </c>
      <c r="BT173" s="487">
        <f t="shared" si="43"/>
        <v>0</v>
      </c>
      <c r="BU173" s="487" t="str">
        <f t="shared" si="43"/>
        <v/>
      </c>
      <c r="BV173" s="487" t="str">
        <f t="shared" si="43"/>
        <v/>
      </c>
      <c r="BW173" s="487" t="str">
        <f t="shared" si="43"/>
        <v/>
      </c>
      <c r="BX173" s="487" t="str">
        <f t="shared" si="43"/>
        <v/>
      </c>
      <c r="BY173" s="487" t="str">
        <f t="shared" si="43"/>
        <v/>
      </c>
      <c r="BZ173" s="487" t="str">
        <f t="shared" si="43"/>
        <v/>
      </c>
      <c r="CA173" s="489" t="str">
        <f t="shared" si="41"/>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5"/>
        <v>0</v>
      </c>
      <c r="AG174" s="487">
        <f t="shared" si="45"/>
        <v>0</v>
      </c>
      <c r="AH174" s="487">
        <f t="shared" si="45"/>
        <v>-1</v>
      </c>
      <c r="AI174" s="487">
        <f t="shared" si="45"/>
        <v>0</v>
      </c>
      <c r="AJ174" s="487">
        <f t="shared" si="45"/>
        <v>-1</v>
      </c>
      <c r="AK174" s="487">
        <f t="shared" si="45"/>
        <v>-1</v>
      </c>
      <c r="AL174" s="487">
        <f t="shared" si="45"/>
        <v>0</v>
      </c>
      <c r="AM174" s="487">
        <f t="shared" si="45"/>
        <v>-1</v>
      </c>
      <c r="AN174" s="487">
        <f t="shared" si="45"/>
        <v>-1</v>
      </c>
      <c r="AO174" s="487">
        <f t="shared" si="45"/>
        <v>0</v>
      </c>
      <c r="AP174" s="487">
        <f t="shared" si="45"/>
        <v>0</v>
      </c>
      <c r="AQ174" s="487">
        <f t="shared" si="45"/>
        <v>0</v>
      </c>
      <c r="AR174" s="487">
        <f t="shared" si="45"/>
        <v>0</v>
      </c>
      <c r="AS174" s="487">
        <f t="shared" si="45"/>
        <v>0</v>
      </c>
      <c r="AT174" s="487">
        <f t="shared" si="45"/>
        <v>0</v>
      </c>
      <c r="AU174" s="493">
        <f t="shared" ref="AU174" si="46">AU173</f>
        <v>0</v>
      </c>
      <c r="AV174" s="488" t="str">
        <f t="shared" ref="AV174:BJ190" si="47">IF(AF174,IFERROR(LEFT($V174,SEARCH(" (",$V174)-1),$V174),"")</f>
        <v/>
      </c>
      <c r="AW174" s="487" t="str">
        <f t="shared" si="47"/>
        <v/>
      </c>
      <c r="AX174" s="487">
        <f t="shared" si="47"/>
        <v>0</v>
      </c>
      <c r="AY174" s="487" t="str">
        <f t="shared" si="47"/>
        <v/>
      </c>
      <c r="AZ174" s="487">
        <f t="shared" si="47"/>
        <v>0</v>
      </c>
      <c r="BA174" s="487">
        <f t="shared" si="47"/>
        <v>0</v>
      </c>
      <c r="BB174" s="487" t="str">
        <f t="shared" si="47"/>
        <v/>
      </c>
      <c r="BC174" s="487">
        <f t="shared" si="47"/>
        <v>0</v>
      </c>
      <c r="BD174" s="487">
        <f t="shared" si="47"/>
        <v>0</v>
      </c>
      <c r="BE174" s="487" t="str">
        <f t="shared" si="47"/>
        <v/>
      </c>
      <c r="BF174" s="487" t="str">
        <f t="shared" si="47"/>
        <v/>
      </c>
      <c r="BG174" s="487" t="str">
        <f t="shared" si="47"/>
        <v/>
      </c>
      <c r="BH174" s="487" t="str">
        <f t="shared" si="47"/>
        <v/>
      </c>
      <c r="BI174" s="487" t="str">
        <f t="shared" si="47"/>
        <v/>
      </c>
      <c r="BJ174" s="487" t="str">
        <f t="shared" si="47"/>
        <v/>
      </c>
      <c r="BK174" s="489" t="str">
        <f t="shared" si="40"/>
        <v/>
      </c>
      <c r="BL174" s="495" t="str">
        <f t="shared" ref="BL174:BZ190" si="48">IF(AF174,IFERROR(LEFT($W174,SEARCH(" (",$W174)-1),$W174),"")</f>
        <v/>
      </c>
      <c r="BM174" s="487" t="str">
        <f t="shared" si="48"/>
        <v/>
      </c>
      <c r="BN174" s="487">
        <f t="shared" si="48"/>
        <v>0</v>
      </c>
      <c r="BO174" s="487" t="str">
        <f t="shared" si="48"/>
        <v/>
      </c>
      <c r="BP174" s="487">
        <f t="shared" si="48"/>
        <v>0</v>
      </c>
      <c r="BQ174" s="487">
        <f t="shared" si="48"/>
        <v>0</v>
      </c>
      <c r="BR174" s="487" t="str">
        <f t="shared" si="48"/>
        <v/>
      </c>
      <c r="BS174" s="487">
        <f t="shared" si="48"/>
        <v>0</v>
      </c>
      <c r="BT174" s="487">
        <f t="shared" si="48"/>
        <v>0</v>
      </c>
      <c r="BU174" s="487" t="str">
        <f t="shared" si="48"/>
        <v/>
      </c>
      <c r="BV174" s="487" t="str">
        <f t="shared" si="48"/>
        <v/>
      </c>
      <c r="BW174" s="487" t="str">
        <f t="shared" si="48"/>
        <v/>
      </c>
      <c r="BX174" s="487" t="str">
        <f t="shared" si="48"/>
        <v/>
      </c>
      <c r="BY174" s="487" t="str">
        <f t="shared" si="48"/>
        <v/>
      </c>
      <c r="BZ174" s="487" t="str">
        <f t="shared" si="48"/>
        <v/>
      </c>
      <c r="CA174" s="489" t="str">
        <f t="shared" si="41"/>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9">AF174</f>
        <v>0</v>
      </c>
      <c r="AG175" s="487">
        <f t="shared" si="49"/>
        <v>0</v>
      </c>
      <c r="AH175" s="487">
        <f t="shared" si="49"/>
        <v>-1</v>
      </c>
      <c r="AI175" s="487">
        <f t="shared" si="49"/>
        <v>0</v>
      </c>
      <c r="AJ175" s="487">
        <f t="shared" si="49"/>
        <v>-1</v>
      </c>
      <c r="AK175" s="487">
        <f t="shared" si="49"/>
        <v>-1</v>
      </c>
      <c r="AL175" s="487">
        <f t="shared" si="49"/>
        <v>0</v>
      </c>
      <c r="AM175" s="487">
        <f t="shared" si="49"/>
        <v>-1</v>
      </c>
      <c r="AN175" s="487">
        <f t="shared" si="49"/>
        <v>-1</v>
      </c>
      <c r="AO175" s="487">
        <f t="shared" si="49"/>
        <v>0</v>
      </c>
      <c r="AP175" s="487">
        <f t="shared" si="49"/>
        <v>0</v>
      </c>
      <c r="AQ175" s="487">
        <f t="shared" si="49"/>
        <v>0</v>
      </c>
      <c r="AR175" s="487">
        <f t="shared" si="49"/>
        <v>0</v>
      </c>
      <c r="AS175" s="487">
        <f t="shared" si="49"/>
        <v>0</v>
      </c>
      <c r="AT175" s="487">
        <f t="shared" si="49"/>
        <v>0</v>
      </c>
      <c r="AU175" s="493">
        <f t="shared" si="49"/>
        <v>0</v>
      </c>
      <c r="AV175" s="488" t="str">
        <f t="shared" si="47"/>
        <v/>
      </c>
      <c r="AW175" s="487" t="str">
        <f t="shared" si="47"/>
        <v/>
      </c>
      <c r="AX175" s="487">
        <f t="shared" si="47"/>
        <v>0</v>
      </c>
      <c r="AY175" s="487" t="str">
        <f t="shared" si="47"/>
        <v/>
      </c>
      <c r="AZ175" s="487">
        <f t="shared" si="47"/>
        <v>0</v>
      </c>
      <c r="BA175" s="487">
        <f t="shared" si="47"/>
        <v>0</v>
      </c>
      <c r="BB175" s="487" t="str">
        <f t="shared" si="47"/>
        <v/>
      </c>
      <c r="BC175" s="487">
        <f t="shared" si="47"/>
        <v>0</v>
      </c>
      <c r="BD175" s="487">
        <f t="shared" si="47"/>
        <v>0</v>
      </c>
      <c r="BE175" s="487" t="str">
        <f t="shared" si="47"/>
        <v/>
      </c>
      <c r="BF175" s="487" t="str">
        <f t="shared" si="47"/>
        <v/>
      </c>
      <c r="BG175" s="487" t="str">
        <f t="shared" si="47"/>
        <v/>
      </c>
      <c r="BH175" s="487" t="str">
        <f t="shared" si="47"/>
        <v/>
      </c>
      <c r="BI175" s="487" t="str">
        <f t="shared" si="47"/>
        <v/>
      </c>
      <c r="BJ175" s="487" t="str">
        <f t="shared" si="47"/>
        <v/>
      </c>
      <c r="BK175" s="489" t="str">
        <f t="shared" si="40"/>
        <v/>
      </c>
      <c r="BL175" s="495" t="str">
        <f t="shared" si="48"/>
        <v/>
      </c>
      <c r="BM175" s="487" t="str">
        <f t="shared" si="48"/>
        <v/>
      </c>
      <c r="BN175" s="487">
        <f t="shared" si="48"/>
        <v>0</v>
      </c>
      <c r="BO175" s="487" t="str">
        <f t="shared" si="48"/>
        <v/>
      </c>
      <c r="BP175" s="487">
        <f t="shared" si="48"/>
        <v>0</v>
      </c>
      <c r="BQ175" s="487">
        <f t="shared" si="48"/>
        <v>0</v>
      </c>
      <c r="BR175" s="487" t="str">
        <f t="shared" si="48"/>
        <v/>
      </c>
      <c r="BS175" s="487">
        <f t="shared" si="48"/>
        <v>0</v>
      </c>
      <c r="BT175" s="487">
        <f t="shared" si="48"/>
        <v>0</v>
      </c>
      <c r="BU175" s="487" t="str">
        <f t="shared" si="48"/>
        <v/>
      </c>
      <c r="BV175" s="487" t="str">
        <f t="shared" si="48"/>
        <v/>
      </c>
      <c r="BW175" s="487" t="str">
        <f t="shared" si="48"/>
        <v/>
      </c>
      <c r="BX175" s="487" t="str">
        <f t="shared" si="48"/>
        <v/>
      </c>
      <c r="BY175" s="487" t="str">
        <f t="shared" si="48"/>
        <v/>
      </c>
      <c r="BZ175" s="487" t="str">
        <f t="shared" si="48"/>
        <v/>
      </c>
      <c r="CA175" s="489" t="str">
        <f t="shared" si="41"/>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9"/>
        <v>0</v>
      </c>
      <c r="AG176" s="487">
        <f t="shared" si="49"/>
        <v>0</v>
      </c>
      <c r="AH176" s="487">
        <f t="shared" si="49"/>
        <v>-1</v>
      </c>
      <c r="AI176" s="487">
        <f t="shared" si="49"/>
        <v>0</v>
      </c>
      <c r="AJ176" s="487">
        <f t="shared" si="49"/>
        <v>-1</v>
      </c>
      <c r="AK176" s="487">
        <f t="shared" si="49"/>
        <v>-1</v>
      </c>
      <c r="AL176" s="487">
        <f t="shared" si="49"/>
        <v>0</v>
      </c>
      <c r="AM176" s="487">
        <f t="shared" si="49"/>
        <v>-1</v>
      </c>
      <c r="AN176" s="487">
        <f t="shared" si="49"/>
        <v>-1</v>
      </c>
      <c r="AO176" s="487">
        <f t="shared" si="49"/>
        <v>0</v>
      </c>
      <c r="AP176" s="487">
        <f t="shared" si="49"/>
        <v>0</v>
      </c>
      <c r="AQ176" s="487">
        <f t="shared" si="49"/>
        <v>0</v>
      </c>
      <c r="AR176" s="487">
        <f t="shared" si="49"/>
        <v>0</v>
      </c>
      <c r="AS176" s="487">
        <f t="shared" si="49"/>
        <v>0</v>
      </c>
      <c r="AT176" s="487">
        <f t="shared" si="49"/>
        <v>0</v>
      </c>
      <c r="AU176" s="493">
        <f t="shared" si="49"/>
        <v>0</v>
      </c>
      <c r="AV176" s="488" t="str">
        <f t="shared" si="47"/>
        <v/>
      </c>
      <c r="AW176" s="487" t="str">
        <f t="shared" si="47"/>
        <v/>
      </c>
      <c r="AX176" s="487">
        <f t="shared" si="47"/>
        <v>0</v>
      </c>
      <c r="AY176" s="487" t="str">
        <f t="shared" si="47"/>
        <v/>
      </c>
      <c r="AZ176" s="487">
        <f t="shared" si="47"/>
        <v>0</v>
      </c>
      <c r="BA176" s="487">
        <f t="shared" si="47"/>
        <v>0</v>
      </c>
      <c r="BB176" s="487" t="str">
        <f t="shared" si="47"/>
        <v/>
      </c>
      <c r="BC176" s="487">
        <f t="shared" si="47"/>
        <v>0</v>
      </c>
      <c r="BD176" s="487">
        <f t="shared" si="47"/>
        <v>0</v>
      </c>
      <c r="BE176" s="487" t="str">
        <f t="shared" si="47"/>
        <v/>
      </c>
      <c r="BF176" s="487" t="str">
        <f t="shared" si="47"/>
        <v/>
      </c>
      <c r="BG176" s="487" t="str">
        <f t="shared" si="47"/>
        <v/>
      </c>
      <c r="BH176" s="487" t="str">
        <f t="shared" si="47"/>
        <v/>
      </c>
      <c r="BI176" s="487" t="str">
        <f t="shared" si="47"/>
        <v/>
      </c>
      <c r="BJ176" s="487" t="str">
        <f t="shared" si="47"/>
        <v/>
      </c>
      <c r="BK176" s="489" t="str">
        <f t="shared" si="40"/>
        <v/>
      </c>
      <c r="BL176" s="495" t="str">
        <f t="shared" si="48"/>
        <v/>
      </c>
      <c r="BM176" s="487" t="str">
        <f t="shared" si="48"/>
        <v/>
      </c>
      <c r="BN176" s="487">
        <f t="shared" si="48"/>
        <v>0</v>
      </c>
      <c r="BO176" s="487" t="str">
        <f t="shared" si="48"/>
        <v/>
      </c>
      <c r="BP176" s="487">
        <f t="shared" si="48"/>
        <v>0</v>
      </c>
      <c r="BQ176" s="487">
        <f t="shared" si="48"/>
        <v>0</v>
      </c>
      <c r="BR176" s="487" t="str">
        <f t="shared" si="48"/>
        <v/>
      </c>
      <c r="BS176" s="487">
        <f t="shared" si="48"/>
        <v>0</v>
      </c>
      <c r="BT176" s="487">
        <f t="shared" si="48"/>
        <v>0</v>
      </c>
      <c r="BU176" s="487" t="str">
        <f t="shared" si="48"/>
        <v/>
      </c>
      <c r="BV176" s="487" t="str">
        <f t="shared" si="48"/>
        <v/>
      </c>
      <c r="BW176" s="487" t="str">
        <f t="shared" si="48"/>
        <v/>
      </c>
      <c r="BX176" s="487" t="str">
        <f t="shared" si="48"/>
        <v/>
      </c>
      <c r="BY176" s="487" t="str">
        <f t="shared" si="48"/>
        <v/>
      </c>
      <c r="BZ176" s="487" t="str">
        <f t="shared" si="48"/>
        <v/>
      </c>
      <c r="CA176" s="489" t="str">
        <f t="shared" si="41"/>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9"/>
        <v>0</v>
      </c>
      <c r="AG177" s="487">
        <f t="shared" si="49"/>
        <v>0</v>
      </c>
      <c r="AH177" s="487">
        <f t="shared" si="49"/>
        <v>-1</v>
      </c>
      <c r="AI177" s="487">
        <f t="shared" si="49"/>
        <v>0</v>
      </c>
      <c r="AJ177" s="487">
        <f t="shared" si="49"/>
        <v>-1</v>
      </c>
      <c r="AK177" s="487">
        <f t="shared" si="49"/>
        <v>-1</v>
      </c>
      <c r="AL177" s="487">
        <f t="shared" si="49"/>
        <v>0</v>
      </c>
      <c r="AM177" s="487">
        <f t="shared" si="49"/>
        <v>-1</v>
      </c>
      <c r="AN177" s="487">
        <f t="shared" si="49"/>
        <v>-1</v>
      </c>
      <c r="AO177" s="487">
        <f t="shared" si="49"/>
        <v>0</v>
      </c>
      <c r="AP177" s="487">
        <f t="shared" si="49"/>
        <v>0</v>
      </c>
      <c r="AQ177" s="487">
        <f t="shared" si="49"/>
        <v>0</v>
      </c>
      <c r="AR177" s="487">
        <f t="shared" si="49"/>
        <v>0</v>
      </c>
      <c r="AS177" s="487">
        <f t="shared" si="49"/>
        <v>0</v>
      </c>
      <c r="AT177" s="487">
        <f t="shared" si="49"/>
        <v>0</v>
      </c>
      <c r="AU177" s="493">
        <f t="shared" si="49"/>
        <v>0</v>
      </c>
      <c r="AV177" s="488" t="str">
        <f t="shared" si="47"/>
        <v/>
      </c>
      <c r="AW177" s="487" t="str">
        <f t="shared" si="47"/>
        <v/>
      </c>
      <c r="AX177" s="487">
        <f t="shared" si="47"/>
        <v>0</v>
      </c>
      <c r="AY177" s="487" t="str">
        <f t="shared" si="47"/>
        <v/>
      </c>
      <c r="AZ177" s="487">
        <f t="shared" si="47"/>
        <v>0</v>
      </c>
      <c r="BA177" s="487">
        <f t="shared" si="47"/>
        <v>0</v>
      </c>
      <c r="BB177" s="487" t="str">
        <f t="shared" si="47"/>
        <v/>
      </c>
      <c r="BC177" s="487">
        <f t="shared" si="47"/>
        <v>0</v>
      </c>
      <c r="BD177" s="487">
        <f t="shared" si="47"/>
        <v>0</v>
      </c>
      <c r="BE177" s="487" t="str">
        <f t="shared" si="47"/>
        <v/>
      </c>
      <c r="BF177" s="487" t="str">
        <f t="shared" si="47"/>
        <v/>
      </c>
      <c r="BG177" s="487" t="str">
        <f t="shared" si="47"/>
        <v/>
      </c>
      <c r="BH177" s="487" t="str">
        <f t="shared" si="47"/>
        <v/>
      </c>
      <c r="BI177" s="487" t="str">
        <f t="shared" si="47"/>
        <v/>
      </c>
      <c r="BJ177" s="487" t="str">
        <f t="shared" si="47"/>
        <v/>
      </c>
      <c r="BK177" s="489" t="str">
        <f t="shared" si="40"/>
        <v/>
      </c>
      <c r="BL177" s="495" t="str">
        <f t="shared" si="48"/>
        <v/>
      </c>
      <c r="BM177" s="487" t="str">
        <f t="shared" si="48"/>
        <v/>
      </c>
      <c r="BN177" s="487">
        <f t="shared" si="48"/>
        <v>0</v>
      </c>
      <c r="BO177" s="487" t="str">
        <f t="shared" si="48"/>
        <v/>
      </c>
      <c r="BP177" s="487">
        <f t="shared" si="48"/>
        <v>0</v>
      </c>
      <c r="BQ177" s="487">
        <f t="shared" si="48"/>
        <v>0</v>
      </c>
      <c r="BR177" s="487" t="str">
        <f t="shared" si="48"/>
        <v/>
      </c>
      <c r="BS177" s="487">
        <f t="shared" si="48"/>
        <v>0</v>
      </c>
      <c r="BT177" s="487">
        <f t="shared" si="48"/>
        <v>0</v>
      </c>
      <c r="BU177" s="487" t="str">
        <f t="shared" si="48"/>
        <v/>
      </c>
      <c r="BV177" s="487" t="str">
        <f t="shared" si="48"/>
        <v/>
      </c>
      <c r="BW177" s="487" t="str">
        <f t="shared" si="48"/>
        <v/>
      </c>
      <c r="BX177" s="487" t="str">
        <f t="shared" si="48"/>
        <v/>
      </c>
      <c r="BY177" s="487" t="str">
        <f t="shared" si="48"/>
        <v/>
      </c>
      <c r="BZ177" s="487" t="str">
        <f t="shared" si="48"/>
        <v/>
      </c>
      <c r="CA177" s="489" t="str">
        <f t="shared" si="41"/>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9"/>
        <v>0</v>
      </c>
      <c r="AG178" s="487">
        <f t="shared" si="49"/>
        <v>0</v>
      </c>
      <c r="AH178" s="487">
        <f t="shared" si="49"/>
        <v>-1</v>
      </c>
      <c r="AI178" s="487">
        <f t="shared" si="49"/>
        <v>0</v>
      </c>
      <c r="AJ178" s="487">
        <f t="shared" si="49"/>
        <v>-1</v>
      </c>
      <c r="AK178" s="487">
        <f t="shared" si="49"/>
        <v>-1</v>
      </c>
      <c r="AL178" s="487">
        <f t="shared" si="49"/>
        <v>0</v>
      </c>
      <c r="AM178" s="487">
        <f t="shared" si="49"/>
        <v>-1</v>
      </c>
      <c r="AN178" s="487">
        <f t="shared" si="49"/>
        <v>-1</v>
      </c>
      <c r="AO178" s="487">
        <f t="shared" si="49"/>
        <v>0</v>
      </c>
      <c r="AP178" s="487">
        <f t="shared" si="49"/>
        <v>0</v>
      </c>
      <c r="AQ178" s="487">
        <f t="shared" si="49"/>
        <v>0</v>
      </c>
      <c r="AR178" s="487">
        <f t="shared" si="49"/>
        <v>0</v>
      </c>
      <c r="AS178" s="487">
        <f t="shared" si="49"/>
        <v>0</v>
      </c>
      <c r="AT178" s="487">
        <f t="shared" si="49"/>
        <v>0</v>
      </c>
      <c r="AU178" s="493">
        <f t="shared" si="49"/>
        <v>0</v>
      </c>
      <c r="AV178" s="488" t="str">
        <f t="shared" si="47"/>
        <v/>
      </c>
      <c r="AW178" s="487" t="str">
        <f t="shared" si="47"/>
        <v/>
      </c>
      <c r="AX178" s="487">
        <f t="shared" si="47"/>
        <v>0</v>
      </c>
      <c r="AY178" s="487" t="str">
        <f t="shared" si="47"/>
        <v/>
      </c>
      <c r="AZ178" s="487">
        <f t="shared" si="47"/>
        <v>0</v>
      </c>
      <c r="BA178" s="487">
        <f t="shared" si="47"/>
        <v>0</v>
      </c>
      <c r="BB178" s="487" t="str">
        <f t="shared" si="47"/>
        <v/>
      </c>
      <c r="BC178" s="487">
        <f t="shared" si="47"/>
        <v>0</v>
      </c>
      <c r="BD178" s="487">
        <f t="shared" si="47"/>
        <v>0</v>
      </c>
      <c r="BE178" s="487" t="str">
        <f t="shared" si="47"/>
        <v/>
      </c>
      <c r="BF178" s="487" t="str">
        <f t="shared" si="47"/>
        <v/>
      </c>
      <c r="BG178" s="487" t="str">
        <f t="shared" si="47"/>
        <v/>
      </c>
      <c r="BH178" s="487" t="str">
        <f t="shared" si="47"/>
        <v/>
      </c>
      <c r="BI178" s="487" t="str">
        <f t="shared" si="47"/>
        <v/>
      </c>
      <c r="BJ178" s="487" t="str">
        <f t="shared" si="47"/>
        <v/>
      </c>
      <c r="BK178" s="489" t="str">
        <f t="shared" si="40"/>
        <v/>
      </c>
      <c r="BL178" s="495" t="str">
        <f t="shared" si="48"/>
        <v/>
      </c>
      <c r="BM178" s="487" t="str">
        <f t="shared" si="48"/>
        <v/>
      </c>
      <c r="BN178" s="487">
        <f t="shared" si="48"/>
        <v>0</v>
      </c>
      <c r="BO178" s="487" t="str">
        <f t="shared" si="48"/>
        <v/>
      </c>
      <c r="BP178" s="487">
        <f t="shared" si="48"/>
        <v>0</v>
      </c>
      <c r="BQ178" s="487">
        <f t="shared" si="48"/>
        <v>0</v>
      </c>
      <c r="BR178" s="487" t="str">
        <f t="shared" si="48"/>
        <v/>
      </c>
      <c r="BS178" s="487">
        <f t="shared" si="48"/>
        <v>0</v>
      </c>
      <c r="BT178" s="487">
        <f t="shared" si="48"/>
        <v>0</v>
      </c>
      <c r="BU178" s="487" t="str">
        <f t="shared" si="48"/>
        <v/>
      </c>
      <c r="BV178" s="487" t="str">
        <f t="shared" si="48"/>
        <v/>
      </c>
      <c r="BW178" s="487" t="str">
        <f t="shared" si="48"/>
        <v/>
      </c>
      <c r="BX178" s="487" t="str">
        <f t="shared" si="48"/>
        <v/>
      </c>
      <c r="BY178" s="487" t="str">
        <f t="shared" si="48"/>
        <v/>
      </c>
      <c r="BZ178" s="487" t="str">
        <f t="shared" si="48"/>
        <v/>
      </c>
      <c r="CA178" s="489" t="str">
        <f t="shared" si="41"/>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9"/>
        <v>0</v>
      </c>
      <c r="AG179" s="487">
        <f t="shared" si="49"/>
        <v>0</v>
      </c>
      <c r="AH179" s="487">
        <f t="shared" si="49"/>
        <v>-1</v>
      </c>
      <c r="AI179" s="487">
        <f t="shared" si="49"/>
        <v>0</v>
      </c>
      <c r="AJ179" s="487">
        <f t="shared" si="49"/>
        <v>-1</v>
      </c>
      <c r="AK179" s="487">
        <f t="shared" si="49"/>
        <v>-1</v>
      </c>
      <c r="AL179" s="487">
        <f t="shared" si="49"/>
        <v>0</v>
      </c>
      <c r="AM179" s="487">
        <f t="shared" si="49"/>
        <v>-1</v>
      </c>
      <c r="AN179" s="487">
        <f t="shared" si="49"/>
        <v>-1</v>
      </c>
      <c r="AO179" s="487">
        <f t="shared" si="49"/>
        <v>0</v>
      </c>
      <c r="AP179" s="487">
        <f t="shared" si="49"/>
        <v>0</v>
      </c>
      <c r="AQ179" s="487">
        <f t="shared" si="49"/>
        <v>0</v>
      </c>
      <c r="AR179" s="487">
        <f t="shared" si="49"/>
        <v>0</v>
      </c>
      <c r="AS179" s="487">
        <f t="shared" si="49"/>
        <v>0</v>
      </c>
      <c r="AT179" s="487">
        <f t="shared" si="49"/>
        <v>0</v>
      </c>
      <c r="AU179" s="493">
        <f t="shared" si="49"/>
        <v>0</v>
      </c>
      <c r="AV179" s="488" t="str">
        <f t="shared" si="47"/>
        <v/>
      </c>
      <c r="AW179" s="487" t="str">
        <f t="shared" si="47"/>
        <v/>
      </c>
      <c r="AX179" s="487">
        <f t="shared" si="47"/>
        <v>0</v>
      </c>
      <c r="AY179" s="487" t="str">
        <f t="shared" si="47"/>
        <v/>
      </c>
      <c r="AZ179" s="487">
        <f t="shared" si="47"/>
        <v>0</v>
      </c>
      <c r="BA179" s="487">
        <f t="shared" si="47"/>
        <v>0</v>
      </c>
      <c r="BB179" s="487" t="str">
        <f t="shared" si="47"/>
        <v/>
      </c>
      <c r="BC179" s="487">
        <f t="shared" si="47"/>
        <v>0</v>
      </c>
      <c r="BD179" s="487">
        <f t="shared" si="47"/>
        <v>0</v>
      </c>
      <c r="BE179" s="487" t="str">
        <f t="shared" si="47"/>
        <v/>
      </c>
      <c r="BF179" s="487" t="str">
        <f t="shared" si="47"/>
        <v/>
      </c>
      <c r="BG179" s="487" t="str">
        <f t="shared" si="47"/>
        <v/>
      </c>
      <c r="BH179" s="487" t="str">
        <f t="shared" si="47"/>
        <v/>
      </c>
      <c r="BI179" s="487" t="str">
        <f t="shared" si="47"/>
        <v/>
      </c>
      <c r="BJ179" s="487" t="str">
        <f t="shared" si="47"/>
        <v/>
      </c>
      <c r="BK179" s="489" t="str">
        <f t="shared" si="40"/>
        <v/>
      </c>
      <c r="BL179" s="495" t="str">
        <f t="shared" si="48"/>
        <v/>
      </c>
      <c r="BM179" s="487" t="str">
        <f t="shared" si="48"/>
        <v/>
      </c>
      <c r="BN179" s="487">
        <f t="shared" si="48"/>
        <v>0</v>
      </c>
      <c r="BO179" s="487" t="str">
        <f t="shared" si="48"/>
        <v/>
      </c>
      <c r="BP179" s="487">
        <f t="shared" si="48"/>
        <v>0</v>
      </c>
      <c r="BQ179" s="487">
        <f t="shared" si="48"/>
        <v>0</v>
      </c>
      <c r="BR179" s="487" t="str">
        <f t="shared" si="48"/>
        <v/>
      </c>
      <c r="BS179" s="487">
        <f t="shared" si="48"/>
        <v>0</v>
      </c>
      <c r="BT179" s="487">
        <f t="shared" si="48"/>
        <v>0</v>
      </c>
      <c r="BU179" s="487" t="str">
        <f t="shared" si="48"/>
        <v/>
      </c>
      <c r="BV179" s="487" t="str">
        <f t="shared" si="48"/>
        <v/>
      </c>
      <c r="BW179" s="487" t="str">
        <f t="shared" si="48"/>
        <v/>
      </c>
      <c r="BX179" s="487" t="str">
        <f t="shared" si="48"/>
        <v/>
      </c>
      <c r="BY179" s="487" t="str">
        <f t="shared" si="48"/>
        <v/>
      </c>
      <c r="BZ179" s="487" t="str">
        <f t="shared" si="48"/>
        <v/>
      </c>
      <c r="CA179" s="489" t="str">
        <f t="shared" si="41"/>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9"/>
        <v>0</v>
      </c>
      <c r="AG180" s="487">
        <f t="shared" si="49"/>
        <v>0</v>
      </c>
      <c r="AH180" s="487">
        <f t="shared" si="49"/>
        <v>-1</v>
      </c>
      <c r="AI180" s="487">
        <f t="shared" si="49"/>
        <v>0</v>
      </c>
      <c r="AJ180" s="487">
        <f t="shared" si="49"/>
        <v>-1</v>
      </c>
      <c r="AK180" s="487">
        <f t="shared" si="49"/>
        <v>-1</v>
      </c>
      <c r="AL180" s="487">
        <f t="shared" si="49"/>
        <v>0</v>
      </c>
      <c r="AM180" s="487">
        <f t="shared" si="49"/>
        <v>-1</v>
      </c>
      <c r="AN180" s="487">
        <f t="shared" si="49"/>
        <v>-1</v>
      </c>
      <c r="AO180" s="487">
        <f t="shared" si="49"/>
        <v>0</v>
      </c>
      <c r="AP180" s="487">
        <f t="shared" si="49"/>
        <v>0</v>
      </c>
      <c r="AQ180" s="487">
        <f t="shared" si="49"/>
        <v>0</v>
      </c>
      <c r="AR180" s="487">
        <f t="shared" si="49"/>
        <v>0</v>
      </c>
      <c r="AS180" s="487">
        <f t="shared" si="49"/>
        <v>0</v>
      </c>
      <c r="AT180" s="487">
        <f t="shared" si="49"/>
        <v>0</v>
      </c>
      <c r="AU180" s="493">
        <f t="shared" si="49"/>
        <v>0</v>
      </c>
      <c r="AV180" s="488" t="str">
        <f t="shared" si="47"/>
        <v/>
      </c>
      <c r="AW180" s="487" t="str">
        <f t="shared" si="47"/>
        <v/>
      </c>
      <c r="AX180" s="487">
        <f t="shared" si="47"/>
        <v>0</v>
      </c>
      <c r="AY180" s="487" t="str">
        <f t="shared" si="47"/>
        <v/>
      </c>
      <c r="AZ180" s="487">
        <f t="shared" si="47"/>
        <v>0</v>
      </c>
      <c r="BA180" s="487">
        <f t="shared" si="47"/>
        <v>0</v>
      </c>
      <c r="BB180" s="487" t="str">
        <f t="shared" si="47"/>
        <v/>
      </c>
      <c r="BC180" s="487">
        <f t="shared" si="47"/>
        <v>0</v>
      </c>
      <c r="BD180" s="487">
        <f t="shared" si="47"/>
        <v>0</v>
      </c>
      <c r="BE180" s="487" t="str">
        <f t="shared" si="47"/>
        <v/>
      </c>
      <c r="BF180" s="487" t="str">
        <f t="shared" si="47"/>
        <v/>
      </c>
      <c r="BG180" s="487" t="str">
        <f t="shared" si="47"/>
        <v/>
      </c>
      <c r="BH180" s="487" t="str">
        <f t="shared" si="47"/>
        <v/>
      </c>
      <c r="BI180" s="487" t="str">
        <f t="shared" si="47"/>
        <v/>
      </c>
      <c r="BJ180" s="487" t="str">
        <f t="shared" si="47"/>
        <v/>
      </c>
      <c r="BK180" s="489" t="str">
        <f t="shared" si="40"/>
        <v/>
      </c>
      <c r="BL180" s="495" t="str">
        <f t="shared" si="48"/>
        <v/>
      </c>
      <c r="BM180" s="487" t="str">
        <f t="shared" si="48"/>
        <v/>
      </c>
      <c r="BN180" s="487">
        <f t="shared" si="48"/>
        <v>0</v>
      </c>
      <c r="BO180" s="487" t="str">
        <f t="shared" si="48"/>
        <v/>
      </c>
      <c r="BP180" s="487">
        <f t="shared" si="48"/>
        <v>0</v>
      </c>
      <c r="BQ180" s="487">
        <f t="shared" si="48"/>
        <v>0</v>
      </c>
      <c r="BR180" s="487" t="str">
        <f t="shared" si="48"/>
        <v/>
      </c>
      <c r="BS180" s="487">
        <f t="shared" si="48"/>
        <v>0</v>
      </c>
      <c r="BT180" s="487">
        <f t="shared" si="48"/>
        <v>0</v>
      </c>
      <c r="BU180" s="487" t="str">
        <f t="shared" si="48"/>
        <v/>
      </c>
      <c r="BV180" s="487" t="str">
        <f t="shared" si="48"/>
        <v/>
      </c>
      <c r="BW180" s="487" t="str">
        <f t="shared" si="48"/>
        <v/>
      </c>
      <c r="BX180" s="487" t="str">
        <f t="shared" si="48"/>
        <v/>
      </c>
      <c r="BY180" s="487" t="str">
        <f t="shared" si="48"/>
        <v/>
      </c>
      <c r="BZ180" s="487" t="str">
        <f t="shared" si="48"/>
        <v/>
      </c>
      <c r="CA180" s="489" t="str">
        <f t="shared" si="41"/>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9"/>
        <v>0</v>
      </c>
      <c r="AG181" s="487">
        <f t="shared" si="49"/>
        <v>0</v>
      </c>
      <c r="AH181" s="487">
        <f t="shared" si="49"/>
        <v>-1</v>
      </c>
      <c r="AI181" s="487">
        <f t="shared" si="49"/>
        <v>0</v>
      </c>
      <c r="AJ181" s="487">
        <f t="shared" si="49"/>
        <v>-1</v>
      </c>
      <c r="AK181" s="487">
        <f t="shared" si="49"/>
        <v>-1</v>
      </c>
      <c r="AL181" s="487">
        <f t="shared" si="49"/>
        <v>0</v>
      </c>
      <c r="AM181" s="487">
        <f t="shared" si="49"/>
        <v>-1</v>
      </c>
      <c r="AN181" s="487">
        <f t="shared" si="49"/>
        <v>-1</v>
      </c>
      <c r="AO181" s="487">
        <f t="shared" si="49"/>
        <v>0</v>
      </c>
      <c r="AP181" s="487">
        <f t="shared" si="49"/>
        <v>0</v>
      </c>
      <c r="AQ181" s="487">
        <f t="shared" si="49"/>
        <v>0</v>
      </c>
      <c r="AR181" s="487">
        <f t="shared" si="49"/>
        <v>0</v>
      </c>
      <c r="AS181" s="487">
        <f t="shared" si="49"/>
        <v>0</v>
      </c>
      <c r="AT181" s="487">
        <f t="shared" si="49"/>
        <v>0</v>
      </c>
      <c r="AU181" s="493">
        <f t="shared" si="49"/>
        <v>0</v>
      </c>
      <c r="AV181" s="488" t="str">
        <f t="shared" si="47"/>
        <v/>
      </c>
      <c r="AW181" s="487" t="str">
        <f t="shared" si="47"/>
        <v/>
      </c>
      <c r="AX181" s="487">
        <f t="shared" si="47"/>
        <v>0</v>
      </c>
      <c r="AY181" s="487" t="str">
        <f t="shared" si="47"/>
        <v/>
      </c>
      <c r="AZ181" s="487">
        <f t="shared" si="47"/>
        <v>0</v>
      </c>
      <c r="BA181" s="487">
        <f t="shared" si="47"/>
        <v>0</v>
      </c>
      <c r="BB181" s="487" t="str">
        <f t="shared" si="47"/>
        <v/>
      </c>
      <c r="BC181" s="487">
        <f t="shared" si="47"/>
        <v>0</v>
      </c>
      <c r="BD181" s="487">
        <f t="shared" si="47"/>
        <v>0</v>
      </c>
      <c r="BE181" s="487" t="str">
        <f t="shared" si="47"/>
        <v/>
      </c>
      <c r="BF181" s="487" t="str">
        <f t="shared" si="47"/>
        <v/>
      </c>
      <c r="BG181" s="487" t="str">
        <f t="shared" si="47"/>
        <v/>
      </c>
      <c r="BH181" s="487" t="str">
        <f t="shared" si="47"/>
        <v/>
      </c>
      <c r="BI181" s="487" t="str">
        <f t="shared" si="47"/>
        <v/>
      </c>
      <c r="BJ181" s="487" t="str">
        <f t="shared" si="47"/>
        <v/>
      </c>
      <c r="BK181" s="489" t="str">
        <f t="shared" si="40"/>
        <v/>
      </c>
      <c r="BL181" s="495" t="str">
        <f t="shared" si="48"/>
        <v/>
      </c>
      <c r="BM181" s="487" t="str">
        <f t="shared" si="48"/>
        <v/>
      </c>
      <c r="BN181" s="487">
        <f t="shared" si="48"/>
        <v>0</v>
      </c>
      <c r="BO181" s="487" t="str">
        <f t="shared" si="48"/>
        <v/>
      </c>
      <c r="BP181" s="487">
        <f t="shared" si="48"/>
        <v>0</v>
      </c>
      <c r="BQ181" s="487">
        <f t="shared" si="48"/>
        <v>0</v>
      </c>
      <c r="BR181" s="487" t="str">
        <f t="shared" si="48"/>
        <v/>
      </c>
      <c r="BS181" s="487">
        <f t="shared" si="48"/>
        <v>0</v>
      </c>
      <c r="BT181" s="487">
        <f t="shared" si="48"/>
        <v>0</v>
      </c>
      <c r="BU181" s="487" t="str">
        <f t="shared" si="48"/>
        <v/>
      </c>
      <c r="BV181" s="487" t="str">
        <f t="shared" si="48"/>
        <v/>
      </c>
      <c r="BW181" s="487" t="str">
        <f t="shared" si="48"/>
        <v/>
      </c>
      <c r="BX181" s="487" t="str">
        <f t="shared" si="48"/>
        <v/>
      </c>
      <c r="BY181" s="487" t="str">
        <f t="shared" si="48"/>
        <v/>
      </c>
      <c r="BZ181" s="487" t="str">
        <f t="shared" si="48"/>
        <v/>
      </c>
      <c r="CA181" s="489" t="str">
        <f t="shared" si="41"/>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9"/>
        <v>0</v>
      </c>
      <c r="AG182" s="487">
        <f t="shared" si="49"/>
        <v>0</v>
      </c>
      <c r="AH182" s="487">
        <f t="shared" si="49"/>
        <v>-1</v>
      </c>
      <c r="AI182" s="487">
        <f t="shared" si="49"/>
        <v>0</v>
      </c>
      <c r="AJ182" s="487">
        <f t="shared" si="49"/>
        <v>-1</v>
      </c>
      <c r="AK182" s="487">
        <f t="shared" si="49"/>
        <v>-1</v>
      </c>
      <c r="AL182" s="487">
        <f t="shared" si="49"/>
        <v>0</v>
      </c>
      <c r="AM182" s="487">
        <f t="shared" si="49"/>
        <v>-1</v>
      </c>
      <c r="AN182" s="487">
        <f t="shared" si="49"/>
        <v>-1</v>
      </c>
      <c r="AO182" s="487">
        <f t="shared" si="49"/>
        <v>0</v>
      </c>
      <c r="AP182" s="487">
        <f t="shared" si="49"/>
        <v>0</v>
      </c>
      <c r="AQ182" s="487">
        <f t="shared" si="49"/>
        <v>0</v>
      </c>
      <c r="AR182" s="487">
        <f t="shared" si="49"/>
        <v>0</v>
      </c>
      <c r="AS182" s="487">
        <f t="shared" si="49"/>
        <v>0</v>
      </c>
      <c r="AT182" s="487">
        <f t="shared" si="49"/>
        <v>0</v>
      </c>
      <c r="AU182" s="493">
        <f t="shared" si="49"/>
        <v>0</v>
      </c>
      <c r="AV182" s="488" t="str">
        <f t="shared" si="47"/>
        <v/>
      </c>
      <c r="AW182" s="487" t="str">
        <f t="shared" si="47"/>
        <v/>
      </c>
      <c r="AX182" s="487">
        <f t="shared" si="47"/>
        <v>0</v>
      </c>
      <c r="AY182" s="487" t="str">
        <f t="shared" si="47"/>
        <v/>
      </c>
      <c r="AZ182" s="487">
        <f t="shared" si="47"/>
        <v>0</v>
      </c>
      <c r="BA182" s="487">
        <f t="shared" si="47"/>
        <v>0</v>
      </c>
      <c r="BB182" s="487" t="str">
        <f t="shared" si="47"/>
        <v/>
      </c>
      <c r="BC182" s="487">
        <f t="shared" si="47"/>
        <v>0</v>
      </c>
      <c r="BD182" s="487">
        <f t="shared" si="47"/>
        <v>0</v>
      </c>
      <c r="BE182" s="487" t="str">
        <f t="shared" si="47"/>
        <v/>
      </c>
      <c r="BF182" s="487" t="str">
        <f t="shared" si="47"/>
        <v/>
      </c>
      <c r="BG182" s="487" t="str">
        <f t="shared" si="47"/>
        <v/>
      </c>
      <c r="BH182" s="487" t="str">
        <f t="shared" si="47"/>
        <v/>
      </c>
      <c r="BI182" s="487" t="str">
        <f t="shared" si="47"/>
        <v/>
      </c>
      <c r="BJ182" s="487" t="str">
        <f t="shared" si="47"/>
        <v/>
      </c>
      <c r="BK182" s="489" t="str">
        <f t="shared" si="40"/>
        <v/>
      </c>
      <c r="BL182" s="495" t="str">
        <f t="shared" si="48"/>
        <v/>
      </c>
      <c r="BM182" s="487" t="str">
        <f t="shared" si="48"/>
        <v/>
      </c>
      <c r="BN182" s="487">
        <f t="shared" si="48"/>
        <v>0</v>
      </c>
      <c r="BO182" s="487" t="str">
        <f t="shared" si="48"/>
        <v/>
      </c>
      <c r="BP182" s="487">
        <f t="shared" si="48"/>
        <v>0</v>
      </c>
      <c r="BQ182" s="487">
        <f t="shared" si="48"/>
        <v>0</v>
      </c>
      <c r="BR182" s="487" t="str">
        <f t="shared" si="48"/>
        <v/>
      </c>
      <c r="BS182" s="487">
        <f t="shared" si="48"/>
        <v>0</v>
      </c>
      <c r="BT182" s="487">
        <f t="shared" si="48"/>
        <v>0</v>
      </c>
      <c r="BU182" s="487" t="str">
        <f t="shared" si="48"/>
        <v/>
      </c>
      <c r="BV182" s="487" t="str">
        <f t="shared" si="48"/>
        <v/>
      </c>
      <c r="BW182" s="487" t="str">
        <f t="shared" si="48"/>
        <v/>
      </c>
      <c r="BX182" s="487" t="str">
        <f t="shared" si="48"/>
        <v/>
      </c>
      <c r="BY182" s="487" t="str">
        <f t="shared" si="48"/>
        <v/>
      </c>
      <c r="BZ182" s="487" t="str">
        <f t="shared" si="48"/>
        <v/>
      </c>
      <c r="CA182" s="489" t="str">
        <f t="shared" si="41"/>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9"/>
        <v>0</v>
      </c>
      <c r="AG183" s="487">
        <f t="shared" si="49"/>
        <v>0</v>
      </c>
      <c r="AH183" s="487">
        <f t="shared" si="49"/>
        <v>-1</v>
      </c>
      <c r="AI183" s="487">
        <f t="shared" si="49"/>
        <v>0</v>
      </c>
      <c r="AJ183" s="487">
        <f t="shared" si="49"/>
        <v>-1</v>
      </c>
      <c r="AK183" s="487">
        <f t="shared" si="49"/>
        <v>-1</v>
      </c>
      <c r="AL183" s="487">
        <f t="shared" si="49"/>
        <v>0</v>
      </c>
      <c r="AM183" s="487">
        <f t="shared" si="49"/>
        <v>-1</v>
      </c>
      <c r="AN183" s="487">
        <f t="shared" si="49"/>
        <v>-1</v>
      </c>
      <c r="AO183" s="487">
        <f t="shared" si="49"/>
        <v>0</v>
      </c>
      <c r="AP183" s="487">
        <f t="shared" si="49"/>
        <v>0</v>
      </c>
      <c r="AQ183" s="487">
        <f t="shared" si="49"/>
        <v>0</v>
      </c>
      <c r="AR183" s="487">
        <f t="shared" si="49"/>
        <v>0</v>
      </c>
      <c r="AS183" s="487">
        <f t="shared" si="49"/>
        <v>0</v>
      </c>
      <c r="AT183" s="487">
        <f t="shared" si="49"/>
        <v>0</v>
      </c>
      <c r="AU183" s="493">
        <f t="shared" si="49"/>
        <v>0</v>
      </c>
      <c r="AV183" s="488" t="str">
        <f t="shared" si="47"/>
        <v/>
      </c>
      <c r="AW183" s="487" t="str">
        <f t="shared" si="47"/>
        <v/>
      </c>
      <c r="AX183" s="487">
        <f t="shared" si="47"/>
        <v>0</v>
      </c>
      <c r="AY183" s="487" t="str">
        <f t="shared" si="47"/>
        <v/>
      </c>
      <c r="AZ183" s="487">
        <f t="shared" si="47"/>
        <v>0</v>
      </c>
      <c r="BA183" s="487">
        <f t="shared" si="47"/>
        <v>0</v>
      </c>
      <c r="BB183" s="487" t="str">
        <f t="shared" si="47"/>
        <v/>
      </c>
      <c r="BC183" s="487">
        <f t="shared" si="47"/>
        <v>0</v>
      </c>
      <c r="BD183" s="487">
        <f t="shared" si="47"/>
        <v>0</v>
      </c>
      <c r="BE183" s="487" t="str">
        <f t="shared" si="47"/>
        <v/>
      </c>
      <c r="BF183" s="487" t="str">
        <f t="shared" si="47"/>
        <v/>
      </c>
      <c r="BG183" s="487" t="str">
        <f t="shared" si="47"/>
        <v/>
      </c>
      <c r="BH183" s="487" t="str">
        <f t="shared" si="47"/>
        <v/>
      </c>
      <c r="BI183" s="487" t="str">
        <f t="shared" si="47"/>
        <v/>
      </c>
      <c r="BJ183" s="487" t="str">
        <f t="shared" si="47"/>
        <v/>
      </c>
      <c r="BK183" s="489" t="str">
        <f t="shared" si="40"/>
        <v/>
      </c>
      <c r="BL183" s="495" t="str">
        <f t="shared" si="48"/>
        <v/>
      </c>
      <c r="BM183" s="487" t="str">
        <f t="shared" si="48"/>
        <v/>
      </c>
      <c r="BN183" s="487">
        <f t="shared" si="48"/>
        <v>0</v>
      </c>
      <c r="BO183" s="487" t="str">
        <f t="shared" si="48"/>
        <v/>
      </c>
      <c r="BP183" s="487">
        <f t="shared" si="48"/>
        <v>0</v>
      </c>
      <c r="BQ183" s="487">
        <f t="shared" si="48"/>
        <v>0</v>
      </c>
      <c r="BR183" s="487" t="str">
        <f t="shared" si="48"/>
        <v/>
      </c>
      <c r="BS183" s="487">
        <f t="shared" si="48"/>
        <v>0</v>
      </c>
      <c r="BT183" s="487">
        <f t="shared" si="48"/>
        <v>0</v>
      </c>
      <c r="BU183" s="487" t="str">
        <f t="shared" si="48"/>
        <v/>
      </c>
      <c r="BV183" s="487" t="str">
        <f t="shared" si="48"/>
        <v/>
      </c>
      <c r="BW183" s="487" t="str">
        <f t="shared" si="48"/>
        <v/>
      </c>
      <c r="BX183" s="487" t="str">
        <f t="shared" si="48"/>
        <v/>
      </c>
      <c r="BY183" s="487" t="str">
        <f t="shared" si="48"/>
        <v/>
      </c>
      <c r="BZ183" s="487" t="str">
        <f t="shared" si="48"/>
        <v/>
      </c>
      <c r="CA183" s="489" t="str">
        <f t="shared" si="41"/>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9"/>
        <v>0</v>
      </c>
      <c r="AG184" s="487">
        <f t="shared" si="49"/>
        <v>0</v>
      </c>
      <c r="AH184" s="487">
        <f t="shared" si="49"/>
        <v>-1</v>
      </c>
      <c r="AI184" s="487">
        <f t="shared" si="49"/>
        <v>0</v>
      </c>
      <c r="AJ184" s="487">
        <f t="shared" si="49"/>
        <v>-1</v>
      </c>
      <c r="AK184" s="487">
        <f t="shared" si="49"/>
        <v>-1</v>
      </c>
      <c r="AL184" s="487">
        <f t="shared" si="49"/>
        <v>0</v>
      </c>
      <c r="AM184" s="487">
        <f t="shared" si="49"/>
        <v>-1</v>
      </c>
      <c r="AN184" s="487">
        <f t="shared" si="49"/>
        <v>-1</v>
      </c>
      <c r="AO184" s="487">
        <f t="shared" si="49"/>
        <v>0</v>
      </c>
      <c r="AP184" s="487">
        <f t="shared" si="49"/>
        <v>0</v>
      </c>
      <c r="AQ184" s="487">
        <f t="shared" si="49"/>
        <v>0</v>
      </c>
      <c r="AR184" s="487">
        <f t="shared" si="49"/>
        <v>0</v>
      </c>
      <c r="AS184" s="487">
        <f t="shared" si="49"/>
        <v>0</v>
      </c>
      <c r="AT184" s="487">
        <f t="shared" si="49"/>
        <v>0</v>
      </c>
      <c r="AU184" s="493">
        <f t="shared" si="49"/>
        <v>0</v>
      </c>
      <c r="AV184" s="488" t="str">
        <f t="shared" si="47"/>
        <v/>
      </c>
      <c r="AW184" s="487" t="str">
        <f t="shared" si="47"/>
        <v/>
      </c>
      <c r="AX184" s="487">
        <f t="shared" si="47"/>
        <v>0</v>
      </c>
      <c r="AY184" s="487" t="str">
        <f t="shared" si="47"/>
        <v/>
      </c>
      <c r="AZ184" s="487">
        <f t="shared" si="47"/>
        <v>0</v>
      </c>
      <c r="BA184" s="487">
        <f t="shared" si="47"/>
        <v>0</v>
      </c>
      <c r="BB184" s="487" t="str">
        <f t="shared" si="47"/>
        <v/>
      </c>
      <c r="BC184" s="487">
        <f t="shared" si="47"/>
        <v>0</v>
      </c>
      <c r="BD184" s="487">
        <f t="shared" si="47"/>
        <v>0</v>
      </c>
      <c r="BE184" s="487" t="str">
        <f t="shared" si="47"/>
        <v/>
      </c>
      <c r="BF184" s="487" t="str">
        <f t="shared" si="47"/>
        <v/>
      </c>
      <c r="BG184" s="487" t="str">
        <f t="shared" si="47"/>
        <v/>
      </c>
      <c r="BH184" s="487" t="str">
        <f t="shared" si="47"/>
        <v/>
      </c>
      <c r="BI184" s="487" t="str">
        <f t="shared" si="47"/>
        <v/>
      </c>
      <c r="BJ184" s="487" t="str">
        <f t="shared" si="47"/>
        <v/>
      </c>
      <c r="BK184" s="489" t="str">
        <f t="shared" si="40"/>
        <v/>
      </c>
      <c r="BL184" s="495" t="str">
        <f t="shared" si="48"/>
        <v/>
      </c>
      <c r="BM184" s="487" t="str">
        <f t="shared" si="48"/>
        <v/>
      </c>
      <c r="BN184" s="487">
        <f t="shared" si="48"/>
        <v>0</v>
      </c>
      <c r="BO184" s="487" t="str">
        <f t="shared" si="48"/>
        <v/>
      </c>
      <c r="BP184" s="487">
        <f t="shared" si="48"/>
        <v>0</v>
      </c>
      <c r="BQ184" s="487">
        <f t="shared" si="48"/>
        <v>0</v>
      </c>
      <c r="BR184" s="487" t="str">
        <f t="shared" si="48"/>
        <v/>
      </c>
      <c r="BS184" s="487">
        <f t="shared" si="48"/>
        <v>0</v>
      </c>
      <c r="BT184" s="487">
        <f t="shared" si="48"/>
        <v>0</v>
      </c>
      <c r="BU184" s="487" t="str">
        <f t="shared" si="48"/>
        <v/>
      </c>
      <c r="BV184" s="487" t="str">
        <f t="shared" si="48"/>
        <v/>
      </c>
      <c r="BW184" s="487" t="str">
        <f t="shared" si="48"/>
        <v/>
      </c>
      <c r="BX184" s="487" t="str">
        <f t="shared" si="48"/>
        <v/>
      </c>
      <c r="BY184" s="487" t="str">
        <f t="shared" si="48"/>
        <v/>
      </c>
      <c r="BZ184" s="487" t="str">
        <f t="shared" si="48"/>
        <v/>
      </c>
      <c r="CA184" s="489" t="str">
        <f t="shared" si="41"/>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9"/>
        <v>0</v>
      </c>
      <c r="AG185" s="487">
        <f t="shared" si="49"/>
        <v>0</v>
      </c>
      <c r="AH185" s="487">
        <f t="shared" si="49"/>
        <v>-1</v>
      </c>
      <c r="AI185" s="487">
        <f t="shared" si="49"/>
        <v>0</v>
      </c>
      <c r="AJ185" s="487">
        <f t="shared" si="49"/>
        <v>-1</v>
      </c>
      <c r="AK185" s="487">
        <f t="shared" si="49"/>
        <v>-1</v>
      </c>
      <c r="AL185" s="487">
        <f t="shared" si="49"/>
        <v>0</v>
      </c>
      <c r="AM185" s="487">
        <f t="shared" si="49"/>
        <v>-1</v>
      </c>
      <c r="AN185" s="487">
        <f t="shared" si="49"/>
        <v>-1</v>
      </c>
      <c r="AO185" s="487">
        <f t="shared" si="49"/>
        <v>0</v>
      </c>
      <c r="AP185" s="487">
        <f t="shared" si="49"/>
        <v>0</v>
      </c>
      <c r="AQ185" s="487">
        <f t="shared" si="49"/>
        <v>0</v>
      </c>
      <c r="AR185" s="487">
        <f t="shared" si="49"/>
        <v>0</v>
      </c>
      <c r="AS185" s="487">
        <f t="shared" si="49"/>
        <v>0</v>
      </c>
      <c r="AT185" s="487">
        <f t="shared" si="49"/>
        <v>0</v>
      </c>
      <c r="AU185" s="493">
        <f t="shared" si="49"/>
        <v>0</v>
      </c>
      <c r="AV185" s="488" t="str">
        <f t="shared" si="47"/>
        <v/>
      </c>
      <c r="AW185" s="487" t="str">
        <f t="shared" si="47"/>
        <v/>
      </c>
      <c r="AX185" s="487">
        <f t="shared" si="47"/>
        <v>0</v>
      </c>
      <c r="AY185" s="487" t="str">
        <f t="shared" si="47"/>
        <v/>
      </c>
      <c r="AZ185" s="487">
        <f t="shared" si="47"/>
        <v>0</v>
      </c>
      <c r="BA185" s="487">
        <f t="shared" si="47"/>
        <v>0</v>
      </c>
      <c r="BB185" s="487" t="str">
        <f t="shared" si="47"/>
        <v/>
      </c>
      <c r="BC185" s="487">
        <f t="shared" si="47"/>
        <v>0</v>
      </c>
      <c r="BD185" s="487">
        <f t="shared" si="47"/>
        <v>0</v>
      </c>
      <c r="BE185" s="487" t="str">
        <f t="shared" si="47"/>
        <v/>
      </c>
      <c r="BF185" s="487" t="str">
        <f t="shared" si="47"/>
        <v/>
      </c>
      <c r="BG185" s="487" t="str">
        <f t="shared" si="47"/>
        <v/>
      </c>
      <c r="BH185" s="487" t="str">
        <f t="shared" si="47"/>
        <v/>
      </c>
      <c r="BI185" s="487" t="str">
        <f t="shared" si="47"/>
        <v/>
      </c>
      <c r="BJ185" s="487" t="str">
        <f t="shared" si="47"/>
        <v/>
      </c>
      <c r="BK185" s="489" t="str">
        <f t="shared" si="40"/>
        <v/>
      </c>
      <c r="BL185" s="495" t="str">
        <f t="shared" si="48"/>
        <v/>
      </c>
      <c r="BM185" s="487" t="str">
        <f t="shared" si="48"/>
        <v/>
      </c>
      <c r="BN185" s="487">
        <f t="shared" si="48"/>
        <v>0</v>
      </c>
      <c r="BO185" s="487" t="str">
        <f t="shared" si="48"/>
        <v/>
      </c>
      <c r="BP185" s="487">
        <f t="shared" si="48"/>
        <v>0</v>
      </c>
      <c r="BQ185" s="487">
        <f t="shared" si="48"/>
        <v>0</v>
      </c>
      <c r="BR185" s="487" t="str">
        <f t="shared" si="48"/>
        <v/>
      </c>
      <c r="BS185" s="487">
        <f t="shared" si="48"/>
        <v>0</v>
      </c>
      <c r="BT185" s="487">
        <f t="shared" si="48"/>
        <v>0</v>
      </c>
      <c r="BU185" s="487" t="str">
        <f t="shared" si="48"/>
        <v/>
      </c>
      <c r="BV185" s="487" t="str">
        <f t="shared" si="48"/>
        <v/>
      </c>
      <c r="BW185" s="487" t="str">
        <f t="shared" si="48"/>
        <v/>
      </c>
      <c r="BX185" s="487" t="str">
        <f t="shared" si="48"/>
        <v/>
      </c>
      <c r="BY185" s="487" t="str">
        <f t="shared" si="48"/>
        <v/>
      </c>
      <c r="BZ185" s="487" t="str">
        <f t="shared" si="48"/>
        <v/>
      </c>
      <c r="CA185" s="489" t="str">
        <f t="shared" si="41"/>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9"/>
        <v>0</v>
      </c>
      <c r="AG186" s="487">
        <f t="shared" si="49"/>
        <v>0</v>
      </c>
      <c r="AH186" s="487">
        <f t="shared" si="49"/>
        <v>-1</v>
      </c>
      <c r="AI186" s="487">
        <f t="shared" si="49"/>
        <v>0</v>
      </c>
      <c r="AJ186" s="487">
        <f t="shared" si="49"/>
        <v>-1</v>
      </c>
      <c r="AK186" s="487">
        <f t="shared" si="49"/>
        <v>-1</v>
      </c>
      <c r="AL186" s="487">
        <f t="shared" si="49"/>
        <v>0</v>
      </c>
      <c r="AM186" s="487">
        <f t="shared" si="49"/>
        <v>-1</v>
      </c>
      <c r="AN186" s="487">
        <f t="shared" si="49"/>
        <v>-1</v>
      </c>
      <c r="AO186" s="487">
        <f t="shared" si="49"/>
        <v>0</v>
      </c>
      <c r="AP186" s="487">
        <f t="shared" si="49"/>
        <v>0</v>
      </c>
      <c r="AQ186" s="487">
        <f t="shared" si="49"/>
        <v>0</v>
      </c>
      <c r="AR186" s="487">
        <f t="shared" si="49"/>
        <v>0</v>
      </c>
      <c r="AS186" s="487">
        <f t="shared" si="49"/>
        <v>0</v>
      </c>
      <c r="AT186" s="487">
        <f t="shared" si="49"/>
        <v>0</v>
      </c>
      <c r="AU186" s="493">
        <f t="shared" si="49"/>
        <v>0</v>
      </c>
      <c r="AV186" s="488" t="str">
        <f t="shared" si="47"/>
        <v/>
      </c>
      <c r="AW186" s="487" t="str">
        <f t="shared" si="47"/>
        <v/>
      </c>
      <c r="AX186" s="487">
        <f t="shared" si="47"/>
        <v>0</v>
      </c>
      <c r="AY186" s="487" t="str">
        <f t="shared" si="47"/>
        <v/>
      </c>
      <c r="AZ186" s="487">
        <f t="shared" si="47"/>
        <v>0</v>
      </c>
      <c r="BA186" s="487">
        <f t="shared" si="47"/>
        <v>0</v>
      </c>
      <c r="BB186" s="487" t="str">
        <f t="shared" si="47"/>
        <v/>
      </c>
      <c r="BC186" s="487">
        <f t="shared" si="47"/>
        <v>0</v>
      </c>
      <c r="BD186" s="487">
        <f t="shared" si="47"/>
        <v>0</v>
      </c>
      <c r="BE186" s="487" t="str">
        <f t="shared" si="47"/>
        <v/>
      </c>
      <c r="BF186" s="487" t="str">
        <f t="shared" si="47"/>
        <v/>
      </c>
      <c r="BG186" s="487" t="str">
        <f t="shared" si="47"/>
        <v/>
      </c>
      <c r="BH186" s="487" t="str">
        <f t="shared" si="47"/>
        <v/>
      </c>
      <c r="BI186" s="487" t="str">
        <f t="shared" si="47"/>
        <v/>
      </c>
      <c r="BJ186" s="487" t="str">
        <f t="shared" si="47"/>
        <v/>
      </c>
      <c r="BK186" s="489" t="str">
        <f t="shared" si="40"/>
        <v/>
      </c>
      <c r="BL186" s="495" t="str">
        <f t="shared" si="48"/>
        <v/>
      </c>
      <c r="BM186" s="487" t="str">
        <f t="shared" si="48"/>
        <v/>
      </c>
      <c r="BN186" s="487">
        <f t="shared" si="48"/>
        <v>0</v>
      </c>
      <c r="BO186" s="487" t="str">
        <f t="shared" si="48"/>
        <v/>
      </c>
      <c r="BP186" s="487">
        <f t="shared" si="48"/>
        <v>0</v>
      </c>
      <c r="BQ186" s="487">
        <f t="shared" si="48"/>
        <v>0</v>
      </c>
      <c r="BR186" s="487" t="str">
        <f t="shared" si="48"/>
        <v/>
      </c>
      <c r="BS186" s="487">
        <f t="shared" si="48"/>
        <v>0</v>
      </c>
      <c r="BT186" s="487">
        <f t="shared" si="48"/>
        <v>0</v>
      </c>
      <c r="BU186" s="487" t="str">
        <f t="shared" si="48"/>
        <v/>
      </c>
      <c r="BV186" s="487" t="str">
        <f t="shared" si="48"/>
        <v/>
      </c>
      <c r="BW186" s="487" t="str">
        <f t="shared" si="48"/>
        <v/>
      </c>
      <c r="BX186" s="487" t="str">
        <f t="shared" si="48"/>
        <v/>
      </c>
      <c r="BY186" s="487" t="str">
        <f t="shared" si="48"/>
        <v/>
      </c>
      <c r="BZ186" s="487" t="str">
        <f t="shared" si="48"/>
        <v/>
      </c>
      <c r="CA186" s="489" t="str">
        <f t="shared" si="41"/>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9"/>
        <v>0</v>
      </c>
      <c r="AG187" s="487">
        <f t="shared" si="49"/>
        <v>0</v>
      </c>
      <c r="AH187" s="487">
        <f t="shared" si="49"/>
        <v>-1</v>
      </c>
      <c r="AI187" s="487">
        <f t="shared" si="49"/>
        <v>0</v>
      </c>
      <c r="AJ187" s="487">
        <f t="shared" si="49"/>
        <v>-1</v>
      </c>
      <c r="AK187" s="487">
        <f t="shared" si="49"/>
        <v>-1</v>
      </c>
      <c r="AL187" s="487">
        <f t="shared" si="49"/>
        <v>0</v>
      </c>
      <c r="AM187" s="487">
        <f t="shared" si="49"/>
        <v>-1</v>
      </c>
      <c r="AN187" s="487">
        <f t="shared" si="49"/>
        <v>-1</v>
      </c>
      <c r="AO187" s="487">
        <f t="shared" si="49"/>
        <v>0</v>
      </c>
      <c r="AP187" s="487">
        <f t="shared" si="49"/>
        <v>0</v>
      </c>
      <c r="AQ187" s="487">
        <f t="shared" si="49"/>
        <v>0</v>
      </c>
      <c r="AR187" s="487">
        <f t="shared" si="49"/>
        <v>0</v>
      </c>
      <c r="AS187" s="487">
        <f t="shared" si="49"/>
        <v>0</v>
      </c>
      <c r="AT187" s="487">
        <f t="shared" si="49"/>
        <v>0</v>
      </c>
      <c r="AU187" s="493">
        <f t="shared" si="49"/>
        <v>0</v>
      </c>
      <c r="AV187" s="488" t="str">
        <f t="shared" si="47"/>
        <v/>
      </c>
      <c r="AW187" s="487" t="str">
        <f t="shared" si="47"/>
        <v/>
      </c>
      <c r="AX187" s="487">
        <f t="shared" si="47"/>
        <v>0</v>
      </c>
      <c r="AY187" s="487" t="str">
        <f t="shared" si="47"/>
        <v/>
      </c>
      <c r="AZ187" s="487">
        <f t="shared" si="47"/>
        <v>0</v>
      </c>
      <c r="BA187" s="487">
        <f t="shared" si="47"/>
        <v>0</v>
      </c>
      <c r="BB187" s="487" t="str">
        <f t="shared" si="47"/>
        <v/>
      </c>
      <c r="BC187" s="487">
        <f t="shared" si="47"/>
        <v>0</v>
      </c>
      <c r="BD187" s="487">
        <f t="shared" si="47"/>
        <v>0</v>
      </c>
      <c r="BE187" s="487" t="str">
        <f t="shared" si="47"/>
        <v/>
      </c>
      <c r="BF187" s="487" t="str">
        <f t="shared" si="47"/>
        <v/>
      </c>
      <c r="BG187" s="487" t="str">
        <f t="shared" si="47"/>
        <v/>
      </c>
      <c r="BH187" s="487" t="str">
        <f t="shared" si="47"/>
        <v/>
      </c>
      <c r="BI187" s="487" t="str">
        <f t="shared" si="47"/>
        <v/>
      </c>
      <c r="BJ187" s="487" t="str">
        <f t="shared" si="47"/>
        <v/>
      </c>
      <c r="BK187" s="489" t="str">
        <f t="shared" si="40"/>
        <v/>
      </c>
      <c r="BL187" s="495" t="str">
        <f t="shared" si="48"/>
        <v/>
      </c>
      <c r="BM187" s="487" t="str">
        <f t="shared" si="48"/>
        <v/>
      </c>
      <c r="BN187" s="487">
        <f t="shared" si="48"/>
        <v>0</v>
      </c>
      <c r="BO187" s="487" t="str">
        <f t="shared" si="48"/>
        <v/>
      </c>
      <c r="BP187" s="487">
        <f t="shared" si="48"/>
        <v>0</v>
      </c>
      <c r="BQ187" s="487">
        <f t="shared" si="48"/>
        <v>0</v>
      </c>
      <c r="BR187" s="487" t="str">
        <f t="shared" si="48"/>
        <v/>
      </c>
      <c r="BS187" s="487">
        <f t="shared" si="48"/>
        <v>0</v>
      </c>
      <c r="BT187" s="487">
        <f t="shared" si="48"/>
        <v>0</v>
      </c>
      <c r="BU187" s="487" t="str">
        <f t="shared" si="48"/>
        <v/>
      </c>
      <c r="BV187" s="487" t="str">
        <f t="shared" si="48"/>
        <v/>
      </c>
      <c r="BW187" s="487" t="str">
        <f t="shared" si="48"/>
        <v/>
      </c>
      <c r="BX187" s="487" t="str">
        <f t="shared" si="48"/>
        <v/>
      </c>
      <c r="BY187" s="487" t="str">
        <f t="shared" si="48"/>
        <v/>
      </c>
      <c r="BZ187" s="487" t="str">
        <f t="shared" si="48"/>
        <v/>
      </c>
      <c r="CA187" s="489" t="str">
        <f t="shared" si="41"/>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9"/>
        <v>0</v>
      </c>
      <c r="AG188" s="487">
        <f t="shared" si="49"/>
        <v>0</v>
      </c>
      <c r="AH188" s="487">
        <f t="shared" si="49"/>
        <v>-1</v>
      </c>
      <c r="AI188" s="487">
        <f t="shared" si="49"/>
        <v>0</v>
      </c>
      <c r="AJ188" s="487">
        <f t="shared" si="49"/>
        <v>-1</v>
      </c>
      <c r="AK188" s="487">
        <f t="shared" si="49"/>
        <v>-1</v>
      </c>
      <c r="AL188" s="487">
        <f t="shared" si="49"/>
        <v>0</v>
      </c>
      <c r="AM188" s="487">
        <f t="shared" si="49"/>
        <v>-1</v>
      </c>
      <c r="AN188" s="487">
        <f t="shared" si="49"/>
        <v>-1</v>
      </c>
      <c r="AO188" s="487">
        <f t="shared" si="49"/>
        <v>0</v>
      </c>
      <c r="AP188" s="487">
        <f t="shared" si="49"/>
        <v>0</v>
      </c>
      <c r="AQ188" s="487">
        <f t="shared" si="49"/>
        <v>0</v>
      </c>
      <c r="AR188" s="487">
        <f t="shared" si="49"/>
        <v>0</v>
      </c>
      <c r="AS188" s="487">
        <f t="shared" si="49"/>
        <v>0</v>
      </c>
      <c r="AT188" s="487">
        <f t="shared" si="49"/>
        <v>0</v>
      </c>
      <c r="AU188" s="493">
        <f t="shared" si="49"/>
        <v>0</v>
      </c>
      <c r="AV188" s="488" t="str">
        <f t="shared" si="47"/>
        <v/>
      </c>
      <c r="AW188" s="487" t="str">
        <f t="shared" si="47"/>
        <v/>
      </c>
      <c r="AX188" s="487">
        <f t="shared" si="47"/>
        <v>0</v>
      </c>
      <c r="AY188" s="487" t="str">
        <f t="shared" si="47"/>
        <v/>
      </c>
      <c r="AZ188" s="487">
        <f t="shared" si="47"/>
        <v>0</v>
      </c>
      <c r="BA188" s="487">
        <f t="shared" si="47"/>
        <v>0</v>
      </c>
      <c r="BB188" s="487" t="str">
        <f t="shared" si="47"/>
        <v/>
      </c>
      <c r="BC188" s="487">
        <f t="shared" si="47"/>
        <v>0</v>
      </c>
      <c r="BD188" s="487">
        <f t="shared" si="47"/>
        <v>0</v>
      </c>
      <c r="BE188" s="487" t="str">
        <f t="shared" si="47"/>
        <v/>
      </c>
      <c r="BF188" s="487" t="str">
        <f t="shared" si="47"/>
        <v/>
      </c>
      <c r="BG188" s="487" t="str">
        <f t="shared" si="47"/>
        <v/>
      </c>
      <c r="BH188" s="487" t="str">
        <f t="shared" si="47"/>
        <v/>
      </c>
      <c r="BI188" s="487" t="str">
        <f t="shared" si="47"/>
        <v/>
      </c>
      <c r="BJ188" s="487" t="str">
        <f t="shared" si="47"/>
        <v/>
      </c>
      <c r="BK188" s="489" t="str">
        <f t="shared" si="40"/>
        <v/>
      </c>
      <c r="BL188" s="495" t="str">
        <f t="shared" si="48"/>
        <v/>
      </c>
      <c r="BM188" s="487" t="str">
        <f t="shared" si="48"/>
        <v/>
      </c>
      <c r="BN188" s="487">
        <f t="shared" si="48"/>
        <v>0</v>
      </c>
      <c r="BO188" s="487" t="str">
        <f t="shared" si="48"/>
        <v/>
      </c>
      <c r="BP188" s="487">
        <f t="shared" si="48"/>
        <v>0</v>
      </c>
      <c r="BQ188" s="487">
        <f t="shared" si="48"/>
        <v>0</v>
      </c>
      <c r="BR188" s="487" t="str">
        <f t="shared" si="48"/>
        <v/>
      </c>
      <c r="BS188" s="487">
        <f t="shared" si="48"/>
        <v>0</v>
      </c>
      <c r="BT188" s="487">
        <f t="shared" si="48"/>
        <v>0</v>
      </c>
      <c r="BU188" s="487" t="str">
        <f t="shared" si="48"/>
        <v/>
      </c>
      <c r="BV188" s="487" t="str">
        <f t="shared" si="48"/>
        <v/>
      </c>
      <c r="BW188" s="487" t="str">
        <f t="shared" si="48"/>
        <v/>
      </c>
      <c r="BX188" s="487" t="str">
        <f t="shared" si="48"/>
        <v/>
      </c>
      <c r="BY188" s="487" t="str">
        <f t="shared" si="48"/>
        <v/>
      </c>
      <c r="BZ188" s="487" t="str">
        <f t="shared" si="48"/>
        <v/>
      </c>
      <c r="CA188" s="489" t="str">
        <f t="shared" si="41"/>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9"/>
        <v>0</v>
      </c>
      <c r="AG189" s="487">
        <f t="shared" si="49"/>
        <v>0</v>
      </c>
      <c r="AH189" s="487">
        <f t="shared" si="49"/>
        <v>-1</v>
      </c>
      <c r="AI189" s="487">
        <f t="shared" si="49"/>
        <v>0</v>
      </c>
      <c r="AJ189" s="487">
        <f t="shared" si="49"/>
        <v>-1</v>
      </c>
      <c r="AK189" s="487">
        <f t="shared" si="49"/>
        <v>-1</v>
      </c>
      <c r="AL189" s="487">
        <f t="shared" si="49"/>
        <v>0</v>
      </c>
      <c r="AM189" s="487">
        <f t="shared" si="49"/>
        <v>-1</v>
      </c>
      <c r="AN189" s="487">
        <f t="shared" si="49"/>
        <v>-1</v>
      </c>
      <c r="AO189" s="487">
        <f t="shared" si="49"/>
        <v>0</v>
      </c>
      <c r="AP189" s="487">
        <f t="shared" si="49"/>
        <v>0</v>
      </c>
      <c r="AQ189" s="487">
        <f t="shared" si="49"/>
        <v>0</v>
      </c>
      <c r="AR189" s="487">
        <f t="shared" si="49"/>
        <v>0</v>
      </c>
      <c r="AS189" s="487">
        <f t="shared" si="49"/>
        <v>0</v>
      </c>
      <c r="AT189" s="487">
        <f t="shared" si="49"/>
        <v>0</v>
      </c>
      <c r="AU189" s="493">
        <f t="shared" si="49"/>
        <v>0</v>
      </c>
      <c r="AV189" s="488" t="str">
        <f t="shared" si="47"/>
        <v/>
      </c>
      <c r="AW189" s="487" t="str">
        <f t="shared" si="47"/>
        <v/>
      </c>
      <c r="AX189" s="487">
        <f t="shared" si="47"/>
        <v>0</v>
      </c>
      <c r="AY189" s="487" t="str">
        <f t="shared" si="47"/>
        <v/>
      </c>
      <c r="AZ189" s="487">
        <f t="shared" si="47"/>
        <v>0</v>
      </c>
      <c r="BA189" s="487">
        <f t="shared" si="47"/>
        <v>0</v>
      </c>
      <c r="BB189" s="487" t="str">
        <f t="shared" si="47"/>
        <v/>
      </c>
      <c r="BC189" s="487">
        <f t="shared" si="47"/>
        <v>0</v>
      </c>
      <c r="BD189" s="487">
        <f t="shared" si="47"/>
        <v>0</v>
      </c>
      <c r="BE189" s="487" t="str">
        <f t="shared" si="47"/>
        <v/>
      </c>
      <c r="BF189" s="487" t="str">
        <f t="shared" si="47"/>
        <v/>
      </c>
      <c r="BG189" s="487" t="str">
        <f t="shared" si="47"/>
        <v/>
      </c>
      <c r="BH189" s="487" t="str">
        <f t="shared" si="47"/>
        <v/>
      </c>
      <c r="BI189" s="487" t="str">
        <f t="shared" si="47"/>
        <v/>
      </c>
      <c r="BJ189" s="487" t="str">
        <f t="shared" si="47"/>
        <v/>
      </c>
      <c r="BK189" s="489" t="str">
        <f t="shared" si="40"/>
        <v/>
      </c>
      <c r="BL189" s="495" t="str">
        <f t="shared" si="48"/>
        <v/>
      </c>
      <c r="BM189" s="487" t="str">
        <f t="shared" si="48"/>
        <v/>
      </c>
      <c r="BN189" s="487">
        <f t="shared" si="48"/>
        <v>0</v>
      </c>
      <c r="BO189" s="487" t="str">
        <f t="shared" si="48"/>
        <v/>
      </c>
      <c r="BP189" s="487">
        <f t="shared" si="48"/>
        <v>0</v>
      </c>
      <c r="BQ189" s="487">
        <f t="shared" si="48"/>
        <v>0</v>
      </c>
      <c r="BR189" s="487" t="str">
        <f t="shared" si="48"/>
        <v/>
      </c>
      <c r="BS189" s="487">
        <f t="shared" si="48"/>
        <v>0</v>
      </c>
      <c r="BT189" s="487">
        <f t="shared" si="48"/>
        <v>0</v>
      </c>
      <c r="BU189" s="487" t="str">
        <f t="shared" si="48"/>
        <v/>
      </c>
      <c r="BV189" s="487" t="str">
        <f t="shared" si="48"/>
        <v/>
      </c>
      <c r="BW189" s="487" t="str">
        <f t="shared" si="48"/>
        <v/>
      </c>
      <c r="BX189" s="487" t="str">
        <f t="shared" si="48"/>
        <v/>
      </c>
      <c r="BY189" s="487" t="str">
        <f t="shared" si="48"/>
        <v/>
      </c>
      <c r="BZ189" s="487" t="str">
        <f t="shared" si="48"/>
        <v/>
      </c>
      <c r="CA189" s="489" t="str">
        <f t="shared" si="41"/>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9"/>
        <v>0</v>
      </c>
      <c r="AG190" s="487">
        <f t="shared" si="49"/>
        <v>0</v>
      </c>
      <c r="AH190" s="487">
        <f t="shared" si="49"/>
        <v>-1</v>
      </c>
      <c r="AI190" s="487">
        <f t="shared" si="49"/>
        <v>0</v>
      </c>
      <c r="AJ190" s="487">
        <f t="shared" si="49"/>
        <v>-1</v>
      </c>
      <c r="AK190" s="487">
        <f t="shared" si="49"/>
        <v>-1</v>
      </c>
      <c r="AL190" s="487">
        <f t="shared" si="49"/>
        <v>0</v>
      </c>
      <c r="AM190" s="487">
        <f t="shared" si="49"/>
        <v>-1</v>
      </c>
      <c r="AN190" s="487">
        <f t="shared" si="49"/>
        <v>-1</v>
      </c>
      <c r="AO190" s="487">
        <f t="shared" si="49"/>
        <v>0</v>
      </c>
      <c r="AP190" s="487">
        <f t="shared" si="49"/>
        <v>0</v>
      </c>
      <c r="AQ190" s="487">
        <f t="shared" si="49"/>
        <v>0</v>
      </c>
      <c r="AR190" s="487">
        <f t="shared" si="49"/>
        <v>0</v>
      </c>
      <c r="AS190" s="487">
        <f t="shared" si="49"/>
        <v>0</v>
      </c>
      <c r="AT190" s="487">
        <f t="shared" si="49"/>
        <v>0</v>
      </c>
      <c r="AU190" s="493">
        <f t="shared" ref="AU190" si="50">AU189</f>
        <v>0</v>
      </c>
      <c r="AV190" s="488" t="str">
        <f t="shared" si="47"/>
        <v/>
      </c>
      <c r="AW190" s="487" t="str">
        <f t="shared" si="47"/>
        <v/>
      </c>
      <c r="AX190" s="487">
        <f t="shared" si="47"/>
        <v>0</v>
      </c>
      <c r="AY190" s="487" t="str">
        <f t="shared" si="47"/>
        <v/>
      </c>
      <c r="AZ190" s="487">
        <f t="shared" si="47"/>
        <v>0</v>
      </c>
      <c r="BA190" s="487">
        <f t="shared" si="47"/>
        <v>0</v>
      </c>
      <c r="BB190" s="487" t="str">
        <f t="shared" si="47"/>
        <v/>
      </c>
      <c r="BC190" s="487">
        <f t="shared" si="47"/>
        <v>0</v>
      </c>
      <c r="BD190" s="487">
        <f t="shared" si="47"/>
        <v>0</v>
      </c>
      <c r="BE190" s="487" t="str">
        <f t="shared" si="47"/>
        <v/>
      </c>
      <c r="BF190" s="487" t="str">
        <f t="shared" si="47"/>
        <v/>
      </c>
      <c r="BG190" s="487" t="str">
        <f t="shared" si="47"/>
        <v/>
      </c>
      <c r="BH190" s="487" t="str">
        <f t="shared" si="47"/>
        <v/>
      </c>
      <c r="BI190" s="487" t="str">
        <f t="shared" si="47"/>
        <v/>
      </c>
      <c r="BJ190" s="487" t="str">
        <f t="shared" si="47"/>
        <v/>
      </c>
      <c r="BK190" s="489" t="str">
        <f t="shared" si="40"/>
        <v/>
      </c>
      <c r="BL190" s="495" t="str">
        <f t="shared" si="48"/>
        <v/>
      </c>
      <c r="BM190" s="487" t="str">
        <f t="shared" si="48"/>
        <v/>
      </c>
      <c r="BN190" s="487">
        <f t="shared" si="48"/>
        <v>0</v>
      </c>
      <c r="BO190" s="487" t="str">
        <f t="shared" si="48"/>
        <v/>
      </c>
      <c r="BP190" s="487">
        <f t="shared" si="48"/>
        <v>0</v>
      </c>
      <c r="BQ190" s="487">
        <f t="shared" si="48"/>
        <v>0</v>
      </c>
      <c r="BR190" s="487" t="str">
        <f t="shared" si="48"/>
        <v/>
      </c>
      <c r="BS190" s="487">
        <f t="shared" si="48"/>
        <v>0</v>
      </c>
      <c r="BT190" s="487">
        <f t="shared" si="48"/>
        <v>0</v>
      </c>
      <c r="BU190" s="487" t="str">
        <f t="shared" si="48"/>
        <v/>
      </c>
      <c r="BV190" s="487" t="str">
        <f t="shared" si="48"/>
        <v/>
      </c>
      <c r="BW190" s="487" t="str">
        <f t="shared" si="48"/>
        <v/>
      </c>
      <c r="BX190" s="487" t="str">
        <f t="shared" si="48"/>
        <v/>
      </c>
      <c r="BY190" s="487" t="str">
        <f t="shared" si="48"/>
        <v/>
      </c>
      <c r="BZ190" s="487" t="str">
        <f t="shared" si="48"/>
        <v/>
      </c>
      <c r="CA190" s="489" t="str">
        <f t="shared" si="41"/>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51">AF190</f>
        <v>0</v>
      </c>
      <c r="AG191" s="487">
        <f t="shared" si="51"/>
        <v>0</v>
      </c>
      <c r="AH191" s="487">
        <f t="shared" si="51"/>
        <v>-1</v>
      </c>
      <c r="AI191" s="487">
        <f t="shared" si="51"/>
        <v>0</v>
      </c>
      <c r="AJ191" s="487">
        <f t="shared" si="51"/>
        <v>-1</v>
      </c>
      <c r="AK191" s="487">
        <f t="shared" si="51"/>
        <v>-1</v>
      </c>
      <c r="AL191" s="487">
        <f t="shared" si="51"/>
        <v>0</v>
      </c>
      <c r="AM191" s="487">
        <f t="shared" si="51"/>
        <v>-1</v>
      </c>
      <c r="AN191" s="487">
        <f t="shared" si="51"/>
        <v>-1</v>
      </c>
      <c r="AO191" s="487">
        <f t="shared" si="51"/>
        <v>0</v>
      </c>
      <c r="AP191" s="487">
        <f t="shared" si="51"/>
        <v>0</v>
      </c>
      <c r="AQ191" s="487">
        <f t="shared" si="51"/>
        <v>0</v>
      </c>
      <c r="AR191" s="487">
        <f t="shared" si="51"/>
        <v>0</v>
      </c>
      <c r="AS191" s="487">
        <f t="shared" si="51"/>
        <v>0</v>
      </c>
      <c r="AT191" s="487">
        <f t="shared" si="51"/>
        <v>0</v>
      </c>
      <c r="AU191" s="493">
        <f t="shared" si="51"/>
        <v>0</v>
      </c>
      <c r="AV191" s="488" t="str">
        <f t="shared" ref="AV191:BJ207" si="52">IF(AF191,IFERROR(LEFT($V191,SEARCH(" (",$V191)-1),$V191),"")</f>
        <v/>
      </c>
      <c r="AW191" s="487" t="str">
        <f t="shared" si="52"/>
        <v/>
      </c>
      <c r="AX191" s="487">
        <f t="shared" si="52"/>
        <v>0</v>
      </c>
      <c r="AY191" s="487" t="str">
        <f t="shared" si="52"/>
        <v/>
      </c>
      <c r="AZ191" s="487">
        <f t="shared" si="52"/>
        <v>0</v>
      </c>
      <c r="BA191" s="487">
        <f t="shared" si="52"/>
        <v>0</v>
      </c>
      <c r="BB191" s="487" t="str">
        <f t="shared" si="52"/>
        <v/>
      </c>
      <c r="BC191" s="487">
        <f t="shared" si="52"/>
        <v>0</v>
      </c>
      <c r="BD191" s="487">
        <f t="shared" si="52"/>
        <v>0</v>
      </c>
      <c r="BE191" s="487" t="str">
        <f t="shared" si="52"/>
        <v/>
      </c>
      <c r="BF191" s="487" t="str">
        <f t="shared" si="52"/>
        <v/>
      </c>
      <c r="BG191" s="487" t="str">
        <f t="shared" si="52"/>
        <v/>
      </c>
      <c r="BH191" s="487" t="str">
        <f t="shared" si="52"/>
        <v/>
      </c>
      <c r="BI191" s="487" t="str">
        <f t="shared" si="52"/>
        <v/>
      </c>
      <c r="BJ191" s="487" t="str">
        <f t="shared" si="52"/>
        <v/>
      </c>
      <c r="BK191" s="489" t="str">
        <f t="shared" si="40"/>
        <v/>
      </c>
      <c r="BL191" s="495" t="str">
        <f t="shared" ref="BL191:BZ207" si="53">IF(AF191,IFERROR(LEFT($W191,SEARCH(" (",$W191)-1),$W191),"")</f>
        <v/>
      </c>
      <c r="BM191" s="487" t="str">
        <f t="shared" si="53"/>
        <v/>
      </c>
      <c r="BN191" s="487">
        <f t="shared" si="53"/>
        <v>0</v>
      </c>
      <c r="BO191" s="487" t="str">
        <f t="shared" si="53"/>
        <v/>
      </c>
      <c r="BP191" s="487">
        <f t="shared" si="53"/>
        <v>0</v>
      </c>
      <c r="BQ191" s="487">
        <f t="shared" si="53"/>
        <v>0</v>
      </c>
      <c r="BR191" s="487" t="str">
        <f t="shared" si="53"/>
        <v/>
      </c>
      <c r="BS191" s="487">
        <f t="shared" si="53"/>
        <v>0</v>
      </c>
      <c r="BT191" s="487">
        <f t="shared" si="53"/>
        <v>0</v>
      </c>
      <c r="BU191" s="487" t="str">
        <f t="shared" si="53"/>
        <v/>
      </c>
      <c r="BV191" s="487" t="str">
        <f t="shared" si="53"/>
        <v/>
      </c>
      <c r="BW191" s="487" t="str">
        <f t="shared" si="53"/>
        <v/>
      </c>
      <c r="BX191" s="487" t="str">
        <f t="shared" si="53"/>
        <v/>
      </c>
      <c r="BY191" s="487" t="str">
        <f t="shared" si="53"/>
        <v/>
      </c>
      <c r="BZ191" s="487" t="str">
        <f t="shared" si="53"/>
        <v/>
      </c>
      <c r="CA191" s="489" t="str">
        <f t="shared" si="41"/>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51"/>
        <v>0</v>
      </c>
      <c r="AG192" s="487">
        <f t="shared" si="51"/>
        <v>0</v>
      </c>
      <c r="AH192" s="487">
        <f t="shared" si="51"/>
        <v>-1</v>
      </c>
      <c r="AI192" s="487">
        <f t="shared" si="51"/>
        <v>0</v>
      </c>
      <c r="AJ192" s="487">
        <f t="shared" si="51"/>
        <v>-1</v>
      </c>
      <c r="AK192" s="487">
        <f t="shared" si="51"/>
        <v>-1</v>
      </c>
      <c r="AL192" s="487">
        <f t="shared" si="51"/>
        <v>0</v>
      </c>
      <c r="AM192" s="487">
        <f t="shared" si="51"/>
        <v>-1</v>
      </c>
      <c r="AN192" s="487">
        <f t="shared" si="51"/>
        <v>-1</v>
      </c>
      <c r="AO192" s="487">
        <f t="shared" si="51"/>
        <v>0</v>
      </c>
      <c r="AP192" s="487">
        <f t="shared" si="51"/>
        <v>0</v>
      </c>
      <c r="AQ192" s="487">
        <f t="shared" si="51"/>
        <v>0</v>
      </c>
      <c r="AR192" s="487">
        <f t="shared" si="51"/>
        <v>0</v>
      </c>
      <c r="AS192" s="487">
        <f t="shared" si="51"/>
        <v>0</v>
      </c>
      <c r="AT192" s="487">
        <f t="shared" si="51"/>
        <v>0</v>
      </c>
      <c r="AU192" s="493">
        <f t="shared" si="51"/>
        <v>0</v>
      </c>
      <c r="AV192" s="488" t="str">
        <f t="shared" si="52"/>
        <v/>
      </c>
      <c r="AW192" s="487" t="str">
        <f t="shared" si="52"/>
        <v/>
      </c>
      <c r="AX192" s="487">
        <f t="shared" si="52"/>
        <v>0</v>
      </c>
      <c r="AY192" s="487" t="str">
        <f t="shared" si="52"/>
        <v/>
      </c>
      <c r="AZ192" s="487">
        <f t="shared" si="52"/>
        <v>0</v>
      </c>
      <c r="BA192" s="487">
        <f t="shared" si="52"/>
        <v>0</v>
      </c>
      <c r="BB192" s="487" t="str">
        <f t="shared" si="52"/>
        <v/>
      </c>
      <c r="BC192" s="487">
        <f t="shared" si="52"/>
        <v>0</v>
      </c>
      <c r="BD192" s="487">
        <f t="shared" si="52"/>
        <v>0</v>
      </c>
      <c r="BE192" s="487" t="str">
        <f t="shared" si="52"/>
        <v/>
      </c>
      <c r="BF192" s="487" t="str">
        <f t="shared" si="52"/>
        <v/>
      </c>
      <c r="BG192" s="487" t="str">
        <f t="shared" si="52"/>
        <v/>
      </c>
      <c r="BH192" s="487" t="str">
        <f t="shared" si="52"/>
        <v/>
      </c>
      <c r="BI192" s="487" t="str">
        <f t="shared" si="52"/>
        <v/>
      </c>
      <c r="BJ192" s="487" t="str">
        <f t="shared" si="52"/>
        <v/>
      </c>
      <c r="BK192" s="489" t="str">
        <f t="shared" si="40"/>
        <v/>
      </c>
      <c r="BL192" s="495" t="str">
        <f t="shared" si="53"/>
        <v/>
      </c>
      <c r="BM192" s="487" t="str">
        <f t="shared" si="53"/>
        <v/>
      </c>
      <c r="BN192" s="487">
        <f t="shared" si="53"/>
        <v>0</v>
      </c>
      <c r="BO192" s="487" t="str">
        <f t="shared" si="53"/>
        <v/>
      </c>
      <c r="BP192" s="487">
        <f t="shared" si="53"/>
        <v>0</v>
      </c>
      <c r="BQ192" s="487">
        <f t="shared" si="53"/>
        <v>0</v>
      </c>
      <c r="BR192" s="487" t="str">
        <f t="shared" si="53"/>
        <v/>
      </c>
      <c r="BS192" s="487">
        <f t="shared" si="53"/>
        <v>0</v>
      </c>
      <c r="BT192" s="487">
        <f t="shared" si="53"/>
        <v>0</v>
      </c>
      <c r="BU192" s="487" t="str">
        <f t="shared" si="53"/>
        <v/>
      </c>
      <c r="BV192" s="487" t="str">
        <f t="shared" si="53"/>
        <v/>
      </c>
      <c r="BW192" s="487" t="str">
        <f t="shared" si="53"/>
        <v/>
      </c>
      <c r="BX192" s="487" t="str">
        <f t="shared" si="53"/>
        <v/>
      </c>
      <c r="BY192" s="487" t="str">
        <f t="shared" si="53"/>
        <v/>
      </c>
      <c r="BZ192" s="487" t="str">
        <f t="shared" si="53"/>
        <v/>
      </c>
      <c r="CA192" s="489" t="str">
        <f t="shared" si="41"/>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51"/>
        <v>0</v>
      </c>
      <c r="AG193" s="487">
        <f t="shared" si="51"/>
        <v>0</v>
      </c>
      <c r="AH193" s="487">
        <f t="shared" si="51"/>
        <v>-1</v>
      </c>
      <c r="AI193" s="487">
        <f t="shared" si="51"/>
        <v>0</v>
      </c>
      <c r="AJ193" s="487">
        <f t="shared" si="51"/>
        <v>-1</v>
      </c>
      <c r="AK193" s="487">
        <f t="shared" si="51"/>
        <v>-1</v>
      </c>
      <c r="AL193" s="487">
        <f t="shared" si="51"/>
        <v>0</v>
      </c>
      <c r="AM193" s="487">
        <f t="shared" si="51"/>
        <v>-1</v>
      </c>
      <c r="AN193" s="487">
        <f t="shared" si="51"/>
        <v>-1</v>
      </c>
      <c r="AO193" s="487">
        <f t="shared" si="51"/>
        <v>0</v>
      </c>
      <c r="AP193" s="487">
        <f t="shared" si="51"/>
        <v>0</v>
      </c>
      <c r="AQ193" s="487">
        <f t="shared" si="51"/>
        <v>0</v>
      </c>
      <c r="AR193" s="487">
        <f t="shared" si="51"/>
        <v>0</v>
      </c>
      <c r="AS193" s="487">
        <f t="shared" si="51"/>
        <v>0</v>
      </c>
      <c r="AT193" s="487">
        <f t="shared" si="51"/>
        <v>0</v>
      </c>
      <c r="AU193" s="493">
        <f t="shared" si="51"/>
        <v>0</v>
      </c>
      <c r="AV193" s="488" t="str">
        <f t="shared" si="52"/>
        <v/>
      </c>
      <c r="AW193" s="487" t="str">
        <f t="shared" si="52"/>
        <v/>
      </c>
      <c r="AX193" s="487">
        <f t="shared" si="52"/>
        <v>0</v>
      </c>
      <c r="AY193" s="487" t="str">
        <f t="shared" si="52"/>
        <v/>
      </c>
      <c r="AZ193" s="487">
        <f t="shared" si="52"/>
        <v>0</v>
      </c>
      <c r="BA193" s="487">
        <f t="shared" si="52"/>
        <v>0</v>
      </c>
      <c r="BB193" s="487" t="str">
        <f t="shared" si="52"/>
        <v/>
      </c>
      <c r="BC193" s="487">
        <f t="shared" si="52"/>
        <v>0</v>
      </c>
      <c r="BD193" s="487">
        <f t="shared" si="52"/>
        <v>0</v>
      </c>
      <c r="BE193" s="487" t="str">
        <f t="shared" si="52"/>
        <v/>
      </c>
      <c r="BF193" s="487" t="str">
        <f t="shared" si="52"/>
        <v/>
      </c>
      <c r="BG193" s="487" t="str">
        <f t="shared" si="52"/>
        <v/>
      </c>
      <c r="BH193" s="487" t="str">
        <f t="shared" si="52"/>
        <v/>
      </c>
      <c r="BI193" s="487" t="str">
        <f t="shared" si="52"/>
        <v/>
      </c>
      <c r="BJ193" s="487" t="str">
        <f t="shared" si="52"/>
        <v/>
      </c>
      <c r="BK193" s="489" t="str">
        <f t="shared" si="40"/>
        <v/>
      </c>
      <c r="BL193" s="495" t="str">
        <f t="shared" si="53"/>
        <v/>
      </c>
      <c r="BM193" s="487" t="str">
        <f t="shared" si="53"/>
        <v/>
      </c>
      <c r="BN193" s="487">
        <f t="shared" si="53"/>
        <v>0</v>
      </c>
      <c r="BO193" s="487" t="str">
        <f t="shared" si="53"/>
        <v/>
      </c>
      <c r="BP193" s="487">
        <f t="shared" si="53"/>
        <v>0</v>
      </c>
      <c r="BQ193" s="487">
        <f t="shared" si="53"/>
        <v>0</v>
      </c>
      <c r="BR193" s="487" t="str">
        <f t="shared" si="53"/>
        <v/>
      </c>
      <c r="BS193" s="487">
        <f t="shared" si="53"/>
        <v>0</v>
      </c>
      <c r="BT193" s="487">
        <f t="shared" si="53"/>
        <v>0</v>
      </c>
      <c r="BU193" s="487" t="str">
        <f t="shared" si="53"/>
        <v/>
      </c>
      <c r="BV193" s="487" t="str">
        <f t="shared" si="53"/>
        <v/>
      </c>
      <c r="BW193" s="487" t="str">
        <f t="shared" si="53"/>
        <v/>
      </c>
      <c r="BX193" s="487" t="str">
        <f t="shared" si="53"/>
        <v/>
      </c>
      <c r="BY193" s="487" t="str">
        <f t="shared" si="53"/>
        <v/>
      </c>
      <c r="BZ193" s="487" t="str">
        <f t="shared" si="53"/>
        <v/>
      </c>
      <c r="CA193" s="489" t="str">
        <f t="shared" si="41"/>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51"/>
        <v>0</v>
      </c>
      <c r="AG194" s="487">
        <f t="shared" si="51"/>
        <v>0</v>
      </c>
      <c r="AH194" s="487">
        <f t="shared" si="51"/>
        <v>-1</v>
      </c>
      <c r="AI194" s="487">
        <f t="shared" si="51"/>
        <v>0</v>
      </c>
      <c r="AJ194" s="487">
        <f t="shared" si="51"/>
        <v>-1</v>
      </c>
      <c r="AK194" s="487">
        <f t="shared" si="51"/>
        <v>-1</v>
      </c>
      <c r="AL194" s="487">
        <f t="shared" si="51"/>
        <v>0</v>
      </c>
      <c r="AM194" s="487">
        <f t="shared" si="51"/>
        <v>-1</v>
      </c>
      <c r="AN194" s="487">
        <f t="shared" si="51"/>
        <v>-1</v>
      </c>
      <c r="AO194" s="487">
        <f t="shared" si="51"/>
        <v>0</v>
      </c>
      <c r="AP194" s="487">
        <f t="shared" si="51"/>
        <v>0</v>
      </c>
      <c r="AQ194" s="487">
        <f t="shared" si="51"/>
        <v>0</v>
      </c>
      <c r="AR194" s="487">
        <f t="shared" si="51"/>
        <v>0</v>
      </c>
      <c r="AS194" s="487">
        <f t="shared" si="51"/>
        <v>0</v>
      </c>
      <c r="AT194" s="487">
        <f t="shared" si="51"/>
        <v>0</v>
      </c>
      <c r="AU194" s="493">
        <f t="shared" si="51"/>
        <v>0</v>
      </c>
      <c r="AV194" s="488" t="str">
        <f t="shared" si="52"/>
        <v/>
      </c>
      <c r="AW194" s="487" t="str">
        <f t="shared" si="52"/>
        <v/>
      </c>
      <c r="AX194" s="487">
        <f t="shared" si="52"/>
        <v>0</v>
      </c>
      <c r="AY194" s="487" t="str">
        <f t="shared" si="52"/>
        <v/>
      </c>
      <c r="AZ194" s="487">
        <f t="shared" si="52"/>
        <v>0</v>
      </c>
      <c r="BA194" s="487">
        <f t="shared" si="52"/>
        <v>0</v>
      </c>
      <c r="BB194" s="487" t="str">
        <f t="shared" si="52"/>
        <v/>
      </c>
      <c r="BC194" s="487">
        <f t="shared" si="52"/>
        <v>0</v>
      </c>
      <c r="BD194" s="487">
        <f t="shared" si="52"/>
        <v>0</v>
      </c>
      <c r="BE194" s="487" t="str">
        <f t="shared" si="52"/>
        <v/>
      </c>
      <c r="BF194" s="487" t="str">
        <f t="shared" si="52"/>
        <v/>
      </c>
      <c r="BG194" s="487" t="str">
        <f t="shared" si="52"/>
        <v/>
      </c>
      <c r="BH194" s="487" t="str">
        <f t="shared" si="52"/>
        <v/>
      </c>
      <c r="BI194" s="487" t="str">
        <f t="shared" si="52"/>
        <v/>
      </c>
      <c r="BJ194" s="487" t="str">
        <f t="shared" si="52"/>
        <v/>
      </c>
      <c r="BK194" s="489" t="str">
        <f t="shared" si="40"/>
        <v/>
      </c>
      <c r="BL194" s="495" t="str">
        <f t="shared" si="53"/>
        <v/>
      </c>
      <c r="BM194" s="487" t="str">
        <f t="shared" si="53"/>
        <v/>
      </c>
      <c r="BN194" s="487">
        <f t="shared" si="53"/>
        <v>0</v>
      </c>
      <c r="BO194" s="487" t="str">
        <f t="shared" si="53"/>
        <v/>
      </c>
      <c r="BP194" s="487">
        <f t="shared" si="53"/>
        <v>0</v>
      </c>
      <c r="BQ194" s="487">
        <f t="shared" si="53"/>
        <v>0</v>
      </c>
      <c r="BR194" s="487" t="str">
        <f t="shared" si="53"/>
        <v/>
      </c>
      <c r="BS194" s="487">
        <f t="shared" si="53"/>
        <v>0</v>
      </c>
      <c r="BT194" s="487">
        <f t="shared" si="53"/>
        <v>0</v>
      </c>
      <c r="BU194" s="487" t="str">
        <f t="shared" si="53"/>
        <v/>
      </c>
      <c r="BV194" s="487" t="str">
        <f t="shared" si="53"/>
        <v/>
      </c>
      <c r="BW194" s="487" t="str">
        <f t="shared" si="53"/>
        <v/>
      </c>
      <c r="BX194" s="487" t="str">
        <f t="shared" si="53"/>
        <v/>
      </c>
      <c r="BY194" s="487" t="str">
        <f t="shared" si="53"/>
        <v/>
      </c>
      <c r="BZ194" s="487" t="str">
        <f t="shared" si="53"/>
        <v/>
      </c>
      <c r="CA194" s="489" t="str">
        <f t="shared" si="41"/>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51"/>
        <v>0</v>
      </c>
      <c r="AG195" s="487">
        <f t="shared" si="51"/>
        <v>0</v>
      </c>
      <c r="AH195" s="487">
        <f t="shared" si="51"/>
        <v>-1</v>
      </c>
      <c r="AI195" s="487">
        <f t="shared" si="51"/>
        <v>0</v>
      </c>
      <c r="AJ195" s="487">
        <f t="shared" si="51"/>
        <v>-1</v>
      </c>
      <c r="AK195" s="487">
        <f t="shared" si="51"/>
        <v>-1</v>
      </c>
      <c r="AL195" s="487">
        <f t="shared" si="51"/>
        <v>0</v>
      </c>
      <c r="AM195" s="487">
        <f t="shared" si="51"/>
        <v>-1</v>
      </c>
      <c r="AN195" s="487">
        <f t="shared" si="51"/>
        <v>-1</v>
      </c>
      <c r="AO195" s="487">
        <f t="shared" si="51"/>
        <v>0</v>
      </c>
      <c r="AP195" s="487">
        <f t="shared" si="51"/>
        <v>0</v>
      </c>
      <c r="AQ195" s="487">
        <f t="shared" si="51"/>
        <v>0</v>
      </c>
      <c r="AR195" s="487">
        <f t="shared" si="51"/>
        <v>0</v>
      </c>
      <c r="AS195" s="487">
        <f t="shared" si="51"/>
        <v>0</v>
      </c>
      <c r="AT195" s="487">
        <f t="shared" si="51"/>
        <v>0</v>
      </c>
      <c r="AU195" s="493">
        <f t="shared" si="51"/>
        <v>0</v>
      </c>
      <c r="AV195" s="488" t="str">
        <f t="shared" si="52"/>
        <v/>
      </c>
      <c r="AW195" s="487" t="str">
        <f t="shared" si="52"/>
        <v/>
      </c>
      <c r="AX195" s="487">
        <f t="shared" si="52"/>
        <v>0</v>
      </c>
      <c r="AY195" s="487" t="str">
        <f t="shared" si="52"/>
        <v/>
      </c>
      <c r="AZ195" s="487">
        <f t="shared" si="52"/>
        <v>0</v>
      </c>
      <c r="BA195" s="487">
        <f t="shared" si="52"/>
        <v>0</v>
      </c>
      <c r="BB195" s="487" t="str">
        <f t="shared" si="52"/>
        <v/>
      </c>
      <c r="BC195" s="487">
        <f t="shared" si="52"/>
        <v>0</v>
      </c>
      <c r="BD195" s="487">
        <f t="shared" si="52"/>
        <v>0</v>
      </c>
      <c r="BE195" s="487" t="str">
        <f t="shared" si="52"/>
        <v/>
      </c>
      <c r="BF195" s="487" t="str">
        <f t="shared" si="52"/>
        <v/>
      </c>
      <c r="BG195" s="487" t="str">
        <f t="shared" si="52"/>
        <v/>
      </c>
      <c r="BH195" s="487" t="str">
        <f t="shared" si="52"/>
        <v/>
      </c>
      <c r="BI195" s="487" t="str">
        <f t="shared" si="52"/>
        <v/>
      </c>
      <c r="BJ195" s="487" t="str">
        <f t="shared" si="52"/>
        <v/>
      </c>
      <c r="BK195" s="489" t="str">
        <f t="shared" si="40"/>
        <v/>
      </c>
      <c r="BL195" s="495" t="str">
        <f t="shared" si="53"/>
        <v/>
      </c>
      <c r="BM195" s="487" t="str">
        <f t="shared" si="53"/>
        <v/>
      </c>
      <c r="BN195" s="487">
        <f t="shared" si="53"/>
        <v>0</v>
      </c>
      <c r="BO195" s="487" t="str">
        <f t="shared" si="53"/>
        <v/>
      </c>
      <c r="BP195" s="487">
        <f t="shared" si="53"/>
        <v>0</v>
      </c>
      <c r="BQ195" s="487">
        <f t="shared" si="53"/>
        <v>0</v>
      </c>
      <c r="BR195" s="487" t="str">
        <f t="shared" si="53"/>
        <v/>
      </c>
      <c r="BS195" s="487">
        <f t="shared" si="53"/>
        <v>0</v>
      </c>
      <c r="BT195" s="487">
        <f t="shared" si="53"/>
        <v>0</v>
      </c>
      <c r="BU195" s="487" t="str">
        <f t="shared" si="53"/>
        <v/>
      </c>
      <c r="BV195" s="487" t="str">
        <f t="shared" si="53"/>
        <v/>
      </c>
      <c r="BW195" s="487" t="str">
        <f t="shared" si="53"/>
        <v/>
      </c>
      <c r="BX195" s="487" t="str">
        <f t="shared" si="53"/>
        <v/>
      </c>
      <c r="BY195" s="487" t="str">
        <f t="shared" si="53"/>
        <v/>
      </c>
      <c r="BZ195" s="487" t="str">
        <f t="shared" si="53"/>
        <v/>
      </c>
      <c r="CA195" s="489" t="str">
        <f t="shared" si="41"/>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51"/>
        <v>0</v>
      </c>
      <c r="AG196" s="487">
        <f t="shared" si="51"/>
        <v>0</v>
      </c>
      <c r="AH196" s="487">
        <f t="shared" si="51"/>
        <v>-1</v>
      </c>
      <c r="AI196" s="487">
        <f t="shared" si="51"/>
        <v>0</v>
      </c>
      <c r="AJ196" s="487">
        <f t="shared" si="51"/>
        <v>-1</v>
      </c>
      <c r="AK196" s="487">
        <f t="shared" si="51"/>
        <v>-1</v>
      </c>
      <c r="AL196" s="487">
        <f t="shared" si="51"/>
        <v>0</v>
      </c>
      <c r="AM196" s="487">
        <f t="shared" si="51"/>
        <v>-1</v>
      </c>
      <c r="AN196" s="487">
        <f t="shared" si="51"/>
        <v>-1</v>
      </c>
      <c r="AO196" s="487">
        <f t="shared" si="51"/>
        <v>0</v>
      </c>
      <c r="AP196" s="487">
        <f t="shared" si="51"/>
        <v>0</v>
      </c>
      <c r="AQ196" s="487">
        <f t="shared" si="51"/>
        <v>0</v>
      </c>
      <c r="AR196" s="487">
        <f t="shared" si="51"/>
        <v>0</v>
      </c>
      <c r="AS196" s="487">
        <f t="shared" si="51"/>
        <v>0</v>
      </c>
      <c r="AT196" s="487">
        <f t="shared" si="51"/>
        <v>0</v>
      </c>
      <c r="AU196" s="493">
        <f t="shared" si="51"/>
        <v>0</v>
      </c>
      <c r="AV196" s="488" t="str">
        <f t="shared" si="52"/>
        <v/>
      </c>
      <c r="AW196" s="487" t="str">
        <f t="shared" si="52"/>
        <v/>
      </c>
      <c r="AX196" s="487">
        <f t="shared" si="52"/>
        <v>0</v>
      </c>
      <c r="AY196" s="487" t="str">
        <f t="shared" si="52"/>
        <v/>
      </c>
      <c r="AZ196" s="487">
        <f t="shared" si="52"/>
        <v>0</v>
      </c>
      <c r="BA196" s="487">
        <f t="shared" si="52"/>
        <v>0</v>
      </c>
      <c r="BB196" s="487" t="str">
        <f t="shared" si="52"/>
        <v/>
      </c>
      <c r="BC196" s="487">
        <f t="shared" si="52"/>
        <v>0</v>
      </c>
      <c r="BD196" s="487">
        <f t="shared" si="52"/>
        <v>0</v>
      </c>
      <c r="BE196" s="487" t="str">
        <f t="shared" si="52"/>
        <v/>
      </c>
      <c r="BF196" s="487" t="str">
        <f t="shared" si="52"/>
        <v/>
      </c>
      <c r="BG196" s="487" t="str">
        <f t="shared" si="52"/>
        <v/>
      </c>
      <c r="BH196" s="487" t="str">
        <f t="shared" si="52"/>
        <v/>
      </c>
      <c r="BI196" s="487" t="str">
        <f t="shared" si="52"/>
        <v/>
      </c>
      <c r="BJ196" s="487" t="str">
        <f t="shared" si="52"/>
        <v/>
      </c>
      <c r="BK196" s="489" t="str">
        <f t="shared" si="40"/>
        <v/>
      </c>
      <c r="BL196" s="495" t="str">
        <f t="shared" si="53"/>
        <v/>
      </c>
      <c r="BM196" s="487" t="str">
        <f t="shared" si="53"/>
        <v/>
      </c>
      <c r="BN196" s="487">
        <f t="shared" si="53"/>
        <v>0</v>
      </c>
      <c r="BO196" s="487" t="str">
        <f t="shared" si="53"/>
        <v/>
      </c>
      <c r="BP196" s="487">
        <f t="shared" si="53"/>
        <v>0</v>
      </c>
      <c r="BQ196" s="487">
        <f t="shared" si="53"/>
        <v>0</v>
      </c>
      <c r="BR196" s="487" t="str">
        <f t="shared" si="53"/>
        <v/>
      </c>
      <c r="BS196" s="487">
        <f t="shared" si="53"/>
        <v>0</v>
      </c>
      <c r="BT196" s="487">
        <f t="shared" si="53"/>
        <v>0</v>
      </c>
      <c r="BU196" s="487" t="str">
        <f t="shared" si="53"/>
        <v/>
      </c>
      <c r="BV196" s="487" t="str">
        <f t="shared" si="53"/>
        <v/>
      </c>
      <c r="BW196" s="487" t="str">
        <f t="shared" si="53"/>
        <v/>
      </c>
      <c r="BX196" s="487" t="str">
        <f t="shared" si="53"/>
        <v/>
      </c>
      <c r="BY196" s="487" t="str">
        <f t="shared" si="53"/>
        <v/>
      </c>
      <c r="BZ196" s="487" t="str">
        <f t="shared" si="53"/>
        <v/>
      </c>
      <c r="CA196" s="489" t="str">
        <f t="shared" si="41"/>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51"/>
        <v>0</v>
      </c>
      <c r="AG197" s="487">
        <f t="shared" si="51"/>
        <v>0</v>
      </c>
      <c r="AH197" s="487">
        <f t="shared" si="51"/>
        <v>-1</v>
      </c>
      <c r="AI197" s="487">
        <f t="shared" si="51"/>
        <v>0</v>
      </c>
      <c r="AJ197" s="487">
        <f t="shared" si="51"/>
        <v>-1</v>
      </c>
      <c r="AK197" s="487">
        <f t="shared" si="51"/>
        <v>-1</v>
      </c>
      <c r="AL197" s="487">
        <f t="shared" si="51"/>
        <v>0</v>
      </c>
      <c r="AM197" s="487">
        <f t="shared" si="51"/>
        <v>-1</v>
      </c>
      <c r="AN197" s="487">
        <f t="shared" si="51"/>
        <v>-1</v>
      </c>
      <c r="AO197" s="487">
        <f t="shared" si="51"/>
        <v>0</v>
      </c>
      <c r="AP197" s="487">
        <f t="shared" si="51"/>
        <v>0</v>
      </c>
      <c r="AQ197" s="487">
        <f t="shared" si="51"/>
        <v>0</v>
      </c>
      <c r="AR197" s="487">
        <f t="shared" si="51"/>
        <v>0</v>
      </c>
      <c r="AS197" s="487">
        <f t="shared" si="51"/>
        <v>0</v>
      </c>
      <c r="AT197" s="487">
        <f t="shared" si="51"/>
        <v>0</v>
      </c>
      <c r="AU197" s="493">
        <f t="shared" si="51"/>
        <v>0</v>
      </c>
      <c r="AV197" s="488" t="str">
        <f t="shared" si="52"/>
        <v/>
      </c>
      <c r="AW197" s="487" t="str">
        <f t="shared" si="52"/>
        <v/>
      </c>
      <c r="AX197" s="487">
        <f t="shared" si="52"/>
        <v>0</v>
      </c>
      <c r="AY197" s="487" t="str">
        <f t="shared" si="52"/>
        <v/>
      </c>
      <c r="AZ197" s="487">
        <f t="shared" si="52"/>
        <v>0</v>
      </c>
      <c r="BA197" s="487">
        <f t="shared" si="52"/>
        <v>0</v>
      </c>
      <c r="BB197" s="487" t="str">
        <f t="shared" si="52"/>
        <v/>
      </c>
      <c r="BC197" s="487">
        <f t="shared" si="52"/>
        <v>0</v>
      </c>
      <c r="BD197" s="487">
        <f t="shared" si="52"/>
        <v>0</v>
      </c>
      <c r="BE197" s="487" t="str">
        <f t="shared" si="52"/>
        <v/>
      </c>
      <c r="BF197" s="487" t="str">
        <f t="shared" si="52"/>
        <v/>
      </c>
      <c r="BG197" s="487" t="str">
        <f t="shared" si="52"/>
        <v/>
      </c>
      <c r="BH197" s="487" t="str">
        <f t="shared" si="52"/>
        <v/>
      </c>
      <c r="BI197" s="487" t="str">
        <f t="shared" si="52"/>
        <v/>
      </c>
      <c r="BJ197" s="487" t="str">
        <f t="shared" si="52"/>
        <v/>
      </c>
      <c r="BK197" s="489" t="str">
        <f t="shared" si="40"/>
        <v/>
      </c>
      <c r="BL197" s="495" t="str">
        <f t="shared" si="53"/>
        <v/>
      </c>
      <c r="BM197" s="487" t="str">
        <f t="shared" si="53"/>
        <v/>
      </c>
      <c r="BN197" s="487">
        <f t="shared" si="53"/>
        <v>0</v>
      </c>
      <c r="BO197" s="487" t="str">
        <f t="shared" si="53"/>
        <v/>
      </c>
      <c r="BP197" s="487">
        <f t="shared" si="53"/>
        <v>0</v>
      </c>
      <c r="BQ197" s="487">
        <f t="shared" si="53"/>
        <v>0</v>
      </c>
      <c r="BR197" s="487" t="str">
        <f t="shared" si="53"/>
        <v/>
      </c>
      <c r="BS197" s="487">
        <f t="shared" si="53"/>
        <v>0</v>
      </c>
      <c r="BT197" s="487">
        <f t="shared" si="53"/>
        <v>0</v>
      </c>
      <c r="BU197" s="487" t="str">
        <f t="shared" si="53"/>
        <v/>
      </c>
      <c r="BV197" s="487" t="str">
        <f t="shared" si="53"/>
        <v/>
      </c>
      <c r="BW197" s="487" t="str">
        <f t="shared" si="53"/>
        <v/>
      </c>
      <c r="BX197" s="487" t="str">
        <f t="shared" si="53"/>
        <v/>
      </c>
      <c r="BY197" s="487" t="str">
        <f t="shared" si="53"/>
        <v/>
      </c>
      <c r="BZ197" s="487" t="str">
        <f t="shared" si="53"/>
        <v/>
      </c>
      <c r="CA197" s="489" t="str">
        <f t="shared" si="41"/>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51"/>
        <v>0</v>
      </c>
      <c r="AG198" s="487">
        <f t="shared" si="51"/>
        <v>0</v>
      </c>
      <c r="AH198" s="487">
        <f t="shared" si="51"/>
        <v>-1</v>
      </c>
      <c r="AI198" s="487">
        <f t="shared" si="51"/>
        <v>0</v>
      </c>
      <c r="AJ198" s="487">
        <f t="shared" si="51"/>
        <v>-1</v>
      </c>
      <c r="AK198" s="487">
        <f t="shared" si="51"/>
        <v>-1</v>
      </c>
      <c r="AL198" s="487">
        <f t="shared" si="51"/>
        <v>0</v>
      </c>
      <c r="AM198" s="487">
        <f t="shared" si="51"/>
        <v>-1</v>
      </c>
      <c r="AN198" s="487">
        <f t="shared" si="51"/>
        <v>-1</v>
      </c>
      <c r="AO198" s="487">
        <f t="shared" si="51"/>
        <v>0</v>
      </c>
      <c r="AP198" s="487">
        <f t="shared" si="51"/>
        <v>0</v>
      </c>
      <c r="AQ198" s="487">
        <f t="shared" si="51"/>
        <v>0</v>
      </c>
      <c r="AR198" s="487">
        <f t="shared" si="51"/>
        <v>0</v>
      </c>
      <c r="AS198" s="487">
        <f t="shared" si="51"/>
        <v>0</v>
      </c>
      <c r="AT198" s="487">
        <f t="shared" si="51"/>
        <v>0</v>
      </c>
      <c r="AU198" s="493">
        <f t="shared" si="51"/>
        <v>0</v>
      </c>
      <c r="AV198" s="488" t="str">
        <f t="shared" si="52"/>
        <v/>
      </c>
      <c r="AW198" s="487" t="str">
        <f t="shared" si="52"/>
        <v/>
      </c>
      <c r="AX198" s="487">
        <f t="shared" si="52"/>
        <v>0</v>
      </c>
      <c r="AY198" s="487" t="str">
        <f t="shared" si="52"/>
        <v/>
      </c>
      <c r="AZ198" s="487">
        <f t="shared" si="52"/>
        <v>0</v>
      </c>
      <c r="BA198" s="487">
        <f t="shared" si="52"/>
        <v>0</v>
      </c>
      <c r="BB198" s="487" t="str">
        <f t="shared" si="52"/>
        <v/>
      </c>
      <c r="BC198" s="487">
        <f t="shared" si="52"/>
        <v>0</v>
      </c>
      <c r="BD198" s="487">
        <f t="shared" si="52"/>
        <v>0</v>
      </c>
      <c r="BE198" s="487" t="str">
        <f t="shared" si="52"/>
        <v/>
      </c>
      <c r="BF198" s="487" t="str">
        <f t="shared" si="52"/>
        <v/>
      </c>
      <c r="BG198" s="487" t="str">
        <f t="shared" si="52"/>
        <v/>
      </c>
      <c r="BH198" s="487" t="str">
        <f t="shared" si="52"/>
        <v/>
      </c>
      <c r="BI198" s="487" t="str">
        <f t="shared" si="52"/>
        <v/>
      </c>
      <c r="BJ198" s="487" t="str">
        <f t="shared" si="52"/>
        <v/>
      </c>
      <c r="BK198" s="489" t="str">
        <f t="shared" si="40"/>
        <v/>
      </c>
      <c r="BL198" s="495" t="str">
        <f t="shared" si="53"/>
        <v/>
      </c>
      <c r="BM198" s="487" t="str">
        <f t="shared" si="53"/>
        <v/>
      </c>
      <c r="BN198" s="487">
        <f t="shared" si="53"/>
        <v>0</v>
      </c>
      <c r="BO198" s="487" t="str">
        <f t="shared" si="53"/>
        <v/>
      </c>
      <c r="BP198" s="487">
        <f t="shared" si="53"/>
        <v>0</v>
      </c>
      <c r="BQ198" s="487">
        <f t="shared" si="53"/>
        <v>0</v>
      </c>
      <c r="BR198" s="487" t="str">
        <f t="shared" si="53"/>
        <v/>
      </c>
      <c r="BS198" s="487">
        <f t="shared" si="53"/>
        <v>0</v>
      </c>
      <c r="BT198" s="487">
        <f t="shared" si="53"/>
        <v>0</v>
      </c>
      <c r="BU198" s="487" t="str">
        <f t="shared" si="53"/>
        <v/>
      </c>
      <c r="BV198" s="487" t="str">
        <f t="shared" si="53"/>
        <v/>
      </c>
      <c r="BW198" s="487" t="str">
        <f t="shared" si="53"/>
        <v/>
      </c>
      <c r="BX198" s="487" t="str">
        <f t="shared" si="53"/>
        <v/>
      </c>
      <c r="BY198" s="487" t="str">
        <f t="shared" si="53"/>
        <v/>
      </c>
      <c r="BZ198" s="487" t="str">
        <f t="shared" si="53"/>
        <v/>
      </c>
      <c r="CA198" s="489" t="str">
        <f t="shared" si="41"/>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51"/>
        <v>0</v>
      </c>
      <c r="AG199" s="487">
        <f t="shared" si="51"/>
        <v>0</v>
      </c>
      <c r="AH199" s="487">
        <f t="shared" si="51"/>
        <v>-1</v>
      </c>
      <c r="AI199" s="487">
        <f t="shared" si="51"/>
        <v>0</v>
      </c>
      <c r="AJ199" s="487">
        <f t="shared" si="51"/>
        <v>-1</v>
      </c>
      <c r="AK199" s="487">
        <f t="shared" si="51"/>
        <v>-1</v>
      </c>
      <c r="AL199" s="487">
        <f t="shared" si="51"/>
        <v>0</v>
      </c>
      <c r="AM199" s="487">
        <f t="shared" si="51"/>
        <v>-1</v>
      </c>
      <c r="AN199" s="487">
        <f t="shared" si="51"/>
        <v>-1</v>
      </c>
      <c r="AO199" s="487">
        <f t="shared" si="51"/>
        <v>0</v>
      </c>
      <c r="AP199" s="487">
        <f t="shared" si="51"/>
        <v>0</v>
      </c>
      <c r="AQ199" s="487">
        <f t="shared" si="51"/>
        <v>0</v>
      </c>
      <c r="AR199" s="487">
        <f t="shared" si="51"/>
        <v>0</v>
      </c>
      <c r="AS199" s="487">
        <f t="shared" si="51"/>
        <v>0</v>
      </c>
      <c r="AT199" s="487">
        <f t="shared" si="51"/>
        <v>0</v>
      </c>
      <c r="AU199" s="493">
        <f t="shared" si="51"/>
        <v>0</v>
      </c>
      <c r="AV199" s="488" t="str">
        <f t="shared" si="52"/>
        <v/>
      </c>
      <c r="AW199" s="487" t="str">
        <f t="shared" si="52"/>
        <v/>
      </c>
      <c r="AX199" s="487">
        <f t="shared" si="52"/>
        <v>0</v>
      </c>
      <c r="AY199" s="487" t="str">
        <f t="shared" si="52"/>
        <v/>
      </c>
      <c r="AZ199" s="487">
        <f t="shared" si="52"/>
        <v>0</v>
      </c>
      <c r="BA199" s="487">
        <f t="shared" si="52"/>
        <v>0</v>
      </c>
      <c r="BB199" s="487" t="str">
        <f t="shared" si="52"/>
        <v/>
      </c>
      <c r="BC199" s="487">
        <f t="shared" si="52"/>
        <v>0</v>
      </c>
      <c r="BD199" s="487">
        <f t="shared" si="52"/>
        <v>0</v>
      </c>
      <c r="BE199" s="487" t="str">
        <f t="shared" si="52"/>
        <v/>
      </c>
      <c r="BF199" s="487" t="str">
        <f t="shared" si="52"/>
        <v/>
      </c>
      <c r="BG199" s="487" t="str">
        <f t="shared" si="52"/>
        <v/>
      </c>
      <c r="BH199" s="487" t="str">
        <f t="shared" si="52"/>
        <v/>
      </c>
      <c r="BI199" s="487" t="str">
        <f t="shared" si="52"/>
        <v/>
      </c>
      <c r="BJ199" s="487" t="str">
        <f t="shared" si="52"/>
        <v/>
      </c>
      <c r="BK199" s="489" t="str">
        <f t="shared" si="40"/>
        <v/>
      </c>
      <c r="BL199" s="495" t="str">
        <f t="shared" si="53"/>
        <v/>
      </c>
      <c r="BM199" s="487" t="str">
        <f t="shared" si="53"/>
        <v/>
      </c>
      <c r="BN199" s="487">
        <f t="shared" si="53"/>
        <v>0</v>
      </c>
      <c r="BO199" s="487" t="str">
        <f t="shared" si="53"/>
        <v/>
      </c>
      <c r="BP199" s="487">
        <f t="shared" si="53"/>
        <v>0</v>
      </c>
      <c r="BQ199" s="487">
        <f t="shared" si="53"/>
        <v>0</v>
      </c>
      <c r="BR199" s="487" t="str">
        <f t="shared" si="53"/>
        <v/>
      </c>
      <c r="BS199" s="487">
        <f t="shared" si="53"/>
        <v>0</v>
      </c>
      <c r="BT199" s="487">
        <f t="shared" si="53"/>
        <v>0</v>
      </c>
      <c r="BU199" s="487" t="str">
        <f t="shared" si="53"/>
        <v/>
      </c>
      <c r="BV199" s="487" t="str">
        <f t="shared" si="53"/>
        <v/>
      </c>
      <c r="BW199" s="487" t="str">
        <f t="shared" si="53"/>
        <v/>
      </c>
      <c r="BX199" s="487" t="str">
        <f t="shared" si="53"/>
        <v/>
      </c>
      <c r="BY199" s="487" t="str">
        <f t="shared" si="53"/>
        <v/>
      </c>
      <c r="BZ199" s="487" t="str">
        <f t="shared" si="53"/>
        <v/>
      </c>
      <c r="CA199" s="489" t="str">
        <f t="shared" si="41"/>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51"/>
        <v>0</v>
      </c>
      <c r="AG200" s="487">
        <f t="shared" si="51"/>
        <v>0</v>
      </c>
      <c r="AH200" s="487">
        <f t="shared" si="51"/>
        <v>-1</v>
      </c>
      <c r="AI200" s="487">
        <f t="shared" si="51"/>
        <v>0</v>
      </c>
      <c r="AJ200" s="487">
        <f t="shared" si="51"/>
        <v>-1</v>
      </c>
      <c r="AK200" s="487">
        <f t="shared" si="51"/>
        <v>-1</v>
      </c>
      <c r="AL200" s="487">
        <f t="shared" si="51"/>
        <v>0</v>
      </c>
      <c r="AM200" s="487">
        <f t="shared" si="51"/>
        <v>-1</v>
      </c>
      <c r="AN200" s="487">
        <f t="shared" si="51"/>
        <v>-1</v>
      </c>
      <c r="AO200" s="487">
        <f t="shared" si="51"/>
        <v>0</v>
      </c>
      <c r="AP200" s="487">
        <f t="shared" si="51"/>
        <v>0</v>
      </c>
      <c r="AQ200" s="487">
        <f t="shared" si="51"/>
        <v>0</v>
      </c>
      <c r="AR200" s="487">
        <f t="shared" si="51"/>
        <v>0</v>
      </c>
      <c r="AS200" s="487">
        <f t="shared" si="51"/>
        <v>0</v>
      </c>
      <c r="AT200" s="487">
        <f t="shared" si="51"/>
        <v>0</v>
      </c>
      <c r="AU200" s="493">
        <f t="shared" si="51"/>
        <v>0</v>
      </c>
      <c r="AV200" s="488" t="str">
        <f t="shared" si="52"/>
        <v/>
      </c>
      <c r="AW200" s="487" t="str">
        <f t="shared" si="52"/>
        <v/>
      </c>
      <c r="AX200" s="487">
        <f t="shared" si="52"/>
        <v>0</v>
      </c>
      <c r="AY200" s="487" t="str">
        <f t="shared" si="52"/>
        <v/>
      </c>
      <c r="AZ200" s="487">
        <f t="shared" si="52"/>
        <v>0</v>
      </c>
      <c r="BA200" s="487">
        <f t="shared" si="52"/>
        <v>0</v>
      </c>
      <c r="BB200" s="487" t="str">
        <f t="shared" si="52"/>
        <v/>
      </c>
      <c r="BC200" s="487">
        <f t="shared" si="52"/>
        <v>0</v>
      </c>
      <c r="BD200" s="487">
        <f t="shared" si="52"/>
        <v>0</v>
      </c>
      <c r="BE200" s="487" t="str">
        <f t="shared" si="52"/>
        <v/>
      </c>
      <c r="BF200" s="487" t="str">
        <f t="shared" si="52"/>
        <v/>
      </c>
      <c r="BG200" s="487" t="str">
        <f t="shared" si="52"/>
        <v/>
      </c>
      <c r="BH200" s="487" t="str">
        <f t="shared" si="52"/>
        <v/>
      </c>
      <c r="BI200" s="487" t="str">
        <f t="shared" si="52"/>
        <v/>
      </c>
      <c r="BJ200" s="487" t="str">
        <f t="shared" si="52"/>
        <v/>
      </c>
      <c r="BK200" s="489" t="str">
        <f t="shared" si="40"/>
        <v/>
      </c>
      <c r="BL200" s="495" t="str">
        <f t="shared" si="53"/>
        <v/>
      </c>
      <c r="BM200" s="487" t="str">
        <f t="shared" si="53"/>
        <v/>
      </c>
      <c r="BN200" s="487">
        <f t="shared" si="53"/>
        <v>0</v>
      </c>
      <c r="BO200" s="487" t="str">
        <f t="shared" si="53"/>
        <v/>
      </c>
      <c r="BP200" s="487">
        <f t="shared" si="53"/>
        <v>0</v>
      </c>
      <c r="BQ200" s="487">
        <f t="shared" si="53"/>
        <v>0</v>
      </c>
      <c r="BR200" s="487" t="str">
        <f t="shared" si="53"/>
        <v/>
      </c>
      <c r="BS200" s="487">
        <f t="shared" si="53"/>
        <v>0</v>
      </c>
      <c r="BT200" s="487">
        <f t="shared" si="53"/>
        <v>0</v>
      </c>
      <c r="BU200" s="487" t="str">
        <f t="shared" si="53"/>
        <v/>
      </c>
      <c r="BV200" s="487" t="str">
        <f t="shared" si="53"/>
        <v/>
      </c>
      <c r="BW200" s="487" t="str">
        <f t="shared" si="53"/>
        <v/>
      </c>
      <c r="BX200" s="487" t="str">
        <f t="shared" si="53"/>
        <v/>
      </c>
      <c r="BY200" s="487" t="str">
        <f t="shared" si="53"/>
        <v/>
      </c>
      <c r="BZ200" s="487" t="str">
        <f t="shared" si="53"/>
        <v/>
      </c>
      <c r="CA200" s="489" t="str">
        <f t="shared" si="41"/>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51"/>
        <v>0</v>
      </c>
      <c r="AG201" s="487">
        <f t="shared" si="51"/>
        <v>0</v>
      </c>
      <c r="AH201" s="487">
        <f t="shared" si="51"/>
        <v>-1</v>
      </c>
      <c r="AI201" s="487">
        <f t="shared" si="51"/>
        <v>0</v>
      </c>
      <c r="AJ201" s="487">
        <f t="shared" si="51"/>
        <v>-1</v>
      </c>
      <c r="AK201" s="487">
        <f t="shared" si="51"/>
        <v>-1</v>
      </c>
      <c r="AL201" s="487">
        <f t="shared" si="51"/>
        <v>0</v>
      </c>
      <c r="AM201" s="487">
        <f t="shared" si="51"/>
        <v>-1</v>
      </c>
      <c r="AN201" s="487">
        <f t="shared" si="51"/>
        <v>-1</v>
      </c>
      <c r="AO201" s="487">
        <f t="shared" si="51"/>
        <v>0</v>
      </c>
      <c r="AP201" s="487">
        <f t="shared" si="51"/>
        <v>0</v>
      </c>
      <c r="AQ201" s="487">
        <f t="shared" si="51"/>
        <v>0</v>
      </c>
      <c r="AR201" s="487">
        <f t="shared" si="51"/>
        <v>0</v>
      </c>
      <c r="AS201" s="487">
        <f t="shared" si="51"/>
        <v>0</v>
      </c>
      <c r="AT201" s="487">
        <f t="shared" si="51"/>
        <v>0</v>
      </c>
      <c r="AU201" s="493">
        <f t="shared" si="51"/>
        <v>0</v>
      </c>
      <c r="AV201" s="488" t="str">
        <f t="shared" si="52"/>
        <v/>
      </c>
      <c r="AW201" s="487" t="str">
        <f t="shared" si="52"/>
        <v/>
      </c>
      <c r="AX201" s="487">
        <f t="shared" si="52"/>
        <v>0</v>
      </c>
      <c r="AY201" s="487" t="str">
        <f t="shared" si="52"/>
        <v/>
      </c>
      <c r="AZ201" s="487">
        <f t="shared" si="52"/>
        <v>0</v>
      </c>
      <c r="BA201" s="487">
        <f t="shared" si="52"/>
        <v>0</v>
      </c>
      <c r="BB201" s="487" t="str">
        <f t="shared" si="52"/>
        <v/>
      </c>
      <c r="BC201" s="487">
        <f t="shared" si="52"/>
        <v>0</v>
      </c>
      <c r="BD201" s="487">
        <f t="shared" si="52"/>
        <v>0</v>
      </c>
      <c r="BE201" s="487" t="str">
        <f t="shared" si="52"/>
        <v/>
      </c>
      <c r="BF201" s="487" t="str">
        <f t="shared" si="52"/>
        <v/>
      </c>
      <c r="BG201" s="487" t="str">
        <f t="shared" si="52"/>
        <v/>
      </c>
      <c r="BH201" s="487" t="str">
        <f t="shared" si="52"/>
        <v/>
      </c>
      <c r="BI201" s="487" t="str">
        <f t="shared" si="52"/>
        <v/>
      </c>
      <c r="BJ201" s="487" t="str">
        <f t="shared" si="52"/>
        <v/>
      </c>
      <c r="BK201" s="489" t="str">
        <f t="shared" si="40"/>
        <v/>
      </c>
      <c r="BL201" s="495" t="str">
        <f t="shared" si="53"/>
        <v/>
      </c>
      <c r="BM201" s="487" t="str">
        <f t="shared" si="53"/>
        <v/>
      </c>
      <c r="BN201" s="487">
        <f t="shared" si="53"/>
        <v>0</v>
      </c>
      <c r="BO201" s="487" t="str">
        <f t="shared" si="53"/>
        <v/>
      </c>
      <c r="BP201" s="487">
        <f t="shared" si="53"/>
        <v>0</v>
      </c>
      <c r="BQ201" s="487">
        <f t="shared" si="53"/>
        <v>0</v>
      </c>
      <c r="BR201" s="487" t="str">
        <f t="shared" si="53"/>
        <v/>
      </c>
      <c r="BS201" s="487">
        <f t="shared" si="53"/>
        <v>0</v>
      </c>
      <c r="BT201" s="487">
        <f t="shared" si="53"/>
        <v>0</v>
      </c>
      <c r="BU201" s="487" t="str">
        <f t="shared" si="53"/>
        <v/>
      </c>
      <c r="BV201" s="487" t="str">
        <f t="shared" si="53"/>
        <v/>
      </c>
      <c r="BW201" s="487" t="str">
        <f t="shared" si="53"/>
        <v/>
      </c>
      <c r="BX201" s="487" t="str">
        <f t="shared" si="53"/>
        <v/>
      </c>
      <c r="BY201" s="487" t="str">
        <f t="shared" si="53"/>
        <v/>
      </c>
      <c r="BZ201" s="487" t="str">
        <f t="shared" si="53"/>
        <v/>
      </c>
      <c r="CA201" s="489" t="str">
        <f t="shared" si="41"/>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51"/>
        <v>0</v>
      </c>
      <c r="AG202" s="487">
        <f t="shared" si="51"/>
        <v>0</v>
      </c>
      <c r="AH202" s="487">
        <f t="shared" si="51"/>
        <v>-1</v>
      </c>
      <c r="AI202" s="487">
        <f t="shared" si="51"/>
        <v>0</v>
      </c>
      <c r="AJ202" s="487">
        <f t="shared" si="51"/>
        <v>-1</v>
      </c>
      <c r="AK202" s="487">
        <f t="shared" si="51"/>
        <v>-1</v>
      </c>
      <c r="AL202" s="487">
        <f t="shared" si="51"/>
        <v>0</v>
      </c>
      <c r="AM202" s="487">
        <f t="shared" si="51"/>
        <v>-1</v>
      </c>
      <c r="AN202" s="487">
        <f t="shared" si="51"/>
        <v>-1</v>
      </c>
      <c r="AO202" s="487">
        <f t="shared" si="51"/>
        <v>0</v>
      </c>
      <c r="AP202" s="487">
        <f t="shared" si="51"/>
        <v>0</v>
      </c>
      <c r="AQ202" s="487">
        <f t="shared" si="51"/>
        <v>0</v>
      </c>
      <c r="AR202" s="487">
        <f t="shared" si="51"/>
        <v>0</v>
      </c>
      <c r="AS202" s="487">
        <f t="shared" si="51"/>
        <v>0</v>
      </c>
      <c r="AT202" s="487">
        <f t="shared" si="51"/>
        <v>0</v>
      </c>
      <c r="AU202" s="493">
        <f t="shared" si="51"/>
        <v>0</v>
      </c>
      <c r="AV202" s="488" t="str">
        <f t="shared" si="52"/>
        <v/>
      </c>
      <c r="AW202" s="487" t="str">
        <f t="shared" si="52"/>
        <v/>
      </c>
      <c r="AX202" s="487">
        <f t="shared" si="52"/>
        <v>0</v>
      </c>
      <c r="AY202" s="487" t="str">
        <f t="shared" si="52"/>
        <v/>
      </c>
      <c r="AZ202" s="487">
        <f t="shared" si="52"/>
        <v>0</v>
      </c>
      <c r="BA202" s="487">
        <f t="shared" si="52"/>
        <v>0</v>
      </c>
      <c r="BB202" s="487" t="str">
        <f t="shared" si="52"/>
        <v/>
      </c>
      <c r="BC202" s="487">
        <f t="shared" si="52"/>
        <v>0</v>
      </c>
      <c r="BD202" s="487">
        <f t="shared" si="52"/>
        <v>0</v>
      </c>
      <c r="BE202" s="487" t="str">
        <f t="shared" si="52"/>
        <v/>
      </c>
      <c r="BF202" s="487" t="str">
        <f t="shared" si="52"/>
        <v/>
      </c>
      <c r="BG202" s="487" t="str">
        <f t="shared" si="52"/>
        <v/>
      </c>
      <c r="BH202" s="487" t="str">
        <f t="shared" si="52"/>
        <v/>
      </c>
      <c r="BI202" s="487" t="str">
        <f t="shared" si="52"/>
        <v/>
      </c>
      <c r="BJ202" s="487" t="str">
        <f t="shared" si="52"/>
        <v/>
      </c>
      <c r="BK202" s="489" t="str">
        <f t="shared" si="40"/>
        <v/>
      </c>
      <c r="BL202" s="495" t="str">
        <f t="shared" si="53"/>
        <v/>
      </c>
      <c r="BM202" s="487" t="str">
        <f t="shared" si="53"/>
        <v/>
      </c>
      <c r="BN202" s="487">
        <f t="shared" si="53"/>
        <v>0</v>
      </c>
      <c r="BO202" s="487" t="str">
        <f t="shared" si="53"/>
        <v/>
      </c>
      <c r="BP202" s="487">
        <f t="shared" si="53"/>
        <v>0</v>
      </c>
      <c r="BQ202" s="487">
        <f t="shared" si="53"/>
        <v>0</v>
      </c>
      <c r="BR202" s="487" t="str">
        <f t="shared" si="53"/>
        <v/>
      </c>
      <c r="BS202" s="487">
        <f t="shared" si="53"/>
        <v>0</v>
      </c>
      <c r="BT202" s="487">
        <f t="shared" si="53"/>
        <v>0</v>
      </c>
      <c r="BU202" s="487" t="str">
        <f t="shared" si="53"/>
        <v/>
      </c>
      <c r="BV202" s="487" t="str">
        <f t="shared" si="53"/>
        <v/>
      </c>
      <c r="BW202" s="487" t="str">
        <f t="shared" si="53"/>
        <v/>
      </c>
      <c r="BX202" s="487" t="str">
        <f t="shared" si="53"/>
        <v/>
      </c>
      <c r="BY202" s="487" t="str">
        <f t="shared" si="53"/>
        <v/>
      </c>
      <c r="BZ202" s="487" t="str">
        <f t="shared" si="53"/>
        <v/>
      </c>
      <c r="CA202" s="489" t="str">
        <f t="shared" si="41"/>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51"/>
        <v>0</v>
      </c>
      <c r="AG203" s="487">
        <f t="shared" si="51"/>
        <v>0</v>
      </c>
      <c r="AH203" s="487">
        <f t="shared" si="51"/>
        <v>-1</v>
      </c>
      <c r="AI203" s="487">
        <f t="shared" si="51"/>
        <v>0</v>
      </c>
      <c r="AJ203" s="487">
        <f t="shared" si="51"/>
        <v>-1</v>
      </c>
      <c r="AK203" s="487">
        <f t="shared" si="51"/>
        <v>-1</v>
      </c>
      <c r="AL203" s="487">
        <f t="shared" si="51"/>
        <v>0</v>
      </c>
      <c r="AM203" s="487">
        <f t="shared" si="51"/>
        <v>-1</v>
      </c>
      <c r="AN203" s="487">
        <f t="shared" si="51"/>
        <v>-1</v>
      </c>
      <c r="AO203" s="487">
        <f t="shared" si="51"/>
        <v>0</v>
      </c>
      <c r="AP203" s="487">
        <f t="shared" si="51"/>
        <v>0</v>
      </c>
      <c r="AQ203" s="487">
        <f t="shared" si="51"/>
        <v>0</v>
      </c>
      <c r="AR203" s="487">
        <f t="shared" si="51"/>
        <v>0</v>
      </c>
      <c r="AS203" s="487">
        <f t="shared" si="51"/>
        <v>0</v>
      </c>
      <c r="AT203" s="487">
        <f t="shared" si="51"/>
        <v>0</v>
      </c>
      <c r="AU203" s="493">
        <f t="shared" si="51"/>
        <v>0</v>
      </c>
      <c r="AV203" s="488" t="str">
        <f t="shared" si="52"/>
        <v/>
      </c>
      <c r="AW203" s="487" t="str">
        <f t="shared" si="52"/>
        <v/>
      </c>
      <c r="AX203" s="487">
        <f t="shared" si="52"/>
        <v>0</v>
      </c>
      <c r="AY203" s="487" t="str">
        <f t="shared" si="52"/>
        <v/>
      </c>
      <c r="AZ203" s="487">
        <f t="shared" si="52"/>
        <v>0</v>
      </c>
      <c r="BA203" s="487">
        <f t="shared" si="52"/>
        <v>0</v>
      </c>
      <c r="BB203" s="487" t="str">
        <f t="shared" si="52"/>
        <v/>
      </c>
      <c r="BC203" s="487">
        <f t="shared" si="52"/>
        <v>0</v>
      </c>
      <c r="BD203" s="487">
        <f t="shared" si="52"/>
        <v>0</v>
      </c>
      <c r="BE203" s="487" t="str">
        <f t="shared" si="52"/>
        <v/>
      </c>
      <c r="BF203" s="487" t="str">
        <f t="shared" si="52"/>
        <v/>
      </c>
      <c r="BG203" s="487" t="str">
        <f t="shared" si="52"/>
        <v/>
      </c>
      <c r="BH203" s="487" t="str">
        <f t="shared" si="52"/>
        <v/>
      </c>
      <c r="BI203" s="487" t="str">
        <f t="shared" si="52"/>
        <v/>
      </c>
      <c r="BJ203" s="487" t="str">
        <f t="shared" si="52"/>
        <v/>
      </c>
      <c r="BK203" s="489" t="str">
        <f t="shared" si="40"/>
        <v/>
      </c>
      <c r="BL203" s="495" t="str">
        <f t="shared" si="53"/>
        <v/>
      </c>
      <c r="BM203" s="487" t="str">
        <f t="shared" si="53"/>
        <v/>
      </c>
      <c r="BN203" s="487">
        <f t="shared" si="53"/>
        <v>0</v>
      </c>
      <c r="BO203" s="487" t="str">
        <f t="shared" si="53"/>
        <v/>
      </c>
      <c r="BP203" s="487">
        <f t="shared" si="53"/>
        <v>0</v>
      </c>
      <c r="BQ203" s="487">
        <f t="shared" si="53"/>
        <v>0</v>
      </c>
      <c r="BR203" s="487" t="str">
        <f t="shared" si="53"/>
        <v/>
      </c>
      <c r="BS203" s="487">
        <f t="shared" si="53"/>
        <v>0</v>
      </c>
      <c r="BT203" s="487">
        <f t="shared" si="53"/>
        <v>0</v>
      </c>
      <c r="BU203" s="487" t="str">
        <f t="shared" si="53"/>
        <v/>
      </c>
      <c r="BV203" s="487" t="str">
        <f t="shared" si="53"/>
        <v/>
      </c>
      <c r="BW203" s="487" t="str">
        <f t="shared" si="53"/>
        <v/>
      </c>
      <c r="BX203" s="487" t="str">
        <f t="shared" si="53"/>
        <v/>
      </c>
      <c r="BY203" s="487" t="str">
        <f t="shared" si="53"/>
        <v/>
      </c>
      <c r="BZ203" s="487" t="str">
        <f t="shared" si="53"/>
        <v/>
      </c>
      <c r="CA203" s="489" t="str">
        <f t="shared" si="41"/>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51"/>
        <v>0</v>
      </c>
      <c r="AG204" s="487">
        <f t="shared" si="51"/>
        <v>0</v>
      </c>
      <c r="AH204" s="487">
        <f t="shared" si="51"/>
        <v>-1</v>
      </c>
      <c r="AI204" s="487">
        <f t="shared" si="51"/>
        <v>0</v>
      </c>
      <c r="AJ204" s="487">
        <f t="shared" si="51"/>
        <v>-1</v>
      </c>
      <c r="AK204" s="487">
        <f t="shared" si="51"/>
        <v>-1</v>
      </c>
      <c r="AL204" s="487">
        <f t="shared" si="51"/>
        <v>0</v>
      </c>
      <c r="AM204" s="487">
        <f t="shared" si="51"/>
        <v>-1</v>
      </c>
      <c r="AN204" s="487">
        <f t="shared" si="51"/>
        <v>-1</v>
      </c>
      <c r="AO204" s="487">
        <f t="shared" si="51"/>
        <v>0</v>
      </c>
      <c r="AP204" s="487">
        <f t="shared" si="51"/>
        <v>0</v>
      </c>
      <c r="AQ204" s="487">
        <f t="shared" si="51"/>
        <v>0</v>
      </c>
      <c r="AR204" s="487">
        <f t="shared" si="51"/>
        <v>0</v>
      </c>
      <c r="AS204" s="487">
        <f t="shared" si="51"/>
        <v>0</v>
      </c>
      <c r="AT204" s="487">
        <f t="shared" si="51"/>
        <v>0</v>
      </c>
      <c r="AU204" s="493">
        <f t="shared" si="51"/>
        <v>0</v>
      </c>
      <c r="AV204" s="488" t="str">
        <f t="shared" si="52"/>
        <v/>
      </c>
      <c r="AW204" s="487" t="str">
        <f t="shared" si="52"/>
        <v/>
      </c>
      <c r="AX204" s="487">
        <f t="shared" si="52"/>
        <v>0</v>
      </c>
      <c r="AY204" s="487" t="str">
        <f t="shared" si="52"/>
        <v/>
      </c>
      <c r="AZ204" s="487">
        <f t="shared" si="52"/>
        <v>0</v>
      </c>
      <c r="BA204" s="487">
        <f t="shared" si="52"/>
        <v>0</v>
      </c>
      <c r="BB204" s="487" t="str">
        <f t="shared" si="52"/>
        <v/>
      </c>
      <c r="BC204" s="487">
        <f t="shared" si="52"/>
        <v>0</v>
      </c>
      <c r="BD204" s="487">
        <f t="shared" si="52"/>
        <v>0</v>
      </c>
      <c r="BE204" s="487" t="str">
        <f t="shared" si="52"/>
        <v/>
      </c>
      <c r="BF204" s="487" t="str">
        <f t="shared" si="52"/>
        <v/>
      </c>
      <c r="BG204" s="487" t="str">
        <f t="shared" si="52"/>
        <v/>
      </c>
      <c r="BH204" s="487" t="str">
        <f t="shared" si="52"/>
        <v/>
      </c>
      <c r="BI204" s="487" t="str">
        <f t="shared" si="52"/>
        <v/>
      </c>
      <c r="BJ204" s="487" t="str">
        <f t="shared" si="52"/>
        <v/>
      </c>
      <c r="BK204" s="489" t="str">
        <f t="shared" si="40"/>
        <v/>
      </c>
      <c r="BL204" s="495" t="str">
        <f t="shared" si="53"/>
        <v/>
      </c>
      <c r="BM204" s="487" t="str">
        <f t="shared" si="53"/>
        <v/>
      </c>
      <c r="BN204" s="487">
        <f t="shared" si="53"/>
        <v>0</v>
      </c>
      <c r="BO204" s="487" t="str">
        <f t="shared" si="53"/>
        <v/>
      </c>
      <c r="BP204" s="487">
        <f t="shared" si="53"/>
        <v>0</v>
      </c>
      <c r="BQ204" s="487">
        <f t="shared" si="53"/>
        <v>0</v>
      </c>
      <c r="BR204" s="487" t="str">
        <f t="shared" si="53"/>
        <v/>
      </c>
      <c r="BS204" s="487">
        <f t="shared" si="53"/>
        <v>0</v>
      </c>
      <c r="BT204" s="487">
        <f t="shared" si="53"/>
        <v>0</v>
      </c>
      <c r="BU204" s="487" t="str">
        <f t="shared" si="53"/>
        <v/>
      </c>
      <c r="BV204" s="487" t="str">
        <f t="shared" si="53"/>
        <v/>
      </c>
      <c r="BW204" s="487" t="str">
        <f t="shared" si="53"/>
        <v/>
      </c>
      <c r="BX204" s="487" t="str">
        <f t="shared" si="53"/>
        <v/>
      </c>
      <c r="BY204" s="487" t="str">
        <f t="shared" si="53"/>
        <v/>
      </c>
      <c r="BZ204" s="487" t="str">
        <f t="shared" si="53"/>
        <v/>
      </c>
      <c r="CA204" s="489" t="str">
        <f t="shared" si="41"/>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51"/>
        <v>0</v>
      </c>
      <c r="AG205" s="487">
        <f t="shared" si="51"/>
        <v>0</v>
      </c>
      <c r="AH205" s="487">
        <f t="shared" si="51"/>
        <v>-1</v>
      </c>
      <c r="AI205" s="487">
        <f t="shared" si="51"/>
        <v>0</v>
      </c>
      <c r="AJ205" s="487">
        <f t="shared" si="51"/>
        <v>-1</v>
      </c>
      <c r="AK205" s="487">
        <f t="shared" si="51"/>
        <v>-1</v>
      </c>
      <c r="AL205" s="487">
        <f t="shared" si="51"/>
        <v>0</v>
      </c>
      <c r="AM205" s="487">
        <f t="shared" si="51"/>
        <v>-1</v>
      </c>
      <c r="AN205" s="487">
        <f t="shared" si="51"/>
        <v>-1</v>
      </c>
      <c r="AO205" s="487">
        <f t="shared" si="51"/>
        <v>0</v>
      </c>
      <c r="AP205" s="487">
        <f t="shared" si="51"/>
        <v>0</v>
      </c>
      <c r="AQ205" s="487">
        <f t="shared" si="51"/>
        <v>0</v>
      </c>
      <c r="AR205" s="487">
        <f t="shared" si="51"/>
        <v>0</v>
      </c>
      <c r="AS205" s="487">
        <f t="shared" si="51"/>
        <v>0</v>
      </c>
      <c r="AT205" s="487">
        <f t="shared" si="51"/>
        <v>0</v>
      </c>
      <c r="AU205" s="493">
        <f t="shared" si="51"/>
        <v>0</v>
      </c>
      <c r="AV205" s="488" t="str">
        <f t="shared" si="52"/>
        <v/>
      </c>
      <c r="AW205" s="487" t="str">
        <f t="shared" si="52"/>
        <v/>
      </c>
      <c r="AX205" s="487">
        <f t="shared" si="52"/>
        <v>0</v>
      </c>
      <c r="AY205" s="487" t="str">
        <f t="shared" si="52"/>
        <v/>
      </c>
      <c r="AZ205" s="487">
        <f t="shared" si="52"/>
        <v>0</v>
      </c>
      <c r="BA205" s="487">
        <f t="shared" si="52"/>
        <v>0</v>
      </c>
      <c r="BB205" s="487" t="str">
        <f t="shared" si="52"/>
        <v/>
      </c>
      <c r="BC205" s="487">
        <f t="shared" si="52"/>
        <v>0</v>
      </c>
      <c r="BD205" s="487">
        <f t="shared" si="52"/>
        <v>0</v>
      </c>
      <c r="BE205" s="487" t="str">
        <f t="shared" si="52"/>
        <v/>
      </c>
      <c r="BF205" s="487" t="str">
        <f t="shared" si="52"/>
        <v/>
      </c>
      <c r="BG205" s="487" t="str">
        <f t="shared" si="52"/>
        <v/>
      </c>
      <c r="BH205" s="487" t="str">
        <f t="shared" si="52"/>
        <v/>
      </c>
      <c r="BI205" s="487" t="str">
        <f t="shared" si="52"/>
        <v/>
      </c>
      <c r="BJ205" s="487" t="str">
        <f t="shared" si="52"/>
        <v/>
      </c>
      <c r="BK205" s="489" t="str">
        <f t="shared" si="40"/>
        <v/>
      </c>
      <c r="BL205" s="495" t="str">
        <f t="shared" si="53"/>
        <v/>
      </c>
      <c r="BM205" s="487" t="str">
        <f t="shared" si="53"/>
        <v/>
      </c>
      <c r="BN205" s="487">
        <f t="shared" si="53"/>
        <v>0</v>
      </c>
      <c r="BO205" s="487" t="str">
        <f t="shared" si="53"/>
        <v/>
      </c>
      <c r="BP205" s="487">
        <f t="shared" si="53"/>
        <v>0</v>
      </c>
      <c r="BQ205" s="487">
        <f t="shared" si="53"/>
        <v>0</v>
      </c>
      <c r="BR205" s="487" t="str">
        <f t="shared" si="53"/>
        <v/>
      </c>
      <c r="BS205" s="487">
        <f t="shared" si="53"/>
        <v>0</v>
      </c>
      <c r="BT205" s="487">
        <f t="shared" si="53"/>
        <v>0</v>
      </c>
      <c r="BU205" s="487" t="str">
        <f t="shared" si="53"/>
        <v/>
      </c>
      <c r="BV205" s="487" t="str">
        <f t="shared" si="53"/>
        <v/>
      </c>
      <c r="BW205" s="487" t="str">
        <f t="shared" si="53"/>
        <v/>
      </c>
      <c r="BX205" s="487" t="str">
        <f t="shared" si="53"/>
        <v/>
      </c>
      <c r="BY205" s="487" t="str">
        <f t="shared" si="53"/>
        <v/>
      </c>
      <c r="BZ205" s="487" t="str">
        <f t="shared" si="53"/>
        <v/>
      </c>
      <c r="CA205" s="489" t="str">
        <f t="shared" si="41"/>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51"/>
        <v>0</v>
      </c>
      <c r="AG206" s="487">
        <f t="shared" si="51"/>
        <v>0</v>
      </c>
      <c r="AH206" s="487">
        <f t="shared" si="51"/>
        <v>-1</v>
      </c>
      <c r="AI206" s="487">
        <f t="shared" si="51"/>
        <v>0</v>
      </c>
      <c r="AJ206" s="487">
        <f t="shared" si="51"/>
        <v>-1</v>
      </c>
      <c r="AK206" s="487">
        <f t="shared" si="51"/>
        <v>-1</v>
      </c>
      <c r="AL206" s="487">
        <f t="shared" si="51"/>
        <v>0</v>
      </c>
      <c r="AM206" s="487">
        <f t="shared" si="51"/>
        <v>-1</v>
      </c>
      <c r="AN206" s="487">
        <f t="shared" si="51"/>
        <v>-1</v>
      </c>
      <c r="AO206" s="487">
        <f t="shared" si="51"/>
        <v>0</v>
      </c>
      <c r="AP206" s="487">
        <f t="shared" si="51"/>
        <v>0</v>
      </c>
      <c r="AQ206" s="487">
        <f t="shared" si="51"/>
        <v>0</v>
      </c>
      <c r="AR206" s="487">
        <f t="shared" si="51"/>
        <v>0</v>
      </c>
      <c r="AS206" s="487">
        <f t="shared" si="51"/>
        <v>0</v>
      </c>
      <c r="AT206" s="487">
        <f t="shared" si="51"/>
        <v>0</v>
      </c>
      <c r="AU206" s="493">
        <f t="shared" ref="AU206" si="54">AU205</f>
        <v>0</v>
      </c>
      <c r="AV206" s="488" t="str">
        <f t="shared" si="52"/>
        <v/>
      </c>
      <c r="AW206" s="487" t="str">
        <f t="shared" si="52"/>
        <v/>
      </c>
      <c r="AX206" s="487">
        <f t="shared" si="52"/>
        <v>0</v>
      </c>
      <c r="AY206" s="487" t="str">
        <f t="shared" si="52"/>
        <v/>
      </c>
      <c r="AZ206" s="487">
        <f t="shared" si="52"/>
        <v>0</v>
      </c>
      <c r="BA206" s="487">
        <f t="shared" si="52"/>
        <v>0</v>
      </c>
      <c r="BB206" s="487" t="str">
        <f t="shared" si="52"/>
        <v/>
      </c>
      <c r="BC206" s="487">
        <f t="shared" si="52"/>
        <v>0</v>
      </c>
      <c r="BD206" s="487">
        <f t="shared" si="52"/>
        <v>0</v>
      </c>
      <c r="BE206" s="487" t="str">
        <f t="shared" si="52"/>
        <v/>
      </c>
      <c r="BF206" s="487" t="str">
        <f t="shared" si="52"/>
        <v/>
      </c>
      <c r="BG206" s="487" t="str">
        <f t="shared" si="52"/>
        <v/>
      </c>
      <c r="BH206" s="487" t="str">
        <f t="shared" si="52"/>
        <v/>
      </c>
      <c r="BI206" s="487" t="str">
        <f t="shared" si="52"/>
        <v/>
      </c>
      <c r="BJ206" s="487" t="str">
        <f t="shared" si="52"/>
        <v/>
      </c>
      <c r="BK206" s="489" t="str">
        <f t="shared" si="40"/>
        <v/>
      </c>
      <c r="BL206" s="495" t="str">
        <f t="shared" si="53"/>
        <v/>
      </c>
      <c r="BM206" s="487" t="str">
        <f t="shared" si="53"/>
        <v/>
      </c>
      <c r="BN206" s="487">
        <f t="shared" si="53"/>
        <v>0</v>
      </c>
      <c r="BO206" s="487" t="str">
        <f t="shared" si="53"/>
        <v/>
      </c>
      <c r="BP206" s="487">
        <f t="shared" si="53"/>
        <v>0</v>
      </c>
      <c r="BQ206" s="487">
        <f t="shared" si="53"/>
        <v>0</v>
      </c>
      <c r="BR206" s="487" t="str">
        <f t="shared" si="53"/>
        <v/>
      </c>
      <c r="BS206" s="487">
        <f t="shared" si="53"/>
        <v>0</v>
      </c>
      <c r="BT206" s="487">
        <f t="shared" si="53"/>
        <v>0</v>
      </c>
      <c r="BU206" s="487" t="str">
        <f t="shared" si="53"/>
        <v/>
      </c>
      <c r="BV206" s="487" t="str">
        <f t="shared" si="53"/>
        <v/>
      </c>
      <c r="BW206" s="487" t="str">
        <f t="shared" si="53"/>
        <v/>
      </c>
      <c r="BX206" s="487" t="str">
        <f t="shared" si="53"/>
        <v/>
      </c>
      <c r="BY206" s="487" t="str">
        <f t="shared" si="53"/>
        <v/>
      </c>
      <c r="BZ206" s="487" t="str">
        <f t="shared" si="53"/>
        <v/>
      </c>
      <c r="CA206" s="489" t="str">
        <f t="shared" si="41"/>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5">AF206</f>
        <v>0</v>
      </c>
      <c r="AG207" s="487">
        <f t="shared" si="55"/>
        <v>0</v>
      </c>
      <c r="AH207" s="487">
        <f t="shared" si="55"/>
        <v>-1</v>
      </c>
      <c r="AI207" s="487">
        <f t="shared" si="55"/>
        <v>0</v>
      </c>
      <c r="AJ207" s="487">
        <f t="shared" si="55"/>
        <v>-1</v>
      </c>
      <c r="AK207" s="487">
        <f t="shared" si="55"/>
        <v>-1</v>
      </c>
      <c r="AL207" s="487">
        <f t="shared" si="55"/>
        <v>0</v>
      </c>
      <c r="AM207" s="487">
        <f t="shared" si="55"/>
        <v>-1</v>
      </c>
      <c r="AN207" s="487">
        <f t="shared" si="55"/>
        <v>-1</v>
      </c>
      <c r="AO207" s="487">
        <f t="shared" si="55"/>
        <v>0</v>
      </c>
      <c r="AP207" s="487">
        <f t="shared" si="55"/>
        <v>0</v>
      </c>
      <c r="AQ207" s="487">
        <f t="shared" si="55"/>
        <v>0</v>
      </c>
      <c r="AR207" s="487">
        <f t="shared" si="55"/>
        <v>0</v>
      </c>
      <c r="AS207" s="487">
        <f t="shared" si="55"/>
        <v>0</v>
      </c>
      <c r="AT207" s="487">
        <f t="shared" si="55"/>
        <v>0</v>
      </c>
      <c r="AU207" s="493">
        <f t="shared" si="55"/>
        <v>0</v>
      </c>
      <c r="AV207" s="488" t="str">
        <f t="shared" si="52"/>
        <v/>
      </c>
      <c r="AW207" s="487" t="str">
        <f t="shared" si="52"/>
        <v/>
      </c>
      <c r="AX207" s="487">
        <f t="shared" si="52"/>
        <v>0</v>
      </c>
      <c r="AY207" s="487" t="str">
        <f t="shared" si="52"/>
        <v/>
      </c>
      <c r="AZ207" s="487">
        <f t="shared" si="52"/>
        <v>0</v>
      </c>
      <c r="BA207" s="487">
        <f t="shared" si="52"/>
        <v>0</v>
      </c>
      <c r="BB207" s="487" t="str">
        <f t="shared" si="52"/>
        <v/>
      </c>
      <c r="BC207" s="487">
        <f t="shared" si="52"/>
        <v>0</v>
      </c>
      <c r="BD207" s="487">
        <f t="shared" si="52"/>
        <v>0</v>
      </c>
      <c r="BE207" s="487" t="str">
        <f t="shared" si="52"/>
        <v/>
      </c>
      <c r="BF207" s="487" t="str">
        <f t="shared" si="52"/>
        <v/>
      </c>
      <c r="BG207" s="487" t="str">
        <f t="shared" si="52"/>
        <v/>
      </c>
      <c r="BH207" s="487" t="str">
        <f t="shared" si="52"/>
        <v/>
      </c>
      <c r="BI207" s="487" t="str">
        <f t="shared" si="52"/>
        <v/>
      </c>
      <c r="BJ207" s="487" t="str">
        <f t="shared" si="52"/>
        <v/>
      </c>
      <c r="BK207" s="489" t="str">
        <f t="shared" si="40"/>
        <v/>
      </c>
      <c r="BL207" s="495" t="str">
        <f t="shared" si="53"/>
        <v/>
      </c>
      <c r="BM207" s="487" t="str">
        <f t="shared" si="53"/>
        <v/>
      </c>
      <c r="BN207" s="487">
        <f t="shared" si="53"/>
        <v>0</v>
      </c>
      <c r="BO207" s="487" t="str">
        <f t="shared" si="53"/>
        <v/>
      </c>
      <c r="BP207" s="487">
        <f t="shared" si="53"/>
        <v>0</v>
      </c>
      <c r="BQ207" s="487">
        <f t="shared" si="53"/>
        <v>0</v>
      </c>
      <c r="BR207" s="487" t="str">
        <f t="shared" si="53"/>
        <v/>
      </c>
      <c r="BS207" s="487">
        <f t="shared" si="53"/>
        <v>0</v>
      </c>
      <c r="BT207" s="487">
        <f t="shared" si="53"/>
        <v>0</v>
      </c>
      <c r="BU207" s="487" t="str">
        <f t="shared" si="53"/>
        <v/>
      </c>
      <c r="BV207" s="487" t="str">
        <f t="shared" si="53"/>
        <v/>
      </c>
      <c r="BW207" s="487" t="str">
        <f t="shared" si="53"/>
        <v/>
      </c>
      <c r="BX207" s="487" t="str">
        <f t="shared" si="53"/>
        <v/>
      </c>
      <c r="BY207" s="487" t="str">
        <f t="shared" si="53"/>
        <v/>
      </c>
      <c r="BZ207" s="487" t="str">
        <f t="shared" si="53"/>
        <v/>
      </c>
      <c r="CA207" s="489" t="str">
        <f t="shared" si="41"/>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5"/>
        <v>0</v>
      </c>
      <c r="AG208" s="487">
        <f t="shared" si="55"/>
        <v>0</v>
      </c>
      <c r="AH208" s="487">
        <f t="shared" si="55"/>
        <v>-1</v>
      </c>
      <c r="AI208" s="487">
        <f t="shared" si="55"/>
        <v>0</v>
      </c>
      <c r="AJ208" s="487">
        <f t="shared" si="55"/>
        <v>-1</v>
      </c>
      <c r="AK208" s="487">
        <f t="shared" si="55"/>
        <v>-1</v>
      </c>
      <c r="AL208" s="487">
        <f t="shared" si="55"/>
        <v>0</v>
      </c>
      <c r="AM208" s="487">
        <f t="shared" si="55"/>
        <v>-1</v>
      </c>
      <c r="AN208" s="487">
        <f t="shared" si="55"/>
        <v>-1</v>
      </c>
      <c r="AO208" s="487">
        <f t="shared" si="55"/>
        <v>0</v>
      </c>
      <c r="AP208" s="487">
        <f t="shared" si="55"/>
        <v>0</v>
      </c>
      <c r="AQ208" s="487">
        <f t="shared" si="55"/>
        <v>0</v>
      </c>
      <c r="AR208" s="487">
        <f t="shared" si="55"/>
        <v>0</v>
      </c>
      <c r="AS208" s="487">
        <f t="shared" si="55"/>
        <v>0</v>
      </c>
      <c r="AT208" s="487">
        <f t="shared" si="55"/>
        <v>0</v>
      </c>
      <c r="AU208" s="493">
        <f t="shared" si="55"/>
        <v>0</v>
      </c>
      <c r="AV208" s="488" t="str">
        <f t="shared" ref="AV208:BK224" si="56">IF(AF208,IFERROR(LEFT($V208,SEARCH(" (",$V208)-1),$V208),"")</f>
        <v/>
      </c>
      <c r="AW208" s="487" t="str">
        <f t="shared" si="56"/>
        <v/>
      </c>
      <c r="AX208" s="487">
        <f t="shared" si="56"/>
        <v>0</v>
      </c>
      <c r="AY208" s="487" t="str">
        <f t="shared" si="56"/>
        <v/>
      </c>
      <c r="AZ208" s="487">
        <f t="shared" si="56"/>
        <v>0</v>
      </c>
      <c r="BA208" s="487">
        <f t="shared" si="56"/>
        <v>0</v>
      </c>
      <c r="BB208" s="487" t="str">
        <f t="shared" si="56"/>
        <v/>
      </c>
      <c r="BC208" s="487">
        <f t="shared" si="56"/>
        <v>0</v>
      </c>
      <c r="BD208" s="487">
        <f t="shared" si="56"/>
        <v>0</v>
      </c>
      <c r="BE208" s="487" t="str">
        <f t="shared" si="56"/>
        <v/>
      </c>
      <c r="BF208" s="487" t="str">
        <f t="shared" si="56"/>
        <v/>
      </c>
      <c r="BG208" s="487" t="str">
        <f t="shared" si="56"/>
        <v/>
      </c>
      <c r="BH208" s="487" t="str">
        <f t="shared" si="56"/>
        <v/>
      </c>
      <c r="BI208" s="487" t="str">
        <f t="shared" si="56"/>
        <v/>
      </c>
      <c r="BJ208" s="487" t="str">
        <f t="shared" si="56"/>
        <v/>
      </c>
      <c r="BK208" s="489" t="str">
        <f t="shared" si="40"/>
        <v/>
      </c>
      <c r="BL208" s="495" t="str">
        <f t="shared" ref="BL208:CA224" si="57">IF(AF208,IFERROR(LEFT($W208,SEARCH(" (",$W208)-1),$W208),"")</f>
        <v/>
      </c>
      <c r="BM208" s="487" t="str">
        <f t="shared" si="57"/>
        <v/>
      </c>
      <c r="BN208" s="487">
        <f t="shared" si="57"/>
        <v>0</v>
      </c>
      <c r="BO208" s="487" t="str">
        <f t="shared" si="57"/>
        <v/>
      </c>
      <c r="BP208" s="487">
        <f t="shared" si="57"/>
        <v>0</v>
      </c>
      <c r="BQ208" s="487">
        <f t="shared" si="57"/>
        <v>0</v>
      </c>
      <c r="BR208" s="487" t="str">
        <f t="shared" si="57"/>
        <v/>
      </c>
      <c r="BS208" s="487">
        <f t="shared" si="57"/>
        <v>0</v>
      </c>
      <c r="BT208" s="487">
        <f t="shared" si="57"/>
        <v>0</v>
      </c>
      <c r="BU208" s="487" t="str">
        <f t="shared" si="57"/>
        <v/>
      </c>
      <c r="BV208" s="487" t="str">
        <f t="shared" si="57"/>
        <v/>
      </c>
      <c r="BW208" s="487" t="str">
        <f t="shared" si="57"/>
        <v/>
      </c>
      <c r="BX208" s="487" t="str">
        <f t="shared" si="57"/>
        <v/>
      </c>
      <c r="BY208" s="487" t="str">
        <f t="shared" si="57"/>
        <v/>
      </c>
      <c r="BZ208" s="487" t="str">
        <f t="shared" si="57"/>
        <v/>
      </c>
      <c r="CA208" s="489" t="str">
        <f t="shared" si="41"/>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5"/>
        <v>0</v>
      </c>
      <c r="AG209" s="487">
        <f t="shared" si="55"/>
        <v>0</v>
      </c>
      <c r="AH209" s="487">
        <f t="shared" si="55"/>
        <v>-1</v>
      </c>
      <c r="AI209" s="487">
        <f t="shared" si="55"/>
        <v>0</v>
      </c>
      <c r="AJ209" s="487">
        <f t="shared" si="55"/>
        <v>-1</v>
      </c>
      <c r="AK209" s="487">
        <f t="shared" si="55"/>
        <v>-1</v>
      </c>
      <c r="AL209" s="487">
        <f t="shared" si="55"/>
        <v>0</v>
      </c>
      <c r="AM209" s="487">
        <f t="shared" si="55"/>
        <v>-1</v>
      </c>
      <c r="AN209" s="487">
        <f t="shared" si="55"/>
        <v>-1</v>
      </c>
      <c r="AO209" s="487">
        <f t="shared" si="55"/>
        <v>0</v>
      </c>
      <c r="AP209" s="487">
        <f t="shared" si="55"/>
        <v>0</v>
      </c>
      <c r="AQ209" s="487">
        <f t="shared" si="55"/>
        <v>0</v>
      </c>
      <c r="AR209" s="487">
        <f t="shared" si="55"/>
        <v>0</v>
      </c>
      <c r="AS209" s="487">
        <f t="shared" si="55"/>
        <v>0</v>
      </c>
      <c r="AT209" s="487">
        <f t="shared" si="55"/>
        <v>0</v>
      </c>
      <c r="AU209" s="493">
        <f t="shared" si="55"/>
        <v>0</v>
      </c>
      <c r="AV209" s="488" t="str">
        <f t="shared" si="56"/>
        <v/>
      </c>
      <c r="AW209" s="487" t="str">
        <f t="shared" si="56"/>
        <v/>
      </c>
      <c r="AX209" s="487">
        <f t="shared" si="56"/>
        <v>0</v>
      </c>
      <c r="AY209" s="487" t="str">
        <f t="shared" si="56"/>
        <v/>
      </c>
      <c r="AZ209" s="487">
        <f t="shared" si="56"/>
        <v>0</v>
      </c>
      <c r="BA209" s="487">
        <f t="shared" si="56"/>
        <v>0</v>
      </c>
      <c r="BB209" s="487" t="str">
        <f t="shared" si="56"/>
        <v/>
      </c>
      <c r="BC209" s="487">
        <f t="shared" si="56"/>
        <v>0</v>
      </c>
      <c r="BD209" s="487">
        <f t="shared" si="56"/>
        <v>0</v>
      </c>
      <c r="BE209" s="487" t="str">
        <f t="shared" si="56"/>
        <v/>
      </c>
      <c r="BF209" s="487" t="str">
        <f t="shared" si="56"/>
        <v/>
      </c>
      <c r="BG209" s="487" t="str">
        <f t="shared" si="56"/>
        <v/>
      </c>
      <c r="BH209" s="487" t="str">
        <f t="shared" si="56"/>
        <v/>
      </c>
      <c r="BI209" s="487" t="str">
        <f t="shared" si="56"/>
        <v/>
      </c>
      <c r="BJ209" s="487" t="str">
        <f t="shared" si="56"/>
        <v/>
      </c>
      <c r="BK209" s="489" t="str">
        <f t="shared" si="40"/>
        <v/>
      </c>
      <c r="BL209" s="495" t="str">
        <f t="shared" si="57"/>
        <v/>
      </c>
      <c r="BM209" s="487" t="str">
        <f t="shared" si="57"/>
        <v/>
      </c>
      <c r="BN209" s="487">
        <f t="shared" si="57"/>
        <v>0</v>
      </c>
      <c r="BO209" s="487" t="str">
        <f t="shared" si="57"/>
        <v/>
      </c>
      <c r="BP209" s="487">
        <f t="shared" si="57"/>
        <v>0</v>
      </c>
      <c r="BQ209" s="487">
        <f t="shared" si="57"/>
        <v>0</v>
      </c>
      <c r="BR209" s="487" t="str">
        <f t="shared" si="57"/>
        <v/>
      </c>
      <c r="BS209" s="487">
        <f t="shared" si="57"/>
        <v>0</v>
      </c>
      <c r="BT209" s="487">
        <f t="shared" si="57"/>
        <v>0</v>
      </c>
      <c r="BU209" s="487" t="str">
        <f t="shared" si="57"/>
        <v/>
      </c>
      <c r="BV209" s="487" t="str">
        <f t="shared" si="57"/>
        <v/>
      </c>
      <c r="BW209" s="487" t="str">
        <f t="shared" si="57"/>
        <v/>
      </c>
      <c r="BX209" s="487" t="str">
        <f t="shared" si="57"/>
        <v/>
      </c>
      <c r="BY209" s="487" t="str">
        <f t="shared" si="57"/>
        <v/>
      </c>
      <c r="BZ209" s="487" t="str">
        <f t="shared" si="57"/>
        <v/>
      </c>
      <c r="CA209" s="489" t="str">
        <f t="shared" si="41"/>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5"/>
        <v>0</v>
      </c>
      <c r="AG210" s="487">
        <f t="shared" si="55"/>
        <v>0</v>
      </c>
      <c r="AH210" s="487">
        <f t="shared" si="55"/>
        <v>-1</v>
      </c>
      <c r="AI210" s="487">
        <f t="shared" si="55"/>
        <v>0</v>
      </c>
      <c r="AJ210" s="487">
        <f t="shared" si="55"/>
        <v>-1</v>
      </c>
      <c r="AK210" s="487">
        <f t="shared" si="55"/>
        <v>-1</v>
      </c>
      <c r="AL210" s="487">
        <f t="shared" si="55"/>
        <v>0</v>
      </c>
      <c r="AM210" s="487">
        <f t="shared" si="55"/>
        <v>-1</v>
      </c>
      <c r="AN210" s="487">
        <f t="shared" si="55"/>
        <v>-1</v>
      </c>
      <c r="AO210" s="487">
        <f t="shared" si="55"/>
        <v>0</v>
      </c>
      <c r="AP210" s="487">
        <f t="shared" si="55"/>
        <v>0</v>
      </c>
      <c r="AQ210" s="487">
        <f t="shared" si="55"/>
        <v>0</v>
      </c>
      <c r="AR210" s="487">
        <f t="shared" si="55"/>
        <v>0</v>
      </c>
      <c r="AS210" s="487">
        <f t="shared" si="55"/>
        <v>0</v>
      </c>
      <c r="AT210" s="487">
        <f t="shared" si="55"/>
        <v>0</v>
      </c>
      <c r="AU210" s="493">
        <f t="shared" si="55"/>
        <v>0</v>
      </c>
      <c r="AV210" s="488" t="str">
        <f t="shared" si="56"/>
        <v/>
      </c>
      <c r="AW210" s="487" t="str">
        <f t="shared" si="56"/>
        <v/>
      </c>
      <c r="AX210" s="487">
        <f t="shared" si="56"/>
        <v>0</v>
      </c>
      <c r="AY210" s="487" t="str">
        <f t="shared" si="56"/>
        <v/>
      </c>
      <c r="AZ210" s="487">
        <f t="shared" si="56"/>
        <v>0</v>
      </c>
      <c r="BA210" s="487">
        <f t="shared" si="56"/>
        <v>0</v>
      </c>
      <c r="BB210" s="487" t="str">
        <f t="shared" si="56"/>
        <v/>
      </c>
      <c r="BC210" s="487">
        <f t="shared" si="56"/>
        <v>0</v>
      </c>
      <c r="BD210" s="487">
        <f t="shared" si="56"/>
        <v>0</v>
      </c>
      <c r="BE210" s="487" t="str">
        <f t="shared" si="56"/>
        <v/>
      </c>
      <c r="BF210" s="487" t="str">
        <f t="shared" si="56"/>
        <v/>
      </c>
      <c r="BG210" s="487" t="str">
        <f t="shared" si="56"/>
        <v/>
      </c>
      <c r="BH210" s="487" t="str">
        <f t="shared" si="56"/>
        <v/>
      </c>
      <c r="BI210" s="487" t="str">
        <f t="shared" si="56"/>
        <v/>
      </c>
      <c r="BJ210" s="487" t="str">
        <f t="shared" si="56"/>
        <v/>
      </c>
      <c r="BK210" s="489" t="str">
        <f t="shared" si="40"/>
        <v/>
      </c>
      <c r="BL210" s="495" t="str">
        <f t="shared" si="57"/>
        <v/>
      </c>
      <c r="BM210" s="487" t="str">
        <f t="shared" si="57"/>
        <v/>
      </c>
      <c r="BN210" s="487">
        <f t="shared" si="57"/>
        <v>0</v>
      </c>
      <c r="BO210" s="487" t="str">
        <f t="shared" si="57"/>
        <v/>
      </c>
      <c r="BP210" s="487">
        <f t="shared" si="57"/>
        <v>0</v>
      </c>
      <c r="BQ210" s="487">
        <f t="shared" si="57"/>
        <v>0</v>
      </c>
      <c r="BR210" s="487" t="str">
        <f t="shared" si="57"/>
        <v/>
      </c>
      <c r="BS210" s="487">
        <f t="shared" si="57"/>
        <v>0</v>
      </c>
      <c r="BT210" s="487">
        <f t="shared" si="57"/>
        <v>0</v>
      </c>
      <c r="BU210" s="487" t="str">
        <f t="shared" si="57"/>
        <v/>
      </c>
      <c r="BV210" s="487" t="str">
        <f t="shared" si="57"/>
        <v/>
      </c>
      <c r="BW210" s="487" t="str">
        <f t="shared" si="57"/>
        <v/>
      </c>
      <c r="BX210" s="487" t="str">
        <f t="shared" si="57"/>
        <v/>
      </c>
      <c r="BY210" s="487" t="str">
        <f t="shared" si="57"/>
        <v/>
      </c>
      <c r="BZ210" s="487" t="str">
        <f t="shared" si="57"/>
        <v/>
      </c>
      <c r="CA210" s="489" t="str">
        <f t="shared" si="41"/>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5"/>
        <v>0</v>
      </c>
      <c r="AG211" s="487">
        <f t="shared" si="55"/>
        <v>0</v>
      </c>
      <c r="AH211" s="487">
        <f t="shared" si="55"/>
        <v>-1</v>
      </c>
      <c r="AI211" s="487">
        <f t="shared" si="55"/>
        <v>0</v>
      </c>
      <c r="AJ211" s="487">
        <f t="shared" si="55"/>
        <v>-1</v>
      </c>
      <c r="AK211" s="487">
        <f t="shared" si="55"/>
        <v>-1</v>
      </c>
      <c r="AL211" s="487">
        <f t="shared" si="55"/>
        <v>0</v>
      </c>
      <c r="AM211" s="487">
        <f t="shared" si="55"/>
        <v>-1</v>
      </c>
      <c r="AN211" s="487">
        <f t="shared" si="55"/>
        <v>-1</v>
      </c>
      <c r="AO211" s="487">
        <f t="shared" si="55"/>
        <v>0</v>
      </c>
      <c r="AP211" s="487">
        <f t="shared" si="55"/>
        <v>0</v>
      </c>
      <c r="AQ211" s="487">
        <f t="shared" si="55"/>
        <v>0</v>
      </c>
      <c r="AR211" s="487">
        <f t="shared" si="55"/>
        <v>0</v>
      </c>
      <c r="AS211" s="487">
        <f t="shared" si="55"/>
        <v>0</v>
      </c>
      <c r="AT211" s="487">
        <f t="shared" si="55"/>
        <v>0</v>
      </c>
      <c r="AU211" s="493">
        <f t="shared" si="55"/>
        <v>0</v>
      </c>
      <c r="AV211" s="488" t="str">
        <f t="shared" si="56"/>
        <v/>
      </c>
      <c r="AW211" s="487" t="str">
        <f t="shared" si="56"/>
        <v/>
      </c>
      <c r="AX211" s="487">
        <f t="shared" si="56"/>
        <v>0</v>
      </c>
      <c r="AY211" s="487" t="str">
        <f t="shared" si="56"/>
        <v/>
      </c>
      <c r="AZ211" s="487">
        <f t="shared" si="56"/>
        <v>0</v>
      </c>
      <c r="BA211" s="487">
        <f t="shared" si="56"/>
        <v>0</v>
      </c>
      <c r="BB211" s="487" t="str">
        <f t="shared" si="56"/>
        <v/>
      </c>
      <c r="BC211" s="487">
        <f t="shared" si="56"/>
        <v>0</v>
      </c>
      <c r="BD211" s="487">
        <f t="shared" si="56"/>
        <v>0</v>
      </c>
      <c r="BE211" s="487" t="str">
        <f t="shared" si="56"/>
        <v/>
      </c>
      <c r="BF211" s="487" t="str">
        <f t="shared" si="56"/>
        <v/>
      </c>
      <c r="BG211" s="487" t="str">
        <f t="shared" si="56"/>
        <v/>
      </c>
      <c r="BH211" s="487" t="str">
        <f t="shared" si="56"/>
        <v/>
      </c>
      <c r="BI211" s="487" t="str">
        <f t="shared" si="56"/>
        <v/>
      </c>
      <c r="BJ211" s="487" t="str">
        <f t="shared" si="56"/>
        <v/>
      </c>
      <c r="BK211" s="489" t="str">
        <f t="shared" si="40"/>
        <v/>
      </c>
      <c r="BL211" s="495" t="str">
        <f t="shared" si="57"/>
        <v/>
      </c>
      <c r="BM211" s="487" t="str">
        <f t="shared" si="57"/>
        <v/>
      </c>
      <c r="BN211" s="487">
        <f t="shared" si="57"/>
        <v>0</v>
      </c>
      <c r="BO211" s="487" t="str">
        <f t="shared" si="57"/>
        <v/>
      </c>
      <c r="BP211" s="487">
        <f t="shared" si="57"/>
        <v>0</v>
      </c>
      <c r="BQ211" s="487">
        <f t="shared" si="57"/>
        <v>0</v>
      </c>
      <c r="BR211" s="487" t="str">
        <f t="shared" si="57"/>
        <v/>
      </c>
      <c r="BS211" s="487">
        <f t="shared" si="57"/>
        <v>0</v>
      </c>
      <c r="BT211" s="487">
        <f t="shared" si="57"/>
        <v>0</v>
      </c>
      <c r="BU211" s="487" t="str">
        <f t="shared" si="57"/>
        <v/>
      </c>
      <c r="BV211" s="487" t="str">
        <f t="shared" si="57"/>
        <v/>
      </c>
      <c r="BW211" s="487" t="str">
        <f t="shared" si="57"/>
        <v/>
      </c>
      <c r="BX211" s="487" t="str">
        <f t="shared" si="57"/>
        <v/>
      </c>
      <c r="BY211" s="487" t="str">
        <f t="shared" si="57"/>
        <v/>
      </c>
      <c r="BZ211" s="487" t="str">
        <f t="shared" si="57"/>
        <v/>
      </c>
      <c r="CA211" s="489" t="str">
        <f t="shared" si="41"/>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5"/>
        <v>0</v>
      </c>
      <c r="AG212" s="487">
        <f t="shared" si="55"/>
        <v>0</v>
      </c>
      <c r="AH212" s="487">
        <f t="shared" si="55"/>
        <v>-1</v>
      </c>
      <c r="AI212" s="487">
        <f t="shared" si="55"/>
        <v>0</v>
      </c>
      <c r="AJ212" s="487">
        <f t="shared" si="55"/>
        <v>-1</v>
      </c>
      <c r="AK212" s="487">
        <f t="shared" si="55"/>
        <v>-1</v>
      </c>
      <c r="AL212" s="487">
        <f t="shared" si="55"/>
        <v>0</v>
      </c>
      <c r="AM212" s="487">
        <f t="shared" si="55"/>
        <v>-1</v>
      </c>
      <c r="AN212" s="487">
        <f t="shared" si="55"/>
        <v>-1</v>
      </c>
      <c r="AO212" s="487">
        <f t="shared" si="55"/>
        <v>0</v>
      </c>
      <c r="AP212" s="487">
        <f t="shared" si="55"/>
        <v>0</v>
      </c>
      <c r="AQ212" s="487">
        <f t="shared" si="55"/>
        <v>0</v>
      </c>
      <c r="AR212" s="487">
        <f t="shared" si="55"/>
        <v>0</v>
      </c>
      <c r="AS212" s="487">
        <f t="shared" si="55"/>
        <v>0</v>
      </c>
      <c r="AT212" s="487">
        <f t="shared" si="55"/>
        <v>0</v>
      </c>
      <c r="AU212" s="493">
        <f t="shared" si="55"/>
        <v>0</v>
      </c>
      <c r="AV212" s="488" t="str">
        <f t="shared" si="56"/>
        <v/>
      </c>
      <c r="AW212" s="487" t="str">
        <f t="shared" si="56"/>
        <v/>
      </c>
      <c r="AX212" s="487">
        <f t="shared" si="56"/>
        <v>0</v>
      </c>
      <c r="AY212" s="487" t="str">
        <f t="shared" si="56"/>
        <v/>
      </c>
      <c r="AZ212" s="487">
        <f t="shared" si="56"/>
        <v>0</v>
      </c>
      <c r="BA212" s="487">
        <f t="shared" si="56"/>
        <v>0</v>
      </c>
      <c r="BB212" s="487" t="str">
        <f t="shared" si="56"/>
        <v/>
      </c>
      <c r="BC212" s="487">
        <f t="shared" si="56"/>
        <v>0</v>
      </c>
      <c r="BD212" s="487">
        <f t="shared" si="56"/>
        <v>0</v>
      </c>
      <c r="BE212" s="487" t="str">
        <f t="shared" si="56"/>
        <v/>
      </c>
      <c r="BF212" s="487" t="str">
        <f t="shared" si="56"/>
        <v/>
      </c>
      <c r="BG212" s="487" t="str">
        <f t="shared" si="56"/>
        <v/>
      </c>
      <c r="BH212" s="487" t="str">
        <f t="shared" si="56"/>
        <v/>
      </c>
      <c r="BI212" s="487" t="str">
        <f t="shared" si="56"/>
        <v/>
      </c>
      <c r="BJ212" s="487" t="str">
        <f t="shared" si="56"/>
        <v/>
      </c>
      <c r="BK212" s="489" t="str">
        <f t="shared" si="40"/>
        <v/>
      </c>
      <c r="BL212" s="495" t="str">
        <f t="shared" si="57"/>
        <v/>
      </c>
      <c r="BM212" s="487" t="str">
        <f t="shared" si="57"/>
        <v/>
      </c>
      <c r="BN212" s="487">
        <f t="shared" si="57"/>
        <v>0</v>
      </c>
      <c r="BO212" s="487" t="str">
        <f t="shared" si="57"/>
        <v/>
      </c>
      <c r="BP212" s="487">
        <f t="shared" si="57"/>
        <v>0</v>
      </c>
      <c r="BQ212" s="487">
        <f t="shared" si="57"/>
        <v>0</v>
      </c>
      <c r="BR212" s="487" t="str">
        <f t="shared" si="57"/>
        <v/>
      </c>
      <c r="BS212" s="487">
        <f t="shared" si="57"/>
        <v>0</v>
      </c>
      <c r="BT212" s="487">
        <f t="shared" si="57"/>
        <v>0</v>
      </c>
      <c r="BU212" s="487" t="str">
        <f t="shared" si="57"/>
        <v/>
      </c>
      <c r="BV212" s="487" t="str">
        <f t="shared" si="57"/>
        <v/>
      </c>
      <c r="BW212" s="487" t="str">
        <f t="shared" si="57"/>
        <v/>
      </c>
      <c r="BX212" s="487" t="str">
        <f t="shared" si="57"/>
        <v/>
      </c>
      <c r="BY212" s="487" t="str">
        <f t="shared" si="57"/>
        <v/>
      </c>
      <c r="BZ212" s="487" t="str">
        <f t="shared" si="57"/>
        <v/>
      </c>
      <c r="CA212" s="489" t="str">
        <f t="shared" si="41"/>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5"/>
        <v>0</v>
      </c>
      <c r="AG213" s="487">
        <f t="shared" si="55"/>
        <v>0</v>
      </c>
      <c r="AH213" s="487">
        <f t="shared" si="55"/>
        <v>-1</v>
      </c>
      <c r="AI213" s="487">
        <f t="shared" si="55"/>
        <v>0</v>
      </c>
      <c r="AJ213" s="487">
        <f t="shared" si="55"/>
        <v>-1</v>
      </c>
      <c r="AK213" s="487">
        <f t="shared" si="55"/>
        <v>-1</v>
      </c>
      <c r="AL213" s="487">
        <f t="shared" si="55"/>
        <v>0</v>
      </c>
      <c r="AM213" s="487">
        <f t="shared" si="55"/>
        <v>-1</v>
      </c>
      <c r="AN213" s="487">
        <f t="shared" si="55"/>
        <v>-1</v>
      </c>
      <c r="AO213" s="487">
        <f t="shared" si="55"/>
        <v>0</v>
      </c>
      <c r="AP213" s="487">
        <f t="shared" si="55"/>
        <v>0</v>
      </c>
      <c r="AQ213" s="487">
        <f t="shared" si="55"/>
        <v>0</v>
      </c>
      <c r="AR213" s="487">
        <f t="shared" si="55"/>
        <v>0</v>
      </c>
      <c r="AS213" s="487">
        <f t="shared" si="55"/>
        <v>0</v>
      </c>
      <c r="AT213" s="487">
        <f t="shared" si="55"/>
        <v>0</v>
      </c>
      <c r="AU213" s="493">
        <f t="shared" si="55"/>
        <v>0</v>
      </c>
      <c r="AV213" s="488" t="str">
        <f t="shared" si="56"/>
        <v/>
      </c>
      <c r="AW213" s="487" t="str">
        <f t="shared" si="56"/>
        <v/>
      </c>
      <c r="AX213" s="487">
        <f t="shared" si="56"/>
        <v>0</v>
      </c>
      <c r="AY213" s="487" t="str">
        <f t="shared" si="56"/>
        <v/>
      </c>
      <c r="AZ213" s="487">
        <f t="shared" si="56"/>
        <v>0</v>
      </c>
      <c r="BA213" s="487">
        <f t="shared" si="56"/>
        <v>0</v>
      </c>
      <c r="BB213" s="487" t="str">
        <f t="shared" si="56"/>
        <v/>
      </c>
      <c r="BC213" s="487">
        <f t="shared" si="56"/>
        <v>0</v>
      </c>
      <c r="BD213" s="487">
        <f t="shared" si="56"/>
        <v>0</v>
      </c>
      <c r="BE213" s="487" t="str">
        <f t="shared" si="56"/>
        <v/>
      </c>
      <c r="BF213" s="487" t="str">
        <f t="shared" si="56"/>
        <v/>
      </c>
      <c r="BG213" s="487" t="str">
        <f t="shared" si="56"/>
        <v/>
      </c>
      <c r="BH213" s="487" t="str">
        <f t="shared" si="56"/>
        <v/>
      </c>
      <c r="BI213" s="487" t="str">
        <f t="shared" si="56"/>
        <v/>
      </c>
      <c r="BJ213" s="487" t="str">
        <f t="shared" si="56"/>
        <v/>
      </c>
      <c r="BK213" s="489" t="str">
        <f t="shared" si="40"/>
        <v/>
      </c>
      <c r="BL213" s="495" t="str">
        <f t="shared" si="57"/>
        <v/>
      </c>
      <c r="BM213" s="487" t="str">
        <f t="shared" si="57"/>
        <v/>
      </c>
      <c r="BN213" s="487">
        <f t="shared" si="57"/>
        <v>0</v>
      </c>
      <c r="BO213" s="487" t="str">
        <f t="shared" si="57"/>
        <v/>
      </c>
      <c r="BP213" s="487">
        <f t="shared" si="57"/>
        <v>0</v>
      </c>
      <c r="BQ213" s="487">
        <f t="shared" si="57"/>
        <v>0</v>
      </c>
      <c r="BR213" s="487" t="str">
        <f t="shared" si="57"/>
        <v/>
      </c>
      <c r="BS213" s="487">
        <f t="shared" si="57"/>
        <v>0</v>
      </c>
      <c r="BT213" s="487">
        <f t="shared" si="57"/>
        <v>0</v>
      </c>
      <c r="BU213" s="487" t="str">
        <f t="shared" si="57"/>
        <v/>
      </c>
      <c r="BV213" s="487" t="str">
        <f t="shared" si="57"/>
        <v/>
      </c>
      <c r="BW213" s="487" t="str">
        <f t="shared" si="57"/>
        <v/>
      </c>
      <c r="BX213" s="487" t="str">
        <f t="shared" si="57"/>
        <v/>
      </c>
      <c r="BY213" s="487" t="str">
        <f t="shared" si="57"/>
        <v/>
      </c>
      <c r="BZ213" s="487" t="str">
        <f t="shared" si="57"/>
        <v/>
      </c>
      <c r="CA213" s="489" t="str">
        <f t="shared" si="41"/>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5"/>
        <v>0</v>
      </c>
      <c r="AG214" s="487">
        <f t="shared" si="55"/>
        <v>0</v>
      </c>
      <c r="AH214" s="487">
        <f t="shared" si="55"/>
        <v>-1</v>
      </c>
      <c r="AI214" s="487">
        <f t="shared" si="55"/>
        <v>0</v>
      </c>
      <c r="AJ214" s="487">
        <f t="shared" si="55"/>
        <v>-1</v>
      </c>
      <c r="AK214" s="487">
        <f t="shared" si="55"/>
        <v>-1</v>
      </c>
      <c r="AL214" s="487">
        <f t="shared" si="55"/>
        <v>0</v>
      </c>
      <c r="AM214" s="487">
        <f t="shared" si="55"/>
        <v>-1</v>
      </c>
      <c r="AN214" s="487">
        <f t="shared" si="55"/>
        <v>-1</v>
      </c>
      <c r="AO214" s="487">
        <f t="shared" si="55"/>
        <v>0</v>
      </c>
      <c r="AP214" s="487">
        <f t="shared" si="55"/>
        <v>0</v>
      </c>
      <c r="AQ214" s="487">
        <f t="shared" si="55"/>
        <v>0</v>
      </c>
      <c r="AR214" s="487">
        <f t="shared" si="55"/>
        <v>0</v>
      </c>
      <c r="AS214" s="487">
        <f t="shared" si="55"/>
        <v>0</v>
      </c>
      <c r="AT214" s="487">
        <f t="shared" si="55"/>
        <v>0</v>
      </c>
      <c r="AU214" s="493">
        <f t="shared" si="55"/>
        <v>0</v>
      </c>
      <c r="AV214" s="488" t="str">
        <f t="shared" si="56"/>
        <v/>
      </c>
      <c r="AW214" s="487" t="str">
        <f t="shared" si="56"/>
        <v/>
      </c>
      <c r="AX214" s="487">
        <f t="shared" si="56"/>
        <v>0</v>
      </c>
      <c r="AY214" s="487" t="str">
        <f t="shared" si="56"/>
        <v/>
      </c>
      <c r="AZ214" s="487">
        <f t="shared" si="56"/>
        <v>0</v>
      </c>
      <c r="BA214" s="487">
        <f t="shared" si="56"/>
        <v>0</v>
      </c>
      <c r="BB214" s="487" t="str">
        <f t="shared" si="56"/>
        <v/>
      </c>
      <c r="BC214" s="487">
        <f t="shared" si="56"/>
        <v>0</v>
      </c>
      <c r="BD214" s="487">
        <f t="shared" si="56"/>
        <v>0</v>
      </c>
      <c r="BE214" s="487" t="str">
        <f t="shared" si="56"/>
        <v/>
      </c>
      <c r="BF214" s="487" t="str">
        <f t="shared" si="56"/>
        <v/>
      </c>
      <c r="BG214" s="487" t="str">
        <f t="shared" si="56"/>
        <v/>
      </c>
      <c r="BH214" s="487" t="str">
        <f t="shared" si="56"/>
        <v/>
      </c>
      <c r="BI214" s="487" t="str">
        <f t="shared" si="56"/>
        <v/>
      </c>
      <c r="BJ214" s="487" t="str">
        <f t="shared" si="56"/>
        <v/>
      </c>
      <c r="BK214" s="489" t="str">
        <f t="shared" si="40"/>
        <v/>
      </c>
      <c r="BL214" s="495" t="str">
        <f t="shared" si="57"/>
        <v/>
      </c>
      <c r="BM214" s="487" t="str">
        <f t="shared" si="57"/>
        <v/>
      </c>
      <c r="BN214" s="487">
        <f t="shared" si="57"/>
        <v>0</v>
      </c>
      <c r="BO214" s="487" t="str">
        <f t="shared" si="57"/>
        <v/>
      </c>
      <c r="BP214" s="487">
        <f t="shared" si="57"/>
        <v>0</v>
      </c>
      <c r="BQ214" s="487">
        <f t="shared" si="57"/>
        <v>0</v>
      </c>
      <c r="BR214" s="487" t="str">
        <f t="shared" si="57"/>
        <v/>
      </c>
      <c r="BS214" s="487">
        <f t="shared" si="57"/>
        <v>0</v>
      </c>
      <c r="BT214" s="487">
        <f t="shared" si="57"/>
        <v>0</v>
      </c>
      <c r="BU214" s="487" t="str">
        <f t="shared" si="57"/>
        <v/>
      </c>
      <c r="BV214" s="487" t="str">
        <f t="shared" si="57"/>
        <v/>
      </c>
      <c r="BW214" s="487" t="str">
        <f t="shared" si="57"/>
        <v/>
      </c>
      <c r="BX214" s="487" t="str">
        <f t="shared" si="57"/>
        <v/>
      </c>
      <c r="BY214" s="487" t="str">
        <f t="shared" si="57"/>
        <v/>
      </c>
      <c r="BZ214" s="487" t="str">
        <f t="shared" si="57"/>
        <v/>
      </c>
      <c r="CA214" s="489" t="str">
        <f t="shared" si="41"/>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5"/>
        <v>0</v>
      </c>
      <c r="AG215" s="487">
        <f t="shared" si="55"/>
        <v>0</v>
      </c>
      <c r="AH215" s="487">
        <f t="shared" si="55"/>
        <v>-1</v>
      </c>
      <c r="AI215" s="487">
        <f t="shared" si="55"/>
        <v>0</v>
      </c>
      <c r="AJ215" s="487">
        <f t="shared" si="55"/>
        <v>-1</v>
      </c>
      <c r="AK215" s="487">
        <f t="shared" si="55"/>
        <v>-1</v>
      </c>
      <c r="AL215" s="487">
        <f t="shared" si="55"/>
        <v>0</v>
      </c>
      <c r="AM215" s="487">
        <f t="shared" si="55"/>
        <v>-1</v>
      </c>
      <c r="AN215" s="487">
        <f t="shared" si="55"/>
        <v>-1</v>
      </c>
      <c r="AO215" s="487">
        <f t="shared" si="55"/>
        <v>0</v>
      </c>
      <c r="AP215" s="487">
        <f t="shared" si="55"/>
        <v>0</v>
      </c>
      <c r="AQ215" s="487">
        <f t="shared" si="55"/>
        <v>0</v>
      </c>
      <c r="AR215" s="487">
        <f t="shared" si="55"/>
        <v>0</v>
      </c>
      <c r="AS215" s="487">
        <f t="shared" si="55"/>
        <v>0</v>
      </c>
      <c r="AT215" s="487">
        <f t="shared" si="55"/>
        <v>0</v>
      </c>
      <c r="AU215" s="493">
        <f t="shared" si="55"/>
        <v>0</v>
      </c>
      <c r="AV215" s="488" t="str">
        <f t="shared" si="56"/>
        <v/>
      </c>
      <c r="AW215" s="487" t="str">
        <f t="shared" si="56"/>
        <v/>
      </c>
      <c r="AX215" s="487">
        <f t="shared" si="56"/>
        <v>0</v>
      </c>
      <c r="AY215" s="487" t="str">
        <f t="shared" si="56"/>
        <v/>
      </c>
      <c r="AZ215" s="487">
        <f t="shared" si="56"/>
        <v>0</v>
      </c>
      <c r="BA215" s="487">
        <f t="shared" si="56"/>
        <v>0</v>
      </c>
      <c r="BB215" s="487" t="str">
        <f t="shared" si="56"/>
        <v/>
      </c>
      <c r="BC215" s="487">
        <f t="shared" si="56"/>
        <v>0</v>
      </c>
      <c r="BD215" s="487">
        <f t="shared" si="56"/>
        <v>0</v>
      </c>
      <c r="BE215" s="487" t="str">
        <f t="shared" si="56"/>
        <v/>
      </c>
      <c r="BF215" s="487" t="str">
        <f t="shared" si="56"/>
        <v/>
      </c>
      <c r="BG215" s="487" t="str">
        <f t="shared" si="56"/>
        <v/>
      </c>
      <c r="BH215" s="487" t="str">
        <f t="shared" si="56"/>
        <v/>
      </c>
      <c r="BI215" s="487" t="str">
        <f t="shared" si="56"/>
        <v/>
      </c>
      <c r="BJ215" s="487" t="str">
        <f t="shared" si="56"/>
        <v/>
      </c>
      <c r="BK215" s="489" t="str">
        <f t="shared" si="40"/>
        <v/>
      </c>
      <c r="BL215" s="495" t="str">
        <f t="shared" si="57"/>
        <v/>
      </c>
      <c r="BM215" s="487" t="str">
        <f t="shared" si="57"/>
        <v/>
      </c>
      <c r="BN215" s="487">
        <f t="shared" si="57"/>
        <v>0</v>
      </c>
      <c r="BO215" s="487" t="str">
        <f t="shared" si="57"/>
        <v/>
      </c>
      <c r="BP215" s="487">
        <f t="shared" si="57"/>
        <v>0</v>
      </c>
      <c r="BQ215" s="487">
        <f t="shared" si="57"/>
        <v>0</v>
      </c>
      <c r="BR215" s="487" t="str">
        <f t="shared" si="57"/>
        <v/>
      </c>
      <c r="BS215" s="487">
        <f t="shared" si="57"/>
        <v>0</v>
      </c>
      <c r="BT215" s="487">
        <f t="shared" si="57"/>
        <v>0</v>
      </c>
      <c r="BU215" s="487" t="str">
        <f t="shared" si="57"/>
        <v/>
      </c>
      <c r="BV215" s="487" t="str">
        <f t="shared" si="57"/>
        <v/>
      </c>
      <c r="BW215" s="487" t="str">
        <f t="shared" si="57"/>
        <v/>
      </c>
      <c r="BX215" s="487" t="str">
        <f t="shared" si="57"/>
        <v/>
      </c>
      <c r="BY215" s="487" t="str">
        <f t="shared" si="57"/>
        <v/>
      </c>
      <c r="BZ215" s="487" t="str">
        <f t="shared" si="57"/>
        <v/>
      </c>
      <c r="CA215" s="489" t="str">
        <f t="shared" si="41"/>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5"/>
        <v>0</v>
      </c>
      <c r="AG216" s="487">
        <f t="shared" si="55"/>
        <v>0</v>
      </c>
      <c r="AH216" s="487">
        <f t="shared" si="55"/>
        <v>-1</v>
      </c>
      <c r="AI216" s="487">
        <f t="shared" si="55"/>
        <v>0</v>
      </c>
      <c r="AJ216" s="487">
        <f t="shared" si="55"/>
        <v>-1</v>
      </c>
      <c r="AK216" s="487">
        <f t="shared" si="55"/>
        <v>-1</v>
      </c>
      <c r="AL216" s="487">
        <f t="shared" si="55"/>
        <v>0</v>
      </c>
      <c r="AM216" s="487">
        <f t="shared" si="55"/>
        <v>-1</v>
      </c>
      <c r="AN216" s="487">
        <f t="shared" si="55"/>
        <v>-1</v>
      </c>
      <c r="AO216" s="487">
        <f t="shared" si="55"/>
        <v>0</v>
      </c>
      <c r="AP216" s="487">
        <f t="shared" si="55"/>
        <v>0</v>
      </c>
      <c r="AQ216" s="487">
        <f t="shared" si="55"/>
        <v>0</v>
      </c>
      <c r="AR216" s="487">
        <f t="shared" si="55"/>
        <v>0</v>
      </c>
      <c r="AS216" s="487">
        <f t="shared" si="55"/>
        <v>0</v>
      </c>
      <c r="AT216" s="487">
        <f t="shared" si="55"/>
        <v>0</v>
      </c>
      <c r="AU216" s="493">
        <f t="shared" si="55"/>
        <v>0</v>
      </c>
      <c r="AV216" s="488" t="str">
        <f t="shared" si="56"/>
        <v/>
      </c>
      <c r="AW216" s="487" t="str">
        <f t="shared" si="56"/>
        <v/>
      </c>
      <c r="AX216" s="487">
        <f t="shared" si="56"/>
        <v>0</v>
      </c>
      <c r="AY216" s="487" t="str">
        <f t="shared" si="56"/>
        <v/>
      </c>
      <c r="AZ216" s="487">
        <f t="shared" si="56"/>
        <v>0</v>
      </c>
      <c r="BA216" s="487">
        <f t="shared" si="56"/>
        <v>0</v>
      </c>
      <c r="BB216" s="487" t="str">
        <f t="shared" si="56"/>
        <v/>
      </c>
      <c r="BC216" s="487">
        <f t="shared" si="56"/>
        <v>0</v>
      </c>
      <c r="BD216" s="487">
        <f t="shared" si="56"/>
        <v>0</v>
      </c>
      <c r="BE216" s="487" t="str">
        <f t="shared" si="56"/>
        <v/>
      </c>
      <c r="BF216" s="487" t="str">
        <f t="shared" si="56"/>
        <v/>
      </c>
      <c r="BG216" s="487" t="str">
        <f t="shared" si="56"/>
        <v/>
      </c>
      <c r="BH216" s="487" t="str">
        <f t="shared" si="56"/>
        <v/>
      </c>
      <c r="BI216" s="487" t="str">
        <f t="shared" si="56"/>
        <v/>
      </c>
      <c r="BJ216" s="487" t="str">
        <f t="shared" si="56"/>
        <v/>
      </c>
      <c r="BK216" s="489" t="str">
        <f t="shared" si="40"/>
        <v/>
      </c>
      <c r="BL216" s="495" t="str">
        <f t="shared" si="57"/>
        <v/>
      </c>
      <c r="BM216" s="487" t="str">
        <f t="shared" si="57"/>
        <v/>
      </c>
      <c r="BN216" s="487">
        <f t="shared" si="57"/>
        <v>0</v>
      </c>
      <c r="BO216" s="487" t="str">
        <f t="shared" si="57"/>
        <v/>
      </c>
      <c r="BP216" s="487">
        <f t="shared" si="57"/>
        <v>0</v>
      </c>
      <c r="BQ216" s="487">
        <f t="shared" si="57"/>
        <v>0</v>
      </c>
      <c r="BR216" s="487" t="str">
        <f t="shared" si="57"/>
        <v/>
      </c>
      <c r="BS216" s="487">
        <f t="shared" si="57"/>
        <v>0</v>
      </c>
      <c r="BT216" s="487">
        <f t="shared" si="57"/>
        <v>0</v>
      </c>
      <c r="BU216" s="487" t="str">
        <f t="shared" si="57"/>
        <v/>
      </c>
      <c r="BV216" s="487" t="str">
        <f t="shared" si="57"/>
        <v/>
      </c>
      <c r="BW216" s="487" t="str">
        <f t="shared" si="57"/>
        <v/>
      </c>
      <c r="BX216" s="487" t="str">
        <f t="shared" si="57"/>
        <v/>
      </c>
      <c r="BY216" s="487" t="str">
        <f t="shared" si="57"/>
        <v/>
      </c>
      <c r="BZ216" s="487" t="str">
        <f t="shared" si="57"/>
        <v/>
      </c>
      <c r="CA216" s="489" t="str">
        <f t="shared" si="41"/>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5"/>
        <v>0</v>
      </c>
      <c r="AG217" s="487">
        <f t="shared" si="55"/>
        <v>0</v>
      </c>
      <c r="AH217" s="487">
        <f t="shared" si="55"/>
        <v>-1</v>
      </c>
      <c r="AI217" s="487">
        <f t="shared" si="55"/>
        <v>0</v>
      </c>
      <c r="AJ217" s="487">
        <f t="shared" si="55"/>
        <v>-1</v>
      </c>
      <c r="AK217" s="487">
        <f t="shared" si="55"/>
        <v>-1</v>
      </c>
      <c r="AL217" s="487">
        <f t="shared" si="55"/>
        <v>0</v>
      </c>
      <c r="AM217" s="487">
        <f t="shared" si="55"/>
        <v>-1</v>
      </c>
      <c r="AN217" s="487">
        <f t="shared" si="55"/>
        <v>-1</v>
      </c>
      <c r="AO217" s="487">
        <f t="shared" si="55"/>
        <v>0</v>
      </c>
      <c r="AP217" s="487">
        <f t="shared" si="55"/>
        <v>0</v>
      </c>
      <c r="AQ217" s="487">
        <f t="shared" si="55"/>
        <v>0</v>
      </c>
      <c r="AR217" s="487">
        <f t="shared" si="55"/>
        <v>0</v>
      </c>
      <c r="AS217" s="487">
        <f t="shared" si="55"/>
        <v>0</v>
      </c>
      <c r="AT217" s="487">
        <f t="shared" si="55"/>
        <v>0</v>
      </c>
      <c r="AU217" s="493">
        <f t="shared" si="55"/>
        <v>0</v>
      </c>
      <c r="AV217" s="488" t="str">
        <f t="shared" si="56"/>
        <v/>
      </c>
      <c r="AW217" s="487" t="str">
        <f t="shared" si="56"/>
        <v/>
      </c>
      <c r="AX217" s="487">
        <f t="shared" si="56"/>
        <v>0</v>
      </c>
      <c r="AY217" s="487" t="str">
        <f t="shared" si="56"/>
        <v/>
      </c>
      <c r="AZ217" s="487">
        <f t="shared" si="56"/>
        <v>0</v>
      </c>
      <c r="BA217" s="487">
        <f t="shared" si="56"/>
        <v>0</v>
      </c>
      <c r="BB217" s="487" t="str">
        <f t="shared" si="56"/>
        <v/>
      </c>
      <c r="BC217" s="487">
        <f t="shared" si="56"/>
        <v>0</v>
      </c>
      <c r="BD217" s="487">
        <f t="shared" si="56"/>
        <v>0</v>
      </c>
      <c r="BE217" s="487" t="str">
        <f t="shared" si="56"/>
        <v/>
      </c>
      <c r="BF217" s="487" t="str">
        <f t="shared" si="56"/>
        <v/>
      </c>
      <c r="BG217" s="487" t="str">
        <f t="shared" si="56"/>
        <v/>
      </c>
      <c r="BH217" s="487" t="str">
        <f t="shared" si="56"/>
        <v/>
      </c>
      <c r="BI217" s="487" t="str">
        <f t="shared" si="56"/>
        <v/>
      </c>
      <c r="BJ217" s="487" t="str">
        <f t="shared" si="56"/>
        <v/>
      </c>
      <c r="BK217" s="489" t="str">
        <f t="shared" si="40"/>
        <v/>
      </c>
      <c r="BL217" s="495" t="str">
        <f t="shared" si="57"/>
        <v/>
      </c>
      <c r="BM217" s="487" t="str">
        <f t="shared" si="57"/>
        <v/>
      </c>
      <c r="BN217" s="487">
        <f t="shared" si="57"/>
        <v>0</v>
      </c>
      <c r="BO217" s="487" t="str">
        <f t="shared" si="57"/>
        <v/>
      </c>
      <c r="BP217" s="487">
        <f t="shared" si="57"/>
        <v>0</v>
      </c>
      <c r="BQ217" s="487">
        <f t="shared" si="57"/>
        <v>0</v>
      </c>
      <c r="BR217" s="487" t="str">
        <f t="shared" si="57"/>
        <v/>
      </c>
      <c r="BS217" s="487">
        <f t="shared" si="57"/>
        <v>0</v>
      </c>
      <c r="BT217" s="487">
        <f t="shared" si="57"/>
        <v>0</v>
      </c>
      <c r="BU217" s="487" t="str">
        <f t="shared" si="57"/>
        <v/>
      </c>
      <c r="BV217" s="487" t="str">
        <f t="shared" si="57"/>
        <v/>
      </c>
      <c r="BW217" s="487" t="str">
        <f t="shared" si="57"/>
        <v/>
      </c>
      <c r="BX217" s="487" t="str">
        <f t="shared" si="57"/>
        <v/>
      </c>
      <c r="BY217" s="487" t="str">
        <f t="shared" si="57"/>
        <v/>
      </c>
      <c r="BZ217" s="487" t="str">
        <f t="shared" si="57"/>
        <v/>
      </c>
      <c r="CA217" s="489" t="str">
        <f t="shared" si="41"/>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5"/>
        <v>0</v>
      </c>
      <c r="AG218" s="487">
        <f t="shared" si="55"/>
        <v>0</v>
      </c>
      <c r="AH218" s="487">
        <f t="shared" si="55"/>
        <v>-1</v>
      </c>
      <c r="AI218" s="487">
        <f t="shared" si="55"/>
        <v>0</v>
      </c>
      <c r="AJ218" s="487">
        <f t="shared" si="55"/>
        <v>-1</v>
      </c>
      <c r="AK218" s="487">
        <f t="shared" si="55"/>
        <v>-1</v>
      </c>
      <c r="AL218" s="487">
        <f t="shared" si="55"/>
        <v>0</v>
      </c>
      <c r="AM218" s="487">
        <f t="shared" si="55"/>
        <v>-1</v>
      </c>
      <c r="AN218" s="487">
        <f t="shared" si="55"/>
        <v>-1</v>
      </c>
      <c r="AO218" s="487">
        <f t="shared" si="55"/>
        <v>0</v>
      </c>
      <c r="AP218" s="487">
        <f t="shared" si="55"/>
        <v>0</v>
      </c>
      <c r="AQ218" s="487">
        <f t="shared" si="55"/>
        <v>0</v>
      </c>
      <c r="AR218" s="487">
        <f t="shared" si="55"/>
        <v>0</v>
      </c>
      <c r="AS218" s="487">
        <f t="shared" si="55"/>
        <v>0</v>
      </c>
      <c r="AT218" s="487">
        <f t="shared" si="55"/>
        <v>0</v>
      </c>
      <c r="AU218" s="493">
        <f t="shared" si="55"/>
        <v>0</v>
      </c>
      <c r="AV218" s="488" t="str">
        <f t="shared" si="56"/>
        <v/>
      </c>
      <c r="AW218" s="487" t="str">
        <f t="shared" si="56"/>
        <v/>
      </c>
      <c r="AX218" s="487">
        <f t="shared" si="56"/>
        <v>0</v>
      </c>
      <c r="AY218" s="487" t="str">
        <f t="shared" si="56"/>
        <v/>
      </c>
      <c r="AZ218" s="487">
        <f t="shared" si="56"/>
        <v>0</v>
      </c>
      <c r="BA218" s="487">
        <f t="shared" si="56"/>
        <v>0</v>
      </c>
      <c r="BB218" s="487" t="str">
        <f t="shared" si="56"/>
        <v/>
      </c>
      <c r="BC218" s="487">
        <f t="shared" si="56"/>
        <v>0</v>
      </c>
      <c r="BD218" s="487">
        <f t="shared" si="56"/>
        <v>0</v>
      </c>
      <c r="BE218" s="487" t="str">
        <f t="shared" si="56"/>
        <v/>
      </c>
      <c r="BF218" s="487" t="str">
        <f t="shared" si="56"/>
        <v/>
      </c>
      <c r="BG218" s="487" t="str">
        <f t="shared" si="56"/>
        <v/>
      </c>
      <c r="BH218" s="487" t="str">
        <f t="shared" si="56"/>
        <v/>
      </c>
      <c r="BI218" s="487" t="str">
        <f t="shared" si="56"/>
        <v/>
      </c>
      <c r="BJ218" s="487" t="str">
        <f t="shared" si="56"/>
        <v/>
      </c>
      <c r="BK218" s="489" t="str">
        <f t="shared" si="40"/>
        <v/>
      </c>
      <c r="BL218" s="495" t="str">
        <f t="shared" si="57"/>
        <v/>
      </c>
      <c r="BM218" s="487" t="str">
        <f t="shared" si="57"/>
        <v/>
      </c>
      <c r="BN218" s="487">
        <f t="shared" si="57"/>
        <v>0</v>
      </c>
      <c r="BO218" s="487" t="str">
        <f t="shared" si="57"/>
        <v/>
      </c>
      <c r="BP218" s="487">
        <f t="shared" si="57"/>
        <v>0</v>
      </c>
      <c r="BQ218" s="487">
        <f t="shared" si="57"/>
        <v>0</v>
      </c>
      <c r="BR218" s="487" t="str">
        <f t="shared" si="57"/>
        <v/>
      </c>
      <c r="BS218" s="487">
        <f t="shared" si="57"/>
        <v>0</v>
      </c>
      <c r="BT218" s="487">
        <f t="shared" si="57"/>
        <v>0</v>
      </c>
      <c r="BU218" s="487" t="str">
        <f t="shared" si="57"/>
        <v/>
      </c>
      <c r="BV218" s="487" t="str">
        <f t="shared" si="57"/>
        <v/>
      </c>
      <c r="BW218" s="487" t="str">
        <f t="shared" si="57"/>
        <v/>
      </c>
      <c r="BX218" s="487" t="str">
        <f t="shared" si="57"/>
        <v/>
      </c>
      <c r="BY218" s="487" t="str">
        <f t="shared" si="57"/>
        <v/>
      </c>
      <c r="BZ218" s="487" t="str">
        <f t="shared" si="57"/>
        <v/>
      </c>
      <c r="CA218" s="489" t="str">
        <f t="shared" si="41"/>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5"/>
        <v>0</v>
      </c>
      <c r="AG219" s="487">
        <f t="shared" si="55"/>
        <v>0</v>
      </c>
      <c r="AH219" s="487">
        <f t="shared" si="55"/>
        <v>-1</v>
      </c>
      <c r="AI219" s="487">
        <f t="shared" si="55"/>
        <v>0</v>
      </c>
      <c r="AJ219" s="487">
        <f t="shared" si="55"/>
        <v>-1</v>
      </c>
      <c r="AK219" s="487">
        <f t="shared" si="55"/>
        <v>-1</v>
      </c>
      <c r="AL219" s="487">
        <f t="shared" si="55"/>
        <v>0</v>
      </c>
      <c r="AM219" s="487">
        <f t="shared" si="55"/>
        <v>-1</v>
      </c>
      <c r="AN219" s="487">
        <f t="shared" si="55"/>
        <v>-1</v>
      </c>
      <c r="AO219" s="487">
        <f t="shared" si="55"/>
        <v>0</v>
      </c>
      <c r="AP219" s="487">
        <f t="shared" si="55"/>
        <v>0</v>
      </c>
      <c r="AQ219" s="487">
        <f t="shared" si="55"/>
        <v>0</v>
      </c>
      <c r="AR219" s="487">
        <f t="shared" si="55"/>
        <v>0</v>
      </c>
      <c r="AS219" s="487">
        <f t="shared" si="55"/>
        <v>0</v>
      </c>
      <c r="AT219" s="487">
        <f t="shared" si="55"/>
        <v>0</v>
      </c>
      <c r="AU219" s="493">
        <f t="shared" si="55"/>
        <v>0</v>
      </c>
      <c r="AV219" s="488" t="str">
        <f t="shared" si="56"/>
        <v/>
      </c>
      <c r="AW219" s="487" t="str">
        <f t="shared" si="56"/>
        <v/>
      </c>
      <c r="AX219" s="487">
        <f t="shared" si="56"/>
        <v>0</v>
      </c>
      <c r="AY219" s="487" t="str">
        <f t="shared" si="56"/>
        <v/>
      </c>
      <c r="AZ219" s="487">
        <f t="shared" si="56"/>
        <v>0</v>
      </c>
      <c r="BA219" s="487">
        <f t="shared" si="56"/>
        <v>0</v>
      </c>
      <c r="BB219" s="487" t="str">
        <f t="shared" si="56"/>
        <v/>
      </c>
      <c r="BC219" s="487">
        <f t="shared" si="56"/>
        <v>0</v>
      </c>
      <c r="BD219" s="487">
        <f t="shared" si="56"/>
        <v>0</v>
      </c>
      <c r="BE219" s="487" t="str">
        <f t="shared" si="56"/>
        <v/>
      </c>
      <c r="BF219" s="487" t="str">
        <f t="shared" si="56"/>
        <v/>
      </c>
      <c r="BG219" s="487" t="str">
        <f t="shared" si="56"/>
        <v/>
      </c>
      <c r="BH219" s="487" t="str">
        <f t="shared" si="56"/>
        <v/>
      </c>
      <c r="BI219" s="487" t="str">
        <f t="shared" si="56"/>
        <v/>
      </c>
      <c r="BJ219" s="487" t="str">
        <f t="shared" si="56"/>
        <v/>
      </c>
      <c r="BK219" s="489" t="str">
        <f t="shared" si="40"/>
        <v/>
      </c>
      <c r="BL219" s="495" t="str">
        <f t="shared" si="57"/>
        <v/>
      </c>
      <c r="BM219" s="487" t="str">
        <f t="shared" si="57"/>
        <v/>
      </c>
      <c r="BN219" s="487">
        <f t="shared" si="57"/>
        <v>0</v>
      </c>
      <c r="BO219" s="487" t="str">
        <f t="shared" si="57"/>
        <v/>
      </c>
      <c r="BP219" s="487">
        <f t="shared" si="57"/>
        <v>0</v>
      </c>
      <c r="BQ219" s="487">
        <f t="shared" si="57"/>
        <v>0</v>
      </c>
      <c r="BR219" s="487" t="str">
        <f t="shared" si="57"/>
        <v/>
      </c>
      <c r="BS219" s="487">
        <f t="shared" si="57"/>
        <v>0</v>
      </c>
      <c r="BT219" s="487">
        <f t="shared" si="57"/>
        <v>0</v>
      </c>
      <c r="BU219" s="487" t="str">
        <f t="shared" si="57"/>
        <v/>
      </c>
      <c r="BV219" s="487" t="str">
        <f t="shared" si="57"/>
        <v/>
      </c>
      <c r="BW219" s="487" t="str">
        <f t="shared" si="57"/>
        <v/>
      </c>
      <c r="BX219" s="487" t="str">
        <f t="shared" si="57"/>
        <v/>
      </c>
      <c r="BY219" s="487" t="str">
        <f t="shared" si="57"/>
        <v/>
      </c>
      <c r="BZ219" s="487" t="str">
        <f t="shared" si="57"/>
        <v/>
      </c>
      <c r="CA219" s="489" t="str">
        <f t="shared" si="41"/>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5"/>
        <v>0</v>
      </c>
      <c r="AG220" s="487">
        <f t="shared" si="55"/>
        <v>0</v>
      </c>
      <c r="AH220" s="487">
        <f t="shared" si="55"/>
        <v>-1</v>
      </c>
      <c r="AI220" s="487">
        <f t="shared" si="55"/>
        <v>0</v>
      </c>
      <c r="AJ220" s="487">
        <f t="shared" si="55"/>
        <v>-1</v>
      </c>
      <c r="AK220" s="487">
        <f t="shared" si="55"/>
        <v>-1</v>
      </c>
      <c r="AL220" s="487">
        <f t="shared" si="55"/>
        <v>0</v>
      </c>
      <c r="AM220" s="487">
        <f t="shared" si="55"/>
        <v>-1</v>
      </c>
      <c r="AN220" s="487">
        <f t="shared" si="55"/>
        <v>-1</v>
      </c>
      <c r="AO220" s="487">
        <f t="shared" si="55"/>
        <v>0</v>
      </c>
      <c r="AP220" s="487">
        <f t="shared" si="55"/>
        <v>0</v>
      </c>
      <c r="AQ220" s="487">
        <f t="shared" si="55"/>
        <v>0</v>
      </c>
      <c r="AR220" s="487">
        <f t="shared" si="55"/>
        <v>0</v>
      </c>
      <c r="AS220" s="487">
        <f t="shared" si="55"/>
        <v>0</v>
      </c>
      <c r="AT220" s="487">
        <f t="shared" si="55"/>
        <v>0</v>
      </c>
      <c r="AU220" s="493">
        <f t="shared" si="55"/>
        <v>0</v>
      </c>
      <c r="AV220" s="488" t="str">
        <f t="shared" si="56"/>
        <v/>
      </c>
      <c r="AW220" s="487" t="str">
        <f t="shared" si="56"/>
        <v/>
      </c>
      <c r="AX220" s="487">
        <f t="shared" si="56"/>
        <v>0</v>
      </c>
      <c r="AY220" s="487" t="str">
        <f t="shared" si="56"/>
        <v/>
      </c>
      <c r="AZ220" s="487">
        <f t="shared" si="56"/>
        <v>0</v>
      </c>
      <c r="BA220" s="487">
        <f t="shared" si="56"/>
        <v>0</v>
      </c>
      <c r="BB220" s="487" t="str">
        <f t="shared" si="56"/>
        <v/>
      </c>
      <c r="BC220" s="487">
        <f t="shared" si="56"/>
        <v>0</v>
      </c>
      <c r="BD220" s="487">
        <f t="shared" si="56"/>
        <v>0</v>
      </c>
      <c r="BE220" s="487" t="str">
        <f t="shared" si="56"/>
        <v/>
      </c>
      <c r="BF220" s="487" t="str">
        <f t="shared" si="56"/>
        <v/>
      </c>
      <c r="BG220" s="487" t="str">
        <f t="shared" si="56"/>
        <v/>
      </c>
      <c r="BH220" s="487" t="str">
        <f t="shared" si="56"/>
        <v/>
      </c>
      <c r="BI220" s="487" t="str">
        <f t="shared" si="56"/>
        <v/>
      </c>
      <c r="BJ220" s="487" t="str">
        <f t="shared" si="56"/>
        <v/>
      </c>
      <c r="BK220" s="489" t="str">
        <f t="shared" si="56"/>
        <v/>
      </c>
      <c r="BL220" s="495" t="str">
        <f t="shared" si="57"/>
        <v/>
      </c>
      <c r="BM220" s="487" t="str">
        <f t="shared" si="57"/>
        <v/>
      </c>
      <c r="BN220" s="487">
        <f t="shared" si="57"/>
        <v>0</v>
      </c>
      <c r="BO220" s="487" t="str">
        <f t="shared" si="57"/>
        <v/>
      </c>
      <c r="BP220" s="487">
        <f t="shared" si="57"/>
        <v>0</v>
      </c>
      <c r="BQ220" s="487">
        <f t="shared" si="57"/>
        <v>0</v>
      </c>
      <c r="BR220" s="487" t="str">
        <f t="shared" si="57"/>
        <v/>
      </c>
      <c r="BS220" s="487">
        <f t="shared" si="57"/>
        <v>0</v>
      </c>
      <c r="BT220" s="487">
        <f t="shared" si="57"/>
        <v>0</v>
      </c>
      <c r="BU220" s="487" t="str">
        <f t="shared" si="57"/>
        <v/>
      </c>
      <c r="BV220" s="487" t="str">
        <f t="shared" si="57"/>
        <v/>
      </c>
      <c r="BW220" s="487" t="str">
        <f t="shared" si="57"/>
        <v/>
      </c>
      <c r="BX220" s="487" t="str">
        <f t="shared" si="57"/>
        <v/>
      </c>
      <c r="BY220" s="487" t="str">
        <f t="shared" si="57"/>
        <v/>
      </c>
      <c r="BZ220" s="487" t="str">
        <f t="shared" si="57"/>
        <v/>
      </c>
      <c r="CA220" s="489" t="str">
        <f t="shared" si="57"/>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5"/>
        <v>0</v>
      </c>
      <c r="AG221" s="487">
        <f t="shared" si="55"/>
        <v>0</v>
      </c>
      <c r="AH221" s="487">
        <f t="shared" si="55"/>
        <v>-1</v>
      </c>
      <c r="AI221" s="487">
        <f t="shared" si="55"/>
        <v>0</v>
      </c>
      <c r="AJ221" s="487">
        <f t="shared" si="55"/>
        <v>-1</v>
      </c>
      <c r="AK221" s="487">
        <f t="shared" si="55"/>
        <v>-1</v>
      </c>
      <c r="AL221" s="487">
        <f t="shared" si="55"/>
        <v>0</v>
      </c>
      <c r="AM221" s="487">
        <f t="shared" si="55"/>
        <v>-1</v>
      </c>
      <c r="AN221" s="487">
        <f t="shared" si="55"/>
        <v>-1</v>
      </c>
      <c r="AO221" s="487">
        <f t="shared" si="55"/>
        <v>0</v>
      </c>
      <c r="AP221" s="487">
        <f t="shared" si="55"/>
        <v>0</v>
      </c>
      <c r="AQ221" s="487">
        <f t="shared" si="55"/>
        <v>0</v>
      </c>
      <c r="AR221" s="487">
        <f t="shared" si="55"/>
        <v>0</v>
      </c>
      <c r="AS221" s="487">
        <f t="shared" si="55"/>
        <v>0</v>
      </c>
      <c r="AT221" s="487">
        <f t="shared" si="55"/>
        <v>0</v>
      </c>
      <c r="AU221" s="493">
        <f t="shared" si="55"/>
        <v>0</v>
      </c>
      <c r="AV221" s="488" t="str">
        <f t="shared" si="56"/>
        <v/>
      </c>
      <c r="AW221" s="487" t="str">
        <f t="shared" si="56"/>
        <v/>
      </c>
      <c r="AX221" s="487">
        <f t="shared" si="56"/>
        <v>0</v>
      </c>
      <c r="AY221" s="487" t="str">
        <f t="shared" si="56"/>
        <v/>
      </c>
      <c r="AZ221" s="487">
        <f t="shared" si="56"/>
        <v>0</v>
      </c>
      <c r="BA221" s="487">
        <f t="shared" si="56"/>
        <v>0</v>
      </c>
      <c r="BB221" s="487" t="str">
        <f t="shared" si="56"/>
        <v/>
      </c>
      <c r="BC221" s="487">
        <f t="shared" si="56"/>
        <v>0</v>
      </c>
      <c r="BD221" s="487">
        <f t="shared" si="56"/>
        <v>0</v>
      </c>
      <c r="BE221" s="487" t="str">
        <f t="shared" si="56"/>
        <v/>
      </c>
      <c r="BF221" s="487" t="str">
        <f t="shared" si="56"/>
        <v/>
      </c>
      <c r="BG221" s="487" t="str">
        <f t="shared" si="56"/>
        <v/>
      </c>
      <c r="BH221" s="487" t="str">
        <f t="shared" si="56"/>
        <v/>
      </c>
      <c r="BI221" s="487" t="str">
        <f t="shared" si="56"/>
        <v/>
      </c>
      <c r="BJ221" s="487" t="str">
        <f t="shared" si="56"/>
        <v/>
      </c>
      <c r="BK221" s="489" t="str">
        <f t="shared" si="56"/>
        <v/>
      </c>
      <c r="BL221" s="495" t="str">
        <f t="shared" si="57"/>
        <v/>
      </c>
      <c r="BM221" s="487" t="str">
        <f t="shared" si="57"/>
        <v/>
      </c>
      <c r="BN221" s="487">
        <f t="shared" si="57"/>
        <v>0</v>
      </c>
      <c r="BO221" s="487" t="str">
        <f t="shared" si="57"/>
        <v/>
      </c>
      <c r="BP221" s="487">
        <f t="shared" si="57"/>
        <v>0</v>
      </c>
      <c r="BQ221" s="487">
        <f t="shared" si="57"/>
        <v>0</v>
      </c>
      <c r="BR221" s="487" t="str">
        <f t="shared" si="57"/>
        <v/>
      </c>
      <c r="BS221" s="487">
        <f t="shared" si="57"/>
        <v>0</v>
      </c>
      <c r="BT221" s="487">
        <f t="shared" si="57"/>
        <v>0</v>
      </c>
      <c r="BU221" s="487" t="str">
        <f t="shared" si="57"/>
        <v/>
      </c>
      <c r="BV221" s="487" t="str">
        <f t="shared" si="57"/>
        <v/>
      </c>
      <c r="BW221" s="487" t="str">
        <f t="shared" si="57"/>
        <v/>
      </c>
      <c r="BX221" s="487" t="str">
        <f t="shared" si="57"/>
        <v/>
      </c>
      <c r="BY221" s="487" t="str">
        <f t="shared" si="57"/>
        <v/>
      </c>
      <c r="BZ221" s="487" t="str">
        <f t="shared" si="57"/>
        <v/>
      </c>
      <c r="CA221" s="489" t="str">
        <f t="shared" si="57"/>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5"/>
        <v>0</v>
      </c>
      <c r="AG222" s="487">
        <f t="shared" si="55"/>
        <v>0</v>
      </c>
      <c r="AH222" s="487">
        <f t="shared" si="55"/>
        <v>-1</v>
      </c>
      <c r="AI222" s="487">
        <f t="shared" si="55"/>
        <v>0</v>
      </c>
      <c r="AJ222" s="487">
        <f t="shared" si="55"/>
        <v>-1</v>
      </c>
      <c r="AK222" s="487">
        <f t="shared" si="55"/>
        <v>-1</v>
      </c>
      <c r="AL222" s="487">
        <f t="shared" si="55"/>
        <v>0</v>
      </c>
      <c r="AM222" s="487">
        <f t="shared" si="55"/>
        <v>-1</v>
      </c>
      <c r="AN222" s="487">
        <f t="shared" si="55"/>
        <v>-1</v>
      </c>
      <c r="AO222" s="487">
        <f t="shared" si="55"/>
        <v>0</v>
      </c>
      <c r="AP222" s="487">
        <f t="shared" si="55"/>
        <v>0</v>
      </c>
      <c r="AQ222" s="487">
        <f t="shared" si="55"/>
        <v>0</v>
      </c>
      <c r="AR222" s="487">
        <f t="shared" si="55"/>
        <v>0</v>
      </c>
      <c r="AS222" s="487">
        <f t="shared" si="55"/>
        <v>0</v>
      </c>
      <c r="AT222" s="487">
        <f t="shared" si="55"/>
        <v>0</v>
      </c>
      <c r="AU222" s="493">
        <f t="shared" ref="AU222" si="58">AU221</f>
        <v>0</v>
      </c>
      <c r="AV222" s="488" t="str">
        <f t="shared" si="56"/>
        <v/>
      </c>
      <c r="AW222" s="487" t="str">
        <f t="shared" si="56"/>
        <v/>
      </c>
      <c r="AX222" s="487">
        <f t="shared" si="56"/>
        <v>0</v>
      </c>
      <c r="AY222" s="487" t="str">
        <f t="shared" si="56"/>
        <v/>
      </c>
      <c r="AZ222" s="487">
        <f t="shared" si="56"/>
        <v>0</v>
      </c>
      <c r="BA222" s="487">
        <f t="shared" si="56"/>
        <v>0</v>
      </c>
      <c r="BB222" s="487" t="str">
        <f t="shared" si="56"/>
        <v/>
      </c>
      <c r="BC222" s="487">
        <f t="shared" si="56"/>
        <v>0</v>
      </c>
      <c r="BD222" s="487">
        <f t="shared" si="56"/>
        <v>0</v>
      </c>
      <c r="BE222" s="487" t="str">
        <f t="shared" si="56"/>
        <v/>
      </c>
      <c r="BF222" s="487" t="str">
        <f t="shared" si="56"/>
        <v/>
      </c>
      <c r="BG222" s="487" t="str">
        <f t="shared" si="56"/>
        <v/>
      </c>
      <c r="BH222" s="487" t="str">
        <f t="shared" si="56"/>
        <v/>
      </c>
      <c r="BI222" s="487" t="str">
        <f t="shared" si="56"/>
        <v/>
      </c>
      <c r="BJ222" s="487" t="str">
        <f t="shared" si="56"/>
        <v/>
      </c>
      <c r="BK222" s="489" t="str">
        <f t="shared" si="56"/>
        <v/>
      </c>
      <c r="BL222" s="495" t="str">
        <f t="shared" si="57"/>
        <v/>
      </c>
      <c r="BM222" s="487" t="str">
        <f t="shared" si="57"/>
        <v/>
      </c>
      <c r="BN222" s="487">
        <f t="shared" si="57"/>
        <v>0</v>
      </c>
      <c r="BO222" s="487" t="str">
        <f t="shared" si="57"/>
        <v/>
      </c>
      <c r="BP222" s="487">
        <f t="shared" si="57"/>
        <v>0</v>
      </c>
      <c r="BQ222" s="487">
        <f t="shared" si="57"/>
        <v>0</v>
      </c>
      <c r="BR222" s="487" t="str">
        <f t="shared" si="57"/>
        <v/>
      </c>
      <c r="BS222" s="487">
        <f t="shared" si="57"/>
        <v>0</v>
      </c>
      <c r="BT222" s="487">
        <f t="shared" si="57"/>
        <v>0</v>
      </c>
      <c r="BU222" s="487" t="str">
        <f t="shared" si="57"/>
        <v/>
      </c>
      <c r="BV222" s="487" t="str">
        <f t="shared" si="57"/>
        <v/>
      </c>
      <c r="BW222" s="487" t="str">
        <f t="shared" si="57"/>
        <v/>
      </c>
      <c r="BX222" s="487" t="str">
        <f t="shared" si="57"/>
        <v/>
      </c>
      <c r="BY222" s="487" t="str">
        <f t="shared" si="57"/>
        <v/>
      </c>
      <c r="BZ222" s="487" t="str">
        <f t="shared" si="57"/>
        <v/>
      </c>
      <c r="CA222" s="489" t="str">
        <f t="shared" si="57"/>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9">AF222</f>
        <v>0</v>
      </c>
      <c r="AG223" s="487">
        <f t="shared" si="59"/>
        <v>0</v>
      </c>
      <c r="AH223" s="487">
        <f t="shared" si="59"/>
        <v>-1</v>
      </c>
      <c r="AI223" s="487">
        <f t="shared" si="59"/>
        <v>0</v>
      </c>
      <c r="AJ223" s="487">
        <f t="shared" si="59"/>
        <v>-1</v>
      </c>
      <c r="AK223" s="487">
        <f t="shared" si="59"/>
        <v>-1</v>
      </c>
      <c r="AL223" s="487">
        <f t="shared" si="59"/>
        <v>0</v>
      </c>
      <c r="AM223" s="487">
        <f t="shared" si="59"/>
        <v>-1</v>
      </c>
      <c r="AN223" s="487">
        <f t="shared" si="59"/>
        <v>-1</v>
      </c>
      <c r="AO223" s="487">
        <f t="shared" si="59"/>
        <v>0</v>
      </c>
      <c r="AP223" s="487">
        <f t="shared" si="59"/>
        <v>0</v>
      </c>
      <c r="AQ223" s="487">
        <f t="shared" si="59"/>
        <v>0</v>
      </c>
      <c r="AR223" s="487">
        <f t="shared" si="59"/>
        <v>0</v>
      </c>
      <c r="AS223" s="487">
        <f t="shared" si="59"/>
        <v>0</v>
      </c>
      <c r="AT223" s="487">
        <f t="shared" si="59"/>
        <v>0</v>
      </c>
      <c r="AU223" s="493">
        <f t="shared" si="59"/>
        <v>0</v>
      </c>
      <c r="AV223" s="488" t="str">
        <f t="shared" si="56"/>
        <v/>
      </c>
      <c r="AW223" s="487" t="str">
        <f t="shared" si="56"/>
        <v/>
      </c>
      <c r="AX223" s="487">
        <f t="shared" si="56"/>
        <v>0</v>
      </c>
      <c r="AY223" s="487" t="str">
        <f t="shared" si="56"/>
        <v/>
      </c>
      <c r="AZ223" s="487">
        <f t="shared" si="56"/>
        <v>0</v>
      </c>
      <c r="BA223" s="487">
        <f t="shared" si="56"/>
        <v>0</v>
      </c>
      <c r="BB223" s="487" t="str">
        <f t="shared" si="56"/>
        <v/>
      </c>
      <c r="BC223" s="487">
        <f t="shared" si="56"/>
        <v>0</v>
      </c>
      <c r="BD223" s="487">
        <f t="shared" si="56"/>
        <v>0</v>
      </c>
      <c r="BE223" s="487" t="str">
        <f t="shared" si="56"/>
        <v/>
      </c>
      <c r="BF223" s="487" t="str">
        <f t="shared" si="56"/>
        <v/>
      </c>
      <c r="BG223" s="487" t="str">
        <f t="shared" si="56"/>
        <v/>
      </c>
      <c r="BH223" s="487" t="str">
        <f t="shared" si="56"/>
        <v/>
      </c>
      <c r="BI223" s="487" t="str">
        <f t="shared" si="56"/>
        <v/>
      </c>
      <c r="BJ223" s="487" t="str">
        <f t="shared" si="56"/>
        <v/>
      </c>
      <c r="BK223" s="489" t="str">
        <f t="shared" si="56"/>
        <v/>
      </c>
      <c r="BL223" s="495" t="str">
        <f t="shared" si="57"/>
        <v/>
      </c>
      <c r="BM223" s="487" t="str">
        <f t="shared" si="57"/>
        <v/>
      </c>
      <c r="BN223" s="487">
        <f t="shared" si="57"/>
        <v>0</v>
      </c>
      <c r="BO223" s="487" t="str">
        <f t="shared" si="57"/>
        <v/>
      </c>
      <c r="BP223" s="487">
        <f t="shared" si="57"/>
        <v>0</v>
      </c>
      <c r="BQ223" s="487">
        <f t="shared" si="57"/>
        <v>0</v>
      </c>
      <c r="BR223" s="487" t="str">
        <f t="shared" si="57"/>
        <v/>
      </c>
      <c r="BS223" s="487">
        <f t="shared" si="57"/>
        <v>0</v>
      </c>
      <c r="BT223" s="487">
        <f t="shared" si="57"/>
        <v>0</v>
      </c>
      <c r="BU223" s="487" t="str">
        <f t="shared" si="57"/>
        <v/>
      </c>
      <c r="BV223" s="487" t="str">
        <f t="shared" si="57"/>
        <v/>
      </c>
      <c r="BW223" s="487" t="str">
        <f t="shared" si="57"/>
        <v/>
      </c>
      <c r="BX223" s="487" t="str">
        <f t="shared" si="57"/>
        <v/>
      </c>
      <c r="BY223" s="487" t="str">
        <f t="shared" si="57"/>
        <v/>
      </c>
      <c r="BZ223" s="487" t="str">
        <f t="shared" si="57"/>
        <v/>
      </c>
      <c r="CA223" s="489" t="str">
        <f t="shared" si="57"/>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9"/>
        <v>0</v>
      </c>
      <c r="AG224" s="487">
        <f t="shared" si="59"/>
        <v>0</v>
      </c>
      <c r="AH224" s="487">
        <f t="shared" si="59"/>
        <v>-1</v>
      </c>
      <c r="AI224" s="487">
        <f t="shared" si="59"/>
        <v>0</v>
      </c>
      <c r="AJ224" s="487">
        <f t="shared" si="59"/>
        <v>-1</v>
      </c>
      <c r="AK224" s="487">
        <f t="shared" si="59"/>
        <v>-1</v>
      </c>
      <c r="AL224" s="487">
        <f t="shared" si="59"/>
        <v>0</v>
      </c>
      <c r="AM224" s="487">
        <f t="shared" si="59"/>
        <v>-1</v>
      </c>
      <c r="AN224" s="487">
        <f t="shared" si="59"/>
        <v>-1</v>
      </c>
      <c r="AO224" s="487">
        <f t="shared" si="59"/>
        <v>0</v>
      </c>
      <c r="AP224" s="487">
        <f t="shared" si="59"/>
        <v>0</v>
      </c>
      <c r="AQ224" s="487">
        <f t="shared" si="59"/>
        <v>0</v>
      </c>
      <c r="AR224" s="487">
        <f t="shared" si="59"/>
        <v>0</v>
      </c>
      <c r="AS224" s="487">
        <f t="shared" si="59"/>
        <v>0</v>
      </c>
      <c r="AT224" s="487">
        <f t="shared" si="59"/>
        <v>0</v>
      </c>
      <c r="AU224" s="493">
        <f t="shared" si="59"/>
        <v>0</v>
      </c>
      <c r="AV224" s="488" t="str">
        <f t="shared" si="56"/>
        <v/>
      </c>
      <c r="AW224" s="487" t="str">
        <f t="shared" si="56"/>
        <v/>
      </c>
      <c r="AX224" s="487">
        <f t="shared" si="56"/>
        <v>0</v>
      </c>
      <c r="AY224" s="487" t="str">
        <f t="shared" si="56"/>
        <v/>
      </c>
      <c r="AZ224" s="487">
        <f t="shared" si="56"/>
        <v>0</v>
      </c>
      <c r="BA224" s="487">
        <f t="shared" si="56"/>
        <v>0</v>
      </c>
      <c r="BB224" s="487" t="str">
        <f t="shared" si="56"/>
        <v/>
      </c>
      <c r="BC224" s="487">
        <f t="shared" si="56"/>
        <v>0</v>
      </c>
      <c r="BD224" s="487">
        <f t="shared" si="56"/>
        <v>0</v>
      </c>
      <c r="BE224" s="487" t="str">
        <f t="shared" si="56"/>
        <v/>
      </c>
      <c r="BF224" s="487" t="str">
        <f t="shared" si="56"/>
        <v/>
      </c>
      <c r="BG224" s="487" t="str">
        <f t="shared" ref="BG224:BK274" si="60">IF(AQ224,IFERROR(LEFT($V224,SEARCH(" (",$V224)-1),$V224),"")</f>
        <v/>
      </c>
      <c r="BH224" s="487" t="str">
        <f t="shared" si="60"/>
        <v/>
      </c>
      <c r="BI224" s="487" t="str">
        <f t="shared" si="60"/>
        <v/>
      </c>
      <c r="BJ224" s="487" t="str">
        <f t="shared" si="60"/>
        <v/>
      </c>
      <c r="BK224" s="489" t="str">
        <f t="shared" si="60"/>
        <v/>
      </c>
      <c r="BL224" s="495" t="str">
        <f t="shared" si="57"/>
        <v/>
      </c>
      <c r="BM224" s="487" t="str">
        <f t="shared" si="57"/>
        <v/>
      </c>
      <c r="BN224" s="487">
        <f t="shared" si="57"/>
        <v>0</v>
      </c>
      <c r="BO224" s="487" t="str">
        <f t="shared" si="57"/>
        <v/>
      </c>
      <c r="BP224" s="487">
        <f t="shared" si="57"/>
        <v>0</v>
      </c>
      <c r="BQ224" s="487">
        <f t="shared" si="57"/>
        <v>0</v>
      </c>
      <c r="BR224" s="487" t="str">
        <f t="shared" si="57"/>
        <v/>
      </c>
      <c r="BS224" s="487">
        <f t="shared" si="57"/>
        <v>0</v>
      </c>
      <c r="BT224" s="487">
        <f t="shared" si="57"/>
        <v>0</v>
      </c>
      <c r="BU224" s="487" t="str">
        <f t="shared" si="57"/>
        <v/>
      </c>
      <c r="BV224" s="487" t="str">
        <f t="shared" si="57"/>
        <v/>
      </c>
      <c r="BW224" s="487" t="str">
        <f t="shared" ref="BW224:CA274" si="61">IF(AQ224,IFERROR(LEFT($W224,SEARCH(" (",$W224)-1),$W224),"")</f>
        <v/>
      </c>
      <c r="BX224" s="487" t="str">
        <f t="shared" si="61"/>
        <v/>
      </c>
      <c r="BY224" s="487" t="str">
        <f t="shared" si="61"/>
        <v/>
      </c>
      <c r="BZ224" s="487" t="str">
        <f t="shared" si="61"/>
        <v/>
      </c>
      <c r="CA224" s="489" t="str">
        <f t="shared" si="61"/>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9"/>
        <v>0</v>
      </c>
      <c r="AG225" s="487">
        <f t="shared" si="59"/>
        <v>0</v>
      </c>
      <c r="AH225" s="487">
        <f t="shared" si="59"/>
        <v>-1</v>
      </c>
      <c r="AI225" s="487">
        <f t="shared" si="59"/>
        <v>0</v>
      </c>
      <c r="AJ225" s="487">
        <f t="shared" si="59"/>
        <v>-1</v>
      </c>
      <c r="AK225" s="487">
        <f t="shared" si="59"/>
        <v>-1</v>
      </c>
      <c r="AL225" s="487">
        <f t="shared" si="59"/>
        <v>0</v>
      </c>
      <c r="AM225" s="487">
        <f t="shared" si="59"/>
        <v>-1</v>
      </c>
      <c r="AN225" s="487">
        <f t="shared" si="59"/>
        <v>-1</v>
      </c>
      <c r="AO225" s="487">
        <f t="shared" si="59"/>
        <v>0</v>
      </c>
      <c r="AP225" s="487">
        <f t="shared" si="59"/>
        <v>0</v>
      </c>
      <c r="AQ225" s="487">
        <f t="shared" si="59"/>
        <v>0</v>
      </c>
      <c r="AR225" s="487">
        <f t="shared" si="59"/>
        <v>0</v>
      </c>
      <c r="AS225" s="487">
        <f t="shared" si="59"/>
        <v>0</v>
      </c>
      <c r="AT225" s="487">
        <f t="shared" si="59"/>
        <v>0</v>
      </c>
      <c r="AU225" s="493">
        <f t="shared" si="59"/>
        <v>0</v>
      </c>
      <c r="AV225" s="488" t="str">
        <f t="shared" ref="AV225:BF248" si="62">IF(AF225,IFERROR(LEFT($V225,SEARCH(" (",$V225)-1),$V225),"")</f>
        <v/>
      </c>
      <c r="AW225" s="487" t="str">
        <f t="shared" si="62"/>
        <v/>
      </c>
      <c r="AX225" s="487">
        <f t="shared" si="62"/>
        <v>0</v>
      </c>
      <c r="AY225" s="487" t="str">
        <f t="shared" si="62"/>
        <v/>
      </c>
      <c r="AZ225" s="487">
        <f t="shared" si="62"/>
        <v>0</v>
      </c>
      <c r="BA225" s="487">
        <f t="shared" si="62"/>
        <v>0</v>
      </c>
      <c r="BB225" s="487" t="str">
        <f t="shared" si="62"/>
        <v/>
      </c>
      <c r="BC225" s="487">
        <f t="shared" si="62"/>
        <v>0</v>
      </c>
      <c r="BD225" s="487">
        <f t="shared" si="62"/>
        <v>0</v>
      </c>
      <c r="BE225" s="487" t="str">
        <f t="shared" si="62"/>
        <v/>
      </c>
      <c r="BF225" s="487" t="str">
        <f t="shared" si="62"/>
        <v/>
      </c>
      <c r="BG225" s="487" t="str">
        <f t="shared" si="60"/>
        <v/>
      </c>
      <c r="BH225" s="487" t="str">
        <f t="shared" si="60"/>
        <v/>
      </c>
      <c r="BI225" s="487" t="str">
        <f t="shared" si="60"/>
        <v/>
      </c>
      <c r="BJ225" s="487" t="str">
        <f t="shared" si="60"/>
        <v/>
      </c>
      <c r="BK225" s="489" t="str">
        <f t="shared" si="60"/>
        <v/>
      </c>
      <c r="BL225" s="495" t="str">
        <f t="shared" ref="BL225:BV248" si="63">IF(AF225,IFERROR(LEFT($W225,SEARCH(" (",$W225)-1),$W225),"")</f>
        <v/>
      </c>
      <c r="BM225" s="487" t="str">
        <f t="shared" si="63"/>
        <v/>
      </c>
      <c r="BN225" s="487">
        <f t="shared" si="63"/>
        <v>0</v>
      </c>
      <c r="BO225" s="487" t="str">
        <f t="shared" si="63"/>
        <v/>
      </c>
      <c r="BP225" s="487">
        <f t="shared" si="63"/>
        <v>0</v>
      </c>
      <c r="BQ225" s="487">
        <f t="shared" si="63"/>
        <v>0</v>
      </c>
      <c r="BR225" s="487" t="str">
        <f t="shared" si="63"/>
        <v/>
      </c>
      <c r="BS225" s="487">
        <f t="shared" si="63"/>
        <v>0</v>
      </c>
      <c r="BT225" s="487">
        <f t="shared" si="63"/>
        <v>0</v>
      </c>
      <c r="BU225" s="487" t="str">
        <f t="shared" si="63"/>
        <v/>
      </c>
      <c r="BV225" s="487" t="str">
        <f t="shared" si="63"/>
        <v/>
      </c>
      <c r="BW225" s="487" t="str">
        <f t="shared" si="61"/>
        <v/>
      </c>
      <c r="BX225" s="487" t="str">
        <f t="shared" si="61"/>
        <v/>
      </c>
      <c r="BY225" s="487" t="str">
        <f t="shared" si="61"/>
        <v/>
      </c>
      <c r="BZ225" s="487" t="str">
        <f t="shared" si="61"/>
        <v/>
      </c>
      <c r="CA225" s="489" t="str">
        <f t="shared" si="61"/>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9"/>
        <v>0</v>
      </c>
      <c r="AG226" s="487">
        <f t="shared" si="59"/>
        <v>0</v>
      </c>
      <c r="AH226" s="487">
        <f t="shared" si="59"/>
        <v>-1</v>
      </c>
      <c r="AI226" s="487">
        <f t="shared" si="59"/>
        <v>0</v>
      </c>
      <c r="AJ226" s="487">
        <f t="shared" si="59"/>
        <v>-1</v>
      </c>
      <c r="AK226" s="487">
        <f t="shared" si="59"/>
        <v>-1</v>
      </c>
      <c r="AL226" s="487">
        <f t="shared" si="59"/>
        <v>0</v>
      </c>
      <c r="AM226" s="487">
        <f t="shared" si="59"/>
        <v>-1</v>
      </c>
      <c r="AN226" s="487">
        <f t="shared" si="59"/>
        <v>-1</v>
      </c>
      <c r="AO226" s="487">
        <f t="shared" si="59"/>
        <v>0</v>
      </c>
      <c r="AP226" s="487">
        <f t="shared" si="59"/>
        <v>0</v>
      </c>
      <c r="AQ226" s="487">
        <f t="shared" si="59"/>
        <v>0</v>
      </c>
      <c r="AR226" s="487">
        <f t="shared" si="59"/>
        <v>0</v>
      </c>
      <c r="AS226" s="487">
        <f t="shared" si="59"/>
        <v>0</v>
      </c>
      <c r="AT226" s="487">
        <f t="shared" si="59"/>
        <v>0</v>
      </c>
      <c r="AU226" s="493">
        <f t="shared" si="59"/>
        <v>0</v>
      </c>
      <c r="AV226" s="488" t="str">
        <f t="shared" si="62"/>
        <v/>
      </c>
      <c r="AW226" s="487" t="str">
        <f t="shared" si="62"/>
        <v/>
      </c>
      <c r="AX226" s="487">
        <f t="shared" si="62"/>
        <v>0</v>
      </c>
      <c r="AY226" s="487" t="str">
        <f t="shared" si="62"/>
        <v/>
      </c>
      <c r="AZ226" s="487">
        <f t="shared" si="62"/>
        <v>0</v>
      </c>
      <c r="BA226" s="487">
        <f t="shared" si="62"/>
        <v>0</v>
      </c>
      <c r="BB226" s="487" t="str">
        <f t="shared" si="62"/>
        <v/>
      </c>
      <c r="BC226" s="487">
        <f t="shared" si="62"/>
        <v>0</v>
      </c>
      <c r="BD226" s="487">
        <f t="shared" si="62"/>
        <v>0</v>
      </c>
      <c r="BE226" s="487" t="str">
        <f t="shared" si="62"/>
        <v/>
      </c>
      <c r="BF226" s="487" t="str">
        <f t="shared" si="62"/>
        <v/>
      </c>
      <c r="BG226" s="487" t="str">
        <f t="shared" si="60"/>
        <v/>
      </c>
      <c r="BH226" s="487" t="str">
        <f t="shared" si="60"/>
        <v/>
      </c>
      <c r="BI226" s="487" t="str">
        <f t="shared" si="60"/>
        <v/>
      </c>
      <c r="BJ226" s="487" t="str">
        <f t="shared" si="60"/>
        <v/>
      </c>
      <c r="BK226" s="489" t="str">
        <f t="shared" si="60"/>
        <v/>
      </c>
      <c r="BL226" s="495" t="str">
        <f t="shared" si="63"/>
        <v/>
      </c>
      <c r="BM226" s="487" t="str">
        <f t="shared" si="63"/>
        <v/>
      </c>
      <c r="BN226" s="487">
        <f t="shared" si="63"/>
        <v>0</v>
      </c>
      <c r="BO226" s="487" t="str">
        <f t="shared" si="63"/>
        <v/>
      </c>
      <c r="BP226" s="487">
        <f t="shared" si="63"/>
        <v>0</v>
      </c>
      <c r="BQ226" s="487">
        <f t="shared" si="63"/>
        <v>0</v>
      </c>
      <c r="BR226" s="487" t="str">
        <f t="shared" si="63"/>
        <v/>
      </c>
      <c r="BS226" s="487">
        <f t="shared" si="63"/>
        <v>0</v>
      </c>
      <c r="BT226" s="487">
        <f t="shared" si="63"/>
        <v>0</v>
      </c>
      <c r="BU226" s="487" t="str">
        <f t="shared" si="63"/>
        <v/>
      </c>
      <c r="BV226" s="487" t="str">
        <f t="shared" si="63"/>
        <v/>
      </c>
      <c r="BW226" s="487" t="str">
        <f t="shared" si="61"/>
        <v/>
      </c>
      <c r="BX226" s="487" t="str">
        <f t="shared" si="61"/>
        <v/>
      </c>
      <c r="BY226" s="487" t="str">
        <f t="shared" si="61"/>
        <v/>
      </c>
      <c r="BZ226" s="487" t="str">
        <f t="shared" si="61"/>
        <v/>
      </c>
      <c r="CA226" s="489" t="str">
        <f t="shared" si="61"/>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9"/>
        <v>0</v>
      </c>
      <c r="AG227" s="487">
        <f t="shared" si="59"/>
        <v>0</v>
      </c>
      <c r="AH227" s="487">
        <f t="shared" si="59"/>
        <v>-1</v>
      </c>
      <c r="AI227" s="487">
        <f t="shared" si="59"/>
        <v>0</v>
      </c>
      <c r="AJ227" s="487">
        <f t="shared" si="59"/>
        <v>-1</v>
      </c>
      <c r="AK227" s="487">
        <f t="shared" si="59"/>
        <v>-1</v>
      </c>
      <c r="AL227" s="487">
        <f t="shared" si="59"/>
        <v>0</v>
      </c>
      <c r="AM227" s="487">
        <f t="shared" si="59"/>
        <v>-1</v>
      </c>
      <c r="AN227" s="487">
        <f t="shared" si="59"/>
        <v>-1</v>
      </c>
      <c r="AO227" s="487">
        <f t="shared" si="59"/>
        <v>0</v>
      </c>
      <c r="AP227" s="487">
        <f t="shared" si="59"/>
        <v>0</v>
      </c>
      <c r="AQ227" s="487">
        <f t="shared" si="59"/>
        <v>0</v>
      </c>
      <c r="AR227" s="487">
        <f t="shared" si="59"/>
        <v>0</v>
      </c>
      <c r="AS227" s="487">
        <f t="shared" si="59"/>
        <v>0</v>
      </c>
      <c r="AT227" s="487">
        <f t="shared" si="59"/>
        <v>0</v>
      </c>
      <c r="AU227" s="493">
        <f t="shared" si="59"/>
        <v>0</v>
      </c>
      <c r="AV227" s="488" t="str">
        <f t="shared" si="62"/>
        <v/>
      </c>
      <c r="AW227" s="487" t="str">
        <f t="shared" si="62"/>
        <v/>
      </c>
      <c r="AX227" s="487">
        <f t="shared" si="62"/>
        <v>0</v>
      </c>
      <c r="AY227" s="487" t="str">
        <f t="shared" si="62"/>
        <v/>
      </c>
      <c r="AZ227" s="487">
        <f t="shared" si="62"/>
        <v>0</v>
      </c>
      <c r="BA227" s="487">
        <f t="shared" si="62"/>
        <v>0</v>
      </c>
      <c r="BB227" s="487" t="str">
        <f t="shared" si="62"/>
        <v/>
      </c>
      <c r="BC227" s="487">
        <f t="shared" si="62"/>
        <v>0</v>
      </c>
      <c r="BD227" s="487">
        <f t="shared" si="62"/>
        <v>0</v>
      </c>
      <c r="BE227" s="487" t="str">
        <f t="shared" si="62"/>
        <v/>
      </c>
      <c r="BF227" s="487" t="str">
        <f t="shared" si="62"/>
        <v/>
      </c>
      <c r="BG227" s="487" t="str">
        <f t="shared" si="60"/>
        <v/>
      </c>
      <c r="BH227" s="487" t="str">
        <f t="shared" si="60"/>
        <v/>
      </c>
      <c r="BI227" s="487" t="str">
        <f t="shared" si="60"/>
        <v/>
      </c>
      <c r="BJ227" s="487" t="str">
        <f t="shared" si="60"/>
        <v/>
      </c>
      <c r="BK227" s="489" t="str">
        <f t="shared" si="60"/>
        <v/>
      </c>
      <c r="BL227" s="495" t="str">
        <f t="shared" si="63"/>
        <v/>
      </c>
      <c r="BM227" s="487" t="str">
        <f t="shared" si="63"/>
        <v/>
      </c>
      <c r="BN227" s="487">
        <f t="shared" si="63"/>
        <v>0</v>
      </c>
      <c r="BO227" s="487" t="str">
        <f t="shared" si="63"/>
        <v/>
      </c>
      <c r="BP227" s="487">
        <f t="shared" si="63"/>
        <v>0</v>
      </c>
      <c r="BQ227" s="487">
        <f t="shared" si="63"/>
        <v>0</v>
      </c>
      <c r="BR227" s="487" t="str">
        <f t="shared" si="63"/>
        <v/>
      </c>
      <c r="BS227" s="487">
        <f t="shared" si="63"/>
        <v>0</v>
      </c>
      <c r="BT227" s="487">
        <f t="shared" si="63"/>
        <v>0</v>
      </c>
      <c r="BU227" s="487" t="str">
        <f t="shared" si="63"/>
        <v/>
      </c>
      <c r="BV227" s="487" t="str">
        <f t="shared" si="63"/>
        <v/>
      </c>
      <c r="BW227" s="487" t="str">
        <f t="shared" si="61"/>
        <v/>
      </c>
      <c r="BX227" s="487" t="str">
        <f t="shared" si="61"/>
        <v/>
      </c>
      <c r="BY227" s="487" t="str">
        <f t="shared" si="61"/>
        <v/>
      </c>
      <c r="BZ227" s="487" t="str">
        <f t="shared" si="61"/>
        <v/>
      </c>
      <c r="CA227" s="489" t="str">
        <f t="shared" si="61"/>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9"/>
        <v>0</v>
      </c>
      <c r="AG228" s="487">
        <f t="shared" si="59"/>
        <v>0</v>
      </c>
      <c r="AH228" s="487">
        <f t="shared" si="59"/>
        <v>-1</v>
      </c>
      <c r="AI228" s="487">
        <f t="shared" si="59"/>
        <v>0</v>
      </c>
      <c r="AJ228" s="487">
        <f t="shared" si="59"/>
        <v>-1</v>
      </c>
      <c r="AK228" s="487">
        <f t="shared" si="59"/>
        <v>-1</v>
      </c>
      <c r="AL228" s="487">
        <f t="shared" si="59"/>
        <v>0</v>
      </c>
      <c r="AM228" s="487">
        <f t="shared" si="59"/>
        <v>-1</v>
      </c>
      <c r="AN228" s="487">
        <f t="shared" si="59"/>
        <v>-1</v>
      </c>
      <c r="AO228" s="487">
        <f t="shared" si="59"/>
        <v>0</v>
      </c>
      <c r="AP228" s="487">
        <f t="shared" si="59"/>
        <v>0</v>
      </c>
      <c r="AQ228" s="487">
        <f t="shared" si="59"/>
        <v>0</v>
      </c>
      <c r="AR228" s="487">
        <f t="shared" si="59"/>
        <v>0</v>
      </c>
      <c r="AS228" s="487">
        <f t="shared" si="59"/>
        <v>0</v>
      </c>
      <c r="AT228" s="487">
        <f t="shared" si="59"/>
        <v>0</v>
      </c>
      <c r="AU228" s="493">
        <f t="shared" si="59"/>
        <v>0</v>
      </c>
      <c r="AV228" s="488" t="str">
        <f t="shared" si="62"/>
        <v/>
      </c>
      <c r="AW228" s="487" t="str">
        <f t="shared" si="62"/>
        <v/>
      </c>
      <c r="AX228" s="487">
        <f t="shared" si="62"/>
        <v>0</v>
      </c>
      <c r="AY228" s="487" t="str">
        <f t="shared" si="62"/>
        <v/>
      </c>
      <c r="AZ228" s="487">
        <f t="shared" si="62"/>
        <v>0</v>
      </c>
      <c r="BA228" s="487">
        <f t="shared" si="62"/>
        <v>0</v>
      </c>
      <c r="BB228" s="487" t="str">
        <f t="shared" si="62"/>
        <v/>
      </c>
      <c r="BC228" s="487">
        <f t="shared" si="62"/>
        <v>0</v>
      </c>
      <c r="BD228" s="487">
        <f t="shared" si="62"/>
        <v>0</v>
      </c>
      <c r="BE228" s="487" t="str">
        <f t="shared" si="62"/>
        <v/>
      </c>
      <c r="BF228" s="487" t="str">
        <f t="shared" si="62"/>
        <v/>
      </c>
      <c r="BG228" s="487" t="str">
        <f t="shared" si="60"/>
        <v/>
      </c>
      <c r="BH228" s="487" t="str">
        <f t="shared" si="60"/>
        <v/>
      </c>
      <c r="BI228" s="487" t="str">
        <f t="shared" si="60"/>
        <v/>
      </c>
      <c r="BJ228" s="487" t="str">
        <f t="shared" si="60"/>
        <v/>
      </c>
      <c r="BK228" s="489" t="str">
        <f t="shared" si="60"/>
        <v/>
      </c>
      <c r="BL228" s="495" t="str">
        <f t="shared" si="63"/>
        <v/>
      </c>
      <c r="BM228" s="487" t="str">
        <f t="shared" si="63"/>
        <v/>
      </c>
      <c r="BN228" s="487">
        <f t="shared" si="63"/>
        <v>0</v>
      </c>
      <c r="BO228" s="487" t="str">
        <f t="shared" si="63"/>
        <v/>
      </c>
      <c r="BP228" s="487">
        <f t="shared" si="63"/>
        <v>0</v>
      </c>
      <c r="BQ228" s="487">
        <f t="shared" si="63"/>
        <v>0</v>
      </c>
      <c r="BR228" s="487" t="str">
        <f t="shared" si="63"/>
        <v/>
      </c>
      <c r="BS228" s="487">
        <f t="shared" si="63"/>
        <v>0</v>
      </c>
      <c r="BT228" s="487">
        <f t="shared" si="63"/>
        <v>0</v>
      </c>
      <c r="BU228" s="487" t="str">
        <f t="shared" si="63"/>
        <v/>
      </c>
      <c r="BV228" s="487" t="str">
        <f t="shared" si="63"/>
        <v/>
      </c>
      <c r="BW228" s="487" t="str">
        <f t="shared" si="61"/>
        <v/>
      </c>
      <c r="BX228" s="487" t="str">
        <f t="shared" si="61"/>
        <v/>
      </c>
      <c r="BY228" s="487" t="str">
        <f t="shared" si="61"/>
        <v/>
      </c>
      <c r="BZ228" s="487" t="str">
        <f t="shared" si="61"/>
        <v/>
      </c>
      <c r="CA228" s="489" t="str">
        <f t="shared" si="61"/>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9"/>
        <v>0</v>
      </c>
      <c r="AG229" s="487">
        <f t="shared" si="59"/>
        <v>0</v>
      </c>
      <c r="AH229" s="487">
        <f t="shared" si="59"/>
        <v>-1</v>
      </c>
      <c r="AI229" s="487">
        <f t="shared" si="59"/>
        <v>0</v>
      </c>
      <c r="AJ229" s="487">
        <f t="shared" si="59"/>
        <v>-1</v>
      </c>
      <c r="AK229" s="487">
        <f t="shared" si="59"/>
        <v>-1</v>
      </c>
      <c r="AL229" s="487">
        <f t="shared" si="59"/>
        <v>0</v>
      </c>
      <c r="AM229" s="487">
        <f t="shared" si="59"/>
        <v>-1</v>
      </c>
      <c r="AN229" s="487">
        <f t="shared" si="59"/>
        <v>-1</v>
      </c>
      <c r="AO229" s="487">
        <f t="shared" si="59"/>
        <v>0</v>
      </c>
      <c r="AP229" s="487">
        <f t="shared" si="59"/>
        <v>0</v>
      </c>
      <c r="AQ229" s="487">
        <f t="shared" si="59"/>
        <v>0</v>
      </c>
      <c r="AR229" s="487">
        <f t="shared" si="59"/>
        <v>0</v>
      </c>
      <c r="AS229" s="487">
        <f t="shared" si="59"/>
        <v>0</v>
      </c>
      <c r="AT229" s="487">
        <f t="shared" si="59"/>
        <v>0</v>
      </c>
      <c r="AU229" s="493">
        <f t="shared" si="59"/>
        <v>0</v>
      </c>
      <c r="AV229" s="488" t="str">
        <f t="shared" si="62"/>
        <v/>
      </c>
      <c r="AW229" s="487" t="str">
        <f t="shared" si="62"/>
        <v/>
      </c>
      <c r="AX229" s="487">
        <f t="shared" si="62"/>
        <v>0</v>
      </c>
      <c r="AY229" s="487" t="str">
        <f t="shared" si="62"/>
        <v/>
      </c>
      <c r="AZ229" s="487">
        <f t="shared" si="62"/>
        <v>0</v>
      </c>
      <c r="BA229" s="487">
        <f t="shared" si="62"/>
        <v>0</v>
      </c>
      <c r="BB229" s="487" t="str">
        <f t="shared" si="62"/>
        <v/>
      </c>
      <c r="BC229" s="487">
        <f t="shared" si="62"/>
        <v>0</v>
      </c>
      <c r="BD229" s="487">
        <f t="shared" si="62"/>
        <v>0</v>
      </c>
      <c r="BE229" s="487" t="str">
        <f t="shared" si="62"/>
        <v/>
      </c>
      <c r="BF229" s="487" t="str">
        <f t="shared" si="62"/>
        <v/>
      </c>
      <c r="BG229" s="487" t="str">
        <f t="shared" si="60"/>
        <v/>
      </c>
      <c r="BH229" s="487" t="str">
        <f t="shared" si="60"/>
        <v/>
      </c>
      <c r="BI229" s="487" t="str">
        <f t="shared" si="60"/>
        <v/>
      </c>
      <c r="BJ229" s="487" t="str">
        <f t="shared" si="60"/>
        <v/>
      </c>
      <c r="BK229" s="489" t="str">
        <f t="shared" si="60"/>
        <v/>
      </c>
      <c r="BL229" s="495" t="str">
        <f t="shared" si="63"/>
        <v/>
      </c>
      <c r="BM229" s="487" t="str">
        <f t="shared" si="63"/>
        <v/>
      </c>
      <c r="BN229" s="487">
        <f t="shared" si="63"/>
        <v>0</v>
      </c>
      <c r="BO229" s="487" t="str">
        <f t="shared" si="63"/>
        <v/>
      </c>
      <c r="BP229" s="487">
        <f t="shared" si="63"/>
        <v>0</v>
      </c>
      <c r="BQ229" s="487">
        <f t="shared" si="63"/>
        <v>0</v>
      </c>
      <c r="BR229" s="487" t="str">
        <f t="shared" si="63"/>
        <v/>
      </c>
      <c r="BS229" s="487">
        <f t="shared" si="63"/>
        <v>0</v>
      </c>
      <c r="BT229" s="487">
        <f t="shared" si="63"/>
        <v>0</v>
      </c>
      <c r="BU229" s="487" t="str">
        <f t="shared" si="63"/>
        <v/>
      </c>
      <c r="BV229" s="487" t="str">
        <f t="shared" si="63"/>
        <v/>
      </c>
      <c r="BW229" s="487" t="str">
        <f t="shared" si="61"/>
        <v/>
      </c>
      <c r="BX229" s="487" t="str">
        <f t="shared" si="61"/>
        <v/>
      </c>
      <c r="BY229" s="487" t="str">
        <f t="shared" si="61"/>
        <v/>
      </c>
      <c r="BZ229" s="487" t="str">
        <f t="shared" si="61"/>
        <v/>
      </c>
      <c r="CA229" s="489" t="str">
        <f t="shared" si="61"/>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9"/>
        <v>0</v>
      </c>
      <c r="AG230" s="487">
        <f t="shared" si="59"/>
        <v>0</v>
      </c>
      <c r="AH230" s="487">
        <f t="shared" si="59"/>
        <v>-1</v>
      </c>
      <c r="AI230" s="487">
        <f t="shared" si="59"/>
        <v>0</v>
      </c>
      <c r="AJ230" s="487">
        <f t="shared" si="59"/>
        <v>-1</v>
      </c>
      <c r="AK230" s="487">
        <f t="shared" si="59"/>
        <v>-1</v>
      </c>
      <c r="AL230" s="487">
        <f t="shared" si="59"/>
        <v>0</v>
      </c>
      <c r="AM230" s="487">
        <f t="shared" si="59"/>
        <v>-1</v>
      </c>
      <c r="AN230" s="487">
        <f t="shared" si="59"/>
        <v>-1</v>
      </c>
      <c r="AO230" s="487">
        <f t="shared" si="59"/>
        <v>0</v>
      </c>
      <c r="AP230" s="487">
        <f t="shared" si="59"/>
        <v>0</v>
      </c>
      <c r="AQ230" s="487">
        <f t="shared" si="59"/>
        <v>0</v>
      </c>
      <c r="AR230" s="487">
        <f t="shared" si="59"/>
        <v>0</v>
      </c>
      <c r="AS230" s="487">
        <f t="shared" si="59"/>
        <v>0</v>
      </c>
      <c r="AT230" s="487">
        <f t="shared" si="59"/>
        <v>0</v>
      </c>
      <c r="AU230" s="493">
        <f t="shared" si="59"/>
        <v>0</v>
      </c>
      <c r="AV230" s="488" t="str">
        <f t="shared" si="62"/>
        <v/>
      </c>
      <c r="AW230" s="487" t="str">
        <f t="shared" si="62"/>
        <v/>
      </c>
      <c r="AX230" s="487">
        <f t="shared" si="62"/>
        <v>0</v>
      </c>
      <c r="AY230" s="487" t="str">
        <f t="shared" si="62"/>
        <v/>
      </c>
      <c r="AZ230" s="487">
        <f t="shared" si="62"/>
        <v>0</v>
      </c>
      <c r="BA230" s="487">
        <f t="shared" si="62"/>
        <v>0</v>
      </c>
      <c r="BB230" s="487" t="str">
        <f t="shared" si="62"/>
        <v/>
      </c>
      <c r="BC230" s="487">
        <f t="shared" si="62"/>
        <v>0</v>
      </c>
      <c r="BD230" s="487">
        <f t="shared" si="62"/>
        <v>0</v>
      </c>
      <c r="BE230" s="487" t="str">
        <f t="shared" si="62"/>
        <v/>
      </c>
      <c r="BF230" s="487" t="str">
        <f t="shared" si="62"/>
        <v/>
      </c>
      <c r="BG230" s="487" t="str">
        <f t="shared" si="60"/>
        <v/>
      </c>
      <c r="BH230" s="487" t="str">
        <f t="shared" si="60"/>
        <v/>
      </c>
      <c r="BI230" s="487" t="str">
        <f t="shared" si="60"/>
        <v/>
      </c>
      <c r="BJ230" s="487" t="str">
        <f t="shared" si="60"/>
        <v/>
      </c>
      <c r="BK230" s="489" t="str">
        <f t="shared" si="60"/>
        <v/>
      </c>
      <c r="BL230" s="495" t="str">
        <f t="shared" si="63"/>
        <v/>
      </c>
      <c r="BM230" s="487" t="str">
        <f t="shared" si="63"/>
        <v/>
      </c>
      <c r="BN230" s="487">
        <f t="shared" si="63"/>
        <v>0</v>
      </c>
      <c r="BO230" s="487" t="str">
        <f t="shared" si="63"/>
        <v/>
      </c>
      <c r="BP230" s="487">
        <f t="shared" si="63"/>
        <v>0</v>
      </c>
      <c r="BQ230" s="487">
        <f t="shared" si="63"/>
        <v>0</v>
      </c>
      <c r="BR230" s="487" t="str">
        <f t="shared" si="63"/>
        <v/>
      </c>
      <c r="BS230" s="487">
        <f t="shared" si="63"/>
        <v>0</v>
      </c>
      <c r="BT230" s="487">
        <f t="shared" si="63"/>
        <v>0</v>
      </c>
      <c r="BU230" s="487" t="str">
        <f t="shared" si="63"/>
        <v/>
      </c>
      <c r="BV230" s="487" t="str">
        <f t="shared" si="63"/>
        <v/>
      </c>
      <c r="BW230" s="487" t="str">
        <f t="shared" si="61"/>
        <v/>
      </c>
      <c r="BX230" s="487" t="str">
        <f t="shared" si="61"/>
        <v/>
      </c>
      <c r="BY230" s="487" t="str">
        <f t="shared" si="61"/>
        <v/>
      </c>
      <c r="BZ230" s="487" t="str">
        <f t="shared" si="61"/>
        <v/>
      </c>
      <c r="CA230" s="489" t="str">
        <f t="shared" si="61"/>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9"/>
        <v>0</v>
      </c>
      <c r="AG231" s="487">
        <f t="shared" si="59"/>
        <v>0</v>
      </c>
      <c r="AH231" s="487">
        <f t="shared" si="59"/>
        <v>-1</v>
      </c>
      <c r="AI231" s="487">
        <f t="shared" si="59"/>
        <v>0</v>
      </c>
      <c r="AJ231" s="487">
        <f t="shared" si="59"/>
        <v>-1</v>
      </c>
      <c r="AK231" s="487">
        <f t="shared" si="59"/>
        <v>-1</v>
      </c>
      <c r="AL231" s="487">
        <f t="shared" si="59"/>
        <v>0</v>
      </c>
      <c r="AM231" s="487">
        <f t="shared" si="59"/>
        <v>-1</v>
      </c>
      <c r="AN231" s="487">
        <f t="shared" si="59"/>
        <v>-1</v>
      </c>
      <c r="AO231" s="487">
        <f t="shared" si="59"/>
        <v>0</v>
      </c>
      <c r="AP231" s="487">
        <f t="shared" si="59"/>
        <v>0</v>
      </c>
      <c r="AQ231" s="487">
        <f t="shared" si="59"/>
        <v>0</v>
      </c>
      <c r="AR231" s="487">
        <f t="shared" si="59"/>
        <v>0</v>
      </c>
      <c r="AS231" s="487">
        <f t="shared" si="59"/>
        <v>0</v>
      </c>
      <c r="AT231" s="487">
        <f t="shared" si="59"/>
        <v>0</v>
      </c>
      <c r="AU231" s="493">
        <f t="shared" si="59"/>
        <v>0</v>
      </c>
      <c r="AV231" s="488" t="str">
        <f t="shared" si="62"/>
        <v/>
      </c>
      <c r="AW231" s="487" t="str">
        <f t="shared" si="62"/>
        <v/>
      </c>
      <c r="AX231" s="487">
        <f t="shared" si="62"/>
        <v>0</v>
      </c>
      <c r="AY231" s="487" t="str">
        <f t="shared" si="62"/>
        <v/>
      </c>
      <c r="AZ231" s="487">
        <f t="shared" si="62"/>
        <v>0</v>
      </c>
      <c r="BA231" s="487">
        <f t="shared" si="62"/>
        <v>0</v>
      </c>
      <c r="BB231" s="487" t="str">
        <f t="shared" si="62"/>
        <v/>
      </c>
      <c r="BC231" s="487">
        <f t="shared" si="62"/>
        <v>0</v>
      </c>
      <c r="BD231" s="487">
        <f t="shared" si="62"/>
        <v>0</v>
      </c>
      <c r="BE231" s="487" t="str">
        <f t="shared" si="62"/>
        <v/>
      </c>
      <c r="BF231" s="487" t="str">
        <f t="shared" si="62"/>
        <v/>
      </c>
      <c r="BG231" s="487" t="str">
        <f t="shared" si="60"/>
        <v/>
      </c>
      <c r="BH231" s="487" t="str">
        <f t="shared" si="60"/>
        <v/>
      </c>
      <c r="BI231" s="487" t="str">
        <f t="shared" si="60"/>
        <v/>
      </c>
      <c r="BJ231" s="487" t="str">
        <f t="shared" si="60"/>
        <v/>
      </c>
      <c r="BK231" s="489" t="str">
        <f t="shared" si="60"/>
        <v/>
      </c>
      <c r="BL231" s="495" t="str">
        <f t="shared" si="63"/>
        <v/>
      </c>
      <c r="BM231" s="487" t="str">
        <f t="shared" si="63"/>
        <v/>
      </c>
      <c r="BN231" s="487">
        <f t="shared" si="63"/>
        <v>0</v>
      </c>
      <c r="BO231" s="487" t="str">
        <f t="shared" si="63"/>
        <v/>
      </c>
      <c r="BP231" s="487">
        <f t="shared" si="63"/>
        <v>0</v>
      </c>
      <c r="BQ231" s="487">
        <f t="shared" si="63"/>
        <v>0</v>
      </c>
      <c r="BR231" s="487" t="str">
        <f t="shared" si="63"/>
        <v/>
      </c>
      <c r="BS231" s="487">
        <f t="shared" si="63"/>
        <v>0</v>
      </c>
      <c r="BT231" s="487">
        <f t="shared" si="63"/>
        <v>0</v>
      </c>
      <c r="BU231" s="487" t="str">
        <f t="shared" si="63"/>
        <v/>
      </c>
      <c r="BV231" s="487" t="str">
        <f t="shared" si="63"/>
        <v/>
      </c>
      <c r="BW231" s="487" t="str">
        <f t="shared" si="61"/>
        <v/>
      </c>
      <c r="BX231" s="487" t="str">
        <f t="shared" si="61"/>
        <v/>
      </c>
      <c r="BY231" s="487" t="str">
        <f t="shared" si="61"/>
        <v/>
      </c>
      <c r="BZ231" s="487" t="str">
        <f t="shared" si="61"/>
        <v/>
      </c>
      <c r="CA231" s="489" t="str">
        <f t="shared" si="61"/>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9"/>
        <v>0</v>
      </c>
      <c r="AG232" s="487">
        <f t="shared" si="59"/>
        <v>0</v>
      </c>
      <c r="AH232" s="487">
        <f t="shared" si="59"/>
        <v>-1</v>
      </c>
      <c r="AI232" s="487">
        <f t="shared" si="59"/>
        <v>0</v>
      </c>
      <c r="AJ232" s="487">
        <f t="shared" si="59"/>
        <v>-1</v>
      </c>
      <c r="AK232" s="487">
        <f t="shared" si="59"/>
        <v>-1</v>
      </c>
      <c r="AL232" s="487">
        <f t="shared" si="59"/>
        <v>0</v>
      </c>
      <c r="AM232" s="487">
        <f t="shared" si="59"/>
        <v>-1</v>
      </c>
      <c r="AN232" s="487">
        <f t="shared" si="59"/>
        <v>-1</v>
      </c>
      <c r="AO232" s="487">
        <f t="shared" si="59"/>
        <v>0</v>
      </c>
      <c r="AP232" s="487">
        <f t="shared" si="59"/>
        <v>0</v>
      </c>
      <c r="AQ232" s="487">
        <f t="shared" si="59"/>
        <v>0</v>
      </c>
      <c r="AR232" s="487">
        <f t="shared" si="59"/>
        <v>0</v>
      </c>
      <c r="AS232" s="487">
        <f t="shared" si="59"/>
        <v>0</v>
      </c>
      <c r="AT232" s="487">
        <f t="shared" si="59"/>
        <v>0</v>
      </c>
      <c r="AU232" s="493">
        <f t="shared" si="59"/>
        <v>0</v>
      </c>
      <c r="AV232" s="488" t="str">
        <f t="shared" si="62"/>
        <v/>
      </c>
      <c r="AW232" s="487" t="str">
        <f t="shared" si="62"/>
        <v/>
      </c>
      <c r="AX232" s="487">
        <f t="shared" si="62"/>
        <v>0</v>
      </c>
      <c r="AY232" s="487" t="str">
        <f t="shared" si="62"/>
        <v/>
      </c>
      <c r="AZ232" s="487">
        <f t="shared" si="62"/>
        <v>0</v>
      </c>
      <c r="BA232" s="487">
        <f t="shared" si="62"/>
        <v>0</v>
      </c>
      <c r="BB232" s="487" t="str">
        <f t="shared" si="62"/>
        <v/>
      </c>
      <c r="BC232" s="487">
        <f t="shared" si="62"/>
        <v>0</v>
      </c>
      <c r="BD232" s="487">
        <f t="shared" si="62"/>
        <v>0</v>
      </c>
      <c r="BE232" s="487" t="str">
        <f t="shared" si="62"/>
        <v/>
      </c>
      <c r="BF232" s="487" t="str">
        <f t="shared" si="62"/>
        <v/>
      </c>
      <c r="BG232" s="487" t="str">
        <f t="shared" si="60"/>
        <v/>
      </c>
      <c r="BH232" s="487" t="str">
        <f t="shared" si="60"/>
        <v/>
      </c>
      <c r="BI232" s="487" t="str">
        <f t="shared" si="60"/>
        <v/>
      </c>
      <c r="BJ232" s="487" t="str">
        <f t="shared" si="60"/>
        <v/>
      </c>
      <c r="BK232" s="489" t="str">
        <f t="shared" si="60"/>
        <v/>
      </c>
      <c r="BL232" s="495" t="str">
        <f t="shared" si="63"/>
        <v/>
      </c>
      <c r="BM232" s="487" t="str">
        <f t="shared" si="63"/>
        <v/>
      </c>
      <c r="BN232" s="487">
        <f t="shared" si="63"/>
        <v>0</v>
      </c>
      <c r="BO232" s="487" t="str">
        <f t="shared" si="63"/>
        <v/>
      </c>
      <c r="BP232" s="487">
        <f t="shared" si="63"/>
        <v>0</v>
      </c>
      <c r="BQ232" s="487">
        <f t="shared" si="63"/>
        <v>0</v>
      </c>
      <c r="BR232" s="487" t="str">
        <f t="shared" si="63"/>
        <v/>
      </c>
      <c r="BS232" s="487">
        <f t="shared" si="63"/>
        <v>0</v>
      </c>
      <c r="BT232" s="487">
        <f t="shared" si="63"/>
        <v>0</v>
      </c>
      <c r="BU232" s="487" t="str">
        <f t="shared" si="63"/>
        <v/>
      </c>
      <c r="BV232" s="487" t="str">
        <f t="shared" si="63"/>
        <v/>
      </c>
      <c r="BW232" s="487" t="str">
        <f t="shared" si="61"/>
        <v/>
      </c>
      <c r="BX232" s="487" t="str">
        <f t="shared" si="61"/>
        <v/>
      </c>
      <c r="BY232" s="487" t="str">
        <f t="shared" si="61"/>
        <v/>
      </c>
      <c r="BZ232" s="487" t="str">
        <f t="shared" si="61"/>
        <v/>
      </c>
      <c r="CA232" s="489" t="str">
        <f t="shared" si="61"/>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9"/>
        <v>0</v>
      </c>
      <c r="AG233" s="487">
        <f t="shared" si="59"/>
        <v>0</v>
      </c>
      <c r="AH233" s="487">
        <f t="shared" si="59"/>
        <v>-1</v>
      </c>
      <c r="AI233" s="487">
        <f t="shared" si="59"/>
        <v>0</v>
      </c>
      <c r="AJ233" s="487">
        <f t="shared" si="59"/>
        <v>-1</v>
      </c>
      <c r="AK233" s="487">
        <f t="shared" si="59"/>
        <v>-1</v>
      </c>
      <c r="AL233" s="487">
        <f t="shared" si="59"/>
        <v>0</v>
      </c>
      <c r="AM233" s="487">
        <f t="shared" si="59"/>
        <v>-1</v>
      </c>
      <c r="AN233" s="487">
        <f t="shared" si="59"/>
        <v>-1</v>
      </c>
      <c r="AO233" s="487">
        <f t="shared" si="59"/>
        <v>0</v>
      </c>
      <c r="AP233" s="487">
        <f t="shared" si="59"/>
        <v>0</v>
      </c>
      <c r="AQ233" s="487">
        <f t="shared" si="59"/>
        <v>0</v>
      </c>
      <c r="AR233" s="487">
        <f t="shared" si="59"/>
        <v>0</v>
      </c>
      <c r="AS233" s="487">
        <f t="shared" si="59"/>
        <v>0</v>
      </c>
      <c r="AT233" s="487">
        <f t="shared" si="59"/>
        <v>0</v>
      </c>
      <c r="AU233" s="493">
        <f t="shared" si="59"/>
        <v>0</v>
      </c>
      <c r="AV233" s="488" t="str">
        <f t="shared" si="62"/>
        <v/>
      </c>
      <c r="AW233" s="487" t="str">
        <f t="shared" si="62"/>
        <v/>
      </c>
      <c r="AX233" s="487">
        <f t="shared" si="62"/>
        <v>0</v>
      </c>
      <c r="AY233" s="487" t="str">
        <f t="shared" si="62"/>
        <v/>
      </c>
      <c r="AZ233" s="487">
        <f t="shared" si="62"/>
        <v>0</v>
      </c>
      <c r="BA233" s="487">
        <f t="shared" si="62"/>
        <v>0</v>
      </c>
      <c r="BB233" s="487" t="str">
        <f t="shared" si="62"/>
        <v/>
      </c>
      <c r="BC233" s="487">
        <f t="shared" si="62"/>
        <v>0</v>
      </c>
      <c r="BD233" s="487">
        <f t="shared" si="62"/>
        <v>0</v>
      </c>
      <c r="BE233" s="487" t="str">
        <f t="shared" si="62"/>
        <v/>
      </c>
      <c r="BF233" s="487" t="str">
        <f t="shared" si="62"/>
        <v/>
      </c>
      <c r="BG233" s="487" t="str">
        <f t="shared" si="60"/>
        <v/>
      </c>
      <c r="BH233" s="487" t="str">
        <f t="shared" si="60"/>
        <v/>
      </c>
      <c r="BI233" s="487" t="str">
        <f t="shared" si="60"/>
        <v/>
      </c>
      <c r="BJ233" s="487" t="str">
        <f t="shared" si="60"/>
        <v/>
      </c>
      <c r="BK233" s="489" t="str">
        <f t="shared" si="60"/>
        <v/>
      </c>
      <c r="BL233" s="495" t="str">
        <f t="shared" si="63"/>
        <v/>
      </c>
      <c r="BM233" s="487" t="str">
        <f t="shared" si="63"/>
        <v/>
      </c>
      <c r="BN233" s="487">
        <f t="shared" si="63"/>
        <v>0</v>
      </c>
      <c r="BO233" s="487" t="str">
        <f t="shared" si="63"/>
        <v/>
      </c>
      <c r="BP233" s="487">
        <f t="shared" si="63"/>
        <v>0</v>
      </c>
      <c r="BQ233" s="487">
        <f t="shared" si="63"/>
        <v>0</v>
      </c>
      <c r="BR233" s="487" t="str">
        <f t="shared" si="63"/>
        <v/>
      </c>
      <c r="BS233" s="487">
        <f t="shared" si="63"/>
        <v>0</v>
      </c>
      <c r="BT233" s="487">
        <f t="shared" si="63"/>
        <v>0</v>
      </c>
      <c r="BU233" s="487" t="str">
        <f t="shared" si="63"/>
        <v/>
      </c>
      <c r="BV233" s="487" t="str">
        <f t="shared" si="63"/>
        <v/>
      </c>
      <c r="BW233" s="487" t="str">
        <f t="shared" si="61"/>
        <v/>
      </c>
      <c r="BX233" s="487" t="str">
        <f t="shared" si="61"/>
        <v/>
      </c>
      <c r="BY233" s="487" t="str">
        <f t="shared" si="61"/>
        <v/>
      </c>
      <c r="BZ233" s="487" t="str">
        <f t="shared" si="61"/>
        <v/>
      </c>
      <c r="CA233" s="489" t="str">
        <f t="shared" si="61"/>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9"/>
        <v>0</v>
      </c>
      <c r="AG234" s="487">
        <f t="shared" si="59"/>
        <v>0</v>
      </c>
      <c r="AH234" s="487">
        <f t="shared" si="59"/>
        <v>-1</v>
      </c>
      <c r="AI234" s="487">
        <f t="shared" si="59"/>
        <v>0</v>
      </c>
      <c r="AJ234" s="487">
        <f t="shared" si="59"/>
        <v>-1</v>
      </c>
      <c r="AK234" s="487">
        <f t="shared" si="59"/>
        <v>-1</v>
      </c>
      <c r="AL234" s="487">
        <f t="shared" si="59"/>
        <v>0</v>
      </c>
      <c r="AM234" s="487">
        <f t="shared" si="59"/>
        <v>-1</v>
      </c>
      <c r="AN234" s="487">
        <f t="shared" si="59"/>
        <v>-1</v>
      </c>
      <c r="AO234" s="487">
        <f t="shared" si="59"/>
        <v>0</v>
      </c>
      <c r="AP234" s="487">
        <f t="shared" si="59"/>
        <v>0</v>
      </c>
      <c r="AQ234" s="487">
        <f t="shared" si="59"/>
        <v>0</v>
      </c>
      <c r="AR234" s="487">
        <f t="shared" si="59"/>
        <v>0</v>
      </c>
      <c r="AS234" s="487">
        <f t="shared" si="59"/>
        <v>0</v>
      </c>
      <c r="AT234" s="487">
        <f t="shared" si="59"/>
        <v>0</v>
      </c>
      <c r="AU234" s="493">
        <f t="shared" si="59"/>
        <v>0</v>
      </c>
      <c r="AV234" s="488" t="str">
        <f t="shared" si="62"/>
        <v/>
      </c>
      <c r="AW234" s="487" t="str">
        <f t="shared" si="62"/>
        <v/>
      </c>
      <c r="AX234" s="487">
        <f t="shared" si="62"/>
        <v>0</v>
      </c>
      <c r="AY234" s="487" t="str">
        <f t="shared" si="62"/>
        <v/>
      </c>
      <c r="AZ234" s="487">
        <f t="shared" si="62"/>
        <v>0</v>
      </c>
      <c r="BA234" s="487">
        <f t="shared" si="62"/>
        <v>0</v>
      </c>
      <c r="BB234" s="487" t="str">
        <f t="shared" si="62"/>
        <v/>
      </c>
      <c r="BC234" s="487">
        <f t="shared" si="62"/>
        <v>0</v>
      </c>
      <c r="BD234" s="487">
        <f t="shared" si="62"/>
        <v>0</v>
      </c>
      <c r="BE234" s="487" t="str">
        <f t="shared" si="62"/>
        <v/>
      </c>
      <c r="BF234" s="487" t="str">
        <f t="shared" si="62"/>
        <v/>
      </c>
      <c r="BG234" s="487" t="str">
        <f t="shared" si="60"/>
        <v/>
      </c>
      <c r="BH234" s="487" t="str">
        <f t="shared" si="60"/>
        <v/>
      </c>
      <c r="BI234" s="487" t="str">
        <f t="shared" si="60"/>
        <v/>
      </c>
      <c r="BJ234" s="487" t="str">
        <f t="shared" si="60"/>
        <v/>
      </c>
      <c r="BK234" s="489" t="str">
        <f t="shared" si="60"/>
        <v/>
      </c>
      <c r="BL234" s="495" t="str">
        <f t="shared" si="63"/>
        <v/>
      </c>
      <c r="BM234" s="487" t="str">
        <f t="shared" si="63"/>
        <v/>
      </c>
      <c r="BN234" s="487">
        <f t="shared" si="63"/>
        <v>0</v>
      </c>
      <c r="BO234" s="487" t="str">
        <f t="shared" si="63"/>
        <v/>
      </c>
      <c r="BP234" s="487">
        <f t="shared" si="63"/>
        <v>0</v>
      </c>
      <c r="BQ234" s="487">
        <f t="shared" si="63"/>
        <v>0</v>
      </c>
      <c r="BR234" s="487" t="str">
        <f t="shared" si="63"/>
        <v/>
      </c>
      <c r="BS234" s="487">
        <f t="shared" si="63"/>
        <v>0</v>
      </c>
      <c r="BT234" s="487">
        <f t="shared" si="63"/>
        <v>0</v>
      </c>
      <c r="BU234" s="487" t="str">
        <f t="shared" si="63"/>
        <v/>
      </c>
      <c r="BV234" s="487" t="str">
        <f t="shared" si="63"/>
        <v/>
      </c>
      <c r="BW234" s="487" t="str">
        <f t="shared" si="61"/>
        <v/>
      </c>
      <c r="BX234" s="487" t="str">
        <f t="shared" si="61"/>
        <v/>
      </c>
      <c r="BY234" s="487" t="str">
        <f t="shared" si="61"/>
        <v/>
      </c>
      <c r="BZ234" s="487" t="str">
        <f t="shared" si="61"/>
        <v/>
      </c>
      <c r="CA234" s="489" t="str">
        <f t="shared" si="61"/>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9"/>
        <v>0</v>
      </c>
      <c r="AG235" s="487">
        <f t="shared" si="59"/>
        <v>0</v>
      </c>
      <c r="AH235" s="487">
        <f t="shared" si="59"/>
        <v>-1</v>
      </c>
      <c r="AI235" s="487">
        <f t="shared" si="59"/>
        <v>0</v>
      </c>
      <c r="AJ235" s="487">
        <f t="shared" si="59"/>
        <v>-1</v>
      </c>
      <c r="AK235" s="487">
        <f t="shared" si="59"/>
        <v>-1</v>
      </c>
      <c r="AL235" s="487">
        <f t="shared" si="59"/>
        <v>0</v>
      </c>
      <c r="AM235" s="487">
        <f t="shared" si="59"/>
        <v>-1</v>
      </c>
      <c r="AN235" s="487">
        <f t="shared" si="59"/>
        <v>-1</v>
      </c>
      <c r="AO235" s="487">
        <f t="shared" si="59"/>
        <v>0</v>
      </c>
      <c r="AP235" s="487">
        <f t="shared" si="59"/>
        <v>0</v>
      </c>
      <c r="AQ235" s="487">
        <f t="shared" si="59"/>
        <v>0</v>
      </c>
      <c r="AR235" s="487">
        <f t="shared" si="59"/>
        <v>0</v>
      </c>
      <c r="AS235" s="487">
        <f t="shared" si="59"/>
        <v>0</v>
      </c>
      <c r="AT235" s="487">
        <f t="shared" si="59"/>
        <v>0</v>
      </c>
      <c r="AU235" s="493">
        <f t="shared" si="59"/>
        <v>0</v>
      </c>
      <c r="AV235" s="488" t="str">
        <f t="shared" si="62"/>
        <v/>
      </c>
      <c r="AW235" s="487" t="str">
        <f t="shared" si="62"/>
        <v/>
      </c>
      <c r="AX235" s="487">
        <f t="shared" si="62"/>
        <v>0</v>
      </c>
      <c r="AY235" s="487" t="str">
        <f t="shared" si="62"/>
        <v/>
      </c>
      <c r="AZ235" s="487">
        <f t="shared" si="62"/>
        <v>0</v>
      </c>
      <c r="BA235" s="487">
        <f t="shared" si="62"/>
        <v>0</v>
      </c>
      <c r="BB235" s="487" t="str">
        <f t="shared" si="62"/>
        <v/>
      </c>
      <c r="BC235" s="487">
        <f t="shared" si="62"/>
        <v>0</v>
      </c>
      <c r="BD235" s="487">
        <f t="shared" si="62"/>
        <v>0</v>
      </c>
      <c r="BE235" s="487" t="str">
        <f t="shared" si="62"/>
        <v/>
      </c>
      <c r="BF235" s="487" t="str">
        <f t="shared" si="62"/>
        <v/>
      </c>
      <c r="BG235" s="487" t="str">
        <f t="shared" si="60"/>
        <v/>
      </c>
      <c r="BH235" s="487" t="str">
        <f t="shared" si="60"/>
        <v/>
      </c>
      <c r="BI235" s="487" t="str">
        <f t="shared" si="60"/>
        <v/>
      </c>
      <c r="BJ235" s="487" t="str">
        <f t="shared" si="60"/>
        <v/>
      </c>
      <c r="BK235" s="489" t="str">
        <f t="shared" si="60"/>
        <v/>
      </c>
      <c r="BL235" s="495" t="str">
        <f t="shared" si="63"/>
        <v/>
      </c>
      <c r="BM235" s="487" t="str">
        <f t="shared" si="63"/>
        <v/>
      </c>
      <c r="BN235" s="487">
        <f t="shared" si="63"/>
        <v>0</v>
      </c>
      <c r="BO235" s="487" t="str">
        <f t="shared" si="63"/>
        <v/>
      </c>
      <c r="BP235" s="487">
        <f t="shared" si="63"/>
        <v>0</v>
      </c>
      <c r="BQ235" s="487">
        <f t="shared" si="63"/>
        <v>0</v>
      </c>
      <c r="BR235" s="487" t="str">
        <f t="shared" si="63"/>
        <v/>
      </c>
      <c r="BS235" s="487">
        <f t="shared" si="63"/>
        <v>0</v>
      </c>
      <c r="BT235" s="487">
        <f t="shared" si="63"/>
        <v>0</v>
      </c>
      <c r="BU235" s="487" t="str">
        <f t="shared" si="63"/>
        <v/>
      </c>
      <c r="BV235" s="487" t="str">
        <f t="shared" si="63"/>
        <v/>
      </c>
      <c r="BW235" s="487" t="str">
        <f t="shared" si="61"/>
        <v/>
      </c>
      <c r="BX235" s="487" t="str">
        <f t="shared" si="61"/>
        <v/>
      </c>
      <c r="BY235" s="487" t="str">
        <f t="shared" si="61"/>
        <v/>
      </c>
      <c r="BZ235" s="487" t="str">
        <f t="shared" si="61"/>
        <v/>
      </c>
      <c r="CA235" s="489" t="str">
        <f t="shared" si="61"/>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9"/>
        <v>0</v>
      </c>
      <c r="AG236" s="487">
        <f t="shared" si="59"/>
        <v>0</v>
      </c>
      <c r="AH236" s="487">
        <f t="shared" si="59"/>
        <v>-1</v>
      </c>
      <c r="AI236" s="487">
        <f t="shared" si="59"/>
        <v>0</v>
      </c>
      <c r="AJ236" s="487">
        <f t="shared" si="59"/>
        <v>-1</v>
      </c>
      <c r="AK236" s="487">
        <f t="shared" si="59"/>
        <v>-1</v>
      </c>
      <c r="AL236" s="487">
        <f t="shared" si="59"/>
        <v>0</v>
      </c>
      <c r="AM236" s="487">
        <f t="shared" si="59"/>
        <v>-1</v>
      </c>
      <c r="AN236" s="487">
        <f t="shared" si="59"/>
        <v>-1</v>
      </c>
      <c r="AO236" s="487">
        <f t="shared" si="59"/>
        <v>0</v>
      </c>
      <c r="AP236" s="487">
        <f t="shared" si="59"/>
        <v>0</v>
      </c>
      <c r="AQ236" s="487">
        <f t="shared" si="59"/>
        <v>0</v>
      </c>
      <c r="AR236" s="487">
        <f t="shared" si="59"/>
        <v>0</v>
      </c>
      <c r="AS236" s="487">
        <f t="shared" si="59"/>
        <v>0</v>
      </c>
      <c r="AT236" s="487">
        <f t="shared" si="59"/>
        <v>0</v>
      </c>
      <c r="AU236" s="493">
        <f t="shared" si="59"/>
        <v>0</v>
      </c>
      <c r="AV236" s="488" t="str">
        <f t="shared" si="62"/>
        <v/>
      </c>
      <c r="AW236" s="487" t="str">
        <f t="shared" si="62"/>
        <v/>
      </c>
      <c r="AX236" s="487">
        <f t="shared" si="62"/>
        <v>0</v>
      </c>
      <c r="AY236" s="487" t="str">
        <f t="shared" si="62"/>
        <v/>
      </c>
      <c r="AZ236" s="487">
        <f t="shared" si="62"/>
        <v>0</v>
      </c>
      <c r="BA236" s="487">
        <f t="shared" si="62"/>
        <v>0</v>
      </c>
      <c r="BB236" s="487" t="str">
        <f t="shared" si="62"/>
        <v/>
      </c>
      <c r="BC236" s="487">
        <f t="shared" si="62"/>
        <v>0</v>
      </c>
      <c r="BD236" s="487">
        <f t="shared" si="62"/>
        <v>0</v>
      </c>
      <c r="BE236" s="487" t="str">
        <f t="shared" si="62"/>
        <v/>
      </c>
      <c r="BF236" s="487" t="str">
        <f t="shared" si="62"/>
        <v/>
      </c>
      <c r="BG236" s="487" t="str">
        <f t="shared" si="60"/>
        <v/>
      </c>
      <c r="BH236" s="487" t="str">
        <f t="shared" si="60"/>
        <v/>
      </c>
      <c r="BI236" s="487" t="str">
        <f t="shared" si="60"/>
        <v/>
      </c>
      <c r="BJ236" s="487" t="str">
        <f t="shared" si="60"/>
        <v/>
      </c>
      <c r="BK236" s="489" t="str">
        <f t="shared" si="60"/>
        <v/>
      </c>
      <c r="BL236" s="495" t="str">
        <f t="shared" si="63"/>
        <v/>
      </c>
      <c r="BM236" s="487" t="str">
        <f t="shared" si="63"/>
        <v/>
      </c>
      <c r="BN236" s="487">
        <f t="shared" si="63"/>
        <v>0</v>
      </c>
      <c r="BO236" s="487" t="str">
        <f t="shared" si="63"/>
        <v/>
      </c>
      <c r="BP236" s="487">
        <f t="shared" si="63"/>
        <v>0</v>
      </c>
      <c r="BQ236" s="487">
        <f t="shared" si="63"/>
        <v>0</v>
      </c>
      <c r="BR236" s="487" t="str">
        <f t="shared" si="63"/>
        <v/>
      </c>
      <c r="BS236" s="487">
        <f t="shared" si="63"/>
        <v>0</v>
      </c>
      <c r="BT236" s="487">
        <f t="shared" si="63"/>
        <v>0</v>
      </c>
      <c r="BU236" s="487" t="str">
        <f t="shared" si="63"/>
        <v/>
      </c>
      <c r="BV236" s="487" t="str">
        <f t="shared" si="63"/>
        <v/>
      </c>
      <c r="BW236" s="487" t="str">
        <f t="shared" si="61"/>
        <v/>
      </c>
      <c r="BX236" s="487" t="str">
        <f t="shared" si="61"/>
        <v/>
      </c>
      <c r="BY236" s="487" t="str">
        <f t="shared" si="61"/>
        <v/>
      </c>
      <c r="BZ236" s="487" t="str">
        <f t="shared" si="61"/>
        <v/>
      </c>
      <c r="CA236" s="489" t="str">
        <f t="shared" si="61"/>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9"/>
        <v>0</v>
      </c>
      <c r="AG237" s="487">
        <f t="shared" si="59"/>
        <v>0</v>
      </c>
      <c r="AH237" s="487">
        <f t="shared" si="59"/>
        <v>-1</v>
      </c>
      <c r="AI237" s="487">
        <f t="shared" si="59"/>
        <v>0</v>
      </c>
      <c r="AJ237" s="487">
        <f t="shared" si="59"/>
        <v>-1</v>
      </c>
      <c r="AK237" s="487">
        <f t="shared" si="59"/>
        <v>-1</v>
      </c>
      <c r="AL237" s="487">
        <f t="shared" si="59"/>
        <v>0</v>
      </c>
      <c r="AM237" s="487">
        <f t="shared" si="59"/>
        <v>-1</v>
      </c>
      <c r="AN237" s="487">
        <f t="shared" si="59"/>
        <v>-1</v>
      </c>
      <c r="AO237" s="487">
        <f t="shared" si="59"/>
        <v>0</v>
      </c>
      <c r="AP237" s="487">
        <f t="shared" si="59"/>
        <v>0</v>
      </c>
      <c r="AQ237" s="487">
        <f t="shared" si="59"/>
        <v>0</v>
      </c>
      <c r="AR237" s="487">
        <f t="shared" si="59"/>
        <v>0</v>
      </c>
      <c r="AS237" s="487">
        <f t="shared" si="59"/>
        <v>0</v>
      </c>
      <c r="AT237" s="487">
        <f t="shared" si="59"/>
        <v>0</v>
      </c>
      <c r="AU237" s="493">
        <f t="shared" si="59"/>
        <v>0</v>
      </c>
      <c r="AV237" s="488" t="str">
        <f t="shared" si="62"/>
        <v/>
      </c>
      <c r="AW237" s="487" t="str">
        <f t="shared" si="62"/>
        <v/>
      </c>
      <c r="AX237" s="487">
        <f t="shared" si="62"/>
        <v>0</v>
      </c>
      <c r="AY237" s="487" t="str">
        <f t="shared" si="62"/>
        <v/>
      </c>
      <c r="AZ237" s="487">
        <f t="shared" si="62"/>
        <v>0</v>
      </c>
      <c r="BA237" s="487">
        <f t="shared" si="62"/>
        <v>0</v>
      </c>
      <c r="BB237" s="487" t="str">
        <f t="shared" si="62"/>
        <v/>
      </c>
      <c r="BC237" s="487">
        <f t="shared" si="62"/>
        <v>0</v>
      </c>
      <c r="BD237" s="487">
        <f t="shared" si="62"/>
        <v>0</v>
      </c>
      <c r="BE237" s="487" t="str">
        <f t="shared" si="62"/>
        <v/>
      </c>
      <c r="BF237" s="487" t="str">
        <f t="shared" si="62"/>
        <v/>
      </c>
      <c r="BG237" s="487" t="str">
        <f t="shared" si="60"/>
        <v/>
      </c>
      <c r="BH237" s="487" t="str">
        <f t="shared" si="60"/>
        <v/>
      </c>
      <c r="BI237" s="487" t="str">
        <f t="shared" si="60"/>
        <v/>
      </c>
      <c r="BJ237" s="487" t="str">
        <f t="shared" si="60"/>
        <v/>
      </c>
      <c r="BK237" s="489" t="str">
        <f t="shared" si="60"/>
        <v/>
      </c>
      <c r="BL237" s="495" t="str">
        <f t="shared" si="63"/>
        <v/>
      </c>
      <c r="BM237" s="487" t="str">
        <f t="shared" si="63"/>
        <v/>
      </c>
      <c r="BN237" s="487">
        <f t="shared" si="63"/>
        <v>0</v>
      </c>
      <c r="BO237" s="487" t="str">
        <f t="shared" si="63"/>
        <v/>
      </c>
      <c r="BP237" s="487">
        <f t="shared" si="63"/>
        <v>0</v>
      </c>
      <c r="BQ237" s="487">
        <f t="shared" si="63"/>
        <v>0</v>
      </c>
      <c r="BR237" s="487" t="str">
        <f t="shared" si="63"/>
        <v/>
      </c>
      <c r="BS237" s="487">
        <f t="shared" si="63"/>
        <v>0</v>
      </c>
      <c r="BT237" s="487">
        <f t="shared" si="63"/>
        <v>0</v>
      </c>
      <c r="BU237" s="487" t="str">
        <f t="shared" si="63"/>
        <v/>
      </c>
      <c r="BV237" s="487" t="str">
        <f t="shared" si="63"/>
        <v/>
      </c>
      <c r="BW237" s="487" t="str">
        <f t="shared" si="61"/>
        <v/>
      </c>
      <c r="BX237" s="487" t="str">
        <f t="shared" si="61"/>
        <v/>
      </c>
      <c r="BY237" s="487" t="str">
        <f t="shared" si="61"/>
        <v/>
      </c>
      <c r="BZ237" s="487" t="str">
        <f t="shared" si="61"/>
        <v/>
      </c>
      <c r="CA237" s="489" t="str">
        <f t="shared" si="61"/>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9"/>
        <v>0</v>
      </c>
      <c r="AG238" s="487">
        <f t="shared" si="59"/>
        <v>0</v>
      </c>
      <c r="AH238" s="487">
        <f t="shared" si="59"/>
        <v>-1</v>
      </c>
      <c r="AI238" s="487">
        <f t="shared" si="59"/>
        <v>0</v>
      </c>
      <c r="AJ238" s="487">
        <f t="shared" si="59"/>
        <v>-1</v>
      </c>
      <c r="AK238" s="487">
        <f t="shared" si="59"/>
        <v>-1</v>
      </c>
      <c r="AL238" s="487">
        <f t="shared" si="59"/>
        <v>0</v>
      </c>
      <c r="AM238" s="487">
        <f t="shared" si="59"/>
        <v>-1</v>
      </c>
      <c r="AN238" s="487">
        <f t="shared" si="59"/>
        <v>-1</v>
      </c>
      <c r="AO238" s="487">
        <f t="shared" si="59"/>
        <v>0</v>
      </c>
      <c r="AP238" s="487">
        <f t="shared" si="59"/>
        <v>0</v>
      </c>
      <c r="AQ238" s="487">
        <f t="shared" si="59"/>
        <v>0</v>
      </c>
      <c r="AR238" s="487">
        <f t="shared" si="59"/>
        <v>0</v>
      </c>
      <c r="AS238" s="487">
        <f t="shared" si="59"/>
        <v>0</v>
      </c>
      <c r="AT238" s="487">
        <f t="shared" si="59"/>
        <v>0</v>
      </c>
      <c r="AU238" s="493">
        <f t="shared" ref="AU238" si="64">AU237</f>
        <v>0</v>
      </c>
      <c r="AV238" s="488" t="str">
        <f t="shared" si="62"/>
        <v/>
      </c>
      <c r="AW238" s="487" t="str">
        <f t="shared" si="62"/>
        <v/>
      </c>
      <c r="AX238" s="487">
        <f t="shared" si="62"/>
        <v>0</v>
      </c>
      <c r="AY238" s="487" t="str">
        <f t="shared" si="62"/>
        <v/>
      </c>
      <c r="AZ238" s="487">
        <f t="shared" si="62"/>
        <v>0</v>
      </c>
      <c r="BA238" s="487">
        <f t="shared" si="62"/>
        <v>0</v>
      </c>
      <c r="BB238" s="487" t="str">
        <f t="shared" si="62"/>
        <v/>
      </c>
      <c r="BC238" s="487">
        <f t="shared" si="62"/>
        <v>0</v>
      </c>
      <c r="BD238" s="487">
        <f t="shared" si="62"/>
        <v>0</v>
      </c>
      <c r="BE238" s="487" t="str">
        <f t="shared" si="62"/>
        <v/>
      </c>
      <c r="BF238" s="487" t="str">
        <f t="shared" si="62"/>
        <v/>
      </c>
      <c r="BG238" s="487" t="str">
        <f t="shared" si="60"/>
        <v/>
      </c>
      <c r="BH238" s="487" t="str">
        <f t="shared" si="60"/>
        <v/>
      </c>
      <c r="BI238" s="487" t="str">
        <f t="shared" si="60"/>
        <v/>
      </c>
      <c r="BJ238" s="487" t="str">
        <f t="shared" si="60"/>
        <v/>
      </c>
      <c r="BK238" s="489" t="str">
        <f t="shared" si="60"/>
        <v/>
      </c>
      <c r="BL238" s="495" t="str">
        <f t="shared" si="63"/>
        <v/>
      </c>
      <c r="BM238" s="487" t="str">
        <f t="shared" si="63"/>
        <v/>
      </c>
      <c r="BN238" s="487">
        <f t="shared" si="63"/>
        <v>0</v>
      </c>
      <c r="BO238" s="487" t="str">
        <f t="shared" si="63"/>
        <v/>
      </c>
      <c r="BP238" s="487">
        <f t="shared" si="63"/>
        <v>0</v>
      </c>
      <c r="BQ238" s="487">
        <f t="shared" si="63"/>
        <v>0</v>
      </c>
      <c r="BR238" s="487" t="str">
        <f t="shared" si="63"/>
        <v/>
      </c>
      <c r="BS238" s="487">
        <f t="shared" si="63"/>
        <v>0</v>
      </c>
      <c r="BT238" s="487">
        <f t="shared" si="63"/>
        <v>0</v>
      </c>
      <c r="BU238" s="487" t="str">
        <f t="shared" si="63"/>
        <v/>
      </c>
      <c r="BV238" s="487" t="str">
        <f t="shared" si="63"/>
        <v/>
      </c>
      <c r="BW238" s="487" t="str">
        <f t="shared" si="61"/>
        <v/>
      </c>
      <c r="BX238" s="487" t="str">
        <f t="shared" si="61"/>
        <v/>
      </c>
      <c r="BY238" s="487" t="str">
        <f t="shared" si="61"/>
        <v/>
      </c>
      <c r="BZ238" s="487" t="str">
        <f t="shared" si="61"/>
        <v/>
      </c>
      <c r="CA238" s="489" t="str">
        <f t="shared" si="61"/>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5">AF238</f>
        <v>0</v>
      </c>
      <c r="AG239" s="487">
        <f t="shared" si="65"/>
        <v>0</v>
      </c>
      <c r="AH239" s="487">
        <f t="shared" si="65"/>
        <v>-1</v>
      </c>
      <c r="AI239" s="487">
        <f t="shared" si="65"/>
        <v>0</v>
      </c>
      <c r="AJ239" s="487">
        <f t="shared" si="65"/>
        <v>-1</v>
      </c>
      <c r="AK239" s="487">
        <f t="shared" si="65"/>
        <v>-1</v>
      </c>
      <c r="AL239" s="487">
        <f t="shared" si="65"/>
        <v>0</v>
      </c>
      <c r="AM239" s="487">
        <f t="shared" si="65"/>
        <v>-1</v>
      </c>
      <c r="AN239" s="487">
        <f t="shared" si="65"/>
        <v>-1</v>
      </c>
      <c r="AO239" s="487">
        <f t="shared" si="65"/>
        <v>0</v>
      </c>
      <c r="AP239" s="487">
        <f t="shared" si="65"/>
        <v>0</v>
      </c>
      <c r="AQ239" s="487">
        <f t="shared" si="65"/>
        <v>0</v>
      </c>
      <c r="AR239" s="487">
        <f t="shared" si="65"/>
        <v>0</v>
      </c>
      <c r="AS239" s="487">
        <f t="shared" si="65"/>
        <v>0</v>
      </c>
      <c r="AT239" s="487">
        <f t="shared" si="65"/>
        <v>0</v>
      </c>
      <c r="AU239" s="493">
        <f t="shared" si="65"/>
        <v>0</v>
      </c>
      <c r="AV239" s="488" t="str">
        <f t="shared" si="62"/>
        <v/>
      </c>
      <c r="AW239" s="487" t="str">
        <f t="shared" si="62"/>
        <v/>
      </c>
      <c r="AX239" s="487">
        <f t="shared" si="62"/>
        <v>0</v>
      </c>
      <c r="AY239" s="487" t="str">
        <f t="shared" si="62"/>
        <v/>
      </c>
      <c r="AZ239" s="487">
        <f t="shared" si="62"/>
        <v>0</v>
      </c>
      <c r="BA239" s="487">
        <f t="shared" si="62"/>
        <v>0</v>
      </c>
      <c r="BB239" s="487" t="str">
        <f t="shared" si="62"/>
        <v/>
      </c>
      <c r="BC239" s="487">
        <f t="shared" si="62"/>
        <v>0</v>
      </c>
      <c r="BD239" s="487">
        <f t="shared" si="62"/>
        <v>0</v>
      </c>
      <c r="BE239" s="487" t="str">
        <f t="shared" si="62"/>
        <v/>
      </c>
      <c r="BF239" s="487" t="str">
        <f t="shared" si="62"/>
        <v/>
      </c>
      <c r="BG239" s="487" t="str">
        <f t="shared" si="60"/>
        <v/>
      </c>
      <c r="BH239" s="487" t="str">
        <f t="shared" si="60"/>
        <v/>
      </c>
      <c r="BI239" s="487" t="str">
        <f t="shared" si="60"/>
        <v/>
      </c>
      <c r="BJ239" s="487" t="str">
        <f t="shared" si="60"/>
        <v/>
      </c>
      <c r="BK239" s="489" t="str">
        <f t="shared" si="60"/>
        <v/>
      </c>
      <c r="BL239" s="495" t="str">
        <f t="shared" si="63"/>
        <v/>
      </c>
      <c r="BM239" s="487" t="str">
        <f t="shared" si="63"/>
        <v/>
      </c>
      <c r="BN239" s="487">
        <f t="shared" si="63"/>
        <v>0</v>
      </c>
      <c r="BO239" s="487" t="str">
        <f t="shared" si="63"/>
        <v/>
      </c>
      <c r="BP239" s="487">
        <f t="shared" si="63"/>
        <v>0</v>
      </c>
      <c r="BQ239" s="487">
        <f t="shared" si="63"/>
        <v>0</v>
      </c>
      <c r="BR239" s="487" t="str">
        <f t="shared" si="63"/>
        <v/>
      </c>
      <c r="BS239" s="487">
        <f t="shared" si="63"/>
        <v>0</v>
      </c>
      <c r="BT239" s="487">
        <f t="shared" si="63"/>
        <v>0</v>
      </c>
      <c r="BU239" s="487" t="str">
        <f t="shared" si="63"/>
        <v/>
      </c>
      <c r="BV239" s="487" t="str">
        <f t="shared" si="63"/>
        <v/>
      </c>
      <c r="BW239" s="487" t="str">
        <f t="shared" si="61"/>
        <v/>
      </c>
      <c r="BX239" s="487" t="str">
        <f t="shared" si="61"/>
        <v/>
      </c>
      <c r="BY239" s="487" t="str">
        <f t="shared" si="61"/>
        <v/>
      </c>
      <c r="BZ239" s="487" t="str">
        <f t="shared" si="61"/>
        <v/>
      </c>
      <c r="CA239" s="489" t="str">
        <f t="shared" si="61"/>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5"/>
        <v>0</v>
      </c>
      <c r="AG240" s="487">
        <f t="shared" si="65"/>
        <v>0</v>
      </c>
      <c r="AH240" s="487">
        <f t="shared" si="65"/>
        <v>-1</v>
      </c>
      <c r="AI240" s="487">
        <f t="shared" si="65"/>
        <v>0</v>
      </c>
      <c r="AJ240" s="487">
        <f t="shared" si="65"/>
        <v>-1</v>
      </c>
      <c r="AK240" s="487">
        <f t="shared" si="65"/>
        <v>-1</v>
      </c>
      <c r="AL240" s="487">
        <f t="shared" si="65"/>
        <v>0</v>
      </c>
      <c r="AM240" s="487">
        <f t="shared" si="65"/>
        <v>-1</v>
      </c>
      <c r="AN240" s="487">
        <f t="shared" si="65"/>
        <v>-1</v>
      </c>
      <c r="AO240" s="487">
        <f t="shared" si="65"/>
        <v>0</v>
      </c>
      <c r="AP240" s="487">
        <f t="shared" si="65"/>
        <v>0</v>
      </c>
      <c r="AQ240" s="487">
        <f t="shared" si="65"/>
        <v>0</v>
      </c>
      <c r="AR240" s="487">
        <f t="shared" si="65"/>
        <v>0</v>
      </c>
      <c r="AS240" s="487">
        <f t="shared" si="65"/>
        <v>0</v>
      </c>
      <c r="AT240" s="487">
        <f t="shared" si="65"/>
        <v>0</v>
      </c>
      <c r="AU240" s="493">
        <f t="shared" si="65"/>
        <v>0</v>
      </c>
      <c r="AV240" s="488" t="str">
        <f t="shared" si="62"/>
        <v/>
      </c>
      <c r="AW240" s="487" t="str">
        <f t="shared" si="62"/>
        <v/>
      </c>
      <c r="AX240" s="487">
        <f t="shared" si="62"/>
        <v>0</v>
      </c>
      <c r="AY240" s="487" t="str">
        <f t="shared" si="62"/>
        <v/>
      </c>
      <c r="AZ240" s="487">
        <f t="shared" si="62"/>
        <v>0</v>
      </c>
      <c r="BA240" s="487">
        <f t="shared" si="62"/>
        <v>0</v>
      </c>
      <c r="BB240" s="487" t="str">
        <f t="shared" si="62"/>
        <v/>
      </c>
      <c r="BC240" s="487">
        <f t="shared" si="62"/>
        <v>0</v>
      </c>
      <c r="BD240" s="487">
        <f t="shared" si="62"/>
        <v>0</v>
      </c>
      <c r="BE240" s="487" t="str">
        <f t="shared" si="62"/>
        <v/>
      </c>
      <c r="BF240" s="487" t="str">
        <f t="shared" si="62"/>
        <v/>
      </c>
      <c r="BG240" s="487" t="str">
        <f t="shared" si="60"/>
        <v/>
      </c>
      <c r="BH240" s="487" t="str">
        <f t="shared" si="60"/>
        <v/>
      </c>
      <c r="BI240" s="487" t="str">
        <f t="shared" si="60"/>
        <v/>
      </c>
      <c r="BJ240" s="487" t="str">
        <f t="shared" si="60"/>
        <v/>
      </c>
      <c r="BK240" s="489" t="str">
        <f t="shared" si="60"/>
        <v/>
      </c>
      <c r="BL240" s="495" t="str">
        <f t="shared" si="63"/>
        <v/>
      </c>
      <c r="BM240" s="487" t="str">
        <f t="shared" si="63"/>
        <v/>
      </c>
      <c r="BN240" s="487">
        <f t="shared" si="63"/>
        <v>0</v>
      </c>
      <c r="BO240" s="487" t="str">
        <f t="shared" si="63"/>
        <v/>
      </c>
      <c r="BP240" s="487">
        <f t="shared" si="63"/>
        <v>0</v>
      </c>
      <c r="BQ240" s="487">
        <f t="shared" si="63"/>
        <v>0</v>
      </c>
      <c r="BR240" s="487" t="str">
        <f t="shared" si="63"/>
        <v/>
      </c>
      <c r="BS240" s="487">
        <f t="shared" si="63"/>
        <v>0</v>
      </c>
      <c r="BT240" s="487">
        <f t="shared" si="63"/>
        <v>0</v>
      </c>
      <c r="BU240" s="487" t="str">
        <f t="shared" si="63"/>
        <v/>
      </c>
      <c r="BV240" s="487" t="str">
        <f t="shared" si="63"/>
        <v/>
      </c>
      <c r="BW240" s="487" t="str">
        <f t="shared" si="61"/>
        <v/>
      </c>
      <c r="BX240" s="487" t="str">
        <f t="shared" si="61"/>
        <v/>
      </c>
      <c r="BY240" s="487" t="str">
        <f t="shared" si="61"/>
        <v/>
      </c>
      <c r="BZ240" s="487" t="str">
        <f t="shared" si="61"/>
        <v/>
      </c>
      <c r="CA240" s="489" t="str">
        <f t="shared" si="61"/>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5"/>
        <v>0</v>
      </c>
      <c r="AG241" s="487">
        <f t="shared" si="65"/>
        <v>0</v>
      </c>
      <c r="AH241" s="487">
        <f t="shared" si="65"/>
        <v>-1</v>
      </c>
      <c r="AI241" s="487">
        <f t="shared" si="65"/>
        <v>0</v>
      </c>
      <c r="AJ241" s="487">
        <f t="shared" si="65"/>
        <v>-1</v>
      </c>
      <c r="AK241" s="487">
        <f t="shared" si="65"/>
        <v>-1</v>
      </c>
      <c r="AL241" s="487">
        <f t="shared" si="65"/>
        <v>0</v>
      </c>
      <c r="AM241" s="487">
        <f t="shared" si="65"/>
        <v>-1</v>
      </c>
      <c r="AN241" s="487">
        <f t="shared" si="65"/>
        <v>-1</v>
      </c>
      <c r="AO241" s="487">
        <f t="shared" si="65"/>
        <v>0</v>
      </c>
      <c r="AP241" s="487">
        <f t="shared" si="65"/>
        <v>0</v>
      </c>
      <c r="AQ241" s="487">
        <f t="shared" si="65"/>
        <v>0</v>
      </c>
      <c r="AR241" s="487">
        <f t="shared" si="65"/>
        <v>0</v>
      </c>
      <c r="AS241" s="487">
        <f t="shared" si="65"/>
        <v>0</v>
      </c>
      <c r="AT241" s="487">
        <f t="shared" si="65"/>
        <v>0</v>
      </c>
      <c r="AU241" s="493">
        <f t="shared" si="65"/>
        <v>0</v>
      </c>
      <c r="AV241" s="488" t="str">
        <f t="shared" si="62"/>
        <v/>
      </c>
      <c r="AW241" s="487" t="str">
        <f t="shared" si="62"/>
        <v/>
      </c>
      <c r="AX241" s="487">
        <f t="shared" si="62"/>
        <v>0</v>
      </c>
      <c r="AY241" s="487" t="str">
        <f t="shared" si="62"/>
        <v/>
      </c>
      <c r="AZ241" s="487">
        <f t="shared" si="62"/>
        <v>0</v>
      </c>
      <c r="BA241" s="487">
        <f t="shared" si="62"/>
        <v>0</v>
      </c>
      <c r="BB241" s="487" t="str">
        <f t="shared" si="62"/>
        <v/>
      </c>
      <c r="BC241" s="487">
        <f t="shared" si="62"/>
        <v>0</v>
      </c>
      <c r="BD241" s="487">
        <f t="shared" si="62"/>
        <v>0</v>
      </c>
      <c r="BE241" s="487" t="str">
        <f t="shared" si="62"/>
        <v/>
      </c>
      <c r="BF241" s="487" t="str">
        <f t="shared" si="62"/>
        <v/>
      </c>
      <c r="BG241" s="487" t="str">
        <f t="shared" si="60"/>
        <v/>
      </c>
      <c r="BH241" s="487" t="str">
        <f t="shared" si="60"/>
        <v/>
      </c>
      <c r="BI241" s="487" t="str">
        <f t="shared" si="60"/>
        <v/>
      </c>
      <c r="BJ241" s="487" t="str">
        <f t="shared" si="60"/>
        <v/>
      </c>
      <c r="BK241" s="489" t="str">
        <f t="shared" si="60"/>
        <v/>
      </c>
      <c r="BL241" s="495" t="str">
        <f t="shared" si="63"/>
        <v/>
      </c>
      <c r="BM241" s="487" t="str">
        <f t="shared" si="63"/>
        <v/>
      </c>
      <c r="BN241" s="487">
        <f t="shared" si="63"/>
        <v>0</v>
      </c>
      <c r="BO241" s="487" t="str">
        <f t="shared" si="63"/>
        <v/>
      </c>
      <c r="BP241" s="487">
        <f t="shared" si="63"/>
        <v>0</v>
      </c>
      <c r="BQ241" s="487">
        <f t="shared" si="63"/>
        <v>0</v>
      </c>
      <c r="BR241" s="487" t="str">
        <f t="shared" si="63"/>
        <v/>
      </c>
      <c r="BS241" s="487">
        <f t="shared" si="63"/>
        <v>0</v>
      </c>
      <c r="BT241" s="487">
        <f t="shared" si="63"/>
        <v>0</v>
      </c>
      <c r="BU241" s="487" t="str">
        <f t="shared" si="63"/>
        <v/>
      </c>
      <c r="BV241" s="487" t="str">
        <f t="shared" si="63"/>
        <v/>
      </c>
      <c r="BW241" s="487" t="str">
        <f t="shared" si="61"/>
        <v/>
      </c>
      <c r="BX241" s="487" t="str">
        <f t="shared" si="61"/>
        <v/>
      </c>
      <c r="BY241" s="487" t="str">
        <f t="shared" si="61"/>
        <v/>
      </c>
      <c r="BZ241" s="487" t="str">
        <f t="shared" si="61"/>
        <v/>
      </c>
      <c r="CA241" s="489" t="str">
        <f t="shared" si="61"/>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5"/>
        <v>0</v>
      </c>
      <c r="AG242" s="487">
        <f t="shared" si="65"/>
        <v>0</v>
      </c>
      <c r="AH242" s="487">
        <f t="shared" si="65"/>
        <v>-1</v>
      </c>
      <c r="AI242" s="487">
        <f t="shared" si="65"/>
        <v>0</v>
      </c>
      <c r="AJ242" s="487">
        <f t="shared" si="65"/>
        <v>-1</v>
      </c>
      <c r="AK242" s="487">
        <f t="shared" si="65"/>
        <v>-1</v>
      </c>
      <c r="AL242" s="487">
        <f t="shared" si="65"/>
        <v>0</v>
      </c>
      <c r="AM242" s="487">
        <f t="shared" si="65"/>
        <v>-1</v>
      </c>
      <c r="AN242" s="487">
        <f t="shared" si="65"/>
        <v>-1</v>
      </c>
      <c r="AO242" s="487">
        <f t="shared" si="65"/>
        <v>0</v>
      </c>
      <c r="AP242" s="487">
        <f t="shared" si="65"/>
        <v>0</v>
      </c>
      <c r="AQ242" s="487">
        <f t="shared" si="65"/>
        <v>0</v>
      </c>
      <c r="AR242" s="487">
        <f t="shared" si="65"/>
        <v>0</v>
      </c>
      <c r="AS242" s="487">
        <f t="shared" si="65"/>
        <v>0</v>
      </c>
      <c r="AT242" s="487">
        <f t="shared" si="65"/>
        <v>0</v>
      </c>
      <c r="AU242" s="493">
        <f t="shared" si="65"/>
        <v>0</v>
      </c>
      <c r="AV242" s="488" t="str">
        <f t="shared" si="62"/>
        <v/>
      </c>
      <c r="AW242" s="487" t="str">
        <f t="shared" si="62"/>
        <v/>
      </c>
      <c r="AX242" s="487">
        <f t="shared" si="62"/>
        <v>0</v>
      </c>
      <c r="AY242" s="487" t="str">
        <f t="shared" si="62"/>
        <v/>
      </c>
      <c r="AZ242" s="487">
        <f t="shared" si="62"/>
        <v>0</v>
      </c>
      <c r="BA242" s="487">
        <f t="shared" si="62"/>
        <v>0</v>
      </c>
      <c r="BB242" s="487" t="str">
        <f t="shared" si="62"/>
        <v/>
      </c>
      <c r="BC242" s="487">
        <f t="shared" si="62"/>
        <v>0</v>
      </c>
      <c r="BD242" s="487">
        <f t="shared" si="62"/>
        <v>0</v>
      </c>
      <c r="BE242" s="487" t="str">
        <f t="shared" si="62"/>
        <v/>
      </c>
      <c r="BF242" s="487" t="str">
        <f t="shared" si="62"/>
        <v/>
      </c>
      <c r="BG242" s="487" t="str">
        <f t="shared" si="60"/>
        <v/>
      </c>
      <c r="BH242" s="487" t="str">
        <f t="shared" si="60"/>
        <v/>
      </c>
      <c r="BI242" s="487" t="str">
        <f t="shared" si="60"/>
        <v/>
      </c>
      <c r="BJ242" s="487" t="str">
        <f t="shared" si="60"/>
        <v/>
      </c>
      <c r="BK242" s="489" t="str">
        <f t="shared" si="60"/>
        <v/>
      </c>
      <c r="BL242" s="495" t="str">
        <f t="shared" si="63"/>
        <v/>
      </c>
      <c r="BM242" s="487" t="str">
        <f t="shared" si="63"/>
        <v/>
      </c>
      <c r="BN242" s="487">
        <f t="shared" si="63"/>
        <v>0</v>
      </c>
      <c r="BO242" s="487" t="str">
        <f t="shared" si="63"/>
        <v/>
      </c>
      <c r="BP242" s="487">
        <f t="shared" si="63"/>
        <v>0</v>
      </c>
      <c r="BQ242" s="487">
        <f t="shared" si="63"/>
        <v>0</v>
      </c>
      <c r="BR242" s="487" t="str">
        <f t="shared" si="63"/>
        <v/>
      </c>
      <c r="BS242" s="487">
        <f t="shared" si="63"/>
        <v>0</v>
      </c>
      <c r="BT242" s="487">
        <f t="shared" si="63"/>
        <v>0</v>
      </c>
      <c r="BU242" s="487" t="str">
        <f t="shared" si="63"/>
        <v/>
      </c>
      <c r="BV242" s="487" t="str">
        <f t="shared" si="63"/>
        <v/>
      </c>
      <c r="BW242" s="487" t="str">
        <f t="shared" si="61"/>
        <v/>
      </c>
      <c r="BX242" s="487" t="str">
        <f t="shared" si="61"/>
        <v/>
      </c>
      <c r="BY242" s="487" t="str">
        <f t="shared" si="61"/>
        <v/>
      </c>
      <c r="BZ242" s="487" t="str">
        <f t="shared" si="61"/>
        <v/>
      </c>
      <c r="CA242" s="489" t="str">
        <f t="shared" si="61"/>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5"/>
        <v>0</v>
      </c>
      <c r="AG243" s="487">
        <f t="shared" si="65"/>
        <v>0</v>
      </c>
      <c r="AH243" s="487">
        <f t="shared" si="65"/>
        <v>-1</v>
      </c>
      <c r="AI243" s="487">
        <f t="shared" si="65"/>
        <v>0</v>
      </c>
      <c r="AJ243" s="487">
        <f t="shared" si="65"/>
        <v>-1</v>
      </c>
      <c r="AK243" s="487">
        <f t="shared" si="65"/>
        <v>-1</v>
      </c>
      <c r="AL243" s="487">
        <f t="shared" si="65"/>
        <v>0</v>
      </c>
      <c r="AM243" s="487">
        <f t="shared" si="65"/>
        <v>-1</v>
      </c>
      <c r="AN243" s="487">
        <f t="shared" si="65"/>
        <v>-1</v>
      </c>
      <c r="AO243" s="487">
        <f t="shared" si="65"/>
        <v>0</v>
      </c>
      <c r="AP243" s="487">
        <f t="shared" si="65"/>
        <v>0</v>
      </c>
      <c r="AQ243" s="487">
        <f t="shared" si="65"/>
        <v>0</v>
      </c>
      <c r="AR243" s="487">
        <f t="shared" si="65"/>
        <v>0</v>
      </c>
      <c r="AS243" s="487">
        <f t="shared" si="65"/>
        <v>0</v>
      </c>
      <c r="AT243" s="487">
        <f t="shared" si="65"/>
        <v>0</v>
      </c>
      <c r="AU243" s="493">
        <f t="shared" si="65"/>
        <v>0</v>
      </c>
      <c r="AV243" s="488" t="str">
        <f t="shared" si="62"/>
        <v/>
      </c>
      <c r="AW243" s="487" t="str">
        <f t="shared" si="62"/>
        <v/>
      </c>
      <c r="AX243" s="487">
        <f t="shared" si="62"/>
        <v>0</v>
      </c>
      <c r="AY243" s="487" t="str">
        <f t="shared" si="62"/>
        <v/>
      </c>
      <c r="AZ243" s="487">
        <f t="shared" si="62"/>
        <v>0</v>
      </c>
      <c r="BA243" s="487">
        <f t="shared" si="62"/>
        <v>0</v>
      </c>
      <c r="BB243" s="487" t="str">
        <f t="shared" si="62"/>
        <v/>
      </c>
      <c r="BC243" s="487">
        <f t="shared" si="62"/>
        <v>0</v>
      </c>
      <c r="BD243" s="487">
        <f t="shared" si="62"/>
        <v>0</v>
      </c>
      <c r="BE243" s="487" t="str">
        <f t="shared" si="62"/>
        <v/>
      </c>
      <c r="BF243" s="487" t="str">
        <f t="shared" si="62"/>
        <v/>
      </c>
      <c r="BG243" s="487" t="str">
        <f t="shared" si="60"/>
        <v/>
      </c>
      <c r="BH243" s="487" t="str">
        <f t="shared" si="60"/>
        <v/>
      </c>
      <c r="BI243" s="487" t="str">
        <f t="shared" si="60"/>
        <v/>
      </c>
      <c r="BJ243" s="487" t="str">
        <f t="shared" si="60"/>
        <v/>
      </c>
      <c r="BK243" s="489" t="str">
        <f t="shared" si="60"/>
        <v/>
      </c>
      <c r="BL243" s="495" t="str">
        <f t="shared" si="63"/>
        <v/>
      </c>
      <c r="BM243" s="487" t="str">
        <f t="shared" si="63"/>
        <v/>
      </c>
      <c r="BN243" s="487">
        <f t="shared" si="63"/>
        <v>0</v>
      </c>
      <c r="BO243" s="487" t="str">
        <f t="shared" si="63"/>
        <v/>
      </c>
      <c r="BP243" s="487">
        <f t="shared" si="63"/>
        <v>0</v>
      </c>
      <c r="BQ243" s="487">
        <f t="shared" si="63"/>
        <v>0</v>
      </c>
      <c r="BR243" s="487" t="str">
        <f t="shared" si="63"/>
        <v/>
      </c>
      <c r="BS243" s="487">
        <f t="shared" si="63"/>
        <v>0</v>
      </c>
      <c r="BT243" s="487">
        <f t="shared" si="63"/>
        <v>0</v>
      </c>
      <c r="BU243" s="487" t="str">
        <f t="shared" si="63"/>
        <v/>
      </c>
      <c r="BV243" s="487" t="str">
        <f t="shared" si="63"/>
        <v/>
      </c>
      <c r="BW243" s="487" t="str">
        <f t="shared" si="61"/>
        <v/>
      </c>
      <c r="BX243" s="487" t="str">
        <f t="shared" si="61"/>
        <v/>
      </c>
      <c r="BY243" s="487" t="str">
        <f t="shared" si="61"/>
        <v/>
      </c>
      <c r="BZ243" s="487" t="str">
        <f t="shared" si="61"/>
        <v/>
      </c>
      <c r="CA243" s="489" t="str">
        <f t="shared" si="61"/>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5"/>
        <v>0</v>
      </c>
      <c r="AG244" s="487">
        <f t="shared" si="65"/>
        <v>0</v>
      </c>
      <c r="AH244" s="487">
        <f t="shared" si="65"/>
        <v>-1</v>
      </c>
      <c r="AI244" s="487">
        <f t="shared" si="65"/>
        <v>0</v>
      </c>
      <c r="AJ244" s="487">
        <f t="shared" si="65"/>
        <v>-1</v>
      </c>
      <c r="AK244" s="487">
        <f t="shared" si="65"/>
        <v>-1</v>
      </c>
      <c r="AL244" s="487">
        <f t="shared" si="65"/>
        <v>0</v>
      </c>
      <c r="AM244" s="487">
        <f t="shared" si="65"/>
        <v>-1</v>
      </c>
      <c r="AN244" s="487">
        <f t="shared" si="65"/>
        <v>-1</v>
      </c>
      <c r="AO244" s="487">
        <f t="shared" si="65"/>
        <v>0</v>
      </c>
      <c r="AP244" s="487">
        <f t="shared" si="65"/>
        <v>0</v>
      </c>
      <c r="AQ244" s="487">
        <f t="shared" si="65"/>
        <v>0</v>
      </c>
      <c r="AR244" s="487">
        <f t="shared" si="65"/>
        <v>0</v>
      </c>
      <c r="AS244" s="487">
        <f t="shared" si="65"/>
        <v>0</v>
      </c>
      <c r="AT244" s="487">
        <f t="shared" si="65"/>
        <v>0</v>
      </c>
      <c r="AU244" s="493">
        <f t="shared" si="65"/>
        <v>0</v>
      </c>
      <c r="AV244" s="488" t="str">
        <f t="shared" si="62"/>
        <v/>
      </c>
      <c r="AW244" s="487" t="str">
        <f t="shared" si="62"/>
        <v/>
      </c>
      <c r="AX244" s="487">
        <f t="shared" si="62"/>
        <v>0</v>
      </c>
      <c r="AY244" s="487" t="str">
        <f t="shared" si="62"/>
        <v/>
      </c>
      <c r="AZ244" s="487">
        <f t="shared" si="62"/>
        <v>0</v>
      </c>
      <c r="BA244" s="487">
        <f t="shared" si="62"/>
        <v>0</v>
      </c>
      <c r="BB244" s="487" t="str">
        <f t="shared" si="62"/>
        <v/>
      </c>
      <c r="BC244" s="487">
        <f t="shared" si="62"/>
        <v>0</v>
      </c>
      <c r="BD244" s="487">
        <f t="shared" si="62"/>
        <v>0</v>
      </c>
      <c r="BE244" s="487" t="str">
        <f t="shared" si="62"/>
        <v/>
      </c>
      <c r="BF244" s="487" t="str">
        <f t="shared" si="62"/>
        <v/>
      </c>
      <c r="BG244" s="487" t="str">
        <f t="shared" si="60"/>
        <v/>
      </c>
      <c r="BH244" s="487" t="str">
        <f t="shared" si="60"/>
        <v/>
      </c>
      <c r="BI244" s="487" t="str">
        <f t="shared" si="60"/>
        <v/>
      </c>
      <c r="BJ244" s="487" t="str">
        <f t="shared" si="60"/>
        <v/>
      </c>
      <c r="BK244" s="489" t="str">
        <f t="shared" si="60"/>
        <v/>
      </c>
      <c r="BL244" s="495" t="str">
        <f t="shared" si="63"/>
        <v/>
      </c>
      <c r="BM244" s="487" t="str">
        <f t="shared" si="63"/>
        <v/>
      </c>
      <c r="BN244" s="487">
        <f t="shared" si="63"/>
        <v>0</v>
      </c>
      <c r="BO244" s="487" t="str">
        <f t="shared" si="63"/>
        <v/>
      </c>
      <c r="BP244" s="487">
        <f t="shared" si="63"/>
        <v>0</v>
      </c>
      <c r="BQ244" s="487">
        <f t="shared" si="63"/>
        <v>0</v>
      </c>
      <c r="BR244" s="487" t="str">
        <f t="shared" si="63"/>
        <v/>
      </c>
      <c r="BS244" s="487">
        <f t="shared" si="63"/>
        <v>0</v>
      </c>
      <c r="BT244" s="487">
        <f t="shared" si="63"/>
        <v>0</v>
      </c>
      <c r="BU244" s="487" t="str">
        <f t="shared" si="63"/>
        <v/>
      </c>
      <c r="BV244" s="487" t="str">
        <f t="shared" si="63"/>
        <v/>
      </c>
      <c r="BW244" s="487" t="str">
        <f t="shared" si="61"/>
        <v/>
      </c>
      <c r="BX244" s="487" t="str">
        <f t="shared" si="61"/>
        <v/>
      </c>
      <c r="BY244" s="487" t="str">
        <f t="shared" si="61"/>
        <v/>
      </c>
      <c r="BZ244" s="487" t="str">
        <f t="shared" si="61"/>
        <v/>
      </c>
      <c r="CA244" s="489" t="str">
        <f t="shared" si="61"/>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5"/>
        <v>0</v>
      </c>
      <c r="AG245" s="487">
        <f t="shared" si="65"/>
        <v>0</v>
      </c>
      <c r="AH245" s="487">
        <f t="shared" si="65"/>
        <v>-1</v>
      </c>
      <c r="AI245" s="487">
        <f t="shared" si="65"/>
        <v>0</v>
      </c>
      <c r="AJ245" s="487">
        <f t="shared" si="65"/>
        <v>-1</v>
      </c>
      <c r="AK245" s="487">
        <f t="shared" si="65"/>
        <v>-1</v>
      </c>
      <c r="AL245" s="487">
        <f t="shared" si="65"/>
        <v>0</v>
      </c>
      <c r="AM245" s="487">
        <f t="shared" si="65"/>
        <v>-1</v>
      </c>
      <c r="AN245" s="487">
        <f t="shared" si="65"/>
        <v>-1</v>
      </c>
      <c r="AO245" s="487">
        <f t="shared" si="65"/>
        <v>0</v>
      </c>
      <c r="AP245" s="487">
        <f t="shared" si="65"/>
        <v>0</v>
      </c>
      <c r="AQ245" s="487">
        <f t="shared" si="65"/>
        <v>0</v>
      </c>
      <c r="AR245" s="487">
        <f t="shared" si="65"/>
        <v>0</v>
      </c>
      <c r="AS245" s="487">
        <f t="shared" si="65"/>
        <v>0</v>
      </c>
      <c r="AT245" s="487">
        <f t="shared" si="65"/>
        <v>0</v>
      </c>
      <c r="AU245" s="493">
        <f t="shared" si="65"/>
        <v>0</v>
      </c>
      <c r="AV245" s="488" t="str">
        <f t="shared" si="62"/>
        <v/>
      </c>
      <c r="AW245" s="487" t="str">
        <f t="shared" si="62"/>
        <v/>
      </c>
      <c r="AX245" s="487">
        <f t="shared" si="62"/>
        <v>0</v>
      </c>
      <c r="AY245" s="487" t="str">
        <f t="shared" si="62"/>
        <v/>
      </c>
      <c r="AZ245" s="487">
        <f t="shared" si="62"/>
        <v>0</v>
      </c>
      <c r="BA245" s="487">
        <f t="shared" si="62"/>
        <v>0</v>
      </c>
      <c r="BB245" s="487" t="str">
        <f t="shared" si="62"/>
        <v/>
      </c>
      <c r="BC245" s="487">
        <f t="shared" si="62"/>
        <v>0</v>
      </c>
      <c r="BD245" s="487">
        <f t="shared" si="62"/>
        <v>0</v>
      </c>
      <c r="BE245" s="487" t="str">
        <f t="shared" si="62"/>
        <v/>
      </c>
      <c r="BF245" s="487" t="str">
        <f t="shared" si="62"/>
        <v/>
      </c>
      <c r="BG245" s="487" t="str">
        <f t="shared" si="60"/>
        <v/>
      </c>
      <c r="BH245" s="487" t="str">
        <f t="shared" si="60"/>
        <v/>
      </c>
      <c r="BI245" s="487" t="str">
        <f t="shared" si="60"/>
        <v/>
      </c>
      <c r="BJ245" s="487" t="str">
        <f t="shared" si="60"/>
        <v/>
      </c>
      <c r="BK245" s="489" t="str">
        <f t="shared" si="60"/>
        <v/>
      </c>
      <c r="BL245" s="495" t="str">
        <f t="shared" si="63"/>
        <v/>
      </c>
      <c r="BM245" s="487" t="str">
        <f t="shared" si="63"/>
        <v/>
      </c>
      <c r="BN245" s="487">
        <f t="shared" si="63"/>
        <v>0</v>
      </c>
      <c r="BO245" s="487" t="str">
        <f t="shared" si="63"/>
        <v/>
      </c>
      <c r="BP245" s="487">
        <f t="shared" si="63"/>
        <v>0</v>
      </c>
      <c r="BQ245" s="487">
        <f t="shared" si="63"/>
        <v>0</v>
      </c>
      <c r="BR245" s="487" t="str">
        <f t="shared" si="63"/>
        <v/>
      </c>
      <c r="BS245" s="487">
        <f t="shared" si="63"/>
        <v>0</v>
      </c>
      <c r="BT245" s="487">
        <f t="shared" si="63"/>
        <v>0</v>
      </c>
      <c r="BU245" s="487" t="str">
        <f t="shared" si="63"/>
        <v/>
      </c>
      <c r="BV245" s="487" t="str">
        <f t="shared" si="63"/>
        <v/>
      </c>
      <c r="BW245" s="487" t="str">
        <f t="shared" si="61"/>
        <v/>
      </c>
      <c r="BX245" s="487" t="str">
        <f t="shared" si="61"/>
        <v/>
      </c>
      <c r="BY245" s="487" t="str">
        <f t="shared" si="61"/>
        <v/>
      </c>
      <c r="BZ245" s="487" t="str">
        <f t="shared" si="61"/>
        <v/>
      </c>
      <c r="CA245" s="489" t="str">
        <f t="shared" si="61"/>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5"/>
        <v>0</v>
      </c>
      <c r="AG246" s="487">
        <f t="shared" si="65"/>
        <v>0</v>
      </c>
      <c r="AH246" s="487">
        <f t="shared" si="65"/>
        <v>-1</v>
      </c>
      <c r="AI246" s="487">
        <f t="shared" si="65"/>
        <v>0</v>
      </c>
      <c r="AJ246" s="487">
        <f t="shared" si="65"/>
        <v>-1</v>
      </c>
      <c r="AK246" s="487">
        <f t="shared" si="65"/>
        <v>-1</v>
      </c>
      <c r="AL246" s="487">
        <f t="shared" si="65"/>
        <v>0</v>
      </c>
      <c r="AM246" s="487">
        <f t="shared" si="65"/>
        <v>-1</v>
      </c>
      <c r="AN246" s="487">
        <f t="shared" si="65"/>
        <v>-1</v>
      </c>
      <c r="AO246" s="487">
        <f t="shared" si="65"/>
        <v>0</v>
      </c>
      <c r="AP246" s="487">
        <f t="shared" si="65"/>
        <v>0</v>
      </c>
      <c r="AQ246" s="487">
        <f t="shared" si="65"/>
        <v>0</v>
      </c>
      <c r="AR246" s="487">
        <f t="shared" si="65"/>
        <v>0</v>
      </c>
      <c r="AS246" s="487">
        <f t="shared" si="65"/>
        <v>0</v>
      </c>
      <c r="AT246" s="487">
        <f t="shared" si="65"/>
        <v>0</v>
      </c>
      <c r="AU246" s="493">
        <f t="shared" si="65"/>
        <v>0</v>
      </c>
      <c r="AV246" s="488" t="str">
        <f t="shared" si="62"/>
        <v/>
      </c>
      <c r="AW246" s="487" t="str">
        <f t="shared" si="62"/>
        <v/>
      </c>
      <c r="AX246" s="487">
        <f t="shared" si="62"/>
        <v>0</v>
      </c>
      <c r="AY246" s="487" t="str">
        <f t="shared" si="62"/>
        <v/>
      </c>
      <c r="AZ246" s="487">
        <f t="shared" si="62"/>
        <v>0</v>
      </c>
      <c r="BA246" s="487">
        <f t="shared" si="62"/>
        <v>0</v>
      </c>
      <c r="BB246" s="487" t="str">
        <f t="shared" si="62"/>
        <v/>
      </c>
      <c r="BC246" s="487">
        <f t="shared" si="62"/>
        <v>0</v>
      </c>
      <c r="BD246" s="487">
        <f t="shared" si="62"/>
        <v>0</v>
      </c>
      <c r="BE246" s="487" t="str">
        <f t="shared" si="62"/>
        <v/>
      </c>
      <c r="BF246" s="487" t="str">
        <f t="shared" si="62"/>
        <v/>
      </c>
      <c r="BG246" s="487" t="str">
        <f t="shared" si="60"/>
        <v/>
      </c>
      <c r="BH246" s="487" t="str">
        <f t="shared" si="60"/>
        <v/>
      </c>
      <c r="BI246" s="487" t="str">
        <f t="shared" si="60"/>
        <v/>
      </c>
      <c r="BJ246" s="487" t="str">
        <f t="shared" si="60"/>
        <v/>
      </c>
      <c r="BK246" s="489" t="str">
        <f t="shared" si="60"/>
        <v/>
      </c>
      <c r="BL246" s="495" t="str">
        <f t="shared" si="63"/>
        <v/>
      </c>
      <c r="BM246" s="487" t="str">
        <f t="shared" si="63"/>
        <v/>
      </c>
      <c r="BN246" s="487">
        <f t="shared" si="63"/>
        <v>0</v>
      </c>
      <c r="BO246" s="487" t="str">
        <f t="shared" si="63"/>
        <v/>
      </c>
      <c r="BP246" s="487">
        <f t="shared" si="63"/>
        <v>0</v>
      </c>
      <c r="BQ246" s="487">
        <f t="shared" si="63"/>
        <v>0</v>
      </c>
      <c r="BR246" s="487" t="str">
        <f t="shared" si="63"/>
        <v/>
      </c>
      <c r="BS246" s="487">
        <f t="shared" si="63"/>
        <v>0</v>
      </c>
      <c r="BT246" s="487">
        <f t="shared" si="63"/>
        <v>0</v>
      </c>
      <c r="BU246" s="487" t="str">
        <f t="shared" si="63"/>
        <v/>
      </c>
      <c r="BV246" s="487" t="str">
        <f t="shared" si="63"/>
        <v/>
      </c>
      <c r="BW246" s="487" t="str">
        <f t="shared" si="61"/>
        <v/>
      </c>
      <c r="BX246" s="487" t="str">
        <f t="shared" si="61"/>
        <v/>
      </c>
      <c r="BY246" s="487" t="str">
        <f t="shared" si="61"/>
        <v/>
      </c>
      <c r="BZ246" s="487" t="str">
        <f t="shared" si="61"/>
        <v/>
      </c>
      <c r="CA246" s="489" t="str">
        <f t="shared" si="61"/>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5"/>
        <v>0</v>
      </c>
      <c r="AG247" s="487">
        <f t="shared" si="65"/>
        <v>0</v>
      </c>
      <c r="AH247" s="487">
        <f t="shared" si="65"/>
        <v>-1</v>
      </c>
      <c r="AI247" s="487">
        <f t="shared" si="65"/>
        <v>0</v>
      </c>
      <c r="AJ247" s="487">
        <f t="shared" si="65"/>
        <v>-1</v>
      </c>
      <c r="AK247" s="487">
        <f t="shared" si="65"/>
        <v>-1</v>
      </c>
      <c r="AL247" s="487">
        <f t="shared" si="65"/>
        <v>0</v>
      </c>
      <c r="AM247" s="487">
        <f t="shared" si="65"/>
        <v>-1</v>
      </c>
      <c r="AN247" s="487">
        <f t="shared" si="65"/>
        <v>-1</v>
      </c>
      <c r="AO247" s="487">
        <f t="shared" si="65"/>
        <v>0</v>
      </c>
      <c r="AP247" s="487">
        <f t="shared" si="65"/>
        <v>0</v>
      </c>
      <c r="AQ247" s="487">
        <f t="shared" si="65"/>
        <v>0</v>
      </c>
      <c r="AR247" s="487">
        <f t="shared" si="65"/>
        <v>0</v>
      </c>
      <c r="AS247" s="487">
        <f t="shared" si="65"/>
        <v>0</v>
      </c>
      <c r="AT247" s="487">
        <f t="shared" si="65"/>
        <v>0</v>
      </c>
      <c r="AU247" s="493">
        <f t="shared" si="65"/>
        <v>0</v>
      </c>
      <c r="AV247" s="488" t="str">
        <f t="shared" si="62"/>
        <v/>
      </c>
      <c r="AW247" s="487" t="str">
        <f t="shared" si="62"/>
        <v/>
      </c>
      <c r="AX247" s="487">
        <f t="shared" si="62"/>
        <v>0</v>
      </c>
      <c r="AY247" s="487" t="str">
        <f t="shared" si="62"/>
        <v/>
      </c>
      <c r="AZ247" s="487">
        <f t="shared" si="62"/>
        <v>0</v>
      </c>
      <c r="BA247" s="487">
        <f t="shared" si="62"/>
        <v>0</v>
      </c>
      <c r="BB247" s="487" t="str">
        <f t="shared" si="62"/>
        <v/>
      </c>
      <c r="BC247" s="487">
        <f t="shared" si="62"/>
        <v>0</v>
      </c>
      <c r="BD247" s="487">
        <f t="shared" si="62"/>
        <v>0</v>
      </c>
      <c r="BE247" s="487" t="str">
        <f t="shared" si="62"/>
        <v/>
      </c>
      <c r="BF247" s="487" t="str">
        <f t="shared" si="62"/>
        <v/>
      </c>
      <c r="BG247" s="487" t="str">
        <f t="shared" si="60"/>
        <v/>
      </c>
      <c r="BH247" s="487" t="str">
        <f t="shared" si="60"/>
        <v/>
      </c>
      <c r="BI247" s="487" t="str">
        <f t="shared" si="60"/>
        <v/>
      </c>
      <c r="BJ247" s="487" t="str">
        <f t="shared" si="60"/>
        <v/>
      </c>
      <c r="BK247" s="489" t="str">
        <f t="shared" si="60"/>
        <v/>
      </c>
      <c r="BL247" s="495" t="str">
        <f t="shared" si="63"/>
        <v/>
      </c>
      <c r="BM247" s="487" t="str">
        <f t="shared" si="63"/>
        <v/>
      </c>
      <c r="BN247" s="487">
        <f t="shared" si="63"/>
        <v>0</v>
      </c>
      <c r="BO247" s="487" t="str">
        <f t="shared" si="63"/>
        <v/>
      </c>
      <c r="BP247" s="487">
        <f t="shared" si="63"/>
        <v>0</v>
      </c>
      <c r="BQ247" s="487">
        <f t="shared" si="63"/>
        <v>0</v>
      </c>
      <c r="BR247" s="487" t="str">
        <f t="shared" si="63"/>
        <v/>
      </c>
      <c r="BS247" s="487">
        <f t="shared" si="63"/>
        <v>0</v>
      </c>
      <c r="BT247" s="487">
        <f t="shared" si="63"/>
        <v>0</v>
      </c>
      <c r="BU247" s="487" t="str">
        <f t="shared" si="63"/>
        <v/>
      </c>
      <c r="BV247" s="487" t="str">
        <f t="shared" si="63"/>
        <v/>
      </c>
      <c r="BW247" s="487" t="str">
        <f t="shared" si="61"/>
        <v/>
      </c>
      <c r="BX247" s="487" t="str">
        <f t="shared" si="61"/>
        <v/>
      </c>
      <c r="BY247" s="487" t="str">
        <f t="shared" si="61"/>
        <v/>
      </c>
      <c r="BZ247" s="487" t="str">
        <f t="shared" si="61"/>
        <v/>
      </c>
      <c r="CA247" s="489" t="str">
        <f t="shared" si="61"/>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5"/>
        <v>0</v>
      </c>
      <c r="AG248" s="487">
        <f t="shared" si="65"/>
        <v>0</v>
      </c>
      <c r="AH248" s="487">
        <f t="shared" si="65"/>
        <v>-1</v>
      </c>
      <c r="AI248" s="487">
        <f t="shared" si="65"/>
        <v>0</v>
      </c>
      <c r="AJ248" s="487">
        <f t="shared" si="65"/>
        <v>-1</v>
      </c>
      <c r="AK248" s="487">
        <f t="shared" si="65"/>
        <v>-1</v>
      </c>
      <c r="AL248" s="487">
        <f t="shared" si="65"/>
        <v>0</v>
      </c>
      <c r="AM248" s="487">
        <f t="shared" si="65"/>
        <v>-1</v>
      </c>
      <c r="AN248" s="487">
        <f t="shared" si="65"/>
        <v>-1</v>
      </c>
      <c r="AO248" s="487">
        <f t="shared" si="65"/>
        <v>0</v>
      </c>
      <c r="AP248" s="487">
        <f t="shared" si="65"/>
        <v>0</v>
      </c>
      <c r="AQ248" s="487">
        <f t="shared" si="65"/>
        <v>0</v>
      </c>
      <c r="AR248" s="487">
        <f t="shared" si="65"/>
        <v>0</v>
      </c>
      <c r="AS248" s="487">
        <f t="shared" si="65"/>
        <v>0</v>
      </c>
      <c r="AT248" s="487">
        <f t="shared" si="65"/>
        <v>0</v>
      </c>
      <c r="AU248" s="493">
        <f t="shared" si="65"/>
        <v>0</v>
      </c>
      <c r="AV248" s="488" t="str">
        <f t="shared" si="62"/>
        <v/>
      </c>
      <c r="AW248" s="487" t="str">
        <f t="shared" si="62"/>
        <v/>
      </c>
      <c r="AX248" s="487">
        <f t="shared" ref="AX248:BI275" si="66">IF(AH248,IFERROR(LEFT($V248,SEARCH(" (",$V248)-1),$V248),"")</f>
        <v>0</v>
      </c>
      <c r="AY248" s="487" t="str">
        <f t="shared" si="66"/>
        <v/>
      </c>
      <c r="AZ248" s="487">
        <f t="shared" si="66"/>
        <v>0</v>
      </c>
      <c r="BA248" s="487">
        <f t="shared" si="66"/>
        <v>0</v>
      </c>
      <c r="BB248" s="487" t="str">
        <f t="shared" si="66"/>
        <v/>
      </c>
      <c r="BC248" s="487">
        <f t="shared" si="66"/>
        <v>0</v>
      </c>
      <c r="BD248" s="487">
        <f t="shared" si="66"/>
        <v>0</v>
      </c>
      <c r="BE248" s="487" t="str">
        <f t="shared" si="66"/>
        <v/>
      </c>
      <c r="BF248" s="487" t="str">
        <f t="shared" si="66"/>
        <v/>
      </c>
      <c r="BG248" s="487" t="str">
        <f t="shared" si="60"/>
        <v/>
      </c>
      <c r="BH248" s="487" t="str">
        <f t="shared" si="60"/>
        <v/>
      </c>
      <c r="BI248" s="487" t="str">
        <f t="shared" si="60"/>
        <v/>
      </c>
      <c r="BJ248" s="487" t="str">
        <f t="shared" si="60"/>
        <v/>
      </c>
      <c r="BK248" s="489" t="str">
        <f t="shared" si="60"/>
        <v/>
      </c>
      <c r="BL248" s="495" t="str">
        <f t="shared" si="63"/>
        <v/>
      </c>
      <c r="BM248" s="487" t="str">
        <f t="shared" si="63"/>
        <v/>
      </c>
      <c r="BN248" s="487">
        <f t="shared" ref="BN248:BY275" si="67">IF(AH248,IFERROR(LEFT($W248,SEARCH(" (",$W248)-1),$W248),"")</f>
        <v>0</v>
      </c>
      <c r="BO248" s="487" t="str">
        <f t="shared" si="67"/>
        <v/>
      </c>
      <c r="BP248" s="487">
        <f t="shared" si="67"/>
        <v>0</v>
      </c>
      <c r="BQ248" s="487">
        <f t="shared" si="67"/>
        <v>0</v>
      </c>
      <c r="BR248" s="487" t="str">
        <f t="shared" si="67"/>
        <v/>
      </c>
      <c r="BS248" s="487">
        <f t="shared" si="67"/>
        <v>0</v>
      </c>
      <c r="BT248" s="487">
        <f t="shared" si="67"/>
        <v>0</v>
      </c>
      <c r="BU248" s="487" t="str">
        <f t="shared" si="67"/>
        <v/>
      </c>
      <c r="BV248" s="487" t="str">
        <f t="shared" si="67"/>
        <v/>
      </c>
      <c r="BW248" s="487" t="str">
        <f t="shared" si="61"/>
        <v/>
      </c>
      <c r="BX248" s="487" t="str">
        <f t="shared" si="61"/>
        <v/>
      </c>
      <c r="BY248" s="487" t="str">
        <f t="shared" si="61"/>
        <v/>
      </c>
      <c r="BZ248" s="487" t="str">
        <f t="shared" si="61"/>
        <v/>
      </c>
      <c r="CA248" s="489" t="str">
        <f t="shared" si="61"/>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5"/>
        <v>0</v>
      </c>
      <c r="AG249" s="487">
        <f t="shared" si="65"/>
        <v>0</v>
      </c>
      <c r="AH249" s="487">
        <f t="shared" si="65"/>
        <v>-1</v>
      </c>
      <c r="AI249" s="487">
        <f t="shared" si="65"/>
        <v>0</v>
      </c>
      <c r="AJ249" s="487">
        <f t="shared" si="65"/>
        <v>-1</v>
      </c>
      <c r="AK249" s="487">
        <f t="shared" si="65"/>
        <v>-1</v>
      </c>
      <c r="AL249" s="487">
        <f t="shared" si="65"/>
        <v>0</v>
      </c>
      <c r="AM249" s="487">
        <f t="shared" si="65"/>
        <v>-1</v>
      </c>
      <c r="AN249" s="487">
        <f t="shared" si="65"/>
        <v>-1</v>
      </c>
      <c r="AO249" s="487">
        <f t="shared" si="65"/>
        <v>0</v>
      </c>
      <c r="AP249" s="487">
        <f t="shared" si="65"/>
        <v>0</v>
      </c>
      <c r="AQ249" s="487">
        <f t="shared" si="65"/>
        <v>0</v>
      </c>
      <c r="AR249" s="487">
        <f t="shared" si="65"/>
        <v>0</v>
      </c>
      <c r="AS249" s="487">
        <f t="shared" si="65"/>
        <v>0</v>
      </c>
      <c r="AT249" s="487">
        <f t="shared" si="65"/>
        <v>0</v>
      </c>
      <c r="AU249" s="493">
        <f t="shared" si="65"/>
        <v>0</v>
      </c>
      <c r="AV249" s="488" t="str">
        <f t="shared" ref="AV249:BI288" si="68">IF(AF249,IFERROR(LEFT($V249,SEARCH(" (",$V249)-1),$V249),"")</f>
        <v/>
      </c>
      <c r="AW249" s="487" t="str">
        <f t="shared" si="68"/>
        <v/>
      </c>
      <c r="AX249" s="487">
        <f t="shared" si="66"/>
        <v>0</v>
      </c>
      <c r="AY249" s="487" t="str">
        <f t="shared" si="66"/>
        <v/>
      </c>
      <c r="AZ249" s="487">
        <f t="shared" si="66"/>
        <v>0</v>
      </c>
      <c r="BA249" s="487">
        <f t="shared" si="66"/>
        <v>0</v>
      </c>
      <c r="BB249" s="487" t="str">
        <f t="shared" si="66"/>
        <v/>
      </c>
      <c r="BC249" s="487">
        <f t="shared" si="66"/>
        <v>0</v>
      </c>
      <c r="BD249" s="487">
        <f t="shared" si="66"/>
        <v>0</v>
      </c>
      <c r="BE249" s="487" t="str">
        <f t="shared" si="66"/>
        <v/>
      </c>
      <c r="BF249" s="487" t="str">
        <f t="shared" si="66"/>
        <v/>
      </c>
      <c r="BG249" s="487" t="str">
        <f t="shared" si="60"/>
        <v/>
      </c>
      <c r="BH249" s="487" t="str">
        <f t="shared" si="60"/>
        <v/>
      </c>
      <c r="BI249" s="487" t="str">
        <f t="shared" si="60"/>
        <v/>
      </c>
      <c r="BJ249" s="487" t="str">
        <f t="shared" si="60"/>
        <v/>
      </c>
      <c r="BK249" s="489" t="str">
        <f t="shared" si="60"/>
        <v/>
      </c>
      <c r="BL249" s="495" t="str">
        <f t="shared" ref="BL249:BY288" si="69">IF(AF249,IFERROR(LEFT($W249,SEARCH(" (",$W249)-1),$W249),"")</f>
        <v/>
      </c>
      <c r="BM249" s="487" t="str">
        <f t="shared" si="69"/>
        <v/>
      </c>
      <c r="BN249" s="487">
        <f t="shared" si="67"/>
        <v>0</v>
      </c>
      <c r="BO249" s="487" t="str">
        <f t="shared" si="67"/>
        <v/>
      </c>
      <c r="BP249" s="487">
        <f t="shared" si="67"/>
        <v>0</v>
      </c>
      <c r="BQ249" s="487">
        <f t="shared" si="67"/>
        <v>0</v>
      </c>
      <c r="BR249" s="487" t="str">
        <f t="shared" si="67"/>
        <v/>
      </c>
      <c r="BS249" s="487">
        <f t="shared" si="67"/>
        <v>0</v>
      </c>
      <c r="BT249" s="487">
        <f t="shared" si="67"/>
        <v>0</v>
      </c>
      <c r="BU249" s="487" t="str">
        <f t="shared" si="67"/>
        <v/>
      </c>
      <c r="BV249" s="487" t="str">
        <f t="shared" si="67"/>
        <v/>
      </c>
      <c r="BW249" s="487" t="str">
        <f t="shared" si="61"/>
        <v/>
      </c>
      <c r="BX249" s="487" t="str">
        <f t="shared" si="61"/>
        <v/>
      </c>
      <c r="BY249" s="487" t="str">
        <f t="shared" si="61"/>
        <v/>
      </c>
      <c r="BZ249" s="487" t="str">
        <f t="shared" si="61"/>
        <v/>
      </c>
      <c r="CA249" s="489" t="str">
        <f t="shared" si="61"/>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5"/>
        <v>0</v>
      </c>
      <c r="AG250" s="487">
        <f t="shared" si="65"/>
        <v>0</v>
      </c>
      <c r="AH250" s="487">
        <f t="shared" si="65"/>
        <v>-1</v>
      </c>
      <c r="AI250" s="487">
        <f t="shared" si="65"/>
        <v>0</v>
      </c>
      <c r="AJ250" s="487">
        <f t="shared" si="65"/>
        <v>-1</v>
      </c>
      <c r="AK250" s="487">
        <f t="shared" si="65"/>
        <v>-1</v>
      </c>
      <c r="AL250" s="487">
        <f t="shared" si="65"/>
        <v>0</v>
      </c>
      <c r="AM250" s="487">
        <f t="shared" si="65"/>
        <v>-1</v>
      </c>
      <c r="AN250" s="487">
        <f t="shared" si="65"/>
        <v>-1</v>
      </c>
      <c r="AO250" s="487">
        <f t="shared" si="65"/>
        <v>0</v>
      </c>
      <c r="AP250" s="487">
        <f t="shared" si="65"/>
        <v>0</v>
      </c>
      <c r="AQ250" s="487">
        <f t="shared" si="65"/>
        <v>0</v>
      </c>
      <c r="AR250" s="487">
        <f t="shared" si="65"/>
        <v>0</v>
      </c>
      <c r="AS250" s="487">
        <f t="shared" si="65"/>
        <v>0</v>
      </c>
      <c r="AT250" s="487">
        <f t="shared" si="65"/>
        <v>0</v>
      </c>
      <c r="AU250" s="493">
        <f t="shared" si="65"/>
        <v>0</v>
      </c>
      <c r="AV250" s="488" t="str">
        <f t="shared" si="68"/>
        <v/>
      </c>
      <c r="AW250" s="487" t="str">
        <f t="shared" si="68"/>
        <v/>
      </c>
      <c r="AX250" s="487">
        <f t="shared" si="66"/>
        <v>0</v>
      </c>
      <c r="AY250" s="487" t="str">
        <f t="shared" si="66"/>
        <v/>
      </c>
      <c r="AZ250" s="487">
        <f t="shared" si="66"/>
        <v>0</v>
      </c>
      <c r="BA250" s="487">
        <f t="shared" si="66"/>
        <v>0</v>
      </c>
      <c r="BB250" s="487" t="str">
        <f t="shared" si="66"/>
        <v/>
      </c>
      <c r="BC250" s="487">
        <f t="shared" si="66"/>
        <v>0</v>
      </c>
      <c r="BD250" s="487">
        <f t="shared" si="66"/>
        <v>0</v>
      </c>
      <c r="BE250" s="487" t="str">
        <f t="shared" si="66"/>
        <v/>
      </c>
      <c r="BF250" s="487" t="str">
        <f t="shared" si="66"/>
        <v/>
      </c>
      <c r="BG250" s="487" t="str">
        <f t="shared" si="60"/>
        <v/>
      </c>
      <c r="BH250" s="487" t="str">
        <f t="shared" si="60"/>
        <v/>
      </c>
      <c r="BI250" s="487" t="str">
        <f t="shared" si="60"/>
        <v/>
      </c>
      <c r="BJ250" s="487" t="str">
        <f t="shared" si="60"/>
        <v/>
      </c>
      <c r="BK250" s="489" t="str">
        <f t="shared" si="60"/>
        <v/>
      </c>
      <c r="BL250" s="495" t="str">
        <f t="shared" si="69"/>
        <v/>
      </c>
      <c r="BM250" s="487" t="str">
        <f t="shared" si="69"/>
        <v/>
      </c>
      <c r="BN250" s="487">
        <f t="shared" si="67"/>
        <v>0</v>
      </c>
      <c r="BO250" s="487" t="str">
        <f t="shared" si="67"/>
        <v/>
      </c>
      <c r="BP250" s="487">
        <f t="shared" si="67"/>
        <v>0</v>
      </c>
      <c r="BQ250" s="487">
        <f t="shared" si="67"/>
        <v>0</v>
      </c>
      <c r="BR250" s="487" t="str">
        <f t="shared" si="67"/>
        <v/>
      </c>
      <c r="BS250" s="487">
        <f t="shared" si="67"/>
        <v>0</v>
      </c>
      <c r="BT250" s="487">
        <f t="shared" si="67"/>
        <v>0</v>
      </c>
      <c r="BU250" s="487" t="str">
        <f t="shared" si="67"/>
        <v/>
      </c>
      <c r="BV250" s="487" t="str">
        <f t="shared" si="67"/>
        <v/>
      </c>
      <c r="BW250" s="487" t="str">
        <f t="shared" si="61"/>
        <v/>
      </c>
      <c r="BX250" s="487" t="str">
        <f t="shared" si="61"/>
        <v/>
      </c>
      <c r="BY250" s="487" t="str">
        <f t="shared" si="61"/>
        <v/>
      </c>
      <c r="BZ250" s="487" t="str">
        <f t="shared" si="61"/>
        <v/>
      </c>
      <c r="CA250" s="489" t="str">
        <f t="shared" si="61"/>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5"/>
        <v>0</v>
      </c>
      <c r="AG251" s="487">
        <f t="shared" si="65"/>
        <v>0</v>
      </c>
      <c r="AH251" s="487">
        <f t="shared" si="65"/>
        <v>-1</v>
      </c>
      <c r="AI251" s="487">
        <f t="shared" si="65"/>
        <v>0</v>
      </c>
      <c r="AJ251" s="487">
        <f t="shared" si="65"/>
        <v>-1</v>
      </c>
      <c r="AK251" s="487">
        <f t="shared" si="65"/>
        <v>-1</v>
      </c>
      <c r="AL251" s="487">
        <f t="shared" si="65"/>
        <v>0</v>
      </c>
      <c r="AM251" s="487">
        <f t="shared" si="65"/>
        <v>-1</v>
      </c>
      <c r="AN251" s="487">
        <f t="shared" si="65"/>
        <v>-1</v>
      </c>
      <c r="AO251" s="487">
        <f t="shared" si="65"/>
        <v>0</v>
      </c>
      <c r="AP251" s="487">
        <f t="shared" si="65"/>
        <v>0</v>
      </c>
      <c r="AQ251" s="487">
        <f t="shared" si="65"/>
        <v>0</v>
      </c>
      <c r="AR251" s="487">
        <f t="shared" si="65"/>
        <v>0</v>
      </c>
      <c r="AS251" s="487">
        <f t="shared" si="65"/>
        <v>0</v>
      </c>
      <c r="AT251" s="487">
        <f t="shared" si="65"/>
        <v>0</v>
      </c>
      <c r="AU251" s="493">
        <f t="shared" si="65"/>
        <v>0</v>
      </c>
      <c r="AV251" s="488" t="str">
        <f t="shared" si="68"/>
        <v/>
      </c>
      <c r="AW251" s="487" t="str">
        <f t="shared" si="68"/>
        <v/>
      </c>
      <c r="AX251" s="487">
        <f t="shared" si="66"/>
        <v>0</v>
      </c>
      <c r="AY251" s="487" t="str">
        <f t="shared" si="66"/>
        <v/>
      </c>
      <c r="AZ251" s="487">
        <f t="shared" si="66"/>
        <v>0</v>
      </c>
      <c r="BA251" s="487">
        <f t="shared" si="66"/>
        <v>0</v>
      </c>
      <c r="BB251" s="487" t="str">
        <f t="shared" si="66"/>
        <v/>
      </c>
      <c r="BC251" s="487">
        <f t="shared" si="66"/>
        <v>0</v>
      </c>
      <c r="BD251" s="487">
        <f t="shared" si="66"/>
        <v>0</v>
      </c>
      <c r="BE251" s="487" t="str">
        <f t="shared" si="66"/>
        <v/>
      </c>
      <c r="BF251" s="487" t="str">
        <f t="shared" si="66"/>
        <v/>
      </c>
      <c r="BG251" s="487" t="str">
        <f t="shared" si="60"/>
        <v/>
      </c>
      <c r="BH251" s="487" t="str">
        <f t="shared" si="60"/>
        <v/>
      </c>
      <c r="BI251" s="487" t="str">
        <f t="shared" si="60"/>
        <v/>
      </c>
      <c r="BJ251" s="487" t="str">
        <f t="shared" si="60"/>
        <v/>
      </c>
      <c r="BK251" s="489" t="str">
        <f t="shared" si="60"/>
        <v/>
      </c>
      <c r="BL251" s="495" t="str">
        <f t="shared" si="69"/>
        <v/>
      </c>
      <c r="BM251" s="487" t="str">
        <f t="shared" si="69"/>
        <v/>
      </c>
      <c r="BN251" s="487">
        <f t="shared" si="67"/>
        <v>0</v>
      </c>
      <c r="BO251" s="487" t="str">
        <f t="shared" si="67"/>
        <v/>
      </c>
      <c r="BP251" s="487">
        <f t="shared" si="67"/>
        <v>0</v>
      </c>
      <c r="BQ251" s="487">
        <f t="shared" si="67"/>
        <v>0</v>
      </c>
      <c r="BR251" s="487" t="str">
        <f t="shared" si="67"/>
        <v/>
      </c>
      <c r="BS251" s="487">
        <f t="shared" si="67"/>
        <v>0</v>
      </c>
      <c r="BT251" s="487">
        <f t="shared" si="67"/>
        <v>0</v>
      </c>
      <c r="BU251" s="487" t="str">
        <f t="shared" si="67"/>
        <v/>
      </c>
      <c r="BV251" s="487" t="str">
        <f t="shared" si="67"/>
        <v/>
      </c>
      <c r="BW251" s="487" t="str">
        <f t="shared" si="61"/>
        <v/>
      </c>
      <c r="BX251" s="487" t="str">
        <f t="shared" si="61"/>
        <v/>
      </c>
      <c r="BY251" s="487" t="str">
        <f t="shared" si="61"/>
        <v/>
      </c>
      <c r="BZ251" s="487" t="str">
        <f t="shared" si="61"/>
        <v/>
      </c>
      <c r="CA251" s="489" t="str">
        <f t="shared" si="61"/>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5"/>
        <v>0</v>
      </c>
      <c r="AG252" s="487">
        <f t="shared" si="65"/>
        <v>0</v>
      </c>
      <c r="AH252" s="487">
        <f t="shared" si="65"/>
        <v>-1</v>
      </c>
      <c r="AI252" s="487">
        <f t="shared" si="65"/>
        <v>0</v>
      </c>
      <c r="AJ252" s="487">
        <f t="shared" si="65"/>
        <v>-1</v>
      </c>
      <c r="AK252" s="487">
        <f t="shared" si="65"/>
        <v>-1</v>
      </c>
      <c r="AL252" s="487">
        <f t="shared" si="65"/>
        <v>0</v>
      </c>
      <c r="AM252" s="487">
        <f t="shared" si="65"/>
        <v>-1</v>
      </c>
      <c r="AN252" s="487">
        <f t="shared" si="65"/>
        <v>-1</v>
      </c>
      <c r="AO252" s="487">
        <f t="shared" si="65"/>
        <v>0</v>
      </c>
      <c r="AP252" s="487">
        <f t="shared" si="65"/>
        <v>0</v>
      </c>
      <c r="AQ252" s="487">
        <f t="shared" si="65"/>
        <v>0</v>
      </c>
      <c r="AR252" s="487">
        <f t="shared" si="65"/>
        <v>0</v>
      </c>
      <c r="AS252" s="487">
        <f t="shared" si="65"/>
        <v>0</v>
      </c>
      <c r="AT252" s="487">
        <f t="shared" si="65"/>
        <v>0</v>
      </c>
      <c r="AU252" s="493">
        <f t="shared" si="65"/>
        <v>0</v>
      </c>
      <c r="AV252" s="488" t="str">
        <f t="shared" si="68"/>
        <v/>
      </c>
      <c r="AW252" s="487" t="str">
        <f t="shared" si="68"/>
        <v/>
      </c>
      <c r="AX252" s="487">
        <f t="shared" si="66"/>
        <v>0</v>
      </c>
      <c r="AY252" s="487" t="str">
        <f t="shared" si="66"/>
        <v/>
      </c>
      <c r="AZ252" s="487">
        <f t="shared" si="66"/>
        <v>0</v>
      </c>
      <c r="BA252" s="487">
        <f t="shared" si="66"/>
        <v>0</v>
      </c>
      <c r="BB252" s="487" t="str">
        <f t="shared" si="66"/>
        <v/>
      </c>
      <c r="BC252" s="487">
        <f t="shared" si="66"/>
        <v>0</v>
      </c>
      <c r="BD252" s="487">
        <f t="shared" si="66"/>
        <v>0</v>
      </c>
      <c r="BE252" s="487" t="str">
        <f t="shared" si="66"/>
        <v/>
      </c>
      <c r="BF252" s="487" t="str">
        <f t="shared" si="66"/>
        <v/>
      </c>
      <c r="BG252" s="487" t="str">
        <f t="shared" si="60"/>
        <v/>
      </c>
      <c r="BH252" s="487" t="str">
        <f t="shared" si="60"/>
        <v/>
      </c>
      <c r="BI252" s="487" t="str">
        <f t="shared" si="60"/>
        <v/>
      </c>
      <c r="BJ252" s="487" t="str">
        <f t="shared" si="60"/>
        <v/>
      </c>
      <c r="BK252" s="489" t="str">
        <f t="shared" si="60"/>
        <v/>
      </c>
      <c r="BL252" s="495" t="str">
        <f t="shared" si="69"/>
        <v/>
      </c>
      <c r="BM252" s="487" t="str">
        <f t="shared" si="69"/>
        <v/>
      </c>
      <c r="BN252" s="487">
        <f t="shared" si="67"/>
        <v>0</v>
      </c>
      <c r="BO252" s="487" t="str">
        <f t="shared" si="67"/>
        <v/>
      </c>
      <c r="BP252" s="487">
        <f t="shared" si="67"/>
        <v>0</v>
      </c>
      <c r="BQ252" s="487">
        <f t="shared" si="67"/>
        <v>0</v>
      </c>
      <c r="BR252" s="487" t="str">
        <f t="shared" si="67"/>
        <v/>
      </c>
      <c r="BS252" s="487">
        <f t="shared" si="67"/>
        <v>0</v>
      </c>
      <c r="BT252" s="487">
        <f t="shared" si="67"/>
        <v>0</v>
      </c>
      <c r="BU252" s="487" t="str">
        <f t="shared" si="67"/>
        <v/>
      </c>
      <c r="BV252" s="487" t="str">
        <f t="shared" si="67"/>
        <v/>
      </c>
      <c r="BW252" s="487" t="str">
        <f t="shared" si="61"/>
        <v/>
      </c>
      <c r="BX252" s="487" t="str">
        <f t="shared" si="61"/>
        <v/>
      </c>
      <c r="BY252" s="487" t="str">
        <f t="shared" si="61"/>
        <v/>
      </c>
      <c r="BZ252" s="487" t="str">
        <f t="shared" si="61"/>
        <v/>
      </c>
      <c r="CA252" s="489" t="str">
        <f t="shared" si="61"/>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5"/>
        <v>0</v>
      </c>
      <c r="AG253" s="487">
        <f t="shared" si="65"/>
        <v>0</v>
      </c>
      <c r="AH253" s="487">
        <f t="shared" si="65"/>
        <v>-1</v>
      </c>
      <c r="AI253" s="487">
        <f t="shared" si="65"/>
        <v>0</v>
      </c>
      <c r="AJ253" s="487">
        <f t="shared" si="65"/>
        <v>-1</v>
      </c>
      <c r="AK253" s="487">
        <f t="shared" si="65"/>
        <v>-1</v>
      </c>
      <c r="AL253" s="487">
        <f t="shared" si="65"/>
        <v>0</v>
      </c>
      <c r="AM253" s="487">
        <f t="shared" si="65"/>
        <v>-1</v>
      </c>
      <c r="AN253" s="487">
        <f t="shared" si="65"/>
        <v>-1</v>
      </c>
      <c r="AO253" s="487">
        <f t="shared" si="65"/>
        <v>0</v>
      </c>
      <c r="AP253" s="487">
        <f t="shared" si="65"/>
        <v>0</v>
      </c>
      <c r="AQ253" s="487">
        <f t="shared" si="65"/>
        <v>0</v>
      </c>
      <c r="AR253" s="487">
        <f t="shared" si="65"/>
        <v>0</v>
      </c>
      <c r="AS253" s="487">
        <f t="shared" si="65"/>
        <v>0</v>
      </c>
      <c r="AT253" s="487">
        <f t="shared" si="65"/>
        <v>0</v>
      </c>
      <c r="AU253" s="493">
        <f t="shared" si="65"/>
        <v>0</v>
      </c>
      <c r="AV253" s="488" t="str">
        <f t="shared" si="68"/>
        <v/>
      </c>
      <c r="AW253" s="487" t="str">
        <f t="shared" si="68"/>
        <v/>
      </c>
      <c r="AX253" s="487">
        <f t="shared" si="66"/>
        <v>0</v>
      </c>
      <c r="AY253" s="487" t="str">
        <f t="shared" si="66"/>
        <v/>
      </c>
      <c r="AZ253" s="487">
        <f t="shared" si="66"/>
        <v>0</v>
      </c>
      <c r="BA253" s="487">
        <f t="shared" si="66"/>
        <v>0</v>
      </c>
      <c r="BB253" s="487" t="str">
        <f t="shared" si="66"/>
        <v/>
      </c>
      <c r="BC253" s="487">
        <f t="shared" si="66"/>
        <v>0</v>
      </c>
      <c r="BD253" s="487">
        <f t="shared" si="66"/>
        <v>0</v>
      </c>
      <c r="BE253" s="487" t="str">
        <f t="shared" si="66"/>
        <v/>
      </c>
      <c r="BF253" s="487" t="str">
        <f t="shared" si="66"/>
        <v/>
      </c>
      <c r="BG253" s="487" t="str">
        <f t="shared" si="60"/>
        <v/>
      </c>
      <c r="BH253" s="487" t="str">
        <f t="shared" si="60"/>
        <v/>
      </c>
      <c r="BI253" s="487" t="str">
        <f t="shared" si="60"/>
        <v/>
      </c>
      <c r="BJ253" s="487" t="str">
        <f t="shared" si="60"/>
        <v/>
      </c>
      <c r="BK253" s="489" t="str">
        <f t="shared" si="60"/>
        <v/>
      </c>
      <c r="BL253" s="495" t="str">
        <f t="shared" si="69"/>
        <v/>
      </c>
      <c r="BM253" s="487" t="str">
        <f t="shared" si="69"/>
        <v/>
      </c>
      <c r="BN253" s="487">
        <f t="shared" si="67"/>
        <v>0</v>
      </c>
      <c r="BO253" s="487" t="str">
        <f t="shared" si="67"/>
        <v/>
      </c>
      <c r="BP253" s="487">
        <f t="shared" si="67"/>
        <v>0</v>
      </c>
      <c r="BQ253" s="487">
        <f t="shared" si="67"/>
        <v>0</v>
      </c>
      <c r="BR253" s="487" t="str">
        <f t="shared" si="67"/>
        <v/>
      </c>
      <c r="BS253" s="487">
        <f t="shared" si="67"/>
        <v>0</v>
      </c>
      <c r="BT253" s="487">
        <f t="shared" si="67"/>
        <v>0</v>
      </c>
      <c r="BU253" s="487" t="str">
        <f t="shared" si="67"/>
        <v/>
      </c>
      <c r="BV253" s="487" t="str">
        <f t="shared" si="67"/>
        <v/>
      </c>
      <c r="BW253" s="487" t="str">
        <f t="shared" si="61"/>
        <v/>
      </c>
      <c r="BX253" s="487" t="str">
        <f t="shared" si="61"/>
        <v/>
      </c>
      <c r="BY253" s="487" t="str">
        <f t="shared" si="61"/>
        <v/>
      </c>
      <c r="BZ253" s="487" t="str">
        <f t="shared" si="61"/>
        <v/>
      </c>
      <c r="CA253" s="489" t="str">
        <f t="shared" si="61"/>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5"/>
        <v>0</v>
      </c>
      <c r="AG254" s="487">
        <f t="shared" si="65"/>
        <v>0</v>
      </c>
      <c r="AH254" s="487">
        <f t="shared" si="65"/>
        <v>-1</v>
      </c>
      <c r="AI254" s="487">
        <f t="shared" si="65"/>
        <v>0</v>
      </c>
      <c r="AJ254" s="487">
        <f t="shared" si="65"/>
        <v>-1</v>
      </c>
      <c r="AK254" s="487">
        <f t="shared" si="65"/>
        <v>-1</v>
      </c>
      <c r="AL254" s="487">
        <f t="shared" si="65"/>
        <v>0</v>
      </c>
      <c r="AM254" s="487">
        <f t="shared" si="65"/>
        <v>-1</v>
      </c>
      <c r="AN254" s="487">
        <f t="shared" si="65"/>
        <v>-1</v>
      </c>
      <c r="AO254" s="487">
        <f t="shared" si="65"/>
        <v>0</v>
      </c>
      <c r="AP254" s="487">
        <f t="shared" si="65"/>
        <v>0</v>
      </c>
      <c r="AQ254" s="487">
        <f t="shared" si="65"/>
        <v>0</v>
      </c>
      <c r="AR254" s="487">
        <f t="shared" si="65"/>
        <v>0</v>
      </c>
      <c r="AS254" s="487">
        <f t="shared" si="65"/>
        <v>0</v>
      </c>
      <c r="AT254" s="487">
        <f t="shared" si="65"/>
        <v>0</v>
      </c>
      <c r="AU254" s="493">
        <f t="shared" ref="AU254" si="70">AU253</f>
        <v>0</v>
      </c>
      <c r="AV254" s="488" t="str">
        <f t="shared" si="68"/>
        <v/>
      </c>
      <c r="AW254" s="487" t="str">
        <f t="shared" si="68"/>
        <v/>
      </c>
      <c r="AX254" s="487">
        <f t="shared" si="66"/>
        <v>0</v>
      </c>
      <c r="AY254" s="487" t="str">
        <f t="shared" si="66"/>
        <v/>
      </c>
      <c r="AZ254" s="487">
        <f t="shared" si="66"/>
        <v>0</v>
      </c>
      <c r="BA254" s="487">
        <f t="shared" si="66"/>
        <v>0</v>
      </c>
      <c r="BB254" s="487" t="str">
        <f t="shared" si="66"/>
        <v/>
      </c>
      <c r="BC254" s="487">
        <f t="shared" si="66"/>
        <v>0</v>
      </c>
      <c r="BD254" s="487">
        <f t="shared" si="66"/>
        <v>0</v>
      </c>
      <c r="BE254" s="487" t="str">
        <f t="shared" si="66"/>
        <v/>
      </c>
      <c r="BF254" s="487" t="str">
        <f t="shared" si="66"/>
        <v/>
      </c>
      <c r="BG254" s="487" t="str">
        <f t="shared" si="60"/>
        <v/>
      </c>
      <c r="BH254" s="487" t="str">
        <f t="shared" si="60"/>
        <v/>
      </c>
      <c r="BI254" s="487" t="str">
        <f t="shared" si="60"/>
        <v/>
      </c>
      <c r="BJ254" s="487" t="str">
        <f t="shared" si="60"/>
        <v/>
      </c>
      <c r="BK254" s="489" t="str">
        <f t="shared" si="60"/>
        <v/>
      </c>
      <c r="BL254" s="495" t="str">
        <f t="shared" si="69"/>
        <v/>
      </c>
      <c r="BM254" s="487" t="str">
        <f t="shared" si="69"/>
        <v/>
      </c>
      <c r="BN254" s="487">
        <f t="shared" si="67"/>
        <v>0</v>
      </c>
      <c r="BO254" s="487" t="str">
        <f t="shared" si="67"/>
        <v/>
      </c>
      <c r="BP254" s="487">
        <f t="shared" si="67"/>
        <v>0</v>
      </c>
      <c r="BQ254" s="487">
        <f t="shared" si="67"/>
        <v>0</v>
      </c>
      <c r="BR254" s="487" t="str">
        <f t="shared" si="67"/>
        <v/>
      </c>
      <c r="BS254" s="487">
        <f t="shared" si="67"/>
        <v>0</v>
      </c>
      <c r="BT254" s="487">
        <f t="shared" si="67"/>
        <v>0</v>
      </c>
      <c r="BU254" s="487" t="str">
        <f t="shared" si="67"/>
        <v/>
      </c>
      <c r="BV254" s="487" t="str">
        <f t="shared" si="67"/>
        <v/>
      </c>
      <c r="BW254" s="487" t="str">
        <f t="shared" si="61"/>
        <v/>
      </c>
      <c r="BX254" s="487" t="str">
        <f t="shared" si="61"/>
        <v/>
      </c>
      <c r="BY254" s="487" t="str">
        <f t="shared" si="61"/>
        <v/>
      </c>
      <c r="BZ254" s="487" t="str">
        <f t="shared" si="61"/>
        <v/>
      </c>
      <c r="CA254" s="489" t="str">
        <f t="shared" si="61"/>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71">AF254</f>
        <v>0</v>
      </c>
      <c r="AG255" s="487">
        <f t="shared" si="71"/>
        <v>0</v>
      </c>
      <c r="AH255" s="487">
        <f t="shared" si="71"/>
        <v>-1</v>
      </c>
      <c r="AI255" s="487">
        <f t="shared" si="71"/>
        <v>0</v>
      </c>
      <c r="AJ255" s="487">
        <f t="shared" si="71"/>
        <v>-1</v>
      </c>
      <c r="AK255" s="487">
        <f t="shared" si="71"/>
        <v>-1</v>
      </c>
      <c r="AL255" s="487">
        <f t="shared" si="71"/>
        <v>0</v>
      </c>
      <c r="AM255" s="487">
        <f t="shared" si="71"/>
        <v>-1</v>
      </c>
      <c r="AN255" s="487">
        <f t="shared" si="71"/>
        <v>-1</v>
      </c>
      <c r="AO255" s="487">
        <f t="shared" si="71"/>
        <v>0</v>
      </c>
      <c r="AP255" s="487">
        <f t="shared" si="71"/>
        <v>0</v>
      </c>
      <c r="AQ255" s="487">
        <f t="shared" si="71"/>
        <v>0</v>
      </c>
      <c r="AR255" s="487">
        <f t="shared" si="71"/>
        <v>0</v>
      </c>
      <c r="AS255" s="487">
        <f t="shared" si="71"/>
        <v>0</v>
      </c>
      <c r="AT255" s="487">
        <f t="shared" si="71"/>
        <v>0</v>
      </c>
      <c r="AU255" s="493">
        <f t="shared" si="71"/>
        <v>0</v>
      </c>
      <c r="AV255" s="488" t="str">
        <f t="shared" si="68"/>
        <v/>
      </c>
      <c r="AW255" s="487" t="str">
        <f t="shared" si="68"/>
        <v/>
      </c>
      <c r="AX255" s="487">
        <f t="shared" si="66"/>
        <v>0</v>
      </c>
      <c r="AY255" s="487" t="str">
        <f t="shared" si="66"/>
        <v/>
      </c>
      <c r="AZ255" s="487">
        <f t="shared" si="66"/>
        <v>0</v>
      </c>
      <c r="BA255" s="487">
        <f t="shared" si="66"/>
        <v>0</v>
      </c>
      <c r="BB255" s="487" t="str">
        <f t="shared" si="66"/>
        <v/>
      </c>
      <c r="BC255" s="487">
        <f t="shared" si="66"/>
        <v>0</v>
      </c>
      <c r="BD255" s="487">
        <f t="shared" si="66"/>
        <v>0</v>
      </c>
      <c r="BE255" s="487" t="str">
        <f t="shared" si="66"/>
        <v/>
      </c>
      <c r="BF255" s="487" t="str">
        <f t="shared" si="66"/>
        <v/>
      </c>
      <c r="BG255" s="487" t="str">
        <f t="shared" si="60"/>
        <v/>
      </c>
      <c r="BH255" s="487" t="str">
        <f t="shared" si="60"/>
        <v/>
      </c>
      <c r="BI255" s="487" t="str">
        <f t="shared" si="60"/>
        <v/>
      </c>
      <c r="BJ255" s="487" t="str">
        <f t="shared" si="60"/>
        <v/>
      </c>
      <c r="BK255" s="489" t="str">
        <f t="shared" si="60"/>
        <v/>
      </c>
      <c r="BL255" s="495" t="str">
        <f t="shared" si="69"/>
        <v/>
      </c>
      <c r="BM255" s="487" t="str">
        <f t="shared" si="69"/>
        <v/>
      </c>
      <c r="BN255" s="487">
        <f t="shared" si="67"/>
        <v>0</v>
      </c>
      <c r="BO255" s="487" t="str">
        <f t="shared" si="67"/>
        <v/>
      </c>
      <c r="BP255" s="487">
        <f t="shared" si="67"/>
        <v>0</v>
      </c>
      <c r="BQ255" s="487">
        <f t="shared" si="67"/>
        <v>0</v>
      </c>
      <c r="BR255" s="487" t="str">
        <f t="shared" si="67"/>
        <v/>
      </c>
      <c r="BS255" s="487">
        <f t="shared" si="67"/>
        <v>0</v>
      </c>
      <c r="BT255" s="487">
        <f t="shared" si="67"/>
        <v>0</v>
      </c>
      <c r="BU255" s="487" t="str">
        <f t="shared" si="67"/>
        <v/>
      </c>
      <c r="BV255" s="487" t="str">
        <f t="shared" si="67"/>
        <v/>
      </c>
      <c r="BW255" s="487" t="str">
        <f t="shared" si="61"/>
        <v/>
      </c>
      <c r="BX255" s="487" t="str">
        <f t="shared" si="61"/>
        <v/>
      </c>
      <c r="BY255" s="487" t="str">
        <f t="shared" si="61"/>
        <v/>
      </c>
      <c r="BZ255" s="487" t="str">
        <f t="shared" si="61"/>
        <v/>
      </c>
      <c r="CA255" s="489" t="str">
        <f t="shared" si="61"/>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71"/>
        <v>0</v>
      </c>
      <c r="AG256" s="487">
        <f t="shared" si="71"/>
        <v>0</v>
      </c>
      <c r="AH256" s="487">
        <f t="shared" si="71"/>
        <v>-1</v>
      </c>
      <c r="AI256" s="487">
        <f t="shared" si="71"/>
        <v>0</v>
      </c>
      <c r="AJ256" s="487">
        <f t="shared" si="71"/>
        <v>-1</v>
      </c>
      <c r="AK256" s="487">
        <f t="shared" si="71"/>
        <v>-1</v>
      </c>
      <c r="AL256" s="487">
        <f t="shared" si="71"/>
        <v>0</v>
      </c>
      <c r="AM256" s="487">
        <f t="shared" si="71"/>
        <v>-1</v>
      </c>
      <c r="AN256" s="487">
        <f t="shared" si="71"/>
        <v>-1</v>
      </c>
      <c r="AO256" s="487">
        <f t="shared" si="71"/>
        <v>0</v>
      </c>
      <c r="AP256" s="487">
        <f t="shared" si="71"/>
        <v>0</v>
      </c>
      <c r="AQ256" s="487">
        <f t="shared" si="71"/>
        <v>0</v>
      </c>
      <c r="AR256" s="487">
        <f t="shared" si="71"/>
        <v>0</v>
      </c>
      <c r="AS256" s="487">
        <f t="shared" si="71"/>
        <v>0</v>
      </c>
      <c r="AT256" s="487">
        <f t="shared" si="71"/>
        <v>0</v>
      </c>
      <c r="AU256" s="493">
        <f t="shared" si="71"/>
        <v>0</v>
      </c>
      <c r="AV256" s="488" t="str">
        <f t="shared" si="68"/>
        <v/>
      </c>
      <c r="AW256" s="487" t="str">
        <f t="shared" si="68"/>
        <v/>
      </c>
      <c r="AX256" s="487">
        <f t="shared" si="66"/>
        <v>0</v>
      </c>
      <c r="AY256" s="487" t="str">
        <f t="shared" si="66"/>
        <v/>
      </c>
      <c r="AZ256" s="487">
        <f t="shared" si="66"/>
        <v>0</v>
      </c>
      <c r="BA256" s="487">
        <f t="shared" si="66"/>
        <v>0</v>
      </c>
      <c r="BB256" s="487" t="str">
        <f t="shared" si="66"/>
        <v/>
      </c>
      <c r="BC256" s="487">
        <f t="shared" si="66"/>
        <v>0</v>
      </c>
      <c r="BD256" s="487">
        <f t="shared" si="66"/>
        <v>0</v>
      </c>
      <c r="BE256" s="487" t="str">
        <f t="shared" si="66"/>
        <v/>
      </c>
      <c r="BF256" s="487" t="str">
        <f t="shared" si="66"/>
        <v/>
      </c>
      <c r="BG256" s="487" t="str">
        <f t="shared" si="60"/>
        <v/>
      </c>
      <c r="BH256" s="487" t="str">
        <f t="shared" si="60"/>
        <v/>
      </c>
      <c r="BI256" s="487" t="str">
        <f t="shared" si="60"/>
        <v/>
      </c>
      <c r="BJ256" s="487" t="str">
        <f t="shared" si="60"/>
        <v/>
      </c>
      <c r="BK256" s="489" t="str">
        <f t="shared" si="60"/>
        <v/>
      </c>
      <c r="BL256" s="495" t="str">
        <f t="shared" si="69"/>
        <v/>
      </c>
      <c r="BM256" s="487" t="str">
        <f t="shared" si="69"/>
        <v/>
      </c>
      <c r="BN256" s="487">
        <f t="shared" si="67"/>
        <v>0</v>
      </c>
      <c r="BO256" s="487" t="str">
        <f t="shared" si="67"/>
        <v/>
      </c>
      <c r="BP256" s="487">
        <f t="shared" si="67"/>
        <v>0</v>
      </c>
      <c r="BQ256" s="487">
        <f t="shared" si="67"/>
        <v>0</v>
      </c>
      <c r="BR256" s="487" t="str">
        <f t="shared" si="67"/>
        <v/>
      </c>
      <c r="BS256" s="487">
        <f t="shared" si="67"/>
        <v>0</v>
      </c>
      <c r="BT256" s="487">
        <f t="shared" si="67"/>
        <v>0</v>
      </c>
      <c r="BU256" s="487" t="str">
        <f t="shared" si="67"/>
        <v/>
      </c>
      <c r="BV256" s="487" t="str">
        <f t="shared" si="67"/>
        <v/>
      </c>
      <c r="BW256" s="487" t="str">
        <f t="shared" si="61"/>
        <v/>
      </c>
      <c r="BX256" s="487" t="str">
        <f t="shared" si="61"/>
        <v/>
      </c>
      <c r="BY256" s="487" t="str">
        <f t="shared" si="61"/>
        <v/>
      </c>
      <c r="BZ256" s="487" t="str">
        <f t="shared" si="61"/>
        <v/>
      </c>
      <c r="CA256" s="489" t="str">
        <f t="shared" si="61"/>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71"/>
        <v>0</v>
      </c>
      <c r="AG257" s="487">
        <f t="shared" si="71"/>
        <v>0</v>
      </c>
      <c r="AH257" s="487">
        <f t="shared" si="71"/>
        <v>-1</v>
      </c>
      <c r="AI257" s="487">
        <f t="shared" si="71"/>
        <v>0</v>
      </c>
      <c r="AJ257" s="487">
        <f t="shared" si="71"/>
        <v>-1</v>
      </c>
      <c r="AK257" s="487">
        <f t="shared" si="71"/>
        <v>-1</v>
      </c>
      <c r="AL257" s="487">
        <f t="shared" si="71"/>
        <v>0</v>
      </c>
      <c r="AM257" s="487">
        <f t="shared" si="71"/>
        <v>-1</v>
      </c>
      <c r="AN257" s="487">
        <f t="shared" si="71"/>
        <v>-1</v>
      </c>
      <c r="AO257" s="487">
        <f t="shared" si="71"/>
        <v>0</v>
      </c>
      <c r="AP257" s="487">
        <f t="shared" si="71"/>
        <v>0</v>
      </c>
      <c r="AQ257" s="487">
        <f t="shared" si="71"/>
        <v>0</v>
      </c>
      <c r="AR257" s="487">
        <f t="shared" si="71"/>
        <v>0</v>
      </c>
      <c r="AS257" s="487">
        <f t="shared" si="71"/>
        <v>0</v>
      </c>
      <c r="AT257" s="487">
        <f t="shared" si="71"/>
        <v>0</v>
      </c>
      <c r="AU257" s="493">
        <f t="shared" si="71"/>
        <v>0</v>
      </c>
      <c r="AV257" s="488" t="str">
        <f t="shared" si="68"/>
        <v/>
      </c>
      <c r="AW257" s="487" t="str">
        <f t="shared" si="68"/>
        <v/>
      </c>
      <c r="AX257" s="487">
        <f t="shared" si="66"/>
        <v>0</v>
      </c>
      <c r="AY257" s="487" t="str">
        <f t="shared" si="66"/>
        <v/>
      </c>
      <c r="AZ257" s="487">
        <f t="shared" si="66"/>
        <v>0</v>
      </c>
      <c r="BA257" s="487">
        <f t="shared" si="66"/>
        <v>0</v>
      </c>
      <c r="BB257" s="487" t="str">
        <f t="shared" si="66"/>
        <v/>
      </c>
      <c r="BC257" s="487">
        <f t="shared" si="66"/>
        <v>0</v>
      </c>
      <c r="BD257" s="487">
        <f t="shared" si="66"/>
        <v>0</v>
      </c>
      <c r="BE257" s="487" t="str">
        <f t="shared" si="66"/>
        <v/>
      </c>
      <c r="BF257" s="487" t="str">
        <f t="shared" si="66"/>
        <v/>
      </c>
      <c r="BG257" s="487" t="str">
        <f t="shared" si="60"/>
        <v/>
      </c>
      <c r="BH257" s="487" t="str">
        <f t="shared" si="60"/>
        <v/>
      </c>
      <c r="BI257" s="487" t="str">
        <f t="shared" si="60"/>
        <v/>
      </c>
      <c r="BJ257" s="487" t="str">
        <f t="shared" si="60"/>
        <v/>
      </c>
      <c r="BK257" s="489" t="str">
        <f t="shared" si="60"/>
        <v/>
      </c>
      <c r="BL257" s="495" t="str">
        <f t="shared" si="69"/>
        <v/>
      </c>
      <c r="BM257" s="487" t="str">
        <f t="shared" si="69"/>
        <v/>
      </c>
      <c r="BN257" s="487">
        <f t="shared" si="67"/>
        <v>0</v>
      </c>
      <c r="BO257" s="487" t="str">
        <f t="shared" si="67"/>
        <v/>
      </c>
      <c r="BP257" s="487">
        <f t="shared" si="67"/>
        <v>0</v>
      </c>
      <c r="BQ257" s="487">
        <f t="shared" si="67"/>
        <v>0</v>
      </c>
      <c r="BR257" s="487" t="str">
        <f t="shared" si="67"/>
        <v/>
      </c>
      <c r="BS257" s="487">
        <f t="shared" si="67"/>
        <v>0</v>
      </c>
      <c r="BT257" s="487">
        <f t="shared" si="67"/>
        <v>0</v>
      </c>
      <c r="BU257" s="487" t="str">
        <f t="shared" si="67"/>
        <v/>
      </c>
      <c r="BV257" s="487" t="str">
        <f t="shared" si="67"/>
        <v/>
      </c>
      <c r="BW257" s="487" t="str">
        <f t="shared" si="61"/>
        <v/>
      </c>
      <c r="BX257" s="487" t="str">
        <f t="shared" si="61"/>
        <v/>
      </c>
      <c r="BY257" s="487" t="str">
        <f t="shared" si="61"/>
        <v/>
      </c>
      <c r="BZ257" s="487" t="str">
        <f t="shared" si="61"/>
        <v/>
      </c>
      <c r="CA257" s="489" t="str">
        <f t="shared" si="61"/>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71"/>
        <v>0</v>
      </c>
      <c r="AG258" s="487">
        <f t="shared" si="71"/>
        <v>0</v>
      </c>
      <c r="AH258" s="487">
        <f t="shared" si="71"/>
        <v>-1</v>
      </c>
      <c r="AI258" s="487">
        <f t="shared" si="71"/>
        <v>0</v>
      </c>
      <c r="AJ258" s="487">
        <f t="shared" si="71"/>
        <v>-1</v>
      </c>
      <c r="AK258" s="487">
        <f t="shared" si="71"/>
        <v>-1</v>
      </c>
      <c r="AL258" s="487">
        <f t="shared" si="71"/>
        <v>0</v>
      </c>
      <c r="AM258" s="487">
        <f t="shared" si="71"/>
        <v>-1</v>
      </c>
      <c r="AN258" s="487">
        <f t="shared" si="71"/>
        <v>-1</v>
      </c>
      <c r="AO258" s="487">
        <f t="shared" si="71"/>
        <v>0</v>
      </c>
      <c r="AP258" s="487">
        <f t="shared" si="71"/>
        <v>0</v>
      </c>
      <c r="AQ258" s="487">
        <f t="shared" si="71"/>
        <v>0</v>
      </c>
      <c r="AR258" s="487">
        <f t="shared" si="71"/>
        <v>0</v>
      </c>
      <c r="AS258" s="487">
        <f t="shared" si="71"/>
        <v>0</v>
      </c>
      <c r="AT258" s="487">
        <f t="shared" si="71"/>
        <v>0</v>
      </c>
      <c r="AU258" s="493">
        <f t="shared" si="71"/>
        <v>0</v>
      </c>
      <c r="AV258" s="488" t="str">
        <f t="shared" si="68"/>
        <v/>
      </c>
      <c r="AW258" s="487" t="str">
        <f t="shared" si="68"/>
        <v/>
      </c>
      <c r="AX258" s="487">
        <f t="shared" si="66"/>
        <v>0</v>
      </c>
      <c r="AY258" s="487" t="str">
        <f t="shared" si="66"/>
        <v/>
      </c>
      <c r="AZ258" s="487">
        <f t="shared" si="66"/>
        <v>0</v>
      </c>
      <c r="BA258" s="487">
        <f t="shared" si="66"/>
        <v>0</v>
      </c>
      <c r="BB258" s="487" t="str">
        <f t="shared" si="66"/>
        <v/>
      </c>
      <c r="BC258" s="487">
        <f t="shared" si="66"/>
        <v>0</v>
      </c>
      <c r="BD258" s="487">
        <f t="shared" si="66"/>
        <v>0</v>
      </c>
      <c r="BE258" s="487" t="str">
        <f t="shared" si="66"/>
        <v/>
      </c>
      <c r="BF258" s="487" t="str">
        <f t="shared" si="66"/>
        <v/>
      </c>
      <c r="BG258" s="487" t="str">
        <f t="shared" si="60"/>
        <v/>
      </c>
      <c r="BH258" s="487" t="str">
        <f t="shared" si="60"/>
        <v/>
      </c>
      <c r="BI258" s="487" t="str">
        <f t="shared" si="60"/>
        <v/>
      </c>
      <c r="BJ258" s="487" t="str">
        <f t="shared" si="60"/>
        <v/>
      </c>
      <c r="BK258" s="489" t="str">
        <f t="shared" si="60"/>
        <v/>
      </c>
      <c r="BL258" s="495" t="str">
        <f t="shared" si="69"/>
        <v/>
      </c>
      <c r="BM258" s="487" t="str">
        <f t="shared" si="69"/>
        <v/>
      </c>
      <c r="BN258" s="487">
        <f t="shared" si="67"/>
        <v>0</v>
      </c>
      <c r="BO258" s="487" t="str">
        <f t="shared" si="67"/>
        <v/>
      </c>
      <c r="BP258" s="487">
        <f t="shared" si="67"/>
        <v>0</v>
      </c>
      <c r="BQ258" s="487">
        <f t="shared" si="67"/>
        <v>0</v>
      </c>
      <c r="BR258" s="487" t="str">
        <f t="shared" si="67"/>
        <v/>
      </c>
      <c r="BS258" s="487">
        <f t="shared" si="67"/>
        <v>0</v>
      </c>
      <c r="BT258" s="487">
        <f t="shared" si="67"/>
        <v>0</v>
      </c>
      <c r="BU258" s="487" t="str">
        <f t="shared" si="67"/>
        <v/>
      </c>
      <c r="BV258" s="487" t="str">
        <f t="shared" si="67"/>
        <v/>
      </c>
      <c r="BW258" s="487" t="str">
        <f t="shared" si="61"/>
        <v/>
      </c>
      <c r="BX258" s="487" t="str">
        <f t="shared" si="61"/>
        <v/>
      </c>
      <c r="BY258" s="487" t="str">
        <f t="shared" si="61"/>
        <v/>
      </c>
      <c r="BZ258" s="487" t="str">
        <f t="shared" si="61"/>
        <v/>
      </c>
      <c r="CA258" s="489" t="str">
        <f t="shared" si="61"/>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71"/>
        <v>0</v>
      </c>
      <c r="AG259" s="487">
        <f t="shared" si="71"/>
        <v>0</v>
      </c>
      <c r="AH259" s="487">
        <f t="shared" si="71"/>
        <v>-1</v>
      </c>
      <c r="AI259" s="487">
        <f t="shared" si="71"/>
        <v>0</v>
      </c>
      <c r="AJ259" s="487">
        <f t="shared" si="71"/>
        <v>-1</v>
      </c>
      <c r="AK259" s="487">
        <f t="shared" si="71"/>
        <v>-1</v>
      </c>
      <c r="AL259" s="487">
        <f t="shared" si="71"/>
        <v>0</v>
      </c>
      <c r="AM259" s="487">
        <f t="shared" si="71"/>
        <v>-1</v>
      </c>
      <c r="AN259" s="487">
        <f t="shared" si="71"/>
        <v>-1</v>
      </c>
      <c r="AO259" s="487">
        <f t="shared" si="71"/>
        <v>0</v>
      </c>
      <c r="AP259" s="487">
        <f t="shared" si="71"/>
        <v>0</v>
      </c>
      <c r="AQ259" s="487">
        <f t="shared" si="71"/>
        <v>0</v>
      </c>
      <c r="AR259" s="487">
        <f t="shared" si="71"/>
        <v>0</v>
      </c>
      <c r="AS259" s="487">
        <f t="shared" si="71"/>
        <v>0</v>
      </c>
      <c r="AT259" s="487">
        <f t="shared" si="71"/>
        <v>0</v>
      </c>
      <c r="AU259" s="493">
        <f t="shared" si="71"/>
        <v>0</v>
      </c>
      <c r="AV259" s="488" t="str">
        <f t="shared" si="68"/>
        <v/>
      </c>
      <c r="AW259" s="487" t="str">
        <f t="shared" si="68"/>
        <v/>
      </c>
      <c r="AX259" s="487">
        <f t="shared" si="66"/>
        <v>0</v>
      </c>
      <c r="AY259" s="487" t="str">
        <f t="shared" si="66"/>
        <v/>
      </c>
      <c r="AZ259" s="487">
        <f t="shared" si="66"/>
        <v>0</v>
      </c>
      <c r="BA259" s="487">
        <f t="shared" si="66"/>
        <v>0</v>
      </c>
      <c r="BB259" s="487" t="str">
        <f t="shared" si="66"/>
        <v/>
      </c>
      <c r="BC259" s="487">
        <f t="shared" si="66"/>
        <v>0</v>
      </c>
      <c r="BD259" s="487">
        <f t="shared" si="66"/>
        <v>0</v>
      </c>
      <c r="BE259" s="487" t="str">
        <f t="shared" si="66"/>
        <v/>
      </c>
      <c r="BF259" s="487" t="str">
        <f t="shared" si="66"/>
        <v/>
      </c>
      <c r="BG259" s="487" t="str">
        <f t="shared" si="60"/>
        <v/>
      </c>
      <c r="BH259" s="487" t="str">
        <f t="shared" si="60"/>
        <v/>
      </c>
      <c r="BI259" s="487" t="str">
        <f t="shared" si="60"/>
        <v/>
      </c>
      <c r="BJ259" s="487" t="str">
        <f t="shared" si="60"/>
        <v/>
      </c>
      <c r="BK259" s="489" t="str">
        <f t="shared" si="60"/>
        <v/>
      </c>
      <c r="BL259" s="495" t="str">
        <f t="shared" si="69"/>
        <v/>
      </c>
      <c r="BM259" s="487" t="str">
        <f t="shared" si="69"/>
        <v/>
      </c>
      <c r="BN259" s="487">
        <f t="shared" si="67"/>
        <v>0</v>
      </c>
      <c r="BO259" s="487" t="str">
        <f t="shared" si="67"/>
        <v/>
      </c>
      <c r="BP259" s="487">
        <f t="shared" si="67"/>
        <v>0</v>
      </c>
      <c r="BQ259" s="487">
        <f t="shared" si="67"/>
        <v>0</v>
      </c>
      <c r="BR259" s="487" t="str">
        <f t="shared" si="67"/>
        <v/>
      </c>
      <c r="BS259" s="487">
        <f t="shared" si="67"/>
        <v>0</v>
      </c>
      <c r="BT259" s="487">
        <f t="shared" si="67"/>
        <v>0</v>
      </c>
      <c r="BU259" s="487" t="str">
        <f t="shared" si="67"/>
        <v/>
      </c>
      <c r="BV259" s="487" t="str">
        <f t="shared" si="67"/>
        <v/>
      </c>
      <c r="BW259" s="487" t="str">
        <f t="shared" si="61"/>
        <v/>
      </c>
      <c r="BX259" s="487" t="str">
        <f t="shared" si="61"/>
        <v/>
      </c>
      <c r="BY259" s="487" t="str">
        <f t="shared" si="61"/>
        <v/>
      </c>
      <c r="BZ259" s="487" t="str">
        <f t="shared" si="61"/>
        <v/>
      </c>
      <c r="CA259" s="489" t="str">
        <f t="shared" si="61"/>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71"/>
        <v>0</v>
      </c>
      <c r="AG260" s="487">
        <f t="shared" si="71"/>
        <v>0</v>
      </c>
      <c r="AH260" s="487">
        <f t="shared" si="71"/>
        <v>-1</v>
      </c>
      <c r="AI260" s="487">
        <f t="shared" si="71"/>
        <v>0</v>
      </c>
      <c r="AJ260" s="487">
        <f t="shared" si="71"/>
        <v>-1</v>
      </c>
      <c r="AK260" s="487">
        <f t="shared" si="71"/>
        <v>-1</v>
      </c>
      <c r="AL260" s="487">
        <f t="shared" si="71"/>
        <v>0</v>
      </c>
      <c r="AM260" s="487">
        <f t="shared" si="71"/>
        <v>-1</v>
      </c>
      <c r="AN260" s="487">
        <f t="shared" si="71"/>
        <v>-1</v>
      </c>
      <c r="AO260" s="487">
        <f t="shared" si="71"/>
        <v>0</v>
      </c>
      <c r="AP260" s="487">
        <f t="shared" si="71"/>
        <v>0</v>
      </c>
      <c r="AQ260" s="487">
        <f t="shared" si="71"/>
        <v>0</v>
      </c>
      <c r="AR260" s="487">
        <f t="shared" si="71"/>
        <v>0</v>
      </c>
      <c r="AS260" s="487">
        <f t="shared" si="71"/>
        <v>0</v>
      </c>
      <c r="AT260" s="487">
        <f t="shared" si="71"/>
        <v>0</v>
      </c>
      <c r="AU260" s="493">
        <f t="shared" si="71"/>
        <v>0</v>
      </c>
      <c r="AV260" s="488" t="str">
        <f t="shared" si="68"/>
        <v/>
      </c>
      <c r="AW260" s="487" t="str">
        <f t="shared" si="68"/>
        <v/>
      </c>
      <c r="AX260" s="487">
        <f t="shared" si="66"/>
        <v>0</v>
      </c>
      <c r="AY260" s="487" t="str">
        <f t="shared" si="66"/>
        <v/>
      </c>
      <c r="AZ260" s="487">
        <f t="shared" si="66"/>
        <v>0</v>
      </c>
      <c r="BA260" s="487">
        <f t="shared" si="66"/>
        <v>0</v>
      </c>
      <c r="BB260" s="487" t="str">
        <f t="shared" si="66"/>
        <v/>
      </c>
      <c r="BC260" s="487">
        <f t="shared" si="66"/>
        <v>0</v>
      </c>
      <c r="BD260" s="487">
        <f t="shared" si="66"/>
        <v>0</v>
      </c>
      <c r="BE260" s="487" t="str">
        <f t="shared" si="66"/>
        <v/>
      </c>
      <c r="BF260" s="487" t="str">
        <f t="shared" si="66"/>
        <v/>
      </c>
      <c r="BG260" s="487" t="str">
        <f t="shared" si="60"/>
        <v/>
      </c>
      <c r="BH260" s="487" t="str">
        <f t="shared" si="60"/>
        <v/>
      </c>
      <c r="BI260" s="487" t="str">
        <f t="shared" si="60"/>
        <v/>
      </c>
      <c r="BJ260" s="487" t="str">
        <f t="shared" si="60"/>
        <v/>
      </c>
      <c r="BK260" s="489" t="str">
        <f t="shared" si="60"/>
        <v/>
      </c>
      <c r="BL260" s="495" t="str">
        <f t="shared" si="69"/>
        <v/>
      </c>
      <c r="BM260" s="487" t="str">
        <f t="shared" si="69"/>
        <v/>
      </c>
      <c r="BN260" s="487">
        <f t="shared" si="67"/>
        <v>0</v>
      </c>
      <c r="BO260" s="487" t="str">
        <f t="shared" si="67"/>
        <v/>
      </c>
      <c r="BP260" s="487">
        <f t="shared" si="67"/>
        <v>0</v>
      </c>
      <c r="BQ260" s="487">
        <f t="shared" si="67"/>
        <v>0</v>
      </c>
      <c r="BR260" s="487" t="str">
        <f t="shared" si="67"/>
        <v/>
      </c>
      <c r="BS260" s="487">
        <f t="shared" si="67"/>
        <v>0</v>
      </c>
      <c r="BT260" s="487">
        <f t="shared" si="67"/>
        <v>0</v>
      </c>
      <c r="BU260" s="487" t="str">
        <f t="shared" si="67"/>
        <v/>
      </c>
      <c r="BV260" s="487" t="str">
        <f t="shared" si="67"/>
        <v/>
      </c>
      <c r="BW260" s="487" t="str">
        <f t="shared" si="61"/>
        <v/>
      </c>
      <c r="BX260" s="487" t="str">
        <f t="shared" si="61"/>
        <v/>
      </c>
      <c r="BY260" s="487" t="str">
        <f t="shared" si="61"/>
        <v/>
      </c>
      <c r="BZ260" s="487" t="str">
        <f t="shared" si="61"/>
        <v/>
      </c>
      <c r="CA260" s="489" t="str">
        <f t="shared" si="61"/>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71"/>
        <v>0</v>
      </c>
      <c r="AG261" s="487">
        <f t="shared" si="71"/>
        <v>0</v>
      </c>
      <c r="AH261" s="487">
        <f t="shared" si="71"/>
        <v>-1</v>
      </c>
      <c r="AI261" s="487">
        <f t="shared" si="71"/>
        <v>0</v>
      </c>
      <c r="AJ261" s="487">
        <f t="shared" si="71"/>
        <v>-1</v>
      </c>
      <c r="AK261" s="487">
        <f t="shared" si="71"/>
        <v>-1</v>
      </c>
      <c r="AL261" s="487">
        <f t="shared" si="71"/>
        <v>0</v>
      </c>
      <c r="AM261" s="487">
        <f t="shared" si="71"/>
        <v>-1</v>
      </c>
      <c r="AN261" s="487">
        <f t="shared" si="71"/>
        <v>-1</v>
      </c>
      <c r="AO261" s="487">
        <f t="shared" si="71"/>
        <v>0</v>
      </c>
      <c r="AP261" s="487">
        <f t="shared" si="71"/>
        <v>0</v>
      </c>
      <c r="AQ261" s="487">
        <f t="shared" si="71"/>
        <v>0</v>
      </c>
      <c r="AR261" s="487">
        <f t="shared" si="71"/>
        <v>0</v>
      </c>
      <c r="AS261" s="487">
        <f t="shared" si="71"/>
        <v>0</v>
      </c>
      <c r="AT261" s="487">
        <f t="shared" si="71"/>
        <v>0</v>
      </c>
      <c r="AU261" s="493">
        <f t="shared" si="71"/>
        <v>0</v>
      </c>
      <c r="AV261" s="488" t="str">
        <f t="shared" si="68"/>
        <v/>
      </c>
      <c r="AW261" s="487" t="str">
        <f t="shared" si="68"/>
        <v/>
      </c>
      <c r="AX261" s="487">
        <f t="shared" si="66"/>
        <v>0</v>
      </c>
      <c r="AY261" s="487" t="str">
        <f t="shared" si="66"/>
        <v/>
      </c>
      <c r="AZ261" s="487">
        <f t="shared" si="66"/>
        <v>0</v>
      </c>
      <c r="BA261" s="487">
        <f t="shared" si="66"/>
        <v>0</v>
      </c>
      <c r="BB261" s="487" t="str">
        <f t="shared" si="66"/>
        <v/>
      </c>
      <c r="BC261" s="487">
        <f t="shared" si="66"/>
        <v>0</v>
      </c>
      <c r="BD261" s="487">
        <f t="shared" si="66"/>
        <v>0</v>
      </c>
      <c r="BE261" s="487" t="str">
        <f t="shared" si="66"/>
        <v/>
      </c>
      <c r="BF261" s="487" t="str">
        <f t="shared" si="66"/>
        <v/>
      </c>
      <c r="BG261" s="487" t="str">
        <f t="shared" si="60"/>
        <v/>
      </c>
      <c r="BH261" s="487" t="str">
        <f t="shared" si="60"/>
        <v/>
      </c>
      <c r="BI261" s="487" t="str">
        <f t="shared" si="60"/>
        <v/>
      </c>
      <c r="BJ261" s="487" t="str">
        <f t="shared" si="60"/>
        <v/>
      </c>
      <c r="BK261" s="489" t="str">
        <f t="shared" si="60"/>
        <v/>
      </c>
      <c r="BL261" s="495" t="str">
        <f t="shared" si="69"/>
        <v/>
      </c>
      <c r="BM261" s="487" t="str">
        <f t="shared" si="69"/>
        <v/>
      </c>
      <c r="BN261" s="487">
        <f t="shared" si="67"/>
        <v>0</v>
      </c>
      <c r="BO261" s="487" t="str">
        <f t="shared" si="67"/>
        <v/>
      </c>
      <c r="BP261" s="487">
        <f t="shared" si="67"/>
        <v>0</v>
      </c>
      <c r="BQ261" s="487">
        <f t="shared" si="67"/>
        <v>0</v>
      </c>
      <c r="BR261" s="487" t="str">
        <f t="shared" si="67"/>
        <v/>
      </c>
      <c r="BS261" s="487">
        <f t="shared" si="67"/>
        <v>0</v>
      </c>
      <c r="BT261" s="487">
        <f t="shared" si="67"/>
        <v>0</v>
      </c>
      <c r="BU261" s="487" t="str">
        <f t="shared" si="67"/>
        <v/>
      </c>
      <c r="BV261" s="487" t="str">
        <f t="shared" si="67"/>
        <v/>
      </c>
      <c r="BW261" s="487" t="str">
        <f t="shared" si="61"/>
        <v/>
      </c>
      <c r="BX261" s="487" t="str">
        <f t="shared" si="61"/>
        <v/>
      </c>
      <c r="BY261" s="487" t="str">
        <f t="shared" si="61"/>
        <v/>
      </c>
      <c r="BZ261" s="487" t="str">
        <f t="shared" si="61"/>
        <v/>
      </c>
      <c r="CA261" s="489" t="str">
        <f t="shared" si="61"/>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71"/>
        <v>0</v>
      </c>
      <c r="AG262" s="487">
        <f t="shared" si="71"/>
        <v>0</v>
      </c>
      <c r="AH262" s="487">
        <f t="shared" si="71"/>
        <v>-1</v>
      </c>
      <c r="AI262" s="487">
        <f t="shared" si="71"/>
        <v>0</v>
      </c>
      <c r="AJ262" s="487">
        <f t="shared" si="71"/>
        <v>-1</v>
      </c>
      <c r="AK262" s="487">
        <f t="shared" si="71"/>
        <v>-1</v>
      </c>
      <c r="AL262" s="487">
        <f t="shared" si="71"/>
        <v>0</v>
      </c>
      <c r="AM262" s="487">
        <f t="shared" si="71"/>
        <v>-1</v>
      </c>
      <c r="AN262" s="487">
        <f t="shared" si="71"/>
        <v>-1</v>
      </c>
      <c r="AO262" s="487">
        <f t="shared" si="71"/>
        <v>0</v>
      </c>
      <c r="AP262" s="487">
        <f t="shared" si="71"/>
        <v>0</v>
      </c>
      <c r="AQ262" s="487">
        <f t="shared" si="71"/>
        <v>0</v>
      </c>
      <c r="AR262" s="487">
        <f t="shared" si="71"/>
        <v>0</v>
      </c>
      <c r="AS262" s="487">
        <f t="shared" si="71"/>
        <v>0</v>
      </c>
      <c r="AT262" s="487">
        <f t="shared" si="71"/>
        <v>0</v>
      </c>
      <c r="AU262" s="493">
        <f t="shared" si="71"/>
        <v>0</v>
      </c>
      <c r="AV262" s="488" t="str">
        <f t="shared" si="68"/>
        <v/>
      </c>
      <c r="AW262" s="487" t="str">
        <f t="shared" si="68"/>
        <v/>
      </c>
      <c r="AX262" s="487">
        <f t="shared" si="66"/>
        <v>0</v>
      </c>
      <c r="AY262" s="487" t="str">
        <f t="shared" si="66"/>
        <v/>
      </c>
      <c r="AZ262" s="487">
        <f t="shared" si="66"/>
        <v>0</v>
      </c>
      <c r="BA262" s="487">
        <f t="shared" si="66"/>
        <v>0</v>
      </c>
      <c r="BB262" s="487" t="str">
        <f t="shared" si="66"/>
        <v/>
      </c>
      <c r="BC262" s="487">
        <f t="shared" si="66"/>
        <v>0</v>
      </c>
      <c r="BD262" s="487">
        <f t="shared" si="66"/>
        <v>0</v>
      </c>
      <c r="BE262" s="487" t="str">
        <f t="shared" si="66"/>
        <v/>
      </c>
      <c r="BF262" s="487" t="str">
        <f t="shared" si="66"/>
        <v/>
      </c>
      <c r="BG262" s="487" t="str">
        <f t="shared" si="60"/>
        <v/>
      </c>
      <c r="BH262" s="487" t="str">
        <f t="shared" si="60"/>
        <v/>
      </c>
      <c r="BI262" s="487" t="str">
        <f t="shared" si="60"/>
        <v/>
      </c>
      <c r="BJ262" s="487" t="str">
        <f t="shared" si="60"/>
        <v/>
      </c>
      <c r="BK262" s="489" t="str">
        <f t="shared" si="60"/>
        <v/>
      </c>
      <c r="BL262" s="495" t="str">
        <f t="shared" si="69"/>
        <v/>
      </c>
      <c r="BM262" s="487" t="str">
        <f t="shared" si="69"/>
        <v/>
      </c>
      <c r="BN262" s="487">
        <f t="shared" si="67"/>
        <v>0</v>
      </c>
      <c r="BO262" s="487" t="str">
        <f t="shared" si="67"/>
        <v/>
      </c>
      <c r="BP262" s="487">
        <f t="shared" si="67"/>
        <v>0</v>
      </c>
      <c r="BQ262" s="487">
        <f t="shared" si="67"/>
        <v>0</v>
      </c>
      <c r="BR262" s="487" t="str">
        <f t="shared" si="67"/>
        <v/>
      </c>
      <c r="BS262" s="487">
        <f t="shared" si="67"/>
        <v>0</v>
      </c>
      <c r="BT262" s="487">
        <f t="shared" si="67"/>
        <v>0</v>
      </c>
      <c r="BU262" s="487" t="str">
        <f t="shared" si="67"/>
        <v/>
      </c>
      <c r="BV262" s="487" t="str">
        <f t="shared" si="67"/>
        <v/>
      </c>
      <c r="BW262" s="487" t="str">
        <f t="shared" si="61"/>
        <v/>
      </c>
      <c r="BX262" s="487" t="str">
        <f t="shared" si="61"/>
        <v/>
      </c>
      <c r="BY262" s="487" t="str">
        <f t="shared" si="61"/>
        <v/>
      </c>
      <c r="BZ262" s="487" t="str">
        <f t="shared" si="61"/>
        <v/>
      </c>
      <c r="CA262" s="489" t="str">
        <f t="shared" si="61"/>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71"/>
        <v>0</v>
      </c>
      <c r="AG263" s="487">
        <f t="shared" si="71"/>
        <v>0</v>
      </c>
      <c r="AH263" s="487">
        <f t="shared" si="71"/>
        <v>-1</v>
      </c>
      <c r="AI263" s="487">
        <f t="shared" si="71"/>
        <v>0</v>
      </c>
      <c r="AJ263" s="487">
        <f t="shared" si="71"/>
        <v>-1</v>
      </c>
      <c r="AK263" s="487">
        <f t="shared" si="71"/>
        <v>-1</v>
      </c>
      <c r="AL263" s="487">
        <f t="shared" si="71"/>
        <v>0</v>
      </c>
      <c r="AM263" s="487">
        <f t="shared" si="71"/>
        <v>-1</v>
      </c>
      <c r="AN263" s="487">
        <f t="shared" si="71"/>
        <v>-1</v>
      </c>
      <c r="AO263" s="487">
        <f t="shared" si="71"/>
        <v>0</v>
      </c>
      <c r="AP263" s="487">
        <f t="shared" si="71"/>
        <v>0</v>
      </c>
      <c r="AQ263" s="487">
        <f t="shared" si="71"/>
        <v>0</v>
      </c>
      <c r="AR263" s="487">
        <f t="shared" si="71"/>
        <v>0</v>
      </c>
      <c r="AS263" s="487">
        <f t="shared" si="71"/>
        <v>0</v>
      </c>
      <c r="AT263" s="487">
        <f t="shared" si="71"/>
        <v>0</v>
      </c>
      <c r="AU263" s="493">
        <f t="shared" si="71"/>
        <v>0</v>
      </c>
      <c r="AV263" s="488" t="str">
        <f t="shared" si="68"/>
        <v/>
      </c>
      <c r="AW263" s="487" t="str">
        <f t="shared" si="68"/>
        <v/>
      </c>
      <c r="AX263" s="487">
        <f t="shared" si="66"/>
        <v>0</v>
      </c>
      <c r="AY263" s="487" t="str">
        <f t="shared" si="66"/>
        <v/>
      </c>
      <c r="AZ263" s="487">
        <f t="shared" si="66"/>
        <v>0</v>
      </c>
      <c r="BA263" s="487">
        <f t="shared" si="66"/>
        <v>0</v>
      </c>
      <c r="BB263" s="487" t="str">
        <f t="shared" si="66"/>
        <v/>
      </c>
      <c r="BC263" s="487">
        <f t="shared" si="66"/>
        <v>0</v>
      </c>
      <c r="BD263" s="487">
        <f t="shared" si="66"/>
        <v>0</v>
      </c>
      <c r="BE263" s="487" t="str">
        <f t="shared" si="66"/>
        <v/>
      </c>
      <c r="BF263" s="487" t="str">
        <f t="shared" si="66"/>
        <v/>
      </c>
      <c r="BG263" s="487" t="str">
        <f t="shared" si="60"/>
        <v/>
      </c>
      <c r="BH263" s="487" t="str">
        <f t="shared" si="60"/>
        <v/>
      </c>
      <c r="BI263" s="487" t="str">
        <f t="shared" si="60"/>
        <v/>
      </c>
      <c r="BJ263" s="487" t="str">
        <f t="shared" si="60"/>
        <v/>
      </c>
      <c r="BK263" s="489" t="str">
        <f t="shared" si="60"/>
        <v/>
      </c>
      <c r="BL263" s="495" t="str">
        <f t="shared" si="69"/>
        <v/>
      </c>
      <c r="BM263" s="487" t="str">
        <f t="shared" si="69"/>
        <v/>
      </c>
      <c r="BN263" s="487">
        <f t="shared" si="67"/>
        <v>0</v>
      </c>
      <c r="BO263" s="487" t="str">
        <f t="shared" si="67"/>
        <v/>
      </c>
      <c r="BP263" s="487">
        <f t="shared" si="67"/>
        <v>0</v>
      </c>
      <c r="BQ263" s="487">
        <f t="shared" si="67"/>
        <v>0</v>
      </c>
      <c r="BR263" s="487" t="str">
        <f t="shared" si="67"/>
        <v/>
      </c>
      <c r="BS263" s="487">
        <f t="shared" si="67"/>
        <v>0</v>
      </c>
      <c r="BT263" s="487">
        <f t="shared" si="67"/>
        <v>0</v>
      </c>
      <c r="BU263" s="487" t="str">
        <f t="shared" si="67"/>
        <v/>
      </c>
      <c r="BV263" s="487" t="str">
        <f t="shared" si="67"/>
        <v/>
      </c>
      <c r="BW263" s="487" t="str">
        <f t="shared" si="61"/>
        <v/>
      </c>
      <c r="BX263" s="487" t="str">
        <f t="shared" si="61"/>
        <v/>
      </c>
      <c r="BY263" s="487" t="str">
        <f t="shared" si="61"/>
        <v/>
      </c>
      <c r="BZ263" s="487" t="str">
        <f t="shared" si="61"/>
        <v/>
      </c>
      <c r="CA263" s="489" t="str">
        <f t="shared" si="61"/>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71"/>
        <v>0</v>
      </c>
      <c r="AG264" s="487">
        <f t="shared" si="71"/>
        <v>0</v>
      </c>
      <c r="AH264" s="487">
        <f t="shared" si="71"/>
        <v>-1</v>
      </c>
      <c r="AI264" s="487">
        <f t="shared" si="71"/>
        <v>0</v>
      </c>
      <c r="AJ264" s="487">
        <f t="shared" si="71"/>
        <v>-1</v>
      </c>
      <c r="AK264" s="487">
        <f t="shared" si="71"/>
        <v>-1</v>
      </c>
      <c r="AL264" s="487">
        <f t="shared" si="71"/>
        <v>0</v>
      </c>
      <c r="AM264" s="487">
        <f t="shared" si="71"/>
        <v>-1</v>
      </c>
      <c r="AN264" s="487">
        <f t="shared" si="71"/>
        <v>-1</v>
      </c>
      <c r="AO264" s="487">
        <f t="shared" si="71"/>
        <v>0</v>
      </c>
      <c r="AP264" s="487">
        <f t="shared" si="71"/>
        <v>0</v>
      </c>
      <c r="AQ264" s="487">
        <f t="shared" si="71"/>
        <v>0</v>
      </c>
      <c r="AR264" s="487">
        <f t="shared" si="71"/>
        <v>0</v>
      </c>
      <c r="AS264" s="487">
        <f t="shared" si="71"/>
        <v>0</v>
      </c>
      <c r="AT264" s="487">
        <f t="shared" si="71"/>
        <v>0</v>
      </c>
      <c r="AU264" s="493">
        <f t="shared" si="71"/>
        <v>0</v>
      </c>
      <c r="AV264" s="488" t="str">
        <f t="shared" si="68"/>
        <v/>
      </c>
      <c r="AW264" s="487" t="str">
        <f t="shared" si="68"/>
        <v/>
      </c>
      <c r="AX264" s="487">
        <f t="shared" si="66"/>
        <v>0</v>
      </c>
      <c r="AY264" s="487" t="str">
        <f t="shared" si="66"/>
        <v/>
      </c>
      <c r="AZ264" s="487">
        <f t="shared" si="66"/>
        <v>0</v>
      </c>
      <c r="BA264" s="487">
        <f t="shared" si="66"/>
        <v>0</v>
      </c>
      <c r="BB264" s="487" t="str">
        <f t="shared" si="66"/>
        <v/>
      </c>
      <c r="BC264" s="487">
        <f t="shared" si="66"/>
        <v>0</v>
      </c>
      <c r="BD264" s="487">
        <f t="shared" si="66"/>
        <v>0</v>
      </c>
      <c r="BE264" s="487" t="str">
        <f t="shared" si="66"/>
        <v/>
      </c>
      <c r="BF264" s="487" t="str">
        <f t="shared" si="66"/>
        <v/>
      </c>
      <c r="BG264" s="487" t="str">
        <f t="shared" si="60"/>
        <v/>
      </c>
      <c r="BH264" s="487" t="str">
        <f t="shared" si="60"/>
        <v/>
      </c>
      <c r="BI264" s="487" t="str">
        <f t="shared" si="60"/>
        <v/>
      </c>
      <c r="BJ264" s="487" t="str">
        <f t="shared" si="60"/>
        <v/>
      </c>
      <c r="BK264" s="489" t="str">
        <f t="shared" si="60"/>
        <v/>
      </c>
      <c r="BL264" s="495" t="str">
        <f t="shared" si="69"/>
        <v/>
      </c>
      <c r="BM264" s="487" t="str">
        <f t="shared" si="69"/>
        <v/>
      </c>
      <c r="BN264" s="487">
        <f t="shared" si="67"/>
        <v>0</v>
      </c>
      <c r="BO264" s="487" t="str">
        <f t="shared" si="67"/>
        <v/>
      </c>
      <c r="BP264" s="487">
        <f t="shared" si="67"/>
        <v>0</v>
      </c>
      <c r="BQ264" s="487">
        <f t="shared" si="67"/>
        <v>0</v>
      </c>
      <c r="BR264" s="487" t="str">
        <f t="shared" si="67"/>
        <v/>
      </c>
      <c r="BS264" s="487">
        <f t="shared" si="67"/>
        <v>0</v>
      </c>
      <c r="BT264" s="487">
        <f t="shared" si="67"/>
        <v>0</v>
      </c>
      <c r="BU264" s="487" t="str">
        <f t="shared" si="67"/>
        <v/>
      </c>
      <c r="BV264" s="487" t="str">
        <f t="shared" si="67"/>
        <v/>
      </c>
      <c r="BW264" s="487" t="str">
        <f t="shared" si="61"/>
        <v/>
      </c>
      <c r="BX264" s="487" t="str">
        <f t="shared" si="61"/>
        <v/>
      </c>
      <c r="BY264" s="487" t="str">
        <f t="shared" si="61"/>
        <v/>
      </c>
      <c r="BZ264" s="487" t="str">
        <f t="shared" si="61"/>
        <v/>
      </c>
      <c r="CA264" s="489" t="str">
        <f t="shared" si="61"/>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71"/>
        <v>0</v>
      </c>
      <c r="AG265" s="487">
        <f t="shared" si="71"/>
        <v>0</v>
      </c>
      <c r="AH265" s="487">
        <f t="shared" si="71"/>
        <v>-1</v>
      </c>
      <c r="AI265" s="487">
        <f t="shared" si="71"/>
        <v>0</v>
      </c>
      <c r="AJ265" s="487">
        <f t="shared" si="71"/>
        <v>-1</v>
      </c>
      <c r="AK265" s="487">
        <f t="shared" si="71"/>
        <v>-1</v>
      </c>
      <c r="AL265" s="487">
        <f t="shared" si="71"/>
        <v>0</v>
      </c>
      <c r="AM265" s="487">
        <f t="shared" si="71"/>
        <v>-1</v>
      </c>
      <c r="AN265" s="487">
        <f t="shared" si="71"/>
        <v>-1</v>
      </c>
      <c r="AO265" s="487">
        <f t="shared" si="71"/>
        <v>0</v>
      </c>
      <c r="AP265" s="487">
        <f t="shared" si="71"/>
        <v>0</v>
      </c>
      <c r="AQ265" s="487">
        <f t="shared" si="71"/>
        <v>0</v>
      </c>
      <c r="AR265" s="487">
        <f t="shared" si="71"/>
        <v>0</v>
      </c>
      <c r="AS265" s="487">
        <f t="shared" si="71"/>
        <v>0</v>
      </c>
      <c r="AT265" s="487">
        <f t="shared" si="71"/>
        <v>0</v>
      </c>
      <c r="AU265" s="493">
        <f t="shared" si="71"/>
        <v>0</v>
      </c>
      <c r="AV265" s="488" t="str">
        <f t="shared" si="68"/>
        <v/>
      </c>
      <c r="AW265" s="487" t="str">
        <f t="shared" si="68"/>
        <v/>
      </c>
      <c r="AX265" s="487">
        <f t="shared" si="66"/>
        <v>0</v>
      </c>
      <c r="AY265" s="487" t="str">
        <f t="shared" si="66"/>
        <v/>
      </c>
      <c r="AZ265" s="487">
        <f t="shared" si="66"/>
        <v>0</v>
      </c>
      <c r="BA265" s="487">
        <f t="shared" si="66"/>
        <v>0</v>
      </c>
      <c r="BB265" s="487" t="str">
        <f t="shared" si="66"/>
        <v/>
      </c>
      <c r="BC265" s="487">
        <f t="shared" si="66"/>
        <v>0</v>
      </c>
      <c r="BD265" s="487">
        <f t="shared" si="66"/>
        <v>0</v>
      </c>
      <c r="BE265" s="487" t="str">
        <f t="shared" si="66"/>
        <v/>
      </c>
      <c r="BF265" s="487" t="str">
        <f t="shared" si="66"/>
        <v/>
      </c>
      <c r="BG265" s="487" t="str">
        <f t="shared" si="60"/>
        <v/>
      </c>
      <c r="BH265" s="487" t="str">
        <f t="shared" si="60"/>
        <v/>
      </c>
      <c r="BI265" s="487" t="str">
        <f t="shared" si="60"/>
        <v/>
      </c>
      <c r="BJ265" s="487" t="str">
        <f t="shared" si="60"/>
        <v/>
      </c>
      <c r="BK265" s="489" t="str">
        <f t="shared" si="60"/>
        <v/>
      </c>
      <c r="BL265" s="495" t="str">
        <f t="shared" si="69"/>
        <v/>
      </c>
      <c r="BM265" s="487" t="str">
        <f t="shared" si="69"/>
        <v/>
      </c>
      <c r="BN265" s="487">
        <f t="shared" si="67"/>
        <v>0</v>
      </c>
      <c r="BO265" s="487" t="str">
        <f t="shared" si="67"/>
        <v/>
      </c>
      <c r="BP265" s="487">
        <f t="shared" si="67"/>
        <v>0</v>
      </c>
      <c r="BQ265" s="487">
        <f t="shared" si="67"/>
        <v>0</v>
      </c>
      <c r="BR265" s="487" t="str">
        <f t="shared" si="67"/>
        <v/>
      </c>
      <c r="BS265" s="487">
        <f t="shared" si="67"/>
        <v>0</v>
      </c>
      <c r="BT265" s="487">
        <f t="shared" si="67"/>
        <v>0</v>
      </c>
      <c r="BU265" s="487" t="str">
        <f t="shared" si="67"/>
        <v/>
      </c>
      <c r="BV265" s="487" t="str">
        <f t="shared" si="67"/>
        <v/>
      </c>
      <c r="BW265" s="487" t="str">
        <f t="shared" si="61"/>
        <v/>
      </c>
      <c r="BX265" s="487" t="str">
        <f t="shared" si="61"/>
        <v/>
      </c>
      <c r="BY265" s="487" t="str">
        <f t="shared" si="61"/>
        <v/>
      </c>
      <c r="BZ265" s="487" t="str">
        <f t="shared" si="61"/>
        <v/>
      </c>
      <c r="CA265" s="489" t="str">
        <f t="shared" si="61"/>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71"/>
        <v>0</v>
      </c>
      <c r="AG266" s="487">
        <f t="shared" si="71"/>
        <v>0</v>
      </c>
      <c r="AH266" s="487">
        <f t="shared" si="71"/>
        <v>-1</v>
      </c>
      <c r="AI266" s="487">
        <f t="shared" si="71"/>
        <v>0</v>
      </c>
      <c r="AJ266" s="487">
        <f t="shared" si="71"/>
        <v>-1</v>
      </c>
      <c r="AK266" s="487">
        <f t="shared" si="71"/>
        <v>-1</v>
      </c>
      <c r="AL266" s="487">
        <f t="shared" si="71"/>
        <v>0</v>
      </c>
      <c r="AM266" s="487">
        <f t="shared" si="71"/>
        <v>-1</v>
      </c>
      <c r="AN266" s="487">
        <f t="shared" si="71"/>
        <v>-1</v>
      </c>
      <c r="AO266" s="487">
        <f t="shared" si="71"/>
        <v>0</v>
      </c>
      <c r="AP266" s="487">
        <f t="shared" si="71"/>
        <v>0</v>
      </c>
      <c r="AQ266" s="487">
        <f t="shared" si="71"/>
        <v>0</v>
      </c>
      <c r="AR266" s="487">
        <f t="shared" si="71"/>
        <v>0</v>
      </c>
      <c r="AS266" s="487">
        <f t="shared" si="71"/>
        <v>0</v>
      </c>
      <c r="AT266" s="487">
        <f t="shared" si="71"/>
        <v>0</v>
      </c>
      <c r="AU266" s="493">
        <f t="shared" si="71"/>
        <v>0</v>
      </c>
      <c r="AV266" s="488" t="str">
        <f t="shared" si="68"/>
        <v/>
      </c>
      <c r="AW266" s="487" t="str">
        <f t="shared" si="68"/>
        <v/>
      </c>
      <c r="AX266" s="487">
        <f t="shared" si="66"/>
        <v>0</v>
      </c>
      <c r="AY266" s="487" t="str">
        <f t="shared" si="66"/>
        <v/>
      </c>
      <c r="AZ266" s="487">
        <f t="shared" si="66"/>
        <v>0</v>
      </c>
      <c r="BA266" s="487">
        <f t="shared" si="66"/>
        <v>0</v>
      </c>
      <c r="BB266" s="487" t="str">
        <f t="shared" si="66"/>
        <v/>
      </c>
      <c r="BC266" s="487">
        <f t="shared" si="66"/>
        <v>0</v>
      </c>
      <c r="BD266" s="487">
        <f t="shared" si="66"/>
        <v>0</v>
      </c>
      <c r="BE266" s="487" t="str">
        <f t="shared" si="66"/>
        <v/>
      </c>
      <c r="BF266" s="487" t="str">
        <f t="shared" si="66"/>
        <v/>
      </c>
      <c r="BG266" s="487" t="str">
        <f t="shared" si="60"/>
        <v/>
      </c>
      <c r="BH266" s="487" t="str">
        <f t="shared" si="60"/>
        <v/>
      </c>
      <c r="BI266" s="487" t="str">
        <f t="shared" si="60"/>
        <v/>
      </c>
      <c r="BJ266" s="487" t="str">
        <f t="shared" si="60"/>
        <v/>
      </c>
      <c r="BK266" s="489" t="str">
        <f t="shared" si="60"/>
        <v/>
      </c>
      <c r="BL266" s="495" t="str">
        <f t="shared" si="69"/>
        <v/>
      </c>
      <c r="BM266" s="487" t="str">
        <f t="shared" si="69"/>
        <v/>
      </c>
      <c r="BN266" s="487">
        <f t="shared" si="67"/>
        <v>0</v>
      </c>
      <c r="BO266" s="487" t="str">
        <f t="shared" si="67"/>
        <v/>
      </c>
      <c r="BP266" s="487">
        <f t="shared" si="67"/>
        <v>0</v>
      </c>
      <c r="BQ266" s="487">
        <f t="shared" si="67"/>
        <v>0</v>
      </c>
      <c r="BR266" s="487" t="str">
        <f t="shared" si="67"/>
        <v/>
      </c>
      <c r="BS266" s="487">
        <f t="shared" si="67"/>
        <v>0</v>
      </c>
      <c r="BT266" s="487">
        <f t="shared" si="67"/>
        <v>0</v>
      </c>
      <c r="BU266" s="487" t="str">
        <f t="shared" si="67"/>
        <v/>
      </c>
      <c r="BV266" s="487" t="str">
        <f t="shared" si="67"/>
        <v/>
      </c>
      <c r="BW266" s="487" t="str">
        <f t="shared" si="61"/>
        <v/>
      </c>
      <c r="BX266" s="487" t="str">
        <f t="shared" si="61"/>
        <v/>
      </c>
      <c r="BY266" s="487" t="str">
        <f t="shared" si="61"/>
        <v/>
      </c>
      <c r="BZ266" s="487" t="str">
        <f t="shared" si="61"/>
        <v/>
      </c>
      <c r="CA266" s="489" t="str">
        <f t="shared" si="61"/>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71"/>
        <v>0</v>
      </c>
      <c r="AG267" s="487">
        <f t="shared" si="71"/>
        <v>0</v>
      </c>
      <c r="AH267" s="487">
        <f t="shared" si="71"/>
        <v>-1</v>
      </c>
      <c r="AI267" s="487">
        <f t="shared" si="71"/>
        <v>0</v>
      </c>
      <c r="AJ267" s="487">
        <f t="shared" si="71"/>
        <v>-1</v>
      </c>
      <c r="AK267" s="487">
        <f t="shared" si="71"/>
        <v>-1</v>
      </c>
      <c r="AL267" s="487">
        <f t="shared" si="71"/>
        <v>0</v>
      </c>
      <c r="AM267" s="487">
        <f t="shared" si="71"/>
        <v>-1</v>
      </c>
      <c r="AN267" s="487">
        <f t="shared" si="71"/>
        <v>-1</v>
      </c>
      <c r="AO267" s="487">
        <f t="shared" si="71"/>
        <v>0</v>
      </c>
      <c r="AP267" s="487">
        <f t="shared" si="71"/>
        <v>0</v>
      </c>
      <c r="AQ267" s="487">
        <f t="shared" si="71"/>
        <v>0</v>
      </c>
      <c r="AR267" s="487">
        <f t="shared" si="71"/>
        <v>0</v>
      </c>
      <c r="AS267" s="487">
        <f t="shared" si="71"/>
        <v>0</v>
      </c>
      <c r="AT267" s="487">
        <f t="shared" si="71"/>
        <v>0</v>
      </c>
      <c r="AU267" s="493">
        <f t="shared" si="71"/>
        <v>0</v>
      </c>
      <c r="AV267" s="488" t="str">
        <f t="shared" si="68"/>
        <v/>
      </c>
      <c r="AW267" s="487" t="str">
        <f t="shared" si="68"/>
        <v/>
      </c>
      <c r="AX267" s="487">
        <f t="shared" si="66"/>
        <v>0</v>
      </c>
      <c r="AY267" s="487" t="str">
        <f t="shared" si="66"/>
        <v/>
      </c>
      <c r="AZ267" s="487">
        <f t="shared" si="66"/>
        <v>0</v>
      </c>
      <c r="BA267" s="487">
        <f t="shared" si="66"/>
        <v>0</v>
      </c>
      <c r="BB267" s="487" t="str">
        <f t="shared" si="66"/>
        <v/>
      </c>
      <c r="BC267" s="487">
        <f t="shared" si="66"/>
        <v>0</v>
      </c>
      <c r="BD267" s="487">
        <f t="shared" si="66"/>
        <v>0</v>
      </c>
      <c r="BE267" s="487" t="str">
        <f t="shared" si="66"/>
        <v/>
      </c>
      <c r="BF267" s="487" t="str">
        <f t="shared" si="66"/>
        <v/>
      </c>
      <c r="BG267" s="487" t="str">
        <f t="shared" si="60"/>
        <v/>
      </c>
      <c r="BH267" s="487" t="str">
        <f t="shared" si="60"/>
        <v/>
      </c>
      <c r="BI267" s="487" t="str">
        <f t="shared" si="60"/>
        <v/>
      </c>
      <c r="BJ267" s="487" t="str">
        <f t="shared" si="60"/>
        <v/>
      </c>
      <c r="BK267" s="489" t="str">
        <f t="shared" si="60"/>
        <v/>
      </c>
      <c r="BL267" s="495" t="str">
        <f t="shared" si="69"/>
        <v/>
      </c>
      <c r="BM267" s="487" t="str">
        <f t="shared" si="69"/>
        <v/>
      </c>
      <c r="BN267" s="487">
        <f t="shared" si="67"/>
        <v>0</v>
      </c>
      <c r="BO267" s="487" t="str">
        <f t="shared" si="67"/>
        <v/>
      </c>
      <c r="BP267" s="487">
        <f t="shared" si="67"/>
        <v>0</v>
      </c>
      <c r="BQ267" s="487">
        <f t="shared" si="67"/>
        <v>0</v>
      </c>
      <c r="BR267" s="487" t="str">
        <f t="shared" si="67"/>
        <v/>
      </c>
      <c r="BS267" s="487">
        <f t="shared" si="67"/>
        <v>0</v>
      </c>
      <c r="BT267" s="487">
        <f t="shared" si="67"/>
        <v>0</v>
      </c>
      <c r="BU267" s="487" t="str">
        <f t="shared" si="67"/>
        <v/>
      </c>
      <c r="BV267" s="487" t="str">
        <f t="shared" si="67"/>
        <v/>
      </c>
      <c r="BW267" s="487" t="str">
        <f t="shared" si="61"/>
        <v/>
      </c>
      <c r="BX267" s="487" t="str">
        <f t="shared" si="61"/>
        <v/>
      </c>
      <c r="BY267" s="487" t="str">
        <f t="shared" si="61"/>
        <v/>
      </c>
      <c r="BZ267" s="487" t="str">
        <f t="shared" si="61"/>
        <v/>
      </c>
      <c r="CA267" s="489" t="str">
        <f t="shared" si="61"/>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71"/>
        <v>0</v>
      </c>
      <c r="AG268" s="487">
        <f t="shared" si="71"/>
        <v>0</v>
      </c>
      <c r="AH268" s="487">
        <f t="shared" si="71"/>
        <v>-1</v>
      </c>
      <c r="AI268" s="487">
        <f t="shared" si="71"/>
        <v>0</v>
      </c>
      <c r="AJ268" s="487">
        <f t="shared" si="71"/>
        <v>-1</v>
      </c>
      <c r="AK268" s="487">
        <f t="shared" si="71"/>
        <v>-1</v>
      </c>
      <c r="AL268" s="487">
        <f t="shared" si="71"/>
        <v>0</v>
      </c>
      <c r="AM268" s="487">
        <f t="shared" si="71"/>
        <v>-1</v>
      </c>
      <c r="AN268" s="487">
        <f t="shared" si="71"/>
        <v>-1</v>
      </c>
      <c r="AO268" s="487">
        <f t="shared" si="71"/>
        <v>0</v>
      </c>
      <c r="AP268" s="487">
        <f t="shared" si="71"/>
        <v>0</v>
      </c>
      <c r="AQ268" s="487">
        <f t="shared" si="71"/>
        <v>0</v>
      </c>
      <c r="AR268" s="487">
        <f t="shared" si="71"/>
        <v>0</v>
      </c>
      <c r="AS268" s="487">
        <f t="shared" si="71"/>
        <v>0</v>
      </c>
      <c r="AT268" s="487">
        <f t="shared" si="71"/>
        <v>0</v>
      </c>
      <c r="AU268" s="493">
        <f t="shared" si="71"/>
        <v>0</v>
      </c>
      <c r="AV268" s="488" t="str">
        <f t="shared" si="68"/>
        <v/>
      </c>
      <c r="AW268" s="487" t="str">
        <f t="shared" si="68"/>
        <v/>
      </c>
      <c r="AX268" s="487">
        <f t="shared" si="66"/>
        <v>0</v>
      </c>
      <c r="AY268" s="487" t="str">
        <f t="shared" si="66"/>
        <v/>
      </c>
      <c r="AZ268" s="487">
        <f t="shared" si="66"/>
        <v>0</v>
      </c>
      <c r="BA268" s="487">
        <f t="shared" si="66"/>
        <v>0</v>
      </c>
      <c r="BB268" s="487" t="str">
        <f t="shared" si="66"/>
        <v/>
      </c>
      <c r="BC268" s="487">
        <f t="shared" si="66"/>
        <v>0</v>
      </c>
      <c r="BD268" s="487">
        <f t="shared" si="66"/>
        <v>0</v>
      </c>
      <c r="BE268" s="487" t="str">
        <f t="shared" si="66"/>
        <v/>
      </c>
      <c r="BF268" s="487" t="str">
        <f t="shared" si="66"/>
        <v/>
      </c>
      <c r="BG268" s="487" t="str">
        <f t="shared" si="60"/>
        <v/>
      </c>
      <c r="BH268" s="487" t="str">
        <f t="shared" si="60"/>
        <v/>
      </c>
      <c r="BI268" s="487" t="str">
        <f t="shared" si="60"/>
        <v/>
      </c>
      <c r="BJ268" s="487" t="str">
        <f t="shared" si="60"/>
        <v/>
      </c>
      <c r="BK268" s="489" t="str">
        <f t="shared" si="60"/>
        <v/>
      </c>
      <c r="BL268" s="495" t="str">
        <f t="shared" si="69"/>
        <v/>
      </c>
      <c r="BM268" s="487" t="str">
        <f t="shared" si="69"/>
        <v/>
      </c>
      <c r="BN268" s="487">
        <f t="shared" si="67"/>
        <v>0</v>
      </c>
      <c r="BO268" s="487" t="str">
        <f t="shared" si="67"/>
        <v/>
      </c>
      <c r="BP268" s="487">
        <f t="shared" si="67"/>
        <v>0</v>
      </c>
      <c r="BQ268" s="487">
        <f t="shared" si="67"/>
        <v>0</v>
      </c>
      <c r="BR268" s="487" t="str">
        <f t="shared" si="67"/>
        <v/>
      </c>
      <c r="BS268" s="487">
        <f t="shared" si="67"/>
        <v>0</v>
      </c>
      <c r="BT268" s="487">
        <f t="shared" si="67"/>
        <v>0</v>
      </c>
      <c r="BU268" s="487" t="str">
        <f t="shared" si="67"/>
        <v/>
      </c>
      <c r="BV268" s="487" t="str">
        <f t="shared" si="67"/>
        <v/>
      </c>
      <c r="BW268" s="487" t="str">
        <f t="shared" si="61"/>
        <v/>
      </c>
      <c r="BX268" s="487" t="str">
        <f t="shared" si="61"/>
        <v/>
      </c>
      <c r="BY268" s="487" t="str">
        <f t="shared" si="61"/>
        <v/>
      </c>
      <c r="BZ268" s="487" t="str">
        <f t="shared" si="61"/>
        <v/>
      </c>
      <c r="CA268" s="489" t="str">
        <f t="shared" si="61"/>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71"/>
        <v>0</v>
      </c>
      <c r="AG269" s="487">
        <f t="shared" si="71"/>
        <v>0</v>
      </c>
      <c r="AH269" s="487">
        <f t="shared" si="71"/>
        <v>-1</v>
      </c>
      <c r="AI269" s="487">
        <f t="shared" si="71"/>
        <v>0</v>
      </c>
      <c r="AJ269" s="487">
        <f t="shared" si="71"/>
        <v>-1</v>
      </c>
      <c r="AK269" s="487">
        <f t="shared" si="71"/>
        <v>-1</v>
      </c>
      <c r="AL269" s="487">
        <f t="shared" si="71"/>
        <v>0</v>
      </c>
      <c r="AM269" s="487">
        <f t="shared" si="71"/>
        <v>-1</v>
      </c>
      <c r="AN269" s="487">
        <f t="shared" si="71"/>
        <v>-1</v>
      </c>
      <c r="AO269" s="487">
        <f t="shared" si="71"/>
        <v>0</v>
      </c>
      <c r="AP269" s="487">
        <f t="shared" si="71"/>
        <v>0</v>
      </c>
      <c r="AQ269" s="487">
        <f t="shared" si="71"/>
        <v>0</v>
      </c>
      <c r="AR269" s="487">
        <f t="shared" si="71"/>
        <v>0</v>
      </c>
      <c r="AS269" s="487">
        <f t="shared" si="71"/>
        <v>0</v>
      </c>
      <c r="AT269" s="487">
        <f t="shared" si="71"/>
        <v>0</v>
      </c>
      <c r="AU269" s="493">
        <f t="shared" si="71"/>
        <v>0</v>
      </c>
      <c r="AV269" s="488" t="str">
        <f t="shared" si="68"/>
        <v/>
      </c>
      <c r="AW269" s="487" t="str">
        <f t="shared" si="68"/>
        <v/>
      </c>
      <c r="AX269" s="487">
        <f t="shared" si="66"/>
        <v>0</v>
      </c>
      <c r="AY269" s="487" t="str">
        <f t="shared" si="66"/>
        <v/>
      </c>
      <c r="AZ269" s="487">
        <f t="shared" si="66"/>
        <v>0</v>
      </c>
      <c r="BA269" s="487">
        <f t="shared" si="66"/>
        <v>0</v>
      </c>
      <c r="BB269" s="487" t="str">
        <f t="shared" si="66"/>
        <v/>
      </c>
      <c r="BC269" s="487">
        <f t="shared" si="66"/>
        <v>0</v>
      </c>
      <c r="BD269" s="487">
        <f t="shared" si="66"/>
        <v>0</v>
      </c>
      <c r="BE269" s="487" t="str">
        <f t="shared" si="66"/>
        <v/>
      </c>
      <c r="BF269" s="487" t="str">
        <f t="shared" si="66"/>
        <v/>
      </c>
      <c r="BG269" s="487" t="str">
        <f t="shared" si="60"/>
        <v/>
      </c>
      <c r="BH269" s="487" t="str">
        <f t="shared" si="60"/>
        <v/>
      </c>
      <c r="BI269" s="487" t="str">
        <f t="shared" si="60"/>
        <v/>
      </c>
      <c r="BJ269" s="487" t="str">
        <f t="shared" si="60"/>
        <v/>
      </c>
      <c r="BK269" s="489" t="str">
        <f t="shared" si="60"/>
        <v/>
      </c>
      <c r="BL269" s="495" t="str">
        <f t="shared" si="69"/>
        <v/>
      </c>
      <c r="BM269" s="487" t="str">
        <f t="shared" si="69"/>
        <v/>
      </c>
      <c r="BN269" s="487">
        <f t="shared" si="67"/>
        <v>0</v>
      </c>
      <c r="BO269" s="487" t="str">
        <f t="shared" si="67"/>
        <v/>
      </c>
      <c r="BP269" s="487">
        <f t="shared" si="67"/>
        <v>0</v>
      </c>
      <c r="BQ269" s="487">
        <f t="shared" si="67"/>
        <v>0</v>
      </c>
      <c r="BR269" s="487" t="str">
        <f t="shared" si="67"/>
        <v/>
      </c>
      <c r="BS269" s="487">
        <f t="shared" si="67"/>
        <v>0</v>
      </c>
      <c r="BT269" s="487">
        <f t="shared" si="67"/>
        <v>0</v>
      </c>
      <c r="BU269" s="487" t="str">
        <f t="shared" si="67"/>
        <v/>
      </c>
      <c r="BV269" s="487" t="str">
        <f t="shared" si="67"/>
        <v/>
      </c>
      <c r="BW269" s="487" t="str">
        <f t="shared" si="61"/>
        <v/>
      </c>
      <c r="BX269" s="487" t="str">
        <f t="shared" si="61"/>
        <v/>
      </c>
      <c r="BY269" s="487" t="str">
        <f t="shared" si="61"/>
        <v/>
      </c>
      <c r="BZ269" s="487" t="str">
        <f t="shared" si="61"/>
        <v/>
      </c>
      <c r="CA269" s="489" t="str">
        <f t="shared" si="61"/>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71"/>
        <v>0</v>
      </c>
      <c r="AG270" s="487">
        <f t="shared" si="71"/>
        <v>0</v>
      </c>
      <c r="AH270" s="487">
        <f t="shared" si="71"/>
        <v>-1</v>
      </c>
      <c r="AI270" s="487">
        <f t="shared" si="71"/>
        <v>0</v>
      </c>
      <c r="AJ270" s="487">
        <f t="shared" si="71"/>
        <v>-1</v>
      </c>
      <c r="AK270" s="487">
        <f t="shared" si="71"/>
        <v>-1</v>
      </c>
      <c r="AL270" s="487">
        <f t="shared" si="71"/>
        <v>0</v>
      </c>
      <c r="AM270" s="487">
        <f t="shared" si="71"/>
        <v>-1</v>
      </c>
      <c r="AN270" s="487">
        <f t="shared" si="71"/>
        <v>-1</v>
      </c>
      <c r="AO270" s="487">
        <f t="shared" si="71"/>
        <v>0</v>
      </c>
      <c r="AP270" s="487">
        <f t="shared" si="71"/>
        <v>0</v>
      </c>
      <c r="AQ270" s="487">
        <f t="shared" si="71"/>
        <v>0</v>
      </c>
      <c r="AR270" s="487">
        <f t="shared" si="71"/>
        <v>0</v>
      </c>
      <c r="AS270" s="487">
        <f t="shared" si="71"/>
        <v>0</v>
      </c>
      <c r="AT270" s="487">
        <f t="shared" si="71"/>
        <v>0</v>
      </c>
      <c r="AU270" s="493">
        <f t="shared" ref="AU270" si="72">AU269</f>
        <v>0</v>
      </c>
      <c r="AV270" s="488" t="str">
        <f t="shared" si="68"/>
        <v/>
      </c>
      <c r="AW270" s="487" t="str">
        <f t="shared" si="68"/>
        <v/>
      </c>
      <c r="AX270" s="487">
        <f t="shared" si="66"/>
        <v>0</v>
      </c>
      <c r="AY270" s="487" t="str">
        <f t="shared" si="66"/>
        <v/>
      </c>
      <c r="AZ270" s="487">
        <f t="shared" si="66"/>
        <v>0</v>
      </c>
      <c r="BA270" s="487">
        <f t="shared" si="66"/>
        <v>0</v>
      </c>
      <c r="BB270" s="487" t="str">
        <f t="shared" si="66"/>
        <v/>
      </c>
      <c r="BC270" s="487">
        <f t="shared" si="66"/>
        <v>0</v>
      </c>
      <c r="BD270" s="487">
        <f t="shared" si="66"/>
        <v>0</v>
      </c>
      <c r="BE270" s="487" t="str">
        <f t="shared" si="66"/>
        <v/>
      </c>
      <c r="BF270" s="487" t="str">
        <f t="shared" si="66"/>
        <v/>
      </c>
      <c r="BG270" s="487" t="str">
        <f t="shared" si="60"/>
        <v/>
      </c>
      <c r="BH270" s="487" t="str">
        <f t="shared" si="60"/>
        <v/>
      </c>
      <c r="BI270" s="487" t="str">
        <f t="shared" si="60"/>
        <v/>
      </c>
      <c r="BJ270" s="487" t="str">
        <f t="shared" si="60"/>
        <v/>
      </c>
      <c r="BK270" s="489" t="str">
        <f t="shared" si="60"/>
        <v/>
      </c>
      <c r="BL270" s="495" t="str">
        <f t="shared" si="69"/>
        <v/>
      </c>
      <c r="BM270" s="487" t="str">
        <f t="shared" si="69"/>
        <v/>
      </c>
      <c r="BN270" s="487">
        <f t="shared" si="67"/>
        <v>0</v>
      </c>
      <c r="BO270" s="487" t="str">
        <f t="shared" si="67"/>
        <v/>
      </c>
      <c r="BP270" s="487">
        <f t="shared" si="67"/>
        <v>0</v>
      </c>
      <c r="BQ270" s="487">
        <f t="shared" si="67"/>
        <v>0</v>
      </c>
      <c r="BR270" s="487" t="str">
        <f t="shared" si="67"/>
        <v/>
      </c>
      <c r="BS270" s="487">
        <f t="shared" si="67"/>
        <v>0</v>
      </c>
      <c r="BT270" s="487">
        <f t="shared" si="67"/>
        <v>0</v>
      </c>
      <c r="BU270" s="487" t="str">
        <f t="shared" si="67"/>
        <v/>
      </c>
      <c r="BV270" s="487" t="str">
        <f t="shared" si="67"/>
        <v/>
      </c>
      <c r="BW270" s="487" t="str">
        <f t="shared" si="61"/>
        <v/>
      </c>
      <c r="BX270" s="487" t="str">
        <f t="shared" si="61"/>
        <v/>
      </c>
      <c r="BY270" s="487" t="str">
        <f t="shared" si="61"/>
        <v/>
      </c>
      <c r="BZ270" s="487" t="str">
        <f t="shared" si="61"/>
        <v/>
      </c>
      <c r="CA270" s="489" t="str">
        <f t="shared" si="61"/>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3">AF270</f>
        <v>0</v>
      </c>
      <c r="AG271" s="487">
        <f t="shared" si="73"/>
        <v>0</v>
      </c>
      <c r="AH271" s="487">
        <f t="shared" si="73"/>
        <v>-1</v>
      </c>
      <c r="AI271" s="487">
        <f t="shared" si="73"/>
        <v>0</v>
      </c>
      <c r="AJ271" s="487">
        <f t="shared" si="73"/>
        <v>-1</v>
      </c>
      <c r="AK271" s="487">
        <f t="shared" si="73"/>
        <v>-1</v>
      </c>
      <c r="AL271" s="487">
        <f t="shared" si="73"/>
        <v>0</v>
      </c>
      <c r="AM271" s="487">
        <f t="shared" si="73"/>
        <v>-1</v>
      </c>
      <c r="AN271" s="487">
        <f t="shared" si="73"/>
        <v>-1</v>
      </c>
      <c r="AO271" s="487">
        <f t="shared" si="73"/>
        <v>0</v>
      </c>
      <c r="AP271" s="487">
        <f t="shared" si="73"/>
        <v>0</v>
      </c>
      <c r="AQ271" s="487">
        <f t="shared" si="73"/>
        <v>0</v>
      </c>
      <c r="AR271" s="487">
        <f t="shared" si="73"/>
        <v>0</v>
      </c>
      <c r="AS271" s="487">
        <f t="shared" si="73"/>
        <v>0</v>
      </c>
      <c r="AT271" s="487">
        <f t="shared" si="73"/>
        <v>0</v>
      </c>
      <c r="AU271" s="493">
        <f t="shared" si="73"/>
        <v>0</v>
      </c>
      <c r="AV271" s="488" t="str">
        <f t="shared" si="68"/>
        <v/>
      </c>
      <c r="AW271" s="487" t="str">
        <f t="shared" si="68"/>
        <v/>
      </c>
      <c r="AX271" s="487">
        <f t="shared" si="66"/>
        <v>0</v>
      </c>
      <c r="AY271" s="487" t="str">
        <f t="shared" si="66"/>
        <v/>
      </c>
      <c r="AZ271" s="487">
        <f t="shared" si="66"/>
        <v>0</v>
      </c>
      <c r="BA271" s="487">
        <f t="shared" si="66"/>
        <v>0</v>
      </c>
      <c r="BB271" s="487" t="str">
        <f t="shared" si="66"/>
        <v/>
      </c>
      <c r="BC271" s="487">
        <f t="shared" si="66"/>
        <v>0</v>
      </c>
      <c r="BD271" s="487">
        <f t="shared" si="66"/>
        <v>0</v>
      </c>
      <c r="BE271" s="487" t="str">
        <f t="shared" si="66"/>
        <v/>
      </c>
      <c r="BF271" s="487" t="str">
        <f t="shared" si="66"/>
        <v/>
      </c>
      <c r="BG271" s="487" t="str">
        <f t="shared" si="60"/>
        <v/>
      </c>
      <c r="BH271" s="487" t="str">
        <f t="shared" si="60"/>
        <v/>
      </c>
      <c r="BI271" s="487" t="str">
        <f t="shared" si="60"/>
        <v/>
      </c>
      <c r="BJ271" s="487" t="str">
        <f t="shared" si="60"/>
        <v/>
      </c>
      <c r="BK271" s="489" t="str">
        <f t="shared" si="60"/>
        <v/>
      </c>
      <c r="BL271" s="495" t="str">
        <f t="shared" si="69"/>
        <v/>
      </c>
      <c r="BM271" s="487" t="str">
        <f t="shared" si="69"/>
        <v/>
      </c>
      <c r="BN271" s="487">
        <f t="shared" si="67"/>
        <v>0</v>
      </c>
      <c r="BO271" s="487" t="str">
        <f t="shared" si="67"/>
        <v/>
      </c>
      <c r="BP271" s="487">
        <f t="shared" si="67"/>
        <v>0</v>
      </c>
      <c r="BQ271" s="487">
        <f t="shared" si="67"/>
        <v>0</v>
      </c>
      <c r="BR271" s="487" t="str">
        <f t="shared" si="67"/>
        <v/>
      </c>
      <c r="BS271" s="487">
        <f t="shared" si="67"/>
        <v>0</v>
      </c>
      <c r="BT271" s="487">
        <f t="shared" si="67"/>
        <v>0</v>
      </c>
      <c r="BU271" s="487" t="str">
        <f t="shared" si="67"/>
        <v/>
      </c>
      <c r="BV271" s="487" t="str">
        <f t="shared" si="67"/>
        <v/>
      </c>
      <c r="BW271" s="487" t="str">
        <f t="shared" si="61"/>
        <v/>
      </c>
      <c r="BX271" s="487" t="str">
        <f t="shared" si="61"/>
        <v/>
      </c>
      <c r="BY271" s="487" t="str">
        <f t="shared" si="61"/>
        <v/>
      </c>
      <c r="BZ271" s="487" t="str">
        <f t="shared" si="61"/>
        <v/>
      </c>
      <c r="CA271" s="489" t="str">
        <f t="shared" si="61"/>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3"/>
        <v>0</v>
      </c>
      <c r="AG272" s="487">
        <f t="shared" si="73"/>
        <v>0</v>
      </c>
      <c r="AH272" s="487">
        <f t="shared" si="73"/>
        <v>-1</v>
      </c>
      <c r="AI272" s="487">
        <f t="shared" si="73"/>
        <v>0</v>
      </c>
      <c r="AJ272" s="487">
        <f t="shared" si="73"/>
        <v>-1</v>
      </c>
      <c r="AK272" s="487">
        <f t="shared" si="73"/>
        <v>-1</v>
      </c>
      <c r="AL272" s="487">
        <f t="shared" si="73"/>
        <v>0</v>
      </c>
      <c r="AM272" s="487">
        <f t="shared" si="73"/>
        <v>-1</v>
      </c>
      <c r="AN272" s="487">
        <f t="shared" si="73"/>
        <v>-1</v>
      </c>
      <c r="AO272" s="487">
        <f t="shared" si="73"/>
        <v>0</v>
      </c>
      <c r="AP272" s="487">
        <f t="shared" si="73"/>
        <v>0</v>
      </c>
      <c r="AQ272" s="487">
        <f t="shared" si="73"/>
        <v>0</v>
      </c>
      <c r="AR272" s="487">
        <f t="shared" si="73"/>
        <v>0</v>
      </c>
      <c r="AS272" s="487">
        <f t="shared" si="73"/>
        <v>0</v>
      </c>
      <c r="AT272" s="487">
        <f t="shared" si="73"/>
        <v>0</v>
      </c>
      <c r="AU272" s="493">
        <f t="shared" si="73"/>
        <v>0</v>
      </c>
      <c r="AV272" s="488" t="str">
        <f t="shared" si="68"/>
        <v/>
      </c>
      <c r="AW272" s="487" t="str">
        <f t="shared" si="68"/>
        <v/>
      </c>
      <c r="AX272" s="487">
        <f t="shared" si="66"/>
        <v>0</v>
      </c>
      <c r="AY272" s="487" t="str">
        <f t="shared" si="66"/>
        <v/>
      </c>
      <c r="AZ272" s="487">
        <f t="shared" si="66"/>
        <v>0</v>
      </c>
      <c r="BA272" s="487">
        <f t="shared" si="66"/>
        <v>0</v>
      </c>
      <c r="BB272" s="487" t="str">
        <f t="shared" si="66"/>
        <v/>
      </c>
      <c r="BC272" s="487">
        <f t="shared" si="66"/>
        <v>0</v>
      </c>
      <c r="BD272" s="487">
        <f t="shared" si="66"/>
        <v>0</v>
      </c>
      <c r="BE272" s="487" t="str">
        <f t="shared" si="66"/>
        <v/>
      </c>
      <c r="BF272" s="487" t="str">
        <f t="shared" si="66"/>
        <v/>
      </c>
      <c r="BG272" s="487" t="str">
        <f t="shared" si="60"/>
        <v/>
      </c>
      <c r="BH272" s="487" t="str">
        <f t="shared" si="60"/>
        <v/>
      </c>
      <c r="BI272" s="487" t="str">
        <f t="shared" si="60"/>
        <v/>
      </c>
      <c r="BJ272" s="487" t="str">
        <f t="shared" si="60"/>
        <v/>
      </c>
      <c r="BK272" s="489" t="str">
        <f t="shared" si="60"/>
        <v/>
      </c>
      <c r="BL272" s="495" t="str">
        <f t="shared" si="69"/>
        <v/>
      </c>
      <c r="BM272" s="487" t="str">
        <f t="shared" si="69"/>
        <v/>
      </c>
      <c r="BN272" s="487">
        <f t="shared" si="67"/>
        <v>0</v>
      </c>
      <c r="BO272" s="487" t="str">
        <f t="shared" si="67"/>
        <v/>
      </c>
      <c r="BP272" s="487">
        <f t="shared" si="67"/>
        <v>0</v>
      </c>
      <c r="BQ272" s="487">
        <f t="shared" si="67"/>
        <v>0</v>
      </c>
      <c r="BR272" s="487" t="str">
        <f t="shared" si="67"/>
        <v/>
      </c>
      <c r="BS272" s="487">
        <f t="shared" si="67"/>
        <v>0</v>
      </c>
      <c r="BT272" s="487">
        <f t="shared" si="67"/>
        <v>0</v>
      </c>
      <c r="BU272" s="487" t="str">
        <f t="shared" si="67"/>
        <v/>
      </c>
      <c r="BV272" s="487" t="str">
        <f t="shared" si="67"/>
        <v/>
      </c>
      <c r="BW272" s="487" t="str">
        <f t="shared" si="61"/>
        <v/>
      </c>
      <c r="BX272" s="487" t="str">
        <f t="shared" si="61"/>
        <v/>
      </c>
      <c r="BY272" s="487" t="str">
        <f t="shared" si="61"/>
        <v/>
      </c>
      <c r="BZ272" s="487" t="str">
        <f t="shared" si="61"/>
        <v/>
      </c>
      <c r="CA272" s="489" t="str">
        <f t="shared" si="61"/>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3"/>
        <v>0</v>
      </c>
      <c r="AG273" s="487">
        <f t="shared" si="73"/>
        <v>0</v>
      </c>
      <c r="AH273" s="487">
        <f t="shared" si="73"/>
        <v>-1</v>
      </c>
      <c r="AI273" s="487">
        <f t="shared" si="73"/>
        <v>0</v>
      </c>
      <c r="AJ273" s="487">
        <f t="shared" si="73"/>
        <v>-1</v>
      </c>
      <c r="AK273" s="487">
        <f t="shared" si="73"/>
        <v>-1</v>
      </c>
      <c r="AL273" s="487">
        <f t="shared" si="73"/>
        <v>0</v>
      </c>
      <c r="AM273" s="487">
        <f t="shared" si="73"/>
        <v>-1</v>
      </c>
      <c r="AN273" s="487">
        <f t="shared" si="73"/>
        <v>-1</v>
      </c>
      <c r="AO273" s="487">
        <f t="shared" si="73"/>
        <v>0</v>
      </c>
      <c r="AP273" s="487">
        <f t="shared" si="73"/>
        <v>0</v>
      </c>
      <c r="AQ273" s="487">
        <f t="shared" si="73"/>
        <v>0</v>
      </c>
      <c r="AR273" s="487">
        <f t="shared" si="73"/>
        <v>0</v>
      </c>
      <c r="AS273" s="487">
        <f t="shared" si="73"/>
        <v>0</v>
      </c>
      <c r="AT273" s="487">
        <f t="shared" si="73"/>
        <v>0</v>
      </c>
      <c r="AU273" s="493">
        <f t="shared" si="73"/>
        <v>0</v>
      </c>
      <c r="AV273" s="488" t="str">
        <f t="shared" si="68"/>
        <v/>
      </c>
      <c r="AW273" s="487" t="str">
        <f t="shared" si="68"/>
        <v/>
      </c>
      <c r="AX273" s="487">
        <f t="shared" si="66"/>
        <v>0</v>
      </c>
      <c r="AY273" s="487" t="str">
        <f t="shared" si="66"/>
        <v/>
      </c>
      <c r="AZ273" s="487">
        <f t="shared" si="66"/>
        <v>0</v>
      </c>
      <c r="BA273" s="487">
        <f t="shared" si="66"/>
        <v>0</v>
      </c>
      <c r="BB273" s="487" t="str">
        <f t="shared" si="66"/>
        <v/>
      </c>
      <c r="BC273" s="487">
        <f t="shared" si="66"/>
        <v>0</v>
      </c>
      <c r="BD273" s="487">
        <f t="shared" si="66"/>
        <v>0</v>
      </c>
      <c r="BE273" s="487" t="str">
        <f t="shared" si="66"/>
        <v/>
      </c>
      <c r="BF273" s="487" t="str">
        <f t="shared" si="66"/>
        <v/>
      </c>
      <c r="BG273" s="487" t="str">
        <f t="shared" si="60"/>
        <v/>
      </c>
      <c r="BH273" s="487" t="str">
        <f t="shared" si="60"/>
        <v/>
      </c>
      <c r="BI273" s="487" t="str">
        <f t="shared" si="60"/>
        <v/>
      </c>
      <c r="BJ273" s="487" t="str">
        <f t="shared" si="60"/>
        <v/>
      </c>
      <c r="BK273" s="489" t="str">
        <f t="shared" si="60"/>
        <v/>
      </c>
      <c r="BL273" s="495" t="str">
        <f t="shared" si="69"/>
        <v/>
      </c>
      <c r="BM273" s="487" t="str">
        <f t="shared" si="69"/>
        <v/>
      </c>
      <c r="BN273" s="487">
        <f t="shared" si="67"/>
        <v>0</v>
      </c>
      <c r="BO273" s="487" t="str">
        <f t="shared" si="67"/>
        <v/>
      </c>
      <c r="BP273" s="487">
        <f t="shared" si="67"/>
        <v>0</v>
      </c>
      <c r="BQ273" s="487">
        <f t="shared" si="67"/>
        <v>0</v>
      </c>
      <c r="BR273" s="487" t="str">
        <f t="shared" si="67"/>
        <v/>
      </c>
      <c r="BS273" s="487">
        <f t="shared" si="67"/>
        <v>0</v>
      </c>
      <c r="BT273" s="487">
        <f t="shared" si="67"/>
        <v>0</v>
      </c>
      <c r="BU273" s="487" t="str">
        <f t="shared" si="67"/>
        <v/>
      </c>
      <c r="BV273" s="487" t="str">
        <f t="shared" si="67"/>
        <v/>
      </c>
      <c r="BW273" s="487" t="str">
        <f t="shared" si="61"/>
        <v/>
      </c>
      <c r="BX273" s="487" t="str">
        <f t="shared" si="61"/>
        <v/>
      </c>
      <c r="BY273" s="487" t="str">
        <f t="shared" si="61"/>
        <v/>
      </c>
      <c r="BZ273" s="487" t="str">
        <f t="shared" si="61"/>
        <v/>
      </c>
      <c r="CA273" s="489" t="str">
        <f t="shared" si="61"/>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3"/>
        <v>0</v>
      </c>
      <c r="AG274" s="487">
        <f t="shared" si="73"/>
        <v>0</v>
      </c>
      <c r="AH274" s="487">
        <f t="shared" si="73"/>
        <v>-1</v>
      </c>
      <c r="AI274" s="487">
        <f t="shared" si="73"/>
        <v>0</v>
      </c>
      <c r="AJ274" s="487">
        <f t="shared" si="73"/>
        <v>-1</v>
      </c>
      <c r="AK274" s="487">
        <f t="shared" si="73"/>
        <v>-1</v>
      </c>
      <c r="AL274" s="487">
        <f t="shared" si="73"/>
        <v>0</v>
      </c>
      <c r="AM274" s="487">
        <f t="shared" si="73"/>
        <v>-1</v>
      </c>
      <c r="AN274" s="487">
        <f t="shared" si="73"/>
        <v>-1</v>
      </c>
      <c r="AO274" s="487">
        <f t="shared" si="73"/>
        <v>0</v>
      </c>
      <c r="AP274" s="487">
        <f t="shared" si="73"/>
        <v>0</v>
      </c>
      <c r="AQ274" s="487">
        <f t="shared" si="73"/>
        <v>0</v>
      </c>
      <c r="AR274" s="487">
        <f t="shared" si="73"/>
        <v>0</v>
      </c>
      <c r="AS274" s="487">
        <f t="shared" si="73"/>
        <v>0</v>
      </c>
      <c r="AT274" s="487">
        <f t="shared" si="73"/>
        <v>0</v>
      </c>
      <c r="AU274" s="493">
        <f t="shared" si="73"/>
        <v>0</v>
      </c>
      <c r="AV274" s="488" t="str">
        <f t="shared" si="68"/>
        <v/>
      </c>
      <c r="AW274" s="487" t="str">
        <f t="shared" si="68"/>
        <v/>
      </c>
      <c r="AX274" s="487">
        <f t="shared" si="66"/>
        <v>0</v>
      </c>
      <c r="AY274" s="487" t="str">
        <f t="shared" si="66"/>
        <v/>
      </c>
      <c r="AZ274" s="487">
        <f t="shared" si="66"/>
        <v>0</v>
      </c>
      <c r="BA274" s="487">
        <f t="shared" si="66"/>
        <v>0</v>
      </c>
      <c r="BB274" s="487" t="str">
        <f t="shared" si="66"/>
        <v/>
      </c>
      <c r="BC274" s="487">
        <f t="shared" si="66"/>
        <v>0</v>
      </c>
      <c r="BD274" s="487">
        <f t="shared" si="66"/>
        <v>0</v>
      </c>
      <c r="BE274" s="487" t="str">
        <f t="shared" si="66"/>
        <v/>
      </c>
      <c r="BF274" s="487" t="str">
        <f t="shared" si="66"/>
        <v/>
      </c>
      <c r="BG274" s="487" t="str">
        <f t="shared" si="60"/>
        <v/>
      </c>
      <c r="BH274" s="487" t="str">
        <f t="shared" si="60"/>
        <v/>
      </c>
      <c r="BI274" s="487" t="str">
        <f t="shared" si="60"/>
        <v/>
      </c>
      <c r="BJ274" s="487" t="str">
        <f t="shared" si="60"/>
        <v/>
      </c>
      <c r="BK274" s="489" t="str">
        <f t="shared" si="60"/>
        <v/>
      </c>
      <c r="BL274" s="495" t="str">
        <f t="shared" si="69"/>
        <v/>
      </c>
      <c r="BM274" s="487" t="str">
        <f t="shared" si="69"/>
        <v/>
      </c>
      <c r="BN274" s="487">
        <f t="shared" si="67"/>
        <v>0</v>
      </c>
      <c r="BO274" s="487" t="str">
        <f t="shared" si="67"/>
        <v/>
      </c>
      <c r="BP274" s="487">
        <f t="shared" si="67"/>
        <v>0</v>
      </c>
      <c r="BQ274" s="487">
        <f t="shared" si="67"/>
        <v>0</v>
      </c>
      <c r="BR274" s="487" t="str">
        <f t="shared" si="67"/>
        <v/>
      </c>
      <c r="BS274" s="487">
        <f t="shared" si="67"/>
        <v>0</v>
      </c>
      <c r="BT274" s="487">
        <f t="shared" si="67"/>
        <v>0</v>
      </c>
      <c r="BU274" s="487" t="str">
        <f t="shared" si="67"/>
        <v/>
      </c>
      <c r="BV274" s="487" t="str">
        <f t="shared" si="67"/>
        <v/>
      </c>
      <c r="BW274" s="487" t="str">
        <f t="shared" si="61"/>
        <v/>
      </c>
      <c r="BX274" s="487" t="str">
        <f t="shared" si="61"/>
        <v/>
      </c>
      <c r="BY274" s="487" t="str">
        <f t="shared" si="61"/>
        <v/>
      </c>
      <c r="BZ274" s="487" t="str">
        <f t="shared" si="61"/>
        <v/>
      </c>
      <c r="CA274" s="489" t="str">
        <f t="shared" si="61"/>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3"/>
        <v>0</v>
      </c>
      <c r="AG275" s="487">
        <f t="shared" si="73"/>
        <v>0</v>
      </c>
      <c r="AH275" s="487">
        <f t="shared" si="73"/>
        <v>-1</v>
      </c>
      <c r="AI275" s="487">
        <f t="shared" si="73"/>
        <v>0</v>
      </c>
      <c r="AJ275" s="487">
        <f t="shared" si="73"/>
        <v>-1</v>
      </c>
      <c r="AK275" s="487">
        <f t="shared" si="73"/>
        <v>-1</v>
      </c>
      <c r="AL275" s="487">
        <f t="shared" si="73"/>
        <v>0</v>
      </c>
      <c r="AM275" s="487">
        <f t="shared" si="73"/>
        <v>-1</v>
      </c>
      <c r="AN275" s="487">
        <f t="shared" si="73"/>
        <v>-1</v>
      </c>
      <c r="AO275" s="487">
        <f t="shared" si="73"/>
        <v>0</v>
      </c>
      <c r="AP275" s="487">
        <f t="shared" si="73"/>
        <v>0</v>
      </c>
      <c r="AQ275" s="487">
        <f t="shared" si="73"/>
        <v>0</v>
      </c>
      <c r="AR275" s="487">
        <f t="shared" si="73"/>
        <v>0</v>
      </c>
      <c r="AS275" s="487">
        <f t="shared" si="73"/>
        <v>0</v>
      </c>
      <c r="AT275" s="487">
        <f t="shared" si="73"/>
        <v>0</v>
      </c>
      <c r="AU275" s="493">
        <f t="shared" si="73"/>
        <v>0</v>
      </c>
      <c r="AV275" s="488" t="str">
        <f t="shared" si="68"/>
        <v/>
      </c>
      <c r="AW275" s="487" t="str">
        <f t="shared" si="68"/>
        <v/>
      </c>
      <c r="AX275" s="487">
        <f t="shared" si="66"/>
        <v>0</v>
      </c>
      <c r="AY275" s="487" t="str">
        <f t="shared" si="66"/>
        <v/>
      </c>
      <c r="AZ275" s="487">
        <f t="shared" si="66"/>
        <v>0</v>
      </c>
      <c r="BA275" s="487">
        <f t="shared" si="66"/>
        <v>0</v>
      </c>
      <c r="BB275" s="487" t="str">
        <f t="shared" si="66"/>
        <v/>
      </c>
      <c r="BC275" s="487">
        <f t="shared" si="66"/>
        <v>0</v>
      </c>
      <c r="BD275" s="487">
        <f t="shared" si="66"/>
        <v>0</v>
      </c>
      <c r="BE275" s="487" t="str">
        <f t="shared" si="66"/>
        <v/>
      </c>
      <c r="BF275" s="487" t="str">
        <f t="shared" si="66"/>
        <v/>
      </c>
      <c r="BG275" s="487" t="str">
        <f t="shared" si="66"/>
        <v/>
      </c>
      <c r="BH275" s="487" t="str">
        <f t="shared" si="66"/>
        <v/>
      </c>
      <c r="BI275" s="487" t="str">
        <f t="shared" si="66"/>
        <v/>
      </c>
      <c r="BJ275" s="487" t="str">
        <f t="shared" ref="BJ275:BK288" si="74">IF(AT275,IFERROR(LEFT($V275,SEARCH(" (",$V275)-1),$V275),"")</f>
        <v/>
      </c>
      <c r="BK275" s="489" t="str">
        <f t="shared" si="74"/>
        <v/>
      </c>
      <c r="BL275" s="495" t="str">
        <f t="shared" si="69"/>
        <v/>
      </c>
      <c r="BM275" s="487" t="str">
        <f t="shared" si="69"/>
        <v/>
      </c>
      <c r="BN275" s="487">
        <f t="shared" si="67"/>
        <v>0</v>
      </c>
      <c r="BO275" s="487" t="str">
        <f t="shared" si="67"/>
        <v/>
      </c>
      <c r="BP275" s="487">
        <f t="shared" si="67"/>
        <v>0</v>
      </c>
      <c r="BQ275" s="487">
        <f t="shared" si="67"/>
        <v>0</v>
      </c>
      <c r="BR275" s="487" t="str">
        <f t="shared" si="67"/>
        <v/>
      </c>
      <c r="BS275" s="487">
        <f t="shared" si="67"/>
        <v>0</v>
      </c>
      <c r="BT275" s="487">
        <f t="shared" si="67"/>
        <v>0</v>
      </c>
      <c r="BU275" s="487" t="str">
        <f t="shared" si="67"/>
        <v/>
      </c>
      <c r="BV275" s="487" t="str">
        <f t="shared" si="67"/>
        <v/>
      </c>
      <c r="BW275" s="487" t="str">
        <f t="shared" si="67"/>
        <v/>
      </c>
      <c r="BX275" s="487" t="str">
        <f t="shared" si="67"/>
        <v/>
      </c>
      <c r="BY275" s="487" t="str">
        <f t="shared" si="67"/>
        <v/>
      </c>
      <c r="BZ275" s="487" t="str">
        <f t="shared" ref="BZ275:CA288" si="75">IF(AT275,IFERROR(LEFT($W275,SEARCH(" (",$W275)-1),$W275),"")</f>
        <v/>
      </c>
      <c r="CA275" s="489" t="str">
        <f t="shared" si="75"/>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3"/>
        <v>0</v>
      </c>
      <c r="AG276" s="487">
        <f t="shared" si="73"/>
        <v>0</v>
      </c>
      <c r="AH276" s="487">
        <f t="shared" si="73"/>
        <v>-1</v>
      </c>
      <c r="AI276" s="487">
        <f t="shared" si="73"/>
        <v>0</v>
      </c>
      <c r="AJ276" s="487">
        <f t="shared" si="73"/>
        <v>-1</v>
      </c>
      <c r="AK276" s="487">
        <f t="shared" si="73"/>
        <v>-1</v>
      </c>
      <c r="AL276" s="487">
        <f t="shared" si="73"/>
        <v>0</v>
      </c>
      <c r="AM276" s="487">
        <f t="shared" si="73"/>
        <v>-1</v>
      </c>
      <c r="AN276" s="487">
        <f t="shared" si="73"/>
        <v>-1</v>
      </c>
      <c r="AO276" s="487">
        <f t="shared" si="73"/>
        <v>0</v>
      </c>
      <c r="AP276" s="487">
        <f t="shared" si="73"/>
        <v>0</v>
      </c>
      <c r="AQ276" s="487">
        <f t="shared" si="73"/>
        <v>0</v>
      </c>
      <c r="AR276" s="487">
        <f t="shared" si="73"/>
        <v>0</v>
      </c>
      <c r="AS276" s="487">
        <f t="shared" si="73"/>
        <v>0</v>
      </c>
      <c r="AT276" s="487">
        <f t="shared" si="73"/>
        <v>0</v>
      </c>
      <c r="AU276" s="493">
        <f t="shared" si="73"/>
        <v>0</v>
      </c>
      <c r="AV276" s="488" t="str">
        <f t="shared" si="68"/>
        <v/>
      </c>
      <c r="AW276" s="487" t="str">
        <f t="shared" si="68"/>
        <v/>
      </c>
      <c r="AX276" s="487">
        <f t="shared" si="68"/>
        <v>0</v>
      </c>
      <c r="AY276" s="487" t="str">
        <f t="shared" si="68"/>
        <v/>
      </c>
      <c r="AZ276" s="487">
        <f t="shared" si="68"/>
        <v>0</v>
      </c>
      <c r="BA276" s="487">
        <f t="shared" si="68"/>
        <v>0</v>
      </c>
      <c r="BB276" s="487" t="str">
        <f t="shared" si="68"/>
        <v/>
      </c>
      <c r="BC276" s="487">
        <f t="shared" si="68"/>
        <v>0</v>
      </c>
      <c r="BD276" s="487">
        <f t="shared" si="68"/>
        <v>0</v>
      </c>
      <c r="BE276" s="487" t="str">
        <f t="shared" si="68"/>
        <v/>
      </c>
      <c r="BF276" s="487" t="str">
        <f t="shared" si="68"/>
        <v/>
      </c>
      <c r="BG276" s="487" t="str">
        <f t="shared" si="68"/>
        <v/>
      </c>
      <c r="BH276" s="487" t="str">
        <f t="shared" si="68"/>
        <v/>
      </c>
      <c r="BI276" s="487" t="str">
        <f t="shared" si="68"/>
        <v/>
      </c>
      <c r="BJ276" s="487" t="str">
        <f t="shared" si="74"/>
        <v/>
      </c>
      <c r="BK276" s="489" t="str">
        <f t="shared" si="74"/>
        <v/>
      </c>
      <c r="BL276" s="495" t="str">
        <f t="shared" si="69"/>
        <v/>
      </c>
      <c r="BM276" s="487" t="str">
        <f t="shared" si="69"/>
        <v/>
      </c>
      <c r="BN276" s="487">
        <f t="shared" si="69"/>
        <v>0</v>
      </c>
      <c r="BO276" s="487" t="str">
        <f t="shared" si="69"/>
        <v/>
      </c>
      <c r="BP276" s="487">
        <f t="shared" si="69"/>
        <v>0</v>
      </c>
      <c r="BQ276" s="487">
        <f t="shared" si="69"/>
        <v>0</v>
      </c>
      <c r="BR276" s="487" t="str">
        <f t="shared" si="69"/>
        <v/>
      </c>
      <c r="BS276" s="487">
        <f t="shared" si="69"/>
        <v>0</v>
      </c>
      <c r="BT276" s="487">
        <f t="shared" si="69"/>
        <v>0</v>
      </c>
      <c r="BU276" s="487" t="str">
        <f t="shared" si="69"/>
        <v/>
      </c>
      <c r="BV276" s="487" t="str">
        <f t="shared" si="69"/>
        <v/>
      </c>
      <c r="BW276" s="487" t="str">
        <f t="shared" si="69"/>
        <v/>
      </c>
      <c r="BX276" s="487" t="str">
        <f t="shared" si="69"/>
        <v/>
      </c>
      <c r="BY276" s="487" t="str">
        <f t="shared" si="69"/>
        <v/>
      </c>
      <c r="BZ276" s="487" t="str">
        <f t="shared" si="75"/>
        <v/>
      </c>
      <c r="CA276" s="489" t="str">
        <f t="shared" si="75"/>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3"/>
        <v>0</v>
      </c>
      <c r="AG277" s="487">
        <f t="shared" si="73"/>
        <v>0</v>
      </c>
      <c r="AH277" s="487">
        <f t="shared" si="73"/>
        <v>-1</v>
      </c>
      <c r="AI277" s="487">
        <f t="shared" si="73"/>
        <v>0</v>
      </c>
      <c r="AJ277" s="487">
        <f t="shared" si="73"/>
        <v>-1</v>
      </c>
      <c r="AK277" s="487">
        <f t="shared" si="73"/>
        <v>-1</v>
      </c>
      <c r="AL277" s="487">
        <f t="shared" si="73"/>
        <v>0</v>
      </c>
      <c r="AM277" s="487">
        <f t="shared" si="73"/>
        <v>-1</v>
      </c>
      <c r="AN277" s="487">
        <f t="shared" si="73"/>
        <v>-1</v>
      </c>
      <c r="AO277" s="487">
        <f t="shared" si="73"/>
        <v>0</v>
      </c>
      <c r="AP277" s="487">
        <f t="shared" si="73"/>
        <v>0</v>
      </c>
      <c r="AQ277" s="487">
        <f t="shared" si="73"/>
        <v>0</v>
      </c>
      <c r="AR277" s="487">
        <f t="shared" si="73"/>
        <v>0</v>
      </c>
      <c r="AS277" s="487">
        <f t="shared" si="73"/>
        <v>0</v>
      </c>
      <c r="AT277" s="487">
        <f t="shared" si="73"/>
        <v>0</v>
      </c>
      <c r="AU277" s="493">
        <f t="shared" si="73"/>
        <v>0</v>
      </c>
      <c r="AV277" s="488" t="str">
        <f t="shared" si="68"/>
        <v/>
      </c>
      <c r="AW277" s="487" t="str">
        <f t="shared" si="68"/>
        <v/>
      </c>
      <c r="AX277" s="487">
        <f t="shared" si="68"/>
        <v>0</v>
      </c>
      <c r="AY277" s="487" t="str">
        <f t="shared" si="68"/>
        <v/>
      </c>
      <c r="AZ277" s="487">
        <f t="shared" si="68"/>
        <v>0</v>
      </c>
      <c r="BA277" s="487">
        <f t="shared" si="68"/>
        <v>0</v>
      </c>
      <c r="BB277" s="487" t="str">
        <f t="shared" si="68"/>
        <v/>
      </c>
      <c r="BC277" s="487">
        <f t="shared" si="68"/>
        <v>0</v>
      </c>
      <c r="BD277" s="487">
        <f t="shared" si="68"/>
        <v>0</v>
      </c>
      <c r="BE277" s="487" t="str">
        <f t="shared" si="68"/>
        <v/>
      </c>
      <c r="BF277" s="487" t="str">
        <f t="shared" si="68"/>
        <v/>
      </c>
      <c r="BG277" s="487" t="str">
        <f t="shared" si="68"/>
        <v/>
      </c>
      <c r="BH277" s="487" t="str">
        <f t="shared" si="68"/>
        <v/>
      </c>
      <c r="BI277" s="487" t="str">
        <f t="shared" si="68"/>
        <v/>
      </c>
      <c r="BJ277" s="487" t="str">
        <f t="shared" si="74"/>
        <v/>
      </c>
      <c r="BK277" s="489" t="str">
        <f t="shared" si="74"/>
        <v/>
      </c>
      <c r="BL277" s="495" t="str">
        <f t="shared" si="69"/>
        <v/>
      </c>
      <c r="BM277" s="487" t="str">
        <f t="shared" si="69"/>
        <v/>
      </c>
      <c r="BN277" s="487">
        <f t="shared" si="69"/>
        <v>0</v>
      </c>
      <c r="BO277" s="487" t="str">
        <f t="shared" si="69"/>
        <v/>
      </c>
      <c r="BP277" s="487">
        <f t="shared" si="69"/>
        <v>0</v>
      </c>
      <c r="BQ277" s="487">
        <f t="shared" si="69"/>
        <v>0</v>
      </c>
      <c r="BR277" s="487" t="str">
        <f t="shared" si="69"/>
        <v/>
      </c>
      <c r="BS277" s="487">
        <f t="shared" si="69"/>
        <v>0</v>
      </c>
      <c r="BT277" s="487">
        <f t="shared" si="69"/>
        <v>0</v>
      </c>
      <c r="BU277" s="487" t="str">
        <f t="shared" si="69"/>
        <v/>
      </c>
      <c r="BV277" s="487" t="str">
        <f t="shared" si="69"/>
        <v/>
      </c>
      <c r="BW277" s="487" t="str">
        <f t="shared" si="69"/>
        <v/>
      </c>
      <c r="BX277" s="487" t="str">
        <f t="shared" si="69"/>
        <v/>
      </c>
      <c r="BY277" s="487" t="str">
        <f t="shared" si="69"/>
        <v/>
      </c>
      <c r="BZ277" s="487" t="str">
        <f t="shared" si="75"/>
        <v/>
      </c>
      <c r="CA277" s="489" t="str">
        <f t="shared" si="75"/>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3"/>
        <v>0</v>
      </c>
      <c r="AG278" s="487">
        <f t="shared" si="73"/>
        <v>0</v>
      </c>
      <c r="AH278" s="487">
        <f t="shared" si="73"/>
        <v>-1</v>
      </c>
      <c r="AI278" s="487">
        <f t="shared" si="73"/>
        <v>0</v>
      </c>
      <c r="AJ278" s="487">
        <f t="shared" si="73"/>
        <v>-1</v>
      </c>
      <c r="AK278" s="487">
        <f t="shared" si="73"/>
        <v>-1</v>
      </c>
      <c r="AL278" s="487">
        <f t="shared" si="73"/>
        <v>0</v>
      </c>
      <c r="AM278" s="487">
        <f t="shared" si="73"/>
        <v>-1</v>
      </c>
      <c r="AN278" s="487">
        <f t="shared" si="73"/>
        <v>-1</v>
      </c>
      <c r="AO278" s="487">
        <f t="shared" si="73"/>
        <v>0</v>
      </c>
      <c r="AP278" s="487">
        <f t="shared" si="73"/>
        <v>0</v>
      </c>
      <c r="AQ278" s="487">
        <f t="shared" si="73"/>
        <v>0</v>
      </c>
      <c r="AR278" s="487">
        <f t="shared" si="73"/>
        <v>0</v>
      </c>
      <c r="AS278" s="487">
        <f t="shared" si="73"/>
        <v>0</v>
      </c>
      <c r="AT278" s="487">
        <f t="shared" si="73"/>
        <v>0</v>
      </c>
      <c r="AU278" s="493">
        <f t="shared" si="73"/>
        <v>0</v>
      </c>
      <c r="AV278" s="488" t="str">
        <f t="shared" si="68"/>
        <v/>
      </c>
      <c r="AW278" s="487" t="str">
        <f t="shared" si="68"/>
        <v/>
      </c>
      <c r="AX278" s="487">
        <f t="shared" si="68"/>
        <v>0</v>
      </c>
      <c r="AY278" s="487" t="str">
        <f t="shared" si="68"/>
        <v/>
      </c>
      <c r="AZ278" s="487">
        <f t="shared" si="68"/>
        <v>0</v>
      </c>
      <c r="BA278" s="487">
        <f t="shared" si="68"/>
        <v>0</v>
      </c>
      <c r="BB278" s="487" t="str">
        <f t="shared" si="68"/>
        <v/>
      </c>
      <c r="BC278" s="487">
        <f t="shared" si="68"/>
        <v>0</v>
      </c>
      <c r="BD278" s="487">
        <f t="shared" si="68"/>
        <v>0</v>
      </c>
      <c r="BE278" s="487" t="str">
        <f t="shared" si="68"/>
        <v/>
      </c>
      <c r="BF278" s="487" t="str">
        <f t="shared" si="68"/>
        <v/>
      </c>
      <c r="BG278" s="487" t="str">
        <f t="shared" si="68"/>
        <v/>
      </c>
      <c r="BH278" s="487" t="str">
        <f t="shared" si="68"/>
        <v/>
      </c>
      <c r="BI278" s="487" t="str">
        <f t="shared" si="68"/>
        <v/>
      </c>
      <c r="BJ278" s="487" t="str">
        <f t="shared" si="74"/>
        <v/>
      </c>
      <c r="BK278" s="489" t="str">
        <f t="shared" si="74"/>
        <v/>
      </c>
      <c r="BL278" s="495" t="str">
        <f t="shared" si="69"/>
        <v/>
      </c>
      <c r="BM278" s="487" t="str">
        <f t="shared" si="69"/>
        <v/>
      </c>
      <c r="BN278" s="487">
        <f t="shared" si="69"/>
        <v>0</v>
      </c>
      <c r="BO278" s="487" t="str">
        <f t="shared" si="69"/>
        <v/>
      </c>
      <c r="BP278" s="487">
        <f t="shared" si="69"/>
        <v>0</v>
      </c>
      <c r="BQ278" s="487">
        <f t="shared" si="69"/>
        <v>0</v>
      </c>
      <c r="BR278" s="487" t="str">
        <f t="shared" si="69"/>
        <v/>
      </c>
      <c r="BS278" s="487">
        <f t="shared" si="69"/>
        <v>0</v>
      </c>
      <c r="BT278" s="487">
        <f t="shared" si="69"/>
        <v>0</v>
      </c>
      <c r="BU278" s="487" t="str">
        <f t="shared" si="69"/>
        <v/>
      </c>
      <c r="BV278" s="487" t="str">
        <f t="shared" si="69"/>
        <v/>
      </c>
      <c r="BW278" s="487" t="str">
        <f t="shared" si="69"/>
        <v/>
      </c>
      <c r="BX278" s="487" t="str">
        <f t="shared" si="69"/>
        <v/>
      </c>
      <c r="BY278" s="487" t="str">
        <f t="shared" si="69"/>
        <v/>
      </c>
      <c r="BZ278" s="487" t="str">
        <f t="shared" si="75"/>
        <v/>
      </c>
      <c r="CA278" s="489" t="str">
        <f t="shared" si="75"/>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3"/>
        <v>0</v>
      </c>
      <c r="AG279" s="487">
        <f t="shared" si="73"/>
        <v>0</v>
      </c>
      <c r="AH279" s="487">
        <f t="shared" si="73"/>
        <v>-1</v>
      </c>
      <c r="AI279" s="487">
        <f t="shared" si="73"/>
        <v>0</v>
      </c>
      <c r="AJ279" s="487">
        <f t="shared" si="73"/>
        <v>-1</v>
      </c>
      <c r="AK279" s="487">
        <f t="shared" si="73"/>
        <v>-1</v>
      </c>
      <c r="AL279" s="487">
        <f t="shared" si="73"/>
        <v>0</v>
      </c>
      <c r="AM279" s="487">
        <f t="shared" si="73"/>
        <v>-1</v>
      </c>
      <c r="AN279" s="487">
        <f t="shared" si="73"/>
        <v>-1</v>
      </c>
      <c r="AO279" s="487">
        <f t="shared" si="73"/>
        <v>0</v>
      </c>
      <c r="AP279" s="487">
        <f t="shared" si="73"/>
        <v>0</v>
      </c>
      <c r="AQ279" s="487">
        <f t="shared" si="73"/>
        <v>0</v>
      </c>
      <c r="AR279" s="487">
        <f t="shared" si="73"/>
        <v>0</v>
      </c>
      <c r="AS279" s="487">
        <f t="shared" si="73"/>
        <v>0</v>
      </c>
      <c r="AT279" s="487">
        <f t="shared" si="73"/>
        <v>0</v>
      </c>
      <c r="AU279" s="493">
        <f t="shared" si="73"/>
        <v>0</v>
      </c>
      <c r="AV279" s="488" t="str">
        <f t="shared" si="68"/>
        <v/>
      </c>
      <c r="AW279" s="487" t="str">
        <f t="shared" si="68"/>
        <v/>
      </c>
      <c r="AX279" s="487">
        <f t="shared" si="68"/>
        <v>0</v>
      </c>
      <c r="AY279" s="487" t="str">
        <f t="shared" si="68"/>
        <v/>
      </c>
      <c r="AZ279" s="487">
        <f t="shared" si="68"/>
        <v>0</v>
      </c>
      <c r="BA279" s="487">
        <f t="shared" si="68"/>
        <v>0</v>
      </c>
      <c r="BB279" s="487" t="str">
        <f t="shared" si="68"/>
        <v/>
      </c>
      <c r="BC279" s="487">
        <f t="shared" si="68"/>
        <v>0</v>
      </c>
      <c r="BD279" s="487">
        <f t="shared" si="68"/>
        <v>0</v>
      </c>
      <c r="BE279" s="487" t="str">
        <f t="shared" si="68"/>
        <v/>
      </c>
      <c r="BF279" s="487" t="str">
        <f t="shared" si="68"/>
        <v/>
      </c>
      <c r="BG279" s="487" t="str">
        <f t="shared" si="68"/>
        <v/>
      </c>
      <c r="BH279" s="487" t="str">
        <f t="shared" si="68"/>
        <v/>
      </c>
      <c r="BI279" s="487" t="str">
        <f t="shared" si="68"/>
        <v/>
      </c>
      <c r="BJ279" s="487" t="str">
        <f t="shared" si="74"/>
        <v/>
      </c>
      <c r="BK279" s="489" t="str">
        <f t="shared" si="74"/>
        <v/>
      </c>
      <c r="BL279" s="495" t="str">
        <f t="shared" si="69"/>
        <v/>
      </c>
      <c r="BM279" s="487" t="str">
        <f t="shared" si="69"/>
        <v/>
      </c>
      <c r="BN279" s="487">
        <f t="shared" si="69"/>
        <v>0</v>
      </c>
      <c r="BO279" s="487" t="str">
        <f t="shared" si="69"/>
        <v/>
      </c>
      <c r="BP279" s="487">
        <f t="shared" si="69"/>
        <v>0</v>
      </c>
      <c r="BQ279" s="487">
        <f t="shared" si="69"/>
        <v>0</v>
      </c>
      <c r="BR279" s="487" t="str">
        <f t="shared" si="69"/>
        <v/>
      </c>
      <c r="BS279" s="487">
        <f t="shared" si="69"/>
        <v>0</v>
      </c>
      <c r="BT279" s="487">
        <f t="shared" si="69"/>
        <v>0</v>
      </c>
      <c r="BU279" s="487" t="str">
        <f t="shared" si="69"/>
        <v/>
      </c>
      <c r="BV279" s="487" t="str">
        <f t="shared" si="69"/>
        <v/>
      </c>
      <c r="BW279" s="487" t="str">
        <f t="shared" si="69"/>
        <v/>
      </c>
      <c r="BX279" s="487" t="str">
        <f t="shared" si="69"/>
        <v/>
      </c>
      <c r="BY279" s="487" t="str">
        <f t="shared" si="69"/>
        <v/>
      </c>
      <c r="BZ279" s="487" t="str">
        <f t="shared" si="75"/>
        <v/>
      </c>
      <c r="CA279" s="489" t="str">
        <f t="shared" si="75"/>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3"/>
        <v>0</v>
      </c>
      <c r="AG280" s="487">
        <f t="shared" si="73"/>
        <v>0</v>
      </c>
      <c r="AH280" s="487">
        <f t="shared" si="73"/>
        <v>-1</v>
      </c>
      <c r="AI280" s="487">
        <f t="shared" si="73"/>
        <v>0</v>
      </c>
      <c r="AJ280" s="487">
        <f t="shared" si="73"/>
        <v>-1</v>
      </c>
      <c r="AK280" s="487">
        <f t="shared" si="73"/>
        <v>-1</v>
      </c>
      <c r="AL280" s="487">
        <f t="shared" si="73"/>
        <v>0</v>
      </c>
      <c r="AM280" s="487">
        <f t="shared" si="73"/>
        <v>-1</v>
      </c>
      <c r="AN280" s="487">
        <f t="shared" si="73"/>
        <v>-1</v>
      </c>
      <c r="AO280" s="487">
        <f t="shared" si="73"/>
        <v>0</v>
      </c>
      <c r="AP280" s="487">
        <f t="shared" si="73"/>
        <v>0</v>
      </c>
      <c r="AQ280" s="487">
        <f t="shared" si="73"/>
        <v>0</v>
      </c>
      <c r="AR280" s="487">
        <f t="shared" si="73"/>
        <v>0</v>
      </c>
      <c r="AS280" s="487">
        <f t="shared" si="73"/>
        <v>0</v>
      </c>
      <c r="AT280" s="487">
        <f t="shared" si="73"/>
        <v>0</v>
      </c>
      <c r="AU280" s="493">
        <f t="shared" si="73"/>
        <v>0</v>
      </c>
      <c r="AV280" s="488" t="str">
        <f t="shared" si="68"/>
        <v/>
      </c>
      <c r="AW280" s="487" t="str">
        <f t="shared" si="68"/>
        <v/>
      </c>
      <c r="AX280" s="487">
        <f t="shared" si="68"/>
        <v>0</v>
      </c>
      <c r="AY280" s="487" t="str">
        <f t="shared" si="68"/>
        <v/>
      </c>
      <c r="AZ280" s="487">
        <f t="shared" si="68"/>
        <v>0</v>
      </c>
      <c r="BA280" s="487">
        <f t="shared" si="68"/>
        <v>0</v>
      </c>
      <c r="BB280" s="487" t="str">
        <f t="shared" si="68"/>
        <v/>
      </c>
      <c r="BC280" s="487">
        <f t="shared" si="68"/>
        <v>0</v>
      </c>
      <c r="BD280" s="487">
        <f t="shared" si="68"/>
        <v>0</v>
      </c>
      <c r="BE280" s="487" t="str">
        <f t="shared" si="68"/>
        <v/>
      </c>
      <c r="BF280" s="487" t="str">
        <f t="shared" si="68"/>
        <v/>
      </c>
      <c r="BG280" s="487" t="str">
        <f t="shared" si="68"/>
        <v/>
      </c>
      <c r="BH280" s="487" t="str">
        <f t="shared" si="68"/>
        <v/>
      </c>
      <c r="BI280" s="487" t="str">
        <f t="shared" si="68"/>
        <v/>
      </c>
      <c r="BJ280" s="487" t="str">
        <f t="shared" si="74"/>
        <v/>
      </c>
      <c r="BK280" s="489" t="str">
        <f t="shared" si="74"/>
        <v/>
      </c>
      <c r="BL280" s="495" t="str">
        <f t="shared" si="69"/>
        <v/>
      </c>
      <c r="BM280" s="487" t="str">
        <f t="shared" si="69"/>
        <v/>
      </c>
      <c r="BN280" s="487">
        <f t="shared" si="69"/>
        <v>0</v>
      </c>
      <c r="BO280" s="487" t="str">
        <f t="shared" si="69"/>
        <v/>
      </c>
      <c r="BP280" s="487">
        <f t="shared" si="69"/>
        <v>0</v>
      </c>
      <c r="BQ280" s="487">
        <f t="shared" si="69"/>
        <v>0</v>
      </c>
      <c r="BR280" s="487" t="str">
        <f t="shared" si="69"/>
        <v/>
      </c>
      <c r="BS280" s="487">
        <f t="shared" si="69"/>
        <v>0</v>
      </c>
      <c r="BT280" s="487">
        <f t="shared" si="69"/>
        <v>0</v>
      </c>
      <c r="BU280" s="487" t="str">
        <f t="shared" si="69"/>
        <v/>
      </c>
      <c r="BV280" s="487" t="str">
        <f t="shared" si="69"/>
        <v/>
      </c>
      <c r="BW280" s="487" t="str">
        <f t="shared" si="69"/>
        <v/>
      </c>
      <c r="BX280" s="487" t="str">
        <f t="shared" si="69"/>
        <v/>
      </c>
      <c r="BY280" s="487" t="str">
        <f t="shared" si="69"/>
        <v/>
      </c>
      <c r="BZ280" s="487" t="str">
        <f t="shared" si="75"/>
        <v/>
      </c>
      <c r="CA280" s="489" t="str">
        <f t="shared" si="75"/>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3"/>
        <v>0</v>
      </c>
      <c r="AG281" s="487">
        <f t="shared" si="73"/>
        <v>0</v>
      </c>
      <c r="AH281" s="487">
        <f t="shared" si="73"/>
        <v>-1</v>
      </c>
      <c r="AI281" s="487">
        <f t="shared" si="73"/>
        <v>0</v>
      </c>
      <c r="AJ281" s="487">
        <f t="shared" si="73"/>
        <v>-1</v>
      </c>
      <c r="AK281" s="487">
        <f t="shared" si="73"/>
        <v>-1</v>
      </c>
      <c r="AL281" s="487">
        <f t="shared" si="73"/>
        <v>0</v>
      </c>
      <c r="AM281" s="487">
        <f t="shared" si="73"/>
        <v>-1</v>
      </c>
      <c r="AN281" s="487">
        <f t="shared" si="73"/>
        <v>-1</v>
      </c>
      <c r="AO281" s="487">
        <f t="shared" si="73"/>
        <v>0</v>
      </c>
      <c r="AP281" s="487">
        <f t="shared" si="73"/>
        <v>0</v>
      </c>
      <c r="AQ281" s="487">
        <f t="shared" si="73"/>
        <v>0</v>
      </c>
      <c r="AR281" s="487">
        <f t="shared" si="73"/>
        <v>0</v>
      </c>
      <c r="AS281" s="487">
        <f t="shared" si="73"/>
        <v>0</v>
      </c>
      <c r="AT281" s="487">
        <f t="shared" si="73"/>
        <v>0</v>
      </c>
      <c r="AU281" s="493">
        <f t="shared" si="73"/>
        <v>0</v>
      </c>
      <c r="AV281" s="488" t="str">
        <f t="shared" si="68"/>
        <v/>
      </c>
      <c r="AW281" s="487" t="str">
        <f t="shared" si="68"/>
        <v/>
      </c>
      <c r="AX281" s="487">
        <f t="shared" si="68"/>
        <v>0</v>
      </c>
      <c r="AY281" s="487" t="str">
        <f t="shared" si="68"/>
        <v/>
      </c>
      <c r="AZ281" s="487">
        <f t="shared" si="68"/>
        <v>0</v>
      </c>
      <c r="BA281" s="487">
        <f t="shared" si="68"/>
        <v>0</v>
      </c>
      <c r="BB281" s="487" t="str">
        <f t="shared" si="68"/>
        <v/>
      </c>
      <c r="BC281" s="487">
        <f t="shared" si="68"/>
        <v>0</v>
      </c>
      <c r="BD281" s="487">
        <f t="shared" si="68"/>
        <v>0</v>
      </c>
      <c r="BE281" s="487" t="str">
        <f t="shared" si="68"/>
        <v/>
      </c>
      <c r="BF281" s="487" t="str">
        <f t="shared" si="68"/>
        <v/>
      </c>
      <c r="BG281" s="487" t="str">
        <f t="shared" si="68"/>
        <v/>
      </c>
      <c r="BH281" s="487" t="str">
        <f t="shared" si="68"/>
        <v/>
      </c>
      <c r="BI281" s="487" t="str">
        <f t="shared" si="68"/>
        <v/>
      </c>
      <c r="BJ281" s="487" t="str">
        <f t="shared" si="74"/>
        <v/>
      </c>
      <c r="BK281" s="489" t="str">
        <f t="shared" si="74"/>
        <v/>
      </c>
      <c r="BL281" s="495" t="str">
        <f t="shared" si="69"/>
        <v/>
      </c>
      <c r="BM281" s="487" t="str">
        <f t="shared" si="69"/>
        <v/>
      </c>
      <c r="BN281" s="487">
        <f t="shared" si="69"/>
        <v>0</v>
      </c>
      <c r="BO281" s="487" t="str">
        <f t="shared" si="69"/>
        <v/>
      </c>
      <c r="BP281" s="487">
        <f t="shared" si="69"/>
        <v>0</v>
      </c>
      <c r="BQ281" s="487">
        <f t="shared" si="69"/>
        <v>0</v>
      </c>
      <c r="BR281" s="487" t="str">
        <f t="shared" si="69"/>
        <v/>
      </c>
      <c r="BS281" s="487">
        <f t="shared" si="69"/>
        <v>0</v>
      </c>
      <c r="BT281" s="487">
        <f t="shared" si="69"/>
        <v>0</v>
      </c>
      <c r="BU281" s="487" t="str">
        <f t="shared" si="69"/>
        <v/>
      </c>
      <c r="BV281" s="487" t="str">
        <f t="shared" si="69"/>
        <v/>
      </c>
      <c r="BW281" s="487" t="str">
        <f t="shared" si="69"/>
        <v/>
      </c>
      <c r="BX281" s="487" t="str">
        <f t="shared" si="69"/>
        <v/>
      </c>
      <c r="BY281" s="487" t="str">
        <f t="shared" si="69"/>
        <v/>
      </c>
      <c r="BZ281" s="487" t="str">
        <f t="shared" si="75"/>
        <v/>
      </c>
      <c r="CA281" s="489" t="str">
        <f t="shared" si="75"/>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3"/>
        <v>0</v>
      </c>
      <c r="AG282" s="487">
        <f t="shared" si="73"/>
        <v>0</v>
      </c>
      <c r="AH282" s="487">
        <f t="shared" si="73"/>
        <v>-1</v>
      </c>
      <c r="AI282" s="487">
        <f t="shared" si="73"/>
        <v>0</v>
      </c>
      <c r="AJ282" s="487">
        <f t="shared" si="73"/>
        <v>-1</v>
      </c>
      <c r="AK282" s="487">
        <f t="shared" si="73"/>
        <v>-1</v>
      </c>
      <c r="AL282" s="487">
        <f t="shared" si="73"/>
        <v>0</v>
      </c>
      <c r="AM282" s="487">
        <f t="shared" si="73"/>
        <v>-1</v>
      </c>
      <c r="AN282" s="487">
        <f t="shared" si="73"/>
        <v>-1</v>
      </c>
      <c r="AO282" s="487">
        <f t="shared" si="73"/>
        <v>0</v>
      </c>
      <c r="AP282" s="487">
        <f t="shared" si="73"/>
        <v>0</v>
      </c>
      <c r="AQ282" s="487">
        <f t="shared" si="73"/>
        <v>0</v>
      </c>
      <c r="AR282" s="487">
        <f t="shared" si="73"/>
        <v>0</v>
      </c>
      <c r="AS282" s="487">
        <f t="shared" si="73"/>
        <v>0</v>
      </c>
      <c r="AT282" s="487">
        <f t="shared" si="73"/>
        <v>0</v>
      </c>
      <c r="AU282" s="493">
        <f t="shared" si="73"/>
        <v>0</v>
      </c>
      <c r="AV282" s="488" t="str">
        <f t="shared" si="68"/>
        <v/>
      </c>
      <c r="AW282" s="487" t="str">
        <f t="shared" si="68"/>
        <v/>
      </c>
      <c r="AX282" s="487">
        <f t="shared" si="68"/>
        <v>0</v>
      </c>
      <c r="AY282" s="487" t="str">
        <f t="shared" si="68"/>
        <v/>
      </c>
      <c r="AZ282" s="487">
        <f t="shared" si="68"/>
        <v>0</v>
      </c>
      <c r="BA282" s="487">
        <f t="shared" si="68"/>
        <v>0</v>
      </c>
      <c r="BB282" s="487" t="str">
        <f t="shared" si="68"/>
        <v/>
      </c>
      <c r="BC282" s="487">
        <f t="shared" si="68"/>
        <v>0</v>
      </c>
      <c r="BD282" s="487">
        <f t="shared" si="68"/>
        <v>0</v>
      </c>
      <c r="BE282" s="487" t="str">
        <f t="shared" si="68"/>
        <v/>
      </c>
      <c r="BF282" s="487" t="str">
        <f t="shared" si="68"/>
        <v/>
      </c>
      <c r="BG282" s="487" t="str">
        <f t="shared" si="68"/>
        <v/>
      </c>
      <c r="BH282" s="487" t="str">
        <f t="shared" si="68"/>
        <v/>
      </c>
      <c r="BI282" s="487" t="str">
        <f t="shared" si="68"/>
        <v/>
      </c>
      <c r="BJ282" s="487" t="str">
        <f t="shared" si="74"/>
        <v/>
      </c>
      <c r="BK282" s="489" t="str">
        <f t="shared" si="74"/>
        <v/>
      </c>
      <c r="BL282" s="495" t="str">
        <f t="shared" si="69"/>
        <v/>
      </c>
      <c r="BM282" s="487" t="str">
        <f t="shared" si="69"/>
        <v/>
      </c>
      <c r="BN282" s="487">
        <f t="shared" si="69"/>
        <v>0</v>
      </c>
      <c r="BO282" s="487" t="str">
        <f t="shared" si="69"/>
        <v/>
      </c>
      <c r="BP282" s="487">
        <f t="shared" si="69"/>
        <v>0</v>
      </c>
      <c r="BQ282" s="487">
        <f t="shared" si="69"/>
        <v>0</v>
      </c>
      <c r="BR282" s="487" t="str">
        <f t="shared" si="69"/>
        <v/>
      </c>
      <c r="BS282" s="487">
        <f t="shared" si="69"/>
        <v>0</v>
      </c>
      <c r="BT282" s="487">
        <f t="shared" si="69"/>
        <v>0</v>
      </c>
      <c r="BU282" s="487" t="str">
        <f t="shared" si="69"/>
        <v/>
      </c>
      <c r="BV282" s="487" t="str">
        <f t="shared" si="69"/>
        <v/>
      </c>
      <c r="BW282" s="487" t="str">
        <f t="shared" si="69"/>
        <v/>
      </c>
      <c r="BX282" s="487" t="str">
        <f t="shared" si="69"/>
        <v/>
      </c>
      <c r="BY282" s="487" t="str">
        <f t="shared" si="69"/>
        <v/>
      </c>
      <c r="BZ282" s="487" t="str">
        <f t="shared" si="75"/>
        <v/>
      </c>
      <c r="CA282" s="489" t="str">
        <f t="shared" si="75"/>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3"/>
        <v>0</v>
      </c>
      <c r="AG283" s="487">
        <f t="shared" si="73"/>
        <v>0</v>
      </c>
      <c r="AH283" s="487">
        <f t="shared" si="73"/>
        <v>-1</v>
      </c>
      <c r="AI283" s="487">
        <f t="shared" si="73"/>
        <v>0</v>
      </c>
      <c r="AJ283" s="487">
        <f t="shared" si="73"/>
        <v>-1</v>
      </c>
      <c r="AK283" s="487">
        <f t="shared" si="73"/>
        <v>-1</v>
      </c>
      <c r="AL283" s="487">
        <f t="shared" si="73"/>
        <v>0</v>
      </c>
      <c r="AM283" s="487">
        <f t="shared" si="73"/>
        <v>-1</v>
      </c>
      <c r="AN283" s="487">
        <f t="shared" si="73"/>
        <v>-1</v>
      </c>
      <c r="AO283" s="487">
        <f t="shared" si="73"/>
        <v>0</v>
      </c>
      <c r="AP283" s="487">
        <f t="shared" si="73"/>
        <v>0</v>
      </c>
      <c r="AQ283" s="487">
        <f t="shared" si="73"/>
        <v>0</v>
      </c>
      <c r="AR283" s="487">
        <f t="shared" si="73"/>
        <v>0</v>
      </c>
      <c r="AS283" s="487">
        <f t="shared" si="73"/>
        <v>0</v>
      </c>
      <c r="AT283" s="487">
        <f t="shared" si="73"/>
        <v>0</v>
      </c>
      <c r="AU283" s="493">
        <f t="shared" si="73"/>
        <v>0</v>
      </c>
      <c r="AV283" s="488" t="str">
        <f t="shared" si="68"/>
        <v/>
      </c>
      <c r="AW283" s="487" t="str">
        <f t="shared" si="68"/>
        <v/>
      </c>
      <c r="AX283" s="487">
        <f t="shared" si="68"/>
        <v>0</v>
      </c>
      <c r="AY283" s="487" t="str">
        <f t="shared" si="68"/>
        <v/>
      </c>
      <c r="AZ283" s="487">
        <f t="shared" si="68"/>
        <v>0</v>
      </c>
      <c r="BA283" s="487">
        <f t="shared" si="68"/>
        <v>0</v>
      </c>
      <c r="BB283" s="487" t="str">
        <f t="shared" si="68"/>
        <v/>
      </c>
      <c r="BC283" s="487">
        <f t="shared" si="68"/>
        <v>0</v>
      </c>
      <c r="BD283" s="487">
        <f t="shared" si="68"/>
        <v>0</v>
      </c>
      <c r="BE283" s="487" t="str">
        <f t="shared" si="68"/>
        <v/>
      </c>
      <c r="BF283" s="487" t="str">
        <f t="shared" si="68"/>
        <v/>
      </c>
      <c r="BG283" s="487" t="str">
        <f t="shared" si="68"/>
        <v/>
      </c>
      <c r="BH283" s="487" t="str">
        <f t="shared" si="68"/>
        <v/>
      </c>
      <c r="BI283" s="487" t="str">
        <f t="shared" si="68"/>
        <v/>
      </c>
      <c r="BJ283" s="487" t="str">
        <f t="shared" si="74"/>
        <v/>
      </c>
      <c r="BK283" s="489" t="str">
        <f t="shared" si="74"/>
        <v/>
      </c>
      <c r="BL283" s="495" t="str">
        <f t="shared" si="69"/>
        <v/>
      </c>
      <c r="BM283" s="487" t="str">
        <f t="shared" si="69"/>
        <v/>
      </c>
      <c r="BN283" s="487">
        <f t="shared" si="69"/>
        <v>0</v>
      </c>
      <c r="BO283" s="487" t="str">
        <f t="shared" si="69"/>
        <v/>
      </c>
      <c r="BP283" s="487">
        <f t="shared" si="69"/>
        <v>0</v>
      </c>
      <c r="BQ283" s="487">
        <f t="shared" si="69"/>
        <v>0</v>
      </c>
      <c r="BR283" s="487" t="str">
        <f t="shared" si="69"/>
        <v/>
      </c>
      <c r="BS283" s="487">
        <f t="shared" si="69"/>
        <v>0</v>
      </c>
      <c r="BT283" s="487">
        <f t="shared" si="69"/>
        <v>0</v>
      </c>
      <c r="BU283" s="487" t="str">
        <f t="shared" si="69"/>
        <v/>
      </c>
      <c r="BV283" s="487" t="str">
        <f t="shared" si="69"/>
        <v/>
      </c>
      <c r="BW283" s="487" t="str">
        <f t="shared" si="69"/>
        <v/>
      </c>
      <c r="BX283" s="487" t="str">
        <f t="shared" si="69"/>
        <v/>
      </c>
      <c r="BY283" s="487" t="str">
        <f t="shared" si="69"/>
        <v/>
      </c>
      <c r="BZ283" s="487" t="str">
        <f t="shared" si="75"/>
        <v/>
      </c>
      <c r="CA283" s="489" t="str">
        <f t="shared" si="75"/>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3"/>
        <v>0</v>
      </c>
      <c r="AG284" s="487">
        <f t="shared" si="73"/>
        <v>0</v>
      </c>
      <c r="AH284" s="487">
        <f t="shared" si="73"/>
        <v>-1</v>
      </c>
      <c r="AI284" s="487">
        <f t="shared" si="73"/>
        <v>0</v>
      </c>
      <c r="AJ284" s="487">
        <f t="shared" si="73"/>
        <v>-1</v>
      </c>
      <c r="AK284" s="487">
        <f t="shared" si="73"/>
        <v>-1</v>
      </c>
      <c r="AL284" s="487">
        <f t="shared" si="73"/>
        <v>0</v>
      </c>
      <c r="AM284" s="487">
        <f t="shared" si="73"/>
        <v>-1</v>
      </c>
      <c r="AN284" s="487">
        <f t="shared" si="73"/>
        <v>-1</v>
      </c>
      <c r="AO284" s="487">
        <f t="shared" si="73"/>
        <v>0</v>
      </c>
      <c r="AP284" s="487">
        <f t="shared" si="73"/>
        <v>0</v>
      </c>
      <c r="AQ284" s="487">
        <f t="shared" si="73"/>
        <v>0</v>
      </c>
      <c r="AR284" s="487">
        <f t="shared" si="73"/>
        <v>0</v>
      </c>
      <c r="AS284" s="487">
        <f t="shared" si="73"/>
        <v>0</v>
      </c>
      <c r="AT284" s="487">
        <f t="shared" si="73"/>
        <v>0</v>
      </c>
      <c r="AU284" s="493">
        <f t="shared" si="73"/>
        <v>0</v>
      </c>
      <c r="AV284" s="488" t="str">
        <f t="shared" si="68"/>
        <v/>
      </c>
      <c r="AW284" s="487" t="str">
        <f t="shared" si="68"/>
        <v/>
      </c>
      <c r="AX284" s="487">
        <f t="shared" si="68"/>
        <v>0</v>
      </c>
      <c r="AY284" s="487" t="str">
        <f t="shared" si="68"/>
        <v/>
      </c>
      <c r="AZ284" s="487">
        <f t="shared" si="68"/>
        <v>0</v>
      </c>
      <c r="BA284" s="487">
        <f t="shared" si="68"/>
        <v>0</v>
      </c>
      <c r="BB284" s="487" t="str">
        <f t="shared" si="68"/>
        <v/>
      </c>
      <c r="BC284" s="487">
        <f t="shared" si="68"/>
        <v>0</v>
      </c>
      <c r="BD284" s="487">
        <f t="shared" si="68"/>
        <v>0</v>
      </c>
      <c r="BE284" s="487" t="str">
        <f t="shared" si="68"/>
        <v/>
      </c>
      <c r="BF284" s="487" t="str">
        <f t="shared" si="68"/>
        <v/>
      </c>
      <c r="BG284" s="487" t="str">
        <f t="shared" si="68"/>
        <v/>
      </c>
      <c r="BH284" s="487" t="str">
        <f t="shared" si="68"/>
        <v/>
      </c>
      <c r="BI284" s="487" t="str">
        <f t="shared" si="68"/>
        <v/>
      </c>
      <c r="BJ284" s="487" t="str">
        <f t="shared" si="74"/>
        <v/>
      </c>
      <c r="BK284" s="489" t="str">
        <f t="shared" si="74"/>
        <v/>
      </c>
      <c r="BL284" s="495" t="str">
        <f t="shared" si="69"/>
        <v/>
      </c>
      <c r="BM284" s="487" t="str">
        <f t="shared" si="69"/>
        <v/>
      </c>
      <c r="BN284" s="487">
        <f t="shared" si="69"/>
        <v>0</v>
      </c>
      <c r="BO284" s="487" t="str">
        <f t="shared" si="69"/>
        <v/>
      </c>
      <c r="BP284" s="487">
        <f t="shared" si="69"/>
        <v>0</v>
      </c>
      <c r="BQ284" s="487">
        <f t="shared" si="69"/>
        <v>0</v>
      </c>
      <c r="BR284" s="487" t="str">
        <f t="shared" si="69"/>
        <v/>
      </c>
      <c r="BS284" s="487">
        <f t="shared" si="69"/>
        <v>0</v>
      </c>
      <c r="BT284" s="487">
        <f t="shared" si="69"/>
        <v>0</v>
      </c>
      <c r="BU284" s="487" t="str">
        <f t="shared" si="69"/>
        <v/>
      </c>
      <c r="BV284" s="487" t="str">
        <f t="shared" si="69"/>
        <v/>
      </c>
      <c r="BW284" s="487" t="str">
        <f t="shared" si="69"/>
        <v/>
      </c>
      <c r="BX284" s="487" t="str">
        <f t="shared" si="69"/>
        <v/>
      </c>
      <c r="BY284" s="487" t="str">
        <f t="shared" si="69"/>
        <v/>
      </c>
      <c r="BZ284" s="487" t="str">
        <f t="shared" si="75"/>
        <v/>
      </c>
      <c r="CA284" s="489" t="str">
        <f t="shared" si="75"/>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3"/>
        <v>0</v>
      </c>
      <c r="AG285" s="487">
        <f t="shared" si="73"/>
        <v>0</v>
      </c>
      <c r="AH285" s="487">
        <f t="shared" si="73"/>
        <v>-1</v>
      </c>
      <c r="AI285" s="487">
        <f t="shared" si="73"/>
        <v>0</v>
      </c>
      <c r="AJ285" s="487">
        <f t="shared" si="73"/>
        <v>-1</v>
      </c>
      <c r="AK285" s="487">
        <f t="shared" si="73"/>
        <v>-1</v>
      </c>
      <c r="AL285" s="487">
        <f t="shared" si="73"/>
        <v>0</v>
      </c>
      <c r="AM285" s="487">
        <f t="shared" si="73"/>
        <v>-1</v>
      </c>
      <c r="AN285" s="487">
        <f t="shared" si="73"/>
        <v>-1</v>
      </c>
      <c r="AO285" s="487">
        <f t="shared" si="73"/>
        <v>0</v>
      </c>
      <c r="AP285" s="487">
        <f t="shared" si="73"/>
        <v>0</v>
      </c>
      <c r="AQ285" s="487">
        <f t="shared" si="73"/>
        <v>0</v>
      </c>
      <c r="AR285" s="487">
        <f t="shared" si="73"/>
        <v>0</v>
      </c>
      <c r="AS285" s="487">
        <f t="shared" si="73"/>
        <v>0</v>
      </c>
      <c r="AT285" s="487">
        <f t="shared" si="73"/>
        <v>0</v>
      </c>
      <c r="AU285" s="493">
        <f t="shared" si="73"/>
        <v>0</v>
      </c>
      <c r="AV285" s="488" t="str">
        <f t="shared" si="68"/>
        <v/>
      </c>
      <c r="AW285" s="487" t="str">
        <f t="shared" si="68"/>
        <v/>
      </c>
      <c r="AX285" s="487">
        <f t="shared" si="68"/>
        <v>0</v>
      </c>
      <c r="AY285" s="487" t="str">
        <f t="shared" si="68"/>
        <v/>
      </c>
      <c r="AZ285" s="487">
        <f t="shared" si="68"/>
        <v>0</v>
      </c>
      <c r="BA285" s="487">
        <f t="shared" si="68"/>
        <v>0</v>
      </c>
      <c r="BB285" s="487" t="str">
        <f t="shared" si="68"/>
        <v/>
      </c>
      <c r="BC285" s="487">
        <f t="shared" si="68"/>
        <v>0</v>
      </c>
      <c r="BD285" s="487">
        <f t="shared" si="68"/>
        <v>0</v>
      </c>
      <c r="BE285" s="487" t="str">
        <f t="shared" si="68"/>
        <v/>
      </c>
      <c r="BF285" s="487" t="str">
        <f t="shared" si="68"/>
        <v/>
      </c>
      <c r="BG285" s="487" t="str">
        <f t="shared" si="68"/>
        <v/>
      </c>
      <c r="BH285" s="487" t="str">
        <f t="shared" si="68"/>
        <v/>
      </c>
      <c r="BI285" s="487" t="str">
        <f t="shared" si="68"/>
        <v/>
      </c>
      <c r="BJ285" s="487" t="str">
        <f t="shared" si="74"/>
        <v/>
      </c>
      <c r="BK285" s="489" t="str">
        <f t="shared" si="74"/>
        <v/>
      </c>
      <c r="BL285" s="495" t="str">
        <f t="shared" si="69"/>
        <v/>
      </c>
      <c r="BM285" s="487" t="str">
        <f t="shared" si="69"/>
        <v/>
      </c>
      <c r="BN285" s="487">
        <f t="shared" si="69"/>
        <v>0</v>
      </c>
      <c r="BO285" s="487" t="str">
        <f t="shared" si="69"/>
        <v/>
      </c>
      <c r="BP285" s="487">
        <f t="shared" si="69"/>
        <v>0</v>
      </c>
      <c r="BQ285" s="487">
        <f t="shared" si="69"/>
        <v>0</v>
      </c>
      <c r="BR285" s="487" t="str">
        <f t="shared" si="69"/>
        <v/>
      </c>
      <c r="BS285" s="487">
        <f t="shared" si="69"/>
        <v>0</v>
      </c>
      <c r="BT285" s="487">
        <f t="shared" si="69"/>
        <v>0</v>
      </c>
      <c r="BU285" s="487" t="str">
        <f t="shared" si="69"/>
        <v/>
      </c>
      <c r="BV285" s="487" t="str">
        <f t="shared" si="69"/>
        <v/>
      </c>
      <c r="BW285" s="487" t="str">
        <f t="shared" si="69"/>
        <v/>
      </c>
      <c r="BX285" s="487" t="str">
        <f t="shared" si="69"/>
        <v/>
      </c>
      <c r="BY285" s="487" t="str">
        <f t="shared" si="69"/>
        <v/>
      </c>
      <c r="BZ285" s="487" t="str">
        <f t="shared" si="75"/>
        <v/>
      </c>
      <c r="CA285" s="489" t="str">
        <f t="shared" si="75"/>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3"/>
        <v>0</v>
      </c>
      <c r="AG286" s="487">
        <f t="shared" si="73"/>
        <v>0</v>
      </c>
      <c r="AH286" s="487">
        <f t="shared" si="73"/>
        <v>-1</v>
      </c>
      <c r="AI286" s="487">
        <f t="shared" si="73"/>
        <v>0</v>
      </c>
      <c r="AJ286" s="487">
        <f t="shared" si="73"/>
        <v>-1</v>
      </c>
      <c r="AK286" s="487">
        <f t="shared" si="73"/>
        <v>-1</v>
      </c>
      <c r="AL286" s="487">
        <f t="shared" si="73"/>
        <v>0</v>
      </c>
      <c r="AM286" s="487">
        <f t="shared" si="73"/>
        <v>-1</v>
      </c>
      <c r="AN286" s="487">
        <f t="shared" si="73"/>
        <v>-1</v>
      </c>
      <c r="AO286" s="487">
        <f t="shared" si="73"/>
        <v>0</v>
      </c>
      <c r="AP286" s="487">
        <f t="shared" si="73"/>
        <v>0</v>
      </c>
      <c r="AQ286" s="487">
        <f t="shared" si="73"/>
        <v>0</v>
      </c>
      <c r="AR286" s="487">
        <f t="shared" si="73"/>
        <v>0</v>
      </c>
      <c r="AS286" s="487">
        <f t="shared" si="73"/>
        <v>0</v>
      </c>
      <c r="AT286" s="487">
        <f t="shared" si="73"/>
        <v>0</v>
      </c>
      <c r="AU286" s="493">
        <f t="shared" ref="AU286" si="76">AU285</f>
        <v>0</v>
      </c>
      <c r="AV286" s="488" t="str">
        <f t="shared" si="68"/>
        <v/>
      </c>
      <c r="AW286" s="487" t="str">
        <f t="shared" si="68"/>
        <v/>
      </c>
      <c r="AX286" s="487">
        <f t="shared" si="68"/>
        <v>0</v>
      </c>
      <c r="AY286" s="487" t="str">
        <f t="shared" si="68"/>
        <v/>
      </c>
      <c r="AZ286" s="487">
        <f t="shared" si="68"/>
        <v>0</v>
      </c>
      <c r="BA286" s="487">
        <f t="shared" si="68"/>
        <v>0</v>
      </c>
      <c r="BB286" s="487" t="str">
        <f t="shared" si="68"/>
        <v/>
      </c>
      <c r="BC286" s="487">
        <f t="shared" si="68"/>
        <v>0</v>
      </c>
      <c r="BD286" s="487">
        <f t="shared" si="68"/>
        <v>0</v>
      </c>
      <c r="BE286" s="487" t="str">
        <f t="shared" si="68"/>
        <v/>
      </c>
      <c r="BF286" s="487" t="str">
        <f t="shared" si="68"/>
        <v/>
      </c>
      <c r="BG286" s="487" t="str">
        <f t="shared" si="68"/>
        <v/>
      </c>
      <c r="BH286" s="487" t="str">
        <f t="shared" si="68"/>
        <v/>
      </c>
      <c r="BI286" s="487" t="str">
        <f t="shared" si="68"/>
        <v/>
      </c>
      <c r="BJ286" s="487" t="str">
        <f t="shared" si="74"/>
        <v/>
      </c>
      <c r="BK286" s="489" t="str">
        <f t="shared" si="74"/>
        <v/>
      </c>
      <c r="BL286" s="495" t="str">
        <f t="shared" si="69"/>
        <v/>
      </c>
      <c r="BM286" s="487" t="str">
        <f t="shared" si="69"/>
        <v/>
      </c>
      <c r="BN286" s="487">
        <f t="shared" si="69"/>
        <v>0</v>
      </c>
      <c r="BO286" s="487" t="str">
        <f t="shared" si="69"/>
        <v/>
      </c>
      <c r="BP286" s="487">
        <f t="shared" si="69"/>
        <v>0</v>
      </c>
      <c r="BQ286" s="487">
        <f t="shared" si="69"/>
        <v>0</v>
      </c>
      <c r="BR286" s="487" t="str">
        <f t="shared" si="69"/>
        <v/>
      </c>
      <c r="BS286" s="487">
        <f t="shared" si="69"/>
        <v>0</v>
      </c>
      <c r="BT286" s="487">
        <f t="shared" si="69"/>
        <v>0</v>
      </c>
      <c r="BU286" s="487" t="str">
        <f t="shared" si="69"/>
        <v/>
      </c>
      <c r="BV286" s="487" t="str">
        <f t="shared" si="69"/>
        <v/>
      </c>
      <c r="BW286" s="487" t="str">
        <f t="shared" si="69"/>
        <v/>
      </c>
      <c r="BX286" s="487" t="str">
        <f t="shared" si="69"/>
        <v/>
      </c>
      <c r="BY286" s="487" t="str">
        <f t="shared" si="69"/>
        <v/>
      </c>
      <c r="BZ286" s="487" t="str">
        <f t="shared" si="75"/>
        <v/>
      </c>
      <c r="CA286" s="489" t="str">
        <f t="shared" si="75"/>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7">AF286</f>
        <v>0</v>
      </c>
      <c r="AG287" s="487">
        <f t="shared" si="77"/>
        <v>0</v>
      </c>
      <c r="AH287" s="487">
        <f t="shared" si="77"/>
        <v>-1</v>
      </c>
      <c r="AI287" s="487">
        <f t="shared" si="77"/>
        <v>0</v>
      </c>
      <c r="AJ287" s="487">
        <f t="shared" si="77"/>
        <v>-1</v>
      </c>
      <c r="AK287" s="487">
        <f t="shared" si="77"/>
        <v>-1</v>
      </c>
      <c r="AL287" s="487">
        <f t="shared" si="77"/>
        <v>0</v>
      </c>
      <c r="AM287" s="487">
        <f t="shared" si="77"/>
        <v>-1</v>
      </c>
      <c r="AN287" s="487">
        <f t="shared" si="77"/>
        <v>-1</v>
      </c>
      <c r="AO287" s="487">
        <f t="shared" si="77"/>
        <v>0</v>
      </c>
      <c r="AP287" s="487">
        <f t="shared" si="77"/>
        <v>0</v>
      </c>
      <c r="AQ287" s="487">
        <f t="shared" si="77"/>
        <v>0</v>
      </c>
      <c r="AR287" s="487">
        <f t="shared" si="77"/>
        <v>0</v>
      </c>
      <c r="AS287" s="487">
        <f t="shared" si="77"/>
        <v>0</v>
      </c>
      <c r="AT287" s="487">
        <f t="shared" si="77"/>
        <v>0</v>
      </c>
      <c r="AU287" s="493">
        <f t="shared" si="77"/>
        <v>0</v>
      </c>
      <c r="AV287" s="488" t="str">
        <f t="shared" si="68"/>
        <v/>
      </c>
      <c r="AW287" s="487" t="str">
        <f t="shared" si="68"/>
        <v/>
      </c>
      <c r="AX287" s="487">
        <f t="shared" si="68"/>
        <v>0</v>
      </c>
      <c r="AY287" s="487" t="str">
        <f t="shared" si="68"/>
        <v/>
      </c>
      <c r="AZ287" s="487">
        <f t="shared" si="68"/>
        <v>0</v>
      </c>
      <c r="BA287" s="487">
        <f t="shared" si="68"/>
        <v>0</v>
      </c>
      <c r="BB287" s="487" t="str">
        <f t="shared" si="68"/>
        <v/>
      </c>
      <c r="BC287" s="487">
        <f t="shared" si="68"/>
        <v>0</v>
      </c>
      <c r="BD287" s="487">
        <f t="shared" si="68"/>
        <v>0</v>
      </c>
      <c r="BE287" s="487" t="str">
        <f t="shared" si="68"/>
        <v/>
      </c>
      <c r="BF287" s="487" t="str">
        <f t="shared" si="68"/>
        <v/>
      </c>
      <c r="BG287" s="487" t="str">
        <f t="shared" si="68"/>
        <v/>
      </c>
      <c r="BH287" s="487" t="str">
        <f t="shared" si="68"/>
        <v/>
      </c>
      <c r="BI287" s="487" t="str">
        <f t="shared" si="68"/>
        <v/>
      </c>
      <c r="BJ287" s="487" t="str">
        <f t="shared" si="74"/>
        <v/>
      </c>
      <c r="BK287" s="489" t="str">
        <f t="shared" si="74"/>
        <v/>
      </c>
      <c r="BL287" s="495" t="str">
        <f t="shared" si="69"/>
        <v/>
      </c>
      <c r="BM287" s="487" t="str">
        <f t="shared" si="69"/>
        <v/>
      </c>
      <c r="BN287" s="487">
        <f t="shared" si="69"/>
        <v>0</v>
      </c>
      <c r="BO287" s="487" t="str">
        <f t="shared" si="69"/>
        <v/>
      </c>
      <c r="BP287" s="487">
        <f t="shared" si="69"/>
        <v>0</v>
      </c>
      <c r="BQ287" s="487">
        <f t="shared" si="69"/>
        <v>0</v>
      </c>
      <c r="BR287" s="487" t="str">
        <f t="shared" si="69"/>
        <v/>
      </c>
      <c r="BS287" s="487">
        <f t="shared" si="69"/>
        <v>0</v>
      </c>
      <c r="BT287" s="487">
        <f t="shared" si="69"/>
        <v>0</v>
      </c>
      <c r="BU287" s="487" t="str">
        <f t="shared" si="69"/>
        <v/>
      </c>
      <c r="BV287" s="487" t="str">
        <f t="shared" si="69"/>
        <v/>
      </c>
      <c r="BW287" s="487" t="str">
        <f t="shared" si="69"/>
        <v/>
      </c>
      <c r="BX287" s="487" t="str">
        <f t="shared" si="69"/>
        <v/>
      </c>
      <c r="BY287" s="487" t="str">
        <f t="shared" si="69"/>
        <v/>
      </c>
      <c r="BZ287" s="487" t="str">
        <f t="shared" si="75"/>
        <v/>
      </c>
      <c r="CA287" s="489" t="str">
        <f t="shared" si="75"/>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7"/>
        <v>0</v>
      </c>
      <c r="AG288" s="491">
        <f t="shared" si="77"/>
        <v>0</v>
      </c>
      <c r="AH288" s="491">
        <f t="shared" si="77"/>
        <v>-1</v>
      </c>
      <c r="AI288" s="491">
        <f t="shared" si="77"/>
        <v>0</v>
      </c>
      <c r="AJ288" s="491">
        <f t="shared" si="77"/>
        <v>-1</v>
      </c>
      <c r="AK288" s="491">
        <f t="shared" si="77"/>
        <v>-1</v>
      </c>
      <c r="AL288" s="491">
        <f t="shared" si="77"/>
        <v>0</v>
      </c>
      <c r="AM288" s="491">
        <f t="shared" si="77"/>
        <v>-1</v>
      </c>
      <c r="AN288" s="491">
        <f t="shared" si="77"/>
        <v>-1</v>
      </c>
      <c r="AO288" s="491">
        <f t="shared" si="77"/>
        <v>0</v>
      </c>
      <c r="AP288" s="491">
        <f t="shared" si="77"/>
        <v>0</v>
      </c>
      <c r="AQ288" s="491">
        <f t="shared" si="77"/>
        <v>0</v>
      </c>
      <c r="AR288" s="491">
        <f t="shared" si="77"/>
        <v>0</v>
      </c>
      <c r="AS288" s="491">
        <f t="shared" si="77"/>
        <v>0</v>
      </c>
      <c r="AT288" s="491">
        <f t="shared" si="77"/>
        <v>0</v>
      </c>
      <c r="AU288" s="494">
        <f t="shared" si="77"/>
        <v>0</v>
      </c>
      <c r="AV288" s="490" t="str">
        <f t="shared" si="68"/>
        <v/>
      </c>
      <c r="AW288" s="491" t="str">
        <f t="shared" si="68"/>
        <v/>
      </c>
      <c r="AX288" s="491">
        <f t="shared" si="68"/>
        <v>0</v>
      </c>
      <c r="AY288" s="491" t="str">
        <f t="shared" si="68"/>
        <v/>
      </c>
      <c r="AZ288" s="491">
        <f t="shared" si="68"/>
        <v>0</v>
      </c>
      <c r="BA288" s="491">
        <f t="shared" si="68"/>
        <v>0</v>
      </c>
      <c r="BB288" s="491" t="str">
        <f t="shared" si="68"/>
        <v/>
      </c>
      <c r="BC288" s="491">
        <f t="shared" si="68"/>
        <v>0</v>
      </c>
      <c r="BD288" s="491">
        <f t="shared" si="68"/>
        <v>0</v>
      </c>
      <c r="BE288" s="491" t="str">
        <f t="shared" si="68"/>
        <v/>
      </c>
      <c r="BF288" s="491" t="str">
        <f t="shared" si="68"/>
        <v/>
      </c>
      <c r="BG288" s="491" t="str">
        <f t="shared" si="68"/>
        <v/>
      </c>
      <c r="BH288" s="491" t="str">
        <f t="shared" si="68"/>
        <v/>
      </c>
      <c r="BI288" s="491" t="str">
        <f t="shared" si="68"/>
        <v/>
      </c>
      <c r="BJ288" s="491" t="str">
        <f t="shared" si="74"/>
        <v/>
      </c>
      <c r="BK288" s="492" t="str">
        <f t="shared" si="74"/>
        <v/>
      </c>
      <c r="BL288" s="496" t="str">
        <f t="shared" si="69"/>
        <v/>
      </c>
      <c r="BM288" s="491" t="str">
        <f t="shared" si="69"/>
        <v/>
      </c>
      <c r="BN288" s="491">
        <f t="shared" si="69"/>
        <v>0</v>
      </c>
      <c r="BO288" s="491" t="str">
        <f t="shared" si="69"/>
        <v/>
      </c>
      <c r="BP288" s="491">
        <f t="shared" si="69"/>
        <v>0</v>
      </c>
      <c r="BQ288" s="491">
        <f t="shared" si="69"/>
        <v>0</v>
      </c>
      <c r="BR288" s="491" t="str">
        <f t="shared" si="69"/>
        <v/>
      </c>
      <c r="BS288" s="491">
        <f t="shared" si="69"/>
        <v>0</v>
      </c>
      <c r="BT288" s="491">
        <f t="shared" si="69"/>
        <v>0</v>
      </c>
      <c r="BU288" s="491" t="str">
        <f t="shared" si="69"/>
        <v/>
      </c>
      <c r="BV288" s="491" t="str">
        <f t="shared" si="69"/>
        <v/>
      </c>
      <c r="BW288" s="491" t="str">
        <f t="shared" si="69"/>
        <v/>
      </c>
      <c r="BX288" s="491" t="str">
        <f t="shared" si="69"/>
        <v/>
      </c>
      <c r="BY288" s="491" t="str">
        <f t="shared" si="69"/>
        <v/>
      </c>
      <c r="BZ288" s="491" t="str">
        <f t="shared" si="75"/>
        <v/>
      </c>
      <c r="CA288" s="492" t="str">
        <f t="shared" si="75"/>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8">COUNTIF(AW7:AW288,"NCC")</f>
        <v>0</v>
      </c>
      <c r="AX289" s="486">
        <f t="shared" si="78"/>
        <v>0</v>
      </c>
      <c r="AY289" s="486">
        <f t="shared" si="78"/>
        <v>0</v>
      </c>
      <c r="AZ289" s="486">
        <f t="shared" si="78"/>
        <v>0</v>
      </c>
      <c r="BA289" s="486">
        <f t="shared" si="78"/>
        <v>0</v>
      </c>
      <c r="BB289" s="486">
        <f t="shared" si="78"/>
        <v>0</v>
      </c>
      <c r="BC289" s="486">
        <f t="shared" si="78"/>
        <v>0</v>
      </c>
      <c r="BD289" s="486">
        <f t="shared" si="78"/>
        <v>0</v>
      </c>
      <c r="BE289" s="486">
        <f t="shared" si="78"/>
        <v>0</v>
      </c>
      <c r="BF289" s="486">
        <f t="shared" si="78"/>
        <v>0</v>
      </c>
      <c r="BG289" s="486">
        <f t="shared" si="78"/>
        <v>0</v>
      </c>
      <c r="BH289" s="486">
        <f t="shared" si="78"/>
        <v>0</v>
      </c>
      <c r="BI289" s="486">
        <f t="shared" si="78"/>
        <v>0</v>
      </c>
      <c r="BJ289" s="486">
        <f t="shared" si="78"/>
        <v>0</v>
      </c>
      <c r="BK289" s="486">
        <f t="shared" si="78"/>
        <v>0</v>
      </c>
      <c r="BL289" s="486">
        <f t="shared" si="78"/>
        <v>0</v>
      </c>
      <c r="BM289" s="486">
        <f t="shared" si="78"/>
        <v>0</v>
      </c>
      <c r="BN289" s="486">
        <f t="shared" si="78"/>
        <v>0</v>
      </c>
      <c r="BO289" s="486">
        <f t="shared" si="78"/>
        <v>0</v>
      </c>
      <c r="BP289" s="486">
        <f t="shared" si="78"/>
        <v>0</v>
      </c>
      <c r="BQ289" s="486">
        <f t="shared" si="78"/>
        <v>0</v>
      </c>
      <c r="BR289" s="486">
        <f t="shared" si="78"/>
        <v>0</v>
      </c>
      <c r="BS289" s="486">
        <f t="shared" si="78"/>
        <v>0</v>
      </c>
      <c r="BT289" s="486">
        <f t="shared" si="78"/>
        <v>0</v>
      </c>
      <c r="BU289" s="486">
        <f t="shared" si="78"/>
        <v>0</v>
      </c>
      <c r="BV289" s="486">
        <f t="shared" si="78"/>
        <v>0</v>
      </c>
      <c r="BW289" s="486">
        <f t="shared" si="78"/>
        <v>0</v>
      </c>
      <c r="BX289" s="486">
        <f t="shared" si="78"/>
        <v>0</v>
      </c>
      <c r="BY289" s="486">
        <f t="shared" si="78"/>
        <v>0</v>
      </c>
      <c r="BZ289" s="486">
        <f t="shared" si="78"/>
        <v>0</v>
      </c>
      <c r="CA289" s="486">
        <f t="shared" si="78"/>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9">COUNTIF(AV7:AV288,"NC+")</f>
        <v>0</v>
      </c>
      <c r="AW290" s="486">
        <f t="shared" si="79"/>
        <v>0</v>
      </c>
      <c r="AX290" s="486">
        <f t="shared" si="79"/>
        <v>0</v>
      </c>
      <c r="AY290" s="486">
        <f t="shared" si="79"/>
        <v>0</v>
      </c>
      <c r="AZ290" s="486">
        <f t="shared" si="79"/>
        <v>0</v>
      </c>
      <c r="BA290" s="486">
        <f t="shared" si="79"/>
        <v>0</v>
      </c>
      <c r="BB290" s="486">
        <f t="shared" si="79"/>
        <v>0</v>
      </c>
      <c r="BC290" s="486">
        <f t="shared" si="79"/>
        <v>0</v>
      </c>
      <c r="BD290" s="486">
        <f t="shared" si="79"/>
        <v>0</v>
      </c>
      <c r="BE290" s="486">
        <f t="shared" si="79"/>
        <v>0</v>
      </c>
      <c r="BF290" s="486">
        <f t="shared" si="79"/>
        <v>0</v>
      </c>
      <c r="BG290" s="486">
        <f t="shared" si="79"/>
        <v>0</v>
      </c>
      <c r="BH290" s="486">
        <f t="shared" si="79"/>
        <v>0</v>
      </c>
      <c r="BI290" s="486">
        <f t="shared" si="79"/>
        <v>0</v>
      </c>
      <c r="BJ290" s="486">
        <f t="shared" si="79"/>
        <v>0</v>
      </c>
      <c r="BK290" s="486">
        <f t="shared" si="79"/>
        <v>0</v>
      </c>
      <c r="BL290" s="486">
        <f t="shared" si="79"/>
        <v>0</v>
      </c>
      <c r="BM290" s="486">
        <f t="shared" si="79"/>
        <v>0</v>
      </c>
      <c r="BN290" s="486">
        <f t="shared" si="79"/>
        <v>0</v>
      </c>
      <c r="BO290" s="486">
        <f t="shared" si="79"/>
        <v>0</v>
      </c>
      <c r="BP290" s="486">
        <f t="shared" si="79"/>
        <v>0</v>
      </c>
      <c r="BQ290" s="486">
        <f t="shared" si="79"/>
        <v>0</v>
      </c>
      <c r="BR290" s="486">
        <f t="shared" si="79"/>
        <v>0</v>
      </c>
      <c r="BS290" s="486">
        <f t="shared" si="79"/>
        <v>0</v>
      </c>
      <c r="BT290" s="486">
        <f t="shared" si="79"/>
        <v>0</v>
      </c>
      <c r="BU290" s="486">
        <f t="shared" si="79"/>
        <v>0</v>
      </c>
      <c r="BV290" s="486">
        <f t="shared" si="79"/>
        <v>0</v>
      </c>
      <c r="BW290" s="486">
        <f t="shared" si="79"/>
        <v>0</v>
      </c>
      <c r="BX290" s="486">
        <f t="shared" si="79"/>
        <v>0</v>
      </c>
      <c r="BY290" s="486">
        <f t="shared" si="79"/>
        <v>0</v>
      </c>
      <c r="BZ290" s="486">
        <f t="shared" si="79"/>
        <v>0</v>
      </c>
      <c r="CA290" s="486">
        <f t="shared" si="79"/>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80">COUNTIF(AV7:AV288,"nc-")</f>
        <v>0</v>
      </c>
      <c r="AW291" s="140">
        <f t="shared" si="80"/>
        <v>0</v>
      </c>
      <c r="AX291" s="140">
        <f t="shared" si="80"/>
        <v>0</v>
      </c>
      <c r="AY291" s="140">
        <f t="shared" si="80"/>
        <v>0</v>
      </c>
      <c r="AZ291" s="140">
        <f t="shared" si="80"/>
        <v>0</v>
      </c>
      <c r="BA291" s="140">
        <f t="shared" si="80"/>
        <v>0</v>
      </c>
      <c r="BB291" s="140">
        <f t="shared" si="80"/>
        <v>0</v>
      </c>
      <c r="BC291" s="140">
        <f t="shared" si="80"/>
        <v>0</v>
      </c>
      <c r="BD291" s="140">
        <f t="shared" si="80"/>
        <v>0</v>
      </c>
      <c r="BE291" s="140">
        <f t="shared" si="80"/>
        <v>0</v>
      </c>
      <c r="BF291" s="140">
        <f t="shared" si="80"/>
        <v>0</v>
      </c>
      <c r="BG291" s="140">
        <f t="shared" si="80"/>
        <v>0</v>
      </c>
      <c r="BH291" s="140">
        <f t="shared" si="80"/>
        <v>0</v>
      </c>
      <c r="BI291" s="140">
        <f t="shared" si="80"/>
        <v>0</v>
      </c>
      <c r="BJ291" s="140">
        <f t="shared" si="80"/>
        <v>0</v>
      </c>
      <c r="BK291" s="140">
        <f t="shared" si="80"/>
        <v>0</v>
      </c>
      <c r="BL291" s="140">
        <f t="shared" si="80"/>
        <v>0</v>
      </c>
      <c r="BM291" s="140">
        <f t="shared" si="80"/>
        <v>0</v>
      </c>
      <c r="BN291" s="140">
        <f t="shared" si="80"/>
        <v>0</v>
      </c>
      <c r="BO291" s="140">
        <f t="shared" si="80"/>
        <v>0</v>
      </c>
      <c r="BP291" s="140">
        <f t="shared" si="80"/>
        <v>0</v>
      </c>
      <c r="BQ291" s="140">
        <f t="shared" si="80"/>
        <v>0</v>
      </c>
      <c r="BR291" s="140">
        <f t="shared" si="80"/>
        <v>0</v>
      </c>
      <c r="BS291" s="140">
        <f t="shared" si="80"/>
        <v>0</v>
      </c>
      <c r="BT291" s="140">
        <f t="shared" si="80"/>
        <v>0</v>
      </c>
      <c r="BU291" s="140">
        <f t="shared" si="80"/>
        <v>0</v>
      </c>
      <c r="BV291" s="140">
        <f t="shared" si="80"/>
        <v>0</v>
      </c>
      <c r="BW291" s="140">
        <f t="shared" si="80"/>
        <v>0</v>
      </c>
      <c r="BX291" s="140">
        <f t="shared" si="80"/>
        <v>0</v>
      </c>
      <c r="BY291" s="140">
        <f t="shared" si="80"/>
        <v>0</v>
      </c>
      <c r="BZ291" s="140">
        <f t="shared" si="80"/>
        <v>0</v>
      </c>
      <c r="CA291" s="140">
        <f t="shared" si="80"/>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81">COUNTIF(AV7:AV288,"RI")</f>
        <v>0</v>
      </c>
      <c r="AW292" s="145">
        <f t="shared" si="81"/>
        <v>0</v>
      </c>
      <c r="AX292" s="145">
        <f t="shared" si="81"/>
        <v>0</v>
      </c>
      <c r="AY292" s="145">
        <f t="shared" si="81"/>
        <v>0</v>
      </c>
      <c r="AZ292" s="145">
        <f t="shared" si="81"/>
        <v>0</v>
      </c>
      <c r="BA292" s="145">
        <f t="shared" si="81"/>
        <v>0</v>
      </c>
      <c r="BB292" s="145">
        <f t="shared" si="81"/>
        <v>0</v>
      </c>
      <c r="BC292" s="145">
        <f t="shared" si="81"/>
        <v>0</v>
      </c>
      <c r="BD292" s="145">
        <f t="shared" si="81"/>
        <v>0</v>
      </c>
      <c r="BE292" s="145">
        <f t="shared" si="81"/>
        <v>0</v>
      </c>
      <c r="BF292" s="145">
        <f t="shared" si="81"/>
        <v>0</v>
      </c>
      <c r="BG292" s="145">
        <f t="shared" si="81"/>
        <v>0</v>
      </c>
      <c r="BH292" s="145">
        <f t="shared" si="81"/>
        <v>0</v>
      </c>
      <c r="BI292" s="145">
        <f t="shared" si="81"/>
        <v>0</v>
      </c>
      <c r="BJ292" s="145">
        <f t="shared" si="81"/>
        <v>0</v>
      </c>
      <c r="BK292" s="145">
        <f t="shared" si="81"/>
        <v>0</v>
      </c>
      <c r="BL292" s="145">
        <f t="shared" si="81"/>
        <v>0</v>
      </c>
      <c r="BM292" s="145">
        <f t="shared" si="81"/>
        <v>0</v>
      </c>
      <c r="BN292" s="145">
        <f t="shared" si="81"/>
        <v>0</v>
      </c>
      <c r="BO292" s="145">
        <f t="shared" si="81"/>
        <v>0</v>
      </c>
      <c r="BP292" s="145">
        <f t="shared" si="81"/>
        <v>0</v>
      </c>
      <c r="BQ292" s="145">
        <f t="shared" si="81"/>
        <v>0</v>
      </c>
      <c r="BR292" s="145">
        <f t="shared" si="81"/>
        <v>0</v>
      </c>
      <c r="BS292" s="145">
        <f t="shared" si="81"/>
        <v>0</v>
      </c>
      <c r="BT292" s="145">
        <f t="shared" si="81"/>
        <v>0</v>
      </c>
      <c r="BU292" s="145">
        <f t="shared" si="81"/>
        <v>0</v>
      </c>
      <c r="BV292" s="145">
        <f t="shared" si="81"/>
        <v>0</v>
      </c>
      <c r="BW292" s="145">
        <f t="shared" si="81"/>
        <v>0</v>
      </c>
      <c r="BX292" s="145">
        <f t="shared" si="81"/>
        <v>0</v>
      </c>
      <c r="BY292" s="145">
        <f t="shared" si="81"/>
        <v>0</v>
      </c>
      <c r="BZ292" s="145">
        <f t="shared" si="81"/>
        <v>0</v>
      </c>
      <c r="CA292" s="145">
        <f t="shared" si="81"/>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82">COUNTIF(AV7:AV288,"Full")</f>
        <v>0</v>
      </c>
      <c r="AW293" s="145">
        <f t="shared" si="82"/>
        <v>0</v>
      </c>
      <c r="AX293" s="145">
        <f t="shared" si="82"/>
        <v>0</v>
      </c>
      <c r="AY293" s="145">
        <f t="shared" si="82"/>
        <v>0</v>
      </c>
      <c r="AZ293" s="145">
        <f t="shared" si="82"/>
        <v>0</v>
      </c>
      <c r="BA293" s="145">
        <f t="shared" si="82"/>
        <v>0</v>
      </c>
      <c r="BB293" s="145">
        <f t="shared" si="82"/>
        <v>0</v>
      </c>
      <c r="BC293" s="145">
        <f t="shared" si="82"/>
        <v>0</v>
      </c>
      <c r="BD293" s="145">
        <f t="shared" si="82"/>
        <v>0</v>
      </c>
      <c r="BE293" s="145">
        <f t="shared" si="82"/>
        <v>0</v>
      </c>
      <c r="BF293" s="145">
        <f t="shared" si="82"/>
        <v>0</v>
      </c>
      <c r="BG293" s="145">
        <f t="shared" si="82"/>
        <v>0</v>
      </c>
      <c r="BH293" s="145">
        <f t="shared" si="82"/>
        <v>0</v>
      </c>
      <c r="BI293" s="145">
        <f t="shared" si="82"/>
        <v>0</v>
      </c>
      <c r="BJ293" s="145">
        <f t="shared" si="82"/>
        <v>0</v>
      </c>
      <c r="BK293" s="145">
        <f t="shared" si="82"/>
        <v>0</v>
      </c>
      <c r="BL293" s="145">
        <f t="shared" si="82"/>
        <v>0</v>
      </c>
      <c r="BM293" s="145">
        <f t="shared" si="82"/>
        <v>0</v>
      </c>
      <c r="BN293" s="145">
        <f t="shared" si="82"/>
        <v>0</v>
      </c>
      <c r="BO293" s="145">
        <f t="shared" si="82"/>
        <v>0</v>
      </c>
      <c r="BP293" s="145">
        <f t="shared" si="82"/>
        <v>0</v>
      </c>
      <c r="BQ293" s="145">
        <f t="shared" si="82"/>
        <v>0</v>
      </c>
      <c r="BR293" s="145">
        <f t="shared" si="82"/>
        <v>0</v>
      </c>
      <c r="BS293" s="145">
        <f t="shared" si="82"/>
        <v>0</v>
      </c>
      <c r="BT293" s="145">
        <f t="shared" si="82"/>
        <v>0</v>
      </c>
      <c r="BU293" s="145">
        <f t="shared" si="82"/>
        <v>0</v>
      </c>
      <c r="BV293" s="145">
        <f t="shared" si="82"/>
        <v>0</v>
      </c>
      <c r="BW293" s="145">
        <f t="shared" si="82"/>
        <v>0</v>
      </c>
      <c r="BX293" s="145">
        <f t="shared" si="82"/>
        <v>0</v>
      </c>
      <c r="BY293" s="145">
        <f t="shared" si="82"/>
        <v>0</v>
      </c>
      <c r="BZ293" s="145">
        <f t="shared" si="82"/>
        <v>0</v>
      </c>
      <c r="CA293" s="145">
        <f t="shared" si="82"/>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3">COUNTIF(AV7:AV288,"tbd")</f>
        <v>56</v>
      </c>
      <c r="AW294" s="145">
        <f t="shared" si="83"/>
        <v>62</v>
      </c>
      <c r="AX294" s="145">
        <f t="shared" si="83"/>
        <v>57</v>
      </c>
      <c r="AY294" s="145">
        <f t="shared" si="83"/>
        <v>56</v>
      </c>
      <c r="AZ294" s="145">
        <f t="shared" si="83"/>
        <v>63</v>
      </c>
      <c r="BA294" s="145">
        <f t="shared" si="83"/>
        <v>58</v>
      </c>
      <c r="BB294" s="145">
        <f t="shared" si="83"/>
        <v>59</v>
      </c>
      <c r="BC294" s="145">
        <f t="shared" si="83"/>
        <v>63</v>
      </c>
      <c r="BD294" s="145">
        <f t="shared" si="83"/>
        <v>58</v>
      </c>
      <c r="BE294" s="145">
        <f t="shared" si="83"/>
        <v>0</v>
      </c>
      <c r="BF294" s="145">
        <f t="shared" si="83"/>
        <v>0</v>
      </c>
      <c r="BG294" s="145">
        <f t="shared" si="83"/>
        <v>0</v>
      </c>
      <c r="BH294" s="145">
        <f t="shared" si="83"/>
        <v>0</v>
      </c>
      <c r="BI294" s="145">
        <f t="shared" si="83"/>
        <v>0</v>
      </c>
      <c r="BJ294" s="145">
        <f t="shared" si="83"/>
        <v>0</v>
      </c>
      <c r="BK294" s="145">
        <f t="shared" si="83"/>
        <v>0</v>
      </c>
      <c r="BL294" s="145">
        <f t="shared" si="83"/>
        <v>6</v>
      </c>
      <c r="BM294" s="145">
        <f t="shared" si="83"/>
        <v>10</v>
      </c>
      <c r="BN294" s="145">
        <f t="shared" si="83"/>
        <v>7</v>
      </c>
      <c r="BO294" s="145">
        <f t="shared" si="83"/>
        <v>6</v>
      </c>
      <c r="BP294" s="145">
        <f t="shared" si="83"/>
        <v>11</v>
      </c>
      <c r="BQ294" s="145">
        <f t="shared" si="83"/>
        <v>8</v>
      </c>
      <c r="BR294" s="145">
        <f t="shared" si="83"/>
        <v>8</v>
      </c>
      <c r="BS294" s="145">
        <f t="shared" si="83"/>
        <v>11</v>
      </c>
      <c r="BT294" s="145">
        <f t="shared" si="83"/>
        <v>8</v>
      </c>
      <c r="BU294" s="145">
        <f t="shared" si="83"/>
        <v>0</v>
      </c>
      <c r="BV294" s="145">
        <f t="shared" si="83"/>
        <v>0</v>
      </c>
      <c r="BW294" s="145">
        <f t="shared" si="83"/>
        <v>0</v>
      </c>
      <c r="BX294" s="145">
        <f t="shared" si="83"/>
        <v>0</v>
      </c>
      <c r="BY294" s="145">
        <f t="shared" si="83"/>
        <v>0</v>
      </c>
      <c r="BZ294" s="145">
        <f t="shared" si="83"/>
        <v>0</v>
      </c>
      <c r="CA294" s="145">
        <f t="shared" si="83"/>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4">V292 &amp; ":"</f>
        <v>nc-:</v>
      </c>
      <c r="V300" s="151">
        <f t="shared" ref="V300:V304" si="85">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4"/>
        <v>RI:</v>
      </c>
      <c r="V301" s="151">
        <f t="shared" si="85"/>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4"/>
        <v>Full:</v>
      </c>
      <c r="V302" s="151">
        <f t="shared" si="85"/>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4"/>
        <v>tbd:</v>
      </c>
      <c r="V303" s="151">
        <f t="shared" si="85"/>
        <v>74</v>
      </c>
      <c r="W303" s="144"/>
      <c r="X303" s="144"/>
      <c r="Y303" s="144"/>
      <c r="Z303" s="144"/>
      <c r="AA303" s="141"/>
      <c r="AB303" s="144"/>
      <c r="AC303" s="144"/>
      <c r="AD303" s="144"/>
      <c r="AE303" s="144"/>
    </row>
    <row r="304" spans="1:79" hidden="1" x14ac:dyDescent="0.3">
      <c r="J304" s="141"/>
      <c r="U304" s="150" t="str">
        <f t="shared" si="84"/>
        <v>n/a:</v>
      </c>
      <c r="V304" s="151">
        <f t="shared" si="85"/>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y0T2Vbfy3q2l40YofepeF2cXXWfdV8wPRhxjHCxqGTVEfmhSFAoeA/cDcbmEQ/N3aUyOoDf53SJW7HIJ50gW8g==" saltValue="+KylAGusWO51k/W38iDl1w==" spinCount="100000" sheet="1" objects="1" scenarios="1" formatCells="0" formatColumns="0" formatRows="0" insertHyperlinks="0" autoFilter="0"/>
  <mergeCells count="364">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21:I121"/>
    <mergeCell ref="A128:I128"/>
    <mergeCell ref="AC108:AE108"/>
    <mergeCell ref="A108:C108"/>
    <mergeCell ref="F108:G108"/>
    <mergeCell ref="J108:M108"/>
    <mergeCell ref="N108:U108"/>
    <mergeCell ref="V108:Z108"/>
    <mergeCell ref="AA108:AB108"/>
  </mergeCells>
  <conditionalFormatting sqref="J7:J68 J71:J107 N71:N107 J110:J288 L110:L288 N110:N288">
    <cfRule type="cellIs" dxfId="197" priority="4" stopIfTrue="1" operator="equal">
      <formula>"Not assessed"</formula>
    </cfRule>
    <cfRule type="cellIs" dxfId="196" priority="5" stopIfTrue="1" operator="equal">
      <formula>"NOT CQM certified Subcontractor"</formula>
    </cfRule>
    <cfRule type="cellIs" dxfId="195" priority="6" stopIfTrue="1" operator="equal">
      <formula>"CQM certified Component Vendor"</formula>
    </cfRule>
    <cfRule type="cellIs" dxfId="194" priority="7" stopIfTrue="1" operator="equal">
      <formula>"CQM certified Subcontractor"</formula>
    </cfRule>
    <cfRule type="cellIs" dxfId="193" priority="8" stopIfTrue="1" operator="equal">
      <formula>"NOT CQM certified Component Vendor"</formula>
    </cfRule>
    <cfRule type="cellIs" dxfId="192" priority="19" stopIfTrue="1" operator="equal">
      <formula>"No"</formula>
    </cfRule>
    <cfRule type="cellIs" dxfId="191" priority="20" stopIfTrue="1" operator="equal">
      <formula>"Practice only"</formula>
    </cfRule>
    <cfRule type="cellIs" dxfId="190" priority="21" stopIfTrue="1" operator="equal">
      <formula>"Procedure only"</formula>
    </cfRule>
    <cfRule type="cellIs" dxfId="189" priority="22" stopIfTrue="1" operator="equal">
      <formula>"Yes"</formula>
    </cfRule>
  </conditionalFormatting>
  <conditionalFormatting sqref="J7:J68 V7:V68 J71:J107 N71:N107 V71:V107 J110:J288 L110:L288 N110:N288 V110:W288 AC110:AC288">
    <cfRule type="cellIs" dxfId="188" priority="12" stopIfTrue="1" operator="equal">
      <formula>"tbd"</formula>
    </cfRule>
  </conditionalFormatting>
  <conditionalFormatting sqref="V7:V68 V71:V107 V110:W288">
    <cfRule type="cellIs" dxfId="187" priority="1" stopIfTrue="1" operator="equal">
      <formula>"Not assessed (Subcontractor)"</formula>
    </cfRule>
    <cfRule type="cellIs" dxfId="186" priority="2" stopIfTrue="1" operator="equal">
      <formula>"Not assessed (timing constraints)"</formula>
    </cfRule>
    <cfRule type="cellIs" dxfId="185" priority="3" stopIfTrue="1" operator="equal">
      <formula>"NCC"</formula>
    </cfRule>
    <cfRule type="cellIs" dxfId="184" priority="15" stopIfTrue="1" operator="equal">
      <formula>"Full"</formula>
    </cfRule>
    <cfRule type="cellIs" dxfId="183" priority="16" stopIfTrue="1" operator="equal">
      <formula>"RI"</formula>
    </cfRule>
    <cfRule type="cellIs" dxfId="182" priority="17" stopIfTrue="1" operator="equal">
      <formula>"nc-"</formula>
    </cfRule>
    <cfRule type="cellIs" dxfId="181" priority="18" stopIfTrue="1" operator="equal">
      <formula>"NC+"</formula>
    </cfRule>
  </conditionalFormatting>
  <conditionalFormatting sqref="AC7:AC68 AC71:AC107 AC110:AC288">
    <cfRule type="cellIs" dxfId="180" priority="9" stopIfTrue="1" operator="equal">
      <formula>"Received"</formula>
    </cfRule>
    <cfRule type="cellIs" dxfId="179" priority="10" operator="equal">
      <formula>"Reviewed"</formula>
    </cfRule>
    <cfRule type="cellIs" dxfId="178" priority="14" stopIfTrue="1" operator="equal">
      <formula>"Yes"</formula>
    </cfRule>
  </conditionalFormatting>
  <conditionalFormatting sqref="AC110:AC288 J7:J68 J71:J107 N71:N107 J110:J288 L110:L288 N110:N288 V7:V68 V71:V107 V110:W288">
    <cfRule type="cellIs" dxfId="177" priority="11" stopIfTrue="1" operator="equal">
      <formula>"n/a"</formula>
    </cfRule>
  </conditionalFormatting>
  <conditionalFormatting sqref="AC110:AC288 AC7:AC68 AC71:AC107">
    <cfRule type="cellIs" dxfId="176" priority="13" stopIfTrue="1" operator="equal">
      <formula>"No"</formula>
    </cfRule>
  </conditionalFormatting>
  <dataValidations count="2">
    <dataValidation type="list" allowBlank="1" showInputMessage="1" showErrorMessage="1" sqref="T71:T107" xr:uid="{3FCDE3B0-0B22-4850-890B-CBF2EB7F3258}">
      <formula1>$U$290:$U$294</formula1>
    </dataValidation>
    <dataValidation type="list" allowBlank="1" showInputMessage="1" showErrorMessage="1" sqref="N71:N107" xr:uid="{7ABC0548-CAA1-449B-ACA4-657356FC76B8}">
      <formula1>$N$290:$N$294</formula1>
    </dataValidation>
  </dataValidations>
  <hyperlinks>
    <hyperlink ref="D1:G4" location="Coverpage!B56" display="Jump to Coverpage" xr:uid="{9F830AD0-2DC5-4837-B58B-FBD15A51A796}"/>
    <hyperlink ref="V6:W6" r:id="rId1" display="https://cqm8.net/xwiki/bin/view/Guidance and Explanations/CQM Observation Classification/" xr:uid="{3695F726-C980-441B-9848-6D5CBCDDD583}"/>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88">
        <x14:dataValidation type="list" allowBlank="1" showInputMessage="1" showErrorMessage="1" xr:uid="{17DEE3B6-4166-4578-960E-BA64F9992489}">
          <x14:formula1>
            <xm:f>SelectionLists!$Q$4:$Q$16</xm:f>
          </x14:formula1>
          <xm:sqref>W110 W121 W128 W130:W288</xm:sqref>
        </x14:dataValidation>
        <x14:dataValidation type="list" allowBlank="1" showInputMessage="1" showErrorMessage="1" xr:uid="{2359CF6E-E998-4D6E-B3BB-7057C56F3CD1}">
          <x14:formula1>
            <xm:f>SelectionLists!$P$4:$P$16</xm:f>
          </x14:formula1>
          <xm:sqref>V24:V68 W7:W68 W71:W107 V100:V107</xm:sqref>
        </x14:dataValidation>
        <x14:dataValidation type="list" allowBlank="1" showInputMessage="1" showErrorMessage="1" xr:uid="{1D3F9092-A6B5-4C07-9AEF-C3C61ED44036}">
          <x14:formula1>
            <xm:f>SelectionLists!$P$4:$P$15</xm:f>
          </x14:formula1>
          <xm:sqref>V110 V121 V128 V130:V288</xm:sqref>
        </x14:dataValidation>
        <x14:dataValidation type="list" allowBlank="1" showInputMessage="1" showErrorMessage="1" xr:uid="{7B69AED6-C074-44D7-BF57-45E9EC186602}">
          <x14:formula1>
            <xm:f>SelectionLists!$T$4:$T$11</xm:f>
          </x14:formula1>
          <xm:sqref>AC71:AC107 AC110:AC288 AC7:AC68</xm:sqref>
        </x14:dataValidation>
        <x14:dataValidation type="list" allowBlank="1" showInputMessage="1" showErrorMessage="1" xr:uid="{354244EE-9556-4D38-8EA4-C22DACB2AE9B}">
          <x14:formula1>
            <xm:f>SelectionLists!$O$4:$O$13</xm:f>
          </x14:formula1>
          <xm:sqref>T110:T288</xm:sqref>
        </x14:dataValidation>
        <x14:dataValidation type="list" allowBlank="1" showInputMessage="1" showErrorMessage="1" xr:uid="{8A1D7830-E942-4667-8B1A-0154F161F660}">
          <x14:formula1>
            <xm:f>SelectionLists!$N$4:$N$12</xm:f>
          </x14:formula1>
          <xm:sqref>L110:L288 N110:N288</xm:sqref>
        </x14:dataValidation>
        <x14:dataValidation type="list" allowBlank="1" showInputMessage="1" showErrorMessage="1" xr:uid="{5A421427-1A9B-4B93-8C08-99DC8C128F2C}">
          <x14:formula1>
            <xm:f>SelectionLists!$K$4:$K$13</xm:f>
          </x14:formula1>
          <xm:sqref>J7:J68</xm:sqref>
        </x14:dataValidation>
        <x14:dataValidation type="list" allowBlank="1" showInputMessage="1" showErrorMessage="1" xr:uid="{FB0A3A81-DF40-48A8-96CA-E4C0AA64A22F}">
          <x14:formula1>
            <xm:f>SelectionLists!$L$4:$L$15</xm:f>
          </x14:formula1>
          <xm:sqref>J110:J288 J71:J107</xm:sqref>
        </x14:dataValidation>
        <x14:dataValidation type="list" allowBlank="1" showInputMessage="1" showErrorMessage="1" xr:uid="{13416CD4-39E7-40D0-A0BE-C4CC7C91D5C9}">
          <x14:formula1>
            <xm:f>SelectionLists!P4:P16</xm:f>
          </x14:formula1>
          <xm:sqref>V7</xm:sqref>
        </x14:dataValidation>
        <x14:dataValidation type="list" allowBlank="1" showInputMessage="1" showErrorMessage="1" xr:uid="{62400D19-2091-464F-87F5-55A632301E3B}">
          <x14:formula1>
            <xm:f>SelectionLists!P4:P16</xm:f>
          </x14:formula1>
          <xm:sqref>V8</xm:sqref>
        </x14:dataValidation>
        <x14:dataValidation type="list" allowBlank="1" showInputMessage="1" showErrorMessage="1" xr:uid="{4FE33781-26D6-4261-BC02-E0C76956C7D7}">
          <x14:formula1>
            <xm:f>SelectionLists!P4:P16</xm:f>
          </x14:formula1>
          <xm:sqref>V9</xm:sqref>
        </x14:dataValidation>
        <x14:dataValidation type="list" allowBlank="1" showInputMessage="1" showErrorMessage="1" xr:uid="{9341C34C-51B7-4485-B2E4-C9919BC2BB87}">
          <x14:formula1>
            <xm:f>SelectionLists!P4:P16</xm:f>
          </x14:formula1>
          <xm:sqref>V10</xm:sqref>
        </x14:dataValidation>
        <x14:dataValidation type="list" allowBlank="1" showInputMessage="1" showErrorMessage="1" xr:uid="{F2F4DC5C-5B4C-426A-8A4C-1024E41BE295}">
          <x14:formula1>
            <xm:f>SelectionLists!P4:P16</xm:f>
          </x14:formula1>
          <xm:sqref>V11</xm:sqref>
        </x14:dataValidation>
        <x14:dataValidation type="list" allowBlank="1" showInputMessage="1" showErrorMessage="1" xr:uid="{84F4AD7F-725C-475F-A59A-951D93F31A27}">
          <x14:formula1>
            <xm:f>SelectionLists!P4:P16</xm:f>
          </x14:formula1>
          <xm:sqref>V12</xm:sqref>
        </x14:dataValidation>
        <x14:dataValidation type="list" allowBlank="1" showInputMessage="1" showErrorMessage="1" xr:uid="{4D08EFD6-D980-420A-9423-0656EBF8C483}">
          <x14:formula1>
            <xm:f>SelectionLists!P4:P16</xm:f>
          </x14:formula1>
          <xm:sqref>V13</xm:sqref>
        </x14:dataValidation>
        <x14:dataValidation type="list" allowBlank="1" showInputMessage="1" showErrorMessage="1" xr:uid="{E345A0F0-77EF-4207-8356-330D0BC43FE6}">
          <x14:formula1>
            <xm:f>SelectionLists!P4:P16</xm:f>
          </x14:formula1>
          <xm:sqref>V14</xm:sqref>
        </x14:dataValidation>
        <x14:dataValidation type="list" allowBlank="1" showInputMessage="1" showErrorMessage="1" xr:uid="{DF113E72-3FD4-45C5-BFDA-67B043EB8FDE}">
          <x14:formula1>
            <xm:f>SelectionLists!P4:P16</xm:f>
          </x14:formula1>
          <xm:sqref>V15</xm:sqref>
        </x14:dataValidation>
        <x14:dataValidation type="list" allowBlank="1" showInputMessage="1" showErrorMessage="1" xr:uid="{E55DC9D1-9AF1-4046-8616-FE985A99BE44}">
          <x14:formula1>
            <xm:f>SelectionLists!P4:P16</xm:f>
          </x14:formula1>
          <xm:sqref>V16</xm:sqref>
        </x14:dataValidation>
        <x14:dataValidation type="list" allowBlank="1" showInputMessage="1" showErrorMessage="1" xr:uid="{7EFB2DCA-3342-4D41-9248-43176B8B8A85}">
          <x14:formula1>
            <xm:f>SelectionLists!P4:P16</xm:f>
          </x14:formula1>
          <xm:sqref>V17</xm:sqref>
        </x14:dataValidation>
        <x14:dataValidation type="list" allowBlank="1" showInputMessage="1" showErrorMessage="1" xr:uid="{AB0F8481-735D-407D-B0B5-9B171631B98D}">
          <x14:formula1>
            <xm:f>SelectionLists!P4:P16</xm:f>
          </x14:formula1>
          <xm:sqref>V18</xm:sqref>
        </x14:dataValidation>
        <x14:dataValidation type="list" allowBlank="1" showInputMessage="1" showErrorMessage="1" xr:uid="{92C21ACB-FAF9-4EC0-96BD-97C612AFBDA8}">
          <x14:formula1>
            <xm:f>SelectionLists!P4:P16</xm:f>
          </x14:formula1>
          <xm:sqref>V19</xm:sqref>
        </x14:dataValidation>
        <x14:dataValidation type="list" allowBlank="1" showInputMessage="1" showErrorMessage="1" xr:uid="{98F77987-EE35-4F18-ABBB-DF62B9268236}">
          <x14:formula1>
            <xm:f>SelectionLists!P4:P16</xm:f>
          </x14:formula1>
          <xm:sqref>V20</xm:sqref>
        </x14:dataValidation>
        <x14:dataValidation type="list" allowBlank="1" showInputMessage="1" showErrorMessage="1" xr:uid="{E4F0B7A0-3D35-49AF-845F-305F70B2256F}">
          <x14:formula1>
            <xm:f>SelectionLists!P4:P16</xm:f>
          </x14:formula1>
          <xm:sqref>V21</xm:sqref>
        </x14:dataValidation>
        <x14:dataValidation type="list" allowBlank="1" showInputMessage="1" showErrorMessage="1" xr:uid="{BF7E7074-431E-42E5-8F96-1652A0D6B942}">
          <x14:formula1>
            <xm:f>SelectionLists!P4:P16</xm:f>
          </x14:formula1>
          <xm:sqref>V22</xm:sqref>
        </x14:dataValidation>
        <x14:dataValidation type="list" allowBlank="1" showInputMessage="1" showErrorMessage="1" xr:uid="{F2FD7DE6-9478-4D45-9905-2CA271A938E6}">
          <x14:formula1>
            <xm:f>SelectionLists!P4:P16</xm:f>
          </x14:formula1>
          <xm:sqref>V23</xm:sqref>
        </x14:dataValidation>
        <x14:dataValidation type="list" allowBlank="1" showInputMessage="1" showErrorMessage="1" xr:uid="{8BAC1859-64E1-43B7-B613-B229ED3D177F}">
          <x14:formula1>
            <xm:f>SelectionLists!P4:P16</xm:f>
          </x14:formula1>
          <xm:sqref>V71</xm:sqref>
        </x14:dataValidation>
        <x14:dataValidation type="list" allowBlank="1" showInputMessage="1" showErrorMessage="1" xr:uid="{6BD07792-A39F-4C80-99DD-0C926B62A0E1}">
          <x14:formula1>
            <xm:f>SelectionLists!P4:P16</xm:f>
          </x14:formula1>
          <xm:sqref>V72</xm:sqref>
        </x14:dataValidation>
        <x14:dataValidation type="list" allowBlank="1" showInputMessage="1" showErrorMessage="1" xr:uid="{89B29686-6F31-4B7F-BBFA-F74397EE8B3B}">
          <x14:formula1>
            <xm:f>SelectionLists!P4:P16</xm:f>
          </x14:formula1>
          <xm:sqref>V73</xm:sqref>
        </x14:dataValidation>
        <x14:dataValidation type="list" allowBlank="1" showInputMessage="1" showErrorMessage="1" xr:uid="{B370C97B-4750-435A-84F8-C8E0E133028C}">
          <x14:formula1>
            <xm:f>SelectionLists!P4:P16</xm:f>
          </x14:formula1>
          <xm:sqref>V74</xm:sqref>
        </x14:dataValidation>
        <x14:dataValidation type="list" allowBlank="1" showInputMessage="1" showErrorMessage="1" xr:uid="{5C6F95B9-BC13-4DDB-A55E-298F02AF62C0}">
          <x14:formula1>
            <xm:f>SelectionLists!P4:P16</xm:f>
          </x14:formula1>
          <xm:sqref>V75</xm:sqref>
        </x14:dataValidation>
        <x14:dataValidation type="list" allowBlank="1" showInputMessage="1" showErrorMessage="1" xr:uid="{377FB9CD-E3CC-42C4-A3DE-B84491055F37}">
          <x14:formula1>
            <xm:f>SelectionLists!P4:P16</xm:f>
          </x14:formula1>
          <xm:sqref>V76</xm:sqref>
        </x14:dataValidation>
        <x14:dataValidation type="list" allowBlank="1" showInputMessage="1" showErrorMessage="1" xr:uid="{F9BC9A47-54F8-4C42-9F56-415AA90B7ECA}">
          <x14:formula1>
            <xm:f>SelectionLists!P4:P16</xm:f>
          </x14:formula1>
          <xm:sqref>V77</xm:sqref>
        </x14:dataValidation>
        <x14:dataValidation type="list" allowBlank="1" showInputMessage="1" showErrorMessage="1" xr:uid="{AA515247-1159-40B1-8B21-3775A12F0E82}">
          <x14:formula1>
            <xm:f>SelectionLists!P4:P16</xm:f>
          </x14:formula1>
          <xm:sqref>V78</xm:sqref>
        </x14:dataValidation>
        <x14:dataValidation type="list" allowBlank="1" showInputMessage="1" showErrorMessage="1" xr:uid="{764D2CDB-58F9-4B29-9D81-66FA24A3E646}">
          <x14:formula1>
            <xm:f>SelectionLists!P4:P16</xm:f>
          </x14:formula1>
          <xm:sqref>V79</xm:sqref>
        </x14:dataValidation>
        <x14:dataValidation type="list" allowBlank="1" showInputMessage="1" showErrorMessage="1" xr:uid="{0BB6118C-D72C-4A58-84D9-0EB1DFD623F8}">
          <x14:formula1>
            <xm:f>SelectionLists!P4:P16</xm:f>
          </x14:formula1>
          <xm:sqref>V80</xm:sqref>
        </x14:dataValidation>
        <x14:dataValidation type="list" allowBlank="1" showInputMessage="1" showErrorMessage="1" xr:uid="{09D20BBE-1951-44EC-BCA5-6E65BD60F93A}">
          <x14:formula1>
            <xm:f>SelectionLists!P4:P16</xm:f>
          </x14:formula1>
          <xm:sqref>V81</xm:sqref>
        </x14:dataValidation>
        <x14:dataValidation type="list" allowBlank="1" showInputMessage="1" showErrorMessage="1" xr:uid="{738E2CE2-DE98-464D-AC36-051CAC6DE0AE}">
          <x14:formula1>
            <xm:f>SelectionLists!P4:P16</xm:f>
          </x14:formula1>
          <xm:sqref>V82</xm:sqref>
        </x14:dataValidation>
        <x14:dataValidation type="list" allowBlank="1" showInputMessage="1" showErrorMessage="1" xr:uid="{B83869E3-3A8E-4F55-8BA1-80092EABAAAE}">
          <x14:formula1>
            <xm:f>SelectionLists!P4:P16</xm:f>
          </x14:formula1>
          <xm:sqref>V83</xm:sqref>
        </x14:dataValidation>
        <x14:dataValidation type="list" allowBlank="1" showInputMessage="1" showErrorMessage="1" xr:uid="{487B13F8-253B-4224-B28C-C5D5100B15BE}">
          <x14:formula1>
            <xm:f>SelectionLists!P4:P16</xm:f>
          </x14:formula1>
          <xm:sqref>V84</xm:sqref>
        </x14:dataValidation>
        <x14:dataValidation type="list" allowBlank="1" showInputMessage="1" showErrorMessage="1" xr:uid="{F899E94D-FD3D-4569-9256-6DC2CC49079B}">
          <x14:formula1>
            <xm:f>SelectionLists!P4:P16</xm:f>
          </x14:formula1>
          <xm:sqref>V85</xm:sqref>
        </x14:dataValidation>
        <x14:dataValidation type="list" allowBlank="1" showInputMessage="1" showErrorMessage="1" xr:uid="{DF27EF7C-00D0-425A-AA5C-4A158D55E1C0}">
          <x14:formula1>
            <xm:f>SelectionLists!P4:P16</xm:f>
          </x14:formula1>
          <xm:sqref>V86</xm:sqref>
        </x14:dataValidation>
        <x14:dataValidation type="list" allowBlank="1" showInputMessage="1" showErrorMessage="1" xr:uid="{234F06B3-A056-4B46-B6FA-4153AD71FB52}">
          <x14:formula1>
            <xm:f>SelectionLists!P4:P16</xm:f>
          </x14:formula1>
          <xm:sqref>V87</xm:sqref>
        </x14:dataValidation>
        <x14:dataValidation type="list" allowBlank="1" showInputMessage="1" showErrorMessage="1" xr:uid="{3F82A5CC-3D39-442B-9525-1213DACC9871}">
          <x14:formula1>
            <xm:f>SelectionLists!P4:P16</xm:f>
          </x14:formula1>
          <xm:sqref>V88</xm:sqref>
        </x14:dataValidation>
        <x14:dataValidation type="list" allowBlank="1" showInputMessage="1" showErrorMessage="1" xr:uid="{E467789A-6F89-42C6-B342-8A720557E59E}">
          <x14:formula1>
            <xm:f>SelectionLists!P4:P16</xm:f>
          </x14:formula1>
          <xm:sqref>V89</xm:sqref>
        </x14:dataValidation>
        <x14:dataValidation type="list" allowBlank="1" showInputMessage="1" showErrorMessage="1" xr:uid="{822EE94C-CBED-4522-95E3-AB71B0729BB9}">
          <x14:formula1>
            <xm:f>SelectionLists!P4:P16</xm:f>
          </x14:formula1>
          <xm:sqref>V90</xm:sqref>
        </x14:dataValidation>
        <x14:dataValidation type="list" allowBlank="1" showInputMessage="1" showErrorMessage="1" xr:uid="{9767B1C7-285F-4F80-8207-897B60749650}">
          <x14:formula1>
            <xm:f>SelectionLists!P4:P16</xm:f>
          </x14:formula1>
          <xm:sqref>V91</xm:sqref>
        </x14:dataValidation>
        <x14:dataValidation type="list" allowBlank="1" showInputMessage="1" showErrorMessage="1" xr:uid="{5A4E2FDC-4502-4B83-875A-FD732811C1AB}">
          <x14:formula1>
            <xm:f>SelectionLists!P4:P16</xm:f>
          </x14:formula1>
          <xm:sqref>V92</xm:sqref>
        </x14:dataValidation>
        <x14:dataValidation type="list" allowBlank="1" showInputMessage="1" showErrorMessage="1" xr:uid="{61B83A60-D198-4005-BA33-59F5FEE626AC}">
          <x14:formula1>
            <xm:f>SelectionLists!P4:P16</xm:f>
          </x14:formula1>
          <xm:sqref>V93</xm:sqref>
        </x14:dataValidation>
        <x14:dataValidation type="list" allowBlank="1" showInputMessage="1" showErrorMessage="1" xr:uid="{29E5CD9A-3CCB-4F4B-9053-BDD74834F44C}">
          <x14:formula1>
            <xm:f>SelectionLists!P4:P16</xm:f>
          </x14:formula1>
          <xm:sqref>V94</xm:sqref>
        </x14:dataValidation>
        <x14:dataValidation type="list" allowBlank="1" showInputMessage="1" showErrorMessage="1" xr:uid="{B0FBC943-F204-4D78-A840-67E5A01EAC86}">
          <x14:formula1>
            <xm:f>SelectionLists!P4:P16</xm:f>
          </x14:formula1>
          <xm:sqref>V95</xm:sqref>
        </x14:dataValidation>
        <x14:dataValidation type="list" allowBlank="1" showInputMessage="1" showErrorMessage="1" xr:uid="{A17C9B43-B32C-40B3-B4AF-3835686CF481}">
          <x14:formula1>
            <xm:f>SelectionLists!P4:P16</xm:f>
          </x14:formula1>
          <xm:sqref>V96</xm:sqref>
        </x14:dataValidation>
        <x14:dataValidation type="list" allowBlank="1" showInputMessage="1" showErrorMessage="1" xr:uid="{A610CD69-71ED-4B8B-99A8-17044C3BA2D9}">
          <x14:formula1>
            <xm:f>SelectionLists!P4:P16</xm:f>
          </x14:formula1>
          <xm:sqref>V97</xm:sqref>
        </x14:dataValidation>
        <x14:dataValidation type="list" allowBlank="1" showInputMessage="1" showErrorMessage="1" xr:uid="{5B635623-0056-4541-909F-05FD26C19BB4}">
          <x14:formula1>
            <xm:f>SelectionLists!P4:P16</xm:f>
          </x14:formula1>
          <xm:sqref>V98</xm:sqref>
        </x14:dataValidation>
        <x14:dataValidation type="list" allowBlank="1" showInputMessage="1" showErrorMessage="1" xr:uid="{26D494A7-CB38-410D-AFBB-03C2DD05587B}">
          <x14:formula1>
            <xm:f>SelectionLists!P4:P16</xm:f>
          </x14:formula1>
          <xm:sqref>V99</xm:sqref>
        </x14:dataValidation>
        <x14:dataValidation type="list" allowBlank="1" showInputMessage="1" showErrorMessage="1" xr:uid="{67777D98-A0D2-42E1-BFBF-D821A89A64A6}">
          <x14:formula1>
            <xm:f>SelectionLists!R4:R16</xm:f>
          </x14:formula1>
          <xm:sqref>V111</xm:sqref>
        </x14:dataValidation>
        <x14:dataValidation type="list" allowBlank="1" showInputMessage="1" showErrorMessage="1" xr:uid="{BCC174E8-C21F-4EB6-9E93-81989153E9DB}">
          <x14:formula1>
            <xm:f>SelectionLists!R4:R16</xm:f>
          </x14:formula1>
          <xm:sqref>W111</xm:sqref>
        </x14:dataValidation>
        <x14:dataValidation type="list" allowBlank="1" showInputMessage="1" showErrorMessage="1" xr:uid="{4CE3E519-514B-4B12-9554-85D26B0112FE}">
          <x14:formula1>
            <xm:f>SelectionLists!P4:P16</xm:f>
          </x14:formula1>
          <xm:sqref>V112</xm:sqref>
        </x14:dataValidation>
        <x14:dataValidation type="list" allowBlank="1" showInputMessage="1" showErrorMessage="1" xr:uid="{2452ED2E-C31C-4BA7-9339-A10CF7679A98}">
          <x14:formula1>
            <xm:f>SelectionLists!P4:P16</xm:f>
          </x14:formula1>
          <xm:sqref>W112</xm:sqref>
        </x14:dataValidation>
        <x14:dataValidation type="list" allowBlank="1" showInputMessage="1" showErrorMessage="1" xr:uid="{C0D2FB1A-7277-47A5-8595-28596D3D3160}">
          <x14:formula1>
            <xm:f>SelectionLists!P4:P16</xm:f>
          </x14:formula1>
          <xm:sqref>V113</xm:sqref>
        </x14:dataValidation>
        <x14:dataValidation type="list" allowBlank="1" showInputMessage="1" showErrorMessage="1" xr:uid="{F4392D0C-6550-43E0-A96F-F8329DAF401C}">
          <x14:formula1>
            <xm:f>SelectionLists!P4:P16</xm:f>
          </x14:formula1>
          <xm:sqref>W113</xm:sqref>
        </x14:dataValidation>
        <x14:dataValidation type="list" allowBlank="1" showInputMessage="1" showErrorMessage="1" xr:uid="{4EF39F49-5C8B-4805-8EDA-2C696214699A}">
          <x14:formula1>
            <xm:f>SelectionLists!P4:P16</xm:f>
          </x14:formula1>
          <xm:sqref>V114</xm:sqref>
        </x14:dataValidation>
        <x14:dataValidation type="list" allowBlank="1" showInputMessage="1" showErrorMessage="1" xr:uid="{C34D54EE-0EC2-499D-B12D-F92EDEC91541}">
          <x14:formula1>
            <xm:f>SelectionLists!P4:P16</xm:f>
          </x14:formula1>
          <xm:sqref>W114</xm:sqref>
        </x14:dataValidation>
        <x14:dataValidation type="list" allowBlank="1" showInputMessage="1" showErrorMessage="1" xr:uid="{C3680B9A-4B83-4575-A31B-B72EBF911114}">
          <x14:formula1>
            <xm:f>SelectionLists!P4:P16</xm:f>
          </x14:formula1>
          <xm:sqref>V115</xm:sqref>
        </x14:dataValidation>
        <x14:dataValidation type="list" allowBlank="1" showInputMessage="1" showErrorMessage="1" xr:uid="{3C99C0AD-B788-42D4-B886-C60B4255EBC7}">
          <x14:formula1>
            <xm:f>SelectionLists!P4:P16</xm:f>
          </x14:formula1>
          <xm:sqref>W115</xm:sqref>
        </x14:dataValidation>
        <x14:dataValidation type="list" allowBlank="1" showInputMessage="1" showErrorMessage="1" xr:uid="{27B6B3A8-D277-4041-864A-965055552CA6}">
          <x14:formula1>
            <xm:f>SelectionLists!P4:P16</xm:f>
          </x14:formula1>
          <xm:sqref>V116</xm:sqref>
        </x14:dataValidation>
        <x14:dataValidation type="list" allowBlank="1" showInputMessage="1" showErrorMessage="1" xr:uid="{55D002CF-0A62-41B3-9674-94A5F7F61CB3}">
          <x14:formula1>
            <xm:f>SelectionLists!P4:P16</xm:f>
          </x14:formula1>
          <xm:sqref>W116</xm:sqref>
        </x14:dataValidation>
        <x14:dataValidation type="list" allowBlank="1" showInputMessage="1" showErrorMessage="1" xr:uid="{6581A37F-1231-44BD-92CB-E99D9B25518E}">
          <x14:formula1>
            <xm:f>SelectionLists!P4:P16</xm:f>
          </x14:formula1>
          <xm:sqref>V117</xm:sqref>
        </x14:dataValidation>
        <x14:dataValidation type="list" allowBlank="1" showInputMessage="1" showErrorMessage="1" xr:uid="{64575EC2-B189-4508-848A-63A38F62E1ED}">
          <x14:formula1>
            <xm:f>SelectionLists!P4:P16</xm:f>
          </x14:formula1>
          <xm:sqref>W117</xm:sqref>
        </x14:dataValidation>
        <x14:dataValidation type="list" allowBlank="1" showInputMessage="1" showErrorMessage="1" xr:uid="{2A72EE5D-E25F-4280-928D-EBDEFE3E0F3B}">
          <x14:formula1>
            <xm:f>SelectionLists!R4:R16</xm:f>
          </x14:formula1>
          <xm:sqref>V118</xm:sqref>
        </x14:dataValidation>
        <x14:dataValidation type="list" allowBlank="1" showInputMessage="1" showErrorMessage="1" xr:uid="{36DF47AD-F2CF-4A0F-B435-2DEEAF90F19F}">
          <x14:formula1>
            <xm:f>SelectionLists!R4:R16</xm:f>
          </x14:formula1>
          <xm:sqref>W118</xm:sqref>
        </x14:dataValidation>
        <x14:dataValidation type="list" allowBlank="1" showInputMessage="1" showErrorMessage="1" xr:uid="{6098FFC5-D0F6-4FFC-A547-C4D820341685}">
          <x14:formula1>
            <xm:f>SelectionLists!P4:P16</xm:f>
          </x14:formula1>
          <xm:sqref>V119</xm:sqref>
        </x14:dataValidation>
        <x14:dataValidation type="list" allowBlank="1" showInputMessage="1" showErrorMessage="1" xr:uid="{1F6D5D5B-24CC-4411-9E22-BF4C02DF44DD}">
          <x14:formula1>
            <xm:f>SelectionLists!P4:P16</xm:f>
          </x14:formula1>
          <xm:sqref>W119</xm:sqref>
        </x14:dataValidation>
        <x14:dataValidation type="list" allowBlank="1" showInputMessage="1" showErrorMessage="1" xr:uid="{17CBED24-8B83-468B-824A-3B04BB57C48A}">
          <x14:formula1>
            <xm:f>SelectionLists!P4:P16</xm:f>
          </x14:formula1>
          <xm:sqref>V120</xm:sqref>
        </x14:dataValidation>
        <x14:dataValidation type="list" allowBlank="1" showInputMessage="1" showErrorMessage="1" xr:uid="{26406C72-BD76-44F1-AFC8-03722D9EFAAB}">
          <x14:formula1>
            <xm:f>SelectionLists!P4:P16</xm:f>
          </x14:formula1>
          <xm:sqref>W120</xm:sqref>
        </x14:dataValidation>
        <x14:dataValidation type="list" allowBlank="1" showInputMessage="1" showErrorMessage="1" xr:uid="{13F76125-3F6E-491D-A9C9-8C9969A32A18}">
          <x14:formula1>
            <xm:f>SelectionLists!R4:R16</xm:f>
          </x14:formula1>
          <xm:sqref>V122</xm:sqref>
        </x14:dataValidation>
        <x14:dataValidation type="list" allowBlank="1" showInputMessage="1" showErrorMessage="1" xr:uid="{5AA26F66-0FAE-4FF0-AF23-D0FA5F927EC5}">
          <x14:formula1>
            <xm:f>SelectionLists!R4:R16</xm:f>
          </x14:formula1>
          <xm:sqref>W122</xm:sqref>
        </x14:dataValidation>
        <x14:dataValidation type="list" allowBlank="1" showInputMessage="1" showErrorMessage="1" xr:uid="{6458FBD3-199C-4241-B798-E704C787AE40}">
          <x14:formula1>
            <xm:f>SelectionLists!P4:P16</xm:f>
          </x14:formula1>
          <xm:sqref>V123</xm:sqref>
        </x14:dataValidation>
        <x14:dataValidation type="list" allowBlank="1" showInputMessage="1" showErrorMessage="1" xr:uid="{8C570A56-5AD9-4E55-8462-267A6D5861D4}">
          <x14:formula1>
            <xm:f>SelectionLists!P4:P16</xm:f>
          </x14:formula1>
          <xm:sqref>W123</xm:sqref>
        </x14:dataValidation>
        <x14:dataValidation type="list" allowBlank="1" showInputMessage="1" showErrorMessage="1" xr:uid="{39048C53-89AF-4F81-A4CD-3C5CBED0F890}">
          <x14:formula1>
            <xm:f>SelectionLists!P4:P16</xm:f>
          </x14:formula1>
          <xm:sqref>V124</xm:sqref>
        </x14:dataValidation>
        <x14:dataValidation type="list" allowBlank="1" showInputMessage="1" showErrorMessage="1" xr:uid="{0D04569C-7B6E-44EC-B22D-2D75E7AE3855}">
          <x14:formula1>
            <xm:f>SelectionLists!P4:P16</xm:f>
          </x14:formula1>
          <xm:sqref>W124</xm:sqref>
        </x14:dataValidation>
        <x14:dataValidation type="list" allowBlank="1" showInputMessage="1" showErrorMessage="1" xr:uid="{65828780-D53F-4E81-BDE2-F07827930209}">
          <x14:formula1>
            <xm:f>SelectionLists!P4:P16</xm:f>
          </x14:formula1>
          <xm:sqref>V125</xm:sqref>
        </x14:dataValidation>
        <x14:dataValidation type="list" allowBlank="1" showInputMessage="1" showErrorMessage="1" xr:uid="{114D2437-7117-4F8E-8F2D-47F5BCCAD03F}">
          <x14:formula1>
            <xm:f>SelectionLists!P4:P16</xm:f>
          </x14:formula1>
          <xm:sqref>W125</xm:sqref>
        </x14:dataValidation>
        <x14:dataValidation type="list" allowBlank="1" showInputMessage="1" showErrorMessage="1" xr:uid="{D9D6C769-6C32-47FA-B125-8FD83F81185F}">
          <x14:formula1>
            <xm:f>SelectionLists!P4:P16</xm:f>
          </x14:formula1>
          <xm:sqref>V126</xm:sqref>
        </x14:dataValidation>
        <x14:dataValidation type="list" allowBlank="1" showInputMessage="1" showErrorMessage="1" xr:uid="{B8257ABF-CF93-407B-A9D4-9746F27BC20B}">
          <x14:formula1>
            <xm:f>SelectionLists!P4:P16</xm:f>
          </x14:formula1>
          <xm:sqref>W126</xm:sqref>
        </x14:dataValidation>
        <x14:dataValidation type="list" allowBlank="1" showInputMessage="1" showErrorMessage="1" xr:uid="{98290194-D28D-4089-AEE6-8D9E3CFF832A}">
          <x14:formula1>
            <xm:f>SelectionLists!P4:P16</xm:f>
          </x14:formula1>
          <xm:sqref>V127</xm:sqref>
        </x14:dataValidation>
        <x14:dataValidation type="list" allowBlank="1" showInputMessage="1" showErrorMessage="1" xr:uid="{7F99D13E-54A9-440F-84D6-DF4C3AA42229}">
          <x14:formula1>
            <xm:f>SelectionLists!P4:P16</xm:f>
          </x14:formula1>
          <xm:sqref>W127</xm:sqref>
        </x14:dataValidation>
        <x14:dataValidation type="list" allowBlank="1" showInputMessage="1" showErrorMessage="1" xr:uid="{5728C13A-82F9-44A3-96DF-039B5BC3329B}">
          <x14:formula1>
            <xm:f>SelectionLists!R4:R16</xm:f>
          </x14:formula1>
          <xm:sqref>V129</xm:sqref>
        </x14:dataValidation>
        <x14:dataValidation type="list" allowBlank="1" showInputMessage="1" showErrorMessage="1" xr:uid="{F18DD862-8B1F-49A2-8B58-54DAACA26082}">
          <x14:formula1>
            <xm:f>SelectionLists!R4:R16</xm:f>
          </x14:formula1>
          <xm:sqref>W129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A5BF4-D3AB-40C4-A263-1A8BA5FC2C80}">
  <sheetPr>
    <tabColor theme="3" tint="0.59999389629810485"/>
    <pageSetUpPr fitToPage="1"/>
  </sheetPr>
  <dimension ref="A1:CZ309"/>
  <sheetViews>
    <sheetView workbookViewId="0">
      <selection activeCell="J7" sqref="J7"/>
    </sheetView>
  </sheetViews>
  <sheetFormatPr defaultColWidth="11.42578125" defaultRowHeight="16.5" x14ac:dyDescent="0.3"/>
  <cols>
    <col min="1" max="1" width="16.5703125" style="147" customWidth="1"/>
    <col min="2" max="2" width="9" style="147" customWidth="1"/>
    <col min="3" max="3" width="71.28515625" style="88" customWidth="1"/>
    <col min="4" max="4" width="24.140625" style="148" customWidth="1"/>
    <col min="5" max="5" width="13" style="149" customWidth="1"/>
    <col min="6" max="6" width="13.5703125" style="147" customWidth="1"/>
    <col min="7" max="7" width="11.140625" style="147" customWidth="1"/>
    <col min="8" max="9" width="9" style="148" customWidth="1"/>
    <col min="10" max="10" width="17.28515625" style="153" customWidth="1"/>
    <col min="11" max="16" width="15" style="153" customWidth="1"/>
    <col min="17" max="17" width="15.85546875" style="153" customWidth="1"/>
    <col min="18" max="18" width="13.5703125" style="153" customWidth="1"/>
    <col min="19" max="19" width="19.7109375" style="153" customWidth="1"/>
    <col min="20" max="20" width="21" style="153" customWidth="1"/>
    <col min="21" max="21" width="23.28515625" style="153" customWidth="1"/>
    <col min="22" max="23" width="15.42578125" style="152" customWidth="1"/>
    <col min="24" max="24" width="35.42578125" style="152" customWidth="1"/>
    <col min="25" max="25" width="23.7109375" style="152" customWidth="1"/>
    <col min="26" max="26" width="25.7109375" style="152" customWidth="1"/>
    <col min="27" max="27" width="33.7109375" style="146" customWidth="1"/>
    <col min="28" max="28" width="37.140625" style="152" customWidth="1"/>
    <col min="29" max="29" width="20.28515625" style="152" customWidth="1"/>
    <col min="30" max="30" width="42.5703125" style="152" customWidth="1"/>
    <col min="31" max="31" width="45" style="152" customWidth="1"/>
    <col min="32" max="104" width="11.42578125" style="88" hidden="1" customWidth="1"/>
    <col min="105" max="16384" width="11.42578125" style="88"/>
  </cols>
  <sheetData>
    <row r="1" spans="1:79" ht="15" customHeight="1" x14ac:dyDescent="0.3">
      <c r="A1" s="83" t="s">
        <v>31</v>
      </c>
      <c r="B1" s="1422" t="str">
        <f>IF(Coversheet!D5&lt;&gt;"",Coversheet!D5,"")</f>
        <v>[Company]</v>
      </c>
      <c r="C1" s="1423"/>
      <c r="D1" s="1413" t="s">
        <v>1119</v>
      </c>
      <c r="E1" s="1414"/>
      <c r="F1" s="1414"/>
      <c r="G1" s="1415"/>
      <c r="H1" s="84"/>
      <c r="I1" s="85"/>
      <c r="J1" s="1357" t="s">
        <v>10</v>
      </c>
      <c r="K1" s="1358"/>
      <c r="L1" s="1421"/>
      <c r="M1" s="1421"/>
      <c r="N1" s="1421"/>
      <c r="O1" s="1421"/>
      <c r="P1" s="1421"/>
      <c r="Q1" s="1421"/>
      <c r="R1" s="1421"/>
      <c r="S1" s="1421"/>
      <c r="T1" s="1421"/>
      <c r="U1" s="1421"/>
      <c r="V1" s="1366" t="s">
        <v>54</v>
      </c>
      <c r="W1" s="1367"/>
      <c r="X1" s="1367"/>
      <c r="Y1" s="1367"/>
      <c r="Z1" s="1367"/>
      <c r="AA1" s="1367"/>
      <c r="AB1" s="1368"/>
      <c r="AC1" s="86"/>
      <c r="AD1" s="86"/>
      <c r="AE1" s="86"/>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row>
    <row r="2" spans="1:79" ht="14.65" customHeight="1" x14ac:dyDescent="0.3">
      <c r="A2" s="89" t="s">
        <v>30</v>
      </c>
      <c r="B2" s="1419" t="str">
        <f>IF(Coversheet!D6&lt;&gt;"",Coversheet!D6,"")</f>
        <v>[Site]</v>
      </c>
      <c r="C2" s="1420"/>
      <c r="D2" s="1416"/>
      <c r="E2" s="1417"/>
      <c r="F2" s="1417"/>
      <c r="G2" s="1418"/>
      <c r="H2" s="90"/>
      <c r="I2" s="91"/>
      <c r="J2" s="1408" t="s">
        <v>33</v>
      </c>
      <c r="K2" s="1409"/>
      <c r="L2" s="1406" t="str">
        <f>IF(Coversheet!D58&lt;&gt;"",Coversheet!D58,"")</f>
        <v/>
      </c>
      <c r="M2" s="1407"/>
      <c r="N2" s="1407"/>
      <c r="O2" s="1407"/>
      <c r="P2" s="1407"/>
      <c r="Q2" s="1407"/>
      <c r="R2" s="1407"/>
      <c r="S2" s="1407"/>
      <c r="T2" s="1407"/>
      <c r="U2" s="1407"/>
      <c r="V2" s="92" t="s">
        <v>16</v>
      </c>
      <c r="W2" s="1369" t="str">
        <f>IF(Coversheet!D62&lt;&gt;"",Coversheet!D62,"")</f>
        <v/>
      </c>
      <c r="X2" s="1370"/>
      <c r="Y2" s="1370"/>
      <c r="Z2" s="1370"/>
      <c r="AA2" s="1370"/>
      <c r="AB2" s="1371"/>
      <c r="AC2" s="93"/>
      <c r="AD2" s="93"/>
      <c r="AE2" s="93"/>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ht="16.899999999999999" customHeight="1" x14ac:dyDescent="0.3">
      <c r="A3" s="94" t="s">
        <v>32</v>
      </c>
      <c r="B3" s="1419"/>
      <c r="C3" s="1420"/>
      <c r="D3" s="1416"/>
      <c r="E3" s="1417"/>
      <c r="F3" s="1417"/>
      <c r="G3" s="1418"/>
      <c r="H3" s="95"/>
      <c r="I3" s="96"/>
      <c r="J3" s="1408" t="s">
        <v>34</v>
      </c>
      <c r="K3" s="1409"/>
      <c r="L3" s="1410" t="str">
        <f>IF(Coversheet!D59&gt;0,Coversheet!D59,"")</f>
        <v/>
      </c>
      <c r="M3" s="1411"/>
      <c r="N3" s="1411"/>
      <c r="O3" s="1411"/>
      <c r="P3" s="1411"/>
      <c r="Q3" s="1411"/>
      <c r="R3" s="1411"/>
      <c r="S3" s="1411"/>
      <c r="T3" s="1411"/>
      <c r="U3" s="1411"/>
      <c r="V3" s="92" t="s">
        <v>17</v>
      </c>
      <c r="W3" s="1372" t="str">
        <f>IF(Coversheet!D71&gt;0,Coversheet!D71,"")</f>
        <v/>
      </c>
      <c r="X3" s="1373"/>
      <c r="Y3" s="1373"/>
      <c r="Z3" s="1373"/>
      <c r="AA3" s="1373"/>
      <c r="AB3" s="1374"/>
      <c r="AC3" s="97"/>
      <c r="AD3" s="97"/>
      <c r="AE3" s="9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row>
    <row r="4" spans="1:79" ht="17.25" thickBot="1" x14ac:dyDescent="0.35">
      <c r="A4" s="98"/>
      <c r="B4" s="1412"/>
      <c r="C4" s="1412"/>
      <c r="D4" s="1417"/>
      <c r="E4" s="1417"/>
      <c r="F4" s="1417"/>
      <c r="G4" s="1418"/>
      <c r="H4" s="90"/>
      <c r="I4" s="91"/>
      <c r="J4" s="1424" t="s">
        <v>35</v>
      </c>
      <c r="K4" s="1425"/>
      <c r="L4" s="1426"/>
      <c r="M4" s="1427"/>
      <c r="N4" s="1427"/>
      <c r="O4" s="1427"/>
      <c r="P4" s="1427"/>
      <c r="Q4" s="1427"/>
      <c r="R4" s="1427"/>
      <c r="S4" s="1427"/>
      <c r="T4" s="1427"/>
      <c r="U4" s="1427"/>
      <c r="V4" s="72"/>
      <c r="W4" s="99"/>
      <c r="X4" s="100"/>
      <c r="Y4" s="100"/>
      <c r="Z4" s="100"/>
      <c r="AA4" s="100"/>
      <c r="AB4" s="100"/>
      <c r="AC4" s="86"/>
      <c r="AD4" s="86"/>
      <c r="AE4" s="86"/>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row>
    <row r="5" spans="1:79" s="104" customFormat="1" ht="30" customHeight="1" thickBot="1" x14ac:dyDescent="0.3">
      <c r="A5" s="1390" t="s">
        <v>312</v>
      </c>
      <c r="B5" s="1391"/>
      <c r="C5" s="1391"/>
      <c r="D5" s="1391"/>
      <c r="E5" s="1391"/>
      <c r="F5" s="1391"/>
      <c r="G5" s="1392"/>
      <c r="H5" s="102" t="s">
        <v>38</v>
      </c>
      <c r="I5" s="103" t="s">
        <v>38</v>
      </c>
      <c r="J5" s="1354" t="s">
        <v>15</v>
      </c>
      <c r="K5" s="1355"/>
      <c r="L5" s="1355"/>
      <c r="M5" s="1355"/>
      <c r="N5" s="1355"/>
      <c r="O5" s="1355"/>
      <c r="P5" s="1355"/>
      <c r="Q5" s="1355"/>
      <c r="R5" s="1355"/>
      <c r="S5" s="1355"/>
      <c r="T5" s="1355"/>
      <c r="U5" s="1356"/>
      <c r="V5" s="1344" t="s">
        <v>18</v>
      </c>
      <c r="W5" s="1345"/>
      <c r="X5" s="1345"/>
      <c r="Y5" s="1345"/>
      <c r="Z5" s="1345"/>
      <c r="AA5" s="1344" t="s">
        <v>39</v>
      </c>
      <c r="AB5" s="1346"/>
      <c r="AC5" s="1344" t="s">
        <v>935</v>
      </c>
      <c r="AD5" s="1345"/>
      <c r="AE5" s="1345"/>
      <c r="AF5" s="770" t="s">
        <v>69</v>
      </c>
      <c r="AG5" s="771"/>
      <c r="AH5" s="771"/>
      <c r="AI5" s="771"/>
      <c r="AJ5" s="771"/>
      <c r="AK5" s="771"/>
      <c r="AL5" s="771"/>
      <c r="AM5" s="771"/>
      <c r="AN5" s="771"/>
      <c r="AO5" s="771"/>
      <c r="AP5" s="771"/>
      <c r="AQ5" s="771"/>
      <c r="AR5" s="771"/>
      <c r="AS5" s="771"/>
      <c r="AT5" s="771"/>
      <c r="AU5" s="772"/>
      <c r="AV5" s="770" t="s">
        <v>78</v>
      </c>
      <c r="AW5" s="771"/>
      <c r="AX5" s="771"/>
      <c r="AY5" s="771"/>
      <c r="AZ5" s="771"/>
      <c r="BA5" s="771"/>
      <c r="BB5" s="771"/>
      <c r="BC5" s="771"/>
      <c r="BD5" s="771"/>
      <c r="BE5" s="771"/>
      <c r="BF5" s="771"/>
      <c r="BG5" s="771"/>
      <c r="BH5" s="771"/>
      <c r="BI5" s="771"/>
      <c r="BJ5" s="771"/>
      <c r="BK5" s="773"/>
      <c r="BL5" s="774" t="s">
        <v>79</v>
      </c>
      <c r="BM5" s="771"/>
      <c r="BN5" s="771"/>
      <c r="BO5" s="771"/>
      <c r="BP5" s="771"/>
      <c r="BQ5" s="771"/>
      <c r="BR5" s="771"/>
      <c r="BS5" s="771"/>
      <c r="BT5" s="771"/>
      <c r="BU5" s="771"/>
      <c r="BV5" s="771"/>
      <c r="BW5" s="771"/>
      <c r="BX5" s="771"/>
      <c r="BY5" s="771"/>
      <c r="BZ5" s="771"/>
      <c r="CA5" s="773"/>
    </row>
    <row r="6" spans="1:79" s="104" customFormat="1" ht="144" customHeight="1" thickBot="1" x14ac:dyDescent="0.3">
      <c r="A6" s="105" t="s">
        <v>297</v>
      </c>
      <c r="B6" s="106"/>
      <c r="C6" s="107" t="s">
        <v>298</v>
      </c>
      <c r="D6" s="108"/>
      <c r="E6" s="108"/>
      <c r="F6" s="109"/>
      <c r="G6" s="109"/>
      <c r="H6" s="110" t="s">
        <v>1160</v>
      </c>
      <c r="I6" s="111" t="s">
        <v>1161</v>
      </c>
      <c r="J6" s="112" t="s">
        <v>300</v>
      </c>
      <c r="K6" s="1395" t="s">
        <v>304</v>
      </c>
      <c r="L6" s="1397"/>
      <c r="M6" s="1395" t="s">
        <v>302</v>
      </c>
      <c r="N6" s="1396"/>
      <c r="O6" s="1397"/>
      <c r="P6" s="1395" t="s">
        <v>303</v>
      </c>
      <c r="Q6" s="1396"/>
      <c r="R6" s="1397"/>
      <c r="S6" s="113" t="s">
        <v>123</v>
      </c>
      <c r="T6" s="113" t="s">
        <v>124</v>
      </c>
      <c r="U6" s="114" t="s">
        <v>99</v>
      </c>
      <c r="V6" s="1430" t="s">
        <v>1146</v>
      </c>
      <c r="W6" s="1431"/>
      <c r="X6" s="115" t="s">
        <v>107</v>
      </c>
      <c r="Y6" s="116" t="s">
        <v>108</v>
      </c>
      <c r="Z6" s="116" t="s">
        <v>109</v>
      </c>
      <c r="AA6" s="117" t="s">
        <v>113</v>
      </c>
      <c r="AB6" s="118" t="s">
        <v>224</v>
      </c>
      <c r="AC6" s="117" t="str">
        <f>"Auditor requests additional evidence" &amp; CHAR(10) &amp; "Total: " &amp; COUNTIF(AC7:AC107,"Yes") &amp; " requests"</f>
        <v>Auditor requests additional evidence
Total: 0 requests</v>
      </c>
      <c r="AD6" s="119" t="s">
        <v>268</v>
      </c>
      <c r="AE6" s="484" t="s">
        <v>269</v>
      </c>
      <c r="AF6" s="778" t="s">
        <v>137</v>
      </c>
      <c r="AG6" s="779" t="s">
        <v>1742</v>
      </c>
      <c r="AH6" s="779" t="s">
        <v>1744</v>
      </c>
      <c r="AI6" s="779" t="s">
        <v>1746</v>
      </c>
      <c r="AJ6" s="779" t="s">
        <v>1748</v>
      </c>
      <c r="AK6" s="779" t="s">
        <v>1750</v>
      </c>
      <c r="AL6" s="779" t="s">
        <v>1752</v>
      </c>
      <c r="AM6" s="779" t="s">
        <v>1754</v>
      </c>
      <c r="AN6" s="779" t="s">
        <v>1756</v>
      </c>
      <c r="AO6" s="779" t="s">
        <v>1758</v>
      </c>
      <c r="AP6" s="779" t="s">
        <v>1760</v>
      </c>
      <c r="AQ6" s="779" t="s">
        <v>1045</v>
      </c>
      <c r="AR6" s="779" t="s">
        <v>1046</v>
      </c>
      <c r="AS6" s="779" t="s">
        <v>1047</v>
      </c>
      <c r="AT6" s="779" t="s">
        <v>1048</v>
      </c>
      <c r="AU6" s="780" t="s">
        <v>1049</v>
      </c>
      <c r="AV6" s="778" t="str">
        <f t="shared" ref="AV6:BK6" si="0">AF6</f>
        <v>IL</v>
      </c>
      <c r="AW6" s="779" t="str">
        <f t="shared" si="0"/>
        <v>aIL</v>
      </c>
      <c r="AX6" s="779" t="str">
        <f t="shared" si="0"/>
        <v>kIL</v>
      </c>
      <c r="AY6" s="779" t="str">
        <f t="shared" si="0"/>
        <v>pIL</v>
      </c>
      <c r="AZ6" s="779" t="str">
        <f t="shared" si="0"/>
        <v>icIL</v>
      </c>
      <c r="BA6" s="779" t="str">
        <f t="shared" si="0"/>
        <v>mIL</v>
      </c>
      <c r="BB6" s="779" t="str">
        <f t="shared" si="0"/>
        <v>venIL</v>
      </c>
      <c r="BC6" s="779" t="str">
        <f t="shared" si="0"/>
        <v>subIL</v>
      </c>
      <c r="BD6" s="779" t="str">
        <f t="shared" si="0"/>
        <v>devIL</v>
      </c>
      <c r="BE6" s="779" t="str">
        <f t="shared" si="0"/>
        <v>quaIL</v>
      </c>
      <c r="BF6" s="779" t="str">
        <f t="shared" si="0"/>
        <v>prdIL</v>
      </c>
      <c r="BG6" s="779" t="str">
        <f t="shared" si="0"/>
        <v>Product 12</v>
      </c>
      <c r="BH6" s="779" t="str">
        <f t="shared" si="0"/>
        <v>Product 13</v>
      </c>
      <c r="BI6" s="779" t="str">
        <f t="shared" si="0"/>
        <v>Product 14</v>
      </c>
      <c r="BJ6" s="779" t="str">
        <f t="shared" si="0"/>
        <v>Product 15</v>
      </c>
      <c r="BK6" s="781" t="str">
        <f t="shared" si="0"/>
        <v>Product 16</v>
      </c>
      <c r="BL6" s="782" t="str">
        <f t="shared" ref="BL6:CA6" si="1">AF6</f>
        <v>IL</v>
      </c>
      <c r="BM6" s="779" t="str">
        <f t="shared" si="1"/>
        <v>aIL</v>
      </c>
      <c r="BN6" s="779" t="str">
        <f t="shared" si="1"/>
        <v>kIL</v>
      </c>
      <c r="BO6" s="779" t="str">
        <f t="shared" si="1"/>
        <v>pIL</v>
      </c>
      <c r="BP6" s="779" t="str">
        <f t="shared" si="1"/>
        <v>icIL</v>
      </c>
      <c r="BQ6" s="779" t="str">
        <f t="shared" si="1"/>
        <v>mIL</v>
      </c>
      <c r="BR6" s="779" t="str">
        <f t="shared" si="1"/>
        <v>venIL</v>
      </c>
      <c r="BS6" s="779" t="str">
        <f t="shared" si="1"/>
        <v>subIL</v>
      </c>
      <c r="BT6" s="779" t="str">
        <f t="shared" si="1"/>
        <v>devIL</v>
      </c>
      <c r="BU6" s="779" t="str">
        <f t="shared" si="1"/>
        <v>quaIL</v>
      </c>
      <c r="BV6" s="779" t="str">
        <f t="shared" si="1"/>
        <v>prdIL</v>
      </c>
      <c r="BW6" s="779" t="str">
        <f t="shared" si="1"/>
        <v>Product 12</v>
      </c>
      <c r="BX6" s="779" t="str">
        <f t="shared" si="1"/>
        <v>Product 13</v>
      </c>
      <c r="BY6" s="779" t="str">
        <f t="shared" si="1"/>
        <v>Product 14</v>
      </c>
      <c r="BZ6" s="779" t="str">
        <f t="shared" si="1"/>
        <v>Product 15</v>
      </c>
      <c r="CA6" s="781" t="str">
        <f t="shared" si="1"/>
        <v>Product 16</v>
      </c>
    </row>
    <row r="7" spans="1:79" s="121" customFormat="1" ht="19.899999999999999" customHeight="1" x14ac:dyDescent="0.25">
      <c r="A7" s="20" t="s">
        <v>1374</v>
      </c>
      <c r="B7" s="21"/>
      <c r="C7" s="22" t="s">
        <v>1375</v>
      </c>
      <c r="D7" s="23"/>
      <c r="E7" s="23"/>
      <c r="F7" s="24"/>
      <c r="G7" s="24"/>
      <c r="H7" s="25"/>
      <c r="I7" s="26"/>
      <c r="J7" s="43" t="s">
        <v>86</v>
      </c>
      <c r="K7" s="1398"/>
      <c r="L7" s="1400"/>
      <c r="M7" s="1398"/>
      <c r="N7" s="1399"/>
      <c r="O7" s="1400"/>
      <c r="P7" s="1398"/>
      <c r="Q7" s="1399"/>
      <c r="R7" s="1400"/>
      <c r="S7" s="268"/>
      <c r="T7" s="268"/>
      <c r="U7" s="63"/>
      <c r="V7" s="1432" t="s">
        <v>86</v>
      </c>
      <c r="W7" s="1433"/>
      <c r="X7" s="53"/>
      <c r="Y7" s="53"/>
      <c r="Z7" s="54"/>
      <c r="AA7" s="67"/>
      <c r="AB7" s="54"/>
      <c r="AC7" s="55" t="s">
        <v>1376</v>
      </c>
      <c r="AD7" s="53"/>
      <c r="AE7" s="64"/>
      <c r="AF7" s="764">
        <v>-1</v>
      </c>
      <c r="AG7" s="765">
        <v>-1</v>
      </c>
      <c r="AH7" s="765">
        <v>-1</v>
      </c>
      <c r="AI7" s="765">
        <v>-1</v>
      </c>
      <c r="AJ7" s="765">
        <v>-1</v>
      </c>
      <c r="AK7" s="765">
        <v>-1</v>
      </c>
      <c r="AL7" s="765">
        <v>-1</v>
      </c>
      <c r="AM7" s="765">
        <v>-1</v>
      </c>
      <c r="AN7" s="765">
        <v>-1</v>
      </c>
      <c r="AO7" s="765">
        <v>-1</v>
      </c>
      <c r="AP7" s="765">
        <v>-1</v>
      </c>
      <c r="AQ7" s="765">
        <v>0</v>
      </c>
      <c r="AR7" s="765">
        <v>0</v>
      </c>
      <c r="AS7" s="765">
        <v>0</v>
      </c>
      <c r="AT7" s="765">
        <v>0</v>
      </c>
      <c r="AU7" s="766">
        <v>0</v>
      </c>
      <c r="AV7" s="764" t="str">
        <f>IF(AF7,IFERROR(LEFT($V7,SEARCH(" (",$V7)-1),$V7),"")</f>
        <v>tbd</v>
      </c>
      <c r="AW7" s="765" t="str">
        <f t="shared" ref="AW7:BK22" si="2">IF(AG7,IFERROR(LEFT($V7,SEARCH(" (",$V7)-1),$V7),"")</f>
        <v>tbd</v>
      </c>
      <c r="AX7" s="765" t="str">
        <f t="shared" si="2"/>
        <v>tbd</v>
      </c>
      <c r="AY7" s="765" t="str">
        <f t="shared" si="2"/>
        <v>tbd</v>
      </c>
      <c r="AZ7" s="765" t="str">
        <f t="shared" si="2"/>
        <v>tbd</v>
      </c>
      <c r="BA7" s="765" t="str">
        <f t="shared" si="2"/>
        <v>tbd</v>
      </c>
      <c r="BB7" s="765" t="str">
        <f t="shared" si="2"/>
        <v>tbd</v>
      </c>
      <c r="BC7" s="765" t="str">
        <f t="shared" si="2"/>
        <v>tbd</v>
      </c>
      <c r="BD7" s="765" t="str">
        <f t="shared" si="2"/>
        <v>tbd</v>
      </c>
      <c r="BE7" s="765" t="str">
        <f t="shared" si="2"/>
        <v>tbd</v>
      </c>
      <c r="BF7" s="765" t="str">
        <f t="shared" si="2"/>
        <v>tbd</v>
      </c>
      <c r="BG7" s="765" t="str">
        <f t="shared" si="2"/>
        <v/>
      </c>
      <c r="BH7" s="765" t="str">
        <f t="shared" si="2"/>
        <v/>
      </c>
      <c r="BI7" s="765" t="str">
        <f t="shared" si="2"/>
        <v/>
      </c>
      <c r="BJ7" s="765" t="str">
        <f t="shared" si="2"/>
        <v/>
      </c>
      <c r="BK7" s="775" t="str">
        <f t="shared" si="2"/>
        <v/>
      </c>
      <c r="BL7" s="764">
        <f>IF(AF7,IFERROR(LEFT($W7,SEARCH(" (",$W7)-1),$W7),"")</f>
        <v>0</v>
      </c>
      <c r="BM7" s="776">
        <f t="shared" ref="BM7:CA22" si="3">IF(AG7,IFERROR(LEFT($W7,SEARCH(" (",$W7)-1),$W7),"")</f>
        <v>0</v>
      </c>
      <c r="BN7" s="776">
        <f t="shared" si="3"/>
        <v>0</v>
      </c>
      <c r="BO7" s="776">
        <f t="shared" si="3"/>
        <v>0</v>
      </c>
      <c r="BP7" s="776">
        <f t="shared" si="3"/>
        <v>0</v>
      </c>
      <c r="BQ7" s="776">
        <f t="shared" si="3"/>
        <v>0</v>
      </c>
      <c r="BR7" s="776">
        <f t="shared" si="3"/>
        <v>0</v>
      </c>
      <c r="BS7" s="776">
        <f t="shared" si="3"/>
        <v>0</v>
      </c>
      <c r="BT7" s="776">
        <f t="shared" si="3"/>
        <v>0</v>
      </c>
      <c r="BU7" s="776">
        <f t="shared" si="3"/>
        <v>0</v>
      </c>
      <c r="BV7" s="776">
        <f t="shared" si="3"/>
        <v>0</v>
      </c>
      <c r="BW7" s="776" t="str">
        <f t="shared" si="3"/>
        <v/>
      </c>
      <c r="BX7" s="776" t="str">
        <f t="shared" si="3"/>
        <v/>
      </c>
      <c r="BY7" s="776" t="str">
        <f t="shared" si="3"/>
        <v/>
      </c>
      <c r="BZ7" s="776" t="str">
        <f t="shared" si="3"/>
        <v/>
      </c>
      <c r="CA7" s="777" t="str">
        <f t="shared" si="3"/>
        <v/>
      </c>
    </row>
    <row r="8" spans="1:79" s="121" customFormat="1" ht="19.899999999999999" customHeight="1" x14ac:dyDescent="0.25">
      <c r="A8" s="9" t="s">
        <v>1399</v>
      </c>
      <c r="B8" s="7"/>
      <c r="C8" s="2" t="s">
        <v>1400</v>
      </c>
      <c r="D8" s="19"/>
      <c r="E8" s="18"/>
      <c r="F8" s="19"/>
      <c r="G8" s="19"/>
      <c r="H8" s="4"/>
      <c r="I8" s="15"/>
      <c r="J8" s="47" t="s">
        <v>86</v>
      </c>
      <c r="K8" s="1384"/>
      <c r="L8" s="1386"/>
      <c r="M8" s="1384"/>
      <c r="N8" s="1385"/>
      <c r="O8" s="1386"/>
      <c r="P8" s="1384"/>
      <c r="Q8" s="1385"/>
      <c r="R8" s="1386"/>
      <c r="S8" s="269"/>
      <c r="T8" s="269"/>
      <c r="U8" s="49"/>
      <c r="V8" s="1393" t="s">
        <v>86</v>
      </c>
      <c r="W8" s="1394"/>
      <c r="X8" s="56"/>
      <c r="Y8" s="56"/>
      <c r="Z8" s="57"/>
      <c r="AA8" s="68"/>
      <c r="AB8" s="57"/>
      <c r="AC8" s="58" t="s">
        <v>1376</v>
      </c>
      <c r="AD8" s="56"/>
      <c r="AE8" s="65"/>
      <c r="AF8" s="488">
        <v>-1</v>
      </c>
      <c r="AG8" s="487">
        <v>-1</v>
      </c>
      <c r="AH8" s="487">
        <v>-1</v>
      </c>
      <c r="AI8" s="487">
        <v>-1</v>
      </c>
      <c r="AJ8" s="487">
        <v>-1</v>
      </c>
      <c r="AK8" s="487">
        <v>-1</v>
      </c>
      <c r="AL8" s="487">
        <v>-1</v>
      </c>
      <c r="AM8" s="487">
        <v>-1</v>
      </c>
      <c r="AN8" s="487">
        <v>-1</v>
      </c>
      <c r="AO8" s="487">
        <v>-1</v>
      </c>
      <c r="AP8" s="487">
        <v>-1</v>
      </c>
      <c r="AQ8" s="487">
        <v>0</v>
      </c>
      <c r="AR8" s="487">
        <v>0</v>
      </c>
      <c r="AS8" s="487">
        <v>0</v>
      </c>
      <c r="AT8" s="487">
        <v>0</v>
      </c>
      <c r="AU8" s="493">
        <v>0</v>
      </c>
      <c r="AV8" s="488" t="str">
        <f t="shared" ref="AV8:BK37" si="4">IF(AF8,IFERROR(LEFT($V8,SEARCH(" (",$V8)-1),$V8),"")</f>
        <v>tbd</v>
      </c>
      <c r="AW8" s="487" t="str">
        <f t="shared" si="2"/>
        <v>tbd</v>
      </c>
      <c r="AX8" s="487" t="str">
        <f t="shared" si="2"/>
        <v>tbd</v>
      </c>
      <c r="AY8" s="487" t="str">
        <f t="shared" si="2"/>
        <v>tbd</v>
      </c>
      <c r="AZ8" s="487" t="str">
        <f t="shared" si="2"/>
        <v>tbd</v>
      </c>
      <c r="BA8" s="487" t="str">
        <f t="shared" si="2"/>
        <v>tbd</v>
      </c>
      <c r="BB8" s="487" t="str">
        <f t="shared" si="2"/>
        <v>tbd</v>
      </c>
      <c r="BC8" s="487" t="str">
        <f t="shared" si="2"/>
        <v>tbd</v>
      </c>
      <c r="BD8" s="487" t="str">
        <f t="shared" si="2"/>
        <v>tbd</v>
      </c>
      <c r="BE8" s="487" t="str">
        <f t="shared" si="2"/>
        <v>tbd</v>
      </c>
      <c r="BF8" s="487" t="str">
        <f t="shared" si="2"/>
        <v>tbd</v>
      </c>
      <c r="BG8" s="487" t="str">
        <f t="shared" si="2"/>
        <v/>
      </c>
      <c r="BH8" s="487" t="str">
        <f t="shared" si="2"/>
        <v/>
      </c>
      <c r="BI8" s="487" t="str">
        <f t="shared" si="2"/>
        <v/>
      </c>
      <c r="BJ8" s="487" t="str">
        <f t="shared" si="2"/>
        <v/>
      </c>
      <c r="BK8" s="489" t="str">
        <f t="shared" si="2"/>
        <v/>
      </c>
      <c r="BL8" s="488">
        <f t="shared" ref="BL8:CA37" si="5">IF(AF8,IFERROR(LEFT($W8,SEARCH(" (",$W8)-1),$W8),"")</f>
        <v>0</v>
      </c>
      <c r="BM8" s="495">
        <f t="shared" si="3"/>
        <v>0</v>
      </c>
      <c r="BN8" s="495">
        <f t="shared" si="3"/>
        <v>0</v>
      </c>
      <c r="BO8" s="495">
        <f t="shared" si="3"/>
        <v>0</v>
      </c>
      <c r="BP8" s="495">
        <f t="shared" si="3"/>
        <v>0</v>
      </c>
      <c r="BQ8" s="495">
        <f t="shared" si="3"/>
        <v>0</v>
      </c>
      <c r="BR8" s="495">
        <f t="shared" si="3"/>
        <v>0</v>
      </c>
      <c r="BS8" s="495">
        <f t="shared" si="3"/>
        <v>0</v>
      </c>
      <c r="BT8" s="495">
        <f t="shared" si="3"/>
        <v>0</v>
      </c>
      <c r="BU8" s="495">
        <f t="shared" si="3"/>
        <v>0</v>
      </c>
      <c r="BV8" s="495">
        <f t="shared" si="3"/>
        <v>0</v>
      </c>
      <c r="BW8" s="495" t="str">
        <f t="shared" si="3"/>
        <v/>
      </c>
      <c r="BX8" s="495" t="str">
        <f t="shared" si="3"/>
        <v/>
      </c>
      <c r="BY8" s="495" t="str">
        <f t="shared" si="3"/>
        <v/>
      </c>
      <c r="BZ8" s="495" t="str">
        <f t="shared" si="3"/>
        <v/>
      </c>
      <c r="CA8" s="759" t="str">
        <f t="shared" si="3"/>
        <v/>
      </c>
    </row>
    <row r="9" spans="1:79" s="121" customFormat="1" ht="19.899999999999999" customHeight="1" x14ac:dyDescent="0.25">
      <c r="A9" s="9" t="s">
        <v>1401</v>
      </c>
      <c r="B9" s="7"/>
      <c r="C9" s="2" t="s">
        <v>1402</v>
      </c>
      <c r="D9" s="19"/>
      <c r="E9" s="18"/>
      <c r="F9" s="19"/>
      <c r="G9" s="19"/>
      <c r="H9" s="4"/>
      <c r="I9" s="15"/>
      <c r="J9" s="47" t="s">
        <v>86</v>
      </c>
      <c r="K9" s="1384"/>
      <c r="L9" s="1386"/>
      <c r="M9" s="1384"/>
      <c r="N9" s="1385"/>
      <c r="O9" s="1386"/>
      <c r="P9" s="1384"/>
      <c r="Q9" s="1385"/>
      <c r="R9" s="1386"/>
      <c r="S9" s="269"/>
      <c r="T9" s="269"/>
      <c r="U9" s="49"/>
      <c r="V9" s="1393" t="s">
        <v>86</v>
      </c>
      <c r="W9" s="1394"/>
      <c r="X9" s="56"/>
      <c r="Y9" s="56"/>
      <c r="Z9" s="57"/>
      <c r="AA9" s="68"/>
      <c r="AB9" s="57"/>
      <c r="AC9" s="58" t="s">
        <v>1376</v>
      </c>
      <c r="AD9" s="56"/>
      <c r="AE9" s="65"/>
      <c r="AF9" s="488">
        <v>-1</v>
      </c>
      <c r="AG9" s="487">
        <v>-1</v>
      </c>
      <c r="AH9" s="487">
        <v>-1</v>
      </c>
      <c r="AI9" s="487">
        <v>-1</v>
      </c>
      <c r="AJ9" s="487">
        <v>-1</v>
      </c>
      <c r="AK9" s="487">
        <v>-1</v>
      </c>
      <c r="AL9" s="487">
        <v>-1</v>
      </c>
      <c r="AM9" s="487">
        <v>-1</v>
      </c>
      <c r="AN9" s="487">
        <v>-1</v>
      </c>
      <c r="AO9" s="487">
        <v>-1</v>
      </c>
      <c r="AP9" s="487">
        <v>-1</v>
      </c>
      <c r="AQ9" s="487">
        <v>0</v>
      </c>
      <c r="AR9" s="487">
        <v>0</v>
      </c>
      <c r="AS9" s="487">
        <v>0</v>
      </c>
      <c r="AT9" s="487">
        <v>0</v>
      </c>
      <c r="AU9" s="493">
        <v>0</v>
      </c>
      <c r="AV9" s="488" t="str">
        <f t="shared" si="4"/>
        <v>tbd</v>
      </c>
      <c r="AW9" s="487" t="str">
        <f t="shared" si="2"/>
        <v>tbd</v>
      </c>
      <c r="AX9" s="487" t="str">
        <f t="shared" si="2"/>
        <v>tbd</v>
      </c>
      <c r="AY9" s="487" t="str">
        <f t="shared" si="2"/>
        <v>tbd</v>
      </c>
      <c r="AZ9" s="487" t="str">
        <f t="shared" si="2"/>
        <v>tbd</v>
      </c>
      <c r="BA9" s="487" t="str">
        <f t="shared" si="2"/>
        <v>tbd</v>
      </c>
      <c r="BB9" s="487" t="str">
        <f t="shared" si="2"/>
        <v>tbd</v>
      </c>
      <c r="BC9" s="487" t="str">
        <f t="shared" si="2"/>
        <v>tbd</v>
      </c>
      <c r="BD9" s="487" t="str">
        <f t="shared" si="2"/>
        <v>tbd</v>
      </c>
      <c r="BE9" s="487" t="str">
        <f t="shared" si="2"/>
        <v>tbd</v>
      </c>
      <c r="BF9" s="487" t="str">
        <f t="shared" si="2"/>
        <v>tbd</v>
      </c>
      <c r="BG9" s="487" t="str">
        <f t="shared" si="2"/>
        <v/>
      </c>
      <c r="BH9" s="487" t="str">
        <f t="shared" si="2"/>
        <v/>
      </c>
      <c r="BI9" s="487" t="str">
        <f t="shared" si="2"/>
        <v/>
      </c>
      <c r="BJ9" s="487" t="str">
        <f t="shared" si="2"/>
        <v/>
      </c>
      <c r="BK9" s="489" t="str">
        <f t="shared" si="2"/>
        <v/>
      </c>
      <c r="BL9" s="488">
        <f t="shared" si="5"/>
        <v>0</v>
      </c>
      <c r="BM9" s="495">
        <f t="shared" si="3"/>
        <v>0</v>
      </c>
      <c r="BN9" s="495">
        <f t="shared" si="3"/>
        <v>0</v>
      </c>
      <c r="BO9" s="495">
        <f t="shared" si="3"/>
        <v>0</v>
      </c>
      <c r="BP9" s="495">
        <f t="shared" si="3"/>
        <v>0</v>
      </c>
      <c r="BQ9" s="495">
        <f t="shared" si="3"/>
        <v>0</v>
      </c>
      <c r="BR9" s="495">
        <f t="shared" si="3"/>
        <v>0</v>
      </c>
      <c r="BS9" s="495">
        <f t="shared" si="3"/>
        <v>0</v>
      </c>
      <c r="BT9" s="495">
        <f t="shared" si="3"/>
        <v>0</v>
      </c>
      <c r="BU9" s="495">
        <f t="shared" si="3"/>
        <v>0</v>
      </c>
      <c r="BV9" s="495">
        <f t="shared" si="3"/>
        <v>0</v>
      </c>
      <c r="BW9" s="495" t="str">
        <f t="shared" si="3"/>
        <v/>
      </c>
      <c r="BX9" s="495" t="str">
        <f t="shared" si="3"/>
        <v/>
      </c>
      <c r="BY9" s="495" t="str">
        <f t="shared" si="3"/>
        <v/>
      </c>
      <c r="BZ9" s="495" t="str">
        <f t="shared" si="3"/>
        <v/>
      </c>
      <c r="CA9" s="759" t="str">
        <f t="shared" si="3"/>
        <v/>
      </c>
    </row>
    <row r="10" spans="1:79" s="121" customFormat="1" ht="19.899999999999999" customHeight="1" x14ac:dyDescent="0.25">
      <c r="A10" s="9" t="s">
        <v>1403</v>
      </c>
      <c r="B10" s="7"/>
      <c r="C10" s="2" t="s">
        <v>1404</v>
      </c>
      <c r="D10" s="19"/>
      <c r="E10" s="18"/>
      <c r="F10" s="19"/>
      <c r="G10" s="19"/>
      <c r="H10" s="4"/>
      <c r="I10" s="15"/>
      <c r="J10" s="47" t="s">
        <v>86</v>
      </c>
      <c r="K10" s="1384"/>
      <c r="L10" s="1386"/>
      <c r="M10" s="1384"/>
      <c r="N10" s="1385"/>
      <c r="O10" s="1386"/>
      <c r="P10" s="1384"/>
      <c r="Q10" s="1385"/>
      <c r="R10" s="1386"/>
      <c r="S10" s="269"/>
      <c r="T10" s="269"/>
      <c r="U10" s="49"/>
      <c r="V10" s="1393" t="s">
        <v>86</v>
      </c>
      <c r="W10" s="1394"/>
      <c r="X10" s="56"/>
      <c r="Y10" s="56"/>
      <c r="Z10" s="57"/>
      <c r="AA10" s="68"/>
      <c r="AB10" s="57"/>
      <c r="AC10" s="58" t="s">
        <v>1376</v>
      </c>
      <c r="AD10" s="56"/>
      <c r="AE10" s="65"/>
      <c r="AF10" s="488">
        <v>-1</v>
      </c>
      <c r="AG10" s="487">
        <v>-1</v>
      </c>
      <c r="AH10" s="487">
        <v>-1</v>
      </c>
      <c r="AI10" s="487">
        <v>-1</v>
      </c>
      <c r="AJ10" s="487">
        <v>-1</v>
      </c>
      <c r="AK10" s="487">
        <v>-1</v>
      </c>
      <c r="AL10" s="487">
        <v>-1</v>
      </c>
      <c r="AM10" s="487">
        <v>-1</v>
      </c>
      <c r="AN10" s="487">
        <v>-1</v>
      </c>
      <c r="AO10" s="487">
        <v>-1</v>
      </c>
      <c r="AP10" s="487">
        <v>-1</v>
      </c>
      <c r="AQ10" s="487">
        <v>0</v>
      </c>
      <c r="AR10" s="487">
        <v>0</v>
      </c>
      <c r="AS10" s="487">
        <v>0</v>
      </c>
      <c r="AT10" s="487">
        <v>0</v>
      </c>
      <c r="AU10" s="493">
        <v>0</v>
      </c>
      <c r="AV10" s="488" t="str">
        <f t="shared" si="4"/>
        <v>tbd</v>
      </c>
      <c r="AW10" s="487" t="str">
        <f t="shared" si="2"/>
        <v>tbd</v>
      </c>
      <c r="AX10" s="487" t="str">
        <f t="shared" si="2"/>
        <v>tbd</v>
      </c>
      <c r="AY10" s="487" t="str">
        <f t="shared" si="2"/>
        <v>tbd</v>
      </c>
      <c r="AZ10" s="487" t="str">
        <f t="shared" si="2"/>
        <v>tbd</v>
      </c>
      <c r="BA10" s="487" t="str">
        <f t="shared" si="2"/>
        <v>tbd</v>
      </c>
      <c r="BB10" s="487" t="str">
        <f t="shared" si="2"/>
        <v>tbd</v>
      </c>
      <c r="BC10" s="487" t="str">
        <f t="shared" si="2"/>
        <v>tbd</v>
      </c>
      <c r="BD10" s="487" t="str">
        <f t="shared" si="2"/>
        <v>tbd</v>
      </c>
      <c r="BE10" s="487" t="str">
        <f t="shared" si="2"/>
        <v>tbd</v>
      </c>
      <c r="BF10" s="487" t="str">
        <f t="shared" si="2"/>
        <v>tbd</v>
      </c>
      <c r="BG10" s="487" t="str">
        <f t="shared" si="2"/>
        <v/>
      </c>
      <c r="BH10" s="487" t="str">
        <f t="shared" si="2"/>
        <v/>
      </c>
      <c r="BI10" s="487" t="str">
        <f t="shared" si="2"/>
        <v/>
      </c>
      <c r="BJ10" s="487" t="str">
        <f t="shared" si="2"/>
        <v/>
      </c>
      <c r="BK10" s="489" t="str">
        <f t="shared" si="2"/>
        <v/>
      </c>
      <c r="BL10" s="488">
        <f t="shared" si="5"/>
        <v>0</v>
      </c>
      <c r="BM10" s="495">
        <f t="shared" si="3"/>
        <v>0</v>
      </c>
      <c r="BN10" s="495">
        <f t="shared" si="3"/>
        <v>0</v>
      </c>
      <c r="BO10" s="495">
        <f t="shared" si="3"/>
        <v>0</v>
      </c>
      <c r="BP10" s="495">
        <f t="shared" si="3"/>
        <v>0</v>
      </c>
      <c r="BQ10" s="495">
        <f t="shared" si="3"/>
        <v>0</v>
      </c>
      <c r="BR10" s="495">
        <f t="shared" si="3"/>
        <v>0</v>
      </c>
      <c r="BS10" s="495">
        <f t="shared" si="3"/>
        <v>0</v>
      </c>
      <c r="BT10" s="495">
        <f t="shared" si="3"/>
        <v>0</v>
      </c>
      <c r="BU10" s="495">
        <f t="shared" si="3"/>
        <v>0</v>
      </c>
      <c r="BV10" s="495">
        <f t="shared" si="3"/>
        <v>0</v>
      </c>
      <c r="BW10" s="495" t="str">
        <f t="shared" si="3"/>
        <v/>
      </c>
      <c r="BX10" s="495" t="str">
        <f t="shared" si="3"/>
        <v/>
      </c>
      <c r="BY10" s="495" t="str">
        <f t="shared" si="3"/>
        <v/>
      </c>
      <c r="BZ10" s="495" t="str">
        <f t="shared" si="3"/>
        <v/>
      </c>
      <c r="CA10" s="759" t="str">
        <f t="shared" si="3"/>
        <v/>
      </c>
    </row>
    <row r="11" spans="1:79" s="121" customFormat="1" ht="19.899999999999999" customHeight="1" x14ac:dyDescent="0.25">
      <c r="A11" s="9" t="s">
        <v>1405</v>
      </c>
      <c r="B11" s="7"/>
      <c r="C11" s="2" t="s">
        <v>1406</v>
      </c>
      <c r="D11" s="19"/>
      <c r="E11" s="18"/>
      <c r="F11" s="19"/>
      <c r="G11" s="19"/>
      <c r="H11" s="4"/>
      <c r="I11" s="15"/>
      <c r="J11" s="47" t="s">
        <v>86</v>
      </c>
      <c r="K11" s="1384"/>
      <c r="L11" s="1386"/>
      <c r="M11" s="1384"/>
      <c r="N11" s="1385"/>
      <c r="O11" s="1386"/>
      <c r="P11" s="1384"/>
      <c r="Q11" s="1385"/>
      <c r="R11" s="1386"/>
      <c r="S11" s="269"/>
      <c r="T11" s="269"/>
      <c r="U11" s="49"/>
      <c r="V11" s="1393" t="s">
        <v>86</v>
      </c>
      <c r="W11" s="1394"/>
      <c r="X11" s="56"/>
      <c r="Y11" s="56"/>
      <c r="Z11" s="57"/>
      <c r="AA11" s="68"/>
      <c r="AB11" s="57"/>
      <c r="AC11" s="58" t="s">
        <v>1376</v>
      </c>
      <c r="AD11" s="56"/>
      <c r="AE11" s="65"/>
      <c r="AF11" s="488">
        <v>-1</v>
      </c>
      <c r="AG11" s="487">
        <v>-1</v>
      </c>
      <c r="AH11" s="487">
        <v>-1</v>
      </c>
      <c r="AI11" s="487">
        <v>-1</v>
      </c>
      <c r="AJ11" s="487">
        <v>-1</v>
      </c>
      <c r="AK11" s="487">
        <v>-1</v>
      </c>
      <c r="AL11" s="487">
        <v>-1</v>
      </c>
      <c r="AM11" s="487">
        <v>-1</v>
      </c>
      <c r="AN11" s="487">
        <v>-1</v>
      </c>
      <c r="AO11" s="487">
        <v>-1</v>
      </c>
      <c r="AP11" s="487">
        <v>-1</v>
      </c>
      <c r="AQ11" s="487">
        <v>0</v>
      </c>
      <c r="AR11" s="487">
        <v>0</v>
      </c>
      <c r="AS11" s="487">
        <v>0</v>
      </c>
      <c r="AT11" s="487">
        <v>0</v>
      </c>
      <c r="AU11" s="493">
        <v>0</v>
      </c>
      <c r="AV11" s="488" t="str">
        <f t="shared" si="4"/>
        <v>tbd</v>
      </c>
      <c r="AW11" s="487" t="str">
        <f t="shared" si="2"/>
        <v>tbd</v>
      </c>
      <c r="AX11" s="487" t="str">
        <f t="shared" si="2"/>
        <v>tbd</v>
      </c>
      <c r="AY11" s="487" t="str">
        <f t="shared" si="2"/>
        <v>tbd</v>
      </c>
      <c r="AZ11" s="487" t="str">
        <f t="shared" si="2"/>
        <v>tbd</v>
      </c>
      <c r="BA11" s="487" t="str">
        <f t="shared" si="2"/>
        <v>tbd</v>
      </c>
      <c r="BB11" s="487" t="str">
        <f t="shared" si="2"/>
        <v>tbd</v>
      </c>
      <c r="BC11" s="487" t="str">
        <f t="shared" si="2"/>
        <v>tbd</v>
      </c>
      <c r="BD11" s="487" t="str">
        <f t="shared" si="2"/>
        <v>tbd</v>
      </c>
      <c r="BE11" s="487" t="str">
        <f t="shared" si="2"/>
        <v>tbd</v>
      </c>
      <c r="BF11" s="487" t="str">
        <f t="shared" si="2"/>
        <v>tbd</v>
      </c>
      <c r="BG11" s="487" t="str">
        <f t="shared" si="2"/>
        <v/>
      </c>
      <c r="BH11" s="487" t="str">
        <f t="shared" si="2"/>
        <v/>
      </c>
      <c r="BI11" s="487" t="str">
        <f t="shared" si="2"/>
        <v/>
      </c>
      <c r="BJ11" s="487" t="str">
        <f t="shared" si="2"/>
        <v/>
      </c>
      <c r="BK11" s="489" t="str">
        <f t="shared" si="2"/>
        <v/>
      </c>
      <c r="BL11" s="488">
        <f t="shared" si="5"/>
        <v>0</v>
      </c>
      <c r="BM11" s="495">
        <f t="shared" si="3"/>
        <v>0</v>
      </c>
      <c r="BN11" s="495">
        <f t="shared" si="3"/>
        <v>0</v>
      </c>
      <c r="BO11" s="495">
        <f t="shared" si="3"/>
        <v>0</v>
      </c>
      <c r="BP11" s="495">
        <f t="shared" si="3"/>
        <v>0</v>
      </c>
      <c r="BQ11" s="495">
        <f t="shared" si="3"/>
        <v>0</v>
      </c>
      <c r="BR11" s="495">
        <f t="shared" si="3"/>
        <v>0</v>
      </c>
      <c r="BS11" s="495">
        <f t="shared" si="3"/>
        <v>0</v>
      </c>
      <c r="BT11" s="495">
        <f t="shared" si="3"/>
        <v>0</v>
      </c>
      <c r="BU11" s="495">
        <f t="shared" si="3"/>
        <v>0</v>
      </c>
      <c r="BV11" s="495">
        <f t="shared" si="3"/>
        <v>0</v>
      </c>
      <c r="BW11" s="495" t="str">
        <f t="shared" si="3"/>
        <v/>
      </c>
      <c r="BX11" s="495" t="str">
        <f t="shared" si="3"/>
        <v/>
      </c>
      <c r="BY11" s="495" t="str">
        <f t="shared" si="3"/>
        <v/>
      </c>
      <c r="BZ11" s="495" t="str">
        <f t="shared" si="3"/>
        <v/>
      </c>
      <c r="CA11" s="759" t="str">
        <f t="shared" si="3"/>
        <v/>
      </c>
    </row>
    <row r="12" spans="1:79" s="121" customFormat="1" ht="19.899999999999999" customHeight="1" x14ac:dyDescent="0.25">
      <c r="A12" s="9" t="s">
        <v>1407</v>
      </c>
      <c r="B12" s="7"/>
      <c r="C12" s="2" t="s">
        <v>1408</v>
      </c>
      <c r="D12" s="19"/>
      <c r="E12" s="18"/>
      <c r="F12" s="19"/>
      <c r="G12" s="19"/>
      <c r="H12" s="4"/>
      <c r="I12" s="15"/>
      <c r="J12" s="47" t="s">
        <v>86</v>
      </c>
      <c r="K12" s="1384"/>
      <c r="L12" s="1386"/>
      <c r="M12" s="1384"/>
      <c r="N12" s="1385"/>
      <c r="O12" s="1386"/>
      <c r="P12" s="1384"/>
      <c r="Q12" s="1385"/>
      <c r="R12" s="1386"/>
      <c r="S12" s="269"/>
      <c r="T12" s="269"/>
      <c r="U12" s="49"/>
      <c r="V12" s="1393" t="s">
        <v>86</v>
      </c>
      <c r="W12" s="1394"/>
      <c r="X12" s="56"/>
      <c r="Y12" s="56"/>
      <c r="Z12" s="57"/>
      <c r="AA12" s="68"/>
      <c r="AB12" s="57"/>
      <c r="AC12" s="58" t="s">
        <v>1376</v>
      </c>
      <c r="AD12" s="56"/>
      <c r="AE12" s="65"/>
      <c r="AF12" s="488">
        <v>-1</v>
      </c>
      <c r="AG12" s="487">
        <v>-1</v>
      </c>
      <c r="AH12" s="487">
        <v>-1</v>
      </c>
      <c r="AI12" s="487">
        <v>-1</v>
      </c>
      <c r="AJ12" s="487">
        <v>-1</v>
      </c>
      <c r="AK12" s="487">
        <v>-1</v>
      </c>
      <c r="AL12" s="487">
        <v>-1</v>
      </c>
      <c r="AM12" s="487">
        <v>-1</v>
      </c>
      <c r="AN12" s="487">
        <v>-1</v>
      </c>
      <c r="AO12" s="487">
        <v>-1</v>
      </c>
      <c r="AP12" s="487">
        <v>-1</v>
      </c>
      <c r="AQ12" s="487">
        <v>0</v>
      </c>
      <c r="AR12" s="487">
        <v>0</v>
      </c>
      <c r="AS12" s="487">
        <v>0</v>
      </c>
      <c r="AT12" s="487">
        <v>0</v>
      </c>
      <c r="AU12" s="493">
        <v>0</v>
      </c>
      <c r="AV12" s="488" t="str">
        <f t="shared" si="4"/>
        <v>tbd</v>
      </c>
      <c r="AW12" s="487" t="str">
        <f t="shared" si="2"/>
        <v>tbd</v>
      </c>
      <c r="AX12" s="487" t="str">
        <f t="shared" si="2"/>
        <v>tbd</v>
      </c>
      <c r="AY12" s="487" t="str">
        <f t="shared" si="2"/>
        <v>tbd</v>
      </c>
      <c r="AZ12" s="487" t="str">
        <f t="shared" si="2"/>
        <v>tbd</v>
      </c>
      <c r="BA12" s="487" t="str">
        <f t="shared" si="2"/>
        <v>tbd</v>
      </c>
      <c r="BB12" s="487" t="str">
        <f t="shared" si="2"/>
        <v>tbd</v>
      </c>
      <c r="BC12" s="487" t="str">
        <f t="shared" si="2"/>
        <v>tbd</v>
      </c>
      <c r="BD12" s="487" t="str">
        <f t="shared" si="2"/>
        <v>tbd</v>
      </c>
      <c r="BE12" s="487" t="str">
        <f t="shared" si="2"/>
        <v>tbd</v>
      </c>
      <c r="BF12" s="487" t="str">
        <f t="shared" si="2"/>
        <v>tbd</v>
      </c>
      <c r="BG12" s="487" t="str">
        <f t="shared" si="2"/>
        <v/>
      </c>
      <c r="BH12" s="487" t="str">
        <f t="shared" si="2"/>
        <v/>
      </c>
      <c r="BI12" s="487" t="str">
        <f t="shared" si="2"/>
        <v/>
      </c>
      <c r="BJ12" s="487" t="str">
        <f t="shared" si="2"/>
        <v/>
      </c>
      <c r="BK12" s="489" t="str">
        <f t="shared" si="2"/>
        <v/>
      </c>
      <c r="BL12" s="488">
        <f t="shared" si="5"/>
        <v>0</v>
      </c>
      <c r="BM12" s="495">
        <f t="shared" si="3"/>
        <v>0</v>
      </c>
      <c r="BN12" s="495">
        <f t="shared" si="3"/>
        <v>0</v>
      </c>
      <c r="BO12" s="495">
        <f t="shared" si="3"/>
        <v>0</v>
      </c>
      <c r="BP12" s="495">
        <f t="shared" si="3"/>
        <v>0</v>
      </c>
      <c r="BQ12" s="495">
        <f t="shared" si="3"/>
        <v>0</v>
      </c>
      <c r="BR12" s="495">
        <f t="shared" si="3"/>
        <v>0</v>
      </c>
      <c r="BS12" s="495">
        <f t="shared" si="3"/>
        <v>0</v>
      </c>
      <c r="BT12" s="495">
        <f t="shared" si="3"/>
        <v>0</v>
      </c>
      <c r="BU12" s="495">
        <f t="shared" si="3"/>
        <v>0</v>
      </c>
      <c r="BV12" s="495">
        <f t="shared" si="3"/>
        <v>0</v>
      </c>
      <c r="BW12" s="495" t="str">
        <f t="shared" si="3"/>
        <v/>
      </c>
      <c r="BX12" s="495" t="str">
        <f t="shared" si="3"/>
        <v/>
      </c>
      <c r="BY12" s="495" t="str">
        <f t="shared" si="3"/>
        <v/>
      </c>
      <c r="BZ12" s="495" t="str">
        <f t="shared" si="3"/>
        <v/>
      </c>
      <c r="CA12" s="759" t="str">
        <f t="shared" si="3"/>
        <v/>
      </c>
    </row>
    <row r="13" spans="1:79" s="121" customFormat="1" ht="19.899999999999999" customHeight="1" x14ac:dyDescent="0.25">
      <c r="A13" s="9" t="s">
        <v>1409</v>
      </c>
      <c r="B13" s="7"/>
      <c r="C13" s="2" t="s">
        <v>1410</v>
      </c>
      <c r="D13" s="19"/>
      <c r="E13" s="18"/>
      <c r="F13" s="19"/>
      <c r="G13" s="19"/>
      <c r="H13" s="4"/>
      <c r="I13" s="15"/>
      <c r="J13" s="47" t="s">
        <v>86</v>
      </c>
      <c r="K13" s="1384"/>
      <c r="L13" s="1386"/>
      <c r="M13" s="1384"/>
      <c r="N13" s="1385"/>
      <c r="O13" s="1386"/>
      <c r="P13" s="1384"/>
      <c r="Q13" s="1385"/>
      <c r="R13" s="1386"/>
      <c r="S13" s="269"/>
      <c r="T13" s="269"/>
      <c r="U13" s="49"/>
      <c r="V13" s="1393" t="s">
        <v>86</v>
      </c>
      <c r="W13" s="1394"/>
      <c r="X13" s="56"/>
      <c r="Y13" s="56"/>
      <c r="Z13" s="57"/>
      <c r="AA13" s="68"/>
      <c r="AB13" s="57"/>
      <c r="AC13" s="58" t="s">
        <v>1376</v>
      </c>
      <c r="AD13" s="56"/>
      <c r="AE13" s="65"/>
      <c r="AF13" s="488">
        <v>-1</v>
      </c>
      <c r="AG13" s="487">
        <v>-1</v>
      </c>
      <c r="AH13" s="487">
        <v>-1</v>
      </c>
      <c r="AI13" s="487">
        <v>-1</v>
      </c>
      <c r="AJ13" s="487">
        <v>-1</v>
      </c>
      <c r="AK13" s="487">
        <v>-1</v>
      </c>
      <c r="AL13" s="487">
        <v>-1</v>
      </c>
      <c r="AM13" s="487">
        <v>-1</v>
      </c>
      <c r="AN13" s="487">
        <v>-1</v>
      </c>
      <c r="AO13" s="487">
        <v>-1</v>
      </c>
      <c r="AP13" s="487">
        <v>-1</v>
      </c>
      <c r="AQ13" s="487">
        <v>0</v>
      </c>
      <c r="AR13" s="487">
        <v>0</v>
      </c>
      <c r="AS13" s="487">
        <v>0</v>
      </c>
      <c r="AT13" s="487">
        <v>0</v>
      </c>
      <c r="AU13" s="493">
        <v>0</v>
      </c>
      <c r="AV13" s="488" t="str">
        <f t="shared" si="4"/>
        <v>tbd</v>
      </c>
      <c r="AW13" s="487" t="str">
        <f t="shared" si="2"/>
        <v>tbd</v>
      </c>
      <c r="AX13" s="487" t="str">
        <f t="shared" si="2"/>
        <v>tbd</v>
      </c>
      <c r="AY13" s="487" t="str">
        <f t="shared" si="2"/>
        <v>tbd</v>
      </c>
      <c r="AZ13" s="487" t="str">
        <f t="shared" si="2"/>
        <v>tbd</v>
      </c>
      <c r="BA13" s="487" t="str">
        <f t="shared" si="2"/>
        <v>tbd</v>
      </c>
      <c r="BB13" s="487" t="str">
        <f t="shared" si="2"/>
        <v>tbd</v>
      </c>
      <c r="BC13" s="487" t="str">
        <f t="shared" si="2"/>
        <v>tbd</v>
      </c>
      <c r="BD13" s="487" t="str">
        <f t="shared" si="2"/>
        <v>tbd</v>
      </c>
      <c r="BE13" s="487" t="str">
        <f t="shared" si="2"/>
        <v>tbd</v>
      </c>
      <c r="BF13" s="487" t="str">
        <f t="shared" si="2"/>
        <v>tbd</v>
      </c>
      <c r="BG13" s="487" t="str">
        <f t="shared" si="2"/>
        <v/>
      </c>
      <c r="BH13" s="487" t="str">
        <f t="shared" si="2"/>
        <v/>
      </c>
      <c r="BI13" s="487" t="str">
        <f t="shared" si="2"/>
        <v/>
      </c>
      <c r="BJ13" s="487" t="str">
        <f t="shared" si="2"/>
        <v/>
      </c>
      <c r="BK13" s="489" t="str">
        <f t="shared" si="2"/>
        <v/>
      </c>
      <c r="BL13" s="488">
        <f t="shared" si="5"/>
        <v>0</v>
      </c>
      <c r="BM13" s="495">
        <f t="shared" si="3"/>
        <v>0</v>
      </c>
      <c r="BN13" s="495">
        <f t="shared" si="3"/>
        <v>0</v>
      </c>
      <c r="BO13" s="495">
        <f t="shared" si="3"/>
        <v>0</v>
      </c>
      <c r="BP13" s="495">
        <f t="shared" si="3"/>
        <v>0</v>
      </c>
      <c r="BQ13" s="495">
        <f t="shared" si="3"/>
        <v>0</v>
      </c>
      <c r="BR13" s="495">
        <f t="shared" si="3"/>
        <v>0</v>
      </c>
      <c r="BS13" s="495">
        <f t="shared" si="3"/>
        <v>0</v>
      </c>
      <c r="BT13" s="495">
        <f t="shared" si="3"/>
        <v>0</v>
      </c>
      <c r="BU13" s="495">
        <f t="shared" si="3"/>
        <v>0</v>
      </c>
      <c r="BV13" s="495">
        <f t="shared" si="3"/>
        <v>0</v>
      </c>
      <c r="BW13" s="495" t="str">
        <f t="shared" si="3"/>
        <v/>
      </c>
      <c r="BX13" s="495" t="str">
        <f t="shared" si="3"/>
        <v/>
      </c>
      <c r="BY13" s="495" t="str">
        <f t="shared" si="3"/>
        <v/>
      </c>
      <c r="BZ13" s="495" t="str">
        <f t="shared" si="3"/>
        <v/>
      </c>
      <c r="CA13" s="759" t="str">
        <f t="shared" si="3"/>
        <v/>
      </c>
    </row>
    <row r="14" spans="1:79" s="121" customFormat="1" ht="19.899999999999999" customHeight="1" x14ac:dyDescent="0.25">
      <c r="A14" s="9" t="s">
        <v>1684</v>
      </c>
      <c r="B14" s="7"/>
      <c r="C14" s="2" t="s">
        <v>1685</v>
      </c>
      <c r="D14" s="19"/>
      <c r="E14" s="18"/>
      <c r="F14" s="19"/>
      <c r="G14" s="19"/>
      <c r="H14" s="4"/>
      <c r="I14" s="15"/>
      <c r="J14" s="47" t="s">
        <v>86</v>
      </c>
      <c r="K14" s="1384"/>
      <c r="L14" s="1386"/>
      <c r="M14" s="1384"/>
      <c r="N14" s="1385"/>
      <c r="O14" s="1386"/>
      <c r="P14" s="1384"/>
      <c r="Q14" s="1385"/>
      <c r="R14" s="1386"/>
      <c r="S14" s="269"/>
      <c r="T14" s="269"/>
      <c r="U14" s="49"/>
      <c r="V14" s="1393" t="s">
        <v>86</v>
      </c>
      <c r="W14" s="1394"/>
      <c r="X14" s="56"/>
      <c r="Y14" s="56"/>
      <c r="Z14" s="57"/>
      <c r="AA14" s="68"/>
      <c r="AB14" s="57"/>
      <c r="AC14" s="58" t="s">
        <v>1376</v>
      </c>
      <c r="AD14" s="56"/>
      <c r="AE14" s="65"/>
      <c r="AF14" s="488">
        <v>-1</v>
      </c>
      <c r="AG14" s="487">
        <v>-1</v>
      </c>
      <c r="AH14" s="487">
        <v>-1</v>
      </c>
      <c r="AI14" s="487">
        <v>-1</v>
      </c>
      <c r="AJ14" s="487">
        <v>-1</v>
      </c>
      <c r="AK14" s="487">
        <v>-1</v>
      </c>
      <c r="AL14" s="487">
        <v>-1</v>
      </c>
      <c r="AM14" s="487">
        <v>-1</v>
      </c>
      <c r="AN14" s="487">
        <v>-1</v>
      </c>
      <c r="AO14" s="487">
        <v>-1</v>
      </c>
      <c r="AP14" s="487">
        <v>-1</v>
      </c>
      <c r="AQ14" s="487">
        <v>0</v>
      </c>
      <c r="AR14" s="487">
        <v>0</v>
      </c>
      <c r="AS14" s="487">
        <v>0</v>
      </c>
      <c r="AT14" s="487">
        <v>0</v>
      </c>
      <c r="AU14" s="493">
        <v>0</v>
      </c>
      <c r="AV14" s="488" t="str">
        <f t="shared" si="4"/>
        <v>tbd</v>
      </c>
      <c r="AW14" s="487" t="str">
        <f t="shared" si="2"/>
        <v>tbd</v>
      </c>
      <c r="AX14" s="487" t="str">
        <f t="shared" si="2"/>
        <v>tbd</v>
      </c>
      <c r="AY14" s="487" t="str">
        <f t="shared" si="2"/>
        <v>tbd</v>
      </c>
      <c r="AZ14" s="487" t="str">
        <f t="shared" si="2"/>
        <v>tbd</v>
      </c>
      <c r="BA14" s="487" t="str">
        <f t="shared" si="2"/>
        <v>tbd</v>
      </c>
      <c r="BB14" s="487" t="str">
        <f t="shared" si="2"/>
        <v>tbd</v>
      </c>
      <c r="BC14" s="487" t="str">
        <f t="shared" si="2"/>
        <v>tbd</v>
      </c>
      <c r="BD14" s="487" t="str">
        <f t="shared" si="2"/>
        <v>tbd</v>
      </c>
      <c r="BE14" s="487" t="str">
        <f t="shared" si="2"/>
        <v>tbd</v>
      </c>
      <c r="BF14" s="487" t="str">
        <f t="shared" si="2"/>
        <v>tbd</v>
      </c>
      <c r="BG14" s="487" t="str">
        <f t="shared" si="2"/>
        <v/>
      </c>
      <c r="BH14" s="487" t="str">
        <f t="shared" si="2"/>
        <v/>
      </c>
      <c r="BI14" s="487" t="str">
        <f t="shared" si="2"/>
        <v/>
      </c>
      <c r="BJ14" s="487" t="str">
        <f t="shared" si="2"/>
        <v/>
      </c>
      <c r="BK14" s="489" t="str">
        <f t="shared" si="2"/>
        <v/>
      </c>
      <c r="BL14" s="488">
        <f t="shared" si="5"/>
        <v>0</v>
      </c>
      <c r="BM14" s="495">
        <f t="shared" si="3"/>
        <v>0</v>
      </c>
      <c r="BN14" s="495">
        <f t="shared" si="3"/>
        <v>0</v>
      </c>
      <c r="BO14" s="495">
        <f t="shared" si="3"/>
        <v>0</v>
      </c>
      <c r="BP14" s="495">
        <f t="shared" si="3"/>
        <v>0</v>
      </c>
      <c r="BQ14" s="495">
        <f t="shared" si="3"/>
        <v>0</v>
      </c>
      <c r="BR14" s="495">
        <f t="shared" si="3"/>
        <v>0</v>
      </c>
      <c r="BS14" s="495">
        <f t="shared" si="3"/>
        <v>0</v>
      </c>
      <c r="BT14" s="495">
        <f t="shared" si="3"/>
        <v>0</v>
      </c>
      <c r="BU14" s="495">
        <f t="shared" si="3"/>
        <v>0</v>
      </c>
      <c r="BV14" s="495">
        <f t="shared" si="3"/>
        <v>0</v>
      </c>
      <c r="BW14" s="495" t="str">
        <f t="shared" si="3"/>
        <v/>
      </c>
      <c r="BX14" s="495" t="str">
        <f t="shared" si="3"/>
        <v/>
      </c>
      <c r="BY14" s="495" t="str">
        <f t="shared" si="3"/>
        <v/>
      </c>
      <c r="BZ14" s="495" t="str">
        <f t="shared" si="3"/>
        <v/>
      </c>
      <c r="CA14" s="759" t="str">
        <f t="shared" si="3"/>
        <v/>
      </c>
    </row>
    <row r="15" spans="1:79" s="121" customFormat="1" ht="19.899999999999999" customHeight="1" x14ac:dyDescent="0.25">
      <c r="A15" s="9" t="s">
        <v>1686</v>
      </c>
      <c r="B15" s="7"/>
      <c r="C15" s="2" t="s">
        <v>1687</v>
      </c>
      <c r="D15" s="19"/>
      <c r="E15" s="18"/>
      <c r="F15" s="19"/>
      <c r="G15" s="19"/>
      <c r="H15" s="4"/>
      <c r="I15" s="15"/>
      <c r="J15" s="47" t="s">
        <v>86</v>
      </c>
      <c r="K15" s="1384"/>
      <c r="L15" s="1386"/>
      <c r="M15" s="1384"/>
      <c r="N15" s="1385"/>
      <c r="O15" s="1386"/>
      <c r="P15" s="1384"/>
      <c r="Q15" s="1385"/>
      <c r="R15" s="1386"/>
      <c r="S15" s="269"/>
      <c r="T15" s="269"/>
      <c r="U15" s="49"/>
      <c r="V15" s="1393" t="s">
        <v>86</v>
      </c>
      <c r="W15" s="1394"/>
      <c r="X15" s="56"/>
      <c r="Y15" s="56"/>
      <c r="Z15" s="57"/>
      <c r="AA15" s="68"/>
      <c r="AB15" s="57"/>
      <c r="AC15" s="58" t="s">
        <v>1376</v>
      </c>
      <c r="AD15" s="56"/>
      <c r="AE15" s="65"/>
      <c r="AF15" s="488">
        <v>-1</v>
      </c>
      <c r="AG15" s="487">
        <v>-1</v>
      </c>
      <c r="AH15" s="487">
        <v>-1</v>
      </c>
      <c r="AI15" s="487">
        <v>-1</v>
      </c>
      <c r="AJ15" s="487">
        <v>-1</v>
      </c>
      <c r="AK15" s="487">
        <v>-1</v>
      </c>
      <c r="AL15" s="487">
        <v>-1</v>
      </c>
      <c r="AM15" s="487">
        <v>-1</v>
      </c>
      <c r="AN15" s="487">
        <v>-1</v>
      </c>
      <c r="AO15" s="487">
        <v>-1</v>
      </c>
      <c r="AP15" s="487">
        <v>-1</v>
      </c>
      <c r="AQ15" s="487">
        <v>0</v>
      </c>
      <c r="AR15" s="487">
        <v>0</v>
      </c>
      <c r="AS15" s="487">
        <v>0</v>
      </c>
      <c r="AT15" s="487">
        <v>0</v>
      </c>
      <c r="AU15" s="493">
        <v>0</v>
      </c>
      <c r="AV15" s="488" t="str">
        <f t="shared" si="4"/>
        <v>tbd</v>
      </c>
      <c r="AW15" s="487" t="str">
        <f t="shared" si="2"/>
        <v>tbd</v>
      </c>
      <c r="AX15" s="487" t="str">
        <f t="shared" si="2"/>
        <v>tbd</v>
      </c>
      <c r="AY15" s="487" t="str">
        <f t="shared" si="2"/>
        <v>tbd</v>
      </c>
      <c r="AZ15" s="487" t="str">
        <f t="shared" si="2"/>
        <v>tbd</v>
      </c>
      <c r="BA15" s="487" t="str">
        <f t="shared" si="2"/>
        <v>tbd</v>
      </c>
      <c r="BB15" s="487" t="str">
        <f t="shared" si="2"/>
        <v>tbd</v>
      </c>
      <c r="BC15" s="487" t="str">
        <f t="shared" si="2"/>
        <v>tbd</v>
      </c>
      <c r="BD15" s="487" t="str">
        <f t="shared" si="2"/>
        <v>tbd</v>
      </c>
      <c r="BE15" s="487" t="str">
        <f t="shared" si="2"/>
        <v>tbd</v>
      </c>
      <c r="BF15" s="487" t="str">
        <f t="shared" si="2"/>
        <v>tbd</v>
      </c>
      <c r="BG15" s="487" t="str">
        <f t="shared" si="2"/>
        <v/>
      </c>
      <c r="BH15" s="487" t="str">
        <f t="shared" si="2"/>
        <v/>
      </c>
      <c r="BI15" s="487" t="str">
        <f t="shared" si="2"/>
        <v/>
      </c>
      <c r="BJ15" s="487" t="str">
        <f t="shared" si="2"/>
        <v/>
      </c>
      <c r="BK15" s="489" t="str">
        <f t="shared" si="2"/>
        <v/>
      </c>
      <c r="BL15" s="488">
        <f t="shared" si="5"/>
        <v>0</v>
      </c>
      <c r="BM15" s="495">
        <f t="shared" si="3"/>
        <v>0</v>
      </c>
      <c r="BN15" s="495">
        <f t="shared" si="3"/>
        <v>0</v>
      </c>
      <c r="BO15" s="495">
        <f t="shared" si="3"/>
        <v>0</v>
      </c>
      <c r="BP15" s="495">
        <f t="shared" si="3"/>
        <v>0</v>
      </c>
      <c r="BQ15" s="495">
        <f t="shared" si="3"/>
        <v>0</v>
      </c>
      <c r="BR15" s="495">
        <f t="shared" si="3"/>
        <v>0</v>
      </c>
      <c r="BS15" s="495">
        <f t="shared" si="3"/>
        <v>0</v>
      </c>
      <c r="BT15" s="495">
        <f t="shared" si="3"/>
        <v>0</v>
      </c>
      <c r="BU15" s="495">
        <f t="shared" si="3"/>
        <v>0</v>
      </c>
      <c r="BV15" s="495">
        <f t="shared" si="3"/>
        <v>0</v>
      </c>
      <c r="BW15" s="495" t="str">
        <f t="shared" si="3"/>
        <v/>
      </c>
      <c r="BX15" s="495" t="str">
        <f t="shared" si="3"/>
        <v/>
      </c>
      <c r="BY15" s="495" t="str">
        <f t="shared" si="3"/>
        <v/>
      </c>
      <c r="BZ15" s="495" t="str">
        <f t="shared" si="3"/>
        <v/>
      </c>
      <c r="CA15" s="759" t="str">
        <f t="shared" si="3"/>
        <v/>
      </c>
    </row>
    <row r="16" spans="1:79" s="121" customFormat="1" ht="19.899999999999999" customHeight="1" x14ac:dyDescent="0.25">
      <c r="A16" s="9" t="s">
        <v>1688</v>
      </c>
      <c r="B16" s="7"/>
      <c r="C16" s="2" t="s">
        <v>1689</v>
      </c>
      <c r="D16" s="19"/>
      <c r="E16" s="18"/>
      <c r="F16" s="19"/>
      <c r="G16" s="19"/>
      <c r="H16" s="4"/>
      <c r="I16" s="15"/>
      <c r="J16" s="47" t="s">
        <v>86</v>
      </c>
      <c r="K16" s="1384"/>
      <c r="L16" s="1386"/>
      <c r="M16" s="1384"/>
      <c r="N16" s="1385"/>
      <c r="O16" s="1386"/>
      <c r="P16" s="1384"/>
      <c r="Q16" s="1385"/>
      <c r="R16" s="1386"/>
      <c r="S16" s="269"/>
      <c r="T16" s="269"/>
      <c r="U16" s="49"/>
      <c r="V16" s="1393" t="s">
        <v>86</v>
      </c>
      <c r="W16" s="1394"/>
      <c r="X16" s="56"/>
      <c r="Y16" s="56"/>
      <c r="Z16" s="57"/>
      <c r="AA16" s="68"/>
      <c r="AB16" s="57"/>
      <c r="AC16" s="58" t="s">
        <v>1376</v>
      </c>
      <c r="AD16" s="56"/>
      <c r="AE16" s="65"/>
      <c r="AF16" s="488">
        <v>-1</v>
      </c>
      <c r="AG16" s="487">
        <v>-1</v>
      </c>
      <c r="AH16" s="487">
        <v>-1</v>
      </c>
      <c r="AI16" s="487">
        <v>-1</v>
      </c>
      <c r="AJ16" s="487">
        <v>-1</v>
      </c>
      <c r="AK16" s="487">
        <v>-1</v>
      </c>
      <c r="AL16" s="487">
        <v>-1</v>
      </c>
      <c r="AM16" s="487">
        <v>-1</v>
      </c>
      <c r="AN16" s="487">
        <v>-1</v>
      </c>
      <c r="AO16" s="487">
        <v>-1</v>
      </c>
      <c r="AP16" s="487">
        <v>-1</v>
      </c>
      <c r="AQ16" s="487">
        <v>0</v>
      </c>
      <c r="AR16" s="487">
        <v>0</v>
      </c>
      <c r="AS16" s="487">
        <v>0</v>
      </c>
      <c r="AT16" s="487">
        <v>0</v>
      </c>
      <c r="AU16" s="493">
        <v>0</v>
      </c>
      <c r="AV16" s="488" t="str">
        <f t="shared" si="4"/>
        <v>tbd</v>
      </c>
      <c r="AW16" s="487" t="str">
        <f t="shared" si="2"/>
        <v>tbd</v>
      </c>
      <c r="AX16" s="487" t="str">
        <f t="shared" si="2"/>
        <v>tbd</v>
      </c>
      <c r="AY16" s="487" t="str">
        <f t="shared" si="2"/>
        <v>tbd</v>
      </c>
      <c r="AZ16" s="487" t="str">
        <f t="shared" si="2"/>
        <v>tbd</v>
      </c>
      <c r="BA16" s="487" t="str">
        <f t="shared" si="2"/>
        <v>tbd</v>
      </c>
      <c r="BB16" s="487" t="str">
        <f t="shared" si="2"/>
        <v>tbd</v>
      </c>
      <c r="BC16" s="487" t="str">
        <f t="shared" si="2"/>
        <v>tbd</v>
      </c>
      <c r="BD16" s="487" t="str">
        <f t="shared" si="2"/>
        <v>tbd</v>
      </c>
      <c r="BE16" s="487" t="str">
        <f t="shared" si="2"/>
        <v>tbd</v>
      </c>
      <c r="BF16" s="487" t="str">
        <f t="shared" si="2"/>
        <v>tbd</v>
      </c>
      <c r="BG16" s="487" t="str">
        <f t="shared" si="2"/>
        <v/>
      </c>
      <c r="BH16" s="487" t="str">
        <f t="shared" si="2"/>
        <v/>
      </c>
      <c r="BI16" s="487" t="str">
        <f t="shared" si="2"/>
        <v/>
      </c>
      <c r="BJ16" s="487" t="str">
        <f t="shared" si="2"/>
        <v/>
      </c>
      <c r="BK16" s="489" t="str">
        <f t="shared" si="2"/>
        <v/>
      </c>
      <c r="BL16" s="488">
        <f t="shared" si="5"/>
        <v>0</v>
      </c>
      <c r="BM16" s="495">
        <f t="shared" si="3"/>
        <v>0</v>
      </c>
      <c r="BN16" s="495">
        <f t="shared" si="3"/>
        <v>0</v>
      </c>
      <c r="BO16" s="495">
        <f t="shared" si="3"/>
        <v>0</v>
      </c>
      <c r="BP16" s="495">
        <f t="shared" si="3"/>
        <v>0</v>
      </c>
      <c r="BQ16" s="495">
        <f t="shared" si="3"/>
        <v>0</v>
      </c>
      <c r="BR16" s="495">
        <f t="shared" si="3"/>
        <v>0</v>
      </c>
      <c r="BS16" s="495">
        <f t="shared" si="3"/>
        <v>0</v>
      </c>
      <c r="BT16" s="495">
        <f t="shared" si="3"/>
        <v>0</v>
      </c>
      <c r="BU16" s="495">
        <f t="shared" si="3"/>
        <v>0</v>
      </c>
      <c r="BV16" s="495">
        <f t="shared" si="3"/>
        <v>0</v>
      </c>
      <c r="BW16" s="495" t="str">
        <f t="shared" si="3"/>
        <v/>
      </c>
      <c r="BX16" s="495" t="str">
        <f t="shared" si="3"/>
        <v/>
      </c>
      <c r="BY16" s="495" t="str">
        <f t="shared" si="3"/>
        <v/>
      </c>
      <c r="BZ16" s="495" t="str">
        <f t="shared" si="3"/>
        <v/>
      </c>
      <c r="CA16" s="759" t="str">
        <f t="shared" si="3"/>
        <v/>
      </c>
    </row>
    <row r="17" spans="1:79" s="121" customFormat="1" ht="19.899999999999999" customHeight="1" x14ac:dyDescent="0.25">
      <c r="A17" s="9" t="s">
        <v>1690</v>
      </c>
      <c r="B17" s="7"/>
      <c r="C17" s="2" t="s">
        <v>1691</v>
      </c>
      <c r="D17" s="19"/>
      <c r="E17" s="18"/>
      <c r="F17" s="19"/>
      <c r="G17" s="19"/>
      <c r="H17" s="4"/>
      <c r="I17" s="15"/>
      <c r="J17" s="47" t="s">
        <v>86</v>
      </c>
      <c r="K17" s="1384"/>
      <c r="L17" s="1386"/>
      <c r="M17" s="1384"/>
      <c r="N17" s="1385"/>
      <c r="O17" s="1386"/>
      <c r="P17" s="1384"/>
      <c r="Q17" s="1385"/>
      <c r="R17" s="1386"/>
      <c r="S17" s="269"/>
      <c r="T17" s="269"/>
      <c r="U17" s="49"/>
      <c r="V17" s="1393" t="s">
        <v>86</v>
      </c>
      <c r="W17" s="1394"/>
      <c r="X17" s="56"/>
      <c r="Y17" s="56"/>
      <c r="Z17" s="57"/>
      <c r="AA17" s="68"/>
      <c r="AB17" s="57"/>
      <c r="AC17" s="58" t="s">
        <v>1376</v>
      </c>
      <c r="AD17" s="56"/>
      <c r="AE17" s="65"/>
      <c r="AF17" s="488">
        <v>-1</v>
      </c>
      <c r="AG17" s="487">
        <v>-1</v>
      </c>
      <c r="AH17" s="487">
        <v>-1</v>
      </c>
      <c r="AI17" s="487">
        <v>-1</v>
      </c>
      <c r="AJ17" s="487">
        <v>-1</v>
      </c>
      <c r="AK17" s="487">
        <v>-1</v>
      </c>
      <c r="AL17" s="487">
        <v>-1</v>
      </c>
      <c r="AM17" s="487">
        <v>-1</v>
      </c>
      <c r="AN17" s="487">
        <v>-1</v>
      </c>
      <c r="AO17" s="487">
        <v>-1</v>
      </c>
      <c r="AP17" s="487">
        <v>-1</v>
      </c>
      <c r="AQ17" s="487">
        <v>0</v>
      </c>
      <c r="AR17" s="487">
        <v>0</v>
      </c>
      <c r="AS17" s="487">
        <v>0</v>
      </c>
      <c r="AT17" s="487">
        <v>0</v>
      </c>
      <c r="AU17" s="493">
        <v>0</v>
      </c>
      <c r="AV17" s="488" t="str">
        <f t="shared" si="4"/>
        <v>tbd</v>
      </c>
      <c r="AW17" s="487" t="str">
        <f t="shared" si="2"/>
        <v>tbd</v>
      </c>
      <c r="AX17" s="487" t="str">
        <f t="shared" si="2"/>
        <v>tbd</v>
      </c>
      <c r="AY17" s="487" t="str">
        <f t="shared" si="2"/>
        <v>tbd</v>
      </c>
      <c r="AZ17" s="487" t="str">
        <f t="shared" si="2"/>
        <v>tbd</v>
      </c>
      <c r="BA17" s="487" t="str">
        <f t="shared" si="2"/>
        <v>tbd</v>
      </c>
      <c r="BB17" s="487" t="str">
        <f t="shared" si="2"/>
        <v>tbd</v>
      </c>
      <c r="BC17" s="487" t="str">
        <f t="shared" si="2"/>
        <v>tbd</v>
      </c>
      <c r="BD17" s="487" t="str">
        <f t="shared" si="2"/>
        <v>tbd</v>
      </c>
      <c r="BE17" s="487" t="str">
        <f t="shared" si="2"/>
        <v>tbd</v>
      </c>
      <c r="BF17" s="487" t="str">
        <f t="shared" si="2"/>
        <v>tbd</v>
      </c>
      <c r="BG17" s="487" t="str">
        <f t="shared" si="2"/>
        <v/>
      </c>
      <c r="BH17" s="487" t="str">
        <f t="shared" si="2"/>
        <v/>
      </c>
      <c r="BI17" s="487" t="str">
        <f t="shared" si="2"/>
        <v/>
      </c>
      <c r="BJ17" s="487" t="str">
        <f t="shared" si="2"/>
        <v/>
      </c>
      <c r="BK17" s="489" t="str">
        <f t="shared" si="2"/>
        <v/>
      </c>
      <c r="BL17" s="488">
        <f t="shared" si="5"/>
        <v>0</v>
      </c>
      <c r="BM17" s="495">
        <f t="shared" si="3"/>
        <v>0</v>
      </c>
      <c r="BN17" s="495">
        <f t="shared" si="3"/>
        <v>0</v>
      </c>
      <c r="BO17" s="495">
        <f t="shared" si="3"/>
        <v>0</v>
      </c>
      <c r="BP17" s="495">
        <f t="shared" si="3"/>
        <v>0</v>
      </c>
      <c r="BQ17" s="495">
        <f t="shared" si="3"/>
        <v>0</v>
      </c>
      <c r="BR17" s="495">
        <f t="shared" si="3"/>
        <v>0</v>
      </c>
      <c r="BS17" s="495">
        <f t="shared" si="3"/>
        <v>0</v>
      </c>
      <c r="BT17" s="495">
        <f t="shared" si="3"/>
        <v>0</v>
      </c>
      <c r="BU17" s="495">
        <f t="shared" si="3"/>
        <v>0</v>
      </c>
      <c r="BV17" s="495">
        <f t="shared" si="3"/>
        <v>0</v>
      </c>
      <c r="BW17" s="495" t="str">
        <f t="shared" si="3"/>
        <v/>
      </c>
      <c r="BX17" s="495" t="str">
        <f t="shared" si="3"/>
        <v/>
      </c>
      <c r="BY17" s="495" t="str">
        <f t="shared" si="3"/>
        <v/>
      </c>
      <c r="BZ17" s="495" t="str">
        <f t="shared" si="3"/>
        <v/>
      </c>
      <c r="CA17" s="759" t="str">
        <f t="shared" si="3"/>
        <v/>
      </c>
    </row>
    <row r="18" spans="1:79" s="121" customFormat="1" ht="19.899999999999999" customHeight="1" x14ac:dyDescent="0.25">
      <c r="A18" s="9" t="s">
        <v>1692</v>
      </c>
      <c r="B18" s="7"/>
      <c r="C18" s="2" t="s">
        <v>1693</v>
      </c>
      <c r="D18" s="19"/>
      <c r="E18" s="18"/>
      <c r="F18" s="19"/>
      <c r="G18" s="19"/>
      <c r="H18" s="4"/>
      <c r="I18" s="15"/>
      <c r="J18" s="47" t="s">
        <v>86</v>
      </c>
      <c r="K18" s="1384"/>
      <c r="L18" s="1386"/>
      <c r="M18" s="1384"/>
      <c r="N18" s="1385"/>
      <c r="O18" s="1386"/>
      <c r="P18" s="1384"/>
      <c r="Q18" s="1385"/>
      <c r="R18" s="1386"/>
      <c r="S18" s="269"/>
      <c r="T18" s="269"/>
      <c r="U18" s="49"/>
      <c r="V18" s="1393" t="s">
        <v>86</v>
      </c>
      <c r="W18" s="1394"/>
      <c r="X18" s="56"/>
      <c r="Y18" s="56"/>
      <c r="Z18" s="57"/>
      <c r="AA18" s="68"/>
      <c r="AB18" s="57"/>
      <c r="AC18" s="58" t="s">
        <v>1376</v>
      </c>
      <c r="AD18" s="56"/>
      <c r="AE18" s="65"/>
      <c r="AF18" s="488">
        <v>-1</v>
      </c>
      <c r="AG18" s="487">
        <v>-1</v>
      </c>
      <c r="AH18" s="487">
        <v>-1</v>
      </c>
      <c r="AI18" s="487">
        <v>-1</v>
      </c>
      <c r="AJ18" s="487">
        <v>-1</v>
      </c>
      <c r="AK18" s="487">
        <v>-1</v>
      </c>
      <c r="AL18" s="487">
        <v>-1</v>
      </c>
      <c r="AM18" s="487">
        <v>-1</v>
      </c>
      <c r="AN18" s="487">
        <v>-1</v>
      </c>
      <c r="AO18" s="487">
        <v>-1</v>
      </c>
      <c r="AP18" s="487">
        <v>-1</v>
      </c>
      <c r="AQ18" s="487">
        <v>0</v>
      </c>
      <c r="AR18" s="487">
        <v>0</v>
      </c>
      <c r="AS18" s="487">
        <v>0</v>
      </c>
      <c r="AT18" s="487">
        <v>0</v>
      </c>
      <c r="AU18" s="493">
        <v>0</v>
      </c>
      <c r="AV18" s="488" t="str">
        <f t="shared" si="4"/>
        <v>tbd</v>
      </c>
      <c r="AW18" s="487" t="str">
        <f t="shared" si="2"/>
        <v>tbd</v>
      </c>
      <c r="AX18" s="487" t="str">
        <f t="shared" si="2"/>
        <v>tbd</v>
      </c>
      <c r="AY18" s="487" t="str">
        <f t="shared" si="2"/>
        <v>tbd</v>
      </c>
      <c r="AZ18" s="487" t="str">
        <f t="shared" si="2"/>
        <v>tbd</v>
      </c>
      <c r="BA18" s="487" t="str">
        <f t="shared" si="2"/>
        <v>tbd</v>
      </c>
      <c r="BB18" s="487" t="str">
        <f t="shared" si="2"/>
        <v>tbd</v>
      </c>
      <c r="BC18" s="487" t="str">
        <f t="shared" si="2"/>
        <v>tbd</v>
      </c>
      <c r="BD18" s="487" t="str">
        <f t="shared" si="2"/>
        <v>tbd</v>
      </c>
      <c r="BE18" s="487" t="str">
        <f t="shared" si="2"/>
        <v>tbd</v>
      </c>
      <c r="BF18" s="487" t="str">
        <f t="shared" si="2"/>
        <v>tbd</v>
      </c>
      <c r="BG18" s="487" t="str">
        <f t="shared" si="2"/>
        <v/>
      </c>
      <c r="BH18" s="487" t="str">
        <f t="shared" si="2"/>
        <v/>
      </c>
      <c r="BI18" s="487" t="str">
        <f t="shared" si="2"/>
        <v/>
      </c>
      <c r="BJ18" s="487" t="str">
        <f t="shared" si="2"/>
        <v/>
      </c>
      <c r="BK18" s="489" t="str">
        <f t="shared" si="2"/>
        <v/>
      </c>
      <c r="BL18" s="488">
        <f t="shared" si="5"/>
        <v>0</v>
      </c>
      <c r="BM18" s="495">
        <f t="shared" si="3"/>
        <v>0</v>
      </c>
      <c r="BN18" s="495">
        <f t="shared" si="3"/>
        <v>0</v>
      </c>
      <c r="BO18" s="495">
        <f t="shared" si="3"/>
        <v>0</v>
      </c>
      <c r="BP18" s="495">
        <f t="shared" si="3"/>
        <v>0</v>
      </c>
      <c r="BQ18" s="495">
        <f t="shared" si="3"/>
        <v>0</v>
      </c>
      <c r="BR18" s="495">
        <f t="shared" si="3"/>
        <v>0</v>
      </c>
      <c r="BS18" s="495">
        <f t="shared" si="3"/>
        <v>0</v>
      </c>
      <c r="BT18" s="495">
        <f t="shared" si="3"/>
        <v>0</v>
      </c>
      <c r="BU18" s="495">
        <f t="shared" si="3"/>
        <v>0</v>
      </c>
      <c r="BV18" s="495">
        <f t="shared" si="3"/>
        <v>0</v>
      </c>
      <c r="BW18" s="495" t="str">
        <f t="shared" si="3"/>
        <v/>
      </c>
      <c r="BX18" s="495" t="str">
        <f t="shared" si="3"/>
        <v/>
      </c>
      <c r="BY18" s="495" t="str">
        <f t="shared" si="3"/>
        <v/>
      </c>
      <c r="BZ18" s="495" t="str">
        <f t="shared" si="3"/>
        <v/>
      </c>
      <c r="CA18" s="759" t="str">
        <f t="shared" si="3"/>
        <v/>
      </c>
    </row>
    <row r="19" spans="1:79" s="121" customFormat="1" ht="19.899999999999999" customHeight="1" x14ac:dyDescent="0.25">
      <c r="A19" s="9" t="s">
        <v>1761</v>
      </c>
      <c r="B19" s="7"/>
      <c r="C19" s="2" t="s">
        <v>1762</v>
      </c>
      <c r="D19" s="19"/>
      <c r="E19" s="18"/>
      <c r="F19" s="19"/>
      <c r="G19" s="19"/>
      <c r="H19" s="4"/>
      <c r="I19" s="15"/>
      <c r="J19" s="47" t="s">
        <v>86</v>
      </c>
      <c r="K19" s="1384"/>
      <c r="L19" s="1386"/>
      <c r="M19" s="1384"/>
      <c r="N19" s="1385"/>
      <c r="O19" s="1386"/>
      <c r="P19" s="1384"/>
      <c r="Q19" s="1385"/>
      <c r="R19" s="1386"/>
      <c r="S19" s="269"/>
      <c r="T19" s="269"/>
      <c r="U19" s="49"/>
      <c r="V19" s="1393" t="s">
        <v>86</v>
      </c>
      <c r="W19" s="1394"/>
      <c r="X19" s="56"/>
      <c r="Y19" s="56"/>
      <c r="Z19" s="57"/>
      <c r="AA19" s="68"/>
      <c r="AB19" s="57"/>
      <c r="AC19" s="58" t="s">
        <v>1376</v>
      </c>
      <c r="AD19" s="56"/>
      <c r="AE19" s="65"/>
      <c r="AF19" s="488">
        <v>-1</v>
      </c>
      <c r="AG19" s="487">
        <v>-1</v>
      </c>
      <c r="AH19" s="487">
        <v>-1</v>
      </c>
      <c r="AI19" s="487">
        <v>-1</v>
      </c>
      <c r="AJ19" s="487">
        <v>-1</v>
      </c>
      <c r="AK19" s="487">
        <v>-1</v>
      </c>
      <c r="AL19" s="487">
        <v>-1</v>
      </c>
      <c r="AM19" s="487">
        <v>-1</v>
      </c>
      <c r="AN19" s="487">
        <v>-1</v>
      </c>
      <c r="AO19" s="487">
        <v>-1</v>
      </c>
      <c r="AP19" s="487">
        <v>-1</v>
      </c>
      <c r="AQ19" s="487">
        <v>0</v>
      </c>
      <c r="AR19" s="487">
        <v>0</v>
      </c>
      <c r="AS19" s="487">
        <v>0</v>
      </c>
      <c r="AT19" s="487">
        <v>0</v>
      </c>
      <c r="AU19" s="493">
        <v>0</v>
      </c>
      <c r="AV19" s="488" t="str">
        <f t="shared" si="4"/>
        <v>tbd</v>
      </c>
      <c r="AW19" s="487" t="str">
        <f t="shared" si="2"/>
        <v>tbd</v>
      </c>
      <c r="AX19" s="487" t="str">
        <f t="shared" si="2"/>
        <v>tbd</v>
      </c>
      <c r="AY19" s="487" t="str">
        <f t="shared" si="2"/>
        <v>tbd</v>
      </c>
      <c r="AZ19" s="487" t="str">
        <f t="shared" si="2"/>
        <v>tbd</v>
      </c>
      <c r="BA19" s="487" t="str">
        <f t="shared" si="2"/>
        <v>tbd</v>
      </c>
      <c r="BB19" s="487" t="str">
        <f t="shared" si="2"/>
        <v>tbd</v>
      </c>
      <c r="BC19" s="487" t="str">
        <f t="shared" si="2"/>
        <v>tbd</v>
      </c>
      <c r="BD19" s="487" t="str">
        <f t="shared" si="2"/>
        <v>tbd</v>
      </c>
      <c r="BE19" s="487" t="str">
        <f t="shared" si="2"/>
        <v>tbd</v>
      </c>
      <c r="BF19" s="487" t="str">
        <f t="shared" si="2"/>
        <v>tbd</v>
      </c>
      <c r="BG19" s="487" t="str">
        <f t="shared" si="2"/>
        <v/>
      </c>
      <c r="BH19" s="487" t="str">
        <f t="shared" si="2"/>
        <v/>
      </c>
      <c r="BI19" s="487" t="str">
        <f t="shared" si="2"/>
        <v/>
      </c>
      <c r="BJ19" s="487" t="str">
        <f t="shared" si="2"/>
        <v/>
      </c>
      <c r="BK19" s="489" t="str">
        <f t="shared" si="2"/>
        <v/>
      </c>
      <c r="BL19" s="488">
        <f t="shared" si="5"/>
        <v>0</v>
      </c>
      <c r="BM19" s="495">
        <f t="shared" si="3"/>
        <v>0</v>
      </c>
      <c r="BN19" s="495">
        <f t="shared" si="3"/>
        <v>0</v>
      </c>
      <c r="BO19" s="495">
        <f t="shared" si="3"/>
        <v>0</v>
      </c>
      <c r="BP19" s="495">
        <f t="shared" si="3"/>
        <v>0</v>
      </c>
      <c r="BQ19" s="495">
        <f t="shared" si="3"/>
        <v>0</v>
      </c>
      <c r="BR19" s="495">
        <f t="shared" si="3"/>
        <v>0</v>
      </c>
      <c r="BS19" s="495">
        <f t="shared" si="3"/>
        <v>0</v>
      </c>
      <c r="BT19" s="495">
        <f t="shared" si="3"/>
        <v>0</v>
      </c>
      <c r="BU19" s="495">
        <f t="shared" si="3"/>
        <v>0</v>
      </c>
      <c r="BV19" s="495">
        <f t="shared" si="3"/>
        <v>0</v>
      </c>
      <c r="BW19" s="495" t="str">
        <f t="shared" si="3"/>
        <v/>
      </c>
      <c r="BX19" s="495" t="str">
        <f t="shared" si="3"/>
        <v/>
      </c>
      <c r="BY19" s="495" t="str">
        <f t="shared" si="3"/>
        <v/>
      </c>
      <c r="BZ19" s="495" t="str">
        <f t="shared" si="3"/>
        <v/>
      </c>
      <c r="CA19" s="759" t="str">
        <f t="shared" si="3"/>
        <v/>
      </c>
    </row>
    <row r="20" spans="1:79" s="121" customFormat="1" ht="19.899999999999999" customHeight="1" x14ac:dyDescent="0.25">
      <c r="A20" s="9" t="s">
        <v>1763</v>
      </c>
      <c r="B20" s="7"/>
      <c r="C20" s="2" t="s">
        <v>1764</v>
      </c>
      <c r="D20" s="19"/>
      <c r="E20" s="18"/>
      <c r="F20" s="19"/>
      <c r="G20" s="19"/>
      <c r="H20" s="4"/>
      <c r="I20" s="15"/>
      <c r="J20" s="47" t="s">
        <v>86</v>
      </c>
      <c r="K20" s="1384"/>
      <c r="L20" s="1386"/>
      <c r="M20" s="1384"/>
      <c r="N20" s="1385"/>
      <c r="O20" s="1386"/>
      <c r="P20" s="1384"/>
      <c r="Q20" s="1385"/>
      <c r="R20" s="1386"/>
      <c r="S20" s="269"/>
      <c r="T20" s="269"/>
      <c r="U20" s="49"/>
      <c r="V20" s="1393" t="s">
        <v>86</v>
      </c>
      <c r="W20" s="1394"/>
      <c r="X20" s="56"/>
      <c r="Y20" s="56"/>
      <c r="Z20" s="57"/>
      <c r="AA20" s="68"/>
      <c r="AB20" s="57"/>
      <c r="AC20" s="58" t="s">
        <v>1376</v>
      </c>
      <c r="AD20" s="56"/>
      <c r="AE20" s="65"/>
      <c r="AF20" s="488">
        <v>-1</v>
      </c>
      <c r="AG20" s="487">
        <v>-1</v>
      </c>
      <c r="AH20" s="487">
        <v>-1</v>
      </c>
      <c r="AI20" s="487">
        <v>-1</v>
      </c>
      <c r="AJ20" s="487">
        <v>-1</v>
      </c>
      <c r="AK20" s="487">
        <v>-1</v>
      </c>
      <c r="AL20" s="487">
        <v>-1</v>
      </c>
      <c r="AM20" s="487">
        <v>-1</v>
      </c>
      <c r="AN20" s="487">
        <v>-1</v>
      </c>
      <c r="AO20" s="487">
        <v>-1</v>
      </c>
      <c r="AP20" s="487">
        <v>-1</v>
      </c>
      <c r="AQ20" s="487">
        <v>0</v>
      </c>
      <c r="AR20" s="487">
        <v>0</v>
      </c>
      <c r="AS20" s="487">
        <v>0</v>
      </c>
      <c r="AT20" s="487">
        <v>0</v>
      </c>
      <c r="AU20" s="493">
        <v>0</v>
      </c>
      <c r="AV20" s="488" t="str">
        <f t="shared" si="4"/>
        <v>tbd</v>
      </c>
      <c r="AW20" s="487" t="str">
        <f t="shared" si="2"/>
        <v>tbd</v>
      </c>
      <c r="AX20" s="487" t="str">
        <f t="shared" si="2"/>
        <v>tbd</v>
      </c>
      <c r="AY20" s="487" t="str">
        <f t="shared" si="2"/>
        <v>tbd</v>
      </c>
      <c r="AZ20" s="487" t="str">
        <f t="shared" si="2"/>
        <v>tbd</v>
      </c>
      <c r="BA20" s="487" t="str">
        <f t="shared" si="2"/>
        <v>tbd</v>
      </c>
      <c r="BB20" s="487" t="str">
        <f t="shared" si="2"/>
        <v>tbd</v>
      </c>
      <c r="BC20" s="487" t="str">
        <f t="shared" si="2"/>
        <v>tbd</v>
      </c>
      <c r="BD20" s="487" t="str">
        <f t="shared" si="2"/>
        <v>tbd</v>
      </c>
      <c r="BE20" s="487" t="str">
        <f t="shared" si="2"/>
        <v>tbd</v>
      </c>
      <c r="BF20" s="487" t="str">
        <f t="shared" si="2"/>
        <v>tbd</v>
      </c>
      <c r="BG20" s="487" t="str">
        <f t="shared" si="2"/>
        <v/>
      </c>
      <c r="BH20" s="487" t="str">
        <f t="shared" si="2"/>
        <v/>
      </c>
      <c r="BI20" s="487" t="str">
        <f t="shared" si="2"/>
        <v/>
      </c>
      <c r="BJ20" s="487" t="str">
        <f t="shared" si="2"/>
        <v/>
      </c>
      <c r="BK20" s="489" t="str">
        <f t="shared" si="2"/>
        <v/>
      </c>
      <c r="BL20" s="488">
        <f t="shared" si="5"/>
        <v>0</v>
      </c>
      <c r="BM20" s="495">
        <f t="shared" si="3"/>
        <v>0</v>
      </c>
      <c r="BN20" s="495">
        <f t="shared" si="3"/>
        <v>0</v>
      </c>
      <c r="BO20" s="495">
        <f t="shared" si="3"/>
        <v>0</v>
      </c>
      <c r="BP20" s="495">
        <f t="shared" si="3"/>
        <v>0</v>
      </c>
      <c r="BQ20" s="495">
        <f t="shared" si="3"/>
        <v>0</v>
      </c>
      <c r="BR20" s="495">
        <f t="shared" si="3"/>
        <v>0</v>
      </c>
      <c r="BS20" s="495">
        <f t="shared" si="3"/>
        <v>0</v>
      </c>
      <c r="BT20" s="495">
        <f t="shared" si="3"/>
        <v>0</v>
      </c>
      <c r="BU20" s="495">
        <f t="shared" si="3"/>
        <v>0</v>
      </c>
      <c r="BV20" s="495">
        <f t="shared" si="3"/>
        <v>0</v>
      </c>
      <c r="BW20" s="495" t="str">
        <f t="shared" si="3"/>
        <v/>
      </c>
      <c r="BX20" s="495" t="str">
        <f t="shared" si="3"/>
        <v/>
      </c>
      <c r="BY20" s="495" t="str">
        <f t="shared" si="3"/>
        <v/>
      </c>
      <c r="BZ20" s="495" t="str">
        <f t="shared" si="3"/>
        <v/>
      </c>
      <c r="CA20" s="489" t="str">
        <f t="shared" si="3"/>
        <v/>
      </c>
    </row>
    <row r="21" spans="1:79" s="121" customFormat="1" ht="19.899999999999999" customHeight="1" x14ac:dyDescent="0.25">
      <c r="A21" s="9" t="s">
        <v>1765</v>
      </c>
      <c r="B21" s="7"/>
      <c r="C21" s="2" t="s">
        <v>1766</v>
      </c>
      <c r="D21" s="19"/>
      <c r="E21" s="18"/>
      <c r="F21" s="19"/>
      <c r="G21" s="19"/>
      <c r="H21" s="4"/>
      <c r="I21" s="15"/>
      <c r="J21" s="47" t="s">
        <v>86</v>
      </c>
      <c r="K21" s="1384"/>
      <c r="L21" s="1386"/>
      <c r="M21" s="1384"/>
      <c r="N21" s="1385"/>
      <c r="O21" s="1386"/>
      <c r="P21" s="1384"/>
      <c r="Q21" s="1385"/>
      <c r="R21" s="1386"/>
      <c r="S21" s="269"/>
      <c r="T21" s="269"/>
      <c r="U21" s="49"/>
      <c r="V21" s="1393" t="s">
        <v>86</v>
      </c>
      <c r="W21" s="1394"/>
      <c r="X21" s="56"/>
      <c r="Y21" s="56"/>
      <c r="Z21" s="57"/>
      <c r="AA21" s="68"/>
      <c r="AB21" s="57"/>
      <c r="AC21" s="58" t="s">
        <v>1376</v>
      </c>
      <c r="AD21" s="56"/>
      <c r="AE21" s="65"/>
      <c r="AF21" s="488">
        <v>-1</v>
      </c>
      <c r="AG21" s="487">
        <v>-1</v>
      </c>
      <c r="AH21" s="487">
        <v>-1</v>
      </c>
      <c r="AI21" s="487">
        <v>-1</v>
      </c>
      <c r="AJ21" s="487">
        <v>-1</v>
      </c>
      <c r="AK21" s="487">
        <v>-1</v>
      </c>
      <c r="AL21" s="487">
        <v>-1</v>
      </c>
      <c r="AM21" s="487">
        <v>-1</v>
      </c>
      <c r="AN21" s="487">
        <v>-1</v>
      </c>
      <c r="AO21" s="487">
        <v>-1</v>
      </c>
      <c r="AP21" s="487">
        <v>-1</v>
      </c>
      <c r="AQ21" s="487">
        <v>0</v>
      </c>
      <c r="AR21" s="487">
        <v>0</v>
      </c>
      <c r="AS21" s="487">
        <v>0</v>
      </c>
      <c r="AT21" s="487">
        <v>0</v>
      </c>
      <c r="AU21" s="493">
        <v>0</v>
      </c>
      <c r="AV21" s="488" t="str">
        <f t="shared" si="4"/>
        <v>tbd</v>
      </c>
      <c r="AW21" s="487" t="str">
        <f t="shared" si="2"/>
        <v>tbd</v>
      </c>
      <c r="AX21" s="487" t="str">
        <f t="shared" si="2"/>
        <v>tbd</v>
      </c>
      <c r="AY21" s="487" t="str">
        <f t="shared" si="2"/>
        <v>tbd</v>
      </c>
      <c r="AZ21" s="487" t="str">
        <f t="shared" si="2"/>
        <v>tbd</v>
      </c>
      <c r="BA21" s="487" t="str">
        <f t="shared" si="2"/>
        <v>tbd</v>
      </c>
      <c r="BB21" s="487" t="str">
        <f t="shared" si="2"/>
        <v>tbd</v>
      </c>
      <c r="BC21" s="487" t="str">
        <f t="shared" si="2"/>
        <v>tbd</v>
      </c>
      <c r="BD21" s="487" t="str">
        <f t="shared" si="2"/>
        <v>tbd</v>
      </c>
      <c r="BE21" s="487" t="str">
        <f t="shared" si="2"/>
        <v>tbd</v>
      </c>
      <c r="BF21" s="487" t="str">
        <f t="shared" si="2"/>
        <v>tbd</v>
      </c>
      <c r="BG21" s="487" t="str">
        <f t="shared" si="2"/>
        <v/>
      </c>
      <c r="BH21" s="487" t="str">
        <f t="shared" si="2"/>
        <v/>
      </c>
      <c r="BI21" s="487" t="str">
        <f t="shared" si="2"/>
        <v/>
      </c>
      <c r="BJ21" s="487" t="str">
        <f t="shared" si="2"/>
        <v/>
      </c>
      <c r="BK21" s="489" t="str">
        <f t="shared" si="2"/>
        <v/>
      </c>
      <c r="BL21" s="488">
        <f t="shared" si="5"/>
        <v>0</v>
      </c>
      <c r="BM21" s="495">
        <f t="shared" si="3"/>
        <v>0</v>
      </c>
      <c r="BN21" s="495">
        <f t="shared" si="3"/>
        <v>0</v>
      </c>
      <c r="BO21" s="495">
        <f t="shared" si="3"/>
        <v>0</v>
      </c>
      <c r="BP21" s="495">
        <f t="shared" si="3"/>
        <v>0</v>
      </c>
      <c r="BQ21" s="495">
        <f t="shared" si="3"/>
        <v>0</v>
      </c>
      <c r="BR21" s="495">
        <f t="shared" si="3"/>
        <v>0</v>
      </c>
      <c r="BS21" s="495">
        <f t="shared" si="3"/>
        <v>0</v>
      </c>
      <c r="BT21" s="495">
        <f t="shared" si="3"/>
        <v>0</v>
      </c>
      <c r="BU21" s="495">
        <f t="shared" si="3"/>
        <v>0</v>
      </c>
      <c r="BV21" s="495">
        <f t="shared" si="3"/>
        <v>0</v>
      </c>
      <c r="BW21" s="495" t="str">
        <f t="shared" si="3"/>
        <v/>
      </c>
      <c r="BX21" s="495" t="str">
        <f t="shared" si="3"/>
        <v/>
      </c>
      <c r="BY21" s="495" t="str">
        <f t="shared" si="3"/>
        <v/>
      </c>
      <c r="BZ21" s="495" t="str">
        <f t="shared" si="3"/>
        <v/>
      </c>
      <c r="CA21" s="489" t="str">
        <f t="shared" si="3"/>
        <v/>
      </c>
    </row>
    <row r="22" spans="1:79" s="121" customFormat="1" ht="19.899999999999999" customHeight="1" x14ac:dyDescent="0.25">
      <c r="A22" s="9" t="s">
        <v>1767</v>
      </c>
      <c r="B22" s="7"/>
      <c r="C22" s="2" t="s">
        <v>1768</v>
      </c>
      <c r="D22" s="19"/>
      <c r="E22" s="18"/>
      <c r="F22" s="19"/>
      <c r="G22" s="19"/>
      <c r="H22" s="4"/>
      <c r="I22" s="15"/>
      <c r="J22" s="47" t="s">
        <v>86</v>
      </c>
      <c r="K22" s="1384"/>
      <c r="L22" s="1386"/>
      <c r="M22" s="1384"/>
      <c r="N22" s="1385"/>
      <c r="O22" s="1386"/>
      <c r="P22" s="1384"/>
      <c r="Q22" s="1385"/>
      <c r="R22" s="1386"/>
      <c r="S22" s="269"/>
      <c r="T22" s="269"/>
      <c r="U22" s="49"/>
      <c r="V22" s="1393" t="s">
        <v>86</v>
      </c>
      <c r="W22" s="1394"/>
      <c r="X22" s="56"/>
      <c r="Y22" s="56"/>
      <c r="Z22" s="57"/>
      <c r="AA22" s="68"/>
      <c r="AB22" s="57"/>
      <c r="AC22" s="58" t="s">
        <v>1376</v>
      </c>
      <c r="AD22" s="56"/>
      <c r="AE22" s="65"/>
      <c r="AF22" s="488">
        <v>-1</v>
      </c>
      <c r="AG22" s="487">
        <v>-1</v>
      </c>
      <c r="AH22" s="487">
        <v>-1</v>
      </c>
      <c r="AI22" s="487">
        <v>-1</v>
      </c>
      <c r="AJ22" s="487">
        <v>-1</v>
      </c>
      <c r="AK22" s="487">
        <v>-1</v>
      </c>
      <c r="AL22" s="487">
        <v>-1</v>
      </c>
      <c r="AM22" s="487">
        <v>-1</v>
      </c>
      <c r="AN22" s="487">
        <v>-1</v>
      </c>
      <c r="AO22" s="487">
        <v>-1</v>
      </c>
      <c r="AP22" s="487">
        <v>-1</v>
      </c>
      <c r="AQ22" s="487">
        <v>0</v>
      </c>
      <c r="AR22" s="487">
        <v>0</v>
      </c>
      <c r="AS22" s="487">
        <v>0</v>
      </c>
      <c r="AT22" s="487">
        <v>0</v>
      </c>
      <c r="AU22" s="493">
        <v>0</v>
      </c>
      <c r="AV22" s="488" t="str">
        <f t="shared" si="4"/>
        <v>tbd</v>
      </c>
      <c r="AW22" s="487" t="str">
        <f t="shared" si="2"/>
        <v>tbd</v>
      </c>
      <c r="AX22" s="487" t="str">
        <f t="shared" si="2"/>
        <v>tbd</v>
      </c>
      <c r="AY22" s="487" t="str">
        <f t="shared" si="2"/>
        <v>tbd</v>
      </c>
      <c r="AZ22" s="487" t="str">
        <f t="shared" si="2"/>
        <v>tbd</v>
      </c>
      <c r="BA22" s="487" t="str">
        <f t="shared" si="2"/>
        <v>tbd</v>
      </c>
      <c r="BB22" s="487" t="str">
        <f t="shared" si="2"/>
        <v>tbd</v>
      </c>
      <c r="BC22" s="487" t="str">
        <f t="shared" si="2"/>
        <v>tbd</v>
      </c>
      <c r="BD22" s="487" t="str">
        <f t="shared" si="2"/>
        <v>tbd</v>
      </c>
      <c r="BE22" s="487" t="str">
        <f t="shared" si="2"/>
        <v>tbd</v>
      </c>
      <c r="BF22" s="487" t="str">
        <f t="shared" si="2"/>
        <v>tbd</v>
      </c>
      <c r="BG22" s="487" t="str">
        <f t="shared" si="2"/>
        <v/>
      </c>
      <c r="BH22" s="487" t="str">
        <f t="shared" si="2"/>
        <v/>
      </c>
      <c r="BI22" s="487" t="str">
        <f t="shared" si="2"/>
        <v/>
      </c>
      <c r="BJ22" s="487" t="str">
        <f t="shared" si="2"/>
        <v/>
      </c>
      <c r="BK22" s="489" t="str">
        <f t="shared" si="2"/>
        <v/>
      </c>
      <c r="BL22" s="488">
        <f t="shared" si="5"/>
        <v>0</v>
      </c>
      <c r="BM22" s="495">
        <f t="shared" si="3"/>
        <v>0</v>
      </c>
      <c r="BN22" s="495">
        <f t="shared" si="3"/>
        <v>0</v>
      </c>
      <c r="BO22" s="495">
        <f t="shared" si="3"/>
        <v>0</v>
      </c>
      <c r="BP22" s="495">
        <f t="shared" si="3"/>
        <v>0</v>
      </c>
      <c r="BQ22" s="495">
        <f t="shared" si="3"/>
        <v>0</v>
      </c>
      <c r="BR22" s="495">
        <f t="shared" si="3"/>
        <v>0</v>
      </c>
      <c r="BS22" s="495">
        <f t="shared" si="3"/>
        <v>0</v>
      </c>
      <c r="BT22" s="495">
        <f t="shared" si="3"/>
        <v>0</v>
      </c>
      <c r="BU22" s="495">
        <f t="shared" si="3"/>
        <v>0</v>
      </c>
      <c r="BV22" s="495">
        <f t="shared" si="3"/>
        <v>0</v>
      </c>
      <c r="BW22" s="495" t="str">
        <f t="shared" si="3"/>
        <v/>
      </c>
      <c r="BX22" s="495" t="str">
        <f t="shared" si="3"/>
        <v/>
      </c>
      <c r="BY22" s="495" t="str">
        <f t="shared" si="3"/>
        <v/>
      </c>
      <c r="BZ22" s="495" t="str">
        <f t="shared" si="3"/>
        <v/>
      </c>
      <c r="CA22" s="489" t="str">
        <f t="shared" si="3"/>
        <v/>
      </c>
    </row>
    <row r="23" spans="1:79" s="121" customFormat="1" ht="19.899999999999999" customHeight="1" x14ac:dyDescent="0.25">
      <c r="A23" s="9" t="s">
        <v>1769</v>
      </c>
      <c r="B23" s="7"/>
      <c r="C23" s="2" t="s">
        <v>1770</v>
      </c>
      <c r="D23" s="19"/>
      <c r="E23" s="18"/>
      <c r="F23" s="19"/>
      <c r="G23" s="19"/>
      <c r="H23" s="4"/>
      <c r="I23" s="15"/>
      <c r="J23" s="47" t="s">
        <v>86</v>
      </c>
      <c r="K23" s="1384"/>
      <c r="L23" s="1386"/>
      <c r="M23" s="1384"/>
      <c r="N23" s="1385"/>
      <c r="O23" s="1386"/>
      <c r="P23" s="1384"/>
      <c r="Q23" s="1385"/>
      <c r="R23" s="1386"/>
      <c r="S23" s="269"/>
      <c r="T23" s="269"/>
      <c r="U23" s="49"/>
      <c r="V23" s="1393" t="s">
        <v>86</v>
      </c>
      <c r="W23" s="1394"/>
      <c r="X23" s="56"/>
      <c r="Y23" s="56"/>
      <c r="Z23" s="57"/>
      <c r="AA23" s="68"/>
      <c r="AB23" s="57"/>
      <c r="AC23" s="58" t="s">
        <v>1376</v>
      </c>
      <c r="AD23" s="56"/>
      <c r="AE23" s="65"/>
      <c r="AF23" s="488">
        <v>-1</v>
      </c>
      <c r="AG23" s="487">
        <v>-1</v>
      </c>
      <c r="AH23" s="487">
        <v>-1</v>
      </c>
      <c r="AI23" s="487">
        <v>-1</v>
      </c>
      <c r="AJ23" s="487">
        <v>-1</v>
      </c>
      <c r="AK23" s="487">
        <v>-1</v>
      </c>
      <c r="AL23" s="487">
        <v>-1</v>
      </c>
      <c r="AM23" s="487">
        <v>-1</v>
      </c>
      <c r="AN23" s="487">
        <v>-1</v>
      </c>
      <c r="AO23" s="487">
        <v>-1</v>
      </c>
      <c r="AP23" s="487">
        <v>-1</v>
      </c>
      <c r="AQ23" s="487">
        <v>0</v>
      </c>
      <c r="AR23" s="487">
        <v>0</v>
      </c>
      <c r="AS23" s="487">
        <v>0</v>
      </c>
      <c r="AT23" s="487">
        <v>0</v>
      </c>
      <c r="AU23" s="493">
        <v>0</v>
      </c>
      <c r="AV23" s="488" t="str">
        <f t="shared" si="4"/>
        <v>tbd</v>
      </c>
      <c r="AW23" s="487" t="str">
        <f t="shared" si="4"/>
        <v>tbd</v>
      </c>
      <c r="AX23" s="487" t="str">
        <f t="shared" si="4"/>
        <v>tbd</v>
      </c>
      <c r="AY23" s="487" t="str">
        <f t="shared" si="4"/>
        <v>tbd</v>
      </c>
      <c r="AZ23" s="487" t="str">
        <f t="shared" si="4"/>
        <v>tbd</v>
      </c>
      <c r="BA23" s="487" t="str">
        <f t="shared" si="4"/>
        <v>tbd</v>
      </c>
      <c r="BB23" s="487" t="str">
        <f t="shared" si="4"/>
        <v>tbd</v>
      </c>
      <c r="BC23" s="487" t="str">
        <f t="shared" si="4"/>
        <v>tbd</v>
      </c>
      <c r="BD23" s="487" t="str">
        <f t="shared" si="4"/>
        <v>tbd</v>
      </c>
      <c r="BE23" s="487" t="str">
        <f t="shared" si="4"/>
        <v>tbd</v>
      </c>
      <c r="BF23" s="487" t="str">
        <f t="shared" si="4"/>
        <v>tbd</v>
      </c>
      <c r="BG23" s="487" t="str">
        <f t="shared" si="4"/>
        <v/>
      </c>
      <c r="BH23" s="487" t="str">
        <f t="shared" si="4"/>
        <v/>
      </c>
      <c r="BI23" s="487" t="str">
        <f t="shared" si="4"/>
        <v/>
      </c>
      <c r="BJ23" s="487" t="str">
        <f t="shared" si="4"/>
        <v/>
      </c>
      <c r="BK23" s="489" t="str">
        <f t="shared" si="4"/>
        <v/>
      </c>
      <c r="BL23" s="488">
        <f t="shared" si="5"/>
        <v>0</v>
      </c>
      <c r="BM23" s="495">
        <f t="shared" si="5"/>
        <v>0</v>
      </c>
      <c r="BN23" s="495">
        <f t="shared" si="5"/>
        <v>0</v>
      </c>
      <c r="BO23" s="495">
        <f t="shared" si="5"/>
        <v>0</v>
      </c>
      <c r="BP23" s="495">
        <f t="shared" si="5"/>
        <v>0</v>
      </c>
      <c r="BQ23" s="495">
        <f t="shared" si="5"/>
        <v>0</v>
      </c>
      <c r="BR23" s="495">
        <f t="shared" si="5"/>
        <v>0</v>
      </c>
      <c r="BS23" s="495">
        <f t="shared" si="5"/>
        <v>0</v>
      </c>
      <c r="BT23" s="495">
        <f t="shared" si="5"/>
        <v>0</v>
      </c>
      <c r="BU23" s="495">
        <f t="shared" si="5"/>
        <v>0</v>
      </c>
      <c r="BV23" s="495">
        <f t="shared" si="5"/>
        <v>0</v>
      </c>
      <c r="BW23" s="495" t="str">
        <f t="shared" si="5"/>
        <v/>
      </c>
      <c r="BX23" s="495" t="str">
        <f t="shared" si="5"/>
        <v/>
      </c>
      <c r="BY23" s="495" t="str">
        <f t="shared" si="5"/>
        <v/>
      </c>
      <c r="BZ23" s="495" t="str">
        <f t="shared" si="5"/>
        <v/>
      </c>
      <c r="CA23" s="489" t="str">
        <f t="shared" si="5"/>
        <v/>
      </c>
    </row>
    <row r="24" spans="1:79" s="121" customFormat="1" ht="19.899999999999999" customHeight="1" x14ac:dyDescent="0.25">
      <c r="A24" s="9" t="s">
        <v>1771</v>
      </c>
      <c r="B24" s="7"/>
      <c r="C24" s="2" t="s">
        <v>1772</v>
      </c>
      <c r="D24" s="19"/>
      <c r="E24" s="18"/>
      <c r="F24" s="19"/>
      <c r="G24" s="19"/>
      <c r="H24" s="4"/>
      <c r="I24" s="15"/>
      <c r="J24" s="47" t="s">
        <v>86</v>
      </c>
      <c r="K24" s="1384"/>
      <c r="L24" s="1386"/>
      <c r="M24" s="1384"/>
      <c r="N24" s="1385"/>
      <c r="O24" s="1386"/>
      <c r="P24" s="1384"/>
      <c r="Q24" s="1385"/>
      <c r="R24" s="1386"/>
      <c r="S24" s="269"/>
      <c r="T24" s="269"/>
      <c r="U24" s="49"/>
      <c r="V24" s="1393" t="s">
        <v>86</v>
      </c>
      <c r="W24" s="1394"/>
      <c r="X24" s="56"/>
      <c r="Y24" s="56"/>
      <c r="Z24" s="57"/>
      <c r="AA24" s="68"/>
      <c r="AB24" s="57"/>
      <c r="AC24" s="58" t="s">
        <v>1376</v>
      </c>
      <c r="AD24" s="56"/>
      <c r="AE24" s="65"/>
      <c r="AF24" s="488">
        <v>-1</v>
      </c>
      <c r="AG24" s="487">
        <v>-1</v>
      </c>
      <c r="AH24" s="487">
        <v>-1</v>
      </c>
      <c r="AI24" s="487">
        <v>-1</v>
      </c>
      <c r="AJ24" s="487">
        <v>-1</v>
      </c>
      <c r="AK24" s="487">
        <v>-1</v>
      </c>
      <c r="AL24" s="487">
        <v>-1</v>
      </c>
      <c r="AM24" s="487">
        <v>-1</v>
      </c>
      <c r="AN24" s="487">
        <v>-1</v>
      </c>
      <c r="AO24" s="487">
        <v>-1</v>
      </c>
      <c r="AP24" s="487">
        <v>-1</v>
      </c>
      <c r="AQ24" s="487">
        <v>0</v>
      </c>
      <c r="AR24" s="487">
        <v>0</v>
      </c>
      <c r="AS24" s="487">
        <v>0</v>
      </c>
      <c r="AT24" s="487">
        <v>0</v>
      </c>
      <c r="AU24" s="493">
        <v>0</v>
      </c>
      <c r="AV24" s="488" t="str">
        <f t="shared" si="4"/>
        <v>tbd</v>
      </c>
      <c r="AW24" s="487" t="str">
        <f t="shared" si="4"/>
        <v>tbd</v>
      </c>
      <c r="AX24" s="487" t="str">
        <f t="shared" si="4"/>
        <v>tbd</v>
      </c>
      <c r="AY24" s="487" t="str">
        <f t="shared" si="4"/>
        <v>tbd</v>
      </c>
      <c r="AZ24" s="487" t="str">
        <f t="shared" si="4"/>
        <v>tbd</v>
      </c>
      <c r="BA24" s="487" t="str">
        <f t="shared" si="4"/>
        <v>tbd</v>
      </c>
      <c r="BB24" s="487" t="str">
        <f t="shared" si="4"/>
        <v>tbd</v>
      </c>
      <c r="BC24" s="487" t="str">
        <f t="shared" si="4"/>
        <v>tbd</v>
      </c>
      <c r="BD24" s="487" t="str">
        <f t="shared" si="4"/>
        <v>tbd</v>
      </c>
      <c r="BE24" s="487" t="str">
        <f t="shared" si="4"/>
        <v>tbd</v>
      </c>
      <c r="BF24" s="487" t="str">
        <f t="shared" si="4"/>
        <v>tbd</v>
      </c>
      <c r="BG24" s="487" t="str">
        <f t="shared" si="4"/>
        <v/>
      </c>
      <c r="BH24" s="487" t="str">
        <f t="shared" si="4"/>
        <v/>
      </c>
      <c r="BI24" s="487" t="str">
        <f t="shared" si="4"/>
        <v/>
      </c>
      <c r="BJ24" s="487" t="str">
        <f t="shared" si="4"/>
        <v/>
      </c>
      <c r="BK24" s="489" t="str">
        <f t="shared" si="4"/>
        <v/>
      </c>
      <c r="BL24" s="488">
        <f t="shared" si="5"/>
        <v>0</v>
      </c>
      <c r="BM24" s="495">
        <f t="shared" si="5"/>
        <v>0</v>
      </c>
      <c r="BN24" s="495">
        <f t="shared" si="5"/>
        <v>0</v>
      </c>
      <c r="BO24" s="495">
        <f t="shared" si="5"/>
        <v>0</v>
      </c>
      <c r="BP24" s="495">
        <f t="shared" si="5"/>
        <v>0</v>
      </c>
      <c r="BQ24" s="495">
        <f t="shared" si="5"/>
        <v>0</v>
      </c>
      <c r="BR24" s="495">
        <f t="shared" si="5"/>
        <v>0</v>
      </c>
      <c r="BS24" s="495">
        <f t="shared" si="5"/>
        <v>0</v>
      </c>
      <c r="BT24" s="495">
        <f t="shared" si="5"/>
        <v>0</v>
      </c>
      <c r="BU24" s="495">
        <f t="shared" si="5"/>
        <v>0</v>
      </c>
      <c r="BV24" s="495">
        <f t="shared" si="5"/>
        <v>0</v>
      </c>
      <c r="BW24" s="495" t="str">
        <f t="shared" si="5"/>
        <v/>
      </c>
      <c r="BX24" s="495" t="str">
        <f t="shared" si="5"/>
        <v/>
      </c>
      <c r="BY24" s="495" t="str">
        <f t="shared" si="5"/>
        <v/>
      </c>
      <c r="BZ24" s="495" t="str">
        <f t="shared" si="5"/>
        <v/>
      </c>
      <c r="CA24" s="489" t="str">
        <f t="shared" si="5"/>
        <v/>
      </c>
    </row>
    <row r="25" spans="1:79" s="121" customFormat="1" ht="19.899999999999999" customHeight="1" x14ac:dyDescent="0.25">
      <c r="A25" s="9" t="s">
        <v>1773</v>
      </c>
      <c r="B25" s="7"/>
      <c r="C25" s="2" t="s">
        <v>1774</v>
      </c>
      <c r="D25" s="19"/>
      <c r="E25" s="18"/>
      <c r="F25" s="19"/>
      <c r="G25" s="19"/>
      <c r="H25" s="4"/>
      <c r="I25" s="15"/>
      <c r="J25" s="47" t="s">
        <v>86</v>
      </c>
      <c r="K25" s="1384"/>
      <c r="L25" s="1386"/>
      <c r="M25" s="1384"/>
      <c r="N25" s="1385"/>
      <c r="O25" s="1386"/>
      <c r="P25" s="1384"/>
      <c r="Q25" s="1385"/>
      <c r="R25" s="1386"/>
      <c r="S25" s="269"/>
      <c r="T25" s="269"/>
      <c r="U25" s="49"/>
      <c r="V25" s="1393" t="s">
        <v>86</v>
      </c>
      <c r="W25" s="1394"/>
      <c r="X25" s="56"/>
      <c r="Y25" s="56"/>
      <c r="Z25" s="57"/>
      <c r="AA25" s="68"/>
      <c r="AB25" s="57"/>
      <c r="AC25" s="58" t="s">
        <v>1376</v>
      </c>
      <c r="AD25" s="56"/>
      <c r="AE25" s="65"/>
      <c r="AF25" s="488">
        <v>-1</v>
      </c>
      <c r="AG25" s="487">
        <v>-1</v>
      </c>
      <c r="AH25" s="487">
        <v>-1</v>
      </c>
      <c r="AI25" s="487">
        <v>-1</v>
      </c>
      <c r="AJ25" s="487">
        <v>-1</v>
      </c>
      <c r="AK25" s="487">
        <v>-1</v>
      </c>
      <c r="AL25" s="487">
        <v>-1</v>
      </c>
      <c r="AM25" s="487">
        <v>-1</v>
      </c>
      <c r="AN25" s="487">
        <v>-1</v>
      </c>
      <c r="AO25" s="487">
        <v>-1</v>
      </c>
      <c r="AP25" s="487">
        <v>-1</v>
      </c>
      <c r="AQ25" s="487">
        <v>0</v>
      </c>
      <c r="AR25" s="487">
        <v>0</v>
      </c>
      <c r="AS25" s="487">
        <v>0</v>
      </c>
      <c r="AT25" s="487">
        <v>0</v>
      </c>
      <c r="AU25" s="493">
        <v>0</v>
      </c>
      <c r="AV25" s="488" t="str">
        <f t="shared" si="4"/>
        <v>tbd</v>
      </c>
      <c r="AW25" s="487" t="str">
        <f t="shared" si="4"/>
        <v>tbd</v>
      </c>
      <c r="AX25" s="487" t="str">
        <f t="shared" si="4"/>
        <v>tbd</v>
      </c>
      <c r="AY25" s="487" t="str">
        <f t="shared" si="4"/>
        <v>tbd</v>
      </c>
      <c r="AZ25" s="487" t="str">
        <f t="shared" si="4"/>
        <v>tbd</v>
      </c>
      <c r="BA25" s="487" t="str">
        <f t="shared" si="4"/>
        <v>tbd</v>
      </c>
      <c r="BB25" s="487" t="str">
        <f t="shared" si="4"/>
        <v>tbd</v>
      </c>
      <c r="BC25" s="487" t="str">
        <f t="shared" si="4"/>
        <v>tbd</v>
      </c>
      <c r="BD25" s="487" t="str">
        <f t="shared" si="4"/>
        <v>tbd</v>
      </c>
      <c r="BE25" s="487" t="str">
        <f t="shared" si="4"/>
        <v>tbd</v>
      </c>
      <c r="BF25" s="487" t="str">
        <f t="shared" si="4"/>
        <v>tbd</v>
      </c>
      <c r="BG25" s="487" t="str">
        <f t="shared" si="4"/>
        <v/>
      </c>
      <c r="BH25" s="487" t="str">
        <f t="shared" si="4"/>
        <v/>
      </c>
      <c r="BI25" s="487" t="str">
        <f t="shared" si="4"/>
        <v/>
      </c>
      <c r="BJ25" s="487" t="str">
        <f t="shared" si="4"/>
        <v/>
      </c>
      <c r="BK25" s="489" t="str">
        <f t="shared" si="4"/>
        <v/>
      </c>
      <c r="BL25" s="488">
        <f t="shared" si="5"/>
        <v>0</v>
      </c>
      <c r="BM25" s="495">
        <f t="shared" si="5"/>
        <v>0</v>
      </c>
      <c r="BN25" s="495">
        <f t="shared" si="5"/>
        <v>0</v>
      </c>
      <c r="BO25" s="495">
        <f t="shared" si="5"/>
        <v>0</v>
      </c>
      <c r="BP25" s="495">
        <f t="shared" si="5"/>
        <v>0</v>
      </c>
      <c r="BQ25" s="495">
        <f t="shared" si="5"/>
        <v>0</v>
      </c>
      <c r="BR25" s="495">
        <f t="shared" si="5"/>
        <v>0</v>
      </c>
      <c r="BS25" s="495">
        <f t="shared" si="5"/>
        <v>0</v>
      </c>
      <c r="BT25" s="495">
        <f t="shared" si="5"/>
        <v>0</v>
      </c>
      <c r="BU25" s="495">
        <f t="shared" si="5"/>
        <v>0</v>
      </c>
      <c r="BV25" s="495">
        <f t="shared" si="5"/>
        <v>0</v>
      </c>
      <c r="BW25" s="495" t="str">
        <f t="shared" si="5"/>
        <v/>
      </c>
      <c r="BX25" s="495" t="str">
        <f t="shared" si="5"/>
        <v/>
      </c>
      <c r="BY25" s="495" t="str">
        <f t="shared" si="5"/>
        <v/>
      </c>
      <c r="BZ25" s="495" t="str">
        <f t="shared" si="5"/>
        <v/>
      </c>
      <c r="CA25" s="489" t="str">
        <f t="shared" si="5"/>
        <v/>
      </c>
    </row>
    <row r="26" spans="1:79" s="121" customFormat="1" ht="19.899999999999999" customHeight="1" x14ac:dyDescent="0.25">
      <c r="A26" s="9" t="s">
        <v>1775</v>
      </c>
      <c r="B26" s="7"/>
      <c r="C26" s="2" t="s">
        <v>1776</v>
      </c>
      <c r="D26" s="19"/>
      <c r="E26" s="18"/>
      <c r="F26" s="19"/>
      <c r="G26" s="19"/>
      <c r="H26" s="4"/>
      <c r="I26" s="15"/>
      <c r="J26" s="47" t="s">
        <v>86</v>
      </c>
      <c r="K26" s="1384"/>
      <c r="L26" s="1386"/>
      <c r="M26" s="1384"/>
      <c r="N26" s="1385"/>
      <c r="O26" s="1386"/>
      <c r="P26" s="1384"/>
      <c r="Q26" s="1385"/>
      <c r="R26" s="1386"/>
      <c r="S26" s="269"/>
      <c r="T26" s="269"/>
      <c r="U26" s="49"/>
      <c r="V26" s="1393" t="s">
        <v>86</v>
      </c>
      <c r="W26" s="1394"/>
      <c r="X26" s="56"/>
      <c r="Y26" s="56"/>
      <c r="Z26" s="57"/>
      <c r="AA26" s="68"/>
      <c r="AB26" s="57"/>
      <c r="AC26" s="58" t="s">
        <v>1376</v>
      </c>
      <c r="AD26" s="56"/>
      <c r="AE26" s="65"/>
      <c r="AF26" s="488">
        <v>-1</v>
      </c>
      <c r="AG26" s="487">
        <v>-1</v>
      </c>
      <c r="AH26" s="487">
        <v>-1</v>
      </c>
      <c r="AI26" s="487">
        <v>-1</v>
      </c>
      <c r="AJ26" s="487">
        <v>-1</v>
      </c>
      <c r="AK26" s="487">
        <v>-1</v>
      </c>
      <c r="AL26" s="487">
        <v>-1</v>
      </c>
      <c r="AM26" s="487">
        <v>-1</v>
      </c>
      <c r="AN26" s="487">
        <v>-1</v>
      </c>
      <c r="AO26" s="487">
        <v>-1</v>
      </c>
      <c r="AP26" s="487">
        <v>-1</v>
      </c>
      <c r="AQ26" s="487">
        <v>0</v>
      </c>
      <c r="AR26" s="487">
        <v>0</v>
      </c>
      <c r="AS26" s="487">
        <v>0</v>
      </c>
      <c r="AT26" s="487">
        <v>0</v>
      </c>
      <c r="AU26" s="493">
        <v>0</v>
      </c>
      <c r="AV26" s="488" t="str">
        <f t="shared" si="4"/>
        <v>tbd</v>
      </c>
      <c r="AW26" s="487" t="str">
        <f t="shared" si="4"/>
        <v>tbd</v>
      </c>
      <c r="AX26" s="487" t="str">
        <f t="shared" si="4"/>
        <v>tbd</v>
      </c>
      <c r="AY26" s="487" t="str">
        <f t="shared" si="4"/>
        <v>tbd</v>
      </c>
      <c r="AZ26" s="487" t="str">
        <f t="shared" si="4"/>
        <v>tbd</v>
      </c>
      <c r="BA26" s="487" t="str">
        <f t="shared" si="4"/>
        <v>tbd</v>
      </c>
      <c r="BB26" s="487" t="str">
        <f t="shared" si="4"/>
        <v>tbd</v>
      </c>
      <c r="BC26" s="487" t="str">
        <f t="shared" si="4"/>
        <v>tbd</v>
      </c>
      <c r="BD26" s="487" t="str">
        <f t="shared" si="4"/>
        <v>tbd</v>
      </c>
      <c r="BE26" s="487" t="str">
        <f t="shared" si="4"/>
        <v>tbd</v>
      </c>
      <c r="BF26" s="487" t="str">
        <f t="shared" si="4"/>
        <v>tbd</v>
      </c>
      <c r="BG26" s="487" t="str">
        <f t="shared" si="4"/>
        <v/>
      </c>
      <c r="BH26" s="487" t="str">
        <f t="shared" si="4"/>
        <v/>
      </c>
      <c r="BI26" s="487" t="str">
        <f t="shared" si="4"/>
        <v/>
      </c>
      <c r="BJ26" s="487" t="str">
        <f t="shared" si="4"/>
        <v/>
      </c>
      <c r="BK26" s="489" t="str">
        <f t="shared" si="4"/>
        <v/>
      </c>
      <c r="BL26" s="488">
        <f t="shared" si="5"/>
        <v>0</v>
      </c>
      <c r="BM26" s="495">
        <f t="shared" si="5"/>
        <v>0</v>
      </c>
      <c r="BN26" s="495">
        <f t="shared" si="5"/>
        <v>0</v>
      </c>
      <c r="BO26" s="495">
        <f t="shared" si="5"/>
        <v>0</v>
      </c>
      <c r="BP26" s="495">
        <f t="shared" si="5"/>
        <v>0</v>
      </c>
      <c r="BQ26" s="495">
        <f t="shared" si="5"/>
        <v>0</v>
      </c>
      <c r="BR26" s="495">
        <f t="shared" si="5"/>
        <v>0</v>
      </c>
      <c r="BS26" s="495">
        <f t="shared" si="5"/>
        <v>0</v>
      </c>
      <c r="BT26" s="495">
        <f t="shared" si="5"/>
        <v>0</v>
      </c>
      <c r="BU26" s="495">
        <f t="shared" si="5"/>
        <v>0</v>
      </c>
      <c r="BV26" s="495">
        <f t="shared" si="5"/>
        <v>0</v>
      </c>
      <c r="BW26" s="495" t="str">
        <f t="shared" si="5"/>
        <v/>
      </c>
      <c r="BX26" s="495" t="str">
        <f t="shared" si="5"/>
        <v/>
      </c>
      <c r="BY26" s="495" t="str">
        <f t="shared" si="5"/>
        <v/>
      </c>
      <c r="BZ26" s="495" t="str">
        <f t="shared" si="5"/>
        <v/>
      </c>
      <c r="CA26" s="489" t="str">
        <f t="shared" si="5"/>
        <v/>
      </c>
    </row>
    <row r="27" spans="1:79" s="121" customFormat="1" ht="19.899999999999999" customHeight="1" x14ac:dyDescent="0.25">
      <c r="A27" s="9" t="s">
        <v>1777</v>
      </c>
      <c r="B27" s="7"/>
      <c r="C27" s="2" t="s">
        <v>1778</v>
      </c>
      <c r="D27" s="19"/>
      <c r="E27" s="18"/>
      <c r="F27" s="19"/>
      <c r="G27" s="19"/>
      <c r="H27" s="4"/>
      <c r="I27" s="15"/>
      <c r="J27" s="47" t="s">
        <v>86</v>
      </c>
      <c r="K27" s="1384"/>
      <c r="L27" s="1386"/>
      <c r="M27" s="1384"/>
      <c r="N27" s="1385"/>
      <c r="O27" s="1386"/>
      <c r="P27" s="1384"/>
      <c r="Q27" s="1385"/>
      <c r="R27" s="1386"/>
      <c r="S27" s="269"/>
      <c r="T27" s="269"/>
      <c r="U27" s="49"/>
      <c r="V27" s="1393" t="s">
        <v>86</v>
      </c>
      <c r="W27" s="1394"/>
      <c r="X27" s="56"/>
      <c r="Y27" s="56"/>
      <c r="Z27" s="57"/>
      <c r="AA27" s="68"/>
      <c r="AB27" s="57"/>
      <c r="AC27" s="58" t="s">
        <v>1376</v>
      </c>
      <c r="AD27" s="56"/>
      <c r="AE27" s="65"/>
      <c r="AF27" s="488">
        <v>-1</v>
      </c>
      <c r="AG27" s="487">
        <v>-1</v>
      </c>
      <c r="AH27" s="487">
        <v>-1</v>
      </c>
      <c r="AI27" s="487">
        <v>-1</v>
      </c>
      <c r="AJ27" s="487">
        <v>-1</v>
      </c>
      <c r="AK27" s="487">
        <v>-1</v>
      </c>
      <c r="AL27" s="487">
        <v>-1</v>
      </c>
      <c r="AM27" s="487">
        <v>-1</v>
      </c>
      <c r="AN27" s="487">
        <v>-1</v>
      </c>
      <c r="AO27" s="487">
        <v>-1</v>
      </c>
      <c r="AP27" s="487">
        <v>-1</v>
      </c>
      <c r="AQ27" s="487">
        <v>0</v>
      </c>
      <c r="AR27" s="487">
        <v>0</v>
      </c>
      <c r="AS27" s="487">
        <v>0</v>
      </c>
      <c r="AT27" s="487">
        <v>0</v>
      </c>
      <c r="AU27" s="493">
        <v>0</v>
      </c>
      <c r="AV27" s="488" t="str">
        <f t="shared" si="4"/>
        <v>tbd</v>
      </c>
      <c r="AW27" s="487" t="str">
        <f t="shared" si="4"/>
        <v>tbd</v>
      </c>
      <c r="AX27" s="487" t="str">
        <f t="shared" si="4"/>
        <v>tbd</v>
      </c>
      <c r="AY27" s="487" t="str">
        <f t="shared" si="4"/>
        <v>tbd</v>
      </c>
      <c r="AZ27" s="487" t="str">
        <f t="shared" si="4"/>
        <v>tbd</v>
      </c>
      <c r="BA27" s="487" t="str">
        <f t="shared" si="4"/>
        <v>tbd</v>
      </c>
      <c r="BB27" s="487" t="str">
        <f t="shared" si="4"/>
        <v>tbd</v>
      </c>
      <c r="BC27" s="487" t="str">
        <f t="shared" si="4"/>
        <v>tbd</v>
      </c>
      <c r="BD27" s="487" t="str">
        <f t="shared" si="4"/>
        <v>tbd</v>
      </c>
      <c r="BE27" s="487" t="str">
        <f t="shared" si="4"/>
        <v>tbd</v>
      </c>
      <c r="BF27" s="487" t="str">
        <f t="shared" si="4"/>
        <v>tbd</v>
      </c>
      <c r="BG27" s="487" t="str">
        <f t="shared" si="4"/>
        <v/>
      </c>
      <c r="BH27" s="487" t="str">
        <f t="shared" si="4"/>
        <v/>
      </c>
      <c r="BI27" s="487" t="str">
        <f t="shared" si="4"/>
        <v/>
      </c>
      <c r="BJ27" s="487" t="str">
        <f t="shared" si="4"/>
        <v/>
      </c>
      <c r="BK27" s="489" t="str">
        <f t="shared" si="4"/>
        <v/>
      </c>
      <c r="BL27" s="488">
        <f t="shared" si="5"/>
        <v>0</v>
      </c>
      <c r="BM27" s="495">
        <f t="shared" si="5"/>
        <v>0</v>
      </c>
      <c r="BN27" s="495">
        <f t="shared" si="5"/>
        <v>0</v>
      </c>
      <c r="BO27" s="495">
        <f t="shared" si="5"/>
        <v>0</v>
      </c>
      <c r="BP27" s="495">
        <f t="shared" si="5"/>
        <v>0</v>
      </c>
      <c r="BQ27" s="495">
        <f t="shared" si="5"/>
        <v>0</v>
      </c>
      <c r="BR27" s="495">
        <f t="shared" si="5"/>
        <v>0</v>
      </c>
      <c r="BS27" s="495">
        <f t="shared" si="5"/>
        <v>0</v>
      </c>
      <c r="BT27" s="495">
        <f t="shared" si="5"/>
        <v>0</v>
      </c>
      <c r="BU27" s="495">
        <f t="shared" si="5"/>
        <v>0</v>
      </c>
      <c r="BV27" s="495">
        <f t="shared" si="5"/>
        <v>0</v>
      </c>
      <c r="BW27" s="495" t="str">
        <f t="shared" si="5"/>
        <v/>
      </c>
      <c r="BX27" s="495" t="str">
        <f t="shared" si="5"/>
        <v/>
      </c>
      <c r="BY27" s="495" t="str">
        <f t="shared" si="5"/>
        <v/>
      </c>
      <c r="BZ27" s="495" t="str">
        <f t="shared" si="5"/>
        <v/>
      </c>
      <c r="CA27" s="489" t="str">
        <f t="shared" si="5"/>
        <v/>
      </c>
    </row>
    <row r="28" spans="1:79" s="121" customFormat="1" ht="19.899999999999999" customHeight="1" x14ac:dyDescent="0.25">
      <c r="A28" s="9" t="s">
        <v>1411</v>
      </c>
      <c r="B28" s="7"/>
      <c r="C28" s="2" t="s">
        <v>1412</v>
      </c>
      <c r="D28" s="19"/>
      <c r="E28" s="18"/>
      <c r="F28" s="19"/>
      <c r="G28" s="19"/>
      <c r="H28" s="4"/>
      <c r="I28" s="15"/>
      <c r="J28" s="47" t="s">
        <v>86</v>
      </c>
      <c r="K28" s="1384"/>
      <c r="L28" s="1386"/>
      <c r="M28" s="1384"/>
      <c r="N28" s="1385"/>
      <c r="O28" s="1386"/>
      <c r="P28" s="1384"/>
      <c r="Q28" s="1385"/>
      <c r="R28" s="1386"/>
      <c r="S28" s="269"/>
      <c r="T28" s="269"/>
      <c r="U28" s="49"/>
      <c r="V28" s="1393" t="s">
        <v>86</v>
      </c>
      <c r="W28" s="1394"/>
      <c r="X28" s="56"/>
      <c r="Y28" s="56"/>
      <c r="Z28" s="57"/>
      <c r="AA28" s="68"/>
      <c r="AB28" s="57"/>
      <c r="AC28" s="58" t="s">
        <v>1376</v>
      </c>
      <c r="AD28" s="56"/>
      <c r="AE28" s="65"/>
      <c r="AF28" s="488">
        <v>-1</v>
      </c>
      <c r="AG28" s="487">
        <v>-1</v>
      </c>
      <c r="AH28" s="487">
        <v>-1</v>
      </c>
      <c r="AI28" s="487">
        <v>-1</v>
      </c>
      <c r="AJ28" s="487">
        <v>-1</v>
      </c>
      <c r="AK28" s="487">
        <v>-1</v>
      </c>
      <c r="AL28" s="487">
        <v>-1</v>
      </c>
      <c r="AM28" s="487">
        <v>-1</v>
      </c>
      <c r="AN28" s="487">
        <v>-1</v>
      </c>
      <c r="AO28" s="487">
        <v>-1</v>
      </c>
      <c r="AP28" s="487">
        <v>-1</v>
      </c>
      <c r="AQ28" s="487">
        <v>0</v>
      </c>
      <c r="AR28" s="487">
        <v>0</v>
      </c>
      <c r="AS28" s="487">
        <v>0</v>
      </c>
      <c r="AT28" s="487">
        <v>0</v>
      </c>
      <c r="AU28" s="493">
        <v>0</v>
      </c>
      <c r="AV28" s="488" t="str">
        <f t="shared" si="4"/>
        <v>tbd</v>
      </c>
      <c r="AW28" s="487" t="str">
        <f t="shared" si="4"/>
        <v>tbd</v>
      </c>
      <c r="AX28" s="487" t="str">
        <f t="shared" si="4"/>
        <v>tbd</v>
      </c>
      <c r="AY28" s="487" t="str">
        <f t="shared" si="4"/>
        <v>tbd</v>
      </c>
      <c r="AZ28" s="487" t="str">
        <f t="shared" si="4"/>
        <v>tbd</v>
      </c>
      <c r="BA28" s="487" t="str">
        <f t="shared" si="4"/>
        <v>tbd</v>
      </c>
      <c r="BB28" s="487" t="str">
        <f t="shared" si="4"/>
        <v>tbd</v>
      </c>
      <c r="BC28" s="487" t="str">
        <f t="shared" si="4"/>
        <v>tbd</v>
      </c>
      <c r="BD28" s="487" t="str">
        <f t="shared" si="4"/>
        <v>tbd</v>
      </c>
      <c r="BE28" s="487" t="str">
        <f t="shared" si="4"/>
        <v>tbd</v>
      </c>
      <c r="BF28" s="487" t="str">
        <f t="shared" si="4"/>
        <v>tbd</v>
      </c>
      <c r="BG28" s="487" t="str">
        <f t="shared" si="4"/>
        <v/>
      </c>
      <c r="BH28" s="487" t="str">
        <f t="shared" si="4"/>
        <v/>
      </c>
      <c r="BI28" s="487" t="str">
        <f t="shared" si="4"/>
        <v/>
      </c>
      <c r="BJ28" s="487" t="str">
        <f t="shared" si="4"/>
        <v/>
      </c>
      <c r="BK28" s="489" t="str">
        <f t="shared" si="4"/>
        <v/>
      </c>
      <c r="BL28" s="488">
        <f t="shared" si="5"/>
        <v>0</v>
      </c>
      <c r="BM28" s="495">
        <f t="shared" si="5"/>
        <v>0</v>
      </c>
      <c r="BN28" s="495">
        <f t="shared" si="5"/>
        <v>0</v>
      </c>
      <c r="BO28" s="495">
        <f t="shared" si="5"/>
        <v>0</v>
      </c>
      <c r="BP28" s="495">
        <f t="shared" si="5"/>
        <v>0</v>
      </c>
      <c r="BQ28" s="495">
        <f t="shared" si="5"/>
        <v>0</v>
      </c>
      <c r="BR28" s="495">
        <f t="shared" si="5"/>
        <v>0</v>
      </c>
      <c r="BS28" s="495">
        <f t="shared" si="5"/>
        <v>0</v>
      </c>
      <c r="BT28" s="495">
        <f t="shared" si="5"/>
        <v>0</v>
      </c>
      <c r="BU28" s="495">
        <f t="shared" si="5"/>
        <v>0</v>
      </c>
      <c r="BV28" s="495">
        <f t="shared" si="5"/>
        <v>0</v>
      </c>
      <c r="BW28" s="495" t="str">
        <f t="shared" si="5"/>
        <v/>
      </c>
      <c r="BX28" s="495" t="str">
        <f t="shared" si="5"/>
        <v/>
      </c>
      <c r="BY28" s="495" t="str">
        <f t="shared" si="5"/>
        <v/>
      </c>
      <c r="BZ28" s="495" t="str">
        <f t="shared" si="5"/>
        <v/>
      </c>
      <c r="CA28" s="489" t="str">
        <f t="shared" si="5"/>
        <v/>
      </c>
    </row>
    <row r="29" spans="1:79" s="121" customFormat="1" ht="19.899999999999999" customHeight="1" x14ac:dyDescent="0.25">
      <c r="A29" s="9" t="s">
        <v>1413</v>
      </c>
      <c r="B29" s="7"/>
      <c r="C29" s="2" t="s">
        <v>1414</v>
      </c>
      <c r="D29" s="19"/>
      <c r="E29" s="18"/>
      <c r="F29" s="19"/>
      <c r="G29" s="19"/>
      <c r="H29" s="4"/>
      <c r="I29" s="15"/>
      <c r="J29" s="47" t="s">
        <v>86</v>
      </c>
      <c r="K29" s="1384"/>
      <c r="L29" s="1386"/>
      <c r="M29" s="1384"/>
      <c r="N29" s="1385"/>
      <c r="O29" s="1386"/>
      <c r="P29" s="1384"/>
      <c r="Q29" s="1385"/>
      <c r="R29" s="1386"/>
      <c r="S29" s="269"/>
      <c r="T29" s="269"/>
      <c r="U29" s="49"/>
      <c r="V29" s="1393" t="s">
        <v>86</v>
      </c>
      <c r="W29" s="1394"/>
      <c r="X29" s="56"/>
      <c r="Y29" s="56"/>
      <c r="Z29" s="57"/>
      <c r="AA29" s="68"/>
      <c r="AB29" s="57"/>
      <c r="AC29" s="58" t="s">
        <v>1376</v>
      </c>
      <c r="AD29" s="56"/>
      <c r="AE29" s="65"/>
      <c r="AF29" s="488">
        <v>-1</v>
      </c>
      <c r="AG29" s="487">
        <v>-1</v>
      </c>
      <c r="AH29" s="487">
        <v>-1</v>
      </c>
      <c r="AI29" s="487">
        <v>-1</v>
      </c>
      <c r="AJ29" s="487">
        <v>-1</v>
      </c>
      <c r="AK29" s="487">
        <v>-1</v>
      </c>
      <c r="AL29" s="487">
        <v>-1</v>
      </c>
      <c r="AM29" s="487">
        <v>-1</v>
      </c>
      <c r="AN29" s="487">
        <v>-1</v>
      </c>
      <c r="AO29" s="487">
        <v>-1</v>
      </c>
      <c r="AP29" s="487">
        <v>-1</v>
      </c>
      <c r="AQ29" s="487">
        <v>0</v>
      </c>
      <c r="AR29" s="487">
        <v>0</v>
      </c>
      <c r="AS29" s="487">
        <v>0</v>
      </c>
      <c r="AT29" s="487">
        <v>0</v>
      </c>
      <c r="AU29" s="493">
        <v>0</v>
      </c>
      <c r="AV29" s="488" t="str">
        <f t="shared" si="4"/>
        <v>tbd</v>
      </c>
      <c r="AW29" s="487" t="str">
        <f t="shared" si="4"/>
        <v>tbd</v>
      </c>
      <c r="AX29" s="487" t="str">
        <f t="shared" si="4"/>
        <v>tbd</v>
      </c>
      <c r="AY29" s="487" t="str">
        <f t="shared" si="4"/>
        <v>tbd</v>
      </c>
      <c r="AZ29" s="487" t="str">
        <f t="shared" si="4"/>
        <v>tbd</v>
      </c>
      <c r="BA29" s="487" t="str">
        <f t="shared" si="4"/>
        <v>tbd</v>
      </c>
      <c r="BB29" s="487" t="str">
        <f t="shared" si="4"/>
        <v>tbd</v>
      </c>
      <c r="BC29" s="487" t="str">
        <f t="shared" si="4"/>
        <v>tbd</v>
      </c>
      <c r="BD29" s="487" t="str">
        <f t="shared" si="4"/>
        <v>tbd</v>
      </c>
      <c r="BE29" s="487" t="str">
        <f t="shared" si="4"/>
        <v>tbd</v>
      </c>
      <c r="BF29" s="487" t="str">
        <f t="shared" si="4"/>
        <v>tbd</v>
      </c>
      <c r="BG29" s="487" t="str">
        <f t="shared" si="4"/>
        <v/>
      </c>
      <c r="BH29" s="487" t="str">
        <f t="shared" si="4"/>
        <v/>
      </c>
      <c r="BI29" s="487" t="str">
        <f t="shared" si="4"/>
        <v/>
      </c>
      <c r="BJ29" s="487" t="str">
        <f t="shared" si="4"/>
        <v/>
      </c>
      <c r="BK29" s="489" t="str">
        <f t="shared" si="4"/>
        <v/>
      </c>
      <c r="BL29" s="488">
        <f t="shared" si="5"/>
        <v>0</v>
      </c>
      <c r="BM29" s="495">
        <f t="shared" si="5"/>
        <v>0</v>
      </c>
      <c r="BN29" s="495">
        <f t="shared" si="5"/>
        <v>0</v>
      </c>
      <c r="BO29" s="495">
        <f t="shared" si="5"/>
        <v>0</v>
      </c>
      <c r="BP29" s="495">
        <f t="shared" si="5"/>
        <v>0</v>
      </c>
      <c r="BQ29" s="495">
        <f t="shared" si="5"/>
        <v>0</v>
      </c>
      <c r="BR29" s="495">
        <f t="shared" si="5"/>
        <v>0</v>
      </c>
      <c r="BS29" s="495">
        <f t="shared" si="5"/>
        <v>0</v>
      </c>
      <c r="BT29" s="495">
        <f t="shared" si="5"/>
        <v>0</v>
      </c>
      <c r="BU29" s="495">
        <f t="shared" si="5"/>
        <v>0</v>
      </c>
      <c r="BV29" s="495">
        <f t="shared" si="5"/>
        <v>0</v>
      </c>
      <c r="BW29" s="495" t="str">
        <f t="shared" si="5"/>
        <v/>
      </c>
      <c r="BX29" s="495" t="str">
        <f t="shared" si="5"/>
        <v/>
      </c>
      <c r="BY29" s="495" t="str">
        <f t="shared" si="5"/>
        <v/>
      </c>
      <c r="BZ29" s="495" t="str">
        <f t="shared" si="5"/>
        <v/>
      </c>
      <c r="CA29" s="489" t="str">
        <f t="shared" si="5"/>
        <v/>
      </c>
    </row>
    <row r="30" spans="1:79" s="121" customFormat="1" ht="19.899999999999999" customHeight="1" x14ac:dyDescent="0.25">
      <c r="A30" s="9" t="s">
        <v>1415</v>
      </c>
      <c r="B30" s="7"/>
      <c r="C30" s="2" t="s">
        <v>1416</v>
      </c>
      <c r="D30" s="19"/>
      <c r="E30" s="18"/>
      <c r="F30" s="19"/>
      <c r="G30" s="19"/>
      <c r="H30" s="4"/>
      <c r="I30" s="15"/>
      <c r="J30" s="47" t="s">
        <v>86</v>
      </c>
      <c r="K30" s="1384"/>
      <c r="L30" s="1386"/>
      <c r="M30" s="1384"/>
      <c r="N30" s="1385"/>
      <c r="O30" s="1386"/>
      <c r="P30" s="1384"/>
      <c r="Q30" s="1385"/>
      <c r="R30" s="1386"/>
      <c r="S30" s="269"/>
      <c r="T30" s="269"/>
      <c r="U30" s="49"/>
      <c r="V30" s="1393" t="s">
        <v>86</v>
      </c>
      <c r="W30" s="1394"/>
      <c r="X30" s="56"/>
      <c r="Y30" s="56"/>
      <c r="Z30" s="57"/>
      <c r="AA30" s="68"/>
      <c r="AB30" s="57"/>
      <c r="AC30" s="58" t="s">
        <v>1376</v>
      </c>
      <c r="AD30" s="56"/>
      <c r="AE30" s="65"/>
      <c r="AF30" s="488">
        <v>-1</v>
      </c>
      <c r="AG30" s="487">
        <v>-1</v>
      </c>
      <c r="AH30" s="487">
        <v>-1</v>
      </c>
      <c r="AI30" s="487">
        <v>-1</v>
      </c>
      <c r="AJ30" s="487">
        <v>-1</v>
      </c>
      <c r="AK30" s="487">
        <v>-1</v>
      </c>
      <c r="AL30" s="487">
        <v>-1</v>
      </c>
      <c r="AM30" s="487">
        <v>-1</v>
      </c>
      <c r="AN30" s="487">
        <v>-1</v>
      </c>
      <c r="AO30" s="487">
        <v>-1</v>
      </c>
      <c r="AP30" s="487">
        <v>-1</v>
      </c>
      <c r="AQ30" s="487">
        <v>0</v>
      </c>
      <c r="AR30" s="487">
        <v>0</v>
      </c>
      <c r="AS30" s="487">
        <v>0</v>
      </c>
      <c r="AT30" s="487">
        <v>0</v>
      </c>
      <c r="AU30" s="493">
        <v>0</v>
      </c>
      <c r="AV30" s="488" t="str">
        <f t="shared" si="4"/>
        <v>tbd</v>
      </c>
      <c r="AW30" s="487" t="str">
        <f t="shared" si="4"/>
        <v>tbd</v>
      </c>
      <c r="AX30" s="487" t="str">
        <f t="shared" si="4"/>
        <v>tbd</v>
      </c>
      <c r="AY30" s="487" t="str">
        <f t="shared" si="4"/>
        <v>tbd</v>
      </c>
      <c r="AZ30" s="487" t="str">
        <f t="shared" si="4"/>
        <v>tbd</v>
      </c>
      <c r="BA30" s="487" t="str">
        <f t="shared" si="4"/>
        <v>tbd</v>
      </c>
      <c r="BB30" s="487" t="str">
        <f t="shared" si="4"/>
        <v>tbd</v>
      </c>
      <c r="BC30" s="487" t="str">
        <f t="shared" si="4"/>
        <v>tbd</v>
      </c>
      <c r="BD30" s="487" t="str">
        <f t="shared" si="4"/>
        <v>tbd</v>
      </c>
      <c r="BE30" s="487" t="str">
        <f t="shared" si="4"/>
        <v>tbd</v>
      </c>
      <c r="BF30" s="487" t="str">
        <f t="shared" si="4"/>
        <v>tbd</v>
      </c>
      <c r="BG30" s="487" t="str">
        <f t="shared" si="4"/>
        <v/>
      </c>
      <c r="BH30" s="487" t="str">
        <f t="shared" si="4"/>
        <v/>
      </c>
      <c r="BI30" s="487" t="str">
        <f t="shared" si="4"/>
        <v/>
      </c>
      <c r="BJ30" s="487" t="str">
        <f t="shared" si="4"/>
        <v/>
      </c>
      <c r="BK30" s="489" t="str">
        <f t="shared" si="4"/>
        <v/>
      </c>
      <c r="BL30" s="488">
        <f t="shared" si="5"/>
        <v>0</v>
      </c>
      <c r="BM30" s="495">
        <f t="shared" si="5"/>
        <v>0</v>
      </c>
      <c r="BN30" s="495">
        <f t="shared" si="5"/>
        <v>0</v>
      </c>
      <c r="BO30" s="495">
        <f t="shared" si="5"/>
        <v>0</v>
      </c>
      <c r="BP30" s="495">
        <f t="shared" si="5"/>
        <v>0</v>
      </c>
      <c r="BQ30" s="495">
        <f t="shared" si="5"/>
        <v>0</v>
      </c>
      <c r="BR30" s="495">
        <f t="shared" si="5"/>
        <v>0</v>
      </c>
      <c r="BS30" s="495">
        <f t="shared" si="5"/>
        <v>0</v>
      </c>
      <c r="BT30" s="495">
        <f t="shared" si="5"/>
        <v>0</v>
      </c>
      <c r="BU30" s="495">
        <f t="shared" si="5"/>
        <v>0</v>
      </c>
      <c r="BV30" s="495">
        <f t="shared" si="5"/>
        <v>0</v>
      </c>
      <c r="BW30" s="495" t="str">
        <f t="shared" si="5"/>
        <v/>
      </c>
      <c r="BX30" s="495" t="str">
        <f t="shared" si="5"/>
        <v/>
      </c>
      <c r="BY30" s="495" t="str">
        <f t="shared" si="5"/>
        <v/>
      </c>
      <c r="BZ30" s="495" t="str">
        <f t="shared" si="5"/>
        <v/>
      </c>
      <c r="CA30" s="489" t="str">
        <f t="shared" si="5"/>
        <v/>
      </c>
    </row>
    <row r="31" spans="1:79" s="121" customFormat="1" ht="19.899999999999999" customHeight="1" x14ac:dyDescent="0.25">
      <c r="A31" s="9" t="s">
        <v>1417</v>
      </c>
      <c r="B31" s="7"/>
      <c r="C31" s="2" t="s">
        <v>1418</v>
      </c>
      <c r="D31" s="19"/>
      <c r="E31" s="18"/>
      <c r="F31" s="19"/>
      <c r="G31" s="19"/>
      <c r="H31" s="4"/>
      <c r="I31" s="15"/>
      <c r="J31" s="47" t="s">
        <v>86</v>
      </c>
      <c r="K31" s="1384"/>
      <c r="L31" s="1386"/>
      <c r="M31" s="1384"/>
      <c r="N31" s="1385"/>
      <c r="O31" s="1386"/>
      <c r="P31" s="1384"/>
      <c r="Q31" s="1385"/>
      <c r="R31" s="1386"/>
      <c r="S31" s="269"/>
      <c r="T31" s="269"/>
      <c r="U31" s="49"/>
      <c r="V31" s="1393" t="s">
        <v>86</v>
      </c>
      <c r="W31" s="1394"/>
      <c r="X31" s="56"/>
      <c r="Y31" s="56"/>
      <c r="Z31" s="57"/>
      <c r="AA31" s="68"/>
      <c r="AB31" s="57"/>
      <c r="AC31" s="58" t="s">
        <v>1376</v>
      </c>
      <c r="AD31" s="56"/>
      <c r="AE31" s="65"/>
      <c r="AF31" s="488">
        <v>-1</v>
      </c>
      <c r="AG31" s="487">
        <v>-1</v>
      </c>
      <c r="AH31" s="487">
        <v>-1</v>
      </c>
      <c r="AI31" s="487">
        <v>-1</v>
      </c>
      <c r="AJ31" s="487">
        <v>-1</v>
      </c>
      <c r="AK31" s="487">
        <v>-1</v>
      </c>
      <c r="AL31" s="487">
        <v>-1</v>
      </c>
      <c r="AM31" s="487">
        <v>-1</v>
      </c>
      <c r="AN31" s="487">
        <v>-1</v>
      </c>
      <c r="AO31" s="487">
        <v>-1</v>
      </c>
      <c r="AP31" s="487">
        <v>-1</v>
      </c>
      <c r="AQ31" s="487">
        <v>0</v>
      </c>
      <c r="AR31" s="487">
        <v>0</v>
      </c>
      <c r="AS31" s="487">
        <v>0</v>
      </c>
      <c r="AT31" s="487">
        <v>0</v>
      </c>
      <c r="AU31" s="493">
        <v>0</v>
      </c>
      <c r="AV31" s="488" t="str">
        <f t="shared" si="4"/>
        <v>tbd</v>
      </c>
      <c r="AW31" s="487" t="str">
        <f t="shared" si="4"/>
        <v>tbd</v>
      </c>
      <c r="AX31" s="487" t="str">
        <f t="shared" si="4"/>
        <v>tbd</v>
      </c>
      <c r="AY31" s="487" t="str">
        <f t="shared" si="4"/>
        <v>tbd</v>
      </c>
      <c r="AZ31" s="487" t="str">
        <f t="shared" si="4"/>
        <v>tbd</v>
      </c>
      <c r="BA31" s="487" t="str">
        <f t="shared" si="4"/>
        <v>tbd</v>
      </c>
      <c r="BB31" s="487" t="str">
        <f t="shared" si="4"/>
        <v>tbd</v>
      </c>
      <c r="BC31" s="487" t="str">
        <f t="shared" si="4"/>
        <v>tbd</v>
      </c>
      <c r="BD31" s="487" t="str">
        <f t="shared" si="4"/>
        <v>tbd</v>
      </c>
      <c r="BE31" s="487" t="str">
        <f t="shared" si="4"/>
        <v>tbd</v>
      </c>
      <c r="BF31" s="487" t="str">
        <f t="shared" si="4"/>
        <v>tbd</v>
      </c>
      <c r="BG31" s="487" t="str">
        <f t="shared" si="4"/>
        <v/>
      </c>
      <c r="BH31" s="487" t="str">
        <f t="shared" si="4"/>
        <v/>
      </c>
      <c r="BI31" s="487" t="str">
        <f t="shared" si="4"/>
        <v/>
      </c>
      <c r="BJ31" s="487" t="str">
        <f t="shared" si="4"/>
        <v/>
      </c>
      <c r="BK31" s="489" t="str">
        <f t="shared" si="4"/>
        <v/>
      </c>
      <c r="BL31" s="488">
        <f t="shared" si="5"/>
        <v>0</v>
      </c>
      <c r="BM31" s="495">
        <f t="shared" si="5"/>
        <v>0</v>
      </c>
      <c r="BN31" s="495">
        <f t="shared" si="5"/>
        <v>0</v>
      </c>
      <c r="BO31" s="495">
        <f t="shared" si="5"/>
        <v>0</v>
      </c>
      <c r="BP31" s="495">
        <f t="shared" si="5"/>
        <v>0</v>
      </c>
      <c r="BQ31" s="495">
        <f t="shared" si="5"/>
        <v>0</v>
      </c>
      <c r="BR31" s="495">
        <f t="shared" si="5"/>
        <v>0</v>
      </c>
      <c r="BS31" s="495">
        <f t="shared" si="5"/>
        <v>0</v>
      </c>
      <c r="BT31" s="495">
        <f t="shared" si="5"/>
        <v>0</v>
      </c>
      <c r="BU31" s="495">
        <f t="shared" si="5"/>
        <v>0</v>
      </c>
      <c r="BV31" s="495">
        <f t="shared" si="5"/>
        <v>0</v>
      </c>
      <c r="BW31" s="495" t="str">
        <f t="shared" si="5"/>
        <v/>
      </c>
      <c r="BX31" s="495" t="str">
        <f t="shared" si="5"/>
        <v/>
      </c>
      <c r="BY31" s="495" t="str">
        <f t="shared" si="5"/>
        <v/>
      </c>
      <c r="BZ31" s="495" t="str">
        <f t="shared" si="5"/>
        <v/>
      </c>
      <c r="CA31" s="489" t="str">
        <f t="shared" si="5"/>
        <v/>
      </c>
    </row>
    <row r="32" spans="1:79" s="121" customFormat="1" ht="19.899999999999999" customHeight="1" thickBot="1" x14ac:dyDescent="0.3">
      <c r="A32" s="9" t="s">
        <v>1419</v>
      </c>
      <c r="B32" s="7"/>
      <c r="C32" s="2" t="s">
        <v>1420</v>
      </c>
      <c r="D32" s="19"/>
      <c r="E32" s="18"/>
      <c r="F32" s="19"/>
      <c r="G32" s="19"/>
      <c r="H32" s="4"/>
      <c r="I32" s="15"/>
      <c r="J32" s="47" t="s">
        <v>86</v>
      </c>
      <c r="K32" s="1384"/>
      <c r="L32" s="1386"/>
      <c r="M32" s="1384"/>
      <c r="N32" s="1385"/>
      <c r="O32" s="1386"/>
      <c r="P32" s="1384"/>
      <c r="Q32" s="1385"/>
      <c r="R32" s="1386"/>
      <c r="S32" s="269"/>
      <c r="T32" s="269"/>
      <c r="U32" s="49"/>
      <c r="V32" s="1393" t="s">
        <v>86</v>
      </c>
      <c r="W32" s="1394"/>
      <c r="X32" s="56"/>
      <c r="Y32" s="56"/>
      <c r="Z32" s="57"/>
      <c r="AA32" s="68"/>
      <c r="AB32" s="57"/>
      <c r="AC32" s="58" t="s">
        <v>1376</v>
      </c>
      <c r="AD32" s="56"/>
      <c r="AE32" s="65"/>
      <c r="AF32" s="488">
        <v>-1</v>
      </c>
      <c r="AG32" s="487">
        <v>-1</v>
      </c>
      <c r="AH32" s="487">
        <v>-1</v>
      </c>
      <c r="AI32" s="487">
        <v>-1</v>
      </c>
      <c r="AJ32" s="487">
        <v>-1</v>
      </c>
      <c r="AK32" s="487">
        <v>-1</v>
      </c>
      <c r="AL32" s="487">
        <v>-1</v>
      </c>
      <c r="AM32" s="487">
        <v>-1</v>
      </c>
      <c r="AN32" s="487">
        <v>-1</v>
      </c>
      <c r="AO32" s="487">
        <v>-1</v>
      </c>
      <c r="AP32" s="487">
        <v>-1</v>
      </c>
      <c r="AQ32" s="487">
        <v>0</v>
      </c>
      <c r="AR32" s="487">
        <v>0</v>
      </c>
      <c r="AS32" s="487">
        <v>0</v>
      </c>
      <c r="AT32" s="487">
        <v>0</v>
      </c>
      <c r="AU32" s="493">
        <v>0</v>
      </c>
      <c r="AV32" s="488" t="str">
        <f t="shared" si="4"/>
        <v>tbd</v>
      </c>
      <c r="AW32" s="487" t="str">
        <f t="shared" si="4"/>
        <v>tbd</v>
      </c>
      <c r="AX32" s="487" t="str">
        <f t="shared" si="4"/>
        <v>tbd</v>
      </c>
      <c r="AY32" s="487" t="str">
        <f t="shared" si="4"/>
        <v>tbd</v>
      </c>
      <c r="AZ32" s="487" t="str">
        <f t="shared" si="4"/>
        <v>tbd</v>
      </c>
      <c r="BA32" s="487" t="str">
        <f t="shared" si="4"/>
        <v>tbd</v>
      </c>
      <c r="BB32" s="487" t="str">
        <f t="shared" si="4"/>
        <v>tbd</v>
      </c>
      <c r="BC32" s="487" t="str">
        <f t="shared" si="4"/>
        <v>tbd</v>
      </c>
      <c r="BD32" s="487" t="str">
        <f t="shared" si="4"/>
        <v>tbd</v>
      </c>
      <c r="BE32" s="487" t="str">
        <f t="shared" si="4"/>
        <v>tbd</v>
      </c>
      <c r="BF32" s="487" t="str">
        <f t="shared" si="4"/>
        <v>tbd</v>
      </c>
      <c r="BG32" s="487" t="str">
        <f t="shared" si="4"/>
        <v/>
      </c>
      <c r="BH32" s="487" t="str">
        <f t="shared" si="4"/>
        <v/>
      </c>
      <c r="BI32" s="487" t="str">
        <f t="shared" si="4"/>
        <v/>
      </c>
      <c r="BJ32" s="487" t="str">
        <f t="shared" si="4"/>
        <v/>
      </c>
      <c r="BK32" s="489" t="str">
        <f t="shared" si="4"/>
        <v/>
      </c>
      <c r="BL32" s="488">
        <f t="shared" si="5"/>
        <v>0</v>
      </c>
      <c r="BM32" s="495">
        <f t="shared" si="5"/>
        <v>0</v>
      </c>
      <c r="BN32" s="495">
        <f t="shared" si="5"/>
        <v>0</v>
      </c>
      <c r="BO32" s="495">
        <f t="shared" si="5"/>
        <v>0</v>
      </c>
      <c r="BP32" s="495">
        <f t="shared" si="5"/>
        <v>0</v>
      </c>
      <c r="BQ32" s="495">
        <f t="shared" si="5"/>
        <v>0</v>
      </c>
      <c r="BR32" s="495">
        <f t="shared" si="5"/>
        <v>0</v>
      </c>
      <c r="BS32" s="495">
        <f t="shared" si="5"/>
        <v>0</v>
      </c>
      <c r="BT32" s="495">
        <f t="shared" si="5"/>
        <v>0</v>
      </c>
      <c r="BU32" s="495">
        <f t="shared" si="5"/>
        <v>0</v>
      </c>
      <c r="BV32" s="495">
        <f t="shared" si="5"/>
        <v>0</v>
      </c>
      <c r="BW32" s="495" t="str">
        <f t="shared" si="5"/>
        <v/>
      </c>
      <c r="BX32" s="495" t="str">
        <f t="shared" si="5"/>
        <v/>
      </c>
      <c r="BY32" s="495" t="str">
        <f t="shared" si="5"/>
        <v/>
      </c>
      <c r="BZ32" s="495" t="str">
        <f t="shared" si="5"/>
        <v/>
      </c>
      <c r="CA32" s="489" t="str">
        <f t="shared" si="5"/>
        <v/>
      </c>
    </row>
    <row r="33" spans="1:79" s="121" customFormat="1" ht="19.899999999999999" hidden="1" customHeight="1" x14ac:dyDescent="0.25">
      <c r="A33" s="9"/>
      <c r="B33" s="7"/>
      <c r="C33" s="2"/>
      <c r="D33" s="19"/>
      <c r="E33" s="18"/>
      <c r="F33" s="19"/>
      <c r="G33" s="19"/>
      <c r="H33" s="4"/>
      <c r="I33" s="15"/>
      <c r="J33" s="47"/>
      <c r="K33" s="1384"/>
      <c r="L33" s="1386"/>
      <c r="M33" s="1384"/>
      <c r="N33" s="1385"/>
      <c r="O33" s="1386"/>
      <c r="P33" s="1384"/>
      <c r="Q33" s="1385"/>
      <c r="R33" s="1386"/>
      <c r="S33" s="269"/>
      <c r="T33" s="269"/>
      <c r="U33" s="49"/>
      <c r="V33" s="1393"/>
      <c r="W33" s="1394"/>
      <c r="X33" s="56"/>
      <c r="Y33" s="56"/>
      <c r="Z33" s="57"/>
      <c r="AA33" s="68"/>
      <c r="AB33" s="57"/>
      <c r="AC33" s="58"/>
      <c r="AD33" s="56"/>
      <c r="AE33" s="65"/>
      <c r="AF33" s="488">
        <f t="shared" ref="AF33:AU40" si="6">AF32</f>
        <v>-1</v>
      </c>
      <c r="AG33" s="487">
        <f t="shared" si="6"/>
        <v>-1</v>
      </c>
      <c r="AH33" s="487">
        <f t="shared" si="6"/>
        <v>-1</v>
      </c>
      <c r="AI33" s="487">
        <f t="shared" si="6"/>
        <v>-1</v>
      </c>
      <c r="AJ33" s="487">
        <f t="shared" si="6"/>
        <v>-1</v>
      </c>
      <c r="AK33" s="487">
        <f t="shared" si="6"/>
        <v>-1</v>
      </c>
      <c r="AL33" s="487">
        <f t="shared" si="6"/>
        <v>-1</v>
      </c>
      <c r="AM33" s="487">
        <f t="shared" si="6"/>
        <v>-1</v>
      </c>
      <c r="AN33" s="487">
        <f t="shared" si="6"/>
        <v>-1</v>
      </c>
      <c r="AO33" s="487">
        <f t="shared" si="6"/>
        <v>-1</v>
      </c>
      <c r="AP33" s="487">
        <f t="shared" si="6"/>
        <v>-1</v>
      </c>
      <c r="AQ33" s="487">
        <f t="shared" si="6"/>
        <v>0</v>
      </c>
      <c r="AR33" s="487">
        <f t="shared" si="6"/>
        <v>0</v>
      </c>
      <c r="AS33" s="487">
        <f t="shared" si="6"/>
        <v>0</v>
      </c>
      <c r="AT33" s="487">
        <f t="shared" si="6"/>
        <v>0</v>
      </c>
      <c r="AU33" s="493">
        <f t="shared" si="6"/>
        <v>0</v>
      </c>
      <c r="AV33" s="488">
        <f t="shared" si="4"/>
        <v>0</v>
      </c>
      <c r="AW33" s="487">
        <f t="shared" si="4"/>
        <v>0</v>
      </c>
      <c r="AX33" s="487">
        <f t="shared" si="4"/>
        <v>0</v>
      </c>
      <c r="AY33" s="487">
        <f t="shared" si="4"/>
        <v>0</v>
      </c>
      <c r="AZ33" s="487">
        <f t="shared" si="4"/>
        <v>0</v>
      </c>
      <c r="BA33" s="487">
        <f t="shared" si="4"/>
        <v>0</v>
      </c>
      <c r="BB33" s="487">
        <f t="shared" si="4"/>
        <v>0</v>
      </c>
      <c r="BC33" s="487">
        <f t="shared" si="4"/>
        <v>0</v>
      </c>
      <c r="BD33" s="487">
        <f t="shared" si="4"/>
        <v>0</v>
      </c>
      <c r="BE33" s="487">
        <f t="shared" si="4"/>
        <v>0</v>
      </c>
      <c r="BF33" s="487">
        <f t="shared" si="4"/>
        <v>0</v>
      </c>
      <c r="BG33" s="487" t="str">
        <f t="shared" si="4"/>
        <v/>
      </c>
      <c r="BH33" s="487" t="str">
        <f t="shared" si="4"/>
        <v/>
      </c>
      <c r="BI33" s="487" t="str">
        <f t="shared" si="4"/>
        <v/>
      </c>
      <c r="BJ33" s="487" t="str">
        <f t="shared" si="4"/>
        <v/>
      </c>
      <c r="BK33" s="489" t="str">
        <f t="shared" si="4"/>
        <v/>
      </c>
      <c r="BL33" s="488">
        <f t="shared" si="5"/>
        <v>0</v>
      </c>
      <c r="BM33" s="495">
        <f t="shared" si="5"/>
        <v>0</v>
      </c>
      <c r="BN33" s="495">
        <f t="shared" si="5"/>
        <v>0</v>
      </c>
      <c r="BO33" s="495">
        <f t="shared" si="5"/>
        <v>0</v>
      </c>
      <c r="BP33" s="495">
        <f t="shared" si="5"/>
        <v>0</v>
      </c>
      <c r="BQ33" s="495">
        <f t="shared" si="5"/>
        <v>0</v>
      </c>
      <c r="BR33" s="495">
        <f t="shared" si="5"/>
        <v>0</v>
      </c>
      <c r="BS33" s="495">
        <f t="shared" si="5"/>
        <v>0</v>
      </c>
      <c r="BT33" s="495">
        <f t="shared" si="5"/>
        <v>0</v>
      </c>
      <c r="BU33" s="495">
        <f t="shared" si="5"/>
        <v>0</v>
      </c>
      <c r="BV33" s="495">
        <f t="shared" si="5"/>
        <v>0</v>
      </c>
      <c r="BW33" s="495" t="str">
        <f t="shared" si="5"/>
        <v/>
      </c>
      <c r="BX33" s="495" t="str">
        <f t="shared" si="5"/>
        <v/>
      </c>
      <c r="BY33" s="495" t="str">
        <f t="shared" si="5"/>
        <v/>
      </c>
      <c r="BZ33" s="495" t="str">
        <f t="shared" si="5"/>
        <v/>
      </c>
      <c r="CA33" s="489" t="str">
        <f t="shared" si="5"/>
        <v/>
      </c>
    </row>
    <row r="34" spans="1:79" s="121" customFormat="1" ht="19.899999999999999" hidden="1" customHeight="1" x14ac:dyDescent="0.25">
      <c r="A34" s="9"/>
      <c r="B34" s="7"/>
      <c r="C34" s="2"/>
      <c r="D34" s="19"/>
      <c r="E34" s="18"/>
      <c r="F34" s="19"/>
      <c r="G34" s="19"/>
      <c r="H34" s="4"/>
      <c r="I34" s="15"/>
      <c r="J34" s="47"/>
      <c r="K34" s="1384"/>
      <c r="L34" s="1386"/>
      <c r="M34" s="1384"/>
      <c r="N34" s="1385"/>
      <c r="O34" s="1386"/>
      <c r="P34" s="1384"/>
      <c r="Q34" s="1385"/>
      <c r="R34" s="1386"/>
      <c r="S34" s="269"/>
      <c r="T34" s="269"/>
      <c r="U34" s="49"/>
      <c r="V34" s="1393"/>
      <c r="W34" s="1394"/>
      <c r="X34" s="56"/>
      <c r="Y34" s="56"/>
      <c r="Z34" s="57"/>
      <c r="AA34" s="68"/>
      <c r="AB34" s="57"/>
      <c r="AC34" s="58"/>
      <c r="AD34" s="56"/>
      <c r="AE34" s="65"/>
      <c r="AF34" s="488">
        <f t="shared" si="6"/>
        <v>-1</v>
      </c>
      <c r="AG34" s="487">
        <f t="shared" si="6"/>
        <v>-1</v>
      </c>
      <c r="AH34" s="487">
        <f t="shared" si="6"/>
        <v>-1</v>
      </c>
      <c r="AI34" s="487">
        <f t="shared" si="6"/>
        <v>-1</v>
      </c>
      <c r="AJ34" s="487">
        <f t="shared" si="6"/>
        <v>-1</v>
      </c>
      <c r="AK34" s="487">
        <f t="shared" si="6"/>
        <v>-1</v>
      </c>
      <c r="AL34" s="487">
        <f t="shared" si="6"/>
        <v>-1</v>
      </c>
      <c r="AM34" s="487">
        <f t="shared" si="6"/>
        <v>-1</v>
      </c>
      <c r="AN34" s="487">
        <f t="shared" si="6"/>
        <v>-1</v>
      </c>
      <c r="AO34" s="487">
        <f t="shared" si="6"/>
        <v>-1</v>
      </c>
      <c r="AP34" s="487">
        <f t="shared" si="6"/>
        <v>-1</v>
      </c>
      <c r="AQ34" s="487">
        <f t="shared" si="6"/>
        <v>0</v>
      </c>
      <c r="AR34" s="487">
        <f t="shared" si="6"/>
        <v>0</v>
      </c>
      <c r="AS34" s="487">
        <f t="shared" si="6"/>
        <v>0</v>
      </c>
      <c r="AT34" s="487">
        <f t="shared" si="6"/>
        <v>0</v>
      </c>
      <c r="AU34" s="493">
        <f t="shared" si="6"/>
        <v>0</v>
      </c>
      <c r="AV34" s="488">
        <f t="shared" si="4"/>
        <v>0</v>
      </c>
      <c r="AW34" s="487">
        <f t="shared" si="4"/>
        <v>0</v>
      </c>
      <c r="AX34" s="487">
        <f t="shared" si="4"/>
        <v>0</v>
      </c>
      <c r="AY34" s="487">
        <f t="shared" si="4"/>
        <v>0</v>
      </c>
      <c r="AZ34" s="487">
        <f t="shared" si="4"/>
        <v>0</v>
      </c>
      <c r="BA34" s="487">
        <f t="shared" si="4"/>
        <v>0</v>
      </c>
      <c r="BB34" s="487">
        <f t="shared" si="4"/>
        <v>0</v>
      </c>
      <c r="BC34" s="487">
        <f t="shared" si="4"/>
        <v>0</v>
      </c>
      <c r="BD34" s="487">
        <f t="shared" si="4"/>
        <v>0</v>
      </c>
      <c r="BE34" s="487">
        <f t="shared" si="4"/>
        <v>0</v>
      </c>
      <c r="BF34" s="487">
        <f t="shared" si="4"/>
        <v>0</v>
      </c>
      <c r="BG34" s="487" t="str">
        <f t="shared" si="4"/>
        <v/>
      </c>
      <c r="BH34" s="487" t="str">
        <f t="shared" si="4"/>
        <v/>
      </c>
      <c r="BI34" s="487" t="str">
        <f t="shared" si="4"/>
        <v/>
      </c>
      <c r="BJ34" s="487" t="str">
        <f t="shared" si="4"/>
        <v/>
      </c>
      <c r="BK34" s="489" t="str">
        <f t="shared" si="4"/>
        <v/>
      </c>
      <c r="BL34" s="488">
        <f t="shared" si="5"/>
        <v>0</v>
      </c>
      <c r="BM34" s="495">
        <f t="shared" si="5"/>
        <v>0</v>
      </c>
      <c r="BN34" s="495">
        <f t="shared" si="5"/>
        <v>0</v>
      </c>
      <c r="BO34" s="495">
        <f t="shared" si="5"/>
        <v>0</v>
      </c>
      <c r="BP34" s="495">
        <f t="shared" si="5"/>
        <v>0</v>
      </c>
      <c r="BQ34" s="495">
        <f t="shared" si="5"/>
        <v>0</v>
      </c>
      <c r="BR34" s="495">
        <f t="shared" si="5"/>
        <v>0</v>
      </c>
      <c r="BS34" s="495">
        <f t="shared" si="5"/>
        <v>0</v>
      </c>
      <c r="BT34" s="495">
        <f t="shared" si="5"/>
        <v>0</v>
      </c>
      <c r="BU34" s="495">
        <f t="shared" si="5"/>
        <v>0</v>
      </c>
      <c r="BV34" s="495">
        <f t="shared" si="5"/>
        <v>0</v>
      </c>
      <c r="BW34" s="495" t="str">
        <f t="shared" si="5"/>
        <v/>
      </c>
      <c r="BX34" s="495" t="str">
        <f t="shared" si="5"/>
        <v/>
      </c>
      <c r="BY34" s="495" t="str">
        <f t="shared" si="5"/>
        <v/>
      </c>
      <c r="BZ34" s="495" t="str">
        <f t="shared" si="5"/>
        <v/>
      </c>
      <c r="CA34" s="489" t="str">
        <f t="shared" si="5"/>
        <v/>
      </c>
    </row>
    <row r="35" spans="1:79" s="121" customFormat="1" ht="19.899999999999999" hidden="1" customHeight="1" x14ac:dyDescent="0.25">
      <c r="A35" s="9"/>
      <c r="B35" s="7"/>
      <c r="C35" s="2"/>
      <c r="D35" s="19"/>
      <c r="E35" s="18"/>
      <c r="F35" s="19"/>
      <c r="G35" s="19"/>
      <c r="H35" s="4"/>
      <c r="I35" s="15"/>
      <c r="J35" s="47"/>
      <c r="K35" s="1384"/>
      <c r="L35" s="1386"/>
      <c r="M35" s="1384"/>
      <c r="N35" s="1385"/>
      <c r="O35" s="1386"/>
      <c r="P35" s="1384"/>
      <c r="Q35" s="1385"/>
      <c r="R35" s="1386"/>
      <c r="S35" s="269"/>
      <c r="T35" s="269"/>
      <c r="U35" s="49"/>
      <c r="V35" s="1393"/>
      <c r="W35" s="1394"/>
      <c r="X35" s="56"/>
      <c r="Y35" s="56"/>
      <c r="Z35" s="57"/>
      <c r="AA35" s="68"/>
      <c r="AB35" s="57"/>
      <c r="AC35" s="58"/>
      <c r="AD35" s="56"/>
      <c r="AE35" s="65"/>
      <c r="AF35" s="488">
        <f t="shared" si="6"/>
        <v>-1</v>
      </c>
      <c r="AG35" s="487">
        <f t="shared" si="6"/>
        <v>-1</v>
      </c>
      <c r="AH35" s="487">
        <f t="shared" si="6"/>
        <v>-1</v>
      </c>
      <c r="AI35" s="487">
        <f t="shared" si="6"/>
        <v>-1</v>
      </c>
      <c r="AJ35" s="487">
        <f t="shared" si="6"/>
        <v>-1</v>
      </c>
      <c r="AK35" s="487">
        <f t="shared" si="6"/>
        <v>-1</v>
      </c>
      <c r="AL35" s="487">
        <f t="shared" si="6"/>
        <v>-1</v>
      </c>
      <c r="AM35" s="487">
        <f t="shared" si="6"/>
        <v>-1</v>
      </c>
      <c r="AN35" s="487">
        <f t="shared" si="6"/>
        <v>-1</v>
      </c>
      <c r="AO35" s="487">
        <f t="shared" si="6"/>
        <v>-1</v>
      </c>
      <c r="AP35" s="487">
        <f t="shared" si="6"/>
        <v>-1</v>
      </c>
      <c r="AQ35" s="487">
        <f t="shared" si="6"/>
        <v>0</v>
      </c>
      <c r="AR35" s="487">
        <f t="shared" si="6"/>
        <v>0</v>
      </c>
      <c r="AS35" s="487">
        <f t="shared" si="6"/>
        <v>0</v>
      </c>
      <c r="AT35" s="487">
        <f t="shared" si="6"/>
        <v>0</v>
      </c>
      <c r="AU35" s="493">
        <f t="shared" si="6"/>
        <v>0</v>
      </c>
      <c r="AV35" s="488">
        <f t="shared" si="4"/>
        <v>0</v>
      </c>
      <c r="AW35" s="487">
        <f t="shared" si="4"/>
        <v>0</v>
      </c>
      <c r="AX35" s="487">
        <f t="shared" si="4"/>
        <v>0</v>
      </c>
      <c r="AY35" s="487">
        <f t="shared" si="4"/>
        <v>0</v>
      </c>
      <c r="AZ35" s="487">
        <f t="shared" si="4"/>
        <v>0</v>
      </c>
      <c r="BA35" s="487">
        <f t="shared" si="4"/>
        <v>0</v>
      </c>
      <c r="BB35" s="487">
        <f t="shared" si="4"/>
        <v>0</v>
      </c>
      <c r="BC35" s="487">
        <f t="shared" si="4"/>
        <v>0</v>
      </c>
      <c r="BD35" s="487">
        <f t="shared" si="4"/>
        <v>0</v>
      </c>
      <c r="BE35" s="487">
        <f t="shared" si="4"/>
        <v>0</v>
      </c>
      <c r="BF35" s="487">
        <f t="shared" si="4"/>
        <v>0</v>
      </c>
      <c r="BG35" s="487" t="str">
        <f t="shared" si="4"/>
        <v/>
      </c>
      <c r="BH35" s="487" t="str">
        <f t="shared" si="4"/>
        <v/>
      </c>
      <c r="BI35" s="487" t="str">
        <f t="shared" si="4"/>
        <v/>
      </c>
      <c r="BJ35" s="487" t="str">
        <f t="shared" si="4"/>
        <v/>
      </c>
      <c r="BK35" s="489" t="str">
        <f t="shared" si="4"/>
        <v/>
      </c>
      <c r="BL35" s="488">
        <f t="shared" si="5"/>
        <v>0</v>
      </c>
      <c r="BM35" s="495">
        <f t="shared" si="5"/>
        <v>0</v>
      </c>
      <c r="BN35" s="495">
        <f t="shared" si="5"/>
        <v>0</v>
      </c>
      <c r="BO35" s="495">
        <f t="shared" si="5"/>
        <v>0</v>
      </c>
      <c r="BP35" s="495">
        <f t="shared" si="5"/>
        <v>0</v>
      </c>
      <c r="BQ35" s="495">
        <f t="shared" si="5"/>
        <v>0</v>
      </c>
      <c r="BR35" s="495">
        <f t="shared" si="5"/>
        <v>0</v>
      </c>
      <c r="BS35" s="495">
        <f t="shared" si="5"/>
        <v>0</v>
      </c>
      <c r="BT35" s="495">
        <f t="shared" si="5"/>
        <v>0</v>
      </c>
      <c r="BU35" s="495">
        <f t="shared" si="5"/>
        <v>0</v>
      </c>
      <c r="BV35" s="495">
        <f t="shared" si="5"/>
        <v>0</v>
      </c>
      <c r="BW35" s="495" t="str">
        <f t="shared" si="5"/>
        <v/>
      </c>
      <c r="BX35" s="495" t="str">
        <f t="shared" si="5"/>
        <v/>
      </c>
      <c r="BY35" s="495" t="str">
        <f t="shared" si="5"/>
        <v/>
      </c>
      <c r="BZ35" s="495" t="str">
        <f t="shared" si="5"/>
        <v/>
      </c>
      <c r="CA35" s="489" t="str">
        <f t="shared" si="5"/>
        <v/>
      </c>
    </row>
    <row r="36" spans="1:79" s="121" customFormat="1" ht="19.899999999999999" hidden="1" customHeight="1" x14ac:dyDescent="0.25">
      <c r="A36" s="9"/>
      <c r="B36" s="7"/>
      <c r="C36" s="2"/>
      <c r="D36" s="19"/>
      <c r="E36" s="18"/>
      <c r="F36" s="19"/>
      <c r="G36" s="19"/>
      <c r="H36" s="4"/>
      <c r="I36" s="15"/>
      <c r="J36" s="47"/>
      <c r="K36" s="1384"/>
      <c r="L36" s="1386"/>
      <c r="M36" s="1384"/>
      <c r="N36" s="1385"/>
      <c r="O36" s="1386"/>
      <c r="P36" s="1384"/>
      <c r="Q36" s="1385"/>
      <c r="R36" s="1386"/>
      <c r="S36" s="269"/>
      <c r="T36" s="269"/>
      <c r="U36" s="49"/>
      <c r="V36" s="1393"/>
      <c r="W36" s="1394"/>
      <c r="X36" s="56"/>
      <c r="Y36" s="56"/>
      <c r="Z36" s="57"/>
      <c r="AA36" s="68"/>
      <c r="AB36" s="57"/>
      <c r="AC36" s="58"/>
      <c r="AD36" s="56"/>
      <c r="AE36" s="65"/>
      <c r="AF36" s="488">
        <f t="shared" si="6"/>
        <v>-1</v>
      </c>
      <c r="AG36" s="487">
        <f t="shared" si="6"/>
        <v>-1</v>
      </c>
      <c r="AH36" s="487">
        <f t="shared" si="6"/>
        <v>-1</v>
      </c>
      <c r="AI36" s="487">
        <f t="shared" si="6"/>
        <v>-1</v>
      </c>
      <c r="AJ36" s="487">
        <f t="shared" si="6"/>
        <v>-1</v>
      </c>
      <c r="AK36" s="487">
        <f t="shared" si="6"/>
        <v>-1</v>
      </c>
      <c r="AL36" s="487">
        <f t="shared" si="6"/>
        <v>-1</v>
      </c>
      <c r="AM36" s="487">
        <f t="shared" si="6"/>
        <v>-1</v>
      </c>
      <c r="AN36" s="487">
        <f t="shared" si="6"/>
        <v>-1</v>
      </c>
      <c r="AO36" s="487">
        <f t="shared" si="6"/>
        <v>-1</v>
      </c>
      <c r="AP36" s="487">
        <f t="shared" si="6"/>
        <v>-1</v>
      </c>
      <c r="AQ36" s="487">
        <f t="shared" si="6"/>
        <v>0</v>
      </c>
      <c r="AR36" s="487">
        <f t="shared" si="6"/>
        <v>0</v>
      </c>
      <c r="AS36" s="487">
        <f t="shared" si="6"/>
        <v>0</v>
      </c>
      <c r="AT36" s="487">
        <f t="shared" si="6"/>
        <v>0</v>
      </c>
      <c r="AU36" s="493">
        <f t="shared" si="6"/>
        <v>0</v>
      </c>
      <c r="AV36" s="488">
        <f t="shared" si="4"/>
        <v>0</v>
      </c>
      <c r="AW36" s="487">
        <f t="shared" si="4"/>
        <v>0</v>
      </c>
      <c r="AX36" s="487">
        <f t="shared" si="4"/>
        <v>0</v>
      </c>
      <c r="AY36" s="487">
        <f t="shared" si="4"/>
        <v>0</v>
      </c>
      <c r="AZ36" s="487">
        <f t="shared" si="4"/>
        <v>0</v>
      </c>
      <c r="BA36" s="487">
        <f t="shared" si="4"/>
        <v>0</v>
      </c>
      <c r="BB36" s="487">
        <f t="shared" si="4"/>
        <v>0</v>
      </c>
      <c r="BC36" s="487">
        <f t="shared" si="4"/>
        <v>0</v>
      </c>
      <c r="BD36" s="487">
        <f t="shared" si="4"/>
        <v>0</v>
      </c>
      <c r="BE36" s="487">
        <f t="shared" si="4"/>
        <v>0</v>
      </c>
      <c r="BF36" s="487">
        <f t="shared" si="4"/>
        <v>0</v>
      </c>
      <c r="BG36" s="487" t="str">
        <f t="shared" si="4"/>
        <v/>
      </c>
      <c r="BH36" s="487" t="str">
        <f t="shared" si="4"/>
        <v/>
      </c>
      <c r="BI36" s="487" t="str">
        <f t="shared" si="4"/>
        <v/>
      </c>
      <c r="BJ36" s="487" t="str">
        <f t="shared" si="4"/>
        <v/>
      </c>
      <c r="BK36" s="489" t="str">
        <f t="shared" si="4"/>
        <v/>
      </c>
      <c r="BL36" s="488">
        <f t="shared" si="5"/>
        <v>0</v>
      </c>
      <c r="BM36" s="495">
        <f t="shared" si="5"/>
        <v>0</v>
      </c>
      <c r="BN36" s="495">
        <f t="shared" si="5"/>
        <v>0</v>
      </c>
      <c r="BO36" s="495">
        <f t="shared" si="5"/>
        <v>0</v>
      </c>
      <c r="BP36" s="495">
        <f t="shared" si="5"/>
        <v>0</v>
      </c>
      <c r="BQ36" s="495">
        <f t="shared" si="5"/>
        <v>0</v>
      </c>
      <c r="BR36" s="495">
        <f t="shared" si="5"/>
        <v>0</v>
      </c>
      <c r="BS36" s="495">
        <f t="shared" si="5"/>
        <v>0</v>
      </c>
      <c r="BT36" s="495">
        <f t="shared" si="5"/>
        <v>0</v>
      </c>
      <c r="BU36" s="495">
        <f t="shared" si="5"/>
        <v>0</v>
      </c>
      <c r="BV36" s="495">
        <f t="shared" si="5"/>
        <v>0</v>
      </c>
      <c r="BW36" s="495" t="str">
        <f t="shared" si="5"/>
        <v/>
      </c>
      <c r="BX36" s="495" t="str">
        <f t="shared" si="5"/>
        <v/>
      </c>
      <c r="BY36" s="495" t="str">
        <f t="shared" si="5"/>
        <v/>
      </c>
      <c r="BZ36" s="495" t="str">
        <f t="shared" si="5"/>
        <v/>
      </c>
      <c r="CA36" s="489" t="str">
        <f t="shared" si="5"/>
        <v/>
      </c>
    </row>
    <row r="37" spans="1:79" s="121" customFormat="1" ht="19.899999999999999" hidden="1" customHeight="1" x14ac:dyDescent="0.25">
      <c r="A37" s="9"/>
      <c r="B37" s="7"/>
      <c r="C37" s="2"/>
      <c r="D37" s="19"/>
      <c r="E37" s="18"/>
      <c r="F37" s="19"/>
      <c r="G37" s="19"/>
      <c r="H37" s="4"/>
      <c r="I37" s="15"/>
      <c r="J37" s="47"/>
      <c r="K37" s="1384"/>
      <c r="L37" s="1386"/>
      <c r="M37" s="1384"/>
      <c r="N37" s="1385"/>
      <c r="O37" s="1386"/>
      <c r="P37" s="1384"/>
      <c r="Q37" s="1385"/>
      <c r="R37" s="1386"/>
      <c r="S37" s="269"/>
      <c r="T37" s="269"/>
      <c r="U37" s="49"/>
      <c r="V37" s="1393"/>
      <c r="W37" s="1394"/>
      <c r="X37" s="56"/>
      <c r="Y37" s="56"/>
      <c r="Z37" s="57"/>
      <c r="AA37" s="68"/>
      <c r="AB37" s="57"/>
      <c r="AC37" s="58"/>
      <c r="AD37" s="56"/>
      <c r="AE37" s="65"/>
      <c r="AF37" s="488">
        <f t="shared" si="6"/>
        <v>-1</v>
      </c>
      <c r="AG37" s="487">
        <f t="shared" si="6"/>
        <v>-1</v>
      </c>
      <c r="AH37" s="487">
        <f t="shared" si="6"/>
        <v>-1</v>
      </c>
      <c r="AI37" s="487">
        <f t="shared" si="6"/>
        <v>-1</v>
      </c>
      <c r="AJ37" s="487">
        <f t="shared" si="6"/>
        <v>-1</v>
      </c>
      <c r="AK37" s="487">
        <f t="shared" si="6"/>
        <v>-1</v>
      </c>
      <c r="AL37" s="487">
        <f t="shared" si="6"/>
        <v>-1</v>
      </c>
      <c r="AM37" s="487">
        <f t="shared" si="6"/>
        <v>-1</v>
      </c>
      <c r="AN37" s="487">
        <f t="shared" si="6"/>
        <v>-1</v>
      </c>
      <c r="AO37" s="487">
        <f t="shared" si="6"/>
        <v>-1</v>
      </c>
      <c r="AP37" s="487">
        <f t="shared" si="6"/>
        <v>-1</v>
      </c>
      <c r="AQ37" s="487">
        <f t="shared" si="6"/>
        <v>0</v>
      </c>
      <c r="AR37" s="487">
        <f t="shared" si="6"/>
        <v>0</v>
      </c>
      <c r="AS37" s="487">
        <f t="shared" si="6"/>
        <v>0</v>
      </c>
      <c r="AT37" s="487">
        <f t="shared" si="6"/>
        <v>0</v>
      </c>
      <c r="AU37" s="493">
        <f t="shared" si="6"/>
        <v>0</v>
      </c>
      <c r="AV37" s="488">
        <f t="shared" si="4"/>
        <v>0</v>
      </c>
      <c r="AW37" s="487">
        <f t="shared" si="4"/>
        <v>0</v>
      </c>
      <c r="AX37" s="487">
        <f t="shared" si="4"/>
        <v>0</v>
      </c>
      <c r="AY37" s="487">
        <f t="shared" si="4"/>
        <v>0</v>
      </c>
      <c r="AZ37" s="487">
        <f t="shared" si="4"/>
        <v>0</v>
      </c>
      <c r="BA37" s="487">
        <f t="shared" si="4"/>
        <v>0</v>
      </c>
      <c r="BB37" s="487">
        <f t="shared" si="4"/>
        <v>0</v>
      </c>
      <c r="BC37" s="487">
        <f t="shared" si="4"/>
        <v>0</v>
      </c>
      <c r="BD37" s="487">
        <f t="shared" si="4"/>
        <v>0</v>
      </c>
      <c r="BE37" s="487">
        <f t="shared" si="4"/>
        <v>0</v>
      </c>
      <c r="BF37" s="487">
        <f t="shared" si="4"/>
        <v>0</v>
      </c>
      <c r="BG37" s="487" t="str">
        <f t="shared" si="4"/>
        <v/>
      </c>
      <c r="BH37" s="487" t="str">
        <f t="shared" si="4"/>
        <v/>
      </c>
      <c r="BI37" s="487" t="str">
        <f t="shared" si="4"/>
        <v/>
      </c>
      <c r="BJ37" s="487" t="str">
        <f t="shared" si="4"/>
        <v/>
      </c>
      <c r="BK37" s="489" t="str">
        <f t="shared" si="4"/>
        <v/>
      </c>
      <c r="BL37" s="488">
        <f t="shared" si="5"/>
        <v>0</v>
      </c>
      <c r="BM37" s="495">
        <f t="shared" si="5"/>
        <v>0</v>
      </c>
      <c r="BN37" s="495">
        <f t="shared" si="5"/>
        <v>0</v>
      </c>
      <c r="BO37" s="495">
        <f t="shared" si="5"/>
        <v>0</v>
      </c>
      <c r="BP37" s="495">
        <f t="shared" si="5"/>
        <v>0</v>
      </c>
      <c r="BQ37" s="495">
        <f t="shared" si="5"/>
        <v>0</v>
      </c>
      <c r="BR37" s="495">
        <f t="shared" si="5"/>
        <v>0</v>
      </c>
      <c r="BS37" s="495">
        <f t="shared" si="5"/>
        <v>0</v>
      </c>
      <c r="BT37" s="495">
        <f t="shared" si="5"/>
        <v>0</v>
      </c>
      <c r="BU37" s="495">
        <f t="shared" si="5"/>
        <v>0</v>
      </c>
      <c r="BV37" s="495">
        <f t="shared" si="5"/>
        <v>0</v>
      </c>
      <c r="BW37" s="495" t="str">
        <f t="shared" si="5"/>
        <v/>
      </c>
      <c r="BX37" s="495" t="str">
        <f t="shared" si="5"/>
        <v/>
      </c>
      <c r="BY37" s="495" t="str">
        <f t="shared" si="5"/>
        <v/>
      </c>
      <c r="BZ37" s="495" t="str">
        <f t="shared" si="5"/>
        <v/>
      </c>
      <c r="CA37" s="489" t="str">
        <f t="shared" si="5"/>
        <v/>
      </c>
    </row>
    <row r="38" spans="1:79" s="121" customFormat="1" ht="19.899999999999999" hidden="1" customHeight="1" x14ac:dyDescent="0.25">
      <c r="A38" s="9"/>
      <c r="B38" s="7"/>
      <c r="C38" s="2"/>
      <c r="D38" s="19"/>
      <c r="E38" s="18"/>
      <c r="F38" s="19"/>
      <c r="G38" s="19"/>
      <c r="H38" s="4"/>
      <c r="I38" s="15"/>
      <c r="J38" s="47"/>
      <c r="K38" s="1384"/>
      <c r="L38" s="1386"/>
      <c r="M38" s="1384"/>
      <c r="N38" s="1385"/>
      <c r="O38" s="1386"/>
      <c r="P38" s="1384"/>
      <c r="Q38" s="1385"/>
      <c r="R38" s="1386"/>
      <c r="S38" s="269"/>
      <c r="T38" s="269"/>
      <c r="U38" s="49"/>
      <c r="V38" s="1393"/>
      <c r="W38" s="1394"/>
      <c r="X38" s="56"/>
      <c r="Y38" s="56"/>
      <c r="Z38" s="57"/>
      <c r="AA38" s="68"/>
      <c r="AB38" s="57"/>
      <c r="AC38" s="58"/>
      <c r="AD38" s="56"/>
      <c r="AE38" s="65"/>
      <c r="AF38" s="488">
        <f t="shared" si="6"/>
        <v>-1</v>
      </c>
      <c r="AG38" s="487">
        <f t="shared" si="6"/>
        <v>-1</v>
      </c>
      <c r="AH38" s="487">
        <f t="shared" si="6"/>
        <v>-1</v>
      </c>
      <c r="AI38" s="487">
        <f t="shared" si="6"/>
        <v>-1</v>
      </c>
      <c r="AJ38" s="487">
        <f t="shared" si="6"/>
        <v>-1</v>
      </c>
      <c r="AK38" s="487">
        <f t="shared" si="6"/>
        <v>-1</v>
      </c>
      <c r="AL38" s="487">
        <f t="shared" si="6"/>
        <v>-1</v>
      </c>
      <c r="AM38" s="487">
        <f t="shared" si="6"/>
        <v>-1</v>
      </c>
      <c r="AN38" s="487">
        <f t="shared" si="6"/>
        <v>-1</v>
      </c>
      <c r="AO38" s="487">
        <f t="shared" si="6"/>
        <v>-1</v>
      </c>
      <c r="AP38" s="487">
        <f t="shared" si="6"/>
        <v>-1</v>
      </c>
      <c r="AQ38" s="487">
        <f t="shared" si="6"/>
        <v>0</v>
      </c>
      <c r="AR38" s="487">
        <f t="shared" si="6"/>
        <v>0</v>
      </c>
      <c r="AS38" s="487">
        <f t="shared" si="6"/>
        <v>0</v>
      </c>
      <c r="AT38" s="487">
        <f t="shared" si="6"/>
        <v>0</v>
      </c>
      <c r="AU38" s="493">
        <f t="shared" si="6"/>
        <v>0</v>
      </c>
      <c r="AV38" s="488">
        <f t="shared" ref="AV38:BK53" si="7">IF(AF38,IFERROR(LEFT($V38,SEARCH(" (",$V38)-1),$V38),"")</f>
        <v>0</v>
      </c>
      <c r="AW38" s="487">
        <f t="shared" si="7"/>
        <v>0</v>
      </c>
      <c r="AX38" s="487">
        <f t="shared" si="7"/>
        <v>0</v>
      </c>
      <c r="AY38" s="487">
        <f t="shared" si="7"/>
        <v>0</v>
      </c>
      <c r="AZ38" s="487">
        <f t="shared" si="7"/>
        <v>0</v>
      </c>
      <c r="BA38" s="487">
        <f t="shared" si="7"/>
        <v>0</v>
      </c>
      <c r="BB38" s="487">
        <f t="shared" si="7"/>
        <v>0</v>
      </c>
      <c r="BC38" s="487">
        <f t="shared" si="7"/>
        <v>0</v>
      </c>
      <c r="BD38" s="487">
        <f t="shared" si="7"/>
        <v>0</v>
      </c>
      <c r="BE38" s="487">
        <f t="shared" si="7"/>
        <v>0</v>
      </c>
      <c r="BF38" s="487">
        <f t="shared" si="7"/>
        <v>0</v>
      </c>
      <c r="BG38" s="487" t="str">
        <f t="shared" si="7"/>
        <v/>
      </c>
      <c r="BH38" s="487" t="str">
        <f t="shared" si="7"/>
        <v/>
      </c>
      <c r="BI38" s="487" t="str">
        <f t="shared" si="7"/>
        <v/>
      </c>
      <c r="BJ38" s="487" t="str">
        <f t="shared" si="7"/>
        <v/>
      </c>
      <c r="BK38" s="489" t="str">
        <f t="shared" si="7"/>
        <v/>
      </c>
      <c r="BL38" s="488">
        <f t="shared" ref="BL38:CA53" si="8">IF(AF38,IFERROR(LEFT($W38,SEARCH(" (",$W38)-1),$W38),"")</f>
        <v>0</v>
      </c>
      <c r="BM38" s="495">
        <f t="shared" si="8"/>
        <v>0</v>
      </c>
      <c r="BN38" s="495">
        <f t="shared" si="8"/>
        <v>0</v>
      </c>
      <c r="BO38" s="495">
        <f t="shared" si="8"/>
        <v>0</v>
      </c>
      <c r="BP38" s="495">
        <f t="shared" si="8"/>
        <v>0</v>
      </c>
      <c r="BQ38" s="495">
        <f t="shared" si="8"/>
        <v>0</v>
      </c>
      <c r="BR38" s="495">
        <f t="shared" si="8"/>
        <v>0</v>
      </c>
      <c r="BS38" s="495">
        <f t="shared" si="8"/>
        <v>0</v>
      </c>
      <c r="BT38" s="495">
        <f t="shared" si="8"/>
        <v>0</v>
      </c>
      <c r="BU38" s="495">
        <f t="shared" si="8"/>
        <v>0</v>
      </c>
      <c r="BV38" s="495">
        <f t="shared" si="8"/>
        <v>0</v>
      </c>
      <c r="BW38" s="495" t="str">
        <f t="shared" si="8"/>
        <v/>
      </c>
      <c r="BX38" s="495" t="str">
        <f t="shared" si="8"/>
        <v/>
      </c>
      <c r="BY38" s="495" t="str">
        <f t="shared" si="8"/>
        <v/>
      </c>
      <c r="BZ38" s="495" t="str">
        <f t="shared" si="8"/>
        <v/>
      </c>
      <c r="CA38" s="489" t="str">
        <f t="shared" si="8"/>
        <v/>
      </c>
    </row>
    <row r="39" spans="1:79" s="121" customFormat="1" ht="19.899999999999999" hidden="1" customHeight="1" x14ac:dyDescent="0.25">
      <c r="A39" s="9"/>
      <c r="B39" s="7"/>
      <c r="C39" s="2"/>
      <c r="D39" s="19"/>
      <c r="E39" s="18"/>
      <c r="F39" s="19"/>
      <c r="G39" s="19"/>
      <c r="H39" s="4"/>
      <c r="I39" s="15"/>
      <c r="J39" s="47"/>
      <c r="K39" s="1384"/>
      <c r="L39" s="1386"/>
      <c r="M39" s="1384"/>
      <c r="N39" s="1385"/>
      <c r="O39" s="1386"/>
      <c r="P39" s="1384"/>
      <c r="Q39" s="1385"/>
      <c r="R39" s="1386"/>
      <c r="S39" s="269"/>
      <c r="T39" s="269"/>
      <c r="U39" s="49"/>
      <c r="V39" s="1393"/>
      <c r="W39" s="1394"/>
      <c r="X39" s="56"/>
      <c r="Y39" s="56"/>
      <c r="Z39" s="57"/>
      <c r="AA39" s="68"/>
      <c r="AB39" s="57"/>
      <c r="AC39" s="58"/>
      <c r="AD39" s="56"/>
      <c r="AE39" s="65"/>
      <c r="AF39" s="488">
        <f t="shared" si="6"/>
        <v>-1</v>
      </c>
      <c r="AG39" s="487">
        <f t="shared" si="6"/>
        <v>-1</v>
      </c>
      <c r="AH39" s="487">
        <f t="shared" si="6"/>
        <v>-1</v>
      </c>
      <c r="AI39" s="487">
        <f t="shared" si="6"/>
        <v>-1</v>
      </c>
      <c r="AJ39" s="487">
        <f t="shared" si="6"/>
        <v>-1</v>
      </c>
      <c r="AK39" s="487">
        <f t="shared" si="6"/>
        <v>-1</v>
      </c>
      <c r="AL39" s="487">
        <f t="shared" si="6"/>
        <v>-1</v>
      </c>
      <c r="AM39" s="487">
        <f t="shared" si="6"/>
        <v>-1</v>
      </c>
      <c r="AN39" s="487">
        <f t="shared" si="6"/>
        <v>-1</v>
      </c>
      <c r="AO39" s="487">
        <f t="shared" si="6"/>
        <v>-1</v>
      </c>
      <c r="AP39" s="487">
        <f t="shared" si="6"/>
        <v>-1</v>
      </c>
      <c r="AQ39" s="487">
        <f t="shared" si="6"/>
        <v>0</v>
      </c>
      <c r="AR39" s="487">
        <f t="shared" si="6"/>
        <v>0</v>
      </c>
      <c r="AS39" s="487">
        <f t="shared" si="6"/>
        <v>0</v>
      </c>
      <c r="AT39" s="487">
        <f t="shared" si="6"/>
        <v>0</v>
      </c>
      <c r="AU39" s="493">
        <f t="shared" si="6"/>
        <v>0</v>
      </c>
      <c r="AV39" s="488">
        <f t="shared" si="7"/>
        <v>0</v>
      </c>
      <c r="AW39" s="487">
        <f t="shared" si="7"/>
        <v>0</v>
      </c>
      <c r="AX39" s="487">
        <f t="shared" si="7"/>
        <v>0</v>
      </c>
      <c r="AY39" s="487">
        <f t="shared" si="7"/>
        <v>0</v>
      </c>
      <c r="AZ39" s="487">
        <f t="shared" si="7"/>
        <v>0</v>
      </c>
      <c r="BA39" s="487">
        <f t="shared" si="7"/>
        <v>0</v>
      </c>
      <c r="BB39" s="487">
        <f t="shared" si="7"/>
        <v>0</v>
      </c>
      <c r="BC39" s="487">
        <f t="shared" si="7"/>
        <v>0</v>
      </c>
      <c r="BD39" s="487">
        <f t="shared" si="7"/>
        <v>0</v>
      </c>
      <c r="BE39" s="487">
        <f t="shared" si="7"/>
        <v>0</v>
      </c>
      <c r="BF39" s="487">
        <f t="shared" si="7"/>
        <v>0</v>
      </c>
      <c r="BG39" s="487" t="str">
        <f t="shared" si="7"/>
        <v/>
      </c>
      <c r="BH39" s="487" t="str">
        <f t="shared" si="7"/>
        <v/>
      </c>
      <c r="BI39" s="487" t="str">
        <f t="shared" si="7"/>
        <v/>
      </c>
      <c r="BJ39" s="487" t="str">
        <f t="shared" si="7"/>
        <v/>
      </c>
      <c r="BK39" s="489" t="str">
        <f t="shared" si="7"/>
        <v/>
      </c>
      <c r="BL39" s="488">
        <f t="shared" si="8"/>
        <v>0</v>
      </c>
      <c r="BM39" s="495">
        <f t="shared" si="8"/>
        <v>0</v>
      </c>
      <c r="BN39" s="495">
        <f t="shared" si="8"/>
        <v>0</v>
      </c>
      <c r="BO39" s="495">
        <f t="shared" si="8"/>
        <v>0</v>
      </c>
      <c r="BP39" s="495">
        <f t="shared" si="8"/>
        <v>0</v>
      </c>
      <c r="BQ39" s="495">
        <f t="shared" si="8"/>
        <v>0</v>
      </c>
      <c r="BR39" s="495">
        <f t="shared" si="8"/>
        <v>0</v>
      </c>
      <c r="BS39" s="495">
        <f t="shared" si="8"/>
        <v>0</v>
      </c>
      <c r="BT39" s="495">
        <f t="shared" si="8"/>
        <v>0</v>
      </c>
      <c r="BU39" s="495">
        <f t="shared" si="8"/>
        <v>0</v>
      </c>
      <c r="BV39" s="495">
        <f t="shared" si="8"/>
        <v>0</v>
      </c>
      <c r="BW39" s="495" t="str">
        <f t="shared" si="8"/>
        <v/>
      </c>
      <c r="BX39" s="495" t="str">
        <f t="shared" si="8"/>
        <v/>
      </c>
      <c r="BY39" s="495" t="str">
        <f t="shared" si="8"/>
        <v/>
      </c>
      <c r="BZ39" s="495" t="str">
        <f t="shared" si="8"/>
        <v/>
      </c>
      <c r="CA39" s="489" t="str">
        <f t="shared" si="8"/>
        <v/>
      </c>
    </row>
    <row r="40" spans="1:79" s="121" customFormat="1" ht="19.899999999999999" hidden="1" customHeight="1" x14ac:dyDescent="0.25">
      <c r="A40" s="9"/>
      <c r="B40" s="7"/>
      <c r="C40" s="2"/>
      <c r="D40" s="19"/>
      <c r="E40" s="18"/>
      <c r="F40" s="19"/>
      <c r="G40" s="19"/>
      <c r="H40" s="4"/>
      <c r="I40" s="15"/>
      <c r="J40" s="47"/>
      <c r="K40" s="1384"/>
      <c r="L40" s="1386"/>
      <c r="M40" s="1384"/>
      <c r="N40" s="1385"/>
      <c r="O40" s="1386"/>
      <c r="P40" s="1384"/>
      <c r="Q40" s="1385"/>
      <c r="R40" s="1386"/>
      <c r="S40" s="269"/>
      <c r="T40" s="269"/>
      <c r="U40" s="49"/>
      <c r="V40" s="1393"/>
      <c r="W40" s="1394"/>
      <c r="X40" s="56"/>
      <c r="Y40" s="56"/>
      <c r="Z40" s="57"/>
      <c r="AA40" s="68"/>
      <c r="AB40" s="57"/>
      <c r="AC40" s="58"/>
      <c r="AD40" s="56"/>
      <c r="AE40" s="65"/>
      <c r="AF40" s="488">
        <f t="shared" si="6"/>
        <v>-1</v>
      </c>
      <c r="AG40" s="487">
        <f t="shared" si="6"/>
        <v>-1</v>
      </c>
      <c r="AH40" s="487">
        <f t="shared" si="6"/>
        <v>-1</v>
      </c>
      <c r="AI40" s="487">
        <f t="shared" si="6"/>
        <v>-1</v>
      </c>
      <c r="AJ40" s="487">
        <f t="shared" si="6"/>
        <v>-1</v>
      </c>
      <c r="AK40" s="487">
        <f t="shared" si="6"/>
        <v>-1</v>
      </c>
      <c r="AL40" s="487">
        <f t="shared" si="6"/>
        <v>-1</v>
      </c>
      <c r="AM40" s="487">
        <f t="shared" si="6"/>
        <v>-1</v>
      </c>
      <c r="AN40" s="487">
        <f t="shared" si="6"/>
        <v>-1</v>
      </c>
      <c r="AO40" s="487">
        <f t="shared" si="6"/>
        <v>-1</v>
      </c>
      <c r="AP40" s="487">
        <f t="shared" si="6"/>
        <v>-1</v>
      </c>
      <c r="AQ40" s="487">
        <f t="shared" si="6"/>
        <v>0</v>
      </c>
      <c r="AR40" s="487">
        <f t="shared" si="6"/>
        <v>0</v>
      </c>
      <c r="AS40" s="487">
        <f t="shared" si="6"/>
        <v>0</v>
      </c>
      <c r="AT40" s="487">
        <f t="shared" si="6"/>
        <v>0</v>
      </c>
      <c r="AU40" s="493">
        <f t="shared" ref="AU40" si="9">AU39</f>
        <v>0</v>
      </c>
      <c r="AV40" s="488">
        <f t="shared" si="7"/>
        <v>0</v>
      </c>
      <c r="AW40" s="487">
        <f t="shared" si="7"/>
        <v>0</v>
      </c>
      <c r="AX40" s="487">
        <f t="shared" si="7"/>
        <v>0</v>
      </c>
      <c r="AY40" s="487">
        <f t="shared" si="7"/>
        <v>0</v>
      </c>
      <c r="AZ40" s="487">
        <f t="shared" si="7"/>
        <v>0</v>
      </c>
      <c r="BA40" s="487">
        <f t="shared" si="7"/>
        <v>0</v>
      </c>
      <c r="BB40" s="487">
        <f t="shared" si="7"/>
        <v>0</v>
      </c>
      <c r="BC40" s="487">
        <f t="shared" si="7"/>
        <v>0</v>
      </c>
      <c r="BD40" s="487">
        <f t="shared" si="7"/>
        <v>0</v>
      </c>
      <c r="BE40" s="487">
        <f t="shared" si="7"/>
        <v>0</v>
      </c>
      <c r="BF40" s="487">
        <f t="shared" si="7"/>
        <v>0</v>
      </c>
      <c r="BG40" s="487" t="str">
        <f t="shared" si="7"/>
        <v/>
      </c>
      <c r="BH40" s="487" t="str">
        <f t="shared" si="7"/>
        <v/>
      </c>
      <c r="BI40" s="487" t="str">
        <f t="shared" si="7"/>
        <v/>
      </c>
      <c r="BJ40" s="487" t="str">
        <f t="shared" si="7"/>
        <v/>
      </c>
      <c r="BK40" s="489" t="str">
        <f t="shared" si="7"/>
        <v/>
      </c>
      <c r="BL40" s="488">
        <f t="shared" si="8"/>
        <v>0</v>
      </c>
      <c r="BM40" s="495">
        <f t="shared" si="8"/>
        <v>0</v>
      </c>
      <c r="BN40" s="495">
        <f t="shared" si="8"/>
        <v>0</v>
      </c>
      <c r="BO40" s="495">
        <f t="shared" si="8"/>
        <v>0</v>
      </c>
      <c r="BP40" s="495">
        <f t="shared" si="8"/>
        <v>0</v>
      </c>
      <c r="BQ40" s="495">
        <f t="shared" si="8"/>
        <v>0</v>
      </c>
      <c r="BR40" s="495">
        <f t="shared" si="8"/>
        <v>0</v>
      </c>
      <c r="BS40" s="495">
        <f t="shared" si="8"/>
        <v>0</v>
      </c>
      <c r="BT40" s="495">
        <f t="shared" si="8"/>
        <v>0</v>
      </c>
      <c r="BU40" s="495">
        <f t="shared" si="8"/>
        <v>0</v>
      </c>
      <c r="BV40" s="495">
        <f t="shared" si="8"/>
        <v>0</v>
      </c>
      <c r="BW40" s="495" t="str">
        <f t="shared" si="8"/>
        <v/>
      </c>
      <c r="BX40" s="495" t="str">
        <f t="shared" si="8"/>
        <v/>
      </c>
      <c r="BY40" s="495" t="str">
        <f t="shared" si="8"/>
        <v/>
      </c>
      <c r="BZ40" s="495" t="str">
        <f t="shared" si="8"/>
        <v/>
      </c>
      <c r="CA40" s="489" t="str">
        <f t="shared" si="8"/>
        <v/>
      </c>
    </row>
    <row r="41" spans="1:79" s="121" customFormat="1" ht="19.899999999999999" hidden="1" customHeight="1" x14ac:dyDescent="0.25">
      <c r="A41" s="9"/>
      <c r="B41" s="7"/>
      <c r="C41" s="2"/>
      <c r="D41" s="19"/>
      <c r="E41" s="18"/>
      <c r="F41" s="19"/>
      <c r="G41" s="19"/>
      <c r="H41" s="4"/>
      <c r="I41" s="15"/>
      <c r="J41" s="47"/>
      <c r="K41" s="1384"/>
      <c r="L41" s="1386"/>
      <c r="M41" s="1384"/>
      <c r="N41" s="1385"/>
      <c r="O41" s="1386"/>
      <c r="P41" s="1384"/>
      <c r="Q41" s="1385"/>
      <c r="R41" s="1386"/>
      <c r="S41" s="269"/>
      <c r="T41" s="269"/>
      <c r="U41" s="49"/>
      <c r="V41" s="1393"/>
      <c r="W41" s="1394"/>
      <c r="X41" s="56"/>
      <c r="Y41" s="56"/>
      <c r="Z41" s="57"/>
      <c r="AA41" s="68"/>
      <c r="AB41" s="57"/>
      <c r="AC41" s="58"/>
      <c r="AD41" s="56"/>
      <c r="AE41" s="65"/>
      <c r="AF41" s="488">
        <f t="shared" ref="AF41:AU56" si="10">AF40</f>
        <v>-1</v>
      </c>
      <c r="AG41" s="487">
        <f t="shared" si="10"/>
        <v>-1</v>
      </c>
      <c r="AH41" s="487">
        <f t="shared" si="10"/>
        <v>-1</v>
      </c>
      <c r="AI41" s="487">
        <f t="shared" si="10"/>
        <v>-1</v>
      </c>
      <c r="AJ41" s="487">
        <f t="shared" si="10"/>
        <v>-1</v>
      </c>
      <c r="AK41" s="487">
        <f t="shared" si="10"/>
        <v>-1</v>
      </c>
      <c r="AL41" s="487">
        <f t="shared" si="10"/>
        <v>-1</v>
      </c>
      <c r="AM41" s="487">
        <f t="shared" si="10"/>
        <v>-1</v>
      </c>
      <c r="AN41" s="487">
        <f t="shared" si="10"/>
        <v>-1</v>
      </c>
      <c r="AO41" s="487">
        <f t="shared" si="10"/>
        <v>-1</v>
      </c>
      <c r="AP41" s="487">
        <f t="shared" si="10"/>
        <v>-1</v>
      </c>
      <c r="AQ41" s="487">
        <f t="shared" si="10"/>
        <v>0</v>
      </c>
      <c r="AR41" s="487">
        <f t="shared" si="10"/>
        <v>0</v>
      </c>
      <c r="AS41" s="487">
        <f t="shared" si="10"/>
        <v>0</v>
      </c>
      <c r="AT41" s="487">
        <f t="shared" si="10"/>
        <v>0</v>
      </c>
      <c r="AU41" s="493">
        <f t="shared" si="10"/>
        <v>0</v>
      </c>
      <c r="AV41" s="488">
        <f t="shared" si="7"/>
        <v>0</v>
      </c>
      <c r="AW41" s="487">
        <f t="shared" si="7"/>
        <v>0</v>
      </c>
      <c r="AX41" s="487">
        <f t="shared" si="7"/>
        <v>0</v>
      </c>
      <c r="AY41" s="487">
        <f t="shared" si="7"/>
        <v>0</v>
      </c>
      <c r="AZ41" s="487">
        <f t="shared" si="7"/>
        <v>0</v>
      </c>
      <c r="BA41" s="487">
        <f t="shared" si="7"/>
        <v>0</v>
      </c>
      <c r="BB41" s="487">
        <f t="shared" si="7"/>
        <v>0</v>
      </c>
      <c r="BC41" s="487">
        <f t="shared" si="7"/>
        <v>0</v>
      </c>
      <c r="BD41" s="487">
        <f t="shared" si="7"/>
        <v>0</v>
      </c>
      <c r="BE41" s="487">
        <f t="shared" si="7"/>
        <v>0</v>
      </c>
      <c r="BF41" s="487">
        <f t="shared" si="7"/>
        <v>0</v>
      </c>
      <c r="BG41" s="487" t="str">
        <f t="shared" si="7"/>
        <v/>
      </c>
      <c r="BH41" s="487" t="str">
        <f t="shared" si="7"/>
        <v/>
      </c>
      <c r="BI41" s="487" t="str">
        <f t="shared" si="7"/>
        <v/>
      </c>
      <c r="BJ41" s="487" t="str">
        <f t="shared" si="7"/>
        <v/>
      </c>
      <c r="BK41" s="489" t="str">
        <f t="shared" si="7"/>
        <v/>
      </c>
      <c r="BL41" s="488">
        <f t="shared" si="8"/>
        <v>0</v>
      </c>
      <c r="BM41" s="495">
        <f t="shared" si="8"/>
        <v>0</v>
      </c>
      <c r="BN41" s="495">
        <f t="shared" si="8"/>
        <v>0</v>
      </c>
      <c r="BO41" s="495">
        <f t="shared" si="8"/>
        <v>0</v>
      </c>
      <c r="BP41" s="495">
        <f t="shared" si="8"/>
        <v>0</v>
      </c>
      <c r="BQ41" s="495">
        <f t="shared" si="8"/>
        <v>0</v>
      </c>
      <c r="BR41" s="495">
        <f t="shared" si="8"/>
        <v>0</v>
      </c>
      <c r="BS41" s="495">
        <f t="shared" si="8"/>
        <v>0</v>
      </c>
      <c r="BT41" s="495">
        <f t="shared" si="8"/>
        <v>0</v>
      </c>
      <c r="BU41" s="495">
        <f t="shared" si="8"/>
        <v>0</v>
      </c>
      <c r="BV41" s="495">
        <f t="shared" si="8"/>
        <v>0</v>
      </c>
      <c r="BW41" s="495" t="str">
        <f t="shared" si="8"/>
        <v/>
      </c>
      <c r="BX41" s="495" t="str">
        <f t="shared" si="8"/>
        <v/>
      </c>
      <c r="BY41" s="495" t="str">
        <f t="shared" si="8"/>
        <v/>
      </c>
      <c r="BZ41" s="495" t="str">
        <f t="shared" si="8"/>
        <v/>
      </c>
      <c r="CA41" s="489" t="str">
        <f t="shared" si="8"/>
        <v/>
      </c>
    </row>
    <row r="42" spans="1:79" s="121" customFormat="1" ht="19.899999999999999" hidden="1" customHeight="1" x14ac:dyDescent="0.25">
      <c r="A42" s="9"/>
      <c r="B42" s="7"/>
      <c r="C42" s="2"/>
      <c r="D42" s="19"/>
      <c r="E42" s="18"/>
      <c r="F42" s="19"/>
      <c r="G42" s="19"/>
      <c r="H42" s="4"/>
      <c r="I42" s="15"/>
      <c r="J42" s="47"/>
      <c r="K42" s="1384"/>
      <c r="L42" s="1386"/>
      <c r="M42" s="1384"/>
      <c r="N42" s="1385"/>
      <c r="O42" s="1386"/>
      <c r="P42" s="1384"/>
      <c r="Q42" s="1385"/>
      <c r="R42" s="1386"/>
      <c r="S42" s="269"/>
      <c r="T42" s="269"/>
      <c r="U42" s="49"/>
      <c r="V42" s="1393"/>
      <c r="W42" s="1394"/>
      <c r="X42" s="56"/>
      <c r="Y42" s="56"/>
      <c r="Z42" s="57"/>
      <c r="AA42" s="68"/>
      <c r="AB42" s="57"/>
      <c r="AC42" s="58"/>
      <c r="AD42" s="56"/>
      <c r="AE42" s="65"/>
      <c r="AF42" s="488">
        <f t="shared" si="10"/>
        <v>-1</v>
      </c>
      <c r="AG42" s="487">
        <f t="shared" si="10"/>
        <v>-1</v>
      </c>
      <c r="AH42" s="487">
        <f t="shared" si="10"/>
        <v>-1</v>
      </c>
      <c r="AI42" s="487">
        <f t="shared" si="10"/>
        <v>-1</v>
      </c>
      <c r="AJ42" s="487">
        <f t="shared" si="10"/>
        <v>-1</v>
      </c>
      <c r="AK42" s="487">
        <f t="shared" si="10"/>
        <v>-1</v>
      </c>
      <c r="AL42" s="487">
        <f t="shared" si="10"/>
        <v>-1</v>
      </c>
      <c r="AM42" s="487">
        <f t="shared" si="10"/>
        <v>-1</v>
      </c>
      <c r="AN42" s="487">
        <f t="shared" si="10"/>
        <v>-1</v>
      </c>
      <c r="AO42" s="487">
        <f t="shared" si="10"/>
        <v>-1</v>
      </c>
      <c r="AP42" s="487">
        <f t="shared" si="10"/>
        <v>-1</v>
      </c>
      <c r="AQ42" s="487">
        <f t="shared" si="10"/>
        <v>0</v>
      </c>
      <c r="AR42" s="487">
        <f t="shared" si="10"/>
        <v>0</v>
      </c>
      <c r="AS42" s="487">
        <f t="shared" si="10"/>
        <v>0</v>
      </c>
      <c r="AT42" s="487">
        <f t="shared" si="10"/>
        <v>0</v>
      </c>
      <c r="AU42" s="493">
        <f t="shared" si="10"/>
        <v>0</v>
      </c>
      <c r="AV42" s="488">
        <f t="shared" si="7"/>
        <v>0</v>
      </c>
      <c r="AW42" s="487">
        <f t="shared" si="7"/>
        <v>0</v>
      </c>
      <c r="AX42" s="487">
        <f t="shared" si="7"/>
        <v>0</v>
      </c>
      <c r="AY42" s="487">
        <f t="shared" si="7"/>
        <v>0</v>
      </c>
      <c r="AZ42" s="487">
        <f t="shared" si="7"/>
        <v>0</v>
      </c>
      <c r="BA42" s="487">
        <f t="shared" si="7"/>
        <v>0</v>
      </c>
      <c r="BB42" s="487">
        <f t="shared" si="7"/>
        <v>0</v>
      </c>
      <c r="BC42" s="487">
        <f t="shared" si="7"/>
        <v>0</v>
      </c>
      <c r="BD42" s="487">
        <f t="shared" si="7"/>
        <v>0</v>
      </c>
      <c r="BE42" s="487">
        <f t="shared" si="7"/>
        <v>0</v>
      </c>
      <c r="BF42" s="487">
        <f t="shared" si="7"/>
        <v>0</v>
      </c>
      <c r="BG42" s="487" t="str">
        <f t="shared" si="7"/>
        <v/>
      </c>
      <c r="BH42" s="487" t="str">
        <f t="shared" si="7"/>
        <v/>
      </c>
      <c r="BI42" s="487" t="str">
        <f t="shared" si="7"/>
        <v/>
      </c>
      <c r="BJ42" s="487" t="str">
        <f t="shared" si="7"/>
        <v/>
      </c>
      <c r="BK42" s="489" t="str">
        <f t="shared" si="7"/>
        <v/>
      </c>
      <c r="BL42" s="488">
        <f t="shared" si="8"/>
        <v>0</v>
      </c>
      <c r="BM42" s="495">
        <f t="shared" si="8"/>
        <v>0</v>
      </c>
      <c r="BN42" s="495">
        <f t="shared" si="8"/>
        <v>0</v>
      </c>
      <c r="BO42" s="495">
        <f t="shared" si="8"/>
        <v>0</v>
      </c>
      <c r="BP42" s="495">
        <f t="shared" si="8"/>
        <v>0</v>
      </c>
      <c r="BQ42" s="495">
        <f t="shared" si="8"/>
        <v>0</v>
      </c>
      <c r="BR42" s="495">
        <f t="shared" si="8"/>
        <v>0</v>
      </c>
      <c r="BS42" s="495">
        <f t="shared" si="8"/>
        <v>0</v>
      </c>
      <c r="BT42" s="495">
        <f t="shared" si="8"/>
        <v>0</v>
      </c>
      <c r="BU42" s="495">
        <f t="shared" si="8"/>
        <v>0</v>
      </c>
      <c r="BV42" s="495">
        <f t="shared" si="8"/>
        <v>0</v>
      </c>
      <c r="BW42" s="495" t="str">
        <f t="shared" si="8"/>
        <v/>
      </c>
      <c r="BX42" s="495" t="str">
        <f t="shared" si="8"/>
        <v/>
      </c>
      <c r="BY42" s="495" t="str">
        <f t="shared" si="8"/>
        <v/>
      </c>
      <c r="BZ42" s="495" t="str">
        <f t="shared" si="8"/>
        <v/>
      </c>
      <c r="CA42" s="489" t="str">
        <f t="shared" si="8"/>
        <v/>
      </c>
    </row>
    <row r="43" spans="1:79" s="121" customFormat="1" ht="19.899999999999999" hidden="1" customHeight="1" x14ac:dyDescent="0.25">
      <c r="A43" s="9"/>
      <c r="B43" s="7"/>
      <c r="C43" s="2"/>
      <c r="D43" s="19"/>
      <c r="E43" s="18"/>
      <c r="F43" s="19"/>
      <c r="G43" s="19"/>
      <c r="H43" s="4"/>
      <c r="I43" s="15"/>
      <c r="J43" s="47"/>
      <c r="K43" s="1384"/>
      <c r="L43" s="1386"/>
      <c r="M43" s="1384"/>
      <c r="N43" s="1385"/>
      <c r="O43" s="1386"/>
      <c r="P43" s="1384"/>
      <c r="Q43" s="1385"/>
      <c r="R43" s="1386"/>
      <c r="S43" s="269"/>
      <c r="T43" s="269"/>
      <c r="U43" s="49"/>
      <c r="V43" s="1393"/>
      <c r="W43" s="1394"/>
      <c r="X43" s="56"/>
      <c r="Y43" s="56"/>
      <c r="Z43" s="57"/>
      <c r="AA43" s="68"/>
      <c r="AB43" s="57"/>
      <c r="AC43" s="58"/>
      <c r="AD43" s="56"/>
      <c r="AE43" s="65"/>
      <c r="AF43" s="488">
        <f t="shared" si="10"/>
        <v>-1</v>
      </c>
      <c r="AG43" s="487">
        <f t="shared" si="10"/>
        <v>-1</v>
      </c>
      <c r="AH43" s="487">
        <f t="shared" si="10"/>
        <v>-1</v>
      </c>
      <c r="AI43" s="487">
        <f t="shared" si="10"/>
        <v>-1</v>
      </c>
      <c r="AJ43" s="487">
        <f t="shared" si="10"/>
        <v>-1</v>
      </c>
      <c r="AK43" s="487">
        <f t="shared" si="10"/>
        <v>-1</v>
      </c>
      <c r="AL43" s="487">
        <f t="shared" si="10"/>
        <v>-1</v>
      </c>
      <c r="AM43" s="487">
        <f t="shared" si="10"/>
        <v>-1</v>
      </c>
      <c r="AN43" s="487">
        <f t="shared" si="10"/>
        <v>-1</v>
      </c>
      <c r="AO43" s="487">
        <f t="shared" si="10"/>
        <v>-1</v>
      </c>
      <c r="AP43" s="487">
        <f t="shared" si="10"/>
        <v>-1</v>
      </c>
      <c r="AQ43" s="487">
        <f t="shared" si="10"/>
        <v>0</v>
      </c>
      <c r="AR43" s="487">
        <f t="shared" si="10"/>
        <v>0</v>
      </c>
      <c r="AS43" s="487">
        <f t="shared" si="10"/>
        <v>0</v>
      </c>
      <c r="AT43" s="487">
        <f t="shared" si="10"/>
        <v>0</v>
      </c>
      <c r="AU43" s="493">
        <f t="shared" si="10"/>
        <v>0</v>
      </c>
      <c r="AV43" s="488">
        <f t="shared" si="7"/>
        <v>0</v>
      </c>
      <c r="AW43" s="487">
        <f t="shared" si="7"/>
        <v>0</v>
      </c>
      <c r="AX43" s="487">
        <f t="shared" si="7"/>
        <v>0</v>
      </c>
      <c r="AY43" s="487">
        <f t="shared" si="7"/>
        <v>0</v>
      </c>
      <c r="AZ43" s="487">
        <f t="shared" si="7"/>
        <v>0</v>
      </c>
      <c r="BA43" s="487">
        <f t="shared" si="7"/>
        <v>0</v>
      </c>
      <c r="BB43" s="487">
        <f t="shared" si="7"/>
        <v>0</v>
      </c>
      <c r="BC43" s="487">
        <f t="shared" si="7"/>
        <v>0</v>
      </c>
      <c r="BD43" s="487">
        <f t="shared" si="7"/>
        <v>0</v>
      </c>
      <c r="BE43" s="487">
        <f t="shared" si="7"/>
        <v>0</v>
      </c>
      <c r="BF43" s="487">
        <f t="shared" si="7"/>
        <v>0</v>
      </c>
      <c r="BG43" s="487" t="str">
        <f t="shared" si="7"/>
        <v/>
      </c>
      <c r="BH43" s="487" t="str">
        <f t="shared" si="7"/>
        <v/>
      </c>
      <c r="BI43" s="487" t="str">
        <f t="shared" si="7"/>
        <v/>
      </c>
      <c r="BJ43" s="487" t="str">
        <f t="shared" si="7"/>
        <v/>
      </c>
      <c r="BK43" s="489" t="str">
        <f t="shared" si="7"/>
        <v/>
      </c>
      <c r="BL43" s="488">
        <f t="shared" si="8"/>
        <v>0</v>
      </c>
      <c r="BM43" s="495">
        <f t="shared" si="8"/>
        <v>0</v>
      </c>
      <c r="BN43" s="495">
        <f t="shared" si="8"/>
        <v>0</v>
      </c>
      <c r="BO43" s="495">
        <f t="shared" si="8"/>
        <v>0</v>
      </c>
      <c r="BP43" s="495">
        <f t="shared" si="8"/>
        <v>0</v>
      </c>
      <c r="BQ43" s="495">
        <f t="shared" si="8"/>
        <v>0</v>
      </c>
      <c r="BR43" s="495">
        <f t="shared" si="8"/>
        <v>0</v>
      </c>
      <c r="BS43" s="495">
        <f t="shared" si="8"/>
        <v>0</v>
      </c>
      <c r="BT43" s="495">
        <f t="shared" si="8"/>
        <v>0</v>
      </c>
      <c r="BU43" s="495">
        <f t="shared" si="8"/>
        <v>0</v>
      </c>
      <c r="BV43" s="495">
        <f t="shared" si="8"/>
        <v>0</v>
      </c>
      <c r="BW43" s="495" t="str">
        <f t="shared" si="8"/>
        <v/>
      </c>
      <c r="BX43" s="495" t="str">
        <f t="shared" si="8"/>
        <v/>
      </c>
      <c r="BY43" s="495" t="str">
        <f t="shared" si="8"/>
        <v/>
      </c>
      <c r="BZ43" s="495" t="str">
        <f t="shared" si="8"/>
        <v/>
      </c>
      <c r="CA43" s="489" t="str">
        <f t="shared" si="8"/>
        <v/>
      </c>
    </row>
    <row r="44" spans="1:79" s="121" customFormat="1" ht="19.899999999999999" hidden="1" customHeight="1" x14ac:dyDescent="0.25">
      <c r="A44" s="9"/>
      <c r="B44" s="7"/>
      <c r="C44" s="2"/>
      <c r="D44" s="19"/>
      <c r="E44" s="18"/>
      <c r="F44" s="19"/>
      <c r="G44" s="19"/>
      <c r="H44" s="4"/>
      <c r="I44" s="15"/>
      <c r="J44" s="47"/>
      <c r="K44" s="1384"/>
      <c r="L44" s="1386"/>
      <c r="M44" s="1384"/>
      <c r="N44" s="1385"/>
      <c r="O44" s="1386"/>
      <c r="P44" s="1384"/>
      <c r="Q44" s="1385"/>
      <c r="R44" s="1386"/>
      <c r="S44" s="269"/>
      <c r="T44" s="269"/>
      <c r="U44" s="49"/>
      <c r="V44" s="1393"/>
      <c r="W44" s="1394"/>
      <c r="X44" s="56"/>
      <c r="Y44" s="56"/>
      <c r="Z44" s="57"/>
      <c r="AA44" s="68"/>
      <c r="AB44" s="57"/>
      <c r="AC44" s="58"/>
      <c r="AD44" s="56"/>
      <c r="AE44" s="65"/>
      <c r="AF44" s="488">
        <f t="shared" si="10"/>
        <v>-1</v>
      </c>
      <c r="AG44" s="487">
        <f t="shared" si="10"/>
        <v>-1</v>
      </c>
      <c r="AH44" s="487">
        <f t="shared" si="10"/>
        <v>-1</v>
      </c>
      <c r="AI44" s="487">
        <f t="shared" si="10"/>
        <v>-1</v>
      </c>
      <c r="AJ44" s="487">
        <f t="shared" si="10"/>
        <v>-1</v>
      </c>
      <c r="AK44" s="487">
        <f t="shared" si="10"/>
        <v>-1</v>
      </c>
      <c r="AL44" s="487">
        <f t="shared" si="10"/>
        <v>-1</v>
      </c>
      <c r="AM44" s="487">
        <f t="shared" si="10"/>
        <v>-1</v>
      </c>
      <c r="AN44" s="487">
        <f t="shared" si="10"/>
        <v>-1</v>
      </c>
      <c r="AO44" s="487">
        <f t="shared" si="10"/>
        <v>-1</v>
      </c>
      <c r="AP44" s="487">
        <f t="shared" si="10"/>
        <v>-1</v>
      </c>
      <c r="AQ44" s="487">
        <f t="shared" si="10"/>
        <v>0</v>
      </c>
      <c r="AR44" s="487">
        <f t="shared" si="10"/>
        <v>0</v>
      </c>
      <c r="AS44" s="487">
        <f t="shared" si="10"/>
        <v>0</v>
      </c>
      <c r="AT44" s="487">
        <f t="shared" si="10"/>
        <v>0</v>
      </c>
      <c r="AU44" s="493">
        <f t="shared" si="10"/>
        <v>0</v>
      </c>
      <c r="AV44" s="488">
        <f t="shared" si="7"/>
        <v>0</v>
      </c>
      <c r="AW44" s="487">
        <f t="shared" si="7"/>
        <v>0</v>
      </c>
      <c r="AX44" s="487">
        <f t="shared" si="7"/>
        <v>0</v>
      </c>
      <c r="AY44" s="487">
        <f t="shared" si="7"/>
        <v>0</v>
      </c>
      <c r="AZ44" s="487">
        <f t="shared" si="7"/>
        <v>0</v>
      </c>
      <c r="BA44" s="487">
        <f t="shared" si="7"/>
        <v>0</v>
      </c>
      <c r="BB44" s="487">
        <f t="shared" si="7"/>
        <v>0</v>
      </c>
      <c r="BC44" s="487">
        <f t="shared" si="7"/>
        <v>0</v>
      </c>
      <c r="BD44" s="487">
        <f t="shared" si="7"/>
        <v>0</v>
      </c>
      <c r="BE44" s="487">
        <f t="shared" si="7"/>
        <v>0</v>
      </c>
      <c r="BF44" s="487">
        <f t="shared" si="7"/>
        <v>0</v>
      </c>
      <c r="BG44" s="487" t="str">
        <f t="shared" si="7"/>
        <v/>
      </c>
      <c r="BH44" s="487" t="str">
        <f t="shared" si="7"/>
        <v/>
      </c>
      <c r="BI44" s="487" t="str">
        <f t="shared" si="7"/>
        <v/>
      </c>
      <c r="BJ44" s="487" t="str">
        <f t="shared" si="7"/>
        <v/>
      </c>
      <c r="BK44" s="489" t="str">
        <f t="shared" si="7"/>
        <v/>
      </c>
      <c r="BL44" s="488">
        <f t="shared" si="8"/>
        <v>0</v>
      </c>
      <c r="BM44" s="495">
        <f t="shared" si="8"/>
        <v>0</v>
      </c>
      <c r="BN44" s="495">
        <f t="shared" si="8"/>
        <v>0</v>
      </c>
      <c r="BO44" s="495">
        <f t="shared" si="8"/>
        <v>0</v>
      </c>
      <c r="BP44" s="495">
        <f t="shared" si="8"/>
        <v>0</v>
      </c>
      <c r="BQ44" s="495">
        <f t="shared" si="8"/>
        <v>0</v>
      </c>
      <c r="BR44" s="495">
        <f t="shared" si="8"/>
        <v>0</v>
      </c>
      <c r="BS44" s="495">
        <f t="shared" si="8"/>
        <v>0</v>
      </c>
      <c r="BT44" s="495">
        <f t="shared" si="8"/>
        <v>0</v>
      </c>
      <c r="BU44" s="495">
        <f t="shared" si="8"/>
        <v>0</v>
      </c>
      <c r="BV44" s="495">
        <f t="shared" si="8"/>
        <v>0</v>
      </c>
      <c r="BW44" s="495" t="str">
        <f t="shared" si="8"/>
        <v/>
      </c>
      <c r="BX44" s="495" t="str">
        <f t="shared" si="8"/>
        <v/>
      </c>
      <c r="BY44" s="495" t="str">
        <f t="shared" si="8"/>
        <v/>
      </c>
      <c r="BZ44" s="495" t="str">
        <f t="shared" si="8"/>
        <v/>
      </c>
      <c r="CA44" s="489" t="str">
        <f t="shared" si="8"/>
        <v/>
      </c>
    </row>
    <row r="45" spans="1:79" s="121" customFormat="1" ht="19.899999999999999" hidden="1" customHeight="1" x14ac:dyDescent="0.25">
      <c r="A45" s="9"/>
      <c r="B45" s="7"/>
      <c r="C45" s="2"/>
      <c r="D45" s="19"/>
      <c r="E45" s="18"/>
      <c r="F45" s="19"/>
      <c r="G45" s="19"/>
      <c r="H45" s="4"/>
      <c r="I45" s="15"/>
      <c r="J45" s="47"/>
      <c r="K45" s="1384"/>
      <c r="L45" s="1386"/>
      <c r="M45" s="1384"/>
      <c r="N45" s="1385"/>
      <c r="O45" s="1386"/>
      <c r="P45" s="1384"/>
      <c r="Q45" s="1385"/>
      <c r="R45" s="1386"/>
      <c r="S45" s="269"/>
      <c r="T45" s="269"/>
      <c r="U45" s="49"/>
      <c r="V45" s="1393"/>
      <c r="W45" s="1394"/>
      <c r="X45" s="56"/>
      <c r="Y45" s="56"/>
      <c r="Z45" s="57"/>
      <c r="AA45" s="68"/>
      <c r="AB45" s="57"/>
      <c r="AC45" s="58"/>
      <c r="AD45" s="56"/>
      <c r="AE45" s="65"/>
      <c r="AF45" s="488">
        <f t="shared" si="10"/>
        <v>-1</v>
      </c>
      <c r="AG45" s="487">
        <f t="shared" si="10"/>
        <v>-1</v>
      </c>
      <c r="AH45" s="487">
        <f t="shared" si="10"/>
        <v>-1</v>
      </c>
      <c r="AI45" s="487">
        <f t="shared" si="10"/>
        <v>-1</v>
      </c>
      <c r="AJ45" s="487">
        <f t="shared" si="10"/>
        <v>-1</v>
      </c>
      <c r="AK45" s="487">
        <f t="shared" si="10"/>
        <v>-1</v>
      </c>
      <c r="AL45" s="487">
        <f t="shared" si="10"/>
        <v>-1</v>
      </c>
      <c r="AM45" s="487">
        <f t="shared" si="10"/>
        <v>-1</v>
      </c>
      <c r="AN45" s="487">
        <f t="shared" si="10"/>
        <v>-1</v>
      </c>
      <c r="AO45" s="487">
        <f t="shared" si="10"/>
        <v>-1</v>
      </c>
      <c r="AP45" s="487">
        <f t="shared" si="10"/>
        <v>-1</v>
      </c>
      <c r="AQ45" s="487">
        <f t="shared" si="10"/>
        <v>0</v>
      </c>
      <c r="AR45" s="487">
        <f t="shared" si="10"/>
        <v>0</v>
      </c>
      <c r="AS45" s="487">
        <f t="shared" si="10"/>
        <v>0</v>
      </c>
      <c r="AT45" s="487">
        <f t="shared" si="10"/>
        <v>0</v>
      </c>
      <c r="AU45" s="493">
        <f t="shared" si="10"/>
        <v>0</v>
      </c>
      <c r="AV45" s="488">
        <f t="shared" si="7"/>
        <v>0</v>
      </c>
      <c r="AW45" s="487">
        <f t="shared" si="7"/>
        <v>0</v>
      </c>
      <c r="AX45" s="487">
        <f t="shared" si="7"/>
        <v>0</v>
      </c>
      <c r="AY45" s="487">
        <f t="shared" si="7"/>
        <v>0</v>
      </c>
      <c r="AZ45" s="487">
        <f t="shared" si="7"/>
        <v>0</v>
      </c>
      <c r="BA45" s="487">
        <f t="shared" si="7"/>
        <v>0</v>
      </c>
      <c r="BB45" s="487">
        <f t="shared" si="7"/>
        <v>0</v>
      </c>
      <c r="BC45" s="487">
        <f t="shared" si="7"/>
        <v>0</v>
      </c>
      <c r="BD45" s="487">
        <f t="shared" si="7"/>
        <v>0</v>
      </c>
      <c r="BE45" s="487">
        <f t="shared" si="7"/>
        <v>0</v>
      </c>
      <c r="BF45" s="487">
        <f t="shared" si="7"/>
        <v>0</v>
      </c>
      <c r="BG45" s="487" t="str">
        <f t="shared" si="7"/>
        <v/>
      </c>
      <c r="BH45" s="487" t="str">
        <f t="shared" si="7"/>
        <v/>
      </c>
      <c r="BI45" s="487" t="str">
        <f t="shared" si="7"/>
        <v/>
      </c>
      <c r="BJ45" s="487" t="str">
        <f t="shared" si="7"/>
        <v/>
      </c>
      <c r="BK45" s="489" t="str">
        <f t="shared" si="7"/>
        <v/>
      </c>
      <c r="BL45" s="488">
        <f t="shared" si="8"/>
        <v>0</v>
      </c>
      <c r="BM45" s="495">
        <f t="shared" si="8"/>
        <v>0</v>
      </c>
      <c r="BN45" s="495">
        <f t="shared" si="8"/>
        <v>0</v>
      </c>
      <c r="BO45" s="495">
        <f t="shared" si="8"/>
        <v>0</v>
      </c>
      <c r="BP45" s="495">
        <f t="shared" si="8"/>
        <v>0</v>
      </c>
      <c r="BQ45" s="495">
        <f t="shared" si="8"/>
        <v>0</v>
      </c>
      <c r="BR45" s="495">
        <f t="shared" si="8"/>
        <v>0</v>
      </c>
      <c r="BS45" s="495">
        <f t="shared" si="8"/>
        <v>0</v>
      </c>
      <c r="BT45" s="495">
        <f t="shared" si="8"/>
        <v>0</v>
      </c>
      <c r="BU45" s="495">
        <f t="shared" si="8"/>
        <v>0</v>
      </c>
      <c r="BV45" s="495">
        <f t="shared" si="8"/>
        <v>0</v>
      </c>
      <c r="BW45" s="495" t="str">
        <f t="shared" si="8"/>
        <v/>
      </c>
      <c r="BX45" s="495" t="str">
        <f t="shared" si="8"/>
        <v/>
      </c>
      <c r="BY45" s="495" t="str">
        <f t="shared" si="8"/>
        <v/>
      </c>
      <c r="BZ45" s="495" t="str">
        <f t="shared" si="8"/>
        <v/>
      </c>
      <c r="CA45" s="489" t="str">
        <f t="shared" si="8"/>
        <v/>
      </c>
    </row>
    <row r="46" spans="1:79" s="121" customFormat="1" ht="19.899999999999999" hidden="1" customHeight="1" x14ac:dyDescent="0.25">
      <c r="A46" s="9"/>
      <c r="B46" s="7"/>
      <c r="C46" s="2"/>
      <c r="D46" s="19"/>
      <c r="E46" s="18"/>
      <c r="F46" s="19"/>
      <c r="G46" s="19"/>
      <c r="H46" s="4"/>
      <c r="I46" s="15"/>
      <c r="J46" s="47"/>
      <c r="K46" s="1384"/>
      <c r="L46" s="1386"/>
      <c r="M46" s="1384"/>
      <c r="N46" s="1385"/>
      <c r="O46" s="1386"/>
      <c r="P46" s="1384"/>
      <c r="Q46" s="1385"/>
      <c r="R46" s="1386"/>
      <c r="S46" s="269"/>
      <c r="T46" s="269"/>
      <c r="U46" s="49"/>
      <c r="V46" s="1393"/>
      <c r="W46" s="1394"/>
      <c r="X46" s="56"/>
      <c r="Y46" s="56"/>
      <c r="Z46" s="57"/>
      <c r="AA46" s="68"/>
      <c r="AB46" s="57"/>
      <c r="AC46" s="58"/>
      <c r="AD46" s="56"/>
      <c r="AE46" s="65"/>
      <c r="AF46" s="488">
        <f t="shared" si="10"/>
        <v>-1</v>
      </c>
      <c r="AG46" s="487">
        <f t="shared" si="10"/>
        <v>-1</v>
      </c>
      <c r="AH46" s="487">
        <f t="shared" si="10"/>
        <v>-1</v>
      </c>
      <c r="AI46" s="487">
        <f t="shared" si="10"/>
        <v>-1</v>
      </c>
      <c r="AJ46" s="487">
        <f t="shared" si="10"/>
        <v>-1</v>
      </c>
      <c r="AK46" s="487">
        <f t="shared" si="10"/>
        <v>-1</v>
      </c>
      <c r="AL46" s="487">
        <f t="shared" si="10"/>
        <v>-1</v>
      </c>
      <c r="AM46" s="487">
        <f t="shared" si="10"/>
        <v>-1</v>
      </c>
      <c r="AN46" s="487">
        <f t="shared" si="10"/>
        <v>-1</v>
      </c>
      <c r="AO46" s="487">
        <f t="shared" si="10"/>
        <v>-1</v>
      </c>
      <c r="AP46" s="487">
        <f t="shared" si="10"/>
        <v>-1</v>
      </c>
      <c r="AQ46" s="487">
        <f t="shared" si="10"/>
        <v>0</v>
      </c>
      <c r="AR46" s="487">
        <f t="shared" si="10"/>
        <v>0</v>
      </c>
      <c r="AS46" s="487">
        <f t="shared" si="10"/>
        <v>0</v>
      </c>
      <c r="AT46" s="487">
        <f t="shared" si="10"/>
        <v>0</v>
      </c>
      <c r="AU46" s="493">
        <f t="shared" si="10"/>
        <v>0</v>
      </c>
      <c r="AV46" s="488">
        <f t="shared" si="7"/>
        <v>0</v>
      </c>
      <c r="AW46" s="487">
        <f t="shared" si="7"/>
        <v>0</v>
      </c>
      <c r="AX46" s="487">
        <f t="shared" si="7"/>
        <v>0</v>
      </c>
      <c r="AY46" s="487">
        <f t="shared" si="7"/>
        <v>0</v>
      </c>
      <c r="AZ46" s="487">
        <f t="shared" si="7"/>
        <v>0</v>
      </c>
      <c r="BA46" s="487">
        <f t="shared" si="7"/>
        <v>0</v>
      </c>
      <c r="BB46" s="487">
        <f t="shared" si="7"/>
        <v>0</v>
      </c>
      <c r="BC46" s="487">
        <f t="shared" si="7"/>
        <v>0</v>
      </c>
      <c r="BD46" s="487">
        <f t="shared" si="7"/>
        <v>0</v>
      </c>
      <c r="BE46" s="487">
        <f t="shared" si="7"/>
        <v>0</v>
      </c>
      <c r="BF46" s="487">
        <f t="shared" si="7"/>
        <v>0</v>
      </c>
      <c r="BG46" s="487" t="str">
        <f t="shared" si="7"/>
        <v/>
      </c>
      <c r="BH46" s="487" t="str">
        <f t="shared" si="7"/>
        <v/>
      </c>
      <c r="BI46" s="487" t="str">
        <f t="shared" si="7"/>
        <v/>
      </c>
      <c r="BJ46" s="487" t="str">
        <f t="shared" si="7"/>
        <v/>
      </c>
      <c r="BK46" s="489" t="str">
        <f t="shared" si="7"/>
        <v/>
      </c>
      <c r="BL46" s="488">
        <f t="shared" si="8"/>
        <v>0</v>
      </c>
      <c r="BM46" s="495">
        <f t="shared" si="8"/>
        <v>0</v>
      </c>
      <c r="BN46" s="495">
        <f t="shared" si="8"/>
        <v>0</v>
      </c>
      <c r="BO46" s="495">
        <f t="shared" si="8"/>
        <v>0</v>
      </c>
      <c r="BP46" s="495">
        <f t="shared" si="8"/>
        <v>0</v>
      </c>
      <c r="BQ46" s="495">
        <f t="shared" si="8"/>
        <v>0</v>
      </c>
      <c r="BR46" s="495">
        <f t="shared" si="8"/>
        <v>0</v>
      </c>
      <c r="BS46" s="495">
        <f t="shared" si="8"/>
        <v>0</v>
      </c>
      <c r="BT46" s="495">
        <f t="shared" si="8"/>
        <v>0</v>
      </c>
      <c r="BU46" s="495">
        <f t="shared" si="8"/>
        <v>0</v>
      </c>
      <c r="BV46" s="495">
        <f t="shared" si="8"/>
        <v>0</v>
      </c>
      <c r="BW46" s="495" t="str">
        <f t="shared" si="8"/>
        <v/>
      </c>
      <c r="BX46" s="495" t="str">
        <f t="shared" si="8"/>
        <v/>
      </c>
      <c r="BY46" s="495" t="str">
        <f t="shared" si="8"/>
        <v/>
      </c>
      <c r="BZ46" s="495" t="str">
        <f t="shared" si="8"/>
        <v/>
      </c>
      <c r="CA46" s="489" t="str">
        <f t="shared" si="8"/>
        <v/>
      </c>
    </row>
    <row r="47" spans="1:79" s="121" customFormat="1" ht="19.899999999999999" hidden="1" customHeight="1" x14ac:dyDescent="0.25">
      <c r="A47" s="9"/>
      <c r="B47" s="7"/>
      <c r="C47" s="2"/>
      <c r="D47" s="19"/>
      <c r="E47" s="18"/>
      <c r="F47" s="19"/>
      <c r="G47" s="19"/>
      <c r="H47" s="4"/>
      <c r="I47" s="15"/>
      <c r="J47" s="47"/>
      <c r="K47" s="1384"/>
      <c r="L47" s="1386"/>
      <c r="M47" s="1384"/>
      <c r="N47" s="1385"/>
      <c r="O47" s="1386"/>
      <c r="P47" s="1384"/>
      <c r="Q47" s="1385"/>
      <c r="R47" s="1386"/>
      <c r="S47" s="269"/>
      <c r="T47" s="269"/>
      <c r="U47" s="49"/>
      <c r="V47" s="1393"/>
      <c r="W47" s="1394"/>
      <c r="X47" s="56"/>
      <c r="Y47" s="56"/>
      <c r="Z47" s="57"/>
      <c r="AA47" s="68"/>
      <c r="AB47" s="57"/>
      <c r="AC47" s="58"/>
      <c r="AD47" s="56"/>
      <c r="AE47" s="65"/>
      <c r="AF47" s="488">
        <f t="shared" si="10"/>
        <v>-1</v>
      </c>
      <c r="AG47" s="487">
        <f t="shared" si="10"/>
        <v>-1</v>
      </c>
      <c r="AH47" s="487">
        <f t="shared" si="10"/>
        <v>-1</v>
      </c>
      <c r="AI47" s="487">
        <f t="shared" si="10"/>
        <v>-1</v>
      </c>
      <c r="AJ47" s="487">
        <f t="shared" si="10"/>
        <v>-1</v>
      </c>
      <c r="AK47" s="487">
        <f t="shared" si="10"/>
        <v>-1</v>
      </c>
      <c r="AL47" s="487">
        <f t="shared" si="10"/>
        <v>-1</v>
      </c>
      <c r="AM47" s="487">
        <f t="shared" si="10"/>
        <v>-1</v>
      </c>
      <c r="AN47" s="487">
        <f t="shared" si="10"/>
        <v>-1</v>
      </c>
      <c r="AO47" s="487">
        <f t="shared" si="10"/>
        <v>-1</v>
      </c>
      <c r="AP47" s="487">
        <f t="shared" si="10"/>
        <v>-1</v>
      </c>
      <c r="AQ47" s="487">
        <f t="shared" si="10"/>
        <v>0</v>
      </c>
      <c r="AR47" s="487">
        <f t="shared" si="10"/>
        <v>0</v>
      </c>
      <c r="AS47" s="487">
        <f t="shared" si="10"/>
        <v>0</v>
      </c>
      <c r="AT47" s="487">
        <f t="shared" si="10"/>
        <v>0</v>
      </c>
      <c r="AU47" s="493">
        <f t="shared" si="10"/>
        <v>0</v>
      </c>
      <c r="AV47" s="488">
        <f t="shared" si="7"/>
        <v>0</v>
      </c>
      <c r="AW47" s="487">
        <f t="shared" si="7"/>
        <v>0</v>
      </c>
      <c r="AX47" s="487">
        <f t="shared" si="7"/>
        <v>0</v>
      </c>
      <c r="AY47" s="487">
        <f t="shared" si="7"/>
        <v>0</v>
      </c>
      <c r="AZ47" s="487">
        <f t="shared" si="7"/>
        <v>0</v>
      </c>
      <c r="BA47" s="487">
        <f t="shared" si="7"/>
        <v>0</v>
      </c>
      <c r="BB47" s="487">
        <f t="shared" si="7"/>
        <v>0</v>
      </c>
      <c r="BC47" s="487">
        <f t="shared" si="7"/>
        <v>0</v>
      </c>
      <c r="BD47" s="487">
        <f t="shared" si="7"/>
        <v>0</v>
      </c>
      <c r="BE47" s="487">
        <f t="shared" si="7"/>
        <v>0</v>
      </c>
      <c r="BF47" s="487">
        <f t="shared" si="7"/>
        <v>0</v>
      </c>
      <c r="BG47" s="487" t="str">
        <f t="shared" si="7"/>
        <v/>
      </c>
      <c r="BH47" s="487" t="str">
        <f t="shared" si="7"/>
        <v/>
      </c>
      <c r="BI47" s="487" t="str">
        <f t="shared" si="7"/>
        <v/>
      </c>
      <c r="BJ47" s="487" t="str">
        <f t="shared" si="7"/>
        <v/>
      </c>
      <c r="BK47" s="489" t="str">
        <f t="shared" si="7"/>
        <v/>
      </c>
      <c r="BL47" s="488">
        <f t="shared" si="8"/>
        <v>0</v>
      </c>
      <c r="BM47" s="495">
        <f t="shared" si="8"/>
        <v>0</v>
      </c>
      <c r="BN47" s="495">
        <f t="shared" si="8"/>
        <v>0</v>
      </c>
      <c r="BO47" s="495">
        <f t="shared" si="8"/>
        <v>0</v>
      </c>
      <c r="BP47" s="495">
        <f t="shared" si="8"/>
        <v>0</v>
      </c>
      <c r="BQ47" s="495">
        <f t="shared" si="8"/>
        <v>0</v>
      </c>
      <c r="BR47" s="495">
        <f t="shared" si="8"/>
        <v>0</v>
      </c>
      <c r="BS47" s="495">
        <f t="shared" si="8"/>
        <v>0</v>
      </c>
      <c r="BT47" s="495">
        <f t="shared" si="8"/>
        <v>0</v>
      </c>
      <c r="BU47" s="495">
        <f t="shared" si="8"/>
        <v>0</v>
      </c>
      <c r="BV47" s="495">
        <f t="shared" si="8"/>
        <v>0</v>
      </c>
      <c r="BW47" s="495" t="str">
        <f t="shared" si="8"/>
        <v/>
      </c>
      <c r="BX47" s="495" t="str">
        <f t="shared" si="8"/>
        <v/>
      </c>
      <c r="BY47" s="495" t="str">
        <f t="shared" si="8"/>
        <v/>
      </c>
      <c r="BZ47" s="495" t="str">
        <f t="shared" si="8"/>
        <v/>
      </c>
      <c r="CA47" s="489" t="str">
        <f t="shared" si="8"/>
        <v/>
      </c>
    </row>
    <row r="48" spans="1:79" s="121" customFormat="1" ht="19.899999999999999" hidden="1" customHeight="1" x14ac:dyDescent="0.25">
      <c r="A48" s="9"/>
      <c r="B48" s="7"/>
      <c r="C48" s="2"/>
      <c r="D48" s="19"/>
      <c r="E48" s="18"/>
      <c r="F48" s="19"/>
      <c r="G48" s="19"/>
      <c r="H48" s="4"/>
      <c r="I48" s="15"/>
      <c r="J48" s="47"/>
      <c r="K48" s="1384"/>
      <c r="L48" s="1386"/>
      <c r="M48" s="1384"/>
      <c r="N48" s="1385"/>
      <c r="O48" s="1386"/>
      <c r="P48" s="1384"/>
      <c r="Q48" s="1385"/>
      <c r="R48" s="1386"/>
      <c r="S48" s="269"/>
      <c r="T48" s="269"/>
      <c r="U48" s="49"/>
      <c r="V48" s="1393"/>
      <c r="W48" s="1394"/>
      <c r="X48" s="56"/>
      <c r="Y48" s="56"/>
      <c r="Z48" s="57"/>
      <c r="AA48" s="68"/>
      <c r="AB48" s="57"/>
      <c r="AC48" s="58"/>
      <c r="AD48" s="56"/>
      <c r="AE48" s="65"/>
      <c r="AF48" s="488">
        <f t="shared" si="10"/>
        <v>-1</v>
      </c>
      <c r="AG48" s="487">
        <f t="shared" si="10"/>
        <v>-1</v>
      </c>
      <c r="AH48" s="487">
        <f t="shared" si="10"/>
        <v>-1</v>
      </c>
      <c r="AI48" s="487">
        <f t="shared" si="10"/>
        <v>-1</v>
      </c>
      <c r="AJ48" s="487">
        <f t="shared" si="10"/>
        <v>-1</v>
      </c>
      <c r="AK48" s="487">
        <f t="shared" si="10"/>
        <v>-1</v>
      </c>
      <c r="AL48" s="487">
        <f t="shared" si="10"/>
        <v>-1</v>
      </c>
      <c r="AM48" s="487">
        <f t="shared" si="10"/>
        <v>-1</v>
      </c>
      <c r="AN48" s="487">
        <f t="shared" si="10"/>
        <v>-1</v>
      </c>
      <c r="AO48" s="487">
        <f t="shared" si="10"/>
        <v>-1</v>
      </c>
      <c r="AP48" s="487">
        <f t="shared" si="10"/>
        <v>-1</v>
      </c>
      <c r="AQ48" s="487">
        <f t="shared" si="10"/>
        <v>0</v>
      </c>
      <c r="AR48" s="487">
        <f t="shared" si="10"/>
        <v>0</v>
      </c>
      <c r="AS48" s="487">
        <f t="shared" si="10"/>
        <v>0</v>
      </c>
      <c r="AT48" s="487">
        <f t="shared" si="10"/>
        <v>0</v>
      </c>
      <c r="AU48" s="493">
        <f t="shared" si="10"/>
        <v>0</v>
      </c>
      <c r="AV48" s="488">
        <f t="shared" si="7"/>
        <v>0</v>
      </c>
      <c r="AW48" s="487">
        <f t="shared" si="7"/>
        <v>0</v>
      </c>
      <c r="AX48" s="487">
        <f t="shared" si="7"/>
        <v>0</v>
      </c>
      <c r="AY48" s="487">
        <f t="shared" si="7"/>
        <v>0</v>
      </c>
      <c r="AZ48" s="487">
        <f t="shared" si="7"/>
        <v>0</v>
      </c>
      <c r="BA48" s="487">
        <f t="shared" si="7"/>
        <v>0</v>
      </c>
      <c r="BB48" s="487">
        <f t="shared" si="7"/>
        <v>0</v>
      </c>
      <c r="BC48" s="487">
        <f t="shared" si="7"/>
        <v>0</v>
      </c>
      <c r="BD48" s="487">
        <f t="shared" si="7"/>
        <v>0</v>
      </c>
      <c r="BE48" s="487">
        <f t="shared" si="7"/>
        <v>0</v>
      </c>
      <c r="BF48" s="487">
        <f t="shared" si="7"/>
        <v>0</v>
      </c>
      <c r="BG48" s="487" t="str">
        <f t="shared" si="7"/>
        <v/>
      </c>
      <c r="BH48" s="487" t="str">
        <f t="shared" si="7"/>
        <v/>
      </c>
      <c r="BI48" s="487" t="str">
        <f t="shared" si="7"/>
        <v/>
      </c>
      <c r="BJ48" s="487" t="str">
        <f t="shared" si="7"/>
        <v/>
      </c>
      <c r="BK48" s="489" t="str">
        <f t="shared" si="7"/>
        <v/>
      </c>
      <c r="BL48" s="488">
        <f t="shared" si="8"/>
        <v>0</v>
      </c>
      <c r="BM48" s="495">
        <f t="shared" si="8"/>
        <v>0</v>
      </c>
      <c r="BN48" s="495">
        <f t="shared" si="8"/>
        <v>0</v>
      </c>
      <c r="BO48" s="495">
        <f t="shared" si="8"/>
        <v>0</v>
      </c>
      <c r="BP48" s="495">
        <f t="shared" si="8"/>
        <v>0</v>
      </c>
      <c r="BQ48" s="495">
        <f t="shared" si="8"/>
        <v>0</v>
      </c>
      <c r="BR48" s="495">
        <f t="shared" si="8"/>
        <v>0</v>
      </c>
      <c r="BS48" s="495">
        <f t="shared" si="8"/>
        <v>0</v>
      </c>
      <c r="BT48" s="495">
        <f t="shared" si="8"/>
        <v>0</v>
      </c>
      <c r="BU48" s="495">
        <f t="shared" si="8"/>
        <v>0</v>
      </c>
      <c r="BV48" s="495">
        <f t="shared" si="8"/>
        <v>0</v>
      </c>
      <c r="BW48" s="495" t="str">
        <f t="shared" si="8"/>
        <v/>
      </c>
      <c r="BX48" s="495" t="str">
        <f t="shared" si="8"/>
        <v/>
      </c>
      <c r="BY48" s="495" t="str">
        <f t="shared" si="8"/>
        <v/>
      </c>
      <c r="BZ48" s="495" t="str">
        <f t="shared" si="8"/>
        <v/>
      </c>
      <c r="CA48" s="489" t="str">
        <f t="shared" si="8"/>
        <v/>
      </c>
    </row>
    <row r="49" spans="1:79" s="121" customFormat="1" ht="19.899999999999999" hidden="1" customHeight="1" x14ac:dyDescent="0.25">
      <c r="A49" s="9"/>
      <c r="B49" s="7"/>
      <c r="C49" s="2"/>
      <c r="D49" s="19"/>
      <c r="E49" s="18"/>
      <c r="F49" s="19"/>
      <c r="G49" s="19"/>
      <c r="H49" s="4"/>
      <c r="I49" s="15"/>
      <c r="J49" s="47"/>
      <c r="K49" s="1384"/>
      <c r="L49" s="1386"/>
      <c r="M49" s="1384"/>
      <c r="N49" s="1385"/>
      <c r="O49" s="1386"/>
      <c r="P49" s="1384"/>
      <c r="Q49" s="1385"/>
      <c r="R49" s="1386"/>
      <c r="S49" s="269"/>
      <c r="T49" s="269"/>
      <c r="U49" s="49"/>
      <c r="V49" s="1393"/>
      <c r="W49" s="1394"/>
      <c r="X49" s="56"/>
      <c r="Y49" s="56"/>
      <c r="Z49" s="57"/>
      <c r="AA49" s="68"/>
      <c r="AB49" s="57"/>
      <c r="AC49" s="58"/>
      <c r="AD49" s="56"/>
      <c r="AE49" s="65"/>
      <c r="AF49" s="488">
        <f t="shared" si="10"/>
        <v>-1</v>
      </c>
      <c r="AG49" s="487">
        <f t="shared" si="10"/>
        <v>-1</v>
      </c>
      <c r="AH49" s="487">
        <f t="shared" si="10"/>
        <v>-1</v>
      </c>
      <c r="AI49" s="487">
        <f t="shared" si="10"/>
        <v>-1</v>
      </c>
      <c r="AJ49" s="487">
        <f t="shared" si="10"/>
        <v>-1</v>
      </c>
      <c r="AK49" s="487">
        <f t="shared" si="10"/>
        <v>-1</v>
      </c>
      <c r="AL49" s="487">
        <f t="shared" si="10"/>
        <v>-1</v>
      </c>
      <c r="AM49" s="487">
        <f t="shared" si="10"/>
        <v>-1</v>
      </c>
      <c r="AN49" s="487">
        <f t="shared" si="10"/>
        <v>-1</v>
      </c>
      <c r="AO49" s="487">
        <f t="shared" si="10"/>
        <v>-1</v>
      </c>
      <c r="AP49" s="487">
        <f t="shared" si="10"/>
        <v>-1</v>
      </c>
      <c r="AQ49" s="487">
        <f t="shared" si="10"/>
        <v>0</v>
      </c>
      <c r="AR49" s="487">
        <f t="shared" si="10"/>
        <v>0</v>
      </c>
      <c r="AS49" s="487">
        <f t="shared" si="10"/>
        <v>0</v>
      </c>
      <c r="AT49" s="487">
        <f t="shared" si="10"/>
        <v>0</v>
      </c>
      <c r="AU49" s="493">
        <f t="shared" si="10"/>
        <v>0</v>
      </c>
      <c r="AV49" s="488">
        <f t="shared" si="7"/>
        <v>0</v>
      </c>
      <c r="AW49" s="487">
        <f t="shared" si="7"/>
        <v>0</v>
      </c>
      <c r="AX49" s="487">
        <f t="shared" si="7"/>
        <v>0</v>
      </c>
      <c r="AY49" s="487">
        <f t="shared" si="7"/>
        <v>0</v>
      </c>
      <c r="AZ49" s="487">
        <f t="shared" si="7"/>
        <v>0</v>
      </c>
      <c r="BA49" s="487">
        <f t="shared" si="7"/>
        <v>0</v>
      </c>
      <c r="BB49" s="487">
        <f t="shared" si="7"/>
        <v>0</v>
      </c>
      <c r="BC49" s="487">
        <f t="shared" si="7"/>
        <v>0</v>
      </c>
      <c r="BD49" s="487">
        <f t="shared" si="7"/>
        <v>0</v>
      </c>
      <c r="BE49" s="487">
        <f t="shared" si="7"/>
        <v>0</v>
      </c>
      <c r="BF49" s="487">
        <f t="shared" si="7"/>
        <v>0</v>
      </c>
      <c r="BG49" s="487" t="str">
        <f t="shared" si="7"/>
        <v/>
      </c>
      <c r="BH49" s="487" t="str">
        <f t="shared" si="7"/>
        <v/>
      </c>
      <c r="BI49" s="487" t="str">
        <f t="shared" si="7"/>
        <v/>
      </c>
      <c r="BJ49" s="487" t="str">
        <f t="shared" si="7"/>
        <v/>
      </c>
      <c r="BK49" s="489" t="str">
        <f t="shared" si="7"/>
        <v/>
      </c>
      <c r="BL49" s="488">
        <f t="shared" si="8"/>
        <v>0</v>
      </c>
      <c r="BM49" s="495">
        <f t="shared" si="8"/>
        <v>0</v>
      </c>
      <c r="BN49" s="495">
        <f t="shared" si="8"/>
        <v>0</v>
      </c>
      <c r="BO49" s="495">
        <f t="shared" si="8"/>
        <v>0</v>
      </c>
      <c r="BP49" s="495">
        <f t="shared" si="8"/>
        <v>0</v>
      </c>
      <c r="BQ49" s="495">
        <f t="shared" si="8"/>
        <v>0</v>
      </c>
      <c r="BR49" s="495">
        <f t="shared" si="8"/>
        <v>0</v>
      </c>
      <c r="BS49" s="495">
        <f t="shared" si="8"/>
        <v>0</v>
      </c>
      <c r="BT49" s="495">
        <f t="shared" si="8"/>
        <v>0</v>
      </c>
      <c r="BU49" s="495">
        <f t="shared" si="8"/>
        <v>0</v>
      </c>
      <c r="BV49" s="495">
        <f t="shared" si="8"/>
        <v>0</v>
      </c>
      <c r="BW49" s="495" t="str">
        <f t="shared" si="8"/>
        <v/>
      </c>
      <c r="BX49" s="495" t="str">
        <f t="shared" si="8"/>
        <v/>
      </c>
      <c r="BY49" s="495" t="str">
        <f t="shared" si="8"/>
        <v/>
      </c>
      <c r="BZ49" s="495" t="str">
        <f t="shared" si="8"/>
        <v/>
      </c>
      <c r="CA49" s="489" t="str">
        <f t="shared" si="8"/>
        <v/>
      </c>
    </row>
    <row r="50" spans="1:79" s="121" customFormat="1" ht="19.899999999999999" hidden="1" customHeight="1" x14ac:dyDescent="0.25">
      <c r="A50" s="9"/>
      <c r="B50" s="7"/>
      <c r="C50" s="2"/>
      <c r="D50" s="19"/>
      <c r="E50" s="18"/>
      <c r="F50" s="19"/>
      <c r="G50" s="19"/>
      <c r="H50" s="4"/>
      <c r="I50" s="15"/>
      <c r="J50" s="47"/>
      <c r="K50" s="1384"/>
      <c r="L50" s="1386"/>
      <c r="M50" s="1384"/>
      <c r="N50" s="1385"/>
      <c r="O50" s="1386"/>
      <c r="P50" s="1384"/>
      <c r="Q50" s="1385"/>
      <c r="R50" s="1386"/>
      <c r="S50" s="269"/>
      <c r="T50" s="269"/>
      <c r="U50" s="49"/>
      <c r="V50" s="1393"/>
      <c r="W50" s="1394"/>
      <c r="X50" s="56"/>
      <c r="Y50" s="56"/>
      <c r="Z50" s="57"/>
      <c r="AA50" s="68"/>
      <c r="AB50" s="57"/>
      <c r="AC50" s="58"/>
      <c r="AD50" s="56"/>
      <c r="AE50" s="65"/>
      <c r="AF50" s="488">
        <f t="shared" si="10"/>
        <v>-1</v>
      </c>
      <c r="AG50" s="487">
        <f t="shared" si="10"/>
        <v>-1</v>
      </c>
      <c r="AH50" s="487">
        <f t="shared" si="10"/>
        <v>-1</v>
      </c>
      <c r="AI50" s="487">
        <f t="shared" si="10"/>
        <v>-1</v>
      </c>
      <c r="AJ50" s="487">
        <f t="shared" si="10"/>
        <v>-1</v>
      </c>
      <c r="AK50" s="487">
        <f t="shared" si="10"/>
        <v>-1</v>
      </c>
      <c r="AL50" s="487">
        <f t="shared" si="10"/>
        <v>-1</v>
      </c>
      <c r="AM50" s="487">
        <f t="shared" si="10"/>
        <v>-1</v>
      </c>
      <c r="AN50" s="487">
        <f t="shared" si="10"/>
        <v>-1</v>
      </c>
      <c r="AO50" s="487">
        <f t="shared" si="10"/>
        <v>-1</v>
      </c>
      <c r="AP50" s="487">
        <f t="shared" si="10"/>
        <v>-1</v>
      </c>
      <c r="AQ50" s="487">
        <f t="shared" si="10"/>
        <v>0</v>
      </c>
      <c r="AR50" s="487">
        <f t="shared" si="10"/>
        <v>0</v>
      </c>
      <c r="AS50" s="487">
        <f t="shared" si="10"/>
        <v>0</v>
      </c>
      <c r="AT50" s="487">
        <f t="shared" si="10"/>
        <v>0</v>
      </c>
      <c r="AU50" s="493">
        <f t="shared" si="10"/>
        <v>0</v>
      </c>
      <c r="AV50" s="488">
        <f t="shared" si="7"/>
        <v>0</v>
      </c>
      <c r="AW50" s="487">
        <f t="shared" si="7"/>
        <v>0</v>
      </c>
      <c r="AX50" s="487">
        <f t="shared" si="7"/>
        <v>0</v>
      </c>
      <c r="AY50" s="487">
        <f t="shared" si="7"/>
        <v>0</v>
      </c>
      <c r="AZ50" s="487">
        <f t="shared" si="7"/>
        <v>0</v>
      </c>
      <c r="BA50" s="487">
        <f t="shared" si="7"/>
        <v>0</v>
      </c>
      <c r="BB50" s="487">
        <f t="shared" si="7"/>
        <v>0</v>
      </c>
      <c r="BC50" s="487">
        <f t="shared" si="7"/>
        <v>0</v>
      </c>
      <c r="BD50" s="487">
        <f t="shared" si="7"/>
        <v>0</v>
      </c>
      <c r="BE50" s="487">
        <f t="shared" si="7"/>
        <v>0</v>
      </c>
      <c r="BF50" s="487">
        <f t="shared" si="7"/>
        <v>0</v>
      </c>
      <c r="BG50" s="487" t="str">
        <f t="shared" si="7"/>
        <v/>
      </c>
      <c r="BH50" s="487" t="str">
        <f t="shared" si="7"/>
        <v/>
      </c>
      <c r="BI50" s="487" t="str">
        <f t="shared" si="7"/>
        <v/>
      </c>
      <c r="BJ50" s="487" t="str">
        <f t="shared" si="7"/>
        <v/>
      </c>
      <c r="BK50" s="489" t="str">
        <f t="shared" si="7"/>
        <v/>
      </c>
      <c r="BL50" s="488">
        <f t="shared" si="8"/>
        <v>0</v>
      </c>
      <c r="BM50" s="495">
        <f t="shared" si="8"/>
        <v>0</v>
      </c>
      <c r="BN50" s="495">
        <f t="shared" si="8"/>
        <v>0</v>
      </c>
      <c r="BO50" s="495">
        <f t="shared" si="8"/>
        <v>0</v>
      </c>
      <c r="BP50" s="495">
        <f t="shared" si="8"/>
        <v>0</v>
      </c>
      <c r="BQ50" s="495">
        <f t="shared" si="8"/>
        <v>0</v>
      </c>
      <c r="BR50" s="495">
        <f t="shared" si="8"/>
        <v>0</v>
      </c>
      <c r="BS50" s="495">
        <f t="shared" si="8"/>
        <v>0</v>
      </c>
      <c r="BT50" s="495">
        <f t="shared" si="8"/>
        <v>0</v>
      </c>
      <c r="BU50" s="495">
        <f t="shared" si="8"/>
        <v>0</v>
      </c>
      <c r="BV50" s="495">
        <f t="shared" si="8"/>
        <v>0</v>
      </c>
      <c r="BW50" s="495" t="str">
        <f t="shared" si="8"/>
        <v/>
      </c>
      <c r="BX50" s="495" t="str">
        <f t="shared" si="8"/>
        <v/>
      </c>
      <c r="BY50" s="495" t="str">
        <f t="shared" si="8"/>
        <v/>
      </c>
      <c r="BZ50" s="495" t="str">
        <f t="shared" si="8"/>
        <v/>
      </c>
      <c r="CA50" s="489" t="str">
        <f t="shared" si="8"/>
        <v/>
      </c>
    </row>
    <row r="51" spans="1:79" s="121" customFormat="1" ht="19.899999999999999" hidden="1" customHeight="1" x14ac:dyDescent="0.25">
      <c r="A51" s="9"/>
      <c r="B51" s="7"/>
      <c r="C51" s="2"/>
      <c r="D51" s="19"/>
      <c r="E51" s="18"/>
      <c r="F51" s="19"/>
      <c r="G51" s="19"/>
      <c r="H51" s="4"/>
      <c r="I51" s="15"/>
      <c r="J51" s="47"/>
      <c r="K51" s="1384"/>
      <c r="L51" s="1386"/>
      <c r="M51" s="1384"/>
      <c r="N51" s="1385"/>
      <c r="O51" s="1386"/>
      <c r="P51" s="1384"/>
      <c r="Q51" s="1385"/>
      <c r="R51" s="1386"/>
      <c r="S51" s="269"/>
      <c r="T51" s="269"/>
      <c r="U51" s="49"/>
      <c r="V51" s="1393"/>
      <c r="W51" s="1394"/>
      <c r="X51" s="56"/>
      <c r="Y51" s="56"/>
      <c r="Z51" s="57"/>
      <c r="AA51" s="68"/>
      <c r="AB51" s="57"/>
      <c r="AC51" s="58"/>
      <c r="AD51" s="56"/>
      <c r="AE51" s="65"/>
      <c r="AF51" s="488">
        <f t="shared" si="10"/>
        <v>-1</v>
      </c>
      <c r="AG51" s="487">
        <f t="shared" si="10"/>
        <v>-1</v>
      </c>
      <c r="AH51" s="487">
        <f t="shared" si="10"/>
        <v>-1</v>
      </c>
      <c r="AI51" s="487">
        <f t="shared" si="10"/>
        <v>-1</v>
      </c>
      <c r="AJ51" s="487">
        <f t="shared" si="10"/>
        <v>-1</v>
      </c>
      <c r="AK51" s="487">
        <f t="shared" si="10"/>
        <v>-1</v>
      </c>
      <c r="AL51" s="487">
        <f t="shared" si="10"/>
        <v>-1</v>
      </c>
      <c r="AM51" s="487">
        <f t="shared" si="10"/>
        <v>-1</v>
      </c>
      <c r="AN51" s="487">
        <f t="shared" si="10"/>
        <v>-1</v>
      </c>
      <c r="AO51" s="487">
        <f t="shared" si="10"/>
        <v>-1</v>
      </c>
      <c r="AP51" s="487">
        <f t="shared" si="10"/>
        <v>-1</v>
      </c>
      <c r="AQ51" s="487">
        <f t="shared" si="10"/>
        <v>0</v>
      </c>
      <c r="AR51" s="487">
        <f t="shared" si="10"/>
        <v>0</v>
      </c>
      <c r="AS51" s="487">
        <f t="shared" si="10"/>
        <v>0</v>
      </c>
      <c r="AT51" s="487">
        <f t="shared" si="10"/>
        <v>0</v>
      </c>
      <c r="AU51" s="493">
        <f t="shared" si="10"/>
        <v>0</v>
      </c>
      <c r="AV51" s="488">
        <f t="shared" si="7"/>
        <v>0</v>
      </c>
      <c r="AW51" s="487">
        <f t="shared" si="7"/>
        <v>0</v>
      </c>
      <c r="AX51" s="487">
        <f t="shared" si="7"/>
        <v>0</v>
      </c>
      <c r="AY51" s="487">
        <f t="shared" si="7"/>
        <v>0</v>
      </c>
      <c r="AZ51" s="487">
        <f t="shared" si="7"/>
        <v>0</v>
      </c>
      <c r="BA51" s="487">
        <f t="shared" si="7"/>
        <v>0</v>
      </c>
      <c r="BB51" s="487">
        <f t="shared" si="7"/>
        <v>0</v>
      </c>
      <c r="BC51" s="487">
        <f t="shared" si="7"/>
        <v>0</v>
      </c>
      <c r="BD51" s="487">
        <f t="shared" si="7"/>
        <v>0</v>
      </c>
      <c r="BE51" s="487">
        <f t="shared" si="7"/>
        <v>0</v>
      </c>
      <c r="BF51" s="487">
        <f t="shared" si="7"/>
        <v>0</v>
      </c>
      <c r="BG51" s="487" t="str">
        <f t="shared" si="7"/>
        <v/>
      </c>
      <c r="BH51" s="487" t="str">
        <f t="shared" si="7"/>
        <v/>
      </c>
      <c r="BI51" s="487" t="str">
        <f t="shared" si="7"/>
        <v/>
      </c>
      <c r="BJ51" s="487" t="str">
        <f t="shared" si="7"/>
        <v/>
      </c>
      <c r="BK51" s="489" t="str">
        <f t="shared" si="7"/>
        <v/>
      </c>
      <c r="BL51" s="488">
        <f t="shared" si="8"/>
        <v>0</v>
      </c>
      <c r="BM51" s="495">
        <f t="shared" si="8"/>
        <v>0</v>
      </c>
      <c r="BN51" s="495">
        <f t="shared" si="8"/>
        <v>0</v>
      </c>
      <c r="BO51" s="495">
        <f t="shared" si="8"/>
        <v>0</v>
      </c>
      <c r="BP51" s="495">
        <f t="shared" si="8"/>
        <v>0</v>
      </c>
      <c r="BQ51" s="495">
        <f t="shared" si="8"/>
        <v>0</v>
      </c>
      <c r="BR51" s="495">
        <f t="shared" si="8"/>
        <v>0</v>
      </c>
      <c r="BS51" s="495">
        <f t="shared" si="8"/>
        <v>0</v>
      </c>
      <c r="BT51" s="495">
        <f t="shared" si="8"/>
        <v>0</v>
      </c>
      <c r="BU51" s="495">
        <f t="shared" si="8"/>
        <v>0</v>
      </c>
      <c r="BV51" s="495">
        <f t="shared" si="8"/>
        <v>0</v>
      </c>
      <c r="BW51" s="495" t="str">
        <f t="shared" si="8"/>
        <v/>
      </c>
      <c r="BX51" s="495" t="str">
        <f t="shared" si="8"/>
        <v/>
      </c>
      <c r="BY51" s="495" t="str">
        <f t="shared" si="8"/>
        <v/>
      </c>
      <c r="BZ51" s="495" t="str">
        <f t="shared" si="8"/>
        <v/>
      </c>
      <c r="CA51" s="489" t="str">
        <f t="shared" si="8"/>
        <v/>
      </c>
    </row>
    <row r="52" spans="1:79" s="121" customFormat="1" ht="19.899999999999999" hidden="1" customHeight="1" x14ac:dyDescent="0.25">
      <c r="A52" s="9"/>
      <c r="B52" s="7"/>
      <c r="C52" s="2"/>
      <c r="D52" s="19"/>
      <c r="E52" s="18"/>
      <c r="F52" s="19"/>
      <c r="G52" s="19"/>
      <c r="H52" s="4"/>
      <c r="I52" s="15"/>
      <c r="J52" s="47"/>
      <c r="K52" s="1384"/>
      <c r="L52" s="1386"/>
      <c r="M52" s="1384"/>
      <c r="N52" s="1385"/>
      <c r="O52" s="1386"/>
      <c r="P52" s="1384"/>
      <c r="Q52" s="1385"/>
      <c r="R52" s="1386"/>
      <c r="S52" s="269"/>
      <c r="T52" s="269"/>
      <c r="U52" s="49"/>
      <c r="V52" s="1393"/>
      <c r="W52" s="1394"/>
      <c r="X52" s="56"/>
      <c r="Y52" s="56"/>
      <c r="Z52" s="57"/>
      <c r="AA52" s="68"/>
      <c r="AB52" s="57"/>
      <c r="AC52" s="58"/>
      <c r="AD52" s="56"/>
      <c r="AE52" s="65"/>
      <c r="AF52" s="488">
        <f t="shared" si="10"/>
        <v>-1</v>
      </c>
      <c r="AG52" s="487">
        <f t="shared" si="10"/>
        <v>-1</v>
      </c>
      <c r="AH52" s="487">
        <f t="shared" si="10"/>
        <v>-1</v>
      </c>
      <c r="AI52" s="487">
        <f t="shared" si="10"/>
        <v>-1</v>
      </c>
      <c r="AJ52" s="487">
        <f t="shared" si="10"/>
        <v>-1</v>
      </c>
      <c r="AK52" s="487">
        <f t="shared" si="10"/>
        <v>-1</v>
      </c>
      <c r="AL52" s="487">
        <f t="shared" si="10"/>
        <v>-1</v>
      </c>
      <c r="AM52" s="487">
        <f t="shared" si="10"/>
        <v>-1</v>
      </c>
      <c r="AN52" s="487">
        <f t="shared" si="10"/>
        <v>-1</v>
      </c>
      <c r="AO52" s="487">
        <f t="shared" si="10"/>
        <v>-1</v>
      </c>
      <c r="AP52" s="487">
        <f t="shared" si="10"/>
        <v>-1</v>
      </c>
      <c r="AQ52" s="487">
        <f t="shared" si="10"/>
        <v>0</v>
      </c>
      <c r="AR52" s="487">
        <f t="shared" si="10"/>
        <v>0</v>
      </c>
      <c r="AS52" s="487">
        <f t="shared" si="10"/>
        <v>0</v>
      </c>
      <c r="AT52" s="487">
        <f t="shared" si="10"/>
        <v>0</v>
      </c>
      <c r="AU52" s="493">
        <f t="shared" si="10"/>
        <v>0</v>
      </c>
      <c r="AV52" s="488">
        <f t="shared" si="7"/>
        <v>0</v>
      </c>
      <c r="AW52" s="487">
        <f t="shared" si="7"/>
        <v>0</v>
      </c>
      <c r="AX52" s="487">
        <f t="shared" si="7"/>
        <v>0</v>
      </c>
      <c r="AY52" s="487">
        <f t="shared" si="7"/>
        <v>0</v>
      </c>
      <c r="AZ52" s="487">
        <f t="shared" si="7"/>
        <v>0</v>
      </c>
      <c r="BA52" s="487">
        <f t="shared" si="7"/>
        <v>0</v>
      </c>
      <c r="BB52" s="487">
        <f t="shared" si="7"/>
        <v>0</v>
      </c>
      <c r="BC52" s="487">
        <f t="shared" si="7"/>
        <v>0</v>
      </c>
      <c r="BD52" s="487">
        <f t="shared" si="7"/>
        <v>0</v>
      </c>
      <c r="BE52" s="487">
        <f t="shared" si="7"/>
        <v>0</v>
      </c>
      <c r="BF52" s="487">
        <f t="shared" si="7"/>
        <v>0</v>
      </c>
      <c r="BG52" s="487" t="str">
        <f t="shared" si="7"/>
        <v/>
      </c>
      <c r="BH52" s="487" t="str">
        <f t="shared" si="7"/>
        <v/>
      </c>
      <c r="BI52" s="487" t="str">
        <f t="shared" si="7"/>
        <v/>
      </c>
      <c r="BJ52" s="487" t="str">
        <f t="shared" si="7"/>
        <v/>
      </c>
      <c r="BK52" s="489" t="str">
        <f t="shared" si="7"/>
        <v/>
      </c>
      <c r="BL52" s="488">
        <f t="shared" si="8"/>
        <v>0</v>
      </c>
      <c r="BM52" s="495">
        <f t="shared" si="8"/>
        <v>0</v>
      </c>
      <c r="BN52" s="495">
        <f t="shared" si="8"/>
        <v>0</v>
      </c>
      <c r="BO52" s="495">
        <f t="shared" si="8"/>
        <v>0</v>
      </c>
      <c r="BP52" s="495">
        <f t="shared" si="8"/>
        <v>0</v>
      </c>
      <c r="BQ52" s="495">
        <f t="shared" si="8"/>
        <v>0</v>
      </c>
      <c r="BR52" s="495">
        <f t="shared" si="8"/>
        <v>0</v>
      </c>
      <c r="BS52" s="495">
        <f t="shared" si="8"/>
        <v>0</v>
      </c>
      <c r="BT52" s="495">
        <f t="shared" si="8"/>
        <v>0</v>
      </c>
      <c r="BU52" s="495">
        <f t="shared" si="8"/>
        <v>0</v>
      </c>
      <c r="BV52" s="495">
        <f t="shared" si="8"/>
        <v>0</v>
      </c>
      <c r="BW52" s="495" t="str">
        <f t="shared" si="8"/>
        <v/>
      </c>
      <c r="BX52" s="495" t="str">
        <f t="shared" si="8"/>
        <v/>
      </c>
      <c r="BY52" s="495" t="str">
        <f t="shared" si="8"/>
        <v/>
      </c>
      <c r="BZ52" s="495" t="str">
        <f t="shared" si="8"/>
        <v/>
      </c>
      <c r="CA52" s="489" t="str">
        <f t="shared" si="8"/>
        <v/>
      </c>
    </row>
    <row r="53" spans="1:79" s="121" customFormat="1" ht="19.899999999999999" hidden="1" customHeight="1" x14ac:dyDescent="0.25">
      <c r="A53" s="9"/>
      <c r="B53" s="7"/>
      <c r="C53" s="2"/>
      <c r="D53" s="19"/>
      <c r="E53" s="18"/>
      <c r="F53" s="19"/>
      <c r="G53" s="19"/>
      <c r="H53" s="4"/>
      <c r="I53" s="15"/>
      <c r="J53" s="47"/>
      <c r="K53" s="1384"/>
      <c r="L53" s="1386"/>
      <c r="M53" s="1384"/>
      <c r="N53" s="1385"/>
      <c r="O53" s="1386"/>
      <c r="P53" s="1384"/>
      <c r="Q53" s="1385"/>
      <c r="R53" s="1386"/>
      <c r="S53" s="269"/>
      <c r="T53" s="269"/>
      <c r="U53" s="49"/>
      <c r="V53" s="1393"/>
      <c r="W53" s="1394"/>
      <c r="X53" s="56"/>
      <c r="Y53" s="56"/>
      <c r="Z53" s="57"/>
      <c r="AA53" s="68"/>
      <c r="AB53" s="57"/>
      <c r="AC53" s="58"/>
      <c r="AD53" s="56"/>
      <c r="AE53" s="65"/>
      <c r="AF53" s="488">
        <f t="shared" si="10"/>
        <v>-1</v>
      </c>
      <c r="AG53" s="487">
        <f t="shared" si="10"/>
        <v>-1</v>
      </c>
      <c r="AH53" s="487">
        <f t="shared" si="10"/>
        <v>-1</v>
      </c>
      <c r="AI53" s="487">
        <f t="shared" si="10"/>
        <v>-1</v>
      </c>
      <c r="AJ53" s="487">
        <f t="shared" si="10"/>
        <v>-1</v>
      </c>
      <c r="AK53" s="487">
        <f t="shared" si="10"/>
        <v>-1</v>
      </c>
      <c r="AL53" s="487">
        <f t="shared" si="10"/>
        <v>-1</v>
      </c>
      <c r="AM53" s="487">
        <f t="shared" si="10"/>
        <v>-1</v>
      </c>
      <c r="AN53" s="487">
        <f t="shared" si="10"/>
        <v>-1</v>
      </c>
      <c r="AO53" s="487">
        <f t="shared" si="10"/>
        <v>-1</v>
      </c>
      <c r="AP53" s="487">
        <f t="shared" si="10"/>
        <v>-1</v>
      </c>
      <c r="AQ53" s="487">
        <f t="shared" si="10"/>
        <v>0</v>
      </c>
      <c r="AR53" s="487">
        <f t="shared" si="10"/>
        <v>0</v>
      </c>
      <c r="AS53" s="487">
        <f t="shared" si="10"/>
        <v>0</v>
      </c>
      <c r="AT53" s="487">
        <f t="shared" si="10"/>
        <v>0</v>
      </c>
      <c r="AU53" s="493">
        <f t="shared" si="10"/>
        <v>0</v>
      </c>
      <c r="AV53" s="488">
        <f t="shared" si="7"/>
        <v>0</v>
      </c>
      <c r="AW53" s="487">
        <f t="shared" si="7"/>
        <v>0</v>
      </c>
      <c r="AX53" s="487">
        <f t="shared" si="7"/>
        <v>0</v>
      </c>
      <c r="AY53" s="487">
        <f t="shared" si="7"/>
        <v>0</v>
      </c>
      <c r="AZ53" s="487">
        <f t="shared" si="7"/>
        <v>0</v>
      </c>
      <c r="BA53" s="487">
        <f t="shared" si="7"/>
        <v>0</v>
      </c>
      <c r="BB53" s="487">
        <f t="shared" si="7"/>
        <v>0</v>
      </c>
      <c r="BC53" s="487">
        <f t="shared" si="7"/>
        <v>0</v>
      </c>
      <c r="BD53" s="487">
        <f t="shared" si="7"/>
        <v>0</v>
      </c>
      <c r="BE53" s="487">
        <f t="shared" si="7"/>
        <v>0</v>
      </c>
      <c r="BF53" s="487">
        <f t="shared" si="7"/>
        <v>0</v>
      </c>
      <c r="BG53" s="487" t="str">
        <f t="shared" si="7"/>
        <v/>
      </c>
      <c r="BH53" s="487" t="str">
        <f t="shared" si="7"/>
        <v/>
      </c>
      <c r="BI53" s="487" t="str">
        <f t="shared" si="7"/>
        <v/>
      </c>
      <c r="BJ53" s="487" t="str">
        <f t="shared" si="7"/>
        <v/>
      </c>
      <c r="BK53" s="489" t="str">
        <f t="shared" ref="BK53:BK68" si="11">IF(AU53,IFERROR(LEFT($V53,SEARCH(" (",$V53)-1),$V53),"")</f>
        <v/>
      </c>
      <c r="BL53" s="488">
        <f t="shared" si="8"/>
        <v>0</v>
      </c>
      <c r="BM53" s="495">
        <f t="shared" si="8"/>
        <v>0</v>
      </c>
      <c r="BN53" s="495">
        <f t="shared" si="8"/>
        <v>0</v>
      </c>
      <c r="BO53" s="495">
        <f t="shared" si="8"/>
        <v>0</v>
      </c>
      <c r="BP53" s="495">
        <f t="shared" si="8"/>
        <v>0</v>
      </c>
      <c r="BQ53" s="495">
        <f t="shared" si="8"/>
        <v>0</v>
      </c>
      <c r="BR53" s="495">
        <f t="shared" si="8"/>
        <v>0</v>
      </c>
      <c r="BS53" s="495">
        <f t="shared" si="8"/>
        <v>0</v>
      </c>
      <c r="BT53" s="495">
        <f t="shared" si="8"/>
        <v>0</v>
      </c>
      <c r="BU53" s="495">
        <f t="shared" si="8"/>
        <v>0</v>
      </c>
      <c r="BV53" s="495">
        <f t="shared" si="8"/>
        <v>0</v>
      </c>
      <c r="BW53" s="495" t="str">
        <f t="shared" si="8"/>
        <v/>
      </c>
      <c r="BX53" s="495" t="str">
        <f t="shared" si="8"/>
        <v/>
      </c>
      <c r="BY53" s="495" t="str">
        <f t="shared" si="8"/>
        <v/>
      </c>
      <c r="BZ53" s="495" t="str">
        <f t="shared" si="8"/>
        <v/>
      </c>
      <c r="CA53" s="489" t="str">
        <f t="shared" ref="CA53:CA68" si="12">IF(AU53,IFERROR(LEFT($W53,SEARCH(" (",$W53)-1),$W53),"")</f>
        <v/>
      </c>
    </row>
    <row r="54" spans="1:79" s="121" customFormat="1" ht="19.899999999999999" hidden="1" customHeight="1" x14ac:dyDescent="0.25">
      <c r="A54" s="9"/>
      <c r="B54" s="7"/>
      <c r="C54" s="2"/>
      <c r="D54" s="19"/>
      <c r="E54" s="18"/>
      <c r="F54" s="19"/>
      <c r="G54" s="19"/>
      <c r="H54" s="4"/>
      <c r="I54" s="15"/>
      <c r="J54" s="47"/>
      <c r="K54" s="1384"/>
      <c r="L54" s="1386"/>
      <c r="M54" s="1384"/>
      <c r="N54" s="1385"/>
      <c r="O54" s="1386"/>
      <c r="P54" s="1384"/>
      <c r="Q54" s="1385"/>
      <c r="R54" s="1386"/>
      <c r="S54" s="269"/>
      <c r="T54" s="269"/>
      <c r="U54" s="49"/>
      <c r="V54" s="1393"/>
      <c r="W54" s="1394"/>
      <c r="X54" s="56"/>
      <c r="Y54" s="56"/>
      <c r="Z54" s="57"/>
      <c r="AA54" s="68"/>
      <c r="AB54" s="57"/>
      <c r="AC54" s="58"/>
      <c r="AD54" s="56"/>
      <c r="AE54" s="65"/>
      <c r="AF54" s="488">
        <f t="shared" si="10"/>
        <v>-1</v>
      </c>
      <c r="AG54" s="487">
        <f t="shared" si="10"/>
        <v>-1</v>
      </c>
      <c r="AH54" s="487">
        <f t="shared" si="10"/>
        <v>-1</v>
      </c>
      <c r="AI54" s="487">
        <f t="shared" si="10"/>
        <v>-1</v>
      </c>
      <c r="AJ54" s="487">
        <f t="shared" si="10"/>
        <v>-1</v>
      </c>
      <c r="AK54" s="487">
        <f t="shared" si="10"/>
        <v>-1</v>
      </c>
      <c r="AL54" s="487">
        <f t="shared" si="10"/>
        <v>-1</v>
      </c>
      <c r="AM54" s="487">
        <f t="shared" si="10"/>
        <v>-1</v>
      </c>
      <c r="AN54" s="487">
        <f t="shared" si="10"/>
        <v>-1</v>
      </c>
      <c r="AO54" s="487">
        <f t="shared" si="10"/>
        <v>-1</v>
      </c>
      <c r="AP54" s="487">
        <f t="shared" si="10"/>
        <v>-1</v>
      </c>
      <c r="AQ54" s="487">
        <f t="shared" si="10"/>
        <v>0</v>
      </c>
      <c r="AR54" s="487">
        <f t="shared" si="10"/>
        <v>0</v>
      </c>
      <c r="AS54" s="487">
        <f t="shared" si="10"/>
        <v>0</v>
      </c>
      <c r="AT54" s="487">
        <f t="shared" si="10"/>
        <v>0</v>
      </c>
      <c r="AU54" s="493">
        <f t="shared" si="10"/>
        <v>0</v>
      </c>
      <c r="AV54" s="488">
        <f t="shared" ref="AV54:BJ68" si="13">IF(AF54,IFERROR(LEFT($V54,SEARCH(" (",$V54)-1),$V54),"")</f>
        <v>0</v>
      </c>
      <c r="AW54" s="487">
        <f t="shared" si="13"/>
        <v>0</v>
      </c>
      <c r="AX54" s="487">
        <f t="shared" si="13"/>
        <v>0</v>
      </c>
      <c r="AY54" s="487">
        <f t="shared" si="13"/>
        <v>0</v>
      </c>
      <c r="AZ54" s="487">
        <f t="shared" si="13"/>
        <v>0</v>
      </c>
      <c r="BA54" s="487">
        <f t="shared" si="13"/>
        <v>0</v>
      </c>
      <c r="BB54" s="487">
        <f t="shared" si="13"/>
        <v>0</v>
      </c>
      <c r="BC54" s="487">
        <f t="shared" si="13"/>
        <v>0</v>
      </c>
      <c r="BD54" s="487">
        <f t="shared" si="13"/>
        <v>0</v>
      </c>
      <c r="BE54" s="487">
        <f t="shared" si="13"/>
        <v>0</v>
      </c>
      <c r="BF54" s="487">
        <f t="shared" si="13"/>
        <v>0</v>
      </c>
      <c r="BG54" s="487" t="str">
        <f t="shared" si="13"/>
        <v/>
      </c>
      <c r="BH54" s="487" t="str">
        <f t="shared" si="13"/>
        <v/>
      </c>
      <c r="BI54" s="487" t="str">
        <f t="shared" si="13"/>
        <v/>
      </c>
      <c r="BJ54" s="487" t="str">
        <f t="shared" si="13"/>
        <v/>
      </c>
      <c r="BK54" s="489" t="str">
        <f t="shared" si="11"/>
        <v/>
      </c>
      <c r="BL54" s="488">
        <f t="shared" ref="BL54:BZ68" si="14">IF(AF54,IFERROR(LEFT($W54,SEARCH(" (",$W54)-1),$W54),"")</f>
        <v>0</v>
      </c>
      <c r="BM54" s="495">
        <f t="shared" si="14"/>
        <v>0</v>
      </c>
      <c r="BN54" s="495">
        <f t="shared" si="14"/>
        <v>0</v>
      </c>
      <c r="BO54" s="495">
        <f t="shared" si="14"/>
        <v>0</v>
      </c>
      <c r="BP54" s="495">
        <f t="shared" si="14"/>
        <v>0</v>
      </c>
      <c r="BQ54" s="495">
        <f t="shared" si="14"/>
        <v>0</v>
      </c>
      <c r="BR54" s="495">
        <f t="shared" si="14"/>
        <v>0</v>
      </c>
      <c r="BS54" s="495">
        <f t="shared" si="14"/>
        <v>0</v>
      </c>
      <c r="BT54" s="495">
        <f t="shared" si="14"/>
        <v>0</v>
      </c>
      <c r="BU54" s="495">
        <f t="shared" si="14"/>
        <v>0</v>
      </c>
      <c r="BV54" s="495">
        <f t="shared" si="14"/>
        <v>0</v>
      </c>
      <c r="BW54" s="495" t="str">
        <f t="shared" si="14"/>
        <v/>
      </c>
      <c r="BX54" s="495" t="str">
        <f t="shared" si="14"/>
        <v/>
      </c>
      <c r="BY54" s="495" t="str">
        <f t="shared" si="14"/>
        <v/>
      </c>
      <c r="BZ54" s="495" t="str">
        <f t="shared" si="14"/>
        <v/>
      </c>
      <c r="CA54" s="489" t="str">
        <f t="shared" si="12"/>
        <v/>
      </c>
    </row>
    <row r="55" spans="1:79" s="121" customFormat="1" ht="19.899999999999999" hidden="1" customHeight="1" x14ac:dyDescent="0.25">
      <c r="A55" s="9"/>
      <c r="B55" s="7"/>
      <c r="C55" s="2"/>
      <c r="D55" s="19"/>
      <c r="E55" s="18"/>
      <c r="F55" s="19"/>
      <c r="G55" s="19"/>
      <c r="H55" s="4"/>
      <c r="I55" s="15"/>
      <c r="J55" s="47"/>
      <c r="K55" s="1384"/>
      <c r="L55" s="1386"/>
      <c r="M55" s="1384"/>
      <c r="N55" s="1385"/>
      <c r="O55" s="1386"/>
      <c r="P55" s="1384"/>
      <c r="Q55" s="1385"/>
      <c r="R55" s="1386"/>
      <c r="S55" s="269"/>
      <c r="T55" s="269"/>
      <c r="U55" s="49"/>
      <c r="V55" s="1393"/>
      <c r="W55" s="1394"/>
      <c r="X55" s="56"/>
      <c r="Y55" s="56"/>
      <c r="Z55" s="57"/>
      <c r="AA55" s="68"/>
      <c r="AB55" s="57"/>
      <c r="AC55" s="58"/>
      <c r="AD55" s="56"/>
      <c r="AE55" s="65"/>
      <c r="AF55" s="488">
        <f t="shared" si="10"/>
        <v>-1</v>
      </c>
      <c r="AG55" s="487">
        <f t="shared" si="10"/>
        <v>-1</v>
      </c>
      <c r="AH55" s="487">
        <f t="shared" si="10"/>
        <v>-1</v>
      </c>
      <c r="AI55" s="487">
        <f t="shared" si="10"/>
        <v>-1</v>
      </c>
      <c r="AJ55" s="487">
        <f t="shared" si="10"/>
        <v>-1</v>
      </c>
      <c r="AK55" s="487">
        <f t="shared" si="10"/>
        <v>-1</v>
      </c>
      <c r="AL55" s="487">
        <f t="shared" si="10"/>
        <v>-1</v>
      </c>
      <c r="AM55" s="487">
        <f t="shared" si="10"/>
        <v>-1</v>
      </c>
      <c r="AN55" s="487">
        <f t="shared" si="10"/>
        <v>-1</v>
      </c>
      <c r="AO55" s="487">
        <f t="shared" si="10"/>
        <v>-1</v>
      </c>
      <c r="AP55" s="487">
        <f t="shared" si="10"/>
        <v>-1</v>
      </c>
      <c r="AQ55" s="487">
        <f t="shared" si="10"/>
        <v>0</v>
      </c>
      <c r="AR55" s="487">
        <f t="shared" si="10"/>
        <v>0</v>
      </c>
      <c r="AS55" s="487">
        <f t="shared" si="10"/>
        <v>0</v>
      </c>
      <c r="AT55" s="487">
        <f t="shared" si="10"/>
        <v>0</v>
      </c>
      <c r="AU55" s="493">
        <f t="shared" si="10"/>
        <v>0</v>
      </c>
      <c r="AV55" s="488">
        <f t="shared" si="13"/>
        <v>0</v>
      </c>
      <c r="AW55" s="487">
        <f t="shared" si="13"/>
        <v>0</v>
      </c>
      <c r="AX55" s="487">
        <f t="shared" si="13"/>
        <v>0</v>
      </c>
      <c r="AY55" s="487">
        <f t="shared" si="13"/>
        <v>0</v>
      </c>
      <c r="AZ55" s="487">
        <f t="shared" si="13"/>
        <v>0</v>
      </c>
      <c r="BA55" s="487">
        <f t="shared" si="13"/>
        <v>0</v>
      </c>
      <c r="BB55" s="487">
        <f t="shared" si="13"/>
        <v>0</v>
      </c>
      <c r="BC55" s="487">
        <f t="shared" si="13"/>
        <v>0</v>
      </c>
      <c r="BD55" s="487">
        <f t="shared" si="13"/>
        <v>0</v>
      </c>
      <c r="BE55" s="487">
        <f t="shared" si="13"/>
        <v>0</v>
      </c>
      <c r="BF55" s="487">
        <f t="shared" si="13"/>
        <v>0</v>
      </c>
      <c r="BG55" s="487" t="str">
        <f t="shared" si="13"/>
        <v/>
      </c>
      <c r="BH55" s="487" t="str">
        <f t="shared" si="13"/>
        <v/>
      </c>
      <c r="BI55" s="487" t="str">
        <f t="shared" si="13"/>
        <v/>
      </c>
      <c r="BJ55" s="487" t="str">
        <f t="shared" si="13"/>
        <v/>
      </c>
      <c r="BK55" s="489" t="str">
        <f t="shared" si="11"/>
        <v/>
      </c>
      <c r="BL55" s="488">
        <f t="shared" si="14"/>
        <v>0</v>
      </c>
      <c r="BM55" s="495">
        <f t="shared" si="14"/>
        <v>0</v>
      </c>
      <c r="BN55" s="495">
        <f t="shared" si="14"/>
        <v>0</v>
      </c>
      <c r="BO55" s="495">
        <f t="shared" si="14"/>
        <v>0</v>
      </c>
      <c r="BP55" s="495">
        <f t="shared" si="14"/>
        <v>0</v>
      </c>
      <c r="BQ55" s="495">
        <f t="shared" si="14"/>
        <v>0</v>
      </c>
      <c r="BR55" s="495">
        <f t="shared" si="14"/>
        <v>0</v>
      </c>
      <c r="BS55" s="495">
        <f t="shared" si="14"/>
        <v>0</v>
      </c>
      <c r="BT55" s="495">
        <f t="shared" si="14"/>
        <v>0</v>
      </c>
      <c r="BU55" s="495">
        <f t="shared" si="14"/>
        <v>0</v>
      </c>
      <c r="BV55" s="495">
        <f t="shared" si="14"/>
        <v>0</v>
      </c>
      <c r="BW55" s="495" t="str">
        <f t="shared" si="14"/>
        <v/>
      </c>
      <c r="BX55" s="495" t="str">
        <f t="shared" si="14"/>
        <v/>
      </c>
      <c r="BY55" s="495" t="str">
        <f t="shared" si="14"/>
        <v/>
      </c>
      <c r="BZ55" s="495" t="str">
        <f t="shared" si="14"/>
        <v/>
      </c>
      <c r="CA55" s="489" t="str">
        <f t="shared" si="12"/>
        <v/>
      </c>
    </row>
    <row r="56" spans="1:79" s="121" customFormat="1" ht="19.899999999999999" hidden="1" customHeight="1" x14ac:dyDescent="0.25">
      <c r="A56" s="9"/>
      <c r="B56" s="7"/>
      <c r="C56" s="2"/>
      <c r="D56" s="19"/>
      <c r="E56" s="18"/>
      <c r="F56" s="19"/>
      <c r="G56" s="19"/>
      <c r="H56" s="4"/>
      <c r="I56" s="15"/>
      <c r="J56" s="47"/>
      <c r="K56" s="1384"/>
      <c r="L56" s="1386"/>
      <c r="M56" s="1384"/>
      <c r="N56" s="1385"/>
      <c r="O56" s="1386"/>
      <c r="P56" s="1384"/>
      <c r="Q56" s="1385"/>
      <c r="R56" s="1386"/>
      <c r="S56" s="269"/>
      <c r="T56" s="269"/>
      <c r="U56" s="49"/>
      <c r="V56" s="1393"/>
      <c r="W56" s="1394"/>
      <c r="X56" s="56"/>
      <c r="Y56" s="56"/>
      <c r="Z56" s="57"/>
      <c r="AA56" s="68"/>
      <c r="AB56" s="57"/>
      <c r="AC56" s="58"/>
      <c r="AD56" s="56"/>
      <c r="AE56" s="65"/>
      <c r="AF56" s="488">
        <f t="shared" si="10"/>
        <v>-1</v>
      </c>
      <c r="AG56" s="487">
        <f t="shared" si="10"/>
        <v>-1</v>
      </c>
      <c r="AH56" s="487">
        <f t="shared" si="10"/>
        <v>-1</v>
      </c>
      <c r="AI56" s="487">
        <f t="shared" si="10"/>
        <v>-1</v>
      </c>
      <c r="AJ56" s="487">
        <f t="shared" si="10"/>
        <v>-1</v>
      </c>
      <c r="AK56" s="487">
        <f t="shared" si="10"/>
        <v>-1</v>
      </c>
      <c r="AL56" s="487">
        <f t="shared" si="10"/>
        <v>-1</v>
      </c>
      <c r="AM56" s="487">
        <f t="shared" si="10"/>
        <v>-1</v>
      </c>
      <c r="AN56" s="487">
        <f t="shared" si="10"/>
        <v>-1</v>
      </c>
      <c r="AO56" s="487">
        <f t="shared" si="10"/>
        <v>-1</v>
      </c>
      <c r="AP56" s="487">
        <f t="shared" si="10"/>
        <v>-1</v>
      </c>
      <c r="AQ56" s="487">
        <f t="shared" si="10"/>
        <v>0</v>
      </c>
      <c r="AR56" s="487">
        <f t="shared" si="10"/>
        <v>0</v>
      </c>
      <c r="AS56" s="487">
        <f t="shared" si="10"/>
        <v>0</v>
      </c>
      <c r="AT56" s="487">
        <f t="shared" si="10"/>
        <v>0</v>
      </c>
      <c r="AU56" s="493">
        <f t="shared" ref="AU56" si="15">AU55</f>
        <v>0</v>
      </c>
      <c r="AV56" s="488">
        <f t="shared" si="13"/>
        <v>0</v>
      </c>
      <c r="AW56" s="487">
        <f t="shared" si="13"/>
        <v>0</v>
      </c>
      <c r="AX56" s="487">
        <f t="shared" si="13"/>
        <v>0</v>
      </c>
      <c r="AY56" s="487">
        <f t="shared" si="13"/>
        <v>0</v>
      </c>
      <c r="AZ56" s="487">
        <f t="shared" si="13"/>
        <v>0</v>
      </c>
      <c r="BA56" s="487">
        <f t="shared" si="13"/>
        <v>0</v>
      </c>
      <c r="BB56" s="487">
        <f t="shared" si="13"/>
        <v>0</v>
      </c>
      <c r="BC56" s="487">
        <f t="shared" si="13"/>
        <v>0</v>
      </c>
      <c r="BD56" s="487">
        <f t="shared" si="13"/>
        <v>0</v>
      </c>
      <c r="BE56" s="487">
        <f t="shared" si="13"/>
        <v>0</v>
      </c>
      <c r="BF56" s="487">
        <f t="shared" si="13"/>
        <v>0</v>
      </c>
      <c r="BG56" s="487" t="str">
        <f t="shared" si="13"/>
        <v/>
      </c>
      <c r="BH56" s="487" t="str">
        <f t="shared" si="13"/>
        <v/>
      </c>
      <c r="BI56" s="487" t="str">
        <f t="shared" si="13"/>
        <v/>
      </c>
      <c r="BJ56" s="487" t="str">
        <f t="shared" si="13"/>
        <v/>
      </c>
      <c r="BK56" s="489" t="str">
        <f t="shared" si="11"/>
        <v/>
      </c>
      <c r="BL56" s="488">
        <f t="shared" si="14"/>
        <v>0</v>
      </c>
      <c r="BM56" s="495">
        <f t="shared" si="14"/>
        <v>0</v>
      </c>
      <c r="BN56" s="495">
        <f t="shared" si="14"/>
        <v>0</v>
      </c>
      <c r="BO56" s="495">
        <f t="shared" si="14"/>
        <v>0</v>
      </c>
      <c r="BP56" s="495">
        <f t="shared" si="14"/>
        <v>0</v>
      </c>
      <c r="BQ56" s="495">
        <f t="shared" si="14"/>
        <v>0</v>
      </c>
      <c r="BR56" s="495">
        <f t="shared" si="14"/>
        <v>0</v>
      </c>
      <c r="BS56" s="495">
        <f t="shared" si="14"/>
        <v>0</v>
      </c>
      <c r="BT56" s="495">
        <f t="shared" si="14"/>
        <v>0</v>
      </c>
      <c r="BU56" s="495">
        <f t="shared" si="14"/>
        <v>0</v>
      </c>
      <c r="BV56" s="495">
        <f t="shared" si="14"/>
        <v>0</v>
      </c>
      <c r="BW56" s="495" t="str">
        <f t="shared" si="14"/>
        <v/>
      </c>
      <c r="BX56" s="495" t="str">
        <f t="shared" si="14"/>
        <v/>
      </c>
      <c r="BY56" s="495" t="str">
        <f t="shared" si="14"/>
        <v/>
      </c>
      <c r="BZ56" s="495" t="str">
        <f t="shared" si="14"/>
        <v/>
      </c>
      <c r="CA56" s="489" t="str">
        <f t="shared" si="12"/>
        <v/>
      </c>
    </row>
    <row r="57" spans="1:79" s="121" customFormat="1" ht="19.899999999999999" hidden="1" customHeight="1" x14ac:dyDescent="0.25">
      <c r="A57" s="9"/>
      <c r="B57" s="7"/>
      <c r="C57" s="2"/>
      <c r="D57" s="19"/>
      <c r="E57" s="18"/>
      <c r="F57" s="19"/>
      <c r="G57" s="19"/>
      <c r="H57" s="4"/>
      <c r="I57" s="15"/>
      <c r="J57" s="47"/>
      <c r="K57" s="1384"/>
      <c r="L57" s="1386"/>
      <c r="M57" s="1384"/>
      <c r="N57" s="1385"/>
      <c r="O57" s="1386"/>
      <c r="P57" s="1384"/>
      <c r="Q57" s="1385"/>
      <c r="R57" s="1386"/>
      <c r="S57" s="269"/>
      <c r="T57" s="269"/>
      <c r="U57" s="49"/>
      <c r="V57" s="1393"/>
      <c r="W57" s="1394"/>
      <c r="X57" s="56"/>
      <c r="Y57" s="56"/>
      <c r="Z57" s="57"/>
      <c r="AA57" s="68"/>
      <c r="AB57" s="57"/>
      <c r="AC57" s="58"/>
      <c r="AD57" s="56"/>
      <c r="AE57" s="65"/>
      <c r="AF57" s="488">
        <f t="shared" ref="AF57:AU68" si="16">AF56</f>
        <v>-1</v>
      </c>
      <c r="AG57" s="487">
        <f t="shared" si="16"/>
        <v>-1</v>
      </c>
      <c r="AH57" s="487">
        <f t="shared" si="16"/>
        <v>-1</v>
      </c>
      <c r="AI57" s="487">
        <f t="shared" si="16"/>
        <v>-1</v>
      </c>
      <c r="AJ57" s="487">
        <f t="shared" si="16"/>
        <v>-1</v>
      </c>
      <c r="AK57" s="487">
        <f t="shared" si="16"/>
        <v>-1</v>
      </c>
      <c r="AL57" s="487">
        <f t="shared" si="16"/>
        <v>-1</v>
      </c>
      <c r="AM57" s="487">
        <f t="shared" si="16"/>
        <v>-1</v>
      </c>
      <c r="AN57" s="487">
        <f t="shared" si="16"/>
        <v>-1</v>
      </c>
      <c r="AO57" s="487">
        <f t="shared" si="16"/>
        <v>-1</v>
      </c>
      <c r="AP57" s="487">
        <f t="shared" si="16"/>
        <v>-1</v>
      </c>
      <c r="AQ57" s="487">
        <f t="shared" si="16"/>
        <v>0</v>
      </c>
      <c r="AR57" s="487">
        <f t="shared" si="16"/>
        <v>0</v>
      </c>
      <c r="AS57" s="487">
        <f t="shared" si="16"/>
        <v>0</v>
      </c>
      <c r="AT57" s="487">
        <f t="shared" si="16"/>
        <v>0</v>
      </c>
      <c r="AU57" s="493">
        <f t="shared" si="16"/>
        <v>0</v>
      </c>
      <c r="AV57" s="488">
        <f t="shared" si="13"/>
        <v>0</v>
      </c>
      <c r="AW57" s="487">
        <f t="shared" si="13"/>
        <v>0</v>
      </c>
      <c r="AX57" s="487">
        <f t="shared" si="13"/>
        <v>0</v>
      </c>
      <c r="AY57" s="487">
        <f t="shared" si="13"/>
        <v>0</v>
      </c>
      <c r="AZ57" s="487">
        <f t="shared" si="13"/>
        <v>0</v>
      </c>
      <c r="BA57" s="487">
        <f t="shared" si="13"/>
        <v>0</v>
      </c>
      <c r="BB57" s="487">
        <f t="shared" si="13"/>
        <v>0</v>
      </c>
      <c r="BC57" s="487">
        <f t="shared" si="13"/>
        <v>0</v>
      </c>
      <c r="BD57" s="487">
        <f t="shared" si="13"/>
        <v>0</v>
      </c>
      <c r="BE57" s="487">
        <f t="shared" si="13"/>
        <v>0</v>
      </c>
      <c r="BF57" s="487">
        <f t="shared" si="13"/>
        <v>0</v>
      </c>
      <c r="BG57" s="487" t="str">
        <f t="shared" si="13"/>
        <v/>
      </c>
      <c r="BH57" s="487" t="str">
        <f t="shared" si="13"/>
        <v/>
      </c>
      <c r="BI57" s="487" t="str">
        <f t="shared" si="13"/>
        <v/>
      </c>
      <c r="BJ57" s="487" t="str">
        <f t="shared" si="13"/>
        <v/>
      </c>
      <c r="BK57" s="489" t="str">
        <f t="shared" si="11"/>
        <v/>
      </c>
      <c r="BL57" s="488">
        <f t="shared" si="14"/>
        <v>0</v>
      </c>
      <c r="BM57" s="495">
        <f t="shared" si="14"/>
        <v>0</v>
      </c>
      <c r="BN57" s="495">
        <f t="shared" si="14"/>
        <v>0</v>
      </c>
      <c r="BO57" s="495">
        <f t="shared" si="14"/>
        <v>0</v>
      </c>
      <c r="BP57" s="495">
        <f t="shared" si="14"/>
        <v>0</v>
      </c>
      <c r="BQ57" s="495">
        <f t="shared" si="14"/>
        <v>0</v>
      </c>
      <c r="BR57" s="495">
        <f t="shared" si="14"/>
        <v>0</v>
      </c>
      <c r="BS57" s="495">
        <f t="shared" si="14"/>
        <v>0</v>
      </c>
      <c r="BT57" s="495">
        <f t="shared" si="14"/>
        <v>0</v>
      </c>
      <c r="BU57" s="495">
        <f t="shared" si="14"/>
        <v>0</v>
      </c>
      <c r="BV57" s="495">
        <f t="shared" si="14"/>
        <v>0</v>
      </c>
      <c r="BW57" s="495" t="str">
        <f t="shared" si="14"/>
        <v/>
      </c>
      <c r="BX57" s="495" t="str">
        <f t="shared" si="14"/>
        <v/>
      </c>
      <c r="BY57" s="495" t="str">
        <f t="shared" si="14"/>
        <v/>
      </c>
      <c r="BZ57" s="495" t="str">
        <f t="shared" si="14"/>
        <v/>
      </c>
      <c r="CA57" s="489" t="str">
        <f t="shared" si="12"/>
        <v/>
      </c>
    </row>
    <row r="58" spans="1:79" s="121" customFormat="1" ht="19.899999999999999" hidden="1" customHeight="1" x14ac:dyDescent="0.25">
      <c r="A58" s="9"/>
      <c r="B58" s="7"/>
      <c r="C58" s="2"/>
      <c r="D58" s="19"/>
      <c r="E58" s="18"/>
      <c r="F58" s="19"/>
      <c r="G58" s="19"/>
      <c r="H58" s="4"/>
      <c r="I58" s="15"/>
      <c r="J58" s="47"/>
      <c r="K58" s="1384"/>
      <c r="L58" s="1386"/>
      <c r="M58" s="1384"/>
      <c r="N58" s="1385"/>
      <c r="O58" s="1386"/>
      <c r="P58" s="1384"/>
      <c r="Q58" s="1385"/>
      <c r="R58" s="1386"/>
      <c r="S58" s="269"/>
      <c r="T58" s="269"/>
      <c r="U58" s="49"/>
      <c r="V58" s="1393"/>
      <c r="W58" s="1394"/>
      <c r="X58" s="56"/>
      <c r="Y58" s="56"/>
      <c r="Z58" s="57"/>
      <c r="AA58" s="68"/>
      <c r="AB58" s="57"/>
      <c r="AC58" s="58"/>
      <c r="AD58" s="56"/>
      <c r="AE58" s="65"/>
      <c r="AF58" s="488">
        <f t="shared" si="16"/>
        <v>-1</v>
      </c>
      <c r="AG58" s="487">
        <f t="shared" si="16"/>
        <v>-1</v>
      </c>
      <c r="AH58" s="487">
        <f t="shared" si="16"/>
        <v>-1</v>
      </c>
      <c r="AI58" s="487">
        <f t="shared" si="16"/>
        <v>-1</v>
      </c>
      <c r="AJ58" s="487">
        <f t="shared" si="16"/>
        <v>-1</v>
      </c>
      <c r="AK58" s="487">
        <f t="shared" si="16"/>
        <v>-1</v>
      </c>
      <c r="AL58" s="487">
        <f t="shared" si="16"/>
        <v>-1</v>
      </c>
      <c r="AM58" s="487">
        <f t="shared" si="16"/>
        <v>-1</v>
      </c>
      <c r="AN58" s="487">
        <f t="shared" si="16"/>
        <v>-1</v>
      </c>
      <c r="AO58" s="487">
        <f t="shared" si="16"/>
        <v>-1</v>
      </c>
      <c r="AP58" s="487">
        <f t="shared" si="16"/>
        <v>-1</v>
      </c>
      <c r="AQ58" s="487">
        <f t="shared" si="16"/>
        <v>0</v>
      </c>
      <c r="AR58" s="487">
        <f t="shared" si="16"/>
        <v>0</v>
      </c>
      <c r="AS58" s="487">
        <f t="shared" si="16"/>
        <v>0</v>
      </c>
      <c r="AT58" s="487">
        <f t="shared" si="16"/>
        <v>0</v>
      </c>
      <c r="AU58" s="493">
        <f t="shared" si="16"/>
        <v>0</v>
      </c>
      <c r="AV58" s="488">
        <f t="shared" si="13"/>
        <v>0</v>
      </c>
      <c r="AW58" s="487">
        <f t="shared" si="13"/>
        <v>0</v>
      </c>
      <c r="AX58" s="487">
        <f t="shared" si="13"/>
        <v>0</v>
      </c>
      <c r="AY58" s="487">
        <f t="shared" si="13"/>
        <v>0</v>
      </c>
      <c r="AZ58" s="487">
        <f t="shared" si="13"/>
        <v>0</v>
      </c>
      <c r="BA58" s="487">
        <f t="shared" si="13"/>
        <v>0</v>
      </c>
      <c r="BB58" s="487">
        <f t="shared" si="13"/>
        <v>0</v>
      </c>
      <c r="BC58" s="487">
        <f t="shared" si="13"/>
        <v>0</v>
      </c>
      <c r="BD58" s="487">
        <f t="shared" si="13"/>
        <v>0</v>
      </c>
      <c r="BE58" s="487">
        <f t="shared" si="13"/>
        <v>0</v>
      </c>
      <c r="BF58" s="487">
        <f t="shared" si="13"/>
        <v>0</v>
      </c>
      <c r="BG58" s="487" t="str">
        <f t="shared" si="13"/>
        <v/>
      </c>
      <c r="BH58" s="487" t="str">
        <f t="shared" si="13"/>
        <v/>
      </c>
      <c r="BI58" s="487" t="str">
        <f t="shared" si="13"/>
        <v/>
      </c>
      <c r="BJ58" s="487" t="str">
        <f t="shared" si="13"/>
        <v/>
      </c>
      <c r="BK58" s="489" t="str">
        <f t="shared" si="11"/>
        <v/>
      </c>
      <c r="BL58" s="488">
        <f t="shared" si="14"/>
        <v>0</v>
      </c>
      <c r="BM58" s="495">
        <f t="shared" si="14"/>
        <v>0</v>
      </c>
      <c r="BN58" s="495">
        <f t="shared" si="14"/>
        <v>0</v>
      </c>
      <c r="BO58" s="495">
        <f t="shared" si="14"/>
        <v>0</v>
      </c>
      <c r="BP58" s="495">
        <f t="shared" si="14"/>
        <v>0</v>
      </c>
      <c r="BQ58" s="495">
        <f t="shared" si="14"/>
        <v>0</v>
      </c>
      <c r="BR58" s="495">
        <f t="shared" si="14"/>
        <v>0</v>
      </c>
      <c r="BS58" s="495">
        <f t="shared" si="14"/>
        <v>0</v>
      </c>
      <c r="BT58" s="495">
        <f t="shared" si="14"/>
        <v>0</v>
      </c>
      <c r="BU58" s="495">
        <f t="shared" si="14"/>
        <v>0</v>
      </c>
      <c r="BV58" s="495">
        <f t="shared" si="14"/>
        <v>0</v>
      </c>
      <c r="BW58" s="495" t="str">
        <f t="shared" si="14"/>
        <v/>
      </c>
      <c r="BX58" s="495" t="str">
        <f t="shared" si="14"/>
        <v/>
      </c>
      <c r="BY58" s="495" t="str">
        <f t="shared" si="14"/>
        <v/>
      </c>
      <c r="BZ58" s="495" t="str">
        <f t="shared" si="14"/>
        <v/>
      </c>
      <c r="CA58" s="489" t="str">
        <f t="shared" si="12"/>
        <v/>
      </c>
    </row>
    <row r="59" spans="1:79" s="121" customFormat="1" ht="19.899999999999999" hidden="1" customHeight="1" x14ac:dyDescent="0.25">
      <c r="A59" s="9"/>
      <c r="B59" s="7"/>
      <c r="C59" s="2"/>
      <c r="D59" s="19"/>
      <c r="E59" s="18"/>
      <c r="F59" s="19"/>
      <c r="G59" s="19"/>
      <c r="H59" s="4"/>
      <c r="I59" s="15"/>
      <c r="J59" s="47"/>
      <c r="K59" s="1384"/>
      <c r="L59" s="1386"/>
      <c r="M59" s="1384"/>
      <c r="N59" s="1385"/>
      <c r="O59" s="1386"/>
      <c r="P59" s="1384"/>
      <c r="Q59" s="1385"/>
      <c r="R59" s="1386"/>
      <c r="S59" s="269"/>
      <c r="T59" s="269"/>
      <c r="U59" s="49"/>
      <c r="V59" s="1393"/>
      <c r="W59" s="1394"/>
      <c r="X59" s="56"/>
      <c r="Y59" s="56"/>
      <c r="Z59" s="57"/>
      <c r="AA59" s="68"/>
      <c r="AB59" s="57"/>
      <c r="AC59" s="58"/>
      <c r="AD59" s="56"/>
      <c r="AE59" s="65"/>
      <c r="AF59" s="488">
        <f t="shared" si="16"/>
        <v>-1</v>
      </c>
      <c r="AG59" s="487">
        <f t="shared" si="16"/>
        <v>-1</v>
      </c>
      <c r="AH59" s="487">
        <f t="shared" si="16"/>
        <v>-1</v>
      </c>
      <c r="AI59" s="487">
        <f t="shared" si="16"/>
        <v>-1</v>
      </c>
      <c r="AJ59" s="487">
        <f t="shared" si="16"/>
        <v>-1</v>
      </c>
      <c r="AK59" s="487">
        <f t="shared" si="16"/>
        <v>-1</v>
      </c>
      <c r="AL59" s="487">
        <f t="shared" si="16"/>
        <v>-1</v>
      </c>
      <c r="AM59" s="487">
        <f t="shared" si="16"/>
        <v>-1</v>
      </c>
      <c r="AN59" s="487">
        <f t="shared" si="16"/>
        <v>-1</v>
      </c>
      <c r="AO59" s="487">
        <f t="shared" si="16"/>
        <v>-1</v>
      </c>
      <c r="AP59" s="487">
        <f t="shared" si="16"/>
        <v>-1</v>
      </c>
      <c r="AQ59" s="487">
        <f t="shared" si="16"/>
        <v>0</v>
      </c>
      <c r="AR59" s="487">
        <f t="shared" si="16"/>
        <v>0</v>
      </c>
      <c r="AS59" s="487">
        <f t="shared" si="16"/>
        <v>0</v>
      </c>
      <c r="AT59" s="487">
        <f t="shared" si="16"/>
        <v>0</v>
      </c>
      <c r="AU59" s="493">
        <f t="shared" si="16"/>
        <v>0</v>
      </c>
      <c r="AV59" s="488">
        <f t="shared" si="13"/>
        <v>0</v>
      </c>
      <c r="AW59" s="487">
        <f t="shared" si="13"/>
        <v>0</v>
      </c>
      <c r="AX59" s="487">
        <f t="shared" si="13"/>
        <v>0</v>
      </c>
      <c r="AY59" s="487">
        <f t="shared" si="13"/>
        <v>0</v>
      </c>
      <c r="AZ59" s="487">
        <f t="shared" si="13"/>
        <v>0</v>
      </c>
      <c r="BA59" s="487">
        <f t="shared" si="13"/>
        <v>0</v>
      </c>
      <c r="BB59" s="487">
        <f t="shared" si="13"/>
        <v>0</v>
      </c>
      <c r="BC59" s="487">
        <f t="shared" si="13"/>
        <v>0</v>
      </c>
      <c r="BD59" s="487">
        <f t="shared" si="13"/>
        <v>0</v>
      </c>
      <c r="BE59" s="487">
        <f t="shared" si="13"/>
        <v>0</v>
      </c>
      <c r="BF59" s="487">
        <f t="shared" si="13"/>
        <v>0</v>
      </c>
      <c r="BG59" s="487" t="str">
        <f t="shared" si="13"/>
        <v/>
      </c>
      <c r="BH59" s="487" t="str">
        <f t="shared" si="13"/>
        <v/>
      </c>
      <c r="BI59" s="487" t="str">
        <f t="shared" si="13"/>
        <v/>
      </c>
      <c r="BJ59" s="487" t="str">
        <f t="shared" si="13"/>
        <v/>
      </c>
      <c r="BK59" s="489" t="str">
        <f t="shared" si="11"/>
        <v/>
      </c>
      <c r="BL59" s="488">
        <f t="shared" si="14"/>
        <v>0</v>
      </c>
      <c r="BM59" s="495">
        <f t="shared" si="14"/>
        <v>0</v>
      </c>
      <c r="BN59" s="495">
        <f t="shared" si="14"/>
        <v>0</v>
      </c>
      <c r="BO59" s="495">
        <f t="shared" si="14"/>
        <v>0</v>
      </c>
      <c r="BP59" s="495">
        <f t="shared" si="14"/>
        <v>0</v>
      </c>
      <c r="BQ59" s="495">
        <f t="shared" si="14"/>
        <v>0</v>
      </c>
      <c r="BR59" s="495">
        <f t="shared" si="14"/>
        <v>0</v>
      </c>
      <c r="BS59" s="495">
        <f t="shared" si="14"/>
        <v>0</v>
      </c>
      <c r="BT59" s="495">
        <f t="shared" si="14"/>
        <v>0</v>
      </c>
      <c r="BU59" s="495">
        <f t="shared" si="14"/>
        <v>0</v>
      </c>
      <c r="BV59" s="495">
        <f t="shared" si="14"/>
        <v>0</v>
      </c>
      <c r="BW59" s="495" t="str">
        <f t="shared" si="14"/>
        <v/>
      </c>
      <c r="BX59" s="495" t="str">
        <f t="shared" si="14"/>
        <v/>
      </c>
      <c r="BY59" s="495" t="str">
        <f t="shared" si="14"/>
        <v/>
      </c>
      <c r="BZ59" s="495" t="str">
        <f t="shared" si="14"/>
        <v/>
      </c>
      <c r="CA59" s="489" t="str">
        <f t="shared" si="12"/>
        <v/>
      </c>
    </row>
    <row r="60" spans="1:79" s="121" customFormat="1" ht="19.899999999999999" hidden="1" customHeight="1" x14ac:dyDescent="0.25">
      <c r="A60" s="9"/>
      <c r="B60" s="7"/>
      <c r="C60" s="2"/>
      <c r="D60" s="19"/>
      <c r="E60" s="18"/>
      <c r="F60" s="19"/>
      <c r="G60" s="19"/>
      <c r="H60" s="4"/>
      <c r="I60" s="15"/>
      <c r="J60" s="47"/>
      <c r="K60" s="1384"/>
      <c r="L60" s="1386"/>
      <c r="M60" s="1384"/>
      <c r="N60" s="1385"/>
      <c r="O60" s="1386"/>
      <c r="P60" s="1384"/>
      <c r="Q60" s="1385"/>
      <c r="R60" s="1386"/>
      <c r="S60" s="269"/>
      <c r="T60" s="269"/>
      <c r="U60" s="49"/>
      <c r="V60" s="1393"/>
      <c r="W60" s="1394"/>
      <c r="X60" s="56"/>
      <c r="Y60" s="56"/>
      <c r="Z60" s="57"/>
      <c r="AA60" s="68"/>
      <c r="AB60" s="57"/>
      <c r="AC60" s="58"/>
      <c r="AD60" s="56"/>
      <c r="AE60" s="65"/>
      <c r="AF60" s="488">
        <f t="shared" si="16"/>
        <v>-1</v>
      </c>
      <c r="AG60" s="487">
        <f t="shared" si="16"/>
        <v>-1</v>
      </c>
      <c r="AH60" s="487">
        <f t="shared" si="16"/>
        <v>-1</v>
      </c>
      <c r="AI60" s="487">
        <f t="shared" si="16"/>
        <v>-1</v>
      </c>
      <c r="AJ60" s="487">
        <f t="shared" si="16"/>
        <v>-1</v>
      </c>
      <c r="AK60" s="487">
        <f t="shared" si="16"/>
        <v>-1</v>
      </c>
      <c r="AL60" s="487">
        <f t="shared" si="16"/>
        <v>-1</v>
      </c>
      <c r="AM60" s="487">
        <f t="shared" si="16"/>
        <v>-1</v>
      </c>
      <c r="AN60" s="487">
        <f t="shared" si="16"/>
        <v>-1</v>
      </c>
      <c r="AO60" s="487">
        <f t="shared" si="16"/>
        <v>-1</v>
      </c>
      <c r="AP60" s="487">
        <f t="shared" si="16"/>
        <v>-1</v>
      </c>
      <c r="AQ60" s="487">
        <f t="shared" si="16"/>
        <v>0</v>
      </c>
      <c r="AR60" s="487">
        <f t="shared" si="16"/>
        <v>0</v>
      </c>
      <c r="AS60" s="487">
        <f t="shared" si="16"/>
        <v>0</v>
      </c>
      <c r="AT60" s="487">
        <f t="shared" si="16"/>
        <v>0</v>
      </c>
      <c r="AU60" s="493">
        <f t="shared" si="16"/>
        <v>0</v>
      </c>
      <c r="AV60" s="488">
        <f t="shared" si="13"/>
        <v>0</v>
      </c>
      <c r="AW60" s="487">
        <f t="shared" si="13"/>
        <v>0</v>
      </c>
      <c r="AX60" s="487">
        <f t="shared" si="13"/>
        <v>0</v>
      </c>
      <c r="AY60" s="487">
        <f t="shared" si="13"/>
        <v>0</v>
      </c>
      <c r="AZ60" s="487">
        <f t="shared" si="13"/>
        <v>0</v>
      </c>
      <c r="BA60" s="487">
        <f t="shared" si="13"/>
        <v>0</v>
      </c>
      <c r="BB60" s="487">
        <f t="shared" si="13"/>
        <v>0</v>
      </c>
      <c r="BC60" s="487">
        <f t="shared" si="13"/>
        <v>0</v>
      </c>
      <c r="BD60" s="487">
        <f t="shared" si="13"/>
        <v>0</v>
      </c>
      <c r="BE60" s="487">
        <f t="shared" si="13"/>
        <v>0</v>
      </c>
      <c r="BF60" s="487">
        <f t="shared" si="13"/>
        <v>0</v>
      </c>
      <c r="BG60" s="487" t="str">
        <f t="shared" si="13"/>
        <v/>
      </c>
      <c r="BH60" s="487" t="str">
        <f t="shared" si="13"/>
        <v/>
      </c>
      <c r="BI60" s="487" t="str">
        <f t="shared" si="13"/>
        <v/>
      </c>
      <c r="BJ60" s="487" t="str">
        <f t="shared" si="13"/>
        <v/>
      </c>
      <c r="BK60" s="489" t="str">
        <f t="shared" si="11"/>
        <v/>
      </c>
      <c r="BL60" s="488">
        <f t="shared" si="14"/>
        <v>0</v>
      </c>
      <c r="BM60" s="495">
        <f t="shared" si="14"/>
        <v>0</v>
      </c>
      <c r="BN60" s="495">
        <f t="shared" si="14"/>
        <v>0</v>
      </c>
      <c r="BO60" s="495">
        <f t="shared" si="14"/>
        <v>0</v>
      </c>
      <c r="BP60" s="495">
        <f t="shared" si="14"/>
        <v>0</v>
      </c>
      <c r="BQ60" s="495">
        <f t="shared" si="14"/>
        <v>0</v>
      </c>
      <c r="BR60" s="495">
        <f t="shared" si="14"/>
        <v>0</v>
      </c>
      <c r="BS60" s="495">
        <f t="shared" si="14"/>
        <v>0</v>
      </c>
      <c r="BT60" s="495">
        <f t="shared" si="14"/>
        <v>0</v>
      </c>
      <c r="BU60" s="495">
        <f t="shared" si="14"/>
        <v>0</v>
      </c>
      <c r="BV60" s="495">
        <f t="shared" si="14"/>
        <v>0</v>
      </c>
      <c r="BW60" s="495" t="str">
        <f t="shared" si="14"/>
        <v/>
      </c>
      <c r="BX60" s="495" t="str">
        <f t="shared" si="14"/>
        <v/>
      </c>
      <c r="BY60" s="495" t="str">
        <f t="shared" si="14"/>
        <v/>
      </c>
      <c r="BZ60" s="495" t="str">
        <f t="shared" si="14"/>
        <v/>
      </c>
      <c r="CA60" s="489" t="str">
        <f t="shared" si="12"/>
        <v/>
      </c>
    </row>
    <row r="61" spans="1:79" s="121" customFormat="1" ht="19.899999999999999" hidden="1" customHeight="1" x14ac:dyDescent="0.25">
      <c r="A61" s="9"/>
      <c r="B61" s="7"/>
      <c r="C61" s="2"/>
      <c r="D61" s="19"/>
      <c r="E61" s="18"/>
      <c r="F61" s="19"/>
      <c r="G61" s="19"/>
      <c r="H61" s="4"/>
      <c r="I61" s="15"/>
      <c r="J61" s="47"/>
      <c r="K61" s="1384"/>
      <c r="L61" s="1386"/>
      <c r="M61" s="1384"/>
      <c r="N61" s="1385"/>
      <c r="O61" s="1386"/>
      <c r="P61" s="1384"/>
      <c r="Q61" s="1385"/>
      <c r="R61" s="1386"/>
      <c r="S61" s="269"/>
      <c r="T61" s="269"/>
      <c r="U61" s="49"/>
      <c r="V61" s="1393"/>
      <c r="W61" s="1394"/>
      <c r="X61" s="56"/>
      <c r="Y61" s="56"/>
      <c r="Z61" s="57"/>
      <c r="AA61" s="68"/>
      <c r="AB61" s="57"/>
      <c r="AC61" s="58"/>
      <c r="AD61" s="56"/>
      <c r="AE61" s="65"/>
      <c r="AF61" s="488">
        <f t="shared" si="16"/>
        <v>-1</v>
      </c>
      <c r="AG61" s="487">
        <f t="shared" si="16"/>
        <v>-1</v>
      </c>
      <c r="AH61" s="487">
        <f t="shared" si="16"/>
        <v>-1</v>
      </c>
      <c r="AI61" s="487">
        <f t="shared" si="16"/>
        <v>-1</v>
      </c>
      <c r="AJ61" s="487">
        <f t="shared" si="16"/>
        <v>-1</v>
      </c>
      <c r="AK61" s="487">
        <f t="shared" si="16"/>
        <v>-1</v>
      </c>
      <c r="AL61" s="487">
        <f t="shared" si="16"/>
        <v>-1</v>
      </c>
      <c r="AM61" s="487">
        <f t="shared" si="16"/>
        <v>-1</v>
      </c>
      <c r="AN61" s="487">
        <f t="shared" si="16"/>
        <v>-1</v>
      </c>
      <c r="AO61" s="487">
        <f t="shared" si="16"/>
        <v>-1</v>
      </c>
      <c r="AP61" s="487">
        <f t="shared" si="16"/>
        <v>-1</v>
      </c>
      <c r="AQ61" s="487">
        <f t="shared" si="16"/>
        <v>0</v>
      </c>
      <c r="AR61" s="487">
        <f t="shared" si="16"/>
        <v>0</v>
      </c>
      <c r="AS61" s="487">
        <f t="shared" si="16"/>
        <v>0</v>
      </c>
      <c r="AT61" s="487">
        <f t="shared" si="16"/>
        <v>0</v>
      </c>
      <c r="AU61" s="493">
        <f t="shared" si="16"/>
        <v>0</v>
      </c>
      <c r="AV61" s="488">
        <f t="shared" si="13"/>
        <v>0</v>
      </c>
      <c r="AW61" s="487">
        <f t="shared" si="13"/>
        <v>0</v>
      </c>
      <c r="AX61" s="487">
        <f t="shared" si="13"/>
        <v>0</v>
      </c>
      <c r="AY61" s="487">
        <f t="shared" si="13"/>
        <v>0</v>
      </c>
      <c r="AZ61" s="487">
        <f t="shared" si="13"/>
        <v>0</v>
      </c>
      <c r="BA61" s="487">
        <f t="shared" si="13"/>
        <v>0</v>
      </c>
      <c r="BB61" s="487">
        <f t="shared" si="13"/>
        <v>0</v>
      </c>
      <c r="BC61" s="487">
        <f t="shared" si="13"/>
        <v>0</v>
      </c>
      <c r="BD61" s="487">
        <f t="shared" si="13"/>
        <v>0</v>
      </c>
      <c r="BE61" s="487">
        <f t="shared" si="13"/>
        <v>0</v>
      </c>
      <c r="BF61" s="487">
        <f t="shared" si="13"/>
        <v>0</v>
      </c>
      <c r="BG61" s="487" t="str">
        <f t="shared" si="13"/>
        <v/>
      </c>
      <c r="BH61" s="487" t="str">
        <f t="shared" si="13"/>
        <v/>
      </c>
      <c r="BI61" s="487" t="str">
        <f t="shared" si="13"/>
        <v/>
      </c>
      <c r="BJ61" s="487" t="str">
        <f t="shared" si="13"/>
        <v/>
      </c>
      <c r="BK61" s="489" t="str">
        <f t="shared" si="11"/>
        <v/>
      </c>
      <c r="BL61" s="488">
        <f t="shared" si="14"/>
        <v>0</v>
      </c>
      <c r="BM61" s="495">
        <f t="shared" si="14"/>
        <v>0</v>
      </c>
      <c r="BN61" s="495">
        <f t="shared" si="14"/>
        <v>0</v>
      </c>
      <c r="BO61" s="495">
        <f t="shared" si="14"/>
        <v>0</v>
      </c>
      <c r="BP61" s="495">
        <f t="shared" si="14"/>
        <v>0</v>
      </c>
      <c r="BQ61" s="495">
        <f t="shared" si="14"/>
        <v>0</v>
      </c>
      <c r="BR61" s="495">
        <f t="shared" si="14"/>
        <v>0</v>
      </c>
      <c r="BS61" s="495">
        <f t="shared" si="14"/>
        <v>0</v>
      </c>
      <c r="BT61" s="495">
        <f t="shared" si="14"/>
        <v>0</v>
      </c>
      <c r="BU61" s="495">
        <f t="shared" si="14"/>
        <v>0</v>
      </c>
      <c r="BV61" s="495">
        <f t="shared" si="14"/>
        <v>0</v>
      </c>
      <c r="BW61" s="495" t="str">
        <f t="shared" si="14"/>
        <v/>
      </c>
      <c r="BX61" s="495" t="str">
        <f t="shared" si="14"/>
        <v/>
      </c>
      <c r="BY61" s="495" t="str">
        <f t="shared" si="14"/>
        <v/>
      </c>
      <c r="BZ61" s="495" t="str">
        <f t="shared" si="14"/>
        <v/>
      </c>
      <c r="CA61" s="489" t="str">
        <f t="shared" si="12"/>
        <v/>
      </c>
    </row>
    <row r="62" spans="1:79" s="121" customFormat="1" ht="19.899999999999999" hidden="1" customHeight="1" x14ac:dyDescent="0.25">
      <c r="A62" s="9"/>
      <c r="B62" s="7"/>
      <c r="C62" s="2"/>
      <c r="D62" s="19"/>
      <c r="E62" s="18"/>
      <c r="F62" s="19"/>
      <c r="G62" s="19"/>
      <c r="H62" s="4"/>
      <c r="I62" s="15"/>
      <c r="J62" s="47"/>
      <c r="K62" s="1384"/>
      <c r="L62" s="1386"/>
      <c r="M62" s="1384"/>
      <c r="N62" s="1385"/>
      <c r="O62" s="1386"/>
      <c r="P62" s="1384"/>
      <c r="Q62" s="1385"/>
      <c r="R62" s="1386"/>
      <c r="S62" s="269"/>
      <c r="T62" s="269"/>
      <c r="U62" s="49"/>
      <c r="V62" s="1393"/>
      <c r="W62" s="1394"/>
      <c r="X62" s="56"/>
      <c r="Y62" s="56"/>
      <c r="Z62" s="57"/>
      <c r="AA62" s="68"/>
      <c r="AB62" s="57"/>
      <c r="AC62" s="58"/>
      <c r="AD62" s="56"/>
      <c r="AE62" s="65"/>
      <c r="AF62" s="488">
        <f t="shared" si="16"/>
        <v>-1</v>
      </c>
      <c r="AG62" s="487">
        <f t="shared" si="16"/>
        <v>-1</v>
      </c>
      <c r="AH62" s="487">
        <f t="shared" si="16"/>
        <v>-1</v>
      </c>
      <c r="AI62" s="487">
        <f t="shared" si="16"/>
        <v>-1</v>
      </c>
      <c r="AJ62" s="487">
        <f t="shared" si="16"/>
        <v>-1</v>
      </c>
      <c r="AK62" s="487">
        <f t="shared" si="16"/>
        <v>-1</v>
      </c>
      <c r="AL62" s="487">
        <f t="shared" si="16"/>
        <v>-1</v>
      </c>
      <c r="AM62" s="487">
        <f t="shared" si="16"/>
        <v>-1</v>
      </c>
      <c r="AN62" s="487">
        <f t="shared" si="16"/>
        <v>-1</v>
      </c>
      <c r="AO62" s="487">
        <f t="shared" si="16"/>
        <v>-1</v>
      </c>
      <c r="AP62" s="487">
        <f t="shared" si="16"/>
        <v>-1</v>
      </c>
      <c r="AQ62" s="487">
        <f t="shared" si="16"/>
        <v>0</v>
      </c>
      <c r="AR62" s="487">
        <f t="shared" si="16"/>
        <v>0</v>
      </c>
      <c r="AS62" s="487">
        <f t="shared" si="16"/>
        <v>0</v>
      </c>
      <c r="AT62" s="487">
        <f t="shared" si="16"/>
        <v>0</v>
      </c>
      <c r="AU62" s="493">
        <f t="shared" si="16"/>
        <v>0</v>
      </c>
      <c r="AV62" s="488">
        <f t="shared" si="13"/>
        <v>0</v>
      </c>
      <c r="AW62" s="487">
        <f t="shared" si="13"/>
        <v>0</v>
      </c>
      <c r="AX62" s="487">
        <f t="shared" si="13"/>
        <v>0</v>
      </c>
      <c r="AY62" s="487">
        <f t="shared" si="13"/>
        <v>0</v>
      </c>
      <c r="AZ62" s="487">
        <f t="shared" si="13"/>
        <v>0</v>
      </c>
      <c r="BA62" s="487">
        <f t="shared" si="13"/>
        <v>0</v>
      </c>
      <c r="BB62" s="487">
        <f t="shared" si="13"/>
        <v>0</v>
      </c>
      <c r="BC62" s="487">
        <f t="shared" si="13"/>
        <v>0</v>
      </c>
      <c r="BD62" s="487">
        <f t="shared" si="13"/>
        <v>0</v>
      </c>
      <c r="BE62" s="487">
        <f t="shared" si="13"/>
        <v>0</v>
      </c>
      <c r="BF62" s="487">
        <f t="shared" si="13"/>
        <v>0</v>
      </c>
      <c r="BG62" s="487" t="str">
        <f t="shared" si="13"/>
        <v/>
      </c>
      <c r="BH62" s="487" t="str">
        <f t="shared" si="13"/>
        <v/>
      </c>
      <c r="BI62" s="487" t="str">
        <f t="shared" si="13"/>
        <v/>
      </c>
      <c r="BJ62" s="487" t="str">
        <f t="shared" si="13"/>
        <v/>
      </c>
      <c r="BK62" s="489" t="str">
        <f t="shared" si="11"/>
        <v/>
      </c>
      <c r="BL62" s="488">
        <f t="shared" si="14"/>
        <v>0</v>
      </c>
      <c r="BM62" s="495">
        <f t="shared" si="14"/>
        <v>0</v>
      </c>
      <c r="BN62" s="495">
        <f t="shared" si="14"/>
        <v>0</v>
      </c>
      <c r="BO62" s="495">
        <f t="shared" si="14"/>
        <v>0</v>
      </c>
      <c r="BP62" s="495">
        <f t="shared" si="14"/>
        <v>0</v>
      </c>
      <c r="BQ62" s="495">
        <f t="shared" si="14"/>
        <v>0</v>
      </c>
      <c r="BR62" s="495">
        <f t="shared" si="14"/>
        <v>0</v>
      </c>
      <c r="BS62" s="495">
        <f t="shared" si="14"/>
        <v>0</v>
      </c>
      <c r="BT62" s="495">
        <f t="shared" si="14"/>
        <v>0</v>
      </c>
      <c r="BU62" s="495">
        <f t="shared" si="14"/>
        <v>0</v>
      </c>
      <c r="BV62" s="495">
        <f t="shared" si="14"/>
        <v>0</v>
      </c>
      <c r="BW62" s="495" t="str">
        <f t="shared" si="14"/>
        <v/>
      </c>
      <c r="BX62" s="495" t="str">
        <f t="shared" si="14"/>
        <v/>
      </c>
      <c r="BY62" s="495" t="str">
        <f t="shared" si="14"/>
        <v/>
      </c>
      <c r="BZ62" s="495" t="str">
        <f t="shared" si="14"/>
        <v/>
      </c>
      <c r="CA62" s="489" t="str">
        <f t="shared" si="12"/>
        <v/>
      </c>
    </row>
    <row r="63" spans="1:79" s="121" customFormat="1" ht="19.899999999999999" hidden="1" customHeight="1" x14ac:dyDescent="0.25">
      <c r="A63" s="9"/>
      <c r="B63" s="7"/>
      <c r="C63" s="2"/>
      <c r="D63" s="19"/>
      <c r="E63" s="18"/>
      <c r="F63" s="19"/>
      <c r="G63" s="19"/>
      <c r="H63" s="4"/>
      <c r="I63" s="15"/>
      <c r="J63" s="47"/>
      <c r="K63" s="1384"/>
      <c r="L63" s="1386"/>
      <c r="M63" s="1384"/>
      <c r="N63" s="1385"/>
      <c r="O63" s="1386"/>
      <c r="P63" s="1384"/>
      <c r="Q63" s="1385"/>
      <c r="R63" s="1386"/>
      <c r="S63" s="269"/>
      <c r="T63" s="269"/>
      <c r="U63" s="49"/>
      <c r="V63" s="1393"/>
      <c r="W63" s="1394"/>
      <c r="X63" s="56"/>
      <c r="Y63" s="56"/>
      <c r="Z63" s="57"/>
      <c r="AA63" s="68"/>
      <c r="AB63" s="57"/>
      <c r="AC63" s="58"/>
      <c r="AD63" s="56"/>
      <c r="AE63" s="65"/>
      <c r="AF63" s="488">
        <f t="shared" si="16"/>
        <v>-1</v>
      </c>
      <c r="AG63" s="487">
        <f t="shared" si="16"/>
        <v>-1</v>
      </c>
      <c r="AH63" s="487">
        <f t="shared" si="16"/>
        <v>-1</v>
      </c>
      <c r="AI63" s="487">
        <f t="shared" si="16"/>
        <v>-1</v>
      </c>
      <c r="AJ63" s="487">
        <f t="shared" si="16"/>
        <v>-1</v>
      </c>
      <c r="AK63" s="487">
        <f t="shared" si="16"/>
        <v>-1</v>
      </c>
      <c r="AL63" s="487">
        <f t="shared" si="16"/>
        <v>-1</v>
      </c>
      <c r="AM63" s="487">
        <f t="shared" si="16"/>
        <v>-1</v>
      </c>
      <c r="AN63" s="487">
        <f t="shared" si="16"/>
        <v>-1</v>
      </c>
      <c r="AO63" s="487">
        <f t="shared" si="16"/>
        <v>-1</v>
      </c>
      <c r="AP63" s="487">
        <f t="shared" si="16"/>
        <v>-1</v>
      </c>
      <c r="AQ63" s="487">
        <f t="shared" si="16"/>
        <v>0</v>
      </c>
      <c r="AR63" s="487">
        <f t="shared" si="16"/>
        <v>0</v>
      </c>
      <c r="AS63" s="487">
        <f t="shared" si="16"/>
        <v>0</v>
      </c>
      <c r="AT63" s="487">
        <f t="shared" si="16"/>
        <v>0</v>
      </c>
      <c r="AU63" s="493">
        <f t="shared" si="16"/>
        <v>0</v>
      </c>
      <c r="AV63" s="488">
        <f t="shared" si="13"/>
        <v>0</v>
      </c>
      <c r="AW63" s="487">
        <f t="shared" si="13"/>
        <v>0</v>
      </c>
      <c r="AX63" s="487">
        <f t="shared" si="13"/>
        <v>0</v>
      </c>
      <c r="AY63" s="487">
        <f t="shared" si="13"/>
        <v>0</v>
      </c>
      <c r="AZ63" s="487">
        <f t="shared" si="13"/>
        <v>0</v>
      </c>
      <c r="BA63" s="487">
        <f t="shared" si="13"/>
        <v>0</v>
      </c>
      <c r="BB63" s="487">
        <f t="shared" si="13"/>
        <v>0</v>
      </c>
      <c r="BC63" s="487">
        <f t="shared" si="13"/>
        <v>0</v>
      </c>
      <c r="BD63" s="487">
        <f t="shared" si="13"/>
        <v>0</v>
      </c>
      <c r="BE63" s="487">
        <f t="shared" si="13"/>
        <v>0</v>
      </c>
      <c r="BF63" s="487">
        <f t="shared" si="13"/>
        <v>0</v>
      </c>
      <c r="BG63" s="487" t="str">
        <f t="shared" si="13"/>
        <v/>
      </c>
      <c r="BH63" s="487" t="str">
        <f t="shared" si="13"/>
        <v/>
      </c>
      <c r="BI63" s="487" t="str">
        <f t="shared" si="13"/>
        <v/>
      </c>
      <c r="BJ63" s="487" t="str">
        <f t="shared" si="13"/>
        <v/>
      </c>
      <c r="BK63" s="489" t="str">
        <f t="shared" si="11"/>
        <v/>
      </c>
      <c r="BL63" s="488">
        <f t="shared" si="14"/>
        <v>0</v>
      </c>
      <c r="BM63" s="495">
        <f t="shared" si="14"/>
        <v>0</v>
      </c>
      <c r="BN63" s="495">
        <f t="shared" si="14"/>
        <v>0</v>
      </c>
      <c r="BO63" s="495">
        <f t="shared" si="14"/>
        <v>0</v>
      </c>
      <c r="BP63" s="495">
        <f t="shared" si="14"/>
        <v>0</v>
      </c>
      <c r="BQ63" s="495">
        <f t="shared" si="14"/>
        <v>0</v>
      </c>
      <c r="BR63" s="495">
        <f t="shared" si="14"/>
        <v>0</v>
      </c>
      <c r="BS63" s="495">
        <f t="shared" si="14"/>
        <v>0</v>
      </c>
      <c r="BT63" s="495">
        <f t="shared" si="14"/>
        <v>0</v>
      </c>
      <c r="BU63" s="495">
        <f t="shared" si="14"/>
        <v>0</v>
      </c>
      <c r="BV63" s="495">
        <f t="shared" si="14"/>
        <v>0</v>
      </c>
      <c r="BW63" s="495" t="str">
        <f t="shared" si="14"/>
        <v/>
      </c>
      <c r="BX63" s="495" t="str">
        <f t="shared" si="14"/>
        <v/>
      </c>
      <c r="BY63" s="495" t="str">
        <f t="shared" si="14"/>
        <v/>
      </c>
      <c r="BZ63" s="495" t="str">
        <f t="shared" si="14"/>
        <v/>
      </c>
      <c r="CA63" s="489" t="str">
        <f t="shared" si="12"/>
        <v/>
      </c>
    </row>
    <row r="64" spans="1:79" s="121" customFormat="1" ht="19.899999999999999" hidden="1" customHeight="1" x14ac:dyDescent="0.25">
      <c r="A64" s="9"/>
      <c r="B64" s="7"/>
      <c r="C64" s="2"/>
      <c r="D64" s="19"/>
      <c r="E64" s="18"/>
      <c r="F64" s="19"/>
      <c r="G64" s="19"/>
      <c r="H64" s="4"/>
      <c r="I64" s="15"/>
      <c r="J64" s="47"/>
      <c r="K64" s="1384"/>
      <c r="L64" s="1386"/>
      <c r="M64" s="1384"/>
      <c r="N64" s="1385"/>
      <c r="O64" s="1386"/>
      <c r="P64" s="1384"/>
      <c r="Q64" s="1385"/>
      <c r="R64" s="1386"/>
      <c r="S64" s="269"/>
      <c r="T64" s="269"/>
      <c r="U64" s="49"/>
      <c r="V64" s="1393"/>
      <c r="W64" s="1394"/>
      <c r="X64" s="56"/>
      <c r="Y64" s="56"/>
      <c r="Z64" s="57"/>
      <c r="AA64" s="68"/>
      <c r="AB64" s="57"/>
      <c r="AC64" s="58"/>
      <c r="AD64" s="56"/>
      <c r="AE64" s="65"/>
      <c r="AF64" s="488">
        <f t="shared" si="16"/>
        <v>-1</v>
      </c>
      <c r="AG64" s="487">
        <f t="shared" si="16"/>
        <v>-1</v>
      </c>
      <c r="AH64" s="487">
        <f t="shared" si="16"/>
        <v>-1</v>
      </c>
      <c r="AI64" s="487">
        <f t="shared" si="16"/>
        <v>-1</v>
      </c>
      <c r="AJ64" s="487">
        <f t="shared" si="16"/>
        <v>-1</v>
      </c>
      <c r="AK64" s="487">
        <f t="shared" si="16"/>
        <v>-1</v>
      </c>
      <c r="AL64" s="487">
        <f t="shared" si="16"/>
        <v>-1</v>
      </c>
      <c r="AM64" s="487">
        <f t="shared" si="16"/>
        <v>-1</v>
      </c>
      <c r="AN64" s="487">
        <f t="shared" si="16"/>
        <v>-1</v>
      </c>
      <c r="AO64" s="487">
        <f t="shared" si="16"/>
        <v>-1</v>
      </c>
      <c r="AP64" s="487">
        <f t="shared" si="16"/>
        <v>-1</v>
      </c>
      <c r="AQ64" s="487">
        <f t="shared" si="16"/>
        <v>0</v>
      </c>
      <c r="AR64" s="487">
        <f t="shared" si="16"/>
        <v>0</v>
      </c>
      <c r="AS64" s="487">
        <f t="shared" si="16"/>
        <v>0</v>
      </c>
      <c r="AT64" s="487">
        <f t="shared" si="16"/>
        <v>0</v>
      </c>
      <c r="AU64" s="493">
        <f t="shared" si="16"/>
        <v>0</v>
      </c>
      <c r="AV64" s="488">
        <f t="shared" si="13"/>
        <v>0</v>
      </c>
      <c r="AW64" s="487">
        <f t="shared" si="13"/>
        <v>0</v>
      </c>
      <c r="AX64" s="487">
        <f t="shared" si="13"/>
        <v>0</v>
      </c>
      <c r="AY64" s="487">
        <f t="shared" si="13"/>
        <v>0</v>
      </c>
      <c r="AZ64" s="487">
        <f t="shared" si="13"/>
        <v>0</v>
      </c>
      <c r="BA64" s="487">
        <f t="shared" si="13"/>
        <v>0</v>
      </c>
      <c r="BB64" s="487">
        <f t="shared" si="13"/>
        <v>0</v>
      </c>
      <c r="BC64" s="487">
        <f t="shared" si="13"/>
        <v>0</v>
      </c>
      <c r="BD64" s="487">
        <f t="shared" si="13"/>
        <v>0</v>
      </c>
      <c r="BE64" s="487">
        <f t="shared" si="13"/>
        <v>0</v>
      </c>
      <c r="BF64" s="487">
        <f t="shared" si="13"/>
        <v>0</v>
      </c>
      <c r="BG64" s="487" t="str">
        <f t="shared" si="13"/>
        <v/>
      </c>
      <c r="BH64" s="487" t="str">
        <f t="shared" si="13"/>
        <v/>
      </c>
      <c r="BI64" s="487" t="str">
        <f t="shared" si="13"/>
        <v/>
      </c>
      <c r="BJ64" s="487" t="str">
        <f t="shared" si="13"/>
        <v/>
      </c>
      <c r="BK64" s="489" t="str">
        <f t="shared" si="11"/>
        <v/>
      </c>
      <c r="BL64" s="488">
        <f t="shared" si="14"/>
        <v>0</v>
      </c>
      <c r="BM64" s="495">
        <f t="shared" si="14"/>
        <v>0</v>
      </c>
      <c r="BN64" s="495">
        <f t="shared" si="14"/>
        <v>0</v>
      </c>
      <c r="BO64" s="495">
        <f t="shared" si="14"/>
        <v>0</v>
      </c>
      <c r="BP64" s="495">
        <f t="shared" si="14"/>
        <v>0</v>
      </c>
      <c r="BQ64" s="495">
        <f t="shared" si="14"/>
        <v>0</v>
      </c>
      <c r="BR64" s="495">
        <f t="shared" si="14"/>
        <v>0</v>
      </c>
      <c r="BS64" s="495">
        <f t="shared" si="14"/>
        <v>0</v>
      </c>
      <c r="BT64" s="495">
        <f t="shared" si="14"/>
        <v>0</v>
      </c>
      <c r="BU64" s="495">
        <f t="shared" si="14"/>
        <v>0</v>
      </c>
      <c r="BV64" s="495">
        <f t="shared" si="14"/>
        <v>0</v>
      </c>
      <c r="BW64" s="495" t="str">
        <f t="shared" si="14"/>
        <v/>
      </c>
      <c r="BX64" s="495" t="str">
        <f t="shared" si="14"/>
        <v/>
      </c>
      <c r="BY64" s="495" t="str">
        <f t="shared" si="14"/>
        <v/>
      </c>
      <c r="BZ64" s="495" t="str">
        <f t="shared" si="14"/>
        <v/>
      </c>
      <c r="CA64" s="489" t="str">
        <f t="shared" si="12"/>
        <v/>
      </c>
    </row>
    <row r="65" spans="1:79" s="121" customFormat="1" ht="19.899999999999999" hidden="1" customHeight="1" x14ac:dyDescent="0.25">
      <c r="A65" s="9"/>
      <c r="B65" s="7"/>
      <c r="C65" s="2"/>
      <c r="D65" s="19"/>
      <c r="E65" s="18"/>
      <c r="F65" s="19"/>
      <c r="G65" s="19"/>
      <c r="H65" s="4"/>
      <c r="I65" s="15"/>
      <c r="J65" s="47"/>
      <c r="K65" s="1384"/>
      <c r="L65" s="1386"/>
      <c r="M65" s="1384"/>
      <c r="N65" s="1385"/>
      <c r="O65" s="1386"/>
      <c r="P65" s="1384"/>
      <c r="Q65" s="1385"/>
      <c r="R65" s="1386"/>
      <c r="S65" s="269"/>
      <c r="T65" s="269"/>
      <c r="U65" s="49"/>
      <c r="V65" s="1393"/>
      <c r="W65" s="1394"/>
      <c r="X65" s="56"/>
      <c r="Y65" s="56"/>
      <c r="Z65" s="57"/>
      <c r="AA65" s="68"/>
      <c r="AB65" s="57"/>
      <c r="AC65" s="58"/>
      <c r="AD65" s="56"/>
      <c r="AE65" s="65"/>
      <c r="AF65" s="488">
        <f t="shared" si="16"/>
        <v>-1</v>
      </c>
      <c r="AG65" s="487">
        <f t="shared" si="16"/>
        <v>-1</v>
      </c>
      <c r="AH65" s="487">
        <f t="shared" si="16"/>
        <v>-1</v>
      </c>
      <c r="AI65" s="487">
        <f t="shared" si="16"/>
        <v>-1</v>
      </c>
      <c r="AJ65" s="487">
        <f t="shared" si="16"/>
        <v>-1</v>
      </c>
      <c r="AK65" s="487">
        <f t="shared" si="16"/>
        <v>-1</v>
      </c>
      <c r="AL65" s="487">
        <f t="shared" si="16"/>
        <v>-1</v>
      </c>
      <c r="AM65" s="487">
        <f t="shared" si="16"/>
        <v>-1</v>
      </c>
      <c r="AN65" s="487">
        <f t="shared" si="16"/>
        <v>-1</v>
      </c>
      <c r="AO65" s="487">
        <f t="shared" si="16"/>
        <v>-1</v>
      </c>
      <c r="AP65" s="487">
        <f t="shared" si="16"/>
        <v>-1</v>
      </c>
      <c r="AQ65" s="487">
        <f t="shared" si="16"/>
        <v>0</v>
      </c>
      <c r="AR65" s="487">
        <f t="shared" si="16"/>
        <v>0</v>
      </c>
      <c r="AS65" s="487">
        <f t="shared" si="16"/>
        <v>0</v>
      </c>
      <c r="AT65" s="487">
        <f t="shared" si="16"/>
        <v>0</v>
      </c>
      <c r="AU65" s="493">
        <f t="shared" si="16"/>
        <v>0</v>
      </c>
      <c r="AV65" s="488">
        <f t="shared" si="13"/>
        <v>0</v>
      </c>
      <c r="AW65" s="487">
        <f t="shared" si="13"/>
        <v>0</v>
      </c>
      <c r="AX65" s="487">
        <f t="shared" si="13"/>
        <v>0</v>
      </c>
      <c r="AY65" s="487">
        <f t="shared" si="13"/>
        <v>0</v>
      </c>
      <c r="AZ65" s="487">
        <f t="shared" si="13"/>
        <v>0</v>
      </c>
      <c r="BA65" s="487">
        <f t="shared" si="13"/>
        <v>0</v>
      </c>
      <c r="BB65" s="487">
        <f t="shared" si="13"/>
        <v>0</v>
      </c>
      <c r="BC65" s="487">
        <f t="shared" si="13"/>
        <v>0</v>
      </c>
      <c r="BD65" s="487">
        <f t="shared" si="13"/>
        <v>0</v>
      </c>
      <c r="BE65" s="487">
        <f t="shared" si="13"/>
        <v>0</v>
      </c>
      <c r="BF65" s="487">
        <f t="shared" si="13"/>
        <v>0</v>
      </c>
      <c r="BG65" s="487" t="str">
        <f t="shared" si="13"/>
        <v/>
      </c>
      <c r="BH65" s="487" t="str">
        <f t="shared" si="13"/>
        <v/>
      </c>
      <c r="BI65" s="487" t="str">
        <f t="shared" si="13"/>
        <v/>
      </c>
      <c r="BJ65" s="487" t="str">
        <f t="shared" si="13"/>
        <v/>
      </c>
      <c r="BK65" s="489" t="str">
        <f t="shared" si="11"/>
        <v/>
      </c>
      <c r="BL65" s="488">
        <f t="shared" si="14"/>
        <v>0</v>
      </c>
      <c r="BM65" s="495">
        <f t="shared" si="14"/>
        <v>0</v>
      </c>
      <c r="BN65" s="495">
        <f t="shared" si="14"/>
        <v>0</v>
      </c>
      <c r="BO65" s="495">
        <f t="shared" si="14"/>
        <v>0</v>
      </c>
      <c r="BP65" s="495">
        <f t="shared" si="14"/>
        <v>0</v>
      </c>
      <c r="BQ65" s="495">
        <f t="shared" si="14"/>
        <v>0</v>
      </c>
      <c r="BR65" s="495">
        <f t="shared" si="14"/>
        <v>0</v>
      </c>
      <c r="BS65" s="495">
        <f t="shared" si="14"/>
        <v>0</v>
      </c>
      <c r="BT65" s="495">
        <f t="shared" si="14"/>
        <v>0</v>
      </c>
      <c r="BU65" s="495">
        <f t="shared" si="14"/>
        <v>0</v>
      </c>
      <c r="BV65" s="495">
        <f t="shared" si="14"/>
        <v>0</v>
      </c>
      <c r="BW65" s="495" t="str">
        <f t="shared" si="14"/>
        <v/>
      </c>
      <c r="BX65" s="495" t="str">
        <f t="shared" si="14"/>
        <v/>
      </c>
      <c r="BY65" s="495" t="str">
        <f t="shared" si="14"/>
        <v/>
      </c>
      <c r="BZ65" s="495" t="str">
        <f t="shared" si="14"/>
        <v/>
      </c>
      <c r="CA65" s="489" t="str">
        <f t="shared" si="12"/>
        <v/>
      </c>
    </row>
    <row r="66" spans="1:79" s="121" customFormat="1" ht="19.899999999999999" hidden="1" customHeight="1" x14ac:dyDescent="0.25">
      <c r="A66" s="9"/>
      <c r="B66" s="7"/>
      <c r="C66" s="2"/>
      <c r="D66" s="19"/>
      <c r="E66" s="18"/>
      <c r="F66" s="19"/>
      <c r="G66" s="19"/>
      <c r="H66" s="4"/>
      <c r="I66" s="15"/>
      <c r="J66" s="47"/>
      <c r="K66" s="1384"/>
      <c r="L66" s="1386"/>
      <c r="M66" s="1384"/>
      <c r="N66" s="1385"/>
      <c r="O66" s="1386"/>
      <c r="P66" s="1384"/>
      <c r="Q66" s="1385"/>
      <c r="R66" s="1386"/>
      <c r="S66" s="269"/>
      <c r="T66" s="269"/>
      <c r="U66" s="49"/>
      <c r="V66" s="1393"/>
      <c r="W66" s="1394"/>
      <c r="X66" s="56"/>
      <c r="Y66" s="56"/>
      <c r="Z66" s="57"/>
      <c r="AA66" s="68"/>
      <c r="AB66" s="57"/>
      <c r="AC66" s="58"/>
      <c r="AD66" s="56"/>
      <c r="AE66" s="65"/>
      <c r="AF66" s="488">
        <f t="shared" si="16"/>
        <v>-1</v>
      </c>
      <c r="AG66" s="487">
        <f t="shared" si="16"/>
        <v>-1</v>
      </c>
      <c r="AH66" s="487">
        <f t="shared" si="16"/>
        <v>-1</v>
      </c>
      <c r="AI66" s="487">
        <f t="shared" si="16"/>
        <v>-1</v>
      </c>
      <c r="AJ66" s="487">
        <f t="shared" si="16"/>
        <v>-1</v>
      </c>
      <c r="AK66" s="487">
        <f t="shared" si="16"/>
        <v>-1</v>
      </c>
      <c r="AL66" s="487">
        <f t="shared" si="16"/>
        <v>-1</v>
      </c>
      <c r="AM66" s="487">
        <f t="shared" si="16"/>
        <v>-1</v>
      </c>
      <c r="AN66" s="487">
        <f t="shared" si="16"/>
        <v>-1</v>
      </c>
      <c r="AO66" s="487">
        <f t="shared" si="16"/>
        <v>-1</v>
      </c>
      <c r="AP66" s="487">
        <f t="shared" si="16"/>
        <v>-1</v>
      </c>
      <c r="AQ66" s="487">
        <f t="shared" si="16"/>
        <v>0</v>
      </c>
      <c r="AR66" s="487">
        <f t="shared" si="16"/>
        <v>0</v>
      </c>
      <c r="AS66" s="487">
        <f t="shared" si="16"/>
        <v>0</v>
      </c>
      <c r="AT66" s="487">
        <f t="shared" si="16"/>
        <v>0</v>
      </c>
      <c r="AU66" s="493">
        <f t="shared" si="16"/>
        <v>0</v>
      </c>
      <c r="AV66" s="488">
        <f t="shared" si="13"/>
        <v>0</v>
      </c>
      <c r="AW66" s="487">
        <f t="shared" si="13"/>
        <v>0</v>
      </c>
      <c r="AX66" s="487">
        <f t="shared" si="13"/>
        <v>0</v>
      </c>
      <c r="AY66" s="487">
        <f t="shared" si="13"/>
        <v>0</v>
      </c>
      <c r="AZ66" s="487">
        <f t="shared" si="13"/>
        <v>0</v>
      </c>
      <c r="BA66" s="487">
        <f t="shared" si="13"/>
        <v>0</v>
      </c>
      <c r="BB66" s="487">
        <f t="shared" si="13"/>
        <v>0</v>
      </c>
      <c r="BC66" s="487">
        <f t="shared" si="13"/>
        <v>0</v>
      </c>
      <c r="BD66" s="487">
        <f t="shared" si="13"/>
        <v>0</v>
      </c>
      <c r="BE66" s="487">
        <f t="shared" si="13"/>
        <v>0</v>
      </c>
      <c r="BF66" s="487">
        <f t="shared" si="13"/>
        <v>0</v>
      </c>
      <c r="BG66" s="487" t="str">
        <f t="shared" si="13"/>
        <v/>
      </c>
      <c r="BH66" s="487" t="str">
        <f t="shared" si="13"/>
        <v/>
      </c>
      <c r="BI66" s="487" t="str">
        <f t="shared" si="13"/>
        <v/>
      </c>
      <c r="BJ66" s="487" t="str">
        <f t="shared" si="13"/>
        <v/>
      </c>
      <c r="BK66" s="489" t="str">
        <f t="shared" si="11"/>
        <v/>
      </c>
      <c r="BL66" s="488">
        <f t="shared" si="14"/>
        <v>0</v>
      </c>
      <c r="BM66" s="495">
        <f t="shared" si="14"/>
        <v>0</v>
      </c>
      <c r="BN66" s="495">
        <f t="shared" si="14"/>
        <v>0</v>
      </c>
      <c r="BO66" s="495">
        <f t="shared" si="14"/>
        <v>0</v>
      </c>
      <c r="BP66" s="495">
        <f t="shared" si="14"/>
        <v>0</v>
      </c>
      <c r="BQ66" s="495">
        <f t="shared" si="14"/>
        <v>0</v>
      </c>
      <c r="BR66" s="495">
        <f t="shared" si="14"/>
        <v>0</v>
      </c>
      <c r="BS66" s="495">
        <f t="shared" si="14"/>
        <v>0</v>
      </c>
      <c r="BT66" s="495">
        <f t="shared" si="14"/>
        <v>0</v>
      </c>
      <c r="BU66" s="495">
        <f t="shared" si="14"/>
        <v>0</v>
      </c>
      <c r="BV66" s="495">
        <f t="shared" si="14"/>
        <v>0</v>
      </c>
      <c r="BW66" s="495" t="str">
        <f t="shared" si="14"/>
        <v/>
      </c>
      <c r="BX66" s="495" t="str">
        <f t="shared" si="14"/>
        <v/>
      </c>
      <c r="BY66" s="495" t="str">
        <f t="shared" si="14"/>
        <v/>
      </c>
      <c r="BZ66" s="495" t="str">
        <f t="shared" si="14"/>
        <v/>
      </c>
      <c r="CA66" s="489" t="str">
        <f t="shared" si="12"/>
        <v/>
      </c>
    </row>
    <row r="67" spans="1:79" s="121" customFormat="1" ht="19.899999999999999" hidden="1" customHeight="1" x14ac:dyDescent="0.25">
      <c r="A67" s="9"/>
      <c r="B67" s="7"/>
      <c r="C67" s="2"/>
      <c r="D67" s="19"/>
      <c r="E67" s="18"/>
      <c r="F67" s="19"/>
      <c r="G67" s="19"/>
      <c r="H67" s="4"/>
      <c r="I67" s="15"/>
      <c r="J67" s="47"/>
      <c r="K67" s="1384"/>
      <c r="L67" s="1386"/>
      <c r="M67" s="1384"/>
      <c r="N67" s="1385"/>
      <c r="O67" s="1386"/>
      <c r="P67" s="1384"/>
      <c r="Q67" s="1385"/>
      <c r="R67" s="1386"/>
      <c r="S67" s="269"/>
      <c r="T67" s="269"/>
      <c r="U67" s="49"/>
      <c r="V67" s="1393"/>
      <c r="W67" s="1394"/>
      <c r="X67" s="56"/>
      <c r="Y67" s="56"/>
      <c r="Z67" s="57"/>
      <c r="AA67" s="68"/>
      <c r="AB67" s="57"/>
      <c r="AC67" s="58"/>
      <c r="AD67" s="56"/>
      <c r="AE67" s="65"/>
      <c r="AF67" s="488">
        <f t="shared" si="16"/>
        <v>-1</v>
      </c>
      <c r="AG67" s="487">
        <f t="shared" si="16"/>
        <v>-1</v>
      </c>
      <c r="AH67" s="487">
        <f t="shared" si="16"/>
        <v>-1</v>
      </c>
      <c r="AI67" s="487">
        <f t="shared" si="16"/>
        <v>-1</v>
      </c>
      <c r="AJ67" s="487">
        <f t="shared" si="16"/>
        <v>-1</v>
      </c>
      <c r="AK67" s="487">
        <f t="shared" si="16"/>
        <v>-1</v>
      </c>
      <c r="AL67" s="487">
        <f t="shared" si="16"/>
        <v>-1</v>
      </c>
      <c r="AM67" s="487">
        <f t="shared" si="16"/>
        <v>-1</v>
      </c>
      <c r="AN67" s="487">
        <f t="shared" si="16"/>
        <v>-1</v>
      </c>
      <c r="AO67" s="487">
        <f t="shared" si="16"/>
        <v>-1</v>
      </c>
      <c r="AP67" s="487">
        <f t="shared" si="16"/>
        <v>-1</v>
      </c>
      <c r="AQ67" s="487">
        <f t="shared" si="16"/>
        <v>0</v>
      </c>
      <c r="AR67" s="487">
        <f t="shared" si="16"/>
        <v>0</v>
      </c>
      <c r="AS67" s="487">
        <f t="shared" si="16"/>
        <v>0</v>
      </c>
      <c r="AT67" s="487">
        <f t="shared" si="16"/>
        <v>0</v>
      </c>
      <c r="AU67" s="493">
        <f t="shared" si="16"/>
        <v>0</v>
      </c>
      <c r="AV67" s="488">
        <f t="shared" si="13"/>
        <v>0</v>
      </c>
      <c r="AW67" s="487">
        <f t="shared" si="13"/>
        <v>0</v>
      </c>
      <c r="AX67" s="487">
        <f t="shared" si="13"/>
        <v>0</v>
      </c>
      <c r="AY67" s="487">
        <f t="shared" si="13"/>
        <v>0</v>
      </c>
      <c r="AZ67" s="487">
        <f t="shared" si="13"/>
        <v>0</v>
      </c>
      <c r="BA67" s="487">
        <f t="shared" si="13"/>
        <v>0</v>
      </c>
      <c r="BB67" s="487">
        <f t="shared" si="13"/>
        <v>0</v>
      </c>
      <c r="BC67" s="487">
        <f t="shared" si="13"/>
        <v>0</v>
      </c>
      <c r="BD67" s="487">
        <f t="shared" si="13"/>
        <v>0</v>
      </c>
      <c r="BE67" s="487">
        <f t="shared" si="13"/>
        <v>0</v>
      </c>
      <c r="BF67" s="487">
        <f t="shared" si="13"/>
        <v>0</v>
      </c>
      <c r="BG67" s="487" t="str">
        <f t="shared" si="13"/>
        <v/>
      </c>
      <c r="BH67" s="487" t="str">
        <f t="shared" si="13"/>
        <v/>
      </c>
      <c r="BI67" s="487" t="str">
        <f t="shared" si="13"/>
        <v/>
      </c>
      <c r="BJ67" s="487" t="str">
        <f t="shared" si="13"/>
        <v/>
      </c>
      <c r="BK67" s="489" t="str">
        <f t="shared" si="11"/>
        <v/>
      </c>
      <c r="BL67" s="488">
        <f t="shared" si="14"/>
        <v>0</v>
      </c>
      <c r="BM67" s="495">
        <f t="shared" si="14"/>
        <v>0</v>
      </c>
      <c r="BN67" s="495">
        <f t="shared" si="14"/>
        <v>0</v>
      </c>
      <c r="BO67" s="495">
        <f t="shared" si="14"/>
        <v>0</v>
      </c>
      <c r="BP67" s="495">
        <f t="shared" si="14"/>
        <v>0</v>
      </c>
      <c r="BQ67" s="495">
        <f t="shared" si="14"/>
        <v>0</v>
      </c>
      <c r="BR67" s="495">
        <f t="shared" si="14"/>
        <v>0</v>
      </c>
      <c r="BS67" s="495">
        <f t="shared" si="14"/>
        <v>0</v>
      </c>
      <c r="BT67" s="495">
        <f t="shared" si="14"/>
        <v>0</v>
      </c>
      <c r="BU67" s="495">
        <f t="shared" si="14"/>
        <v>0</v>
      </c>
      <c r="BV67" s="495">
        <f t="shared" si="14"/>
        <v>0</v>
      </c>
      <c r="BW67" s="495" t="str">
        <f t="shared" si="14"/>
        <v/>
      </c>
      <c r="BX67" s="495" t="str">
        <f t="shared" si="14"/>
        <v/>
      </c>
      <c r="BY67" s="495" t="str">
        <f t="shared" si="14"/>
        <v/>
      </c>
      <c r="BZ67" s="495" t="str">
        <f t="shared" si="14"/>
        <v/>
      </c>
      <c r="CA67" s="489" t="str">
        <f t="shared" si="12"/>
        <v/>
      </c>
    </row>
    <row r="68" spans="1:79" s="121" customFormat="1" ht="19.899999999999999" hidden="1" customHeight="1" thickBot="1" x14ac:dyDescent="0.3">
      <c r="A68" s="9"/>
      <c r="B68" s="7"/>
      <c r="C68" s="2"/>
      <c r="D68" s="19"/>
      <c r="E68" s="18"/>
      <c r="F68" s="19"/>
      <c r="G68" s="19"/>
      <c r="H68" s="4"/>
      <c r="I68" s="15"/>
      <c r="J68" s="47"/>
      <c r="K68" s="1384"/>
      <c r="L68" s="1386"/>
      <c r="M68" s="1384"/>
      <c r="N68" s="1385"/>
      <c r="O68" s="1386"/>
      <c r="P68" s="1384"/>
      <c r="Q68" s="1385"/>
      <c r="R68" s="1386"/>
      <c r="S68" s="269"/>
      <c r="T68" s="269"/>
      <c r="U68" s="49"/>
      <c r="V68" s="1393"/>
      <c r="W68" s="1394"/>
      <c r="X68" s="56"/>
      <c r="Y68" s="56"/>
      <c r="Z68" s="57"/>
      <c r="AA68" s="68"/>
      <c r="AB68" s="57"/>
      <c r="AC68" s="58"/>
      <c r="AD68" s="56"/>
      <c r="AE68" s="65"/>
      <c r="AF68" s="761">
        <f t="shared" si="16"/>
        <v>-1</v>
      </c>
      <c r="AG68" s="762">
        <f t="shared" si="16"/>
        <v>-1</v>
      </c>
      <c r="AH68" s="762">
        <f t="shared" si="16"/>
        <v>-1</v>
      </c>
      <c r="AI68" s="762">
        <f t="shared" si="16"/>
        <v>-1</v>
      </c>
      <c r="AJ68" s="762">
        <f t="shared" si="16"/>
        <v>-1</v>
      </c>
      <c r="AK68" s="762">
        <f t="shared" si="16"/>
        <v>-1</v>
      </c>
      <c r="AL68" s="762">
        <f t="shared" si="16"/>
        <v>-1</v>
      </c>
      <c r="AM68" s="762">
        <f t="shared" si="16"/>
        <v>-1</v>
      </c>
      <c r="AN68" s="762">
        <f t="shared" si="16"/>
        <v>-1</v>
      </c>
      <c r="AO68" s="762">
        <f t="shared" si="16"/>
        <v>-1</v>
      </c>
      <c r="AP68" s="762">
        <f t="shared" si="16"/>
        <v>-1</v>
      </c>
      <c r="AQ68" s="762">
        <f t="shared" si="16"/>
        <v>0</v>
      </c>
      <c r="AR68" s="762">
        <f t="shared" si="16"/>
        <v>0</v>
      </c>
      <c r="AS68" s="762">
        <f t="shared" si="16"/>
        <v>0</v>
      </c>
      <c r="AT68" s="762">
        <f t="shared" si="16"/>
        <v>0</v>
      </c>
      <c r="AU68" s="763">
        <f t="shared" si="16"/>
        <v>0</v>
      </c>
      <c r="AV68" s="490">
        <f t="shared" si="13"/>
        <v>0</v>
      </c>
      <c r="AW68" s="491">
        <f t="shared" si="13"/>
        <v>0</v>
      </c>
      <c r="AX68" s="491">
        <f t="shared" si="13"/>
        <v>0</v>
      </c>
      <c r="AY68" s="491">
        <f t="shared" si="13"/>
        <v>0</v>
      </c>
      <c r="AZ68" s="491">
        <f t="shared" si="13"/>
        <v>0</v>
      </c>
      <c r="BA68" s="491">
        <f t="shared" si="13"/>
        <v>0</v>
      </c>
      <c r="BB68" s="491">
        <f t="shared" si="13"/>
        <v>0</v>
      </c>
      <c r="BC68" s="491">
        <f t="shared" si="13"/>
        <v>0</v>
      </c>
      <c r="BD68" s="491">
        <f t="shared" si="13"/>
        <v>0</v>
      </c>
      <c r="BE68" s="491">
        <f t="shared" si="13"/>
        <v>0</v>
      </c>
      <c r="BF68" s="491">
        <f t="shared" si="13"/>
        <v>0</v>
      </c>
      <c r="BG68" s="491" t="str">
        <f t="shared" si="13"/>
        <v/>
      </c>
      <c r="BH68" s="491" t="str">
        <f t="shared" si="13"/>
        <v/>
      </c>
      <c r="BI68" s="491" t="str">
        <f t="shared" si="13"/>
        <v/>
      </c>
      <c r="BJ68" s="491" t="str">
        <f t="shared" si="13"/>
        <v/>
      </c>
      <c r="BK68" s="492" t="str">
        <f t="shared" si="11"/>
        <v/>
      </c>
      <c r="BL68" s="490">
        <f t="shared" si="14"/>
        <v>0</v>
      </c>
      <c r="BM68" s="496">
        <f t="shared" si="14"/>
        <v>0</v>
      </c>
      <c r="BN68" s="496">
        <f t="shared" si="14"/>
        <v>0</v>
      </c>
      <c r="BO68" s="496">
        <f t="shared" si="14"/>
        <v>0</v>
      </c>
      <c r="BP68" s="496">
        <f t="shared" si="14"/>
        <v>0</v>
      </c>
      <c r="BQ68" s="496">
        <f t="shared" si="14"/>
        <v>0</v>
      </c>
      <c r="BR68" s="496">
        <f t="shared" si="14"/>
        <v>0</v>
      </c>
      <c r="BS68" s="496">
        <f t="shared" si="14"/>
        <v>0</v>
      </c>
      <c r="BT68" s="496">
        <f t="shared" si="14"/>
        <v>0</v>
      </c>
      <c r="BU68" s="496">
        <f t="shared" si="14"/>
        <v>0</v>
      </c>
      <c r="BV68" s="496">
        <f t="shared" si="14"/>
        <v>0</v>
      </c>
      <c r="BW68" s="496" t="str">
        <f t="shared" si="14"/>
        <v/>
      </c>
      <c r="BX68" s="496" t="str">
        <f t="shared" si="14"/>
        <v/>
      </c>
      <c r="BY68" s="496" t="str">
        <f t="shared" si="14"/>
        <v/>
      </c>
      <c r="BZ68" s="496" t="str">
        <f t="shared" si="14"/>
        <v/>
      </c>
      <c r="CA68" s="492" t="str">
        <f t="shared" si="12"/>
        <v/>
      </c>
    </row>
    <row r="69" spans="1:79" s="104" customFormat="1" ht="27" customHeight="1" x14ac:dyDescent="0.25">
      <c r="A69" s="1390" t="s">
        <v>106</v>
      </c>
      <c r="B69" s="1391"/>
      <c r="C69" s="1392"/>
      <c r="D69" s="122" t="s">
        <v>13</v>
      </c>
      <c r="E69" s="101"/>
      <c r="F69" s="1442"/>
      <c r="G69" s="1443"/>
      <c r="H69" s="102" t="s">
        <v>38</v>
      </c>
      <c r="I69" s="103" t="s">
        <v>38</v>
      </c>
      <c r="J69" s="1354" t="s">
        <v>15</v>
      </c>
      <c r="K69" s="1355"/>
      <c r="L69" s="1355"/>
      <c r="M69" s="1355"/>
      <c r="N69" s="1355"/>
      <c r="O69" s="1355"/>
      <c r="P69" s="1355"/>
      <c r="Q69" s="1355"/>
      <c r="R69" s="1355"/>
      <c r="S69" s="1355"/>
      <c r="T69" s="1355"/>
      <c r="U69" s="1356"/>
      <c r="V69" s="1344" t="s">
        <v>18</v>
      </c>
      <c r="W69" s="1345"/>
      <c r="X69" s="1345"/>
      <c r="Y69" s="1345"/>
      <c r="Z69" s="1345"/>
      <c r="AA69" s="1344" t="s">
        <v>39</v>
      </c>
      <c r="AB69" s="1346"/>
      <c r="AC69" s="1344" t="s">
        <v>935</v>
      </c>
      <c r="AD69" s="1345"/>
      <c r="AE69" s="1345"/>
      <c r="AF69" s="497" t="s">
        <v>69</v>
      </c>
      <c r="AG69" s="498"/>
      <c r="AH69" s="498"/>
      <c r="AI69" s="498"/>
      <c r="AJ69" s="498"/>
      <c r="AK69" s="498"/>
      <c r="AL69" s="498"/>
      <c r="AM69" s="498"/>
      <c r="AN69" s="498"/>
      <c r="AO69" s="498"/>
      <c r="AP69" s="498"/>
      <c r="AQ69" s="498"/>
      <c r="AR69" s="498"/>
      <c r="AS69" s="498"/>
      <c r="AT69" s="498"/>
      <c r="AU69" s="499"/>
      <c r="AV69" s="749" t="s">
        <v>78</v>
      </c>
      <c r="AW69" s="750"/>
      <c r="AX69" s="750"/>
      <c r="AY69" s="750"/>
      <c r="AZ69" s="750"/>
      <c r="BA69" s="750"/>
      <c r="BB69" s="750"/>
      <c r="BC69" s="750"/>
      <c r="BD69" s="750"/>
      <c r="BE69" s="750"/>
      <c r="BF69" s="750"/>
      <c r="BG69" s="750"/>
      <c r="BH69" s="750"/>
      <c r="BI69" s="750"/>
      <c r="BJ69" s="750"/>
      <c r="BK69" s="751"/>
      <c r="BL69" s="756" t="s">
        <v>79</v>
      </c>
      <c r="BM69" s="750"/>
      <c r="BN69" s="750"/>
      <c r="BO69" s="750"/>
      <c r="BP69" s="750"/>
      <c r="BQ69" s="750"/>
      <c r="BR69" s="750"/>
      <c r="BS69" s="750"/>
      <c r="BT69" s="750"/>
      <c r="BU69" s="750"/>
      <c r="BV69" s="750"/>
      <c r="BW69" s="750"/>
      <c r="BX69" s="750"/>
      <c r="BY69" s="750"/>
      <c r="BZ69" s="750"/>
      <c r="CA69" s="751"/>
    </row>
    <row r="70" spans="1:79" s="104" customFormat="1" ht="91.9" customHeight="1" thickBot="1" x14ac:dyDescent="0.3">
      <c r="A70" s="105" t="s">
        <v>110</v>
      </c>
      <c r="B70" s="106" t="s">
        <v>3</v>
      </c>
      <c r="C70" s="107" t="s">
        <v>4</v>
      </c>
      <c r="D70" s="106" t="s">
        <v>45</v>
      </c>
      <c r="E70" s="108"/>
      <c r="F70" s="109"/>
      <c r="G70" s="109"/>
      <c r="H70" s="110"/>
      <c r="I70" s="111"/>
      <c r="J70" s="123" t="s">
        <v>100</v>
      </c>
      <c r="K70" s="1395" t="s">
        <v>122</v>
      </c>
      <c r="L70" s="1396"/>
      <c r="M70" s="1439"/>
      <c r="N70" s="262"/>
      <c r="O70" s="262"/>
      <c r="P70" s="262"/>
      <c r="Q70" s="262"/>
      <c r="R70" s="262"/>
      <c r="S70" s="262"/>
      <c r="T70" s="263"/>
      <c r="U70" s="264" t="s">
        <v>99</v>
      </c>
      <c r="V70" s="1440" t="s">
        <v>112</v>
      </c>
      <c r="W70" s="1441"/>
      <c r="X70" s="265" t="s">
        <v>107</v>
      </c>
      <c r="Y70" s="266" t="s">
        <v>108</v>
      </c>
      <c r="Z70" s="267" t="s">
        <v>109</v>
      </c>
      <c r="AA70" s="117" t="s">
        <v>113</v>
      </c>
      <c r="AB70" s="118" t="s">
        <v>224</v>
      </c>
      <c r="AC70" s="117" t="str">
        <f>"Auditor requests additional evidence" &amp; CHAR(10) &amp; "Total: " &amp; COUNTIF(AC71:AC171,"Yes") &amp; " requests"</f>
        <v>Auditor requests additional evidence
Total: 0 requests</v>
      </c>
      <c r="AD70" s="119" t="s">
        <v>268</v>
      </c>
      <c r="AE70" s="484" t="s">
        <v>269</v>
      </c>
      <c r="AF70" s="767" t="str">
        <f>AF6</f>
        <v>IL</v>
      </c>
      <c r="AG70" s="768" t="str">
        <f t="shared" ref="AG70:CA70" si="17">AG6</f>
        <v>aIL</v>
      </c>
      <c r="AH70" s="768" t="str">
        <f t="shared" si="17"/>
        <v>kIL</v>
      </c>
      <c r="AI70" s="768" t="str">
        <f t="shared" si="17"/>
        <v>pIL</v>
      </c>
      <c r="AJ70" s="768" t="str">
        <f t="shared" si="17"/>
        <v>icIL</v>
      </c>
      <c r="AK70" s="768" t="str">
        <f t="shared" si="17"/>
        <v>mIL</v>
      </c>
      <c r="AL70" s="768" t="str">
        <f t="shared" si="17"/>
        <v>venIL</v>
      </c>
      <c r="AM70" s="768" t="str">
        <f t="shared" si="17"/>
        <v>subIL</v>
      </c>
      <c r="AN70" s="768" t="str">
        <f t="shared" si="17"/>
        <v>devIL</v>
      </c>
      <c r="AO70" s="768" t="str">
        <f t="shared" si="17"/>
        <v>quaIL</v>
      </c>
      <c r="AP70" s="768" t="str">
        <f t="shared" si="17"/>
        <v>prdIL</v>
      </c>
      <c r="AQ70" s="768" t="str">
        <f t="shared" si="17"/>
        <v>Product 12</v>
      </c>
      <c r="AR70" s="768" t="str">
        <f t="shared" si="17"/>
        <v>Product 13</v>
      </c>
      <c r="AS70" s="768" t="str">
        <f t="shared" si="17"/>
        <v>Product 14</v>
      </c>
      <c r="AT70" s="768" t="str">
        <f t="shared" si="17"/>
        <v>Product 15</v>
      </c>
      <c r="AU70" s="769" t="str">
        <f t="shared" si="17"/>
        <v>Product 16</v>
      </c>
      <c r="AV70" s="746" t="str">
        <f t="shared" si="17"/>
        <v>IL</v>
      </c>
      <c r="AW70" s="747" t="str">
        <f t="shared" si="17"/>
        <v>aIL</v>
      </c>
      <c r="AX70" s="747" t="str">
        <f t="shared" si="17"/>
        <v>kIL</v>
      </c>
      <c r="AY70" s="747" t="str">
        <f t="shared" si="17"/>
        <v>pIL</v>
      </c>
      <c r="AZ70" s="747" t="str">
        <f t="shared" si="17"/>
        <v>icIL</v>
      </c>
      <c r="BA70" s="747" t="str">
        <f t="shared" si="17"/>
        <v>mIL</v>
      </c>
      <c r="BB70" s="747" t="str">
        <f t="shared" si="17"/>
        <v>venIL</v>
      </c>
      <c r="BC70" s="747" t="str">
        <f t="shared" si="17"/>
        <v>subIL</v>
      </c>
      <c r="BD70" s="747" t="str">
        <f t="shared" si="17"/>
        <v>devIL</v>
      </c>
      <c r="BE70" s="747" t="str">
        <f t="shared" si="17"/>
        <v>quaIL</v>
      </c>
      <c r="BF70" s="747" t="str">
        <f t="shared" si="17"/>
        <v>prdIL</v>
      </c>
      <c r="BG70" s="747" t="str">
        <f t="shared" si="17"/>
        <v>Product 12</v>
      </c>
      <c r="BH70" s="747" t="str">
        <f t="shared" si="17"/>
        <v>Product 13</v>
      </c>
      <c r="BI70" s="747" t="str">
        <f t="shared" si="17"/>
        <v>Product 14</v>
      </c>
      <c r="BJ70" s="747" t="str">
        <f t="shared" si="17"/>
        <v>Product 15</v>
      </c>
      <c r="BK70" s="748" t="str">
        <f t="shared" si="17"/>
        <v>Product 16</v>
      </c>
      <c r="BL70" s="755" t="str">
        <f t="shared" si="17"/>
        <v>IL</v>
      </c>
      <c r="BM70" s="747" t="str">
        <f t="shared" si="17"/>
        <v>aIL</v>
      </c>
      <c r="BN70" s="747" t="str">
        <f t="shared" si="17"/>
        <v>kIL</v>
      </c>
      <c r="BO70" s="747" t="str">
        <f t="shared" si="17"/>
        <v>pIL</v>
      </c>
      <c r="BP70" s="747" t="str">
        <f t="shared" si="17"/>
        <v>icIL</v>
      </c>
      <c r="BQ70" s="747" t="str">
        <f t="shared" si="17"/>
        <v>mIL</v>
      </c>
      <c r="BR70" s="747" t="str">
        <f t="shared" si="17"/>
        <v>venIL</v>
      </c>
      <c r="BS70" s="747" t="str">
        <f t="shared" si="17"/>
        <v>subIL</v>
      </c>
      <c r="BT70" s="747" t="str">
        <f t="shared" si="17"/>
        <v>devIL</v>
      </c>
      <c r="BU70" s="747" t="str">
        <f t="shared" si="17"/>
        <v>quaIL</v>
      </c>
      <c r="BV70" s="747" t="str">
        <f t="shared" si="17"/>
        <v>prdIL</v>
      </c>
      <c r="BW70" s="747" t="str">
        <f t="shared" si="17"/>
        <v>Product 12</v>
      </c>
      <c r="BX70" s="747" t="str">
        <f t="shared" si="17"/>
        <v>Product 13</v>
      </c>
      <c r="BY70" s="747" t="str">
        <f t="shared" si="17"/>
        <v>Product 14</v>
      </c>
      <c r="BZ70" s="747" t="str">
        <f t="shared" si="17"/>
        <v>Product 15</v>
      </c>
      <c r="CA70" s="748" t="str">
        <f t="shared" si="17"/>
        <v>Product 16</v>
      </c>
    </row>
    <row r="71" spans="1:79" s="121" customFormat="1" ht="19.899999999999999" customHeight="1" x14ac:dyDescent="0.25">
      <c r="A71" s="9" t="s">
        <v>1421</v>
      </c>
      <c r="B71" s="7" t="s">
        <v>1422</v>
      </c>
      <c r="C71" s="2" t="s">
        <v>1423</v>
      </c>
      <c r="D71" s="4" t="s">
        <v>1193</v>
      </c>
      <c r="E71" s="18"/>
      <c r="F71" s="19"/>
      <c r="G71" s="19"/>
      <c r="H71" s="4"/>
      <c r="I71" s="15"/>
      <c r="J71" s="44" t="s">
        <v>86</v>
      </c>
      <c r="K71" s="1434"/>
      <c r="L71" s="1435"/>
      <c r="M71" s="1436"/>
      <c r="N71" s="258"/>
      <c r="O71" s="259"/>
      <c r="P71" s="259"/>
      <c r="Q71" s="259"/>
      <c r="R71" s="259"/>
      <c r="S71" s="259"/>
      <c r="T71" s="260"/>
      <c r="U71" s="46"/>
      <c r="V71" s="1437" t="s">
        <v>86</v>
      </c>
      <c r="W71" s="1438"/>
      <c r="X71" s="73"/>
      <c r="Y71" s="73"/>
      <c r="Z71" s="261"/>
      <c r="AA71" s="68"/>
      <c r="AB71" s="57"/>
      <c r="AC71" s="58" t="s">
        <v>1376</v>
      </c>
      <c r="AD71" s="56"/>
      <c r="AE71" s="65"/>
      <c r="AF71" s="764">
        <v>-1</v>
      </c>
      <c r="AG71" s="765">
        <v>-1</v>
      </c>
      <c r="AH71" s="765">
        <v>-1</v>
      </c>
      <c r="AI71" s="765">
        <v>-1</v>
      </c>
      <c r="AJ71" s="765">
        <v>-1</v>
      </c>
      <c r="AK71" s="765">
        <v>-1</v>
      </c>
      <c r="AL71" s="765">
        <v>-1</v>
      </c>
      <c r="AM71" s="765">
        <v>-1</v>
      </c>
      <c r="AN71" s="765">
        <v>-1</v>
      </c>
      <c r="AO71" s="765">
        <v>-1</v>
      </c>
      <c r="AP71" s="765">
        <v>-1</v>
      </c>
      <c r="AQ71" s="765">
        <v>0</v>
      </c>
      <c r="AR71" s="765">
        <v>0</v>
      </c>
      <c r="AS71" s="765">
        <v>0</v>
      </c>
      <c r="AT71" s="765">
        <v>0</v>
      </c>
      <c r="AU71" s="766">
        <v>0</v>
      </c>
      <c r="AV71" s="752" t="str">
        <f>IF(AF71,IFERROR(LEFT($V71,SEARCH(" (",$V71)-1),$V71),"")</f>
        <v>tbd</v>
      </c>
      <c r="AW71" s="753" t="str">
        <f t="shared" ref="AW71:BK86" si="18">IF(AG71,IFERROR(LEFT($V71,SEARCH(" (",$V71)-1),$V71),"")</f>
        <v>tbd</v>
      </c>
      <c r="AX71" s="753" t="str">
        <f t="shared" si="18"/>
        <v>tbd</v>
      </c>
      <c r="AY71" s="753" t="str">
        <f t="shared" si="18"/>
        <v>tbd</v>
      </c>
      <c r="AZ71" s="753" t="str">
        <f t="shared" si="18"/>
        <v>tbd</v>
      </c>
      <c r="BA71" s="753" t="str">
        <f t="shared" si="18"/>
        <v>tbd</v>
      </c>
      <c r="BB71" s="753" t="str">
        <f t="shared" si="18"/>
        <v>tbd</v>
      </c>
      <c r="BC71" s="753" t="str">
        <f t="shared" si="18"/>
        <v>tbd</v>
      </c>
      <c r="BD71" s="753" t="str">
        <f t="shared" si="18"/>
        <v>tbd</v>
      </c>
      <c r="BE71" s="753" t="str">
        <f t="shared" si="18"/>
        <v>tbd</v>
      </c>
      <c r="BF71" s="753" t="str">
        <f t="shared" si="18"/>
        <v>tbd</v>
      </c>
      <c r="BG71" s="753" t="str">
        <f t="shared" si="18"/>
        <v/>
      </c>
      <c r="BH71" s="753" t="str">
        <f t="shared" si="18"/>
        <v/>
      </c>
      <c r="BI71" s="753" t="str">
        <f t="shared" si="18"/>
        <v/>
      </c>
      <c r="BJ71" s="753" t="str">
        <f t="shared" si="18"/>
        <v/>
      </c>
      <c r="BK71" s="754" t="str">
        <f t="shared" si="18"/>
        <v/>
      </c>
      <c r="BL71" s="752">
        <f>IF(AF71,IFERROR(LEFT($W71,SEARCH(" (",$W71)-1),$W71),"")</f>
        <v>0</v>
      </c>
      <c r="BM71" s="757">
        <f t="shared" ref="BM71:CA86" si="19">IF(AG71,IFERROR(LEFT($W71,SEARCH(" (",$W71)-1),$W71),"")</f>
        <v>0</v>
      </c>
      <c r="BN71" s="757">
        <f t="shared" si="19"/>
        <v>0</v>
      </c>
      <c r="BO71" s="757">
        <f t="shared" si="19"/>
        <v>0</v>
      </c>
      <c r="BP71" s="757">
        <f t="shared" si="19"/>
        <v>0</v>
      </c>
      <c r="BQ71" s="757">
        <f t="shared" si="19"/>
        <v>0</v>
      </c>
      <c r="BR71" s="757">
        <f t="shared" si="19"/>
        <v>0</v>
      </c>
      <c r="BS71" s="757">
        <f t="shared" si="19"/>
        <v>0</v>
      </c>
      <c r="BT71" s="757">
        <f t="shared" si="19"/>
        <v>0</v>
      </c>
      <c r="BU71" s="757">
        <f t="shared" si="19"/>
        <v>0</v>
      </c>
      <c r="BV71" s="757">
        <f t="shared" si="19"/>
        <v>0</v>
      </c>
      <c r="BW71" s="757" t="str">
        <f t="shared" si="19"/>
        <v/>
      </c>
      <c r="BX71" s="757" t="str">
        <f t="shared" si="19"/>
        <v/>
      </c>
      <c r="BY71" s="757" t="str">
        <f t="shared" si="19"/>
        <v/>
      </c>
      <c r="BZ71" s="757" t="str">
        <f t="shared" si="19"/>
        <v/>
      </c>
      <c r="CA71" s="758" t="str">
        <f t="shared" si="19"/>
        <v/>
      </c>
    </row>
    <row r="72" spans="1:79" s="121" customFormat="1" ht="19.899999999999999" customHeight="1" x14ac:dyDescent="0.25">
      <c r="A72" s="9" t="s">
        <v>1424</v>
      </c>
      <c r="B72" s="7" t="s">
        <v>1425</v>
      </c>
      <c r="C72" s="2" t="s">
        <v>1426</v>
      </c>
      <c r="D72" s="4" t="s">
        <v>1174</v>
      </c>
      <c r="E72" s="18"/>
      <c r="F72" s="19"/>
      <c r="G72" s="19"/>
      <c r="H72" s="4"/>
      <c r="I72" s="15"/>
      <c r="J72" s="47" t="s">
        <v>86</v>
      </c>
      <c r="K72" s="1387"/>
      <c r="L72" s="1388"/>
      <c r="M72" s="1389"/>
      <c r="N72" s="40"/>
      <c r="O72" s="41"/>
      <c r="P72" s="41"/>
      <c r="Q72" s="41"/>
      <c r="R72" s="41"/>
      <c r="S72" s="41"/>
      <c r="T72" s="42"/>
      <c r="U72" s="49"/>
      <c r="V72" s="1393" t="s">
        <v>86</v>
      </c>
      <c r="W72" s="1394"/>
      <c r="X72" s="56"/>
      <c r="Y72" s="56"/>
      <c r="Z72" s="57"/>
      <c r="AA72" s="68"/>
      <c r="AB72" s="57"/>
      <c r="AC72" s="58" t="s">
        <v>1376</v>
      </c>
      <c r="AD72" s="56"/>
      <c r="AE72" s="65"/>
      <c r="AF72" s="488">
        <v>-1</v>
      </c>
      <c r="AG72" s="487">
        <v>-1</v>
      </c>
      <c r="AH72" s="487">
        <v>-1</v>
      </c>
      <c r="AI72" s="487">
        <v>-1</v>
      </c>
      <c r="AJ72" s="487">
        <v>-1</v>
      </c>
      <c r="AK72" s="487">
        <v>-1</v>
      </c>
      <c r="AL72" s="487">
        <v>-1</v>
      </c>
      <c r="AM72" s="487">
        <v>-1</v>
      </c>
      <c r="AN72" s="487">
        <v>-1</v>
      </c>
      <c r="AO72" s="487">
        <v>-1</v>
      </c>
      <c r="AP72" s="487">
        <v>-1</v>
      </c>
      <c r="AQ72" s="487">
        <v>0</v>
      </c>
      <c r="AR72" s="487">
        <v>0</v>
      </c>
      <c r="AS72" s="487">
        <v>0</v>
      </c>
      <c r="AT72" s="487">
        <v>0</v>
      </c>
      <c r="AU72" s="493">
        <v>0</v>
      </c>
      <c r="AV72" s="488" t="str">
        <f t="shared" ref="AV72:BK101" si="20">IF(AF72,IFERROR(LEFT($V72,SEARCH(" (",$V72)-1),$V72),"")</f>
        <v>tbd</v>
      </c>
      <c r="AW72" s="487" t="str">
        <f t="shared" si="18"/>
        <v>tbd</v>
      </c>
      <c r="AX72" s="487" t="str">
        <f t="shared" si="18"/>
        <v>tbd</v>
      </c>
      <c r="AY72" s="487" t="str">
        <f t="shared" si="18"/>
        <v>tbd</v>
      </c>
      <c r="AZ72" s="487" t="str">
        <f t="shared" si="18"/>
        <v>tbd</v>
      </c>
      <c r="BA72" s="487" t="str">
        <f t="shared" si="18"/>
        <v>tbd</v>
      </c>
      <c r="BB72" s="487" t="str">
        <f t="shared" si="18"/>
        <v>tbd</v>
      </c>
      <c r="BC72" s="487" t="str">
        <f t="shared" si="18"/>
        <v>tbd</v>
      </c>
      <c r="BD72" s="487" t="str">
        <f t="shared" si="18"/>
        <v>tbd</v>
      </c>
      <c r="BE72" s="487" t="str">
        <f t="shared" si="18"/>
        <v>tbd</v>
      </c>
      <c r="BF72" s="487" t="str">
        <f t="shared" si="18"/>
        <v>tbd</v>
      </c>
      <c r="BG72" s="487" t="str">
        <f t="shared" si="18"/>
        <v/>
      </c>
      <c r="BH72" s="487" t="str">
        <f t="shared" si="18"/>
        <v/>
      </c>
      <c r="BI72" s="487" t="str">
        <f t="shared" si="18"/>
        <v/>
      </c>
      <c r="BJ72" s="487" t="str">
        <f t="shared" si="18"/>
        <v/>
      </c>
      <c r="BK72" s="489" t="str">
        <f t="shared" si="18"/>
        <v/>
      </c>
      <c r="BL72" s="488">
        <f t="shared" ref="BL72:CA101" si="21">IF(AF72,IFERROR(LEFT($W72,SEARCH(" (",$W72)-1),$W72),"")</f>
        <v>0</v>
      </c>
      <c r="BM72" s="495">
        <f t="shared" si="19"/>
        <v>0</v>
      </c>
      <c r="BN72" s="495">
        <f t="shared" si="19"/>
        <v>0</v>
      </c>
      <c r="BO72" s="495">
        <f t="shared" si="19"/>
        <v>0</v>
      </c>
      <c r="BP72" s="495">
        <f t="shared" si="19"/>
        <v>0</v>
      </c>
      <c r="BQ72" s="495">
        <f t="shared" si="19"/>
        <v>0</v>
      </c>
      <c r="BR72" s="495">
        <f t="shared" si="19"/>
        <v>0</v>
      </c>
      <c r="BS72" s="495">
        <f t="shared" si="19"/>
        <v>0</v>
      </c>
      <c r="BT72" s="495">
        <f t="shared" si="19"/>
        <v>0</v>
      </c>
      <c r="BU72" s="495">
        <f t="shared" si="19"/>
        <v>0</v>
      </c>
      <c r="BV72" s="495">
        <f t="shared" si="19"/>
        <v>0</v>
      </c>
      <c r="BW72" s="495" t="str">
        <f t="shared" si="19"/>
        <v/>
      </c>
      <c r="BX72" s="495" t="str">
        <f t="shared" si="19"/>
        <v/>
      </c>
      <c r="BY72" s="495" t="str">
        <f t="shared" si="19"/>
        <v/>
      </c>
      <c r="BZ72" s="495" t="str">
        <f t="shared" si="19"/>
        <v/>
      </c>
      <c r="CA72" s="759" t="str">
        <f t="shared" si="19"/>
        <v/>
      </c>
    </row>
    <row r="73" spans="1:79" s="121" customFormat="1" ht="19.899999999999999" customHeight="1" x14ac:dyDescent="0.25">
      <c r="A73" s="9" t="s">
        <v>1428</v>
      </c>
      <c r="B73" s="7" t="s">
        <v>1429</v>
      </c>
      <c r="C73" s="2" t="s">
        <v>1430</v>
      </c>
      <c r="D73" s="4" t="s">
        <v>1193</v>
      </c>
      <c r="E73" s="18"/>
      <c r="F73" s="19"/>
      <c r="G73" s="19"/>
      <c r="H73" s="4"/>
      <c r="I73" s="15" t="s">
        <v>1427</v>
      </c>
      <c r="J73" s="47" t="s">
        <v>86</v>
      </c>
      <c r="K73" s="1387"/>
      <c r="L73" s="1388"/>
      <c r="M73" s="1389"/>
      <c r="N73" s="40"/>
      <c r="O73" s="41"/>
      <c r="P73" s="41"/>
      <c r="Q73" s="41"/>
      <c r="R73" s="41"/>
      <c r="S73" s="41"/>
      <c r="T73" s="42"/>
      <c r="U73" s="49"/>
      <c r="V73" s="1393" t="s">
        <v>86</v>
      </c>
      <c r="W73" s="1394"/>
      <c r="X73" s="56"/>
      <c r="Y73" s="56"/>
      <c r="Z73" s="57"/>
      <c r="AA73" s="68"/>
      <c r="AB73" s="57"/>
      <c r="AC73" s="58" t="s">
        <v>1376</v>
      </c>
      <c r="AD73" s="56"/>
      <c r="AE73" s="65"/>
      <c r="AF73" s="488">
        <v>-1</v>
      </c>
      <c r="AG73" s="487">
        <v>-1</v>
      </c>
      <c r="AH73" s="487">
        <v>-1</v>
      </c>
      <c r="AI73" s="487">
        <v>-1</v>
      </c>
      <c r="AJ73" s="487">
        <v>-1</v>
      </c>
      <c r="AK73" s="487">
        <v>-1</v>
      </c>
      <c r="AL73" s="487">
        <v>-1</v>
      </c>
      <c r="AM73" s="487">
        <v>-1</v>
      </c>
      <c r="AN73" s="487">
        <v>-1</v>
      </c>
      <c r="AO73" s="487">
        <v>-1</v>
      </c>
      <c r="AP73" s="487">
        <v>-1</v>
      </c>
      <c r="AQ73" s="487">
        <v>0</v>
      </c>
      <c r="AR73" s="487">
        <v>0</v>
      </c>
      <c r="AS73" s="487">
        <v>0</v>
      </c>
      <c r="AT73" s="487">
        <v>0</v>
      </c>
      <c r="AU73" s="493">
        <v>0</v>
      </c>
      <c r="AV73" s="488" t="str">
        <f t="shared" si="20"/>
        <v>tbd</v>
      </c>
      <c r="AW73" s="487" t="str">
        <f t="shared" si="18"/>
        <v>tbd</v>
      </c>
      <c r="AX73" s="487" t="str">
        <f t="shared" si="18"/>
        <v>tbd</v>
      </c>
      <c r="AY73" s="487" t="str">
        <f t="shared" si="18"/>
        <v>tbd</v>
      </c>
      <c r="AZ73" s="487" t="str">
        <f t="shared" si="18"/>
        <v>tbd</v>
      </c>
      <c r="BA73" s="487" t="str">
        <f t="shared" si="18"/>
        <v>tbd</v>
      </c>
      <c r="BB73" s="487" t="str">
        <f t="shared" si="18"/>
        <v>tbd</v>
      </c>
      <c r="BC73" s="487" t="str">
        <f t="shared" si="18"/>
        <v>tbd</v>
      </c>
      <c r="BD73" s="487" t="str">
        <f t="shared" si="18"/>
        <v>tbd</v>
      </c>
      <c r="BE73" s="487" t="str">
        <f t="shared" si="18"/>
        <v>tbd</v>
      </c>
      <c r="BF73" s="487" t="str">
        <f t="shared" si="18"/>
        <v>tbd</v>
      </c>
      <c r="BG73" s="487" t="str">
        <f t="shared" si="18"/>
        <v/>
      </c>
      <c r="BH73" s="487" t="str">
        <f t="shared" si="18"/>
        <v/>
      </c>
      <c r="BI73" s="487" t="str">
        <f t="shared" si="18"/>
        <v/>
      </c>
      <c r="BJ73" s="487" t="str">
        <f t="shared" si="18"/>
        <v/>
      </c>
      <c r="BK73" s="489" t="str">
        <f t="shared" si="18"/>
        <v/>
      </c>
      <c r="BL73" s="488">
        <f t="shared" si="21"/>
        <v>0</v>
      </c>
      <c r="BM73" s="495">
        <f t="shared" si="19"/>
        <v>0</v>
      </c>
      <c r="BN73" s="495">
        <f t="shared" si="19"/>
        <v>0</v>
      </c>
      <c r="BO73" s="495">
        <f t="shared" si="19"/>
        <v>0</v>
      </c>
      <c r="BP73" s="495">
        <f t="shared" si="19"/>
        <v>0</v>
      </c>
      <c r="BQ73" s="495">
        <f t="shared" si="19"/>
        <v>0</v>
      </c>
      <c r="BR73" s="495">
        <f t="shared" si="19"/>
        <v>0</v>
      </c>
      <c r="BS73" s="495">
        <f t="shared" si="19"/>
        <v>0</v>
      </c>
      <c r="BT73" s="495">
        <f t="shared" si="19"/>
        <v>0</v>
      </c>
      <c r="BU73" s="495">
        <f t="shared" si="19"/>
        <v>0</v>
      </c>
      <c r="BV73" s="495">
        <f t="shared" si="19"/>
        <v>0</v>
      </c>
      <c r="BW73" s="495" t="str">
        <f t="shared" si="19"/>
        <v/>
      </c>
      <c r="BX73" s="495" t="str">
        <f t="shared" si="19"/>
        <v/>
      </c>
      <c r="BY73" s="495" t="str">
        <f t="shared" si="19"/>
        <v/>
      </c>
      <c r="BZ73" s="495" t="str">
        <f t="shared" si="19"/>
        <v/>
      </c>
      <c r="CA73" s="759" t="str">
        <f t="shared" si="19"/>
        <v/>
      </c>
    </row>
    <row r="74" spans="1:79" s="121" customFormat="1" ht="19.899999999999999" customHeight="1" x14ac:dyDescent="0.25">
      <c r="A74" s="9" t="s">
        <v>1431</v>
      </c>
      <c r="B74" s="7" t="s">
        <v>1432</v>
      </c>
      <c r="C74" s="2" t="s">
        <v>1433</v>
      </c>
      <c r="D74" s="4" t="s">
        <v>1193</v>
      </c>
      <c r="E74" s="18"/>
      <c r="F74" s="19"/>
      <c r="G74" s="19"/>
      <c r="H74" s="4"/>
      <c r="I74" s="15" t="s">
        <v>1427</v>
      </c>
      <c r="J74" s="47" t="s">
        <v>86</v>
      </c>
      <c r="K74" s="1387"/>
      <c r="L74" s="1388"/>
      <c r="M74" s="1389"/>
      <c r="N74" s="40"/>
      <c r="O74" s="41"/>
      <c r="P74" s="41"/>
      <c r="Q74" s="41"/>
      <c r="R74" s="41"/>
      <c r="S74" s="41"/>
      <c r="T74" s="42"/>
      <c r="U74" s="49"/>
      <c r="V74" s="1393" t="s">
        <v>86</v>
      </c>
      <c r="W74" s="1394"/>
      <c r="X74" s="56"/>
      <c r="Y74" s="56"/>
      <c r="Z74" s="57"/>
      <c r="AA74" s="68"/>
      <c r="AB74" s="57"/>
      <c r="AC74" s="58" t="s">
        <v>1376</v>
      </c>
      <c r="AD74" s="56"/>
      <c r="AE74" s="65"/>
      <c r="AF74" s="488">
        <v>-1</v>
      </c>
      <c r="AG74" s="487">
        <v>-1</v>
      </c>
      <c r="AH74" s="487">
        <v>-1</v>
      </c>
      <c r="AI74" s="487">
        <v>-1</v>
      </c>
      <c r="AJ74" s="487">
        <v>-1</v>
      </c>
      <c r="AK74" s="487">
        <v>-1</v>
      </c>
      <c r="AL74" s="487">
        <v>-1</v>
      </c>
      <c r="AM74" s="487">
        <v>-1</v>
      </c>
      <c r="AN74" s="487">
        <v>-1</v>
      </c>
      <c r="AO74" s="487">
        <v>-1</v>
      </c>
      <c r="AP74" s="487">
        <v>-1</v>
      </c>
      <c r="AQ74" s="487">
        <v>0</v>
      </c>
      <c r="AR74" s="487">
        <v>0</v>
      </c>
      <c r="AS74" s="487">
        <v>0</v>
      </c>
      <c r="AT74" s="487">
        <v>0</v>
      </c>
      <c r="AU74" s="493">
        <v>0</v>
      </c>
      <c r="AV74" s="488" t="str">
        <f t="shared" si="20"/>
        <v>tbd</v>
      </c>
      <c r="AW74" s="487" t="str">
        <f t="shared" si="18"/>
        <v>tbd</v>
      </c>
      <c r="AX74" s="487" t="str">
        <f t="shared" si="18"/>
        <v>tbd</v>
      </c>
      <c r="AY74" s="487" t="str">
        <f t="shared" si="18"/>
        <v>tbd</v>
      </c>
      <c r="AZ74" s="487" t="str">
        <f t="shared" si="18"/>
        <v>tbd</v>
      </c>
      <c r="BA74" s="487" t="str">
        <f t="shared" si="18"/>
        <v>tbd</v>
      </c>
      <c r="BB74" s="487" t="str">
        <f t="shared" si="18"/>
        <v>tbd</v>
      </c>
      <c r="BC74" s="487" t="str">
        <f t="shared" si="18"/>
        <v>tbd</v>
      </c>
      <c r="BD74" s="487" t="str">
        <f t="shared" si="18"/>
        <v>tbd</v>
      </c>
      <c r="BE74" s="487" t="str">
        <f t="shared" si="18"/>
        <v>tbd</v>
      </c>
      <c r="BF74" s="487" t="str">
        <f t="shared" si="18"/>
        <v>tbd</v>
      </c>
      <c r="BG74" s="487" t="str">
        <f t="shared" si="18"/>
        <v/>
      </c>
      <c r="BH74" s="487" t="str">
        <f t="shared" si="18"/>
        <v/>
      </c>
      <c r="BI74" s="487" t="str">
        <f t="shared" si="18"/>
        <v/>
      </c>
      <c r="BJ74" s="487" t="str">
        <f t="shared" si="18"/>
        <v/>
      </c>
      <c r="BK74" s="489" t="str">
        <f t="shared" si="18"/>
        <v/>
      </c>
      <c r="BL74" s="488">
        <f t="shared" si="21"/>
        <v>0</v>
      </c>
      <c r="BM74" s="495">
        <f t="shared" si="19"/>
        <v>0</v>
      </c>
      <c r="BN74" s="495">
        <f t="shared" si="19"/>
        <v>0</v>
      </c>
      <c r="BO74" s="495">
        <f t="shared" si="19"/>
        <v>0</v>
      </c>
      <c r="BP74" s="495">
        <f t="shared" si="19"/>
        <v>0</v>
      </c>
      <c r="BQ74" s="495">
        <f t="shared" si="19"/>
        <v>0</v>
      </c>
      <c r="BR74" s="495">
        <f t="shared" si="19"/>
        <v>0</v>
      </c>
      <c r="BS74" s="495">
        <f t="shared" si="19"/>
        <v>0</v>
      </c>
      <c r="BT74" s="495">
        <f t="shared" si="19"/>
        <v>0</v>
      </c>
      <c r="BU74" s="495">
        <f t="shared" si="19"/>
        <v>0</v>
      </c>
      <c r="BV74" s="495">
        <f t="shared" si="19"/>
        <v>0</v>
      </c>
      <c r="BW74" s="495" t="str">
        <f t="shared" si="19"/>
        <v/>
      </c>
      <c r="BX74" s="495" t="str">
        <f t="shared" si="19"/>
        <v/>
      </c>
      <c r="BY74" s="495" t="str">
        <f t="shared" si="19"/>
        <v/>
      </c>
      <c r="BZ74" s="495" t="str">
        <f t="shared" si="19"/>
        <v/>
      </c>
      <c r="CA74" s="759" t="str">
        <f t="shared" si="19"/>
        <v/>
      </c>
    </row>
    <row r="75" spans="1:79" s="121" customFormat="1" ht="19.899999999999999" customHeight="1" x14ac:dyDescent="0.25">
      <c r="A75" s="9" t="s">
        <v>1434</v>
      </c>
      <c r="B75" s="7" t="s">
        <v>1435</v>
      </c>
      <c r="C75" s="2" t="s">
        <v>1436</v>
      </c>
      <c r="D75" s="4" t="s">
        <v>1193</v>
      </c>
      <c r="E75" s="18"/>
      <c r="F75" s="19"/>
      <c r="G75" s="19"/>
      <c r="H75" s="4"/>
      <c r="I75" s="15" t="s">
        <v>1427</v>
      </c>
      <c r="J75" s="47" t="s">
        <v>86</v>
      </c>
      <c r="K75" s="1387"/>
      <c r="L75" s="1388"/>
      <c r="M75" s="1389"/>
      <c r="N75" s="40"/>
      <c r="O75" s="41"/>
      <c r="P75" s="41"/>
      <c r="Q75" s="41"/>
      <c r="R75" s="41"/>
      <c r="S75" s="41"/>
      <c r="T75" s="42"/>
      <c r="U75" s="49"/>
      <c r="V75" s="1393" t="s">
        <v>86</v>
      </c>
      <c r="W75" s="1394"/>
      <c r="X75" s="56"/>
      <c r="Y75" s="56"/>
      <c r="Z75" s="57"/>
      <c r="AA75" s="68"/>
      <c r="AB75" s="57"/>
      <c r="AC75" s="58" t="s">
        <v>1376</v>
      </c>
      <c r="AD75" s="56"/>
      <c r="AE75" s="65"/>
      <c r="AF75" s="488">
        <v>-1</v>
      </c>
      <c r="AG75" s="487">
        <v>-1</v>
      </c>
      <c r="AH75" s="487">
        <v>-1</v>
      </c>
      <c r="AI75" s="487">
        <v>-1</v>
      </c>
      <c r="AJ75" s="487">
        <v>-1</v>
      </c>
      <c r="AK75" s="487">
        <v>-1</v>
      </c>
      <c r="AL75" s="487">
        <v>-1</v>
      </c>
      <c r="AM75" s="487">
        <v>-1</v>
      </c>
      <c r="AN75" s="487">
        <v>-1</v>
      </c>
      <c r="AO75" s="487">
        <v>-1</v>
      </c>
      <c r="AP75" s="487">
        <v>-1</v>
      </c>
      <c r="AQ75" s="487">
        <v>0</v>
      </c>
      <c r="AR75" s="487">
        <v>0</v>
      </c>
      <c r="AS75" s="487">
        <v>0</v>
      </c>
      <c r="AT75" s="487">
        <v>0</v>
      </c>
      <c r="AU75" s="493">
        <v>0</v>
      </c>
      <c r="AV75" s="488" t="str">
        <f t="shared" si="20"/>
        <v>tbd</v>
      </c>
      <c r="AW75" s="487" t="str">
        <f t="shared" si="18"/>
        <v>tbd</v>
      </c>
      <c r="AX75" s="487" t="str">
        <f t="shared" si="18"/>
        <v>tbd</v>
      </c>
      <c r="AY75" s="487" t="str">
        <f t="shared" si="18"/>
        <v>tbd</v>
      </c>
      <c r="AZ75" s="487" t="str">
        <f t="shared" si="18"/>
        <v>tbd</v>
      </c>
      <c r="BA75" s="487" t="str">
        <f t="shared" si="18"/>
        <v>tbd</v>
      </c>
      <c r="BB75" s="487" t="str">
        <f t="shared" si="18"/>
        <v>tbd</v>
      </c>
      <c r="BC75" s="487" t="str">
        <f t="shared" si="18"/>
        <v>tbd</v>
      </c>
      <c r="BD75" s="487" t="str">
        <f t="shared" si="18"/>
        <v>tbd</v>
      </c>
      <c r="BE75" s="487" t="str">
        <f t="shared" si="18"/>
        <v>tbd</v>
      </c>
      <c r="BF75" s="487" t="str">
        <f t="shared" si="18"/>
        <v>tbd</v>
      </c>
      <c r="BG75" s="487" t="str">
        <f t="shared" si="18"/>
        <v/>
      </c>
      <c r="BH75" s="487" t="str">
        <f t="shared" si="18"/>
        <v/>
      </c>
      <c r="BI75" s="487" t="str">
        <f t="shared" si="18"/>
        <v/>
      </c>
      <c r="BJ75" s="487" t="str">
        <f t="shared" si="18"/>
        <v/>
      </c>
      <c r="BK75" s="489" t="str">
        <f t="shared" si="18"/>
        <v/>
      </c>
      <c r="BL75" s="488">
        <f t="shared" si="21"/>
        <v>0</v>
      </c>
      <c r="BM75" s="495">
        <f t="shared" si="19"/>
        <v>0</v>
      </c>
      <c r="BN75" s="495">
        <f t="shared" si="19"/>
        <v>0</v>
      </c>
      <c r="BO75" s="495">
        <f t="shared" si="19"/>
        <v>0</v>
      </c>
      <c r="BP75" s="495">
        <f t="shared" si="19"/>
        <v>0</v>
      </c>
      <c r="BQ75" s="495">
        <f t="shared" si="19"/>
        <v>0</v>
      </c>
      <c r="BR75" s="495">
        <f t="shared" si="19"/>
        <v>0</v>
      </c>
      <c r="BS75" s="495">
        <f t="shared" si="19"/>
        <v>0</v>
      </c>
      <c r="BT75" s="495">
        <f t="shared" si="19"/>
        <v>0</v>
      </c>
      <c r="BU75" s="495">
        <f t="shared" si="19"/>
        <v>0</v>
      </c>
      <c r="BV75" s="495">
        <f t="shared" si="19"/>
        <v>0</v>
      </c>
      <c r="BW75" s="495" t="str">
        <f t="shared" si="19"/>
        <v/>
      </c>
      <c r="BX75" s="495" t="str">
        <f t="shared" si="19"/>
        <v/>
      </c>
      <c r="BY75" s="495" t="str">
        <f t="shared" si="19"/>
        <v/>
      </c>
      <c r="BZ75" s="495" t="str">
        <f t="shared" si="19"/>
        <v/>
      </c>
      <c r="CA75" s="759" t="str">
        <f t="shared" si="19"/>
        <v/>
      </c>
    </row>
    <row r="76" spans="1:79" s="121" customFormat="1" ht="19.899999999999999" customHeight="1" x14ac:dyDescent="0.25">
      <c r="A76" s="9" t="s">
        <v>1437</v>
      </c>
      <c r="B76" s="7" t="s">
        <v>1438</v>
      </c>
      <c r="C76" s="2" t="s">
        <v>1439</v>
      </c>
      <c r="D76" s="4" t="s">
        <v>1193</v>
      </c>
      <c r="E76" s="18"/>
      <c r="F76" s="19"/>
      <c r="G76" s="19"/>
      <c r="H76" s="4"/>
      <c r="I76" s="15"/>
      <c r="J76" s="47" t="s">
        <v>86</v>
      </c>
      <c r="K76" s="1387"/>
      <c r="L76" s="1388"/>
      <c r="M76" s="1389"/>
      <c r="N76" s="40"/>
      <c r="O76" s="41"/>
      <c r="P76" s="41"/>
      <c r="Q76" s="41"/>
      <c r="R76" s="41"/>
      <c r="S76" s="41"/>
      <c r="T76" s="42"/>
      <c r="U76" s="49"/>
      <c r="V76" s="1393" t="s">
        <v>86</v>
      </c>
      <c r="W76" s="1394"/>
      <c r="X76" s="56"/>
      <c r="Y76" s="56"/>
      <c r="Z76" s="57"/>
      <c r="AA76" s="68"/>
      <c r="AB76" s="57"/>
      <c r="AC76" s="58" t="s">
        <v>1376</v>
      </c>
      <c r="AD76" s="56"/>
      <c r="AE76" s="65"/>
      <c r="AF76" s="488">
        <v>-1</v>
      </c>
      <c r="AG76" s="487">
        <v>-1</v>
      </c>
      <c r="AH76" s="487">
        <v>-1</v>
      </c>
      <c r="AI76" s="487">
        <v>-1</v>
      </c>
      <c r="AJ76" s="487">
        <v>-1</v>
      </c>
      <c r="AK76" s="487">
        <v>-1</v>
      </c>
      <c r="AL76" s="487">
        <v>-1</v>
      </c>
      <c r="AM76" s="487">
        <v>-1</v>
      </c>
      <c r="AN76" s="487">
        <v>-1</v>
      </c>
      <c r="AO76" s="487">
        <v>-1</v>
      </c>
      <c r="AP76" s="487">
        <v>-1</v>
      </c>
      <c r="AQ76" s="487">
        <v>0</v>
      </c>
      <c r="AR76" s="487">
        <v>0</v>
      </c>
      <c r="AS76" s="487">
        <v>0</v>
      </c>
      <c r="AT76" s="487">
        <v>0</v>
      </c>
      <c r="AU76" s="493">
        <v>0</v>
      </c>
      <c r="AV76" s="488" t="str">
        <f t="shared" si="20"/>
        <v>tbd</v>
      </c>
      <c r="AW76" s="487" t="str">
        <f t="shared" si="18"/>
        <v>tbd</v>
      </c>
      <c r="AX76" s="487" t="str">
        <f t="shared" si="18"/>
        <v>tbd</v>
      </c>
      <c r="AY76" s="487" t="str">
        <f t="shared" si="18"/>
        <v>tbd</v>
      </c>
      <c r="AZ76" s="487" t="str">
        <f t="shared" si="18"/>
        <v>tbd</v>
      </c>
      <c r="BA76" s="487" t="str">
        <f t="shared" si="18"/>
        <v>tbd</v>
      </c>
      <c r="BB76" s="487" t="str">
        <f t="shared" si="18"/>
        <v>tbd</v>
      </c>
      <c r="BC76" s="487" t="str">
        <f t="shared" si="18"/>
        <v>tbd</v>
      </c>
      <c r="BD76" s="487" t="str">
        <f t="shared" si="18"/>
        <v>tbd</v>
      </c>
      <c r="BE76" s="487" t="str">
        <f t="shared" si="18"/>
        <v>tbd</v>
      </c>
      <c r="BF76" s="487" t="str">
        <f t="shared" si="18"/>
        <v>tbd</v>
      </c>
      <c r="BG76" s="487" t="str">
        <f t="shared" si="18"/>
        <v/>
      </c>
      <c r="BH76" s="487" t="str">
        <f t="shared" si="18"/>
        <v/>
      </c>
      <c r="BI76" s="487" t="str">
        <f t="shared" si="18"/>
        <v/>
      </c>
      <c r="BJ76" s="487" t="str">
        <f t="shared" si="18"/>
        <v/>
      </c>
      <c r="BK76" s="489" t="str">
        <f t="shared" si="18"/>
        <v/>
      </c>
      <c r="BL76" s="488">
        <f t="shared" si="21"/>
        <v>0</v>
      </c>
      <c r="BM76" s="495">
        <f t="shared" si="19"/>
        <v>0</v>
      </c>
      <c r="BN76" s="495">
        <f t="shared" si="19"/>
        <v>0</v>
      </c>
      <c r="BO76" s="495">
        <f t="shared" si="19"/>
        <v>0</v>
      </c>
      <c r="BP76" s="495">
        <f t="shared" si="19"/>
        <v>0</v>
      </c>
      <c r="BQ76" s="495">
        <f t="shared" si="19"/>
        <v>0</v>
      </c>
      <c r="BR76" s="495">
        <f t="shared" si="19"/>
        <v>0</v>
      </c>
      <c r="BS76" s="495">
        <f t="shared" si="19"/>
        <v>0</v>
      </c>
      <c r="BT76" s="495">
        <f t="shared" si="19"/>
        <v>0</v>
      </c>
      <c r="BU76" s="495">
        <f t="shared" si="19"/>
        <v>0</v>
      </c>
      <c r="BV76" s="495">
        <f t="shared" si="19"/>
        <v>0</v>
      </c>
      <c r="BW76" s="495" t="str">
        <f t="shared" si="19"/>
        <v/>
      </c>
      <c r="BX76" s="495" t="str">
        <f t="shared" si="19"/>
        <v/>
      </c>
      <c r="BY76" s="495" t="str">
        <f t="shared" si="19"/>
        <v/>
      </c>
      <c r="BZ76" s="495" t="str">
        <f t="shared" si="19"/>
        <v/>
      </c>
      <c r="CA76" s="759" t="str">
        <f t="shared" si="19"/>
        <v/>
      </c>
    </row>
    <row r="77" spans="1:79" s="121" customFormat="1" ht="19.899999999999999" customHeight="1" x14ac:dyDescent="0.25">
      <c r="A77" s="9" t="s">
        <v>1440</v>
      </c>
      <c r="B77" s="7" t="s">
        <v>1441</v>
      </c>
      <c r="C77" s="2" t="s">
        <v>1442</v>
      </c>
      <c r="D77" s="4" t="s">
        <v>1193</v>
      </c>
      <c r="E77" s="18"/>
      <c r="F77" s="19"/>
      <c r="G77" s="19"/>
      <c r="H77" s="4"/>
      <c r="I77" s="15"/>
      <c r="J77" s="47" t="s">
        <v>86</v>
      </c>
      <c r="K77" s="1387"/>
      <c r="L77" s="1388"/>
      <c r="M77" s="1389"/>
      <c r="N77" s="40"/>
      <c r="O77" s="41"/>
      <c r="P77" s="41"/>
      <c r="Q77" s="41"/>
      <c r="R77" s="41"/>
      <c r="S77" s="41"/>
      <c r="T77" s="42"/>
      <c r="U77" s="49"/>
      <c r="V77" s="1393" t="s">
        <v>86</v>
      </c>
      <c r="W77" s="1394"/>
      <c r="X77" s="56"/>
      <c r="Y77" s="56"/>
      <c r="Z77" s="57"/>
      <c r="AA77" s="68"/>
      <c r="AB77" s="57"/>
      <c r="AC77" s="58" t="s">
        <v>1376</v>
      </c>
      <c r="AD77" s="56"/>
      <c r="AE77" s="65"/>
      <c r="AF77" s="488">
        <v>-1</v>
      </c>
      <c r="AG77" s="487">
        <v>-1</v>
      </c>
      <c r="AH77" s="487">
        <v>-1</v>
      </c>
      <c r="AI77" s="487">
        <v>-1</v>
      </c>
      <c r="AJ77" s="487">
        <v>-1</v>
      </c>
      <c r="AK77" s="487">
        <v>-1</v>
      </c>
      <c r="AL77" s="487">
        <v>-1</v>
      </c>
      <c r="AM77" s="487">
        <v>-1</v>
      </c>
      <c r="AN77" s="487">
        <v>-1</v>
      </c>
      <c r="AO77" s="487">
        <v>-1</v>
      </c>
      <c r="AP77" s="487">
        <v>-1</v>
      </c>
      <c r="AQ77" s="487">
        <v>0</v>
      </c>
      <c r="AR77" s="487">
        <v>0</v>
      </c>
      <c r="AS77" s="487">
        <v>0</v>
      </c>
      <c r="AT77" s="487">
        <v>0</v>
      </c>
      <c r="AU77" s="493">
        <v>0</v>
      </c>
      <c r="AV77" s="488" t="str">
        <f t="shared" si="20"/>
        <v>tbd</v>
      </c>
      <c r="AW77" s="487" t="str">
        <f t="shared" si="18"/>
        <v>tbd</v>
      </c>
      <c r="AX77" s="487" t="str">
        <f t="shared" si="18"/>
        <v>tbd</v>
      </c>
      <c r="AY77" s="487" t="str">
        <f t="shared" si="18"/>
        <v>tbd</v>
      </c>
      <c r="AZ77" s="487" t="str">
        <f t="shared" si="18"/>
        <v>tbd</v>
      </c>
      <c r="BA77" s="487" t="str">
        <f t="shared" si="18"/>
        <v>tbd</v>
      </c>
      <c r="BB77" s="487" t="str">
        <f t="shared" si="18"/>
        <v>tbd</v>
      </c>
      <c r="BC77" s="487" t="str">
        <f t="shared" si="18"/>
        <v>tbd</v>
      </c>
      <c r="BD77" s="487" t="str">
        <f t="shared" si="18"/>
        <v>tbd</v>
      </c>
      <c r="BE77" s="487" t="str">
        <f t="shared" si="18"/>
        <v>tbd</v>
      </c>
      <c r="BF77" s="487" t="str">
        <f t="shared" si="18"/>
        <v>tbd</v>
      </c>
      <c r="BG77" s="487" t="str">
        <f t="shared" si="18"/>
        <v/>
      </c>
      <c r="BH77" s="487" t="str">
        <f t="shared" si="18"/>
        <v/>
      </c>
      <c r="BI77" s="487" t="str">
        <f t="shared" si="18"/>
        <v/>
      </c>
      <c r="BJ77" s="487" t="str">
        <f t="shared" si="18"/>
        <v/>
      </c>
      <c r="BK77" s="489" t="str">
        <f t="shared" si="18"/>
        <v/>
      </c>
      <c r="BL77" s="488">
        <f t="shared" si="21"/>
        <v>0</v>
      </c>
      <c r="BM77" s="495">
        <f t="shared" si="19"/>
        <v>0</v>
      </c>
      <c r="BN77" s="495">
        <f t="shared" si="19"/>
        <v>0</v>
      </c>
      <c r="BO77" s="495">
        <f t="shared" si="19"/>
        <v>0</v>
      </c>
      <c r="BP77" s="495">
        <f t="shared" si="19"/>
        <v>0</v>
      </c>
      <c r="BQ77" s="495">
        <f t="shared" si="19"/>
        <v>0</v>
      </c>
      <c r="BR77" s="495">
        <f t="shared" si="19"/>
        <v>0</v>
      </c>
      <c r="BS77" s="495">
        <f t="shared" si="19"/>
        <v>0</v>
      </c>
      <c r="BT77" s="495">
        <f t="shared" si="19"/>
        <v>0</v>
      </c>
      <c r="BU77" s="495">
        <f t="shared" si="19"/>
        <v>0</v>
      </c>
      <c r="BV77" s="495">
        <f t="shared" si="19"/>
        <v>0</v>
      </c>
      <c r="BW77" s="495" t="str">
        <f t="shared" si="19"/>
        <v/>
      </c>
      <c r="BX77" s="495" t="str">
        <f t="shared" si="19"/>
        <v/>
      </c>
      <c r="BY77" s="495" t="str">
        <f t="shared" si="19"/>
        <v/>
      </c>
      <c r="BZ77" s="495" t="str">
        <f t="shared" si="19"/>
        <v/>
      </c>
      <c r="CA77" s="759" t="str">
        <f t="shared" si="19"/>
        <v/>
      </c>
    </row>
    <row r="78" spans="1:79" s="121" customFormat="1" ht="19.899999999999999" customHeight="1" x14ac:dyDescent="0.25">
      <c r="A78" s="9" t="s">
        <v>1443</v>
      </c>
      <c r="B78" s="7" t="s">
        <v>1444</v>
      </c>
      <c r="C78" s="2" t="s">
        <v>1445</v>
      </c>
      <c r="D78" s="4" t="s">
        <v>1193</v>
      </c>
      <c r="E78" s="18"/>
      <c r="F78" s="19"/>
      <c r="G78" s="19"/>
      <c r="H78" s="4"/>
      <c r="I78" s="15" t="s">
        <v>1427</v>
      </c>
      <c r="J78" s="47" t="s">
        <v>86</v>
      </c>
      <c r="K78" s="1387"/>
      <c r="L78" s="1388"/>
      <c r="M78" s="1389"/>
      <c r="N78" s="40"/>
      <c r="O78" s="41"/>
      <c r="P78" s="41"/>
      <c r="Q78" s="41"/>
      <c r="R78" s="41"/>
      <c r="S78" s="41"/>
      <c r="T78" s="42"/>
      <c r="U78" s="49"/>
      <c r="V78" s="1393" t="s">
        <v>86</v>
      </c>
      <c r="W78" s="1394"/>
      <c r="X78" s="56"/>
      <c r="Y78" s="56"/>
      <c r="Z78" s="57"/>
      <c r="AA78" s="68"/>
      <c r="AB78" s="57"/>
      <c r="AC78" s="58" t="s">
        <v>1376</v>
      </c>
      <c r="AD78" s="56"/>
      <c r="AE78" s="65"/>
      <c r="AF78" s="488">
        <v>-1</v>
      </c>
      <c r="AG78" s="487">
        <v>-1</v>
      </c>
      <c r="AH78" s="487">
        <v>-1</v>
      </c>
      <c r="AI78" s="487">
        <v>-1</v>
      </c>
      <c r="AJ78" s="487">
        <v>-1</v>
      </c>
      <c r="AK78" s="487">
        <v>-1</v>
      </c>
      <c r="AL78" s="487">
        <v>-1</v>
      </c>
      <c r="AM78" s="487">
        <v>-1</v>
      </c>
      <c r="AN78" s="487">
        <v>-1</v>
      </c>
      <c r="AO78" s="487">
        <v>-1</v>
      </c>
      <c r="AP78" s="487">
        <v>-1</v>
      </c>
      <c r="AQ78" s="487">
        <v>0</v>
      </c>
      <c r="AR78" s="487">
        <v>0</v>
      </c>
      <c r="AS78" s="487">
        <v>0</v>
      </c>
      <c r="AT78" s="487">
        <v>0</v>
      </c>
      <c r="AU78" s="493">
        <v>0</v>
      </c>
      <c r="AV78" s="488" t="str">
        <f t="shared" si="20"/>
        <v>tbd</v>
      </c>
      <c r="AW78" s="487" t="str">
        <f t="shared" si="18"/>
        <v>tbd</v>
      </c>
      <c r="AX78" s="487" t="str">
        <f t="shared" si="18"/>
        <v>tbd</v>
      </c>
      <c r="AY78" s="487" t="str">
        <f t="shared" si="18"/>
        <v>tbd</v>
      </c>
      <c r="AZ78" s="487" t="str">
        <f t="shared" si="18"/>
        <v>tbd</v>
      </c>
      <c r="BA78" s="487" t="str">
        <f t="shared" si="18"/>
        <v>tbd</v>
      </c>
      <c r="BB78" s="487" t="str">
        <f t="shared" si="18"/>
        <v>tbd</v>
      </c>
      <c r="BC78" s="487" t="str">
        <f t="shared" si="18"/>
        <v>tbd</v>
      </c>
      <c r="BD78" s="487" t="str">
        <f t="shared" si="18"/>
        <v>tbd</v>
      </c>
      <c r="BE78" s="487" t="str">
        <f t="shared" si="18"/>
        <v>tbd</v>
      </c>
      <c r="BF78" s="487" t="str">
        <f t="shared" si="18"/>
        <v>tbd</v>
      </c>
      <c r="BG78" s="487" t="str">
        <f t="shared" si="18"/>
        <v/>
      </c>
      <c r="BH78" s="487" t="str">
        <f t="shared" si="18"/>
        <v/>
      </c>
      <c r="BI78" s="487" t="str">
        <f t="shared" si="18"/>
        <v/>
      </c>
      <c r="BJ78" s="487" t="str">
        <f t="shared" si="18"/>
        <v/>
      </c>
      <c r="BK78" s="489" t="str">
        <f t="shared" si="18"/>
        <v/>
      </c>
      <c r="BL78" s="488">
        <f t="shared" si="21"/>
        <v>0</v>
      </c>
      <c r="BM78" s="495">
        <f t="shared" si="19"/>
        <v>0</v>
      </c>
      <c r="BN78" s="495">
        <f t="shared" si="19"/>
        <v>0</v>
      </c>
      <c r="BO78" s="495">
        <f t="shared" si="19"/>
        <v>0</v>
      </c>
      <c r="BP78" s="495">
        <f t="shared" si="19"/>
        <v>0</v>
      </c>
      <c r="BQ78" s="495">
        <f t="shared" si="19"/>
        <v>0</v>
      </c>
      <c r="BR78" s="495">
        <f t="shared" si="19"/>
        <v>0</v>
      </c>
      <c r="BS78" s="495">
        <f t="shared" si="19"/>
        <v>0</v>
      </c>
      <c r="BT78" s="495">
        <f t="shared" si="19"/>
        <v>0</v>
      </c>
      <c r="BU78" s="495">
        <f t="shared" si="19"/>
        <v>0</v>
      </c>
      <c r="BV78" s="495">
        <f t="shared" si="19"/>
        <v>0</v>
      </c>
      <c r="BW78" s="495" t="str">
        <f t="shared" si="19"/>
        <v/>
      </c>
      <c r="BX78" s="495" t="str">
        <f t="shared" si="19"/>
        <v/>
      </c>
      <c r="BY78" s="495" t="str">
        <f t="shared" si="19"/>
        <v/>
      </c>
      <c r="BZ78" s="495" t="str">
        <f t="shared" si="19"/>
        <v/>
      </c>
      <c r="CA78" s="759" t="str">
        <f t="shared" si="19"/>
        <v/>
      </c>
    </row>
    <row r="79" spans="1:79" s="121" customFormat="1" ht="19.899999999999999" customHeight="1" x14ac:dyDescent="0.25">
      <c r="A79" s="9" t="s">
        <v>1446</v>
      </c>
      <c r="B79" s="7" t="s">
        <v>1447</v>
      </c>
      <c r="C79" s="2" t="s">
        <v>1448</v>
      </c>
      <c r="D79" s="4" t="s">
        <v>1174</v>
      </c>
      <c r="E79" s="18"/>
      <c r="F79" s="19"/>
      <c r="G79" s="19"/>
      <c r="H79" s="4"/>
      <c r="I79" s="15"/>
      <c r="J79" s="47" t="s">
        <v>86</v>
      </c>
      <c r="K79" s="1387"/>
      <c r="L79" s="1388"/>
      <c r="M79" s="1389"/>
      <c r="N79" s="40"/>
      <c r="O79" s="41"/>
      <c r="P79" s="41"/>
      <c r="Q79" s="41"/>
      <c r="R79" s="41"/>
      <c r="S79" s="41"/>
      <c r="T79" s="42"/>
      <c r="U79" s="49"/>
      <c r="V79" s="1393" t="s">
        <v>86</v>
      </c>
      <c r="W79" s="1394"/>
      <c r="X79" s="56"/>
      <c r="Y79" s="56"/>
      <c r="Z79" s="57"/>
      <c r="AA79" s="68"/>
      <c r="AB79" s="57"/>
      <c r="AC79" s="58" t="s">
        <v>1376</v>
      </c>
      <c r="AD79" s="56"/>
      <c r="AE79" s="65"/>
      <c r="AF79" s="488">
        <v>-1</v>
      </c>
      <c r="AG79" s="487">
        <v>-1</v>
      </c>
      <c r="AH79" s="487">
        <v>-1</v>
      </c>
      <c r="AI79" s="487">
        <v>-1</v>
      </c>
      <c r="AJ79" s="487">
        <v>-1</v>
      </c>
      <c r="AK79" s="487">
        <v>-1</v>
      </c>
      <c r="AL79" s="487">
        <v>-1</v>
      </c>
      <c r="AM79" s="487">
        <v>-1</v>
      </c>
      <c r="AN79" s="487">
        <v>-1</v>
      </c>
      <c r="AO79" s="487">
        <v>-1</v>
      </c>
      <c r="AP79" s="487">
        <v>-1</v>
      </c>
      <c r="AQ79" s="487">
        <v>0</v>
      </c>
      <c r="AR79" s="487">
        <v>0</v>
      </c>
      <c r="AS79" s="487">
        <v>0</v>
      </c>
      <c r="AT79" s="487">
        <v>0</v>
      </c>
      <c r="AU79" s="493">
        <v>0</v>
      </c>
      <c r="AV79" s="488" t="str">
        <f t="shared" si="20"/>
        <v>tbd</v>
      </c>
      <c r="AW79" s="487" t="str">
        <f t="shared" si="18"/>
        <v>tbd</v>
      </c>
      <c r="AX79" s="487" t="str">
        <f t="shared" si="18"/>
        <v>tbd</v>
      </c>
      <c r="AY79" s="487" t="str">
        <f t="shared" si="18"/>
        <v>tbd</v>
      </c>
      <c r="AZ79" s="487" t="str">
        <f t="shared" si="18"/>
        <v>tbd</v>
      </c>
      <c r="BA79" s="487" t="str">
        <f t="shared" si="18"/>
        <v>tbd</v>
      </c>
      <c r="BB79" s="487" t="str">
        <f t="shared" si="18"/>
        <v>tbd</v>
      </c>
      <c r="BC79" s="487" t="str">
        <f t="shared" si="18"/>
        <v>tbd</v>
      </c>
      <c r="BD79" s="487" t="str">
        <f t="shared" si="18"/>
        <v>tbd</v>
      </c>
      <c r="BE79" s="487" t="str">
        <f t="shared" si="18"/>
        <v>tbd</v>
      </c>
      <c r="BF79" s="487" t="str">
        <f t="shared" si="18"/>
        <v>tbd</v>
      </c>
      <c r="BG79" s="487" t="str">
        <f t="shared" si="18"/>
        <v/>
      </c>
      <c r="BH79" s="487" t="str">
        <f t="shared" si="18"/>
        <v/>
      </c>
      <c r="BI79" s="487" t="str">
        <f t="shared" si="18"/>
        <v/>
      </c>
      <c r="BJ79" s="487" t="str">
        <f t="shared" si="18"/>
        <v/>
      </c>
      <c r="BK79" s="489" t="str">
        <f t="shared" si="18"/>
        <v/>
      </c>
      <c r="BL79" s="488">
        <f t="shared" si="21"/>
        <v>0</v>
      </c>
      <c r="BM79" s="495">
        <f t="shared" si="19"/>
        <v>0</v>
      </c>
      <c r="BN79" s="495">
        <f t="shared" si="19"/>
        <v>0</v>
      </c>
      <c r="BO79" s="495">
        <f t="shared" si="19"/>
        <v>0</v>
      </c>
      <c r="BP79" s="495">
        <f t="shared" si="19"/>
        <v>0</v>
      </c>
      <c r="BQ79" s="495">
        <f t="shared" si="19"/>
        <v>0</v>
      </c>
      <c r="BR79" s="495">
        <f t="shared" si="19"/>
        <v>0</v>
      </c>
      <c r="BS79" s="495">
        <f t="shared" si="19"/>
        <v>0</v>
      </c>
      <c r="BT79" s="495">
        <f t="shared" si="19"/>
        <v>0</v>
      </c>
      <c r="BU79" s="495">
        <f t="shared" si="19"/>
        <v>0</v>
      </c>
      <c r="BV79" s="495">
        <f t="shared" si="19"/>
        <v>0</v>
      </c>
      <c r="BW79" s="495" t="str">
        <f t="shared" si="19"/>
        <v/>
      </c>
      <c r="BX79" s="495" t="str">
        <f t="shared" si="19"/>
        <v/>
      </c>
      <c r="BY79" s="495" t="str">
        <f t="shared" si="19"/>
        <v/>
      </c>
      <c r="BZ79" s="495" t="str">
        <f t="shared" si="19"/>
        <v/>
      </c>
      <c r="CA79" s="759" t="str">
        <f t="shared" si="19"/>
        <v/>
      </c>
    </row>
    <row r="80" spans="1:79" s="121" customFormat="1" ht="19.899999999999999" customHeight="1" x14ac:dyDescent="0.25">
      <c r="A80" s="9" t="s">
        <v>1449</v>
      </c>
      <c r="B80" s="7" t="s">
        <v>1450</v>
      </c>
      <c r="C80" s="2" t="s">
        <v>1451</v>
      </c>
      <c r="D80" s="4" t="s">
        <v>1193</v>
      </c>
      <c r="E80" s="18"/>
      <c r="F80" s="19"/>
      <c r="G80" s="19"/>
      <c r="H80" s="4"/>
      <c r="I80" s="15"/>
      <c r="J80" s="47" t="s">
        <v>86</v>
      </c>
      <c r="K80" s="1387"/>
      <c r="L80" s="1388"/>
      <c r="M80" s="1389"/>
      <c r="N80" s="40"/>
      <c r="O80" s="41"/>
      <c r="P80" s="41"/>
      <c r="Q80" s="41"/>
      <c r="R80" s="41"/>
      <c r="S80" s="41"/>
      <c r="T80" s="42"/>
      <c r="U80" s="49"/>
      <c r="V80" s="1393" t="s">
        <v>86</v>
      </c>
      <c r="W80" s="1394"/>
      <c r="X80" s="56"/>
      <c r="Y80" s="56"/>
      <c r="Z80" s="57"/>
      <c r="AA80" s="68"/>
      <c r="AB80" s="57"/>
      <c r="AC80" s="58" t="s">
        <v>1376</v>
      </c>
      <c r="AD80" s="56"/>
      <c r="AE80" s="65"/>
      <c r="AF80" s="488">
        <v>-1</v>
      </c>
      <c r="AG80" s="487">
        <v>-1</v>
      </c>
      <c r="AH80" s="487">
        <v>-1</v>
      </c>
      <c r="AI80" s="487">
        <v>-1</v>
      </c>
      <c r="AJ80" s="487">
        <v>-1</v>
      </c>
      <c r="AK80" s="487">
        <v>-1</v>
      </c>
      <c r="AL80" s="487">
        <v>-1</v>
      </c>
      <c r="AM80" s="487">
        <v>-1</v>
      </c>
      <c r="AN80" s="487">
        <v>-1</v>
      </c>
      <c r="AO80" s="487">
        <v>-1</v>
      </c>
      <c r="AP80" s="487">
        <v>-1</v>
      </c>
      <c r="AQ80" s="487">
        <v>0</v>
      </c>
      <c r="AR80" s="487">
        <v>0</v>
      </c>
      <c r="AS80" s="487">
        <v>0</v>
      </c>
      <c r="AT80" s="487">
        <v>0</v>
      </c>
      <c r="AU80" s="493">
        <v>0</v>
      </c>
      <c r="AV80" s="488" t="str">
        <f t="shared" si="20"/>
        <v>tbd</v>
      </c>
      <c r="AW80" s="487" t="str">
        <f t="shared" si="18"/>
        <v>tbd</v>
      </c>
      <c r="AX80" s="487" t="str">
        <f t="shared" si="18"/>
        <v>tbd</v>
      </c>
      <c r="AY80" s="487" t="str">
        <f t="shared" si="18"/>
        <v>tbd</v>
      </c>
      <c r="AZ80" s="487" t="str">
        <f t="shared" si="18"/>
        <v>tbd</v>
      </c>
      <c r="BA80" s="487" t="str">
        <f t="shared" si="18"/>
        <v>tbd</v>
      </c>
      <c r="BB80" s="487" t="str">
        <f t="shared" si="18"/>
        <v>tbd</v>
      </c>
      <c r="BC80" s="487" t="str">
        <f t="shared" si="18"/>
        <v>tbd</v>
      </c>
      <c r="BD80" s="487" t="str">
        <f t="shared" si="18"/>
        <v>tbd</v>
      </c>
      <c r="BE80" s="487" t="str">
        <f t="shared" si="18"/>
        <v>tbd</v>
      </c>
      <c r="BF80" s="487" t="str">
        <f t="shared" si="18"/>
        <v>tbd</v>
      </c>
      <c r="BG80" s="487" t="str">
        <f t="shared" si="18"/>
        <v/>
      </c>
      <c r="BH80" s="487" t="str">
        <f t="shared" si="18"/>
        <v/>
      </c>
      <c r="BI80" s="487" t="str">
        <f t="shared" si="18"/>
        <v/>
      </c>
      <c r="BJ80" s="487" t="str">
        <f t="shared" si="18"/>
        <v/>
      </c>
      <c r="BK80" s="489" t="str">
        <f t="shared" si="18"/>
        <v/>
      </c>
      <c r="BL80" s="488">
        <f t="shared" si="21"/>
        <v>0</v>
      </c>
      <c r="BM80" s="495">
        <f t="shared" si="19"/>
        <v>0</v>
      </c>
      <c r="BN80" s="495">
        <f t="shared" si="19"/>
        <v>0</v>
      </c>
      <c r="BO80" s="495">
        <f t="shared" si="19"/>
        <v>0</v>
      </c>
      <c r="BP80" s="495">
        <f t="shared" si="19"/>
        <v>0</v>
      </c>
      <c r="BQ80" s="495">
        <f t="shared" si="19"/>
        <v>0</v>
      </c>
      <c r="BR80" s="495">
        <f t="shared" si="19"/>
        <v>0</v>
      </c>
      <c r="BS80" s="495">
        <f t="shared" si="19"/>
        <v>0</v>
      </c>
      <c r="BT80" s="495">
        <f t="shared" si="19"/>
        <v>0</v>
      </c>
      <c r="BU80" s="495">
        <f t="shared" si="19"/>
        <v>0</v>
      </c>
      <c r="BV80" s="495">
        <f t="shared" si="19"/>
        <v>0</v>
      </c>
      <c r="BW80" s="495" t="str">
        <f t="shared" si="19"/>
        <v/>
      </c>
      <c r="BX80" s="495" t="str">
        <f t="shared" si="19"/>
        <v/>
      </c>
      <c r="BY80" s="495" t="str">
        <f t="shared" si="19"/>
        <v/>
      </c>
      <c r="BZ80" s="495" t="str">
        <f t="shared" si="19"/>
        <v/>
      </c>
      <c r="CA80" s="759" t="str">
        <f t="shared" si="19"/>
        <v/>
      </c>
    </row>
    <row r="81" spans="1:79" s="121" customFormat="1" ht="19.899999999999999" customHeight="1" x14ac:dyDescent="0.25">
      <c r="A81" s="9" t="s">
        <v>1452</v>
      </c>
      <c r="B81" s="7" t="s">
        <v>1453</v>
      </c>
      <c r="C81" s="2" t="s">
        <v>1454</v>
      </c>
      <c r="D81" s="4" t="s">
        <v>1193</v>
      </c>
      <c r="E81" s="18"/>
      <c r="F81" s="19"/>
      <c r="G81" s="19"/>
      <c r="H81" s="4"/>
      <c r="I81" s="15"/>
      <c r="J81" s="47" t="s">
        <v>86</v>
      </c>
      <c r="K81" s="1387"/>
      <c r="L81" s="1388"/>
      <c r="M81" s="1389"/>
      <c r="N81" s="40"/>
      <c r="O81" s="41"/>
      <c r="P81" s="41"/>
      <c r="Q81" s="41"/>
      <c r="R81" s="41"/>
      <c r="S81" s="41"/>
      <c r="T81" s="42"/>
      <c r="U81" s="49"/>
      <c r="V81" s="1393" t="s">
        <v>86</v>
      </c>
      <c r="W81" s="1394"/>
      <c r="X81" s="56"/>
      <c r="Y81" s="56"/>
      <c r="Z81" s="57"/>
      <c r="AA81" s="68"/>
      <c r="AB81" s="57"/>
      <c r="AC81" s="58" t="s">
        <v>1376</v>
      </c>
      <c r="AD81" s="56"/>
      <c r="AE81" s="65"/>
      <c r="AF81" s="488">
        <v>-1</v>
      </c>
      <c r="AG81" s="487">
        <v>-1</v>
      </c>
      <c r="AH81" s="487">
        <v>-1</v>
      </c>
      <c r="AI81" s="487">
        <v>-1</v>
      </c>
      <c r="AJ81" s="487">
        <v>-1</v>
      </c>
      <c r="AK81" s="487">
        <v>-1</v>
      </c>
      <c r="AL81" s="487">
        <v>-1</v>
      </c>
      <c r="AM81" s="487">
        <v>-1</v>
      </c>
      <c r="AN81" s="487">
        <v>-1</v>
      </c>
      <c r="AO81" s="487">
        <v>-1</v>
      </c>
      <c r="AP81" s="487">
        <v>-1</v>
      </c>
      <c r="AQ81" s="487">
        <v>0</v>
      </c>
      <c r="AR81" s="487">
        <v>0</v>
      </c>
      <c r="AS81" s="487">
        <v>0</v>
      </c>
      <c r="AT81" s="487">
        <v>0</v>
      </c>
      <c r="AU81" s="493">
        <v>0</v>
      </c>
      <c r="AV81" s="488" t="str">
        <f t="shared" si="20"/>
        <v>tbd</v>
      </c>
      <c r="AW81" s="487" t="str">
        <f t="shared" si="18"/>
        <v>tbd</v>
      </c>
      <c r="AX81" s="487" t="str">
        <f t="shared" si="18"/>
        <v>tbd</v>
      </c>
      <c r="AY81" s="487" t="str">
        <f t="shared" si="18"/>
        <v>tbd</v>
      </c>
      <c r="AZ81" s="487" t="str">
        <f t="shared" si="18"/>
        <v>tbd</v>
      </c>
      <c r="BA81" s="487" t="str">
        <f t="shared" si="18"/>
        <v>tbd</v>
      </c>
      <c r="BB81" s="487" t="str">
        <f t="shared" si="18"/>
        <v>tbd</v>
      </c>
      <c r="BC81" s="487" t="str">
        <f t="shared" si="18"/>
        <v>tbd</v>
      </c>
      <c r="BD81" s="487" t="str">
        <f t="shared" si="18"/>
        <v>tbd</v>
      </c>
      <c r="BE81" s="487" t="str">
        <f t="shared" si="18"/>
        <v>tbd</v>
      </c>
      <c r="BF81" s="487" t="str">
        <f t="shared" si="18"/>
        <v>tbd</v>
      </c>
      <c r="BG81" s="487" t="str">
        <f t="shared" si="18"/>
        <v/>
      </c>
      <c r="BH81" s="487" t="str">
        <f t="shared" si="18"/>
        <v/>
      </c>
      <c r="BI81" s="487" t="str">
        <f t="shared" si="18"/>
        <v/>
      </c>
      <c r="BJ81" s="487" t="str">
        <f t="shared" si="18"/>
        <v/>
      </c>
      <c r="BK81" s="489" t="str">
        <f t="shared" si="18"/>
        <v/>
      </c>
      <c r="BL81" s="488">
        <f t="shared" si="21"/>
        <v>0</v>
      </c>
      <c r="BM81" s="495">
        <f t="shared" si="19"/>
        <v>0</v>
      </c>
      <c r="BN81" s="495">
        <f t="shared" si="19"/>
        <v>0</v>
      </c>
      <c r="BO81" s="495">
        <f t="shared" si="19"/>
        <v>0</v>
      </c>
      <c r="BP81" s="495">
        <f t="shared" si="19"/>
        <v>0</v>
      </c>
      <c r="BQ81" s="495">
        <f t="shared" si="19"/>
        <v>0</v>
      </c>
      <c r="BR81" s="495">
        <f t="shared" si="19"/>
        <v>0</v>
      </c>
      <c r="BS81" s="495">
        <f t="shared" si="19"/>
        <v>0</v>
      </c>
      <c r="BT81" s="495">
        <f t="shared" si="19"/>
        <v>0</v>
      </c>
      <c r="BU81" s="495">
        <f t="shared" si="19"/>
        <v>0</v>
      </c>
      <c r="BV81" s="495">
        <f t="shared" si="19"/>
        <v>0</v>
      </c>
      <c r="BW81" s="495" t="str">
        <f t="shared" si="19"/>
        <v/>
      </c>
      <c r="BX81" s="495" t="str">
        <f t="shared" si="19"/>
        <v/>
      </c>
      <c r="BY81" s="495" t="str">
        <f t="shared" si="19"/>
        <v/>
      </c>
      <c r="BZ81" s="495" t="str">
        <f t="shared" si="19"/>
        <v/>
      </c>
      <c r="CA81" s="759" t="str">
        <f t="shared" si="19"/>
        <v/>
      </c>
    </row>
    <row r="82" spans="1:79" s="121" customFormat="1" ht="19.899999999999999" customHeight="1" x14ac:dyDescent="0.25">
      <c r="A82" s="9" t="s">
        <v>1455</v>
      </c>
      <c r="B82" s="7" t="s">
        <v>1456</v>
      </c>
      <c r="C82" s="2" t="s">
        <v>1457</v>
      </c>
      <c r="D82" s="4" t="s">
        <v>1174</v>
      </c>
      <c r="E82" s="18"/>
      <c r="F82" s="19"/>
      <c r="G82" s="19"/>
      <c r="H82" s="4" t="s">
        <v>1427</v>
      </c>
      <c r="I82" s="15"/>
      <c r="J82" s="47" t="s">
        <v>86</v>
      </c>
      <c r="K82" s="1387"/>
      <c r="L82" s="1388"/>
      <c r="M82" s="1389"/>
      <c r="N82" s="40"/>
      <c r="O82" s="41"/>
      <c r="P82" s="41"/>
      <c r="Q82" s="41"/>
      <c r="R82" s="41"/>
      <c r="S82" s="41"/>
      <c r="T82" s="42"/>
      <c r="U82" s="49"/>
      <c r="V82" s="1393" t="s">
        <v>86</v>
      </c>
      <c r="W82" s="1394"/>
      <c r="X82" s="56"/>
      <c r="Y82" s="56"/>
      <c r="Z82" s="57"/>
      <c r="AA82" s="68"/>
      <c r="AB82" s="57"/>
      <c r="AC82" s="58" t="s">
        <v>1376</v>
      </c>
      <c r="AD82" s="56"/>
      <c r="AE82" s="65"/>
      <c r="AF82" s="488">
        <v>-1</v>
      </c>
      <c r="AG82" s="487">
        <v>-1</v>
      </c>
      <c r="AH82" s="487">
        <v>-1</v>
      </c>
      <c r="AI82" s="487">
        <v>-1</v>
      </c>
      <c r="AJ82" s="487">
        <v>-1</v>
      </c>
      <c r="AK82" s="487">
        <v>-1</v>
      </c>
      <c r="AL82" s="487">
        <v>-1</v>
      </c>
      <c r="AM82" s="487">
        <v>-1</v>
      </c>
      <c r="AN82" s="487">
        <v>-1</v>
      </c>
      <c r="AO82" s="487">
        <v>-1</v>
      </c>
      <c r="AP82" s="487">
        <v>-1</v>
      </c>
      <c r="AQ82" s="487">
        <v>0</v>
      </c>
      <c r="AR82" s="487">
        <v>0</v>
      </c>
      <c r="AS82" s="487">
        <v>0</v>
      </c>
      <c r="AT82" s="487">
        <v>0</v>
      </c>
      <c r="AU82" s="493">
        <v>0</v>
      </c>
      <c r="AV82" s="488" t="str">
        <f t="shared" si="20"/>
        <v>tbd</v>
      </c>
      <c r="AW82" s="487" t="str">
        <f t="shared" si="18"/>
        <v>tbd</v>
      </c>
      <c r="AX82" s="487" t="str">
        <f t="shared" si="18"/>
        <v>tbd</v>
      </c>
      <c r="AY82" s="487" t="str">
        <f t="shared" si="18"/>
        <v>tbd</v>
      </c>
      <c r="AZ82" s="487" t="str">
        <f t="shared" si="18"/>
        <v>tbd</v>
      </c>
      <c r="BA82" s="487" t="str">
        <f t="shared" si="18"/>
        <v>tbd</v>
      </c>
      <c r="BB82" s="487" t="str">
        <f t="shared" si="18"/>
        <v>tbd</v>
      </c>
      <c r="BC82" s="487" t="str">
        <f t="shared" si="18"/>
        <v>tbd</v>
      </c>
      <c r="BD82" s="487" t="str">
        <f t="shared" si="18"/>
        <v>tbd</v>
      </c>
      <c r="BE82" s="487" t="str">
        <f t="shared" si="18"/>
        <v>tbd</v>
      </c>
      <c r="BF82" s="487" t="str">
        <f t="shared" si="18"/>
        <v>tbd</v>
      </c>
      <c r="BG82" s="487" t="str">
        <f t="shared" si="18"/>
        <v/>
      </c>
      <c r="BH82" s="487" t="str">
        <f t="shared" si="18"/>
        <v/>
      </c>
      <c r="BI82" s="487" t="str">
        <f t="shared" si="18"/>
        <v/>
      </c>
      <c r="BJ82" s="487" t="str">
        <f t="shared" si="18"/>
        <v/>
      </c>
      <c r="BK82" s="489" t="str">
        <f t="shared" si="18"/>
        <v/>
      </c>
      <c r="BL82" s="488">
        <f t="shared" si="21"/>
        <v>0</v>
      </c>
      <c r="BM82" s="495">
        <f t="shared" si="19"/>
        <v>0</v>
      </c>
      <c r="BN82" s="495">
        <f t="shared" si="19"/>
        <v>0</v>
      </c>
      <c r="BO82" s="495">
        <f t="shared" si="19"/>
        <v>0</v>
      </c>
      <c r="BP82" s="495">
        <f t="shared" si="19"/>
        <v>0</v>
      </c>
      <c r="BQ82" s="495">
        <f t="shared" si="19"/>
        <v>0</v>
      </c>
      <c r="BR82" s="495">
        <f t="shared" si="19"/>
        <v>0</v>
      </c>
      <c r="BS82" s="495">
        <f t="shared" si="19"/>
        <v>0</v>
      </c>
      <c r="BT82" s="495">
        <f t="shared" si="19"/>
        <v>0</v>
      </c>
      <c r="BU82" s="495">
        <f t="shared" si="19"/>
        <v>0</v>
      </c>
      <c r="BV82" s="495">
        <f t="shared" si="19"/>
        <v>0</v>
      </c>
      <c r="BW82" s="495" t="str">
        <f t="shared" si="19"/>
        <v/>
      </c>
      <c r="BX82" s="495" t="str">
        <f t="shared" si="19"/>
        <v/>
      </c>
      <c r="BY82" s="495" t="str">
        <f t="shared" si="19"/>
        <v/>
      </c>
      <c r="BZ82" s="495" t="str">
        <f t="shared" si="19"/>
        <v/>
      </c>
      <c r="CA82" s="759" t="str">
        <f t="shared" si="19"/>
        <v/>
      </c>
    </row>
    <row r="83" spans="1:79" s="121" customFormat="1" ht="19.899999999999999" customHeight="1" x14ac:dyDescent="0.25">
      <c r="A83" s="9" t="s">
        <v>1458</v>
      </c>
      <c r="B83" s="7" t="s">
        <v>1459</v>
      </c>
      <c r="C83" s="2" t="s">
        <v>1460</v>
      </c>
      <c r="D83" s="4" t="s">
        <v>1193</v>
      </c>
      <c r="E83" s="18"/>
      <c r="F83" s="19"/>
      <c r="G83" s="19"/>
      <c r="H83" s="4"/>
      <c r="I83" s="15"/>
      <c r="J83" s="47" t="s">
        <v>86</v>
      </c>
      <c r="K83" s="1387"/>
      <c r="L83" s="1388"/>
      <c r="M83" s="1389"/>
      <c r="N83" s="40"/>
      <c r="O83" s="41"/>
      <c r="P83" s="41"/>
      <c r="Q83" s="41"/>
      <c r="R83" s="41"/>
      <c r="S83" s="41"/>
      <c r="T83" s="42"/>
      <c r="U83" s="49"/>
      <c r="V83" s="1393" t="s">
        <v>86</v>
      </c>
      <c r="W83" s="1394"/>
      <c r="X83" s="56"/>
      <c r="Y83" s="56"/>
      <c r="Z83" s="57"/>
      <c r="AA83" s="68"/>
      <c r="AB83" s="57"/>
      <c r="AC83" s="58" t="s">
        <v>1376</v>
      </c>
      <c r="AD83" s="56"/>
      <c r="AE83" s="65"/>
      <c r="AF83" s="488">
        <v>-1</v>
      </c>
      <c r="AG83" s="487">
        <v>-1</v>
      </c>
      <c r="AH83" s="487">
        <v>-1</v>
      </c>
      <c r="AI83" s="487">
        <v>-1</v>
      </c>
      <c r="AJ83" s="487">
        <v>-1</v>
      </c>
      <c r="AK83" s="487">
        <v>-1</v>
      </c>
      <c r="AL83" s="487">
        <v>-1</v>
      </c>
      <c r="AM83" s="487">
        <v>-1</v>
      </c>
      <c r="AN83" s="487">
        <v>-1</v>
      </c>
      <c r="AO83" s="487">
        <v>-1</v>
      </c>
      <c r="AP83" s="487">
        <v>-1</v>
      </c>
      <c r="AQ83" s="487">
        <v>0</v>
      </c>
      <c r="AR83" s="487">
        <v>0</v>
      </c>
      <c r="AS83" s="487">
        <v>0</v>
      </c>
      <c r="AT83" s="487">
        <v>0</v>
      </c>
      <c r="AU83" s="493">
        <v>0</v>
      </c>
      <c r="AV83" s="488" t="str">
        <f t="shared" si="20"/>
        <v>tbd</v>
      </c>
      <c r="AW83" s="487" t="str">
        <f t="shared" si="18"/>
        <v>tbd</v>
      </c>
      <c r="AX83" s="487" t="str">
        <f t="shared" si="18"/>
        <v>tbd</v>
      </c>
      <c r="AY83" s="487" t="str">
        <f t="shared" si="18"/>
        <v>tbd</v>
      </c>
      <c r="AZ83" s="487" t="str">
        <f t="shared" si="18"/>
        <v>tbd</v>
      </c>
      <c r="BA83" s="487" t="str">
        <f t="shared" si="18"/>
        <v>tbd</v>
      </c>
      <c r="BB83" s="487" t="str">
        <f t="shared" si="18"/>
        <v>tbd</v>
      </c>
      <c r="BC83" s="487" t="str">
        <f t="shared" si="18"/>
        <v>tbd</v>
      </c>
      <c r="BD83" s="487" t="str">
        <f t="shared" si="18"/>
        <v>tbd</v>
      </c>
      <c r="BE83" s="487" t="str">
        <f t="shared" si="18"/>
        <v>tbd</v>
      </c>
      <c r="BF83" s="487" t="str">
        <f t="shared" si="18"/>
        <v>tbd</v>
      </c>
      <c r="BG83" s="487" t="str">
        <f t="shared" si="18"/>
        <v/>
      </c>
      <c r="BH83" s="487" t="str">
        <f t="shared" si="18"/>
        <v/>
      </c>
      <c r="BI83" s="487" t="str">
        <f t="shared" si="18"/>
        <v/>
      </c>
      <c r="BJ83" s="487" t="str">
        <f t="shared" si="18"/>
        <v/>
      </c>
      <c r="BK83" s="489" t="str">
        <f t="shared" si="18"/>
        <v/>
      </c>
      <c r="BL83" s="488">
        <f t="shared" si="21"/>
        <v>0</v>
      </c>
      <c r="BM83" s="495">
        <f t="shared" si="19"/>
        <v>0</v>
      </c>
      <c r="BN83" s="495">
        <f t="shared" si="19"/>
        <v>0</v>
      </c>
      <c r="BO83" s="495">
        <f t="shared" si="19"/>
        <v>0</v>
      </c>
      <c r="BP83" s="495">
        <f t="shared" si="19"/>
        <v>0</v>
      </c>
      <c r="BQ83" s="495">
        <f t="shared" si="19"/>
        <v>0</v>
      </c>
      <c r="BR83" s="495">
        <f t="shared" si="19"/>
        <v>0</v>
      </c>
      <c r="BS83" s="495">
        <f t="shared" si="19"/>
        <v>0</v>
      </c>
      <c r="BT83" s="495">
        <f t="shared" si="19"/>
        <v>0</v>
      </c>
      <c r="BU83" s="495">
        <f t="shared" si="19"/>
        <v>0</v>
      </c>
      <c r="BV83" s="495">
        <f t="shared" si="19"/>
        <v>0</v>
      </c>
      <c r="BW83" s="495" t="str">
        <f t="shared" si="19"/>
        <v/>
      </c>
      <c r="BX83" s="495" t="str">
        <f t="shared" si="19"/>
        <v/>
      </c>
      <c r="BY83" s="495" t="str">
        <f t="shared" si="19"/>
        <v/>
      </c>
      <c r="BZ83" s="495" t="str">
        <f t="shared" si="19"/>
        <v/>
      </c>
      <c r="CA83" s="759" t="str">
        <f t="shared" si="19"/>
        <v/>
      </c>
    </row>
    <row r="84" spans="1:79" s="121" customFormat="1" ht="19.899999999999999" customHeight="1" x14ac:dyDescent="0.25">
      <c r="A84" s="9" t="s">
        <v>1461</v>
      </c>
      <c r="B84" s="7" t="s">
        <v>1462</v>
      </c>
      <c r="C84" s="2" t="s">
        <v>1463</v>
      </c>
      <c r="D84" s="4" t="s">
        <v>1193</v>
      </c>
      <c r="E84" s="18"/>
      <c r="F84" s="19"/>
      <c r="G84" s="19"/>
      <c r="H84" s="4"/>
      <c r="I84" s="15"/>
      <c r="J84" s="47" t="s">
        <v>86</v>
      </c>
      <c r="K84" s="1387"/>
      <c r="L84" s="1388"/>
      <c r="M84" s="1389"/>
      <c r="N84" s="40"/>
      <c r="O84" s="41"/>
      <c r="P84" s="41"/>
      <c r="Q84" s="41"/>
      <c r="R84" s="41"/>
      <c r="S84" s="41"/>
      <c r="T84" s="42"/>
      <c r="U84" s="49"/>
      <c r="V84" s="1393" t="s">
        <v>86</v>
      </c>
      <c r="W84" s="1394"/>
      <c r="X84" s="56"/>
      <c r="Y84" s="56"/>
      <c r="Z84" s="57"/>
      <c r="AA84" s="68"/>
      <c r="AB84" s="57"/>
      <c r="AC84" s="58" t="s">
        <v>1376</v>
      </c>
      <c r="AD84" s="56"/>
      <c r="AE84" s="65"/>
      <c r="AF84" s="488">
        <v>-1</v>
      </c>
      <c r="AG84" s="487">
        <v>-1</v>
      </c>
      <c r="AH84" s="487">
        <v>-1</v>
      </c>
      <c r="AI84" s="487">
        <v>-1</v>
      </c>
      <c r="AJ84" s="487">
        <v>-1</v>
      </c>
      <c r="AK84" s="487">
        <v>-1</v>
      </c>
      <c r="AL84" s="487">
        <v>-1</v>
      </c>
      <c r="AM84" s="487">
        <v>-1</v>
      </c>
      <c r="AN84" s="487">
        <v>-1</v>
      </c>
      <c r="AO84" s="487">
        <v>-1</v>
      </c>
      <c r="AP84" s="487">
        <v>-1</v>
      </c>
      <c r="AQ84" s="487">
        <v>0</v>
      </c>
      <c r="AR84" s="487">
        <v>0</v>
      </c>
      <c r="AS84" s="487">
        <v>0</v>
      </c>
      <c r="AT84" s="487">
        <v>0</v>
      </c>
      <c r="AU84" s="493">
        <v>0</v>
      </c>
      <c r="AV84" s="488" t="str">
        <f t="shared" si="20"/>
        <v>tbd</v>
      </c>
      <c r="AW84" s="487" t="str">
        <f t="shared" si="18"/>
        <v>tbd</v>
      </c>
      <c r="AX84" s="487" t="str">
        <f t="shared" si="18"/>
        <v>tbd</v>
      </c>
      <c r="AY84" s="487" t="str">
        <f t="shared" si="18"/>
        <v>tbd</v>
      </c>
      <c r="AZ84" s="487" t="str">
        <f t="shared" si="18"/>
        <v>tbd</v>
      </c>
      <c r="BA84" s="487" t="str">
        <f t="shared" si="18"/>
        <v>tbd</v>
      </c>
      <c r="BB84" s="487" t="str">
        <f t="shared" si="18"/>
        <v>tbd</v>
      </c>
      <c r="BC84" s="487" t="str">
        <f t="shared" si="18"/>
        <v>tbd</v>
      </c>
      <c r="BD84" s="487" t="str">
        <f t="shared" si="18"/>
        <v>tbd</v>
      </c>
      <c r="BE84" s="487" t="str">
        <f t="shared" si="18"/>
        <v>tbd</v>
      </c>
      <c r="BF84" s="487" t="str">
        <f t="shared" si="18"/>
        <v>tbd</v>
      </c>
      <c r="BG84" s="487" t="str">
        <f t="shared" si="18"/>
        <v/>
      </c>
      <c r="BH84" s="487" t="str">
        <f t="shared" si="18"/>
        <v/>
      </c>
      <c r="BI84" s="487" t="str">
        <f t="shared" si="18"/>
        <v/>
      </c>
      <c r="BJ84" s="487" t="str">
        <f t="shared" si="18"/>
        <v/>
      </c>
      <c r="BK84" s="489" t="str">
        <f t="shared" si="18"/>
        <v/>
      </c>
      <c r="BL84" s="488">
        <f t="shared" si="21"/>
        <v>0</v>
      </c>
      <c r="BM84" s="495">
        <f t="shared" si="19"/>
        <v>0</v>
      </c>
      <c r="BN84" s="495">
        <f t="shared" si="19"/>
        <v>0</v>
      </c>
      <c r="BO84" s="495">
        <f t="shared" si="19"/>
        <v>0</v>
      </c>
      <c r="BP84" s="495">
        <f t="shared" si="19"/>
        <v>0</v>
      </c>
      <c r="BQ84" s="495">
        <f t="shared" si="19"/>
        <v>0</v>
      </c>
      <c r="BR84" s="495">
        <f t="shared" si="19"/>
        <v>0</v>
      </c>
      <c r="BS84" s="495">
        <f t="shared" si="19"/>
        <v>0</v>
      </c>
      <c r="BT84" s="495">
        <f t="shared" si="19"/>
        <v>0</v>
      </c>
      <c r="BU84" s="495">
        <f t="shared" si="19"/>
        <v>0</v>
      </c>
      <c r="BV84" s="495">
        <f t="shared" si="19"/>
        <v>0</v>
      </c>
      <c r="BW84" s="495" t="str">
        <f t="shared" si="19"/>
        <v/>
      </c>
      <c r="BX84" s="495" t="str">
        <f t="shared" si="19"/>
        <v/>
      </c>
      <c r="BY84" s="495" t="str">
        <f t="shared" si="19"/>
        <v/>
      </c>
      <c r="BZ84" s="495" t="str">
        <f t="shared" si="19"/>
        <v/>
      </c>
      <c r="CA84" s="759" t="str">
        <f t="shared" si="19"/>
        <v/>
      </c>
    </row>
    <row r="85" spans="1:79" s="121" customFormat="1" ht="19.899999999999999" customHeight="1" x14ac:dyDescent="0.25">
      <c r="A85" s="9" t="s">
        <v>1464</v>
      </c>
      <c r="B85" s="7" t="s">
        <v>1465</v>
      </c>
      <c r="C85" s="2" t="s">
        <v>1466</v>
      </c>
      <c r="D85" s="4" t="s">
        <v>1193</v>
      </c>
      <c r="E85" s="18"/>
      <c r="F85" s="19"/>
      <c r="G85" s="19"/>
      <c r="H85" s="4"/>
      <c r="I85" s="15"/>
      <c r="J85" s="47" t="s">
        <v>86</v>
      </c>
      <c r="K85" s="1387"/>
      <c r="L85" s="1388"/>
      <c r="M85" s="1389"/>
      <c r="N85" s="40"/>
      <c r="O85" s="41"/>
      <c r="P85" s="41"/>
      <c r="Q85" s="41"/>
      <c r="R85" s="41"/>
      <c r="S85" s="41"/>
      <c r="T85" s="42"/>
      <c r="U85" s="49"/>
      <c r="V85" s="1393" t="s">
        <v>86</v>
      </c>
      <c r="W85" s="1394"/>
      <c r="X85" s="56"/>
      <c r="Y85" s="56"/>
      <c r="Z85" s="57"/>
      <c r="AA85" s="68"/>
      <c r="AB85" s="57"/>
      <c r="AC85" s="58" t="s">
        <v>1376</v>
      </c>
      <c r="AD85" s="56"/>
      <c r="AE85" s="65"/>
      <c r="AF85" s="488">
        <v>-1</v>
      </c>
      <c r="AG85" s="487">
        <v>-1</v>
      </c>
      <c r="AH85" s="487">
        <v>-1</v>
      </c>
      <c r="AI85" s="487">
        <v>-1</v>
      </c>
      <c r="AJ85" s="487">
        <v>-1</v>
      </c>
      <c r="AK85" s="487">
        <v>-1</v>
      </c>
      <c r="AL85" s="487">
        <v>-1</v>
      </c>
      <c r="AM85" s="487">
        <v>-1</v>
      </c>
      <c r="AN85" s="487">
        <v>-1</v>
      </c>
      <c r="AO85" s="487">
        <v>-1</v>
      </c>
      <c r="AP85" s="487">
        <v>-1</v>
      </c>
      <c r="AQ85" s="487">
        <v>0</v>
      </c>
      <c r="AR85" s="487">
        <v>0</v>
      </c>
      <c r="AS85" s="487">
        <v>0</v>
      </c>
      <c r="AT85" s="487">
        <v>0</v>
      </c>
      <c r="AU85" s="493">
        <v>0</v>
      </c>
      <c r="AV85" s="488" t="str">
        <f t="shared" si="20"/>
        <v>tbd</v>
      </c>
      <c r="AW85" s="487" t="str">
        <f t="shared" si="18"/>
        <v>tbd</v>
      </c>
      <c r="AX85" s="487" t="str">
        <f t="shared" si="18"/>
        <v>tbd</v>
      </c>
      <c r="AY85" s="487" t="str">
        <f t="shared" si="18"/>
        <v>tbd</v>
      </c>
      <c r="AZ85" s="487" t="str">
        <f t="shared" si="18"/>
        <v>tbd</v>
      </c>
      <c r="BA85" s="487" t="str">
        <f t="shared" si="18"/>
        <v>tbd</v>
      </c>
      <c r="BB85" s="487" t="str">
        <f t="shared" si="18"/>
        <v>tbd</v>
      </c>
      <c r="BC85" s="487" t="str">
        <f t="shared" si="18"/>
        <v>tbd</v>
      </c>
      <c r="BD85" s="487" t="str">
        <f t="shared" si="18"/>
        <v>tbd</v>
      </c>
      <c r="BE85" s="487" t="str">
        <f t="shared" si="18"/>
        <v>tbd</v>
      </c>
      <c r="BF85" s="487" t="str">
        <f t="shared" si="18"/>
        <v>tbd</v>
      </c>
      <c r="BG85" s="487" t="str">
        <f t="shared" si="18"/>
        <v/>
      </c>
      <c r="BH85" s="487" t="str">
        <f t="shared" si="18"/>
        <v/>
      </c>
      <c r="BI85" s="487" t="str">
        <f t="shared" si="18"/>
        <v/>
      </c>
      <c r="BJ85" s="487" t="str">
        <f t="shared" si="18"/>
        <v/>
      </c>
      <c r="BK85" s="489" t="str">
        <f t="shared" si="18"/>
        <v/>
      </c>
      <c r="BL85" s="488">
        <f t="shared" si="21"/>
        <v>0</v>
      </c>
      <c r="BM85" s="495">
        <f t="shared" si="19"/>
        <v>0</v>
      </c>
      <c r="BN85" s="495">
        <f t="shared" si="19"/>
        <v>0</v>
      </c>
      <c r="BO85" s="495">
        <f t="shared" si="19"/>
        <v>0</v>
      </c>
      <c r="BP85" s="495">
        <f t="shared" si="19"/>
        <v>0</v>
      </c>
      <c r="BQ85" s="495">
        <f t="shared" si="19"/>
        <v>0</v>
      </c>
      <c r="BR85" s="495">
        <f t="shared" si="19"/>
        <v>0</v>
      </c>
      <c r="BS85" s="495">
        <f t="shared" si="19"/>
        <v>0</v>
      </c>
      <c r="BT85" s="495">
        <f t="shared" si="19"/>
        <v>0</v>
      </c>
      <c r="BU85" s="495">
        <f t="shared" si="19"/>
        <v>0</v>
      </c>
      <c r="BV85" s="495">
        <f t="shared" si="19"/>
        <v>0</v>
      </c>
      <c r="BW85" s="495" t="str">
        <f t="shared" si="19"/>
        <v/>
      </c>
      <c r="BX85" s="495" t="str">
        <f t="shared" si="19"/>
        <v/>
      </c>
      <c r="BY85" s="495" t="str">
        <f t="shared" si="19"/>
        <v/>
      </c>
      <c r="BZ85" s="495" t="str">
        <f t="shared" si="19"/>
        <v/>
      </c>
      <c r="CA85" s="759" t="str">
        <f t="shared" si="19"/>
        <v/>
      </c>
    </row>
    <row r="86" spans="1:79" s="121" customFormat="1" ht="19.899999999999999" customHeight="1" x14ac:dyDescent="0.25">
      <c r="A86" s="9" t="s">
        <v>1467</v>
      </c>
      <c r="B86" s="7" t="s">
        <v>1468</v>
      </c>
      <c r="C86" s="2" t="s">
        <v>1469</v>
      </c>
      <c r="D86" s="4" t="s">
        <v>1193</v>
      </c>
      <c r="E86" s="18"/>
      <c r="F86" s="19"/>
      <c r="G86" s="19"/>
      <c r="H86" s="4"/>
      <c r="I86" s="15"/>
      <c r="J86" s="47" t="s">
        <v>86</v>
      </c>
      <c r="K86" s="1387"/>
      <c r="L86" s="1388"/>
      <c r="M86" s="1389"/>
      <c r="N86" s="40"/>
      <c r="O86" s="41"/>
      <c r="P86" s="41"/>
      <c r="Q86" s="41"/>
      <c r="R86" s="41"/>
      <c r="S86" s="41"/>
      <c r="T86" s="42"/>
      <c r="U86" s="49"/>
      <c r="V86" s="1393" t="s">
        <v>86</v>
      </c>
      <c r="W86" s="1394"/>
      <c r="X86" s="56"/>
      <c r="Y86" s="56"/>
      <c r="Z86" s="57"/>
      <c r="AA86" s="68"/>
      <c r="AB86" s="57"/>
      <c r="AC86" s="58" t="s">
        <v>1376</v>
      </c>
      <c r="AD86" s="56"/>
      <c r="AE86" s="65"/>
      <c r="AF86" s="488">
        <v>-1</v>
      </c>
      <c r="AG86" s="487">
        <v>-1</v>
      </c>
      <c r="AH86" s="487">
        <v>-1</v>
      </c>
      <c r="AI86" s="487">
        <v>-1</v>
      </c>
      <c r="AJ86" s="487">
        <v>-1</v>
      </c>
      <c r="AK86" s="487">
        <v>-1</v>
      </c>
      <c r="AL86" s="487">
        <v>-1</v>
      </c>
      <c r="AM86" s="487">
        <v>-1</v>
      </c>
      <c r="AN86" s="487">
        <v>-1</v>
      </c>
      <c r="AO86" s="487">
        <v>-1</v>
      </c>
      <c r="AP86" s="487">
        <v>-1</v>
      </c>
      <c r="AQ86" s="487">
        <v>0</v>
      </c>
      <c r="AR86" s="487">
        <v>0</v>
      </c>
      <c r="AS86" s="487">
        <v>0</v>
      </c>
      <c r="AT86" s="487">
        <v>0</v>
      </c>
      <c r="AU86" s="493">
        <v>0</v>
      </c>
      <c r="AV86" s="488" t="str">
        <f t="shared" si="20"/>
        <v>tbd</v>
      </c>
      <c r="AW86" s="487" t="str">
        <f t="shared" si="18"/>
        <v>tbd</v>
      </c>
      <c r="AX86" s="487" t="str">
        <f t="shared" si="18"/>
        <v>tbd</v>
      </c>
      <c r="AY86" s="487" t="str">
        <f t="shared" si="18"/>
        <v>tbd</v>
      </c>
      <c r="AZ86" s="487" t="str">
        <f t="shared" si="18"/>
        <v>tbd</v>
      </c>
      <c r="BA86" s="487" t="str">
        <f t="shared" si="18"/>
        <v>tbd</v>
      </c>
      <c r="BB86" s="487" t="str">
        <f t="shared" si="18"/>
        <v>tbd</v>
      </c>
      <c r="BC86" s="487" t="str">
        <f t="shared" si="18"/>
        <v>tbd</v>
      </c>
      <c r="BD86" s="487" t="str">
        <f t="shared" si="18"/>
        <v>tbd</v>
      </c>
      <c r="BE86" s="487" t="str">
        <f t="shared" si="18"/>
        <v>tbd</v>
      </c>
      <c r="BF86" s="487" t="str">
        <f t="shared" si="18"/>
        <v>tbd</v>
      </c>
      <c r="BG86" s="487" t="str">
        <f t="shared" si="18"/>
        <v/>
      </c>
      <c r="BH86" s="487" t="str">
        <f t="shared" si="18"/>
        <v/>
      </c>
      <c r="BI86" s="487" t="str">
        <f t="shared" si="18"/>
        <v/>
      </c>
      <c r="BJ86" s="487" t="str">
        <f t="shared" si="18"/>
        <v/>
      </c>
      <c r="BK86" s="489" t="str">
        <f t="shared" si="18"/>
        <v/>
      </c>
      <c r="BL86" s="488">
        <f t="shared" si="21"/>
        <v>0</v>
      </c>
      <c r="BM86" s="495">
        <f t="shared" si="19"/>
        <v>0</v>
      </c>
      <c r="BN86" s="495">
        <f t="shared" si="19"/>
        <v>0</v>
      </c>
      <c r="BO86" s="495">
        <f t="shared" si="19"/>
        <v>0</v>
      </c>
      <c r="BP86" s="495">
        <f t="shared" si="19"/>
        <v>0</v>
      </c>
      <c r="BQ86" s="495">
        <f t="shared" si="19"/>
        <v>0</v>
      </c>
      <c r="BR86" s="495">
        <f t="shared" si="19"/>
        <v>0</v>
      </c>
      <c r="BS86" s="495">
        <f t="shared" si="19"/>
        <v>0</v>
      </c>
      <c r="BT86" s="495">
        <f t="shared" si="19"/>
        <v>0</v>
      </c>
      <c r="BU86" s="495">
        <f t="shared" si="19"/>
        <v>0</v>
      </c>
      <c r="BV86" s="495">
        <f t="shared" si="19"/>
        <v>0</v>
      </c>
      <c r="BW86" s="495" t="str">
        <f t="shared" si="19"/>
        <v/>
      </c>
      <c r="BX86" s="495" t="str">
        <f t="shared" si="19"/>
        <v/>
      </c>
      <c r="BY86" s="495" t="str">
        <f t="shared" si="19"/>
        <v/>
      </c>
      <c r="BZ86" s="495" t="str">
        <f t="shared" si="19"/>
        <v/>
      </c>
      <c r="CA86" s="759" t="str">
        <f t="shared" si="19"/>
        <v/>
      </c>
    </row>
    <row r="87" spans="1:79" s="121" customFormat="1" ht="19.899999999999999" customHeight="1" x14ac:dyDescent="0.25">
      <c r="A87" s="9" t="s">
        <v>1470</v>
      </c>
      <c r="B87" s="7" t="s">
        <v>1471</v>
      </c>
      <c r="C87" s="2" t="s">
        <v>1472</v>
      </c>
      <c r="D87" s="4" t="s">
        <v>1174</v>
      </c>
      <c r="E87" s="18"/>
      <c r="F87" s="19"/>
      <c r="G87" s="19"/>
      <c r="H87" s="4"/>
      <c r="I87" s="15"/>
      <c r="J87" s="47" t="s">
        <v>86</v>
      </c>
      <c r="K87" s="1387"/>
      <c r="L87" s="1388"/>
      <c r="M87" s="1389"/>
      <c r="N87" s="40"/>
      <c r="O87" s="41"/>
      <c r="P87" s="41"/>
      <c r="Q87" s="41"/>
      <c r="R87" s="41"/>
      <c r="S87" s="41"/>
      <c r="T87" s="42"/>
      <c r="U87" s="49"/>
      <c r="V87" s="1393" t="s">
        <v>86</v>
      </c>
      <c r="W87" s="1394"/>
      <c r="X87" s="56"/>
      <c r="Y87" s="56"/>
      <c r="Z87" s="57"/>
      <c r="AA87" s="68"/>
      <c r="AB87" s="57"/>
      <c r="AC87" s="58" t="s">
        <v>1376</v>
      </c>
      <c r="AD87" s="56"/>
      <c r="AE87" s="65"/>
      <c r="AF87" s="488">
        <v>-1</v>
      </c>
      <c r="AG87" s="487">
        <v>-1</v>
      </c>
      <c r="AH87" s="487">
        <v>-1</v>
      </c>
      <c r="AI87" s="487">
        <v>-1</v>
      </c>
      <c r="AJ87" s="487">
        <v>-1</v>
      </c>
      <c r="AK87" s="487">
        <v>-1</v>
      </c>
      <c r="AL87" s="487">
        <v>-1</v>
      </c>
      <c r="AM87" s="487">
        <v>-1</v>
      </c>
      <c r="AN87" s="487">
        <v>-1</v>
      </c>
      <c r="AO87" s="487">
        <v>-1</v>
      </c>
      <c r="AP87" s="487">
        <v>-1</v>
      </c>
      <c r="AQ87" s="487">
        <v>0</v>
      </c>
      <c r="AR87" s="487">
        <v>0</v>
      </c>
      <c r="AS87" s="487">
        <v>0</v>
      </c>
      <c r="AT87" s="487">
        <v>0</v>
      </c>
      <c r="AU87" s="493">
        <v>0</v>
      </c>
      <c r="AV87" s="488" t="str">
        <f t="shared" si="20"/>
        <v>tbd</v>
      </c>
      <c r="AW87" s="487" t="str">
        <f t="shared" si="20"/>
        <v>tbd</v>
      </c>
      <c r="AX87" s="487" t="str">
        <f t="shared" si="20"/>
        <v>tbd</v>
      </c>
      <c r="AY87" s="487" t="str">
        <f t="shared" si="20"/>
        <v>tbd</v>
      </c>
      <c r="AZ87" s="487" t="str">
        <f t="shared" si="20"/>
        <v>tbd</v>
      </c>
      <c r="BA87" s="487" t="str">
        <f t="shared" si="20"/>
        <v>tbd</v>
      </c>
      <c r="BB87" s="487" t="str">
        <f t="shared" si="20"/>
        <v>tbd</v>
      </c>
      <c r="BC87" s="487" t="str">
        <f t="shared" si="20"/>
        <v>tbd</v>
      </c>
      <c r="BD87" s="487" t="str">
        <f t="shared" si="20"/>
        <v>tbd</v>
      </c>
      <c r="BE87" s="487" t="str">
        <f t="shared" si="20"/>
        <v>tbd</v>
      </c>
      <c r="BF87" s="487" t="str">
        <f t="shared" si="20"/>
        <v>tbd</v>
      </c>
      <c r="BG87" s="487" t="str">
        <f t="shared" si="20"/>
        <v/>
      </c>
      <c r="BH87" s="487" t="str">
        <f t="shared" si="20"/>
        <v/>
      </c>
      <c r="BI87" s="487" t="str">
        <f t="shared" si="20"/>
        <v/>
      </c>
      <c r="BJ87" s="487" t="str">
        <f t="shared" si="20"/>
        <v/>
      </c>
      <c r="BK87" s="489" t="str">
        <f t="shared" si="20"/>
        <v/>
      </c>
      <c r="BL87" s="488">
        <f t="shared" si="21"/>
        <v>0</v>
      </c>
      <c r="BM87" s="495">
        <f t="shared" si="21"/>
        <v>0</v>
      </c>
      <c r="BN87" s="495">
        <f t="shared" si="21"/>
        <v>0</v>
      </c>
      <c r="BO87" s="495">
        <f t="shared" si="21"/>
        <v>0</v>
      </c>
      <c r="BP87" s="495">
        <f t="shared" si="21"/>
        <v>0</v>
      </c>
      <c r="BQ87" s="495">
        <f t="shared" si="21"/>
        <v>0</v>
      </c>
      <c r="BR87" s="495">
        <f t="shared" si="21"/>
        <v>0</v>
      </c>
      <c r="BS87" s="495">
        <f t="shared" si="21"/>
        <v>0</v>
      </c>
      <c r="BT87" s="495">
        <f t="shared" si="21"/>
        <v>0</v>
      </c>
      <c r="BU87" s="495">
        <f t="shared" si="21"/>
        <v>0</v>
      </c>
      <c r="BV87" s="495">
        <f t="shared" si="21"/>
        <v>0</v>
      </c>
      <c r="BW87" s="495" t="str">
        <f t="shared" si="21"/>
        <v/>
      </c>
      <c r="BX87" s="495" t="str">
        <f t="shared" si="21"/>
        <v/>
      </c>
      <c r="BY87" s="495" t="str">
        <f t="shared" si="21"/>
        <v/>
      </c>
      <c r="BZ87" s="495" t="str">
        <f t="shared" si="21"/>
        <v/>
      </c>
      <c r="CA87" s="759" t="str">
        <f t="shared" si="21"/>
        <v/>
      </c>
    </row>
    <row r="88" spans="1:79" s="121" customFormat="1" ht="19.899999999999999" customHeight="1" x14ac:dyDescent="0.25">
      <c r="A88" s="9" t="s">
        <v>1473</v>
      </c>
      <c r="B88" s="7" t="s">
        <v>1474</v>
      </c>
      <c r="C88" s="2" t="s">
        <v>1475</v>
      </c>
      <c r="D88" s="4" t="s">
        <v>1193</v>
      </c>
      <c r="E88" s="18"/>
      <c r="F88" s="19"/>
      <c r="G88" s="19"/>
      <c r="H88" s="4"/>
      <c r="I88" s="15"/>
      <c r="J88" s="47" t="s">
        <v>86</v>
      </c>
      <c r="K88" s="1387"/>
      <c r="L88" s="1388"/>
      <c r="M88" s="1389"/>
      <c r="N88" s="40"/>
      <c r="O88" s="41"/>
      <c r="P88" s="41"/>
      <c r="Q88" s="41"/>
      <c r="R88" s="41"/>
      <c r="S88" s="41"/>
      <c r="T88" s="42"/>
      <c r="U88" s="49"/>
      <c r="V88" s="1393" t="s">
        <v>86</v>
      </c>
      <c r="W88" s="1394"/>
      <c r="X88" s="56"/>
      <c r="Y88" s="56"/>
      <c r="Z88" s="57"/>
      <c r="AA88" s="68"/>
      <c r="AB88" s="57"/>
      <c r="AC88" s="58" t="s">
        <v>1376</v>
      </c>
      <c r="AD88" s="56"/>
      <c r="AE88" s="65"/>
      <c r="AF88" s="488">
        <v>-1</v>
      </c>
      <c r="AG88" s="487">
        <v>-1</v>
      </c>
      <c r="AH88" s="487">
        <v>-1</v>
      </c>
      <c r="AI88" s="487">
        <v>-1</v>
      </c>
      <c r="AJ88" s="487">
        <v>-1</v>
      </c>
      <c r="AK88" s="487">
        <v>-1</v>
      </c>
      <c r="AL88" s="487">
        <v>-1</v>
      </c>
      <c r="AM88" s="487">
        <v>-1</v>
      </c>
      <c r="AN88" s="487">
        <v>-1</v>
      </c>
      <c r="AO88" s="487">
        <v>-1</v>
      </c>
      <c r="AP88" s="487">
        <v>-1</v>
      </c>
      <c r="AQ88" s="487">
        <v>0</v>
      </c>
      <c r="AR88" s="487">
        <v>0</v>
      </c>
      <c r="AS88" s="487">
        <v>0</v>
      </c>
      <c r="AT88" s="487">
        <v>0</v>
      </c>
      <c r="AU88" s="493">
        <v>0</v>
      </c>
      <c r="AV88" s="488" t="str">
        <f t="shared" si="20"/>
        <v>tbd</v>
      </c>
      <c r="AW88" s="487" t="str">
        <f t="shared" si="20"/>
        <v>tbd</v>
      </c>
      <c r="AX88" s="487" t="str">
        <f t="shared" si="20"/>
        <v>tbd</v>
      </c>
      <c r="AY88" s="487" t="str">
        <f t="shared" si="20"/>
        <v>tbd</v>
      </c>
      <c r="AZ88" s="487" t="str">
        <f t="shared" si="20"/>
        <v>tbd</v>
      </c>
      <c r="BA88" s="487" t="str">
        <f t="shared" si="20"/>
        <v>tbd</v>
      </c>
      <c r="BB88" s="487" t="str">
        <f t="shared" si="20"/>
        <v>tbd</v>
      </c>
      <c r="BC88" s="487" t="str">
        <f t="shared" si="20"/>
        <v>tbd</v>
      </c>
      <c r="BD88" s="487" t="str">
        <f t="shared" si="20"/>
        <v>tbd</v>
      </c>
      <c r="BE88" s="487" t="str">
        <f t="shared" si="20"/>
        <v>tbd</v>
      </c>
      <c r="BF88" s="487" t="str">
        <f t="shared" si="20"/>
        <v>tbd</v>
      </c>
      <c r="BG88" s="487" t="str">
        <f t="shared" si="20"/>
        <v/>
      </c>
      <c r="BH88" s="487" t="str">
        <f t="shared" si="20"/>
        <v/>
      </c>
      <c r="BI88" s="487" t="str">
        <f t="shared" si="20"/>
        <v/>
      </c>
      <c r="BJ88" s="487" t="str">
        <f t="shared" si="20"/>
        <v/>
      </c>
      <c r="BK88" s="489" t="str">
        <f t="shared" si="20"/>
        <v/>
      </c>
      <c r="BL88" s="488">
        <f t="shared" si="21"/>
        <v>0</v>
      </c>
      <c r="BM88" s="495">
        <f t="shared" si="21"/>
        <v>0</v>
      </c>
      <c r="BN88" s="495">
        <f t="shared" si="21"/>
        <v>0</v>
      </c>
      <c r="BO88" s="495">
        <f t="shared" si="21"/>
        <v>0</v>
      </c>
      <c r="BP88" s="495">
        <f t="shared" si="21"/>
        <v>0</v>
      </c>
      <c r="BQ88" s="495">
        <f t="shared" si="21"/>
        <v>0</v>
      </c>
      <c r="BR88" s="495">
        <f t="shared" si="21"/>
        <v>0</v>
      </c>
      <c r="BS88" s="495">
        <f t="shared" si="21"/>
        <v>0</v>
      </c>
      <c r="BT88" s="495">
        <f t="shared" si="21"/>
        <v>0</v>
      </c>
      <c r="BU88" s="495">
        <f t="shared" si="21"/>
        <v>0</v>
      </c>
      <c r="BV88" s="495">
        <f t="shared" si="21"/>
        <v>0</v>
      </c>
      <c r="BW88" s="495" t="str">
        <f t="shared" si="21"/>
        <v/>
      </c>
      <c r="BX88" s="495" t="str">
        <f t="shared" si="21"/>
        <v/>
      </c>
      <c r="BY88" s="495" t="str">
        <f t="shared" si="21"/>
        <v/>
      </c>
      <c r="BZ88" s="495" t="str">
        <f t="shared" si="21"/>
        <v/>
      </c>
      <c r="CA88" s="759" t="str">
        <f t="shared" si="21"/>
        <v/>
      </c>
    </row>
    <row r="89" spans="1:79" s="121" customFormat="1" ht="19.899999999999999" customHeight="1" x14ac:dyDescent="0.25">
      <c r="A89" s="9" t="s">
        <v>1476</v>
      </c>
      <c r="B89" s="7" t="s">
        <v>1477</v>
      </c>
      <c r="C89" s="2" t="s">
        <v>1478</v>
      </c>
      <c r="D89" s="4" t="s">
        <v>1193</v>
      </c>
      <c r="E89" s="18"/>
      <c r="F89" s="19"/>
      <c r="G89" s="19"/>
      <c r="H89" s="4"/>
      <c r="I89" s="15"/>
      <c r="J89" s="47" t="s">
        <v>86</v>
      </c>
      <c r="K89" s="1387"/>
      <c r="L89" s="1388"/>
      <c r="M89" s="1389"/>
      <c r="N89" s="40"/>
      <c r="O89" s="41"/>
      <c r="P89" s="41"/>
      <c r="Q89" s="41"/>
      <c r="R89" s="41"/>
      <c r="S89" s="41"/>
      <c r="T89" s="42"/>
      <c r="U89" s="49"/>
      <c r="V89" s="1393" t="s">
        <v>86</v>
      </c>
      <c r="W89" s="1394"/>
      <c r="X89" s="56"/>
      <c r="Y89" s="56"/>
      <c r="Z89" s="57"/>
      <c r="AA89" s="68"/>
      <c r="AB89" s="57"/>
      <c r="AC89" s="58" t="s">
        <v>1376</v>
      </c>
      <c r="AD89" s="56"/>
      <c r="AE89" s="65"/>
      <c r="AF89" s="488">
        <v>-1</v>
      </c>
      <c r="AG89" s="487">
        <v>-1</v>
      </c>
      <c r="AH89" s="487">
        <v>-1</v>
      </c>
      <c r="AI89" s="487">
        <v>-1</v>
      </c>
      <c r="AJ89" s="487">
        <v>-1</v>
      </c>
      <c r="AK89" s="487">
        <v>-1</v>
      </c>
      <c r="AL89" s="487">
        <v>-1</v>
      </c>
      <c r="AM89" s="487">
        <v>-1</v>
      </c>
      <c r="AN89" s="487">
        <v>-1</v>
      </c>
      <c r="AO89" s="487">
        <v>-1</v>
      </c>
      <c r="AP89" s="487">
        <v>-1</v>
      </c>
      <c r="AQ89" s="487">
        <v>0</v>
      </c>
      <c r="AR89" s="487">
        <v>0</v>
      </c>
      <c r="AS89" s="487">
        <v>0</v>
      </c>
      <c r="AT89" s="487">
        <v>0</v>
      </c>
      <c r="AU89" s="493">
        <v>0</v>
      </c>
      <c r="AV89" s="488" t="str">
        <f t="shared" si="20"/>
        <v>tbd</v>
      </c>
      <c r="AW89" s="487" t="str">
        <f t="shared" si="20"/>
        <v>tbd</v>
      </c>
      <c r="AX89" s="487" t="str">
        <f t="shared" si="20"/>
        <v>tbd</v>
      </c>
      <c r="AY89" s="487" t="str">
        <f t="shared" si="20"/>
        <v>tbd</v>
      </c>
      <c r="AZ89" s="487" t="str">
        <f t="shared" si="20"/>
        <v>tbd</v>
      </c>
      <c r="BA89" s="487" t="str">
        <f t="shared" si="20"/>
        <v>tbd</v>
      </c>
      <c r="BB89" s="487" t="str">
        <f t="shared" si="20"/>
        <v>tbd</v>
      </c>
      <c r="BC89" s="487" t="str">
        <f t="shared" si="20"/>
        <v>tbd</v>
      </c>
      <c r="BD89" s="487" t="str">
        <f t="shared" si="20"/>
        <v>tbd</v>
      </c>
      <c r="BE89" s="487" t="str">
        <f t="shared" si="20"/>
        <v>tbd</v>
      </c>
      <c r="BF89" s="487" t="str">
        <f t="shared" si="20"/>
        <v>tbd</v>
      </c>
      <c r="BG89" s="487" t="str">
        <f t="shared" si="20"/>
        <v/>
      </c>
      <c r="BH89" s="487" t="str">
        <f t="shared" si="20"/>
        <v/>
      </c>
      <c r="BI89" s="487" t="str">
        <f t="shared" si="20"/>
        <v/>
      </c>
      <c r="BJ89" s="487" t="str">
        <f t="shared" si="20"/>
        <v/>
      </c>
      <c r="BK89" s="489" t="str">
        <f t="shared" si="20"/>
        <v/>
      </c>
      <c r="BL89" s="488">
        <f t="shared" si="21"/>
        <v>0</v>
      </c>
      <c r="BM89" s="495">
        <f t="shared" si="21"/>
        <v>0</v>
      </c>
      <c r="BN89" s="495">
        <f t="shared" si="21"/>
        <v>0</v>
      </c>
      <c r="BO89" s="495">
        <f t="shared" si="21"/>
        <v>0</v>
      </c>
      <c r="BP89" s="495">
        <f t="shared" si="21"/>
        <v>0</v>
      </c>
      <c r="BQ89" s="495">
        <f t="shared" si="21"/>
        <v>0</v>
      </c>
      <c r="BR89" s="495">
        <f t="shared" si="21"/>
        <v>0</v>
      </c>
      <c r="BS89" s="495">
        <f t="shared" si="21"/>
        <v>0</v>
      </c>
      <c r="BT89" s="495">
        <f t="shared" si="21"/>
        <v>0</v>
      </c>
      <c r="BU89" s="495">
        <f t="shared" si="21"/>
        <v>0</v>
      </c>
      <c r="BV89" s="495">
        <f t="shared" si="21"/>
        <v>0</v>
      </c>
      <c r="BW89" s="495" t="str">
        <f t="shared" si="21"/>
        <v/>
      </c>
      <c r="BX89" s="495" t="str">
        <f t="shared" si="21"/>
        <v/>
      </c>
      <c r="BY89" s="495" t="str">
        <f t="shared" si="21"/>
        <v/>
      </c>
      <c r="BZ89" s="495" t="str">
        <f t="shared" si="21"/>
        <v/>
      </c>
      <c r="CA89" s="759" t="str">
        <f t="shared" si="21"/>
        <v/>
      </c>
    </row>
    <row r="90" spans="1:79" s="121" customFormat="1" ht="19.899999999999999" customHeight="1" x14ac:dyDescent="0.25">
      <c r="A90" s="9" t="s">
        <v>1479</v>
      </c>
      <c r="B90" s="7" t="s">
        <v>1480</v>
      </c>
      <c r="C90" s="2" t="s">
        <v>1481</v>
      </c>
      <c r="D90" s="4" t="s">
        <v>1193</v>
      </c>
      <c r="E90" s="18"/>
      <c r="F90" s="19"/>
      <c r="G90" s="19"/>
      <c r="H90" s="4"/>
      <c r="I90" s="15"/>
      <c r="J90" s="47" t="s">
        <v>86</v>
      </c>
      <c r="K90" s="1387"/>
      <c r="L90" s="1388"/>
      <c r="M90" s="1389"/>
      <c r="N90" s="40"/>
      <c r="O90" s="41"/>
      <c r="P90" s="41"/>
      <c r="Q90" s="41"/>
      <c r="R90" s="41"/>
      <c r="S90" s="41"/>
      <c r="T90" s="42"/>
      <c r="U90" s="49"/>
      <c r="V90" s="1393" t="s">
        <v>86</v>
      </c>
      <c r="W90" s="1394"/>
      <c r="X90" s="56"/>
      <c r="Y90" s="56"/>
      <c r="Z90" s="57"/>
      <c r="AA90" s="68"/>
      <c r="AB90" s="57"/>
      <c r="AC90" s="58" t="s">
        <v>1376</v>
      </c>
      <c r="AD90" s="56"/>
      <c r="AE90" s="65"/>
      <c r="AF90" s="488">
        <v>-1</v>
      </c>
      <c r="AG90" s="487">
        <v>-1</v>
      </c>
      <c r="AH90" s="487">
        <v>-1</v>
      </c>
      <c r="AI90" s="487">
        <v>-1</v>
      </c>
      <c r="AJ90" s="487">
        <v>-1</v>
      </c>
      <c r="AK90" s="487">
        <v>-1</v>
      </c>
      <c r="AL90" s="487">
        <v>-1</v>
      </c>
      <c r="AM90" s="487">
        <v>-1</v>
      </c>
      <c r="AN90" s="487">
        <v>-1</v>
      </c>
      <c r="AO90" s="487">
        <v>-1</v>
      </c>
      <c r="AP90" s="487">
        <v>-1</v>
      </c>
      <c r="AQ90" s="487">
        <v>0</v>
      </c>
      <c r="AR90" s="487">
        <v>0</v>
      </c>
      <c r="AS90" s="487">
        <v>0</v>
      </c>
      <c r="AT90" s="487">
        <v>0</v>
      </c>
      <c r="AU90" s="493">
        <v>0</v>
      </c>
      <c r="AV90" s="488" t="str">
        <f t="shared" si="20"/>
        <v>tbd</v>
      </c>
      <c r="AW90" s="487" t="str">
        <f t="shared" si="20"/>
        <v>tbd</v>
      </c>
      <c r="AX90" s="487" t="str">
        <f t="shared" si="20"/>
        <v>tbd</v>
      </c>
      <c r="AY90" s="487" t="str">
        <f t="shared" si="20"/>
        <v>tbd</v>
      </c>
      <c r="AZ90" s="487" t="str">
        <f t="shared" si="20"/>
        <v>tbd</v>
      </c>
      <c r="BA90" s="487" t="str">
        <f t="shared" si="20"/>
        <v>tbd</v>
      </c>
      <c r="BB90" s="487" t="str">
        <f t="shared" si="20"/>
        <v>tbd</v>
      </c>
      <c r="BC90" s="487" t="str">
        <f t="shared" si="20"/>
        <v>tbd</v>
      </c>
      <c r="BD90" s="487" t="str">
        <f t="shared" si="20"/>
        <v>tbd</v>
      </c>
      <c r="BE90" s="487" t="str">
        <f t="shared" si="20"/>
        <v>tbd</v>
      </c>
      <c r="BF90" s="487" t="str">
        <f t="shared" si="20"/>
        <v>tbd</v>
      </c>
      <c r="BG90" s="487" t="str">
        <f t="shared" si="20"/>
        <v/>
      </c>
      <c r="BH90" s="487" t="str">
        <f t="shared" si="20"/>
        <v/>
      </c>
      <c r="BI90" s="487" t="str">
        <f t="shared" si="20"/>
        <v/>
      </c>
      <c r="BJ90" s="487" t="str">
        <f t="shared" si="20"/>
        <v/>
      </c>
      <c r="BK90" s="489" t="str">
        <f t="shared" si="20"/>
        <v/>
      </c>
      <c r="BL90" s="488">
        <f t="shared" si="21"/>
        <v>0</v>
      </c>
      <c r="BM90" s="495">
        <f t="shared" si="21"/>
        <v>0</v>
      </c>
      <c r="BN90" s="495">
        <f t="shared" si="21"/>
        <v>0</v>
      </c>
      <c r="BO90" s="495">
        <f t="shared" si="21"/>
        <v>0</v>
      </c>
      <c r="BP90" s="495">
        <f t="shared" si="21"/>
        <v>0</v>
      </c>
      <c r="BQ90" s="495">
        <f t="shared" si="21"/>
        <v>0</v>
      </c>
      <c r="BR90" s="495">
        <f t="shared" si="21"/>
        <v>0</v>
      </c>
      <c r="BS90" s="495">
        <f t="shared" si="21"/>
        <v>0</v>
      </c>
      <c r="BT90" s="495">
        <f t="shared" si="21"/>
        <v>0</v>
      </c>
      <c r="BU90" s="495">
        <f t="shared" si="21"/>
        <v>0</v>
      </c>
      <c r="BV90" s="495">
        <f t="shared" si="21"/>
        <v>0</v>
      </c>
      <c r="BW90" s="495" t="str">
        <f t="shared" si="21"/>
        <v/>
      </c>
      <c r="BX90" s="495" t="str">
        <f t="shared" si="21"/>
        <v/>
      </c>
      <c r="BY90" s="495" t="str">
        <f t="shared" si="21"/>
        <v/>
      </c>
      <c r="BZ90" s="495" t="str">
        <f t="shared" si="21"/>
        <v/>
      </c>
      <c r="CA90" s="759" t="str">
        <f t="shared" si="21"/>
        <v/>
      </c>
    </row>
    <row r="91" spans="1:79" s="121" customFormat="1" ht="19.899999999999999" customHeight="1" x14ac:dyDescent="0.25">
      <c r="A91" s="9" t="s">
        <v>1482</v>
      </c>
      <c r="B91" s="7" t="s">
        <v>1483</v>
      </c>
      <c r="C91" s="2" t="s">
        <v>1484</v>
      </c>
      <c r="D91" s="4" t="s">
        <v>1193</v>
      </c>
      <c r="E91" s="18"/>
      <c r="F91" s="19"/>
      <c r="G91" s="19"/>
      <c r="H91" s="4"/>
      <c r="I91" s="15"/>
      <c r="J91" s="47" t="s">
        <v>86</v>
      </c>
      <c r="K91" s="1387"/>
      <c r="L91" s="1388"/>
      <c r="M91" s="1389"/>
      <c r="N91" s="40"/>
      <c r="O91" s="41"/>
      <c r="P91" s="41"/>
      <c r="Q91" s="41"/>
      <c r="R91" s="41"/>
      <c r="S91" s="41"/>
      <c r="T91" s="42"/>
      <c r="U91" s="49"/>
      <c r="V91" s="1393" t="s">
        <v>86</v>
      </c>
      <c r="W91" s="1394"/>
      <c r="X91" s="56"/>
      <c r="Y91" s="56"/>
      <c r="Z91" s="57"/>
      <c r="AA91" s="68"/>
      <c r="AB91" s="57"/>
      <c r="AC91" s="58" t="s">
        <v>1376</v>
      </c>
      <c r="AD91" s="56"/>
      <c r="AE91" s="65"/>
      <c r="AF91" s="488">
        <v>-1</v>
      </c>
      <c r="AG91" s="487">
        <v>-1</v>
      </c>
      <c r="AH91" s="487">
        <v>-1</v>
      </c>
      <c r="AI91" s="487">
        <v>-1</v>
      </c>
      <c r="AJ91" s="487">
        <v>-1</v>
      </c>
      <c r="AK91" s="487">
        <v>-1</v>
      </c>
      <c r="AL91" s="487">
        <v>-1</v>
      </c>
      <c r="AM91" s="487">
        <v>-1</v>
      </c>
      <c r="AN91" s="487">
        <v>-1</v>
      </c>
      <c r="AO91" s="487">
        <v>-1</v>
      </c>
      <c r="AP91" s="487">
        <v>-1</v>
      </c>
      <c r="AQ91" s="487">
        <v>0</v>
      </c>
      <c r="AR91" s="487">
        <v>0</v>
      </c>
      <c r="AS91" s="487">
        <v>0</v>
      </c>
      <c r="AT91" s="487">
        <v>0</v>
      </c>
      <c r="AU91" s="493">
        <v>0</v>
      </c>
      <c r="AV91" s="488" t="str">
        <f t="shared" si="20"/>
        <v>tbd</v>
      </c>
      <c r="AW91" s="487" t="str">
        <f t="shared" si="20"/>
        <v>tbd</v>
      </c>
      <c r="AX91" s="487" t="str">
        <f t="shared" si="20"/>
        <v>tbd</v>
      </c>
      <c r="AY91" s="487" t="str">
        <f t="shared" si="20"/>
        <v>tbd</v>
      </c>
      <c r="AZ91" s="487" t="str">
        <f t="shared" si="20"/>
        <v>tbd</v>
      </c>
      <c r="BA91" s="487" t="str">
        <f t="shared" si="20"/>
        <v>tbd</v>
      </c>
      <c r="BB91" s="487" t="str">
        <f t="shared" si="20"/>
        <v>tbd</v>
      </c>
      <c r="BC91" s="487" t="str">
        <f t="shared" si="20"/>
        <v>tbd</v>
      </c>
      <c r="BD91" s="487" t="str">
        <f t="shared" si="20"/>
        <v>tbd</v>
      </c>
      <c r="BE91" s="487" t="str">
        <f t="shared" si="20"/>
        <v>tbd</v>
      </c>
      <c r="BF91" s="487" t="str">
        <f t="shared" si="20"/>
        <v>tbd</v>
      </c>
      <c r="BG91" s="487" t="str">
        <f t="shared" si="20"/>
        <v/>
      </c>
      <c r="BH91" s="487" t="str">
        <f t="shared" si="20"/>
        <v/>
      </c>
      <c r="BI91" s="487" t="str">
        <f t="shared" si="20"/>
        <v/>
      </c>
      <c r="BJ91" s="487" t="str">
        <f t="shared" si="20"/>
        <v/>
      </c>
      <c r="BK91" s="489" t="str">
        <f t="shared" si="20"/>
        <v/>
      </c>
      <c r="BL91" s="488">
        <f t="shared" si="21"/>
        <v>0</v>
      </c>
      <c r="BM91" s="495">
        <f t="shared" si="21"/>
        <v>0</v>
      </c>
      <c r="BN91" s="495">
        <f t="shared" si="21"/>
        <v>0</v>
      </c>
      <c r="BO91" s="495">
        <f t="shared" si="21"/>
        <v>0</v>
      </c>
      <c r="BP91" s="495">
        <f t="shared" si="21"/>
        <v>0</v>
      </c>
      <c r="BQ91" s="495">
        <f t="shared" si="21"/>
        <v>0</v>
      </c>
      <c r="BR91" s="495">
        <f t="shared" si="21"/>
        <v>0</v>
      </c>
      <c r="BS91" s="495">
        <f t="shared" si="21"/>
        <v>0</v>
      </c>
      <c r="BT91" s="495">
        <f t="shared" si="21"/>
        <v>0</v>
      </c>
      <c r="BU91" s="495">
        <f t="shared" si="21"/>
        <v>0</v>
      </c>
      <c r="BV91" s="495">
        <f t="shared" si="21"/>
        <v>0</v>
      </c>
      <c r="BW91" s="495" t="str">
        <f t="shared" si="21"/>
        <v/>
      </c>
      <c r="BX91" s="495" t="str">
        <f t="shared" si="21"/>
        <v/>
      </c>
      <c r="BY91" s="495" t="str">
        <f t="shared" si="21"/>
        <v/>
      </c>
      <c r="BZ91" s="495" t="str">
        <f t="shared" si="21"/>
        <v/>
      </c>
      <c r="CA91" s="759" t="str">
        <f t="shared" si="21"/>
        <v/>
      </c>
    </row>
    <row r="92" spans="1:79" s="121" customFormat="1" ht="19.899999999999999" customHeight="1" x14ac:dyDescent="0.25">
      <c r="A92" s="9" t="s">
        <v>1485</v>
      </c>
      <c r="B92" s="7" t="s">
        <v>1486</v>
      </c>
      <c r="C92" s="2" t="s">
        <v>1487</v>
      </c>
      <c r="D92" s="4" t="s">
        <v>1193</v>
      </c>
      <c r="E92" s="18"/>
      <c r="F92" s="19"/>
      <c r="G92" s="19"/>
      <c r="H92" s="4"/>
      <c r="I92" s="15"/>
      <c r="J92" s="47" t="s">
        <v>86</v>
      </c>
      <c r="K92" s="1387"/>
      <c r="L92" s="1388"/>
      <c r="M92" s="1389"/>
      <c r="N92" s="40"/>
      <c r="O92" s="41"/>
      <c r="P92" s="41"/>
      <c r="Q92" s="41"/>
      <c r="R92" s="41"/>
      <c r="S92" s="41"/>
      <c r="T92" s="42"/>
      <c r="U92" s="49"/>
      <c r="V92" s="1393" t="s">
        <v>86</v>
      </c>
      <c r="W92" s="1394"/>
      <c r="X92" s="56"/>
      <c r="Y92" s="56"/>
      <c r="Z92" s="57"/>
      <c r="AA92" s="68"/>
      <c r="AB92" s="57"/>
      <c r="AC92" s="58" t="s">
        <v>1376</v>
      </c>
      <c r="AD92" s="56"/>
      <c r="AE92" s="65"/>
      <c r="AF92" s="488">
        <v>-1</v>
      </c>
      <c r="AG92" s="487">
        <v>-1</v>
      </c>
      <c r="AH92" s="487">
        <v>-1</v>
      </c>
      <c r="AI92" s="487">
        <v>-1</v>
      </c>
      <c r="AJ92" s="487">
        <v>-1</v>
      </c>
      <c r="AK92" s="487">
        <v>-1</v>
      </c>
      <c r="AL92" s="487">
        <v>-1</v>
      </c>
      <c r="AM92" s="487">
        <v>-1</v>
      </c>
      <c r="AN92" s="487">
        <v>-1</v>
      </c>
      <c r="AO92" s="487">
        <v>-1</v>
      </c>
      <c r="AP92" s="487">
        <v>-1</v>
      </c>
      <c r="AQ92" s="487">
        <v>0</v>
      </c>
      <c r="AR92" s="487">
        <v>0</v>
      </c>
      <c r="AS92" s="487">
        <v>0</v>
      </c>
      <c r="AT92" s="487">
        <v>0</v>
      </c>
      <c r="AU92" s="493">
        <v>0</v>
      </c>
      <c r="AV92" s="488" t="str">
        <f t="shared" si="20"/>
        <v>tbd</v>
      </c>
      <c r="AW92" s="487" t="str">
        <f t="shared" si="20"/>
        <v>tbd</v>
      </c>
      <c r="AX92" s="487" t="str">
        <f t="shared" si="20"/>
        <v>tbd</v>
      </c>
      <c r="AY92" s="487" t="str">
        <f t="shared" si="20"/>
        <v>tbd</v>
      </c>
      <c r="AZ92" s="487" t="str">
        <f t="shared" si="20"/>
        <v>tbd</v>
      </c>
      <c r="BA92" s="487" t="str">
        <f t="shared" si="20"/>
        <v>tbd</v>
      </c>
      <c r="BB92" s="487" t="str">
        <f t="shared" si="20"/>
        <v>tbd</v>
      </c>
      <c r="BC92" s="487" t="str">
        <f t="shared" si="20"/>
        <v>tbd</v>
      </c>
      <c r="BD92" s="487" t="str">
        <f t="shared" si="20"/>
        <v>tbd</v>
      </c>
      <c r="BE92" s="487" t="str">
        <f t="shared" si="20"/>
        <v>tbd</v>
      </c>
      <c r="BF92" s="487" t="str">
        <f t="shared" si="20"/>
        <v>tbd</v>
      </c>
      <c r="BG92" s="487" t="str">
        <f t="shared" si="20"/>
        <v/>
      </c>
      <c r="BH92" s="487" t="str">
        <f t="shared" si="20"/>
        <v/>
      </c>
      <c r="BI92" s="487" t="str">
        <f t="shared" si="20"/>
        <v/>
      </c>
      <c r="BJ92" s="487" t="str">
        <f t="shared" si="20"/>
        <v/>
      </c>
      <c r="BK92" s="489" t="str">
        <f t="shared" si="20"/>
        <v/>
      </c>
      <c r="BL92" s="488">
        <f t="shared" si="21"/>
        <v>0</v>
      </c>
      <c r="BM92" s="495">
        <f t="shared" si="21"/>
        <v>0</v>
      </c>
      <c r="BN92" s="495">
        <f t="shared" si="21"/>
        <v>0</v>
      </c>
      <c r="BO92" s="495">
        <f t="shared" si="21"/>
        <v>0</v>
      </c>
      <c r="BP92" s="495">
        <f t="shared" si="21"/>
        <v>0</v>
      </c>
      <c r="BQ92" s="495">
        <f t="shared" si="21"/>
        <v>0</v>
      </c>
      <c r="BR92" s="495">
        <f t="shared" si="21"/>
        <v>0</v>
      </c>
      <c r="BS92" s="495">
        <f t="shared" si="21"/>
        <v>0</v>
      </c>
      <c r="BT92" s="495">
        <f t="shared" si="21"/>
        <v>0</v>
      </c>
      <c r="BU92" s="495">
        <f t="shared" si="21"/>
        <v>0</v>
      </c>
      <c r="BV92" s="495">
        <f t="shared" si="21"/>
        <v>0</v>
      </c>
      <c r="BW92" s="495" t="str">
        <f t="shared" si="21"/>
        <v/>
      </c>
      <c r="BX92" s="495" t="str">
        <f t="shared" si="21"/>
        <v/>
      </c>
      <c r="BY92" s="495" t="str">
        <f t="shared" si="21"/>
        <v/>
      </c>
      <c r="BZ92" s="495" t="str">
        <f t="shared" si="21"/>
        <v/>
      </c>
      <c r="CA92" s="759" t="str">
        <f t="shared" si="21"/>
        <v/>
      </c>
    </row>
    <row r="93" spans="1:79" s="121" customFormat="1" ht="19.899999999999999" customHeight="1" x14ac:dyDescent="0.25">
      <c r="A93" s="9" t="s">
        <v>1488</v>
      </c>
      <c r="B93" s="7" t="s">
        <v>1489</v>
      </c>
      <c r="C93" s="2" t="s">
        <v>1490</v>
      </c>
      <c r="D93" s="4" t="s">
        <v>1193</v>
      </c>
      <c r="E93" s="18"/>
      <c r="F93" s="19"/>
      <c r="G93" s="19"/>
      <c r="H93" s="4"/>
      <c r="I93" s="15"/>
      <c r="J93" s="47" t="s">
        <v>86</v>
      </c>
      <c r="K93" s="1387"/>
      <c r="L93" s="1388"/>
      <c r="M93" s="1389"/>
      <c r="N93" s="40"/>
      <c r="O93" s="41"/>
      <c r="P93" s="41"/>
      <c r="Q93" s="41"/>
      <c r="R93" s="41"/>
      <c r="S93" s="41"/>
      <c r="T93" s="42"/>
      <c r="U93" s="49"/>
      <c r="V93" s="1393" t="s">
        <v>86</v>
      </c>
      <c r="W93" s="1394"/>
      <c r="X93" s="56"/>
      <c r="Y93" s="56"/>
      <c r="Z93" s="57"/>
      <c r="AA93" s="68"/>
      <c r="AB93" s="57"/>
      <c r="AC93" s="58" t="s">
        <v>1376</v>
      </c>
      <c r="AD93" s="56"/>
      <c r="AE93" s="65"/>
      <c r="AF93" s="488">
        <v>-1</v>
      </c>
      <c r="AG93" s="487">
        <v>-1</v>
      </c>
      <c r="AH93" s="487">
        <v>-1</v>
      </c>
      <c r="AI93" s="487">
        <v>-1</v>
      </c>
      <c r="AJ93" s="487">
        <v>-1</v>
      </c>
      <c r="AK93" s="487">
        <v>-1</v>
      </c>
      <c r="AL93" s="487">
        <v>-1</v>
      </c>
      <c r="AM93" s="487">
        <v>-1</v>
      </c>
      <c r="AN93" s="487">
        <v>-1</v>
      </c>
      <c r="AO93" s="487">
        <v>-1</v>
      </c>
      <c r="AP93" s="487">
        <v>-1</v>
      </c>
      <c r="AQ93" s="487">
        <v>0</v>
      </c>
      <c r="AR93" s="487">
        <v>0</v>
      </c>
      <c r="AS93" s="487">
        <v>0</v>
      </c>
      <c r="AT93" s="487">
        <v>0</v>
      </c>
      <c r="AU93" s="493">
        <v>0</v>
      </c>
      <c r="AV93" s="488" t="str">
        <f t="shared" si="20"/>
        <v>tbd</v>
      </c>
      <c r="AW93" s="487" t="str">
        <f t="shared" si="20"/>
        <v>tbd</v>
      </c>
      <c r="AX93" s="487" t="str">
        <f t="shared" si="20"/>
        <v>tbd</v>
      </c>
      <c r="AY93" s="487" t="str">
        <f t="shared" si="20"/>
        <v>tbd</v>
      </c>
      <c r="AZ93" s="487" t="str">
        <f t="shared" si="20"/>
        <v>tbd</v>
      </c>
      <c r="BA93" s="487" t="str">
        <f t="shared" si="20"/>
        <v>tbd</v>
      </c>
      <c r="BB93" s="487" t="str">
        <f t="shared" si="20"/>
        <v>tbd</v>
      </c>
      <c r="BC93" s="487" t="str">
        <f t="shared" si="20"/>
        <v>tbd</v>
      </c>
      <c r="BD93" s="487" t="str">
        <f t="shared" si="20"/>
        <v>tbd</v>
      </c>
      <c r="BE93" s="487" t="str">
        <f t="shared" si="20"/>
        <v>tbd</v>
      </c>
      <c r="BF93" s="487" t="str">
        <f t="shared" si="20"/>
        <v>tbd</v>
      </c>
      <c r="BG93" s="487" t="str">
        <f t="shared" si="20"/>
        <v/>
      </c>
      <c r="BH93" s="487" t="str">
        <f t="shared" si="20"/>
        <v/>
      </c>
      <c r="BI93" s="487" t="str">
        <f t="shared" si="20"/>
        <v/>
      </c>
      <c r="BJ93" s="487" t="str">
        <f t="shared" si="20"/>
        <v/>
      </c>
      <c r="BK93" s="489" t="str">
        <f t="shared" si="20"/>
        <v/>
      </c>
      <c r="BL93" s="488">
        <f t="shared" si="21"/>
        <v>0</v>
      </c>
      <c r="BM93" s="495">
        <f t="shared" si="21"/>
        <v>0</v>
      </c>
      <c r="BN93" s="495">
        <f t="shared" si="21"/>
        <v>0</v>
      </c>
      <c r="BO93" s="495">
        <f t="shared" si="21"/>
        <v>0</v>
      </c>
      <c r="BP93" s="495">
        <f t="shared" si="21"/>
        <v>0</v>
      </c>
      <c r="BQ93" s="495">
        <f t="shared" si="21"/>
        <v>0</v>
      </c>
      <c r="BR93" s="495">
        <f t="shared" si="21"/>
        <v>0</v>
      </c>
      <c r="BS93" s="495">
        <f t="shared" si="21"/>
        <v>0</v>
      </c>
      <c r="BT93" s="495">
        <f t="shared" si="21"/>
        <v>0</v>
      </c>
      <c r="BU93" s="495">
        <f t="shared" si="21"/>
        <v>0</v>
      </c>
      <c r="BV93" s="495">
        <f t="shared" si="21"/>
        <v>0</v>
      </c>
      <c r="BW93" s="495" t="str">
        <f t="shared" si="21"/>
        <v/>
      </c>
      <c r="BX93" s="495" t="str">
        <f t="shared" si="21"/>
        <v/>
      </c>
      <c r="BY93" s="495" t="str">
        <f t="shared" si="21"/>
        <v/>
      </c>
      <c r="BZ93" s="495" t="str">
        <f t="shared" si="21"/>
        <v/>
      </c>
      <c r="CA93" s="759" t="str">
        <f t="shared" si="21"/>
        <v/>
      </c>
    </row>
    <row r="94" spans="1:79" s="121" customFormat="1" ht="19.899999999999999" customHeight="1" x14ac:dyDescent="0.25">
      <c r="A94" s="9" t="s">
        <v>1491</v>
      </c>
      <c r="B94" s="7" t="s">
        <v>1492</v>
      </c>
      <c r="C94" s="2" t="s">
        <v>1493</v>
      </c>
      <c r="D94" s="4" t="s">
        <v>1193</v>
      </c>
      <c r="E94" s="18"/>
      <c r="F94" s="19"/>
      <c r="G94" s="19"/>
      <c r="H94" s="4"/>
      <c r="I94" s="15"/>
      <c r="J94" s="47" t="s">
        <v>86</v>
      </c>
      <c r="K94" s="1387"/>
      <c r="L94" s="1388"/>
      <c r="M94" s="1389"/>
      <c r="N94" s="40"/>
      <c r="O94" s="41"/>
      <c r="P94" s="41"/>
      <c r="Q94" s="41"/>
      <c r="R94" s="41"/>
      <c r="S94" s="41"/>
      <c r="T94" s="42"/>
      <c r="U94" s="49"/>
      <c r="V94" s="1393" t="s">
        <v>86</v>
      </c>
      <c r="W94" s="1394"/>
      <c r="X94" s="56"/>
      <c r="Y94" s="56"/>
      <c r="Z94" s="57"/>
      <c r="AA94" s="68"/>
      <c r="AB94" s="57"/>
      <c r="AC94" s="58" t="s">
        <v>1376</v>
      </c>
      <c r="AD94" s="56"/>
      <c r="AE94" s="65"/>
      <c r="AF94" s="488">
        <v>-1</v>
      </c>
      <c r="AG94" s="487">
        <v>-1</v>
      </c>
      <c r="AH94" s="487">
        <v>-1</v>
      </c>
      <c r="AI94" s="487">
        <v>-1</v>
      </c>
      <c r="AJ94" s="487">
        <v>-1</v>
      </c>
      <c r="AK94" s="487">
        <v>-1</v>
      </c>
      <c r="AL94" s="487">
        <v>-1</v>
      </c>
      <c r="AM94" s="487">
        <v>-1</v>
      </c>
      <c r="AN94" s="487">
        <v>-1</v>
      </c>
      <c r="AO94" s="487">
        <v>-1</v>
      </c>
      <c r="AP94" s="487">
        <v>-1</v>
      </c>
      <c r="AQ94" s="487">
        <v>0</v>
      </c>
      <c r="AR94" s="487">
        <v>0</v>
      </c>
      <c r="AS94" s="487">
        <v>0</v>
      </c>
      <c r="AT94" s="487">
        <v>0</v>
      </c>
      <c r="AU94" s="493">
        <v>0</v>
      </c>
      <c r="AV94" s="488" t="str">
        <f t="shared" si="20"/>
        <v>tbd</v>
      </c>
      <c r="AW94" s="487" t="str">
        <f t="shared" si="20"/>
        <v>tbd</v>
      </c>
      <c r="AX94" s="487" t="str">
        <f t="shared" si="20"/>
        <v>tbd</v>
      </c>
      <c r="AY94" s="487" t="str">
        <f t="shared" si="20"/>
        <v>tbd</v>
      </c>
      <c r="AZ94" s="487" t="str">
        <f t="shared" si="20"/>
        <v>tbd</v>
      </c>
      <c r="BA94" s="487" t="str">
        <f t="shared" si="20"/>
        <v>tbd</v>
      </c>
      <c r="BB94" s="487" t="str">
        <f t="shared" si="20"/>
        <v>tbd</v>
      </c>
      <c r="BC94" s="487" t="str">
        <f t="shared" si="20"/>
        <v>tbd</v>
      </c>
      <c r="BD94" s="487" t="str">
        <f t="shared" si="20"/>
        <v>tbd</v>
      </c>
      <c r="BE94" s="487" t="str">
        <f t="shared" si="20"/>
        <v>tbd</v>
      </c>
      <c r="BF94" s="487" t="str">
        <f t="shared" si="20"/>
        <v>tbd</v>
      </c>
      <c r="BG94" s="487" t="str">
        <f t="shared" si="20"/>
        <v/>
      </c>
      <c r="BH94" s="487" t="str">
        <f t="shared" si="20"/>
        <v/>
      </c>
      <c r="BI94" s="487" t="str">
        <f t="shared" si="20"/>
        <v/>
      </c>
      <c r="BJ94" s="487" t="str">
        <f t="shared" si="20"/>
        <v/>
      </c>
      <c r="BK94" s="489" t="str">
        <f t="shared" si="20"/>
        <v/>
      </c>
      <c r="BL94" s="488">
        <f t="shared" si="21"/>
        <v>0</v>
      </c>
      <c r="BM94" s="495">
        <f t="shared" si="21"/>
        <v>0</v>
      </c>
      <c r="BN94" s="495">
        <f t="shared" si="21"/>
        <v>0</v>
      </c>
      <c r="BO94" s="495">
        <f t="shared" si="21"/>
        <v>0</v>
      </c>
      <c r="BP94" s="495">
        <f t="shared" si="21"/>
        <v>0</v>
      </c>
      <c r="BQ94" s="495">
        <f t="shared" si="21"/>
        <v>0</v>
      </c>
      <c r="BR94" s="495">
        <f t="shared" si="21"/>
        <v>0</v>
      </c>
      <c r="BS94" s="495">
        <f t="shared" si="21"/>
        <v>0</v>
      </c>
      <c r="BT94" s="495">
        <f t="shared" si="21"/>
        <v>0</v>
      </c>
      <c r="BU94" s="495">
        <f t="shared" si="21"/>
        <v>0</v>
      </c>
      <c r="BV94" s="495">
        <f t="shared" si="21"/>
        <v>0</v>
      </c>
      <c r="BW94" s="495" t="str">
        <f t="shared" si="21"/>
        <v/>
      </c>
      <c r="BX94" s="495" t="str">
        <f t="shared" si="21"/>
        <v/>
      </c>
      <c r="BY94" s="495" t="str">
        <f t="shared" si="21"/>
        <v/>
      </c>
      <c r="BZ94" s="495" t="str">
        <f t="shared" si="21"/>
        <v/>
      </c>
      <c r="CA94" s="759" t="str">
        <f t="shared" si="21"/>
        <v/>
      </c>
    </row>
    <row r="95" spans="1:79" s="121" customFormat="1" ht="19.899999999999999" customHeight="1" x14ac:dyDescent="0.25">
      <c r="A95" s="9" t="s">
        <v>1494</v>
      </c>
      <c r="B95" s="7" t="s">
        <v>1495</v>
      </c>
      <c r="C95" s="2" t="s">
        <v>1496</v>
      </c>
      <c r="D95" s="4" t="s">
        <v>1193</v>
      </c>
      <c r="E95" s="18"/>
      <c r="F95" s="19"/>
      <c r="G95" s="19"/>
      <c r="H95" s="4" t="s">
        <v>1427</v>
      </c>
      <c r="I95" s="15"/>
      <c r="J95" s="47" t="s">
        <v>86</v>
      </c>
      <c r="K95" s="1387"/>
      <c r="L95" s="1388"/>
      <c r="M95" s="1389"/>
      <c r="N95" s="40"/>
      <c r="O95" s="41"/>
      <c r="P95" s="41"/>
      <c r="Q95" s="41"/>
      <c r="R95" s="41"/>
      <c r="S95" s="41"/>
      <c r="T95" s="42"/>
      <c r="U95" s="49"/>
      <c r="V95" s="1393" t="s">
        <v>86</v>
      </c>
      <c r="W95" s="1394"/>
      <c r="X95" s="56"/>
      <c r="Y95" s="56"/>
      <c r="Z95" s="57"/>
      <c r="AA95" s="68"/>
      <c r="AB95" s="57"/>
      <c r="AC95" s="58" t="s">
        <v>1376</v>
      </c>
      <c r="AD95" s="56"/>
      <c r="AE95" s="65"/>
      <c r="AF95" s="488">
        <v>-1</v>
      </c>
      <c r="AG95" s="487">
        <v>-1</v>
      </c>
      <c r="AH95" s="487">
        <v>-1</v>
      </c>
      <c r="AI95" s="487">
        <v>-1</v>
      </c>
      <c r="AJ95" s="487">
        <v>-1</v>
      </c>
      <c r="AK95" s="487">
        <v>-1</v>
      </c>
      <c r="AL95" s="487">
        <v>-1</v>
      </c>
      <c r="AM95" s="487">
        <v>-1</v>
      </c>
      <c r="AN95" s="487">
        <v>-1</v>
      </c>
      <c r="AO95" s="487">
        <v>-1</v>
      </c>
      <c r="AP95" s="487">
        <v>-1</v>
      </c>
      <c r="AQ95" s="487">
        <v>0</v>
      </c>
      <c r="AR95" s="487">
        <v>0</v>
      </c>
      <c r="AS95" s="487">
        <v>0</v>
      </c>
      <c r="AT95" s="487">
        <v>0</v>
      </c>
      <c r="AU95" s="493">
        <v>0</v>
      </c>
      <c r="AV95" s="488" t="str">
        <f t="shared" si="20"/>
        <v>tbd</v>
      </c>
      <c r="AW95" s="487" t="str">
        <f t="shared" si="20"/>
        <v>tbd</v>
      </c>
      <c r="AX95" s="487" t="str">
        <f t="shared" si="20"/>
        <v>tbd</v>
      </c>
      <c r="AY95" s="487" t="str">
        <f t="shared" si="20"/>
        <v>tbd</v>
      </c>
      <c r="AZ95" s="487" t="str">
        <f t="shared" si="20"/>
        <v>tbd</v>
      </c>
      <c r="BA95" s="487" t="str">
        <f t="shared" si="20"/>
        <v>tbd</v>
      </c>
      <c r="BB95" s="487" t="str">
        <f t="shared" si="20"/>
        <v>tbd</v>
      </c>
      <c r="BC95" s="487" t="str">
        <f t="shared" si="20"/>
        <v>tbd</v>
      </c>
      <c r="BD95" s="487" t="str">
        <f t="shared" si="20"/>
        <v>tbd</v>
      </c>
      <c r="BE95" s="487" t="str">
        <f t="shared" si="20"/>
        <v>tbd</v>
      </c>
      <c r="BF95" s="487" t="str">
        <f t="shared" si="20"/>
        <v>tbd</v>
      </c>
      <c r="BG95" s="487" t="str">
        <f t="shared" si="20"/>
        <v/>
      </c>
      <c r="BH95" s="487" t="str">
        <f t="shared" si="20"/>
        <v/>
      </c>
      <c r="BI95" s="487" t="str">
        <f t="shared" si="20"/>
        <v/>
      </c>
      <c r="BJ95" s="487" t="str">
        <f t="shared" si="20"/>
        <v/>
      </c>
      <c r="BK95" s="489" t="str">
        <f t="shared" si="20"/>
        <v/>
      </c>
      <c r="BL95" s="488">
        <f t="shared" si="21"/>
        <v>0</v>
      </c>
      <c r="BM95" s="495">
        <f t="shared" si="21"/>
        <v>0</v>
      </c>
      <c r="BN95" s="495">
        <f t="shared" si="21"/>
        <v>0</v>
      </c>
      <c r="BO95" s="495">
        <f t="shared" si="21"/>
        <v>0</v>
      </c>
      <c r="BP95" s="495">
        <f t="shared" si="21"/>
        <v>0</v>
      </c>
      <c r="BQ95" s="495">
        <f t="shared" si="21"/>
        <v>0</v>
      </c>
      <c r="BR95" s="495">
        <f t="shared" si="21"/>
        <v>0</v>
      </c>
      <c r="BS95" s="495">
        <f t="shared" si="21"/>
        <v>0</v>
      </c>
      <c r="BT95" s="495">
        <f t="shared" si="21"/>
        <v>0</v>
      </c>
      <c r="BU95" s="495">
        <f t="shared" si="21"/>
        <v>0</v>
      </c>
      <c r="BV95" s="495">
        <f t="shared" si="21"/>
        <v>0</v>
      </c>
      <c r="BW95" s="495" t="str">
        <f t="shared" si="21"/>
        <v/>
      </c>
      <c r="BX95" s="495" t="str">
        <f t="shared" si="21"/>
        <v/>
      </c>
      <c r="BY95" s="495" t="str">
        <f t="shared" si="21"/>
        <v/>
      </c>
      <c r="BZ95" s="495" t="str">
        <f t="shared" si="21"/>
        <v/>
      </c>
      <c r="CA95" s="759" t="str">
        <f t="shared" si="21"/>
        <v/>
      </c>
    </row>
    <row r="96" spans="1:79" s="121" customFormat="1" ht="19.899999999999999" customHeight="1" x14ac:dyDescent="0.25">
      <c r="A96" s="9" t="s">
        <v>1497</v>
      </c>
      <c r="B96" s="7" t="s">
        <v>1498</v>
      </c>
      <c r="C96" s="2" t="s">
        <v>1499</v>
      </c>
      <c r="D96" s="4" t="s">
        <v>1193</v>
      </c>
      <c r="E96" s="18"/>
      <c r="F96" s="19"/>
      <c r="G96" s="19"/>
      <c r="H96" s="4" t="s">
        <v>1427</v>
      </c>
      <c r="I96" s="15"/>
      <c r="J96" s="47" t="s">
        <v>86</v>
      </c>
      <c r="K96" s="1387"/>
      <c r="L96" s="1388"/>
      <c r="M96" s="1389"/>
      <c r="N96" s="40"/>
      <c r="O96" s="41"/>
      <c r="P96" s="41"/>
      <c r="Q96" s="41"/>
      <c r="R96" s="41"/>
      <c r="S96" s="41"/>
      <c r="T96" s="42"/>
      <c r="U96" s="49"/>
      <c r="V96" s="1393" t="s">
        <v>86</v>
      </c>
      <c r="W96" s="1394"/>
      <c r="X96" s="56"/>
      <c r="Y96" s="56"/>
      <c r="Z96" s="57"/>
      <c r="AA96" s="68"/>
      <c r="AB96" s="57"/>
      <c r="AC96" s="58" t="s">
        <v>1376</v>
      </c>
      <c r="AD96" s="56"/>
      <c r="AE96" s="65"/>
      <c r="AF96" s="488">
        <v>-1</v>
      </c>
      <c r="AG96" s="487">
        <v>-1</v>
      </c>
      <c r="AH96" s="487">
        <v>-1</v>
      </c>
      <c r="AI96" s="487">
        <v>-1</v>
      </c>
      <c r="AJ96" s="487">
        <v>-1</v>
      </c>
      <c r="AK96" s="487">
        <v>-1</v>
      </c>
      <c r="AL96" s="487">
        <v>-1</v>
      </c>
      <c r="AM96" s="487">
        <v>-1</v>
      </c>
      <c r="AN96" s="487">
        <v>-1</v>
      </c>
      <c r="AO96" s="487">
        <v>-1</v>
      </c>
      <c r="AP96" s="487">
        <v>-1</v>
      </c>
      <c r="AQ96" s="487">
        <v>0</v>
      </c>
      <c r="AR96" s="487">
        <v>0</v>
      </c>
      <c r="AS96" s="487">
        <v>0</v>
      </c>
      <c r="AT96" s="487">
        <v>0</v>
      </c>
      <c r="AU96" s="493">
        <v>0</v>
      </c>
      <c r="AV96" s="488" t="str">
        <f t="shared" si="20"/>
        <v>tbd</v>
      </c>
      <c r="AW96" s="487" t="str">
        <f t="shared" si="20"/>
        <v>tbd</v>
      </c>
      <c r="AX96" s="487" t="str">
        <f t="shared" si="20"/>
        <v>tbd</v>
      </c>
      <c r="AY96" s="487" t="str">
        <f t="shared" si="20"/>
        <v>tbd</v>
      </c>
      <c r="AZ96" s="487" t="str">
        <f t="shared" si="20"/>
        <v>tbd</v>
      </c>
      <c r="BA96" s="487" t="str">
        <f t="shared" si="20"/>
        <v>tbd</v>
      </c>
      <c r="BB96" s="487" t="str">
        <f t="shared" si="20"/>
        <v>tbd</v>
      </c>
      <c r="BC96" s="487" t="str">
        <f t="shared" si="20"/>
        <v>tbd</v>
      </c>
      <c r="BD96" s="487" t="str">
        <f t="shared" si="20"/>
        <v>tbd</v>
      </c>
      <c r="BE96" s="487" t="str">
        <f t="shared" si="20"/>
        <v>tbd</v>
      </c>
      <c r="BF96" s="487" t="str">
        <f t="shared" si="20"/>
        <v>tbd</v>
      </c>
      <c r="BG96" s="487" t="str">
        <f t="shared" si="20"/>
        <v/>
      </c>
      <c r="BH96" s="487" t="str">
        <f t="shared" si="20"/>
        <v/>
      </c>
      <c r="BI96" s="487" t="str">
        <f t="shared" si="20"/>
        <v/>
      </c>
      <c r="BJ96" s="487" t="str">
        <f t="shared" si="20"/>
        <v/>
      </c>
      <c r="BK96" s="489" t="str">
        <f t="shared" si="20"/>
        <v/>
      </c>
      <c r="BL96" s="488">
        <f t="shared" si="21"/>
        <v>0</v>
      </c>
      <c r="BM96" s="495">
        <f t="shared" si="21"/>
        <v>0</v>
      </c>
      <c r="BN96" s="495">
        <f t="shared" si="21"/>
        <v>0</v>
      </c>
      <c r="BO96" s="495">
        <f t="shared" si="21"/>
        <v>0</v>
      </c>
      <c r="BP96" s="495">
        <f t="shared" si="21"/>
        <v>0</v>
      </c>
      <c r="BQ96" s="495">
        <f t="shared" si="21"/>
        <v>0</v>
      </c>
      <c r="BR96" s="495">
        <f t="shared" si="21"/>
        <v>0</v>
      </c>
      <c r="BS96" s="495">
        <f t="shared" si="21"/>
        <v>0</v>
      </c>
      <c r="BT96" s="495">
        <f t="shared" si="21"/>
        <v>0</v>
      </c>
      <c r="BU96" s="495">
        <f t="shared" si="21"/>
        <v>0</v>
      </c>
      <c r="BV96" s="495">
        <f t="shared" si="21"/>
        <v>0</v>
      </c>
      <c r="BW96" s="495" t="str">
        <f t="shared" si="21"/>
        <v/>
      </c>
      <c r="BX96" s="495" t="str">
        <f t="shared" si="21"/>
        <v/>
      </c>
      <c r="BY96" s="495" t="str">
        <f t="shared" si="21"/>
        <v/>
      </c>
      <c r="BZ96" s="495" t="str">
        <f t="shared" si="21"/>
        <v/>
      </c>
      <c r="CA96" s="759" t="str">
        <f t="shared" si="21"/>
        <v/>
      </c>
    </row>
    <row r="97" spans="1:79" s="121" customFormat="1" ht="19.899999999999999" customHeight="1" x14ac:dyDescent="0.25">
      <c r="A97" s="9" t="s">
        <v>1500</v>
      </c>
      <c r="B97" s="7" t="s">
        <v>1501</v>
      </c>
      <c r="C97" s="2" t="s">
        <v>1502</v>
      </c>
      <c r="D97" s="4" t="s">
        <v>1167</v>
      </c>
      <c r="E97" s="18"/>
      <c r="F97" s="19"/>
      <c r="G97" s="19"/>
      <c r="H97" s="4"/>
      <c r="I97" s="15"/>
      <c r="J97" s="47" t="s">
        <v>86</v>
      </c>
      <c r="K97" s="1387"/>
      <c r="L97" s="1388"/>
      <c r="M97" s="1389"/>
      <c r="N97" s="40"/>
      <c r="O97" s="41"/>
      <c r="P97" s="41"/>
      <c r="Q97" s="41"/>
      <c r="R97" s="41"/>
      <c r="S97" s="41"/>
      <c r="T97" s="42"/>
      <c r="U97" s="49"/>
      <c r="V97" s="1393" t="s">
        <v>86</v>
      </c>
      <c r="W97" s="1394"/>
      <c r="X97" s="56"/>
      <c r="Y97" s="56"/>
      <c r="Z97" s="57"/>
      <c r="AA97" s="68"/>
      <c r="AB97" s="57"/>
      <c r="AC97" s="58" t="s">
        <v>1376</v>
      </c>
      <c r="AD97" s="56"/>
      <c r="AE97" s="65"/>
      <c r="AF97" s="488">
        <v>-1</v>
      </c>
      <c r="AG97" s="487">
        <v>-1</v>
      </c>
      <c r="AH97" s="487">
        <v>-1</v>
      </c>
      <c r="AI97" s="487">
        <v>-1</v>
      </c>
      <c r="AJ97" s="487">
        <v>-1</v>
      </c>
      <c r="AK97" s="487">
        <v>-1</v>
      </c>
      <c r="AL97" s="487">
        <v>-1</v>
      </c>
      <c r="AM97" s="487">
        <v>-1</v>
      </c>
      <c r="AN97" s="487">
        <v>-1</v>
      </c>
      <c r="AO97" s="487">
        <v>-1</v>
      </c>
      <c r="AP97" s="487">
        <v>-1</v>
      </c>
      <c r="AQ97" s="487">
        <v>0</v>
      </c>
      <c r="AR97" s="487">
        <v>0</v>
      </c>
      <c r="AS97" s="487">
        <v>0</v>
      </c>
      <c r="AT97" s="487">
        <v>0</v>
      </c>
      <c r="AU97" s="493">
        <v>0</v>
      </c>
      <c r="AV97" s="488" t="str">
        <f t="shared" si="20"/>
        <v>tbd</v>
      </c>
      <c r="AW97" s="487" t="str">
        <f t="shared" si="20"/>
        <v>tbd</v>
      </c>
      <c r="AX97" s="487" t="str">
        <f t="shared" si="20"/>
        <v>tbd</v>
      </c>
      <c r="AY97" s="487" t="str">
        <f t="shared" si="20"/>
        <v>tbd</v>
      </c>
      <c r="AZ97" s="487" t="str">
        <f t="shared" si="20"/>
        <v>tbd</v>
      </c>
      <c r="BA97" s="487" t="str">
        <f t="shared" si="20"/>
        <v>tbd</v>
      </c>
      <c r="BB97" s="487" t="str">
        <f t="shared" si="20"/>
        <v>tbd</v>
      </c>
      <c r="BC97" s="487" t="str">
        <f t="shared" si="20"/>
        <v>tbd</v>
      </c>
      <c r="BD97" s="487" t="str">
        <f t="shared" si="20"/>
        <v>tbd</v>
      </c>
      <c r="BE97" s="487" t="str">
        <f t="shared" si="20"/>
        <v>tbd</v>
      </c>
      <c r="BF97" s="487" t="str">
        <f t="shared" si="20"/>
        <v>tbd</v>
      </c>
      <c r="BG97" s="487" t="str">
        <f t="shared" si="20"/>
        <v/>
      </c>
      <c r="BH97" s="487" t="str">
        <f t="shared" si="20"/>
        <v/>
      </c>
      <c r="BI97" s="487" t="str">
        <f t="shared" si="20"/>
        <v/>
      </c>
      <c r="BJ97" s="487" t="str">
        <f t="shared" si="20"/>
        <v/>
      </c>
      <c r="BK97" s="489" t="str">
        <f t="shared" si="20"/>
        <v/>
      </c>
      <c r="BL97" s="488">
        <f t="shared" si="21"/>
        <v>0</v>
      </c>
      <c r="BM97" s="495">
        <f t="shared" si="21"/>
        <v>0</v>
      </c>
      <c r="BN97" s="495">
        <f t="shared" si="21"/>
        <v>0</v>
      </c>
      <c r="BO97" s="495">
        <f t="shared" si="21"/>
        <v>0</v>
      </c>
      <c r="BP97" s="495">
        <f t="shared" si="21"/>
        <v>0</v>
      </c>
      <c r="BQ97" s="495">
        <f t="shared" si="21"/>
        <v>0</v>
      </c>
      <c r="BR97" s="495">
        <f t="shared" si="21"/>
        <v>0</v>
      </c>
      <c r="BS97" s="495">
        <f t="shared" si="21"/>
        <v>0</v>
      </c>
      <c r="BT97" s="495">
        <f t="shared" si="21"/>
        <v>0</v>
      </c>
      <c r="BU97" s="495">
        <f t="shared" si="21"/>
        <v>0</v>
      </c>
      <c r="BV97" s="495">
        <f t="shared" si="21"/>
        <v>0</v>
      </c>
      <c r="BW97" s="495" t="str">
        <f t="shared" si="21"/>
        <v/>
      </c>
      <c r="BX97" s="495" t="str">
        <f t="shared" si="21"/>
        <v/>
      </c>
      <c r="BY97" s="495" t="str">
        <f t="shared" si="21"/>
        <v/>
      </c>
      <c r="BZ97" s="495" t="str">
        <f t="shared" si="21"/>
        <v/>
      </c>
      <c r="CA97" s="759" t="str">
        <f t="shared" si="21"/>
        <v/>
      </c>
    </row>
    <row r="98" spans="1:79" s="121" customFormat="1" ht="19.899999999999999" customHeight="1" x14ac:dyDescent="0.25">
      <c r="A98" s="9" t="s">
        <v>1504</v>
      </c>
      <c r="B98" s="7" t="s">
        <v>1505</v>
      </c>
      <c r="C98" s="2" t="s">
        <v>1506</v>
      </c>
      <c r="D98" s="4" t="s">
        <v>1193</v>
      </c>
      <c r="E98" s="18"/>
      <c r="F98" s="19"/>
      <c r="G98" s="19"/>
      <c r="H98" s="4" t="s">
        <v>1503</v>
      </c>
      <c r="I98" s="15"/>
      <c r="J98" s="47" t="s">
        <v>86</v>
      </c>
      <c r="K98" s="1387"/>
      <c r="L98" s="1388"/>
      <c r="M98" s="1389"/>
      <c r="N98" s="40"/>
      <c r="O98" s="41"/>
      <c r="P98" s="41"/>
      <c r="Q98" s="41"/>
      <c r="R98" s="41"/>
      <c r="S98" s="41"/>
      <c r="T98" s="42"/>
      <c r="U98" s="49"/>
      <c r="V98" s="1393" t="s">
        <v>86</v>
      </c>
      <c r="W98" s="1394"/>
      <c r="X98" s="56"/>
      <c r="Y98" s="56"/>
      <c r="Z98" s="57"/>
      <c r="AA98" s="68"/>
      <c r="AB98" s="57"/>
      <c r="AC98" s="58" t="s">
        <v>1376</v>
      </c>
      <c r="AD98" s="56"/>
      <c r="AE98" s="65"/>
      <c r="AF98" s="488">
        <v>-1</v>
      </c>
      <c r="AG98" s="487">
        <v>-1</v>
      </c>
      <c r="AH98" s="487">
        <v>-1</v>
      </c>
      <c r="AI98" s="487">
        <v>-1</v>
      </c>
      <c r="AJ98" s="487">
        <v>-1</v>
      </c>
      <c r="AK98" s="487">
        <v>-1</v>
      </c>
      <c r="AL98" s="487">
        <v>-1</v>
      </c>
      <c r="AM98" s="487">
        <v>-1</v>
      </c>
      <c r="AN98" s="487">
        <v>-1</v>
      </c>
      <c r="AO98" s="487">
        <v>-1</v>
      </c>
      <c r="AP98" s="487">
        <v>-1</v>
      </c>
      <c r="AQ98" s="487">
        <v>0</v>
      </c>
      <c r="AR98" s="487">
        <v>0</v>
      </c>
      <c r="AS98" s="487">
        <v>0</v>
      </c>
      <c r="AT98" s="487">
        <v>0</v>
      </c>
      <c r="AU98" s="493">
        <v>0</v>
      </c>
      <c r="AV98" s="488" t="str">
        <f t="shared" si="20"/>
        <v>tbd</v>
      </c>
      <c r="AW98" s="487" t="str">
        <f t="shared" si="20"/>
        <v>tbd</v>
      </c>
      <c r="AX98" s="487" t="str">
        <f t="shared" si="20"/>
        <v>tbd</v>
      </c>
      <c r="AY98" s="487" t="str">
        <f t="shared" si="20"/>
        <v>tbd</v>
      </c>
      <c r="AZ98" s="487" t="str">
        <f t="shared" si="20"/>
        <v>tbd</v>
      </c>
      <c r="BA98" s="487" t="str">
        <f t="shared" si="20"/>
        <v>tbd</v>
      </c>
      <c r="BB98" s="487" t="str">
        <f t="shared" si="20"/>
        <v>tbd</v>
      </c>
      <c r="BC98" s="487" t="str">
        <f t="shared" si="20"/>
        <v>tbd</v>
      </c>
      <c r="BD98" s="487" t="str">
        <f t="shared" si="20"/>
        <v>tbd</v>
      </c>
      <c r="BE98" s="487" t="str">
        <f t="shared" si="20"/>
        <v>tbd</v>
      </c>
      <c r="BF98" s="487" t="str">
        <f t="shared" si="20"/>
        <v>tbd</v>
      </c>
      <c r="BG98" s="487" t="str">
        <f t="shared" si="20"/>
        <v/>
      </c>
      <c r="BH98" s="487" t="str">
        <f t="shared" si="20"/>
        <v/>
      </c>
      <c r="BI98" s="487" t="str">
        <f t="shared" si="20"/>
        <v/>
      </c>
      <c r="BJ98" s="487" t="str">
        <f t="shared" si="20"/>
        <v/>
      </c>
      <c r="BK98" s="489" t="str">
        <f t="shared" si="20"/>
        <v/>
      </c>
      <c r="BL98" s="488">
        <f t="shared" si="21"/>
        <v>0</v>
      </c>
      <c r="BM98" s="495">
        <f t="shared" si="21"/>
        <v>0</v>
      </c>
      <c r="BN98" s="495">
        <f t="shared" si="21"/>
        <v>0</v>
      </c>
      <c r="BO98" s="495">
        <f t="shared" si="21"/>
        <v>0</v>
      </c>
      <c r="BP98" s="495">
        <f t="shared" si="21"/>
        <v>0</v>
      </c>
      <c r="BQ98" s="495">
        <f t="shared" si="21"/>
        <v>0</v>
      </c>
      <c r="BR98" s="495">
        <f t="shared" si="21"/>
        <v>0</v>
      </c>
      <c r="BS98" s="495">
        <f t="shared" si="21"/>
        <v>0</v>
      </c>
      <c r="BT98" s="495">
        <f t="shared" si="21"/>
        <v>0</v>
      </c>
      <c r="BU98" s="495">
        <f t="shared" si="21"/>
        <v>0</v>
      </c>
      <c r="BV98" s="495">
        <f t="shared" si="21"/>
        <v>0</v>
      </c>
      <c r="BW98" s="495" t="str">
        <f t="shared" si="21"/>
        <v/>
      </c>
      <c r="BX98" s="495" t="str">
        <f t="shared" si="21"/>
        <v/>
      </c>
      <c r="BY98" s="495" t="str">
        <f t="shared" si="21"/>
        <v/>
      </c>
      <c r="BZ98" s="495" t="str">
        <f t="shared" si="21"/>
        <v/>
      </c>
      <c r="CA98" s="759" t="str">
        <f t="shared" si="21"/>
        <v/>
      </c>
    </row>
    <row r="99" spans="1:79" s="121" customFormat="1" ht="19.899999999999999" customHeight="1" thickBot="1" x14ac:dyDescent="0.3">
      <c r="A99" s="9" t="s">
        <v>1507</v>
      </c>
      <c r="B99" s="7" t="s">
        <v>1508</v>
      </c>
      <c r="C99" s="2" t="s">
        <v>1509</v>
      </c>
      <c r="D99" s="4" t="s">
        <v>1193</v>
      </c>
      <c r="E99" s="18"/>
      <c r="F99" s="19"/>
      <c r="G99" s="19"/>
      <c r="H99" s="4"/>
      <c r="I99" s="15"/>
      <c r="J99" s="47" t="s">
        <v>86</v>
      </c>
      <c r="K99" s="1387"/>
      <c r="L99" s="1388"/>
      <c r="M99" s="1389"/>
      <c r="N99" s="40"/>
      <c r="O99" s="41"/>
      <c r="P99" s="41"/>
      <c r="Q99" s="41"/>
      <c r="R99" s="41"/>
      <c r="S99" s="41"/>
      <c r="T99" s="42"/>
      <c r="U99" s="49"/>
      <c r="V99" s="1393" t="s">
        <v>86</v>
      </c>
      <c r="W99" s="1394"/>
      <c r="X99" s="56"/>
      <c r="Y99" s="56"/>
      <c r="Z99" s="57"/>
      <c r="AA99" s="68"/>
      <c r="AB99" s="57"/>
      <c r="AC99" s="58" t="s">
        <v>1376</v>
      </c>
      <c r="AD99" s="56"/>
      <c r="AE99" s="65"/>
      <c r="AF99" s="488">
        <v>-1</v>
      </c>
      <c r="AG99" s="487">
        <v>-1</v>
      </c>
      <c r="AH99" s="487">
        <v>-1</v>
      </c>
      <c r="AI99" s="487">
        <v>-1</v>
      </c>
      <c r="AJ99" s="487">
        <v>-1</v>
      </c>
      <c r="AK99" s="487">
        <v>-1</v>
      </c>
      <c r="AL99" s="487">
        <v>-1</v>
      </c>
      <c r="AM99" s="487">
        <v>-1</v>
      </c>
      <c r="AN99" s="487">
        <v>-1</v>
      </c>
      <c r="AO99" s="487">
        <v>-1</v>
      </c>
      <c r="AP99" s="487">
        <v>-1</v>
      </c>
      <c r="AQ99" s="487">
        <v>0</v>
      </c>
      <c r="AR99" s="487">
        <v>0</v>
      </c>
      <c r="AS99" s="487">
        <v>0</v>
      </c>
      <c r="AT99" s="487">
        <v>0</v>
      </c>
      <c r="AU99" s="493">
        <v>0</v>
      </c>
      <c r="AV99" s="488" t="str">
        <f t="shared" si="20"/>
        <v>tbd</v>
      </c>
      <c r="AW99" s="487" t="str">
        <f t="shared" si="20"/>
        <v>tbd</v>
      </c>
      <c r="AX99" s="487" t="str">
        <f t="shared" si="20"/>
        <v>tbd</v>
      </c>
      <c r="AY99" s="487" t="str">
        <f t="shared" si="20"/>
        <v>tbd</v>
      </c>
      <c r="AZ99" s="487" t="str">
        <f t="shared" si="20"/>
        <v>tbd</v>
      </c>
      <c r="BA99" s="487" t="str">
        <f t="shared" si="20"/>
        <v>tbd</v>
      </c>
      <c r="BB99" s="487" t="str">
        <f t="shared" si="20"/>
        <v>tbd</v>
      </c>
      <c r="BC99" s="487" t="str">
        <f t="shared" si="20"/>
        <v>tbd</v>
      </c>
      <c r="BD99" s="487" t="str">
        <f t="shared" si="20"/>
        <v>tbd</v>
      </c>
      <c r="BE99" s="487" t="str">
        <f t="shared" si="20"/>
        <v>tbd</v>
      </c>
      <c r="BF99" s="487" t="str">
        <f t="shared" si="20"/>
        <v>tbd</v>
      </c>
      <c r="BG99" s="487" t="str">
        <f t="shared" si="20"/>
        <v/>
      </c>
      <c r="BH99" s="487" t="str">
        <f t="shared" si="20"/>
        <v/>
      </c>
      <c r="BI99" s="487" t="str">
        <f t="shared" si="20"/>
        <v/>
      </c>
      <c r="BJ99" s="487" t="str">
        <f t="shared" si="20"/>
        <v/>
      </c>
      <c r="BK99" s="489" t="str">
        <f t="shared" si="20"/>
        <v/>
      </c>
      <c r="BL99" s="488">
        <f t="shared" si="21"/>
        <v>0</v>
      </c>
      <c r="BM99" s="495">
        <f t="shared" si="21"/>
        <v>0</v>
      </c>
      <c r="BN99" s="495">
        <f t="shared" si="21"/>
        <v>0</v>
      </c>
      <c r="BO99" s="495">
        <f t="shared" si="21"/>
        <v>0</v>
      </c>
      <c r="BP99" s="495">
        <f t="shared" si="21"/>
        <v>0</v>
      </c>
      <c r="BQ99" s="495">
        <f t="shared" si="21"/>
        <v>0</v>
      </c>
      <c r="BR99" s="495">
        <f t="shared" si="21"/>
        <v>0</v>
      </c>
      <c r="BS99" s="495">
        <f t="shared" si="21"/>
        <v>0</v>
      </c>
      <c r="BT99" s="495">
        <f t="shared" si="21"/>
        <v>0</v>
      </c>
      <c r="BU99" s="495">
        <f t="shared" si="21"/>
        <v>0</v>
      </c>
      <c r="BV99" s="495">
        <f t="shared" si="21"/>
        <v>0</v>
      </c>
      <c r="BW99" s="495" t="str">
        <f t="shared" si="21"/>
        <v/>
      </c>
      <c r="BX99" s="495" t="str">
        <f t="shared" si="21"/>
        <v/>
      </c>
      <c r="BY99" s="495" t="str">
        <f t="shared" si="21"/>
        <v/>
      </c>
      <c r="BZ99" s="495" t="str">
        <f t="shared" si="21"/>
        <v/>
      </c>
      <c r="CA99" s="759" t="str">
        <f t="shared" si="21"/>
        <v/>
      </c>
    </row>
    <row r="100" spans="1:79" s="121" customFormat="1" ht="19.899999999999999" hidden="1" customHeight="1" x14ac:dyDescent="0.25">
      <c r="A100" s="9"/>
      <c r="B100" s="7"/>
      <c r="C100" s="2"/>
      <c r="D100" s="4"/>
      <c r="E100" s="18"/>
      <c r="F100" s="19"/>
      <c r="G100" s="19"/>
      <c r="H100" s="4"/>
      <c r="I100" s="15"/>
      <c r="J100" s="47"/>
      <c r="K100" s="1387"/>
      <c r="L100" s="1388"/>
      <c r="M100" s="1389"/>
      <c r="N100" s="40"/>
      <c r="O100" s="41"/>
      <c r="P100" s="41"/>
      <c r="Q100" s="41"/>
      <c r="R100" s="41"/>
      <c r="S100" s="41"/>
      <c r="T100" s="42"/>
      <c r="U100" s="49"/>
      <c r="V100" s="1393"/>
      <c r="W100" s="1394"/>
      <c r="X100" s="56"/>
      <c r="Y100" s="56"/>
      <c r="Z100" s="57"/>
      <c r="AA100" s="68"/>
      <c r="AB100" s="57"/>
      <c r="AC100" s="58"/>
      <c r="AD100" s="56"/>
      <c r="AE100" s="65"/>
      <c r="AF100" s="488">
        <f t="shared" ref="AF100:AU103" si="22">AF99</f>
        <v>-1</v>
      </c>
      <c r="AG100" s="487">
        <f t="shared" si="22"/>
        <v>-1</v>
      </c>
      <c r="AH100" s="487">
        <f t="shared" si="22"/>
        <v>-1</v>
      </c>
      <c r="AI100" s="487">
        <f t="shared" si="22"/>
        <v>-1</v>
      </c>
      <c r="AJ100" s="487">
        <f t="shared" si="22"/>
        <v>-1</v>
      </c>
      <c r="AK100" s="487">
        <f t="shared" si="22"/>
        <v>-1</v>
      </c>
      <c r="AL100" s="487">
        <f t="shared" si="22"/>
        <v>-1</v>
      </c>
      <c r="AM100" s="487">
        <f t="shared" si="22"/>
        <v>-1</v>
      </c>
      <c r="AN100" s="487">
        <f t="shared" ref="AN100:AU102" si="23">AN99</f>
        <v>-1</v>
      </c>
      <c r="AO100" s="487">
        <f t="shared" si="23"/>
        <v>-1</v>
      </c>
      <c r="AP100" s="487">
        <f t="shared" si="23"/>
        <v>-1</v>
      </c>
      <c r="AQ100" s="487">
        <f t="shared" si="23"/>
        <v>0</v>
      </c>
      <c r="AR100" s="487">
        <f t="shared" si="23"/>
        <v>0</v>
      </c>
      <c r="AS100" s="487">
        <f t="shared" si="23"/>
        <v>0</v>
      </c>
      <c r="AT100" s="487">
        <f t="shared" si="23"/>
        <v>0</v>
      </c>
      <c r="AU100" s="493">
        <f t="shared" si="23"/>
        <v>0</v>
      </c>
      <c r="AV100" s="488">
        <f t="shared" si="20"/>
        <v>0</v>
      </c>
      <c r="AW100" s="487">
        <f t="shared" si="20"/>
        <v>0</v>
      </c>
      <c r="AX100" s="487">
        <f t="shared" si="20"/>
        <v>0</v>
      </c>
      <c r="AY100" s="487">
        <f t="shared" si="20"/>
        <v>0</v>
      </c>
      <c r="AZ100" s="487">
        <f t="shared" si="20"/>
        <v>0</v>
      </c>
      <c r="BA100" s="487">
        <f t="shared" si="20"/>
        <v>0</v>
      </c>
      <c r="BB100" s="487">
        <f t="shared" si="20"/>
        <v>0</v>
      </c>
      <c r="BC100" s="487">
        <f t="shared" si="20"/>
        <v>0</v>
      </c>
      <c r="BD100" s="487">
        <f t="shared" si="20"/>
        <v>0</v>
      </c>
      <c r="BE100" s="487">
        <f t="shared" si="20"/>
        <v>0</v>
      </c>
      <c r="BF100" s="487">
        <f t="shared" si="20"/>
        <v>0</v>
      </c>
      <c r="BG100" s="487" t="str">
        <f t="shared" si="20"/>
        <v/>
      </c>
      <c r="BH100" s="487" t="str">
        <f t="shared" si="20"/>
        <v/>
      </c>
      <c r="BI100" s="487" t="str">
        <f t="shared" si="20"/>
        <v/>
      </c>
      <c r="BJ100" s="487" t="str">
        <f t="shared" si="20"/>
        <v/>
      </c>
      <c r="BK100" s="489" t="str">
        <f t="shared" si="20"/>
        <v/>
      </c>
      <c r="BL100" s="488">
        <f t="shared" si="21"/>
        <v>0</v>
      </c>
      <c r="BM100" s="495">
        <f t="shared" si="21"/>
        <v>0</v>
      </c>
      <c r="BN100" s="495">
        <f t="shared" si="21"/>
        <v>0</v>
      </c>
      <c r="BO100" s="495">
        <f t="shared" si="21"/>
        <v>0</v>
      </c>
      <c r="BP100" s="495">
        <f t="shared" si="21"/>
        <v>0</v>
      </c>
      <c r="BQ100" s="495">
        <f t="shared" si="21"/>
        <v>0</v>
      </c>
      <c r="BR100" s="495">
        <f t="shared" si="21"/>
        <v>0</v>
      </c>
      <c r="BS100" s="495">
        <f t="shared" si="21"/>
        <v>0</v>
      </c>
      <c r="BT100" s="495">
        <f t="shared" si="21"/>
        <v>0</v>
      </c>
      <c r="BU100" s="495">
        <f t="shared" si="21"/>
        <v>0</v>
      </c>
      <c r="BV100" s="495">
        <f t="shared" si="21"/>
        <v>0</v>
      </c>
      <c r="BW100" s="495" t="str">
        <f t="shared" si="21"/>
        <v/>
      </c>
      <c r="BX100" s="495" t="str">
        <f t="shared" si="21"/>
        <v/>
      </c>
      <c r="BY100" s="495" t="str">
        <f t="shared" si="21"/>
        <v/>
      </c>
      <c r="BZ100" s="495" t="str">
        <f t="shared" si="21"/>
        <v/>
      </c>
      <c r="CA100" s="759" t="str">
        <f t="shared" si="21"/>
        <v/>
      </c>
    </row>
    <row r="101" spans="1:79" s="121" customFormat="1" ht="19.899999999999999" hidden="1" customHeight="1" x14ac:dyDescent="0.25">
      <c r="A101" s="9"/>
      <c r="B101" s="7"/>
      <c r="C101" s="2"/>
      <c r="D101" s="4"/>
      <c r="E101" s="18"/>
      <c r="F101" s="19"/>
      <c r="G101" s="19"/>
      <c r="H101" s="4"/>
      <c r="I101" s="15"/>
      <c r="J101" s="47"/>
      <c r="K101" s="1387"/>
      <c r="L101" s="1388"/>
      <c r="M101" s="1389"/>
      <c r="N101" s="40"/>
      <c r="O101" s="41"/>
      <c r="P101" s="41"/>
      <c r="Q101" s="41"/>
      <c r="R101" s="41"/>
      <c r="S101" s="41"/>
      <c r="T101" s="42"/>
      <c r="U101" s="49"/>
      <c r="V101" s="1393"/>
      <c r="W101" s="1394"/>
      <c r="X101" s="56"/>
      <c r="Y101" s="56"/>
      <c r="Z101" s="57"/>
      <c r="AA101" s="68"/>
      <c r="AB101" s="57"/>
      <c r="AC101" s="58"/>
      <c r="AD101" s="56"/>
      <c r="AE101" s="65"/>
      <c r="AF101" s="488">
        <f t="shared" si="22"/>
        <v>-1</v>
      </c>
      <c r="AG101" s="487">
        <f t="shared" si="22"/>
        <v>-1</v>
      </c>
      <c r="AH101" s="487">
        <f t="shared" si="22"/>
        <v>-1</v>
      </c>
      <c r="AI101" s="487">
        <f t="shared" si="22"/>
        <v>-1</v>
      </c>
      <c r="AJ101" s="487">
        <f t="shared" si="22"/>
        <v>-1</v>
      </c>
      <c r="AK101" s="487">
        <f t="shared" si="22"/>
        <v>-1</v>
      </c>
      <c r="AL101" s="487">
        <f t="shared" si="22"/>
        <v>-1</v>
      </c>
      <c r="AM101" s="487">
        <f t="shared" si="22"/>
        <v>-1</v>
      </c>
      <c r="AN101" s="487">
        <f t="shared" si="23"/>
        <v>-1</v>
      </c>
      <c r="AO101" s="487">
        <f t="shared" si="23"/>
        <v>-1</v>
      </c>
      <c r="AP101" s="487">
        <f t="shared" si="23"/>
        <v>-1</v>
      </c>
      <c r="AQ101" s="487">
        <f t="shared" si="23"/>
        <v>0</v>
      </c>
      <c r="AR101" s="487">
        <f t="shared" si="23"/>
        <v>0</v>
      </c>
      <c r="AS101" s="487">
        <f t="shared" si="23"/>
        <v>0</v>
      </c>
      <c r="AT101" s="487">
        <f t="shared" si="23"/>
        <v>0</v>
      </c>
      <c r="AU101" s="493">
        <f t="shared" si="23"/>
        <v>0</v>
      </c>
      <c r="AV101" s="488">
        <f t="shared" si="20"/>
        <v>0</v>
      </c>
      <c r="AW101" s="487">
        <f t="shared" si="20"/>
        <v>0</v>
      </c>
      <c r="AX101" s="487">
        <f t="shared" si="20"/>
        <v>0</v>
      </c>
      <c r="AY101" s="487">
        <f t="shared" si="20"/>
        <v>0</v>
      </c>
      <c r="AZ101" s="487">
        <f t="shared" si="20"/>
        <v>0</v>
      </c>
      <c r="BA101" s="487">
        <f t="shared" si="20"/>
        <v>0</v>
      </c>
      <c r="BB101" s="487">
        <f t="shared" si="20"/>
        <v>0</v>
      </c>
      <c r="BC101" s="487">
        <f t="shared" si="20"/>
        <v>0</v>
      </c>
      <c r="BD101" s="487">
        <f t="shared" si="20"/>
        <v>0</v>
      </c>
      <c r="BE101" s="487">
        <f t="shared" si="20"/>
        <v>0</v>
      </c>
      <c r="BF101" s="487">
        <f t="shared" si="20"/>
        <v>0</v>
      </c>
      <c r="BG101" s="487" t="str">
        <f t="shared" si="20"/>
        <v/>
      </c>
      <c r="BH101" s="487" t="str">
        <f t="shared" si="20"/>
        <v/>
      </c>
      <c r="BI101" s="487" t="str">
        <f t="shared" si="20"/>
        <v/>
      </c>
      <c r="BJ101" s="487" t="str">
        <f t="shared" si="20"/>
        <v/>
      </c>
      <c r="BK101" s="489" t="str">
        <f t="shared" si="20"/>
        <v/>
      </c>
      <c r="BL101" s="488">
        <f t="shared" si="21"/>
        <v>0</v>
      </c>
      <c r="BM101" s="495">
        <f t="shared" si="21"/>
        <v>0</v>
      </c>
      <c r="BN101" s="495">
        <f t="shared" si="21"/>
        <v>0</v>
      </c>
      <c r="BO101" s="495">
        <f t="shared" si="21"/>
        <v>0</v>
      </c>
      <c r="BP101" s="495">
        <f t="shared" si="21"/>
        <v>0</v>
      </c>
      <c r="BQ101" s="495">
        <f t="shared" si="21"/>
        <v>0</v>
      </c>
      <c r="BR101" s="495">
        <f t="shared" si="21"/>
        <v>0</v>
      </c>
      <c r="BS101" s="495">
        <f t="shared" si="21"/>
        <v>0</v>
      </c>
      <c r="BT101" s="495">
        <f t="shared" si="21"/>
        <v>0</v>
      </c>
      <c r="BU101" s="495">
        <f t="shared" si="21"/>
        <v>0</v>
      </c>
      <c r="BV101" s="495">
        <f t="shared" si="21"/>
        <v>0</v>
      </c>
      <c r="BW101" s="495" t="str">
        <f t="shared" si="21"/>
        <v/>
      </c>
      <c r="BX101" s="495" t="str">
        <f t="shared" si="21"/>
        <v/>
      </c>
      <c r="BY101" s="495" t="str">
        <f t="shared" si="21"/>
        <v/>
      </c>
      <c r="BZ101" s="495" t="str">
        <f t="shared" si="21"/>
        <v/>
      </c>
      <c r="CA101" s="759" t="str">
        <f t="shared" si="21"/>
        <v/>
      </c>
    </row>
    <row r="102" spans="1:79" s="121" customFormat="1" ht="19.899999999999999" hidden="1" customHeight="1" x14ac:dyDescent="0.25">
      <c r="A102" s="9"/>
      <c r="B102" s="7"/>
      <c r="C102" s="2"/>
      <c r="D102" s="4"/>
      <c r="E102" s="18"/>
      <c r="F102" s="19"/>
      <c r="G102" s="19"/>
      <c r="H102" s="4"/>
      <c r="I102" s="15"/>
      <c r="J102" s="47"/>
      <c r="K102" s="1387"/>
      <c r="L102" s="1388"/>
      <c r="M102" s="1389"/>
      <c r="N102" s="40"/>
      <c r="O102" s="41"/>
      <c r="P102" s="41"/>
      <c r="Q102" s="41"/>
      <c r="R102" s="41"/>
      <c r="S102" s="41"/>
      <c r="T102" s="42"/>
      <c r="U102" s="49"/>
      <c r="V102" s="1393"/>
      <c r="W102" s="1394"/>
      <c r="X102" s="56"/>
      <c r="Y102" s="56"/>
      <c r="Z102" s="57"/>
      <c r="AA102" s="68"/>
      <c r="AB102" s="57"/>
      <c r="AC102" s="58"/>
      <c r="AD102" s="56"/>
      <c r="AE102" s="65"/>
      <c r="AF102" s="488">
        <f t="shared" si="22"/>
        <v>-1</v>
      </c>
      <c r="AG102" s="487">
        <f t="shared" si="22"/>
        <v>-1</v>
      </c>
      <c r="AH102" s="487">
        <f t="shared" si="22"/>
        <v>-1</v>
      </c>
      <c r="AI102" s="487">
        <f t="shared" si="22"/>
        <v>-1</v>
      </c>
      <c r="AJ102" s="487">
        <f t="shared" si="22"/>
        <v>-1</v>
      </c>
      <c r="AK102" s="487">
        <f t="shared" si="22"/>
        <v>-1</v>
      </c>
      <c r="AL102" s="487">
        <f t="shared" si="22"/>
        <v>-1</v>
      </c>
      <c r="AM102" s="487">
        <f t="shared" si="22"/>
        <v>-1</v>
      </c>
      <c r="AN102" s="487">
        <f t="shared" si="23"/>
        <v>-1</v>
      </c>
      <c r="AO102" s="487">
        <f t="shared" si="23"/>
        <v>-1</v>
      </c>
      <c r="AP102" s="487">
        <f t="shared" si="23"/>
        <v>-1</v>
      </c>
      <c r="AQ102" s="487">
        <f t="shared" si="23"/>
        <v>0</v>
      </c>
      <c r="AR102" s="487">
        <f t="shared" si="23"/>
        <v>0</v>
      </c>
      <c r="AS102" s="487">
        <f t="shared" si="23"/>
        <v>0</v>
      </c>
      <c r="AT102" s="487">
        <f t="shared" si="23"/>
        <v>0</v>
      </c>
      <c r="AU102" s="493">
        <f t="shared" si="23"/>
        <v>0</v>
      </c>
      <c r="AV102" s="488">
        <f t="shared" ref="AV102:BK107" si="24">IF(AF102,IFERROR(LEFT($V102,SEARCH(" (",$V102)-1),$V102),"")</f>
        <v>0</v>
      </c>
      <c r="AW102" s="487">
        <f t="shared" si="24"/>
        <v>0</v>
      </c>
      <c r="AX102" s="487">
        <f t="shared" si="24"/>
        <v>0</v>
      </c>
      <c r="AY102" s="487">
        <f t="shared" si="24"/>
        <v>0</v>
      </c>
      <c r="AZ102" s="487">
        <f t="shared" si="24"/>
        <v>0</v>
      </c>
      <c r="BA102" s="487">
        <f t="shared" si="24"/>
        <v>0</v>
      </c>
      <c r="BB102" s="487">
        <f t="shared" si="24"/>
        <v>0</v>
      </c>
      <c r="BC102" s="487">
        <f t="shared" si="24"/>
        <v>0</v>
      </c>
      <c r="BD102" s="487">
        <f t="shared" si="24"/>
        <v>0</v>
      </c>
      <c r="BE102" s="487">
        <f t="shared" si="24"/>
        <v>0</v>
      </c>
      <c r="BF102" s="487">
        <f t="shared" si="24"/>
        <v>0</v>
      </c>
      <c r="BG102" s="487" t="str">
        <f t="shared" si="24"/>
        <v/>
      </c>
      <c r="BH102" s="487" t="str">
        <f t="shared" si="24"/>
        <v/>
      </c>
      <c r="BI102" s="487" t="str">
        <f t="shared" si="24"/>
        <v/>
      </c>
      <c r="BJ102" s="487" t="str">
        <f t="shared" si="24"/>
        <v/>
      </c>
      <c r="BK102" s="489" t="str">
        <f t="shared" si="24"/>
        <v/>
      </c>
      <c r="BL102" s="488">
        <f t="shared" ref="BL102:CA107" si="25">IF(AF102,IFERROR(LEFT($W102,SEARCH(" (",$W102)-1),$W102),"")</f>
        <v>0</v>
      </c>
      <c r="BM102" s="495">
        <f t="shared" si="25"/>
        <v>0</v>
      </c>
      <c r="BN102" s="495">
        <f t="shared" si="25"/>
        <v>0</v>
      </c>
      <c r="BO102" s="495">
        <f t="shared" si="25"/>
        <v>0</v>
      </c>
      <c r="BP102" s="495">
        <f t="shared" si="25"/>
        <v>0</v>
      </c>
      <c r="BQ102" s="495">
        <f t="shared" si="25"/>
        <v>0</v>
      </c>
      <c r="BR102" s="495">
        <f t="shared" si="25"/>
        <v>0</v>
      </c>
      <c r="BS102" s="495">
        <f t="shared" si="25"/>
        <v>0</v>
      </c>
      <c r="BT102" s="495">
        <f t="shared" si="25"/>
        <v>0</v>
      </c>
      <c r="BU102" s="495">
        <f t="shared" si="25"/>
        <v>0</v>
      </c>
      <c r="BV102" s="495">
        <f t="shared" si="25"/>
        <v>0</v>
      </c>
      <c r="BW102" s="495" t="str">
        <f t="shared" si="25"/>
        <v/>
      </c>
      <c r="BX102" s="495" t="str">
        <f t="shared" si="25"/>
        <v/>
      </c>
      <c r="BY102" s="495" t="str">
        <f t="shared" si="25"/>
        <v/>
      </c>
      <c r="BZ102" s="495" t="str">
        <f t="shared" si="25"/>
        <v/>
      </c>
      <c r="CA102" s="759" t="str">
        <f t="shared" si="25"/>
        <v/>
      </c>
    </row>
    <row r="103" spans="1:79" s="121" customFormat="1" ht="19.899999999999999" hidden="1" customHeight="1" x14ac:dyDescent="0.25">
      <c r="A103" s="9"/>
      <c r="B103" s="7"/>
      <c r="C103" s="2"/>
      <c r="D103" s="4"/>
      <c r="E103" s="18"/>
      <c r="F103" s="19"/>
      <c r="G103" s="19"/>
      <c r="H103" s="4"/>
      <c r="I103" s="15"/>
      <c r="J103" s="47"/>
      <c r="K103" s="1387"/>
      <c r="L103" s="1388"/>
      <c r="M103" s="1389"/>
      <c r="N103" s="40"/>
      <c r="O103" s="41"/>
      <c r="P103" s="41"/>
      <c r="Q103" s="41"/>
      <c r="R103" s="41"/>
      <c r="S103" s="41"/>
      <c r="T103" s="42"/>
      <c r="U103" s="49"/>
      <c r="V103" s="1393"/>
      <c r="W103" s="1394"/>
      <c r="X103" s="56"/>
      <c r="Y103" s="56"/>
      <c r="Z103" s="57"/>
      <c r="AA103" s="68"/>
      <c r="AB103" s="57"/>
      <c r="AC103" s="58"/>
      <c r="AD103" s="56"/>
      <c r="AE103" s="65"/>
      <c r="AF103" s="488">
        <f t="shared" si="22"/>
        <v>-1</v>
      </c>
      <c r="AG103" s="487">
        <f t="shared" si="22"/>
        <v>-1</v>
      </c>
      <c r="AH103" s="487">
        <f t="shared" si="22"/>
        <v>-1</v>
      </c>
      <c r="AI103" s="487">
        <f t="shared" si="22"/>
        <v>-1</v>
      </c>
      <c r="AJ103" s="487">
        <f t="shared" si="22"/>
        <v>-1</v>
      </c>
      <c r="AK103" s="487">
        <f t="shared" si="22"/>
        <v>-1</v>
      </c>
      <c r="AL103" s="487">
        <f t="shared" si="22"/>
        <v>-1</v>
      </c>
      <c r="AM103" s="487">
        <f t="shared" si="22"/>
        <v>-1</v>
      </c>
      <c r="AN103" s="487">
        <f t="shared" si="22"/>
        <v>-1</v>
      </c>
      <c r="AO103" s="487">
        <f t="shared" si="22"/>
        <v>-1</v>
      </c>
      <c r="AP103" s="487">
        <f t="shared" si="22"/>
        <v>-1</v>
      </c>
      <c r="AQ103" s="487">
        <f t="shared" si="22"/>
        <v>0</v>
      </c>
      <c r="AR103" s="487">
        <f t="shared" si="22"/>
        <v>0</v>
      </c>
      <c r="AS103" s="487">
        <f t="shared" si="22"/>
        <v>0</v>
      </c>
      <c r="AT103" s="487">
        <f t="shared" si="22"/>
        <v>0</v>
      </c>
      <c r="AU103" s="493">
        <f t="shared" si="22"/>
        <v>0</v>
      </c>
      <c r="AV103" s="488">
        <f t="shared" si="24"/>
        <v>0</v>
      </c>
      <c r="AW103" s="487">
        <f t="shared" si="24"/>
        <v>0</v>
      </c>
      <c r="AX103" s="487">
        <f t="shared" si="24"/>
        <v>0</v>
      </c>
      <c r="AY103" s="487">
        <f t="shared" si="24"/>
        <v>0</v>
      </c>
      <c r="AZ103" s="487">
        <f t="shared" si="24"/>
        <v>0</v>
      </c>
      <c r="BA103" s="487">
        <f t="shared" si="24"/>
        <v>0</v>
      </c>
      <c r="BB103" s="487">
        <f t="shared" si="24"/>
        <v>0</v>
      </c>
      <c r="BC103" s="487">
        <f t="shared" si="24"/>
        <v>0</v>
      </c>
      <c r="BD103" s="487">
        <f t="shared" si="24"/>
        <v>0</v>
      </c>
      <c r="BE103" s="487">
        <f t="shared" si="24"/>
        <v>0</v>
      </c>
      <c r="BF103" s="487">
        <f t="shared" si="24"/>
        <v>0</v>
      </c>
      <c r="BG103" s="487" t="str">
        <f t="shared" si="24"/>
        <v/>
      </c>
      <c r="BH103" s="487" t="str">
        <f t="shared" si="24"/>
        <v/>
      </c>
      <c r="BI103" s="487" t="str">
        <f t="shared" si="24"/>
        <v/>
      </c>
      <c r="BJ103" s="487" t="str">
        <f t="shared" si="24"/>
        <v/>
      </c>
      <c r="BK103" s="489" t="str">
        <f t="shared" si="24"/>
        <v/>
      </c>
      <c r="BL103" s="488">
        <f t="shared" si="25"/>
        <v>0</v>
      </c>
      <c r="BM103" s="495">
        <f t="shared" si="25"/>
        <v>0</v>
      </c>
      <c r="BN103" s="495">
        <f t="shared" si="25"/>
        <v>0</v>
      </c>
      <c r="BO103" s="495">
        <f t="shared" si="25"/>
        <v>0</v>
      </c>
      <c r="BP103" s="495">
        <f t="shared" si="25"/>
        <v>0</v>
      </c>
      <c r="BQ103" s="495">
        <f t="shared" si="25"/>
        <v>0</v>
      </c>
      <c r="BR103" s="495">
        <f t="shared" si="25"/>
        <v>0</v>
      </c>
      <c r="BS103" s="495">
        <f t="shared" si="25"/>
        <v>0</v>
      </c>
      <c r="BT103" s="495">
        <f t="shared" si="25"/>
        <v>0</v>
      </c>
      <c r="BU103" s="495">
        <f t="shared" si="25"/>
        <v>0</v>
      </c>
      <c r="BV103" s="495">
        <f t="shared" si="25"/>
        <v>0</v>
      </c>
      <c r="BW103" s="495" t="str">
        <f t="shared" si="25"/>
        <v/>
      </c>
      <c r="BX103" s="495" t="str">
        <f t="shared" si="25"/>
        <v/>
      </c>
      <c r="BY103" s="495" t="str">
        <f t="shared" si="25"/>
        <v/>
      </c>
      <c r="BZ103" s="495" t="str">
        <f t="shared" si="25"/>
        <v/>
      </c>
      <c r="CA103" s="759" t="str">
        <f t="shared" si="25"/>
        <v/>
      </c>
    </row>
    <row r="104" spans="1:79" s="121" customFormat="1" ht="19.899999999999999" hidden="1" customHeight="1" x14ac:dyDescent="0.25">
      <c r="A104" s="9"/>
      <c r="B104" s="7"/>
      <c r="C104" s="2"/>
      <c r="D104" s="4"/>
      <c r="E104" s="18"/>
      <c r="F104" s="19"/>
      <c r="G104" s="19"/>
      <c r="H104" s="4"/>
      <c r="I104" s="15"/>
      <c r="J104" s="47"/>
      <c r="K104" s="1387"/>
      <c r="L104" s="1388"/>
      <c r="M104" s="1389"/>
      <c r="N104" s="40"/>
      <c r="O104" s="41"/>
      <c r="P104" s="41"/>
      <c r="Q104" s="41"/>
      <c r="R104" s="41"/>
      <c r="S104" s="41"/>
      <c r="T104" s="42"/>
      <c r="U104" s="49"/>
      <c r="V104" s="1393"/>
      <c r="W104" s="1394"/>
      <c r="X104" s="56"/>
      <c r="Y104" s="56"/>
      <c r="Z104" s="57"/>
      <c r="AA104" s="68"/>
      <c r="AB104" s="57"/>
      <c r="AC104" s="58"/>
      <c r="AD104" s="56"/>
      <c r="AE104" s="65"/>
      <c r="AF104" s="488">
        <f t="shared" ref="AF104:AU107" si="26">AF103</f>
        <v>-1</v>
      </c>
      <c r="AG104" s="487">
        <f t="shared" si="26"/>
        <v>-1</v>
      </c>
      <c r="AH104" s="487">
        <f t="shared" si="26"/>
        <v>-1</v>
      </c>
      <c r="AI104" s="487">
        <f t="shared" si="26"/>
        <v>-1</v>
      </c>
      <c r="AJ104" s="487">
        <f t="shared" si="26"/>
        <v>-1</v>
      </c>
      <c r="AK104" s="487">
        <f t="shared" si="26"/>
        <v>-1</v>
      </c>
      <c r="AL104" s="487">
        <f t="shared" si="26"/>
        <v>-1</v>
      </c>
      <c r="AM104" s="487">
        <f t="shared" si="26"/>
        <v>-1</v>
      </c>
      <c r="AN104" s="487">
        <f t="shared" si="26"/>
        <v>-1</v>
      </c>
      <c r="AO104" s="487">
        <f t="shared" si="26"/>
        <v>-1</v>
      </c>
      <c r="AP104" s="487">
        <f t="shared" si="26"/>
        <v>-1</v>
      </c>
      <c r="AQ104" s="487">
        <f t="shared" si="26"/>
        <v>0</v>
      </c>
      <c r="AR104" s="487">
        <f t="shared" si="26"/>
        <v>0</v>
      </c>
      <c r="AS104" s="487">
        <f t="shared" si="26"/>
        <v>0</v>
      </c>
      <c r="AT104" s="487">
        <f t="shared" si="26"/>
        <v>0</v>
      </c>
      <c r="AU104" s="493">
        <f t="shared" si="26"/>
        <v>0</v>
      </c>
      <c r="AV104" s="488">
        <f t="shared" si="24"/>
        <v>0</v>
      </c>
      <c r="AW104" s="487">
        <f t="shared" si="24"/>
        <v>0</v>
      </c>
      <c r="AX104" s="487">
        <f t="shared" si="24"/>
        <v>0</v>
      </c>
      <c r="AY104" s="487">
        <f t="shared" si="24"/>
        <v>0</v>
      </c>
      <c r="AZ104" s="487">
        <f t="shared" si="24"/>
        <v>0</v>
      </c>
      <c r="BA104" s="487">
        <f t="shared" si="24"/>
        <v>0</v>
      </c>
      <c r="BB104" s="487">
        <f t="shared" si="24"/>
        <v>0</v>
      </c>
      <c r="BC104" s="487">
        <f t="shared" si="24"/>
        <v>0</v>
      </c>
      <c r="BD104" s="487">
        <f t="shared" si="24"/>
        <v>0</v>
      </c>
      <c r="BE104" s="487">
        <f t="shared" si="24"/>
        <v>0</v>
      </c>
      <c r="BF104" s="487">
        <f t="shared" si="24"/>
        <v>0</v>
      </c>
      <c r="BG104" s="487" t="str">
        <f t="shared" si="24"/>
        <v/>
      </c>
      <c r="BH104" s="487" t="str">
        <f t="shared" si="24"/>
        <v/>
      </c>
      <c r="BI104" s="487" t="str">
        <f t="shared" si="24"/>
        <v/>
      </c>
      <c r="BJ104" s="487" t="str">
        <f t="shared" si="24"/>
        <v/>
      </c>
      <c r="BK104" s="489" t="str">
        <f t="shared" si="24"/>
        <v/>
      </c>
      <c r="BL104" s="488">
        <f t="shared" si="25"/>
        <v>0</v>
      </c>
      <c r="BM104" s="495">
        <f t="shared" si="25"/>
        <v>0</v>
      </c>
      <c r="BN104" s="495">
        <f t="shared" si="25"/>
        <v>0</v>
      </c>
      <c r="BO104" s="495">
        <f t="shared" si="25"/>
        <v>0</v>
      </c>
      <c r="BP104" s="495">
        <f t="shared" si="25"/>
        <v>0</v>
      </c>
      <c r="BQ104" s="495">
        <f t="shared" si="25"/>
        <v>0</v>
      </c>
      <c r="BR104" s="495">
        <f t="shared" si="25"/>
        <v>0</v>
      </c>
      <c r="BS104" s="495">
        <f t="shared" si="25"/>
        <v>0</v>
      </c>
      <c r="BT104" s="495">
        <f t="shared" si="25"/>
        <v>0</v>
      </c>
      <c r="BU104" s="495">
        <f t="shared" si="25"/>
        <v>0</v>
      </c>
      <c r="BV104" s="495">
        <f t="shared" si="25"/>
        <v>0</v>
      </c>
      <c r="BW104" s="495" t="str">
        <f t="shared" si="25"/>
        <v/>
      </c>
      <c r="BX104" s="495" t="str">
        <f t="shared" si="25"/>
        <v/>
      </c>
      <c r="BY104" s="495" t="str">
        <f t="shared" si="25"/>
        <v/>
      </c>
      <c r="BZ104" s="495" t="str">
        <f t="shared" si="25"/>
        <v/>
      </c>
      <c r="CA104" s="759" t="str">
        <f t="shared" si="25"/>
        <v/>
      </c>
    </row>
    <row r="105" spans="1:79" s="121" customFormat="1" ht="19.899999999999999" hidden="1" customHeight="1" x14ac:dyDescent="0.25">
      <c r="A105" s="9"/>
      <c r="B105" s="7"/>
      <c r="C105" s="2"/>
      <c r="D105" s="4"/>
      <c r="E105" s="18"/>
      <c r="F105" s="19"/>
      <c r="G105" s="19"/>
      <c r="H105" s="4"/>
      <c r="I105" s="15"/>
      <c r="J105" s="47"/>
      <c r="K105" s="1387"/>
      <c r="L105" s="1388"/>
      <c r="M105" s="1389"/>
      <c r="N105" s="40"/>
      <c r="O105" s="41"/>
      <c r="P105" s="41"/>
      <c r="Q105" s="41"/>
      <c r="R105" s="41"/>
      <c r="S105" s="41"/>
      <c r="T105" s="42"/>
      <c r="U105" s="49"/>
      <c r="V105" s="1393"/>
      <c r="W105" s="1394"/>
      <c r="X105" s="56"/>
      <c r="Y105" s="56"/>
      <c r="Z105" s="57"/>
      <c r="AA105" s="68"/>
      <c r="AB105" s="57"/>
      <c r="AC105" s="58"/>
      <c r="AD105" s="56"/>
      <c r="AE105" s="65"/>
      <c r="AF105" s="488">
        <f t="shared" si="26"/>
        <v>-1</v>
      </c>
      <c r="AG105" s="487">
        <f t="shared" si="26"/>
        <v>-1</v>
      </c>
      <c r="AH105" s="487">
        <f t="shared" si="26"/>
        <v>-1</v>
      </c>
      <c r="AI105" s="487">
        <f t="shared" si="26"/>
        <v>-1</v>
      </c>
      <c r="AJ105" s="487">
        <f t="shared" si="26"/>
        <v>-1</v>
      </c>
      <c r="AK105" s="487">
        <f t="shared" si="26"/>
        <v>-1</v>
      </c>
      <c r="AL105" s="487">
        <f t="shared" si="26"/>
        <v>-1</v>
      </c>
      <c r="AM105" s="487">
        <f t="shared" si="26"/>
        <v>-1</v>
      </c>
      <c r="AN105" s="487">
        <f t="shared" si="26"/>
        <v>-1</v>
      </c>
      <c r="AO105" s="487">
        <f t="shared" si="26"/>
        <v>-1</v>
      </c>
      <c r="AP105" s="487">
        <f t="shared" si="26"/>
        <v>-1</v>
      </c>
      <c r="AQ105" s="487">
        <f t="shared" si="26"/>
        <v>0</v>
      </c>
      <c r="AR105" s="487">
        <f t="shared" si="26"/>
        <v>0</v>
      </c>
      <c r="AS105" s="487">
        <f t="shared" si="26"/>
        <v>0</v>
      </c>
      <c r="AT105" s="487">
        <f t="shared" si="26"/>
        <v>0</v>
      </c>
      <c r="AU105" s="493">
        <f t="shared" si="26"/>
        <v>0</v>
      </c>
      <c r="AV105" s="488">
        <f t="shared" si="24"/>
        <v>0</v>
      </c>
      <c r="AW105" s="487">
        <f t="shared" si="24"/>
        <v>0</v>
      </c>
      <c r="AX105" s="487">
        <f t="shared" si="24"/>
        <v>0</v>
      </c>
      <c r="AY105" s="487">
        <f t="shared" si="24"/>
        <v>0</v>
      </c>
      <c r="AZ105" s="487">
        <f t="shared" si="24"/>
        <v>0</v>
      </c>
      <c r="BA105" s="487">
        <f t="shared" si="24"/>
        <v>0</v>
      </c>
      <c r="BB105" s="487">
        <f t="shared" si="24"/>
        <v>0</v>
      </c>
      <c r="BC105" s="487">
        <f t="shared" si="24"/>
        <v>0</v>
      </c>
      <c r="BD105" s="487">
        <f t="shared" si="24"/>
        <v>0</v>
      </c>
      <c r="BE105" s="487">
        <f t="shared" si="24"/>
        <v>0</v>
      </c>
      <c r="BF105" s="487">
        <f t="shared" si="24"/>
        <v>0</v>
      </c>
      <c r="BG105" s="487" t="str">
        <f t="shared" si="24"/>
        <v/>
      </c>
      <c r="BH105" s="487" t="str">
        <f t="shared" si="24"/>
        <v/>
      </c>
      <c r="BI105" s="487" t="str">
        <f t="shared" si="24"/>
        <v/>
      </c>
      <c r="BJ105" s="487" t="str">
        <f t="shared" si="24"/>
        <v/>
      </c>
      <c r="BK105" s="489" t="str">
        <f t="shared" si="24"/>
        <v/>
      </c>
      <c r="BL105" s="488">
        <f t="shared" si="25"/>
        <v>0</v>
      </c>
      <c r="BM105" s="495">
        <f t="shared" si="25"/>
        <v>0</v>
      </c>
      <c r="BN105" s="495">
        <f t="shared" si="25"/>
        <v>0</v>
      </c>
      <c r="BO105" s="495">
        <f t="shared" si="25"/>
        <v>0</v>
      </c>
      <c r="BP105" s="495">
        <f t="shared" si="25"/>
        <v>0</v>
      </c>
      <c r="BQ105" s="495">
        <f t="shared" si="25"/>
        <v>0</v>
      </c>
      <c r="BR105" s="495">
        <f t="shared" si="25"/>
        <v>0</v>
      </c>
      <c r="BS105" s="495">
        <f t="shared" si="25"/>
        <v>0</v>
      </c>
      <c r="BT105" s="495">
        <f t="shared" si="25"/>
        <v>0</v>
      </c>
      <c r="BU105" s="495">
        <f t="shared" si="25"/>
        <v>0</v>
      </c>
      <c r="BV105" s="495">
        <f t="shared" si="25"/>
        <v>0</v>
      </c>
      <c r="BW105" s="495" t="str">
        <f t="shared" si="25"/>
        <v/>
      </c>
      <c r="BX105" s="495" t="str">
        <f t="shared" si="25"/>
        <v/>
      </c>
      <c r="BY105" s="495" t="str">
        <f t="shared" si="25"/>
        <v/>
      </c>
      <c r="BZ105" s="495" t="str">
        <f t="shared" si="25"/>
        <v/>
      </c>
      <c r="CA105" s="759" t="str">
        <f t="shared" si="25"/>
        <v/>
      </c>
    </row>
    <row r="106" spans="1:79" s="121" customFormat="1" ht="19.899999999999999" hidden="1" customHeight="1" x14ac:dyDescent="0.25">
      <c r="A106" s="9"/>
      <c r="B106" s="7"/>
      <c r="C106" s="2"/>
      <c r="D106" s="4"/>
      <c r="E106" s="18"/>
      <c r="F106" s="19"/>
      <c r="G106" s="19"/>
      <c r="H106" s="4"/>
      <c r="I106" s="15"/>
      <c r="J106" s="47"/>
      <c r="K106" s="1387"/>
      <c r="L106" s="1388"/>
      <c r="M106" s="1389"/>
      <c r="N106" s="40"/>
      <c r="O106" s="41"/>
      <c r="P106" s="41"/>
      <c r="Q106" s="41"/>
      <c r="R106" s="41"/>
      <c r="S106" s="41"/>
      <c r="T106" s="42"/>
      <c r="U106" s="49"/>
      <c r="V106" s="1393"/>
      <c r="W106" s="1394"/>
      <c r="X106" s="56"/>
      <c r="Y106" s="56"/>
      <c r="Z106" s="57"/>
      <c r="AA106" s="68"/>
      <c r="AB106" s="57"/>
      <c r="AC106" s="58"/>
      <c r="AD106" s="56"/>
      <c r="AE106" s="65"/>
      <c r="AF106" s="488">
        <f t="shared" si="26"/>
        <v>-1</v>
      </c>
      <c r="AG106" s="487">
        <f t="shared" si="26"/>
        <v>-1</v>
      </c>
      <c r="AH106" s="487">
        <f t="shared" si="26"/>
        <v>-1</v>
      </c>
      <c r="AI106" s="487">
        <f t="shared" si="26"/>
        <v>-1</v>
      </c>
      <c r="AJ106" s="487">
        <f t="shared" si="26"/>
        <v>-1</v>
      </c>
      <c r="AK106" s="487">
        <f t="shared" si="26"/>
        <v>-1</v>
      </c>
      <c r="AL106" s="487">
        <f t="shared" si="26"/>
        <v>-1</v>
      </c>
      <c r="AM106" s="487">
        <f t="shared" si="26"/>
        <v>-1</v>
      </c>
      <c r="AN106" s="487">
        <f t="shared" si="26"/>
        <v>-1</v>
      </c>
      <c r="AO106" s="487">
        <f t="shared" si="26"/>
        <v>-1</v>
      </c>
      <c r="AP106" s="487">
        <f t="shared" si="26"/>
        <v>-1</v>
      </c>
      <c r="AQ106" s="487">
        <f t="shared" si="26"/>
        <v>0</v>
      </c>
      <c r="AR106" s="487">
        <f t="shared" si="26"/>
        <v>0</v>
      </c>
      <c r="AS106" s="487">
        <f t="shared" si="26"/>
        <v>0</v>
      </c>
      <c r="AT106" s="487">
        <f t="shared" si="26"/>
        <v>0</v>
      </c>
      <c r="AU106" s="493">
        <f t="shared" si="26"/>
        <v>0</v>
      </c>
      <c r="AV106" s="488">
        <f t="shared" si="24"/>
        <v>0</v>
      </c>
      <c r="AW106" s="487">
        <f t="shared" si="24"/>
        <v>0</v>
      </c>
      <c r="AX106" s="487">
        <f t="shared" si="24"/>
        <v>0</v>
      </c>
      <c r="AY106" s="487">
        <f t="shared" si="24"/>
        <v>0</v>
      </c>
      <c r="AZ106" s="487">
        <f t="shared" si="24"/>
        <v>0</v>
      </c>
      <c r="BA106" s="487">
        <f t="shared" si="24"/>
        <v>0</v>
      </c>
      <c r="BB106" s="487">
        <f t="shared" si="24"/>
        <v>0</v>
      </c>
      <c r="BC106" s="487">
        <f t="shared" si="24"/>
        <v>0</v>
      </c>
      <c r="BD106" s="487">
        <f t="shared" si="24"/>
        <v>0</v>
      </c>
      <c r="BE106" s="487">
        <f t="shared" si="24"/>
        <v>0</v>
      </c>
      <c r="BF106" s="487">
        <f t="shared" si="24"/>
        <v>0</v>
      </c>
      <c r="BG106" s="487" t="str">
        <f t="shared" si="24"/>
        <v/>
      </c>
      <c r="BH106" s="487" t="str">
        <f t="shared" si="24"/>
        <v/>
      </c>
      <c r="BI106" s="487" t="str">
        <f t="shared" si="24"/>
        <v/>
      </c>
      <c r="BJ106" s="487" t="str">
        <f t="shared" si="24"/>
        <v/>
      </c>
      <c r="BK106" s="489" t="str">
        <f t="shared" si="24"/>
        <v/>
      </c>
      <c r="BL106" s="488">
        <f t="shared" si="25"/>
        <v>0</v>
      </c>
      <c r="BM106" s="495">
        <f t="shared" si="25"/>
        <v>0</v>
      </c>
      <c r="BN106" s="495">
        <f t="shared" si="25"/>
        <v>0</v>
      </c>
      <c r="BO106" s="495">
        <f t="shared" si="25"/>
        <v>0</v>
      </c>
      <c r="BP106" s="495">
        <f t="shared" si="25"/>
        <v>0</v>
      </c>
      <c r="BQ106" s="495">
        <f t="shared" si="25"/>
        <v>0</v>
      </c>
      <c r="BR106" s="495">
        <f t="shared" si="25"/>
        <v>0</v>
      </c>
      <c r="BS106" s="495">
        <f t="shared" si="25"/>
        <v>0</v>
      </c>
      <c r="BT106" s="495">
        <f t="shared" si="25"/>
        <v>0</v>
      </c>
      <c r="BU106" s="495">
        <f t="shared" si="25"/>
        <v>0</v>
      </c>
      <c r="BV106" s="495">
        <f t="shared" si="25"/>
        <v>0</v>
      </c>
      <c r="BW106" s="495" t="str">
        <f t="shared" si="25"/>
        <v/>
      </c>
      <c r="BX106" s="495" t="str">
        <f t="shared" si="25"/>
        <v/>
      </c>
      <c r="BY106" s="495" t="str">
        <f t="shared" si="25"/>
        <v/>
      </c>
      <c r="BZ106" s="495" t="str">
        <f t="shared" si="25"/>
        <v/>
      </c>
      <c r="CA106" s="759" t="str">
        <f t="shared" si="25"/>
        <v/>
      </c>
    </row>
    <row r="107" spans="1:79" s="121" customFormat="1" ht="19.899999999999999" hidden="1" customHeight="1" thickBot="1" x14ac:dyDescent="0.3">
      <c r="A107" s="9"/>
      <c r="B107" s="7"/>
      <c r="C107" s="2"/>
      <c r="D107" s="4"/>
      <c r="E107" s="18"/>
      <c r="F107" s="19"/>
      <c r="G107" s="19"/>
      <c r="H107" s="4"/>
      <c r="I107" s="15"/>
      <c r="J107" s="47"/>
      <c r="K107" s="1387"/>
      <c r="L107" s="1388"/>
      <c r="M107" s="1389"/>
      <c r="N107" s="40"/>
      <c r="O107" s="41"/>
      <c r="P107" s="41"/>
      <c r="Q107" s="41"/>
      <c r="R107" s="41"/>
      <c r="S107" s="41"/>
      <c r="T107" s="42"/>
      <c r="U107" s="49"/>
      <c r="V107" s="1393"/>
      <c r="W107" s="1394"/>
      <c r="X107" s="56"/>
      <c r="Y107" s="56"/>
      <c r="Z107" s="57"/>
      <c r="AA107" s="68"/>
      <c r="AB107" s="57"/>
      <c r="AC107" s="58"/>
      <c r="AD107" s="56"/>
      <c r="AE107" s="65"/>
      <c r="AF107" s="761">
        <f t="shared" si="26"/>
        <v>-1</v>
      </c>
      <c r="AG107" s="762">
        <f t="shared" si="26"/>
        <v>-1</v>
      </c>
      <c r="AH107" s="762">
        <f t="shared" si="26"/>
        <v>-1</v>
      </c>
      <c r="AI107" s="762">
        <f t="shared" si="26"/>
        <v>-1</v>
      </c>
      <c r="AJ107" s="762">
        <f t="shared" si="26"/>
        <v>-1</v>
      </c>
      <c r="AK107" s="762">
        <f t="shared" si="26"/>
        <v>-1</v>
      </c>
      <c r="AL107" s="762">
        <f t="shared" si="26"/>
        <v>-1</v>
      </c>
      <c r="AM107" s="762">
        <f t="shared" si="26"/>
        <v>-1</v>
      </c>
      <c r="AN107" s="762">
        <f t="shared" si="26"/>
        <v>-1</v>
      </c>
      <c r="AO107" s="762">
        <f t="shared" si="26"/>
        <v>-1</v>
      </c>
      <c r="AP107" s="762">
        <f t="shared" si="26"/>
        <v>-1</v>
      </c>
      <c r="AQ107" s="762">
        <f t="shared" si="26"/>
        <v>0</v>
      </c>
      <c r="AR107" s="762">
        <f t="shared" si="26"/>
        <v>0</v>
      </c>
      <c r="AS107" s="762">
        <f t="shared" si="26"/>
        <v>0</v>
      </c>
      <c r="AT107" s="762">
        <f t="shared" si="26"/>
        <v>0</v>
      </c>
      <c r="AU107" s="763">
        <f t="shared" si="26"/>
        <v>0</v>
      </c>
      <c r="AV107" s="490">
        <f t="shared" si="24"/>
        <v>0</v>
      </c>
      <c r="AW107" s="491">
        <f t="shared" si="24"/>
        <v>0</v>
      </c>
      <c r="AX107" s="491">
        <f t="shared" si="24"/>
        <v>0</v>
      </c>
      <c r="AY107" s="491">
        <f t="shared" si="24"/>
        <v>0</v>
      </c>
      <c r="AZ107" s="491">
        <f t="shared" si="24"/>
        <v>0</v>
      </c>
      <c r="BA107" s="491">
        <f t="shared" si="24"/>
        <v>0</v>
      </c>
      <c r="BB107" s="491">
        <f t="shared" si="24"/>
        <v>0</v>
      </c>
      <c r="BC107" s="491">
        <f t="shared" si="24"/>
        <v>0</v>
      </c>
      <c r="BD107" s="491">
        <f t="shared" si="24"/>
        <v>0</v>
      </c>
      <c r="BE107" s="491">
        <f t="shared" si="24"/>
        <v>0</v>
      </c>
      <c r="BF107" s="491">
        <f t="shared" si="24"/>
        <v>0</v>
      </c>
      <c r="BG107" s="491" t="str">
        <f t="shared" si="24"/>
        <v/>
      </c>
      <c r="BH107" s="491" t="str">
        <f t="shared" si="24"/>
        <v/>
      </c>
      <c r="BI107" s="491" t="str">
        <f t="shared" si="24"/>
        <v/>
      </c>
      <c r="BJ107" s="491" t="str">
        <f t="shared" si="24"/>
        <v/>
      </c>
      <c r="BK107" s="492" t="str">
        <f t="shared" si="24"/>
        <v/>
      </c>
      <c r="BL107" s="490">
        <f t="shared" si="25"/>
        <v>0</v>
      </c>
      <c r="BM107" s="496">
        <f t="shared" si="25"/>
        <v>0</v>
      </c>
      <c r="BN107" s="496">
        <f t="shared" si="25"/>
        <v>0</v>
      </c>
      <c r="BO107" s="496">
        <f t="shared" si="25"/>
        <v>0</v>
      </c>
      <c r="BP107" s="496">
        <f t="shared" si="25"/>
        <v>0</v>
      </c>
      <c r="BQ107" s="496">
        <f t="shared" si="25"/>
        <v>0</v>
      </c>
      <c r="BR107" s="496">
        <f t="shared" si="25"/>
        <v>0</v>
      </c>
      <c r="BS107" s="496">
        <f t="shared" si="25"/>
        <v>0</v>
      </c>
      <c r="BT107" s="496">
        <f t="shared" si="25"/>
        <v>0</v>
      </c>
      <c r="BU107" s="496">
        <f t="shared" si="25"/>
        <v>0</v>
      </c>
      <c r="BV107" s="496">
        <f t="shared" si="25"/>
        <v>0</v>
      </c>
      <c r="BW107" s="496" t="str">
        <f t="shared" si="25"/>
        <v/>
      </c>
      <c r="BX107" s="496" t="str">
        <f t="shared" si="25"/>
        <v/>
      </c>
      <c r="BY107" s="496" t="str">
        <f t="shared" si="25"/>
        <v/>
      </c>
      <c r="BZ107" s="496" t="str">
        <f t="shared" si="25"/>
        <v/>
      </c>
      <c r="CA107" s="760" t="str">
        <f t="shared" si="25"/>
        <v/>
      </c>
    </row>
    <row r="108" spans="1:79" s="104" customFormat="1" ht="27" customHeight="1" x14ac:dyDescent="0.25">
      <c r="A108" s="1390" t="s">
        <v>105</v>
      </c>
      <c r="B108" s="1391"/>
      <c r="C108" s="1392"/>
      <c r="D108" s="122" t="s">
        <v>7</v>
      </c>
      <c r="E108" s="124" t="s">
        <v>5</v>
      </c>
      <c r="F108" s="1401" t="s">
        <v>8</v>
      </c>
      <c r="G108" s="1402"/>
      <c r="H108" s="102" t="s">
        <v>38</v>
      </c>
      <c r="I108" s="103" t="s">
        <v>38</v>
      </c>
      <c r="J108" s="1403" t="s">
        <v>5</v>
      </c>
      <c r="K108" s="1404"/>
      <c r="L108" s="1404"/>
      <c r="M108" s="1405"/>
      <c r="N108" s="1403" t="s">
        <v>11</v>
      </c>
      <c r="O108" s="1404"/>
      <c r="P108" s="1404"/>
      <c r="Q108" s="1404"/>
      <c r="R108" s="1404"/>
      <c r="S108" s="1404"/>
      <c r="T108" s="1404"/>
      <c r="U108" s="1405"/>
      <c r="V108" s="1344" t="s">
        <v>18</v>
      </c>
      <c r="W108" s="1345"/>
      <c r="X108" s="1345"/>
      <c r="Y108" s="1345"/>
      <c r="Z108" s="1345"/>
      <c r="AA108" s="1428" t="s">
        <v>39</v>
      </c>
      <c r="AB108" s="1429"/>
      <c r="AC108" s="1344" t="s">
        <v>935</v>
      </c>
      <c r="AD108" s="1345"/>
      <c r="AE108" s="1346"/>
      <c r="AF108" s="497" t="s">
        <v>69</v>
      </c>
      <c r="AG108" s="498"/>
      <c r="AH108" s="498"/>
      <c r="AI108" s="498"/>
      <c r="AJ108" s="498"/>
      <c r="AK108" s="498"/>
      <c r="AL108" s="498"/>
      <c r="AM108" s="498"/>
      <c r="AN108" s="498"/>
      <c r="AO108" s="498"/>
      <c r="AP108" s="498"/>
      <c r="AQ108" s="498"/>
      <c r="AR108" s="498"/>
      <c r="AS108" s="498"/>
      <c r="AT108" s="498"/>
      <c r="AU108" s="499"/>
      <c r="AV108" s="749" t="s">
        <v>78</v>
      </c>
      <c r="AW108" s="750"/>
      <c r="AX108" s="750"/>
      <c r="AY108" s="750"/>
      <c r="AZ108" s="750"/>
      <c r="BA108" s="750"/>
      <c r="BB108" s="750"/>
      <c r="BC108" s="750"/>
      <c r="BD108" s="750"/>
      <c r="BE108" s="750"/>
      <c r="BF108" s="750"/>
      <c r="BG108" s="750"/>
      <c r="BH108" s="750"/>
      <c r="BI108" s="750"/>
      <c r="BJ108" s="750"/>
      <c r="BK108" s="751"/>
      <c r="BL108" s="756" t="s">
        <v>79</v>
      </c>
      <c r="BM108" s="750"/>
      <c r="BN108" s="750"/>
      <c r="BO108" s="750"/>
      <c r="BP108" s="750"/>
      <c r="BQ108" s="750"/>
      <c r="BR108" s="750"/>
      <c r="BS108" s="750"/>
      <c r="BT108" s="750"/>
      <c r="BU108" s="750"/>
      <c r="BV108" s="750"/>
      <c r="BW108" s="750"/>
      <c r="BX108" s="750"/>
      <c r="BY108" s="750"/>
      <c r="BZ108" s="750"/>
      <c r="CA108" s="751"/>
    </row>
    <row r="109" spans="1:79" s="104" customFormat="1" ht="125.65" customHeight="1" thickBot="1" x14ac:dyDescent="0.3">
      <c r="A109" s="105" t="s">
        <v>110</v>
      </c>
      <c r="B109" s="106" t="s">
        <v>3</v>
      </c>
      <c r="C109" s="107" t="s">
        <v>4</v>
      </c>
      <c r="D109" s="110" t="s">
        <v>2</v>
      </c>
      <c r="E109" s="106" t="s">
        <v>6</v>
      </c>
      <c r="F109" s="125" t="s">
        <v>12</v>
      </c>
      <c r="G109" s="125" t="s">
        <v>9</v>
      </c>
      <c r="H109" s="110" t="s">
        <v>1160</v>
      </c>
      <c r="I109" s="111" t="s">
        <v>1161</v>
      </c>
      <c r="J109" s="126" t="s">
        <v>115</v>
      </c>
      <c r="K109" s="127" t="s">
        <v>47</v>
      </c>
      <c r="L109" s="127" t="s">
        <v>101</v>
      </c>
      <c r="M109" s="120" t="s">
        <v>46</v>
      </c>
      <c r="N109" s="112" t="s">
        <v>102</v>
      </c>
      <c r="O109" s="113" t="s">
        <v>48</v>
      </c>
      <c r="P109" s="113" t="s">
        <v>49</v>
      </c>
      <c r="Q109" s="113" t="s">
        <v>36</v>
      </c>
      <c r="R109" s="113" t="s">
        <v>44</v>
      </c>
      <c r="S109" s="113" t="s">
        <v>43</v>
      </c>
      <c r="T109" s="128" t="s">
        <v>116</v>
      </c>
      <c r="U109" s="129" t="s">
        <v>99</v>
      </c>
      <c r="V109" s="130" t="s">
        <v>117</v>
      </c>
      <c r="W109" s="131" t="s">
        <v>118</v>
      </c>
      <c r="X109" s="115" t="s">
        <v>40</v>
      </c>
      <c r="Y109" s="116" t="s">
        <v>108</v>
      </c>
      <c r="Z109" s="116" t="s">
        <v>109</v>
      </c>
      <c r="AA109" s="117" t="s">
        <v>113</v>
      </c>
      <c r="AB109" s="132" t="s">
        <v>119</v>
      </c>
      <c r="AC109" s="117" t="str">
        <f>"Auditor requests additional evidence" &amp; CHAR(10) &amp; "Total: " &amp; COUNTIF(AC110:AC288,"Yes") &amp; " requests"</f>
        <v>Auditor requests additional evidence
Total: 0 requests</v>
      </c>
      <c r="AD109" s="119" t="s">
        <v>268</v>
      </c>
      <c r="AE109" s="484" t="s">
        <v>269</v>
      </c>
      <c r="AF109" s="767" t="str">
        <f>AF6</f>
        <v>IL</v>
      </c>
      <c r="AG109" s="768" t="str">
        <f t="shared" ref="AG109:CA109" si="27">AG6</f>
        <v>aIL</v>
      </c>
      <c r="AH109" s="768" t="str">
        <f t="shared" si="27"/>
        <v>kIL</v>
      </c>
      <c r="AI109" s="768" t="str">
        <f t="shared" si="27"/>
        <v>pIL</v>
      </c>
      <c r="AJ109" s="768" t="str">
        <f t="shared" si="27"/>
        <v>icIL</v>
      </c>
      <c r="AK109" s="768" t="str">
        <f t="shared" si="27"/>
        <v>mIL</v>
      </c>
      <c r="AL109" s="768" t="str">
        <f t="shared" si="27"/>
        <v>venIL</v>
      </c>
      <c r="AM109" s="768" t="str">
        <f t="shared" si="27"/>
        <v>subIL</v>
      </c>
      <c r="AN109" s="768" t="str">
        <f t="shared" si="27"/>
        <v>devIL</v>
      </c>
      <c r="AO109" s="768" t="str">
        <f t="shared" si="27"/>
        <v>quaIL</v>
      </c>
      <c r="AP109" s="768" t="str">
        <f t="shared" si="27"/>
        <v>prdIL</v>
      </c>
      <c r="AQ109" s="768" t="str">
        <f t="shared" si="27"/>
        <v>Product 12</v>
      </c>
      <c r="AR109" s="768" t="str">
        <f t="shared" si="27"/>
        <v>Product 13</v>
      </c>
      <c r="AS109" s="768" t="str">
        <f t="shared" si="27"/>
        <v>Product 14</v>
      </c>
      <c r="AT109" s="768" t="str">
        <f t="shared" si="27"/>
        <v>Product 15</v>
      </c>
      <c r="AU109" s="769" t="str">
        <f t="shared" si="27"/>
        <v>Product 16</v>
      </c>
      <c r="AV109" s="746" t="str">
        <f t="shared" si="27"/>
        <v>IL</v>
      </c>
      <c r="AW109" s="747" t="str">
        <f t="shared" si="27"/>
        <v>aIL</v>
      </c>
      <c r="AX109" s="747" t="str">
        <f t="shared" si="27"/>
        <v>kIL</v>
      </c>
      <c r="AY109" s="747" t="str">
        <f t="shared" si="27"/>
        <v>pIL</v>
      </c>
      <c r="AZ109" s="747" t="str">
        <f t="shared" si="27"/>
        <v>icIL</v>
      </c>
      <c r="BA109" s="747" t="str">
        <f t="shared" si="27"/>
        <v>mIL</v>
      </c>
      <c r="BB109" s="747" t="str">
        <f t="shared" si="27"/>
        <v>venIL</v>
      </c>
      <c r="BC109" s="747" t="str">
        <f t="shared" si="27"/>
        <v>subIL</v>
      </c>
      <c r="BD109" s="747" t="str">
        <f t="shared" si="27"/>
        <v>devIL</v>
      </c>
      <c r="BE109" s="747" t="str">
        <f t="shared" si="27"/>
        <v>quaIL</v>
      </c>
      <c r="BF109" s="747" t="str">
        <f t="shared" si="27"/>
        <v>prdIL</v>
      </c>
      <c r="BG109" s="747" t="str">
        <f t="shared" si="27"/>
        <v>Product 12</v>
      </c>
      <c r="BH109" s="747" t="str">
        <f t="shared" si="27"/>
        <v>Product 13</v>
      </c>
      <c r="BI109" s="747" t="str">
        <f t="shared" si="27"/>
        <v>Product 14</v>
      </c>
      <c r="BJ109" s="747" t="str">
        <f t="shared" si="27"/>
        <v>Product 15</v>
      </c>
      <c r="BK109" s="748" t="str">
        <f t="shared" si="27"/>
        <v>Product 16</v>
      </c>
      <c r="BL109" s="755" t="str">
        <f t="shared" si="27"/>
        <v>IL</v>
      </c>
      <c r="BM109" s="747" t="str">
        <f t="shared" si="27"/>
        <v>aIL</v>
      </c>
      <c r="BN109" s="747" t="str">
        <f t="shared" si="27"/>
        <v>kIL</v>
      </c>
      <c r="BO109" s="747" t="str">
        <f t="shared" si="27"/>
        <v>pIL</v>
      </c>
      <c r="BP109" s="747" t="str">
        <f t="shared" si="27"/>
        <v>icIL</v>
      </c>
      <c r="BQ109" s="747" t="str">
        <f t="shared" si="27"/>
        <v>mIL</v>
      </c>
      <c r="BR109" s="747" t="str">
        <f t="shared" si="27"/>
        <v>venIL</v>
      </c>
      <c r="BS109" s="747" t="str">
        <f t="shared" si="27"/>
        <v>subIL</v>
      </c>
      <c r="BT109" s="747" t="str">
        <f t="shared" si="27"/>
        <v>devIL</v>
      </c>
      <c r="BU109" s="747" t="str">
        <f t="shared" si="27"/>
        <v>quaIL</v>
      </c>
      <c r="BV109" s="747" t="str">
        <f t="shared" si="27"/>
        <v>prdIL</v>
      </c>
      <c r="BW109" s="747" t="str">
        <f t="shared" si="27"/>
        <v>Product 12</v>
      </c>
      <c r="BX109" s="747" t="str">
        <f t="shared" si="27"/>
        <v>Product 13</v>
      </c>
      <c r="BY109" s="747" t="str">
        <f>BY6</f>
        <v>Product 14</v>
      </c>
      <c r="BZ109" s="747" t="str">
        <f t="shared" si="27"/>
        <v>Product 15</v>
      </c>
      <c r="CA109" s="748" t="str">
        <f t="shared" si="27"/>
        <v>Product 16</v>
      </c>
    </row>
    <row r="110" spans="1:79" s="121" customFormat="1" ht="19.899999999999999" customHeight="1" x14ac:dyDescent="0.25">
      <c r="A110" s="1378" t="s">
        <v>1779</v>
      </c>
      <c r="B110" s="1379"/>
      <c r="C110" s="1379"/>
      <c r="D110" s="1379"/>
      <c r="E110" s="1379"/>
      <c r="F110" s="1379"/>
      <c r="G110" s="1379"/>
      <c r="H110" s="1379"/>
      <c r="I110" s="1380"/>
      <c r="J110" s="852"/>
      <c r="K110" s="853"/>
      <c r="L110" s="853"/>
      <c r="M110" s="854"/>
      <c r="N110" s="855"/>
      <c r="O110" s="856"/>
      <c r="P110" s="856"/>
      <c r="Q110" s="856"/>
      <c r="R110" s="856"/>
      <c r="S110" s="856"/>
      <c r="T110" s="857"/>
      <c r="U110" s="858"/>
      <c r="V110" s="855"/>
      <c r="W110" s="859"/>
      <c r="X110" s="856"/>
      <c r="Y110" s="857"/>
      <c r="Z110" s="857"/>
      <c r="AA110" s="860"/>
      <c r="AB110" s="858"/>
      <c r="AC110" s="852"/>
      <c r="AD110" s="853"/>
      <c r="AE110" s="861"/>
      <c r="AF110" s="764" t="b">
        <v>0</v>
      </c>
      <c r="AG110" s="765" t="b">
        <v>0</v>
      </c>
      <c r="AH110" s="765" t="b">
        <v>0</v>
      </c>
      <c r="AI110" s="765" t="b">
        <v>0</v>
      </c>
      <c r="AJ110" s="765" t="b">
        <v>0</v>
      </c>
      <c r="AK110" s="765" t="b">
        <v>0</v>
      </c>
      <c r="AL110" s="765" t="b">
        <v>0</v>
      </c>
      <c r="AM110" s="765" t="b">
        <v>0</v>
      </c>
      <c r="AN110" s="765" t="b">
        <v>0</v>
      </c>
      <c r="AO110" s="765" t="b">
        <v>0</v>
      </c>
      <c r="AP110" s="765" t="b">
        <v>0</v>
      </c>
      <c r="AQ110" s="765">
        <v>0</v>
      </c>
      <c r="AR110" s="765">
        <v>0</v>
      </c>
      <c r="AS110" s="765">
        <v>0</v>
      </c>
      <c r="AT110" s="765">
        <v>0</v>
      </c>
      <c r="AU110" s="766">
        <v>0</v>
      </c>
      <c r="AV110" s="752" t="str">
        <f>IF(AF110,IFERROR(LEFT($V110,SEARCH(" (",$V110)-1),$V110),"")</f>
        <v/>
      </c>
      <c r="AW110" s="753" t="str">
        <f t="shared" ref="AW110:BK125" si="28">IF(AG110,IFERROR(LEFT($V110,SEARCH(" (",$V110)-1),$V110),"")</f>
        <v/>
      </c>
      <c r="AX110" s="753" t="str">
        <f t="shared" si="28"/>
        <v/>
      </c>
      <c r="AY110" s="753" t="str">
        <f t="shared" si="28"/>
        <v/>
      </c>
      <c r="AZ110" s="753" t="str">
        <f t="shared" si="28"/>
        <v/>
      </c>
      <c r="BA110" s="753" t="str">
        <f t="shared" si="28"/>
        <v/>
      </c>
      <c r="BB110" s="753" t="str">
        <f t="shared" si="28"/>
        <v/>
      </c>
      <c r="BC110" s="753" t="str">
        <f t="shared" si="28"/>
        <v/>
      </c>
      <c r="BD110" s="753" t="str">
        <f t="shared" si="28"/>
        <v/>
      </c>
      <c r="BE110" s="753" t="str">
        <f t="shared" si="28"/>
        <v/>
      </c>
      <c r="BF110" s="753" t="str">
        <f t="shared" si="28"/>
        <v/>
      </c>
      <c r="BG110" s="753" t="str">
        <f t="shared" si="28"/>
        <v/>
      </c>
      <c r="BH110" s="753" t="str">
        <f t="shared" si="28"/>
        <v/>
      </c>
      <c r="BI110" s="753" t="str">
        <f t="shared" si="28"/>
        <v/>
      </c>
      <c r="BJ110" s="753" t="str">
        <f t="shared" si="28"/>
        <v/>
      </c>
      <c r="BK110" s="754" t="str">
        <f t="shared" si="28"/>
        <v/>
      </c>
      <c r="BL110" s="757" t="str">
        <f>IF(AF110,IFERROR(LEFT($W110,SEARCH(" (",$W110)-1),$W110),"")</f>
        <v/>
      </c>
      <c r="BM110" s="753" t="str">
        <f t="shared" ref="BM110:CA125" si="29">IF(AG110,IFERROR(LEFT($W110,SEARCH(" (",$W110)-1),$W110),"")</f>
        <v/>
      </c>
      <c r="BN110" s="753" t="str">
        <f t="shared" si="29"/>
        <v/>
      </c>
      <c r="BO110" s="753" t="str">
        <f t="shared" si="29"/>
        <v/>
      </c>
      <c r="BP110" s="753" t="str">
        <f t="shared" si="29"/>
        <v/>
      </c>
      <c r="BQ110" s="753" t="str">
        <f t="shared" si="29"/>
        <v/>
      </c>
      <c r="BR110" s="753" t="str">
        <f t="shared" si="29"/>
        <v/>
      </c>
      <c r="BS110" s="753" t="str">
        <f t="shared" si="29"/>
        <v/>
      </c>
      <c r="BT110" s="753" t="str">
        <f t="shared" si="29"/>
        <v/>
      </c>
      <c r="BU110" s="753" t="str">
        <f t="shared" si="29"/>
        <v/>
      </c>
      <c r="BV110" s="753" t="str">
        <f t="shared" si="29"/>
        <v/>
      </c>
      <c r="BW110" s="753" t="str">
        <f t="shared" si="29"/>
        <v/>
      </c>
      <c r="BX110" s="753" t="str">
        <f t="shared" si="29"/>
        <v/>
      </c>
      <c r="BY110" s="753" t="str">
        <f t="shared" si="29"/>
        <v/>
      </c>
      <c r="BZ110" s="753" t="str">
        <f t="shared" si="29"/>
        <v/>
      </c>
      <c r="CA110" s="754" t="str">
        <f t="shared" si="29"/>
        <v/>
      </c>
    </row>
    <row r="111" spans="1:79" s="121" customFormat="1" ht="19.899999999999999" customHeight="1" x14ac:dyDescent="0.25">
      <c r="A111" s="7" t="s">
        <v>1698</v>
      </c>
      <c r="B111" s="7" t="s">
        <v>1699</v>
      </c>
      <c r="C111" s="2" t="s">
        <v>1700</v>
      </c>
      <c r="D111" s="4" t="s">
        <v>1537</v>
      </c>
      <c r="E111" s="4">
        <v>42</v>
      </c>
      <c r="F111" s="862" t="s">
        <v>1516</v>
      </c>
      <c r="G111" s="862" t="s">
        <v>1516</v>
      </c>
      <c r="H111" s="4"/>
      <c r="I111" s="15"/>
      <c r="J111" s="47" t="s">
        <v>86</v>
      </c>
      <c r="K111" s="48"/>
      <c r="L111" s="48"/>
      <c r="M111" s="49"/>
      <c r="N111" s="863" t="s">
        <v>1516</v>
      </c>
      <c r="O111" s="864" t="s">
        <v>1516</v>
      </c>
      <c r="P111" s="864" t="s">
        <v>1516</v>
      </c>
      <c r="Q111" s="864" t="s">
        <v>1516</v>
      </c>
      <c r="R111" s="864" t="s">
        <v>1516</v>
      </c>
      <c r="S111" s="864" t="s">
        <v>1516</v>
      </c>
      <c r="T111" s="865" t="s">
        <v>1516</v>
      </c>
      <c r="U111" s="49"/>
      <c r="V111" s="58" t="s">
        <v>86</v>
      </c>
      <c r="W111" s="866" t="s">
        <v>1516</v>
      </c>
      <c r="X111" s="56"/>
      <c r="Y111" s="69"/>
      <c r="Z111" s="69"/>
      <c r="AA111" s="68"/>
      <c r="AB111" s="57"/>
      <c r="AC111" s="58" t="s">
        <v>1376</v>
      </c>
      <c r="AD111" s="56"/>
      <c r="AE111" s="65"/>
      <c r="AF111" s="488">
        <v>-1</v>
      </c>
      <c r="AG111" s="487">
        <v>-1</v>
      </c>
      <c r="AH111" s="487">
        <v>-1</v>
      </c>
      <c r="AI111" s="487">
        <v>-1</v>
      </c>
      <c r="AJ111" s="487">
        <v>-1</v>
      </c>
      <c r="AK111" s="487">
        <v>-1</v>
      </c>
      <c r="AL111" s="487">
        <v>-1</v>
      </c>
      <c r="AM111" s="487">
        <v>-1</v>
      </c>
      <c r="AN111" s="487">
        <v>-1</v>
      </c>
      <c r="AO111" s="487">
        <v>-1</v>
      </c>
      <c r="AP111" s="487">
        <v>-1</v>
      </c>
      <c r="AQ111" s="487">
        <v>0</v>
      </c>
      <c r="AR111" s="487">
        <v>0</v>
      </c>
      <c r="AS111" s="487">
        <v>0</v>
      </c>
      <c r="AT111" s="487">
        <v>0</v>
      </c>
      <c r="AU111" s="493">
        <v>0</v>
      </c>
      <c r="AV111" s="488" t="str">
        <f t="shared" ref="AV111:BK140" si="30">IF(AF111,IFERROR(LEFT($V111,SEARCH(" (",$V111)-1),$V111),"")</f>
        <v>tbd</v>
      </c>
      <c r="AW111" s="487" t="str">
        <f t="shared" si="28"/>
        <v>tbd</v>
      </c>
      <c r="AX111" s="487" t="str">
        <f t="shared" si="28"/>
        <v>tbd</v>
      </c>
      <c r="AY111" s="487" t="str">
        <f t="shared" si="28"/>
        <v>tbd</v>
      </c>
      <c r="AZ111" s="487" t="str">
        <f t="shared" si="28"/>
        <v>tbd</v>
      </c>
      <c r="BA111" s="487" t="str">
        <f t="shared" si="28"/>
        <v>tbd</v>
      </c>
      <c r="BB111" s="487" t="str">
        <f t="shared" si="28"/>
        <v>tbd</v>
      </c>
      <c r="BC111" s="487" t="str">
        <f t="shared" si="28"/>
        <v>tbd</v>
      </c>
      <c r="BD111" s="487" t="str">
        <f t="shared" si="28"/>
        <v>tbd</v>
      </c>
      <c r="BE111" s="487" t="str">
        <f t="shared" si="28"/>
        <v>tbd</v>
      </c>
      <c r="BF111" s="487" t="str">
        <f t="shared" si="28"/>
        <v>tbd</v>
      </c>
      <c r="BG111" s="487" t="str">
        <f t="shared" si="28"/>
        <v/>
      </c>
      <c r="BH111" s="487" t="str">
        <f t="shared" si="28"/>
        <v/>
      </c>
      <c r="BI111" s="487" t="str">
        <f t="shared" si="28"/>
        <v/>
      </c>
      <c r="BJ111" s="487" t="str">
        <f t="shared" si="28"/>
        <v/>
      </c>
      <c r="BK111" s="489" t="str">
        <f t="shared" si="28"/>
        <v/>
      </c>
      <c r="BL111" s="495" t="str">
        <f t="shared" ref="BL111:CA140" si="31">IF(AF111,IFERROR(LEFT($W111,SEARCH(" (",$W111)-1),$W111),"")</f>
        <v>not req'ed</v>
      </c>
      <c r="BM111" s="487" t="str">
        <f t="shared" si="29"/>
        <v>not req'ed</v>
      </c>
      <c r="BN111" s="487" t="str">
        <f t="shared" si="29"/>
        <v>not req'ed</v>
      </c>
      <c r="BO111" s="487" t="str">
        <f t="shared" si="29"/>
        <v>not req'ed</v>
      </c>
      <c r="BP111" s="487" t="str">
        <f t="shared" si="29"/>
        <v>not req'ed</v>
      </c>
      <c r="BQ111" s="487" t="str">
        <f t="shared" si="29"/>
        <v>not req'ed</v>
      </c>
      <c r="BR111" s="487" t="str">
        <f t="shared" si="29"/>
        <v>not req'ed</v>
      </c>
      <c r="BS111" s="487" t="str">
        <f t="shared" si="29"/>
        <v>not req'ed</v>
      </c>
      <c r="BT111" s="487" t="str">
        <f t="shared" si="29"/>
        <v>not req'ed</v>
      </c>
      <c r="BU111" s="487" t="str">
        <f t="shared" si="29"/>
        <v>not req'ed</v>
      </c>
      <c r="BV111" s="487" t="str">
        <f t="shared" si="29"/>
        <v>not req'ed</v>
      </c>
      <c r="BW111" s="487" t="str">
        <f t="shared" si="29"/>
        <v/>
      </c>
      <c r="BX111" s="487" t="str">
        <f t="shared" si="29"/>
        <v/>
      </c>
      <c r="BY111" s="487" t="str">
        <f t="shared" si="29"/>
        <v/>
      </c>
      <c r="BZ111" s="487" t="str">
        <f t="shared" si="29"/>
        <v/>
      </c>
      <c r="CA111" s="489" t="str">
        <f t="shared" si="29"/>
        <v/>
      </c>
    </row>
    <row r="112" spans="1:79" s="121" customFormat="1" ht="19.899999999999999" customHeight="1" x14ac:dyDescent="0.25">
      <c r="A112" s="9" t="s">
        <v>1780</v>
      </c>
      <c r="B112" s="7" t="s">
        <v>1781</v>
      </c>
      <c r="C112" s="2" t="s">
        <v>1782</v>
      </c>
      <c r="D112" s="4" t="s">
        <v>1537</v>
      </c>
      <c r="E112" s="4">
        <v>1</v>
      </c>
      <c r="F112" s="862" t="s">
        <v>1516</v>
      </c>
      <c r="G112" s="862" t="s">
        <v>1516</v>
      </c>
      <c r="H112" s="4"/>
      <c r="I112" s="15"/>
      <c r="J112" s="47" t="s">
        <v>86</v>
      </c>
      <c r="K112" s="48"/>
      <c r="L112" s="48"/>
      <c r="M112" s="49"/>
      <c r="N112" s="863" t="s">
        <v>1516</v>
      </c>
      <c r="O112" s="864" t="s">
        <v>1516</v>
      </c>
      <c r="P112" s="864" t="s">
        <v>1516</v>
      </c>
      <c r="Q112" s="864" t="s">
        <v>1516</v>
      </c>
      <c r="R112" s="864" t="s">
        <v>1516</v>
      </c>
      <c r="S112" s="864" t="s">
        <v>1516</v>
      </c>
      <c r="T112" s="865" t="s">
        <v>1516</v>
      </c>
      <c r="U112" s="49"/>
      <c r="V112" s="58" t="s">
        <v>86</v>
      </c>
      <c r="W112" s="866" t="s">
        <v>1516</v>
      </c>
      <c r="X112" s="56"/>
      <c r="Y112" s="69"/>
      <c r="Z112" s="69"/>
      <c r="AA112" s="68"/>
      <c r="AB112" s="57"/>
      <c r="AC112" s="58" t="s">
        <v>1376</v>
      </c>
      <c r="AD112" s="56"/>
      <c r="AE112" s="65"/>
      <c r="AF112" s="488">
        <v>-1</v>
      </c>
      <c r="AG112" s="487">
        <v>-1</v>
      </c>
      <c r="AH112" s="487">
        <v>-1</v>
      </c>
      <c r="AI112" s="487">
        <v>-1</v>
      </c>
      <c r="AJ112" s="487">
        <v>-1</v>
      </c>
      <c r="AK112" s="487">
        <v>-1</v>
      </c>
      <c r="AL112" s="487">
        <v>-1</v>
      </c>
      <c r="AM112" s="487">
        <v>-1</v>
      </c>
      <c r="AN112" s="487">
        <v>-1</v>
      </c>
      <c r="AO112" s="487">
        <v>-1</v>
      </c>
      <c r="AP112" s="487">
        <v>-1</v>
      </c>
      <c r="AQ112" s="487">
        <v>0</v>
      </c>
      <c r="AR112" s="487">
        <v>0</v>
      </c>
      <c r="AS112" s="487">
        <v>0</v>
      </c>
      <c r="AT112" s="487">
        <v>0</v>
      </c>
      <c r="AU112" s="493">
        <v>0</v>
      </c>
      <c r="AV112" s="488" t="str">
        <f t="shared" si="30"/>
        <v>tbd</v>
      </c>
      <c r="AW112" s="487" t="str">
        <f t="shared" si="28"/>
        <v>tbd</v>
      </c>
      <c r="AX112" s="487" t="str">
        <f t="shared" si="28"/>
        <v>tbd</v>
      </c>
      <c r="AY112" s="487" t="str">
        <f t="shared" si="28"/>
        <v>tbd</v>
      </c>
      <c r="AZ112" s="487" t="str">
        <f t="shared" si="28"/>
        <v>tbd</v>
      </c>
      <c r="BA112" s="487" t="str">
        <f t="shared" si="28"/>
        <v>tbd</v>
      </c>
      <c r="BB112" s="487" t="str">
        <f t="shared" si="28"/>
        <v>tbd</v>
      </c>
      <c r="BC112" s="487" t="str">
        <f t="shared" si="28"/>
        <v>tbd</v>
      </c>
      <c r="BD112" s="487" t="str">
        <f t="shared" si="28"/>
        <v>tbd</v>
      </c>
      <c r="BE112" s="487" t="str">
        <f t="shared" si="28"/>
        <v>tbd</v>
      </c>
      <c r="BF112" s="487" t="str">
        <f t="shared" si="28"/>
        <v>tbd</v>
      </c>
      <c r="BG112" s="487" t="str">
        <f t="shared" si="28"/>
        <v/>
      </c>
      <c r="BH112" s="487" t="str">
        <f t="shared" si="28"/>
        <v/>
      </c>
      <c r="BI112" s="487" t="str">
        <f t="shared" si="28"/>
        <v/>
      </c>
      <c r="BJ112" s="487" t="str">
        <f t="shared" si="28"/>
        <v/>
      </c>
      <c r="BK112" s="489" t="str">
        <f t="shared" si="28"/>
        <v/>
      </c>
      <c r="BL112" s="495" t="str">
        <f t="shared" si="31"/>
        <v>not req'ed</v>
      </c>
      <c r="BM112" s="487" t="str">
        <f t="shared" si="29"/>
        <v>not req'ed</v>
      </c>
      <c r="BN112" s="487" t="str">
        <f t="shared" si="29"/>
        <v>not req'ed</v>
      </c>
      <c r="BO112" s="487" t="str">
        <f t="shared" si="29"/>
        <v>not req'ed</v>
      </c>
      <c r="BP112" s="487" t="str">
        <f t="shared" si="29"/>
        <v>not req'ed</v>
      </c>
      <c r="BQ112" s="487" t="str">
        <f t="shared" si="29"/>
        <v>not req'ed</v>
      </c>
      <c r="BR112" s="487" t="str">
        <f t="shared" si="29"/>
        <v>not req'ed</v>
      </c>
      <c r="BS112" s="487" t="str">
        <f t="shared" si="29"/>
        <v>not req'ed</v>
      </c>
      <c r="BT112" s="487" t="str">
        <f t="shared" si="29"/>
        <v>not req'ed</v>
      </c>
      <c r="BU112" s="487" t="str">
        <f t="shared" si="29"/>
        <v>not req'ed</v>
      </c>
      <c r="BV112" s="487" t="str">
        <f t="shared" si="29"/>
        <v>not req'ed</v>
      </c>
      <c r="BW112" s="487" t="str">
        <f t="shared" si="29"/>
        <v/>
      </c>
      <c r="BX112" s="487" t="str">
        <f t="shared" si="29"/>
        <v/>
      </c>
      <c r="BY112" s="487" t="str">
        <f t="shared" si="29"/>
        <v/>
      </c>
      <c r="BZ112" s="487" t="str">
        <f t="shared" si="29"/>
        <v/>
      </c>
      <c r="CA112" s="489" t="str">
        <f t="shared" si="29"/>
        <v/>
      </c>
    </row>
    <row r="113" spans="1:79" s="121" customFormat="1" ht="19.899999999999999" customHeight="1" x14ac:dyDescent="0.25">
      <c r="A113" s="9" t="s">
        <v>1547</v>
      </c>
      <c r="B113" s="7" t="s">
        <v>1548</v>
      </c>
      <c r="C113" s="2" t="s">
        <v>1549</v>
      </c>
      <c r="D113" s="4" t="s">
        <v>1542</v>
      </c>
      <c r="E113" s="4" t="s">
        <v>1515</v>
      </c>
      <c r="F113" s="862" t="s">
        <v>1516</v>
      </c>
      <c r="G113" s="862" t="s">
        <v>1516</v>
      </c>
      <c r="H113" s="4"/>
      <c r="I113" s="15"/>
      <c r="J113" s="47" t="s">
        <v>86</v>
      </c>
      <c r="K113" s="48"/>
      <c r="L113" s="48"/>
      <c r="M113" s="49"/>
      <c r="N113" s="863" t="s">
        <v>1516</v>
      </c>
      <c r="O113" s="864" t="s">
        <v>1516</v>
      </c>
      <c r="P113" s="864" t="s">
        <v>1516</v>
      </c>
      <c r="Q113" s="864" t="s">
        <v>1516</v>
      </c>
      <c r="R113" s="864" t="s">
        <v>1516</v>
      </c>
      <c r="S113" s="864" t="s">
        <v>1516</v>
      </c>
      <c r="T113" s="865" t="s">
        <v>1516</v>
      </c>
      <c r="U113" s="49"/>
      <c r="V113" s="58" t="s">
        <v>86</v>
      </c>
      <c r="W113" s="866" t="s">
        <v>1516</v>
      </c>
      <c r="X113" s="56"/>
      <c r="Y113" s="69"/>
      <c r="Z113" s="69"/>
      <c r="AA113" s="68"/>
      <c r="AB113" s="57"/>
      <c r="AC113" s="58" t="s">
        <v>1376</v>
      </c>
      <c r="AD113" s="56"/>
      <c r="AE113" s="65"/>
      <c r="AF113" s="488">
        <v>-1</v>
      </c>
      <c r="AG113" s="487">
        <v>-1</v>
      </c>
      <c r="AH113" s="487">
        <v>-1</v>
      </c>
      <c r="AI113" s="487">
        <v>-1</v>
      </c>
      <c r="AJ113" s="487">
        <v>-1</v>
      </c>
      <c r="AK113" s="487">
        <v>-1</v>
      </c>
      <c r="AL113" s="487">
        <v>-1</v>
      </c>
      <c r="AM113" s="487">
        <v>-1</v>
      </c>
      <c r="AN113" s="487">
        <v>-1</v>
      </c>
      <c r="AO113" s="487">
        <v>-1</v>
      </c>
      <c r="AP113" s="487">
        <v>-1</v>
      </c>
      <c r="AQ113" s="487">
        <v>0</v>
      </c>
      <c r="AR113" s="487">
        <v>0</v>
      </c>
      <c r="AS113" s="487">
        <v>0</v>
      </c>
      <c r="AT113" s="487">
        <v>0</v>
      </c>
      <c r="AU113" s="493">
        <v>0</v>
      </c>
      <c r="AV113" s="488" t="str">
        <f t="shared" si="30"/>
        <v>tbd</v>
      </c>
      <c r="AW113" s="487" t="str">
        <f t="shared" si="28"/>
        <v>tbd</v>
      </c>
      <c r="AX113" s="487" t="str">
        <f t="shared" si="28"/>
        <v>tbd</v>
      </c>
      <c r="AY113" s="487" t="str">
        <f t="shared" si="28"/>
        <v>tbd</v>
      </c>
      <c r="AZ113" s="487" t="str">
        <f t="shared" si="28"/>
        <v>tbd</v>
      </c>
      <c r="BA113" s="487" t="str">
        <f t="shared" si="28"/>
        <v>tbd</v>
      </c>
      <c r="BB113" s="487" t="str">
        <f t="shared" si="28"/>
        <v>tbd</v>
      </c>
      <c r="BC113" s="487" t="str">
        <f t="shared" si="28"/>
        <v>tbd</v>
      </c>
      <c r="BD113" s="487" t="str">
        <f t="shared" si="28"/>
        <v>tbd</v>
      </c>
      <c r="BE113" s="487" t="str">
        <f t="shared" si="28"/>
        <v>tbd</v>
      </c>
      <c r="BF113" s="487" t="str">
        <f t="shared" si="28"/>
        <v>tbd</v>
      </c>
      <c r="BG113" s="487" t="str">
        <f t="shared" si="28"/>
        <v/>
      </c>
      <c r="BH113" s="487" t="str">
        <f t="shared" si="28"/>
        <v/>
      </c>
      <c r="BI113" s="487" t="str">
        <f t="shared" si="28"/>
        <v/>
      </c>
      <c r="BJ113" s="487" t="str">
        <f t="shared" si="28"/>
        <v/>
      </c>
      <c r="BK113" s="489" t="str">
        <f t="shared" si="28"/>
        <v/>
      </c>
      <c r="BL113" s="495" t="str">
        <f t="shared" si="31"/>
        <v>not req'ed</v>
      </c>
      <c r="BM113" s="487" t="str">
        <f t="shared" si="29"/>
        <v>not req'ed</v>
      </c>
      <c r="BN113" s="487" t="str">
        <f t="shared" si="29"/>
        <v>not req'ed</v>
      </c>
      <c r="BO113" s="487" t="str">
        <f t="shared" si="29"/>
        <v>not req'ed</v>
      </c>
      <c r="BP113" s="487" t="str">
        <f t="shared" si="29"/>
        <v>not req'ed</v>
      </c>
      <c r="BQ113" s="487" t="str">
        <f t="shared" si="29"/>
        <v>not req'ed</v>
      </c>
      <c r="BR113" s="487" t="str">
        <f t="shared" si="29"/>
        <v>not req'ed</v>
      </c>
      <c r="BS113" s="487" t="str">
        <f t="shared" si="29"/>
        <v>not req'ed</v>
      </c>
      <c r="BT113" s="487" t="str">
        <f t="shared" si="29"/>
        <v>not req'ed</v>
      </c>
      <c r="BU113" s="487" t="str">
        <f t="shared" si="29"/>
        <v>not req'ed</v>
      </c>
      <c r="BV113" s="487" t="str">
        <f t="shared" si="29"/>
        <v>not req'ed</v>
      </c>
      <c r="BW113" s="487" t="str">
        <f t="shared" si="29"/>
        <v/>
      </c>
      <c r="BX113" s="487" t="str">
        <f t="shared" si="29"/>
        <v/>
      </c>
      <c r="BY113" s="487" t="str">
        <f t="shared" si="29"/>
        <v/>
      </c>
      <c r="BZ113" s="487" t="str">
        <f t="shared" si="29"/>
        <v/>
      </c>
      <c r="CA113" s="489" t="str">
        <f t="shared" si="29"/>
        <v/>
      </c>
    </row>
    <row r="114" spans="1:79" s="121" customFormat="1" ht="19.899999999999999" customHeight="1" x14ac:dyDescent="0.25">
      <c r="A114" s="9" t="s">
        <v>1783</v>
      </c>
      <c r="B114" s="7" t="s">
        <v>1784</v>
      </c>
      <c r="C114" s="2" t="s">
        <v>1785</v>
      </c>
      <c r="D114" s="4" t="s">
        <v>1542</v>
      </c>
      <c r="E114" s="7" t="s">
        <v>1515</v>
      </c>
      <c r="F114" s="862" t="s">
        <v>1516</v>
      </c>
      <c r="G114" s="862" t="s">
        <v>1516</v>
      </c>
      <c r="H114" s="4" t="s">
        <v>1503</v>
      </c>
      <c r="I114" s="15"/>
      <c r="J114" s="47" t="s">
        <v>86</v>
      </c>
      <c r="K114" s="48"/>
      <c r="L114" s="48"/>
      <c r="M114" s="49"/>
      <c r="N114" s="863" t="s">
        <v>1516</v>
      </c>
      <c r="O114" s="864" t="s">
        <v>1516</v>
      </c>
      <c r="P114" s="864" t="s">
        <v>1516</v>
      </c>
      <c r="Q114" s="864" t="s">
        <v>1516</v>
      </c>
      <c r="R114" s="864" t="s">
        <v>1516</v>
      </c>
      <c r="S114" s="864" t="s">
        <v>1516</v>
      </c>
      <c r="T114" s="865" t="s">
        <v>1516</v>
      </c>
      <c r="U114" s="49"/>
      <c r="V114" s="58" t="s">
        <v>86</v>
      </c>
      <c r="W114" s="866" t="s">
        <v>1516</v>
      </c>
      <c r="X114" s="56"/>
      <c r="Y114" s="69"/>
      <c r="Z114" s="69"/>
      <c r="AA114" s="68"/>
      <c r="AB114" s="57"/>
      <c r="AC114" s="58" t="s">
        <v>1376</v>
      </c>
      <c r="AD114" s="56"/>
      <c r="AE114" s="65"/>
      <c r="AF114" s="488">
        <v>-1</v>
      </c>
      <c r="AG114" s="487">
        <v>-1</v>
      </c>
      <c r="AH114" s="487">
        <v>-1</v>
      </c>
      <c r="AI114" s="487">
        <v>-1</v>
      </c>
      <c r="AJ114" s="487">
        <v>-1</v>
      </c>
      <c r="AK114" s="487">
        <v>-1</v>
      </c>
      <c r="AL114" s="487">
        <v>-1</v>
      </c>
      <c r="AM114" s="487">
        <v>-1</v>
      </c>
      <c r="AN114" s="487">
        <v>-1</v>
      </c>
      <c r="AO114" s="487">
        <v>-1</v>
      </c>
      <c r="AP114" s="487">
        <v>-1</v>
      </c>
      <c r="AQ114" s="487">
        <v>0</v>
      </c>
      <c r="AR114" s="487">
        <v>0</v>
      </c>
      <c r="AS114" s="487">
        <v>0</v>
      </c>
      <c r="AT114" s="487">
        <v>0</v>
      </c>
      <c r="AU114" s="493">
        <v>0</v>
      </c>
      <c r="AV114" s="488" t="str">
        <f t="shared" si="30"/>
        <v>tbd</v>
      </c>
      <c r="AW114" s="487" t="str">
        <f t="shared" si="28"/>
        <v>tbd</v>
      </c>
      <c r="AX114" s="487" t="str">
        <f t="shared" si="28"/>
        <v>tbd</v>
      </c>
      <c r="AY114" s="487" t="str">
        <f t="shared" si="28"/>
        <v>tbd</v>
      </c>
      <c r="AZ114" s="487" t="str">
        <f t="shared" si="28"/>
        <v>tbd</v>
      </c>
      <c r="BA114" s="487" t="str">
        <f t="shared" si="28"/>
        <v>tbd</v>
      </c>
      <c r="BB114" s="487" t="str">
        <f t="shared" si="28"/>
        <v>tbd</v>
      </c>
      <c r="BC114" s="487" t="str">
        <f t="shared" si="28"/>
        <v>tbd</v>
      </c>
      <c r="BD114" s="487" t="str">
        <f t="shared" si="28"/>
        <v>tbd</v>
      </c>
      <c r="BE114" s="487" t="str">
        <f t="shared" si="28"/>
        <v>tbd</v>
      </c>
      <c r="BF114" s="487" t="str">
        <f t="shared" si="28"/>
        <v>tbd</v>
      </c>
      <c r="BG114" s="487" t="str">
        <f t="shared" si="28"/>
        <v/>
      </c>
      <c r="BH114" s="487" t="str">
        <f t="shared" si="28"/>
        <v/>
      </c>
      <c r="BI114" s="487" t="str">
        <f t="shared" si="28"/>
        <v/>
      </c>
      <c r="BJ114" s="487" t="str">
        <f t="shared" si="28"/>
        <v/>
      </c>
      <c r="BK114" s="489" t="str">
        <f t="shared" si="28"/>
        <v/>
      </c>
      <c r="BL114" s="495" t="str">
        <f t="shared" si="31"/>
        <v>not req'ed</v>
      </c>
      <c r="BM114" s="487" t="str">
        <f t="shared" si="29"/>
        <v>not req'ed</v>
      </c>
      <c r="BN114" s="487" t="str">
        <f t="shared" si="29"/>
        <v>not req'ed</v>
      </c>
      <c r="BO114" s="487" t="str">
        <f t="shared" si="29"/>
        <v>not req'ed</v>
      </c>
      <c r="BP114" s="487" t="str">
        <f t="shared" si="29"/>
        <v>not req'ed</v>
      </c>
      <c r="BQ114" s="487" t="str">
        <f t="shared" si="29"/>
        <v>not req'ed</v>
      </c>
      <c r="BR114" s="487" t="str">
        <f t="shared" si="29"/>
        <v>not req'ed</v>
      </c>
      <c r="BS114" s="487" t="str">
        <f t="shared" si="29"/>
        <v>not req'ed</v>
      </c>
      <c r="BT114" s="487" t="str">
        <f t="shared" si="29"/>
        <v>not req'ed</v>
      </c>
      <c r="BU114" s="487" t="str">
        <f t="shared" si="29"/>
        <v>not req'ed</v>
      </c>
      <c r="BV114" s="487" t="str">
        <f t="shared" si="29"/>
        <v>not req'ed</v>
      </c>
      <c r="BW114" s="487" t="str">
        <f t="shared" si="29"/>
        <v/>
      </c>
      <c r="BX114" s="487" t="str">
        <f t="shared" si="29"/>
        <v/>
      </c>
      <c r="BY114" s="487" t="str">
        <f t="shared" si="29"/>
        <v/>
      </c>
      <c r="BZ114" s="487" t="str">
        <f t="shared" si="29"/>
        <v/>
      </c>
      <c r="CA114" s="489" t="str">
        <f t="shared" si="29"/>
        <v/>
      </c>
    </row>
    <row r="115" spans="1:79" s="121" customFormat="1" ht="19.899999999999999" customHeight="1" x14ac:dyDescent="0.25">
      <c r="A115" s="9" t="s">
        <v>1786</v>
      </c>
      <c r="B115" s="7" t="s">
        <v>1787</v>
      </c>
      <c r="C115" s="2" t="s">
        <v>1788</v>
      </c>
      <c r="D115" s="4" t="s">
        <v>1542</v>
      </c>
      <c r="E115" s="7" t="s">
        <v>1515</v>
      </c>
      <c r="F115" s="862" t="s">
        <v>1516</v>
      </c>
      <c r="G115" s="862" t="s">
        <v>1516</v>
      </c>
      <c r="H115" s="4" t="s">
        <v>1553</v>
      </c>
      <c r="I115" s="15"/>
      <c r="J115" s="47" t="s">
        <v>86</v>
      </c>
      <c r="K115" s="48"/>
      <c r="L115" s="48"/>
      <c r="M115" s="49"/>
      <c r="N115" s="863" t="s">
        <v>1516</v>
      </c>
      <c r="O115" s="864" t="s">
        <v>1516</v>
      </c>
      <c r="P115" s="864" t="s">
        <v>1516</v>
      </c>
      <c r="Q115" s="864" t="s">
        <v>1516</v>
      </c>
      <c r="R115" s="864" t="s">
        <v>1516</v>
      </c>
      <c r="S115" s="864" t="s">
        <v>1516</v>
      </c>
      <c r="T115" s="865" t="s">
        <v>1516</v>
      </c>
      <c r="U115" s="49"/>
      <c r="V115" s="58" t="s">
        <v>86</v>
      </c>
      <c r="W115" s="866" t="s">
        <v>1516</v>
      </c>
      <c r="X115" s="56"/>
      <c r="Y115" s="69"/>
      <c r="Z115" s="69"/>
      <c r="AA115" s="68"/>
      <c r="AB115" s="57"/>
      <c r="AC115" s="58" t="s">
        <v>1376</v>
      </c>
      <c r="AD115" s="56"/>
      <c r="AE115" s="65"/>
      <c r="AF115" s="488">
        <v>-1</v>
      </c>
      <c r="AG115" s="487">
        <v>-1</v>
      </c>
      <c r="AH115" s="487">
        <v>-1</v>
      </c>
      <c r="AI115" s="487">
        <v>-1</v>
      </c>
      <c r="AJ115" s="487">
        <v>-1</v>
      </c>
      <c r="AK115" s="487">
        <v>-1</v>
      </c>
      <c r="AL115" s="487">
        <v>-1</v>
      </c>
      <c r="AM115" s="487">
        <v>-1</v>
      </c>
      <c r="AN115" s="487">
        <v>-1</v>
      </c>
      <c r="AO115" s="487">
        <v>-1</v>
      </c>
      <c r="AP115" s="487">
        <v>-1</v>
      </c>
      <c r="AQ115" s="487">
        <v>0</v>
      </c>
      <c r="AR115" s="487">
        <v>0</v>
      </c>
      <c r="AS115" s="487">
        <v>0</v>
      </c>
      <c r="AT115" s="487">
        <v>0</v>
      </c>
      <c r="AU115" s="493">
        <v>0</v>
      </c>
      <c r="AV115" s="488" t="str">
        <f t="shared" si="30"/>
        <v>tbd</v>
      </c>
      <c r="AW115" s="487" t="str">
        <f t="shared" si="28"/>
        <v>tbd</v>
      </c>
      <c r="AX115" s="487" t="str">
        <f t="shared" si="28"/>
        <v>tbd</v>
      </c>
      <c r="AY115" s="487" t="str">
        <f t="shared" si="28"/>
        <v>tbd</v>
      </c>
      <c r="AZ115" s="487" t="str">
        <f t="shared" si="28"/>
        <v>tbd</v>
      </c>
      <c r="BA115" s="487" t="str">
        <f t="shared" si="28"/>
        <v>tbd</v>
      </c>
      <c r="BB115" s="487" t="str">
        <f t="shared" si="28"/>
        <v>tbd</v>
      </c>
      <c r="BC115" s="487" t="str">
        <f t="shared" si="28"/>
        <v>tbd</v>
      </c>
      <c r="BD115" s="487" t="str">
        <f t="shared" si="28"/>
        <v>tbd</v>
      </c>
      <c r="BE115" s="487" t="str">
        <f t="shared" si="28"/>
        <v>tbd</v>
      </c>
      <c r="BF115" s="487" t="str">
        <f t="shared" si="28"/>
        <v>tbd</v>
      </c>
      <c r="BG115" s="487" t="str">
        <f t="shared" si="28"/>
        <v/>
      </c>
      <c r="BH115" s="487" t="str">
        <f t="shared" si="28"/>
        <v/>
      </c>
      <c r="BI115" s="487" t="str">
        <f t="shared" si="28"/>
        <v/>
      </c>
      <c r="BJ115" s="487" t="str">
        <f t="shared" si="28"/>
        <v/>
      </c>
      <c r="BK115" s="489" t="str">
        <f t="shared" si="28"/>
        <v/>
      </c>
      <c r="BL115" s="495" t="str">
        <f t="shared" si="31"/>
        <v>not req'ed</v>
      </c>
      <c r="BM115" s="487" t="str">
        <f t="shared" si="29"/>
        <v>not req'ed</v>
      </c>
      <c r="BN115" s="487" t="str">
        <f t="shared" si="29"/>
        <v>not req'ed</v>
      </c>
      <c r="BO115" s="487" t="str">
        <f t="shared" si="29"/>
        <v>not req'ed</v>
      </c>
      <c r="BP115" s="487" t="str">
        <f t="shared" si="29"/>
        <v>not req'ed</v>
      </c>
      <c r="BQ115" s="487" t="str">
        <f t="shared" si="29"/>
        <v>not req'ed</v>
      </c>
      <c r="BR115" s="487" t="str">
        <f t="shared" si="29"/>
        <v>not req'ed</v>
      </c>
      <c r="BS115" s="487" t="str">
        <f t="shared" si="29"/>
        <v>not req'ed</v>
      </c>
      <c r="BT115" s="487" t="str">
        <f t="shared" si="29"/>
        <v>not req'ed</v>
      </c>
      <c r="BU115" s="487" t="str">
        <f t="shared" si="29"/>
        <v>not req'ed</v>
      </c>
      <c r="BV115" s="487" t="str">
        <f t="shared" si="29"/>
        <v>not req'ed</v>
      </c>
      <c r="BW115" s="487" t="str">
        <f t="shared" si="29"/>
        <v/>
      </c>
      <c r="BX115" s="487" t="str">
        <f t="shared" si="29"/>
        <v/>
      </c>
      <c r="BY115" s="487" t="str">
        <f t="shared" si="29"/>
        <v/>
      </c>
      <c r="BZ115" s="487" t="str">
        <f t="shared" si="29"/>
        <v/>
      </c>
      <c r="CA115" s="489" t="str">
        <f t="shared" si="29"/>
        <v/>
      </c>
    </row>
    <row r="116" spans="1:79" s="121" customFormat="1" ht="19.899999999999999" customHeight="1" x14ac:dyDescent="0.25">
      <c r="A116" s="9" t="s">
        <v>1550</v>
      </c>
      <c r="B116" s="7" t="s">
        <v>1551</v>
      </c>
      <c r="C116" s="2" t="s">
        <v>1552</v>
      </c>
      <c r="D116" s="4" t="s">
        <v>1542</v>
      </c>
      <c r="E116" s="4" t="s">
        <v>1515</v>
      </c>
      <c r="F116" s="862" t="s">
        <v>1516</v>
      </c>
      <c r="G116" s="862" t="s">
        <v>1516</v>
      </c>
      <c r="H116" s="4" t="s">
        <v>1553</v>
      </c>
      <c r="I116" s="15"/>
      <c r="J116" s="47" t="s">
        <v>86</v>
      </c>
      <c r="K116" s="48"/>
      <c r="L116" s="48"/>
      <c r="M116" s="49"/>
      <c r="N116" s="863" t="s">
        <v>1516</v>
      </c>
      <c r="O116" s="864" t="s">
        <v>1516</v>
      </c>
      <c r="P116" s="864" t="s">
        <v>1516</v>
      </c>
      <c r="Q116" s="864" t="s">
        <v>1516</v>
      </c>
      <c r="R116" s="864" t="s">
        <v>1516</v>
      </c>
      <c r="S116" s="864" t="s">
        <v>1516</v>
      </c>
      <c r="T116" s="865" t="s">
        <v>1516</v>
      </c>
      <c r="U116" s="49"/>
      <c r="V116" s="58" t="s">
        <v>86</v>
      </c>
      <c r="W116" s="866" t="s">
        <v>1516</v>
      </c>
      <c r="X116" s="56"/>
      <c r="Y116" s="69"/>
      <c r="Z116" s="69"/>
      <c r="AA116" s="68"/>
      <c r="AB116" s="57"/>
      <c r="AC116" s="58" t="s">
        <v>1376</v>
      </c>
      <c r="AD116" s="56"/>
      <c r="AE116" s="65"/>
      <c r="AF116" s="488">
        <v>-1</v>
      </c>
      <c r="AG116" s="487">
        <v>-1</v>
      </c>
      <c r="AH116" s="487">
        <v>-1</v>
      </c>
      <c r="AI116" s="487">
        <v>-1</v>
      </c>
      <c r="AJ116" s="487">
        <v>-1</v>
      </c>
      <c r="AK116" s="487">
        <v>-1</v>
      </c>
      <c r="AL116" s="487">
        <v>-1</v>
      </c>
      <c r="AM116" s="487">
        <v>-1</v>
      </c>
      <c r="AN116" s="487">
        <v>-1</v>
      </c>
      <c r="AO116" s="487">
        <v>-1</v>
      </c>
      <c r="AP116" s="487">
        <v>-1</v>
      </c>
      <c r="AQ116" s="487">
        <v>0</v>
      </c>
      <c r="AR116" s="487">
        <v>0</v>
      </c>
      <c r="AS116" s="487">
        <v>0</v>
      </c>
      <c r="AT116" s="487">
        <v>0</v>
      </c>
      <c r="AU116" s="493">
        <v>0</v>
      </c>
      <c r="AV116" s="488" t="str">
        <f t="shared" si="30"/>
        <v>tbd</v>
      </c>
      <c r="AW116" s="487" t="str">
        <f t="shared" si="28"/>
        <v>tbd</v>
      </c>
      <c r="AX116" s="487" t="str">
        <f t="shared" si="28"/>
        <v>tbd</v>
      </c>
      <c r="AY116" s="487" t="str">
        <f t="shared" si="28"/>
        <v>tbd</v>
      </c>
      <c r="AZ116" s="487" t="str">
        <f t="shared" si="28"/>
        <v>tbd</v>
      </c>
      <c r="BA116" s="487" t="str">
        <f t="shared" si="28"/>
        <v>tbd</v>
      </c>
      <c r="BB116" s="487" t="str">
        <f t="shared" si="28"/>
        <v>tbd</v>
      </c>
      <c r="BC116" s="487" t="str">
        <f t="shared" si="28"/>
        <v>tbd</v>
      </c>
      <c r="BD116" s="487" t="str">
        <f t="shared" si="28"/>
        <v>tbd</v>
      </c>
      <c r="BE116" s="487" t="str">
        <f t="shared" si="28"/>
        <v>tbd</v>
      </c>
      <c r="BF116" s="487" t="str">
        <f t="shared" si="28"/>
        <v>tbd</v>
      </c>
      <c r="BG116" s="487" t="str">
        <f t="shared" si="28"/>
        <v/>
      </c>
      <c r="BH116" s="487" t="str">
        <f t="shared" si="28"/>
        <v/>
      </c>
      <c r="BI116" s="487" t="str">
        <f t="shared" si="28"/>
        <v/>
      </c>
      <c r="BJ116" s="487" t="str">
        <f t="shared" si="28"/>
        <v/>
      </c>
      <c r="BK116" s="489" t="str">
        <f t="shared" si="28"/>
        <v/>
      </c>
      <c r="BL116" s="495" t="str">
        <f t="shared" si="31"/>
        <v>not req'ed</v>
      </c>
      <c r="BM116" s="487" t="str">
        <f t="shared" si="29"/>
        <v>not req'ed</v>
      </c>
      <c r="BN116" s="487" t="str">
        <f t="shared" si="29"/>
        <v>not req'ed</v>
      </c>
      <c r="BO116" s="487" t="str">
        <f t="shared" si="29"/>
        <v>not req'ed</v>
      </c>
      <c r="BP116" s="487" t="str">
        <f t="shared" si="29"/>
        <v>not req'ed</v>
      </c>
      <c r="BQ116" s="487" t="str">
        <f t="shared" si="29"/>
        <v>not req'ed</v>
      </c>
      <c r="BR116" s="487" t="str">
        <f t="shared" si="29"/>
        <v>not req'ed</v>
      </c>
      <c r="BS116" s="487" t="str">
        <f t="shared" si="29"/>
        <v>not req'ed</v>
      </c>
      <c r="BT116" s="487" t="str">
        <f t="shared" si="29"/>
        <v>not req'ed</v>
      </c>
      <c r="BU116" s="487" t="str">
        <f t="shared" si="29"/>
        <v>not req'ed</v>
      </c>
      <c r="BV116" s="487" t="str">
        <f t="shared" si="29"/>
        <v>not req'ed</v>
      </c>
      <c r="BW116" s="487" t="str">
        <f t="shared" si="29"/>
        <v/>
      </c>
      <c r="BX116" s="487" t="str">
        <f t="shared" si="29"/>
        <v/>
      </c>
      <c r="BY116" s="487" t="str">
        <f t="shared" si="29"/>
        <v/>
      </c>
      <c r="BZ116" s="487" t="str">
        <f t="shared" si="29"/>
        <v/>
      </c>
      <c r="CA116" s="489" t="str">
        <f t="shared" si="29"/>
        <v/>
      </c>
    </row>
    <row r="117" spans="1:79" s="121" customFormat="1" ht="19.899999999999999" customHeight="1" x14ac:dyDescent="0.25">
      <c r="A117" s="9" t="s">
        <v>1789</v>
      </c>
      <c r="B117" s="7" t="s">
        <v>1790</v>
      </c>
      <c r="C117" s="2" t="s">
        <v>1791</v>
      </c>
      <c r="D117" s="4" t="s">
        <v>1542</v>
      </c>
      <c r="E117" s="4" t="s">
        <v>1515</v>
      </c>
      <c r="F117" s="862" t="s">
        <v>1516</v>
      </c>
      <c r="G117" s="862" t="s">
        <v>1516</v>
      </c>
      <c r="H117" s="4"/>
      <c r="I117" s="15"/>
      <c r="J117" s="47" t="s">
        <v>86</v>
      </c>
      <c r="K117" s="48"/>
      <c r="L117" s="48"/>
      <c r="M117" s="49"/>
      <c r="N117" s="863" t="s">
        <v>1516</v>
      </c>
      <c r="O117" s="864" t="s">
        <v>1516</v>
      </c>
      <c r="P117" s="864" t="s">
        <v>1516</v>
      </c>
      <c r="Q117" s="864" t="s">
        <v>1516</v>
      </c>
      <c r="R117" s="864" t="s">
        <v>1516</v>
      </c>
      <c r="S117" s="864" t="s">
        <v>1516</v>
      </c>
      <c r="T117" s="865" t="s">
        <v>1516</v>
      </c>
      <c r="U117" s="49"/>
      <c r="V117" s="58" t="s">
        <v>86</v>
      </c>
      <c r="W117" s="866" t="s">
        <v>1516</v>
      </c>
      <c r="X117" s="56"/>
      <c r="Y117" s="69"/>
      <c r="Z117" s="69"/>
      <c r="AA117" s="68"/>
      <c r="AB117" s="57"/>
      <c r="AC117" s="58" t="s">
        <v>1376</v>
      </c>
      <c r="AD117" s="56"/>
      <c r="AE117" s="65"/>
      <c r="AF117" s="488">
        <v>-1</v>
      </c>
      <c r="AG117" s="487">
        <v>-1</v>
      </c>
      <c r="AH117" s="487">
        <v>-1</v>
      </c>
      <c r="AI117" s="487">
        <v>-1</v>
      </c>
      <c r="AJ117" s="487">
        <v>-1</v>
      </c>
      <c r="AK117" s="487">
        <v>-1</v>
      </c>
      <c r="AL117" s="487">
        <v>-1</v>
      </c>
      <c r="AM117" s="487">
        <v>-1</v>
      </c>
      <c r="AN117" s="487">
        <v>-1</v>
      </c>
      <c r="AO117" s="487">
        <v>-1</v>
      </c>
      <c r="AP117" s="487">
        <v>-1</v>
      </c>
      <c r="AQ117" s="487">
        <v>0</v>
      </c>
      <c r="AR117" s="487">
        <v>0</v>
      </c>
      <c r="AS117" s="487">
        <v>0</v>
      </c>
      <c r="AT117" s="487">
        <v>0</v>
      </c>
      <c r="AU117" s="493">
        <v>0</v>
      </c>
      <c r="AV117" s="488" t="str">
        <f t="shared" si="30"/>
        <v>tbd</v>
      </c>
      <c r="AW117" s="487" t="str">
        <f t="shared" si="28"/>
        <v>tbd</v>
      </c>
      <c r="AX117" s="487" t="str">
        <f t="shared" si="28"/>
        <v>tbd</v>
      </c>
      <c r="AY117" s="487" t="str">
        <f t="shared" si="28"/>
        <v>tbd</v>
      </c>
      <c r="AZ117" s="487" t="str">
        <f t="shared" si="28"/>
        <v>tbd</v>
      </c>
      <c r="BA117" s="487" t="str">
        <f t="shared" si="28"/>
        <v>tbd</v>
      </c>
      <c r="BB117" s="487" t="str">
        <f t="shared" si="28"/>
        <v>tbd</v>
      </c>
      <c r="BC117" s="487" t="str">
        <f t="shared" si="28"/>
        <v>tbd</v>
      </c>
      <c r="BD117" s="487" t="str">
        <f t="shared" si="28"/>
        <v>tbd</v>
      </c>
      <c r="BE117" s="487" t="str">
        <f t="shared" si="28"/>
        <v>tbd</v>
      </c>
      <c r="BF117" s="487" t="str">
        <f t="shared" si="28"/>
        <v>tbd</v>
      </c>
      <c r="BG117" s="487" t="str">
        <f t="shared" si="28"/>
        <v/>
      </c>
      <c r="BH117" s="487" t="str">
        <f t="shared" si="28"/>
        <v/>
      </c>
      <c r="BI117" s="487" t="str">
        <f t="shared" si="28"/>
        <v/>
      </c>
      <c r="BJ117" s="487" t="str">
        <f t="shared" si="28"/>
        <v/>
      </c>
      <c r="BK117" s="489" t="str">
        <f t="shared" si="28"/>
        <v/>
      </c>
      <c r="BL117" s="495" t="str">
        <f t="shared" si="31"/>
        <v>not req'ed</v>
      </c>
      <c r="BM117" s="487" t="str">
        <f t="shared" si="29"/>
        <v>not req'ed</v>
      </c>
      <c r="BN117" s="487" t="str">
        <f t="shared" si="29"/>
        <v>not req'ed</v>
      </c>
      <c r="BO117" s="487" t="str">
        <f t="shared" si="29"/>
        <v>not req'ed</v>
      </c>
      <c r="BP117" s="487" t="str">
        <f t="shared" si="29"/>
        <v>not req'ed</v>
      </c>
      <c r="BQ117" s="487" t="str">
        <f t="shared" si="29"/>
        <v>not req'ed</v>
      </c>
      <c r="BR117" s="487" t="str">
        <f t="shared" si="29"/>
        <v>not req'ed</v>
      </c>
      <c r="BS117" s="487" t="str">
        <f t="shared" si="29"/>
        <v>not req'ed</v>
      </c>
      <c r="BT117" s="487" t="str">
        <f t="shared" si="29"/>
        <v>not req'ed</v>
      </c>
      <c r="BU117" s="487" t="str">
        <f t="shared" si="29"/>
        <v>not req'ed</v>
      </c>
      <c r="BV117" s="487" t="str">
        <f t="shared" si="29"/>
        <v>not req'ed</v>
      </c>
      <c r="BW117" s="487" t="str">
        <f t="shared" si="29"/>
        <v/>
      </c>
      <c r="BX117" s="487" t="str">
        <f t="shared" si="29"/>
        <v/>
      </c>
      <c r="BY117" s="487" t="str">
        <f t="shared" si="29"/>
        <v/>
      </c>
      <c r="BZ117" s="487" t="str">
        <f t="shared" si="29"/>
        <v/>
      </c>
      <c r="CA117" s="489" t="str">
        <f t="shared" si="29"/>
        <v/>
      </c>
    </row>
    <row r="118" spans="1:79" s="121" customFormat="1" ht="19.899999999999999" customHeight="1" x14ac:dyDescent="0.25">
      <c r="A118" s="9" t="s">
        <v>1792</v>
      </c>
      <c r="B118" s="7" t="s">
        <v>1793</v>
      </c>
      <c r="C118" s="2" t="s">
        <v>1794</v>
      </c>
      <c r="D118" s="5" t="s">
        <v>1542</v>
      </c>
      <c r="E118" s="4" t="s">
        <v>1515</v>
      </c>
      <c r="F118" s="862" t="s">
        <v>1516</v>
      </c>
      <c r="G118" s="862" t="s">
        <v>1516</v>
      </c>
      <c r="H118" s="5"/>
      <c r="I118" s="16"/>
      <c r="J118" s="47" t="s">
        <v>86</v>
      </c>
      <c r="K118" s="48"/>
      <c r="L118" s="48"/>
      <c r="M118" s="49"/>
      <c r="N118" s="863" t="s">
        <v>1516</v>
      </c>
      <c r="O118" s="864" t="s">
        <v>1516</v>
      </c>
      <c r="P118" s="864" t="s">
        <v>1516</v>
      </c>
      <c r="Q118" s="864" t="s">
        <v>1516</v>
      </c>
      <c r="R118" s="864" t="s">
        <v>1516</v>
      </c>
      <c r="S118" s="864" t="s">
        <v>1516</v>
      </c>
      <c r="T118" s="865" t="s">
        <v>1516</v>
      </c>
      <c r="U118" s="49"/>
      <c r="V118" s="58" t="s">
        <v>86</v>
      </c>
      <c r="W118" s="866" t="s">
        <v>1516</v>
      </c>
      <c r="X118" s="56"/>
      <c r="Y118" s="69"/>
      <c r="Z118" s="69"/>
      <c r="AA118" s="68"/>
      <c r="AB118" s="57"/>
      <c r="AC118" s="58" t="s">
        <v>1376</v>
      </c>
      <c r="AD118" s="56"/>
      <c r="AE118" s="65"/>
      <c r="AF118" s="488">
        <v>-1</v>
      </c>
      <c r="AG118" s="487">
        <v>-1</v>
      </c>
      <c r="AH118" s="487">
        <v>-1</v>
      </c>
      <c r="AI118" s="487">
        <v>-1</v>
      </c>
      <c r="AJ118" s="487">
        <v>-1</v>
      </c>
      <c r="AK118" s="487">
        <v>-1</v>
      </c>
      <c r="AL118" s="487">
        <v>-1</v>
      </c>
      <c r="AM118" s="487">
        <v>-1</v>
      </c>
      <c r="AN118" s="487">
        <v>-1</v>
      </c>
      <c r="AO118" s="487">
        <v>-1</v>
      </c>
      <c r="AP118" s="487">
        <v>-1</v>
      </c>
      <c r="AQ118" s="487">
        <v>0</v>
      </c>
      <c r="AR118" s="487">
        <v>0</v>
      </c>
      <c r="AS118" s="487">
        <v>0</v>
      </c>
      <c r="AT118" s="487">
        <v>0</v>
      </c>
      <c r="AU118" s="493">
        <v>0</v>
      </c>
      <c r="AV118" s="488" t="str">
        <f t="shared" si="30"/>
        <v>tbd</v>
      </c>
      <c r="AW118" s="487" t="str">
        <f t="shared" si="28"/>
        <v>tbd</v>
      </c>
      <c r="AX118" s="487" t="str">
        <f t="shared" si="28"/>
        <v>tbd</v>
      </c>
      <c r="AY118" s="487" t="str">
        <f t="shared" si="28"/>
        <v>tbd</v>
      </c>
      <c r="AZ118" s="487" t="str">
        <f t="shared" si="28"/>
        <v>tbd</v>
      </c>
      <c r="BA118" s="487" t="str">
        <f t="shared" si="28"/>
        <v>tbd</v>
      </c>
      <c r="BB118" s="487" t="str">
        <f t="shared" si="28"/>
        <v>tbd</v>
      </c>
      <c r="BC118" s="487" t="str">
        <f t="shared" si="28"/>
        <v>tbd</v>
      </c>
      <c r="BD118" s="487" t="str">
        <f t="shared" si="28"/>
        <v>tbd</v>
      </c>
      <c r="BE118" s="487" t="str">
        <f t="shared" si="28"/>
        <v>tbd</v>
      </c>
      <c r="BF118" s="487" t="str">
        <f t="shared" si="28"/>
        <v>tbd</v>
      </c>
      <c r="BG118" s="487" t="str">
        <f t="shared" si="28"/>
        <v/>
      </c>
      <c r="BH118" s="487" t="str">
        <f t="shared" si="28"/>
        <v/>
      </c>
      <c r="BI118" s="487" t="str">
        <f t="shared" si="28"/>
        <v/>
      </c>
      <c r="BJ118" s="487" t="str">
        <f t="shared" si="28"/>
        <v/>
      </c>
      <c r="BK118" s="489" t="str">
        <f t="shared" si="28"/>
        <v/>
      </c>
      <c r="BL118" s="495" t="str">
        <f t="shared" si="31"/>
        <v>not req'ed</v>
      </c>
      <c r="BM118" s="487" t="str">
        <f t="shared" si="29"/>
        <v>not req'ed</v>
      </c>
      <c r="BN118" s="487" t="str">
        <f t="shared" si="29"/>
        <v>not req'ed</v>
      </c>
      <c r="BO118" s="487" t="str">
        <f t="shared" si="29"/>
        <v>not req'ed</v>
      </c>
      <c r="BP118" s="487" t="str">
        <f t="shared" si="29"/>
        <v>not req'ed</v>
      </c>
      <c r="BQ118" s="487" t="str">
        <f t="shared" si="29"/>
        <v>not req'ed</v>
      </c>
      <c r="BR118" s="487" t="str">
        <f t="shared" si="29"/>
        <v>not req'ed</v>
      </c>
      <c r="BS118" s="487" t="str">
        <f t="shared" si="29"/>
        <v>not req'ed</v>
      </c>
      <c r="BT118" s="487" t="str">
        <f t="shared" si="29"/>
        <v>not req'ed</v>
      </c>
      <c r="BU118" s="487" t="str">
        <f t="shared" si="29"/>
        <v>not req'ed</v>
      </c>
      <c r="BV118" s="487" t="str">
        <f t="shared" si="29"/>
        <v>not req'ed</v>
      </c>
      <c r="BW118" s="487" t="str">
        <f t="shared" si="29"/>
        <v/>
      </c>
      <c r="BX118" s="487" t="str">
        <f t="shared" si="29"/>
        <v/>
      </c>
      <c r="BY118" s="487" t="str">
        <f t="shared" si="29"/>
        <v/>
      </c>
      <c r="BZ118" s="487" t="str">
        <f t="shared" si="29"/>
        <v/>
      </c>
      <c r="CA118" s="489" t="str">
        <f t="shared" si="29"/>
        <v/>
      </c>
    </row>
    <row r="119" spans="1:79" s="121" customFormat="1" ht="19.899999999999999" customHeight="1" x14ac:dyDescent="0.25">
      <c r="A119" s="1381" t="s">
        <v>1795</v>
      </c>
      <c r="B119" s="1382"/>
      <c r="C119" s="1382"/>
      <c r="D119" s="1382"/>
      <c r="E119" s="1382"/>
      <c r="F119" s="1382"/>
      <c r="G119" s="1382"/>
      <c r="H119" s="1382"/>
      <c r="I119" s="1383"/>
      <c r="J119" s="867"/>
      <c r="K119" s="868"/>
      <c r="L119" s="868"/>
      <c r="M119" s="869"/>
      <c r="N119" s="867"/>
      <c r="O119" s="868"/>
      <c r="P119" s="868"/>
      <c r="Q119" s="868"/>
      <c r="R119" s="868"/>
      <c r="S119" s="868"/>
      <c r="T119" s="870"/>
      <c r="U119" s="869"/>
      <c r="V119" s="867"/>
      <c r="W119" s="871"/>
      <c r="X119" s="868"/>
      <c r="Y119" s="870"/>
      <c r="Z119" s="870"/>
      <c r="AA119" s="872"/>
      <c r="AB119" s="869"/>
      <c r="AC119" s="867"/>
      <c r="AD119" s="868"/>
      <c r="AE119" s="870"/>
      <c r="AF119" s="488">
        <f t="shared" ref="AF119:AP119" si="32">AF118</f>
        <v>-1</v>
      </c>
      <c r="AG119" s="487">
        <f t="shared" si="32"/>
        <v>-1</v>
      </c>
      <c r="AH119" s="487">
        <f t="shared" si="32"/>
        <v>-1</v>
      </c>
      <c r="AI119" s="487">
        <f t="shared" si="32"/>
        <v>-1</v>
      </c>
      <c r="AJ119" s="487">
        <f t="shared" si="32"/>
        <v>-1</v>
      </c>
      <c r="AK119" s="487">
        <f t="shared" si="32"/>
        <v>-1</v>
      </c>
      <c r="AL119" s="487">
        <f t="shared" si="32"/>
        <v>-1</v>
      </c>
      <c r="AM119" s="487">
        <f t="shared" si="32"/>
        <v>-1</v>
      </c>
      <c r="AN119" s="487">
        <f t="shared" si="32"/>
        <v>-1</v>
      </c>
      <c r="AO119" s="487">
        <f t="shared" si="32"/>
        <v>-1</v>
      </c>
      <c r="AP119" s="487">
        <f t="shared" si="32"/>
        <v>-1</v>
      </c>
      <c r="AQ119" s="487">
        <v>0</v>
      </c>
      <c r="AR119" s="487">
        <v>0</v>
      </c>
      <c r="AS119" s="487">
        <v>0</v>
      </c>
      <c r="AT119" s="487">
        <v>0</v>
      </c>
      <c r="AU119" s="493">
        <v>0</v>
      </c>
      <c r="AV119" s="488">
        <f t="shared" si="30"/>
        <v>0</v>
      </c>
      <c r="AW119" s="487">
        <f t="shared" si="28"/>
        <v>0</v>
      </c>
      <c r="AX119" s="487">
        <f t="shared" si="28"/>
        <v>0</v>
      </c>
      <c r="AY119" s="487">
        <f t="shared" si="28"/>
        <v>0</v>
      </c>
      <c r="AZ119" s="487">
        <f t="shared" si="28"/>
        <v>0</v>
      </c>
      <c r="BA119" s="487">
        <f t="shared" si="28"/>
        <v>0</v>
      </c>
      <c r="BB119" s="487">
        <f t="shared" si="28"/>
        <v>0</v>
      </c>
      <c r="BC119" s="487">
        <f t="shared" si="28"/>
        <v>0</v>
      </c>
      <c r="BD119" s="487">
        <f t="shared" si="28"/>
        <v>0</v>
      </c>
      <c r="BE119" s="487">
        <f t="shared" si="28"/>
        <v>0</v>
      </c>
      <c r="BF119" s="487">
        <f t="shared" si="28"/>
        <v>0</v>
      </c>
      <c r="BG119" s="487" t="str">
        <f t="shared" si="28"/>
        <v/>
      </c>
      <c r="BH119" s="487" t="str">
        <f t="shared" si="28"/>
        <v/>
      </c>
      <c r="BI119" s="487" t="str">
        <f t="shared" si="28"/>
        <v/>
      </c>
      <c r="BJ119" s="487" t="str">
        <f t="shared" si="28"/>
        <v/>
      </c>
      <c r="BK119" s="489" t="str">
        <f t="shared" si="28"/>
        <v/>
      </c>
      <c r="BL119" s="495">
        <f t="shared" si="31"/>
        <v>0</v>
      </c>
      <c r="BM119" s="487">
        <f t="shared" si="29"/>
        <v>0</v>
      </c>
      <c r="BN119" s="487">
        <f t="shared" si="29"/>
        <v>0</v>
      </c>
      <c r="BO119" s="487">
        <f t="shared" si="29"/>
        <v>0</v>
      </c>
      <c r="BP119" s="487">
        <f t="shared" si="29"/>
        <v>0</v>
      </c>
      <c r="BQ119" s="487">
        <f t="shared" si="29"/>
        <v>0</v>
      </c>
      <c r="BR119" s="487">
        <f t="shared" si="29"/>
        <v>0</v>
      </c>
      <c r="BS119" s="487">
        <f t="shared" si="29"/>
        <v>0</v>
      </c>
      <c r="BT119" s="487">
        <f t="shared" si="29"/>
        <v>0</v>
      </c>
      <c r="BU119" s="487">
        <f t="shared" si="29"/>
        <v>0</v>
      </c>
      <c r="BV119" s="487">
        <f t="shared" si="29"/>
        <v>0</v>
      </c>
      <c r="BW119" s="487" t="str">
        <f t="shared" si="29"/>
        <v/>
      </c>
      <c r="BX119" s="487" t="str">
        <f t="shared" si="29"/>
        <v/>
      </c>
      <c r="BY119" s="487" t="str">
        <f t="shared" si="29"/>
        <v/>
      </c>
      <c r="BZ119" s="487" t="str">
        <f t="shared" si="29"/>
        <v/>
      </c>
      <c r="CA119" s="489" t="str">
        <f t="shared" si="29"/>
        <v/>
      </c>
    </row>
    <row r="120" spans="1:79" s="121" customFormat="1" ht="19.899999999999999" customHeight="1" x14ac:dyDescent="0.25">
      <c r="A120" s="9" t="s">
        <v>1589</v>
      </c>
      <c r="B120" s="7" t="s">
        <v>1590</v>
      </c>
      <c r="C120" s="2" t="s">
        <v>1591</v>
      </c>
      <c r="D120" s="5" t="s">
        <v>1537</v>
      </c>
      <c r="E120" s="7">
        <v>70</v>
      </c>
      <c r="F120" s="873">
        <v>1</v>
      </c>
      <c r="G120" s="862"/>
      <c r="H120" s="5"/>
      <c r="I120" s="16"/>
      <c r="J120" s="47" t="s">
        <v>86</v>
      </c>
      <c r="K120" s="48"/>
      <c r="L120" s="48"/>
      <c r="M120" s="49"/>
      <c r="N120" s="47" t="s">
        <v>86</v>
      </c>
      <c r="O120" s="48"/>
      <c r="P120" s="48"/>
      <c r="Q120" s="48"/>
      <c r="R120" s="48"/>
      <c r="S120" s="48"/>
      <c r="T120" s="65"/>
      <c r="U120" s="49"/>
      <c r="V120" s="58" t="s">
        <v>86</v>
      </c>
      <c r="W120" s="82" t="s">
        <v>86</v>
      </c>
      <c r="X120" s="56"/>
      <c r="Y120" s="69"/>
      <c r="Z120" s="69"/>
      <c r="AA120" s="68"/>
      <c r="AB120" s="57"/>
      <c r="AC120" s="58" t="s">
        <v>1376</v>
      </c>
      <c r="AD120" s="56"/>
      <c r="AE120" s="65"/>
      <c r="AF120" s="488">
        <v>0</v>
      </c>
      <c r="AG120" s="487">
        <v>0</v>
      </c>
      <c r="AH120" s="487">
        <v>-1</v>
      </c>
      <c r="AI120" s="487">
        <v>0</v>
      </c>
      <c r="AJ120" s="487">
        <v>0</v>
      </c>
      <c r="AK120" s="487">
        <v>0</v>
      </c>
      <c r="AL120" s="487">
        <v>-1</v>
      </c>
      <c r="AM120" s="487">
        <v>-1</v>
      </c>
      <c r="AN120" s="487">
        <v>0</v>
      </c>
      <c r="AO120" s="487">
        <v>-1</v>
      </c>
      <c r="AP120" s="487">
        <v>-1</v>
      </c>
      <c r="AQ120" s="487">
        <v>0</v>
      </c>
      <c r="AR120" s="487">
        <v>0</v>
      </c>
      <c r="AS120" s="487">
        <v>0</v>
      </c>
      <c r="AT120" s="487">
        <v>0</v>
      </c>
      <c r="AU120" s="493">
        <v>0</v>
      </c>
      <c r="AV120" s="488" t="str">
        <f t="shared" si="30"/>
        <v/>
      </c>
      <c r="AW120" s="487" t="str">
        <f t="shared" si="28"/>
        <v/>
      </c>
      <c r="AX120" s="487" t="str">
        <f t="shared" si="28"/>
        <v>tbd</v>
      </c>
      <c r="AY120" s="487" t="str">
        <f t="shared" si="28"/>
        <v/>
      </c>
      <c r="AZ120" s="487" t="str">
        <f t="shared" si="28"/>
        <v/>
      </c>
      <c r="BA120" s="487" t="str">
        <f t="shared" si="28"/>
        <v/>
      </c>
      <c r="BB120" s="487" t="str">
        <f t="shared" si="28"/>
        <v>tbd</v>
      </c>
      <c r="BC120" s="487" t="str">
        <f t="shared" si="28"/>
        <v>tbd</v>
      </c>
      <c r="BD120" s="487" t="str">
        <f t="shared" si="28"/>
        <v/>
      </c>
      <c r="BE120" s="487" t="str">
        <f t="shared" si="28"/>
        <v>tbd</v>
      </c>
      <c r="BF120" s="487" t="str">
        <f t="shared" si="28"/>
        <v>tbd</v>
      </c>
      <c r="BG120" s="487" t="str">
        <f t="shared" si="28"/>
        <v/>
      </c>
      <c r="BH120" s="487" t="str">
        <f t="shared" si="28"/>
        <v/>
      </c>
      <c r="BI120" s="487" t="str">
        <f t="shared" si="28"/>
        <v/>
      </c>
      <c r="BJ120" s="487" t="str">
        <f t="shared" si="28"/>
        <v/>
      </c>
      <c r="BK120" s="489" t="str">
        <f t="shared" si="28"/>
        <v/>
      </c>
      <c r="BL120" s="495" t="str">
        <f t="shared" si="31"/>
        <v/>
      </c>
      <c r="BM120" s="487" t="str">
        <f t="shared" si="29"/>
        <v/>
      </c>
      <c r="BN120" s="487" t="str">
        <f t="shared" si="29"/>
        <v>tbd</v>
      </c>
      <c r="BO120" s="487" t="str">
        <f t="shared" si="29"/>
        <v/>
      </c>
      <c r="BP120" s="487" t="str">
        <f t="shared" si="29"/>
        <v/>
      </c>
      <c r="BQ120" s="487" t="str">
        <f t="shared" si="29"/>
        <v/>
      </c>
      <c r="BR120" s="487" t="str">
        <f t="shared" si="29"/>
        <v>tbd</v>
      </c>
      <c r="BS120" s="487" t="str">
        <f t="shared" si="29"/>
        <v>tbd</v>
      </c>
      <c r="BT120" s="487" t="str">
        <f t="shared" si="29"/>
        <v/>
      </c>
      <c r="BU120" s="487" t="str">
        <f t="shared" si="29"/>
        <v>tbd</v>
      </c>
      <c r="BV120" s="487" t="str">
        <f t="shared" si="29"/>
        <v>tbd</v>
      </c>
      <c r="BW120" s="487" t="str">
        <f t="shared" si="29"/>
        <v/>
      </c>
      <c r="BX120" s="487" t="str">
        <f t="shared" si="29"/>
        <v/>
      </c>
      <c r="BY120" s="487" t="str">
        <f t="shared" si="29"/>
        <v/>
      </c>
      <c r="BZ120" s="487" t="str">
        <f t="shared" si="29"/>
        <v/>
      </c>
      <c r="CA120" s="489" t="str">
        <f t="shared" si="29"/>
        <v/>
      </c>
    </row>
    <row r="121" spans="1:79" s="121" customFormat="1" ht="19.899999999999999" customHeight="1" x14ac:dyDescent="0.25">
      <c r="A121" s="9" t="s">
        <v>1710</v>
      </c>
      <c r="B121" s="7" t="s">
        <v>1711</v>
      </c>
      <c r="C121" s="2" t="s">
        <v>1712</v>
      </c>
      <c r="D121" s="5" t="s">
        <v>1537</v>
      </c>
      <c r="E121" s="7">
        <v>8</v>
      </c>
      <c r="F121" s="4" t="s">
        <v>1713</v>
      </c>
      <c r="G121" s="862" t="s">
        <v>1516</v>
      </c>
      <c r="H121" s="5"/>
      <c r="I121" s="16"/>
      <c r="J121" s="47" t="s">
        <v>86</v>
      </c>
      <c r="K121" s="48"/>
      <c r="L121" s="48"/>
      <c r="M121" s="49"/>
      <c r="N121" s="47" t="s">
        <v>86</v>
      </c>
      <c r="O121" s="48"/>
      <c r="P121" s="48"/>
      <c r="Q121" s="48"/>
      <c r="R121" s="48"/>
      <c r="S121" s="48"/>
      <c r="T121" s="65"/>
      <c r="U121" s="49"/>
      <c r="V121" s="58" t="s">
        <v>86</v>
      </c>
      <c r="W121" s="82" t="s">
        <v>86</v>
      </c>
      <c r="X121" s="56"/>
      <c r="Y121" s="69"/>
      <c r="Z121" s="69"/>
      <c r="AA121" s="68"/>
      <c r="AB121" s="57"/>
      <c r="AC121" s="58" t="s">
        <v>1376</v>
      </c>
      <c r="AD121" s="56"/>
      <c r="AE121" s="65"/>
      <c r="AF121" s="488">
        <v>0</v>
      </c>
      <c r="AG121" s="487">
        <v>0</v>
      </c>
      <c r="AH121" s="487">
        <v>-1</v>
      </c>
      <c r="AI121" s="487">
        <v>0</v>
      </c>
      <c r="AJ121" s="487">
        <v>0</v>
      </c>
      <c r="AK121" s="487">
        <v>0</v>
      </c>
      <c r="AL121" s="487">
        <v>-1</v>
      </c>
      <c r="AM121" s="487">
        <v>-1</v>
      </c>
      <c r="AN121" s="487">
        <v>0</v>
      </c>
      <c r="AO121" s="487">
        <v>-1</v>
      </c>
      <c r="AP121" s="487">
        <v>-1</v>
      </c>
      <c r="AQ121" s="487">
        <v>0</v>
      </c>
      <c r="AR121" s="487">
        <v>0</v>
      </c>
      <c r="AS121" s="487">
        <v>0</v>
      </c>
      <c r="AT121" s="487">
        <v>0</v>
      </c>
      <c r="AU121" s="493">
        <v>0</v>
      </c>
      <c r="AV121" s="488" t="str">
        <f t="shared" si="30"/>
        <v/>
      </c>
      <c r="AW121" s="487" t="str">
        <f t="shared" si="28"/>
        <v/>
      </c>
      <c r="AX121" s="487" t="str">
        <f t="shared" si="28"/>
        <v>tbd</v>
      </c>
      <c r="AY121" s="487" t="str">
        <f t="shared" si="28"/>
        <v/>
      </c>
      <c r="AZ121" s="487" t="str">
        <f t="shared" si="28"/>
        <v/>
      </c>
      <c r="BA121" s="487" t="str">
        <f t="shared" si="28"/>
        <v/>
      </c>
      <c r="BB121" s="487" t="str">
        <f t="shared" si="28"/>
        <v>tbd</v>
      </c>
      <c r="BC121" s="487" t="str">
        <f t="shared" si="28"/>
        <v>tbd</v>
      </c>
      <c r="BD121" s="487" t="str">
        <f t="shared" si="28"/>
        <v/>
      </c>
      <c r="BE121" s="487" t="str">
        <f t="shared" si="28"/>
        <v>tbd</v>
      </c>
      <c r="BF121" s="487" t="str">
        <f t="shared" si="28"/>
        <v>tbd</v>
      </c>
      <c r="BG121" s="487" t="str">
        <f t="shared" si="28"/>
        <v/>
      </c>
      <c r="BH121" s="487" t="str">
        <f t="shared" si="28"/>
        <v/>
      </c>
      <c r="BI121" s="487" t="str">
        <f t="shared" si="28"/>
        <v/>
      </c>
      <c r="BJ121" s="487" t="str">
        <f t="shared" si="28"/>
        <v/>
      </c>
      <c r="BK121" s="489" t="str">
        <f t="shared" si="28"/>
        <v/>
      </c>
      <c r="BL121" s="495" t="str">
        <f t="shared" si="31"/>
        <v/>
      </c>
      <c r="BM121" s="487" t="str">
        <f t="shared" si="29"/>
        <v/>
      </c>
      <c r="BN121" s="487" t="str">
        <f t="shared" si="29"/>
        <v>tbd</v>
      </c>
      <c r="BO121" s="487" t="str">
        <f t="shared" si="29"/>
        <v/>
      </c>
      <c r="BP121" s="487" t="str">
        <f t="shared" si="29"/>
        <v/>
      </c>
      <c r="BQ121" s="487" t="str">
        <f t="shared" si="29"/>
        <v/>
      </c>
      <c r="BR121" s="487" t="str">
        <f t="shared" si="29"/>
        <v>tbd</v>
      </c>
      <c r="BS121" s="487" t="str">
        <f t="shared" si="29"/>
        <v>tbd</v>
      </c>
      <c r="BT121" s="487" t="str">
        <f t="shared" si="29"/>
        <v/>
      </c>
      <c r="BU121" s="487" t="str">
        <f t="shared" si="29"/>
        <v>tbd</v>
      </c>
      <c r="BV121" s="487" t="str">
        <f t="shared" si="29"/>
        <v>tbd</v>
      </c>
      <c r="BW121" s="487" t="str">
        <f t="shared" si="29"/>
        <v/>
      </c>
      <c r="BX121" s="487" t="str">
        <f t="shared" si="29"/>
        <v/>
      </c>
      <c r="BY121" s="487" t="str">
        <f t="shared" si="29"/>
        <v/>
      </c>
      <c r="BZ121" s="487" t="str">
        <f t="shared" si="29"/>
        <v/>
      </c>
      <c r="CA121" s="489" t="str">
        <f t="shared" si="29"/>
        <v/>
      </c>
    </row>
    <row r="122" spans="1:79" s="121" customFormat="1" ht="19.899999999999999" customHeight="1" x14ac:dyDescent="0.25">
      <c r="A122" s="9" t="s">
        <v>1721</v>
      </c>
      <c r="B122" s="7" t="s">
        <v>1722</v>
      </c>
      <c r="C122" s="2" t="s">
        <v>1723</v>
      </c>
      <c r="D122" s="5" t="s">
        <v>1724</v>
      </c>
      <c r="E122" s="7">
        <v>8</v>
      </c>
      <c r="F122" s="4" t="s">
        <v>1538</v>
      </c>
      <c r="G122" s="862" t="s">
        <v>1516</v>
      </c>
      <c r="H122" s="5"/>
      <c r="I122" s="16"/>
      <c r="J122" s="47" t="s">
        <v>86</v>
      </c>
      <c r="K122" s="48"/>
      <c r="L122" s="48"/>
      <c r="M122" s="49"/>
      <c r="N122" s="47" t="s">
        <v>86</v>
      </c>
      <c r="O122" s="48"/>
      <c r="P122" s="48"/>
      <c r="Q122" s="48"/>
      <c r="R122" s="48"/>
      <c r="S122" s="48"/>
      <c r="T122" s="65"/>
      <c r="U122" s="49"/>
      <c r="V122" s="58" t="s">
        <v>86</v>
      </c>
      <c r="W122" s="82" t="s">
        <v>86</v>
      </c>
      <c r="X122" s="56"/>
      <c r="Y122" s="69"/>
      <c r="Z122" s="69"/>
      <c r="AA122" s="68"/>
      <c r="AB122" s="57"/>
      <c r="AC122" s="58" t="s">
        <v>1376</v>
      </c>
      <c r="AD122" s="56"/>
      <c r="AE122" s="65"/>
      <c r="AF122" s="488">
        <v>0</v>
      </c>
      <c r="AG122" s="487">
        <v>0</v>
      </c>
      <c r="AH122" s="487">
        <v>-1</v>
      </c>
      <c r="AI122" s="487">
        <v>0</v>
      </c>
      <c r="AJ122" s="487">
        <v>0</v>
      </c>
      <c r="AK122" s="487">
        <v>0</v>
      </c>
      <c r="AL122" s="487">
        <v>-1</v>
      </c>
      <c r="AM122" s="487">
        <v>0</v>
      </c>
      <c r="AN122" s="487">
        <v>0</v>
      </c>
      <c r="AO122" s="487">
        <v>-1</v>
      </c>
      <c r="AP122" s="487">
        <v>0</v>
      </c>
      <c r="AQ122" s="487">
        <v>0</v>
      </c>
      <c r="AR122" s="487">
        <v>0</v>
      </c>
      <c r="AS122" s="487">
        <v>0</v>
      </c>
      <c r="AT122" s="487">
        <v>0</v>
      </c>
      <c r="AU122" s="493">
        <v>0</v>
      </c>
      <c r="AV122" s="488" t="str">
        <f t="shared" si="30"/>
        <v/>
      </c>
      <c r="AW122" s="487" t="str">
        <f t="shared" si="28"/>
        <v/>
      </c>
      <c r="AX122" s="487" t="str">
        <f t="shared" si="28"/>
        <v>tbd</v>
      </c>
      <c r="AY122" s="487" t="str">
        <f t="shared" si="28"/>
        <v/>
      </c>
      <c r="AZ122" s="487" t="str">
        <f t="shared" si="28"/>
        <v/>
      </c>
      <c r="BA122" s="487" t="str">
        <f t="shared" si="28"/>
        <v/>
      </c>
      <c r="BB122" s="487" t="str">
        <f t="shared" si="28"/>
        <v>tbd</v>
      </c>
      <c r="BC122" s="487" t="str">
        <f t="shared" si="28"/>
        <v/>
      </c>
      <c r="BD122" s="487" t="str">
        <f t="shared" si="28"/>
        <v/>
      </c>
      <c r="BE122" s="487" t="str">
        <f t="shared" si="28"/>
        <v>tbd</v>
      </c>
      <c r="BF122" s="487" t="str">
        <f t="shared" si="28"/>
        <v/>
      </c>
      <c r="BG122" s="487" t="str">
        <f t="shared" si="28"/>
        <v/>
      </c>
      <c r="BH122" s="487" t="str">
        <f t="shared" si="28"/>
        <v/>
      </c>
      <c r="BI122" s="487" t="str">
        <f t="shared" si="28"/>
        <v/>
      </c>
      <c r="BJ122" s="487" t="str">
        <f t="shared" si="28"/>
        <v/>
      </c>
      <c r="BK122" s="489" t="str">
        <f t="shared" si="28"/>
        <v/>
      </c>
      <c r="BL122" s="495" t="str">
        <f t="shared" si="31"/>
        <v/>
      </c>
      <c r="BM122" s="487" t="str">
        <f t="shared" si="29"/>
        <v/>
      </c>
      <c r="BN122" s="487" t="str">
        <f t="shared" si="29"/>
        <v>tbd</v>
      </c>
      <c r="BO122" s="487" t="str">
        <f t="shared" si="29"/>
        <v/>
      </c>
      <c r="BP122" s="487" t="str">
        <f t="shared" si="29"/>
        <v/>
      </c>
      <c r="BQ122" s="487" t="str">
        <f t="shared" si="29"/>
        <v/>
      </c>
      <c r="BR122" s="487" t="str">
        <f t="shared" si="29"/>
        <v>tbd</v>
      </c>
      <c r="BS122" s="487" t="str">
        <f t="shared" si="29"/>
        <v/>
      </c>
      <c r="BT122" s="487" t="str">
        <f t="shared" si="29"/>
        <v/>
      </c>
      <c r="BU122" s="487" t="str">
        <f t="shared" si="29"/>
        <v>tbd</v>
      </c>
      <c r="BV122" s="487" t="str">
        <f t="shared" si="29"/>
        <v/>
      </c>
      <c r="BW122" s="487" t="str">
        <f t="shared" si="29"/>
        <v/>
      </c>
      <c r="BX122" s="487" t="str">
        <f t="shared" si="29"/>
        <v/>
      </c>
      <c r="BY122" s="487" t="str">
        <f t="shared" si="29"/>
        <v/>
      </c>
      <c r="BZ122" s="487" t="str">
        <f t="shared" si="29"/>
        <v/>
      </c>
      <c r="CA122" s="489" t="str">
        <f t="shared" si="29"/>
        <v/>
      </c>
    </row>
    <row r="123" spans="1:79" s="121" customFormat="1" ht="19.899999999999999" customHeight="1" x14ac:dyDescent="0.25">
      <c r="A123" s="9" t="s">
        <v>1725</v>
      </c>
      <c r="B123" s="7" t="s">
        <v>1726</v>
      </c>
      <c r="C123" s="2" t="s">
        <v>1727</v>
      </c>
      <c r="D123" s="5" t="s">
        <v>1728</v>
      </c>
      <c r="E123" s="7">
        <v>8</v>
      </c>
      <c r="F123" s="4" t="s">
        <v>1538</v>
      </c>
      <c r="G123" s="862" t="s">
        <v>1516</v>
      </c>
      <c r="H123" s="5"/>
      <c r="I123" s="16"/>
      <c r="J123" s="47" t="s">
        <v>86</v>
      </c>
      <c r="K123" s="48"/>
      <c r="L123" s="48"/>
      <c r="M123" s="49"/>
      <c r="N123" s="47" t="s">
        <v>86</v>
      </c>
      <c r="O123" s="48"/>
      <c r="P123" s="48"/>
      <c r="Q123" s="48"/>
      <c r="R123" s="48"/>
      <c r="S123" s="48"/>
      <c r="T123" s="65"/>
      <c r="U123" s="49"/>
      <c r="V123" s="58" t="s">
        <v>86</v>
      </c>
      <c r="W123" s="82" t="s">
        <v>86</v>
      </c>
      <c r="X123" s="56"/>
      <c r="Y123" s="69"/>
      <c r="Z123" s="69"/>
      <c r="AA123" s="68"/>
      <c r="AB123" s="57"/>
      <c r="AC123" s="58" t="s">
        <v>1376</v>
      </c>
      <c r="AD123" s="56"/>
      <c r="AE123" s="65"/>
      <c r="AF123" s="488">
        <v>0</v>
      </c>
      <c r="AG123" s="487">
        <v>0</v>
      </c>
      <c r="AH123" s="487">
        <v>-1</v>
      </c>
      <c r="AI123" s="487">
        <v>0</v>
      </c>
      <c r="AJ123" s="487">
        <v>0</v>
      </c>
      <c r="AK123" s="487">
        <v>0</v>
      </c>
      <c r="AL123" s="487">
        <v>-1</v>
      </c>
      <c r="AM123" s="487">
        <v>0</v>
      </c>
      <c r="AN123" s="487">
        <v>-1</v>
      </c>
      <c r="AO123" s="487">
        <v>-1</v>
      </c>
      <c r="AP123" s="487">
        <v>0</v>
      </c>
      <c r="AQ123" s="487">
        <v>0</v>
      </c>
      <c r="AR123" s="487">
        <v>0</v>
      </c>
      <c r="AS123" s="487">
        <v>0</v>
      </c>
      <c r="AT123" s="487">
        <v>0</v>
      </c>
      <c r="AU123" s="493">
        <v>0</v>
      </c>
      <c r="AV123" s="488" t="str">
        <f t="shared" si="30"/>
        <v/>
      </c>
      <c r="AW123" s="487" t="str">
        <f t="shared" si="28"/>
        <v/>
      </c>
      <c r="AX123" s="487" t="str">
        <f t="shared" si="28"/>
        <v>tbd</v>
      </c>
      <c r="AY123" s="487" t="str">
        <f t="shared" si="28"/>
        <v/>
      </c>
      <c r="AZ123" s="487" t="str">
        <f t="shared" si="28"/>
        <v/>
      </c>
      <c r="BA123" s="487" t="str">
        <f t="shared" si="28"/>
        <v/>
      </c>
      <c r="BB123" s="487" t="str">
        <f t="shared" si="28"/>
        <v>tbd</v>
      </c>
      <c r="BC123" s="487" t="str">
        <f t="shared" si="28"/>
        <v/>
      </c>
      <c r="BD123" s="487" t="str">
        <f t="shared" si="28"/>
        <v>tbd</v>
      </c>
      <c r="BE123" s="487" t="str">
        <f t="shared" si="28"/>
        <v>tbd</v>
      </c>
      <c r="BF123" s="487" t="str">
        <f t="shared" si="28"/>
        <v/>
      </c>
      <c r="BG123" s="487" t="str">
        <f t="shared" si="28"/>
        <v/>
      </c>
      <c r="BH123" s="487" t="str">
        <f t="shared" si="28"/>
        <v/>
      </c>
      <c r="BI123" s="487" t="str">
        <f t="shared" si="28"/>
        <v/>
      </c>
      <c r="BJ123" s="487" t="str">
        <f t="shared" si="28"/>
        <v/>
      </c>
      <c r="BK123" s="489" t="str">
        <f t="shared" si="28"/>
        <v/>
      </c>
      <c r="BL123" s="495" t="str">
        <f t="shared" si="31"/>
        <v/>
      </c>
      <c r="BM123" s="487" t="str">
        <f t="shared" si="29"/>
        <v/>
      </c>
      <c r="BN123" s="487" t="str">
        <f t="shared" si="29"/>
        <v>tbd</v>
      </c>
      <c r="BO123" s="487" t="str">
        <f t="shared" si="29"/>
        <v/>
      </c>
      <c r="BP123" s="487" t="str">
        <f t="shared" si="29"/>
        <v/>
      </c>
      <c r="BQ123" s="487" t="str">
        <f t="shared" si="29"/>
        <v/>
      </c>
      <c r="BR123" s="487" t="str">
        <f t="shared" si="29"/>
        <v>tbd</v>
      </c>
      <c r="BS123" s="487" t="str">
        <f t="shared" si="29"/>
        <v/>
      </c>
      <c r="BT123" s="487" t="str">
        <f t="shared" si="29"/>
        <v>tbd</v>
      </c>
      <c r="BU123" s="487" t="str">
        <f t="shared" si="29"/>
        <v>tbd</v>
      </c>
      <c r="BV123" s="487" t="str">
        <f t="shared" si="29"/>
        <v/>
      </c>
      <c r="BW123" s="487" t="str">
        <f t="shared" si="29"/>
        <v/>
      </c>
      <c r="BX123" s="487" t="str">
        <f t="shared" si="29"/>
        <v/>
      </c>
      <c r="BY123" s="487" t="str">
        <f t="shared" si="29"/>
        <v/>
      </c>
      <c r="BZ123" s="487" t="str">
        <f t="shared" si="29"/>
        <v/>
      </c>
      <c r="CA123" s="489" t="str">
        <f t="shared" si="29"/>
        <v/>
      </c>
    </row>
    <row r="124" spans="1:79" s="121" customFormat="1" ht="19.899999999999999" customHeight="1" x14ac:dyDescent="0.25">
      <c r="A124" s="9" t="s">
        <v>1729</v>
      </c>
      <c r="B124" s="7" t="s">
        <v>1730</v>
      </c>
      <c r="C124" s="2" t="s">
        <v>1731</v>
      </c>
      <c r="D124" s="5" t="s">
        <v>1724</v>
      </c>
      <c r="E124" s="7">
        <v>8</v>
      </c>
      <c r="F124" s="4" t="s">
        <v>1538</v>
      </c>
      <c r="G124" s="862" t="s">
        <v>1516</v>
      </c>
      <c r="H124" s="5"/>
      <c r="I124" s="16"/>
      <c r="J124" s="47" t="s">
        <v>86</v>
      </c>
      <c r="K124" s="48"/>
      <c r="L124" s="48"/>
      <c r="M124" s="49"/>
      <c r="N124" s="47" t="s">
        <v>86</v>
      </c>
      <c r="O124" s="48"/>
      <c r="P124" s="48"/>
      <c r="Q124" s="48"/>
      <c r="R124" s="48"/>
      <c r="S124" s="48"/>
      <c r="T124" s="65"/>
      <c r="U124" s="49"/>
      <c r="V124" s="58" t="s">
        <v>86</v>
      </c>
      <c r="W124" s="82" t="s">
        <v>86</v>
      </c>
      <c r="X124" s="56"/>
      <c r="Y124" s="69"/>
      <c r="Z124" s="69"/>
      <c r="AA124" s="68"/>
      <c r="AB124" s="57"/>
      <c r="AC124" s="58" t="s">
        <v>1376</v>
      </c>
      <c r="AD124" s="56"/>
      <c r="AE124" s="65"/>
      <c r="AF124" s="488">
        <v>0</v>
      </c>
      <c r="AG124" s="487">
        <v>0</v>
      </c>
      <c r="AH124" s="487">
        <v>-1</v>
      </c>
      <c r="AI124" s="487">
        <v>0</v>
      </c>
      <c r="AJ124" s="487">
        <v>0</v>
      </c>
      <c r="AK124" s="487">
        <v>0</v>
      </c>
      <c r="AL124" s="487">
        <v>-1</v>
      </c>
      <c r="AM124" s="487">
        <v>0</v>
      </c>
      <c r="AN124" s="487">
        <v>-1</v>
      </c>
      <c r="AO124" s="487">
        <v>-1</v>
      </c>
      <c r="AP124" s="487">
        <v>0</v>
      </c>
      <c r="AQ124" s="487">
        <v>0</v>
      </c>
      <c r="AR124" s="487">
        <v>0</v>
      </c>
      <c r="AS124" s="487">
        <v>0</v>
      </c>
      <c r="AT124" s="487">
        <v>0</v>
      </c>
      <c r="AU124" s="493">
        <v>0</v>
      </c>
      <c r="AV124" s="488" t="str">
        <f t="shared" si="30"/>
        <v/>
      </c>
      <c r="AW124" s="487" t="str">
        <f t="shared" si="28"/>
        <v/>
      </c>
      <c r="AX124" s="487" t="str">
        <f t="shared" si="28"/>
        <v>tbd</v>
      </c>
      <c r="AY124" s="487" t="str">
        <f t="shared" si="28"/>
        <v/>
      </c>
      <c r="AZ124" s="487" t="str">
        <f t="shared" si="28"/>
        <v/>
      </c>
      <c r="BA124" s="487" t="str">
        <f t="shared" si="28"/>
        <v/>
      </c>
      <c r="BB124" s="487" t="str">
        <f t="shared" si="28"/>
        <v>tbd</v>
      </c>
      <c r="BC124" s="487" t="str">
        <f t="shared" si="28"/>
        <v/>
      </c>
      <c r="BD124" s="487" t="str">
        <f t="shared" si="28"/>
        <v>tbd</v>
      </c>
      <c r="BE124" s="487" t="str">
        <f t="shared" si="28"/>
        <v>tbd</v>
      </c>
      <c r="BF124" s="487" t="str">
        <f t="shared" si="28"/>
        <v/>
      </c>
      <c r="BG124" s="487" t="str">
        <f t="shared" si="28"/>
        <v/>
      </c>
      <c r="BH124" s="487" t="str">
        <f t="shared" si="28"/>
        <v/>
      </c>
      <c r="BI124" s="487" t="str">
        <f t="shared" si="28"/>
        <v/>
      </c>
      <c r="BJ124" s="487" t="str">
        <f t="shared" si="28"/>
        <v/>
      </c>
      <c r="BK124" s="489" t="str">
        <f t="shared" si="28"/>
        <v/>
      </c>
      <c r="BL124" s="495" t="str">
        <f t="shared" si="31"/>
        <v/>
      </c>
      <c r="BM124" s="487" t="str">
        <f t="shared" si="29"/>
        <v/>
      </c>
      <c r="BN124" s="487" t="str">
        <f t="shared" si="29"/>
        <v>tbd</v>
      </c>
      <c r="BO124" s="487" t="str">
        <f t="shared" si="29"/>
        <v/>
      </c>
      <c r="BP124" s="487" t="str">
        <f t="shared" si="29"/>
        <v/>
      </c>
      <c r="BQ124" s="487" t="str">
        <f t="shared" si="29"/>
        <v/>
      </c>
      <c r="BR124" s="487" t="str">
        <f t="shared" si="29"/>
        <v>tbd</v>
      </c>
      <c r="BS124" s="487" t="str">
        <f t="shared" si="29"/>
        <v/>
      </c>
      <c r="BT124" s="487" t="str">
        <f t="shared" si="29"/>
        <v>tbd</v>
      </c>
      <c r="BU124" s="487" t="str">
        <f t="shared" si="29"/>
        <v>tbd</v>
      </c>
      <c r="BV124" s="487" t="str">
        <f t="shared" si="29"/>
        <v/>
      </c>
      <c r="BW124" s="487" t="str">
        <f t="shared" si="29"/>
        <v/>
      </c>
      <c r="BX124" s="487" t="str">
        <f t="shared" si="29"/>
        <v/>
      </c>
      <c r="BY124" s="487" t="str">
        <f t="shared" si="29"/>
        <v/>
      </c>
      <c r="BZ124" s="487" t="str">
        <f t="shared" si="29"/>
        <v/>
      </c>
      <c r="CA124" s="489" t="str">
        <f t="shared" si="29"/>
        <v/>
      </c>
    </row>
    <row r="125" spans="1:79" s="121" customFormat="1" ht="19.899999999999999" customHeight="1" x14ac:dyDescent="0.25">
      <c r="A125" s="9" t="s">
        <v>1732</v>
      </c>
      <c r="B125" s="7" t="s">
        <v>1733</v>
      </c>
      <c r="C125" s="2" t="s">
        <v>1734</v>
      </c>
      <c r="D125" s="5" t="s">
        <v>1537</v>
      </c>
      <c r="E125" s="7">
        <v>1</v>
      </c>
      <c r="F125" s="862" t="s">
        <v>1516</v>
      </c>
      <c r="G125" s="862" t="s">
        <v>1516</v>
      </c>
      <c r="H125" s="5"/>
      <c r="I125" s="16"/>
      <c r="J125" s="47" t="s">
        <v>86</v>
      </c>
      <c r="K125" s="48"/>
      <c r="L125" s="48"/>
      <c r="M125" s="49"/>
      <c r="N125" s="863" t="s">
        <v>1516</v>
      </c>
      <c r="O125" s="864" t="s">
        <v>1516</v>
      </c>
      <c r="P125" s="864" t="s">
        <v>1516</v>
      </c>
      <c r="Q125" s="864" t="s">
        <v>1516</v>
      </c>
      <c r="R125" s="864" t="s">
        <v>1516</v>
      </c>
      <c r="S125" s="864" t="s">
        <v>1516</v>
      </c>
      <c r="T125" s="865" t="s">
        <v>1516</v>
      </c>
      <c r="U125" s="49"/>
      <c r="V125" s="58" t="s">
        <v>86</v>
      </c>
      <c r="W125" s="866" t="s">
        <v>1516</v>
      </c>
      <c r="X125" s="56"/>
      <c r="Y125" s="69"/>
      <c r="Z125" s="69"/>
      <c r="AA125" s="68"/>
      <c r="AB125" s="57"/>
      <c r="AC125" s="58" t="s">
        <v>1376</v>
      </c>
      <c r="AD125" s="56"/>
      <c r="AE125" s="65"/>
      <c r="AF125" s="488">
        <v>0</v>
      </c>
      <c r="AG125" s="487">
        <v>0</v>
      </c>
      <c r="AH125" s="487">
        <v>-1</v>
      </c>
      <c r="AI125" s="487">
        <v>0</v>
      </c>
      <c r="AJ125" s="487">
        <v>0</v>
      </c>
      <c r="AK125" s="487">
        <v>0</v>
      </c>
      <c r="AL125" s="487">
        <v>-1</v>
      </c>
      <c r="AM125" s="487">
        <v>0</v>
      </c>
      <c r="AN125" s="487">
        <v>0</v>
      </c>
      <c r="AO125" s="487">
        <v>-1</v>
      </c>
      <c r="AP125" s="487">
        <v>0</v>
      </c>
      <c r="AQ125" s="487">
        <v>0</v>
      </c>
      <c r="AR125" s="487">
        <v>0</v>
      </c>
      <c r="AS125" s="487">
        <v>0</v>
      </c>
      <c r="AT125" s="487">
        <v>0</v>
      </c>
      <c r="AU125" s="493">
        <v>0</v>
      </c>
      <c r="AV125" s="488" t="str">
        <f t="shared" si="30"/>
        <v/>
      </c>
      <c r="AW125" s="487" t="str">
        <f t="shared" si="28"/>
        <v/>
      </c>
      <c r="AX125" s="487" t="str">
        <f t="shared" si="28"/>
        <v>tbd</v>
      </c>
      <c r="AY125" s="487" t="str">
        <f t="shared" si="28"/>
        <v/>
      </c>
      <c r="AZ125" s="487" t="str">
        <f t="shared" si="28"/>
        <v/>
      </c>
      <c r="BA125" s="487" t="str">
        <f t="shared" si="28"/>
        <v/>
      </c>
      <c r="BB125" s="487" t="str">
        <f t="shared" si="28"/>
        <v>tbd</v>
      </c>
      <c r="BC125" s="487" t="str">
        <f t="shared" si="28"/>
        <v/>
      </c>
      <c r="BD125" s="487" t="str">
        <f t="shared" si="28"/>
        <v/>
      </c>
      <c r="BE125" s="487" t="str">
        <f t="shared" si="28"/>
        <v>tbd</v>
      </c>
      <c r="BF125" s="487" t="str">
        <f t="shared" si="28"/>
        <v/>
      </c>
      <c r="BG125" s="487" t="str">
        <f t="shared" si="28"/>
        <v/>
      </c>
      <c r="BH125" s="487" t="str">
        <f t="shared" si="28"/>
        <v/>
      </c>
      <c r="BI125" s="487" t="str">
        <f t="shared" si="28"/>
        <v/>
      </c>
      <c r="BJ125" s="487" t="str">
        <f t="shared" si="28"/>
        <v/>
      </c>
      <c r="BK125" s="489" t="str">
        <f t="shared" si="28"/>
        <v/>
      </c>
      <c r="BL125" s="495" t="str">
        <f t="shared" si="31"/>
        <v/>
      </c>
      <c r="BM125" s="487" t="str">
        <f t="shared" si="29"/>
        <v/>
      </c>
      <c r="BN125" s="487" t="str">
        <f t="shared" si="29"/>
        <v>not req'ed</v>
      </c>
      <c r="BO125" s="487" t="str">
        <f t="shared" si="29"/>
        <v/>
      </c>
      <c r="BP125" s="487" t="str">
        <f t="shared" si="29"/>
        <v/>
      </c>
      <c r="BQ125" s="487" t="str">
        <f t="shared" si="29"/>
        <v/>
      </c>
      <c r="BR125" s="487" t="str">
        <f t="shared" si="29"/>
        <v>not req'ed</v>
      </c>
      <c r="BS125" s="487" t="str">
        <f t="shared" si="29"/>
        <v/>
      </c>
      <c r="BT125" s="487" t="str">
        <f t="shared" si="29"/>
        <v/>
      </c>
      <c r="BU125" s="487" t="str">
        <f t="shared" si="29"/>
        <v>not req'ed</v>
      </c>
      <c r="BV125" s="487" t="str">
        <f t="shared" si="29"/>
        <v/>
      </c>
      <c r="BW125" s="487" t="str">
        <f t="shared" si="29"/>
        <v/>
      </c>
      <c r="BX125" s="487" t="str">
        <f t="shared" si="29"/>
        <v/>
      </c>
      <c r="BY125" s="487" t="str">
        <f t="shared" si="29"/>
        <v/>
      </c>
      <c r="BZ125" s="487" t="str">
        <f t="shared" si="29"/>
        <v/>
      </c>
      <c r="CA125" s="489" t="str">
        <f t="shared" si="29"/>
        <v/>
      </c>
    </row>
    <row r="126" spans="1:79" s="121" customFormat="1" ht="19.899999999999999" customHeight="1" x14ac:dyDescent="0.25">
      <c r="A126" s="9" t="s">
        <v>1735</v>
      </c>
      <c r="B126" s="7" t="s">
        <v>1736</v>
      </c>
      <c r="C126" s="2" t="s">
        <v>1737</v>
      </c>
      <c r="D126" s="5" t="s">
        <v>1537</v>
      </c>
      <c r="E126" s="7">
        <v>1</v>
      </c>
      <c r="F126" s="862" t="s">
        <v>1516</v>
      </c>
      <c r="G126" s="862" t="s">
        <v>1516</v>
      </c>
      <c r="H126" s="5"/>
      <c r="I126" s="16"/>
      <c r="J126" s="47" t="s">
        <v>86</v>
      </c>
      <c r="K126" s="48"/>
      <c r="L126" s="48"/>
      <c r="M126" s="49"/>
      <c r="N126" s="863" t="s">
        <v>1516</v>
      </c>
      <c r="O126" s="864" t="s">
        <v>1516</v>
      </c>
      <c r="P126" s="864" t="s">
        <v>1516</v>
      </c>
      <c r="Q126" s="864" t="s">
        <v>1516</v>
      </c>
      <c r="R126" s="864" t="s">
        <v>1516</v>
      </c>
      <c r="S126" s="864" t="s">
        <v>1516</v>
      </c>
      <c r="T126" s="865" t="s">
        <v>1516</v>
      </c>
      <c r="U126" s="49"/>
      <c r="V126" s="58" t="s">
        <v>86</v>
      </c>
      <c r="W126" s="866" t="s">
        <v>1516</v>
      </c>
      <c r="X126" s="56"/>
      <c r="Y126" s="69"/>
      <c r="Z126" s="69"/>
      <c r="AA126" s="68"/>
      <c r="AB126" s="57"/>
      <c r="AC126" s="58" t="s">
        <v>1376</v>
      </c>
      <c r="AD126" s="56"/>
      <c r="AE126" s="65"/>
      <c r="AF126" s="488">
        <v>0</v>
      </c>
      <c r="AG126" s="487">
        <v>0</v>
      </c>
      <c r="AH126" s="487">
        <v>-1</v>
      </c>
      <c r="AI126" s="487">
        <v>0</v>
      </c>
      <c r="AJ126" s="487">
        <v>0</v>
      </c>
      <c r="AK126" s="487">
        <v>0</v>
      </c>
      <c r="AL126" s="487">
        <v>-1</v>
      </c>
      <c r="AM126" s="487">
        <v>0</v>
      </c>
      <c r="AN126" s="487">
        <v>-1</v>
      </c>
      <c r="AO126" s="487">
        <v>-1</v>
      </c>
      <c r="AP126" s="487">
        <v>0</v>
      </c>
      <c r="AQ126" s="487">
        <v>0</v>
      </c>
      <c r="AR126" s="487">
        <v>0</v>
      </c>
      <c r="AS126" s="487">
        <v>0</v>
      </c>
      <c r="AT126" s="487">
        <v>0</v>
      </c>
      <c r="AU126" s="493">
        <v>0</v>
      </c>
      <c r="AV126" s="488" t="str">
        <f t="shared" si="30"/>
        <v/>
      </c>
      <c r="AW126" s="487" t="str">
        <f t="shared" si="30"/>
        <v/>
      </c>
      <c r="AX126" s="487" t="str">
        <f t="shared" si="30"/>
        <v>tbd</v>
      </c>
      <c r="AY126" s="487" t="str">
        <f t="shared" si="30"/>
        <v/>
      </c>
      <c r="AZ126" s="487" t="str">
        <f t="shared" si="30"/>
        <v/>
      </c>
      <c r="BA126" s="487" t="str">
        <f t="shared" si="30"/>
        <v/>
      </c>
      <c r="BB126" s="487" t="str">
        <f t="shared" si="30"/>
        <v>tbd</v>
      </c>
      <c r="BC126" s="487" t="str">
        <f t="shared" si="30"/>
        <v/>
      </c>
      <c r="BD126" s="487" t="str">
        <f t="shared" si="30"/>
        <v>tbd</v>
      </c>
      <c r="BE126" s="487" t="str">
        <f t="shared" si="30"/>
        <v>tbd</v>
      </c>
      <c r="BF126" s="487" t="str">
        <f t="shared" si="30"/>
        <v/>
      </c>
      <c r="BG126" s="487" t="str">
        <f t="shared" si="30"/>
        <v/>
      </c>
      <c r="BH126" s="487" t="str">
        <f t="shared" si="30"/>
        <v/>
      </c>
      <c r="BI126" s="487" t="str">
        <f t="shared" si="30"/>
        <v/>
      </c>
      <c r="BJ126" s="487" t="str">
        <f t="shared" si="30"/>
        <v/>
      </c>
      <c r="BK126" s="489" t="str">
        <f t="shared" si="30"/>
        <v/>
      </c>
      <c r="BL126" s="495" t="str">
        <f t="shared" si="31"/>
        <v/>
      </c>
      <c r="BM126" s="487" t="str">
        <f t="shared" si="31"/>
        <v/>
      </c>
      <c r="BN126" s="487" t="str">
        <f t="shared" si="31"/>
        <v>not req'ed</v>
      </c>
      <c r="BO126" s="487" t="str">
        <f t="shared" si="31"/>
        <v/>
      </c>
      <c r="BP126" s="487" t="str">
        <f t="shared" si="31"/>
        <v/>
      </c>
      <c r="BQ126" s="487" t="str">
        <f t="shared" si="31"/>
        <v/>
      </c>
      <c r="BR126" s="487" t="str">
        <f t="shared" si="31"/>
        <v>not req'ed</v>
      </c>
      <c r="BS126" s="487" t="str">
        <f t="shared" si="31"/>
        <v/>
      </c>
      <c r="BT126" s="487" t="str">
        <f t="shared" si="31"/>
        <v>not req'ed</v>
      </c>
      <c r="BU126" s="487" t="str">
        <f t="shared" si="31"/>
        <v>not req'ed</v>
      </c>
      <c r="BV126" s="487" t="str">
        <f t="shared" si="31"/>
        <v/>
      </c>
      <c r="BW126" s="487" t="str">
        <f t="shared" si="31"/>
        <v/>
      </c>
      <c r="BX126" s="487" t="str">
        <f t="shared" si="31"/>
        <v/>
      </c>
      <c r="BY126" s="487" t="str">
        <f t="shared" si="31"/>
        <v/>
      </c>
      <c r="BZ126" s="487" t="str">
        <f t="shared" si="31"/>
        <v/>
      </c>
      <c r="CA126" s="489" t="str">
        <f t="shared" si="31"/>
        <v/>
      </c>
    </row>
    <row r="127" spans="1:79" s="121" customFormat="1" ht="19.899999999999999" customHeight="1" x14ac:dyDescent="0.25">
      <c r="A127" s="9" t="s">
        <v>1717</v>
      </c>
      <c r="B127" s="7" t="s">
        <v>1718</v>
      </c>
      <c r="C127" s="2" t="s">
        <v>1719</v>
      </c>
      <c r="D127" s="5" t="s">
        <v>1537</v>
      </c>
      <c r="E127" s="4">
        <v>200</v>
      </c>
      <c r="F127" s="873">
        <v>1</v>
      </c>
      <c r="G127" s="862"/>
      <c r="H127" s="5"/>
      <c r="I127" s="16"/>
      <c r="J127" s="47" t="s">
        <v>86</v>
      </c>
      <c r="K127" s="48"/>
      <c r="L127" s="48"/>
      <c r="M127" s="49"/>
      <c r="N127" s="47" t="s">
        <v>86</v>
      </c>
      <c r="O127" s="48"/>
      <c r="P127" s="48"/>
      <c r="Q127" s="48"/>
      <c r="R127" s="48"/>
      <c r="S127" s="48"/>
      <c r="T127" s="65"/>
      <c r="U127" s="49"/>
      <c r="V127" s="58" t="s">
        <v>86</v>
      </c>
      <c r="W127" s="82" t="s">
        <v>86</v>
      </c>
      <c r="X127" s="56"/>
      <c r="Y127" s="69"/>
      <c r="Z127" s="69"/>
      <c r="AA127" s="68"/>
      <c r="AB127" s="57"/>
      <c r="AC127" s="58" t="s">
        <v>1376</v>
      </c>
      <c r="AD127" s="56"/>
      <c r="AE127" s="65"/>
      <c r="AF127" s="488">
        <v>0</v>
      </c>
      <c r="AG127" s="487">
        <v>0</v>
      </c>
      <c r="AH127" s="487">
        <v>-1</v>
      </c>
      <c r="AI127" s="487">
        <v>0</v>
      </c>
      <c r="AJ127" s="487">
        <v>0</v>
      </c>
      <c r="AK127" s="487">
        <v>0</v>
      </c>
      <c r="AL127" s="487">
        <v>-1</v>
      </c>
      <c r="AM127" s="487">
        <v>-1</v>
      </c>
      <c r="AN127" s="487">
        <v>0</v>
      </c>
      <c r="AO127" s="487">
        <v>-1</v>
      </c>
      <c r="AP127" s="487">
        <v>-1</v>
      </c>
      <c r="AQ127" s="487">
        <v>0</v>
      </c>
      <c r="AR127" s="487">
        <v>0</v>
      </c>
      <c r="AS127" s="487">
        <v>0</v>
      </c>
      <c r="AT127" s="487">
        <v>0</v>
      </c>
      <c r="AU127" s="493">
        <v>0</v>
      </c>
      <c r="AV127" s="488" t="str">
        <f t="shared" si="30"/>
        <v/>
      </c>
      <c r="AW127" s="487" t="str">
        <f t="shared" si="30"/>
        <v/>
      </c>
      <c r="AX127" s="487" t="str">
        <f t="shared" si="30"/>
        <v>tbd</v>
      </c>
      <c r="AY127" s="487" t="str">
        <f t="shared" si="30"/>
        <v/>
      </c>
      <c r="AZ127" s="487" t="str">
        <f t="shared" si="30"/>
        <v/>
      </c>
      <c r="BA127" s="487" t="str">
        <f t="shared" si="30"/>
        <v/>
      </c>
      <c r="BB127" s="487" t="str">
        <f t="shared" si="30"/>
        <v>tbd</v>
      </c>
      <c r="BC127" s="487" t="str">
        <f t="shared" si="30"/>
        <v>tbd</v>
      </c>
      <c r="BD127" s="487" t="str">
        <f t="shared" si="30"/>
        <v/>
      </c>
      <c r="BE127" s="487" t="str">
        <f t="shared" si="30"/>
        <v>tbd</v>
      </c>
      <c r="BF127" s="487" t="str">
        <f t="shared" si="30"/>
        <v>tbd</v>
      </c>
      <c r="BG127" s="487" t="str">
        <f t="shared" si="30"/>
        <v/>
      </c>
      <c r="BH127" s="487" t="str">
        <f t="shared" si="30"/>
        <v/>
      </c>
      <c r="BI127" s="487" t="str">
        <f t="shared" si="30"/>
        <v/>
      </c>
      <c r="BJ127" s="487" t="str">
        <f t="shared" si="30"/>
        <v/>
      </c>
      <c r="BK127" s="489" t="str">
        <f t="shared" si="30"/>
        <v/>
      </c>
      <c r="BL127" s="495" t="str">
        <f t="shared" si="31"/>
        <v/>
      </c>
      <c r="BM127" s="487" t="str">
        <f t="shared" si="31"/>
        <v/>
      </c>
      <c r="BN127" s="487" t="str">
        <f t="shared" si="31"/>
        <v>tbd</v>
      </c>
      <c r="BO127" s="487" t="str">
        <f t="shared" si="31"/>
        <v/>
      </c>
      <c r="BP127" s="487" t="str">
        <f t="shared" si="31"/>
        <v/>
      </c>
      <c r="BQ127" s="487" t="str">
        <f t="shared" si="31"/>
        <v/>
      </c>
      <c r="BR127" s="487" t="str">
        <f t="shared" si="31"/>
        <v>tbd</v>
      </c>
      <c r="BS127" s="487" t="str">
        <f t="shared" si="31"/>
        <v>tbd</v>
      </c>
      <c r="BT127" s="487" t="str">
        <f t="shared" si="31"/>
        <v/>
      </c>
      <c r="BU127" s="487" t="str">
        <f t="shared" si="31"/>
        <v>tbd</v>
      </c>
      <c r="BV127" s="487" t="str">
        <f t="shared" si="31"/>
        <v>tbd</v>
      </c>
      <c r="BW127" s="487" t="str">
        <f t="shared" si="31"/>
        <v/>
      </c>
      <c r="BX127" s="487" t="str">
        <f t="shared" si="31"/>
        <v/>
      </c>
      <c r="BY127" s="487" t="str">
        <f t="shared" si="31"/>
        <v/>
      </c>
      <c r="BZ127" s="487" t="str">
        <f t="shared" si="31"/>
        <v/>
      </c>
      <c r="CA127" s="489" t="str">
        <f t="shared" si="31"/>
        <v/>
      </c>
    </row>
    <row r="128" spans="1:79" s="121" customFormat="1" ht="19.899999999999999" customHeight="1" x14ac:dyDescent="0.25">
      <c r="A128" s="1381" t="s">
        <v>1796</v>
      </c>
      <c r="B128" s="1382"/>
      <c r="C128" s="1382"/>
      <c r="D128" s="1382"/>
      <c r="E128" s="1382"/>
      <c r="F128" s="1382"/>
      <c r="G128" s="1382"/>
      <c r="H128" s="1382"/>
      <c r="I128" s="1383"/>
      <c r="J128" s="867"/>
      <c r="K128" s="868"/>
      <c r="L128" s="868"/>
      <c r="M128" s="869"/>
      <c r="N128" s="867"/>
      <c r="O128" s="868"/>
      <c r="P128" s="868"/>
      <c r="Q128" s="868"/>
      <c r="R128" s="868"/>
      <c r="S128" s="868"/>
      <c r="T128" s="870"/>
      <c r="U128" s="869"/>
      <c r="V128" s="867"/>
      <c r="W128" s="871"/>
      <c r="X128" s="868"/>
      <c r="Y128" s="870"/>
      <c r="Z128" s="870"/>
      <c r="AA128" s="872"/>
      <c r="AB128" s="869"/>
      <c r="AC128" s="867"/>
      <c r="AD128" s="868"/>
      <c r="AE128" s="870"/>
      <c r="AF128" s="488">
        <f t="shared" ref="AF128:AP140" si="33">AF127</f>
        <v>0</v>
      </c>
      <c r="AG128" s="487">
        <f t="shared" si="33"/>
        <v>0</v>
      </c>
      <c r="AH128" s="487">
        <f t="shared" si="33"/>
        <v>-1</v>
      </c>
      <c r="AI128" s="487">
        <f t="shared" si="33"/>
        <v>0</v>
      </c>
      <c r="AJ128" s="487">
        <f t="shared" si="33"/>
        <v>0</v>
      </c>
      <c r="AK128" s="487">
        <f t="shared" si="33"/>
        <v>0</v>
      </c>
      <c r="AL128" s="487">
        <f t="shared" si="33"/>
        <v>-1</v>
      </c>
      <c r="AM128" s="487">
        <f t="shared" si="33"/>
        <v>-1</v>
      </c>
      <c r="AN128" s="487">
        <f t="shared" si="33"/>
        <v>0</v>
      </c>
      <c r="AO128" s="487">
        <f t="shared" si="33"/>
        <v>-1</v>
      </c>
      <c r="AP128" s="487">
        <f t="shared" si="33"/>
        <v>-1</v>
      </c>
      <c r="AQ128" s="487">
        <v>0</v>
      </c>
      <c r="AR128" s="487">
        <v>0</v>
      </c>
      <c r="AS128" s="487">
        <v>0</v>
      </c>
      <c r="AT128" s="487">
        <v>0</v>
      </c>
      <c r="AU128" s="493">
        <v>0</v>
      </c>
      <c r="AV128" s="488" t="str">
        <f t="shared" si="30"/>
        <v/>
      </c>
      <c r="AW128" s="487" t="str">
        <f t="shared" si="30"/>
        <v/>
      </c>
      <c r="AX128" s="487">
        <f t="shared" si="30"/>
        <v>0</v>
      </c>
      <c r="AY128" s="487" t="str">
        <f t="shared" si="30"/>
        <v/>
      </c>
      <c r="AZ128" s="487" t="str">
        <f t="shared" si="30"/>
        <v/>
      </c>
      <c r="BA128" s="487" t="str">
        <f t="shared" si="30"/>
        <v/>
      </c>
      <c r="BB128" s="487">
        <f t="shared" si="30"/>
        <v>0</v>
      </c>
      <c r="BC128" s="487">
        <f t="shared" si="30"/>
        <v>0</v>
      </c>
      <c r="BD128" s="487" t="str">
        <f t="shared" si="30"/>
        <v/>
      </c>
      <c r="BE128" s="487">
        <f t="shared" si="30"/>
        <v>0</v>
      </c>
      <c r="BF128" s="487">
        <f t="shared" si="30"/>
        <v>0</v>
      </c>
      <c r="BG128" s="487" t="str">
        <f t="shared" si="30"/>
        <v/>
      </c>
      <c r="BH128" s="487" t="str">
        <f t="shared" si="30"/>
        <v/>
      </c>
      <c r="BI128" s="487" t="str">
        <f t="shared" si="30"/>
        <v/>
      </c>
      <c r="BJ128" s="487" t="str">
        <f t="shared" si="30"/>
        <v/>
      </c>
      <c r="BK128" s="489" t="str">
        <f t="shared" si="30"/>
        <v/>
      </c>
      <c r="BL128" s="495" t="str">
        <f t="shared" si="31"/>
        <v/>
      </c>
      <c r="BM128" s="487" t="str">
        <f t="shared" si="31"/>
        <v/>
      </c>
      <c r="BN128" s="487">
        <f t="shared" si="31"/>
        <v>0</v>
      </c>
      <c r="BO128" s="487" t="str">
        <f t="shared" si="31"/>
        <v/>
      </c>
      <c r="BP128" s="487" t="str">
        <f t="shared" si="31"/>
        <v/>
      </c>
      <c r="BQ128" s="487" t="str">
        <f t="shared" si="31"/>
        <v/>
      </c>
      <c r="BR128" s="487">
        <f t="shared" si="31"/>
        <v>0</v>
      </c>
      <c r="BS128" s="487">
        <f t="shared" si="31"/>
        <v>0</v>
      </c>
      <c r="BT128" s="487" t="str">
        <f t="shared" si="31"/>
        <v/>
      </c>
      <c r="BU128" s="487">
        <f t="shared" si="31"/>
        <v>0</v>
      </c>
      <c r="BV128" s="487">
        <f t="shared" si="31"/>
        <v>0</v>
      </c>
      <c r="BW128" s="487" t="str">
        <f t="shared" si="31"/>
        <v/>
      </c>
      <c r="BX128" s="487" t="str">
        <f t="shared" si="31"/>
        <v/>
      </c>
      <c r="BY128" s="487" t="str">
        <f t="shared" si="31"/>
        <v/>
      </c>
      <c r="BZ128" s="487" t="str">
        <f t="shared" si="31"/>
        <v/>
      </c>
      <c r="CA128" s="489" t="str">
        <f t="shared" si="31"/>
        <v/>
      </c>
    </row>
    <row r="129" spans="1:79" s="121" customFormat="1" ht="19.899999999999999" customHeight="1" x14ac:dyDescent="0.25">
      <c r="A129" s="9" t="s">
        <v>1797</v>
      </c>
      <c r="B129" s="7" t="s">
        <v>1798</v>
      </c>
      <c r="C129" s="2" t="s">
        <v>1799</v>
      </c>
      <c r="D129" s="5" t="s">
        <v>1537</v>
      </c>
      <c r="E129" s="7">
        <v>70</v>
      </c>
      <c r="F129" s="873">
        <v>1</v>
      </c>
      <c r="G129" s="862"/>
      <c r="H129" s="5"/>
      <c r="I129" s="16"/>
      <c r="J129" s="47" t="s">
        <v>86</v>
      </c>
      <c r="K129" s="48"/>
      <c r="L129" s="48"/>
      <c r="M129" s="49"/>
      <c r="N129" s="47" t="s">
        <v>86</v>
      </c>
      <c r="O129" s="48"/>
      <c r="P129" s="48"/>
      <c r="Q129" s="48"/>
      <c r="R129" s="48"/>
      <c r="S129" s="48"/>
      <c r="T129" s="65"/>
      <c r="U129" s="49"/>
      <c r="V129" s="58" t="s">
        <v>86</v>
      </c>
      <c r="W129" s="82" t="s">
        <v>86</v>
      </c>
      <c r="X129" s="56"/>
      <c r="Y129" s="69"/>
      <c r="Z129" s="69"/>
      <c r="AA129" s="68"/>
      <c r="AB129" s="57"/>
      <c r="AC129" s="58" t="s">
        <v>1376</v>
      </c>
      <c r="AD129" s="56"/>
      <c r="AE129" s="65"/>
      <c r="AF129" s="488">
        <v>0</v>
      </c>
      <c r="AG129" s="487">
        <v>0</v>
      </c>
      <c r="AH129" s="487">
        <v>0</v>
      </c>
      <c r="AI129" s="487">
        <v>-1</v>
      </c>
      <c r="AJ129" s="487">
        <v>0</v>
      </c>
      <c r="AK129" s="487">
        <v>0</v>
      </c>
      <c r="AL129" s="487">
        <v>-1</v>
      </c>
      <c r="AM129" s="487">
        <v>-1</v>
      </c>
      <c r="AN129" s="487">
        <v>0</v>
      </c>
      <c r="AO129" s="487">
        <v>-1</v>
      </c>
      <c r="AP129" s="487">
        <v>-1</v>
      </c>
      <c r="AQ129" s="487">
        <v>0</v>
      </c>
      <c r="AR129" s="487">
        <v>0</v>
      </c>
      <c r="AS129" s="487">
        <v>0</v>
      </c>
      <c r="AT129" s="487">
        <v>0</v>
      </c>
      <c r="AU129" s="493">
        <v>0</v>
      </c>
      <c r="AV129" s="488" t="str">
        <f t="shared" si="30"/>
        <v/>
      </c>
      <c r="AW129" s="487" t="str">
        <f t="shared" si="30"/>
        <v/>
      </c>
      <c r="AX129" s="487" t="str">
        <f t="shared" si="30"/>
        <v/>
      </c>
      <c r="AY129" s="487" t="str">
        <f t="shared" si="30"/>
        <v>tbd</v>
      </c>
      <c r="AZ129" s="487" t="str">
        <f t="shared" si="30"/>
        <v/>
      </c>
      <c r="BA129" s="487" t="str">
        <f t="shared" si="30"/>
        <v/>
      </c>
      <c r="BB129" s="487" t="str">
        <f t="shared" si="30"/>
        <v>tbd</v>
      </c>
      <c r="BC129" s="487" t="str">
        <f t="shared" si="30"/>
        <v>tbd</v>
      </c>
      <c r="BD129" s="487" t="str">
        <f t="shared" si="30"/>
        <v/>
      </c>
      <c r="BE129" s="487" t="str">
        <f t="shared" si="30"/>
        <v>tbd</v>
      </c>
      <c r="BF129" s="487" t="str">
        <f t="shared" si="30"/>
        <v>tbd</v>
      </c>
      <c r="BG129" s="487" t="str">
        <f t="shared" si="30"/>
        <v/>
      </c>
      <c r="BH129" s="487" t="str">
        <f t="shared" si="30"/>
        <v/>
      </c>
      <c r="BI129" s="487" t="str">
        <f t="shared" si="30"/>
        <v/>
      </c>
      <c r="BJ129" s="487" t="str">
        <f t="shared" si="30"/>
        <v/>
      </c>
      <c r="BK129" s="489" t="str">
        <f t="shared" si="30"/>
        <v/>
      </c>
      <c r="BL129" s="495" t="str">
        <f t="shared" si="31"/>
        <v/>
      </c>
      <c r="BM129" s="487" t="str">
        <f t="shared" si="31"/>
        <v/>
      </c>
      <c r="BN129" s="487" t="str">
        <f t="shared" si="31"/>
        <v/>
      </c>
      <c r="BO129" s="487" t="str">
        <f t="shared" si="31"/>
        <v>tbd</v>
      </c>
      <c r="BP129" s="487" t="str">
        <f t="shared" si="31"/>
        <v/>
      </c>
      <c r="BQ129" s="487" t="str">
        <f t="shared" si="31"/>
        <v/>
      </c>
      <c r="BR129" s="487" t="str">
        <f t="shared" si="31"/>
        <v>tbd</v>
      </c>
      <c r="BS129" s="487" t="str">
        <f t="shared" si="31"/>
        <v>tbd</v>
      </c>
      <c r="BT129" s="487" t="str">
        <f t="shared" si="31"/>
        <v/>
      </c>
      <c r="BU129" s="487" t="str">
        <f t="shared" si="31"/>
        <v>tbd</v>
      </c>
      <c r="BV129" s="487" t="str">
        <f t="shared" si="31"/>
        <v>tbd</v>
      </c>
      <c r="BW129" s="487" t="str">
        <f t="shared" si="31"/>
        <v/>
      </c>
      <c r="BX129" s="487" t="str">
        <f t="shared" si="31"/>
        <v/>
      </c>
      <c r="BY129" s="487" t="str">
        <f t="shared" si="31"/>
        <v/>
      </c>
      <c r="BZ129" s="487" t="str">
        <f t="shared" si="31"/>
        <v/>
      </c>
      <c r="CA129" s="489" t="str">
        <f t="shared" si="31"/>
        <v/>
      </c>
    </row>
    <row r="130" spans="1:79" s="121" customFormat="1" ht="19.899999999999999" customHeight="1" x14ac:dyDescent="0.25">
      <c r="A130" s="9" t="s">
        <v>1800</v>
      </c>
      <c r="B130" s="7" t="s">
        <v>1801</v>
      </c>
      <c r="C130" s="2" t="s">
        <v>1802</v>
      </c>
      <c r="D130" s="5" t="s">
        <v>1803</v>
      </c>
      <c r="E130" s="4">
        <v>70</v>
      </c>
      <c r="F130" s="4" t="s">
        <v>1804</v>
      </c>
      <c r="G130" s="862" t="s">
        <v>1516</v>
      </c>
      <c r="H130" s="5"/>
      <c r="I130" s="16"/>
      <c r="J130" s="47" t="s">
        <v>86</v>
      </c>
      <c r="K130" s="48"/>
      <c r="L130" s="48"/>
      <c r="M130" s="49"/>
      <c r="N130" s="47" t="s">
        <v>86</v>
      </c>
      <c r="O130" s="48"/>
      <c r="P130" s="48"/>
      <c r="Q130" s="48"/>
      <c r="R130" s="48"/>
      <c r="S130" s="48"/>
      <c r="T130" s="65"/>
      <c r="U130" s="49"/>
      <c r="V130" s="58" t="s">
        <v>86</v>
      </c>
      <c r="W130" s="82" t="s">
        <v>86</v>
      </c>
      <c r="X130" s="56"/>
      <c r="Y130" s="69"/>
      <c r="Z130" s="69"/>
      <c r="AA130" s="68"/>
      <c r="AB130" s="57"/>
      <c r="AC130" s="58" t="s">
        <v>1376</v>
      </c>
      <c r="AD130" s="56"/>
      <c r="AE130" s="65"/>
      <c r="AF130" s="488">
        <v>0</v>
      </c>
      <c r="AG130" s="487">
        <v>0</v>
      </c>
      <c r="AH130" s="487">
        <v>0</v>
      </c>
      <c r="AI130" s="487">
        <v>-1</v>
      </c>
      <c r="AJ130" s="487">
        <v>0</v>
      </c>
      <c r="AK130" s="487">
        <v>0</v>
      </c>
      <c r="AL130" s="487">
        <v>-1</v>
      </c>
      <c r="AM130" s="487">
        <v>-1</v>
      </c>
      <c r="AN130" s="487">
        <v>-1</v>
      </c>
      <c r="AO130" s="487">
        <v>-1</v>
      </c>
      <c r="AP130" s="487">
        <v>-1</v>
      </c>
      <c r="AQ130" s="487">
        <v>0</v>
      </c>
      <c r="AR130" s="487">
        <v>0</v>
      </c>
      <c r="AS130" s="487">
        <v>0</v>
      </c>
      <c r="AT130" s="487">
        <v>0</v>
      </c>
      <c r="AU130" s="493">
        <v>0</v>
      </c>
      <c r="AV130" s="488" t="str">
        <f t="shared" si="30"/>
        <v/>
      </c>
      <c r="AW130" s="487" t="str">
        <f t="shared" si="30"/>
        <v/>
      </c>
      <c r="AX130" s="487" t="str">
        <f t="shared" si="30"/>
        <v/>
      </c>
      <c r="AY130" s="487" t="str">
        <f t="shared" si="30"/>
        <v>tbd</v>
      </c>
      <c r="AZ130" s="487" t="str">
        <f t="shared" si="30"/>
        <v/>
      </c>
      <c r="BA130" s="487" t="str">
        <f t="shared" si="30"/>
        <v/>
      </c>
      <c r="BB130" s="487" t="str">
        <f t="shared" si="30"/>
        <v>tbd</v>
      </c>
      <c r="BC130" s="487" t="str">
        <f t="shared" si="30"/>
        <v>tbd</v>
      </c>
      <c r="BD130" s="487" t="str">
        <f t="shared" si="30"/>
        <v>tbd</v>
      </c>
      <c r="BE130" s="487" t="str">
        <f t="shared" si="30"/>
        <v>tbd</v>
      </c>
      <c r="BF130" s="487" t="str">
        <f t="shared" si="30"/>
        <v>tbd</v>
      </c>
      <c r="BG130" s="487" t="str">
        <f t="shared" si="30"/>
        <v/>
      </c>
      <c r="BH130" s="487" t="str">
        <f t="shared" si="30"/>
        <v/>
      </c>
      <c r="BI130" s="487" t="str">
        <f t="shared" si="30"/>
        <v/>
      </c>
      <c r="BJ130" s="487" t="str">
        <f t="shared" si="30"/>
        <v/>
      </c>
      <c r="BK130" s="489" t="str">
        <f t="shared" si="30"/>
        <v/>
      </c>
      <c r="BL130" s="495" t="str">
        <f t="shared" si="31"/>
        <v/>
      </c>
      <c r="BM130" s="487" t="str">
        <f t="shared" si="31"/>
        <v/>
      </c>
      <c r="BN130" s="487" t="str">
        <f t="shared" si="31"/>
        <v/>
      </c>
      <c r="BO130" s="487" t="str">
        <f t="shared" si="31"/>
        <v>tbd</v>
      </c>
      <c r="BP130" s="487" t="str">
        <f t="shared" si="31"/>
        <v/>
      </c>
      <c r="BQ130" s="487" t="str">
        <f t="shared" si="31"/>
        <v/>
      </c>
      <c r="BR130" s="487" t="str">
        <f t="shared" si="31"/>
        <v>tbd</v>
      </c>
      <c r="BS130" s="487" t="str">
        <f t="shared" si="31"/>
        <v>tbd</v>
      </c>
      <c r="BT130" s="487" t="str">
        <f t="shared" si="31"/>
        <v>tbd</v>
      </c>
      <c r="BU130" s="487" t="str">
        <f t="shared" si="31"/>
        <v>tbd</v>
      </c>
      <c r="BV130" s="487" t="str">
        <f t="shared" si="31"/>
        <v>tbd</v>
      </c>
      <c r="BW130" s="487" t="str">
        <f t="shared" si="31"/>
        <v/>
      </c>
      <c r="BX130" s="487" t="str">
        <f t="shared" si="31"/>
        <v/>
      </c>
      <c r="BY130" s="487" t="str">
        <f t="shared" si="31"/>
        <v/>
      </c>
      <c r="BZ130" s="487" t="str">
        <f t="shared" si="31"/>
        <v/>
      </c>
      <c r="CA130" s="489" t="str">
        <f t="shared" si="31"/>
        <v/>
      </c>
    </row>
    <row r="131" spans="1:79" s="121" customFormat="1" ht="19.899999999999999" customHeight="1" x14ac:dyDescent="0.25">
      <c r="A131" s="9" t="s">
        <v>1805</v>
      </c>
      <c r="B131" s="7" t="s">
        <v>1806</v>
      </c>
      <c r="C131" s="2" t="s">
        <v>1807</v>
      </c>
      <c r="D131" s="5" t="s">
        <v>1537</v>
      </c>
      <c r="E131" s="7">
        <v>70</v>
      </c>
      <c r="F131" s="4" t="s">
        <v>1804</v>
      </c>
      <c r="G131" s="862" t="s">
        <v>1516</v>
      </c>
      <c r="H131" s="5"/>
      <c r="I131" s="16"/>
      <c r="J131" s="47" t="s">
        <v>86</v>
      </c>
      <c r="K131" s="48"/>
      <c r="L131" s="48"/>
      <c r="M131" s="49"/>
      <c r="N131" s="47" t="s">
        <v>86</v>
      </c>
      <c r="O131" s="48"/>
      <c r="P131" s="48"/>
      <c r="Q131" s="48"/>
      <c r="R131" s="48"/>
      <c r="S131" s="48"/>
      <c r="T131" s="65"/>
      <c r="U131" s="49"/>
      <c r="V131" s="58" t="s">
        <v>86</v>
      </c>
      <c r="W131" s="82" t="s">
        <v>86</v>
      </c>
      <c r="X131" s="56"/>
      <c r="Y131" s="69"/>
      <c r="Z131" s="69"/>
      <c r="AA131" s="68"/>
      <c r="AB131" s="57"/>
      <c r="AC131" s="58" t="s">
        <v>1376</v>
      </c>
      <c r="AD131" s="56"/>
      <c r="AE131" s="65"/>
      <c r="AF131" s="488">
        <v>0</v>
      </c>
      <c r="AG131" s="487">
        <v>0</v>
      </c>
      <c r="AH131" s="487">
        <v>0</v>
      </c>
      <c r="AI131" s="487">
        <v>-1</v>
      </c>
      <c r="AJ131" s="487">
        <v>0</v>
      </c>
      <c r="AK131" s="487">
        <v>0</v>
      </c>
      <c r="AL131" s="487">
        <v>-1</v>
      </c>
      <c r="AM131" s="487">
        <v>-1</v>
      </c>
      <c r="AN131" s="487">
        <v>-1</v>
      </c>
      <c r="AO131" s="487">
        <v>-1</v>
      </c>
      <c r="AP131" s="487">
        <v>-1</v>
      </c>
      <c r="AQ131" s="487">
        <v>0</v>
      </c>
      <c r="AR131" s="487">
        <v>0</v>
      </c>
      <c r="AS131" s="487">
        <v>0</v>
      </c>
      <c r="AT131" s="487">
        <v>0</v>
      </c>
      <c r="AU131" s="493">
        <v>0</v>
      </c>
      <c r="AV131" s="488" t="str">
        <f t="shared" si="30"/>
        <v/>
      </c>
      <c r="AW131" s="487" t="str">
        <f t="shared" si="30"/>
        <v/>
      </c>
      <c r="AX131" s="487" t="str">
        <f t="shared" si="30"/>
        <v/>
      </c>
      <c r="AY131" s="487" t="str">
        <f t="shared" si="30"/>
        <v>tbd</v>
      </c>
      <c r="AZ131" s="487" t="str">
        <f t="shared" si="30"/>
        <v/>
      </c>
      <c r="BA131" s="487" t="str">
        <f t="shared" si="30"/>
        <v/>
      </c>
      <c r="BB131" s="487" t="str">
        <f t="shared" si="30"/>
        <v>tbd</v>
      </c>
      <c r="BC131" s="487" t="str">
        <f t="shared" si="30"/>
        <v>tbd</v>
      </c>
      <c r="BD131" s="487" t="str">
        <f t="shared" si="30"/>
        <v>tbd</v>
      </c>
      <c r="BE131" s="487" t="str">
        <f t="shared" si="30"/>
        <v>tbd</v>
      </c>
      <c r="BF131" s="487" t="str">
        <f t="shared" si="30"/>
        <v>tbd</v>
      </c>
      <c r="BG131" s="487" t="str">
        <f t="shared" si="30"/>
        <v/>
      </c>
      <c r="BH131" s="487" t="str">
        <f t="shared" si="30"/>
        <v/>
      </c>
      <c r="BI131" s="487" t="str">
        <f t="shared" si="30"/>
        <v/>
      </c>
      <c r="BJ131" s="487" t="str">
        <f t="shared" si="30"/>
        <v/>
      </c>
      <c r="BK131" s="489" t="str">
        <f t="shared" si="30"/>
        <v/>
      </c>
      <c r="BL131" s="495" t="str">
        <f t="shared" si="31"/>
        <v/>
      </c>
      <c r="BM131" s="487" t="str">
        <f t="shared" si="31"/>
        <v/>
      </c>
      <c r="BN131" s="487" t="str">
        <f t="shared" si="31"/>
        <v/>
      </c>
      <c r="BO131" s="487" t="str">
        <f t="shared" si="31"/>
        <v>tbd</v>
      </c>
      <c r="BP131" s="487" t="str">
        <f t="shared" si="31"/>
        <v/>
      </c>
      <c r="BQ131" s="487" t="str">
        <f t="shared" si="31"/>
        <v/>
      </c>
      <c r="BR131" s="487" t="str">
        <f t="shared" si="31"/>
        <v>tbd</v>
      </c>
      <c r="BS131" s="487" t="str">
        <f t="shared" si="31"/>
        <v>tbd</v>
      </c>
      <c r="BT131" s="487" t="str">
        <f t="shared" si="31"/>
        <v>tbd</v>
      </c>
      <c r="BU131" s="487" t="str">
        <f t="shared" si="31"/>
        <v>tbd</v>
      </c>
      <c r="BV131" s="487" t="str">
        <f t="shared" si="31"/>
        <v>tbd</v>
      </c>
      <c r="BW131" s="487" t="str">
        <f t="shared" si="31"/>
        <v/>
      </c>
      <c r="BX131" s="487" t="str">
        <f t="shared" si="31"/>
        <v/>
      </c>
      <c r="BY131" s="487" t="str">
        <f t="shared" si="31"/>
        <v/>
      </c>
      <c r="BZ131" s="487" t="str">
        <f t="shared" si="31"/>
        <v/>
      </c>
      <c r="CA131" s="489" t="str">
        <f t="shared" si="31"/>
        <v/>
      </c>
    </row>
    <row r="132" spans="1:79" s="121" customFormat="1" ht="19.899999999999999" customHeight="1" x14ac:dyDescent="0.25">
      <c r="A132" s="9" t="s">
        <v>1808</v>
      </c>
      <c r="B132" s="7" t="s">
        <v>1809</v>
      </c>
      <c r="C132" s="2" t="s">
        <v>1810</v>
      </c>
      <c r="D132" s="5" t="s">
        <v>1537</v>
      </c>
      <c r="E132" s="7">
        <v>70</v>
      </c>
      <c r="F132" s="4" t="s">
        <v>1811</v>
      </c>
      <c r="G132" s="862" t="s">
        <v>1516</v>
      </c>
      <c r="H132" s="5"/>
      <c r="I132" s="16"/>
      <c r="J132" s="47" t="s">
        <v>86</v>
      </c>
      <c r="K132" s="48"/>
      <c r="L132" s="48"/>
      <c r="M132" s="49"/>
      <c r="N132" s="47" t="s">
        <v>86</v>
      </c>
      <c r="O132" s="48"/>
      <c r="P132" s="48"/>
      <c r="Q132" s="48"/>
      <c r="R132" s="48"/>
      <c r="S132" s="48"/>
      <c r="T132" s="65"/>
      <c r="U132" s="49"/>
      <c r="V132" s="58" t="s">
        <v>86</v>
      </c>
      <c r="W132" s="82" t="s">
        <v>86</v>
      </c>
      <c r="X132" s="56"/>
      <c r="Y132" s="69"/>
      <c r="Z132" s="69"/>
      <c r="AA132" s="68"/>
      <c r="AB132" s="57"/>
      <c r="AC132" s="58" t="s">
        <v>1376</v>
      </c>
      <c r="AD132" s="56"/>
      <c r="AE132" s="65"/>
      <c r="AF132" s="488">
        <v>0</v>
      </c>
      <c r="AG132" s="487">
        <v>0</v>
      </c>
      <c r="AH132" s="487">
        <v>0</v>
      </c>
      <c r="AI132" s="487">
        <v>-1</v>
      </c>
      <c r="AJ132" s="487">
        <v>0</v>
      </c>
      <c r="AK132" s="487">
        <v>0</v>
      </c>
      <c r="AL132" s="487">
        <v>-1</v>
      </c>
      <c r="AM132" s="487">
        <v>-1</v>
      </c>
      <c r="AN132" s="487">
        <v>-1</v>
      </c>
      <c r="AO132" s="487">
        <v>-1</v>
      </c>
      <c r="AP132" s="487">
        <v>-1</v>
      </c>
      <c r="AQ132" s="487">
        <v>0</v>
      </c>
      <c r="AR132" s="487">
        <v>0</v>
      </c>
      <c r="AS132" s="487">
        <v>0</v>
      </c>
      <c r="AT132" s="487">
        <v>0</v>
      </c>
      <c r="AU132" s="493">
        <v>0</v>
      </c>
      <c r="AV132" s="488" t="str">
        <f t="shared" si="30"/>
        <v/>
      </c>
      <c r="AW132" s="487" t="str">
        <f t="shared" si="30"/>
        <v/>
      </c>
      <c r="AX132" s="487" t="str">
        <f t="shared" si="30"/>
        <v/>
      </c>
      <c r="AY132" s="487" t="str">
        <f t="shared" si="30"/>
        <v>tbd</v>
      </c>
      <c r="AZ132" s="487" t="str">
        <f t="shared" si="30"/>
        <v/>
      </c>
      <c r="BA132" s="487" t="str">
        <f t="shared" si="30"/>
        <v/>
      </c>
      <c r="BB132" s="487" t="str">
        <f t="shared" si="30"/>
        <v>tbd</v>
      </c>
      <c r="BC132" s="487" t="str">
        <f t="shared" si="30"/>
        <v>tbd</v>
      </c>
      <c r="BD132" s="487" t="str">
        <f t="shared" si="30"/>
        <v>tbd</v>
      </c>
      <c r="BE132" s="487" t="str">
        <f t="shared" si="30"/>
        <v>tbd</v>
      </c>
      <c r="BF132" s="487" t="str">
        <f t="shared" si="30"/>
        <v>tbd</v>
      </c>
      <c r="BG132" s="487" t="str">
        <f t="shared" si="30"/>
        <v/>
      </c>
      <c r="BH132" s="487" t="str">
        <f t="shared" si="30"/>
        <v/>
      </c>
      <c r="BI132" s="487" t="str">
        <f t="shared" si="30"/>
        <v/>
      </c>
      <c r="BJ132" s="487" t="str">
        <f t="shared" si="30"/>
        <v/>
      </c>
      <c r="BK132" s="489" t="str">
        <f t="shared" si="30"/>
        <v/>
      </c>
      <c r="BL132" s="495" t="str">
        <f t="shared" si="31"/>
        <v/>
      </c>
      <c r="BM132" s="487" t="str">
        <f t="shared" si="31"/>
        <v/>
      </c>
      <c r="BN132" s="487" t="str">
        <f t="shared" si="31"/>
        <v/>
      </c>
      <c r="BO132" s="487" t="str">
        <f t="shared" si="31"/>
        <v>tbd</v>
      </c>
      <c r="BP132" s="487" t="str">
        <f t="shared" si="31"/>
        <v/>
      </c>
      <c r="BQ132" s="487" t="str">
        <f t="shared" si="31"/>
        <v/>
      </c>
      <c r="BR132" s="487" t="str">
        <f t="shared" si="31"/>
        <v>tbd</v>
      </c>
      <c r="BS132" s="487" t="str">
        <f t="shared" si="31"/>
        <v>tbd</v>
      </c>
      <c r="BT132" s="487" t="str">
        <f t="shared" si="31"/>
        <v>tbd</v>
      </c>
      <c r="BU132" s="487" t="str">
        <f t="shared" si="31"/>
        <v>tbd</v>
      </c>
      <c r="BV132" s="487" t="str">
        <f t="shared" si="31"/>
        <v>tbd</v>
      </c>
      <c r="BW132" s="487" t="str">
        <f t="shared" si="31"/>
        <v/>
      </c>
      <c r="BX132" s="487" t="str">
        <f t="shared" si="31"/>
        <v/>
      </c>
      <c r="BY132" s="487" t="str">
        <f t="shared" si="31"/>
        <v/>
      </c>
      <c r="BZ132" s="487" t="str">
        <f t="shared" si="31"/>
        <v/>
      </c>
      <c r="CA132" s="489" t="str">
        <f t="shared" si="31"/>
        <v/>
      </c>
    </row>
    <row r="133" spans="1:79" s="121" customFormat="1" ht="19.899999999999999" customHeight="1" x14ac:dyDescent="0.25">
      <c r="A133" s="1381" t="s">
        <v>1812</v>
      </c>
      <c r="B133" s="1382"/>
      <c r="C133" s="1382"/>
      <c r="D133" s="1382"/>
      <c r="E133" s="1382"/>
      <c r="F133" s="1382"/>
      <c r="G133" s="1382"/>
      <c r="H133" s="1382"/>
      <c r="I133" s="1383"/>
      <c r="J133" s="867"/>
      <c r="K133" s="868"/>
      <c r="L133" s="868"/>
      <c r="M133" s="869"/>
      <c r="N133" s="867"/>
      <c r="O133" s="868"/>
      <c r="P133" s="868"/>
      <c r="Q133" s="868"/>
      <c r="R133" s="868"/>
      <c r="S133" s="868"/>
      <c r="T133" s="870"/>
      <c r="U133" s="869"/>
      <c r="V133" s="867"/>
      <c r="W133" s="871"/>
      <c r="X133" s="868"/>
      <c r="Y133" s="870"/>
      <c r="Z133" s="870"/>
      <c r="AA133" s="872"/>
      <c r="AB133" s="869"/>
      <c r="AC133" s="867"/>
      <c r="AD133" s="868"/>
      <c r="AE133" s="870"/>
      <c r="AF133" s="488">
        <f t="shared" si="33"/>
        <v>0</v>
      </c>
      <c r="AG133" s="487">
        <f t="shared" si="33"/>
        <v>0</v>
      </c>
      <c r="AH133" s="487">
        <f t="shared" si="33"/>
        <v>0</v>
      </c>
      <c r="AI133" s="487">
        <f t="shared" si="33"/>
        <v>-1</v>
      </c>
      <c r="AJ133" s="487">
        <f t="shared" si="33"/>
        <v>0</v>
      </c>
      <c r="AK133" s="487">
        <f t="shared" si="33"/>
        <v>0</v>
      </c>
      <c r="AL133" s="487">
        <f t="shared" si="33"/>
        <v>-1</v>
      </c>
      <c r="AM133" s="487">
        <f t="shared" si="33"/>
        <v>-1</v>
      </c>
      <c r="AN133" s="487">
        <f t="shared" si="33"/>
        <v>-1</v>
      </c>
      <c r="AO133" s="487">
        <f t="shared" si="33"/>
        <v>-1</v>
      </c>
      <c r="AP133" s="487">
        <f t="shared" si="33"/>
        <v>-1</v>
      </c>
      <c r="AQ133" s="487">
        <v>0</v>
      </c>
      <c r="AR133" s="487">
        <v>0</v>
      </c>
      <c r="AS133" s="487">
        <v>0</v>
      </c>
      <c r="AT133" s="487">
        <v>0</v>
      </c>
      <c r="AU133" s="493">
        <v>0</v>
      </c>
      <c r="AV133" s="488" t="str">
        <f t="shared" si="30"/>
        <v/>
      </c>
      <c r="AW133" s="487" t="str">
        <f t="shared" si="30"/>
        <v/>
      </c>
      <c r="AX133" s="487" t="str">
        <f t="shared" si="30"/>
        <v/>
      </c>
      <c r="AY133" s="487">
        <f t="shared" si="30"/>
        <v>0</v>
      </c>
      <c r="AZ133" s="487" t="str">
        <f t="shared" si="30"/>
        <v/>
      </c>
      <c r="BA133" s="487" t="str">
        <f t="shared" si="30"/>
        <v/>
      </c>
      <c r="BB133" s="487">
        <f t="shared" si="30"/>
        <v>0</v>
      </c>
      <c r="BC133" s="487">
        <f t="shared" si="30"/>
        <v>0</v>
      </c>
      <c r="BD133" s="487">
        <f t="shared" si="30"/>
        <v>0</v>
      </c>
      <c r="BE133" s="487">
        <f t="shared" si="30"/>
        <v>0</v>
      </c>
      <c r="BF133" s="487">
        <f t="shared" si="30"/>
        <v>0</v>
      </c>
      <c r="BG133" s="487" t="str">
        <f t="shared" si="30"/>
        <v/>
      </c>
      <c r="BH133" s="487" t="str">
        <f t="shared" si="30"/>
        <v/>
      </c>
      <c r="BI133" s="487" t="str">
        <f t="shared" si="30"/>
        <v/>
      </c>
      <c r="BJ133" s="487" t="str">
        <f t="shared" si="30"/>
        <v/>
      </c>
      <c r="BK133" s="489" t="str">
        <f t="shared" si="30"/>
        <v/>
      </c>
      <c r="BL133" s="495" t="str">
        <f t="shared" si="31"/>
        <v/>
      </c>
      <c r="BM133" s="487" t="str">
        <f t="shared" si="31"/>
        <v/>
      </c>
      <c r="BN133" s="487" t="str">
        <f t="shared" si="31"/>
        <v/>
      </c>
      <c r="BO133" s="487">
        <f t="shared" si="31"/>
        <v>0</v>
      </c>
      <c r="BP133" s="487" t="str">
        <f t="shared" si="31"/>
        <v/>
      </c>
      <c r="BQ133" s="487" t="str">
        <f t="shared" si="31"/>
        <v/>
      </c>
      <c r="BR133" s="487">
        <f t="shared" si="31"/>
        <v>0</v>
      </c>
      <c r="BS133" s="487">
        <f t="shared" si="31"/>
        <v>0</v>
      </c>
      <c r="BT133" s="487">
        <f t="shared" si="31"/>
        <v>0</v>
      </c>
      <c r="BU133" s="487">
        <f t="shared" si="31"/>
        <v>0</v>
      </c>
      <c r="BV133" s="487">
        <f t="shared" si="31"/>
        <v>0</v>
      </c>
      <c r="BW133" s="487" t="str">
        <f t="shared" si="31"/>
        <v/>
      </c>
      <c r="BX133" s="487" t="str">
        <f t="shared" si="31"/>
        <v/>
      </c>
      <c r="BY133" s="487" t="str">
        <f t="shared" si="31"/>
        <v/>
      </c>
      <c r="BZ133" s="487" t="str">
        <f t="shared" si="31"/>
        <v/>
      </c>
      <c r="CA133" s="489" t="str">
        <f t="shared" si="31"/>
        <v/>
      </c>
    </row>
    <row r="134" spans="1:79" s="121" customFormat="1" ht="19.899999999999999" customHeight="1" x14ac:dyDescent="0.25">
      <c r="A134" s="9" t="s">
        <v>1813</v>
      </c>
      <c r="B134" s="7" t="s">
        <v>1814</v>
      </c>
      <c r="C134" s="2" t="s">
        <v>1815</v>
      </c>
      <c r="D134" s="5" t="s">
        <v>1542</v>
      </c>
      <c r="E134" s="7">
        <v>70</v>
      </c>
      <c r="F134" s="4" t="s">
        <v>1811</v>
      </c>
      <c r="G134" s="862" t="s">
        <v>1516</v>
      </c>
      <c r="H134" s="5"/>
      <c r="I134" s="16"/>
      <c r="J134" s="47" t="s">
        <v>86</v>
      </c>
      <c r="K134" s="48"/>
      <c r="L134" s="48"/>
      <c r="M134" s="49"/>
      <c r="N134" s="47" t="s">
        <v>86</v>
      </c>
      <c r="O134" s="48"/>
      <c r="P134" s="48"/>
      <c r="Q134" s="48"/>
      <c r="R134" s="48"/>
      <c r="S134" s="48"/>
      <c r="T134" s="65"/>
      <c r="U134" s="49"/>
      <c r="V134" s="58" t="s">
        <v>86</v>
      </c>
      <c r="W134" s="82" t="s">
        <v>86</v>
      </c>
      <c r="X134" s="56"/>
      <c r="Y134" s="69"/>
      <c r="Z134" s="69"/>
      <c r="AA134" s="68"/>
      <c r="AB134" s="57"/>
      <c r="AC134" s="58" t="s">
        <v>1376</v>
      </c>
      <c r="AD134" s="56"/>
      <c r="AE134" s="65"/>
      <c r="AF134" s="488">
        <v>0</v>
      </c>
      <c r="AG134" s="487">
        <v>-1</v>
      </c>
      <c r="AH134" s="487">
        <v>0</v>
      </c>
      <c r="AI134" s="487">
        <v>0</v>
      </c>
      <c r="AJ134" s="487">
        <v>0</v>
      </c>
      <c r="AK134" s="487">
        <v>0</v>
      </c>
      <c r="AL134" s="487">
        <v>-1</v>
      </c>
      <c r="AM134" s="487">
        <v>-1</v>
      </c>
      <c r="AN134" s="487">
        <v>0</v>
      </c>
      <c r="AO134" s="487">
        <v>-1</v>
      </c>
      <c r="AP134" s="487">
        <v>-1</v>
      </c>
      <c r="AQ134" s="487">
        <v>0</v>
      </c>
      <c r="AR134" s="487">
        <v>0</v>
      </c>
      <c r="AS134" s="487">
        <v>0</v>
      </c>
      <c r="AT134" s="487">
        <v>0</v>
      </c>
      <c r="AU134" s="493">
        <v>0</v>
      </c>
      <c r="AV134" s="488" t="str">
        <f t="shared" si="30"/>
        <v/>
      </c>
      <c r="AW134" s="487" t="str">
        <f t="shared" si="30"/>
        <v>tbd</v>
      </c>
      <c r="AX134" s="487" t="str">
        <f t="shared" si="30"/>
        <v/>
      </c>
      <c r="AY134" s="487" t="str">
        <f t="shared" si="30"/>
        <v/>
      </c>
      <c r="AZ134" s="487" t="str">
        <f t="shared" si="30"/>
        <v/>
      </c>
      <c r="BA134" s="487" t="str">
        <f t="shared" si="30"/>
        <v/>
      </c>
      <c r="BB134" s="487" t="str">
        <f t="shared" si="30"/>
        <v>tbd</v>
      </c>
      <c r="BC134" s="487" t="str">
        <f t="shared" si="30"/>
        <v>tbd</v>
      </c>
      <c r="BD134" s="487" t="str">
        <f t="shared" si="30"/>
        <v/>
      </c>
      <c r="BE134" s="487" t="str">
        <f t="shared" si="30"/>
        <v>tbd</v>
      </c>
      <c r="BF134" s="487" t="str">
        <f t="shared" si="30"/>
        <v>tbd</v>
      </c>
      <c r="BG134" s="487" t="str">
        <f t="shared" si="30"/>
        <v/>
      </c>
      <c r="BH134" s="487" t="str">
        <f t="shared" si="30"/>
        <v/>
      </c>
      <c r="BI134" s="487" t="str">
        <f t="shared" si="30"/>
        <v/>
      </c>
      <c r="BJ134" s="487" t="str">
        <f t="shared" si="30"/>
        <v/>
      </c>
      <c r="BK134" s="489" t="str">
        <f t="shared" si="30"/>
        <v/>
      </c>
      <c r="BL134" s="495" t="str">
        <f t="shared" si="31"/>
        <v/>
      </c>
      <c r="BM134" s="487" t="str">
        <f t="shared" si="31"/>
        <v>tbd</v>
      </c>
      <c r="BN134" s="487" t="str">
        <f t="shared" si="31"/>
        <v/>
      </c>
      <c r="BO134" s="487" t="str">
        <f t="shared" si="31"/>
        <v/>
      </c>
      <c r="BP134" s="487" t="str">
        <f t="shared" si="31"/>
        <v/>
      </c>
      <c r="BQ134" s="487" t="str">
        <f t="shared" si="31"/>
        <v/>
      </c>
      <c r="BR134" s="487" t="str">
        <f t="shared" si="31"/>
        <v>tbd</v>
      </c>
      <c r="BS134" s="487" t="str">
        <f t="shared" si="31"/>
        <v>tbd</v>
      </c>
      <c r="BT134" s="487" t="str">
        <f t="shared" si="31"/>
        <v/>
      </c>
      <c r="BU134" s="487" t="str">
        <f t="shared" si="31"/>
        <v>tbd</v>
      </c>
      <c r="BV134" s="487" t="str">
        <f t="shared" si="31"/>
        <v>tbd</v>
      </c>
      <c r="BW134" s="487" t="str">
        <f t="shared" si="31"/>
        <v/>
      </c>
      <c r="BX134" s="487" t="str">
        <f t="shared" si="31"/>
        <v/>
      </c>
      <c r="BY134" s="487" t="str">
        <f t="shared" si="31"/>
        <v/>
      </c>
      <c r="BZ134" s="487" t="str">
        <f t="shared" si="31"/>
        <v/>
      </c>
      <c r="CA134" s="489" t="str">
        <f t="shared" si="31"/>
        <v/>
      </c>
    </row>
    <row r="135" spans="1:79" s="121" customFormat="1" ht="19.899999999999999" customHeight="1" x14ac:dyDescent="0.25">
      <c r="A135" s="9" t="s">
        <v>1816</v>
      </c>
      <c r="B135" s="7" t="s">
        <v>1817</v>
      </c>
      <c r="C135" s="2" t="s">
        <v>1818</v>
      </c>
      <c r="D135" s="5" t="s">
        <v>1537</v>
      </c>
      <c r="E135" s="7">
        <v>200</v>
      </c>
      <c r="F135" s="4" t="s">
        <v>1819</v>
      </c>
      <c r="G135" s="4">
        <v>100</v>
      </c>
      <c r="H135" s="5"/>
      <c r="I135" s="16"/>
      <c r="J135" s="47" t="s">
        <v>86</v>
      </c>
      <c r="K135" s="48"/>
      <c r="L135" s="48"/>
      <c r="M135" s="49"/>
      <c r="N135" s="47" t="s">
        <v>86</v>
      </c>
      <c r="O135" s="48"/>
      <c r="P135" s="48"/>
      <c r="Q135" s="48"/>
      <c r="R135" s="48"/>
      <c r="S135" s="48"/>
      <c r="T135" s="65"/>
      <c r="U135" s="49"/>
      <c r="V135" s="58" t="s">
        <v>86</v>
      </c>
      <c r="W135" s="82" t="s">
        <v>86</v>
      </c>
      <c r="X135" s="56"/>
      <c r="Y135" s="69"/>
      <c r="Z135" s="69"/>
      <c r="AA135" s="68"/>
      <c r="AB135" s="57"/>
      <c r="AC135" s="58" t="s">
        <v>1376</v>
      </c>
      <c r="AD135" s="56"/>
      <c r="AE135" s="65"/>
      <c r="AF135" s="488">
        <v>0</v>
      </c>
      <c r="AG135" s="487">
        <v>-1</v>
      </c>
      <c r="AH135" s="487">
        <v>0</v>
      </c>
      <c r="AI135" s="487">
        <v>0</v>
      </c>
      <c r="AJ135" s="487">
        <v>0</v>
      </c>
      <c r="AK135" s="487">
        <v>0</v>
      </c>
      <c r="AL135" s="487">
        <v>-1</v>
      </c>
      <c r="AM135" s="487">
        <v>-1</v>
      </c>
      <c r="AN135" s="487">
        <v>0</v>
      </c>
      <c r="AO135" s="487">
        <v>-1</v>
      </c>
      <c r="AP135" s="487">
        <v>-1</v>
      </c>
      <c r="AQ135" s="487">
        <v>0</v>
      </c>
      <c r="AR135" s="487">
        <v>0</v>
      </c>
      <c r="AS135" s="487">
        <v>0</v>
      </c>
      <c r="AT135" s="487">
        <v>0</v>
      </c>
      <c r="AU135" s="493">
        <v>0</v>
      </c>
      <c r="AV135" s="488" t="str">
        <f t="shared" si="30"/>
        <v/>
      </c>
      <c r="AW135" s="487" t="str">
        <f t="shared" si="30"/>
        <v>tbd</v>
      </c>
      <c r="AX135" s="487" t="str">
        <f t="shared" si="30"/>
        <v/>
      </c>
      <c r="AY135" s="487" t="str">
        <f t="shared" si="30"/>
        <v/>
      </c>
      <c r="AZ135" s="487" t="str">
        <f t="shared" si="30"/>
        <v/>
      </c>
      <c r="BA135" s="487" t="str">
        <f t="shared" si="30"/>
        <v/>
      </c>
      <c r="BB135" s="487" t="str">
        <f t="shared" si="30"/>
        <v>tbd</v>
      </c>
      <c r="BC135" s="487" t="str">
        <f t="shared" si="30"/>
        <v>tbd</v>
      </c>
      <c r="BD135" s="487" t="str">
        <f t="shared" si="30"/>
        <v/>
      </c>
      <c r="BE135" s="487" t="str">
        <f t="shared" si="30"/>
        <v>tbd</v>
      </c>
      <c r="BF135" s="487" t="str">
        <f t="shared" si="30"/>
        <v>tbd</v>
      </c>
      <c r="BG135" s="487" t="str">
        <f t="shared" si="30"/>
        <v/>
      </c>
      <c r="BH135" s="487" t="str">
        <f t="shared" si="30"/>
        <v/>
      </c>
      <c r="BI135" s="487" t="str">
        <f t="shared" si="30"/>
        <v/>
      </c>
      <c r="BJ135" s="487" t="str">
        <f t="shared" si="30"/>
        <v/>
      </c>
      <c r="BK135" s="489" t="str">
        <f t="shared" si="30"/>
        <v/>
      </c>
      <c r="BL135" s="495" t="str">
        <f t="shared" si="31"/>
        <v/>
      </c>
      <c r="BM135" s="487" t="str">
        <f t="shared" si="31"/>
        <v>tbd</v>
      </c>
      <c r="BN135" s="487" t="str">
        <f t="shared" si="31"/>
        <v/>
      </c>
      <c r="BO135" s="487" t="str">
        <f t="shared" si="31"/>
        <v/>
      </c>
      <c r="BP135" s="487" t="str">
        <f t="shared" si="31"/>
        <v/>
      </c>
      <c r="BQ135" s="487" t="str">
        <f t="shared" si="31"/>
        <v/>
      </c>
      <c r="BR135" s="487" t="str">
        <f t="shared" si="31"/>
        <v>tbd</v>
      </c>
      <c r="BS135" s="487" t="str">
        <f t="shared" si="31"/>
        <v>tbd</v>
      </c>
      <c r="BT135" s="487" t="str">
        <f t="shared" si="31"/>
        <v/>
      </c>
      <c r="BU135" s="487" t="str">
        <f t="shared" si="31"/>
        <v>tbd</v>
      </c>
      <c r="BV135" s="487" t="str">
        <f t="shared" si="31"/>
        <v>tbd</v>
      </c>
      <c r="BW135" s="487" t="str">
        <f t="shared" si="31"/>
        <v/>
      </c>
      <c r="BX135" s="487" t="str">
        <f t="shared" si="31"/>
        <v/>
      </c>
      <c r="BY135" s="487" t="str">
        <f t="shared" si="31"/>
        <v/>
      </c>
      <c r="BZ135" s="487" t="str">
        <f t="shared" si="31"/>
        <v/>
      </c>
      <c r="CA135" s="489" t="str">
        <f t="shared" si="31"/>
        <v/>
      </c>
    </row>
    <row r="136" spans="1:79" s="121" customFormat="1" ht="19.899999999999999" customHeight="1" x14ac:dyDescent="0.25">
      <c r="A136" s="9" t="s">
        <v>1820</v>
      </c>
      <c r="B136" s="7" t="s">
        <v>1821</v>
      </c>
      <c r="C136" s="2" t="s">
        <v>1822</v>
      </c>
      <c r="D136" s="5" t="s">
        <v>1542</v>
      </c>
      <c r="E136" s="7" t="s">
        <v>1515</v>
      </c>
      <c r="F136" s="862" t="s">
        <v>1516</v>
      </c>
      <c r="G136" s="862" t="s">
        <v>1516</v>
      </c>
      <c r="H136" s="5"/>
      <c r="I136" s="16"/>
      <c r="J136" s="47" t="s">
        <v>86</v>
      </c>
      <c r="K136" s="48"/>
      <c r="L136" s="48"/>
      <c r="M136" s="49"/>
      <c r="N136" s="863" t="s">
        <v>1516</v>
      </c>
      <c r="O136" s="864" t="s">
        <v>1516</v>
      </c>
      <c r="P136" s="864" t="s">
        <v>1516</v>
      </c>
      <c r="Q136" s="864" t="s">
        <v>1516</v>
      </c>
      <c r="R136" s="864" t="s">
        <v>1516</v>
      </c>
      <c r="S136" s="864" t="s">
        <v>1516</v>
      </c>
      <c r="T136" s="865" t="s">
        <v>1516</v>
      </c>
      <c r="U136" s="49"/>
      <c r="V136" s="58" t="s">
        <v>86</v>
      </c>
      <c r="W136" s="866" t="s">
        <v>1516</v>
      </c>
      <c r="X136" s="56"/>
      <c r="Y136" s="69"/>
      <c r="Z136" s="69"/>
      <c r="AA136" s="68"/>
      <c r="AB136" s="57"/>
      <c r="AC136" s="58" t="s">
        <v>1376</v>
      </c>
      <c r="AD136" s="56"/>
      <c r="AE136" s="65"/>
      <c r="AF136" s="488">
        <v>0</v>
      </c>
      <c r="AG136" s="487">
        <v>-1</v>
      </c>
      <c r="AH136" s="487">
        <v>0</v>
      </c>
      <c r="AI136" s="487">
        <v>0</v>
      </c>
      <c r="AJ136" s="487">
        <v>0</v>
      </c>
      <c r="AK136" s="487">
        <v>0</v>
      </c>
      <c r="AL136" s="487">
        <v>-1</v>
      </c>
      <c r="AM136" s="487">
        <v>0</v>
      </c>
      <c r="AN136" s="487">
        <v>-1</v>
      </c>
      <c r="AO136" s="487">
        <v>-1</v>
      </c>
      <c r="AP136" s="487">
        <v>0</v>
      </c>
      <c r="AQ136" s="487">
        <v>0</v>
      </c>
      <c r="AR136" s="487">
        <v>0</v>
      </c>
      <c r="AS136" s="487">
        <v>0</v>
      </c>
      <c r="AT136" s="487">
        <v>0</v>
      </c>
      <c r="AU136" s="493">
        <v>0</v>
      </c>
      <c r="AV136" s="488" t="str">
        <f t="shared" si="30"/>
        <v/>
      </c>
      <c r="AW136" s="487" t="str">
        <f t="shared" si="30"/>
        <v>tbd</v>
      </c>
      <c r="AX136" s="487" t="str">
        <f t="shared" si="30"/>
        <v/>
      </c>
      <c r="AY136" s="487" t="str">
        <f t="shared" si="30"/>
        <v/>
      </c>
      <c r="AZ136" s="487" t="str">
        <f t="shared" si="30"/>
        <v/>
      </c>
      <c r="BA136" s="487" t="str">
        <f t="shared" si="30"/>
        <v/>
      </c>
      <c r="BB136" s="487" t="str">
        <f t="shared" si="30"/>
        <v>tbd</v>
      </c>
      <c r="BC136" s="487" t="str">
        <f t="shared" si="30"/>
        <v/>
      </c>
      <c r="BD136" s="487" t="str">
        <f t="shared" si="30"/>
        <v>tbd</v>
      </c>
      <c r="BE136" s="487" t="str">
        <f t="shared" si="30"/>
        <v>tbd</v>
      </c>
      <c r="BF136" s="487" t="str">
        <f t="shared" si="30"/>
        <v/>
      </c>
      <c r="BG136" s="487" t="str">
        <f t="shared" si="30"/>
        <v/>
      </c>
      <c r="BH136" s="487" t="str">
        <f t="shared" si="30"/>
        <v/>
      </c>
      <c r="BI136" s="487" t="str">
        <f t="shared" si="30"/>
        <v/>
      </c>
      <c r="BJ136" s="487" t="str">
        <f t="shared" si="30"/>
        <v/>
      </c>
      <c r="BK136" s="489" t="str">
        <f t="shared" si="30"/>
        <v/>
      </c>
      <c r="BL136" s="495" t="str">
        <f t="shared" si="31"/>
        <v/>
      </c>
      <c r="BM136" s="487" t="str">
        <f t="shared" si="31"/>
        <v>not req'ed</v>
      </c>
      <c r="BN136" s="487" t="str">
        <f t="shared" si="31"/>
        <v/>
      </c>
      <c r="BO136" s="487" t="str">
        <f t="shared" si="31"/>
        <v/>
      </c>
      <c r="BP136" s="487" t="str">
        <f t="shared" si="31"/>
        <v/>
      </c>
      <c r="BQ136" s="487" t="str">
        <f t="shared" si="31"/>
        <v/>
      </c>
      <c r="BR136" s="487" t="str">
        <f t="shared" si="31"/>
        <v>not req'ed</v>
      </c>
      <c r="BS136" s="487" t="str">
        <f t="shared" si="31"/>
        <v/>
      </c>
      <c r="BT136" s="487" t="str">
        <f t="shared" si="31"/>
        <v>not req'ed</v>
      </c>
      <c r="BU136" s="487" t="str">
        <f t="shared" si="31"/>
        <v>not req'ed</v>
      </c>
      <c r="BV136" s="487" t="str">
        <f t="shared" si="31"/>
        <v/>
      </c>
      <c r="BW136" s="487" t="str">
        <f t="shared" si="31"/>
        <v/>
      </c>
      <c r="BX136" s="487" t="str">
        <f t="shared" si="31"/>
        <v/>
      </c>
      <c r="BY136" s="487" t="str">
        <f t="shared" si="31"/>
        <v/>
      </c>
      <c r="BZ136" s="487" t="str">
        <f t="shared" si="31"/>
        <v/>
      </c>
      <c r="CA136" s="489" t="str">
        <f t="shared" si="31"/>
        <v/>
      </c>
    </row>
    <row r="137" spans="1:79" s="121" customFormat="1" ht="19.899999999999999" customHeight="1" x14ac:dyDescent="0.25">
      <c r="A137" s="9" t="s">
        <v>1823</v>
      </c>
      <c r="B137" s="7" t="s">
        <v>1824</v>
      </c>
      <c r="C137" s="2" t="s">
        <v>1825</v>
      </c>
      <c r="D137" s="5" t="s">
        <v>1542</v>
      </c>
      <c r="E137" s="7" t="s">
        <v>1515</v>
      </c>
      <c r="F137" s="862" t="s">
        <v>1516</v>
      </c>
      <c r="G137" s="862" t="s">
        <v>1516</v>
      </c>
      <c r="H137" s="5" t="s">
        <v>1503</v>
      </c>
      <c r="I137" s="16"/>
      <c r="J137" s="47" t="s">
        <v>86</v>
      </c>
      <c r="K137" s="48"/>
      <c r="L137" s="48"/>
      <c r="M137" s="49"/>
      <c r="N137" s="863" t="s">
        <v>1516</v>
      </c>
      <c r="O137" s="864" t="s">
        <v>1516</v>
      </c>
      <c r="P137" s="864" t="s">
        <v>1516</v>
      </c>
      <c r="Q137" s="864" t="s">
        <v>1516</v>
      </c>
      <c r="R137" s="864" t="s">
        <v>1516</v>
      </c>
      <c r="S137" s="864" t="s">
        <v>1516</v>
      </c>
      <c r="T137" s="865" t="s">
        <v>1516</v>
      </c>
      <c r="U137" s="49"/>
      <c r="V137" s="58" t="s">
        <v>86</v>
      </c>
      <c r="W137" s="866" t="s">
        <v>1516</v>
      </c>
      <c r="X137" s="56"/>
      <c r="Y137" s="69"/>
      <c r="Z137" s="69"/>
      <c r="AA137" s="68"/>
      <c r="AB137" s="57"/>
      <c r="AC137" s="58" t="s">
        <v>1376</v>
      </c>
      <c r="AD137" s="56"/>
      <c r="AE137" s="65"/>
      <c r="AF137" s="488">
        <v>0</v>
      </c>
      <c r="AG137" s="487">
        <v>-1</v>
      </c>
      <c r="AH137" s="487">
        <v>0</v>
      </c>
      <c r="AI137" s="487">
        <v>0</v>
      </c>
      <c r="AJ137" s="487">
        <v>0</v>
      </c>
      <c r="AK137" s="487">
        <v>0</v>
      </c>
      <c r="AL137" s="487">
        <v>-1</v>
      </c>
      <c r="AM137" s="487">
        <v>0</v>
      </c>
      <c r="AN137" s="487">
        <v>-1</v>
      </c>
      <c r="AO137" s="487">
        <v>-1</v>
      </c>
      <c r="AP137" s="487">
        <v>0</v>
      </c>
      <c r="AQ137" s="487">
        <v>0</v>
      </c>
      <c r="AR137" s="487">
        <v>0</v>
      </c>
      <c r="AS137" s="487">
        <v>0</v>
      </c>
      <c r="AT137" s="487">
        <v>0</v>
      </c>
      <c r="AU137" s="493">
        <v>0</v>
      </c>
      <c r="AV137" s="488" t="str">
        <f t="shared" si="30"/>
        <v/>
      </c>
      <c r="AW137" s="487" t="str">
        <f t="shared" si="30"/>
        <v>tbd</v>
      </c>
      <c r="AX137" s="487" t="str">
        <f t="shared" si="30"/>
        <v/>
      </c>
      <c r="AY137" s="487" t="str">
        <f t="shared" si="30"/>
        <v/>
      </c>
      <c r="AZ137" s="487" t="str">
        <f t="shared" si="30"/>
        <v/>
      </c>
      <c r="BA137" s="487" t="str">
        <f t="shared" si="30"/>
        <v/>
      </c>
      <c r="BB137" s="487" t="str">
        <f t="shared" si="30"/>
        <v>tbd</v>
      </c>
      <c r="BC137" s="487" t="str">
        <f t="shared" si="30"/>
        <v/>
      </c>
      <c r="BD137" s="487" t="str">
        <f t="shared" si="30"/>
        <v>tbd</v>
      </c>
      <c r="BE137" s="487" t="str">
        <f t="shared" si="30"/>
        <v>tbd</v>
      </c>
      <c r="BF137" s="487" t="str">
        <f t="shared" si="30"/>
        <v/>
      </c>
      <c r="BG137" s="487" t="str">
        <f t="shared" si="30"/>
        <v/>
      </c>
      <c r="BH137" s="487" t="str">
        <f t="shared" si="30"/>
        <v/>
      </c>
      <c r="BI137" s="487" t="str">
        <f t="shared" si="30"/>
        <v/>
      </c>
      <c r="BJ137" s="487" t="str">
        <f t="shared" si="30"/>
        <v/>
      </c>
      <c r="BK137" s="489" t="str">
        <f t="shared" si="30"/>
        <v/>
      </c>
      <c r="BL137" s="495" t="str">
        <f t="shared" si="31"/>
        <v/>
      </c>
      <c r="BM137" s="487" t="str">
        <f t="shared" si="31"/>
        <v>not req'ed</v>
      </c>
      <c r="BN137" s="487" t="str">
        <f t="shared" si="31"/>
        <v/>
      </c>
      <c r="BO137" s="487" t="str">
        <f t="shared" si="31"/>
        <v/>
      </c>
      <c r="BP137" s="487" t="str">
        <f t="shared" si="31"/>
        <v/>
      </c>
      <c r="BQ137" s="487" t="str">
        <f t="shared" si="31"/>
        <v/>
      </c>
      <c r="BR137" s="487" t="str">
        <f t="shared" si="31"/>
        <v>not req'ed</v>
      </c>
      <c r="BS137" s="487" t="str">
        <f t="shared" si="31"/>
        <v/>
      </c>
      <c r="BT137" s="487" t="str">
        <f t="shared" si="31"/>
        <v>not req'ed</v>
      </c>
      <c r="BU137" s="487" t="str">
        <f t="shared" si="31"/>
        <v>not req'ed</v>
      </c>
      <c r="BV137" s="487" t="str">
        <f t="shared" si="31"/>
        <v/>
      </c>
      <c r="BW137" s="487" t="str">
        <f t="shared" si="31"/>
        <v/>
      </c>
      <c r="BX137" s="487" t="str">
        <f t="shared" si="31"/>
        <v/>
      </c>
      <c r="BY137" s="487" t="str">
        <f t="shared" si="31"/>
        <v/>
      </c>
      <c r="BZ137" s="487" t="str">
        <f t="shared" si="31"/>
        <v/>
      </c>
      <c r="CA137" s="489" t="str">
        <f t="shared" si="31"/>
        <v/>
      </c>
    </row>
    <row r="138" spans="1:79" s="121" customFormat="1" ht="19.899999999999999" customHeight="1" x14ac:dyDescent="0.25">
      <c r="A138" s="9" t="s">
        <v>1826</v>
      </c>
      <c r="B138" s="7" t="s">
        <v>1827</v>
      </c>
      <c r="C138" s="2" t="s">
        <v>1828</v>
      </c>
      <c r="D138" s="5" t="s">
        <v>1537</v>
      </c>
      <c r="E138" s="4">
        <v>1250</v>
      </c>
      <c r="F138" s="4" t="s">
        <v>1829</v>
      </c>
      <c r="G138" s="862" t="s">
        <v>1516</v>
      </c>
      <c r="H138" s="5"/>
      <c r="I138" s="16"/>
      <c r="J138" s="47" t="s">
        <v>86</v>
      </c>
      <c r="K138" s="48"/>
      <c r="L138" s="48"/>
      <c r="M138" s="49"/>
      <c r="N138" s="47" t="s">
        <v>86</v>
      </c>
      <c r="O138" s="48"/>
      <c r="P138" s="48"/>
      <c r="Q138" s="48"/>
      <c r="R138" s="48"/>
      <c r="S138" s="48"/>
      <c r="T138" s="65"/>
      <c r="U138" s="49"/>
      <c r="V138" s="58" t="s">
        <v>86</v>
      </c>
      <c r="W138" s="82" t="s">
        <v>86</v>
      </c>
      <c r="X138" s="56"/>
      <c r="Y138" s="69"/>
      <c r="Z138" s="69"/>
      <c r="AA138" s="68"/>
      <c r="AB138" s="57"/>
      <c r="AC138" s="58" t="s">
        <v>1376</v>
      </c>
      <c r="AD138" s="56"/>
      <c r="AE138" s="65"/>
      <c r="AF138" s="488">
        <v>0</v>
      </c>
      <c r="AG138" s="487">
        <v>-1</v>
      </c>
      <c r="AH138" s="487">
        <v>0</v>
      </c>
      <c r="AI138" s="487">
        <v>0</v>
      </c>
      <c r="AJ138" s="487">
        <v>0</v>
      </c>
      <c r="AK138" s="487">
        <v>0</v>
      </c>
      <c r="AL138" s="487">
        <v>-1</v>
      </c>
      <c r="AM138" s="487">
        <v>0</v>
      </c>
      <c r="AN138" s="487">
        <v>0</v>
      </c>
      <c r="AO138" s="487">
        <v>-1</v>
      </c>
      <c r="AP138" s="487">
        <v>-1</v>
      </c>
      <c r="AQ138" s="487">
        <v>0</v>
      </c>
      <c r="AR138" s="487">
        <v>0</v>
      </c>
      <c r="AS138" s="487">
        <v>0</v>
      </c>
      <c r="AT138" s="487">
        <v>0</v>
      </c>
      <c r="AU138" s="493">
        <v>0</v>
      </c>
      <c r="AV138" s="488" t="str">
        <f t="shared" si="30"/>
        <v/>
      </c>
      <c r="AW138" s="487" t="str">
        <f t="shared" si="30"/>
        <v>tbd</v>
      </c>
      <c r="AX138" s="487" t="str">
        <f t="shared" si="30"/>
        <v/>
      </c>
      <c r="AY138" s="487" t="str">
        <f t="shared" si="30"/>
        <v/>
      </c>
      <c r="AZ138" s="487" t="str">
        <f t="shared" si="30"/>
        <v/>
      </c>
      <c r="BA138" s="487" t="str">
        <f t="shared" si="30"/>
        <v/>
      </c>
      <c r="BB138" s="487" t="str">
        <f t="shared" si="30"/>
        <v>tbd</v>
      </c>
      <c r="BC138" s="487" t="str">
        <f t="shared" si="30"/>
        <v/>
      </c>
      <c r="BD138" s="487" t="str">
        <f t="shared" si="30"/>
        <v/>
      </c>
      <c r="BE138" s="487" t="str">
        <f t="shared" si="30"/>
        <v>tbd</v>
      </c>
      <c r="BF138" s="487" t="str">
        <f t="shared" si="30"/>
        <v>tbd</v>
      </c>
      <c r="BG138" s="487" t="str">
        <f t="shared" si="30"/>
        <v/>
      </c>
      <c r="BH138" s="487" t="str">
        <f t="shared" si="30"/>
        <v/>
      </c>
      <c r="BI138" s="487" t="str">
        <f t="shared" si="30"/>
        <v/>
      </c>
      <c r="BJ138" s="487" t="str">
        <f t="shared" si="30"/>
        <v/>
      </c>
      <c r="BK138" s="489" t="str">
        <f t="shared" si="30"/>
        <v/>
      </c>
      <c r="BL138" s="495" t="str">
        <f t="shared" si="31"/>
        <v/>
      </c>
      <c r="BM138" s="487" t="str">
        <f t="shared" si="31"/>
        <v>tbd</v>
      </c>
      <c r="BN138" s="487" t="str">
        <f t="shared" si="31"/>
        <v/>
      </c>
      <c r="BO138" s="487" t="str">
        <f t="shared" si="31"/>
        <v/>
      </c>
      <c r="BP138" s="487" t="str">
        <f t="shared" si="31"/>
        <v/>
      </c>
      <c r="BQ138" s="487" t="str">
        <f t="shared" si="31"/>
        <v/>
      </c>
      <c r="BR138" s="487" t="str">
        <f t="shared" si="31"/>
        <v>tbd</v>
      </c>
      <c r="BS138" s="487" t="str">
        <f t="shared" si="31"/>
        <v/>
      </c>
      <c r="BT138" s="487" t="str">
        <f t="shared" si="31"/>
        <v/>
      </c>
      <c r="BU138" s="487" t="str">
        <f t="shared" si="31"/>
        <v>tbd</v>
      </c>
      <c r="BV138" s="487" t="str">
        <f t="shared" si="31"/>
        <v>tbd</v>
      </c>
      <c r="BW138" s="487" t="str">
        <f t="shared" si="31"/>
        <v/>
      </c>
      <c r="BX138" s="487" t="str">
        <f t="shared" si="31"/>
        <v/>
      </c>
      <c r="BY138" s="487" t="str">
        <f t="shared" si="31"/>
        <v/>
      </c>
      <c r="BZ138" s="487" t="str">
        <f t="shared" si="31"/>
        <v/>
      </c>
      <c r="CA138" s="489" t="str">
        <f t="shared" si="31"/>
        <v/>
      </c>
    </row>
    <row r="139" spans="1:79" s="121" customFormat="1" ht="19.899999999999999" customHeight="1" x14ac:dyDescent="0.25">
      <c r="A139" s="9" t="s">
        <v>1830</v>
      </c>
      <c r="B139" s="7" t="s">
        <v>1831</v>
      </c>
      <c r="C139" s="2" t="s">
        <v>1832</v>
      </c>
      <c r="D139" s="5" t="s">
        <v>1537</v>
      </c>
      <c r="E139" s="4">
        <v>1250</v>
      </c>
      <c r="F139" s="4" t="s">
        <v>1705</v>
      </c>
      <c r="G139" s="862" t="s">
        <v>1516</v>
      </c>
      <c r="H139" s="5"/>
      <c r="I139" s="16"/>
      <c r="J139" s="47" t="s">
        <v>86</v>
      </c>
      <c r="K139" s="48"/>
      <c r="L139" s="48"/>
      <c r="M139" s="49"/>
      <c r="N139" s="47" t="s">
        <v>86</v>
      </c>
      <c r="O139" s="48"/>
      <c r="P139" s="48"/>
      <c r="Q139" s="48"/>
      <c r="R139" s="48"/>
      <c r="S139" s="48"/>
      <c r="T139" s="65"/>
      <c r="U139" s="49"/>
      <c r="V139" s="58" t="s">
        <v>86</v>
      </c>
      <c r="W139" s="82" t="s">
        <v>86</v>
      </c>
      <c r="X139" s="56"/>
      <c r="Y139" s="69"/>
      <c r="Z139" s="69"/>
      <c r="AA139" s="68"/>
      <c r="AB139" s="57"/>
      <c r="AC139" s="58" t="s">
        <v>1376</v>
      </c>
      <c r="AD139" s="56"/>
      <c r="AE139" s="65"/>
      <c r="AF139" s="488">
        <v>0</v>
      </c>
      <c r="AG139" s="487">
        <v>-1</v>
      </c>
      <c r="AH139" s="487">
        <v>0</v>
      </c>
      <c r="AI139" s="487">
        <v>0</v>
      </c>
      <c r="AJ139" s="487">
        <v>0</v>
      </c>
      <c r="AK139" s="487">
        <v>0</v>
      </c>
      <c r="AL139" s="487">
        <v>-1</v>
      </c>
      <c r="AM139" s="487">
        <v>0</v>
      </c>
      <c r="AN139" s="487">
        <v>0</v>
      </c>
      <c r="AO139" s="487">
        <v>-1</v>
      </c>
      <c r="AP139" s="487">
        <v>-1</v>
      </c>
      <c r="AQ139" s="487">
        <v>0</v>
      </c>
      <c r="AR139" s="487">
        <v>0</v>
      </c>
      <c r="AS139" s="487">
        <v>0</v>
      </c>
      <c r="AT139" s="487">
        <v>0</v>
      </c>
      <c r="AU139" s="493">
        <v>0</v>
      </c>
      <c r="AV139" s="488" t="str">
        <f t="shared" si="30"/>
        <v/>
      </c>
      <c r="AW139" s="487" t="str">
        <f t="shared" si="30"/>
        <v>tbd</v>
      </c>
      <c r="AX139" s="487" t="str">
        <f t="shared" si="30"/>
        <v/>
      </c>
      <c r="AY139" s="487" t="str">
        <f t="shared" si="30"/>
        <v/>
      </c>
      <c r="AZ139" s="487" t="str">
        <f t="shared" si="30"/>
        <v/>
      </c>
      <c r="BA139" s="487" t="str">
        <f t="shared" si="30"/>
        <v/>
      </c>
      <c r="BB139" s="487" t="str">
        <f t="shared" si="30"/>
        <v>tbd</v>
      </c>
      <c r="BC139" s="487" t="str">
        <f t="shared" si="30"/>
        <v/>
      </c>
      <c r="BD139" s="487" t="str">
        <f t="shared" si="30"/>
        <v/>
      </c>
      <c r="BE139" s="487" t="str">
        <f t="shared" si="30"/>
        <v>tbd</v>
      </c>
      <c r="BF139" s="487" t="str">
        <f t="shared" si="30"/>
        <v>tbd</v>
      </c>
      <c r="BG139" s="487" t="str">
        <f t="shared" si="30"/>
        <v/>
      </c>
      <c r="BH139" s="487" t="str">
        <f t="shared" si="30"/>
        <v/>
      </c>
      <c r="BI139" s="487" t="str">
        <f t="shared" si="30"/>
        <v/>
      </c>
      <c r="BJ139" s="487" t="str">
        <f t="shared" si="30"/>
        <v/>
      </c>
      <c r="BK139" s="489" t="str">
        <f t="shared" si="30"/>
        <v/>
      </c>
      <c r="BL139" s="495" t="str">
        <f t="shared" si="31"/>
        <v/>
      </c>
      <c r="BM139" s="487" t="str">
        <f t="shared" si="31"/>
        <v>tbd</v>
      </c>
      <c r="BN139" s="487" t="str">
        <f t="shared" si="31"/>
        <v/>
      </c>
      <c r="BO139" s="487" t="str">
        <f t="shared" si="31"/>
        <v/>
      </c>
      <c r="BP139" s="487" t="str">
        <f t="shared" si="31"/>
        <v/>
      </c>
      <c r="BQ139" s="487" t="str">
        <f t="shared" si="31"/>
        <v/>
      </c>
      <c r="BR139" s="487" t="str">
        <f t="shared" si="31"/>
        <v>tbd</v>
      </c>
      <c r="BS139" s="487" t="str">
        <f t="shared" si="31"/>
        <v/>
      </c>
      <c r="BT139" s="487" t="str">
        <f t="shared" si="31"/>
        <v/>
      </c>
      <c r="BU139" s="487" t="str">
        <f t="shared" si="31"/>
        <v>tbd</v>
      </c>
      <c r="BV139" s="487" t="str">
        <f t="shared" si="31"/>
        <v>tbd</v>
      </c>
      <c r="BW139" s="487" t="str">
        <f t="shared" si="31"/>
        <v/>
      </c>
      <c r="BX139" s="487" t="str">
        <f t="shared" si="31"/>
        <v/>
      </c>
      <c r="BY139" s="487" t="str">
        <f t="shared" si="31"/>
        <v/>
      </c>
      <c r="BZ139" s="487" t="str">
        <f t="shared" si="31"/>
        <v/>
      </c>
      <c r="CA139" s="489" t="str">
        <f t="shared" si="31"/>
        <v/>
      </c>
    </row>
    <row r="140" spans="1:79" s="121" customFormat="1" ht="19.899999999999999" customHeight="1" x14ac:dyDescent="0.25">
      <c r="A140" s="1381" t="s">
        <v>1833</v>
      </c>
      <c r="B140" s="1382"/>
      <c r="C140" s="1382"/>
      <c r="D140" s="1382"/>
      <c r="E140" s="1382"/>
      <c r="F140" s="1382"/>
      <c r="G140" s="1382"/>
      <c r="H140" s="1382"/>
      <c r="I140" s="1383"/>
      <c r="J140" s="867"/>
      <c r="K140" s="868"/>
      <c r="L140" s="868"/>
      <c r="M140" s="869"/>
      <c r="N140" s="867"/>
      <c r="O140" s="868"/>
      <c r="P140" s="868"/>
      <c r="Q140" s="868"/>
      <c r="R140" s="868"/>
      <c r="S140" s="868"/>
      <c r="T140" s="870"/>
      <c r="U140" s="869"/>
      <c r="V140" s="867"/>
      <c r="W140" s="871"/>
      <c r="X140" s="868"/>
      <c r="Y140" s="870"/>
      <c r="Z140" s="870"/>
      <c r="AA140" s="872"/>
      <c r="AB140" s="869"/>
      <c r="AC140" s="867"/>
      <c r="AD140" s="868"/>
      <c r="AE140" s="870"/>
      <c r="AF140" s="488">
        <f t="shared" si="33"/>
        <v>0</v>
      </c>
      <c r="AG140" s="487">
        <f t="shared" si="33"/>
        <v>-1</v>
      </c>
      <c r="AH140" s="487">
        <f t="shared" si="33"/>
        <v>0</v>
      </c>
      <c r="AI140" s="487">
        <f t="shared" si="33"/>
        <v>0</v>
      </c>
      <c r="AJ140" s="487">
        <f t="shared" si="33"/>
        <v>0</v>
      </c>
      <c r="AK140" s="487">
        <f t="shared" si="33"/>
        <v>0</v>
      </c>
      <c r="AL140" s="487">
        <f t="shared" si="33"/>
        <v>-1</v>
      </c>
      <c r="AM140" s="487">
        <f t="shared" si="33"/>
        <v>0</v>
      </c>
      <c r="AN140" s="487">
        <f t="shared" si="33"/>
        <v>0</v>
      </c>
      <c r="AO140" s="487">
        <f t="shared" si="33"/>
        <v>-1</v>
      </c>
      <c r="AP140" s="487">
        <f t="shared" si="33"/>
        <v>-1</v>
      </c>
      <c r="AQ140" s="487">
        <v>0</v>
      </c>
      <c r="AR140" s="487">
        <v>0</v>
      </c>
      <c r="AS140" s="487">
        <v>0</v>
      </c>
      <c r="AT140" s="487">
        <v>0</v>
      </c>
      <c r="AU140" s="493">
        <v>0</v>
      </c>
      <c r="AV140" s="488" t="str">
        <f t="shared" si="30"/>
        <v/>
      </c>
      <c r="AW140" s="487">
        <f t="shared" si="30"/>
        <v>0</v>
      </c>
      <c r="AX140" s="487" t="str">
        <f t="shared" si="30"/>
        <v/>
      </c>
      <c r="AY140" s="487" t="str">
        <f t="shared" si="30"/>
        <v/>
      </c>
      <c r="AZ140" s="487" t="str">
        <f t="shared" si="30"/>
        <v/>
      </c>
      <c r="BA140" s="487" t="str">
        <f t="shared" si="30"/>
        <v/>
      </c>
      <c r="BB140" s="487">
        <f t="shared" si="30"/>
        <v>0</v>
      </c>
      <c r="BC140" s="487" t="str">
        <f t="shared" si="30"/>
        <v/>
      </c>
      <c r="BD140" s="487" t="str">
        <f t="shared" si="30"/>
        <v/>
      </c>
      <c r="BE140" s="487">
        <f t="shared" si="30"/>
        <v>0</v>
      </c>
      <c r="BF140" s="487">
        <f t="shared" si="30"/>
        <v>0</v>
      </c>
      <c r="BG140" s="487" t="str">
        <f t="shared" si="30"/>
        <v/>
      </c>
      <c r="BH140" s="487" t="str">
        <f t="shared" si="30"/>
        <v/>
      </c>
      <c r="BI140" s="487" t="str">
        <f t="shared" si="30"/>
        <v/>
      </c>
      <c r="BJ140" s="487" t="str">
        <f t="shared" si="30"/>
        <v/>
      </c>
      <c r="BK140" s="489" t="str">
        <f t="shared" si="30"/>
        <v/>
      </c>
      <c r="BL140" s="495" t="str">
        <f t="shared" si="31"/>
        <v/>
      </c>
      <c r="BM140" s="487">
        <f t="shared" si="31"/>
        <v>0</v>
      </c>
      <c r="BN140" s="487" t="str">
        <f t="shared" si="31"/>
        <v/>
      </c>
      <c r="BO140" s="487" t="str">
        <f t="shared" si="31"/>
        <v/>
      </c>
      <c r="BP140" s="487" t="str">
        <f t="shared" si="31"/>
        <v/>
      </c>
      <c r="BQ140" s="487" t="str">
        <f t="shared" si="31"/>
        <v/>
      </c>
      <c r="BR140" s="487">
        <f t="shared" si="31"/>
        <v>0</v>
      </c>
      <c r="BS140" s="487" t="str">
        <f t="shared" si="31"/>
        <v/>
      </c>
      <c r="BT140" s="487" t="str">
        <f t="shared" si="31"/>
        <v/>
      </c>
      <c r="BU140" s="487">
        <f t="shared" si="31"/>
        <v>0</v>
      </c>
      <c r="BV140" s="487">
        <f t="shared" si="31"/>
        <v>0</v>
      </c>
      <c r="BW140" s="487" t="str">
        <f t="shared" si="31"/>
        <v/>
      </c>
      <c r="BX140" s="487" t="str">
        <f t="shared" si="31"/>
        <v/>
      </c>
      <c r="BY140" s="487" t="str">
        <f t="shared" si="31"/>
        <v/>
      </c>
      <c r="BZ140" s="487" t="str">
        <f t="shared" si="31"/>
        <v/>
      </c>
      <c r="CA140" s="489" t="str">
        <f t="shared" si="31"/>
        <v/>
      </c>
    </row>
    <row r="141" spans="1:79" s="121" customFormat="1" ht="19.899999999999999" customHeight="1" x14ac:dyDescent="0.25">
      <c r="A141" s="9" t="s">
        <v>1701</v>
      </c>
      <c r="B141" s="7" t="s">
        <v>1702</v>
      </c>
      <c r="C141" s="2" t="s">
        <v>1703</v>
      </c>
      <c r="D141" s="5" t="s">
        <v>1704</v>
      </c>
      <c r="E141" s="7">
        <v>50</v>
      </c>
      <c r="F141" s="4" t="s">
        <v>1705</v>
      </c>
      <c r="G141" s="862" t="s">
        <v>1516</v>
      </c>
      <c r="H141" s="5"/>
      <c r="I141" s="16"/>
      <c r="J141" s="47" t="s">
        <v>86</v>
      </c>
      <c r="K141" s="48"/>
      <c r="L141" s="48"/>
      <c r="M141" s="49"/>
      <c r="N141" s="47" t="s">
        <v>86</v>
      </c>
      <c r="O141" s="48"/>
      <c r="P141" s="48"/>
      <c r="Q141" s="48"/>
      <c r="R141" s="48"/>
      <c r="S141" s="48"/>
      <c r="T141" s="65"/>
      <c r="U141" s="49"/>
      <c r="V141" s="58" t="s">
        <v>86</v>
      </c>
      <c r="W141" s="82" t="s">
        <v>86</v>
      </c>
      <c r="X141" s="56"/>
      <c r="Y141" s="69"/>
      <c r="Z141" s="69"/>
      <c r="AA141" s="68"/>
      <c r="AB141" s="57"/>
      <c r="AC141" s="58" t="s">
        <v>1376</v>
      </c>
      <c r="AD141" s="56"/>
      <c r="AE141" s="65"/>
      <c r="AF141" s="488">
        <v>0</v>
      </c>
      <c r="AG141" s="487">
        <v>0</v>
      </c>
      <c r="AH141" s="487">
        <v>0</v>
      </c>
      <c r="AI141" s="487">
        <v>0</v>
      </c>
      <c r="AJ141" s="487">
        <v>-1</v>
      </c>
      <c r="AK141" s="487">
        <v>0</v>
      </c>
      <c r="AL141" s="487">
        <v>-1</v>
      </c>
      <c r="AM141" s="487">
        <v>0</v>
      </c>
      <c r="AN141" s="487">
        <v>0</v>
      </c>
      <c r="AO141" s="487">
        <v>-1</v>
      </c>
      <c r="AP141" s="487">
        <v>0</v>
      </c>
      <c r="AQ141" s="487">
        <v>0</v>
      </c>
      <c r="AR141" s="487">
        <v>0</v>
      </c>
      <c r="AS141" s="487">
        <v>0</v>
      </c>
      <c r="AT141" s="487">
        <v>0</v>
      </c>
      <c r="AU141" s="493">
        <v>0</v>
      </c>
      <c r="AV141" s="488" t="str">
        <f t="shared" ref="AV141:BK156" si="34">IF(AF141,IFERROR(LEFT($V141,SEARCH(" (",$V141)-1),$V141),"")</f>
        <v/>
      </c>
      <c r="AW141" s="487" t="str">
        <f t="shared" si="34"/>
        <v/>
      </c>
      <c r="AX141" s="487" t="str">
        <f t="shared" si="34"/>
        <v/>
      </c>
      <c r="AY141" s="487" t="str">
        <f t="shared" si="34"/>
        <v/>
      </c>
      <c r="AZ141" s="487" t="str">
        <f t="shared" si="34"/>
        <v>tbd</v>
      </c>
      <c r="BA141" s="487" t="str">
        <f t="shared" si="34"/>
        <v/>
      </c>
      <c r="BB141" s="487" t="str">
        <f t="shared" si="34"/>
        <v>tbd</v>
      </c>
      <c r="BC141" s="487" t="str">
        <f t="shared" si="34"/>
        <v/>
      </c>
      <c r="BD141" s="487" t="str">
        <f t="shared" si="34"/>
        <v/>
      </c>
      <c r="BE141" s="487" t="str">
        <f t="shared" si="34"/>
        <v>tbd</v>
      </c>
      <c r="BF141" s="487" t="str">
        <f t="shared" si="34"/>
        <v/>
      </c>
      <c r="BG141" s="487" t="str">
        <f t="shared" si="34"/>
        <v/>
      </c>
      <c r="BH141" s="487" t="str">
        <f t="shared" si="34"/>
        <v/>
      </c>
      <c r="BI141" s="487" t="str">
        <f t="shared" si="34"/>
        <v/>
      </c>
      <c r="BJ141" s="487" t="str">
        <f t="shared" si="34"/>
        <v/>
      </c>
      <c r="BK141" s="489" t="str">
        <f t="shared" si="34"/>
        <v/>
      </c>
      <c r="BL141" s="495" t="str">
        <f t="shared" ref="BL141:CA156" si="35">IF(AF141,IFERROR(LEFT($W141,SEARCH(" (",$W141)-1),$W141),"")</f>
        <v/>
      </c>
      <c r="BM141" s="487" t="str">
        <f t="shared" si="35"/>
        <v/>
      </c>
      <c r="BN141" s="487" t="str">
        <f t="shared" si="35"/>
        <v/>
      </c>
      <c r="BO141" s="487" t="str">
        <f t="shared" si="35"/>
        <v/>
      </c>
      <c r="BP141" s="487" t="str">
        <f t="shared" si="35"/>
        <v>tbd</v>
      </c>
      <c r="BQ141" s="487" t="str">
        <f t="shared" si="35"/>
        <v/>
      </c>
      <c r="BR141" s="487" t="str">
        <f t="shared" si="35"/>
        <v>tbd</v>
      </c>
      <c r="BS141" s="487" t="str">
        <f t="shared" si="35"/>
        <v/>
      </c>
      <c r="BT141" s="487" t="str">
        <f t="shared" si="35"/>
        <v/>
      </c>
      <c r="BU141" s="487" t="str">
        <f t="shared" si="35"/>
        <v>tbd</v>
      </c>
      <c r="BV141" s="487" t="str">
        <f t="shared" si="35"/>
        <v/>
      </c>
      <c r="BW141" s="487" t="str">
        <f t="shared" si="35"/>
        <v/>
      </c>
      <c r="BX141" s="487" t="str">
        <f t="shared" si="35"/>
        <v/>
      </c>
      <c r="BY141" s="487" t="str">
        <f t="shared" si="35"/>
        <v/>
      </c>
      <c r="BZ141" s="487" t="str">
        <f t="shared" si="35"/>
        <v/>
      </c>
      <c r="CA141" s="489" t="str">
        <f t="shared" si="35"/>
        <v/>
      </c>
    </row>
    <row r="142" spans="1:79" s="121" customFormat="1" ht="19.899999999999999" customHeight="1" x14ac:dyDescent="0.25">
      <c r="A142" s="9" t="s">
        <v>1706</v>
      </c>
      <c r="B142" s="7" t="s">
        <v>1707</v>
      </c>
      <c r="C142" s="2" t="s">
        <v>1708</v>
      </c>
      <c r="D142" s="5" t="s">
        <v>1709</v>
      </c>
      <c r="E142" s="4">
        <v>50</v>
      </c>
      <c r="F142" s="4" t="s">
        <v>1705</v>
      </c>
      <c r="G142" s="862" t="s">
        <v>1516</v>
      </c>
      <c r="H142" s="5"/>
      <c r="I142" s="16"/>
      <c r="J142" s="47" t="s">
        <v>86</v>
      </c>
      <c r="K142" s="48"/>
      <c r="L142" s="48"/>
      <c r="M142" s="49"/>
      <c r="N142" s="47" t="s">
        <v>86</v>
      </c>
      <c r="O142" s="48"/>
      <c r="P142" s="48"/>
      <c r="Q142" s="48"/>
      <c r="R142" s="48"/>
      <c r="S142" s="48"/>
      <c r="T142" s="65"/>
      <c r="U142" s="49"/>
      <c r="V142" s="58" t="s">
        <v>86</v>
      </c>
      <c r="W142" s="82" t="s">
        <v>86</v>
      </c>
      <c r="X142" s="56"/>
      <c r="Y142" s="69"/>
      <c r="Z142" s="69"/>
      <c r="AA142" s="68"/>
      <c r="AB142" s="57"/>
      <c r="AC142" s="58" t="s">
        <v>1376</v>
      </c>
      <c r="AD142" s="56"/>
      <c r="AE142" s="65"/>
      <c r="AF142" s="488">
        <v>0</v>
      </c>
      <c r="AG142" s="487">
        <v>0</v>
      </c>
      <c r="AH142" s="487">
        <v>0</v>
      </c>
      <c r="AI142" s="487">
        <v>0</v>
      </c>
      <c r="AJ142" s="487">
        <v>-1</v>
      </c>
      <c r="AK142" s="487">
        <v>0</v>
      </c>
      <c r="AL142" s="487">
        <v>-1</v>
      </c>
      <c r="AM142" s="487">
        <v>0</v>
      </c>
      <c r="AN142" s="487">
        <v>-1</v>
      </c>
      <c r="AO142" s="487">
        <v>-1</v>
      </c>
      <c r="AP142" s="487">
        <v>0</v>
      </c>
      <c r="AQ142" s="487">
        <v>0</v>
      </c>
      <c r="AR142" s="487">
        <v>0</v>
      </c>
      <c r="AS142" s="487">
        <v>0</v>
      </c>
      <c r="AT142" s="487">
        <v>0</v>
      </c>
      <c r="AU142" s="493">
        <v>0</v>
      </c>
      <c r="AV142" s="488" t="str">
        <f t="shared" si="34"/>
        <v/>
      </c>
      <c r="AW142" s="487" t="str">
        <f t="shared" si="34"/>
        <v/>
      </c>
      <c r="AX142" s="487" t="str">
        <f t="shared" si="34"/>
        <v/>
      </c>
      <c r="AY142" s="487" t="str">
        <f t="shared" si="34"/>
        <v/>
      </c>
      <c r="AZ142" s="487" t="str">
        <f t="shared" si="34"/>
        <v>tbd</v>
      </c>
      <c r="BA142" s="487" t="str">
        <f t="shared" si="34"/>
        <v/>
      </c>
      <c r="BB142" s="487" t="str">
        <f t="shared" si="34"/>
        <v>tbd</v>
      </c>
      <c r="BC142" s="487" t="str">
        <f t="shared" si="34"/>
        <v/>
      </c>
      <c r="BD142" s="487" t="str">
        <f t="shared" si="34"/>
        <v>tbd</v>
      </c>
      <c r="BE142" s="487" t="str">
        <f t="shared" si="34"/>
        <v>tbd</v>
      </c>
      <c r="BF142" s="487" t="str">
        <f t="shared" si="34"/>
        <v/>
      </c>
      <c r="BG142" s="487" t="str">
        <f t="shared" si="34"/>
        <v/>
      </c>
      <c r="BH142" s="487" t="str">
        <f t="shared" si="34"/>
        <v/>
      </c>
      <c r="BI142" s="487" t="str">
        <f t="shared" si="34"/>
        <v/>
      </c>
      <c r="BJ142" s="487" t="str">
        <f t="shared" si="34"/>
        <v/>
      </c>
      <c r="BK142" s="489" t="str">
        <f t="shared" si="34"/>
        <v/>
      </c>
      <c r="BL142" s="495" t="str">
        <f t="shared" si="35"/>
        <v/>
      </c>
      <c r="BM142" s="487" t="str">
        <f t="shared" si="35"/>
        <v/>
      </c>
      <c r="BN142" s="487" t="str">
        <f t="shared" si="35"/>
        <v/>
      </c>
      <c r="BO142" s="487" t="str">
        <f t="shared" si="35"/>
        <v/>
      </c>
      <c r="BP142" s="487" t="str">
        <f t="shared" si="35"/>
        <v>tbd</v>
      </c>
      <c r="BQ142" s="487" t="str">
        <f t="shared" si="35"/>
        <v/>
      </c>
      <c r="BR142" s="487" t="str">
        <f t="shared" si="35"/>
        <v>tbd</v>
      </c>
      <c r="BS142" s="487" t="str">
        <f t="shared" si="35"/>
        <v/>
      </c>
      <c r="BT142" s="487" t="str">
        <f t="shared" si="35"/>
        <v>tbd</v>
      </c>
      <c r="BU142" s="487" t="str">
        <f t="shared" si="35"/>
        <v>tbd</v>
      </c>
      <c r="BV142" s="487" t="str">
        <f t="shared" si="35"/>
        <v/>
      </c>
      <c r="BW142" s="487" t="str">
        <f t="shared" si="35"/>
        <v/>
      </c>
      <c r="BX142" s="487" t="str">
        <f t="shared" si="35"/>
        <v/>
      </c>
      <c r="BY142" s="487" t="str">
        <f t="shared" si="35"/>
        <v/>
      </c>
      <c r="BZ142" s="487" t="str">
        <f t="shared" si="35"/>
        <v/>
      </c>
      <c r="CA142" s="489" t="str">
        <f t="shared" si="35"/>
        <v/>
      </c>
    </row>
    <row r="143" spans="1:79" s="121" customFormat="1" ht="19.899999999999999" customHeight="1" x14ac:dyDescent="0.25">
      <c r="A143" s="9" t="s">
        <v>1543</v>
      </c>
      <c r="B143" s="7" t="s">
        <v>1544</v>
      </c>
      <c r="C143" s="2" t="s">
        <v>1545</v>
      </c>
      <c r="D143" s="5" t="s">
        <v>1537</v>
      </c>
      <c r="E143" s="4">
        <v>1</v>
      </c>
      <c r="F143" s="4" t="s">
        <v>1546</v>
      </c>
      <c r="G143" s="862" t="s">
        <v>1516</v>
      </c>
      <c r="H143" s="5"/>
      <c r="I143" s="16"/>
      <c r="J143" s="47" t="s">
        <v>86</v>
      </c>
      <c r="K143" s="48"/>
      <c r="L143" s="48"/>
      <c r="M143" s="49"/>
      <c r="N143" s="47" t="s">
        <v>86</v>
      </c>
      <c r="O143" s="48"/>
      <c r="P143" s="48"/>
      <c r="Q143" s="48"/>
      <c r="R143" s="48"/>
      <c r="S143" s="48"/>
      <c r="T143" s="65"/>
      <c r="U143" s="49"/>
      <c r="V143" s="58" t="s">
        <v>86</v>
      </c>
      <c r="W143" s="82" t="s">
        <v>86</v>
      </c>
      <c r="X143" s="56"/>
      <c r="Y143" s="69"/>
      <c r="Z143" s="69"/>
      <c r="AA143" s="68"/>
      <c r="AB143" s="57"/>
      <c r="AC143" s="58" t="s">
        <v>1376</v>
      </c>
      <c r="AD143" s="56"/>
      <c r="AE143" s="65"/>
      <c r="AF143" s="488">
        <v>0</v>
      </c>
      <c r="AG143" s="487">
        <v>0</v>
      </c>
      <c r="AH143" s="487">
        <v>0</v>
      </c>
      <c r="AI143" s="487">
        <v>0</v>
      </c>
      <c r="AJ143" s="487">
        <v>-1</v>
      </c>
      <c r="AK143" s="487">
        <v>-1</v>
      </c>
      <c r="AL143" s="487">
        <v>-1</v>
      </c>
      <c r="AM143" s="487">
        <v>-1</v>
      </c>
      <c r="AN143" s="487">
        <v>0</v>
      </c>
      <c r="AO143" s="487">
        <v>-1</v>
      </c>
      <c r="AP143" s="487">
        <v>-1</v>
      </c>
      <c r="AQ143" s="487">
        <v>0</v>
      </c>
      <c r="AR143" s="487">
        <v>0</v>
      </c>
      <c r="AS143" s="487">
        <v>0</v>
      </c>
      <c r="AT143" s="487">
        <v>0</v>
      </c>
      <c r="AU143" s="493">
        <v>0</v>
      </c>
      <c r="AV143" s="488" t="str">
        <f t="shared" si="34"/>
        <v/>
      </c>
      <c r="AW143" s="487" t="str">
        <f t="shared" si="34"/>
        <v/>
      </c>
      <c r="AX143" s="487" t="str">
        <f t="shared" si="34"/>
        <v/>
      </c>
      <c r="AY143" s="487" t="str">
        <f t="shared" si="34"/>
        <v/>
      </c>
      <c r="AZ143" s="487" t="str">
        <f t="shared" si="34"/>
        <v>tbd</v>
      </c>
      <c r="BA143" s="487" t="str">
        <f t="shared" si="34"/>
        <v>tbd</v>
      </c>
      <c r="BB143" s="487" t="str">
        <f t="shared" si="34"/>
        <v>tbd</v>
      </c>
      <c r="BC143" s="487" t="str">
        <f t="shared" si="34"/>
        <v>tbd</v>
      </c>
      <c r="BD143" s="487" t="str">
        <f t="shared" si="34"/>
        <v/>
      </c>
      <c r="BE143" s="487" t="str">
        <f t="shared" si="34"/>
        <v>tbd</v>
      </c>
      <c r="BF143" s="487" t="str">
        <f t="shared" si="34"/>
        <v>tbd</v>
      </c>
      <c r="BG143" s="487" t="str">
        <f t="shared" si="34"/>
        <v/>
      </c>
      <c r="BH143" s="487" t="str">
        <f t="shared" si="34"/>
        <v/>
      </c>
      <c r="BI143" s="487" t="str">
        <f t="shared" si="34"/>
        <v/>
      </c>
      <c r="BJ143" s="487" t="str">
        <f t="shared" si="34"/>
        <v/>
      </c>
      <c r="BK143" s="489" t="str">
        <f t="shared" si="34"/>
        <v/>
      </c>
      <c r="BL143" s="495" t="str">
        <f t="shared" si="35"/>
        <v/>
      </c>
      <c r="BM143" s="487" t="str">
        <f t="shared" si="35"/>
        <v/>
      </c>
      <c r="BN143" s="487" t="str">
        <f t="shared" si="35"/>
        <v/>
      </c>
      <c r="BO143" s="487" t="str">
        <f t="shared" si="35"/>
        <v/>
      </c>
      <c r="BP143" s="487" t="str">
        <f t="shared" si="35"/>
        <v>tbd</v>
      </c>
      <c r="BQ143" s="487" t="str">
        <f t="shared" si="35"/>
        <v>tbd</v>
      </c>
      <c r="BR143" s="487" t="str">
        <f t="shared" si="35"/>
        <v>tbd</v>
      </c>
      <c r="BS143" s="487" t="str">
        <f t="shared" si="35"/>
        <v>tbd</v>
      </c>
      <c r="BT143" s="487" t="str">
        <f t="shared" si="35"/>
        <v/>
      </c>
      <c r="BU143" s="487" t="str">
        <f t="shared" si="35"/>
        <v>tbd</v>
      </c>
      <c r="BV143" s="487" t="str">
        <f t="shared" si="35"/>
        <v>tbd</v>
      </c>
      <c r="BW143" s="487" t="str">
        <f t="shared" si="35"/>
        <v/>
      </c>
      <c r="BX143" s="487" t="str">
        <f t="shared" si="35"/>
        <v/>
      </c>
      <c r="BY143" s="487" t="str">
        <f t="shared" si="35"/>
        <v/>
      </c>
      <c r="BZ143" s="487" t="str">
        <f t="shared" si="35"/>
        <v/>
      </c>
      <c r="CA143" s="489" t="str">
        <f t="shared" si="35"/>
        <v/>
      </c>
    </row>
    <row r="144" spans="1:79" s="121" customFormat="1" ht="19.899999999999999" customHeight="1" x14ac:dyDescent="0.25">
      <c r="A144" s="9" t="s">
        <v>1714</v>
      </c>
      <c r="B144" s="7" t="s">
        <v>1715</v>
      </c>
      <c r="C144" s="2" t="s">
        <v>1716</v>
      </c>
      <c r="D144" s="5" t="s">
        <v>1537</v>
      </c>
      <c r="E144" s="7">
        <v>20</v>
      </c>
      <c r="F144" s="4" t="s">
        <v>1525</v>
      </c>
      <c r="G144" s="862" t="s">
        <v>1516</v>
      </c>
      <c r="H144" s="5"/>
      <c r="I144" s="16"/>
      <c r="J144" s="47" t="s">
        <v>86</v>
      </c>
      <c r="K144" s="48"/>
      <c r="L144" s="48"/>
      <c r="M144" s="49"/>
      <c r="N144" s="47" t="s">
        <v>86</v>
      </c>
      <c r="O144" s="48"/>
      <c r="P144" s="48"/>
      <c r="Q144" s="48"/>
      <c r="R144" s="48"/>
      <c r="S144" s="48"/>
      <c r="T144" s="65"/>
      <c r="U144" s="49"/>
      <c r="V144" s="58" t="s">
        <v>86</v>
      </c>
      <c r="W144" s="82" t="s">
        <v>86</v>
      </c>
      <c r="X144" s="56"/>
      <c r="Y144" s="69"/>
      <c r="Z144" s="69"/>
      <c r="AA144" s="68"/>
      <c r="AB144" s="57"/>
      <c r="AC144" s="58" t="s">
        <v>1376</v>
      </c>
      <c r="AD144" s="56"/>
      <c r="AE144" s="65"/>
      <c r="AF144" s="488">
        <v>0</v>
      </c>
      <c r="AG144" s="487">
        <v>0</v>
      </c>
      <c r="AH144" s="487">
        <v>0</v>
      </c>
      <c r="AI144" s="487">
        <v>0</v>
      </c>
      <c r="AJ144" s="487">
        <v>-1</v>
      </c>
      <c r="AK144" s="487">
        <v>0</v>
      </c>
      <c r="AL144" s="487">
        <v>-1</v>
      </c>
      <c r="AM144" s="487">
        <v>-1</v>
      </c>
      <c r="AN144" s="487">
        <v>0</v>
      </c>
      <c r="AO144" s="487">
        <v>-1</v>
      </c>
      <c r="AP144" s="487">
        <v>-1</v>
      </c>
      <c r="AQ144" s="487">
        <v>0</v>
      </c>
      <c r="AR144" s="487">
        <v>0</v>
      </c>
      <c r="AS144" s="487">
        <v>0</v>
      </c>
      <c r="AT144" s="487">
        <v>0</v>
      </c>
      <c r="AU144" s="493">
        <v>0</v>
      </c>
      <c r="AV144" s="488" t="str">
        <f t="shared" si="34"/>
        <v/>
      </c>
      <c r="AW144" s="487" t="str">
        <f t="shared" si="34"/>
        <v/>
      </c>
      <c r="AX144" s="487" t="str">
        <f t="shared" si="34"/>
        <v/>
      </c>
      <c r="AY144" s="487" t="str">
        <f t="shared" si="34"/>
        <v/>
      </c>
      <c r="AZ144" s="487" t="str">
        <f t="shared" si="34"/>
        <v>tbd</v>
      </c>
      <c r="BA144" s="487" t="str">
        <f t="shared" si="34"/>
        <v/>
      </c>
      <c r="BB144" s="487" t="str">
        <f t="shared" si="34"/>
        <v>tbd</v>
      </c>
      <c r="BC144" s="487" t="str">
        <f t="shared" si="34"/>
        <v>tbd</v>
      </c>
      <c r="BD144" s="487" t="str">
        <f t="shared" si="34"/>
        <v/>
      </c>
      <c r="BE144" s="487" t="str">
        <f t="shared" si="34"/>
        <v>tbd</v>
      </c>
      <c r="BF144" s="487" t="str">
        <f t="shared" si="34"/>
        <v>tbd</v>
      </c>
      <c r="BG144" s="487" t="str">
        <f t="shared" si="34"/>
        <v/>
      </c>
      <c r="BH144" s="487" t="str">
        <f t="shared" si="34"/>
        <v/>
      </c>
      <c r="BI144" s="487" t="str">
        <f t="shared" si="34"/>
        <v/>
      </c>
      <c r="BJ144" s="487" t="str">
        <f t="shared" si="34"/>
        <v/>
      </c>
      <c r="BK144" s="489" t="str">
        <f t="shared" si="34"/>
        <v/>
      </c>
      <c r="BL144" s="495" t="str">
        <f t="shared" si="35"/>
        <v/>
      </c>
      <c r="BM144" s="487" t="str">
        <f t="shared" si="35"/>
        <v/>
      </c>
      <c r="BN144" s="487" t="str">
        <f t="shared" si="35"/>
        <v/>
      </c>
      <c r="BO144" s="487" t="str">
        <f t="shared" si="35"/>
        <v/>
      </c>
      <c r="BP144" s="487" t="str">
        <f t="shared" si="35"/>
        <v>tbd</v>
      </c>
      <c r="BQ144" s="487" t="str">
        <f t="shared" si="35"/>
        <v/>
      </c>
      <c r="BR144" s="487" t="str">
        <f t="shared" si="35"/>
        <v>tbd</v>
      </c>
      <c r="BS144" s="487" t="str">
        <f t="shared" si="35"/>
        <v>tbd</v>
      </c>
      <c r="BT144" s="487" t="str">
        <f t="shared" si="35"/>
        <v/>
      </c>
      <c r="BU144" s="487" t="str">
        <f t="shared" si="35"/>
        <v>tbd</v>
      </c>
      <c r="BV144" s="487" t="str">
        <f t="shared" si="35"/>
        <v>tbd</v>
      </c>
      <c r="BW144" s="487" t="str">
        <f t="shared" si="35"/>
        <v/>
      </c>
      <c r="BX144" s="487" t="str">
        <f t="shared" si="35"/>
        <v/>
      </c>
      <c r="BY144" s="487" t="str">
        <f t="shared" si="35"/>
        <v/>
      </c>
      <c r="BZ144" s="487" t="str">
        <f t="shared" si="35"/>
        <v/>
      </c>
      <c r="CA144" s="489" t="str">
        <f t="shared" si="35"/>
        <v/>
      </c>
    </row>
    <row r="145" spans="1:79" s="121" customFormat="1" ht="19.899999999999999" customHeight="1" x14ac:dyDescent="0.25">
      <c r="A145" s="9" t="s">
        <v>1834</v>
      </c>
      <c r="B145" s="7" t="s">
        <v>1835</v>
      </c>
      <c r="C145" s="2" t="s">
        <v>1836</v>
      </c>
      <c r="D145" s="5" t="s">
        <v>1542</v>
      </c>
      <c r="E145" s="4" t="s">
        <v>1515</v>
      </c>
      <c r="F145" s="862" t="s">
        <v>1516</v>
      </c>
      <c r="G145" s="862" t="s">
        <v>1516</v>
      </c>
      <c r="H145" s="5"/>
      <c r="I145" s="16"/>
      <c r="J145" s="47" t="s">
        <v>86</v>
      </c>
      <c r="K145" s="48"/>
      <c r="L145" s="48"/>
      <c r="M145" s="49"/>
      <c r="N145" s="863" t="s">
        <v>1516</v>
      </c>
      <c r="O145" s="864" t="s">
        <v>1516</v>
      </c>
      <c r="P145" s="864" t="s">
        <v>1516</v>
      </c>
      <c r="Q145" s="864" t="s">
        <v>1516</v>
      </c>
      <c r="R145" s="864" t="s">
        <v>1516</v>
      </c>
      <c r="S145" s="864" t="s">
        <v>1516</v>
      </c>
      <c r="T145" s="865" t="s">
        <v>1516</v>
      </c>
      <c r="U145" s="49"/>
      <c r="V145" s="58" t="s">
        <v>86</v>
      </c>
      <c r="W145" s="866" t="s">
        <v>1516</v>
      </c>
      <c r="X145" s="56"/>
      <c r="Y145" s="69"/>
      <c r="Z145" s="69"/>
      <c r="AA145" s="68"/>
      <c r="AB145" s="57"/>
      <c r="AC145" s="58" t="s">
        <v>1376</v>
      </c>
      <c r="AD145" s="56"/>
      <c r="AE145" s="65"/>
      <c r="AF145" s="488">
        <v>0</v>
      </c>
      <c r="AG145" s="487">
        <v>0</v>
      </c>
      <c r="AH145" s="487">
        <v>0</v>
      </c>
      <c r="AI145" s="487">
        <v>0</v>
      </c>
      <c r="AJ145" s="487">
        <v>-1</v>
      </c>
      <c r="AK145" s="487">
        <v>0</v>
      </c>
      <c r="AL145" s="487">
        <v>-1</v>
      </c>
      <c r="AM145" s="487">
        <v>0</v>
      </c>
      <c r="AN145" s="487">
        <v>-1</v>
      </c>
      <c r="AO145" s="487">
        <v>-1</v>
      </c>
      <c r="AP145" s="487">
        <v>0</v>
      </c>
      <c r="AQ145" s="487">
        <v>0</v>
      </c>
      <c r="AR145" s="487">
        <v>0</v>
      </c>
      <c r="AS145" s="487">
        <v>0</v>
      </c>
      <c r="AT145" s="487">
        <v>0</v>
      </c>
      <c r="AU145" s="493">
        <v>0</v>
      </c>
      <c r="AV145" s="488" t="str">
        <f t="shared" si="34"/>
        <v/>
      </c>
      <c r="AW145" s="487" t="str">
        <f t="shared" si="34"/>
        <v/>
      </c>
      <c r="AX145" s="487" t="str">
        <f t="shared" si="34"/>
        <v/>
      </c>
      <c r="AY145" s="487" t="str">
        <f t="shared" si="34"/>
        <v/>
      </c>
      <c r="AZ145" s="487" t="str">
        <f t="shared" si="34"/>
        <v>tbd</v>
      </c>
      <c r="BA145" s="487" t="str">
        <f t="shared" si="34"/>
        <v/>
      </c>
      <c r="BB145" s="487" t="str">
        <f t="shared" si="34"/>
        <v>tbd</v>
      </c>
      <c r="BC145" s="487" t="str">
        <f t="shared" si="34"/>
        <v/>
      </c>
      <c r="BD145" s="487" t="str">
        <f t="shared" si="34"/>
        <v>tbd</v>
      </c>
      <c r="BE145" s="487" t="str">
        <f t="shared" si="34"/>
        <v>tbd</v>
      </c>
      <c r="BF145" s="487" t="str">
        <f t="shared" si="34"/>
        <v/>
      </c>
      <c r="BG145" s="487" t="str">
        <f t="shared" si="34"/>
        <v/>
      </c>
      <c r="BH145" s="487" t="str">
        <f t="shared" si="34"/>
        <v/>
      </c>
      <c r="BI145" s="487" t="str">
        <f t="shared" si="34"/>
        <v/>
      </c>
      <c r="BJ145" s="487" t="str">
        <f t="shared" si="34"/>
        <v/>
      </c>
      <c r="BK145" s="489" t="str">
        <f t="shared" si="34"/>
        <v/>
      </c>
      <c r="BL145" s="495" t="str">
        <f t="shared" si="35"/>
        <v/>
      </c>
      <c r="BM145" s="487" t="str">
        <f t="shared" si="35"/>
        <v/>
      </c>
      <c r="BN145" s="487" t="str">
        <f t="shared" si="35"/>
        <v/>
      </c>
      <c r="BO145" s="487" t="str">
        <f t="shared" si="35"/>
        <v/>
      </c>
      <c r="BP145" s="487" t="str">
        <f t="shared" si="35"/>
        <v>not req'ed</v>
      </c>
      <c r="BQ145" s="487" t="str">
        <f t="shared" si="35"/>
        <v/>
      </c>
      <c r="BR145" s="487" t="str">
        <f t="shared" si="35"/>
        <v>not req'ed</v>
      </c>
      <c r="BS145" s="487" t="str">
        <f t="shared" si="35"/>
        <v/>
      </c>
      <c r="BT145" s="487" t="str">
        <f t="shared" si="35"/>
        <v>not req'ed</v>
      </c>
      <c r="BU145" s="487" t="str">
        <f t="shared" si="35"/>
        <v>not req'ed</v>
      </c>
      <c r="BV145" s="487" t="str">
        <f t="shared" si="35"/>
        <v/>
      </c>
      <c r="BW145" s="487" t="str">
        <f t="shared" si="35"/>
        <v/>
      </c>
      <c r="BX145" s="487" t="str">
        <f t="shared" si="35"/>
        <v/>
      </c>
      <c r="BY145" s="487" t="str">
        <f t="shared" si="35"/>
        <v/>
      </c>
      <c r="BZ145" s="487" t="str">
        <f t="shared" si="35"/>
        <v/>
      </c>
      <c r="CA145" s="489" t="str">
        <f t="shared" si="35"/>
        <v/>
      </c>
    </row>
    <row r="146" spans="1:79" s="121" customFormat="1" ht="19.899999999999999" customHeight="1" x14ac:dyDescent="0.25">
      <c r="A146" s="1381" t="s">
        <v>1837</v>
      </c>
      <c r="B146" s="1382"/>
      <c r="C146" s="1382"/>
      <c r="D146" s="1382"/>
      <c r="E146" s="1382"/>
      <c r="F146" s="1382"/>
      <c r="G146" s="1382"/>
      <c r="H146" s="1382"/>
      <c r="I146" s="1383"/>
      <c r="J146" s="867"/>
      <c r="K146" s="868"/>
      <c r="L146" s="868"/>
      <c r="M146" s="869"/>
      <c r="N146" s="867"/>
      <c r="O146" s="868"/>
      <c r="P146" s="868"/>
      <c r="Q146" s="868"/>
      <c r="R146" s="868"/>
      <c r="S146" s="868"/>
      <c r="T146" s="870"/>
      <c r="U146" s="869"/>
      <c r="V146" s="867"/>
      <c r="W146" s="871"/>
      <c r="X146" s="868"/>
      <c r="Y146" s="870"/>
      <c r="Z146" s="870"/>
      <c r="AA146" s="872"/>
      <c r="AB146" s="869"/>
      <c r="AC146" s="867"/>
      <c r="AD146" s="868"/>
      <c r="AE146" s="870"/>
      <c r="AF146" s="488">
        <f t="shared" ref="AF146:AU158" si="36">AF145</f>
        <v>0</v>
      </c>
      <c r="AG146" s="487">
        <f t="shared" si="36"/>
        <v>0</v>
      </c>
      <c r="AH146" s="487">
        <f t="shared" si="36"/>
        <v>0</v>
      </c>
      <c r="AI146" s="487">
        <f t="shared" si="36"/>
        <v>0</v>
      </c>
      <c r="AJ146" s="487">
        <f t="shared" si="36"/>
        <v>-1</v>
      </c>
      <c r="AK146" s="487">
        <f t="shared" si="36"/>
        <v>0</v>
      </c>
      <c r="AL146" s="487">
        <f t="shared" si="36"/>
        <v>-1</v>
      </c>
      <c r="AM146" s="487">
        <f t="shared" si="36"/>
        <v>0</v>
      </c>
      <c r="AN146" s="487">
        <f t="shared" si="36"/>
        <v>-1</v>
      </c>
      <c r="AO146" s="487">
        <f t="shared" si="36"/>
        <v>-1</v>
      </c>
      <c r="AP146" s="487">
        <f t="shared" si="36"/>
        <v>0</v>
      </c>
      <c r="AQ146" s="487">
        <v>0</v>
      </c>
      <c r="AR146" s="487">
        <v>0</v>
      </c>
      <c r="AS146" s="487">
        <v>0</v>
      </c>
      <c r="AT146" s="487">
        <v>0</v>
      </c>
      <c r="AU146" s="493">
        <v>0</v>
      </c>
      <c r="AV146" s="488" t="str">
        <f t="shared" si="34"/>
        <v/>
      </c>
      <c r="AW146" s="487" t="str">
        <f t="shared" si="34"/>
        <v/>
      </c>
      <c r="AX146" s="487" t="str">
        <f t="shared" si="34"/>
        <v/>
      </c>
      <c r="AY146" s="487" t="str">
        <f t="shared" si="34"/>
        <v/>
      </c>
      <c r="AZ146" s="487">
        <f t="shared" si="34"/>
        <v>0</v>
      </c>
      <c r="BA146" s="487" t="str">
        <f t="shared" si="34"/>
        <v/>
      </c>
      <c r="BB146" s="487">
        <f t="shared" si="34"/>
        <v>0</v>
      </c>
      <c r="BC146" s="487" t="str">
        <f t="shared" si="34"/>
        <v/>
      </c>
      <c r="BD146" s="487">
        <f t="shared" si="34"/>
        <v>0</v>
      </c>
      <c r="BE146" s="487">
        <f t="shared" si="34"/>
        <v>0</v>
      </c>
      <c r="BF146" s="487" t="str">
        <f t="shared" si="34"/>
        <v/>
      </c>
      <c r="BG146" s="487" t="str">
        <f t="shared" si="34"/>
        <v/>
      </c>
      <c r="BH146" s="487" t="str">
        <f t="shared" si="34"/>
        <v/>
      </c>
      <c r="BI146" s="487" t="str">
        <f t="shared" si="34"/>
        <v/>
      </c>
      <c r="BJ146" s="487" t="str">
        <f t="shared" si="34"/>
        <v/>
      </c>
      <c r="BK146" s="489" t="str">
        <f t="shared" si="34"/>
        <v/>
      </c>
      <c r="BL146" s="495" t="str">
        <f t="shared" si="35"/>
        <v/>
      </c>
      <c r="BM146" s="487" t="str">
        <f t="shared" si="35"/>
        <v/>
      </c>
      <c r="BN146" s="487" t="str">
        <f t="shared" si="35"/>
        <v/>
      </c>
      <c r="BO146" s="487" t="str">
        <f t="shared" si="35"/>
        <v/>
      </c>
      <c r="BP146" s="487">
        <f t="shared" si="35"/>
        <v>0</v>
      </c>
      <c r="BQ146" s="487" t="str">
        <f t="shared" si="35"/>
        <v/>
      </c>
      <c r="BR146" s="487">
        <f t="shared" si="35"/>
        <v>0</v>
      </c>
      <c r="BS146" s="487" t="str">
        <f t="shared" si="35"/>
        <v/>
      </c>
      <c r="BT146" s="487">
        <f t="shared" si="35"/>
        <v>0</v>
      </c>
      <c r="BU146" s="487">
        <f t="shared" si="35"/>
        <v>0</v>
      </c>
      <c r="BV146" s="487" t="str">
        <f t="shared" si="35"/>
        <v/>
      </c>
      <c r="BW146" s="487" t="str">
        <f t="shared" si="35"/>
        <v/>
      </c>
      <c r="BX146" s="487" t="str">
        <f t="shared" si="35"/>
        <v/>
      </c>
      <c r="BY146" s="487" t="str">
        <f t="shared" si="35"/>
        <v/>
      </c>
      <c r="BZ146" s="487" t="str">
        <f t="shared" si="35"/>
        <v/>
      </c>
      <c r="CA146" s="489" t="str">
        <f t="shared" si="35"/>
        <v/>
      </c>
    </row>
    <row r="147" spans="1:79" s="121" customFormat="1" ht="19.899999999999999" customHeight="1" x14ac:dyDescent="0.25">
      <c r="A147" s="9" t="s">
        <v>1543</v>
      </c>
      <c r="B147" s="7" t="s">
        <v>1544</v>
      </c>
      <c r="C147" s="2" t="s">
        <v>1545</v>
      </c>
      <c r="D147" s="5" t="s">
        <v>1537</v>
      </c>
      <c r="E147" s="4">
        <v>1</v>
      </c>
      <c r="F147" s="4" t="s">
        <v>1546</v>
      </c>
      <c r="G147" s="862" t="s">
        <v>1516</v>
      </c>
      <c r="H147" s="5"/>
      <c r="I147" s="16"/>
      <c r="J147" s="47" t="s">
        <v>86</v>
      </c>
      <c r="K147" s="48"/>
      <c r="L147" s="48"/>
      <c r="M147" s="49"/>
      <c r="N147" s="47" t="s">
        <v>86</v>
      </c>
      <c r="O147" s="48"/>
      <c r="P147" s="48"/>
      <c r="Q147" s="48"/>
      <c r="R147" s="48"/>
      <c r="S147" s="48"/>
      <c r="T147" s="65"/>
      <c r="U147" s="49"/>
      <c r="V147" s="58" t="s">
        <v>86</v>
      </c>
      <c r="W147" s="82" t="s">
        <v>86</v>
      </c>
      <c r="X147" s="56"/>
      <c r="Y147" s="69"/>
      <c r="Z147" s="69"/>
      <c r="AA147" s="68"/>
      <c r="AB147" s="57"/>
      <c r="AC147" s="58" t="s">
        <v>1376</v>
      </c>
      <c r="AD147" s="56"/>
      <c r="AE147" s="65"/>
      <c r="AF147" s="488">
        <v>0</v>
      </c>
      <c r="AG147" s="487">
        <v>0</v>
      </c>
      <c r="AH147" s="487">
        <v>0</v>
      </c>
      <c r="AI147" s="487">
        <v>0</v>
      </c>
      <c r="AJ147" s="487">
        <v>-1</v>
      </c>
      <c r="AK147" s="487">
        <v>-1</v>
      </c>
      <c r="AL147" s="487">
        <v>-1</v>
      </c>
      <c r="AM147" s="487">
        <v>-1</v>
      </c>
      <c r="AN147" s="487">
        <v>0</v>
      </c>
      <c r="AO147" s="487">
        <v>-1</v>
      </c>
      <c r="AP147" s="487">
        <v>-1</v>
      </c>
      <c r="AQ147" s="487">
        <v>0</v>
      </c>
      <c r="AR147" s="487">
        <v>0</v>
      </c>
      <c r="AS147" s="487">
        <v>0</v>
      </c>
      <c r="AT147" s="487">
        <v>0</v>
      </c>
      <c r="AU147" s="493">
        <v>0</v>
      </c>
      <c r="AV147" s="488" t="str">
        <f t="shared" si="34"/>
        <v/>
      </c>
      <c r="AW147" s="487" t="str">
        <f t="shared" si="34"/>
        <v/>
      </c>
      <c r="AX147" s="487" t="str">
        <f t="shared" si="34"/>
        <v/>
      </c>
      <c r="AY147" s="487" t="str">
        <f t="shared" si="34"/>
        <v/>
      </c>
      <c r="AZ147" s="487" t="str">
        <f t="shared" si="34"/>
        <v>tbd</v>
      </c>
      <c r="BA147" s="487" t="str">
        <f t="shared" si="34"/>
        <v>tbd</v>
      </c>
      <c r="BB147" s="487" t="str">
        <f t="shared" si="34"/>
        <v>tbd</v>
      </c>
      <c r="BC147" s="487" t="str">
        <f t="shared" si="34"/>
        <v>tbd</v>
      </c>
      <c r="BD147" s="487" t="str">
        <f t="shared" si="34"/>
        <v/>
      </c>
      <c r="BE147" s="487" t="str">
        <f t="shared" si="34"/>
        <v>tbd</v>
      </c>
      <c r="BF147" s="487" t="str">
        <f t="shared" si="34"/>
        <v>tbd</v>
      </c>
      <c r="BG147" s="487" t="str">
        <f t="shared" si="34"/>
        <v/>
      </c>
      <c r="BH147" s="487" t="str">
        <f t="shared" si="34"/>
        <v/>
      </c>
      <c r="BI147" s="487" t="str">
        <f t="shared" si="34"/>
        <v/>
      </c>
      <c r="BJ147" s="487" t="str">
        <f t="shared" si="34"/>
        <v/>
      </c>
      <c r="BK147" s="489" t="str">
        <f t="shared" si="34"/>
        <v/>
      </c>
      <c r="BL147" s="495" t="str">
        <f t="shared" si="35"/>
        <v/>
      </c>
      <c r="BM147" s="487" t="str">
        <f t="shared" si="35"/>
        <v/>
      </c>
      <c r="BN147" s="487" t="str">
        <f t="shared" si="35"/>
        <v/>
      </c>
      <c r="BO147" s="487" t="str">
        <f t="shared" si="35"/>
        <v/>
      </c>
      <c r="BP147" s="487" t="str">
        <f t="shared" si="35"/>
        <v>tbd</v>
      </c>
      <c r="BQ147" s="487" t="str">
        <f t="shared" si="35"/>
        <v>tbd</v>
      </c>
      <c r="BR147" s="487" t="str">
        <f t="shared" si="35"/>
        <v>tbd</v>
      </c>
      <c r="BS147" s="487" t="str">
        <f t="shared" si="35"/>
        <v>tbd</v>
      </c>
      <c r="BT147" s="487" t="str">
        <f t="shared" si="35"/>
        <v/>
      </c>
      <c r="BU147" s="487" t="str">
        <f t="shared" si="35"/>
        <v>tbd</v>
      </c>
      <c r="BV147" s="487" t="str">
        <f t="shared" si="35"/>
        <v>tbd</v>
      </c>
      <c r="BW147" s="487" t="str">
        <f t="shared" si="35"/>
        <v/>
      </c>
      <c r="BX147" s="487" t="str">
        <f t="shared" si="35"/>
        <v/>
      </c>
      <c r="BY147" s="487" t="str">
        <f t="shared" si="35"/>
        <v/>
      </c>
      <c r="BZ147" s="487" t="str">
        <f t="shared" si="35"/>
        <v/>
      </c>
      <c r="CA147" s="489" t="str">
        <f t="shared" si="35"/>
        <v/>
      </c>
    </row>
    <row r="148" spans="1:79" s="121" customFormat="1" ht="19.899999999999999" hidden="1" customHeight="1" x14ac:dyDescent="0.25">
      <c r="A148" s="9"/>
      <c r="B148" s="7"/>
      <c r="C148" s="2"/>
      <c r="D148" s="5"/>
      <c r="E148" s="4"/>
      <c r="F148" s="4"/>
      <c r="G148" s="4"/>
      <c r="H148" s="5"/>
      <c r="I148" s="16"/>
      <c r="J148" s="47"/>
      <c r="K148" s="48"/>
      <c r="L148" s="48"/>
      <c r="M148" s="49"/>
      <c r="N148" s="47"/>
      <c r="O148" s="48"/>
      <c r="P148" s="48"/>
      <c r="Q148" s="48"/>
      <c r="R148" s="48"/>
      <c r="S148" s="48"/>
      <c r="T148" s="65"/>
      <c r="U148" s="49"/>
      <c r="V148" s="58"/>
      <c r="W148" s="82"/>
      <c r="X148" s="56"/>
      <c r="Y148" s="69"/>
      <c r="Z148" s="69"/>
      <c r="AA148" s="68"/>
      <c r="AB148" s="57"/>
      <c r="AC148" s="58"/>
      <c r="AD148" s="56"/>
      <c r="AE148" s="65"/>
      <c r="AF148" s="488">
        <f t="shared" si="36"/>
        <v>0</v>
      </c>
      <c r="AG148" s="487">
        <f t="shared" si="36"/>
        <v>0</v>
      </c>
      <c r="AH148" s="487">
        <f t="shared" si="36"/>
        <v>0</v>
      </c>
      <c r="AI148" s="487">
        <f t="shared" si="36"/>
        <v>0</v>
      </c>
      <c r="AJ148" s="487">
        <f t="shared" si="36"/>
        <v>-1</v>
      </c>
      <c r="AK148" s="487">
        <f t="shared" si="36"/>
        <v>-1</v>
      </c>
      <c r="AL148" s="487">
        <f t="shared" si="36"/>
        <v>-1</v>
      </c>
      <c r="AM148" s="487">
        <f t="shared" si="36"/>
        <v>-1</v>
      </c>
      <c r="AN148" s="487">
        <f t="shared" si="36"/>
        <v>0</v>
      </c>
      <c r="AO148" s="487">
        <f t="shared" si="36"/>
        <v>-1</v>
      </c>
      <c r="AP148" s="487">
        <f t="shared" si="36"/>
        <v>-1</v>
      </c>
      <c r="AQ148" s="487">
        <f t="shared" si="36"/>
        <v>0</v>
      </c>
      <c r="AR148" s="487">
        <f t="shared" si="36"/>
        <v>0</v>
      </c>
      <c r="AS148" s="487">
        <f t="shared" si="36"/>
        <v>0</v>
      </c>
      <c r="AT148" s="487">
        <f t="shared" si="36"/>
        <v>0</v>
      </c>
      <c r="AU148" s="493">
        <f t="shared" si="36"/>
        <v>0</v>
      </c>
      <c r="AV148" s="488" t="str">
        <f t="shared" si="34"/>
        <v/>
      </c>
      <c r="AW148" s="487" t="str">
        <f t="shared" si="34"/>
        <v/>
      </c>
      <c r="AX148" s="487" t="str">
        <f t="shared" si="34"/>
        <v/>
      </c>
      <c r="AY148" s="487" t="str">
        <f t="shared" si="34"/>
        <v/>
      </c>
      <c r="AZ148" s="487">
        <f t="shared" si="34"/>
        <v>0</v>
      </c>
      <c r="BA148" s="487">
        <f t="shared" si="34"/>
        <v>0</v>
      </c>
      <c r="BB148" s="487">
        <f t="shared" si="34"/>
        <v>0</v>
      </c>
      <c r="BC148" s="487">
        <f t="shared" si="34"/>
        <v>0</v>
      </c>
      <c r="BD148" s="487" t="str">
        <f t="shared" si="34"/>
        <v/>
      </c>
      <c r="BE148" s="487">
        <f t="shared" si="34"/>
        <v>0</v>
      </c>
      <c r="BF148" s="487">
        <f t="shared" si="34"/>
        <v>0</v>
      </c>
      <c r="BG148" s="487" t="str">
        <f t="shared" si="34"/>
        <v/>
      </c>
      <c r="BH148" s="487" t="str">
        <f t="shared" si="34"/>
        <v/>
      </c>
      <c r="BI148" s="487" t="str">
        <f t="shared" si="34"/>
        <v/>
      </c>
      <c r="BJ148" s="487" t="str">
        <f t="shared" si="34"/>
        <v/>
      </c>
      <c r="BK148" s="489" t="str">
        <f t="shared" si="34"/>
        <v/>
      </c>
      <c r="BL148" s="495" t="str">
        <f t="shared" si="35"/>
        <v/>
      </c>
      <c r="BM148" s="487" t="str">
        <f t="shared" si="35"/>
        <v/>
      </c>
      <c r="BN148" s="487" t="str">
        <f t="shared" si="35"/>
        <v/>
      </c>
      <c r="BO148" s="487" t="str">
        <f t="shared" si="35"/>
        <v/>
      </c>
      <c r="BP148" s="487">
        <f t="shared" si="35"/>
        <v>0</v>
      </c>
      <c r="BQ148" s="487">
        <f t="shared" si="35"/>
        <v>0</v>
      </c>
      <c r="BR148" s="487">
        <f t="shared" si="35"/>
        <v>0</v>
      </c>
      <c r="BS148" s="487">
        <f t="shared" si="35"/>
        <v>0</v>
      </c>
      <c r="BT148" s="487" t="str">
        <f t="shared" si="35"/>
        <v/>
      </c>
      <c r="BU148" s="487">
        <f t="shared" si="35"/>
        <v>0</v>
      </c>
      <c r="BV148" s="487">
        <f t="shared" si="35"/>
        <v>0</v>
      </c>
      <c r="BW148" s="487" t="str">
        <f t="shared" si="35"/>
        <v/>
      </c>
      <c r="BX148" s="487" t="str">
        <f t="shared" si="35"/>
        <v/>
      </c>
      <c r="BY148" s="487" t="str">
        <f t="shared" si="35"/>
        <v/>
      </c>
      <c r="BZ148" s="487" t="str">
        <f t="shared" si="35"/>
        <v/>
      </c>
      <c r="CA148" s="489" t="str">
        <f t="shared" si="35"/>
        <v/>
      </c>
    </row>
    <row r="149" spans="1:79" s="121" customFormat="1" ht="19.899999999999999" hidden="1" customHeight="1" x14ac:dyDescent="0.25">
      <c r="A149" s="9"/>
      <c r="B149" s="7"/>
      <c r="C149" s="2"/>
      <c r="D149" s="5"/>
      <c r="E149" s="4"/>
      <c r="F149" s="4"/>
      <c r="G149" s="4"/>
      <c r="H149" s="5"/>
      <c r="I149" s="16"/>
      <c r="J149" s="47"/>
      <c r="K149" s="48"/>
      <c r="L149" s="48"/>
      <c r="M149" s="49"/>
      <c r="N149" s="47"/>
      <c r="O149" s="48"/>
      <c r="P149" s="48"/>
      <c r="Q149" s="48"/>
      <c r="R149" s="48"/>
      <c r="S149" s="48"/>
      <c r="T149" s="65"/>
      <c r="U149" s="49"/>
      <c r="V149" s="58"/>
      <c r="W149" s="82"/>
      <c r="X149" s="56"/>
      <c r="Y149" s="69"/>
      <c r="Z149" s="69"/>
      <c r="AA149" s="68"/>
      <c r="AB149" s="57"/>
      <c r="AC149" s="58"/>
      <c r="AD149" s="56"/>
      <c r="AE149" s="65"/>
      <c r="AF149" s="488">
        <f t="shared" si="36"/>
        <v>0</v>
      </c>
      <c r="AG149" s="487">
        <f t="shared" si="36"/>
        <v>0</v>
      </c>
      <c r="AH149" s="487">
        <f t="shared" si="36"/>
        <v>0</v>
      </c>
      <c r="AI149" s="487">
        <f t="shared" si="36"/>
        <v>0</v>
      </c>
      <c r="AJ149" s="487">
        <f t="shared" si="36"/>
        <v>-1</v>
      </c>
      <c r="AK149" s="487">
        <f t="shared" si="36"/>
        <v>-1</v>
      </c>
      <c r="AL149" s="487">
        <f t="shared" si="36"/>
        <v>-1</v>
      </c>
      <c r="AM149" s="487">
        <f t="shared" si="36"/>
        <v>-1</v>
      </c>
      <c r="AN149" s="487">
        <f t="shared" si="36"/>
        <v>0</v>
      </c>
      <c r="AO149" s="487">
        <f t="shared" si="36"/>
        <v>-1</v>
      </c>
      <c r="AP149" s="487">
        <f t="shared" si="36"/>
        <v>-1</v>
      </c>
      <c r="AQ149" s="487">
        <f t="shared" si="36"/>
        <v>0</v>
      </c>
      <c r="AR149" s="487">
        <f t="shared" si="36"/>
        <v>0</v>
      </c>
      <c r="AS149" s="487">
        <f t="shared" si="36"/>
        <v>0</v>
      </c>
      <c r="AT149" s="487">
        <f t="shared" si="36"/>
        <v>0</v>
      </c>
      <c r="AU149" s="493">
        <f t="shared" si="36"/>
        <v>0</v>
      </c>
      <c r="AV149" s="488" t="str">
        <f t="shared" si="34"/>
        <v/>
      </c>
      <c r="AW149" s="487" t="str">
        <f t="shared" si="34"/>
        <v/>
      </c>
      <c r="AX149" s="487" t="str">
        <f t="shared" si="34"/>
        <v/>
      </c>
      <c r="AY149" s="487" t="str">
        <f t="shared" si="34"/>
        <v/>
      </c>
      <c r="AZ149" s="487">
        <f t="shared" si="34"/>
        <v>0</v>
      </c>
      <c r="BA149" s="487">
        <f t="shared" si="34"/>
        <v>0</v>
      </c>
      <c r="BB149" s="487">
        <f t="shared" si="34"/>
        <v>0</v>
      </c>
      <c r="BC149" s="487">
        <f t="shared" si="34"/>
        <v>0</v>
      </c>
      <c r="BD149" s="487" t="str">
        <f t="shared" si="34"/>
        <v/>
      </c>
      <c r="BE149" s="487">
        <f t="shared" si="34"/>
        <v>0</v>
      </c>
      <c r="BF149" s="487">
        <f t="shared" si="34"/>
        <v>0</v>
      </c>
      <c r="BG149" s="487" t="str">
        <f t="shared" si="34"/>
        <v/>
      </c>
      <c r="BH149" s="487" t="str">
        <f t="shared" si="34"/>
        <v/>
      </c>
      <c r="BI149" s="487" t="str">
        <f t="shared" si="34"/>
        <v/>
      </c>
      <c r="BJ149" s="487" t="str">
        <f t="shared" si="34"/>
        <v/>
      </c>
      <c r="BK149" s="489" t="str">
        <f t="shared" si="34"/>
        <v/>
      </c>
      <c r="BL149" s="495" t="str">
        <f t="shared" si="35"/>
        <v/>
      </c>
      <c r="BM149" s="487" t="str">
        <f t="shared" si="35"/>
        <v/>
      </c>
      <c r="BN149" s="487" t="str">
        <f t="shared" si="35"/>
        <v/>
      </c>
      <c r="BO149" s="487" t="str">
        <f t="shared" si="35"/>
        <v/>
      </c>
      <c r="BP149" s="487">
        <f t="shared" si="35"/>
        <v>0</v>
      </c>
      <c r="BQ149" s="487">
        <f t="shared" si="35"/>
        <v>0</v>
      </c>
      <c r="BR149" s="487">
        <f t="shared" si="35"/>
        <v>0</v>
      </c>
      <c r="BS149" s="487">
        <f t="shared" si="35"/>
        <v>0</v>
      </c>
      <c r="BT149" s="487" t="str">
        <f t="shared" si="35"/>
        <v/>
      </c>
      <c r="BU149" s="487">
        <f t="shared" si="35"/>
        <v>0</v>
      </c>
      <c r="BV149" s="487">
        <f t="shared" si="35"/>
        <v>0</v>
      </c>
      <c r="BW149" s="487" t="str">
        <f t="shared" si="35"/>
        <v/>
      </c>
      <c r="BX149" s="487" t="str">
        <f t="shared" si="35"/>
        <v/>
      </c>
      <c r="BY149" s="487" t="str">
        <f t="shared" si="35"/>
        <v/>
      </c>
      <c r="BZ149" s="487" t="str">
        <f t="shared" si="35"/>
        <v/>
      </c>
      <c r="CA149" s="489" t="str">
        <f t="shared" si="35"/>
        <v/>
      </c>
    </row>
    <row r="150" spans="1:79" s="121" customFormat="1" ht="19.899999999999999" hidden="1" customHeight="1" x14ac:dyDescent="0.25">
      <c r="A150" s="9"/>
      <c r="B150" s="7"/>
      <c r="C150" s="2"/>
      <c r="D150" s="5"/>
      <c r="E150" s="4"/>
      <c r="F150" s="4"/>
      <c r="G150" s="4"/>
      <c r="H150" s="5"/>
      <c r="I150" s="16"/>
      <c r="J150" s="47"/>
      <c r="K150" s="48"/>
      <c r="L150" s="48"/>
      <c r="M150" s="49"/>
      <c r="N150" s="47"/>
      <c r="O150" s="48"/>
      <c r="P150" s="48"/>
      <c r="Q150" s="48"/>
      <c r="R150" s="48"/>
      <c r="S150" s="48"/>
      <c r="T150" s="65"/>
      <c r="U150" s="49"/>
      <c r="V150" s="58"/>
      <c r="W150" s="82"/>
      <c r="X150" s="56"/>
      <c r="Y150" s="69"/>
      <c r="Z150" s="69"/>
      <c r="AA150" s="68"/>
      <c r="AB150" s="57"/>
      <c r="AC150" s="58"/>
      <c r="AD150" s="56"/>
      <c r="AE150" s="65"/>
      <c r="AF150" s="488">
        <f t="shared" si="36"/>
        <v>0</v>
      </c>
      <c r="AG150" s="487">
        <f t="shared" si="36"/>
        <v>0</v>
      </c>
      <c r="AH150" s="487">
        <f t="shared" si="36"/>
        <v>0</v>
      </c>
      <c r="AI150" s="487">
        <f t="shared" si="36"/>
        <v>0</v>
      </c>
      <c r="AJ150" s="487">
        <f t="shared" si="36"/>
        <v>-1</v>
      </c>
      <c r="AK150" s="487">
        <f t="shared" si="36"/>
        <v>-1</v>
      </c>
      <c r="AL150" s="487">
        <f t="shared" si="36"/>
        <v>-1</v>
      </c>
      <c r="AM150" s="487">
        <f t="shared" si="36"/>
        <v>-1</v>
      </c>
      <c r="AN150" s="487">
        <f t="shared" si="36"/>
        <v>0</v>
      </c>
      <c r="AO150" s="487">
        <f t="shared" si="36"/>
        <v>-1</v>
      </c>
      <c r="AP150" s="487">
        <f t="shared" si="36"/>
        <v>-1</v>
      </c>
      <c r="AQ150" s="487">
        <f t="shared" si="36"/>
        <v>0</v>
      </c>
      <c r="AR150" s="487">
        <f t="shared" si="36"/>
        <v>0</v>
      </c>
      <c r="AS150" s="487">
        <f t="shared" si="36"/>
        <v>0</v>
      </c>
      <c r="AT150" s="487">
        <f t="shared" si="36"/>
        <v>0</v>
      </c>
      <c r="AU150" s="493">
        <f t="shared" si="36"/>
        <v>0</v>
      </c>
      <c r="AV150" s="488" t="str">
        <f t="shared" si="34"/>
        <v/>
      </c>
      <c r="AW150" s="487" t="str">
        <f t="shared" si="34"/>
        <v/>
      </c>
      <c r="AX150" s="487" t="str">
        <f t="shared" si="34"/>
        <v/>
      </c>
      <c r="AY150" s="487" t="str">
        <f t="shared" si="34"/>
        <v/>
      </c>
      <c r="AZ150" s="487">
        <f t="shared" si="34"/>
        <v>0</v>
      </c>
      <c r="BA150" s="487">
        <f t="shared" si="34"/>
        <v>0</v>
      </c>
      <c r="BB150" s="487">
        <f t="shared" si="34"/>
        <v>0</v>
      </c>
      <c r="BC150" s="487">
        <f t="shared" si="34"/>
        <v>0</v>
      </c>
      <c r="BD150" s="487" t="str">
        <f t="shared" si="34"/>
        <v/>
      </c>
      <c r="BE150" s="487">
        <f t="shared" si="34"/>
        <v>0</v>
      </c>
      <c r="BF150" s="487">
        <f t="shared" si="34"/>
        <v>0</v>
      </c>
      <c r="BG150" s="487" t="str">
        <f t="shared" si="34"/>
        <v/>
      </c>
      <c r="BH150" s="487" t="str">
        <f t="shared" si="34"/>
        <v/>
      </c>
      <c r="BI150" s="487" t="str">
        <f t="shared" si="34"/>
        <v/>
      </c>
      <c r="BJ150" s="487" t="str">
        <f t="shared" si="34"/>
        <v/>
      </c>
      <c r="BK150" s="489" t="str">
        <f t="shared" si="34"/>
        <v/>
      </c>
      <c r="BL150" s="495" t="str">
        <f t="shared" si="35"/>
        <v/>
      </c>
      <c r="BM150" s="487" t="str">
        <f t="shared" si="35"/>
        <v/>
      </c>
      <c r="BN150" s="487" t="str">
        <f t="shared" si="35"/>
        <v/>
      </c>
      <c r="BO150" s="487" t="str">
        <f t="shared" si="35"/>
        <v/>
      </c>
      <c r="BP150" s="487">
        <f t="shared" si="35"/>
        <v>0</v>
      </c>
      <c r="BQ150" s="487">
        <f t="shared" si="35"/>
        <v>0</v>
      </c>
      <c r="BR150" s="487">
        <f t="shared" si="35"/>
        <v>0</v>
      </c>
      <c r="BS150" s="487">
        <f t="shared" si="35"/>
        <v>0</v>
      </c>
      <c r="BT150" s="487" t="str">
        <f t="shared" si="35"/>
        <v/>
      </c>
      <c r="BU150" s="487">
        <f t="shared" si="35"/>
        <v>0</v>
      </c>
      <c r="BV150" s="487">
        <f t="shared" si="35"/>
        <v>0</v>
      </c>
      <c r="BW150" s="487" t="str">
        <f t="shared" si="35"/>
        <v/>
      </c>
      <c r="BX150" s="487" t="str">
        <f t="shared" si="35"/>
        <v/>
      </c>
      <c r="BY150" s="487" t="str">
        <f t="shared" si="35"/>
        <v/>
      </c>
      <c r="BZ150" s="487" t="str">
        <f t="shared" si="35"/>
        <v/>
      </c>
      <c r="CA150" s="489" t="str">
        <f t="shared" si="35"/>
        <v/>
      </c>
    </row>
    <row r="151" spans="1:79" s="121" customFormat="1" ht="19.899999999999999" hidden="1" customHeight="1" x14ac:dyDescent="0.25">
      <c r="A151" s="9"/>
      <c r="B151" s="7"/>
      <c r="C151" s="2"/>
      <c r="D151" s="5"/>
      <c r="E151" s="4"/>
      <c r="F151" s="4"/>
      <c r="G151" s="4"/>
      <c r="H151" s="5"/>
      <c r="I151" s="16"/>
      <c r="J151" s="47"/>
      <c r="K151" s="48"/>
      <c r="L151" s="48"/>
      <c r="M151" s="49"/>
      <c r="N151" s="47"/>
      <c r="O151" s="48"/>
      <c r="P151" s="48"/>
      <c r="Q151" s="48"/>
      <c r="R151" s="48"/>
      <c r="S151" s="48"/>
      <c r="T151" s="65"/>
      <c r="U151" s="49"/>
      <c r="V151" s="58"/>
      <c r="W151" s="82"/>
      <c r="X151" s="56"/>
      <c r="Y151" s="69"/>
      <c r="Z151" s="69"/>
      <c r="AA151" s="68"/>
      <c r="AB151" s="57"/>
      <c r="AC151" s="58"/>
      <c r="AD151" s="56"/>
      <c r="AE151" s="65"/>
      <c r="AF151" s="488">
        <f t="shared" si="36"/>
        <v>0</v>
      </c>
      <c r="AG151" s="487">
        <f t="shared" si="36"/>
        <v>0</v>
      </c>
      <c r="AH151" s="487">
        <f t="shared" si="36"/>
        <v>0</v>
      </c>
      <c r="AI151" s="487">
        <f t="shared" si="36"/>
        <v>0</v>
      </c>
      <c r="AJ151" s="487">
        <f t="shared" si="36"/>
        <v>-1</v>
      </c>
      <c r="AK151" s="487">
        <f t="shared" si="36"/>
        <v>-1</v>
      </c>
      <c r="AL151" s="487">
        <f t="shared" si="36"/>
        <v>-1</v>
      </c>
      <c r="AM151" s="487">
        <f t="shared" si="36"/>
        <v>-1</v>
      </c>
      <c r="AN151" s="487">
        <f t="shared" si="36"/>
        <v>0</v>
      </c>
      <c r="AO151" s="487">
        <f t="shared" si="36"/>
        <v>-1</v>
      </c>
      <c r="AP151" s="487">
        <f t="shared" si="36"/>
        <v>-1</v>
      </c>
      <c r="AQ151" s="487">
        <f t="shared" si="36"/>
        <v>0</v>
      </c>
      <c r="AR151" s="487">
        <f t="shared" si="36"/>
        <v>0</v>
      </c>
      <c r="AS151" s="487">
        <f t="shared" si="36"/>
        <v>0</v>
      </c>
      <c r="AT151" s="487">
        <f t="shared" si="36"/>
        <v>0</v>
      </c>
      <c r="AU151" s="493">
        <f t="shared" si="36"/>
        <v>0</v>
      </c>
      <c r="AV151" s="488" t="str">
        <f t="shared" si="34"/>
        <v/>
      </c>
      <c r="AW151" s="487" t="str">
        <f t="shared" si="34"/>
        <v/>
      </c>
      <c r="AX151" s="487" t="str">
        <f t="shared" si="34"/>
        <v/>
      </c>
      <c r="AY151" s="487" t="str">
        <f t="shared" si="34"/>
        <v/>
      </c>
      <c r="AZ151" s="487">
        <f t="shared" si="34"/>
        <v>0</v>
      </c>
      <c r="BA151" s="487">
        <f t="shared" si="34"/>
        <v>0</v>
      </c>
      <c r="BB151" s="487">
        <f t="shared" si="34"/>
        <v>0</v>
      </c>
      <c r="BC151" s="487">
        <f t="shared" si="34"/>
        <v>0</v>
      </c>
      <c r="BD151" s="487" t="str">
        <f t="shared" si="34"/>
        <v/>
      </c>
      <c r="BE151" s="487">
        <f t="shared" si="34"/>
        <v>0</v>
      </c>
      <c r="BF151" s="487">
        <f t="shared" si="34"/>
        <v>0</v>
      </c>
      <c r="BG151" s="487" t="str">
        <f t="shared" si="34"/>
        <v/>
      </c>
      <c r="BH151" s="487" t="str">
        <f t="shared" si="34"/>
        <v/>
      </c>
      <c r="BI151" s="487" t="str">
        <f t="shared" si="34"/>
        <v/>
      </c>
      <c r="BJ151" s="487" t="str">
        <f t="shared" si="34"/>
        <v/>
      </c>
      <c r="BK151" s="489" t="str">
        <f t="shared" si="34"/>
        <v/>
      </c>
      <c r="BL151" s="495" t="str">
        <f t="shared" si="35"/>
        <v/>
      </c>
      <c r="BM151" s="487" t="str">
        <f t="shared" si="35"/>
        <v/>
      </c>
      <c r="BN151" s="487" t="str">
        <f t="shared" si="35"/>
        <v/>
      </c>
      <c r="BO151" s="487" t="str">
        <f t="shared" si="35"/>
        <v/>
      </c>
      <c r="BP151" s="487">
        <f t="shared" si="35"/>
        <v>0</v>
      </c>
      <c r="BQ151" s="487">
        <f t="shared" si="35"/>
        <v>0</v>
      </c>
      <c r="BR151" s="487">
        <f t="shared" si="35"/>
        <v>0</v>
      </c>
      <c r="BS151" s="487">
        <f t="shared" si="35"/>
        <v>0</v>
      </c>
      <c r="BT151" s="487" t="str">
        <f t="shared" si="35"/>
        <v/>
      </c>
      <c r="BU151" s="487">
        <f t="shared" si="35"/>
        <v>0</v>
      </c>
      <c r="BV151" s="487">
        <f t="shared" si="35"/>
        <v>0</v>
      </c>
      <c r="BW151" s="487" t="str">
        <f t="shared" si="35"/>
        <v/>
      </c>
      <c r="BX151" s="487" t="str">
        <f t="shared" si="35"/>
        <v/>
      </c>
      <c r="BY151" s="487" t="str">
        <f t="shared" si="35"/>
        <v/>
      </c>
      <c r="BZ151" s="487" t="str">
        <f t="shared" si="35"/>
        <v/>
      </c>
      <c r="CA151" s="489" t="str">
        <f t="shared" si="35"/>
        <v/>
      </c>
    </row>
    <row r="152" spans="1:79" s="121" customFormat="1" ht="19.899999999999999" hidden="1" customHeight="1" x14ac:dyDescent="0.25">
      <c r="A152" s="9"/>
      <c r="B152" s="7"/>
      <c r="C152" s="2"/>
      <c r="D152" s="5"/>
      <c r="E152" s="4"/>
      <c r="F152" s="4"/>
      <c r="G152" s="4"/>
      <c r="H152" s="5"/>
      <c r="I152" s="16"/>
      <c r="J152" s="47"/>
      <c r="K152" s="48"/>
      <c r="L152" s="48"/>
      <c r="M152" s="49"/>
      <c r="N152" s="47"/>
      <c r="O152" s="48"/>
      <c r="P152" s="48"/>
      <c r="Q152" s="48"/>
      <c r="R152" s="48"/>
      <c r="S152" s="48"/>
      <c r="T152" s="65"/>
      <c r="U152" s="49"/>
      <c r="V152" s="58"/>
      <c r="W152" s="82"/>
      <c r="X152" s="56"/>
      <c r="Y152" s="69"/>
      <c r="Z152" s="69"/>
      <c r="AA152" s="68"/>
      <c r="AB152" s="57"/>
      <c r="AC152" s="58"/>
      <c r="AD152" s="56"/>
      <c r="AE152" s="65"/>
      <c r="AF152" s="488">
        <f t="shared" si="36"/>
        <v>0</v>
      </c>
      <c r="AG152" s="487">
        <f t="shared" si="36"/>
        <v>0</v>
      </c>
      <c r="AH152" s="487">
        <f t="shared" si="36"/>
        <v>0</v>
      </c>
      <c r="AI152" s="487">
        <f t="shared" si="36"/>
        <v>0</v>
      </c>
      <c r="AJ152" s="487">
        <f t="shared" si="36"/>
        <v>-1</v>
      </c>
      <c r="AK152" s="487">
        <f t="shared" si="36"/>
        <v>-1</v>
      </c>
      <c r="AL152" s="487">
        <f t="shared" si="36"/>
        <v>-1</v>
      </c>
      <c r="AM152" s="487">
        <f t="shared" si="36"/>
        <v>-1</v>
      </c>
      <c r="AN152" s="487">
        <f t="shared" si="36"/>
        <v>0</v>
      </c>
      <c r="AO152" s="487">
        <f t="shared" si="36"/>
        <v>-1</v>
      </c>
      <c r="AP152" s="487">
        <f t="shared" si="36"/>
        <v>-1</v>
      </c>
      <c r="AQ152" s="487">
        <f t="shared" si="36"/>
        <v>0</v>
      </c>
      <c r="AR152" s="487">
        <f t="shared" si="36"/>
        <v>0</v>
      </c>
      <c r="AS152" s="487">
        <f t="shared" si="36"/>
        <v>0</v>
      </c>
      <c r="AT152" s="487">
        <f t="shared" si="36"/>
        <v>0</v>
      </c>
      <c r="AU152" s="493">
        <f t="shared" si="36"/>
        <v>0</v>
      </c>
      <c r="AV152" s="488" t="str">
        <f t="shared" si="34"/>
        <v/>
      </c>
      <c r="AW152" s="487" t="str">
        <f t="shared" si="34"/>
        <v/>
      </c>
      <c r="AX152" s="487" t="str">
        <f t="shared" si="34"/>
        <v/>
      </c>
      <c r="AY152" s="487" t="str">
        <f t="shared" si="34"/>
        <v/>
      </c>
      <c r="AZ152" s="487">
        <f t="shared" si="34"/>
        <v>0</v>
      </c>
      <c r="BA152" s="487">
        <f t="shared" si="34"/>
        <v>0</v>
      </c>
      <c r="BB152" s="487">
        <f t="shared" si="34"/>
        <v>0</v>
      </c>
      <c r="BC152" s="487">
        <f t="shared" si="34"/>
        <v>0</v>
      </c>
      <c r="BD152" s="487" t="str">
        <f t="shared" si="34"/>
        <v/>
      </c>
      <c r="BE152" s="487">
        <f t="shared" si="34"/>
        <v>0</v>
      </c>
      <c r="BF152" s="487">
        <f t="shared" si="34"/>
        <v>0</v>
      </c>
      <c r="BG152" s="487" t="str">
        <f t="shared" si="34"/>
        <v/>
      </c>
      <c r="BH152" s="487" t="str">
        <f t="shared" si="34"/>
        <v/>
      </c>
      <c r="BI152" s="487" t="str">
        <f t="shared" si="34"/>
        <v/>
      </c>
      <c r="BJ152" s="487" t="str">
        <f t="shared" si="34"/>
        <v/>
      </c>
      <c r="BK152" s="489" t="str">
        <f t="shared" si="34"/>
        <v/>
      </c>
      <c r="BL152" s="495" t="str">
        <f t="shared" si="35"/>
        <v/>
      </c>
      <c r="BM152" s="487" t="str">
        <f t="shared" si="35"/>
        <v/>
      </c>
      <c r="BN152" s="487" t="str">
        <f t="shared" si="35"/>
        <v/>
      </c>
      <c r="BO152" s="487" t="str">
        <f t="shared" si="35"/>
        <v/>
      </c>
      <c r="BP152" s="487">
        <f t="shared" si="35"/>
        <v>0</v>
      </c>
      <c r="BQ152" s="487">
        <f t="shared" si="35"/>
        <v>0</v>
      </c>
      <c r="BR152" s="487">
        <f t="shared" si="35"/>
        <v>0</v>
      </c>
      <c r="BS152" s="487">
        <f t="shared" si="35"/>
        <v>0</v>
      </c>
      <c r="BT152" s="487" t="str">
        <f t="shared" si="35"/>
        <v/>
      </c>
      <c r="BU152" s="487">
        <f t="shared" si="35"/>
        <v>0</v>
      </c>
      <c r="BV152" s="487">
        <f t="shared" si="35"/>
        <v>0</v>
      </c>
      <c r="BW152" s="487" t="str">
        <f t="shared" si="35"/>
        <v/>
      </c>
      <c r="BX152" s="487" t="str">
        <f t="shared" si="35"/>
        <v/>
      </c>
      <c r="BY152" s="487" t="str">
        <f t="shared" si="35"/>
        <v/>
      </c>
      <c r="BZ152" s="487" t="str">
        <f t="shared" si="35"/>
        <v/>
      </c>
      <c r="CA152" s="489" t="str">
        <f t="shared" si="35"/>
        <v/>
      </c>
    </row>
    <row r="153" spans="1:79" s="121" customFormat="1" ht="19.899999999999999" hidden="1" customHeight="1" x14ac:dyDescent="0.25">
      <c r="A153" s="9"/>
      <c r="B153" s="7"/>
      <c r="C153" s="2"/>
      <c r="D153" s="5"/>
      <c r="E153" s="4"/>
      <c r="F153" s="4"/>
      <c r="G153" s="4"/>
      <c r="H153" s="5"/>
      <c r="I153" s="16"/>
      <c r="J153" s="47"/>
      <c r="K153" s="48"/>
      <c r="L153" s="48"/>
      <c r="M153" s="49"/>
      <c r="N153" s="47"/>
      <c r="O153" s="48"/>
      <c r="P153" s="48"/>
      <c r="Q153" s="48"/>
      <c r="R153" s="48"/>
      <c r="S153" s="48"/>
      <c r="T153" s="65"/>
      <c r="U153" s="49"/>
      <c r="V153" s="58"/>
      <c r="W153" s="82"/>
      <c r="X153" s="56"/>
      <c r="Y153" s="69"/>
      <c r="Z153" s="69"/>
      <c r="AA153" s="68"/>
      <c r="AB153" s="57"/>
      <c r="AC153" s="58"/>
      <c r="AD153" s="56"/>
      <c r="AE153" s="65"/>
      <c r="AF153" s="488">
        <f t="shared" si="36"/>
        <v>0</v>
      </c>
      <c r="AG153" s="487">
        <f t="shared" si="36"/>
        <v>0</v>
      </c>
      <c r="AH153" s="487">
        <f t="shared" si="36"/>
        <v>0</v>
      </c>
      <c r="AI153" s="487">
        <f t="shared" si="36"/>
        <v>0</v>
      </c>
      <c r="AJ153" s="487">
        <f t="shared" si="36"/>
        <v>-1</v>
      </c>
      <c r="AK153" s="487">
        <f t="shared" si="36"/>
        <v>-1</v>
      </c>
      <c r="AL153" s="487">
        <f t="shared" si="36"/>
        <v>-1</v>
      </c>
      <c r="AM153" s="487">
        <f t="shared" si="36"/>
        <v>-1</v>
      </c>
      <c r="AN153" s="487">
        <f t="shared" si="36"/>
        <v>0</v>
      </c>
      <c r="AO153" s="487">
        <f t="shared" si="36"/>
        <v>-1</v>
      </c>
      <c r="AP153" s="487">
        <f t="shared" si="36"/>
        <v>-1</v>
      </c>
      <c r="AQ153" s="487">
        <f t="shared" si="36"/>
        <v>0</v>
      </c>
      <c r="AR153" s="487">
        <f t="shared" si="36"/>
        <v>0</v>
      </c>
      <c r="AS153" s="487">
        <f t="shared" si="36"/>
        <v>0</v>
      </c>
      <c r="AT153" s="487">
        <f t="shared" si="36"/>
        <v>0</v>
      </c>
      <c r="AU153" s="493">
        <f t="shared" si="36"/>
        <v>0</v>
      </c>
      <c r="AV153" s="488" t="str">
        <f t="shared" si="34"/>
        <v/>
      </c>
      <c r="AW153" s="487" t="str">
        <f t="shared" si="34"/>
        <v/>
      </c>
      <c r="AX153" s="487" t="str">
        <f t="shared" si="34"/>
        <v/>
      </c>
      <c r="AY153" s="487" t="str">
        <f t="shared" si="34"/>
        <v/>
      </c>
      <c r="AZ153" s="487">
        <f t="shared" si="34"/>
        <v>0</v>
      </c>
      <c r="BA153" s="487">
        <f t="shared" si="34"/>
        <v>0</v>
      </c>
      <c r="BB153" s="487">
        <f t="shared" si="34"/>
        <v>0</v>
      </c>
      <c r="BC153" s="487">
        <f t="shared" si="34"/>
        <v>0</v>
      </c>
      <c r="BD153" s="487" t="str">
        <f t="shared" si="34"/>
        <v/>
      </c>
      <c r="BE153" s="487">
        <f t="shared" si="34"/>
        <v>0</v>
      </c>
      <c r="BF153" s="487">
        <f t="shared" si="34"/>
        <v>0</v>
      </c>
      <c r="BG153" s="487" t="str">
        <f t="shared" si="34"/>
        <v/>
      </c>
      <c r="BH153" s="487" t="str">
        <f t="shared" si="34"/>
        <v/>
      </c>
      <c r="BI153" s="487" t="str">
        <f t="shared" si="34"/>
        <v/>
      </c>
      <c r="BJ153" s="487" t="str">
        <f t="shared" si="34"/>
        <v/>
      </c>
      <c r="BK153" s="489" t="str">
        <f t="shared" si="34"/>
        <v/>
      </c>
      <c r="BL153" s="495" t="str">
        <f t="shared" si="35"/>
        <v/>
      </c>
      <c r="BM153" s="487" t="str">
        <f t="shared" si="35"/>
        <v/>
      </c>
      <c r="BN153" s="487" t="str">
        <f t="shared" si="35"/>
        <v/>
      </c>
      <c r="BO153" s="487" t="str">
        <f t="shared" si="35"/>
        <v/>
      </c>
      <c r="BP153" s="487">
        <f t="shared" si="35"/>
        <v>0</v>
      </c>
      <c r="BQ153" s="487">
        <f t="shared" si="35"/>
        <v>0</v>
      </c>
      <c r="BR153" s="487">
        <f t="shared" si="35"/>
        <v>0</v>
      </c>
      <c r="BS153" s="487">
        <f t="shared" si="35"/>
        <v>0</v>
      </c>
      <c r="BT153" s="487" t="str">
        <f t="shared" si="35"/>
        <v/>
      </c>
      <c r="BU153" s="487">
        <f t="shared" si="35"/>
        <v>0</v>
      </c>
      <c r="BV153" s="487">
        <f t="shared" si="35"/>
        <v>0</v>
      </c>
      <c r="BW153" s="487" t="str">
        <f t="shared" si="35"/>
        <v/>
      </c>
      <c r="BX153" s="487" t="str">
        <f t="shared" si="35"/>
        <v/>
      </c>
      <c r="BY153" s="487" t="str">
        <f t="shared" si="35"/>
        <v/>
      </c>
      <c r="BZ153" s="487" t="str">
        <f t="shared" si="35"/>
        <v/>
      </c>
      <c r="CA153" s="489" t="str">
        <f t="shared" si="35"/>
        <v/>
      </c>
    </row>
    <row r="154" spans="1:79" s="121" customFormat="1" ht="19.899999999999999" hidden="1" customHeight="1" x14ac:dyDescent="0.25">
      <c r="A154" s="9"/>
      <c r="B154" s="7"/>
      <c r="C154" s="2"/>
      <c r="D154" s="5"/>
      <c r="E154" s="4"/>
      <c r="F154" s="4"/>
      <c r="G154" s="4"/>
      <c r="H154" s="5"/>
      <c r="I154" s="16"/>
      <c r="J154" s="47"/>
      <c r="K154" s="48"/>
      <c r="L154" s="48"/>
      <c r="M154" s="49"/>
      <c r="N154" s="47"/>
      <c r="O154" s="48"/>
      <c r="P154" s="48"/>
      <c r="Q154" s="48"/>
      <c r="R154" s="48"/>
      <c r="S154" s="48"/>
      <c r="T154" s="65"/>
      <c r="U154" s="49"/>
      <c r="V154" s="58"/>
      <c r="W154" s="82"/>
      <c r="X154" s="56"/>
      <c r="Y154" s="69"/>
      <c r="Z154" s="69"/>
      <c r="AA154" s="68"/>
      <c r="AB154" s="57"/>
      <c r="AC154" s="58"/>
      <c r="AD154" s="56"/>
      <c r="AE154" s="65"/>
      <c r="AF154" s="488">
        <f t="shared" si="36"/>
        <v>0</v>
      </c>
      <c r="AG154" s="487">
        <f t="shared" si="36"/>
        <v>0</v>
      </c>
      <c r="AH154" s="487">
        <f t="shared" si="36"/>
        <v>0</v>
      </c>
      <c r="AI154" s="487">
        <f t="shared" si="36"/>
        <v>0</v>
      </c>
      <c r="AJ154" s="487">
        <f t="shared" si="36"/>
        <v>-1</v>
      </c>
      <c r="AK154" s="487">
        <f t="shared" si="36"/>
        <v>-1</v>
      </c>
      <c r="AL154" s="487">
        <f t="shared" si="36"/>
        <v>-1</v>
      </c>
      <c r="AM154" s="487">
        <f t="shared" si="36"/>
        <v>-1</v>
      </c>
      <c r="AN154" s="487">
        <f t="shared" si="36"/>
        <v>0</v>
      </c>
      <c r="AO154" s="487">
        <f t="shared" si="36"/>
        <v>-1</v>
      </c>
      <c r="AP154" s="487">
        <f t="shared" si="36"/>
        <v>-1</v>
      </c>
      <c r="AQ154" s="487">
        <f t="shared" si="36"/>
        <v>0</v>
      </c>
      <c r="AR154" s="487">
        <f t="shared" si="36"/>
        <v>0</v>
      </c>
      <c r="AS154" s="487">
        <f t="shared" si="36"/>
        <v>0</v>
      </c>
      <c r="AT154" s="487">
        <f t="shared" si="36"/>
        <v>0</v>
      </c>
      <c r="AU154" s="493">
        <f t="shared" si="36"/>
        <v>0</v>
      </c>
      <c r="AV154" s="488" t="str">
        <f t="shared" si="34"/>
        <v/>
      </c>
      <c r="AW154" s="487" t="str">
        <f t="shared" si="34"/>
        <v/>
      </c>
      <c r="AX154" s="487" t="str">
        <f t="shared" si="34"/>
        <v/>
      </c>
      <c r="AY154" s="487" t="str">
        <f t="shared" si="34"/>
        <v/>
      </c>
      <c r="AZ154" s="487">
        <f t="shared" si="34"/>
        <v>0</v>
      </c>
      <c r="BA154" s="487">
        <f t="shared" si="34"/>
        <v>0</v>
      </c>
      <c r="BB154" s="487">
        <f t="shared" si="34"/>
        <v>0</v>
      </c>
      <c r="BC154" s="487">
        <f t="shared" si="34"/>
        <v>0</v>
      </c>
      <c r="BD154" s="487" t="str">
        <f t="shared" si="34"/>
        <v/>
      </c>
      <c r="BE154" s="487">
        <f t="shared" si="34"/>
        <v>0</v>
      </c>
      <c r="BF154" s="487">
        <f t="shared" si="34"/>
        <v>0</v>
      </c>
      <c r="BG154" s="487" t="str">
        <f t="shared" si="34"/>
        <v/>
      </c>
      <c r="BH154" s="487" t="str">
        <f t="shared" si="34"/>
        <v/>
      </c>
      <c r="BI154" s="487" t="str">
        <f t="shared" si="34"/>
        <v/>
      </c>
      <c r="BJ154" s="487" t="str">
        <f t="shared" si="34"/>
        <v/>
      </c>
      <c r="BK154" s="489" t="str">
        <f t="shared" si="34"/>
        <v/>
      </c>
      <c r="BL154" s="495" t="str">
        <f t="shared" si="35"/>
        <v/>
      </c>
      <c r="BM154" s="487" t="str">
        <f t="shared" si="35"/>
        <v/>
      </c>
      <c r="BN154" s="487" t="str">
        <f t="shared" si="35"/>
        <v/>
      </c>
      <c r="BO154" s="487" t="str">
        <f t="shared" si="35"/>
        <v/>
      </c>
      <c r="BP154" s="487">
        <f t="shared" si="35"/>
        <v>0</v>
      </c>
      <c r="BQ154" s="487">
        <f t="shared" si="35"/>
        <v>0</v>
      </c>
      <c r="BR154" s="487">
        <f t="shared" si="35"/>
        <v>0</v>
      </c>
      <c r="BS154" s="487">
        <f t="shared" si="35"/>
        <v>0</v>
      </c>
      <c r="BT154" s="487" t="str">
        <f t="shared" si="35"/>
        <v/>
      </c>
      <c r="BU154" s="487">
        <f t="shared" si="35"/>
        <v>0</v>
      </c>
      <c r="BV154" s="487">
        <f t="shared" si="35"/>
        <v>0</v>
      </c>
      <c r="BW154" s="487" t="str">
        <f t="shared" si="35"/>
        <v/>
      </c>
      <c r="BX154" s="487" t="str">
        <f t="shared" si="35"/>
        <v/>
      </c>
      <c r="BY154" s="487" t="str">
        <f t="shared" si="35"/>
        <v/>
      </c>
      <c r="BZ154" s="487" t="str">
        <f t="shared" si="35"/>
        <v/>
      </c>
      <c r="CA154" s="489" t="str">
        <f t="shared" si="35"/>
        <v/>
      </c>
    </row>
    <row r="155" spans="1:79" s="121" customFormat="1" ht="19.899999999999999" hidden="1" customHeight="1" x14ac:dyDescent="0.25">
      <c r="A155" s="9"/>
      <c r="B155" s="7"/>
      <c r="C155" s="2"/>
      <c r="D155" s="5"/>
      <c r="E155" s="4"/>
      <c r="F155" s="4"/>
      <c r="G155" s="4"/>
      <c r="H155" s="5"/>
      <c r="I155" s="16"/>
      <c r="J155" s="47"/>
      <c r="K155" s="48"/>
      <c r="L155" s="48"/>
      <c r="M155" s="49"/>
      <c r="N155" s="47"/>
      <c r="O155" s="48"/>
      <c r="P155" s="48"/>
      <c r="Q155" s="48"/>
      <c r="R155" s="48"/>
      <c r="S155" s="48"/>
      <c r="T155" s="65"/>
      <c r="U155" s="49"/>
      <c r="V155" s="58"/>
      <c r="W155" s="82"/>
      <c r="X155" s="56"/>
      <c r="Y155" s="69"/>
      <c r="Z155" s="69"/>
      <c r="AA155" s="68"/>
      <c r="AB155" s="57"/>
      <c r="AC155" s="58"/>
      <c r="AD155" s="56"/>
      <c r="AE155" s="65"/>
      <c r="AF155" s="488">
        <f t="shared" si="36"/>
        <v>0</v>
      </c>
      <c r="AG155" s="487">
        <f t="shared" si="36"/>
        <v>0</v>
      </c>
      <c r="AH155" s="487">
        <f t="shared" si="36"/>
        <v>0</v>
      </c>
      <c r="AI155" s="487">
        <f t="shared" si="36"/>
        <v>0</v>
      </c>
      <c r="AJ155" s="487">
        <f t="shared" si="36"/>
        <v>-1</v>
      </c>
      <c r="AK155" s="487">
        <f t="shared" si="36"/>
        <v>-1</v>
      </c>
      <c r="AL155" s="487">
        <f t="shared" si="36"/>
        <v>-1</v>
      </c>
      <c r="AM155" s="487">
        <f t="shared" si="36"/>
        <v>-1</v>
      </c>
      <c r="AN155" s="487">
        <f t="shared" si="36"/>
        <v>0</v>
      </c>
      <c r="AO155" s="487">
        <f t="shared" si="36"/>
        <v>-1</v>
      </c>
      <c r="AP155" s="487">
        <f t="shared" si="36"/>
        <v>-1</v>
      </c>
      <c r="AQ155" s="487">
        <f t="shared" si="36"/>
        <v>0</v>
      </c>
      <c r="AR155" s="487">
        <f t="shared" si="36"/>
        <v>0</v>
      </c>
      <c r="AS155" s="487">
        <f t="shared" si="36"/>
        <v>0</v>
      </c>
      <c r="AT155" s="487">
        <f t="shared" si="36"/>
        <v>0</v>
      </c>
      <c r="AU155" s="493">
        <f t="shared" si="36"/>
        <v>0</v>
      </c>
      <c r="AV155" s="488" t="str">
        <f t="shared" si="34"/>
        <v/>
      </c>
      <c r="AW155" s="487" t="str">
        <f t="shared" si="34"/>
        <v/>
      </c>
      <c r="AX155" s="487" t="str">
        <f t="shared" si="34"/>
        <v/>
      </c>
      <c r="AY155" s="487" t="str">
        <f t="shared" si="34"/>
        <v/>
      </c>
      <c r="AZ155" s="487">
        <f t="shared" si="34"/>
        <v>0</v>
      </c>
      <c r="BA155" s="487">
        <f t="shared" si="34"/>
        <v>0</v>
      </c>
      <c r="BB155" s="487">
        <f t="shared" si="34"/>
        <v>0</v>
      </c>
      <c r="BC155" s="487">
        <f t="shared" si="34"/>
        <v>0</v>
      </c>
      <c r="BD155" s="487" t="str">
        <f t="shared" si="34"/>
        <v/>
      </c>
      <c r="BE155" s="487">
        <f t="shared" si="34"/>
        <v>0</v>
      </c>
      <c r="BF155" s="487">
        <f t="shared" si="34"/>
        <v>0</v>
      </c>
      <c r="BG155" s="487" t="str">
        <f t="shared" si="34"/>
        <v/>
      </c>
      <c r="BH155" s="487" t="str">
        <f t="shared" si="34"/>
        <v/>
      </c>
      <c r="BI155" s="487" t="str">
        <f t="shared" si="34"/>
        <v/>
      </c>
      <c r="BJ155" s="487" t="str">
        <f t="shared" si="34"/>
        <v/>
      </c>
      <c r="BK155" s="489" t="str">
        <f t="shared" si="34"/>
        <v/>
      </c>
      <c r="BL155" s="495" t="str">
        <f t="shared" si="35"/>
        <v/>
      </c>
      <c r="BM155" s="487" t="str">
        <f t="shared" si="35"/>
        <v/>
      </c>
      <c r="BN155" s="487" t="str">
        <f t="shared" si="35"/>
        <v/>
      </c>
      <c r="BO155" s="487" t="str">
        <f t="shared" si="35"/>
        <v/>
      </c>
      <c r="BP155" s="487">
        <f t="shared" si="35"/>
        <v>0</v>
      </c>
      <c r="BQ155" s="487">
        <f t="shared" si="35"/>
        <v>0</v>
      </c>
      <c r="BR155" s="487">
        <f t="shared" si="35"/>
        <v>0</v>
      </c>
      <c r="BS155" s="487">
        <f t="shared" si="35"/>
        <v>0</v>
      </c>
      <c r="BT155" s="487" t="str">
        <f t="shared" si="35"/>
        <v/>
      </c>
      <c r="BU155" s="487">
        <f t="shared" si="35"/>
        <v>0</v>
      </c>
      <c r="BV155" s="487">
        <f t="shared" si="35"/>
        <v>0</v>
      </c>
      <c r="BW155" s="487" t="str">
        <f t="shared" si="35"/>
        <v/>
      </c>
      <c r="BX155" s="487" t="str">
        <f t="shared" si="35"/>
        <v/>
      </c>
      <c r="BY155" s="487" t="str">
        <f t="shared" si="35"/>
        <v/>
      </c>
      <c r="BZ155" s="487" t="str">
        <f t="shared" si="35"/>
        <v/>
      </c>
      <c r="CA155" s="489" t="str">
        <f t="shared" si="35"/>
        <v/>
      </c>
    </row>
    <row r="156" spans="1:79" s="121" customFormat="1" ht="19.899999999999999" hidden="1" customHeight="1" x14ac:dyDescent="0.25">
      <c r="A156" s="9"/>
      <c r="B156" s="7"/>
      <c r="C156" s="2"/>
      <c r="D156" s="5"/>
      <c r="E156" s="4"/>
      <c r="F156" s="4"/>
      <c r="G156" s="4"/>
      <c r="H156" s="5"/>
      <c r="I156" s="16"/>
      <c r="J156" s="47"/>
      <c r="K156" s="48"/>
      <c r="L156" s="48"/>
      <c r="M156" s="49"/>
      <c r="N156" s="47"/>
      <c r="O156" s="48"/>
      <c r="P156" s="48"/>
      <c r="Q156" s="48"/>
      <c r="R156" s="48"/>
      <c r="S156" s="48"/>
      <c r="T156" s="65"/>
      <c r="U156" s="49"/>
      <c r="V156" s="58"/>
      <c r="W156" s="82"/>
      <c r="X156" s="56"/>
      <c r="Y156" s="69"/>
      <c r="Z156" s="69"/>
      <c r="AA156" s="68"/>
      <c r="AB156" s="57"/>
      <c r="AC156" s="58"/>
      <c r="AD156" s="56"/>
      <c r="AE156" s="65"/>
      <c r="AF156" s="488">
        <f t="shared" si="36"/>
        <v>0</v>
      </c>
      <c r="AG156" s="487">
        <f t="shared" si="36"/>
        <v>0</v>
      </c>
      <c r="AH156" s="487">
        <f t="shared" si="36"/>
        <v>0</v>
      </c>
      <c r="AI156" s="487">
        <f t="shared" si="36"/>
        <v>0</v>
      </c>
      <c r="AJ156" s="487">
        <f t="shared" si="36"/>
        <v>-1</v>
      </c>
      <c r="AK156" s="487">
        <f t="shared" si="36"/>
        <v>-1</v>
      </c>
      <c r="AL156" s="487">
        <f t="shared" si="36"/>
        <v>-1</v>
      </c>
      <c r="AM156" s="487">
        <f t="shared" si="36"/>
        <v>-1</v>
      </c>
      <c r="AN156" s="487">
        <f t="shared" si="36"/>
        <v>0</v>
      </c>
      <c r="AO156" s="487">
        <f t="shared" si="36"/>
        <v>-1</v>
      </c>
      <c r="AP156" s="487">
        <f t="shared" si="36"/>
        <v>-1</v>
      </c>
      <c r="AQ156" s="487">
        <f t="shared" si="36"/>
        <v>0</v>
      </c>
      <c r="AR156" s="487">
        <f t="shared" si="36"/>
        <v>0</v>
      </c>
      <c r="AS156" s="487">
        <f t="shared" si="36"/>
        <v>0</v>
      </c>
      <c r="AT156" s="487">
        <f t="shared" si="36"/>
        <v>0</v>
      </c>
      <c r="AU156" s="493">
        <f t="shared" si="36"/>
        <v>0</v>
      </c>
      <c r="AV156" s="488" t="str">
        <f t="shared" si="34"/>
        <v/>
      </c>
      <c r="AW156" s="487" t="str">
        <f t="shared" si="34"/>
        <v/>
      </c>
      <c r="AX156" s="487" t="str">
        <f t="shared" si="34"/>
        <v/>
      </c>
      <c r="AY156" s="487" t="str">
        <f t="shared" si="34"/>
        <v/>
      </c>
      <c r="AZ156" s="487">
        <f t="shared" si="34"/>
        <v>0</v>
      </c>
      <c r="BA156" s="487">
        <f t="shared" si="34"/>
        <v>0</v>
      </c>
      <c r="BB156" s="487">
        <f t="shared" si="34"/>
        <v>0</v>
      </c>
      <c r="BC156" s="487">
        <f t="shared" si="34"/>
        <v>0</v>
      </c>
      <c r="BD156" s="487" t="str">
        <f t="shared" si="34"/>
        <v/>
      </c>
      <c r="BE156" s="487">
        <f t="shared" si="34"/>
        <v>0</v>
      </c>
      <c r="BF156" s="487">
        <f t="shared" si="34"/>
        <v>0</v>
      </c>
      <c r="BG156" s="487" t="str">
        <f t="shared" si="34"/>
        <v/>
      </c>
      <c r="BH156" s="487" t="str">
        <f t="shared" si="34"/>
        <v/>
      </c>
      <c r="BI156" s="487" t="str">
        <f t="shared" si="34"/>
        <v/>
      </c>
      <c r="BJ156" s="487" t="str">
        <f t="shared" si="34"/>
        <v/>
      </c>
      <c r="BK156" s="489" t="str">
        <f t="shared" ref="BK156:BK219" si="37">IF(AU156,IFERROR(LEFT($V156,SEARCH(" (",$V156)-1),$V156),"")</f>
        <v/>
      </c>
      <c r="BL156" s="495" t="str">
        <f t="shared" si="35"/>
        <v/>
      </c>
      <c r="BM156" s="487" t="str">
        <f t="shared" si="35"/>
        <v/>
      </c>
      <c r="BN156" s="487" t="str">
        <f t="shared" si="35"/>
        <v/>
      </c>
      <c r="BO156" s="487" t="str">
        <f t="shared" si="35"/>
        <v/>
      </c>
      <c r="BP156" s="487">
        <f t="shared" si="35"/>
        <v>0</v>
      </c>
      <c r="BQ156" s="487">
        <f t="shared" si="35"/>
        <v>0</v>
      </c>
      <c r="BR156" s="487">
        <f t="shared" si="35"/>
        <v>0</v>
      </c>
      <c r="BS156" s="487">
        <f t="shared" si="35"/>
        <v>0</v>
      </c>
      <c r="BT156" s="487" t="str">
        <f t="shared" si="35"/>
        <v/>
      </c>
      <c r="BU156" s="487">
        <f t="shared" si="35"/>
        <v>0</v>
      </c>
      <c r="BV156" s="487">
        <f t="shared" si="35"/>
        <v>0</v>
      </c>
      <c r="BW156" s="487" t="str">
        <f t="shared" si="35"/>
        <v/>
      </c>
      <c r="BX156" s="487" t="str">
        <f t="shared" si="35"/>
        <v/>
      </c>
      <c r="BY156" s="487" t="str">
        <f t="shared" si="35"/>
        <v/>
      </c>
      <c r="BZ156" s="487" t="str">
        <f t="shared" si="35"/>
        <v/>
      </c>
      <c r="CA156" s="489" t="str">
        <f t="shared" ref="CA156:CA219" si="38">IF(AU156,IFERROR(LEFT($W156,SEARCH(" (",$W156)-1),$W156),"")</f>
        <v/>
      </c>
    </row>
    <row r="157" spans="1:79" s="121" customFormat="1" ht="19.899999999999999" hidden="1" customHeight="1" x14ac:dyDescent="0.25">
      <c r="A157" s="9"/>
      <c r="B157" s="7"/>
      <c r="C157" s="2"/>
      <c r="D157" s="5"/>
      <c r="E157" s="4"/>
      <c r="F157" s="4"/>
      <c r="G157" s="4"/>
      <c r="H157" s="5"/>
      <c r="I157" s="16"/>
      <c r="J157" s="47"/>
      <c r="K157" s="48"/>
      <c r="L157" s="48"/>
      <c r="M157" s="49"/>
      <c r="N157" s="47"/>
      <c r="O157" s="48"/>
      <c r="P157" s="48"/>
      <c r="Q157" s="48"/>
      <c r="R157" s="48"/>
      <c r="S157" s="48"/>
      <c r="T157" s="65"/>
      <c r="U157" s="49"/>
      <c r="V157" s="58"/>
      <c r="W157" s="82"/>
      <c r="X157" s="56"/>
      <c r="Y157" s="69"/>
      <c r="Z157" s="69"/>
      <c r="AA157" s="68"/>
      <c r="AB157" s="57"/>
      <c r="AC157" s="58"/>
      <c r="AD157" s="56"/>
      <c r="AE157" s="65"/>
      <c r="AF157" s="488">
        <f t="shared" si="36"/>
        <v>0</v>
      </c>
      <c r="AG157" s="487">
        <f t="shared" si="36"/>
        <v>0</v>
      </c>
      <c r="AH157" s="487">
        <f t="shared" si="36"/>
        <v>0</v>
      </c>
      <c r="AI157" s="487">
        <f t="shared" si="36"/>
        <v>0</v>
      </c>
      <c r="AJ157" s="487">
        <f t="shared" si="36"/>
        <v>-1</v>
      </c>
      <c r="AK157" s="487">
        <f t="shared" si="36"/>
        <v>-1</v>
      </c>
      <c r="AL157" s="487">
        <f t="shared" si="36"/>
        <v>-1</v>
      </c>
      <c r="AM157" s="487">
        <f t="shared" si="36"/>
        <v>-1</v>
      </c>
      <c r="AN157" s="487">
        <f t="shared" si="36"/>
        <v>0</v>
      </c>
      <c r="AO157" s="487">
        <f t="shared" si="36"/>
        <v>-1</v>
      </c>
      <c r="AP157" s="487">
        <f t="shared" si="36"/>
        <v>-1</v>
      </c>
      <c r="AQ157" s="487">
        <f t="shared" si="36"/>
        <v>0</v>
      </c>
      <c r="AR157" s="487">
        <f t="shared" si="36"/>
        <v>0</v>
      </c>
      <c r="AS157" s="487">
        <f t="shared" si="36"/>
        <v>0</v>
      </c>
      <c r="AT157" s="487">
        <f t="shared" si="36"/>
        <v>0</v>
      </c>
      <c r="AU157" s="493">
        <f t="shared" si="36"/>
        <v>0</v>
      </c>
      <c r="AV157" s="488" t="str">
        <f t="shared" ref="AV157:BJ173" si="39">IF(AF157,IFERROR(LEFT($V157,SEARCH(" (",$V157)-1),$V157),"")</f>
        <v/>
      </c>
      <c r="AW157" s="487" t="str">
        <f t="shared" si="39"/>
        <v/>
      </c>
      <c r="AX157" s="487" t="str">
        <f t="shared" si="39"/>
        <v/>
      </c>
      <c r="AY157" s="487" t="str">
        <f t="shared" si="39"/>
        <v/>
      </c>
      <c r="AZ157" s="487">
        <f t="shared" si="39"/>
        <v>0</v>
      </c>
      <c r="BA157" s="487">
        <f t="shared" si="39"/>
        <v>0</v>
      </c>
      <c r="BB157" s="487">
        <f t="shared" si="39"/>
        <v>0</v>
      </c>
      <c r="BC157" s="487">
        <f t="shared" si="39"/>
        <v>0</v>
      </c>
      <c r="BD157" s="487" t="str">
        <f t="shared" si="39"/>
        <v/>
      </c>
      <c r="BE157" s="487">
        <f t="shared" si="39"/>
        <v>0</v>
      </c>
      <c r="BF157" s="487">
        <f t="shared" si="39"/>
        <v>0</v>
      </c>
      <c r="BG157" s="487" t="str">
        <f t="shared" si="39"/>
        <v/>
      </c>
      <c r="BH157" s="487" t="str">
        <f t="shared" si="39"/>
        <v/>
      </c>
      <c r="BI157" s="487" t="str">
        <f t="shared" si="39"/>
        <v/>
      </c>
      <c r="BJ157" s="487" t="str">
        <f t="shared" si="39"/>
        <v/>
      </c>
      <c r="BK157" s="489" t="str">
        <f t="shared" si="37"/>
        <v/>
      </c>
      <c r="BL157" s="495" t="str">
        <f t="shared" ref="BL157:BZ173" si="40">IF(AF157,IFERROR(LEFT($W157,SEARCH(" (",$W157)-1),$W157),"")</f>
        <v/>
      </c>
      <c r="BM157" s="487" t="str">
        <f t="shared" si="40"/>
        <v/>
      </c>
      <c r="BN157" s="487" t="str">
        <f t="shared" si="40"/>
        <v/>
      </c>
      <c r="BO157" s="487" t="str">
        <f t="shared" si="40"/>
        <v/>
      </c>
      <c r="BP157" s="487">
        <f t="shared" si="40"/>
        <v>0</v>
      </c>
      <c r="BQ157" s="487">
        <f t="shared" si="40"/>
        <v>0</v>
      </c>
      <c r="BR157" s="487">
        <f t="shared" si="40"/>
        <v>0</v>
      </c>
      <c r="BS157" s="487">
        <f t="shared" si="40"/>
        <v>0</v>
      </c>
      <c r="BT157" s="487" t="str">
        <f t="shared" si="40"/>
        <v/>
      </c>
      <c r="BU157" s="487">
        <f t="shared" si="40"/>
        <v>0</v>
      </c>
      <c r="BV157" s="487">
        <f t="shared" si="40"/>
        <v>0</v>
      </c>
      <c r="BW157" s="487" t="str">
        <f t="shared" si="40"/>
        <v/>
      </c>
      <c r="BX157" s="487" t="str">
        <f t="shared" si="40"/>
        <v/>
      </c>
      <c r="BY157" s="487" t="str">
        <f t="shared" si="40"/>
        <v/>
      </c>
      <c r="BZ157" s="487" t="str">
        <f t="shared" si="40"/>
        <v/>
      </c>
      <c r="CA157" s="489" t="str">
        <f t="shared" si="38"/>
        <v/>
      </c>
    </row>
    <row r="158" spans="1:79" s="121" customFormat="1" ht="19.899999999999999" hidden="1" customHeight="1" x14ac:dyDescent="0.25">
      <c r="A158" s="9"/>
      <c r="B158" s="7"/>
      <c r="C158" s="2"/>
      <c r="D158" s="5"/>
      <c r="E158" s="4"/>
      <c r="F158" s="4"/>
      <c r="G158" s="4"/>
      <c r="H158" s="5"/>
      <c r="I158" s="16"/>
      <c r="J158" s="47"/>
      <c r="K158" s="48"/>
      <c r="L158" s="48"/>
      <c r="M158" s="49"/>
      <c r="N158" s="47"/>
      <c r="O158" s="48"/>
      <c r="P158" s="48"/>
      <c r="Q158" s="48"/>
      <c r="R158" s="48"/>
      <c r="S158" s="48"/>
      <c r="T158" s="65"/>
      <c r="U158" s="49"/>
      <c r="V158" s="58"/>
      <c r="W158" s="82"/>
      <c r="X158" s="56"/>
      <c r="Y158" s="69"/>
      <c r="Z158" s="69"/>
      <c r="AA158" s="68"/>
      <c r="AB158" s="57"/>
      <c r="AC158" s="58"/>
      <c r="AD158" s="56"/>
      <c r="AE158" s="65"/>
      <c r="AF158" s="488">
        <f t="shared" si="36"/>
        <v>0</v>
      </c>
      <c r="AG158" s="487">
        <f t="shared" si="36"/>
        <v>0</v>
      </c>
      <c r="AH158" s="487">
        <f t="shared" si="36"/>
        <v>0</v>
      </c>
      <c r="AI158" s="487">
        <f t="shared" si="36"/>
        <v>0</v>
      </c>
      <c r="AJ158" s="487">
        <f t="shared" si="36"/>
        <v>-1</v>
      </c>
      <c r="AK158" s="487">
        <f t="shared" si="36"/>
        <v>-1</v>
      </c>
      <c r="AL158" s="487">
        <f t="shared" si="36"/>
        <v>-1</v>
      </c>
      <c r="AM158" s="487">
        <f t="shared" si="36"/>
        <v>-1</v>
      </c>
      <c r="AN158" s="487">
        <f t="shared" si="36"/>
        <v>0</v>
      </c>
      <c r="AO158" s="487">
        <f t="shared" si="36"/>
        <v>-1</v>
      </c>
      <c r="AP158" s="487">
        <f t="shared" si="36"/>
        <v>-1</v>
      </c>
      <c r="AQ158" s="487">
        <f t="shared" si="36"/>
        <v>0</v>
      </c>
      <c r="AR158" s="487">
        <f t="shared" si="36"/>
        <v>0</v>
      </c>
      <c r="AS158" s="487">
        <f t="shared" si="36"/>
        <v>0</v>
      </c>
      <c r="AT158" s="487">
        <f t="shared" si="36"/>
        <v>0</v>
      </c>
      <c r="AU158" s="493">
        <f t="shared" ref="AU158" si="41">AU157</f>
        <v>0</v>
      </c>
      <c r="AV158" s="488" t="str">
        <f t="shared" si="39"/>
        <v/>
      </c>
      <c r="AW158" s="487" t="str">
        <f t="shared" si="39"/>
        <v/>
      </c>
      <c r="AX158" s="487" t="str">
        <f t="shared" si="39"/>
        <v/>
      </c>
      <c r="AY158" s="487" t="str">
        <f t="shared" si="39"/>
        <v/>
      </c>
      <c r="AZ158" s="487">
        <f t="shared" si="39"/>
        <v>0</v>
      </c>
      <c r="BA158" s="487">
        <f t="shared" si="39"/>
        <v>0</v>
      </c>
      <c r="BB158" s="487">
        <f t="shared" si="39"/>
        <v>0</v>
      </c>
      <c r="BC158" s="487">
        <f t="shared" si="39"/>
        <v>0</v>
      </c>
      <c r="BD158" s="487" t="str">
        <f t="shared" si="39"/>
        <v/>
      </c>
      <c r="BE158" s="487">
        <f t="shared" si="39"/>
        <v>0</v>
      </c>
      <c r="BF158" s="487">
        <f t="shared" si="39"/>
        <v>0</v>
      </c>
      <c r="BG158" s="487" t="str">
        <f t="shared" si="39"/>
        <v/>
      </c>
      <c r="BH158" s="487" t="str">
        <f t="shared" si="39"/>
        <v/>
      </c>
      <c r="BI158" s="487" t="str">
        <f t="shared" si="39"/>
        <v/>
      </c>
      <c r="BJ158" s="487" t="str">
        <f t="shared" si="39"/>
        <v/>
      </c>
      <c r="BK158" s="489" t="str">
        <f t="shared" si="37"/>
        <v/>
      </c>
      <c r="BL158" s="495" t="str">
        <f t="shared" si="40"/>
        <v/>
      </c>
      <c r="BM158" s="487" t="str">
        <f t="shared" si="40"/>
        <v/>
      </c>
      <c r="BN158" s="487" t="str">
        <f t="shared" si="40"/>
        <v/>
      </c>
      <c r="BO158" s="487" t="str">
        <f t="shared" si="40"/>
        <v/>
      </c>
      <c r="BP158" s="487">
        <f t="shared" si="40"/>
        <v>0</v>
      </c>
      <c r="BQ158" s="487">
        <f t="shared" si="40"/>
        <v>0</v>
      </c>
      <c r="BR158" s="487">
        <f t="shared" si="40"/>
        <v>0</v>
      </c>
      <c r="BS158" s="487">
        <f t="shared" si="40"/>
        <v>0</v>
      </c>
      <c r="BT158" s="487" t="str">
        <f t="shared" si="40"/>
        <v/>
      </c>
      <c r="BU158" s="487">
        <f t="shared" si="40"/>
        <v>0</v>
      </c>
      <c r="BV158" s="487">
        <f t="shared" si="40"/>
        <v>0</v>
      </c>
      <c r="BW158" s="487" t="str">
        <f t="shared" si="40"/>
        <v/>
      </c>
      <c r="BX158" s="487" t="str">
        <f t="shared" si="40"/>
        <v/>
      </c>
      <c r="BY158" s="487" t="str">
        <f t="shared" si="40"/>
        <v/>
      </c>
      <c r="BZ158" s="487" t="str">
        <f t="shared" si="40"/>
        <v/>
      </c>
      <c r="CA158" s="489" t="str">
        <f t="shared" si="38"/>
        <v/>
      </c>
    </row>
    <row r="159" spans="1:79" s="121" customFormat="1" ht="19.899999999999999" hidden="1" customHeight="1" x14ac:dyDescent="0.25">
      <c r="A159" s="9"/>
      <c r="B159" s="7"/>
      <c r="C159" s="2"/>
      <c r="D159" s="5"/>
      <c r="E159" s="4"/>
      <c r="F159" s="4"/>
      <c r="G159" s="4"/>
      <c r="H159" s="5"/>
      <c r="I159" s="16"/>
      <c r="J159" s="47"/>
      <c r="K159" s="48"/>
      <c r="L159" s="48"/>
      <c r="M159" s="49"/>
      <c r="N159" s="47"/>
      <c r="O159" s="48"/>
      <c r="P159" s="48"/>
      <c r="Q159" s="48"/>
      <c r="R159" s="48"/>
      <c r="S159" s="48"/>
      <c r="T159" s="65"/>
      <c r="U159" s="49"/>
      <c r="V159" s="58"/>
      <c r="W159" s="82"/>
      <c r="X159" s="56"/>
      <c r="Y159" s="69"/>
      <c r="Z159" s="69"/>
      <c r="AA159" s="68"/>
      <c r="AB159" s="57"/>
      <c r="AC159" s="58"/>
      <c r="AD159" s="56"/>
      <c r="AE159" s="65"/>
      <c r="AF159" s="488">
        <f t="shared" ref="AF159:AU174" si="42">AF158</f>
        <v>0</v>
      </c>
      <c r="AG159" s="487">
        <f t="shared" si="42"/>
        <v>0</v>
      </c>
      <c r="AH159" s="487">
        <f t="shared" si="42"/>
        <v>0</v>
      </c>
      <c r="AI159" s="487">
        <f t="shared" si="42"/>
        <v>0</v>
      </c>
      <c r="AJ159" s="487">
        <f t="shared" si="42"/>
        <v>-1</v>
      </c>
      <c r="AK159" s="487">
        <f t="shared" si="42"/>
        <v>-1</v>
      </c>
      <c r="AL159" s="487">
        <f t="shared" si="42"/>
        <v>-1</v>
      </c>
      <c r="AM159" s="487">
        <f t="shared" si="42"/>
        <v>-1</v>
      </c>
      <c r="AN159" s="487">
        <f t="shared" si="42"/>
        <v>0</v>
      </c>
      <c r="AO159" s="487">
        <f t="shared" si="42"/>
        <v>-1</v>
      </c>
      <c r="AP159" s="487">
        <f t="shared" si="42"/>
        <v>-1</v>
      </c>
      <c r="AQ159" s="487">
        <f t="shared" si="42"/>
        <v>0</v>
      </c>
      <c r="AR159" s="487">
        <f t="shared" si="42"/>
        <v>0</v>
      </c>
      <c r="AS159" s="487">
        <f t="shared" si="42"/>
        <v>0</v>
      </c>
      <c r="AT159" s="487">
        <f t="shared" si="42"/>
        <v>0</v>
      </c>
      <c r="AU159" s="493">
        <f t="shared" si="42"/>
        <v>0</v>
      </c>
      <c r="AV159" s="488" t="str">
        <f t="shared" si="39"/>
        <v/>
      </c>
      <c r="AW159" s="487" t="str">
        <f t="shared" si="39"/>
        <v/>
      </c>
      <c r="AX159" s="487" t="str">
        <f t="shared" si="39"/>
        <v/>
      </c>
      <c r="AY159" s="487" t="str">
        <f t="shared" si="39"/>
        <v/>
      </c>
      <c r="AZ159" s="487">
        <f t="shared" si="39"/>
        <v>0</v>
      </c>
      <c r="BA159" s="487">
        <f t="shared" si="39"/>
        <v>0</v>
      </c>
      <c r="BB159" s="487">
        <f t="shared" si="39"/>
        <v>0</v>
      </c>
      <c r="BC159" s="487">
        <f t="shared" si="39"/>
        <v>0</v>
      </c>
      <c r="BD159" s="487" t="str">
        <f t="shared" si="39"/>
        <v/>
      </c>
      <c r="BE159" s="487">
        <f t="shared" si="39"/>
        <v>0</v>
      </c>
      <c r="BF159" s="487">
        <f t="shared" si="39"/>
        <v>0</v>
      </c>
      <c r="BG159" s="487" t="str">
        <f t="shared" si="39"/>
        <v/>
      </c>
      <c r="BH159" s="487" t="str">
        <f t="shared" si="39"/>
        <v/>
      </c>
      <c r="BI159" s="487" t="str">
        <f t="shared" si="39"/>
        <v/>
      </c>
      <c r="BJ159" s="487" t="str">
        <f t="shared" si="39"/>
        <v/>
      </c>
      <c r="BK159" s="489" t="str">
        <f t="shared" si="37"/>
        <v/>
      </c>
      <c r="BL159" s="495" t="str">
        <f t="shared" si="40"/>
        <v/>
      </c>
      <c r="BM159" s="487" t="str">
        <f t="shared" si="40"/>
        <v/>
      </c>
      <c r="BN159" s="487" t="str">
        <f t="shared" si="40"/>
        <v/>
      </c>
      <c r="BO159" s="487" t="str">
        <f t="shared" si="40"/>
        <v/>
      </c>
      <c r="BP159" s="487">
        <f t="shared" si="40"/>
        <v>0</v>
      </c>
      <c r="BQ159" s="487">
        <f t="shared" si="40"/>
        <v>0</v>
      </c>
      <c r="BR159" s="487">
        <f t="shared" si="40"/>
        <v>0</v>
      </c>
      <c r="BS159" s="487">
        <f t="shared" si="40"/>
        <v>0</v>
      </c>
      <c r="BT159" s="487" t="str">
        <f t="shared" si="40"/>
        <v/>
      </c>
      <c r="BU159" s="487">
        <f t="shared" si="40"/>
        <v>0</v>
      </c>
      <c r="BV159" s="487">
        <f t="shared" si="40"/>
        <v>0</v>
      </c>
      <c r="BW159" s="487" t="str">
        <f t="shared" si="40"/>
        <v/>
      </c>
      <c r="BX159" s="487" t="str">
        <f t="shared" si="40"/>
        <v/>
      </c>
      <c r="BY159" s="487" t="str">
        <f t="shared" si="40"/>
        <v/>
      </c>
      <c r="BZ159" s="487" t="str">
        <f t="shared" si="40"/>
        <v/>
      </c>
      <c r="CA159" s="489" t="str">
        <f t="shared" si="38"/>
        <v/>
      </c>
    </row>
    <row r="160" spans="1:79" s="121" customFormat="1" ht="19.899999999999999" hidden="1" customHeight="1" x14ac:dyDescent="0.25">
      <c r="A160" s="9"/>
      <c r="B160" s="7"/>
      <c r="C160" s="2"/>
      <c r="D160" s="5"/>
      <c r="E160" s="4"/>
      <c r="F160" s="4"/>
      <c r="G160" s="4"/>
      <c r="H160" s="5"/>
      <c r="I160" s="16"/>
      <c r="J160" s="47"/>
      <c r="K160" s="48"/>
      <c r="L160" s="48"/>
      <c r="M160" s="49"/>
      <c r="N160" s="47"/>
      <c r="O160" s="48"/>
      <c r="P160" s="48"/>
      <c r="Q160" s="48"/>
      <c r="R160" s="48"/>
      <c r="S160" s="48"/>
      <c r="T160" s="65"/>
      <c r="U160" s="49"/>
      <c r="V160" s="58"/>
      <c r="W160" s="82"/>
      <c r="X160" s="56"/>
      <c r="Y160" s="69"/>
      <c r="Z160" s="69"/>
      <c r="AA160" s="68"/>
      <c r="AB160" s="57"/>
      <c r="AC160" s="58"/>
      <c r="AD160" s="56"/>
      <c r="AE160" s="65"/>
      <c r="AF160" s="488">
        <f t="shared" si="42"/>
        <v>0</v>
      </c>
      <c r="AG160" s="487">
        <f t="shared" si="42"/>
        <v>0</v>
      </c>
      <c r="AH160" s="487">
        <f t="shared" si="42"/>
        <v>0</v>
      </c>
      <c r="AI160" s="487">
        <f t="shared" si="42"/>
        <v>0</v>
      </c>
      <c r="AJ160" s="487">
        <f t="shared" si="42"/>
        <v>-1</v>
      </c>
      <c r="AK160" s="487">
        <f t="shared" si="42"/>
        <v>-1</v>
      </c>
      <c r="AL160" s="487">
        <f t="shared" si="42"/>
        <v>-1</v>
      </c>
      <c r="AM160" s="487">
        <f t="shared" si="42"/>
        <v>-1</v>
      </c>
      <c r="AN160" s="487">
        <f t="shared" si="42"/>
        <v>0</v>
      </c>
      <c r="AO160" s="487">
        <f t="shared" si="42"/>
        <v>-1</v>
      </c>
      <c r="AP160" s="487">
        <f t="shared" si="42"/>
        <v>-1</v>
      </c>
      <c r="AQ160" s="487">
        <f t="shared" si="42"/>
        <v>0</v>
      </c>
      <c r="AR160" s="487">
        <f t="shared" si="42"/>
        <v>0</v>
      </c>
      <c r="AS160" s="487">
        <f t="shared" si="42"/>
        <v>0</v>
      </c>
      <c r="AT160" s="487">
        <f t="shared" si="42"/>
        <v>0</v>
      </c>
      <c r="AU160" s="493">
        <f t="shared" si="42"/>
        <v>0</v>
      </c>
      <c r="AV160" s="488" t="str">
        <f t="shared" si="39"/>
        <v/>
      </c>
      <c r="AW160" s="487" t="str">
        <f t="shared" si="39"/>
        <v/>
      </c>
      <c r="AX160" s="487" t="str">
        <f t="shared" si="39"/>
        <v/>
      </c>
      <c r="AY160" s="487" t="str">
        <f t="shared" si="39"/>
        <v/>
      </c>
      <c r="AZ160" s="487">
        <f t="shared" si="39"/>
        <v>0</v>
      </c>
      <c r="BA160" s="487">
        <f t="shared" si="39"/>
        <v>0</v>
      </c>
      <c r="BB160" s="487">
        <f t="shared" si="39"/>
        <v>0</v>
      </c>
      <c r="BC160" s="487">
        <f t="shared" si="39"/>
        <v>0</v>
      </c>
      <c r="BD160" s="487" t="str">
        <f t="shared" si="39"/>
        <v/>
      </c>
      <c r="BE160" s="487">
        <f t="shared" si="39"/>
        <v>0</v>
      </c>
      <c r="BF160" s="487">
        <f t="shared" si="39"/>
        <v>0</v>
      </c>
      <c r="BG160" s="487" t="str">
        <f t="shared" si="39"/>
        <v/>
      </c>
      <c r="BH160" s="487" t="str">
        <f t="shared" si="39"/>
        <v/>
      </c>
      <c r="BI160" s="487" t="str">
        <f t="shared" si="39"/>
        <v/>
      </c>
      <c r="BJ160" s="487" t="str">
        <f t="shared" si="39"/>
        <v/>
      </c>
      <c r="BK160" s="489" t="str">
        <f t="shared" si="37"/>
        <v/>
      </c>
      <c r="BL160" s="495" t="str">
        <f t="shared" si="40"/>
        <v/>
      </c>
      <c r="BM160" s="487" t="str">
        <f t="shared" si="40"/>
        <v/>
      </c>
      <c r="BN160" s="487" t="str">
        <f t="shared" si="40"/>
        <v/>
      </c>
      <c r="BO160" s="487" t="str">
        <f t="shared" si="40"/>
        <v/>
      </c>
      <c r="BP160" s="487">
        <f t="shared" si="40"/>
        <v>0</v>
      </c>
      <c r="BQ160" s="487">
        <f t="shared" si="40"/>
        <v>0</v>
      </c>
      <c r="BR160" s="487">
        <f t="shared" si="40"/>
        <v>0</v>
      </c>
      <c r="BS160" s="487">
        <f t="shared" si="40"/>
        <v>0</v>
      </c>
      <c r="BT160" s="487" t="str">
        <f t="shared" si="40"/>
        <v/>
      </c>
      <c r="BU160" s="487">
        <f t="shared" si="40"/>
        <v>0</v>
      </c>
      <c r="BV160" s="487">
        <f t="shared" si="40"/>
        <v>0</v>
      </c>
      <c r="BW160" s="487" t="str">
        <f t="shared" si="40"/>
        <v/>
      </c>
      <c r="BX160" s="487" t="str">
        <f t="shared" si="40"/>
        <v/>
      </c>
      <c r="BY160" s="487" t="str">
        <f t="shared" si="40"/>
        <v/>
      </c>
      <c r="BZ160" s="487" t="str">
        <f t="shared" si="40"/>
        <v/>
      </c>
      <c r="CA160" s="489" t="str">
        <f t="shared" si="38"/>
        <v/>
      </c>
    </row>
    <row r="161" spans="1:79" s="121" customFormat="1" ht="19.899999999999999" hidden="1" customHeight="1" x14ac:dyDescent="0.25">
      <c r="A161" s="9"/>
      <c r="B161" s="7"/>
      <c r="C161" s="2"/>
      <c r="D161" s="5"/>
      <c r="E161" s="4"/>
      <c r="F161" s="4"/>
      <c r="G161" s="4"/>
      <c r="H161" s="5"/>
      <c r="I161" s="16"/>
      <c r="J161" s="47"/>
      <c r="K161" s="48"/>
      <c r="L161" s="48"/>
      <c r="M161" s="49"/>
      <c r="N161" s="47"/>
      <c r="O161" s="48"/>
      <c r="P161" s="48"/>
      <c r="Q161" s="48"/>
      <c r="R161" s="48"/>
      <c r="S161" s="48"/>
      <c r="T161" s="65"/>
      <c r="U161" s="49"/>
      <c r="V161" s="58"/>
      <c r="W161" s="82"/>
      <c r="X161" s="56"/>
      <c r="Y161" s="69"/>
      <c r="Z161" s="69"/>
      <c r="AA161" s="68"/>
      <c r="AB161" s="57"/>
      <c r="AC161" s="58"/>
      <c r="AD161" s="56"/>
      <c r="AE161" s="65"/>
      <c r="AF161" s="488">
        <f t="shared" si="42"/>
        <v>0</v>
      </c>
      <c r="AG161" s="487">
        <f t="shared" si="42"/>
        <v>0</v>
      </c>
      <c r="AH161" s="487">
        <f t="shared" si="42"/>
        <v>0</v>
      </c>
      <c r="AI161" s="487">
        <f t="shared" si="42"/>
        <v>0</v>
      </c>
      <c r="AJ161" s="487">
        <f t="shared" si="42"/>
        <v>-1</v>
      </c>
      <c r="AK161" s="487">
        <f t="shared" si="42"/>
        <v>-1</v>
      </c>
      <c r="AL161" s="487">
        <f t="shared" si="42"/>
        <v>-1</v>
      </c>
      <c r="AM161" s="487">
        <f t="shared" si="42"/>
        <v>-1</v>
      </c>
      <c r="AN161" s="487">
        <f t="shared" si="42"/>
        <v>0</v>
      </c>
      <c r="AO161" s="487">
        <f t="shared" si="42"/>
        <v>-1</v>
      </c>
      <c r="AP161" s="487">
        <f t="shared" si="42"/>
        <v>-1</v>
      </c>
      <c r="AQ161" s="487">
        <f t="shared" si="42"/>
        <v>0</v>
      </c>
      <c r="AR161" s="487">
        <f t="shared" si="42"/>
        <v>0</v>
      </c>
      <c r="AS161" s="487">
        <f t="shared" si="42"/>
        <v>0</v>
      </c>
      <c r="AT161" s="487">
        <f t="shared" si="42"/>
        <v>0</v>
      </c>
      <c r="AU161" s="493">
        <f t="shared" si="42"/>
        <v>0</v>
      </c>
      <c r="AV161" s="488" t="str">
        <f t="shared" si="39"/>
        <v/>
      </c>
      <c r="AW161" s="487" t="str">
        <f t="shared" si="39"/>
        <v/>
      </c>
      <c r="AX161" s="487" t="str">
        <f t="shared" si="39"/>
        <v/>
      </c>
      <c r="AY161" s="487" t="str">
        <f t="shared" si="39"/>
        <v/>
      </c>
      <c r="AZ161" s="487">
        <f t="shared" si="39"/>
        <v>0</v>
      </c>
      <c r="BA161" s="487">
        <f t="shared" si="39"/>
        <v>0</v>
      </c>
      <c r="BB161" s="487">
        <f t="shared" si="39"/>
        <v>0</v>
      </c>
      <c r="BC161" s="487">
        <f t="shared" si="39"/>
        <v>0</v>
      </c>
      <c r="BD161" s="487" t="str">
        <f t="shared" si="39"/>
        <v/>
      </c>
      <c r="BE161" s="487">
        <f t="shared" si="39"/>
        <v>0</v>
      </c>
      <c r="BF161" s="487">
        <f t="shared" si="39"/>
        <v>0</v>
      </c>
      <c r="BG161" s="487" t="str">
        <f t="shared" si="39"/>
        <v/>
      </c>
      <c r="BH161" s="487" t="str">
        <f t="shared" si="39"/>
        <v/>
      </c>
      <c r="BI161" s="487" t="str">
        <f t="shared" si="39"/>
        <v/>
      </c>
      <c r="BJ161" s="487" t="str">
        <f t="shared" si="39"/>
        <v/>
      </c>
      <c r="BK161" s="489" t="str">
        <f t="shared" si="37"/>
        <v/>
      </c>
      <c r="BL161" s="495" t="str">
        <f t="shared" si="40"/>
        <v/>
      </c>
      <c r="BM161" s="487" t="str">
        <f t="shared" si="40"/>
        <v/>
      </c>
      <c r="BN161" s="487" t="str">
        <f t="shared" si="40"/>
        <v/>
      </c>
      <c r="BO161" s="487" t="str">
        <f t="shared" si="40"/>
        <v/>
      </c>
      <c r="BP161" s="487">
        <f t="shared" si="40"/>
        <v>0</v>
      </c>
      <c r="BQ161" s="487">
        <f t="shared" si="40"/>
        <v>0</v>
      </c>
      <c r="BR161" s="487">
        <f t="shared" si="40"/>
        <v>0</v>
      </c>
      <c r="BS161" s="487">
        <f t="shared" si="40"/>
        <v>0</v>
      </c>
      <c r="BT161" s="487" t="str">
        <f t="shared" si="40"/>
        <v/>
      </c>
      <c r="BU161" s="487">
        <f t="shared" si="40"/>
        <v>0</v>
      </c>
      <c r="BV161" s="487">
        <f t="shared" si="40"/>
        <v>0</v>
      </c>
      <c r="BW161" s="487" t="str">
        <f t="shared" si="40"/>
        <v/>
      </c>
      <c r="BX161" s="487" t="str">
        <f t="shared" si="40"/>
        <v/>
      </c>
      <c r="BY161" s="487" t="str">
        <f t="shared" si="40"/>
        <v/>
      </c>
      <c r="BZ161" s="487" t="str">
        <f t="shared" si="40"/>
        <v/>
      </c>
      <c r="CA161" s="489" t="str">
        <f t="shared" si="38"/>
        <v/>
      </c>
    </row>
    <row r="162" spans="1:79" s="121" customFormat="1" ht="19.899999999999999" hidden="1" customHeight="1" x14ac:dyDescent="0.25">
      <c r="A162" s="9"/>
      <c r="B162" s="7"/>
      <c r="C162" s="2"/>
      <c r="D162" s="5"/>
      <c r="E162" s="4"/>
      <c r="F162" s="4"/>
      <c r="G162" s="4"/>
      <c r="H162" s="5"/>
      <c r="I162" s="16"/>
      <c r="J162" s="47"/>
      <c r="K162" s="48"/>
      <c r="L162" s="48"/>
      <c r="M162" s="49"/>
      <c r="N162" s="47"/>
      <c r="O162" s="48"/>
      <c r="P162" s="48"/>
      <c r="Q162" s="48"/>
      <c r="R162" s="48"/>
      <c r="S162" s="48"/>
      <c r="T162" s="65"/>
      <c r="U162" s="49"/>
      <c r="V162" s="58"/>
      <c r="W162" s="82"/>
      <c r="X162" s="56"/>
      <c r="Y162" s="69"/>
      <c r="Z162" s="69"/>
      <c r="AA162" s="68"/>
      <c r="AB162" s="57"/>
      <c r="AC162" s="58"/>
      <c r="AD162" s="56"/>
      <c r="AE162" s="65"/>
      <c r="AF162" s="488">
        <f t="shared" si="42"/>
        <v>0</v>
      </c>
      <c r="AG162" s="487">
        <f t="shared" si="42"/>
        <v>0</v>
      </c>
      <c r="AH162" s="487">
        <f t="shared" si="42"/>
        <v>0</v>
      </c>
      <c r="AI162" s="487">
        <f t="shared" si="42"/>
        <v>0</v>
      </c>
      <c r="AJ162" s="487">
        <f t="shared" si="42"/>
        <v>-1</v>
      </c>
      <c r="AK162" s="487">
        <f t="shared" si="42"/>
        <v>-1</v>
      </c>
      <c r="AL162" s="487">
        <f t="shared" si="42"/>
        <v>-1</v>
      </c>
      <c r="AM162" s="487">
        <f t="shared" si="42"/>
        <v>-1</v>
      </c>
      <c r="AN162" s="487">
        <f t="shared" si="42"/>
        <v>0</v>
      </c>
      <c r="AO162" s="487">
        <f t="shared" si="42"/>
        <v>-1</v>
      </c>
      <c r="AP162" s="487">
        <f t="shared" si="42"/>
        <v>-1</v>
      </c>
      <c r="AQ162" s="487">
        <f t="shared" si="42"/>
        <v>0</v>
      </c>
      <c r="AR162" s="487">
        <f t="shared" si="42"/>
        <v>0</v>
      </c>
      <c r="AS162" s="487">
        <f t="shared" si="42"/>
        <v>0</v>
      </c>
      <c r="AT162" s="487">
        <f t="shared" si="42"/>
        <v>0</v>
      </c>
      <c r="AU162" s="493">
        <f t="shared" si="42"/>
        <v>0</v>
      </c>
      <c r="AV162" s="488" t="str">
        <f t="shared" si="39"/>
        <v/>
      </c>
      <c r="AW162" s="487" t="str">
        <f t="shared" si="39"/>
        <v/>
      </c>
      <c r="AX162" s="487" t="str">
        <f t="shared" si="39"/>
        <v/>
      </c>
      <c r="AY162" s="487" t="str">
        <f t="shared" si="39"/>
        <v/>
      </c>
      <c r="AZ162" s="487">
        <f t="shared" si="39"/>
        <v>0</v>
      </c>
      <c r="BA162" s="487">
        <f t="shared" si="39"/>
        <v>0</v>
      </c>
      <c r="BB162" s="487">
        <f t="shared" si="39"/>
        <v>0</v>
      </c>
      <c r="BC162" s="487">
        <f t="shared" si="39"/>
        <v>0</v>
      </c>
      <c r="BD162" s="487" t="str">
        <f t="shared" si="39"/>
        <v/>
      </c>
      <c r="BE162" s="487">
        <f t="shared" si="39"/>
        <v>0</v>
      </c>
      <c r="BF162" s="487">
        <f t="shared" si="39"/>
        <v>0</v>
      </c>
      <c r="BG162" s="487" t="str">
        <f t="shared" si="39"/>
        <v/>
      </c>
      <c r="BH162" s="487" t="str">
        <f t="shared" si="39"/>
        <v/>
      </c>
      <c r="BI162" s="487" t="str">
        <f t="shared" si="39"/>
        <v/>
      </c>
      <c r="BJ162" s="487" t="str">
        <f t="shared" si="39"/>
        <v/>
      </c>
      <c r="BK162" s="489" t="str">
        <f t="shared" si="37"/>
        <v/>
      </c>
      <c r="BL162" s="495" t="str">
        <f t="shared" si="40"/>
        <v/>
      </c>
      <c r="BM162" s="487" t="str">
        <f t="shared" si="40"/>
        <v/>
      </c>
      <c r="BN162" s="487" t="str">
        <f t="shared" si="40"/>
        <v/>
      </c>
      <c r="BO162" s="487" t="str">
        <f t="shared" si="40"/>
        <v/>
      </c>
      <c r="BP162" s="487">
        <f t="shared" si="40"/>
        <v>0</v>
      </c>
      <c r="BQ162" s="487">
        <f t="shared" si="40"/>
        <v>0</v>
      </c>
      <c r="BR162" s="487">
        <f t="shared" si="40"/>
        <v>0</v>
      </c>
      <c r="BS162" s="487">
        <f t="shared" si="40"/>
        <v>0</v>
      </c>
      <c r="BT162" s="487" t="str">
        <f t="shared" si="40"/>
        <v/>
      </c>
      <c r="BU162" s="487">
        <f t="shared" si="40"/>
        <v>0</v>
      </c>
      <c r="BV162" s="487">
        <f t="shared" si="40"/>
        <v>0</v>
      </c>
      <c r="BW162" s="487" t="str">
        <f t="shared" si="40"/>
        <v/>
      </c>
      <c r="BX162" s="487" t="str">
        <f t="shared" si="40"/>
        <v/>
      </c>
      <c r="BY162" s="487" t="str">
        <f t="shared" si="40"/>
        <v/>
      </c>
      <c r="BZ162" s="487" t="str">
        <f t="shared" si="40"/>
        <v/>
      </c>
      <c r="CA162" s="489" t="str">
        <f t="shared" si="38"/>
        <v/>
      </c>
    </row>
    <row r="163" spans="1:79" s="121" customFormat="1" ht="19.899999999999999" hidden="1" customHeight="1" x14ac:dyDescent="0.25">
      <c r="A163" s="9"/>
      <c r="B163" s="7"/>
      <c r="C163" s="2"/>
      <c r="D163" s="5"/>
      <c r="E163" s="4"/>
      <c r="F163" s="4"/>
      <c r="G163" s="4"/>
      <c r="H163" s="5"/>
      <c r="I163" s="16"/>
      <c r="J163" s="47"/>
      <c r="K163" s="48"/>
      <c r="L163" s="48"/>
      <c r="M163" s="49"/>
      <c r="N163" s="47"/>
      <c r="O163" s="48"/>
      <c r="P163" s="48"/>
      <c r="Q163" s="48"/>
      <c r="R163" s="48"/>
      <c r="S163" s="48"/>
      <c r="T163" s="65"/>
      <c r="U163" s="49"/>
      <c r="V163" s="58"/>
      <c r="W163" s="82"/>
      <c r="X163" s="56"/>
      <c r="Y163" s="69"/>
      <c r="Z163" s="69"/>
      <c r="AA163" s="68"/>
      <c r="AB163" s="57"/>
      <c r="AC163" s="58"/>
      <c r="AD163" s="56"/>
      <c r="AE163" s="65"/>
      <c r="AF163" s="488">
        <f t="shared" si="42"/>
        <v>0</v>
      </c>
      <c r="AG163" s="487">
        <f t="shared" si="42"/>
        <v>0</v>
      </c>
      <c r="AH163" s="487">
        <f t="shared" si="42"/>
        <v>0</v>
      </c>
      <c r="AI163" s="487">
        <f t="shared" si="42"/>
        <v>0</v>
      </c>
      <c r="AJ163" s="487">
        <f t="shared" si="42"/>
        <v>-1</v>
      </c>
      <c r="AK163" s="487">
        <f t="shared" si="42"/>
        <v>-1</v>
      </c>
      <c r="AL163" s="487">
        <f t="shared" si="42"/>
        <v>-1</v>
      </c>
      <c r="AM163" s="487">
        <f t="shared" si="42"/>
        <v>-1</v>
      </c>
      <c r="AN163" s="487">
        <f t="shared" si="42"/>
        <v>0</v>
      </c>
      <c r="AO163" s="487">
        <f t="shared" si="42"/>
        <v>-1</v>
      </c>
      <c r="AP163" s="487">
        <f t="shared" si="42"/>
        <v>-1</v>
      </c>
      <c r="AQ163" s="487">
        <f t="shared" si="42"/>
        <v>0</v>
      </c>
      <c r="AR163" s="487">
        <f t="shared" si="42"/>
        <v>0</v>
      </c>
      <c r="AS163" s="487">
        <f t="shared" si="42"/>
        <v>0</v>
      </c>
      <c r="AT163" s="487">
        <f t="shared" si="42"/>
        <v>0</v>
      </c>
      <c r="AU163" s="493">
        <f t="shared" si="42"/>
        <v>0</v>
      </c>
      <c r="AV163" s="488" t="str">
        <f t="shared" si="39"/>
        <v/>
      </c>
      <c r="AW163" s="487" t="str">
        <f t="shared" si="39"/>
        <v/>
      </c>
      <c r="AX163" s="487" t="str">
        <f t="shared" si="39"/>
        <v/>
      </c>
      <c r="AY163" s="487" t="str">
        <f t="shared" si="39"/>
        <v/>
      </c>
      <c r="AZ163" s="487">
        <f t="shared" si="39"/>
        <v>0</v>
      </c>
      <c r="BA163" s="487">
        <f t="shared" si="39"/>
        <v>0</v>
      </c>
      <c r="BB163" s="487">
        <f t="shared" si="39"/>
        <v>0</v>
      </c>
      <c r="BC163" s="487">
        <f t="shared" si="39"/>
        <v>0</v>
      </c>
      <c r="BD163" s="487" t="str">
        <f t="shared" si="39"/>
        <v/>
      </c>
      <c r="BE163" s="487">
        <f t="shared" si="39"/>
        <v>0</v>
      </c>
      <c r="BF163" s="487">
        <f t="shared" si="39"/>
        <v>0</v>
      </c>
      <c r="BG163" s="487" t="str">
        <f t="shared" si="39"/>
        <v/>
      </c>
      <c r="BH163" s="487" t="str">
        <f t="shared" si="39"/>
        <v/>
      </c>
      <c r="BI163" s="487" t="str">
        <f t="shared" si="39"/>
        <v/>
      </c>
      <c r="BJ163" s="487" t="str">
        <f t="shared" si="39"/>
        <v/>
      </c>
      <c r="BK163" s="489" t="str">
        <f t="shared" si="37"/>
        <v/>
      </c>
      <c r="BL163" s="495" t="str">
        <f t="shared" si="40"/>
        <v/>
      </c>
      <c r="BM163" s="487" t="str">
        <f t="shared" si="40"/>
        <v/>
      </c>
      <c r="BN163" s="487" t="str">
        <f t="shared" si="40"/>
        <v/>
      </c>
      <c r="BO163" s="487" t="str">
        <f t="shared" si="40"/>
        <v/>
      </c>
      <c r="BP163" s="487">
        <f t="shared" si="40"/>
        <v>0</v>
      </c>
      <c r="BQ163" s="487">
        <f t="shared" si="40"/>
        <v>0</v>
      </c>
      <c r="BR163" s="487">
        <f t="shared" si="40"/>
        <v>0</v>
      </c>
      <c r="BS163" s="487">
        <f t="shared" si="40"/>
        <v>0</v>
      </c>
      <c r="BT163" s="487" t="str">
        <f t="shared" si="40"/>
        <v/>
      </c>
      <c r="BU163" s="487">
        <f t="shared" si="40"/>
        <v>0</v>
      </c>
      <c r="BV163" s="487">
        <f t="shared" si="40"/>
        <v>0</v>
      </c>
      <c r="BW163" s="487" t="str">
        <f t="shared" si="40"/>
        <v/>
      </c>
      <c r="BX163" s="487" t="str">
        <f t="shared" si="40"/>
        <v/>
      </c>
      <c r="BY163" s="487" t="str">
        <f t="shared" si="40"/>
        <v/>
      </c>
      <c r="BZ163" s="487" t="str">
        <f t="shared" si="40"/>
        <v/>
      </c>
      <c r="CA163" s="489" t="str">
        <f t="shared" si="38"/>
        <v/>
      </c>
    </row>
    <row r="164" spans="1:79" s="121" customFormat="1" ht="19.899999999999999" hidden="1" customHeight="1" x14ac:dyDescent="0.25">
      <c r="A164" s="9"/>
      <c r="B164" s="7"/>
      <c r="C164" s="2"/>
      <c r="D164" s="5"/>
      <c r="E164" s="4"/>
      <c r="F164" s="4"/>
      <c r="G164" s="4"/>
      <c r="H164" s="5"/>
      <c r="I164" s="16"/>
      <c r="J164" s="47"/>
      <c r="K164" s="48"/>
      <c r="L164" s="48"/>
      <c r="M164" s="49"/>
      <c r="N164" s="47"/>
      <c r="O164" s="48"/>
      <c r="P164" s="48"/>
      <c r="Q164" s="48"/>
      <c r="R164" s="48"/>
      <c r="S164" s="48"/>
      <c r="T164" s="65"/>
      <c r="U164" s="49"/>
      <c r="V164" s="58"/>
      <c r="W164" s="82"/>
      <c r="X164" s="56"/>
      <c r="Y164" s="69"/>
      <c r="Z164" s="69"/>
      <c r="AA164" s="68"/>
      <c r="AB164" s="57"/>
      <c r="AC164" s="58"/>
      <c r="AD164" s="56"/>
      <c r="AE164" s="65"/>
      <c r="AF164" s="488">
        <f t="shared" si="42"/>
        <v>0</v>
      </c>
      <c r="AG164" s="487">
        <f t="shared" si="42"/>
        <v>0</v>
      </c>
      <c r="AH164" s="487">
        <f t="shared" si="42"/>
        <v>0</v>
      </c>
      <c r="AI164" s="487">
        <f t="shared" si="42"/>
        <v>0</v>
      </c>
      <c r="AJ164" s="487">
        <f t="shared" si="42"/>
        <v>-1</v>
      </c>
      <c r="AK164" s="487">
        <f t="shared" si="42"/>
        <v>-1</v>
      </c>
      <c r="AL164" s="487">
        <f t="shared" si="42"/>
        <v>-1</v>
      </c>
      <c r="AM164" s="487">
        <f t="shared" si="42"/>
        <v>-1</v>
      </c>
      <c r="AN164" s="487">
        <f t="shared" si="42"/>
        <v>0</v>
      </c>
      <c r="AO164" s="487">
        <f t="shared" si="42"/>
        <v>-1</v>
      </c>
      <c r="AP164" s="487">
        <f t="shared" si="42"/>
        <v>-1</v>
      </c>
      <c r="AQ164" s="487">
        <f t="shared" si="42"/>
        <v>0</v>
      </c>
      <c r="AR164" s="487">
        <f t="shared" si="42"/>
        <v>0</v>
      </c>
      <c r="AS164" s="487">
        <f t="shared" si="42"/>
        <v>0</v>
      </c>
      <c r="AT164" s="487">
        <f t="shared" si="42"/>
        <v>0</v>
      </c>
      <c r="AU164" s="493">
        <f t="shared" si="42"/>
        <v>0</v>
      </c>
      <c r="AV164" s="488" t="str">
        <f t="shared" si="39"/>
        <v/>
      </c>
      <c r="AW164" s="487" t="str">
        <f t="shared" si="39"/>
        <v/>
      </c>
      <c r="AX164" s="487" t="str">
        <f t="shared" si="39"/>
        <v/>
      </c>
      <c r="AY164" s="487" t="str">
        <f t="shared" si="39"/>
        <v/>
      </c>
      <c r="AZ164" s="487">
        <f t="shared" si="39"/>
        <v>0</v>
      </c>
      <c r="BA164" s="487">
        <f t="shared" si="39"/>
        <v>0</v>
      </c>
      <c r="BB164" s="487">
        <f t="shared" si="39"/>
        <v>0</v>
      </c>
      <c r="BC164" s="487">
        <f t="shared" si="39"/>
        <v>0</v>
      </c>
      <c r="BD164" s="487" t="str">
        <f t="shared" si="39"/>
        <v/>
      </c>
      <c r="BE164" s="487">
        <f t="shared" si="39"/>
        <v>0</v>
      </c>
      <c r="BF164" s="487">
        <f t="shared" si="39"/>
        <v>0</v>
      </c>
      <c r="BG164" s="487" t="str">
        <f t="shared" si="39"/>
        <v/>
      </c>
      <c r="BH164" s="487" t="str">
        <f t="shared" si="39"/>
        <v/>
      </c>
      <c r="BI164" s="487" t="str">
        <f t="shared" si="39"/>
        <v/>
      </c>
      <c r="BJ164" s="487" t="str">
        <f t="shared" si="39"/>
        <v/>
      </c>
      <c r="BK164" s="489" t="str">
        <f t="shared" si="37"/>
        <v/>
      </c>
      <c r="BL164" s="495" t="str">
        <f t="shared" si="40"/>
        <v/>
      </c>
      <c r="BM164" s="487" t="str">
        <f t="shared" si="40"/>
        <v/>
      </c>
      <c r="BN164" s="487" t="str">
        <f t="shared" si="40"/>
        <v/>
      </c>
      <c r="BO164" s="487" t="str">
        <f t="shared" si="40"/>
        <v/>
      </c>
      <c r="BP164" s="487">
        <f t="shared" si="40"/>
        <v>0</v>
      </c>
      <c r="BQ164" s="487">
        <f t="shared" si="40"/>
        <v>0</v>
      </c>
      <c r="BR164" s="487">
        <f t="shared" si="40"/>
        <v>0</v>
      </c>
      <c r="BS164" s="487">
        <f t="shared" si="40"/>
        <v>0</v>
      </c>
      <c r="BT164" s="487" t="str">
        <f t="shared" si="40"/>
        <v/>
      </c>
      <c r="BU164" s="487">
        <f t="shared" si="40"/>
        <v>0</v>
      </c>
      <c r="BV164" s="487">
        <f t="shared" si="40"/>
        <v>0</v>
      </c>
      <c r="BW164" s="487" t="str">
        <f t="shared" si="40"/>
        <v/>
      </c>
      <c r="BX164" s="487" t="str">
        <f t="shared" si="40"/>
        <v/>
      </c>
      <c r="BY164" s="487" t="str">
        <f t="shared" si="40"/>
        <v/>
      </c>
      <c r="BZ164" s="487" t="str">
        <f t="shared" si="40"/>
        <v/>
      </c>
      <c r="CA164" s="489" t="str">
        <f t="shared" si="38"/>
        <v/>
      </c>
    </row>
    <row r="165" spans="1:79" s="121" customFormat="1" ht="19.899999999999999" hidden="1" customHeight="1" x14ac:dyDescent="0.25">
      <c r="A165" s="9"/>
      <c r="B165" s="7"/>
      <c r="C165" s="2"/>
      <c r="D165" s="5"/>
      <c r="E165" s="4"/>
      <c r="F165" s="4"/>
      <c r="G165" s="4"/>
      <c r="H165" s="5"/>
      <c r="I165" s="16"/>
      <c r="J165" s="47"/>
      <c r="K165" s="48"/>
      <c r="L165" s="48"/>
      <c r="M165" s="49"/>
      <c r="N165" s="47"/>
      <c r="O165" s="48"/>
      <c r="P165" s="48"/>
      <c r="Q165" s="48"/>
      <c r="R165" s="48"/>
      <c r="S165" s="48"/>
      <c r="T165" s="65"/>
      <c r="U165" s="49"/>
      <c r="V165" s="58"/>
      <c r="W165" s="82"/>
      <c r="X165" s="56"/>
      <c r="Y165" s="69"/>
      <c r="Z165" s="69"/>
      <c r="AA165" s="68"/>
      <c r="AB165" s="57"/>
      <c r="AC165" s="58"/>
      <c r="AD165" s="56"/>
      <c r="AE165" s="65"/>
      <c r="AF165" s="488">
        <f t="shared" si="42"/>
        <v>0</v>
      </c>
      <c r="AG165" s="487">
        <f t="shared" si="42"/>
        <v>0</v>
      </c>
      <c r="AH165" s="487">
        <f t="shared" si="42"/>
        <v>0</v>
      </c>
      <c r="AI165" s="487">
        <f t="shared" si="42"/>
        <v>0</v>
      </c>
      <c r="AJ165" s="487">
        <f t="shared" si="42"/>
        <v>-1</v>
      </c>
      <c r="AK165" s="487">
        <f t="shared" si="42"/>
        <v>-1</v>
      </c>
      <c r="AL165" s="487">
        <f t="shared" si="42"/>
        <v>-1</v>
      </c>
      <c r="AM165" s="487">
        <f t="shared" si="42"/>
        <v>-1</v>
      </c>
      <c r="AN165" s="487">
        <f t="shared" si="42"/>
        <v>0</v>
      </c>
      <c r="AO165" s="487">
        <f t="shared" si="42"/>
        <v>-1</v>
      </c>
      <c r="AP165" s="487">
        <f t="shared" si="42"/>
        <v>-1</v>
      </c>
      <c r="AQ165" s="487">
        <f t="shared" si="42"/>
        <v>0</v>
      </c>
      <c r="AR165" s="487">
        <f t="shared" si="42"/>
        <v>0</v>
      </c>
      <c r="AS165" s="487">
        <f t="shared" si="42"/>
        <v>0</v>
      </c>
      <c r="AT165" s="487">
        <f t="shared" si="42"/>
        <v>0</v>
      </c>
      <c r="AU165" s="493">
        <f t="shared" si="42"/>
        <v>0</v>
      </c>
      <c r="AV165" s="488" t="str">
        <f t="shared" si="39"/>
        <v/>
      </c>
      <c r="AW165" s="487" t="str">
        <f t="shared" si="39"/>
        <v/>
      </c>
      <c r="AX165" s="487" t="str">
        <f t="shared" si="39"/>
        <v/>
      </c>
      <c r="AY165" s="487" t="str">
        <f t="shared" si="39"/>
        <v/>
      </c>
      <c r="AZ165" s="487">
        <f t="shared" si="39"/>
        <v>0</v>
      </c>
      <c r="BA165" s="487">
        <f t="shared" si="39"/>
        <v>0</v>
      </c>
      <c r="BB165" s="487">
        <f t="shared" si="39"/>
        <v>0</v>
      </c>
      <c r="BC165" s="487">
        <f t="shared" si="39"/>
        <v>0</v>
      </c>
      <c r="BD165" s="487" t="str">
        <f t="shared" si="39"/>
        <v/>
      </c>
      <c r="BE165" s="487">
        <f t="shared" si="39"/>
        <v>0</v>
      </c>
      <c r="BF165" s="487">
        <f t="shared" si="39"/>
        <v>0</v>
      </c>
      <c r="BG165" s="487" t="str">
        <f t="shared" si="39"/>
        <v/>
      </c>
      <c r="BH165" s="487" t="str">
        <f t="shared" si="39"/>
        <v/>
      </c>
      <c r="BI165" s="487" t="str">
        <f t="shared" si="39"/>
        <v/>
      </c>
      <c r="BJ165" s="487" t="str">
        <f t="shared" si="39"/>
        <v/>
      </c>
      <c r="BK165" s="489" t="str">
        <f t="shared" si="37"/>
        <v/>
      </c>
      <c r="BL165" s="495" t="str">
        <f t="shared" si="40"/>
        <v/>
      </c>
      <c r="BM165" s="487" t="str">
        <f t="shared" si="40"/>
        <v/>
      </c>
      <c r="BN165" s="487" t="str">
        <f t="shared" si="40"/>
        <v/>
      </c>
      <c r="BO165" s="487" t="str">
        <f t="shared" si="40"/>
        <v/>
      </c>
      <c r="BP165" s="487">
        <f t="shared" si="40"/>
        <v>0</v>
      </c>
      <c r="BQ165" s="487">
        <f t="shared" si="40"/>
        <v>0</v>
      </c>
      <c r="BR165" s="487">
        <f t="shared" si="40"/>
        <v>0</v>
      </c>
      <c r="BS165" s="487">
        <f t="shared" si="40"/>
        <v>0</v>
      </c>
      <c r="BT165" s="487" t="str">
        <f t="shared" si="40"/>
        <v/>
      </c>
      <c r="BU165" s="487">
        <f t="shared" si="40"/>
        <v>0</v>
      </c>
      <c r="BV165" s="487">
        <f t="shared" si="40"/>
        <v>0</v>
      </c>
      <c r="BW165" s="487" t="str">
        <f t="shared" si="40"/>
        <v/>
      </c>
      <c r="BX165" s="487" t="str">
        <f t="shared" si="40"/>
        <v/>
      </c>
      <c r="BY165" s="487" t="str">
        <f t="shared" si="40"/>
        <v/>
      </c>
      <c r="BZ165" s="487" t="str">
        <f t="shared" si="40"/>
        <v/>
      </c>
      <c r="CA165" s="489" t="str">
        <f t="shared" si="38"/>
        <v/>
      </c>
    </row>
    <row r="166" spans="1:79" s="121" customFormat="1" ht="19.899999999999999" hidden="1" customHeight="1" x14ac:dyDescent="0.25">
      <c r="A166" s="9"/>
      <c r="B166" s="7"/>
      <c r="C166" s="2"/>
      <c r="D166" s="5"/>
      <c r="E166" s="4"/>
      <c r="F166" s="4"/>
      <c r="G166" s="4"/>
      <c r="H166" s="5"/>
      <c r="I166" s="16"/>
      <c r="J166" s="47"/>
      <c r="K166" s="48"/>
      <c r="L166" s="48"/>
      <c r="M166" s="49"/>
      <c r="N166" s="47"/>
      <c r="O166" s="48"/>
      <c r="P166" s="48"/>
      <c r="Q166" s="48"/>
      <c r="R166" s="48"/>
      <c r="S166" s="48"/>
      <c r="T166" s="65"/>
      <c r="U166" s="49"/>
      <c r="V166" s="58"/>
      <c r="W166" s="82"/>
      <c r="X166" s="56"/>
      <c r="Y166" s="69"/>
      <c r="Z166" s="69"/>
      <c r="AA166" s="68"/>
      <c r="AB166" s="57"/>
      <c r="AC166" s="58"/>
      <c r="AD166" s="56"/>
      <c r="AE166" s="65"/>
      <c r="AF166" s="488">
        <f t="shared" si="42"/>
        <v>0</v>
      </c>
      <c r="AG166" s="487">
        <f t="shared" si="42"/>
        <v>0</v>
      </c>
      <c r="AH166" s="487">
        <f t="shared" si="42"/>
        <v>0</v>
      </c>
      <c r="AI166" s="487">
        <f t="shared" si="42"/>
        <v>0</v>
      </c>
      <c r="AJ166" s="487">
        <f t="shared" si="42"/>
        <v>-1</v>
      </c>
      <c r="AK166" s="487">
        <f t="shared" si="42"/>
        <v>-1</v>
      </c>
      <c r="AL166" s="487">
        <f t="shared" si="42"/>
        <v>-1</v>
      </c>
      <c r="AM166" s="487">
        <f t="shared" si="42"/>
        <v>-1</v>
      </c>
      <c r="AN166" s="487">
        <f t="shared" si="42"/>
        <v>0</v>
      </c>
      <c r="AO166" s="487">
        <f t="shared" si="42"/>
        <v>-1</v>
      </c>
      <c r="AP166" s="487">
        <f t="shared" si="42"/>
        <v>-1</v>
      </c>
      <c r="AQ166" s="487">
        <f t="shared" si="42"/>
        <v>0</v>
      </c>
      <c r="AR166" s="487">
        <f t="shared" si="42"/>
        <v>0</v>
      </c>
      <c r="AS166" s="487">
        <f t="shared" si="42"/>
        <v>0</v>
      </c>
      <c r="AT166" s="487">
        <f t="shared" si="42"/>
        <v>0</v>
      </c>
      <c r="AU166" s="493">
        <f t="shared" si="42"/>
        <v>0</v>
      </c>
      <c r="AV166" s="488" t="str">
        <f t="shared" si="39"/>
        <v/>
      </c>
      <c r="AW166" s="487" t="str">
        <f t="shared" si="39"/>
        <v/>
      </c>
      <c r="AX166" s="487" t="str">
        <f t="shared" si="39"/>
        <v/>
      </c>
      <c r="AY166" s="487" t="str">
        <f t="shared" si="39"/>
        <v/>
      </c>
      <c r="AZ166" s="487">
        <f t="shared" si="39"/>
        <v>0</v>
      </c>
      <c r="BA166" s="487">
        <f t="shared" si="39"/>
        <v>0</v>
      </c>
      <c r="BB166" s="487">
        <f t="shared" si="39"/>
        <v>0</v>
      </c>
      <c r="BC166" s="487">
        <f t="shared" si="39"/>
        <v>0</v>
      </c>
      <c r="BD166" s="487" t="str">
        <f t="shared" si="39"/>
        <v/>
      </c>
      <c r="BE166" s="487">
        <f t="shared" si="39"/>
        <v>0</v>
      </c>
      <c r="BF166" s="487">
        <f t="shared" si="39"/>
        <v>0</v>
      </c>
      <c r="BG166" s="487" t="str">
        <f t="shared" si="39"/>
        <v/>
      </c>
      <c r="BH166" s="487" t="str">
        <f t="shared" si="39"/>
        <v/>
      </c>
      <c r="BI166" s="487" t="str">
        <f t="shared" si="39"/>
        <v/>
      </c>
      <c r="BJ166" s="487" t="str">
        <f t="shared" si="39"/>
        <v/>
      </c>
      <c r="BK166" s="489" t="str">
        <f t="shared" si="37"/>
        <v/>
      </c>
      <c r="BL166" s="495" t="str">
        <f t="shared" si="40"/>
        <v/>
      </c>
      <c r="BM166" s="487" t="str">
        <f t="shared" si="40"/>
        <v/>
      </c>
      <c r="BN166" s="487" t="str">
        <f t="shared" si="40"/>
        <v/>
      </c>
      <c r="BO166" s="487" t="str">
        <f t="shared" si="40"/>
        <v/>
      </c>
      <c r="BP166" s="487">
        <f t="shared" si="40"/>
        <v>0</v>
      </c>
      <c r="BQ166" s="487">
        <f t="shared" si="40"/>
        <v>0</v>
      </c>
      <c r="BR166" s="487">
        <f t="shared" si="40"/>
        <v>0</v>
      </c>
      <c r="BS166" s="487">
        <f t="shared" si="40"/>
        <v>0</v>
      </c>
      <c r="BT166" s="487" t="str">
        <f t="shared" si="40"/>
        <v/>
      </c>
      <c r="BU166" s="487">
        <f t="shared" si="40"/>
        <v>0</v>
      </c>
      <c r="BV166" s="487">
        <f t="shared" si="40"/>
        <v>0</v>
      </c>
      <c r="BW166" s="487" t="str">
        <f t="shared" si="40"/>
        <v/>
      </c>
      <c r="BX166" s="487" t="str">
        <f t="shared" si="40"/>
        <v/>
      </c>
      <c r="BY166" s="487" t="str">
        <f t="shared" si="40"/>
        <v/>
      </c>
      <c r="BZ166" s="487" t="str">
        <f t="shared" si="40"/>
        <v/>
      </c>
      <c r="CA166" s="489" t="str">
        <f t="shared" si="38"/>
        <v/>
      </c>
    </row>
    <row r="167" spans="1:79" s="121" customFormat="1" ht="19.899999999999999" hidden="1" customHeight="1" x14ac:dyDescent="0.25">
      <c r="A167" s="9"/>
      <c r="B167" s="7"/>
      <c r="C167" s="2"/>
      <c r="D167" s="5"/>
      <c r="E167" s="4"/>
      <c r="F167" s="4"/>
      <c r="G167" s="4"/>
      <c r="H167" s="5"/>
      <c r="I167" s="16"/>
      <c r="J167" s="47"/>
      <c r="K167" s="48"/>
      <c r="L167" s="48"/>
      <c r="M167" s="49"/>
      <c r="N167" s="47"/>
      <c r="O167" s="48"/>
      <c r="P167" s="48"/>
      <c r="Q167" s="48"/>
      <c r="R167" s="48"/>
      <c r="S167" s="48"/>
      <c r="T167" s="65"/>
      <c r="U167" s="49"/>
      <c r="V167" s="58"/>
      <c r="W167" s="82"/>
      <c r="X167" s="56"/>
      <c r="Y167" s="69"/>
      <c r="Z167" s="69"/>
      <c r="AA167" s="68"/>
      <c r="AB167" s="57"/>
      <c r="AC167" s="58"/>
      <c r="AD167" s="56"/>
      <c r="AE167" s="65"/>
      <c r="AF167" s="488">
        <f t="shared" si="42"/>
        <v>0</v>
      </c>
      <c r="AG167" s="487">
        <f t="shared" si="42"/>
        <v>0</v>
      </c>
      <c r="AH167" s="487">
        <f t="shared" si="42"/>
        <v>0</v>
      </c>
      <c r="AI167" s="487">
        <f t="shared" si="42"/>
        <v>0</v>
      </c>
      <c r="AJ167" s="487">
        <f t="shared" si="42"/>
        <v>-1</v>
      </c>
      <c r="AK167" s="487">
        <f t="shared" si="42"/>
        <v>-1</v>
      </c>
      <c r="AL167" s="487">
        <f t="shared" si="42"/>
        <v>-1</v>
      </c>
      <c r="AM167" s="487">
        <f t="shared" si="42"/>
        <v>-1</v>
      </c>
      <c r="AN167" s="487">
        <f t="shared" si="42"/>
        <v>0</v>
      </c>
      <c r="AO167" s="487">
        <f t="shared" si="42"/>
        <v>-1</v>
      </c>
      <c r="AP167" s="487">
        <f t="shared" si="42"/>
        <v>-1</v>
      </c>
      <c r="AQ167" s="487">
        <f t="shared" si="42"/>
        <v>0</v>
      </c>
      <c r="AR167" s="487">
        <f t="shared" si="42"/>
        <v>0</v>
      </c>
      <c r="AS167" s="487">
        <f t="shared" si="42"/>
        <v>0</v>
      </c>
      <c r="AT167" s="487">
        <f t="shared" si="42"/>
        <v>0</v>
      </c>
      <c r="AU167" s="493">
        <f t="shared" si="42"/>
        <v>0</v>
      </c>
      <c r="AV167" s="488" t="str">
        <f t="shared" si="39"/>
        <v/>
      </c>
      <c r="AW167" s="487" t="str">
        <f t="shared" si="39"/>
        <v/>
      </c>
      <c r="AX167" s="487" t="str">
        <f t="shared" si="39"/>
        <v/>
      </c>
      <c r="AY167" s="487" t="str">
        <f t="shared" si="39"/>
        <v/>
      </c>
      <c r="AZ167" s="487">
        <f t="shared" si="39"/>
        <v>0</v>
      </c>
      <c r="BA167" s="487">
        <f t="shared" si="39"/>
        <v>0</v>
      </c>
      <c r="BB167" s="487">
        <f t="shared" si="39"/>
        <v>0</v>
      </c>
      <c r="BC167" s="487">
        <f t="shared" si="39"/>
        <v>0</v>
      </c>
      <c r="BD167" s="487" t="str">
        <f t="shared" si="39"/>
        <v/>
      </c>
      <c r="BE167" s="487">
        <f t="shared" si="39"/>
        <v>0</v>
      </c>
      <c r="BF167" s="487">
        <f t="shared" si="39"/>
        <v>0</v>
      </c>
      <c r="BG167" s="487" t="str">
        <f t="shared" si="39"/>
        <v/>
      </c>
      <c r="BH167" s="487" t="str">
        <f t="shared" si="39"/>
        <v/>
      </c>
      <c r="BI167" s="487" t="str">
        <f t="shared" si="39"/>
        <v/>
      </c>
      <c r="BJ167" s="487" t="str">
        <f t="shared" si="39"/>
        <v/>
      </c>
      <c r="BK167" s="489" t="str">
        <f t="shared" si="37"/>
        <v/>
      </c>
      <c r="BL167" s="495" t="str">
        <f t="shared" si="40"/>
        <v/>
      </c>
      <c r="BM167" s="487" t="str">
        <f t="shared" si="40"/>
        <v/>
      </c>
      <c r="BN167" s="487" t="str">
        <f t="shared" si="40"/>
        <v/>
      </c>
      <c r="BO167" s="487" t="str">
        <f t="shared" si="40"/>
        <v/>
      </c>
      <c r="BP167" s="487">
        <f t="shared" si="40"/>
        <v>0</v>
      </c>
      <c r="BQ167" s="487">
        <f t="shared" si="40"/>
        <v>0</v>
      </c>
      <c r="BR167" s="487">
        <f t="shared" si="40"/>
        <v>0</v>
      </c>
      <c r="BS167" s="487">
        <f t="shared" si="40"/>
        <v>0</v>
      </c>
      <c r="BT167" s="487" t="str">
        <f t="shared" si="40"/>
        <v/>
      </c>
      <c r="BU167" s="487">
        <f t="shared" si="40"/>
        <v>0</v>
      </c>
      <c r="BV167" s="487">
        <f t="shared" si="40"/>
        <v>0</v>
      </c>
      <c r="BW167" s="487" t="str">
        <f t="shared" si="40"/>
        <v/>
      </c>
      <c r="BX167" s="487" t="str">
        <f t="shared" si="40"/>
        <v/>
      </c>
      <c r="BY167" s="487" t="str">
        <f t="shared" si="40"/>
        <v/>
      </c>
      <c r="BZ167" s="487" t="str">
        <f t="shared" si="40"/>
        <v/>
      </c>
      <c r="CA167" s="489" t="str">
        <f t="shared" si="38"/>
        <v/>
      </c>
    </row>
    <row r="168" spans="1:79" s="121" customFormat="1" ht="19.899999999999999" hidden="1" customHeight="1" x14ac:dyDescent="0.25">
      <c r="A168" s="9"/>
      <c r="B168" s="7"/>
      <c r="C168" s="2"/>
      <c r="D168" s="5"/>
      <c r="E168" s="4"/>
      <c r="F168" s="4"/>
      <c r="G168" s="4"/>
      <c r="H168" s="5"/>
      <c r="I168" s="16"/>
      <c r="J168" s="47"/>
      <c r="K168" s="48"/>
      <c r="L168" s="48"/>
      <c r="M168" s="49"/>
      <c r="N168" s="47"/>
      <c r="O168" s="48"/>
      <c r="P168" s="48"/>
      <c r="Q168" s="48"/>
      <c r="R168" s="48"/>
      <c r="S168" s="48"/>
      <c r="T168" s="65"/>
      <c r="U168" s="49"/>
      <c r="V168" s="58"/>
      <c r="W168" s="82"/>
      <c r="X168" s="56"/>
      <c r="Y168" s="69"/>
      <c r="Z168" s="69"/>
      <c r="AA168" s="68"/>
      <c r="AB168" s="57"/>
      <c r="AC168" s="58"/>
      <c r="AD168" s="56"/>
      <c r="AE168" s="65"/>
      <c r="AF168" s="488">
        <f t="shared" si="42"/>
        <v>0</v>
      </c>
      <c r="AG168" s="487">
        <f t="shared" si="42"/>
        <v>0</v>
      </c>
      <c r="AH168" s="487">
        <f t="shared" si="42"/>
        <v>0</v>
      </c>
      <c r="AI168" s="487">
        <f t="shared" si="42"/>
        <v>0</v>
      </c>
      <c r="AJ168" s="487">
        <f t="shared" si="42"/>
        <v>-1</v>
      </c>
      <c r="AK168" s="487">
        <f t="shared" si="42"/>
        <v>-1</v>
      </c>
      <c r="AL168" s="487">
        <f t="shared" si="42"/>
        <v>-1</v>
      </c>
      <c r="AM168" s="487">
        <f t="shared" si="42"/>
        <v>-1</v>
      </c>
      <c r="AN168" s="487">
        <f t="shared" si="42"/>
        <v>0</v>
      </c>
      <c r="AO168" s="487">
        <f t="shared" si="42"/>
        <v>-1</v>
      </c>
      <c r="AP168" s="487">
        <f t="shared" si="42"/>
        <v>-1</v>
      </c>
      <c r="AQ168" s="487">
        <f t="shared" si="42"/>
        <v>0</v>
      </c>
      <c r="AR168" s="487">
        <f t="shared" si="42"/>
        <v>0</v>
      </c>
      <c r="AS168" s="487">
        <f t="shared" si="42"/>
        <v>0</v>
      </c>
      <c r="AT168" s="487">
        <f t="shared" si="42"/>
        <v>0</v>
      </c>
      <c r="AU168" s="493">
        <f t="shared" si="42"/>
        <v>0</v>
      </c>
      <c r="AV168" s="488" t="str">
        <f t="shared" si="39"/>
        <v/>
      </c>
      <c r="AW168" s="487" t="str">
        <f t="shared" si="39"/>
        <v/>
      </c>
      <c r="AX168" s="487" t="str">
        <f t="shared" si="39"/>
        <v/>
      </c>
      <c r="AY168" s="487" t="str">
        <f t="shared" si="39"/>
        <v/>
      </c>
      <c r="AZ168" s="487">
        <f t="shared" si="39"/>
        <v>0</v>
      </c>
      <c r="BA168" s="487">
        <f t="shared" si="39"/>
        <v>0</v>
      </c>
      <c r="BB168" s="487">
        <f t="shared" si="39"/>
        <v>0</v>
      </c>
      <c r="BC168" s="487">
        <f t="shared" si="39"/>
        <v>0</v>
      </c>
      <c r="BD168" s="487" t="str">
        <f t="shared" si="39"/>
        <v/>
      </c>
      <c r="BE168" s="487">
        <f t="shared" si="39"/>
        <v>0</v>
      </c>
      <c r="BF168" s="487">
        <f t="shared" si="39"/>
        <v>0</v>
      </c>
      <c r="BG168" s="487" t="str">
        <f t="shared" si="39"/>
        <v/>
      </c>
      <c r="BH168" s="487" t="str">
        <f t="shared" si="39"/>
        <v/>
      </c>
      <c r="BI168" s="487" t="str">
        <f t="shared" si="39"/>
        <v/>
      </c>
      <c r="BJ168" s="487" t="str">
        <f t="shared" si="39"/>
        <v/>
      </c>
      <c r="BK168" s="489" t="str">
        <f t="shared" si="37"/>
        <v/>
      </c>
      <c r="BL168" s="495" t="str">
        <f t="shared" si="40"/>
        <v/>
      </c>
      <c r="BM168" s="487" t="str">
        <f t="shared" si="40"/>
        <v/>
      </c>
      <c r="BN168" s="487" t="str">
        <f t="shared" si="40"/>
        <v/>
      </c>
      <c r="BO168" s="487" t="str">
        <f t="shared" si="40"/>
        <v/>
      </c>
      <c r="BP168" s="487">
        <f t="shared" si="40"/>
        <v>0</v>
      </c>
      <c r="BQ168" s="487">
        <f t="shared" si="40"/>
        <v>0</v>
      </c>
      <c r="BR168" s="487">
        <f t="shared" si="40"/>
        <v>0</v>
      </c>
      <c r="BS168" s="487">
        <f t="shared" si="40"/>
        <v>0</v>
      </c>
      <c r="BT168" s="487" t="str">
        <f t="shared" si="40"/>
        <v/>
      </c>
      <c r="BU168" s="487">
        <f t="shared" si="40"/>
        <v>0</v>
      </c>
      <c r="BV168" s="487">
        <f t="shared" si="40"/>
        <v>0</v>
      </c>
      <c r="BW168" s="487" t="str">
        <f t="shared" si="40"/>
        <v/>
      </c>
      <c r="BX168" s="487" t="str">
        <f t="shared" si="40"/>
        <v/>
      </c>
      <c r="BY168" s="487" t="str">
        <f t="shared" si="40"/>
        <v/>
      </c>
      <c r="BZ168" s="487" t="str">
        <f t="shared" si="40"/>
        <v/>
      </c>
      <c r="CA168" s="489" t="str">
        <f t="shared" si="38"/>
        <v/>
      </c>
    </row>
    <row r="169" spans="1:79" s="121" customFormat="1" ht="19.899999999999999" hidden="1" customHeight="1" x14ac:dyDescent="0.25">
      <c r="A169" s="9"/>
      <c r="B169" s="7"/>
      <c r="C169" s="2"/>
      <c r="D169" s="5"/>
      <c r="E169" s="4"/>
      <c r="F169" s="4"/>
      <c r="G169" s="4"/>
      <c r="H169" s="5"/>
      <c r="I169" s="16"/>
      <c r="J169" s="47"/>
      <c r="K169" s="48"/>
      <c r="L169" s="48"/>
      <c r="M169" s="49"/>
      <c r="N169" s="47"/>
      <c r="O169" s="48"/>
      <c r="P169" s="48"/>
      <c r="Q169" s="48"/>
      <c r="R169" s="48"/>
      <c r="S169" s="48"/>
      <c r="T169" s="65"/>
      <c r="U169" s="49"/>
      <c r="V169" s="58"/>
      <c r="W169" s="82"/>
      <c r="X169" s="56"/>
      <c r="Y169" s="69"/>
      <c r="Z169" s="69"/>
      <c r="AA169" s="68"/>
      <c r="AB169" s="57"/>
      <c r="AC169" s="58"/>
      <c r="AD169" s="56"/>
      <c r="AE169" s="65"/>
      <c r="AF169" s="488">
        <f t="shared" si="42"/>
        <v>0</v>
      </c>
      <c r="AG169" s="487">
        <f t="shared" si="42"/>
        <v>0</v>
      </c>
      <c r="AH169" s="487">
        <f t="shared" si="42"/>
        <v>0</v>
      </c>
      <c r="AI169" s="487">
        <f t="shared" si="42"/>
        <v>0</v>
      </c>
      <c r="AJ169" s="487">
        <f t="shared" si="42"/>
        <v>-1</v>
      </c>
      <c r="AK169" s="487">
        <f t="shared" si="42"/>
        <v>-1</v>
      </c>
      <c r="AL169" s="487">
        <f t="shared" si="42"/>
        <v>-1</v>
      </c>
      <c r="AM169" s="487">
        <f t="shared" si="42"/>
        <v>-1</v>
      </c>
      <c r="AN169" s="487">
        <f t="shared" si="42"/>
        <v>0</v>
      </c>
      <c r="AO169" s="487">
        <f t="shared" si="42"/>
        <v>-1</v>
      </c>
      <c r="AP169" s="487">
        <f t="shared" si="42"/>
        <v>-1</v>
      </c>
      <c r="AQ169" s="487">
        <f t="shared" si="42"/>
        <v>0</v>
      </c>
      <c r="AR169" s="487">
        <f t="shared" si="42"/>
        <v>0</v>
      </c>
      <c r="AS169" s="487">
        <f t="shared" si="42"/>
        <v>0</v>
      </c>
      <c r="AT169" s="487">
        <f t="shared" si="42"/>
        <v>0</v>
      </c>
      <c r="AU169" s="493">
        <f t="shared" si="42"/>
        <v>0</v>
      </c>
      <c r="AV169" s="488" t="str">
        <f t="shared" si="39"/>
        <v/>
      </c>
      <c r="AW169" s="487" t="str">
        <f t="shared" si="39"/>
        <v/>
      </c>
      <c r="AX169" s="487" t="str">
        <f t="shared" si="39"/>
        <v/>
      </c>
      <c r="AY169" s="487" t="str">
        <f t="shared" si="39"/>
        <v/>
      </c>
      <c r="AZ169" s="487">
        <f t="shared" si="39"/>
        <v>0</v>
      </c>
      <c r="BA169" s="487">
        <f t="shared" si="39"/>
        <v>0</v>
      </c>
      <c r="BB169" s="487">
        <f t="shared" si="39"/>
        <v>0</v>
      </c>
      <c r="BC169" s="487">
        <f t="shared" si="39"/>
        <v>0</v>
      </c>
      <c r="BD169" s="487" t="str">
        <f t="shared" si="39"/>
        <v/>
      </c>
      <c r="BE169" s="487">
        <f t="shared" si="39"/>
        <v>0</v>
      </c>
      <c r="BF169" s="487">
        <f t="shared" si="39"/>
        <v>0</v>
      </c>
      <c r="BG169" s="487" t="str">
        <f t="shared" si="39"/>
        <v/>
      </c>
      <c r="BH169" s="487" t="str">
        <f t="shared" si="39"/>
        <v/>
      </c>
      <c r="BI169" s="487" t="str">
        <f t="shared" si="39"/>
        <v/>
      </c>
      <c r="BJ169" s="487" t="str">
        <f t="shared" si="39"/>
        <v/>
      </c>
      <c r="BK169" s="489" t="str">
        <f t="shared" si="37"/>
        <v/>
      </c>
      <c r="BL169" s="495" t="str">
        <f t="shared" si="40"/>
        <v/>
      </c>
      <c r="BM169" s="487" t="str">
        <f t="shared" si="40"/>
        <v/>
      </c>
      <c r="BN169" s="487" t="str">
        <f t="shared" si="40"/>
        <v/>
      </c>
      <c r="BO169" s="487" t="str">
        <f t="shared" si="40"/>
        <v/>
      </c>
      <c r="BP169" s="487">
        <f t="shared" si="40"/>
        <v>0</v>
      </c>
      <c r="BQ169" s="487">
        <f t="shared" si="40"/>
        <v>0</v>
      </c>
      <c r="BR169" s="487">
        <f t="shared" si="40"/>
        <v>0</v>
      </c>
      <c r="BS169" s="487">
        <f t="shared" si="40"/>
        <v>0</v>
      </c>
      <c r="BT169" s="487" t="str">
        <f t="shared" si="40"/>
        <v/>
      </c>
      <c r="BU169" s="487">
        <f t="shared" si="40"/>
        <v>0</v>
      </c>
      <c r="BV169" s="487">
        <f t="shared" si="40"/>
        <v>0</v>
      </c>
      <c r="BW169" s="487" t="str">
        <f t="shared" si="40"/>
        <v/>
      </c>
      <c r="BX169" s="487" t="str">
        <f t="shared" si="40"/>
        <v/>
      </c>
      <c r="BY169" s="487" t="str">
        <f t="shared" si="40"/>
        <v/>
      </c>
      <c r="BZ169" s="487" t="str">
        <f t="shared" si="40"/>
        <v/>
      </c>
      <c r="CA169" s="489" t="str">
        <f t="shared" si="38"/>
        <v/>
      </c>
    </row>
    <row r="170" spans="1:79" s="121" customFormat="1" ht="19.899999999999999" hidden="1" customHeight="1" x14ac:dyDescent="0.25">
      <c r="A170" s="9"/>
      <c r="B170" s="7"/>
      <c r="C170" s="2"/>
      <c r="D170" s="5"/>
      <c r="E170" s="4"/>
      <c r="F170" s="4"/>
      <c r="G170" s="4"/>
      <c r="H170" s="5"/>
      <c r="I170" s="16"/>
      <c r="J170" s="47"/>
      <c r="K170" s="48"/>
      <c r="L170" s="48"/>
      <c r="M170" s="49"/>
      <c r="N170" s="47"/>
      <c r="O170" s="48"/>
      <c r="P170" s="48"/>
      <c r="Q170" s="48"/>
      <c r="R170" s="48"/>
      <c r="S170" s="48"/>
      <c r="T170" s="65"/>
      <c r="U170" s="49"/>
      <c r="V170" s="58"/>
      <c r="W170" s="82"/>
      <c r="X170" s="56"/>
      <c r="Y170" s="69"/>
      <c r="Z170" s="69"/>
      <c r="AA170" s="68"/>
      <c r="AB170" s="57"/>
      <c r="AC170" s="58"/>
      <c r="AD170" s="56"/>
      <c r="AE170" s="65"/>
      <c r="AF170" s="488">
        <f t="shared" si="42"/>
        <v>0</v>
      </c>
      <c r="AG170" s="487">
        <f t="shared" si="42"/>
        <v>0</v>
      </c>
      <c r="AH170" s="487">
        <f t="shared" si="42"/>
        <v>0</v>
      </c>
      <c r="AI170" s="487">
        <f t="shared" si="42"/>
        <v>0</v>
      </c>
      <c r="AJ170" s="487">
        <f t="shared" si="42"/>
        <v>-1</v>
      </c>
      <c r="AK170" s="487">
        <f t="shared" si="42"/>
        <v>-1</v>
      </c>
      <c r="AL170" s="487">
        <f t="shared" si="42"/>
        <v>-1</v>
      </c>
      <c r="AM170" s="487">
        <f t="shared" si="42"/>
        <v>-1</v>
      </c>
      <c r="AN170" s="487">
        <f t="shared" si="42"/>
        <v>0</v>
      </c>
      <c r="AO170" s="487">
        <f t="shared" si="42"/>
        <v>-1</v>
      </c>
      <c r="AP170" s="487">
        <f t="shared" si="42"/>
        <v>-1</v>
      </c>
      <c r="AQ170" s="487">
        <f t="shared" si="42"/>
        <v>0</v>
      </c>
      <c r="AR170" s="487">
        <f t="shared" si="42"/>
        <v>0</v>
      </c>
      <c r="AS170" s="487">
        <f t="shared" si="42"/>
        <v>0</v>
      </c>
      <c r="AT170" s="487">
        <f t="shared" si="42"/>
        <v>0</v>
      </c>
      <c r="AU170" s="493">
        <f t="shared" si="42"/>
        <v>0</v>
      </c>
      <c r="AV170" s="488" t="str">
        <f t="shared" si="39"/>
        <v/>
      </c>
      <c r="AW170" s="487" t="str">
        <f t="shared" si="39"/>
        <v/>
      </c>
      <c r="AX170" s="487" t="str">
        <f t="shared" si="39"/>
        <v/>
      </c>
      <c r="AY170" s="487" t="str">
        <f t="shared" si="39"/>
        <v/>
      </c>
      <c r="AZ170" s="487">
        <f t="shared" si="39"/>
        <v>0</v>
      </c>
      <c r="BA170" s="487">
        <f t="shared" si="39"/>
        <v>0</v>
      </c>
      <c r="BB170" s="487">
        <f t="shared" si="39"/>
        <v>0</v>
      </c>
      <c r="BC170" s="487">
        <f t="shared" si="39"/>
        <v>0</v>
      </c>
      <c r="BD170" s="487" t="str">
        <f t="shared" si="39"/>
        <v/>
      </c>
      <c r="BE170" s="487">
        <f t="shared" si="39"/>
        <v>0</v>
      </c>
      <c r="BF170" s="487">
        <f t="shared" si="39"/>
        <v>0</v>
      </c>
      <c r="BG170" s="487" t="str">
        <f t="shared" si="39"/>
        <v/>
      </c>
      <c r="BH170" s="487" t="str">
        <f t="shared" si="39"/>
        <v/>
      </c>
      <c r="BI170" s="487" t="str">
        <f t="shared" si="39"/>
        <v/>
      </c>
      <c r="BJ170" s="487" t="str">
        <f t="shared" si="39"/>
        <v/>
      </c>
      <c r="BK170" s="489" t="str">
        <f t="shared" si="37"/>
        <v/>
      </c>
      <c r="BL170" s="495" t="str">
        <f t="shared" si="40"/>
        <v/>
      </c>
      <c r="BM170" s="487" t="str">
        <f t="shared" si="40"/>
        <v/>
      </c>
      <c r="BN170" s="487" t="str">
        <f t="shared" si="40"/>
        <v/>
      </c>
      <c r="BO170" s="487" t="str">
        <f t="shared" si="40"/>
        <v/>
      </c>
      <c r="BP170" s="487">
        <f t="shared" si="40"/>
        <v>0</v>
      </c>
      <c r="BQ170" s="487">
        <f t="shared" si="40"/>
        <v>0</v>
      </c>
      <c r="BR170" s="487">
        <f t="shared" si="40"/>
        <v>0</v>
      </c>
      <c r="BS170" s="487">
        <f t="shared" si="40"/>
        <v>0</v>
      </c>
      <c r="BT170" s="487" t="str">
        <f t="shared" si="40"/>
        <v/>
      </c>
      <c r="BU170" s="487">
        <f t="shared" si="40"/>
        <v>0</v>
      </c>
      <c r="BV170" s="487">
        <f t="shared" si="40"/>
        <v>0</v>
      </c>
      <c r="BW170" s="487" t="str">
        <f t="shared" si="40"/>
        <v/>
      </c>
      <c r="BX170" s="487" t="str">
        <f t="shared" si="40"/>
        <v/>
      </c>
      <c r="BY170" s="487" t="str">
        <f t="shared" si="40"/>
        <v/>
      </c>
      <c r="BZ170" s="487" t="str">
        <f t="shared" si="40"/>
        <v/>
      </c>
      <c r="CA170" s="489" t="str">
        <f t="shared" si="38"/>
        <v/>
      </c>
    </row>
    <row r="171" spans="1:79" s="121" customFormat="1" ht="19.899999999999999" hidden="1" customHeight="1" x14ac:dyDescent="0.25">
      <c r="A171" s="9"/>
      <c r="B171" s="7"/>
      <c r="C171" s="2"/>
      <c r="D171" s="5"/>
      <c r="E171" s="4"/>
      <c r="F171" s="4"/>
      <c r="G171" s="4"/>
      <c r="H171" s="5"/>
      <c r="I171" s="16"/>
      <c r="J171" s="47"/>
      <c r="K171" s="48"/>
      <c r="L171" s="48"/>
      <c r="M171" s="49"/>
      <c r="N171" s="47"/>
      <c r="O171" s="48"/>
      <c r="P171" s="48"/>
      <c r="Q171" s="48"/>
      <c r="R171" s="48"/>
      <c r="S171" s="48"/>
      <c r="T171" s="65"/>
      <c r="U171" s="49"/>
      <c r="V171" s="58"/>
      <c r="W171" s="82"/>
      <c r="X171" s="56"/>
      <c r="Y171" s="69"/>
      <c r="Z171" s="69"/>
      <c r="AA171" s="68"/>
      <c r="AB171" s="57"/>
      <c r="AC171" s="58"/>
      <c r="AD171" s="56"/>
      <c r="AE171" s="65"/>
      <c r="AF171" s="488">
        <f t="shared" si="42"/>
        <v>0</v>
      </c>
      <c r="AG171" s="487">
        <f t="shared" si="42"/>
        <v>0</v>
      </c>
      <c r="AH171" s="487">
        <f t="shared" si="42"/>
        <v>0</v>
      </c>
      <c r="AI171" s="487">
        <f t="shared" si="42"/>
        <v>0</v>
      </c>
      <c r="AJ171" s="487">
        <f t="shared" si="42"/>
        <v>-1</v>
      </c>
      <c r="AK171" s="487">
        <f t="shared" si="42"/>
        <v>-1</v>
      </c>
      <c r="AL171" s="487">
        <f t="shared" si="42"/>
        <v>-1</v>
      </c>
      <c r="AM171" s="487">
        <f t="shared" si="42"/>
        <v>-1</v>
      </c>
      <c r="AN171" s="487">
        <f t="shared" si="42"/>
        <v>0</v>
      </c>
      <c r="AO171" s="487">
        <f t="shared" si="42"/>
        <v>-1</v>
      </c>
      <c r="AP171" s="487">
        <f t="shared" si="42"/>
        <v>-1</v>
      </c>
      <c r="AQ171" s="487">
        <f t="shared" si="42"/>
        <v>0</v>
      </c>
      <c r="AR171" s="487">
        <f t="shared" si="42"/>
        <v>0</v>
      </c>
      <c r="AS171" s="487">
        <f t="shared" si="42"/>
        <v>0</v>
      </c>
      <c r="AT171" s="487">
        <f t="shared" si="42"/>
        <v>0</v>
      </c>
      <c r="AU171" s="493">
        <f t="shared" si="42"/>
        <v>0</v>
      </c>
      <c r="AV171" s="488" t="str">
        <f t="shared" si="39"/>
        <v/>
      </c>
      <c r="AW171" s="487" t="str">
        <f t="shared" si="39"/>
        <v/>
      </c>
      <c r="AX171" s="487" t="str">
        <f t="shared" si="39"/>
        <v/>
      </c>
      <c r="AY171" s="487" t="str">
        <f t="shared" si="39"/>
        <v/>
      </c>
      <c r="AZ171" s="487">
        <f t="shared" si="39"/>
        <v>0</v>
      </c>
      <c r="BA171" s="487">
        <f t="shared" si="39"/>
        <v>0</v>
      </c>
      <c r="BB171" s="487">
        <f t="shared" si="39"/>
        <v>0</v>
      </c>
      <c r="BC171" s="487">
        <f t="shared" si="39"/>
        <v>0</v>
      </c>
      <c r="BD171" s="487" t="str">
        <f t="shared" si="39"/>
        <v/>
      </c>
      <c r="BE171" s="487">
        <f t="shared" si="39"/>
        <v>0</v>
      </c>
      <c r="BF171" s="487">
        <f t="shared" si="39"/>
        <v>0</v>
      </c>
      <c r="BG171" s="487" t="str">
        <f t="shared" si="39"/>
        <v/>
      </c>
      <c r="BH171" s="487" t="str">
        <f t="shared" si="39"/>
        <v/>
      </c>
      <c r="BI171" s="487" t="str">
        <f t="shared" si="39"/>
        <v/>
      </c>
      <c r="BJ171" s="487" t="str">
        <f t="shared" si="39"/>
        <v/>
      </c>
      <c r="BK171" s="489" t="str">
        <f t="shared" si="37"/>
        <v/>
      </c>
      <c r="BL171" s="495" t="str">
        <f t="shared" si="40"/>
        <v/>
      </c>
      <c r="BM171" s="487" t="str">
        <f t="shared" si="40"/>
        <v/>
      </c>
      <c r="BN171" s="487" t="str">
        <f t="shared" si="40"/>
        <v/>
      </c>
      <c r="BO171" s="487" t="str">
        <f t="shared" si="40"/>
        <v/>
      </c>
      <c r="BP171" s="487">
        <f t="shared" si="40"/>
        <v>0</v>
      </c>
      <c r="BQ171" s="487">
        <f t="shared" si="40"/>
        <v>0</v>
      </c>
      <c r="BR171" s="487">
        <f t="shared" si="40"/>
        <v>0</v>
      </c>
      <c r="BS171" s="487">
        <f t="shared" si="40"/>
        <v>0</v>
      </c>
      <c r="BT171" s="487" t="str">
        <f t="shared" si="40"/>
        <v/>
      </c>
      <c r="BU171" s="487">
        <f t="shared" si="40"/>
        <v>0</v>
      </c>
      <c r="BV171" s="487">
        <f t="shared" si="40"/>
        <v>0</v>
      </c>
      <c r="BW171" s="487" t="str">
        <f t="shared" si="40"/>
        <v/>
      </c>
      <c r="BX171" s="487" t="str">
        <f t="shared" si="40"/>
        <v/>
      </c>
      <c r="BY171" s="487" t="str">
        <f t="shared" si="40"/>
        <v/>
      </c>
      <c r="BZ171" s="487" t="str">
        <f t="shared" si="40"/>
        <v/>
      </c>
      <c r="CA171" s="489" t="str">
        <f t="shared" si="38"/>
        <v/>
      </c>
    </row>
    <row r="172" spans="1:79" s="121" customFormat="1" ht="19.899999999999999" hidden="1" customHeight="1" x14ac:dyDescent="0.25">
      <c r="A172" s="9"/>
      <c r="B172" s="7"/>
      <c r="C172" s="2"/>
      <c r="D172" s="5"/>
      <c r="E172" s="4"/>
      <c r="F172" s="4"/>
      <c r="G172" s="4"/>
      <c r="H172" s="5"/>
      <c r="I172" s="16"/>
      <c r="J172" s="47"/>
      <c r="K172" s="48"/>
      <c r="L172" s="48"/>
      <c r="M172" s="49"/>
      <c r="N172" s="47"/>
      <c r="O172" s="48"/>
      <c r="P172" s="48"/>
      <c r="Q172" s="48"/>
      <c r="R172" s="48"/>
      <c r="S172" s="48"/>
      <c r="T172" s="65"/>
      <c r="U172" s="49"/>
      <c r="V172" s="58"/>
      <c r="W172" s="82"/>
      <c r="X172" s="56"/>
      <c r="Y172" s="69"/>
      <c r="Z172" s="69"/>
      <c r="AA172" s="68"/>
      <c r="AB172" s="57"/>
      <c r="AC172" s="58"/>
      <c r="AD172" s="56"/>
      <c r="AE172" s="65"/>
      <c r="AF172" s="488">
        <f t="shared" si="42"/>
        <v>0</v>
      </c>
      <c r="AG172" s="487">
        <f t="shared" si="42"/>
        <v>0</v>
      </c>
      <c r="AH172" s="487">
        <f t="shared" si="42"/>
        <v>0</v>
      </c>
      <c r="AI172" s="487">
        <f t="shared" si="42"/>
        <v>0</v>
      </c>
      <c r="AJ172" s="487">
        <f t="shared" si="42"/>
        <v>-1</v>
      </c>
      <c r="AK172" s="487">
        <f t="shared" si="42"/>
        <v>-1</v>
      </c>
      <c r="AL172" s="487">
        <f t="shared" si="42"/>
        <v>-1</v>
      </c>
      <c r="AM172" s="487">
        <f t="shared" si="42"/>
        <v>-1</v>
      </c>
      <c r="AN172" s="487">
        <f t="shared" si="42"/>
        <v>0</v>
      </c>
      <c r="AO172" s="487">
        <f t="shared" si="42"/>
        <v>-1</v>
      </c>
      <c r="AP172" s="487">
        <f t="shared" si="42"/>
        <v>-1</v>
      </c>
      <c r="AQ172" s="487">
        <f t="shared" si="42"/>
        <v>0</v>
      </c>
      <c r="AR172" s="487">
        <f t="shared" si="42"/>
        <v>0</v>
      </c>
      <c r="AS172" s="487">
        <f t="shared" si="42"/>
        <v>0</v>
      </c>
      <c r="AT172" s="487">
        <f t="shared" si="42"/>
        <v>0</v>
      </c>
      <c r="AU172" s="493">
        <f t="shared" si="42"/>
        <v>0</v>
      </c>
      <c r="AV172" s="488" t="str">
        <f t="shared" si="39"/>
        <v/>
      </c>
      <c r="AW172" s="487" t="str">
        <f t="shared" si="39"/>
        <v/>
      </c>
      <c r="AX172" s="487" t="str">
        <f t="shared" si="39"/>
        <v/>
      </c>
      <c r="AY172" s="487" t="str">
        <f t="shared" si="39"/>
        <v/>
      </c>
      <c r="AZ172" s="487">
        <f t="shared" si="39"/>
        <v>0</v>
      </c>
      <c r="BA172" s="487">
        <f t="shared" si="39"/>
        <v>0</v>
      </c>
      <c r="BB172" s="487">
        <f t="shared" si="39"/>
        <v>0</v>
      </c>
      <c r="BC172" s="487">
        <f t="shared" si="39"/>
        <v>0</v>
      </c>
      <c r="BD172" s="487" t="str">
        <f t="shared" si="39"/>
        <v/>
      </c>
      <c r="BE172" s="487">
        <f t="shared" si="39"/>
        <v>0</v>
      </c>
      <c r="BF172" s="487">
        <f t="shared" si="39"/>
        <v>0</v>
      </c>
      <c r="BG172" s="487" t="str">
        <f t="shared" si="39"/>
        <v/>
      </c>
      <c r="BH172" s="487" t="str">
        <f t="shared" si="39"/>
        <v/>
      </c>
      <c r="BI172" s="487" t="str">
        <f t="shared" si="39"/>
        <v/>
      </c>
      <c r="BJ172" s="487" t="str">
        <f t="shared" si="39"/>
        <v/>
      </c>
      <c r="BK172" s="489" t="str">
        <f t="shared" si="37"/>
        <v/>
      </c>
      <c r="BL172" s="495" t="str">
        <f t="shared" si="40"/>
        <v/>
      </c>
      <c r="BM172" s="487" t="str">
        <f t="shared" si="40"/>
        <v/>
      </c>
      <c r="BN172" s="487" t="str">
        <f t="shared" si="40"/>
        <v/>
      </c>
      <c r="BO172" s="487" t="str">
        <f t="shared" si="40"/>
        <v/>
      </c>
      <c r="BP172" s="487">
        <f t="shared" si="40"/>
        <v>0</v>
      </c>
      <c r="BQ172" s="487">
        <f t="shared" si="40"/>
        <v>0</v>
      </c>
      <c r="BR172" s="487">
        <f t="shared" si="40"/>
        <v>0</v>
      </c>
      <c r="BS172" s="487">
        <f t="shared" si="40"/>
        <v>0</v>
      </c>
      <c r="BT172" s="487" t="str">
        <f t="shared" si="40"/>
        <v/>
      </c>
      <c r="BU172" s="487">
        <f t="shared" si="40"/>
        <v>0</v>
      </c>
      <c r="BV172" s="487">
        <f t="shared" si="40"/>
        <v>0</v>
      </c>
      <c r="BW172" s="487" t="str">
        <f t="shared" si="40"/>
        <v/>
      </c>
      <c r="BX172" s="487" t="str">
        <f t="shared" si="40"/>
        <v/>
      </c>
      <c r="BY172" s="487" t="str">
        <f t="shared" si="40"/>
        <v/>
      </c>
      <c r="BZ172" s="487" t="str">
        <f t="shared" si="40"/>
        <v/>
      </c>
      <c r="CA172" s="489" t="str">
        <f t="shared" si="38"/>
        <v/>
      </c>
    </row>
    <row r="173" spans="1:79" s="121" customFormat="1" ht="19.899999999999999" hidden="1" customHeight="1" x14ac:dyDescent="0.25">
      <c r="A173" s="9"/>
      <c r="B173" s="7"/>
      <c r="C173" s="2"/>
      <c r="D173" s="5"/>
      <c r="E173" s="4"/>
      <c r="F173" s="4"/>
      <c r="G173" s="4"/>
      <c r="H173" s="5"/>
      <c r="I173" s="16"/>
      <c r="J173" s="47"/>
      <c r="K173" s="48"/>
      <c r="L173" s="48"/>
      <c r="M173" s="49"/>
      <c r="N173" s="47"/>
      <c r="O173" s="48"/>
      <c r="P173" s="48"/>
      <c r="Q173" s="48"/>
      <c r="R173" s="48"/>
      <c r="S173" s="48"/>
      <c r="T173" s="65"/>
      <c r="U173" s="49"/>
      <c r="V173" s="58"/>
      <c r="W173" s="82"/>
      <c r="X173" s="56"/>
      <c r="Y173" s="69"/>
      <c r="Z173" s="69"/>
      <c r="AA173" s="68"/>
      <c r="AB173" s="57"/>
      <c r="AC173" s="58"/>
      <c r="AD173" s="56"/>
      <c r="AE173" s="65"/>
      <c r="AF173" s="488">
        <f t="shared" si="42"/>
        <v>0</v>
      </c>
      <c r="AG173" s="487">
        <f t="shared" si="42"/>
        <v>0</v>
      </c>
      <c r="AH173" s="487">
        <f t="shared" si="42"/>
        <v>0</v>
      </c>
      <c r="AI173" s="487">
        <f t="shared" si="42"/>
        <v>0</v>
      </c>
      <c r="AJ173" s="487">
        <f t="shared" si="42"/>
        <v>-1</v>
      </c>
      <c r="AK173" s="487">
        <f t="shared" si="42"/>
        <v>-1</v>
      </c>
      <c r="AL173" s="487">
        <f t="shared" si="42"/>
        <v>-1</v>
      </c>
      <c r="AM173" s="487">
        <f t="shared" si="42"/>
        <v>-1</v>
      </c>
      <c r="AN173" s="487">
        <f t="shared" si="42"/>
        <v>0</v>
      </c>
      <c r="AO173" s="487">
        <f t="shared" si="42"/>
        <v>-1</v>
      </c>
      <c r="AP173" s="487">
        <f t="shared" si="42"/>
        <v>-1</v>
      </c>
      <c r="AQ173" s="487">
        <f t="shared" si="42"/>
        <v>0</v>
      </c>
      <c r="AR173" s="487">
        <f t="shared" si="42"/>
        <v>0</v>
      </c>
      <c r="AS173" s="487">
        <f t="shared" si="42"/>
        <v>0</v>
      </c>
      <c r="AT173" s="487">
        <f t="shared" si="42"/>
        <v>0</v>
      </c>
      <c r="AU173" s="493">
        <f t="shared" si="42"/>
        <v>0</v>
      </c>
      <c r="AV173" s="488" t="str">
        <f t="shared" si="39"/>
        <v/>
      </c>
      <c r="AW173" s="487" t="str">
        <f t="shared" si="39"/>
        <v/>
      </c>
      <c r="AX173" s="487" t="str">
        <f t="shared" si="39"/>
        <v/>
      </c>
      <c r="AY173" s="487" t="str">
        <f t="shared" si="39"/>
        <v/>
      </c>
      <c r="AZ173" s="487">
        <f t="shared" si="39"/>
        <v>0</v>
      </c>
      <c r="BA173" s="487">
        <f t="shared" si="39"/>
        <v>0</v>
      </c>
      <c r="BB173" s="487">
        <f t="shared" si="39"/>
        <v>0</v>
      </c>
      <c r="BC173" s="487">
        <f t="shared" si="39"/>
        <v>0</v>
      </c>
      <c r="BD173" s="487" t="str">
        <f t="shared" si="39"/>
        <v/>
      </c>
      <c r="BE173" s="487">
        <f t="shared" si="39"/>
        <v>0</v>
      </c>
      <c r="BF173" s="487">
        <f t="shared" si="39"/>
        <v>0</v>
      </c>
      <c r="BG173" s="487" t="str">
        <f t="shared" si="39"/>
        <v/>
      </c>
      <c r="BH173" s="487" t="str">
        <f t="shared" si="39"/>
        <v/>
      </c>
      <c r="BI173" s="487" t="str">
        <f t="shared" si="39"/>
        <v/>
      </c>
      <c r="BJ173" s="487" t="str">
        <f t="shared" si="39"/>
        <v/>
      </c>
      <c r="BK173" s="489" t="str">
        <f t="shared" si="37"/>
        <v/>
      </c>
      <c r="BL173" s="495" t="str">
        <f t="shared" si="40"/>
        <v/>
      </c>
      <c r="BM173" s="487" t="str">
        <f t="shared" si="40"/>
        <v/>
      </c>
      <c r="BN173" s="487" t="str">
        <f t="shared" si="40"/>
        <v/>
      </c>
      <c r="BO173" s="487" t="str">
        <f t="shared" si="40"/>
        <v/>
      </c>
      <c r="BP173" s="487">
        <f t="shared" si="40"/>
        <v>0</v>
      </c>
      <c r="BQ173" s="487">
        <f t="shared" si="40"/>
        <v>0</v>
      </c>
      <c r="BR173" s="487">
        <f t="shared" si="40"/>
        <v>0</v>
      </c>
      <c r="BS173" s="487">
        <f t="shared" si="40"/>
        <v>0</v>
      </c>
      <c r="BT173" s="487" t="str">
        <f t="shared" si="40"/>
        <v/>
      </c>
      <c r="BU173" s="487">
        <f t="shared" si="40"/>
        <v>0</v>
      </c>
      <c r="BV173" s="487">
        <f t="shared" si="40"/>
        <v>0</v>
      </c>
      <c r="BW173" s="487" t="str">
        <f t="shared" si="40"/>
        <v/>
      </c>
      <c r="BX173" s="487" t="str">
        <f t="shared" si="40"/>
        <v/>
      </c>
      <c r="BY173" s="487" t="str">
        <f t="shared" si="40"/>
        <v/>
      </c>
      <c r="BZ173" s="487" t="str">
        <f t="shared" si="40"/>
        <v/>
      </c>
      <c r="CA173" s="489" t="str">
        <f t="shared" si="38"/>
        <v/>
      </c>
    </row>
    <row r="174" spans="1:79" s="121" customFormat="1" ht="19.899999999999999" hidden="1" customHeight="1" x14ac:dyDescent="0.25">
      <c r="A174" s="9"/>
      <c r="B174" s="7"/>
      <c r="C174" s="2"/>
      <c r="D174" s="5"/>
      <c r="E174" s="4"/>
      <c r="F174" s="4"/>
      <c r="G174" s="4"/>
      <c r="H174" s="5"/>
      <c r="I174" s="16"/>
      <c r="J174" s="47"/>
      <c r="K174" s="48"/>
      <c r="L174" s="48"/>
      <c r="M174" s="49"/>
      <c r="N174" s="47"/>
      <c r="O174" s="48"/>
      <c r="P174" s="48"/>
      <c r="Q174" s="48"/>
      <c r="R174" s="48"/>
      <c r="S174" s="48"/>
      <c r="T174" s="65"/>
      <c r="U174" s="49"/>
      <c r="V174" s="58"/>
      <c r="W174" s="82"/>
      <c r="X174" s="56"/>
      <c r="Y174" s="69"/>
      <c r="Z174" s="69"/>
      <c r="AA174" s="68"/>
      <c r="AB174" s="57"/>
      <c r="AC174" s="58"/>
      <c r="AD174" s="56"/>
      <c r="AE174" s="65"/>
      <c r="AF174" s="488">
        <f t="shared" si="42"/>
        <v>0</v>
      </c>
      <c r="AG174" s="487">
        <f t="shared" si="42"/>
        <v>0</v>
      </c>
      <c r="AH174" s="487">
        <f t="shared" si="42"/>
        <v>0</v>
      </c>
      <c r="AI174" s="487">
        <f t="shared" si="42"/>
        <v>0</v>
      </c>
      <c r="AJ174" s="487">
        <f t="shared" si="42"/>
        <v>-1</v>
      </c>
      <c r="AK174" s="487">
        <f t="shared" si="42"/>
        <v>-1</v>
      </c>
      <c r="AL174" s="487">
        <f t="shared" si="42"/>
        <v>-1</v>
      </c>
      <c r="AM174" s="487">
        <f t="shared" si="42"/>
        <v>-1</v>
      </c>
      <c r="AN174" s="487">
        <f t="shared" si="42"/>
        <v>0</v>
      </c>
      <c r="AO174" s="487">
        <f t="shared" si="42"/>
        <v>-1</v>
      </c>
      <c r="AP174" s="487">
        <f t="shared" si="42"/>
        <v>-1</v>
      </c>
      <c r="AQ174" s="487">
        <f t="shared" si="42"/>
        <v>0</v>
      </c>
      <c r="AR174" s="487">
        <f t="shared" si="42"/>
        <v>0</v>
      </c>
      <c r="AS174" s="487">
        <f t="shared" si="42"/>
        <v>0</v>
      </c>
      <c r="AT174" s="487">
        <f t="shared" si="42"/>
        <v>0</v>
      </c>
      <c r="AU174" s="493">
        <f t="shared" ref="AU174" si="43">AU173</f>
        <v>0</v>
      </c>
      <c r="AV174" s="488" t="str">
        <f t="shared" ref="AV174:BJ190" si="44">IF(AF174,IFERROR(LEFT($V174,SEARCH(" (",$V174)-1),$V174),"")</f>
        <v/>
      </c>
      <c r="AW174" s="487" t="str">
        <f t="shared" si="44"/>
        <v/>
      </c>
      <c r="AX174" s="487" t="str">
        <f t="shared" si="44"/>
        <v/>
      </c>
      <c r="AY174" s="487" t="str">
        <f t="shared" si="44"/>
        <v/>
      </c>
      <c r="AZ174" s="487">
        <f t="shared" si="44"/>
        <v>0</v>
      </c>
      <c r="BA174" s="487">
        <f t="shared" si="44"/>
        <v>0</v>
      </c>
      <c r="BB174" s="487">
        <f t="shared" si="44"/>
        <v>0</v>
      </c>
      <c r="BC174" s="487">
        <f t="shared" si="44"/>
        <v>0</v>
      </c>
      <c r="BD174" s="487" t="str">
        <f t="shared" si="44"/>
        <v/>
      </c>
      <c r="BE174" s="487">
        <f t="shared" si="44"/>
        <v>0</v>
      </c>
      <c r="BF174" s="487">
        <f t="shared" si="44"/>
        <v>0</v>
      </c>
      <c r="BG174" s="487" t="str">
        <f t="shared" si="44"/>
        <v/>
      </c>
      <c r="BH174" s="487" t="str">
        <f t="shared" si="44"/>
        <v/>
      </c>
      <c r="BI174" s="487" t="str">
        <f t="shared" si="44"/>
        <v/>
      </c>
      <c r="BJ174" s="487" t="str">
        <f t="shared" si="44"/>
        <v/>
      </c>
      <c r="BK174" s="489" t="str">
        <f t="shared" si="37"/>
        <v/>
      </c>
      <c r="BL174" s="495" t="str">
        <f t="shared" ref="BL174:BZ190" si="45">IF(AF174,IFERROR(LEFT($W174,SEARCH(" (",$W174)-1),$W174),"")</f>
        <v/>
      </c>
      <c r="BM174" s="487" t="str">
        <f t="shared" si="45"/>
        <v/>
      </c>
      <c r="BN174" s="487" t="str">
        <f t="shared" si="45"/>
        <v/>
      </c>
      <c r="BO174" s="487" t="str">
        <f t="shared" si="45"/>
        <v/>
      </c>
      <c r="BP174" s="487">
        <f t="shared" si="45"/>
        <v>0</v>
      </c>
      <c r="BQ174" s="487">
        <f t="shared" si="45"/>
        <v>0</v>
      </c>
      <c r="BR174" s="487">
        <f t="shared" si="45"/>
        <v>0</v>
      </c>
      <c r="BS174" s="487">
        <f t="shared" si="45"/>
        <v>0</v>
      </c>
      <c r="BT174" s="487" t="str">
        <f t="shared" si="45"/>
        <v/>
      </c>
      <c r="BU174" s="487">
        <f t="shared" si="45"/>
        <v>0</v>
      </c>
      <c r="BV174" s="487">
        <f t="shared" si="45"/>
        <v>0</v>
      </c>
      <c r="BW174" s="487" t="str">
        <f t="shared" si="45"/>
        <v/>
      </c>
      <c r="BX174" s="487" t="str">
        <f t="shared" si="45"/>
        <v/>
      </c>
      <c r="BY174" s="487" t="str">
        <f t="shared" si="45"/>
        <v/>
      </c>
      <c r="BZ174" s="487" t="str">
        <f t="shared" si="45"/>
        <v/>
      </c>
      <c r="CA174" s="489" t="str">
        <f t="shared" si="38"/>
        <v/>
      </c>
    </row>
    <row r="175" spans="1:79" s="121" customFormat="1" ht="19.899999999999999" hidden="1" customHeight="1" x14ac:dyDescent="0.25">
      <c r="A175" s="9"/>
      <c r="B175" s="7"/>
      <c r="C175" s="2"/>
      <c r="D175" s="5"/>
      <c r="E175" s="4"/>
      <c r="F175" s="4"/>
      <c r="G175" s="4"/>
      <c r="H175" s="5"/>
      <c r="I175" s="16"/>
      <c r="J175" s="47"/>
      <c r="K175" s="48"/>
      <c r="L175" s="48"/>
      <c r="M175" s="49"/>
      <c r="N175" s="47"/>
      <c r="O175" s="48"/>
      <c r="P175" s="48"/>
      <c r="Q175" s="48"/>
      <c r="R175" s="48"/>
      <c r="S175" s="48"/>
      <c r="T175" s="65"/>
      <c r="U175" s="49"/>
      <c r="V175" s="58"/>
      <c r="W175" s="82"/>
      <c r="X175" s="56"/>
      <c r="Y175" s="69"/>
      <c r="Z175" s="69"/>
      <c r="AA175" s="68"/>
      <c r="AB175" s="57"/>
      <c r="AC175" s="58"/>
      <c r="AD175" s="56"/>
      <c r="AE175" s="65"/>
      <c r="AF175" s="488">
        <f t="shared" ref="AF175:AU190" si="46">AF174</f>
        <v>0</v>
      </c>
      <c r="AG175" s="487">
        <f t="shared" si="46"/>
        <v>0</v>
      </c>
      <c r="AH175" s="487">
        <f t="shared" si="46"/>
        <v>0</v>
      </c>
      <c r="AI175" s="487">
        <f t="shared" si="46"/>
        <v>0</v>
      </c>
      <c r="AJ175" s="487">
        <f t="shared" si="46"/>
        <v>-1</v>
      </c>
      <c r="AK175" s="487">
        <f t="shared" si="46"/>
        <v>-1</v>
      </c>
      <c r="AL175" s="487">
        <f t="shared" si="46"/>
        <v>-1</v>
      </c>
      <c r="AM175" s="487">
        <f t="shared" si="46"/>
        <v>-1</v>
      </c>
      <c r="AN175" s="487">
        <f t="shared" si="46"/>
        <v>0</v>
      </c>
      <c r="AO175" s="487">
        <f t="shared" si="46"/>
        <v>-1</v>
      </c>
      <c r="AP175" s="487">
        <f t="shared" si="46"/>
        <v>-1</v>
      </c>
      <c r="AQ175" s="487">
        <f t="shared" si="46"/>
        <v>0</v>
      </c>
      <c r="AR175" s="487">
        <f t="shared" si="46"/>
        <v>0</v>
      </c>
      <c r="AS175" s="487">
        <f t="shared" si="46"/>
        <v>0</v>
      </c>
      <c r="AT175" s="487">
        <f t="shared" si="46"/>
        <v>0</v>
      </c>
      <c r="AU175" s="493">
        <f t="shared" si="46"/>
        <v>0</v>
      </c>
      <c r="AV175" s="488" t="str">
        <f t="shared" si="44"/>
        <v/>
      </c>
      <c r="AW175" s="487" t="str">
        <f t="shared" si="44"/>
        <v/>
      </c>
      <c r="AX175" s="487" t="str">
        <f t="shared" si="44"/>
        <v/>
      </c>
      <c r="AY175" s="487" t="str">
        <f t="shared" si="44"/>
        <v/>
      </c>
      <c r="AZ175" s="487">
        <f t="shared" si="44"/>
        <v>0</v>
      </c>
      <c r="BA175" s="487">
        <f t="shared" si="44"/>
        <v>0</v>
      </c>
      <c r="BB175" s="487">
        <f t="shared" si="44"/>
        <v>0</v>
      </c>
      <c r="BC175" s="487">
        <f t="shared" si="44"/>
        <v>0</v>
      </c>
      <c r="BD175" s="487" t="str">
        <f t="shared" si="44"/>
        <v/>
      </c>
      <c r="BE175" s="487">
        <f t="shared" si="44"/>
        <v>0</v>
      </c>
      <c r="BF175" s="487">
        <f t="shared" si="44"/>
        <v>0</v>
      </c>
      <c r="BG175" s="487" t="str">
        <f t="shared" si="44"/>
        <v/>
      </c>
      <c r="BH175" s="487" t="str">
        <f t="shared" si="44"/>
        <v/>
      </c>
      <c r="BI175" s="487" t="str">
        <f t="shared" si="44"/>
        <v/>
      </c>
      <c r="BJ175" s="487" t="str">
        <f t="shared" si="44"/>
        <v/>
      </c>
      <c r="BK175" s="489" t="str">
        <f t="shared" si="37"/>
        <v/>
      </c>
      <c r="BL175" s="495" t="str">
        <f t="shared" si="45"/>
        <v/>
      </c>
      <c r="BM175" s="487" t="str">
        <f t="shared" si="45"/>
        <v/>
      </c>
      <c r="BN175" s="487" t="str">
        <f t="shared" si="45"/>
        <v/>
      </c>
      <c r="BO175" s="487" t="str">
        <f t="shared" si="45"/>
        <v/>
      </c>
      <c r="BP175" s="487">
        <f t="shared" si="45"/>
        <v>0</v>
      </c>
      <c r="BQ175" s="487">
        <f t="shared" si="45"/>
        <v>0</v>
      </c>
      <c r="BR175" s="487">
        <f t="shared" si="45"/>
        <v>0</v>
      </c>
      <c r="BS175" s="487">
        <f t="shared" si="45"/>
        <v>0</v>
      </c>
      <c r="BT175" s="487" t="str">
        <f t="shared" si="45"/>
        <v/>
      </c>
      <c r="BU175" s="487">
        <f t="shared" si="45"/>
        <v>0</v>
      </c>
      <c r="BV175" s="487">
        <f t="shared" si="45"/>
        <v>0</v>
      </c>
      <c r="BW175" s="487" t="str">
        <f t="shared" si="45"/>
        <v/>
      </c>
      <c r="BX175" s="487" t="str">
        <f t="shared" si="45"/>
        <v/>
      </c>
      <c r="BY175" s="487" t="str">
        <f t="shared" si="45"/>
        <v/>
      </c>
      <c r="BZ175" s="487" t="str">
        <f t="shared" si="45"/>
        <v/>
      </c>
      <c r="CA175" s="489" t="str">
        <f t="shared" si="38"/>
        <v/>
      </c>
    </row>
    <row r="176" spans="1:79" s="121" customFormat="1" ht="19.899999999999999" hidden="1" customHeight="1" x14ac:dyDescent="0.25">
      <c r="A176" s="9"/>
      <c r="B176" s="7"/>
      <c r="C176" s="2"/>
      <c r="D176" s="5"/>
      <c r="E176" s="4"/>
      <c r="F176" s="4"/>
      <c r="G176" s="4"/>
      <c r="H176" s="5"/>
      <c r="I176" s="16"/>
      <c r="J176" s="47"/>
      <c r="K176" s="48"/>
      <c r="L176" s="48"/>
      <c r="M176" s="49"/>
      <c r="N176" s="47"/>
      <c r="O176" s="48"/>
      <c r="P176" s="48"/>
      <c r="Q176" s="48"/>
      <c r="R176" s="48"/>
      <c r="S176" s="48"/>
      <c r="T176" s="65"/>
      <c r="U176" s="49"/>
      <c r="V176" s="58"/>
      <c r="W176" s="82"/>
      <c r="X176" s="56"/>
      <c r="Y176" s="69"/>
      <c r="Z176" s="69"/>
      <c r="AA176" s="68"/>
      <c r="AB176" s="57"/>
      <c r="AC176" s="58"/>
      <c r="AD176" s="56"/>
      <c r="AE176" s="65"/>
      <c r="AF176" s="488">
        <f t="shared" si="46"/>
        <v>0</v>
      </c>
      <c r="AG176" s="487">
        <f t="shared" si="46"/>
        <v>0</v>
      </c>
      <c r="AH176" s="487">
        <f t="shared" si="46"/>
        <v>0</v>
      </c>
      <c r="AI176" s="487">
        <f t="shared" si="46"/>
        <v>0</v>
      </c>
      <c r="AJ176" s="487">
        <f t="shared" si="46"/>
        <v>-1</v>
      </c>
      <c r="AK176" s="487">
        <f t="shared" si="46"/>
        <v>-1</v>
      </c>
      <c r="AL176" s="487">
        <f t="shared" si="46"/>
        <v>-1</v>
      </c>
      <c r="AM176" s="487">
        <f t="shared" si="46"/>
        <v>-1</v>
      </c>
      <c r="AN176" s="487">
        <f t="shared" si="46"/>
        <v>0</v>
      </c>
      <c r="AO176" s="487">
        <f t="shared" si="46"/>
        <v>-1</v>
      </c>
      <c r="AP176" s="487">
        <f t="shared" si="46"/>
        <v>-1</v>
      </c>
      <c r="AQ176" s="487">
        <f t="shared" si="46"/>
        <v>0</v>
      </c>
      <c r="AR176" s="487">
        <f t="shared" si="46"/>
        <v>0</v>
      </c>
      <c r="AS176" s="487">
        <f t="shared" si="46"/>
        <v>0</v>
      </c>
      <c r="AT176" s="487">
        <f t="shared" si="46"/>
        <v>0</v>
      </c>
      <c r="AU176" s="493">
        <f t="shared" si="46"/>
        <v>0</v>
      </c>
      <c r="AV176" s="488" t="str">
        <f t="shared" si="44"/>
        <v/>
      </c>
      <c r="AW176" s="487" t="str">
        <f t="shared" si="44"/>
        <v/>
      </c>
      <c r="AX176" s="487" t="str">
        <f t="shared" si="44"/>
        <v/>
      </c>
      <c r="AY176" s="487" t="str">
        <f t="shared" si="44"/>
        <v/>
      </c>
      <c r="AZ176" s="487">
        <f t="shared" si="44"/>
        <v>0</v>
      </c>
      <c r="BA176" s="487">
        <f t="shared" si="44"/>
        <v>0</v>
      </c>
      <c r="BB176" s="487">
        <f t="shared" si="44"/>
        <v>0</v>
      </c>
      <c r="BC176" s="487">
        <f t="shared" si="44"/>
        <v>0</v>
      </c>
      <c r="BD176" s="487" t="str">
        <f t="shared" si="44"/>
        <v/>
      </c>
      <c r="BE176" s="487">
        <f t="shared" si="44"/>
        <v>0</v>
      </c>
      <c r="BF176" s="487">
        <f t="shared" si="44"/>
        <v>0</v>
      </c>
      <c r="BG176" s="487" t="str">
        <f t="shared" si="44"/>
        <v/>
      </c>
      <c r="BH176" s="487" t="str">
        <f t="shared" si="44"/>
        <v/>
      </c>
      <c r="BI176" s="487" t="str">
        <f t="shared" si="44"/>
        <v/>
      </c>
      <c r="BJ176" s="487" t="str">
        <f t="shared" si="44"/>
        <v/>
      </c>
      <c r="BK176" s="489" t="str">
        <f t="shared" si="37"/>
        <v/>
      </c>
      <c r="BL176" s="495" t="str">
        <f t="shared" si="45"/>
        <v/>
      </c>
      <c r="BM176" s="487" t="str">
        <f t="shared" si="45"/>
        <v/>
      </c>
      <c r="BN176" s="487" t="str">
        <f t="shared" si="45"/>
        <v/>
      </c>
      <c r="BO176" s="487" t="str">
        <f t="shared" si="45"/>
        <v/>
      </c>
      <c r="BP176" s="487">
        <f t="shared" si="45"/>
        <v>0</v>
      </c>
      <c r="BQ176" s="487">
        <f t="shared" si="45"/>
        <v>0</v>
      </c>
      <c r="BR176" s="487">
        <f t="shared" si="45"/>
        <v>0</v>
      </c>
      <c r="BS176" s="487">
        <f t="shared" si="45"/>
        <v>0</v>
      </c>
      <c r="BT176" s="487" t="str">
        <f t="shared" si="45"/>
        <v/>
      </c>
      <c r="BU176" s="487">
        <f t="shared" si="45"/>
        <v>0</v>
      </c>
      <c r="BV176" s="487">
        <f t="shared" si="45"/>
        <v>0</v>
      </c>
      <c r="BW176" s="487" t="str">
        <f t="shared" si="45"/>
        <v/>
      </c>
      <c r="BX176" s="487" t="str">
        <f t="shared" si="45"/>
        <v/>
      </c>
      <c r="BY176" s="487" t="str">
        <f t="shared" si="45"/>
        <v/>
      </c>
      <c r="BZ176" s="487" t="str">
        <f t="shared" si="45"/>
        <v/>
      </c>
      <c r="CA176" s="489" t="str">
        <f t="shared" si="38"/>
        <v/>
      </c>
    </row>
    <row r="177" spans="1:79" s="121" customFormat="1" ht="19.899999999999999" hidden="1" customHeight="1" x14ac:dyDescent="0.25">
      <c r="A177" s="9"/>
      <c r="B177" s="7"/>
      <c r="C177" s="2"/>
      <c r="D177" s="5"/>
      <c r="E177" s="4"/>
      <c r="F177" s="4"/>
      <c r="G177" s="4"/>
      <c r="H177" s="5"/>
      <c r="I177" s="16"/>
      <c r="J177" s="47"/>
      <c r="K177" s="48"/>
      <c r="L177" s="48"/>
      <c r="M177" s="49"/>
      <c r="N177" s="47"/>
      <c r="O177" s="48"/>
      <c r="P177" s="48"/>
      <c r="Q177" s="48"/>
      <c r="R177" s="48"/>
      <c r="S177" s="48"/>
      <c r="T177" s="65"/>
      <c r="U177" s="49"/>
      <c r="V177" s="58"/>
      <c r="W177" s="82"/>
      <c r="X177" s="56"/>
      <c r="Y177" s="69"/>
      <c r="Z177" s="69"/>
      <c r="AA177" s="68"/>
      <c r="AB177" s="57"/>
      <c r="AC177" s="58"/>
      <c r="AD177" s="56"/>
      <c r="AE177" s="65"/>
      <c r="AF177" s="488">
        <f t="shared" si="46"/>
        <v>0</v>
      </c>
      <c r="AG177" s="487">
        <f t="shared" si="46"/>
        <v>0</v>
      </c>
      <c r="AH177" s="487">
        <f t="shared" si="46"/>
        <v>0</v>
      </c>
      <c r="AI177" s="487">
        <f t="shared" si="46"/>
        <v>0</v>
      </c>
      <c r="AJ177" s="487">
        <f t="shared" si="46"/>
        <v>-1</v>
      </c>
      <c r="AK177" s="487">
        <f t="shared" si="46"/>
        <v>-1</v>
      </c>
      <c r="AL177" s="487">
        <f t="shared" si="46"/>
        <v>-1</v>
      </c>
      <c r="AM177" s="487">
        <f t="shared" si="46"/>
        <v>-1</v>
      </c>
      <c r="AN177" s="487">
        <f t="shared" si="46"/>
        <v>0</v>
      </c>
      <c r="AO177" s="487">
        <f t="shared" si="46"/>
        <v>-1</v>
      </c>
      <c r="AP177" s="487">
        <f t="shared" si="46"/>
        <v>-1</v>
      </c>
      <c r="AQ177" s="487">
        <f t="shared" si="46"/>
        <v>0</v>
      </c>
      <c r="AR177" s="487">
        <f t="shared" si="46"/>
        <v>0</v>
      </c>
      <c r="AS177" s="487">
        <f t="shared" si="46"/>
        <v>0</v>
      </c>
      <c r="AT177" s="487">
        <f t="shared" si="46"/>
        <v>0</v>
      </c>
      <c r="AU177" s="493">
        <f t="shared" si="46"/>
        <v>0</v>
      </c>
      <c r="AV177" s="488" t="str">
        <f t="shared" si="44"/>
        <v/>
      </c>
      <c r="AW177" s="487" t="str">
        <f t="shared" si="44"/>
        <v/>
      </c>
      <c r="AX177" s="487" t="str">
        <f t="shared" si="44"/>
        <v/>
      </c>
      <c r="AY177" s="487" t="str">
        <f t="shared" si="44"/>
        <v/>
      </c>
      <c r="AZ177" s="487">
        <f t="shared" si="44"/>
        <v>0</v>
      </c>
      <c r="BA177" s="487">
        <f t="shared" si="44"/>
        <v>0</v>
      </c>
      <c r="BB177" s="487">
        <f t="shared" si="44"/>
        <v>0</v>
      </c>
      <c r="BC177" s="487">
        <f t="shared" si="44"/>
        <v>0</v>
      </c>
      <c r="BD177" s="487" t="str">
        <f t="shared" si="44"/>
        <v/>
      </c>
      <c r="BE177" s="487">
        <f t="shared" si="44"/>
        <v>0</v>
      </c>
      <c r="BF177" s="487">
        <f t="shared" si="44"/>
        <v>0</v>
      </c>
      <c r="BG177" s="487" t="str">
        <f t="shared" si="44"/>
        <v/>
      </c>
      <c r="BH177" s="487" t="str">
        <f t="shared" si="44"/>
        <v/>
      </c>
      <c r="BI177" s="487" t="str">
        <f t="shared" si="44"/>
        <v/>
      </c>
      <c r="BJ177" s="487" t="str">
        <f t="shared" si="44"/>
        <v/>
      </c>
      <c r="BK177" s="489" t="str">
        <f t="shared" si="37"/>
        <v/>
      </c>
      <c r="BL177" s="495" t="str">
        <f t="shared" si="45"/>
        <v/>
      </c>
      <c r="BM177" s="487" t="str">
        <f t="shared" si="45"/>
        <v/>
      </c>
      <c r="BN177" s="487" t="str">
        <f t="shared" si="45"/>
        <v/>
      </c>
      <c r="BO177" s="487" t="str">
        <f t="shared" si="45"/>
        <v/>
      </c>
      <c r="BP177" s="487">
        <f t="shared" si="45"/>
        <v>0</v>
      </c>
      <c r="BQ177" s="487">
        <f t="shared" si="45"/>
        <v>0</v>
      </c>
      <c r="BR177" s="487">
        <f t="shared" si="45"/>
        <v>0</v>
      </c>
      <c r="BS177" s="487">
        <f t="shared" si="45"/>
        <v>0</v>
      </c>
      <c r="BT177" s="487" t="str">
        <f t="shared" si="45"/>
        <v/>
      </c>
      <c r="BU177" s="487">
        <f t="shared" si="45"/>
        <v>0</v>
      </c>
      <c r="BV177" s="487">
        <f t="shared" si="45"/>
        <v>0</v>
      </c>
      <c r="BW177" s="487" t="str">
        <f t="shared" si="45"/>
        <v/>
      </c>
      <c r="BX177" s="487" t="str">
        <f t="shared" si="45"/>
        <v/>
      </c>
      <c r="BY177" s="487" t="str">
        <f t="shared" si="45"/>
        <v/>
      </c>
      <c r="BZ177" s="487" t="str">
        <f t="shared" si="45"/>
        <v/>
      </c>
      <c r="CA177" s="489" t="str">
        <f t="shared" si="38"/>
        <v/>
      </c>
    </row>
    <row r="178" spans="1:79" s="121" customFormat="1" ht="19.899999999999999" hidden="1" customHeight="1" x14ac:dyDescent="0.25">
      <c r="A178" s="9"/>
      <c r="B178" s="7"/>
      <c r="C178" s="2"/>
      <c r="D178" s="5"/>
      <c r="E178" s="4"/>
      <c r="F178" s="4"/>
      <c r="G178" s="4"/>
      <c r="H178" s="5"/>
      <c r="I178" s="16"/>
      <c r="J178" s="47"/>
      <c r="K178" s="48"/>
      <c r="L178" s="48"/>
      <c r="M178" s="49"/>
      <c r="N178" s="47"/>
      <c r="O178" s="48"/>
      <c r="P178" s="48"/>
      <c r="Q178" s="48"/>
      <c r="R178" s="48"/>
      <c r="S178" s="48"/>
      <c r="T178" s="65"/>
      <c r="U178" s="49"/>
      <c r="V178" s="58"/>
      <c r="W178" s="82"/>
      <c r="X178" s="56"/>
      <c r="Y178" s="69"/>
      <c r="Z178" s="69"/>
      <c r="AA178" s="68"/>
      <c r="AB178" s="57"/>
      <c r="AC178" s="58"/>
      <c r="AD178" s="56"/>
      <c r="AE178" s="65"/>
      <c r="AF178" s="488">
        <f t="shared" si="46"/>
        <v>0</v>
      </c>
      <c r="AG178" s="487">
        <f t="shared" si="46"/>
        <v>0</v>
      </c>
      <c r="AH178" s="487">
        <f t="shared" si="46"/>
        <v>0</v>
      </c>
      <c r="AI178" s="487">
        <f t="shared" si="46"/>
        <v>0</v>
      </c>
      <c r="AJ178" s="487">
        <f t="shared" si="46"/>
        <v>-1</v>
      </c>
      <c r="AK178" s="487">
        <f t="shared" si="46"/>
        <v>-1</v>
      </c>
      <c r="AL178" s="487">
        <f t="shared" si="46"/>
        <v>-1</v>
      </c>
      <c r="AM178" s="487">
        <f t="shared" si="46"/>
        <v>-1</v>
      </c>
      <c r="AN178" s="487">
        <f t="shared" si="46"/>
        <v>0</v>
      </c>
      <c r="AO178" s="487">
        <f t="shared" si="46"/>
        <v>-1</v>
      </c>
      <c r="AP178" s="487">
        <f t="shared" si="46"/>
        <v>-1</v>
      </c>
      <c r="AQ178" s="487">
        <f t="shared" si="46"/>
        <v>0</v>
      </c>
      <c r="AR178" s="487">
        <f t="shared" si="46"/>
        <v>0</v>
      </c>
      <c r="AS178" s="487">
        <f t="shared" si="46"/>
        <v>0</v>
      </c>
      <c r="AT178" s="487">
        <f t="shared" si="46"/>
        <v>0</v>
      </c>
      <c r="AU178" s="493">
        <f t="shared" si="46"/>
        <v>0</v>
      </c>
      <c r="AV178" s="488" t="str">
        <f t="shared" si="44"/>
        <v/>
      </c>
      <c r="AW178" s="487" t="str">
        <f t="shared" si="44"/>
        <v/>
      </c>
      <c r="AX178" s="487" t="str">
        <f t="shared" si="44"/>
        <v/>
      </c>
      <c r="AY178" s="487" t="str">
        <f t="shared" si="44"/>
        <v/>
      </c>
      <c r="AZ178" s="487">
        <f t="shared" si="44"/>
        <v>0</v>
      </c>
      <c r="BA178" s="487">
        <f t="shared" si="44"/>
        <v>0</v>
      </c>
      <c r="BB178" s="487">
        <f t="shared" si="44"/>
        <v>0</v>
      </c>
      <c r="BC178" s="487">
        <f t="shared" si="44"/>
        <v>0</v>
      </c>
      <c r="BD178" s="487" t="str">
        <f t="shared" si="44"/>
        <v/>
      </c>
      <c r="BE178" s="487">
        <f t="shared" si="44"/>
        <v>0</v>
      </c>
      <c r="BF178" s="487">
        <f t="shared" si="44"/>
        <v>0</v>
      </c>
      <c r="BG178" s="487" t="str">
        <f t="shared" si="44"/>
        <v/>
      </c>
      <c r="BH178" s="487" t="str">
        <f t="shared" si="44"/>
        <v/>
      </c>
      <c r="BI178" s="487" t="str">
        <f t="shared" si="44"/>
        <v/>
      </c>
      <c r="BJ178" s="487" t="str">
        <f t="shared" si="44"/>
        <v/>
      </c>
      <c r="BK178" s="489" t="str">
        <f t="shared" si="37"/>
        <v/>
      </c>
      <c r="BL178" s="495" t="str">
        <f t="shared" si="45"/>
        <v/>
      </c>
      <c r="BM178" s="487" t="str">
        <f t="shared" si="45"/>
        <v/>
      </c>
      <c r="BN178" s="487" t="str">
        <f t="shared" si="45"/>
        <v/>
      </c>
      <c r="BO178" s="487" t="str">
        <f t="shared" si="45"/>
        <v/>
      </c>
      <c r="BP178" s="487">
        <f t="shared" si="45"/>
        <v>0</v>
      </c>
      <c r="BQ178" s="487">
        <f t="shared" si="45"/>
        <v>0</v>
      </c>
      <c r="BR178" s="487">
        <f t="shared" si="45"/>
        <v>0</v>
      </c>
      <c r="BS178" s="487">
        <f t="shared" si="45"/>
        <v>0</v>
      </c>
      <c r="BT178" s="487" t="str">
        <f t="shared" si="45"/>
        <v/>
      </c>
      <c r="BU178" s="487">
        <f t="shared" si="45"/>
        <v>0</v>
      </c>
      <c r="BV178" s="487">
        <f t="shared" si="45"/>
        <v>0</v>
      </c>
      <c r="BW178" s="487" t="str">
        <f t="shared" si="45"/>
        <v/>
      </c>
      <c r="BX178" s="487" t="str">
        <f t="shared" si="45"/>
        <v/>
      </c>
      <c r="BY178" s="487" t="str">
        <f t="shared" si="45"/>
        <v/>
      </c>
      <c r="BZ178" s="487" t="str">
        <f t="shared" si="45"/>
        <v/>
      </c>
      <c r="CA178" s="489" t="str">
        <f t="shared" si="38"/>
        <v/>
      </c>
    </row>
    <row r="179" spans="1:79" s="121" customFormat="1" ht="19.899999999999999" hidden="1" customHeight="1" x14ac:dyDescent="0.25">
      <c r="A179" s="9"/>
      <c r="B179" s="7"/>
      <c r="C179" s="2"/>
      <c r="D179" s="5"/>
      <c r="E179" s="4"/>
      <c r="F179" s="4"/>
      <c r="G179" s="4"/>
      <c r="H179" s="5"/>
      <c r="I179" s="16"/>
      <c r="J179" s="47"/>
      <c r="K179" s="48"/>
      <c r="L179" s="48"/>
      <c r="M179" s="49"/>
      <c r="N179" s="47"/>
      <c r="O179" s="48"/>
      <c r="P179" s="48"/>
      <c r="Q179" s="48"/>
      <c r="R179" s="48"/>
      <c r="S179" s="48"/>
      <c r="T179" s="65"/>
      <c r="U179" s="49"/>
      <c r="V179" s="58"/>
      <c r="W179" s="82"/>
      <c r="X179" s="56"/>
      <c r="Y179" s="69"/>
      <c r="Z179" s="69"/>
      <c r="AA179" s="68"/>
      <c r="AB179" s="57"/>
      <c r="AC179" s="58"/>
      <c r="AD179" s="56"/>
      <c r="AE179" s="65"/>
      <c r="AF179" s="488">
        <f t="shared" si="46"/>
        <v>0</v>
      </c>
      <c r="AG179" s="487">
        <f t="shared" si="46"/>
        <v>0</v>
      </c>
      <c r="AH179" s="487">
        <f t="shared" si="46"/>
        <v>0</v>
      </c>
      <c r="AI179" s="487">
        <f t="shared" si="46"/>
        <v>0</v>
      </c>
      <c r="AJ179" s="487">
        <f t="shared" si="46"/>
        <v>-1</v>
      </c>
      <c r="AK179" s="487">
        <f t="shared" si="46"/>
        <v>-1</v>
      </c>
      <c r="AL179" s="487">
        <f t="shared" si="46"/>
        <v>-1</v>
      </c>
      <c r="AM179" s="487">
        <f t="shared" si="46"/>
        <v>-1</v>
      </c>
      <c r="AN179" s="487">
        <f t="shared" si="46"/>
        <v>0</v>
      </c>
      <c r="AO179" s="487">
        <f t="shared" si="46"/>
        <v>-1</v>
      </c>
      <c r="AP179" s="487">
        <f t="shared" si="46"/>
        <v>-1</v>
      </c>
      <c r="AQ179" s="487">
        <f t="shared" si="46"/>
        <v>0</v>
      </c>
      <c r="AR179" s="487">
        <f t="shared" si="46"/>
        <v>0</v>
      </c>
      <c r="AS179" s="487">
        <f t="shared" si="46"/>
        <v>0</v>
      </c>
      <c r="AT179" s="487">
        <f t="shared" si="46"/>
        <v>0</v>
      </c>
      <c r="AU179" s="493">
        <f t="shared" si="46"/>
        <v>0</v>
      </c>
      <c r="AV179" s="488" t="str">
        <f t="shared" si="44"/>
        <v/>
      </c>
      <c r="AW179" s="487" t="str">
        <f t="shared" si="44"/>
        <v/>
      </c>
      <c r="AX179" s="487" t="str">
        <f t="shared" si="44"/>
        <v/>
      </c>
      <c r="AY179" s="487" t="str">
        <f t="shared" si="44"/>
        <v/>
      </c>
      <c r="AZ179" s="487">
        <f t="shared" si="44"/>
        <v>0</v>
      </c>
      <c r="BA179" s="487">
        <f t="shared" si="44"/>
        <v>0</v>
      </c>
      <c r="BB179" s="487">
        <f t="shared" si="44"/>
        <v>0</v>
      </c>
      <c r="BC179" s="487">
        <f t="shared" si="44"/>
        <v>0</v>
      </c>
      <c r="BD179" s="487" t="str">
        <f t="shared" si="44"/>
        <v/>
      </c>
      <c r="BE179" s="487">
        <f t="shared" si="44"/>
        <v>0</v>
      </c>
      <c r="BF179" s="487">
        <f t="shared" si="44"/>
        <v>0</v>
      </c>
      <c r="BG179" s="487" t="str">
        <f t="shared" si="44"/>
        <v/>
      </c>
      <c r="BH179" s="487" t="str">
        <f t="shared" si="44"/>
        <v/>
      </c>
      <c r="BI179" s="487" t="str">
        <f t="shared" si="44"/>
        <v/>
      </c>
      <c r="BJ179" s="487" t="str">
        <f t="shared" si="44"/>
        <v/>
      </c>
      <c r="BK179" s="489" t="str">
        <f t="shared" si="37"/>
        <v/>
      </c>
      <c r="BL179" s="495" t="str">
        <f t="shared" si="45"/>
        <v/>
      </c>
      <c r="BM179" s="487" t="str">
        <f t="shared" si="45"/>
        <v/>
      </c>
      <c r="BN179" s="487" t="str">
        <f t="shared" si="45"/>
        <v/>
      </c>
      <c r="BO179" s="487" t="str">
        <f t="shared" si="45"/>
        <v/>
      </c>
      <c r="BP179" s="487">
        <f t="shared" si="45"/>
        <v>0</v>
      </c>
      <c r="BQ179" s="487">
        <f t="shared" si="45"/>
        <v>0</v>
      </c>
      <c r="BR179" s="487">
        <f t="shared" si="45"/>
        <v>0</v>
      </c>
      <c r="BS179" s="487">
        <f t="shared" si="45"/>
        <v>0</v>
      </c>
      <c r="BT179" s="487" t="str">
        <f t="shared" si="45"/>
        <v/>
      </c>
      <c r="BU179" s="487">
        <f t="shared" si="45"/>
        <v>0</v>
      </c>
      <c r="BV179" s="487">
        <f t="shared" si="45"/>
        <v>0</v>
      </c>
      <c r="BW179" s="487" t="str">
        <f t="shared" si="45"/>
        <v/>
      </c>
      <c r="BX179" s="487" t="str">
        <f t="shared" si="45"/>
        <v/>
      </c>
      <c r="BY179" s="487" t="str">
        <f t="shared" si="45"/>
        <v/>
      </c>
      <c r="BZ179" s="487" t="str">
        <f t="shared" si="45"/>
        <v/>
      </c>
      <c r="CA179" s="489" t="str">
        <f t="shared" si="38"/>
        <v/>
      </c>
    </row>
    <row r="180" spans="1:79" s="121" customFormat="1" ht="19.899999999999999" hidden="1" customHeight="1" x14ac:dyDescent="0.25">
      <c r="A180" s="9"/>
      <c r="B180" s="7"/>
      <c r="C180" s="2"/>
      <c r="D180" s="5"/>
      <c r="E180" s="4"/>
      <c r="F180" s="4"/>
      <c r="G180" s="4"/>
      <c r="H180" s="5"/>
      <c r="I180" s="16"/>
      <c r="J180" s="47"/>
      <c r="K180" s="48"/>
      <c r="L180" s="48"/>
      <c r="M180" s="49"/>
      <c r="N180" s="47"/>
      <c r="O180" s="48"/>
      <c r="P180" s="48"/>
      <c r="Q180" s="48"/>
      <c r="R180" s="48"/>
      <c r="S180" s="48"/>
      <c r="T180" s="65"/>
      <c r="U180" s="49"/>
      <c r="V180" s="58"/>
      <c r="W180" s="82"/>
      <c r="X180" s="56"/>
      <c r="Y180" s="69"/>
      <c r="Z180" s="69"/>
      <c r="AA180" s="68"/>
      <c r="AB180" s="57"/>
      <c r="AC180" s="58"/>
      <c r="AD180" s="56"/>
      <c r="AE180" s="65"/>
      <c r="AF180" s="488">
        <f t="shared" si="46"/>
        <v>0</v>
      </c>
      <c r="AG180" s="487">
        <f t="shared" si="46"/>
        <v>0</v>
      </c>
      <c r="AH180" s="487">
        <f t="shared" si="46"/>
        <v>0</v>
      </c>
      <c r="AI180" s="487">
        <f t="shared" si="46"/>
        <v>0</v>
      </c>
      <c r="AJ180" s="487">
        <f t="shared" si="46"/>
        <v>-1</v>
      </c>
      <c r="AK180" s="487">
        <f t="shared" si="46"/>
        <v>-1</v>
      </c>
      <c r="AL180" s="487">
        <f t="shared" si="46"/>
        <v>-1</v>
      </c>
      <c r="AM180" s="487">
        <f t="shared" si="46"/>
        <v>-1</v>
      </c>
      <c r="AN180" s="487">
        <f t="shared" si="46"/>
        <v>0</v>
      </c>
      <c r="AO180" s="487">
        <f t="shared" si="46"/>
        <v>-1</v>
      </c>
      <c r="AP180" s="487">
        <f t="shared" si="46"/>
        <v>-1</v>
      </c>
      <c r="AQ180" s="487">
        <f t="shared" si="46"/>
        <v>0</v>
      </c>
      <c r="AR180" s="487">
        <f t="shared" si="46"/>
        <v>0</v>
      </c>
      <c r="AS180" s="487">
        <f t="shared" si="46"/>
        <v>0</v>
      </c>
      <c r="AT180" s="487">
        <f t="shared" si="46"/>
        <v>0</v>
      </c>
      <c r="AU180" s="493">
        <f t="shared" si="46"/>
        <v>0</v>
      </c>
      <c r="AV180" s="488" t="str">
        <f t="shared" si="44"/>
        <v/>
      </c>
      <c r="AW180" s="487" t="str">
        <f t="shared" si="44"/>
        <v/>
      </c>
      <c r="AX180" s="487" t="str">
        <f t="shared" si="44"/>
        <v/>
      </c>
      <c r="AY180" s="487" t="str">
        <f t="shared" si="44"/>
        <v/>
      </c>
      <c r="AZ180" s="487">
        <f t="shared" si="44"/>
        <v>0</v>
      </c>
      <c r="BA180" s="487">
        <f t="shared" si="44"/>
        <v>0</v>
      </c>
      <c r="BB180" s="487">
        <f t="shared" si="44"/>
        <v>0</v>
      </c>
      <c r="BC180" s="487">
        <f t="shared" si="44"/>
        <v>0</v>
      </c>
      <c r="BD180" s="487" t="str">
        <f t="shared" si="44"/>
        <v/>
      </c>
      <c r="BE180" s="487">
        <f t="shared" si="44"/>
        <v>0</v>
      </c>
      <c r="BF180" s="487">
        <f t="shared" si="44"/>
        <v>0</v>
      </c>
      <c r="BG180" s="487" t="str">
        <f t="shared" si="44"/>
        <v/>
      </c>
      <c r="BH180" s="487" t="str">
        <f t="shared" si="44"/>
        <v/>
      </c>
      <c r="BI180" s="487" t="str">
        <f t="shared" si="44"/>
        <v/>
      </c>
      <c r="BJ180" s="487" t="str">
        <f t="shared" si="44"/>
        <v/>
      </c>
      <c r="BK180" s="489" t="str">
        <f t="shared" si="37"/>
        <v/>
      </c>
      <c r="BL180" s="495" t="str">
        <f t="shared" si="45"/>
        <v/>
      </c>
      <c r="BM180" s="487" t="str">
        <f t="shared" si="45"/>
        <v/>
      </c>
      <c r="BN180" s="487" t="str">
        <f t="shared" si="45"/>
        <v/>
      </c>
      <c r="BO180" s="487" t="str">
        <f t="shared" si="45"/>
        <v/>
      </c>
      <c r="BP180" s="487">
        <f t="shared" si="45"/>
        <v>0</v>
      </c>
      <c r="BQ180" s="487">
        <f t="shared" si="45"/>
        <v>0</v>
      </c>
      <c r="BR180" s="487">
        <f t="shared" si="45"/>
        <v>0</v>
      </c>
      <c r="BS180" s="487">
        <f t="shared" si="45"/>
        <v>0</v>
      </c>
      <c r="BT180" s="487" t="str">
        <f t="shared" si="45"/>
        <v/>
      </c>
      <c r="BU180" s="487">
        <f t="shared" si="45"/>
        <v>0</v>
      </c>
      <c r="BV180" s="487">
        <f t="shared" si="45"/>
        <v>0</v>
      </c>
      <c r="BW180" s="487" t="str">
        <f t="shared" si="45"/>
        <v/>
      </c>
      <c r="BX180" s="487" t="str">
        <f t="shared" si="45"/>
        <v/>
      </c>
      <c r="BY180" s="487" t="str">
        <f t="shared" si="45"/>
        <v/>
      </c>
      <c r="BZ180" s="487" t="str">
        <f t="shared" si="45"/>
        <v/>
      </c>
      <c r="CA180" s="489" t="str">
        <f t="shared" si="38"/>
        <v/>
      </c>
    </row>
    <row r="181" spans="1:79" s="121" customFormat="1" ht="19.899999999999999" hidden="1" customHeight="1" x14ac:dyDescent="0.25">
      <c r="A181" s="9"/>
      <c r="B181" s="7"/>
      <c r="C181" s="2"/>
      <c r="D181" s="5"/>
      <c r="E181" s="4"/>
      <c r="F181" s="4"/>
      <c r="G181" s="4"/>
      <c r="H181" s="5"/>
      <c r="I181" s="16"/>
      <c r="J181" s="47"/>
      <c r="K181" s="48"/>
      <c r="L181" s="48"/>
      <c r="M181" s="49"/>
      <c r="N181" s="47"/>
      <c r="O181" s="48"/>
      <c r="P181" s="48"/>
      <c r="Q181" s="48"/>
      <c r="R181" s="48"/>
      <c r="S181" s="48"/>
      <c r="T181" s="65"/>
      <c r="U181" s="49"/>
      <c r="V181" s="58"/>
      <c r="W181" s="82"/>
      <c r="X181" s="56"/>
      <c r="Y181" s="69"/>
      <c r="Z181" s="69"/>
      <c r="AA181" s="68"/>
      <c r="AB181" s="57"/>
      <c r="AC181" s="58"/>
      <c r="AD181" s="56"/>
      <c r="AE181" s="65"/>
      <c r="AF181" s="488">
        <f t="shared" si="46"/>
        <v>0</v>
      </c>
      <c r="AG181" s="487">
        <f t="shared" si="46"/>
        <v>0</v>
      </c>
      <c r="AH181" s="487">
        <f t="shared" si="46"/>
        <v>0</v>
      </c>
      <c r="AI181" s="487">
        <f t="shared" si="46"/>
        <v>0</v>
      </c>
      <c r="AJ181" s="487">
        <f t="shared" si="46"/>
        <v>-1</v>
      </c>
      <c r="AK181" s="487">
        <f t="shared" si="46"/>
        <v>-1</v>
      </c>
      <c r="AL181" s="487">
        <f t="shared" si="46"/>
        <v>-1</v>
      </c>
      <c r="AM181" s="487">
        <f t="shared" si="46"/>
        <v>-1</v>
      </c>
      <c r="AN181" s="487">
        <f t="shared" si="46"/>
        <v>0</v>
      </c>
      <c r="AO181" s="487">
        <f t="shared" si="46"/>
        <v>-1</v>
      </c>
      <c r="AP181" s="487">
        <f t="shared" si="46"/>
        <v>-1</v>
      </c>
      <c r="AQ181" s="487">
        <f t="shared" si="46"/>
        <v>0</v>
      </c>
      <c r="AR181" s="487">
        <f t="shared" si="46"/>
        <v>0</v>
      </c>
      <c r="AS181" s="487">
        <f t="shared" si="46"/>
        <v>0</v>
      </c>
      <c r="AT181" s="487">
        <f t="shared" si="46"/>
        <v>0</v>
      </c>
      <c r="AU181" s="493">
        <f t="shared" si="46"/>
        <v>0</v>
      </c>
      <c r="AV181" s="488" t="str">
        <f t="shared" si="44"/>
        <v/>
      </c>
      <c r="AW181" s="487" t="str">
        <f t="shared" si="44"/>
        <v/>
      </c>
      <c r="AX181" s="487" t="str">
        <f t="shared" si="44"/>
        <v/>
      </c>
      <c r="AY181" s="487" t="str">
        <f t="shared" si="44"/>
        <v/>
      </c>
      <c r="AZ181" s="487">
        <f t="shared" si="44"/>
        <v>0</v>
      </c>
      <c r="BA181" s="487">
        <f t="shared" si="44"/>
        <v>0</v>
      </c>
      <c r="BB181" s="487">
        <f t="shared" si="44"/>
        <v>0</v>
      </c>
      <c r="BC181" s="487">
        <f t="shared" si="44"/>
        <v>0</v>
      </c>
      <c r="BD181" s="487" t="str">
        <f t="shared" si="44"/>
        <v/>
      </c>
      <c r="BE181" s="487">
        <f t="shared" si="44"/>
        <v>0</v>
      </c>
      <c r="BF181" s="487">
        <f t="shared" si="44"/>
        <v>0</v>
      </c>
      <c r="BG181" s="487" t="str">
        <f t="shared" si="44"/>
        <v/>
      </c>
      <c r="BH181" s="487" t="str">
        <f t="shared" si="44"/>
        <v/>
      </c>
      <c r="BI181" s="487" t="str">
        <f t="shared" si="44"/>
        <v/>
      </c>
      <c r="BJ181" s="487" t="str">
        <f t="shared" si="44"/>
        <v/>
      </c>
      <c r="BK181" s="489" t="str">
        <f t="shared" si="37"/>
        <v/>
      </c>
      <c r="BL181" s="495" t="str">
        <f t="shared" si="45"/>
        <v/>
      </c>
      <c r="BM181" s="487" t="str">
        <f t="shared" si="45"/>
        <v/>
      </c>
      <c r="BN181" s="487" t="str">
        <f t="shared" si="45"/>
        <v/>
      </c>
      <c r="BO181" s="487" t="str">
        <f t="shared" si="45"/>
        <v/>
      </c>
      <c r="BP181" s="487">
        <f t="shared" si="45"/>
        <v>0</v>
      </c>
      <c r="BQ181" s="487">
        <f t="shared" si="45"/>
        <v>0</v>
      </c>
      <c r="BR181" s="487">
        <f t="shared" si="45"/>
        <v>0</v>
      </c>
      <c r="BS181" s="487">
        <f t="shared" si="45"/>
        <v>0</v>
      </c>
      <c r="BT181" s="487" t="str">
        <f t="shared" si="45"/>
        <v/>
      </c>
      <c r="BU181" s="487">
        <f t="shared" si="45"/>
        <v>0</v>
      </c>
      <c r="BV181" s="487">
        <f t="shared" si="45"/>
        <v>0</v>
      </c>
      <c r="BW181" s="487" t="str">
        <f t="shared" si="45"/>
        <v/>
      </c>
      <c r="BX181" s="487" t="str">
        <f t="shared" si="45"/>
        <v/>
      </c>
      <c r="BY181" s="487" t="str">
        <f t="shared" si="45"/>
        <v/>
      </c>
      <c r="BZ181" s="487" t="str">
        <f t="shared" si="45"/>
        <v/>
      </c>
      <c r="CA181" s="489" t="str">
        <f t="shared" si="38"/>
        <v/>
      </c>
    </row>
    <row r="182" spans="1:79" s="121" customFormat="1" ht="19.899999999999999" hidden="1" customHeight="1" x14ac:dyDescent="0.25">
      <c r="A182" s="9"/>
      <c r="B182" s="7"/>
      <c r="C182" s="2"/>
      <c r="D182" s="5"/>
      <c r="E182" s="4"/>
      <c r="F182" s="4"/>
      <c r="G182" s="4"/>
      <c r="H182" s="5"/>
      <c r="I182" s="16"/>
      <c r="J182" s="47"/>
      <c r="K182" s="48"/>
      <c r="L182" s="48"/>
      <c r="M182" s="49"/>
      <c r="N182" s="47"/>
      <c r="O182" s="48"/>
      <c r="P182" s="48"/>
      <c r="Q182" s="48"/>
      <c r="R182" s="48"/>
      <c r="S182" s="48"/>
      <c r="T182" s="65"/>
      <c r="U182" s="49"/>
      <c r="V182" s="58"/>
      <c r="W182" s="82"/>
      <c r="X182" s="56"/>
      <c r="Y182" s="69"/>
      <c r="Z182" s="69"/>
      <c r="AA182" s="68"/>
      <c r="AB182" s="57"/>
      <c r="AC182" s="58"/>
      <c r="AD182" s="56"/>
      <c r="AE182" s="65"/>
      <c r="AF182" s="488">
        <f t="shared" si="46"/>
        <v>0</v>
      </c>
      <c r="AG182" s="487">
        <f t="shared" si="46"/>
        <v>0</v>
      </c>
      <c r="AH182" s="487">
        <f t="shared" si="46"/>
        <v>0</v>
      </c>
      <c r="AI182" s="487">
        <f t="shared" si="46"/>
        <v>0</v>
      </c>
      <c r="AJ182" s="487">
        <f t="shared" si="46"/>
        <v>-1</v>
      </c>
      <c r="AK182" s="487">
        <f t="shared" si="46"/>
        <v>-1</v>
      </c>
      <c r="AL182" s="487">
        <f t="shared" si="46"/>
        <v>-1</v>
      </c>
      <c r="AM182" s="487">
        <f t="shared" si="46"/>
        <v>-1</v>
      </c>
      <c r="AN182" s="487">
        <f t="shared" si="46"/>
        <v>0</v>
      </c>
      <c r="AO182" s="487">
        <f t="shared" si="46"/>
        <v>-1</v>
      </c>
      <c r="AP182" s="487">
        <f t="shared" si="46"/>
        <v>-1</v>
      </c>
      <c r="AQ182" s="487">
        <f t="shared" si="46"/>
        <v>0</v>
      </c>
      <c r="AR182" s="487">
        <f t="shared" si="46"/>
        <v>0</v>
      </c>
      <c r="AS182" s="487">
        <f t="shared" si="46"/>
        <v>0</v>
      </c>
      <c r="AT182" s="487">
        <f t="shared" si="46"/>
        <v>0</v>
      </c>
      <c r="AU182" s="493">
        <f t="shared" si="46"/>
        <v>0</v>
      </c>
      <c r="AV182" s="488" t="str">
        <f t="shared" si="44"/>
        <v/>
      </c>
      <c r="AW182" s="487" t="str">
        <f t="shared" si="44"/>
        <v/>
      </c>
      <c r="AX182" s="487" t="str">
        <f t="shared" si="44"/>
        <v/>
      </c>
      <c r="AY182" s="487" t="str">
        <f t="shared" si="44"/>
        <v/>
      </c>
      <c r="AZ182" s="487">
        <f t="shared" si="44"/>
        <v>0</v>
      </c>
      <c r="BA182" s="487">
        <f t="shared" si="44"/>
        <v>0</v>
      </c>
      <c r="BB182" s="487">
        <f t="shared" si="44"/>
        <v>0</v>
      </c>
      <c r="BC182" s="487">
        <f t="shared" si="44"/>
        <v>0</v>
      </c>
      <c r="BD182" s="487" t="str">
        <f t="shared" si="44"/>
        <v/>
      </c>
      <c r="BE182" s="487">
        <f t="shared" si="44"/>
        <v>0</v>
      </c>
      <c r="BF182" s="487">
        <f t="shared" si="44"/>
        <v>0</v>
      </c>
      <c r="BG182" s="487" t="str">
        <f t="shared" si="44"/>
        <v/>
      </c>
      <c r="BH182" s="487" t="str">
        <f t="shared" si="44"/>
        <v/>
      </c>
      <c r="BI182" s="487" t="str">
        <f t="shared" si="44"/>
        <v/>
      </c>
      <c r="BJ182" s="487" t="str">
        <f t="shared" si="44"/>
        <v/>
      </c>
      <c r="BK182" s="489" t="str">
        <f t="shared" si="37"/>
        <v/>
      </c>
      <c r="BL182" s="495" t="str">
        <f t="shared" si="45"/>
        <v/>
      </c>
      <c r="BM182" s="487" t="str">
        <f t="shared" si="45"/>
        <v/>
      </c>
      <c r="BN182" s="487" t="str">
        <f t="shared" si="45"/>
        <v/>
      </c>
      <c r="BO182" s="487" t="str">
        <f t="shared" si="45"/>
        <v/>
      </c>
      <c r="BP182" s="487">
        <f t="shared" si="45"/>
        <v>0</v>
      </c>
      <c r="BQ182" s="487">
        <f t="shared" si="45"/>
        <v>0</v>
      </c>
      <c r="BR182" s="487">
        <f t="shared" si="45"/>
        <v>0</v>
      </c>
      <c r="BS182" s="487">
        <f t="shared" si="45"/>
        <v>0</v>
      </c>
      <c r="BT182" s="487" t="str">
        <f t="shared" si="45"/>
        <v/>
      </c>
      <c r="BU182" s="487">
        <f t="shared" si="45"/>
        <v>0</v>
      </c>
      <c r="BV182" s="487">
        <f t="shared" si="45"/>
        <v>0</v>
      </c>
      <c r="BW182" s="487" t="str">
        <f t="shared" si="45"/>
        <v/>
      </c>
      <c r="BX182" s="487" t="str">
        <f t="shared" si="45"/>
        <v/>
      </c>
      <c r="BY182" s="487" t="str">
        <f t="shared" si="45"/>
        <v/>
      </c>
      <c r="BZ182" s="487" t="str">
        <f t="shared" si="45"/>
        <v/>
      </c>
      <c r="CA182" s="489" t="str">
        <f t="shared" si="38"/>
        <v/>
      </c>
    </row>
    <row r="183" spans="1:79" s="121" customFormat="1" ht="19.899999999999999" hidden="1" customHeight="1" x14ac:dyDescent="0.25">
      <c r="A183" s="9"/>
      <c r="B183" s="7"/>
      <c r="C183" s="2"/>
      <c r="D183" s="5"/>
      <c r="E183" s="4"/>
      <c r="F183" s="4"/>
      <c r="G183" s="4"/>
      <c r="H183" s="5"/>
      <c r="I183" s="16"/>
      <c r="J183" s="47"/>
      <c r="K183" s="48"/>
      <c r="L183" s="48"/>
      <c r="M183" s="49"/>
      <c r="N183" s="47"/>
      <c r="O183" s="48"/>
      <c r="P183" s="48"/>
      <c r="Q183" s="48"/>
      <c r="R183" s="48"/>
      <c r="S183" s="48"/>
      <c r="T183" s="65"/>
      <c r="U183" s="49"/>
      <c r="V183" s="58"/>
      <c r="W183" s="82"/>
      <c r="X183" s="56"/>
      <c r="Y183" s="69"/>
      <c r="Z183" s="69"/>
      <c r="AA183" s="68"/>
      <c r="AB183" s="57"/>
      <c r="AC183" s="58"/>
      <c r="AD183" s="56"/>
      <c r="AE183" s="65"/>
      <c r="AF183" s="488">
        <f t="shared" si="46"/>
        <v>0</v>
      </c>
      <c r="AG183" s="487">
        <f t="shared" si="46"/>
        <v>0</v>
      </c>
      <c r="AH183" s="487">
        <f t="shared" si="46"/>
        <v>0</v>
      </c>
      <c r="AI183" s="487">
        <f t="shared" si="46"/>
        <v>0</v>
      </c>
      <c r="AJ183" s="487">
        <f t="shared" si="46"/>
        <v>-1</v>
      </c>
      <c r="AK183" s="487">
        <f t="shared" si="46"/>
        <v>-1</v>
      </c>
      <c r="AL183" s="487">
        <f t="shared" si="46"/>
        <v>-1</v>
      </c>
      <c r="AM183" s="487">
        <f t="shared" si="46"/>
        <v>-1</v>
      </c>
      <c r="AN183" s="487">
        <f t="shared" si="46"/>
        <v>0</v>
      </c>
      <c r="AO183" s="487">
        <f t="shared" si="46"/>
        <v>-1</v>
      </c>
      <c r="AP183" s="487">
        <f t="shared" si="46"/>
        <v>-1</v>
      </c>
      <c r="AQ183" s="487">
        <f t="shared" si="46"/>
        <v>0</v>
      </c>
      <c r="AR183" s="487">
        <f t="shared" si="46"/>
        <v>0</v>
      </c>
      <c r="AS183" s="487">
        <f t="shared" si="46"/>
        <v>0</v>
      </c>
      <c r="AT183" s="487">
        <f t="shared" si="46"/>
        <v>0</v>
      </c>
      <c r="AU183" s="493">
        <f t="shared" si="46"/>
        <v>0</v>
      </c>
      <c r="AV183" s="488" t="str">
        <f t="shared" si="44"/>
        <v/>
      </c>
      <c r="AW183" s="487" t="str">
        <f t="shared" si="44"/>
        <v/>
      </c>
      <c r="AX183" s="487" t="str">
        <f t="shared" si="44"/>
        <v/>
      </c>
      <c r="AY183" s="487" t="str">
        <f t="shared" si="44"/>
        <v/>
      </c>
      <c r="AZ183" s="487">
        <f t="shared" si="44"/>
        <v>0</v>
      </c>
      <c r="BA183" s="487">
        <f t="shared" si="44"/>
        <v>0</v>
      </c>
      <c r="BB183" s="487">
        <f t="shared" si="44"/>
        <v>0</v>
      </c>
      <c r="BC183" s="487">
        <f t="shared" si="44"/>
        <v>0</v>
      </c>
      <c r="BD183" s="487" t="str">
        <f t="shared" si="44"/>
        <v/>
      </c>
      <c r="BE183" s="487">
        <f t="shared" si="44"/>
        <v>0</v>
      </c>
      <c r="BF183" s="487">
        <f t="shared" si="44"/>
        <v>0</v>
      </c>
      <c r="BG183" s="487" t="str">
        <f t="shared" si="44"/>
        <v/>
      </c>
      <c r="BH183" s="487" t="str">
        <f t="shared" si="44"/>
        <v/>
      </c>
      <c r="BI183" s="487" t="str">
        <f t="shared" si="44"/>
        <v/>
      </c>
      <c r="BJ183" s="487" t="str">
        <f t="shared" si="44"/>
        <v/>
      </c>
      <c r="BK183" s="489" t="str">
        <f t="shared" si="37"/>
        <v/>
      </c>
      <c r="BL183" s="495" t="str">
        <f t="shared" si="45"/>
        <v/>
      </c>
      <c r="BM183" s="487" t="str">
        <f t="shared" si="45"/>
        <v/>
      </c>
      <c r="BN183" s="487" t="str">
        <f t="shared" si="45"/>
        <v/>
      </c>
      <c r="BO183" s="487" t="str">
        <f t="shared" si="45"/>
        <v/>
      </c>
      <c r="BP183" s="487">
        <f t="shared" si="45"/>
        <v>0</v>
      </c>
      <c r="BQ183" s="487">
        <f t="shared" si="45"/>
        <v>0</v>
      </c>
      <c r="BR183" s="487">
        <f t="shared" si="45"/>
        <v>0</v>
      </c>
      <c r="BS183" s="487">
        <f t="shared" si="45"/>
        <v>0</v>
      </c>
      <c r="BT183" s="487" t="str">
        <f t="shared" si="45"/>
        <v/>
      </c>
      <c r="BU183" s="487">
        <f t="shared" si="45"/>
        <v>0</v>
      </c>
      <c r="BV183" s="487">
        <f t="shared" si="45"/>
        <v>0</v>
      </c>
      <c r="BW183" s="487" t="str">
        <f t="shared" si="45"/>
        <v/>
      </c>
      <c r="BX183" s="487" t="str">
        <f t="shared" si="45"/>
        <v/>
      </c>
      <c r="BY183" s="487" t="str">
        <f t="shared" si="45"/>
        <v/>
      </c>
      <c r="BZ183" s="487" t="str">
        <f t="shared" si="45"/>
        <v/>
      </c>
      <c r="CA183" s="489" t="str">
        <f t="shared" si="38"/>
        <v/>
      </c>
    </row>
    <row r="184" spans="1:79" s="121" customFormat="1" ht="19.899999999999999" hidden="1" customHeight="1" x14ac:dyDescent="0.25">
      <c r="A184" s="9"/>
      <c r="B184" s="7"/>
      <c r="C184" s="2"/>
      <c r="D184" s="5"/>
      <c r="E184" s="4"/>
      <c r="F184" s="4"/>
      <c r="G184" s="4"/>
      <c r="H184" s="5"/>
      <c r="I184" s="16"/>
      <c r="J184" s="47"/>
      <c r="K184" s="48"/>
      <c r="L184" s="48"/>
      <c r="M184" s="49"/>
      <c r="N184" s="47"/>
      <c r="O184" s="48"/>
      <c r="P184" s="48"/>
      <c r="Q184" s="48"/>
      <c r="R184" s="48"/>
      <c r="S184" s="48"/>
      <c r="T184" s="65"/>
      <c r="U184" s="49"/>
      <c r="V184" s="58"/>
      <c r="W184" s="82"/>
      <c r="X184" s="56"/>
      <c r="Y184" s="69"/>
      <c r="Z184" s="69"/>
      <c r="AA184" s="68"/>
      <c r="AB184" s="57"/>
      <c r="AC184" s="58"/>
      <c r="AD184" s="56"/>
      <c r="AE184" s="65"/>
      <c r="AF184" s="488">
        <f t="shared" si="46"/>
        <v>0</v>
      </c>
      <c r="AG184" s="487">
        <f t="shared" si="46"/>
        <v>0</v>
      </c>
      <c r="AH184" s="487">
        <f t="shared" si="46"/>
        <v>0</v>
      </c>
      <c r="AI184" s="487">
        <f t="shared" si="46"/>
        <v>0</v>
      </c>
      <c r="AJ184" s="487">
        <f t="shared" si="46"/>
        <v>-1</v>
      </c>
      <c r="AK184" s="487">
        <f t="shared" si="46"/>
        <v>-1</v>
      </c>
      <c r="AL184" s="487">
        <f t="shared" si="46"/>
        <v>-1</v>
      </c>
      <c r="AM184" s="487">
        <f t="shared" si="46"/>
        <v>-1</v>
      </c>
      <c r="AN184" s="487">
        <f t="shared" si="46"/>
        <v>0</v>
      </c>
      <c r="AO184" s="487">
        <f t="shared" si="46"/>
        <v>-1</v>
      </c>
      <c r="AP184" s="487">
        <f t="shared" si="46"/>
        <v>-1</v>
      </c>
      <c r="AQ184" s="487">
        <f t="shared" si="46"/>
        <v>0</v>
      </c>
      <c r="AR184" s="487">
        <f t="shared" si="46"/>
        <v>0</v>
      </c>
      <c r="AS184" s="487">
        <f t="shared" si="46"/>
        <v>0</v>
      </c>
      <c r="AT184" s="487">
        <f t="shared" si="46"/>
        <v>0</v>
      </c>
      <c r="AU184" s="493">
        <f t="shared" si="46"/>
        <v>0</v>
      </c>
      <c r="AV184" s="488" t="str">
        <f t="shared" si="44"/>
        <v/>
      </c>
      <c r="AW184" s="487" t="str">
        <f t="shared" si="44"/>
        <v/>
      </c>
      <c r="AX184" s="487" t="str">
        <f t="shared" si="44"/>
        <v/>
      </c>
      <c r="AY184" s="487" t="str">
        <f t="shared" si="44"/>
        <v/>
      </c>
      <c r="AZ184" s="487">
        <f t="shared" si="44"/>
        <v>0</v>
      </c>
      <c r="BA184" s="487">
        <f t="shared" si="44"/>
        <v>0</v>
      </c>
      <c r="BB184" s="487">
        <f t="shared" si="44"/>
        <v>0</v>
      </c>
      <c r="BC184" s="487">
        <f t="shared" si="44"/>
        <v>0</v>
      </c>
      <c r="BD184" s="487" t="str">
        <f t="shared" si="44"/>
        <v/>
      </c>
      <c r="BE184" s="487">
        <f t="shared" si="44"/>
        <v>0</v>
      </c>
      <c r="BF184" s="487">
        <f t="shared" si="44"/>
        <v>0</v>
      </c>
      <c r="BG184" s="487" t="str">
        <f t="shared" si="44"/>
        <v/>
      </c>
      <c r="BH184" s="487" t="str">
        <f t="shared" si="44"/>
        <v/>
      </c>
      <c r="BI184" s="487" t="str">
        <f t="shared" si="44"/>
        <v/>
      </c>
      <c r="BJ184" s="487" t="str">
        <f t="shared" si="44"/>
        <v/>
      </c>
      <c r="BK184" s="489" t="str">
        <f t="shared" si="37"/>
        <v/>
      </c>
      <c r="BL184" s="495" t="str">
        <f t="shared" si="45"/>
        <v/>
      </c>
      <c r="BM184" s="487" t="str">
        <f t="shared" si="45"/>
        <v/>
      </c>
      <c r="BN184" s="487" t="str">
        <f t="shared" si="45"/>
        <v/>
      </c>
      <c r="BO184" s="487" t="str">
        <f t="shared" si="45"/>
        <v/>
      </c>
      <c r="BP184" s="487">
        <f t="shared" si="45"/>
        <v>0</v>
      </c>
      <c r="BQ184" s="487">
        <f t="shared" si="45"/>
        <v>0</v>
      </c>
      <c r="BR184" s="487">
        <f t="shared" si="45"/>
        <v>0</v>
      </c>
      <c r="BS184" s="487">
        <f t="shared" si="45"/>
        <v>0</v>
      </c>
      <c r="BT184" s="487" t="str">
        <f t="shared" si="45"/>
        <v/>
      </c>
      <c r="BU184" s="487">
        <f t="shared" si="45"/>
        <v>0</v>
      </c>
      <c r="BV184" s="487">
        <f t="shared" si="45"/>
        <v>0</v>
      </c>
      <c r="BW184" s="487" t="str">
        <f t="shared" si="45"/>
        <v/>
      </c>
      <c r="BX184" s="487" t="str">
        <f t="shared" si="45"/>
        <v/>
      </c>
      <c r="BY184" s="487" t="str">
        <f t="shared" si="45"/>
        <v/>
      </c>
      <c r="BZ184" s="487" t="str">
        <f t="shared" si="45"/>
        <v/>
      </c>
      <c r="CA184" s="489" t="str">
        <f t="shared" si="38"/>
        <v/>
      </c>
    </row>
    <row r="185" spans="1:79" s="121" customFormat="1" ht="19.899999999999999" hidden="1" customHeight="1" x14ac:dyDescent="0.25">
      <c r="A185" s="9"/>
      <c r="B185" s="7"/>
      <c r="C185" s="2"/>
      <c r="D185" s="5"/>
      <c r="E185" s="4"/>
      <c r="F185" s="4"/>
      <c r="G185" s="4"/>
      <c r="H185" s="5"/>
      <c r="I185" s="16"/>
      <c r="J185" s="47"/>
      <c r="K185" s="48"/>
      <c r="L185" s="48"/>
      <c r="M185" s="49"/>
      <c r="N185" s="47"/>
      <c r="O185" s="48"/>
      <c r="P185" s="48"/>
      <c r="Q185" s="48"/>
      <c r="R185" s="48"/>
      <c r="S185" s="48"/>
      <c r="T185" s="65"/>
      <c r="U185" s="49"/>
      <c r="V185" s="58"/>
      <c r="W185" s="82"/>
      <c r="X185" s="56"/>
      <c r="Y185" s="69"/>
      <c r="Z185" s="69"/>
      <c r="AA185" s="68"/>
      <c r="AB185" s="57"/>
      <c r="AC185" s="58"/>
      <c r="AD185" s="56"/>
      <c r="AE185" s="65"/>
      <c r="AF185" s="488">
        <f t="shared" si="46"/>
        <v>0</v>
      </c>
      <c r="AG185" s="487">
        <f t="shared" si="46"/>
        <v>0</v>
      </c>
      <c r="AH185" s="487">
        <f t="shared" si="46"/>
        <v>0</v>
      </c>
      <c r="AI185" s="487">
        <f t="shared" si="46"/>
        <v>0</v>
      </c>
      <c r="AJ185" s="487">
        <f t="shared" si="46"/>
        <v>-1</v>
      </c>
      <c r="AK185" s="487">
        <f t="shared" si="46"/>
        <v>-1</v>
      </c>
      <c r="AL185" s="487">
        <f t="shared" si="46"/>
        <v>-1</v>
      </c>
      <c r="AM185" s="487">
        <f t="shared" si="46"/>
        <v>-1</v>
      </c>
      <c r="AN185" s="487">
        <f t="shared" si="46"/>
        <v>0</v>
      </c>
      <c r="AO185" s="487">
        <f t="shared" si="46"/>
        <v>-1</v>
      </c>
      <c r="AP185" s="487">
        <f t="shared" si="46"/>
        <v>-1</v>
      </c>
      <c r="AQ185" s="487">
        <f t="shared" si="46"/>
        <v>0</v>
      </c>
      <c r="AR185" s="487">
        <f t="shared" si="46"/>
        <v>0</v>
      </c>
      <c r="AS185" s="487">
        <f t="shared" si="46"/>
        <v>0</v>
      </c>
      <c r="AT185" s="487">
        <f t="shared" si="46"/>
        <v>0</v>
      </c>
      <c r="AU185" s="493">
        <f t="shared" si="46"/>
        <v>0</v>
      </c>
      <c r="AV185" s="488" t="str">
        <f t="shared" si="44"/>
        <v/>
      </c>
      <c r="AW185" s="487" t="str">
        <f t="shared" si="44"/>
        <v/>
      </c>
      <c r="AX185" s="487" t="str">
        <f t="shared" si="44"/>
        <v/>
      </c>
      <c r="AY185" s="487" t="str">
        <f t="shared" si="44"/>
        <v/>
      </c>
      <c r="AZ185" s="487">
        <f t="shared" si="44"/>
        <v>0</v>
      </c>
      <c r="BA185" s="487">
        <f t="shared" si="44"/>
        <v>0</v>
      </c>
      <c r="BB185" s="487">
        <f t="shared" si="44"/>
        <v>0</v>
      </c>
      <c r="BC185" s="487">
        <f t="shared" si="44"/>
        <v>0</v>
      </c>
      <c r="BD185" s="487" t="str">
        <f t="shared" si="44"/>
        <v/>
      </c>
      <c r="BE185" s="487">
        <f t="shared" si="44"/>
        <v>0</v>
      </c>
      <c r="BF185" s="487">
        <f t="shared" si="44"/>
        <v>0</v>
      </c>
      <c r="BG185" s="487" t="str">
        <f t="shared" si="44"/>
        <v/>
      </c>
      <c r="BH185" s="487" t="str">
        <f t="shared" si="44"/>
        <v/>
      </c>
      <c r="BI185" s="487" t="str">
        <f t="shared" si="44"/>
        <v/>
      </c>
      <c r="BJ185" s="487" t="str">
        <f t="shared" si="44"/>
        <v/>
      </c>
      <c r="BK185" s="489" t="str">
        <f t="shared" si="37"/>
        <v/>
      </c>
      <c r="BL185" s="495" t="str">
        <f t="shared" si="45"/>
        <v/>
      </c>
      <c r="BM185" s="487" t="str">
        <f t="shared" si="45"/>
        <v/>
      </c>
      <c r="BN185" s="487" t="str">
        <f t="shared" si="45"/>
        <v/>
      </c>
      <c r="BO185" s="487" t="str">
        <f t="shared" si="45"/>
        <v/>
      </c>
      <c r="BP185" s="487">
        <f t="shared" si="45"/>
        <v>0</v>
      </c>
      <c r="BQ185" s="487">
        <f t="shared" si="45"/>
        <v>0</v>
      </c>
      <c r="BR185" s="487">
        <f t="shared" si="45"/>
        <v>0</v>
      </c>
      <c r="BS185" s="487">
        <f t="shared" si="45"/>
        <v>0</v>
      </c>
      <c r="BT185" s="487" t="str">
        <f t="shared" si="45"/>
        <v/>
      </c>
      <c r="BU185" s="487">
        <f t="shared" si="45"/>
        <v>0</v>
      </c>
      <c r="BV185" s="487">
        <f t="shared" si="45"/>
        <v>0</v>
      </c>
      <c r="BW185" s="487" t="str">
        <f t="shared" si="45"/>
        <v/>
      </c>
      <c r="BX185" s="487" t="str">
        <f t="shared" si="45"/>
        <v/>
      </c>
      <c r="BY185" s="487" t="str">
        <f t="shared" si="45"/>
        <v/>
      </c>
      <c r="BZ185" s="487" t="str">
        <f t="shared" si="45"/>
        <v/>
      </c>
      <c r="CA185" s="489" t="str">
        <f t="shared" si="38"/>
        <v/>
      </c>
    </row>
    <row r="186" spans="1:79" s="121" customFormat="1" ht="19.899999999999999" hidden="1" customHeight="1" x14ac:dyDescent="0.25">
      <c r="A186" s="9"/>
      <c r="B186" s="7"/>
      <c r="C186" s="2"/>
      <c r="D186" s="5"/>
      <c r="E186" s="4"/>
      <c r="F186" s="4"/>
      <c r="G186" s="4"/>
      <c r="H186" s="5"/>
      <c r="I186" s="16"/>
      <c r="J186" s="47"/>
      <c r="K186" s="48"/>
      <c r="L186" s="48"/>
      <c r="M186" s="49"/>
      <c r="N186" s="47"/>
      <c r="O186" s="48"/>
      <c r="P186" s="48"/>
      <c r="Q186" s="48"/>
      <c r="R186" s="48"/>
      <c r="S186" s="48"/>
      <c r="T186" s="65"/>
      <c r="U186" s="49"/>
      <c r="V186" s="58"/>
      <c r="W186" s="82"/>
      <c r="X186" s="56"/>
      <c r="Y186" s="69"/>
      <c r="Z186" s="69"/>
      <c r="AA186" s="68"/>
      <c r="AB186" s="57"/>
      <c r="AC186" s="58"/>
      <c r="AD186" s="56"/>
      <c r="AE186" s="65"/>
      <c r="AF186" s="488">
        <f t="shared" si="46"/>
        <v>0</v>
      </c>
      <c r="AG186" s="487">
        <f t="shared" si="46"/>
        <v>0</v>
      </c>
      <c r="AH186" s="487">
        <f t="shared" si="46"/>
        <v>0</v>
      </c>
      <c r="AI186" s="487">
        <f t="shared" si="46"/>
        <v>0</v>
      </c>
      <c r="AJ186" s="487">
        <f t="shared" si="46"/>
        <v>-1</v>
      </c>
      <c r="AK186" s="487">
        <f t="shared" si="46"/>
        <v>-1</v>
      </c>
      <c r="AL186" s="487">
        <f t="shared" si="46"/>
        <v>-1</v>
      </c>
      <c r="AM186" s="487">
        <f t="shared" si="46"/>
        <v>-1</v>
      </c>
      <c r="AN186" s="487">
        <f t="shared" si="46"/>
        <v>0</v>
      </c>
      <c r="AO186" s="487">
        <f t="shared" si="46"/>
        <v>-1</v>
      </c>
      <c r="AP186" s="487">
        <f t="shared" si="46"/>
        <v>-1</v>
      </c>
      <c r="AQ186" s="487">
        <f t="shared" si="46"/>
        <v>0</v>
      </c>
      <c r="AR186" s="487">
        <f t="shared" si="46"/>
        <v>0</v>
      </c>
      <c r="AS186" s="487">
        <f t="shared" si="46"/>
        <v>0</v>
      </c>
      <c r="AT186" s="487">
        <f t="shared" si="46"/>
        <v>0</v>
      </c>
      <c r="AU186" s="493">
        <f t="shared" si="46"/>
        <v>0</v>
      </c>
      <c r="AV186" s="488" t="str">
        <f t="shared" si="44"/>
        <v/>
      </c>
      <c r="AW186" s="487" t="str">
        <f t="shared" si="44"/>
        <v/>
      </c>
      <c r="AX186" s="487" t="str">
        <f t="shared" si="44"/>
        <v/>
      </c>
      <c r="AY186" s="487" t="str">
        <f t="shared" si="44"/>
        <v/>
      </c>
      <c r="AZ186" s="487">
        <f t="shared" si="44"/>
        <v>0</v>
      </c>
      <c r="BA186" s="487">
        <f t="shared" si="44"/>
        <v>0</v>
      </c>
      <c r="BB186" s="487">
        <f t="shared" si="44"/>
        <v>0</v>
      </c>
      <c r="BC186" s="487">
        <f t="shared" si="44"/>
        <v>0</v>
      </c>
      <c r="BD186" s="487" t="str">
        <f t="shared" si="44"/>
        <v/>
      </c>
      <c r="BE186" s="487">
        <f t="shared" si="44"/>
        <v>0</v>
      </c>
      <c r="BF186" s="487">
        <f t="shared" si="44"/>
        <v>0</v>
      </c>
      <c r="BG186" s="487" t="str">
        <f t="shared" si="44"/>
        <v/>
      </c>
      <c r="BH186" s="487" t="str">
        <f t="shared" si="44"/>
        <v/>
      </c>
      <c r="BI186" s="487" t="str">
        <f t="shared" si="44"/>
        <v/>
      </c>
      <c r="BJ186" s="487" t="str">
        <f t="shared" si="44"/>
        <v/>
      </c>
      <c r="BK186" s="489" t="str">
        <f t="shared" si="37"/>
        <v/>
      </c>
      <c r="BL186" s="495" t="str">
        <f t="shared" si="45"/>
        <v/>
      </c>
      <c r="BM186" s="487" t="str">
        <f t="shared" si="45"/>
        <v/>
      </c>
      <c r="BN186" s="487" t="str">
        <f t="shared" si="45"/>
        <v/>
      </c>
      <c r="BO186" s="487" t="str">
        <f t="shared" si="45"/>
        <v/>
      </c>
      <c r="BP186" s="487">
        <f t="shared" si="45"/>
        <v>0</v>
      </c>
      <c r="BQ186" s="487">
        <f t="shared" si="45"/>
        <v>0</v>
      </c>
      <c r="BR186" s="487">
        <f t="shared" si="45"/>
        <v>0</v>
      </c>
      <c r="BS186" s="487">
        <f t="shared" si="45"/>
        <v>0</v>
      </c>
      <c r="BT186" s="487" t="str">
        <f t="shared" si="45"/>
        <v/>
      </c>
      <c r="BU186" s="487">
        <f t="shared" si="45"/>
        <v>0</v>
      </c>
      <c r="BV186" s="487">
        <f t="shared" si="45"/>
        <v>0</v>
      </c>
      <c r="BW186" s="487" t="str">
        <f t="shared" si="45"/>
        <v/>
      </c>
      <c r="BX186" s="487" t="str">
        <f t="shared" si="45"/>
        <v/>
      </c>
      <c r="BY186" s="487" t="str">
        <f t="shared" si="45"/>
        <v/>
      </c>
      <c r="BZ186" s="487" t="str">
        <f t="shared" si="45"/>
        <v/>
      </c>
      <c r="CA186" s="489" t="str">
        <f t="shared" si="38"/>
        <v/>
      </c>
    </row>
    <row r="187" spans="1:79" s="121" customFormat="1" ht="19.899999999999999" hidden="1" customHeight="1" x14ac:dyDescent="0.25">
      <c r="A187" s="9"/>
      <c r="B187" s="7"/>
      <c r="C187" s="2"/>
      <c r="D187" s="5"/>
      <c r="E187" s="4"/>
      <c r="F187" s="4"/>
      <c r="G187" s="4"/>
      <c r="H187" s="5"/>
      <c r="I187" s="16"/>
      <c r="J187" s="47"/>
      <c r="K187" s="48"/>
      <c r="L187" s="48"/>
      <c r="M187" s="49"/>
      <c r="N187" s="47"/>
      <c r="O187" s="48"/>
      <c r="P187" s="48"/>
      <c r="Q187" s="48"/>
      <c r="R187" s="48"/>
      <c r="S187" s="48"/>
      <c r="T187" s="65"/>
      <c r="U187" s="49"/>
      <c r="V187" s="58"/>
      <c r="W187" s="82"/>
      <c r="X187" s="56"/>
      <c r="Y187" s="69"/>
      <c r="Z187" s="69"/>
      <c r="AA187" s="68"/>
      <c r="AB187" s="57"/>
      <c r="AC187" s="58"/>
      <c r="AD187" s="56"/>
      <c r="AE187" s="65"/>
      <c r="AF187" s="488">
        <f t="shared" si="46"/>
        <v>0</v>
      </c>
      <c r="AG187" s="487">
        <f t="shared" si="46"/>
        <v>0</v>
      </c>
      <c r="AH187" s="487">
        <f t="shared" si="46"/>
        <v>0</v>
      </c>
      <c r="AI187" s="487">
        <f t="shared" si="46"/>
        <v>0</v>
      </c>
      <c r="AJ187" s="487">
        <f t="shared" si="46"/>
        <v>-1</v>
      </c>
      <c r="AK187" s="487">
        <f t="shared" si="46"/>
        <v>-1</v>
      </c>
      <c r="AL187" s="487">
        <f t="shared" si="46"/>
        <v>-1</v>
      </c>
      <c r="AM187" s="487">
        <f t="shared" si="46"/>
        <v>-1</v>
      </c>
      <c r="AN187" s="487">
        <f t="shared" si="46"/>
        <v>0</v>
      </c>
      <c r="AO187" s="487">
        <f t="shared" si="46"/>
        <v>-1</v>
      </c>
      <c r="AP187" s="487">
        <f t="shared" si="46"/>
        <v>-1</v>
      </c>
      <c r="AQ187" s="487">
        <f t="shared" si="46"/>
        <v>0</v>
      </c>
      <c r="AR187" s="487">
        <f t="shared" si="46"/>
        <v>0</v>
      </c>
      <c r="AS187" s="487">
        <f t="shared" si="46"/>
        <v>0</v>
      </c>
      <c r="AT187" s="487">
        <f t="shared" si="46"/>
        <v>0</v>
      </c>
      <c r="AU187" s="493">
        <f t="shared" si="46"/>
        <v>0</v>
      </c>
      <c r="AV187" s="488" t="str">
        <f t="shared" si="44"/>
        <v/>
      </c>
      <c r="AW187" s="487" t="str">
        <f t="shared" si="44"/>
        <v/>
      </c>
      <c r="AX187" s="487" t="str">
        <f t="shared" si="44"/>
        <v/>
      </c>
      <c r="AY187" s="487" t="str">
        <f t="shared" si="44"/>
        <v/>
      </c>
      <c r="AZ187" s="487">
        <f t="shared" si="44"/>
        <v>0</v>
      </c>
      <c r="BA187" s="487">
        <f t="shared" si="44"/>
        <v>0</v>
      </c>
      <c r="BB187" s="487">
        <f t="shared" si="44"/>
        <v>0</v>
      </c>
      <c r="BC187" s="487">
        <f t="shared" si="44"/>
        <v>0</v>
      </c>
      <c r="BD187" s="487" t="str">
        <f t="shared" si="44"/>
        <v/>
      </c>
      <c r="BE187" s="487">
        <f t="shared" si="44"/>
        <v>0</v>
      </c>
      <c r="BF187" s="487">
        <f t="shared" si="44"/>
        <v>0</v>
      </c>
      <c r="BG187" s="487" t="str">
        <f t="shared" si="44"/>
        <v/>
      </c>
      <c r="BH187" s="487" t="str">
        <f t="shared" si="44"/>
        <v/>
      </c>
      <c r="BI187" s="487" t="str">
        <f t="shared" si="44"/>
        <v/>
      </c>
      <c r="BJ187" s="487" t="str">
        <f t="shared" si="44"/>
        <v/>
      </c>
      <c r="BK187" s="489" t="str">
        <f t="shared" si="37"/>
        <v/>
      </c>
      <c r="BL187" s="495" t="str">
        <f t="shared" si="45"/>
        <v/>
      </c>
      <c r="BM187" s="487" t="str">
        <f t="shared" si="45"/>
        <v/>
      </c>
      <c r="BN187" s="487" t="str">
        <f t="shared" si="45"/>
        <v/>
      </c>
      <c r="BO187" s="487" t="str">
        <f t="shared" si="45"/>
        <v/>
      </c>
      <c r="BP187" s="487">
        <f t="shared" si="45"/>
        <v>0</v>
      </c>
      <c r="BQ187" s="487">
        <f t="shared" si="45"/>
        <v>0</v>
      </c>
      <c r="BR187" s="487">
        <f t="shared" si="45"/>
        <v>0</v>
      </c>
      <c r="BS187" s="487">
        <f t="shared" si="45"/>
        <v>0</v>
      </c>
      <c r="BT187" s="487" t="str">
        <f t="shared" si="45"/>
        <v/>
      </c>
      <c r="BU187" s="487">
        <f t="shared" si="45"/>
        <v>0</v>
      </c>
      <c r="BV187" s="487">
        <f t="shared" si="45"/>
        <v>0</v>
      </c>
      <c r="BW187" s="487" t="str">
        <f t="shared" si="45"/>
        <v/>
      </c>
      <c r="BX187" s="487" t="str">
        <f t="shared" si="45"/>
        <v/>
      </c>
      <c r="BY187" s="487" t="str">
        <f t="shared" si="45"/>
        <v/>
      </c>
      <c r="BZ187" s="487" t="str">
        <f t="shared" si="45"/>
        <v/>
      </c>
      <c r="CA187" s="489" t="str">
        <f t="shared" si="38"/>
        <v/>
      </c>
    </row>
    <row r="188" spans="1:79" s="121" customFormat="1" ht="19.899999999999999" hidden="1" customHeight="1" x14ac:dyDescent="0.25">
      <c r="A188" s="9"/>
      <c r="B188" s="7"/>
      <c r="C188" s="2"/>
      <c r="D188" s="5"/>
      <c r="E188" s="4"/>
      <c r="F188" s="4"/>
      <c r="G188" s="4"/>
      <c r="H188" s="5"/>
      <c r="I188" s="16"/>
      <c r="J188" s="47"/>
      <c r="K188" s="48"/>
      <c r="L188" s="48"/>
      <c r="M188" s="49"/>
      <c r="N188" s="47"/>
      <c r="O188" s="48"/>
      <c r="P188" s="48"/>
      <c r="Q188" s="48"/>
      <c r="R188" s="48"/>
      <c r="S188" s="48"/>
      <c r="T188" s="65"/>
      <c r="U188" s="49"/>
      <c r="V188" s="58"/>
      <c r="W188" s="82"/>
      <c r="X188" s="56"/>
      <c r="Y188" s="69"/>
      <c r="Z188" s="69"/>
      <c r="AA188" s="68"/>
      <c r="AB188" s="57"/>
      <c r="AC188" s="58"/>
      <c r="AD188" s="56"/>
      <c r="AE188" s="65"/>
      <c r="AF188" s="488">
        <f t="shared" si="46"/>
        <v>0</v>
      </c>
      <c r="AG188" s="487">
        <f t="shared" si="46"/>
        <v>0</v>
      </c>
      <c r="AH188" s="487">
        <f t="shared" si="46"/>
        <v>0</v>
      </c>
      <c r="AI188" s="487">
        <f t="shared" si="46"/>
        <v>0</v>
      </c>
      <c r="AJ188" s="487">
        <f t="shared" si="46"/>
        <v>-1</v>
      </c>
      <c r="AK188" s="487">
        <f t="shared" si="46"/>
        <v>-1</v>
      </c>
      <c r="AL188" s="487">
        <f t="shared" si="46"/>
        <v>-1</v>
      </c>
      <c r="AM188" s="487">
        <f t="shared" si="46"/>
        <v>-1</v>
      </c>
      <c r="AN188" s="487">
        <f t="shared" si="46"/>
        <v>0</v>
      </c>
      <c r="AO188" s="487">
        <f t="shared" si="46"/>
        <v>-1</v>
      </c>
      <c r="AP188" s="487">
        <f t="shared" si="46"/>
        <v>-1</v>
      </c>
      <c r="AQ188" s="487">
        <f t="shared" si="46"/>
        <v>0</v>
      </c>
      <c r="AR188" s="487">
        <f t="shared" si="46"/>
        <v>0</v>
      </c>
      <c r="AS188" s="487">
        <f t="shared" si="46"/>
        <v>0</v>
      </c>
      <c r="AT188" s="487">
        <f t="shared" si="46"/>
        <v>0</v>
      </c>
      <c r="AU188" s="493">
        <f t="shared" si="46"/>
        <v>0</v>
      </c>
      <c r="AV188" s="488" t="str">
        <f t="shared" si="44"/>
        <v/>
      </c>
      <c r="AW188" s="487" t="str">
        <f t="shared" si="44"/>
        <v/>
      </c>
      <c r="AX188" s="487" t="str">
        <f t="shared" si="44"/>
        <v/>
      </c>
      <c r="AY188" s="487" t="str">
        <f t="shared" si="44"/>
        <v/>
      </c>
      <c r="AZ188" s="487">
        <f t="shared" si="44"/>
        <v>0</v>
      </c>
      <c r="BA188" s="487">
        <f t="shared" si="44"/>
        <v>0</v>
      </c>
      <c r="BB188" s="487">
        <f t="shared" si="44"/>
        <v>0</v>
      </c>
      <c r="BC188" s="487">
        <f t="shared" si="44"/>
        <v>0</v>
      </c>
      <c r="BD188" s="487" t="str">
        <f t="shared" si="44"/>
        <v/>
      </c>
      <c r="BE188" s="487">
        <f t="shared" si="44"/>
        <v>0</v>
      </c>
      <c r="BF188" s="487">
        <f t="shared" si="44"/>
        <v>0</v>
      </c>
      <c r="BG188" s="487" t="str">
        <f t="shared" si="44"/>
        <v/>
      </c>
      <c r="BH188" s="487" t="str">
        <f t="shared" si="44"/>
        <v/>
      </c>
      <c r="BI188" s="487" t="str">
        <f t="shared" si="44"/>
        <v/>
      </c>
      <c r="BJ188" s="487" t="str">
        <f t="shared" si="44"/>
        <v/>
      </c>
      <c r="BK188" s="489" t="str">
        <f t="shared" si="37"/>
        <v/>
      </c>
      <c r="BL188" s="495" t="str">
        <f t="shared" si="45"/>
        <v/>
      </c>
      <c r="BM188" s="487" t="str">
        <f t="shared" si="45"/>
        <v/>
      </c>
      <c r="BN188" s="487" t="str">
        <f t="shared" si="45"/>
        <v/>
      </c>
      <c r="BO188" s="487" t="str">
        <f t="shared" si="45"/>
        <v/>
      </c>
      <c r="BP188" s="487">
        <f t="shared" si="45"/>
        <v>0</v>
      </c>
      <c r="BQ188" s="487">
        <f t="shared" si="45"/>
        <v>0</v>
      </c>
      <c r="BR188" s="487">
        <f t="shared" si="45"/>
        <v>0</v>
      </c>
      <c r="BS188" s="487">
        <f t="shared" si="45"/>
        <v>0</v>
      </c>
      <c r="BT188" s="487" t="str">
        <f t="shared" si="45"/>
        <v/>
      </c>
      <c r="BU188" s="487">
        <f t="shared" si="45"/>
        <v>0</v>
      </c>
      <c r="BV188" s="487">
        <f t="shared" si="45"/>
        <v>0</v>
      </c>
      <c r="BW188" s="487" t="str">
        <f t="shared" si="45"/>
        <v/>
      </c>
      <c r="BX188" s="487" t="str">
        <f t="shared" si="45"/>
        <v/>
      </c>
      <c r="BY188" s="487" t="str">
        <f t="shared" si="45"/>
        <v/>
      </c>
      <c r="BZ188" s="487" t="str">
        <f t="shared" si="45"/>
        <v/>
      </c>
      <c r="CA188" s="489" t="str">
        <f t="shared" si="38"/>
        <v/>
      </c>
    </row>
    <row r="189" spans="1:79" s="121" customFormat="1" ht="17.25" hidden="1" customHeight="1" x14ac:dyDescent="0.25">
      <c r="A189" s="9"/>
      <c r="B189" s="7"/>
      <c r="C189" s="2"/>
      <c r="D189" s="5"/>
      <c r="E189" s="4"/>
      <c r="F189" s="4"/>
      <c r="G189" s="4"/>
      <c r="H189" s="5"/>
      <c r="I189" s="16"/>
      <c r="J189" s="47"/>
      <c r="K189" s="48"/>
      <c r="L189" s="48"/>
      <c r="M189" s="49"/>
      <c r="N189" s="47"/>
      <c r="O189" s="48"/>
      <c r="P189" s="48"/>
      <c r="Q189" s="48"/>
      <c r="R189" s="48"/>
      <c r="S189" s="48"/>
      <c r="T189" s="65"/>
      <c r="U189" s="49"/>
      <c r="V189" s="58"/>
      <c r="W189" s="82"/>
      <c r="X189" s="56"/>
      <c r="Y189" s="69"/>
      <c r="Z189" s="69"/>
      <c r="AA189" s="68"/>
      <c r="AB189" s="57"/>
      <c r="AC189" s="58"/>
      <c r="AD189" s="56"/>
      <c r="AE189" s="65"/>
      <c r="AF189" s="488">
        <f t="shared" si="46"/>
        <v>0</v>
      </c>
      <c r="AG189" s="487">
        <f t="shared" si="46"/>
        <v>0</v>
      </c>
      <c r="AH189" s="487">
        <f t="shared" si="46"/>
        <v>0</v>
      </c>
      <c r="AI189" s="487">
        <f t="shared" si="46"/>
        <v>0</v>
      </c>
      <c r="AJ189" s="487">
        <f t="shared" si="46"/>
        <v>-1</v>
      </c>
      <c r="AK189" s="487">
        <f t="shared" si="46"/>
        <v>-1</v>
      </c>
      <c r="AL189" s="487">
        <f t="shared" si="46"/>
        <v>-1</v>
      </c>
      <c r="AM189" s="487">
        <f t="shared" si="46"/>
        <v>-1</v>
      </c>
      <c r="AN189" s="487">
        <f t="shared" si="46"/>
        <v>0</v>
      </c>
      <c r="AO189" s="487">
        <f t="shared" si="46"/>
        <v>-1</v>
      </c>
      <c r="AP189" s="487">
        <f t="shared" si="46"/>
        <v>-1</v>
      </c>
      <c r="AQ189" s="487">
        <f t="shared" si="46"/>
        <v>0</v>
      </c>
      <c r="AR189" s="487">
        <f t="shared" si="46"/>
        <v>0</v>
      </c>
      <c r="AS189" s="487">
        <f t="shared" si="46"/>
        <v>0</v>
      </c>
      <c r="AT189" s="487">
        <f t="shared" si="46"/>
        <v>0</v>
      </c>
      <c r="AU189" s="493">
        <f t="shared" si="46"/>
        <v>0</v>
      </c>
      <c r="AV189" s="488" t="str">
        <f t="shared" si="44"/>
        <v/>
      </c>
      <c r="AW189" s="487" t="str">
        <f t="shared" si="44"/>
        <v/>
      </c>
      <c r="AX189" s="487" t="str">
        <f t="shared" si="44"/>
        <v/>
      </c>
      <c r="AY189" s="487" t="str">
        <f t="shared" si="44"/>
        <v/>
      </c>
      <c r="AZ189" s="487">
        <f t="shared" si="44"/>
        <v>0</v>
      </c>
      <c r="BA189" s="487">
        <f t="shared" si="44"/>
        <v>0</v>
      </c>
      <c r="BB189" s="487">
        <f t="shared" si="44"/>
        <v>0</v>
      </c>
      <c r="BC189" s="487">
        <f t="shared" si="44"/>
        <v>0</v>
      </c>
      <c r="BD189" s="487" t="str">
        <f t="shared" si="44"/>
        <v/>
      </c>
      <c r="BE189" s="487">
        <f t="shared" si="44"/>
        <v>0</v>
      </c>
      <c r="BF189" s="487">
        <f t="shared" si="44"/>
        <v>0</v>
      </c>
      <c r="BG189" s="487" t="str">
        <f t="shared" si="44"/>
        <v/>
      </c>
      <c r="BH189" s="487" t="str">
        <f t="shared" si="44"/>
        <v/>
      </c>
      <c r="BI189" s="487" t="str">
        <f t="shared" si="44"/>
        <v/>
      </c>
      <c r="BJ189" s="487" t="str">
        <f t="shared" si="44"/>
        <v/>
      </c>
      <c r="BK189" s="489" t="str">
        <f t="shared" si="37"/>
        <v/>
      </c>
      <c r="BL189" s="495" t="str">
        <f t="shared" si="45"/>
        <v/>
      </c>
      <c r="BM189" s="487" t="str">
        <f t="shared" si="45"/>
        <v/>
      </c>
      <c r="BN189" s="487" t="str">
        <f t="shared" si="45"/>
        <v/>
      </c>
      <c r="BO189" s="487" t="str">
        <f t="shared" si="45"/>
        <v/>
      </c>
      <c r="BP189" s="487">
        <f t="shared" si="45"/>
        <v>0</v>
      </c>
      <c r="BQ189" s="487">
        <f t="shared" si="45"/>
        <v>0</v>
      </c>
      <c r="BR189" s="487">
        <f t="shared" si="45"/>
        <v>0</v>
      </c>
      <c r="BS189" s="487">
        <f t="shared" si="45"/>
        <v>0</v>
      </c>
      <c r="BT189" s="487" t="str">
        <f t="shared" si="45"/>
        <v/>
      </c>
      <c r="BU189" s="487">
        <f t="shared" si="45"/>
        <v>0</v>
      </c>
      <c r="BV189" s="487">
        <f t="shared" si="45"/>
        <v>0</v>
      </c>
      <c r="BW189" s="487" t="str">
        <f t="shared" si="45"/>
        <v/>
      </c>
      <c r="BX189" s="487" t="str">
        <f t="shared" si="45"/>
        <v/>
      </c>
      <c r="BY189" s="487" t="str">
        <f t="shared" si="45"/>
        <v/>
      </c>
      <c r="BZ189" s="487" t="str">
        <f t="shared" si="45"/>
        <v/>
      </c>
      <c r="CA189" s="489" t="str">
        <f t="shared" si="38"/>
        <v/>
      </c>
    </row>
    <row r="190" spans="1:79" s="121" customFormat="1" ht="17.25" hidden="1" customHeight="1" x14ac:dyDescent="0.25">
      <c r="A190" s="9"/>
      <c r="B190" s="7"/>
      <c r="C190" s="2"/>
      <c r="D190" s="5"/>
      <c r="E190" s="4"/>
      <c r="F190" s="4"/>
      <c r="G190" s="4"/>
      <c r="H190" s="5"/>
      <c r="I190" s="16"/>
      <c r="J190" s="47"/>
      <c r="K190" s="48"/>
      <c r="L190" s="48"/>
      <c r="M190" s="49"/>
      <c r="N190" s="47"/>
      <c r="O190" s="48"/>
      <c r="P190" s="48"/>
      <c r="Q190" s="48"/>
      <c r="R190" s="48"/>
      <c r="S190" s="48"/>
      <c r="T190" s="65"/>
      <c r="U190" s="49"/>
      <c r="V190" s="58"/>
      <c r="W190" s="82"/>
      <c r="X190" s="56"/>
      <c r="Y190" s="69"/>
      <c r="Z190" s="69"/>
      <c r="AA190" s="68"/>
      <c r="AB190" s="57"/>
      <c r="AC190" s="58"/>
      <c r="AD190" s="56"/>
      <c r="AE190" s="65"/>
      <c r="AF190" s="488">
        <f t="shared" si="46"/>
        <v>0</v>
      </c>
      <c r="AG190" s="487">
        <f t="shared" si="46"/>
        <v>0</v>
      </c>
      <c r="AH190" s="487">
        <f t="shared" si="46"/>
        <v>0</v>
      </c>
      <c r="AI190" s="487">
        <f t="shared" si="46"/>
        <v>0</v>
      </c>
      <c r="AJ190" s="487">
        <f t="shared" si="46"/>
        <v>-1</v>
      </c>
      <c r="AK190" s="487">
        <f t="shared" si="46"/>
        <v>-1</v>
      </c>
      <c r="AL190" s="487">
        <f t="shared" si="46"/>
        <v>-1</v>
      </c>
      <c r="AM190" s="487">
        <f t="shared" si="46"/>
        <v>-1</v>
      </c>
      <c r="AN190" s="487">
        <f t="shared" si="46"/>
        <v>0</v>
      </c>
      <c r="AO190" s="487">
        <f t="shared" si="46"/>
        <v>-1</v>
      </c>
      <c r="AP190" s="487">
        <f t="shared" si="46"/>
        <v>-1</v>
      </c>
      <c r="AQ190" s="487">
        <f t="shared" si="46"/>
        <v>0</v>
      </c>
      <c r="AR190" s="487">
        <f t="shared" si="46"/>
        <v>0</v>
      </c>
      <c r="AS190" s="487">
        <f t="shared" si="46"/>
        <v>0</v>
      </c>
      <c r="AT190" s="487">
        <f t="shared" si="46"/>
        <v>0</v>
      </c>
      <c r="AU190" s="493">
        <f t="shared" ref="AU190" si="47">AU189</f>
        <v>0</v>
      </c>
      <c r="AV190" s="488" t="str">
        <f t="shared" si="44"/>
        <v/>
      </c>
      <c r="AW190" s="487" t="str">
        <f t="shared" si="44"/>
        <v/>
      </c>
      <c r="AX190" s="487" t="str">
        <f t="shared" si="44"/>
        <v/>
      </c>
      <c r="AY190" s="487" t="str">
        <f t="shared" si="44"/>
        <v/>
      </c>
      <c r="AZ190" s="487">
        <f t="shared" si="44"/>
        <v>0</v>
      </c>
      <c r="BA190" s="487">
        <f t="shared" si="44"/>
        <v>0</v>
      </c>
      <c r="BB190" s="487">
        <f t="shared" si="44"/>
        <v>0</v>
      </c>
      <c r="BC190" s="487">
        <f t="shared" si="44"/>
        <v>0</v>
      </c>
      <c r="BD190" s="487" t="str">
        <f t="shared" si="44"/>
        <v/>
      </c>
      <c r="BE190" s="487">
        <f t="shared" si="44"/>
        <v>0</v>
      </c>
      <c r="BF190" s="487">
        <f t="shared" si="44"/>
        <v>0</v>
      </c>
      <c r="BG190" s="487" t="str">
        <f t="shared" si="44"/>
        <v/>
      </c>
      <c r="BH190" s="487" t="str">
        <f t="shared" si="44"/>
        <v/>
      </c>
      <c r="BI190" s="487" t="str">
        <f t="shared" si="44"/>
        <v/>
      </c>
      <c r="BJ190" s="487" t="str">
        <f t="shared" si="44"/>
        <v/>
      </c>
      <c r="BK190" s="489" t="str">
        <f t="shared" si="37"/>
        <v/>
      </c>
      <c r="BL190" s="495" t="str">
        <f t="shared" si="45"/>
        <v/>
      </c>
      <c r="BM190" s="487" t="str">
        <f t="shared" si="45"/>
        <v/>
      </c>
      <c r="BN190" s="487" t="str">
        <f t="shared" si="45"/>
        <v/>
      </c>
      <c r="BO190" s="487" t="str">
        <f t="shared" si="45"/>
        <v/>
      </c>
      <c r="BP190" s="487">
        <f t="shared" si="45"/>
        <v>0</v>
      </c>
      <c r="BQ190" s="487">
        <f t="shared" si="45"/>
        <v>0</v>
      </c>
      <c r="BR190" s="487">
        <f t="shared" si="45"/>
        <v>0</v>
      </c>
      <c r="BS190" s="487">
        <f t="shared" si="45"/>
        <v>0</v>
      </c>
      <c r="BT190" s="487" t="str">
        <f t="shared" si="45"/>
        <v/>
      </c>
      <c r="BU190" s="487">
        <f t="shared" si="45"/>
        <v>0</v>
      </c>
      <c r="BV190" s="487">
        <f t="shared" si="45"/>
        <v>0</v>
      </c>
      <c r="BW190" s="487" t="str">
        <f t="shared" si="45"/>
        <v/>
      </c>
      <c r="BX190" s="487" t="str">
        <f t="shared" si="45"/>
        <v/>
      </c>
      <c r="BY190" s="487" t="str">
        <f t="shared" si="45"/>
        <v/>
      </c>
      <c r="BZ190" s="487" t="str">
        <f t="shared" si="45"/>
        <v/>
      </c>
      <c r="CA190" s="489" t="str">
        <f t="shared" si="38"/>
        <v/>
      </c>
    </row>
    <row r="191" spans="1:79" s="121" customFormat="1" ht="17.25" hidden="1" customHeight="1" x14ac:dyDescent="0.25">
      <c r="A191" s="9"/>
      <c r="B191" s="7"/>
      <c r="C191" s="2"/>
      <c r="D191" s="5"/>
      <c r="E191" s="4"/>
      <c r="F191" s="4"/>
      <c r="G191" s="4"/>
      <c r="H191" s="5"/>
      <c r="I191" s="16"/>
      <c r="J191" s="47"/>
      <c r="K191" s="48"/>
      <c r="L191" s="48"/>
      <c r="M191" s="49"/>
      <c r="N191" s="47"/>
      <c r="O191" s="48"/>
      <c r="P191" s="48"/>
      <c r="Q191" s="48"/>
      <c r="R191" s="48"/>
      <c r="S191" s="48"/>
      <c r="T191" s="65"/>
      <c r="U191" s="49"/>
      <c r="V191" s="58"/>
      <c r="W191" s="82"/>
      <c r="X191" s="56"/>
      <c r="Y191" s="69"/>
      <c r="Z191" s="69"/>
      <c r="AA191" s="68"/>
      <c r="AB191" s="57"/>
      <c r="AC191" s="58"/>
      <c r="AD191" s="56"/>
      <c r="AE191" s="65"/>
      <c r="AF191" s="488">
        <f t="shared" ref="AF191:AU206" si="48">AF190</f>
        <v>0</v>
      </c>
      <c r="AG191" s="487">
        <f t="shared" si="48"/>
        <v>0</v>
      </c>
      <c r="AH191" s="487">
        <f t="shared" si="48"/>
        <v>0</v>
      </c>
      <c r="AI191" s="487">
        <f t="shared" si="48"/>
        <v>0</v>
      </c>
      <c r="AJ191" s="487">
        <f t="shared" si="48"/>
        <v>-1</v>
      </c>
      <c r="AK191" s="487">
        <f t="shared" si="48"/>
        <v>-1</v>
      </c>
      <c r="AL191" s="487">
        <f t="shared" si="48"/>
        <v>-1</v>
      </c>
      <c r="AM191" s="487">
        <f t="shared" si="48"/>
        <v>-1</v>
      </c>
      <c r="AN191" s="487">
        <f t="shared" si="48"/>
        <v>0</v>
      </c>
      <c r="AO191" s="487">
        <f t="shared" si="48"/>
        <v>-1</v>
      </c>
      <c r="AP191" s="487">
        <f t="shared" si="48"/>
        <v>-1</v>
      </c>
      <c r="AQ191" s="487">
        <f t="shared" si="48"/>
        <v>0</v>
      </c>
      <c r="AR191" s="487">
        <f t="shared" si="48"/>
        <v>0</v>
      </c>
      <c r="AS191" s="487">
        <f t="shared" si="48"/>
        <v>0</v>
      </c>
      <c r="AT191" s="487">
        <f t="shared" si="48"/>
        <v>0</v>
      </c>
      <c r="AU191" s="493">
        <f t="shared" si="48"/>
        <v>0</v>
      </c>
      <c r="AV191" s="488" t="str">
        <f t="shared" ref="AV191:BJ207" si="49">IF(AF191,IFERROR(LEFT($V191,SEARCH(" (",$V191)-1),$V191),"")</f>
        <v/>
      </c>
      <c r="AW191" s="487" t="str">
        <f t="shared" si="49"/>
        <v/>
      </c>
      <c r="AX191" s="487" t="str">
        <f t="shared" si="49"/>
        <v/>
      </c>
      <c r="AY191" s="487" t="str">
        <f t="shared" si="49"/>
        <v/>
      </c>
      <c r="AZ191" s="487">
        <f t="shared" si="49"/>
        <v>0</v>
      </c>
      <c r="BA191" s="487">
        <f t="shared" si="49"/>
        <v>0</v>
      </c>
      <c r="BB191" s="487">
        <f t="shared" si="49"/>
        <v>0</v>
      </c>
      <c r="BC191" s="487">
        <f t="shared" si="49"/>
        <v>0</v>
      </c>
      <c r="BD191" s="487" t="str">
        <f t="shared" si="49"/>
        <v/>
      </c>
      <c r="BE191" s="487">
        <f t="shared" si="49"/>
        <v>0</v>
      </c>
      <c r="BF191" s="487">
        <f t="shared" si="49"/>
        <v>0</v>
      </c>
      <c r="BG191" s="487" t="str">
        <f t="shared" si="49"/>
        <v/>
      </c>
      <c r="BH191" s="487" t="str">
        <f t="shared" si="49"/>
        <v/>
      </c>
      <c r="BI191" s="487" t="str">
        <f t="shared" si="49"/>
        <v/>
      </c>
      <c r="BJ191" s="487" t="str">
        <f t="shared" si="49"/>
        <v/>
      </c>
      <c r="BK191" s="489" t="str">
        <f t="shared" si="37"/>
        <v/>
      </c>
      <c r="BL191" s="495" t="str">
        <f t="shared" ref="BL191:BZ207" si="50">IF(AF191,IFERROR(LEFT($W191,SEARCH(" (",$W191)-1),$W191),"")</f>
        <v/>
      </c>
      <c r="BM191" s="487" t="str">
        <f t="shared" si="50"/>
        <v/>
      </c>
      <c r="BN191" s="487" t="str">
        <f t="shared" si="50"/>
        <v/>
      </c>
      <c r="BO191" s="487" t="str">
        <f t="shared" si="50"/>
        <v/>
      </c>
      <c r="BP191" s="487">
        <f t="shared" si="50"/>
        <v>0</v>
      </c>
      <c r="BQ191" s="487">
        <f t="shared" si="50"/>
        <v>0</v>
      </c>
      <c r="BR191" s="487">
        <f t="shared" si="50"/>
        <v>0</v>
      </c>
      <c r="BS191" s="487">
        <f t="shared" si="50"/>
        <v>0</v>
      </c>
      <c r="BT191" s="487" t="str">
        <f t="shared" si="50"/>
        <v/>
      </c>
      <c r="BU191" s="487">
        <f t="shared" si="50"/>
        <v>0</v>
      </c>
      <c r="BV191" s="487">
        <f t="shared" si="50"/>
        <v>0</v>
      </c>
      <c r="BW191" s="487" t="str">
        <f t="shared" si="50"/>
        <v/>
      </c>
      <c r="BX191" s="487" t="str">
        <f t="shared" si="50"/>
        <v/>
      </c>
      <c r="BY191" s="487" t="str">
        <f t="shared" si="50"/>
        <v/>
      </c>
      <c r="BZ191" s="487" t="str">
        <f t="shared" si="50"/>
        <v/>
      </c>
      <c r="CA191" s="489" t="str">
        <f t="shared" si="38"/>
        <v/>
      </c>
    </row>
    <row r="192" spans="1:79" s="121" customFormat="1" ht="17.25" hidden="1" customHeight="1" x14ac:dyDescent="0.25">
      <c r="A192" s="9"/>
      <c r="B192" s="7"/>
      <c r="C192" s="2"/>
      <c r="D192" s="5"/>
      <c r="E192" s="4"/>
      <c r="F192" s="4"/>
      <c r="G192" s="4"/>
      <c r="H192" s="5"/>
      <c r="I192" s="16"/>
      <c r="J192" s="47"/>
      <c r="K192" s="48"/>
      <c r="L192" s="48"/>
      <c r="M192" s="49"/>
      <c r="N192" s="47"/>
      <c r="O192" s="48"/>
      <c r="P192" s="48"/>
      <c r="Q192" s="48"/>
      <c r="R192" s="48"/>
      <c r="S192" s="48"/>
      <c r="T192" s="65"/>
      <c r="U192" s="49"/>
      <c r="V192" s="58"/>
      <c r="W192" s="82"/>
      <c r="X192" s="56"/>
      <c r="Y192" s="69"/>
      <c r="Z192" s="69"/>
      <c r="AA192" s="68"/>
      <c r="AB192" s="57"/>
      <c r="AC192" s="58"/>
      <c r="AD192" s="56"/>
      <c r="AE192" s="65"/>
      <c r="AF192" s="488">
        <f t="shared" si="48"/>
        <v>0</v>
      </c>
      <c r="AG192" s="487">
        <f t="shared" si="48"/>
        <v>0</v>
      </c>
      <c r="AH192" s="487">
        <f t="shared" si="48"/>
        <v>0</v>
      </c>
      <c r="AI192" s="487">
        <f t="shared" si="48"/>
        <v>0</v>
      </c>
      <c r="AJ192" s="487">
        <f t="shared" si="48"/>
        <v>-1</v>
      </c>
      <c r="AK192" s="487">
        <f t="shared" si="48"/>
        <v>-1</v>
      </c>
      <c r="AL192" s="487">
        <f t="shared" si="48"/>
        <v>-1</v>
      </c>
      <c r="AM192" s="487">
        <f t="shared" si="48"/>
        <v>-1</v>
      </c>
      <c r="AN192" s="487">
        <f t="shared" si="48"/>
        <v>0</v>
      </c>
      <c r="AO192" s="487">
        <f t="shared" si="48"/>
        <v>-1</v>
      </c>
      <c r="AP192" s="487">
        <f t="shared" si="48"/>
        <v>-1</v>
      </c>
      <c r="AQ192" s="487">
        <f t="shared" si="48"/>
        <v>0</v>
      </c>
      <c r="AR192" s="487">
        <f t="shared" si="48"/>
        <v>0</v>
      </c>
      <c r="AS192" s="487">
        <f t="shared" si="48"/>
        <v>0</v>
      </c>
      <c r="AT192" s="487">
        <f t="shared" si="48"/>
        <v>0</v>
      </c>
      <c r="AU192" s="493">
        <f t="shared" si="48"/>
        <v>0</v>
      </c>
      <c r="AV192" s="488" t="str">
        <f t="shared" si="49"/>
        <v/>
      </c>
      <c r="AW192" s="487" t="str">
        <f t="shared" si="49"/>
        <v/>
      </c>
      <c r="AX192" s="487" t="str">
        <f t="shared" si="49"/>
        <v/>
      </c>
      <c r="AY192" s="487" t="str">
        <f t="shared" si="49"/>
        <v/>
      </c>
      <c r="AZ192" s="487">
        <f t="shared" si="49"/>
        <v>0</v>
      </c>
      <c r="BA192" s="487">
        <f t="shared" si="49"/>
        <v>0</v>
      </c>
      <c r="BB192" s="487">
        <f t="shared" si="49"/>
        <v>0</v>
      </c>
      <c r="BC192" s="487">
        <f t="shared" si="49"/>
        <v>0</v>
      </c>
      <c r="BD192" s="487" t="str">
        <f t="shared" si="49"/>
        <v/>
      </c>
      <c r="BE192" s="487">
        <f t="shared" si="49"/>
        <v>0</v>
      </c>
      <c r="BF192" s="487">
        <f t="shared" si="49"/>
        <v>0</v>
      </c>
      <c r="BG192" s="487" t="str">
        <f t="shared" si="49"/>
        <v/>
      </c>
      <c r="BH192" s="487" t="str">
        <f t="shared" si="49"/>
        <v/>
      </c>
      <c r="BI192" s="487" t="str">
        <f t="shared" si="49"/>
        <v/>
      </c>
      <c r="BJ192" s="487" t="str">
        <f t="shared" si="49"/>
        <v/>
      </c>
      <c r="BK192" s="489" t="str">
        <f t="shared" si="37"/>
        <v/>
      </c>
      <c r="BL192" s="495" t="str">
        <f t="shared" si="50"/>
        <v/>
      </c>
      <c r="BM192" s="487" t="str">
        <f t="shared" si="50"/>
        <v/>
      </c>
      <c r="BN192" s="487" t="str">
        <f t="shared" si="50"/>
        <v/>
      </c>
      <c r="BO192" s="487" t="str">
        <f t="shared" si="50"/>
        <v/>
      </c>
      <c r="BP192" s="487">
        <f t="shared" si="50"/>
        <v>0</v>
      </c>
      <c r="BQ192" s="487">
        <f t="shared" si="50"/>
        <v>0</v>
      </c>
      <c r="BR192" s="487">
        <f t="shared" si="50"/>
        <v>0</v>
      </c>
      <c r="BS192" s="487">
        <f t="shared" si="50"/>
        <v>0</v>
      </c>
      <c r="BT192" s="487" t="str">
        <f t="shared" si="50"/>
        <v/>
      </c>
      <c r="BU192" s="487">
        <f t="shared" si="50"/>
        <v>0</v>
      </c>
      <c r="BV192" s="487">
        <f t="shared" si="50"/>
        <v>0</v>
      </c>
      <c r="BW192" s="487" t="str">
        <f t="shared" si="50"/>
        <v/>
      </c>
      <c r="BX192" s="487" t="str">
        <f t="shared" si="50"/>
        <v/>
      </c>
      <c r="BY192" s="487" t="str">
        <f t="shared" si="50"/>
        <v/>
      </c>
      <c r="BZ192" s="487" t="str">
        <f t="shared" si="50"/>
        <v/>
      </c>
      <c r="CA192" s="489" t="str">
        <f t="shared" si="38"/>
        <v/>
      </c>
    </row>
    <row r="193" spans="1:79" s="121" customFormat="1" ht="17.25" hidden="1" customHeight="1" x14ac:dyDescent="0.25">
      <c r="A193" s="9"/>
      <c r="B193" s="7"/>
      <c r="C193" s="2"/>
      <c r="D193" s="5"/>
      <c r="E193" s="4"/>
      <c r="F193" s="4"/>
      <c r="G193" s="4"/>
      <c r="H193" s="5"/>
      <c r="I193" s="16"/>
      <c r="J193" s="47"/>
      <c r="K193" s="48"/>
      <c r="L193" s="48"/>
      <c r="M193" s="49"/>
      <c r="N193" s="47"/>
      <c r="O193" s="48"/>
      <c r="P193" s="48"/>
      <c r="Q193" s="48"/>
      <c r="R193" s="48"/>
      <c r="S193" s="48"/>
      <c r="T193" s="65"/>
      <c r="U193" s="49"/>
      <c r="V193" s="58"/>
      <c r="W193" s="82"/>
      <c r="X193" s="56"/>
      <c r="Y193" s="69"/>
      <c r="Z193" s="69"/>
      <c r="AA193" s="68"/>
      <c r="AB193" s="57"/>
      <c r="AC193" s="58"/>
      <c r="AD193" s="56"/>
      <c r="AE193" s="65"/>
      <c r="AF193" s="488">
        <f t="shared" si="48"/>
        <v>0</v>
      </c>
      <c r="AG193" s="487">
        <f t="shared" si="48"/>
        <v>0</v>
      </c>
      <c r="AH193" s="487">
        <f t="shared" si="48"/>
        <v>0</v>
      </c>
      <c r="AI193" s="487">
        <f t="shared" si="48"/>
        <v>0</v>
      </c>
      <c r="AJ193" s="487">
        <f t="shared" si="48"/>
        <v>-1</v>
      </c>
      <c r="AK193" s="487">
        <f t="shared" si="48"/>
        <v>-1</v>
      </c>
      <c r="AL193" s="487">
        <f t="shared" si="48"/>
        <v>-1</v>
      </c>
      <c r="AM193" s="487">
        <f t="shared" si="48"/>
        <v>-1</v>
      </c>
      <c r="AN193" s="487">
        <f t="shared" si="48"/>
        <v>0</v>
      </c>
      <c r="AO193" s="487">
        <f t="shared" si="48"/>
        <v>-1</v>
      </c>
      <c r="AP193" s="487">
        <f t="shared" si="48"/>
        <v>-1</v>
      </c>
      <c r="AQ193" s="487">
        <f t="shared" si="48"/>
        <v>0</v>
      </c>
      <c r="AR193" s="487">
        <f t="shared" si="48"/>
        <v>0</v>
      </c>
      <c r="AS193" s="487">
        <f t="shared" si="48"/>
        <v>0</v>
      </c>
      <c r="AT193" s="487">
        <f t="shared" si="48"/>
        <v>0</v>
      </c>
      <c r="AU193" s="493">
        <f t="shared" si="48"/>
        <v>0</v>
      </c>
      <c r="AV193" s="488" t="str">
        <f t="shared" si="49"/>
        <v/>
      </c>
      <c r="AW193" s="487" t="str">
        <f t="shared" si="49"/>
        <v/>
      </c>
      <c r="AX193" s="487" t="str">
        <f t="shared" si="49"/>
        <v/>
      </c>
      <c r="AY193" s="487" t="str">
        <f t="shared" si="49"/>
        <v/>
      </c>
      <c r="AZ193" s="487">
        <f t="shared" si="49"/>
        <v>0</v>
      </c>
      <c r="BA193" s="487">
        <f t="shared" si="49"/>
        <v>0</v>
      </c>
      <c r="BB193" s="487">
        <f t="shared" si="49"/>
        <v>0</v>
      </c>
      <c r="BC193" s="487">
        <f t="shared" si="49"/>
        <v>0</v>
      </c>
      <c r="BD193" s="487" t="str">
        <f t="shared" si="49"/>
        <v/>
      </c>
      <c r="BE193" s="487">
        <f t="shared" si="49"/>
        <v>0</v>
      </c>
      <c r="BF193" s="487">
        <f t="shared" si="49"/>
        <v>0</v>
      </c>
      <c r="BG193" s="487" t="str">
        <f t="shared" si="49"/>
        <v/>
      </c>
      <c r="BH193" s="487" t="str">
        <f t="shared" si="49"/>
        <v/>
      </c>
      <c r="BI193" s="487" t="str">
        <f t="shared" si="49"/>
        <v/>
      </c>
      <c r="BJ193" s="487" t="str">
        <f t="shared" si="49"/>
        <v/>
      </c>
      <c r="BK193" s="489" t="str">
        <f t="shared" si="37"/>
        <v/>
      </c>
      <c r="BL193" s="495" t="str">
        <f t="shared" si="50"/>
        <v/>
      </c>
      <c r="BM193" s="487" t="str">
        <f t="shared" si="50"/>
        <v/>
      </c>
      <c r="BN193" s="487" t="str">
        <f t="shared" si="50"/>
        <v/>
      </c>
      <c r="BO193" s="487" t="str">
        <f t="shared" si="50"/>
        <v/>
      </c>
      <c r="BP193" s="487">
        <f t="shared" si="50"/>
        <v>0</v>
      </c>
      <c r="BQ193" s="487">
        <f t="shared" si="50"/>
        <v>0</v>
      </c>
      <c r="BR193" s="487">
        <f t="shared" si="50"/>
        <v>0</v>
      </c>
      <c r="BS193" s="487">
        <f t="shared" si="50"/>
        <v>0</v>
      </c>
      <c r="BT193" s="487" t="str">
        <f t="shared" si="50"/>
        <v/>
      </c>
      <c r="BU193" s="487">
        <f t="shared" si="50"/>
        <v>0</v>
      </c>
      <c r="BV193" s="487">
        <f t="shared" si="50"/>
        <v>0</v>
      </c>
      <c r="BW193" s="487" t="str">
        <f t="shared" si="50"/>
        <v/>
      </c>
      <c r="BX193" s="487" t="str">
        <f t="shared" si="50"/>
        <v/>
      </c>
      <c r="BY193" s="487" t="str">
        <f t="shared" si="50"/>
        <v/>
      </c>
      <c r="BZ193" s="487" t="str">
        <f t="shared" si="50"/>
        <v/>
      </c>
      <c r="CA193" s="489" t="str">
        <f t="shared" si="38"/>
        <v/>
      </c>
    </row>
    <row r="194" spans="1:79" s="121" customFormat="1" ht="17.25" hidden="1" customHeight="1" x14ac:dyDescent="0.25">
      <c r="A194" s="9"/>
      <c r="B194" s="7"/>
      <c r="C194" s="2"/>
      <c r="D194" s="5"/>
      <c r="E194" s="4"/>
      <c r="F194" s="4"/>
      <c r="G194" s="4"/>
      <c r="H194" s="5"/>
      <c r="I194" s="16"/>
      <c r="J194" s="47"/>
      <c r="K194" s="48"/>
      <c r="L194" s="48"/>
      <c r="M194" s="49"/>
      <c r="N194" s="47"/>
      <c r="O194" s="48"/>
      <c r="P194" s="48"/>
      <c r="Q194" s="48"/>
      <c r="R194" s="48"/>
      <c r="S194" s="48"/>
      <c r="T194" s="65"/>
      <c r="U194" s="49"/>
      <c r="V194" s="58"/>
      <c r="W194" s="82"/>
      <c r="X194" s="56"/>
      <c r="Y194" s="69"/>
      <c r="Z194" s="69"/>
      <c r="AA194" s="68"/>
      <c r="AB194" s="57"/>
      <c r="AC194" s="58"/>
      <c r="AD194" s="56"/>
      <c r="AE194" s="65"/>
      <c r="AF194" s="488">
        <f t="shared" si="48"/>
        <v>0</v>
      </c>
      <c r="AG194" s="487">
        <f t="shared" si="48"/>
        <v>0</v>
      </c>
      <c r="AH194" s="487">
        <f t="shared" si="48"/>
        <v>0</v>
      </c>
      <c r="AI194" s="487">
        <f t="shared" si="48"/>
        <v>0</v>
      </c>
      <c r="AJ194" s="487">
        <f t="shared" si="48"/>
        <v>-1</v>
      </c>
      <c r="AK194" s="487">
        <f t="shared" si="48"/>
        <v>-1</v>
      </c>
      <c r="AL194" s="487">
        <f t="shared" si="48"/>
        <v>-1</v>
      </c>
      <c r="AM194" s="487">
        <f t="shared" si="48"/>
        <v>-1</v>
      </c>
      <c r="AN194" s="487">
        <f t="shared" si="48"/>
        <v>0</v>
      </c>
      <c r="AO194" s="487">
        <f t="shared" si="48"/>
        <v>-1</v>
      </c>
      <c r="AP194" s="487">
        <f t="shared" si="48"/>
        <v>-1</v>
      </c>
      <c r="AQ194" s="487">
        <f t="shared" si="48"/>
        <v>0</v>
      </c>
      <c r="AR194" s="487">
        <f t="shared" si="48"/>
        <v>0</v>
      </c>
      <c r="AS194" s="487">
        <f t="shared" si="48"/>
        <v>0</v>
      </c>
      <c r="AT194" s="487">
        <f t="shared" si="48"/>
        <v>0</v>
      </c>
      <c r="AU194" s="493">
        <f t="shared" si="48"/>
        <v>0</v>
      </c>
      <c r="AV194" s="488" t="str">
        <f t="shared" si="49"/>
        <v/>
      </c>
      <c r="AW194" s="487" t="str">
        <f t="shared" si="49"/>
        <v/>
      </c>
      <c r="AX194" s="487" t="str">
        <f t="shared" si="49"/>
        <v/>
      </c>
      <c r="AY194" s="487" t="str">
        <f t="shared" si="49"/>
        <v/>
      </c>
      <c r="AZ194" s="487">
        <f t="shared" si="49"/>
        <v>0</v>
      </c>
      <c r="BA194" s="487">
        <f t="shared" si="49"/>
        <v>0</v>
      </c>
      <c r="BB194" s="487">
        <f t="shared" si="49"/>
        <v>0</v>
      </c>
      <c r="BC194" s="487">
        <f t="shared" si="49"/>
        <v>0</v>
      </c>
      <c r="BD194" s="487" t="str">
        <f t="shared" si="49"/>
        <v/>
      </c>
      <c r="BE194" s="487">
        <f t="shared" si="49"/>
        <v>0</v>
      </c>
      <c r="BF194" s="487">
        <f t="shared" si="49"/>
        <v>0</v>
      </c>
      <c r="BG194" s="487" t="str">
        <f t="shared" si="49"/>
        <v/>
      </c>
      <c r="BH194" s="487" t="str">
        <f t="shared" si="49"/>
        <v/>
      </c>
      <c r="BI194" s="487" t="str">
        <f t="shared" si="49"/>
        <v/>
      </c>
      <c r="BJ194" s="487" t="str">
        <f t="shared" si="49"/>
        <v/>
      </c>
      <c r="BK194" s="489" t="str">
        <f t="shared" si="37"/>
        <v/>
      </c>
      <c r="BL194" s="495" t="str">
        <f t="shared" si="50"/>
        <v/>
      </c>
      <c r="BM194" s="487" t="str">
        <f t="shared" si="50"/>
        <v/>
      </c>
      <c r="BN194" s="487" t="str">
        <f t="shared" si="50"/>
        <v/>
      </c>
      <c r="BO194" s="487" t="str">
        <f t="shared" si="50"/>
        <v/>
      </c>
      <c r="BP194" s="487">
        <f t="shared" si="50"/>
        <v>0</v>
      </c>
      <c r="BQ194" s="487">
        <f t="shared" si="50"/>
        <v>0</v>
      </c>
      <c r="BR194" s="487">
        <f t="shared" si="50"/>
        <v>0</v>
      </c>
      <c r="BS194" s="487">
        <f t="shared" si="50"/>
        <v>0</v>
      </c>
      <c r="BT194" s="487" t="str">
        <f t="shared" si="50"/>
        <v/>
      </c>
      <c r="BU194" s="487">
        <f t="shared" si="50"/>
        <v>0</v>
      </c>
      <c r="BV194" s="487">
        <f t="shared" si="50"/>
        <v>0</v>
      </c>
      <c r="BW194" s="487" t="str">
        <f t="shared" si="50"/>
        <v/>
      </c>
      <c r="BX194" s="487" t="str">
        <f t="shared" si="50"/>
        <v/>
      </c>
      <c r="BY194" s="487" t="str">
        <f t="shared" si="50"/>
        <v/>
      </c>
      <c r="BZ194" s="487" t="str">
        <f t="shared" si="50"/>
        <v/>
      </c>
      <c r="CA194" s="489" t="str">
        <f t="shared" si="38"/>
        <v/>
      </c>
    </row>
    <row r="195" spans="1:79" s="121" customFormat="1" ht="17.25" hidden="1" customHeight="1" x14ac:dyDescent="0.25">
      <c r="A195" s="9"/>
      <c r="B195" s="7"/>
      <c r="C195" s="2"/>
      <c r="D195" s="5"/>
      <c r="E195" s="4"/>
      <c r="F195" s="4"/>
      <c r="G195" s="4"/>
      <c r="H195" s="5"/>
      <c r="I195" s="16"/>
      <c r="J195" s="47"/>
      <c r="K195" s="48"/>
      <c r="L195" s="48"/>
      <c r="M195" s="49"/>
      <c r="N195" s="47"/>
      <c r="O195" s="48"/>
      <c r="P195" s="48"/>
      <c r="Q195" s="48"/>
      <c r="R195" s="48"/>
      <c r="S195" s="48"/>
      <c r="T195" s="65"/>
      <c r="U195" s="49"/>
      <c r="V195" s="58"/>
      <c r="W195" s="82"/>
      <c r="X195" s="56"/>
      <c r="Y195" s="69"/>
      <c r="Z195" s="69"/>
      <c r="AA195" s="68"/>
      <c r="AB195" s="57"/>
      <c r="AC195" s="58"/>
      <c r="AD195" s="56"/>
      <c r="AE195" s="65"/>
      <c r="AF195" s="488">
        <f t="shared" si="48"/>
        <v>0</v>
      </c>
      <c r="AG195" s="487">
        <f t="shared" si="48"/>
        <v>0</v>
      </c>
      <c r="AH195" s="487">
        <f t="shared" si="48"/>
        <v>0</v>
      </c>
      <c r="AI195" s="487">
        <f t="shared" si="48"/>
        <v>0</v>
      </c>
      <c r="AJ195" s="487">
        <f t="shared" si="48"/>
        <v>-1</v>
      </c>
      <c r="AK195" s="487">
        <f t="shared" si="48"/>
        <v>-1</v>
      </c>
      <c r="AL195" s="487">
        <f t="shared" si="48"/>
        <v>-1</v>
      </c>
      <c r="AM195" s="487">
        <f t="shared" si="48"/>
        <v>-1</v>
      </c>
      <c r="AN195" s="487">
        <f t="shared" si="48"/>
        <v>0</v>
      </c>
      <c r="AO195" s="487">
        <f t="shared" si="48"/>
        <v>-1</v>
      </c>
      <c r="AP195" s="487">
        <f t="shared" si="48"/>
        <v>-1</v>
      </c>
      <c r="AQ195" s="487">
        <f t="shared" si="48"/>
        <v>0</v>
      </c>
      <c r="AR195" s="487">
        <f t="shared" si="48"/>
        <v>0</v>
      </c>
      <c r="AS195" s="487">
        <f t="shared" si="48"/>
        <v>0</v>
      </c>
      <c r="AT195" s="487">
        <f t="shared" si="48"/>
        <v>0</v>
      </c>
      <c r="AU195" s="493">
        <f t="shared" si="48"/>
        <v>0</v>
      </c>
      <c r="AV195" s="488" t="str">
        <f t="shared" si="49"/>
        <v/>
      </c>
      <c r="AW195" s="487" t="str">
        <f t="shared" si="49"/>
        <v/>
      </c>
      <c r="AX195" s="487" t="str">
        <f t="shared" si="49"/>
        <v/>
      </c>
      <c r="AY195" s="487" t="str">
        <f t="shared" si="49"/>
        <v/>
      </c>
      <c r="AZ195" s="487">
        <f t="shared" si="49"/>
        <v>0</v>
      </c>
      <c r="BA195" s="487">
        <f t="shared" si="49"/>
        <v>0</v>
      </c>
      <c r="BB195" s="487">
        <f t="shared" si="49"/>
        <v>0</v>
      </c>
      <c r="BC195" s="487">
        <f t="shared" si="49"/>
        <v>0</v>
      </c>
      <c r="BD195" s="487" t="str">
        <f t="shared" si="49"/>
        <v/>
      </c>
      <c r="BE195" s="487">
        <f t="shared" si="49"/>
        <v>0</v>
      </c>
      <c r="BF195" s="487">
        <f t="shared" si="49"/>
        <v>0</v>
      </c>
      <c r="BG195" s="487" t="str">
        <f t="shared" si="49"/>
        <v/>
      </c>
      <c r="BH195" s="487" t="str">
        <f t="shared" si="49"/>
        <v/>
      </c>
      <c r="BI195" s="487" t="str">
        <f t="shared" si="49"/>
        <v/>
      </c>
      <c r="BJ195" s="487" t="str">
        <f t="shared" si="49"/>
        <v/>
      </c>
      <c r="BK195" s="489" t="str">
        <f t="shared" si="37"/>
        <v/>
      </c>
      <c r="BL195" s="495" t="str">
        <f t="shared" si="50"/>
        <v/>
      </c>
      <c r="BM195" s="487" t="str">
        <f t="shared" si="50"/>
        <v/>
      </c>
      <c r="BN195" s="487" t="str">
        <f t="shared" si="50"/>
        <v/>
      </c>
      <c r="BO195" s="487" t="str">
        <f t="shared" si="50"/>
        <v/>
      </c>
      <c r="BP195" s="487">
        <f t="shared" si="50"/>
        <v>0</v>
      </c>
      <c r="BQ195" s="487">
        <f t="shared" si="50"/>
        <v>0</v>
      </c>
      <c r="BR195" s="487">
        <f t="shared" si="50"/>
        <v>0</v>
      </c>
      <c r="BS195" s="487">
        <f t="shared" si="50"/>
        <v>0</v>
      </c>
      <c r="BT195" s="487" t="str">
        <f t="shared" si="50"/>
        <v/>
      </c>
      <c r="BU195" s="487">
        <f t="shared" si="50"/>
        <v>0</v>
      </c>
      <c r="BV195" s="487">
        <f t="shared" si="50"/>
        <v>0</v>
      </c>
      <c r="BW195" s="487" t="str">
        <f t="shared" si="50"/>
        <v/>
      </c>
      <c r="BX195" s="487" t="str">
        <f t="shared" si="50"/>
        <v/>
      </c>
      <c r="BY195" s="487" t="str">
        <f t="shared" si="50"/>
        <v/>
      </c>
      <c r="BZ195" s="487" t="str">
        <f t="shared" si="50"/>
        <v/>
      </c>
      <c r="CA195" s="489" t="str">
        <f t="shared" si="38"/>
        <v/>
      </c>
    </row>
    <row r="196" spans="1:79" s="121" customFormat="1" ht="17.25" hidden="1" customHeight="1" x14ac:dyDescent="0.25">
      <c r="A196" s="9"/>
      <c r="B196" s="7"/>
      <c r="C196" s="2"/>
      <c r="D196" s="5"/>
      <c r="E196" s="4"/>
      <c r="F196" s="4"/>
      <c r="G196" s="4"/>
      <c r="H196" s="5"/>
      <c r="I196" s="16"/>
      <c r="J196" s="47"/>
      <c r="K196" s="48"/>
      <c r="L196" s="48"/>
      <c r="M196" s="49"/>
      <c r="N196" s="47"/>
      <c r="O196" s="48"/>
      <c r="P196" s="48"/>
      <c r="Q196" s="48"/>
      <c r="R196" s="48"/>
      <c r="S196" s="48"/>
      <c r="T196" s="65"/>
      <c r="U196" s="49"/>
      <c r="V196" s="58"/>
      <c r="W196" s="82"/>
      <c r="X196" s="56"/>
      <c r="Y196" s="69"/>
      <c r="Z196" s="69"/>
      <c r="AA196" s="68"/>
      <c r="AB196" s="57"/>
      <c r="AC196" s="58"/>
      <c r="AD196" s="56"/>
      <c r="AE196" s="65"/>
      <c r="AF196" s="488">
        <f t="shared" si="48"/>
        <v>0</v>
      </c>
      <c r="AG196" s="487">
        <f t="shared" si="48"/>
        <v>0</v>
      </c>
      <c r="AH196" s="487">
        <f t="shared" si="48"/>
        <v>0</v>
      </c>
      <c r="AI196" s="487">
        <f t="shared" si="48"/>
        <v>0</v>
      </c>
      <c r="AJ196" s="487">
        <f t="shared" si="48"/>
        <v>-1</v>
      </c>
      <c r="AK196" s="487">
        <f t="shared" si="48"/>
        <v>-1</v>
      </c>
      <c r="AL196" s="487">
        <f t="shared" si="48"/>
        <v>-1</v>
      </c>
      <c r="AM196" s="487">
        <f t="shared" si="48"/>
        <v>-1</v>
      </c>
      <c r="AN196" s="487">
        <f t="shared" si="48"/>
        <v>0</v>
      </c>
      <c r="AO196" s="487">
        <f t="shared" si="48"/>
        <v>-1</v>
      </c>
      <c r="AP196" s="487">
        <f t="shared" si="48"/>
        <v>-1</v>
      </c>
      <c r="AQ196" s="487">
        <f t="shared" si="48"/>
        <v>0</v>
      </c>
      <c r="AR196" s="487">
        <f t="shared" si="48"/>
        <v>0</v>
      </c>
      <c r="AS196" s="487">
        <f t="shared" si="48"/>
        <v>0</v>
      </c>
      <c r="AT196" s="487">
        <f t="shared" si="48"/>
        <v>0</v>
      </c>
      <c r="AU196" s="493">
        <f t="shared" si="48"/>
        <v>0</v>
      </c>
      <c r="AV196" s="488" t="str">
        <f t="shared" si="49"/>
        <v/>
      </c>
      <c r="AW196" s="487" t="str">
        <f t="shared" si="49"/>
        <v/>
      </c>
      <c r="AX196" s="487" t="str">
        <f t="shared" si="49"/>
        <v/>
      </c>
      <c r="AY196" s="487" t="str">
        <f t="shared" si="49"/>
        <v/>
      </c>
      <c r="AZ196" s="487">
        <f t="shared" si="49"/>
        <v>0</v>
      </c>
      <c r="BA196" s="487">
        <f t="shared" si="49"/>
        <v>0</v>
      </c>
      <c r="BB196" s="487">
        <f t="shared" si="49"/>
        <v>0</v>
      </c>
      <c r="BC196" s="487">
        <f t="shared" si="49"/>
        <v>0</v>
      </c>
      <c r="BD196" s="487" t="str">
        <f t="shared" si="49"/>
        <v/>
      </c>
      <c r="BE196" s="487">
        <f t="shared" si="49"/>
        <v>0</v>
      </c>
      <c r="BF196" s="487">
        <f t="shared" si="49"/>
        <v>0</v>
      </c>
      <c r="BG196" s="487" t="str">
        <f t="shared" si="49"/>
        <v/>
      </c>
      <c r="BH196" s="487" t="str">
        <f t="shared" si="49"/>
        <v/>
      </c>
      <c r="BI196" s="487" t="str">
        <f t="shared" si="49"/>
        <v/>
      </c>
      <c r="BJ196" s="487" t="str">
        <f t="shared" si="49"/>
        <v/>
      </c>
      <c r="BK196" s="489" t="str">
        <f t="shared" si="37"/>
        <v/>
      </c>
      <c r="BL196" s="495" t="str">
        <f t="shared" si="50"/>
        <v/>
      </c>
      <c r="BM196" s="487" t="str">
        <f t="shared" si="50"/>
        <v/>
      </c>
      <c r="BN196" s="487" t="str">
        <f t="shared" si="50"/>
        <v/>
      </c>
      <c r="BO196" s="487" t="str">
        <f t="shared" si="50"/>
        <v/>
      </c>
      <c r="BP196" s="487">
        <f t="shared" si="50"/>
        <v>0</v>
      </c>
      <c r="BQ196" s="487">
        <f t="shared" si="50"/>
        <v>0</v>
      </c>
      <c r="BR196" s="487">
        <f t="shared" si="50"/>
        <v>0</v>
      </c>
      <c r="BS196" s="487">
        <f t="shared" si="50"/>
        <v>0</v>
      </c>
      <c r="BT196" s="487" t="str">
        <f t="shared" si="50"/>
        <v/>
      </c>
      <c r="BU196" s="487">
        <f t="shared" si="50"/>
        <v>0</v>
      </c>
      <c r="BV196" s="487">
        <f t="shared" si="50"/>
        <v>0</v>
      </c>
      <c r="BW196" s="487" t="str">
        <f t="shared" si="50"/>
        <v/>
      </c>
      <c r="BX196" s="487" t="str">
        <f t="shared" si="50"/>
        <v/>
      </c>
      <c r="BY196" s="487" t="str">
        <f t="shared" si="50"/>
        <v/>
      </c>
      <c r="BZ196" s="487" t="str">
        <f t="shared" si="50"/>
        <v/>
      </c>
      <c r="CA196" s="489" t="str">
        <f t="shared" si="38"/>
        <v/>
      </c>
    </row>
    <row r="197" spans="1:79" s="121" customFormat="1" ht="17.25" hidden="1" customHeight="1" x14ac:dyDescent="0.25">
      <c r="A197" s="9"/>
      <c r="B197" s="7"/>
      <c r="C197" s="2"/>
      <c r="D197" s="5"/>
      <c r="E197" s="4"/>
      <c r="F197" s="4"/>
      <c r="G197" s="4"/>
      <c r="H197" s="5"/>
      <c r="I197" s="16"/>
      <c r="J197" s="47"/>
      <c r="K197" s="48"/>
      <c r="L197" s="48"/>
      <c r="M197" s="49"/>
      <c r="N197" s="47"/>
      <c r="O197" s="48"/>
      <c r="P197" s="48"/>
      <c r="Q197" s="48"/>
      <c r="R197" s="48"/>
      <c r="S197" s="48"/>
      <c r="T197" s="65"/>
      <c r="U197" s="49"/>
      <c r="V197" s="58"/>
      <c r="W197" s="82"/>
      <c r="X197" s="56"/>
      <c r="Y197" s="69"/>
      <c r="Z197" s="69"/>
      <c r="AA197" s="68"/>
      <c r="AB197" s="57"/>
      <c r="AC197" s="58"/>
      <c r="AD197" s="56"/>
      <c r="AE197" s="65"/>
      <c r="AF197" s="488">
        <f t="shared" si="48"/>
        <v>0</v>
      </c>
      <c r="AG197" s="487">
        <f t="shared" si="48"/>
        <v>0</v>
      </c>
      <c r="AH197" s="487">
        <f t="shared" si="48"/>
        <v>0</v>
      </c>
      <c r="AI197" s="487">
        <f t="shared" si="48"/>
        <v>0</v>
      </c>
      <c r="AJ197" s="487">
        <f t="shared" si="48"/>
        <v>-1</v>
      </c>
      <c r="AK197" s="487">
        <f t="shared" si="48"/>
        <v>-1</v>
      </c>
      <c r="AL197" s="487">
        <f t="shared" si="48"/>
        <v>-1</v>
      </c>
      <c r="AM197" s="487">
        <f t="shared" si="48"/>
        <v>-1</v>
      </c>
      <c r="AN197" s="487">
        <f t="shared" si="48"/>
        <v>0</v>
      </c>
      <c r="AO197" s="487">
        <f t="shared" si="48"/>
        <v>-1</v>
      </c>
      <c r="AP197" s="487">
        <f t="shared" si="48"/>
        <v>-1</v>
      </c>
      <c r="AQ197" s="487">
        <f t="shared" si="48"/>
        <v>0</v>
      </c>
      <c r="AR197" s="487">
        <f t="shared" si="48"/>
        <v>0</v>
      </c>
      <c r="AS197" s="487">
        <f t="shared" si="48"/>
        <v>0</v>
      </c>
      <c r="AT197" s="487">
        <f t="shared" si="48"/>
        <v>0</v>
      </c>
      <c r="AU197" s="493">
        <f t="shared" si="48"/>
        <v>0</v>
      </c>
      <c r="AV197" s="488" t="str">
        <f t="shared" si="49"/>
        <v/>
      </c>
      <c r="AW197" s="487" t="str">
        <f t="shared" si="49"/>
        <v/>
      </c>
      <c r="AX197" s="487" t="str">
        <f t="shared" si="49"/>
        <v/>
      </c>
      <c r="AY197" s="487" t="str">
        <f t="shared" si="49"/>
        <v/>
      </c>
      <c r="AZ197" s="487">
        <f t="shared" si="49"/>
        <v>0</v>
      </c>
      <c r="BA197" s="487">
        <f t="shared" si="49"/>
        <v>0</v>
      </c>
      <c r="BB197" s="487">
        <f t="shared" si="49"/>
        <v>0</v>
      </c>
      <c r="BC197" s="487">
        <f t="shared" si="49"/>
        <v>0</v>
      </c>
      <c r="BD197" s="487" t="str">
        <f t="shared" si="49"/>
        <v/>
      </c>
      <c r="BE197" s="487">
        <f t="shared" si="49"/>
        <v>0</v>
      </c>
      <c r="BF197" s="487">
        <f t="shared" si="49"/>
        <v>0</v>
      </c>
      <c r="BG197" s="487" t="str">
        <f t="shared" si="49"/>
        <v/>
      </c>
      <c r="BH197" s="487" t="str">
        <f t="shared" si="49"/>
        <v/>
      </c>
      <c r="BI197" s="487" t="str">
        <f t="shared" si="49"/>
        <v/>
      </c>
      <c r="BJ197" s="487" t="str">
        <f t="shared" si="49"/>
        <v/>
      </c>
      <c r="BK197" s="489" t="str">
        <f t="shared" si="37"/>
        <v/>
      </c>
      <c r="BL197" s="495" t="str">
        <f t="shared" si="50"/>
        <v/>
      </c>
      <c r="BM197" s="487" t="str">
        <f t="shared" si="50"/>
        <v/>
      </c>
      <c r="BN197" s="487" t="str">
        <f t="shared" si="50"/>
        <v/>
      </c>
      <c r="BO197" s="487" t="str">
        <f t="shared" si="50"/>
        <v/>
      </c>
      <c r="BP197" s="487">
        <f t="shared" si="50"/>
        <v>0</v>
      </c>
      <c r="BQ197" s="487">
        <f t="shared" si="50"/>
        <v>0</v>
      </c>
      <c r="BR197" s="487">
        <f t="shared" si="50"/>
        <v>0</v>
      </c>
      <c r="BS197" s="487">
        <f t="shared" si="50"/>
        <v>0</v>
      </c>
      <c r="BT197" s="487" t="str">
        <f t="shared" si="50"/>
        <v/>
      </c>
      <c r="BU197" s="487">
        <f t="shared" si="50"/>
        <v>0</v>
      </c>
      <c r="BV197" s="487">
        <f t="shared" si="50"/>
        <v>0</v>
      </c>
      <c r="BW197" s="487" t="str">
        <f t="shared" si="50"/>
        <v/>
      </c>
      <c r="BX197" s="487" t="str">
        <f t="shared" si="50"/>
        <v/>
      </c>
      <c r="BY197" s="487" t="str">
        <f t="shared" si="50"/>
        <v/>
      </c>
      <c r="BZ197" s="487" t="str">
        <f t="shared" si="50"/>
        <v/>
      </c>
      <c r="CA197" s="489" t="str">
        <f t="shared" si="38"/>
        <v/>
      </c>
    </row>
    <row r="198" spans="1:79" s="121" customFormat="1" ht="17.25" hidden="1" customHeight="1" x14ac:dyDescent="0.25">
      <c r="A198" s="9"/>
      <c r="B198" s="7"/>
      <c r="C198" s="2"/>
      <c r="D198" s="5"/>
      <c r="E198" s="4"/>
      <c r="F198" s="4"/>
      <c r="G198" s="4"/>
      <c r="H198" s="5"/>
      <c r="I198" s="16"/>
      <c r="J198" s="47"/>
      <c r="K198" s="48"/>
      <c r="L198" s="48"/>
      <c r="M198" s="49"/>
      <c r="N198" s="47"/>
      <c r="O198" s="48"/>
      <c r="P198" s="48"/>
      <c r="Q198" s="48"/>
      <c r="R198" s="48"/>
      <c r="S198" s="48"/>
      <c r="T198" s="65"/>
      <c r="U198" s="49"/>
      <c r="V198" s="58"/>
      <c r="W198" s="82"/>
      <c r="X198" s="56"/>
      <c r="Y198" s="69"/>
      <c r="Z198" s="69"/>
      <c r="AA198" s="68"/>
      <c r="AB198" s="57"/>
      <c r="AC198" s="58"/>
      <c r="AD198" s="56"/>
      <c r="AE198" s="65"/>
      <c r="AF198" s="488">
        <f t="shared" si="48"/>
        <v>0</v>
      </c>
      <c r="AG198" s="487">
        <f t="shared" si="48"/>
        <v>0</v>
      </c>
      <c r="AH198" s="487">
        <f t="shared" si="48"/>
        <v>0</v>
      </c>
      <c r="AI198" s="487">
        <f t="shared" si="48"/>
        <v>0</v>
      </c>
      <c r="AJ198" s="487">
        <f t="shared" si="48"/>
        <v>-1</v>
      </c>
      <c r="AK198" s="487">
        <f t="shared" si="48"/>
        <v>-1</v>
      </c>
      <c r="AL198" s="487">
        <f t="shared" si="48"/>
        <v>-1</v>
      </c>
      <c r="AM198" s="487">
        <f t="shared" si="48"/>
        <v>-1</v>
      </c>
      <c r="AN198" s="487">
        <f t="shared" si="48"/>
        <v>0</v>
      </c>
      <c r="AO198" s="487">
        <f t="shared" si="48"/>
        <v>-1</v>
      </c>
      <c r="AP198" s="487">
        <f t="shared" si="48"/>
        <v>-1</v>
      </c>
      <c r="AQ198" s="487">
        <f t="shared" si="48"/>
        <v>0</v>
      </c>
      <c r="AR198" s="487">
        <f t="shared" si="48"/>
        <v>0</v>
      </c>
      <c r="AS198" s="487">
        <f t="shared" si="48"/>
        <v>0</v>
      </c>
      <c r="AT198" s="487">
        <f t="shared" si="48"/>
        <v>0</v>
      </c>
      <c r="AU198" s="493">
        <f t="shared" si="48"/>
        <v>0</v>
      </c>
      <c r="AV198" s="488" t="str">
        <f t="shared" si="49"/>
        <v/>
      </c>
      <c r="AW198" s="487" t="str">
        <f t="shared" si="49"/>
        <v/>
      </c>
      <c r="AX198" s="487" t="str">
        <f t="shared" si="49"/>
        <v/>
      </c>
      <c r="AY198" s="487" t="str">
        <f t="shared" si="49"/>
        <v/>
      </c>
      <c r="AZ198" s="487">
        <f t="shared" si="49"/>
        <v>0</v>
      </c>
      <c r="BA198" s="487">
        <f t="shared" si="49"/>
        <v>0</v>
      </c>
      <c r="BB198" s="487">
        <f t="shared" si="49"/>
        <v>0</v>
      </c>
      <c r="BC198" s="487">
        <f t="shared" si="49"/>
        <v>0</v>
      </c>
      <c r="BD198" s="487" t="str">
        <f t="shared" si="49"/>
        <v/>
      </c>
      <c r="BE198" s="487">
        <f t="shared" si="49"/>
        <v>0</v>
      </c>
      <c r="BF198" s="487">
        <f t="shared" si="49"/>
        <v>0</v>
      </c>
      <c r="BG198" s="487" t="str">
        <f t="shared" si="49"/>
        <v/>
      </c>
      <c r="BH198" s="487" t="str">
        <f t="shared" si="49"/>
        <v/>
      </c>
      <c r="BI198" s="487" t="str">
        <f t="shared" si="49"/>
        <v/>
      </c>
      <c r="BJ198" s="487" t="str">
        <f t="shared" si="49"/>
        <v/>
      </c>
      <c r="BK198" s="489" t="str">
        <f t="shared" si="37"/>
        <v/>
      </c>
      <c r="BL198" s="495" t="str">
        <f t="shared" si="50"/>
        <v/>
      </c>
      <c r="BM198" s="487" t="str">
        <f t="shared" si="50"/>
        <v/>
      </c>
      <c r="BN198" s="487" t="str">
        <f t="shared" si="50"/>
        <v/>
      </c>
      <c r="BO198" s="487" t="str">
        <f t="shared" si="50"/>
        <v/>
      </c>
      <c r="BP198" s="487">
        <f t="shared" si="50"/>
        <v>0</v>
      </c>
      <c r="BQ198" s="487">
        <f t="shared" si="50"/>
        <v>0</v>
      </c>
      <c r="BR198" s="487">
        <f t="shared" si="50"/>
        <v>0</v>
      </c>
      <c r="BS198" s="487">
        <f t="shared" si="50"/>
        <v>0</v>
      </c>
      <c r="BT198" s="487" t="str">
        <f t="shared" si="50"/>
        <v/>
      </c>
      <c r="BU198" s="487">
        <f t="shared" si="50"/>
        <v>0</v>
      </c>
      <c r="BV198" s="487">
        <f t="shared" si="50"/>
        <v>0</v>
      </c>
      <c r="BW198" s="487" t="str">
        <f t="shared" si="50"/>
        <v/>
      </c>
      <c r="BX198" s="487" t="str">
        <f t="shared" si="50"/>
        <v/>
      </c>
      <c r="BY198" s="487" t="str">
        <f t="shared" si="50"/>
        <v/>
      </c>
      <c r="BZ198" s="487" t="str">
        <f t="shared" si="50"/>
        <v/>
      </c>
      <c r="CA198" s="489" t="str">
        <f t="shared" si="38"/>
        <v/>
      </c>
    </row>
    <row r="199" spans="1:79" s="121" customFormat="1" ht="17.25" hidden="1" customHeight="1" x14ac:dyDescent="0.25">
      <c r="A199" s="9"/>
      <c r="B199" s="7"/>
      <c r="C199" s="2"/>
      <c r="D199" s="5"/>
      <c r="E199" s="4"/>
      <c r="F199" s="4"/>
      <c r="G199" s="4"/>
      <c r="H199" s="5"/>
      <c r="I199" s="16"/>
      <c r="J199" s="47"/>
      <c r="K199" s="48"/>
      <c r="L199" s="48"/>
      <c r="M199" s="49"/>
      <c r="N199" s="47"/>
      <c r="O199" s="48"/>
      <c r="P199" s="48"/>
      <c r="Q199" s="48"/>
      <c r="R199" s="48"/>
      <c r="S199" s="48"/>
      <c r="T199" s="65"/>
      <c r="U199" s="49"/>
      <c r="V199" s="58"/>
      <c r="W199" s="82"/>
      <c r="X199" s="56"/>
      <c r="Y199" s="69"/>
      <c r="Z199" s="69"/>
      <c r="AA199" s="68"/>
      <c r="AB199" s="57"/>
      <c r="AC199" s="58"/>
      <c r="AD199" s="56"/>
      <c r="AE199" s="65"/>
      <c r="AF199" s="488">
        <f t="shared" si="48"/>
        <v>0</v>
      </c>
      <c r="AG199" s="487">
        <f t="shared" si="48"/>
        <v>0</v>
      </c>
      <c r="AH199" s="487">
        <f t="shared" si="48"/>
        <v>0</v>
      </c>
      <c r="AI199" s="487">
        <f t="shared" si="48"/>
        <v>0</v>
      </c>
      <c r="AJ199" s="487">
        <f t="shared" si="48"/>
        <v>-1</v>
      </c>
      <c r="AK199" s="487">
        <f t="shared" si="48"/>
        <v>-1</v>
      </c>
      <c r="AL199" s="487">
        <f t="shared" si="48"/>
        <v>-1</v>
      </c>
      <c r="AM199" s="487">
        <f t="shared" si="48"/>
        <v>-1</v>
      </c>
      <c r="AN199" s="487">
        <f t="shared" si="48"/>
        <v>0</v>
      </c>
      <c r="AO199" s="487">
        <f t="shared" si="48"/>
        <v>-1</v>
      </c>
      <c r="AP199" s="487">
        <f t="shared" si="48"/>
        <v>-1</v>
      </c>
      <c r="AQ199" s="487">
        <f t="shared" si="48"/>
        <v>0</v>
      </c>
      <c r="AR199" s="487">
        <f t="shared" si="48"/>
        <v>0</v>
      </c>
      <c r="AS199" s="487">
        <f t="shared" si="48"/>
        <v>0</v>
      </c>
      <c r="AT199" s="487">
        <f t="shared" si="48"/>
        <v>0</v>
      </c>
      <c r="AU199" s="493">
        <f t="shared" si="48"/>
        <v>0</v>
      </c>
      <c r="AV199" s="488" t="str">
        <f t="shared" si="49"/>
        <v/>
      </c>
      <c r="AW199" s="487" t="str">
        <f t="shared" si="49"/>
        <v/>
      </c>
      <c r="AX199" s="487" t="str">
        <f t="shared" si="49"/>
        <v/>
      </c>
      <c r="AY199" s="487" t="str">
        <f t="shared" si="49"/>
        <v/>
      </c>
      <c r="AZ199" s="487">
        <f t="shared" si="49"/>
        <v>0</v>
      </c>
      <c r="BA199" s="487">
        <f t="shared" si="49"/>
        <v>0</v>
      </c>
      <c r="BB199" s="487">
        <f t="shared" si="49"/>
        <v>0</v>
      </c>
      <c r="BC199" s="487">
        <f t="shared" si="49"/>
        <v>0</v>
      </c>
      <c r="BD199" s="487" t="str">
        <f t="shared" si="49"/>
        <v/>
      </c>
      <c r="BE199" s="487">
        <f t="shared" si="49"/>
        <v>0</v>
      </c>
      <c r="BF199" s="487">
        <f t="shared" si="49"/>
        <v>0</v>
      </c>
      <c r="BG199" s="487" t="str">
        <f t="shared" si="49"/>
        <v/>
      </c>
      <c r="BH199" s="487" t="str">
        <f t="shared" si="49"/>
        <v/>
      </c>
      <c r="BI199" s="487" t="str">
        <f t="shared" si="49"/>
        <v/>
      </c>
      <c r="BJ199" s="487" t="str">
        <f t="shared" si="49"/>
        <v/>
      </c>
      <c r="BK199" s="489" t="str">
        <f t="shared" si="37"/>
        <v/>
      </c>
      <c r="BL199" s="495" t="str">
        <f t="shared" si="50"/>
        <v/>
      </c>
      <c r="BM199" s="487" t="str">
        <f t="shared" si="50"/>
        <v/>
      </c>
      <c r="BN199" s="487" t="str">
        <f t="shared" si="50"/>
        <v/>
      </c>
      <c r="BO199" s="487" t="str">
        <f t="shared" si="50"/>
        <v/>
      </c>
      <c r="BP199" s="487">
        <f t="shared" si="50"/>
        <v>0</v>
      </c>
      <c r="BQ199" s="487">
        <f t="shared" si="50"/>
        <v>0</v>
      </c>
      <c r="BR199" s="487">
        <f t="shared" si="50"/>
        <v>0</v>
      </c>
      <c r="BS199" s="487">
        <f t="shared" si="50"/>
        <v>0</v>
      </c>
      <c r="BT199" s="487" t="str">
        <f t="shared" si="50"/>
        <v/>
      </c>
      <c r="BU199" s="487">
        <f t="shared" si="50"/>
        <v>0</v>
      </c>
      <c r="BV199" s="487">
        <f t="shared" si="50"/>
        <v>0</v>
      </c>
      <c r="BW199" s="487" t="str">
        <f t="shared" si="50"/>
        <v/>
      </c>
      <c r="BX199" s="487" t="str">
        <f t="shared" si="50"/>
        <v/>
      </c>
      <c r="BY199" s="487" t="str">
        <f t="shared" si="50"/>
        <v/>
      </c>
      <c r="BZ199" s="487" t="str">
        <f t="shared" si="50"/>
        <v/>
      </c>
      <c r="CA199" s="489" t="str">
        <f t="shared" si="38"/>
        <v/>
      </c>
    </row>
    <row r="200" spans="1:79" s="121" customFormat="1" ht="17.25" hidden="1" customHeight="1" x14ac:dyDescent="0.25">
      <c r="A200" s="9"/>
      <c r="B200" s="7"/>
      <c r="C200" s="2"/>
      <c r="D200" s="5"/>
      <c r="E200" s="4"/>
      <c r="F200" s="4"/>
      <c r="G200" s="4"/>
      <c r="H200" s="5"/>
      <c r="I200" s="16"/>
      <c r="J200" s="47"/>
      <c r="K200" s="48"/>
      <c r="L200" s="48"/>
      <c r="M200" s="49"/>
      <c r="N200" s="47"/>
      <c r="O200" s="48"/>
      <c r="P200" s="48"/>
      <c r="Q200" s="48"/>
      <c r="R200" s="48"/>
      <c r="S200" s="48"/>
      <c r="T200" s="65"/>
      <c r="U200" s="49"/>
      <c r="V200" s="58"/>
      <c r="W200" s="82"/>
      <c r="X200" s="56"/>
      <c r="Y200" s="69"/>
      <c r="Z200" s="69"/>
      <c r="AA200" s="68"/>
      <c r="AB200" s="57"/>
      <c r="AC200" s="58"/>
      <c r="AD200" s="56"/>
      <c r="AE200" s="65"/>
      <c r="AF200" s="488">
        <f t="shared" si="48"/>
        <v>0</v>
      </c>
      <c r="AG200" s="487">
        <f t="shared" si="48"/>
        <v>0</v>
      </c>
      <c r="AH200" s="487">
        <f t="shared" si="48"/>
        <v>0</v>
      </c>
      <c r="AI200" s="487">
        <f t="shared" si="48"/>
        <v>0</v>
      </c>
      <c r="AJ200" s="487">
        <f t="shared" si="48"/>
        <v>-1</v>
      </c>
      <c r="AK200" s="487">
        <f t="shared" si="48"/>
        <v>-1</v>
      </c>
      <c r="AL200" s="487">
        <f t="shared" si="48"/>
        <v>-1</v>
      </c>
      <c r="AM200" s="487">
        <f t="shared" si="48"/>
        <v>-1</v>
      </c>
      <c r="AN200" s="487">
        <f t="shared" si="48"/>
        <v>0</v>
      </c>
      <c r="AO200" s="487">
        <f t="shared" si="48"/>
        <v>-1</v>
      </c>
      <c r="AP200" s="487">
        <f t="shared" si="48"/>
        <v>-1</v>
      </c>
      <c r="AQ200" s="487">
        <f t="shared" si="48"/>
        <v>0</v>
      </c>
      <c r="AR200" s="487">
        <f t="shared" si="48"/>
        <v>0</v>
      </c>
      <c r="AS200" s="487">
        <f t="shared" si="48"/>
        <v>0</v>
      </c>
      <c r="AT200" s="487">
        <f t="shared" si="48"/>
        <v>0</v>
      </c>
      <c r="AU200" s="493">
        <f t="shared" si="48"/>
        <v>0</v>
      </c>
      <c r="AV200" s="488" t="str">
        <f t="shared" si="49"/>
        <v/>
      </c>
      <c r="AW200" s="487" t="str">
        <f t="shared" si="49"/>
        <v/>
      </c>
      <c r="AX200" s="487" t="str">
        <f t="shared" si="49"/>
        <v/>
      </c>
      <c r="AY200" s="487" t="str">
        <f t="shared" si="49"/>
        <v/>
      </c>
      <c r="AZ200" s="487">
        <f t="shared" si="49"/>
        <v>0</v>
      </c>
      <c r="BA200" s="487">
        <f t="shared" si="49"/>
        <v>0</v>
      </c>
      <c r="BB200" s="487">
        <f t="shared" si="49"/>
        <v>0</v>
      </c>
      <c r="BC200" s="487">
        <f t="shared" si="49"/>
        <v>0</v>
      </c>
      <c r="BD200" s="487" t="str">
        <f t="shared" si="49"/>
        <v/>
      </c>
      <c r="BE200" s="487">
        <f t="shared" si="49"/>
        <v>0</v>
      </c>
      <c r="BF200" s="487">
        <f t="shared" si="49"/>
        <v>0</v>
      </c>
      <c r="BG200" s="487" t="str">
        <f t="shared" si="49"/>
        <v/>
      </c>
      <c r="BH200" s="487" t="str">
        <f t="shared" si="49"/>
        <v/>
      </c>
      <c r="BI200" s="487" t="str">
        <f t="shared" si="49"/>
        <v/>
      </c>
      <c r="BJ200" s="487" t="str">
        <f t="shared" si="49"/>
        <v/>
      </c>
      <c r="BK200" s="489" t="str">
        <f t="shared" si="37"/>
        <v/>
      </c>
      <c r="BL200" s="495" t="str">
        <f t="shared" si="50"/>
        <v/>
      </c>
      <c r="BM200" s="487" t="str">
        <f t="shared" si="50"/>
        <v/>
      </c>
      <c r="BN200" s="487" t="str">
        <f t="shared" si="50"/>
        <v/>
      </c>
      <c r="BO200" s="487" t="str">
        <f t="shared" si="50"/>
        <v/>
      </c>
      <c r="BP200" s="487">
        <f t="shared" si="50"/>
        <v>0</v>
      </c>
      <c r="BQ200" s="487">
        <f t="shared" si="50"/>
        <v>0</v>
      </c>
      <c r="BR200" s="487">
        <f t="shared" si="50"/>
        <v>0</v>
      </c>
      <c r="BS200" s="487">
        <f t="shared" si="50"/>
        <v>0</v>
      </c>
      <c r="BT200" s="487" t="str">
        <f t="shared" si="50"/>
        <v/>
      </c>
      <c r="BU200" s="487">
        <f t="shared" si="50"/>
        <v>0</v>
      </c>
      <c r="BV200" s="487">
        <f t="shared" si="50"/>
        <v>0</v>
      </c>
      <c r="BW200" s="487" t="str">
        <f t="shared" si="50"/>
        <v/>
      </c>
      <c r="BX200" s="487" t="str">
        <f t="shared" si="50"/>
        <v/>
      </c>
      <c r="BY200" s="487" t="str">
        <f t="shared" si="50"/>
        <v/>
      </c>
      <c r="BZ200" s="487" t="str">
        <f t="shared" si="50"/>
        <v/>
      </c>
      <c r="CA200" s="489" t="str">
        <f t="shared" si="38"/>
        <v/>
      </c>
    </row>
    <row r="201" spans="1:79" s="121" customFormat="1" ht="17.25" hidden="1" customHeight="1" x14ac:dyDescent="0.25">
      <c r="A201" s="9"/>
      <c r="B201" s="7"/>
      <c r="C201" s="2"/>
      <c r="D201" s="5"/>
      <c r="E201" s="4"/>
      <c r="F201" s="4"/>
      <c r="G201" s="4"/>
      <c r="H201" s="5"/>
      <c r="I201" s="16"/>
      <c r="J201" s="47"/>
      <c r="K201" s="48"/>
      <c r="L201" s="48"/>
      <c r="M201" s="49"/>
      <c r="N201" s="47"/>
      <c r="O201" s="48"/>
      <c r="P201" s="48"/>
      <c r="Q201" s="48"/>
      <c r="R201" s="48"/>
      <c r="S201" s="48"/>
      <c r="T201" s="65"/>
      <c r="U201" s="49"/>
      <c r="V201" s="58"/>
      <c r="W201" s="82"/>
      <c r="X201" s="56"/>
      <c r="Y201" s="69"/>
      <c r="Z201" s="69"/>
      <c r="AA201" s="68"/>
      <c r="AB201" s="57"/>
      <c r="AC201" s="58"/>
      <c r="AD201" s="56"/>
      <c r="AE201" s="65"/>
      <c r="AF201" s="488">
        <f t="shared" si="48"/>
        <v>0</v>
      </c>
      <c r="AG201" s="487">
        <f t="shared" si="48"/>
        <v>0</v>
      </c>
      <c r="AH201" s="487">
        <f t="shared" si="48"/>
        <v>0</v>
      </c>
      <c r="AI201" s="487">
        <f t="shared" si="48"/>
        <v>0</v>
      </c>
      <c r="AJ201" s="487">
        <f t="shared" si="48"/>
        <v>-1</v>
      </c>
      <c r="AK201" s="487">
        <f t="shared" si="48"/>
        <v>-1</v>
      </c>
      <c r="AL201" s="487">
        <f t="shared" si="48"/>
        <v>-1</v>
      </c>
      <c r="AM201" s="487">
        <f t="shared" si="48"/>
        <v>-1</v>
      </c>
      <c r="AN201" s="487">
        <f t="shared" si="48"/>
        <v>0</v>
      </c>
      <c r="AO201" s="487">
        <f t="shared" si="48"/>
        <v>-1</v>
      </c>
      <c r="AP201" s="487">
        <f t="shared" si="48"/>
        <v>-1</v>
      </c>
      <c r="AQ201" s="487">
        <f t="shared" si="48"/>
        <v>0</v>
      </c>
      <c r="AR201" s="487">
        <f t="shared" si="48"/>
        <v>0</v>
      </c>
      <c r="AS201" s="487">
        <f t="shared" si="48"/>
        <v>0</v>
      </c>
      <c r="AT201" s="487">
        <f t="shared" si="48"/>
        <v>0</v>
      </c>
      <c r="AU201" s="493">
        <f t="shared" si="48"/>
        <v>0</v>
      </c>
      <c r="AV201" s="488" t="str">
        <f t="shared" si="49"/>
        <v/>
      </c>
      <c r="AW201" s="487" t="str">
        <f t="shared" si="49"/>
        <v/>
      </c>
      <c r="AX201" s="487" t="str">
        <f t="shared" si="49"/>
        <v/>
      </c>
      <c r="AY201" s="487" t="str">
        <f t="shared" si="49"/>
        <v/>
      </c>
      <c r="AZ201" s="487">
        <f t="shared" si="49"/>
        <v>0</v>
      </c>
      <c r="BA201" s="487">
        <f t="shared" si="49"/>
        <v>0</v>
      </c>
      <c r="BB201" s="487">
        <f t="shared" si="49"/>
        <v>0</v>
      </c>
      <c r="BC201" s="487">
        <f t="shared" si="49"/>
        <v>0</v>
      </c>
      <c r="BD201" s="487" t="str">
        <f t="shared" si="49"/>
        <v/>
      </c>
      <c r="BE201" s="487">
        <f t="shared" si="49"/>
        <v>0</v>
      </c>
      <c r="BF201" s="487">
        <f t="shared" si="49"/>
        <v>0</v>
      </c>
      <c r="BG201" s="487" t="str">
        <f t="shared" si="49"/>
        <v/>
      </c>
      <c r="BH201" s="487" t="str">
        <f t="shared" si="49"/>
        <v/>
      </c>
      <c r="BI201" s="487" t="str">
        <f t="shared" si="49"/>
        <v/>
      </c>
      <c r="BJ201" s="487" t="str">
        <f t="shared" si="49"/>
        <v/>
      </c>
      <c r="BK201" s="489" t="str">
        <f t="shared" si="37"/>
        <v/>
      </c>
      <c r="BL201" s="495" t="str">
        <f t="shared" si="50"/>
        <v/>
      </c>
      <c r="BM201" s="487" t="str">
        <f t="shared" si="50"/>
        <v/>
      </c>
      <c r="BN201" s="487" t="str">
        <f t="shared" si="50"/>
        <v/>
      </c>
      <c r="BO201" s="487" t="str">
        <f t="shared" si="50"/>
        <v/>
      </c>
      <c r="BP201" s="487">
        <f t="shared" si="50"/>
        <v>0</v>
      </c>
      <c r="BQ201" s="487">
        <f t="shared" si="50"/>
        <v>0</v>
      </c>
      <c r="BR201" s="487">
        <f t="shared" si="50"/>
        <v>0</v>
      </c>
      <c r="BS201" s="487">
        <f t="shared" si="50"/>
        <v>0</v>
      </c>
      <c r="BT201" s="487" t="str">
        <f t="shared" si="50"/>
        <v/>
      </c>
      <c r="BU201" s="487">
        <f t="shared" si="50"/>
        <v>0</v>
      </c>
      <c r="BV201" s="487">
        <f t="shared" si="50"/>
        <v>0</v>
      </c>
      <c r="BW201" s="487" t="str">
        <f t="shared" si="50"/>
        <v/>
      </c>
      <c r="BX201" s="487" t="str">
        <f t="shared" si="50"/>
        <v/>
      </c>
      <c r="BY201" s="487" t="str">
        <f t="shared" si="50"/>
        <v/>
      </c>
      <c r="BZ201" s="487" t="str">
        <f t="shared" si="50"/>
        <v/>
      </c>
      <c r="CA201" s="489" t="str">
        <f t="shared" si="38"/>
        <v/>
      </c>
    </row>
    <row r="202" spans="1:79" s="121" customFormat="1" ht="17.25" hidden="1" customHeight="1" x14ac:dyDescent="0.25">
      <c r="A202" s="9"/>
      <c r="B202" s="7"/>
      <c r="C202" s="2"/>
      <c r="D202" s="5"/>
      <c r="E202" s="4"/>
      <c r="F202" s="4"/>
      <c r="G202" s="4"/>
      <c r="H202" s="5"/>
      <c r="I202" s="16"/>
      <c r="J202" s="47"/>
      <c r="K202" s="48"/>
      <c r="L202" s="48"/>
      <c r="M202" s="49"/>
      <c r="N202" s="47"/>
      <c r="O202" s="48"/>
      <c r="P202" s="48"/>
      <c r="Q202" s="48"/>
      <c r="R202" s="48"/>
      <c r="S202" s="48"/>
      <c r="T202" s="65"/>
      <c r="U202" s="49"/>
      <c r="V202" s="58"/>
      <c r="W202" s="82"/>
      <c r="X202" s="56"/>
      <c r="Y202" s="69"/>
      <c r="Z202" s="69"/>
      <c r="AA202" s="68"/>
      <c r="AB202" s="57"/>
      <c r="AC202" s="58"/>
      <c r="AD202" s="56"/>
      <c r="AE202" s="65"/>
      <c r="AF202" s="488">
        <f t="shared" si="48"/>
        <v>0</v>
      </c>
      <c r="AG202" s="487">
        <f t="shared" si="48"/>
        <v>0</v>
      </c>
      <c r="AH202" s="487">
        <f t="shared" si="48"/>
        <v>0</v>
      </c>
      <c r="AI202" s="487">
        <f t="shared" si="48"/>
        <v>0</v>
      </c>
      <c r="AJ202" s="487">
        <f t="shared" si="48"/>
        <v>-1</v>
      </c>
      <c r="AK202" s="487">
        <f t="shared" si="48"/>
        <v>-1</v>
      </c>
      <c r="AL202" s="487">
        <f t="shared" si="48"/>
        <v>-1</v>
      </c>
      <c r="AM202" s="487">
        <f t="shared" si="48"/>
        <v>-1</v>
      </c>
      <c r="AN202" s="487">
        <f t="shared" si="48"/>
        <v>0</v>
      </c>
      <c r="AO202" s="487">
        <f t="shared" si="48"/>
        <v>-1</v>
      </c>
      <c r="AP202" s="487">
        <f t="shared" si="48"/>
        <v>-1</v>
      </c>
      <c r="AQ202" s="487">
        <f t="shared" si="48"/>
        <v>0</v>
      </c>
      <c r="AR202" s="487">
        <f t="shared" si="48"/>
        <v>0</v>
      </c>
      <c r="AS202" s="487">
        <f t="shared" si="48"/>
        <v>0</v>
      </c>
      <c r="AT202" s="487">
        <f t="shared" si="48"/>
        <v>0</v>
      </c>
      <c r="AU202" s="493">
        <f t="shared" si="48"/>
        <v>0</v>
      </c>
      <c r="AV202" s="488" t="str">
        <f t="shared" si="49"/>
        <v/>
      </c>
      <c r="AW202" s="487" t="str">
        <f t="shared" si="49"/>
        <v/>
      </c>
      <c r="AX202" s="487" t="str">
        <f t="shared" si="49"/>
        <v/>
      </c>
      <c r="AY202" s="487" t="str">
        <f t="shared" si="49"/>
        <v/>
      </c>
      <c r="AZ202" s="487">
        <f t="shared" si="49"/>
        <v>0</v>
      </c>
      <c r="BA202" s="487">
        <f t="shared" si="49"/>
        <v>0</v>
      </c>
      <c r="BB202" s="487">
        <f t="shared" si="49"/>
        <v>0</v>
      </c>
      <c r="BC202" s="487">
        <f t="shared" si="49"/>
        <v>0</v>
      </c>
      <c r="BD202" s="487" t="str">
        <f t="shared" si="49"/>
        <v/>
      </c>
      <c r="BE202" s="487">
        <f t="shared" si="49"/>
        <v>0</v>
      </c>
      <c r="BF202" s="487">
        <f t="shared" si="49"/>
        <v>0</v>
      </c>
      <c r="BG202" s="487" t="str">
        <f t="shared" si="49"/>
        <v/>
      </c>
      <c r="BH202" s="487" t="str">
        <f t="shared" si="49"/>
        <v/>
      </c>
      <c r="BI202" s="487" t="str">
        <f t="shared" si="49"/>
        <v/>
      </c>
      <c r="BJ202" s="487" t="str">
        <f t="shared" si="49"/>
        <v/>
      </c>
      <c r="BK202" s="489" t="str">
        <f t="shared" si="37"/>
        <v/>
      </c>
      <c r="BL202" s="495" t="str">
        <f t="shared" si="50"/>
        <v/>
      </c>
      <c r="BM202" s="487" t="str">
        <f t="shared" si="50"/>
        <v/>
      </c>
      <c r="BN202" s="487" t="str">
        <f t="shared" si="50"/>
        <v/>
      </c>
      <c r="BO202" s="487" t="str">
        <f t="shared" si="50"/>
        <v/>
      </c>
      <c r="BP202" s="487">
        <f t="shared" si="50"/>
        <v>0</v>
      </c>
      <c r="BQ202" s="487">
        <f t="shared" si="50"/>
        <v>0</v>
      </c>
      <c r="BR202" s="487">
        <f t="shared" si="50"/>
        <v>0</v>
      </c>
      <c r="BS202" s="487">
        <f t="shared" si="50"/>
        <v>0</v>
      </c>
      <c r="BT202" s="487" t="str">
        <f t="shared" si="50"/>
        <v/>
      </c>
      <c r="BU202" s="487">
        <f t="shared" si="50"/>
        <v>0</v>
      </c>
      <c r="BV202" s="487">
        <f t="shared" si="50"/>
        <v>0</v>
      </c>
      <c r="BW202" s="487" t="str">
        <f t="shared" si="50"/>
        <v/>
      </c>
      <c r="BX202" s="487" t="str">
        <f t="shared" si="50"/>
        <v/>
      </c>
      <c r="BY202" s="487" t="str">
        <f t="shared" si="50"/>
        <v/>
      </c>
      <c r="BZ202" s="487" t="str">
        <f t="shared" si="50"/>
        <v/>
      </c>
      <c r="CA202" s="489" t="str">
        <f t="shared" si="38"/>
        <v/>
      </c>
    </row>
    <row r="203" spans="1:79" s="121" customFormat="1" ht="17.25" hidden="1" customHeight="1" x14ac:dyDescent="0.25">
      <c r="A203" s="9"/>
      <c r="B203" s="7"/>
      <c r="C203" s="2"/>
      <c r="D203" s="5"/>
      <c r="E203" s="4"/>
      <c r="F203" s="4"/>
      <c r="G203" s="4"/>
      <c r="H203" s="5"/>
      <c r="I203" s="16"/>
      <c r="J203" s="47"/>
      <c r="K203" s="48"/>
      <c r="L203" s="48"/>
      <c r="M203" s="49"/>
      <c r="N203" s="47"/>
      <c r="O203" s="48"/>
      <c r="P203" s="48"/>
      <c r="Q203" s="48"/>
      <c r="R203" s="48"/>
      <c r="S203" s="48"/>
      <c r="T203" s="65"/>
      <c r="U203" s="49"/>
      <c r="V203" s="58"/>
      <c r="W203" s="82"/>
      <c r="X203" s="56"/>
      <c r="Y203" s="69"/>
      <c r="Z203" s="69"/>
      <c r="AA203" s="68"/>
      <c r="AB203" s="57"/>
      <c r="AC203" s="58"/>
      <c r="AD203" s="56"/>
      <c r="AE203" s="65"/>
      <c r="AF203" s="488">
        <f t="shared" si="48"/>
        <v>0</v>
      </c>
      <c r="AG203" s="487">
        <f t="shared" si="48"/>
        <v>0</v>
      </c>
      <c r="AH203" s="487">
        <f t="shared" si="48"/>
        <v>0</v>
      </c>
      <c r="AI203" s="487">
        <f t="shared" si="48"/>
        <v>0</v>
      </c>
      <c r="AJ203" s="487">
        <f t="shared" si="48"/>
        <v>-1</v>
      </c>
      <c r="AK203" s="487">
        <f t="shared" si="48"/>
        <v>-1</v>
      </c>
      <c r="AL203" s="487">
        <f t="shared" si="48"/>
        <v>-1</v>
      </c>
      <c r="AM203" s="487">
        <f t="shared" si="48"/>
        <v>-1</v>
      </c>
      <c r="AN203" s="487">
        <f t="shared" si="48"/>
        <v>0</v>
      </c>
      <c r="AO203" s="487">
        <f t="shared" si="48"/>
        <v>-1</v>
      </c>
      <c r="AP203" s="487">
        <f t="shared" si="48"/>
        <v>-1</v>
      </c>
      <c r="AQ203" s="487">
        <f t="shared" si="48"/>
        <v>0</v>
      </c>
      <c r="AR203" s="487">
        <f t="shared" si="48"/>
        <v>0</v>
      </c>
      <c r="AS203" s="487">
        <f t="shared" si="48"/>
        <v>0</v>
      </c>
      <c r="AT203" s="487">
        <f t="shared" si="48"/>
        <v>0</v>
      </c>
      <c r="AU203" s="493">
        <f t="shared" si="48"/>
        <v>0</v>
      </c>
      <c r="AV203" s="488" t="str">
        <f t="shared" si="49"/>
        <v/>
      </c>
      <c r="AW203" s="487" t="str">
        <f t="shared" si="49"/>
        <v/>
      </c>
      <c r="AX203" s="487" t="str">
        <f t="shared" si="49"/>
        <v/>
      </c>
      <c r="AY203" s="487" t="str">
        <f t="shared" si="49"/>
        <v/>
      </c>
      <c r="AZ203" s="487">
        <f t="shared" si="49"/>
        <v>0</v>
      </c>
      <c r="BA203" s="487">
        <f t="shared" si="49"/>
        <v>0</v>
      </c>
      <c r="BB203" s="487">
        <f t="shared" si="49"/>
        <v>0</v>
      </c>
      <c r="BC203" s="487">
        <f t="shared" si="49"/>
        <v>0</v>
      </c>
      <c r="BD203" s="487" t="str">
        <f t="shared" si="49"/>
        <v/>
      </c>
      <c r="BE203" s="487">
        <f t="shared" si="49"/>
        <v>0</v>
      </c>
      <c r="BF203" s="487">
        <f t="shared" si="49"/>
        <v>0</v>
      </c>
      <c r="BG203" s="487" t="str">
        <f t="shared" si="49"/>
        <v/>
      </c>
      <c r="BH203" s="487" t="str">
        <f t="shared" si="49"/>
        <v/>
      </c>
      <c r="BI203" s="487" t="str">
        <f t="shared" si="49"/>
        <v/>
      </c>
      <c r="BJ203" s="487" t="str">
        <f t="shared" si="49"/>
        <v/>
      </c>
      <c r="BK203" s="489" t="str">
        <f t="shared" si="37"/>
        <v/>
      </c>
      <c r="BL203" s="495" t="str">
        <f t="shared" si="50"/>
        <v/>
      </c>
      <c r="BM203" s="487" t="str">
        <f t="shared" si="50"/>
        <v/>
      </c>
      <c r="BN203" s="487" t="str">
        <f t="shared" si="50"/>
        <v/>
      </c>
      <c r="BO203" s="487" t="str">
        <f t="shared" si="50"/>
        <v/>
      </c>
      <c r="BP203" s="487">
        <f t="shared" si="50"/>
        <v>0</v>
      </c>
      <c r="BQ203" s="487">
        <f t="shared" si="50"/>
        <v>0</v>
      </c>
      <c r="BR203" s="487">
        <f t="shared" si="50"/>
        <v>0</v>
      </c>
      <c r="BS203" s="487">
        <f t="shared" si="50"/>
        <v>0</v>
      </c>
      <c r="BT203" s="487" t="str">
        <f t="shared" si="50"/>
        <v/>
      </c>
      <c r="BU203" s="487">
        <f t="shared" si="50"/>
        <v>0</v>
      </c>
      <c r="BV203" s="487">
        <f t="shared" si="50"/>
        <v>0</v>
      </c>
      <c r="BW203" s="487" t="str">
        <f t="shared" si="50"/>
        <v/>
      </c>
      <c r="BX203" s="487" t="str">
        <f t="shared" si="50"/>
        <v/>
      </c>
      <c r="BY203" s="487" t="str">
        <f t="shared" si="50"/>
        <v/>
      </c>
      <c r="BZ203" s="487" t="str">
        <f t="shared" si="50"/>
        <v/>
      </c>
      <c r="CA203" s="489" t="str">
        <f t="shared" si="38"/>
        <v/>
      </c>
    </row>
    <row r="204" spans="1:79" s="121" customFormat="1" ht="17.25" hidden="1" customHeight="1" x14ac:dyDescent="0.25">
      <c r="A204" s="9"/>
      <c r="B204" s="7"/>
      <c r="C204" s="2"/>
      <c r="D204" s="5"/>
      <c r="E204" s="4"/>
      <c r="F204" s="4"/>
      <c r="G204" s="4"/>
      <c r="H204" s="5"/>
      <c r="I204" s="16"/>
      <c r="J204" s="47"/>
      <c r="K204" s="48"/>
      <c r="L204" s="48"/>
      <c r="M204" s="49"/>
      <c r="N204" s="47"/>
      <c r="O204" s="48"/>
      <c r="P204" s="48"/>
      <c r="Q204" s="48"/>
      <c r="R204" s="48"/>
      <c r="S204" s="48"/>
      <c r="T204" s="65"/>
      <c r="U204" s="49"/>
      <c r="V204" s="58"/>
      <c r="W204" s="82"/>
      <c r="X204" s="56"/>
      <c r="Y204" s="69"/>
      <c r="Z204" s="69"/>
      <c r="AA204" s="68"/>
      <c r="AB204" s="57"/>
      <c r="AC204" s="58"/>
      <c r="AD204" s="56"/>
      <c r="AE204" s="65"/>
      <c r="AF204" s="488">
        <f t="shared" si="48"/>
        <v>0</v>
      </c>
      <c r="AG204" s="487">
        <f t="shared" si="48"/>
        <v>0</v>
      </c>
      <c r="AH204" s="487">
        <f t="shared" si="48"/>
        <v>0</v>
      </c>
      <c r="AI204" s="487">
        <f t="shared" si="48"/>
        <v>0</v>
      </c>
      <c r="AJ204" s="487">
        <f t="shared" si="48"/>
        <v>-1</v>
      </c>
      <c r="AK204" s="487">
        <f t="shared" si="48"/>
        <v>-1</v>
      </c>
      <c r="AL204" s="487">
        <f t="shared" si="48"/>
        <v>-1</v>
      </c>
      <c r="AM204" s="487">
        <f t="shared" si="48"/>
        <v>-1</v>
      </c>
      <c r="AN204" s="487">
        <f t="shared" si="48"/>
        <v>0</v>
      </c>
      <c r="AO204" s="487">
        <f t="shared" si="48"/>
        <v>-1</v>
      </c>
      <c r="AP204" s="487">
        <f t="shared" si="48"/>
        <v>-1</v>
      </c>
      <c r="AQ204" s="487">
        <f t="shared" si="48"/>
        <v>0</v>
      </c>
      <c r="AR204" s="487">
        <f t="shared" si="48"/>
        <v>0</v>
      </c>
      <c r="AS204" s="487">
        <f t="shared" si="48"/>
        <v>0</v>
      </c>
      <c r="AT204" s="487">
        <f t="shared" si="48"/>
        <v>0</v>
      </c>
      <c r="AU204" s="493">
        <f t="shared" si="48"/>
        <v>0</v>
      </c>
      <c r="AV204" s="488" t="str">
        <f t="shared" si="49"/>
        <v/>
      </c>
      <c r="AW204" s="487" t="str">
        <f t="shared" si="49"/>
        <v/>
      </c>
      <c r="AX204" s="487" t="str">
        <f t="shared" si="49"/>
        <v/>
      </c>
      <c r="AY204" s="487" t="str">
        <f t="shared" si="49"/>
        <v/>
      </c>
      <c r="AZ204" s="487">
        <f t="shared" si="49"/>
        <v>0</v>
      </c>
      <c r="BA204" s="487">
        <f t="shared" si="49"/>
        <v>0</v>
      </c>
      <c r="BB204" s="487">
        <f t="shared" si="49"/>
        <v>0</v>
      </c>
      <c r="BC204" s="487">
        <f t="shared" si="49"/>
        <v>0</v>
      </c>
      <c r="BD204" s="487" t="str">
        <f t="shared" si="49"/>
        <v/>
      </c>
      <c r="BE204" s="487">
        <f t="shared" si="49"/>
        <v>0</v>
      </c>
      <c r="BF204" s="487">
        <f t="shared" si="49"/>
        <v>0</v>
      </c>
      <c r="BG204" s="487" t="str">
        <f t="shared" si="49"/>
        <v/>
      </c>
      <c r="BH204" s="487" t="str">
        <f t="shared" si="49"/>
        <v/>
      </c>
      <c r="BI204" s="487" t="str">
        <f t="shared" si="49"/>
        <v/>
      </c>
      <c r="BJ204" s="487" t="str">
        <f t="shared" si="49"/>
        <v/>
      </c>
      <c r="BK204" s="489" t="str">
        <f t="shared" si="37"/>
        <v/>
      </c>
      <c r="BL204" s="495" t="str">
        <f t="shared" si="50"/>
        <v/>
      </c>
      <c r="BM204" s="487" t="str">
        <f t="shared" si="50"/>
        <v/>
      </c>
      <c r="BN204" s="487" t="str">
        <f t="shared" si="50"/>
        <v/>
      </c>
      <c r="BO204" s="487" t="str">
        <f t="shared" si="50"/>
        <v/>
      </c>
      <c r="BP204" s="487">
        <f t="shared" si="50"/>
        <v>0</v>
      </c>
      <c r="BQ204" s="487">
        <f t="shared" si="50"/>
        <v>0</v>
      </c>
      <c r="BR204" s="487">
        <f t="shared" si="50"/>
        <v>0</v>
      </c>
      <c r="BS204" s="487">
        <f t="shared" si="50"/>
        <v>0</v>
      </c>
      <c r="BT204" s="487" t="str">
        <f t="shared" si="50"/>
        <v/>
      </c>
      <c r="BU204" s="487">
        <f t="shared" si="50"/>
        <v>0</v>
      </c>
      <c r="BV204" s="487">
        <f t="shared" si="50"/>
        <v>0</v>
      </c>
      <c r="BW204" s="487" t="str">
        <f t="shared" si="50"/>
        <v/>
      </c>
      <c r="BX204" s="487" t="str">
        <f t="shared" si="50"/>
        <v/>
      </c>
      <c r="BY204" s="487" t="str">
        <f t="shared" si="50"/>
        <v/>
      </c>
      <c r="BZ204" s="487" t="str">
        <f t="shared" si="50"/>
        <v/>
      </c>
      <c r="CA204" s="489" t="str">
        <f t="shared" si="38"/>
        <v/>
      </c>
    </row>
    <row r="205" spans="1:79" s="121" customFormat="1" ht="17.25" hidden="1" customHeight="1" x14ac:dyDescent="0.25">
      <c r="A205" s="9"/>
      <c r="B205" s="7"/>
      <c r="C205" s="2"/>
      <c r="D205" s="5"/>
      <c r="E205" s="4"/>
      <c r="F205" s="4"/>
      <c r="G205" s="4"/>
      <c r="H205" s="5"/>
      <c r="I205" s="16"/>
      <c r="J205" s="47"/>
      <c r="K205" s="48"/>
      <c r="L205" s="48"/>
      <c r="M205" s="49"/>
      <c r="N205" s="47"/>
      <c r="O205" s="48"/>
      <c r="P205" s="48"/>
      <c r="Q205" s="48"/>
      <c r="R205" s="48"/>
      <c r="S205" s="48"/>
      <c r="T205" s="65"/>
      <c r="U205" s="49"/>
      <c r="V205" s="58"/>
      <c r="W205" s="82"/>
      <c r="X205" s="56"/>
      <c r="Y205" s="69"/>
      <c r="Z205" s="69"/>
      <c r="AA205" s="68"/>
      <c r="AB205" s="57"/>
      <c r="AC205" s="58"/>
      <c r="AD205" s="56"/>
      <c r="AE205" s="65"/>
      <c r="AF205" s="488">
        <f t="shared" si="48"/>
        <v>0</v>
      </c>
      <c r="AG205" s="487">
        <f t="shared" si="48"/>
        <v>0</v>
      </c>
      <c r="AH205" s="487">
        <f t="shared" si="48"/>
        <v>0</v>
      </c>
      <c r="AI205" s="487">
        <f t="shared" si="48"/>
        <v>0</v>
      </c>
      <c r="AJ205" s="487">
        <f t="shared" si="48"/>
        <v>-1</v>
      </c>
      <c r="AK205" s="487">
        <f t="shared" si="48"/>
        <v>-1</v>
      </c>
      <c r="AL205" s="487">
        <f t="shared" si="48"/>
        <v>-1</v>
      </c>
      <c r="AM205" s="487">
        <f t="shared" si="48"/>
        <v>-1</v>
      </c>
      <c r="AN205" s="487">
        <f t="shared" si="48"/>
        <v>0</v>
      </c>
      <c r="AO205" s="487">
        <f t="shared" si="48"/>
        <v>-1</v>
      </c>
      <c r="AP205" s="487">
        <f t="shared" si="48"/>
        <v>-1</v>
      </c>
      <c r="AQ205" s="487">
        <f t="shared" si="48"/>
        <v>0</v>
      </c>
      <c r="AR205" s="487">
        <f t="shared" si="48"/>
        <v>0</v>
      </c>
      <c r="AS205" s="487">
        <f t="shared" si="48"/>
        <v>0</v>
      </c>
      <c r="AT205" s="487">
        <f t="shared" si="48"/>
        <v>0</v>
      </c>
      <c r="AU205" s="493">
        <f t="shared" si="48"/>
        <v>0</v>
      </c>
      <c r="AV205" s="488" t="str">
        <f t="shared" si="49"/>
        <v/>
      </c>
      <c r="AW205" s="487" t="str">
        <f t="shared" si="49"/>
        <v/>
      </c>
      <c r="AX205" s="487" t="str">
        <f t="shared" si="49"/>
        <v/>
      </c>
      <c r="AY205" s="487" t="str">
        <f t="shared" si="49"/>
        <v/>
      </c>
      <c r="AZ205" s="487">
        <f t="shared" si="49"/>
        <v>0</v>
      </c>
      <c r="BA205" s="487">
        <f t="shared" si="49"/>
        <v>0</v>
      </c>
      <c r="BB205" s="487">
        <f t="shared" si="49"/>
        <v>0</v>
      </c>
      <c r="BC205" s="487">
        <f t="shared" si="49"/>
        <v>0</v>
      </c>
      <c r="BD205" s="487" t="str">
        <f t="shared" si="49"/>
        <v/>
      </c>
      <c r="BE205" s="487">
        <f t="shared" si="49"/>
        <v>0</v>
      </c>
      <c r="BF205" s="487">
        <f t="shared" si="49"/>
        <v>0</v>
      </c>
      <c r="BG205" s="487" t="str">
        <f t="shared" si="49"/>
        <v/>
      </c>
      <c r="BH205" s="487" t="str">
        <f t="shared" si="49"/>
        <v/>
      </c>
      <c r="BI205" s="487" t="str">
        <f t="shared" si="49"/>
        <v/>
      </c>
      <c r="BJ205" s="487" t="str">
        <f t="shared" si="49"/>
        <v/>
      </c>
      <c r="BK205" s="489" t="str">
        <f t="shared" si="37"/>
        <v/>
      </c>
      <c r="BL205" s="495" t="str">
        <f t="shared" si="50"/>
        <v/>
      </c>
      <c r="BM205" s="487" t="str">
        <f t="shared" si="50"/>
        <v/>
      </c>
      <c r="BN205" s="487" t="str">
        <f t="shared" si="50"/>
        <v/>
      </c>
      <c r="BO205" s="487" t="str">
        <f t="shared" si="50"/>
        <v/>
      </c>
      <c r="BP205" s="487">
        <f t="shared" si="50"/>
        <v>0</v>
      </c>
      <c r="BQ205" s="487">
        <f t="shared" si="50"/>
        <v>0</v>
      </c>
      <c r="BR205" s="487">
        <f t="shared" si="50"/>
        <v>0</v>
      </c>
      <c r="BS205" s="487">
        <f t="shared" si="50"/>
        <v>0</v>
      </c>
      <c r="BT205" s="487" t="str">
        <f t="shared" si="50"/>
        <v/>
      </c>
      <c r="BU205" s="487">
        <f t="shared" si="50"/>
        <v>0</v>
      </c>
      <c r="BV205" s="487">
        <f t="shared" si="50"/>
        <v>0</v>
      </c>
      <c r="BW205" s="487" t="str">
        <f t="shared" si="50"/>
        <v/>
      </c>
      <c r="BX205" s="487" t="str">
        <f t="shared" si="50"/>
        <v/>
      </c>
      <c r="BY205" s="487" t="str">
        <f t="shared" si="50"/>
        <v/>
      </c>
      <c r="BZ205" s="487" t="str">
        <f t="shared" si="50"/>
        <v/>
      </c>
      <c r="CA205" s="489" t="str">
        <f t="shared" si="38"/>
        <v/>
      </c>
    </row>
    <row r="206" spans="1:79" s="121" customFormat="1" ht="17.25" hidden="1" customHeight="1" x14ac:dyDescent="0.25">
      <c r="A206" s="9"/>
      <c r="B206" s="7"/>
      <c r="C206" s="2"/>
      <c r="D206" s="5"/>
      <c r="E206" s="4"/>
      <c r="F206" s="4"/>
      <c r="G206" s="4"/>
      <c r="H206" s="5"/>
      <c r="I206" s="16"/>
      <c r="J206" s="47"/>
      <c r="K206" s="48"/>
      <c r="L206" s="48"/>
      <c r="M206" s="49"/>
      <c r="N206" s="47"/>
      <c r="O206" s="48"/>
      <c r="P206" s="48"/>
      <c r="Q206" s="48"/>
      <c r="R206" s="48"/>
      <c r="S206" s="48"/>
      <c r="T206" s="65"/>
      <c r="U206" s="49"/>
      <c r="V206" s="58"/>
      <c r="W206" s="82"/>
      <c r="X206" s="56"/>
      <c r="Y206" s="69"/>
      <c r="Z206" s="69"/>
      <c r="AA206" s="68"/>
      <c r="AB206" s="57"/>
      <c r="AC206" s="58"/>
      <c r="AD206" s="56"/>
      <c r="AE206" s="65"/>
      <c r="AF206" s="488">
        <f t="shared" si="48"/>
        <v>0</v>
      </c>
      <c r="AG206" s="487">
        <f t="shared" si="48"/>
        <v>0</v>
      </c>
      <c r="AH206" s="487">
        <f t="shared" si="48"/>
        <v>0</v>
      </c>
      <c r="AI206" s="487">
        <f t="shared" si="48"/>
        <v>0</v>
      </c>
      <c r="AJ206" s="487">
        <f t="shared" si="48"/>
        <v>-1</v>
      </c>
      <c r="AK206" s="487">
        <f t="shared" si="48"/>
        <v>-1</v>
      </c>
      <c r="AL206" s="487">
        <f t="shared" si="48"/>
        <v>-1</v>
      </c>
      <c r="AM206" s="487">
        <f t="shared" si="48"/>
        <v>-1</v>
      </c>
      <c r="AN206" s="487">
        <f t="shared" si="48"/>
        <v>0</v>
      </c>
      <c r="AO206" s="487">
        <f t="shared" si="48"/>
        <v>-1</v>
      </c>
      <c r="AP206" s="487">
        <f t="shared" si="48"/>
        <v>-1</v>
      </c>
      <c r="AQ206" s="487">
        <f t="shared" si="48"/>
        <v>0</v>
      </c>
      <c r="AR206" s="487">
        <f t="shared" si="48"/>
        <v>0</v>
      </c>
      <c r="AS206" s="487">
        <f t="shared" si="48"/>
        <v>0</v>
      </c>
      <c r="AT206" s="487">
        <f t="shared" si="48"/>
        <v>0</v>
      </c>
      <c r="AU206" s="493">
        <f t="shared" ref="AU206" si="51">AU205</f>
        <v>0</v>
      </c>
      <c r="AV206" s="488" t="str">
        <f t="shared" si="49"/>
        <v/>
      </c>
      <c r="AW206" s="487" t="str">
        <f t="shared" si="49"/>
        <v/>
      </c>
      <c r="AX206" s="487" t="str">
        <f t="shared" si="49"/>
        <v/>
      </c>
      <c r="AY206" s="487" t="str">
        <f t="shared" si="49"/>
        <v/>
      </c>
      <c r="AZ206" s="487">
        <f t="shared" si="49"/>
        <v>0</v>
      </c>
      <c r="BA206" s="487">
        <f t="shared" si="49"/>
        <v>0</v>
      </c>
      <c r="BB206" s="487">
        <f t="shared" si="49"/>
        <v>0</v>
      </c>
      <c r="BC206" s="487">
        <f t="shared" si="49"/>
        <v>0</v>
      </c>
      <c r="BD206" s="487" t="str">
        <f t="shared" si="49"/>
        <v/>
      </c>
      <c r="BE206" s="487">
        <f t="shared" si="49"/>
        <v>0</v>
      </c>
      <c r="BF206" s="487">
        <f t="shared" si="49"/>
        <v>0</v>
      </c>
      <c r="BG206" s="487" t="str">
        <f t="shared" si="49"/>
        <v/>
      </c>
      <c r="BH206" s="487" t="str">
        <f t="shared" si="49"/>
        <v/>
      </c>
      <c r="BI206" s="487" t="str">
        <f t="shared" si="49"/>
        <v/>
      </c>
      <c r="BJ206" s="487" t="str">
        <f t="shared" si="49"/>
        <v/>
      </c>
      <c r="BK206" s="489" t="str">
        <f t="shared" si="37"/>
        <v/>
      </c>
      <c r="BL206" s="495" t="str">
        <f t="shared" si="50"/>
        <v/>
      </c>
      <c r="BM206" s="487" t="str">
        <f t="shared" si="50"/>
        <v/>
      </c>
      <c r="BN206" s="487" t="str">
        <f t="shared" si="50"/>
        <v/>
      </c>
      <c r="BO206" s="487" t="str">
        <f t="shared" si="50"/>
        <v/>
      </c>
      <c r="BP206" s="487">
        <f t="shared" si="50"/>
        <v>0</v>
      </c>
      <c r="BQ206" s="487">
        <f t="shared" si="50"/>
        <v>0</v>
      </c>
      <c r="BR206" s="487">
        <f t="shared" si="50"/>
        <v>0</v>
      </c>
      <c r="BS206" s="487">
        <f t="shared" si="50"/>
        <v>0</v>
      </c>
      <c r="BT206" s="487" t="str">
        <f t="shared" si="50"/>
        <v/>
      </c>
      <c r="BU206" s="487">
        <f t="shared" si="50"/>
        <v>0</v>
      </c>
      <c r="BV206" s="487">
        <f t="shared" si="50"/>
        <v>0</v>
      </c>
      <c r="BW206" s="487" t="str">
        <f t="shared" si="50"/>
        <v/>
      </c>
      <c r="BX206" s="487" t="str">
        <f t="shared" si="50"/>
        <v/>
      </c>
      <c r="BY206" s="487" t="str">
        <f t="shared" si="50"/>
        <v/>
      </c>
      <c r="BZ206" s="487" t="str">
        <f t="shared" si="50"/>
        <v/>
      </c>
      <c r="CA206" s="489" t="str">
        <f t="shared" si="38"/>
        <v/>
      </c>
    </row>
    <row r="207" spans="1:79" s="121" customFormat="1" ht="17.25" hidden="1" customHeight="1" x14ac:dyDescent="0.25">
      <c r="A207" s="9"/>
      <c r="B207" s="7"/>
      <c r="C207" s="2"/>
      <c r="D207" s="5"/>
      <c r="E207" s="4"/>
      <c r="F207" s="4"/>
      <c r="G207" s="4"/>
      <c r="H207" s="5"/>
      <c r="I207" s="16"/>
      <c r="J207" s="47"/>
      <c r="K207" s="48"/>
      <c r="L207" s="48"/>
      <c r="M207" s="49"/>
      <c r="N207" s="47"/>
      <c r="O207" s="48"/>
      <c r="P207" s="48"/>
      <c r="Q207" s="48"/>
      <c r="R207" s="48"/>
      <c r="S207" s="48"/>
      <c r="T207" s="65"/>
      <c r="U207" s="49"/>
      <c r="V207" s="58"/>
      <c r="W207" s="82"/>
      <c r="X207" s="56"/>
      <c r="Y207" s="69"/>
      <c r="Z207" s="69"/>
      <c r="AA207" s="68"/>
      <c r="AB207" s="57"/>
      <c r="AC207" s="58"/>
      <c r="AD207" s="56"/>
      <c r="AE207" s="65"/>
      <c r="AF207" s="488">
        <f t="shared" ref="AF207:AU222" si="52">AF206</f>
        <v>0</v>
      </c>
      <c r="AG207" s="487">
        <f t="shared" si="52"/>
        <v>0</v>
      </c>
      <c r="AH207" s="487">
        <f t="shared" si="52"/>
        <v>0</v>
      </c>
      <c r="AI207" s="487">
        <f t="shared" si="52"/>
        <v>0</v>
      </c>
      <c r="AJ207" s="487">
        <f t="shared" si="52"/>
        <v>-1</v>
      </c>
      <c r="AK207" s="487">
        <f t="shared" si="52"/>
        <v>-1</v>
      </c>
      <c r="AL207" s="487">
        <f t="shared" si="52"/>
        <v>-1</v>
      </c>
      <c r="AM207" s="487">
        <f t="shared" si="52"/>
        <v>-1</v>
      </c>
      <c r="AN207" s="487">
        <f t="shared" si="52"/>
        <v>0</v>
      </c>
      <c r="AO207" s="487">
        <f t="shared" si="52"/>
        <v>-1</v>
      </c>
      <c r="AP207" s="487">
        <f t="shared" si="52"/>
        <v>-1</v>
      </c>
      <c r="AQ207" s="487">
        <f t="shared" si="52"/>
        <v>0</v>
      </c>
      <c r="AR207" s="487">
        <f t="shared" si="52"/>
        <v>0</v>
      </c>
      <c r="AS207" s="487">
        <f t="shared" si="52"/>
        <v>0</v>
      </c>
      <c r="AT207" s="487">
        <f t="shared" si="52"/>
        <v>0</v>
      </c>
      <c r="AU207" s="493">
        <f t="shared" si="52"/>
        <v>0</v>
      </c>
      <c r="AV207" s="488" t="str">
        <f t="shared" si="49"/>
        <v/>
      </c>
      <c r="AW207" s="487" t="str">
        <f t="shared" si="49"/>
        <v/>
      </c>
      <c r="AX207" s="487" t="str">
        <f t="shared" si="49"/>
        <v/>
      </c>
      <c r="AY207" s="487" t="str">
        <f t="shared" si="49"/>
        <v/>
      </c>
      <c r="AZ207" s="487">
        <f t="shared" si="49"/>
        <v>0</v>
      </c>
      <c r="BA207" s="487">
        <f t="shared" si="49"/>
        <v>0</v>
      </c>
      <c r="BB207" s="487">
        <f t="shared" si="49"/>
        <v>0</v>
      </c>
      <c r="BC207" s="487">
        <f t="shared" si="49"/>
        <v>0</v>
      </c>
      <c r="BD207" s="487" t="str">
        <f t="shared" si="49"/>
        <v/>
      </c>
      <c r="BE207" s="487">
        <f t="shared" si="49"/>
        <v>0</v>
      </c>
      <c r="BF207" s="487">
        <f t="shared" si="49"/>
        <v>0</v>
      </c>
      <c r="BG207" s="487" t="str">
        <f t="shared" si="49"/>
        <v/>
      </c>
      <c r="BH207" s="487" t="str">
        <f t="shared" si="49"/>
        <v/>
      </c>
      <c r="BI207" s="487" t="str">
        <f t="shared" si="49"/>
        <v/>
      </c>
      <c r="BJ207" s="487" t="str">
        <f t="shared" si="49"/>
        <v/>
      </c>
      <c r="BK207" s="489" t="str">
        <f t="shared" si="37"/>
        <v/>
      </c>
      <c r="BL207" s="495" t="str">
        <f t="shared" si="50"/>
        <v/>
      </c>
      <c r="BM207" s="487" t="str">
        <f t="shared" si="50"/>
        <v/>
      </c>
      <c r="BN207" s="487" t="str">
        <f t="shared" si="50"/>
        <v/>
      </c>
      <c r="BO207" s="487" t="str">
        <f t="shared" si="50"/>
        <v/>
      </c>
      <c r="BP207" s="487">
        <f t="shared" si="50"/>
        <v>0</v>
      </c>
      <c r="BQ207" s="487">
        <f t="shared" si="50"/>
        <v>0</v>
      </c>
      <c r="BR207" s="487">
        <f t="shared" si="50"/>
        <v>0</v>
      </c>
      <c r="BS207" s="487">
        <f t="shared" si="50"/>
        <v>0</v>
      </c>
      <c r="BT207" s="487" t="str">
        <f t="shared" si="50"/>
        <v/>
      </c>
      <c r="BU207" s="487">
        <f t="shared" si="50"/>
        <v>0</v>
      </c>
      <c r="BV207" s="487">
        <f t="shared" si="50"/>
        <v>0</v>
      </c>
      <c r="BW207" s="487" t="str">
        <f t="shared" si="50"/>
        <v/>
      </c>
      <c r="BX207" s="487" t="str">
        <f t="shared" si="50"/>
        <v/>
      </c>
      <c r="BY207" s="487" t="str">
        <f t="shared" si="50"/>
        <v/>
      </c>
      <c r="BZ207" s="487" t="str">
        <f t="shared" si="50"/>
        <v/>
      </c>
      <c r="CA207" s="489" t="str">
        <f t="shared" si="38"/>
        <v/>
      </c>
    </row>
    <row r="208" spans="1:79" s="121" customFormat="1" ht="17.25" hidden="1" customHeight="1" x14ac:dyDescent="0.25">
      <c r="A208" s="9"/>
      <c r="B208" s="7"/>
      <c r="C208" s="2"/>
      <c r="D208" s="5"/>
      <c r="E208" s="4"/>
      <c r="F208" s="4"/>
      <c r="G208" s="4"/>
      <c r="H208" s="5"/>
      <c r="I208" s="16"/>
      <c r="J208" s="47"/>
      <c r="K208" s="48"/>
      <c r="L208" s="48"/>
      <c r="M208" s="49"/>
      <c r="N208" s="47"/>
      <c r="O208" s="48"/>
      <c r="P208" s="48"/>
      <c r="Q208" s="48"/>
      <c r="R208" s="48"/>
      <c r="S208" s="48"/>
      <c r="T208" s="65"/>
      <c r="U208" s="49"/>
      <c r="V208" s="58"/>
      <c r="W208" s="82"/>
      <c r="X208" s="56"/>
      <c r="Y208" s="69"/>
      <c r="Z208" s="69"/>
      <c r="AA208" s="68"/>
      <c r="AB208" s="57"/>
      <c r="AC208" s="58"/>
      <c r="AD208" s="56"/>
      <c r="AE208" s="65"/>
      <c r="AF208" s="488">
        <f t="shared" si="52"/>
        <v>0</v>
      </c>
      <c r="AG208" s="487">
        <f t="shared" si="52"/>
        <v>0</v>
      </c>
      <c r="AH208" s="487">
        <f t="shared" si="52"/>
        <v>0</v>
      </c>
      <c r="AI208" s="487">
        <f t="shared" si="52"/>
        <v>0</v>
      </c>
      <c r="AJ208" s="487">
        <f t="shared" si="52"/>
        <v>-1</v>
      </c>
      <c r="AK208" s="487">
        <f t="shared" si="52"/>
        <v>-1</v>
      </c>
      <c r="AL208" s="487">
        <f t="shared" si="52"/>
        <v>-1</v>
      </c>
      <c r="AM208" s="487">
        <f t="shared" si="52"/>
        <v>-1</v>
      </c>
      <c r="AN208" s="487">
        <f t="shared" si="52"/>
        <v>0</v>
      </c>
      <c r="AO208" s="487">
        <f t="shared" si="52"/>
        <v>-1</v>
      </c>
      <c r="AP208" s="487">
        <f t="shared" si="52"/>
        <v>-1</v>
      </c>
      <c r="AQ208" s="487">
        <f t="shared" si="52"/>
        <v>0</v>
      </c>
      <c r="AR208" s="487">
        <f t="shared" si="52"/>
        <v>0</v>
      </c>
      <c r="AS208" s="487">
        <f t="shared" si="52"/>
        <v>0</v>
      </c>
      <c r="AT208" s="487">
        <f t="shared" si="52"/>
        <v>0</v>
      </c>
      <c r="AU208" s="493">
        <f t="shared" si="52"/>
        <v>0</v>
      </c>
      <c r="AV208" s="488" t="str">
        <f t="shared" ref="AV208:BK224" si="53">IF(AF208,IFERROR(LEFT($V208,SEARCH(" (",$V208)-1),$V208),"")</f>
        <v/>
      </c>
      <c r="AW208" s="487" t="str">
        <f t="shared" si="53"/>
        <v/>
      </c>
      <c r="AX208" s="487" t="str">
        <f t="shared" si="53"/>
        <v/>
      </c>
      <c r="AY208" s="487" t="str">
        <f t="shared" si="53"/>
        <v/>
      </c>
      <c r="AZ208" s="487">
        <f t="shared" si="53"/>
        <v>0</v>
      </c>
      <c r="BA208" s="487">
        <f t="shared" si="53"/>
        <v>0</v>
      </c>
      <c r="BB208" s="487">
        <f t="shared" si="53"/>
        <v>0</v>
      </c>
      <c r="BC208" s="487">
        <f t="shared" si="53"/>
        <v>0</v>
      </c>
      <c r="BD208" s="487" t="str">
        <f t="shared" si="53"/>
        <v/>
      </c>
      <c r="BE208" s="487">
        <f t="shared" si="53"/>
        <v>0</v>
      </c>
      <c r="BF208" s="487">
        <f t="shared" si="53"/>
        <v>0</v>
      </c>
      <c r="BG208" s="487" t="str">
        <f t="shared" si="53"/>
        <v/>
      </c>
      <c r="BH208" s="487" t="str">
        <f t="shared" si="53"/>
        <v/>
      </c>
      <c r="BI208" s="487" t="str">
        <f t="shared" si="53"/>
        <v/>
      </c>
      <c r="BJ208" s="487" t="str">
        <f t="shared" si="53"/>
        <v/>
      </c>
      <c r="BK208" s="489" t="str">
        <f t="shared" si="37"/>
        <v/>
      </c>
      <c r="BL208" s="495" t="str">
        <f t="shared" ref="BL208:CA224" si="54">IF(AF208,IFERROR(LEFT($W208,SEARCH(" (",$W208)-1),$W208),"")</f>
        <v/>
      </c>
      <c r="BM208" s="487" t="str">
        <f t="shared" si="54"/>
        <v/>
      </c>
      <c r="BN208" s="487" t="str">
        <f t="shared" si="54"/>
        <v/>
      </c>
      <c r="BO208" s="487" t="str">
        <f t="shared" si="54"/>
        <v/>
      </c>
      <c r="BP208" s="487">
        <f t="shared" si="54"/>
        <v>0</v>
      </c>
      <c r="BQ208" s="487">
        <f t="shared" si="54"/>
        <v>0</v>
      </c>
      <c r="BR208" s="487">
        <f t="shared" si="54"/>
        <v>0</v>
      </c>
      <c r="BS208" s="487">
        <f t="shared" si="54"/>
        <v>0</v>
      </c>
      <c r="BT208" s="487" t="str">
        <f t="shared" si="54"/>
        <v/>
      </c>
      <c r="BU208" s="487">
        <f t="shared" si="54"/>
        <v>0</v>
      </c>
      <c r="BV208" s="487">
        <f t="shared" si="54"/>
        <v>0</v>
      </c>
      <c r="BW208" s="487" t="str">
        <f t="shared" si="54"/>
        <v/>
      </c>
      <c r="BX208" s="487" t="str">
        <f t="shared" si="54"/>
        <v/>
      </c>
      <c r="BY208" s="487" t="str">
        <f t="shared" si="54"/>
        <v/>
      </c>
      <c r="BZ208" s="487" t="str">
        <f t="shared" si="54"/>
        <v/>
      </c>
      <c r="CA208" s="489" t="str">
        <f t="shared" si="38"/>
        <v/>
      </c>
    </row>
    <row r="209" spans="1:79" s="121" customFormat="1" ht="17.25" hidden="1" customHeight="1" x14ac:dyDescent="0.25">
      <c r="A209" s="9"/>
      <c r="B209" s="7"/>
      <c r="C209" s="2"/>
      <c r="D209" s="5"/>
      <c r="E209" s="4"/>
      <c r="F209" s="4"/>
      <c r="G209" s="4"/>
      <c r="H209" s="5"/>
      <c r="I209" s="16"/>
      <c r="J209" s="47"/>
      <c r="K209" s="48"/>
      <c r="L209" s="48"/>
      <c r="M209" s="49"/>
      <c r="N209" s="47"/>
      <c r="O209" s="48"/>
      <c r="P209" s="48"/>
      <c r="Q209" s="48"/>
      <c r="R209" s="48"/>
      <c r="S209" s="48"/>
      <c r="T209" s="65"/>
      <c r="U209" s="49"/>
      <c r="V209" s="58"/>
      <c r="W209" s="82"/>
      <c r="X209" s="56"/>
      <c r="Y209" s="69"/>
      <c r="Z209" s="69"/>
      <c r="AA209" s="68"/>
      <c r="AB209" s="57"/>
      <c r="AC209" s="58"/>
      <c r="AD209" s="56"/>
      <c r="AE209" s="65"/>
      <c r="AF209" s="488">
        <f t="shared" si="52"/>
        <v>0</v>
      </c>
      <c r="AG209" s="487">
        <f t="shared" si="52"/>
        <v>0</v>
      </c>
      <c r="AH209" s="487">
        <f t="shared" si="52"/>
        <v>0</v>
      </c>
      <c r="AI209" s="487">
        <f t="shared" si="52"/>
        <v>0</v>
      </c>
      <c r="AJ209" s="487">
        <f t="shared" si="52"/>
        <v>-1</v>
      </c>
      <c r="AK209" s="487">
        <f t="shared" si="52"/>
        <v>-1</v>
      </c>
      <c r="AL209" s="487">
        <f t="shared" si="52"/>
        <v>-1</v>
      </c>
      <c r="AM209" s="487">
        <f t="shared" si="52"/>
        <v>-1</v>
      </c>
      <c r="AN209" s="487">
        <f t="shared" si="52"/>
        <v>0</v>
      </c>
      <c r="AO209" s="487">
        <f t="shared" si="52"/>
        <v>-1</v>
      </c>
      <c r="AP209" s="487">
        <f t="shared" si="52"/>
        <v>-1</v>
      </c>
      <c r="AQ209" s="487">
        <f t="shared" si="52"/>
        <v>0</v>
      </c>
      <c r="AR209" s="487">
        <f t="shared" si="52"/>
        <v>0</v>
      </c>
      <c r="AS209" s="487">
        <f t="shared" si="52"/>
        <v>0</v>
      </c>
      <c r="AT209" s="487">
        <f t="shared" si="52"/>
        <v>0</v>
      </c>
      <c r="AU209" s="493">
        <f t="shared" si="52"/>
        <v>0</v>
      </c>
      <c r="AV209" s="488" t="str">
        <f t="shared" si="53"/>
        <v/>
      </c>
      <c r="AW209" s="487" t="str">
        <f t="shared" si="53"/>
        <v/>
      </c>
      <c r="AX209" s="487" t="str">
        <f t="shared" si="53"/>
        <v/>
      </c>
      <c r="AY209" s="487" t="str">
        <f t="shared" si="53"/>
        <v/>
      </c>
      <c r="AZ209" s="487">
        <f t="shared" si="53"/>
        <v>0</v>
      </c>
      <c r="BA209" s="487">
        <f t="shared" si="53"/>
        <v>0</v>
      </c>
      <c r="BB209" s="487">
        <f t="shared" si="53"/>
        <v>0</v>
      </c>
      <c r="BC209" s="487">
        <f t="shared" si="53"/>
        <v>0</v>
      </c>
      <c r="BD209" s="487" t="str">
        <f t="shared" si="53"/>
        <v/>
      </c>
      <c r="BE209" s="487">
        <f t="shared" si="53"/>
        <v>0</v>
      </c>
      <c r="BF209" s="487">
        <f t="shared" si="53"/>
        <v>0</v>
      </c>
      <c r="BG209" s="487" t="str">
        <f t="shared" si="53"/>
        <v/>
      </c>
      <c r="BH209" s="487" t="str">
        <f t="shared" si="53"/>
        <v/>
      </c>
      <c r="BI209" s="487" t="str">
        <f t="shared" si="53"/>
        <v/>
      </c>
      <c r="BJ209" s="487" t="str">
        <f t="shared" si="53"/>
        <v/>
      </c>
      <c r="BK209" s="489" t="str">
        <f t="shared" si="37"/>
        <v/>
      </c>
      <c r="BL209" s="495" t="str">
        <f t="shared" si="54"/>
        <v/>
      </c>
      <c r="BM209" s="487" t="str">
        <f t="shared" si="54"/>
        <v/>
      </c>
      <c r="BN209" s="487" t="str">
        <f t="shared" si="54"/>
        <v/>
      </c>
      <c r="BO209" s="487" t="str">
        <f t="shared" si="54"/>
        <v/>
      </c>
      <c r="BP209" s="487">
        <f t="shared" si="54"/>
        <v>0</v>
      </c>
      <c r="BQ209" s="487">
        <f t="shared" si="54"/>
        <v>0</v>
      </c>
      <c r="BR209" s="487">
        <f t="shared" si="54"/>
        <v>0</v>
      </c>
      <c r="BS209" s="487">
        <f t="shared" si="54"/>
        <v>0</v>
      </c>
      <c r="BT209" s="487" t="str">
        <f t="shared" si="54"/>
        <v/>
      </c>
      <c r="BU209" s="487">
        <f t="shared" si="54"/>
        <v>0</v>
      </c>
      <c r="BV209" s="487">
        <f t="shared" si="54"/>
        <v>0</v>
      </c>
      <c r="BW209" s="487" t="str">
        <f t="shared" si="54"/>
        <v/>
      </c>
      <c r="BX209" s="487" t="str">
        <f t="shared" si="54"/>
        <v/>
      </c>
      <c r="BY209" s="487" t="str">
        <f t="shared" si="54"/>
        <v/>
      </c>
      <c r="BZ209" s="487" t="str">
        <f t="shared" si="54"/>
        <v/>
      </c>
      <c r="CA209" s="489" t="str">
        <f t="shared" si="38"/>
        <v/>
      </c>
    </row>
    <row r="210" spans="1:79" s="121" customFormat="1" ht="17.25" hidden="1" customHeight="1" x14ac:dyDescent="0.25">
      <c r="A210" s="9"/>
      <c r="B210" s="7"/>
      <c r="C210" s="2"/>
      <c r="D210" s="5"/>
      <c r="E210" s="4"/>
      <c r="F210" s="4"/>
      <c r="G210" s="4"/>
      <c r="H210" s="5"/>
      <c r="I210" s="16"/>
      <c r="J210" s="47"/>
      <c r="K210" s="48"/>
      <c r="L210" s="48"/>
      <c r="M210" s="49"/>
      <c r="N210" s="47"/>
      <c r="O210" s="48"/>
      <c r="P210" s="48"/>
      <c r="Q210" s="48"/>
      <c r="R210" s="48"/>
      <c r="S210" s="48"/>
      <c r="T210" s="65"/>
      <c r="U210" s="49"/>
      <c r="V210" s="58"/>
      <c r="W210" s="82"/>
      <c r="X210" s="56"/>
      <c r="Y210" s="69"/>
      <c r="Z210" s="69"/>
      <c r="AA210" s="68"/>
      <c r="AB210" s="57"/>
      <c r="AC210" s="58"/>
      <c r="AD210" s="56"/>
      <c r="AE210" s="65"/>
      <c r="AF210" s="488">
        <f t="shared" si="52"/>
        <v>0</v>
      </c>
      <c r="AG210" s="487">
        <f t="shared" si="52"/>
        <v>0</v>
      </c>
      <c r="AH210" s="487">
        <f t="shared" si="52"/>
        <v>0</v>
      </c>
      <c r="AI210" s="487">
        <f t="shared" si="52"/>
        <v>0</v>
      </c>
      <c r="AJ210" s="487">
        <f t="shared" si="52"/>
        <v>-1</v>
      </c>
      <c r="AK210" s="487">
        <f t="shared" si="52"/>
        <v>-1</v>
      </c>
      <c r="AL210" s="487">
        <f t="shared" si="52"/>
        <v>-1</v>
      </c>
      <c r="AM210" s="487">
        <f t="shared" si="52"/>
        <v>-1</v>
      </c>
      <c r="AN210" s="487">
        <f t="shared" si="52"/>
        <v>0</v>
      </c>
      <c r="AO210" s="487">
        <f t="shared" si="52"/>
        <v>-1</v>
      </c>
      <c r="AP210" s="487">
        <f t="shared" si="52"/>
        <v>-1</v>
      </c>
      <c r="AQ210" s="487">
        <f t="shared" si="52"/>
        <v>0</v>
      </c>
      <c r="AR210" s="487">
        <f t="shared" si="52"/>
        <v>0</v>
      </c>
      <c r="AS210" s="487">
        <f t="shared" si="52"/>
        <v>0</v>
      </c>
      <c r="AT210" s="487">
        <f t="shared" si="52"/>
        <v>0</v>
      </c>
      <c r="AU210" s="493">
        <f t="shared" si="52"/>
        <v>0</v>
      </c>
      <c r="AV210" s="488" t="str">
        <f t="shared" si="53"/>
        <v/>
      </c>
      <c r="AW210" s="487" t="str">
        <f t="shared" si="53"/>
        <v/>
      </c>
      <c r="AX210" s="487" t="str">
        <f t="shared" si="53"/>
        <v/>
      </c>
      <c r="AY210" s="487" t="str">
        <f t="shared" si="53"/>
        <v/>
      </c>
      <c r="AZ210" s="487">
        <f t="shared" si="53"/>
        <v>0</v>
      </c>
      <c r="BA210" s="487">
        <f t="shared" si="53"/>
        <v>0</v>
      </c>
      <c r="BB210" s="487">
        <f t="shared" si="53"/>
        <v>0</v>
      </c>
      <c r="BC210" s="487">
        <f t="shared" si="53"/>
        <v>0</v>
      </c>
      <c r="BD210" s="487" t="str">
        <f t="shared" si="53"/>
        <v/>
      </c>
      <c r="BE210" s="487">
        <f t="shared" si="53"/>
        <v>0</v>
      </c>
      <c r="BF210" s="487">
        <f t="shared" si="53"/>
        <v>0</v>
      </c>
      <c r="BG210" s="487" t="str">
        <f t="shared" si="53"/>
        <v/>
      </c>
      <c r="BH210" s="487" t="str">
        <f t="shared" si="53"/>
        <v/>
      </c>
      <c r="BI210" s="487" t="str">
        <f t="shared" si="53"/>
        <v/>
      </c>
      <c r="BJ210" s="487" t="str">
        <f t="shared" si="53"/>
        <v/>
      </c>
      <c r="BK210" s="489" t="str">
        <f t="shared" si="37"/>
        <v/>
      </c>
      <c r="BL210" s="495" t="str">
        <f t="shared" si="54"/>
        <v/>
      </c>
      <c r="BM210" s="487" t="str">
        <f t="shared" si="54"/>
        <v/>
      </c>
      <c r="BN210" s="487" t="str">
        <f t="shared" si="54"/>
        <v/>
      </c>
      <c r="BO210" s="487" t="str">
        <f t="shared" si="54"/>
        <v/>
      </c>
      <c r="BP210" s="487">
        <f t="shared" si="54"/>
        <v>0</v>
      </c>
      <c r="BQ210" s="487">
        <f t="shared" si="54"/>
        <v>0</v>
      </c>
      <c r="BR210" s="487">
        <f t="shared" si="54"/>
        <v>0</v>
      </c>
      <c r="BS210" s="487">
        <f t="shared" si="54"/>
        <v>0</v>
      </c>
      <c r="BT210" s="487" t="str">
        <f t="shared" si="54"/>
        <v/>
      </c>
      <c r="BU210" s="487">
        <f t="shared" si="54"/>
        <v>0</v>
      </c>
      <c r="BV210" s="487">
        <f t="shared" si="54"/>
        <v>0</v>
      </c>
      <c r="BW210" s="487" t="str">
        <f t="shared" si="54"/>
        <v/>
      </c>
      <c r="BX210" s="487" t="str">
        <f t="shared" si="54"/>
        <v/>
      </c>
      <c r="BY210" s="487" t="str">
        <f t="shared" si="54"/>
        <v/>
      </c>
      <c r="BZ210" s="487" t="str">
        <f t="shared" si="54"/>
        <v/>
      </c>
      <c r="CA210" s="489" t="str">
        <f t="shared" si="38"/>
        <v/>
      </c>
    </row>
    <row r="211" spans="1:79" s="121" customFormat="1" ht="17.25" hidden="1" customHeight="1" x14ac:dyDescent="0.25">
      <c r="A211" s="9"/>
      <c r="B211" s="7"/>
      <c r="C211" s="2"/>
      <c r="D211" s="5"/>
      <c r="E211" s="4"/>
      <c r="F211" s="4"/>
      <c r="G211" s="4"/>
      <c r="H211" s="5"/>
      <c r="I211" s="16"/>
      <c r="J211" s="47"/>
      <c r="K211" s="48"/>
      <c r="L211" s="48"/>
      <c r="M211" s="49"/>
      <c r="N211" s="47"/>
      <c r="O211" s="48"/>
      <c r="P211" s="48"/>
      <c r="Q211" s="48"/>
      <c r="R211" s="48"/>
      <c r="S211" s="48"/>
      <c r="T211" s="65"/>
      <c r="U211" s="49"/>
      <c r="V211" s="58"/>
      <c r="W211" s="82"/>
      <c r="X211" s="56"/>
      <c r="Y211" s="69"/>
      <c r="Z211" s="69"/>
      <c r="AA211" s="68"/>
      <c r="AB211" s="57"/>
      <c r="AC211" s="58"/>
      <c r="AD211" s="56"/>
      <c r="AE211" s="65"/>
      <c r="AF211" s="488">
        <f t="shared" si="52"/>
        <v>0</v>
      </c>
      <c r="AG211" s="487">
        <f t="shared" si="52"/>
        <v>0</v>
      </c>
      <c r="AH211" s="487">
        <f t="shared" si="52"/>
        <v>0</v>
      </c>
      <c r="AI211" s="487">
        <f t="shared" si="52"/>
        <v>0</v>
      </c>
      <c r="AJ211" s="487">
        <f t="shared" si="52"/>
        <v>-1</v>
      </c>
      <c r="AK211" s="487">
        <f t="shared" si="52"/>
        <v>-1</v>
      </c>
      <c r="AL211" s="487">
        <f t="shared" si="52"/>
        <v>-1</v>
      </c>
      <c r="AM211" s="487">
        <f t="shared" si="52"/>
        <v>-1</v>
      </c>
      <c r="AN211" s="487">
        <f t="shared" si="52"/>
        <v>0</v>
      </c>
      <c r="AO211" s="487">
        <f t="shared" si="52"/>
        <v>-1</v>
      </c>
      <c r="AP211" s="487">
        <f t="shared" si="52"/>
        <v>-1</v>
      </c>
      <c r="AQ211" s="487">
        <f t="shared" si="52"/>
        <v>0</v>
      </c>
      <c r="AR211" s="487">
        <f t="shared" si="52"/>
        <v>0</v>
      </c>
      <c r="AS211" s="487">
        <f t="shared" si="52"/>
        <v>0</v>
      </c>
      <c r="AT211" s="487">
        <f t="shared" si="52"/>
        <v>0</v>
      </c>
      <c r="AU211" s="493">
        <f t="shared" si="52"/>
        <v>0</v>
      </c>
      <c r="AV211" s="488" t="str">
        <f t="shared" si="53"/>
        <v/>
      </c>
      <c r="AW211" s="487" t="str">
        <f t="shared" si="53"/>
        <v/>
      </c>
      <c r="AX211" s="487" t="str">
        <f t="shared" si="53"/>
        <v/>
      </c>
      <c r="AY211" s="487" t="str">
        <f t="shared" si="53"/>
        <v/>
      </c>
      <c r="AZ211" s="487">
        <f t="shared" si="53"/>
        <v>0</v>
      </c>
      <c r="BA211" s="487">
        <f t="shared" si="53"/>
        <v>0</v>
      </c>
      <c r="BB211" s="487">
        <f t="shared" si="53"/>
        <v>0</v>
      </c>
      <c r="BC211" s="487">
        <f t="shared" si="53"/>
        <v>0</v>
      </c>
      <c r="BD211" s="487" t="str">
        <f t="shared" si="53"/>
        <v/>
      </c>
      <c r="BE211" s="487">
        <f t="shared" si="53"/>
        <v>0</v>
      </c>
      <c r="BF211" s="487">
        <f t="shared" si="53"/>
        <v>0</v>
      </c>
      <c r="BG211" s="487" t="str">
        <f t="shared" si="53"/>
        <v/>
      </c>
      <c r="BH211" s="487" t="str">
        <f t="shared" si="53"/>
        <v/>
      </c>
      <c r="BI211" s="487" t="str">
        <f t="shared" si="53"/>
        <v/>
      </c>
      <c r="BJ211" s="487" t="str">
        <f t="shared" si="53"/>
        <v/>
      </c>
      <c r="BK211" s="489" t="str">
        <f t="shared" si="37"/>
        <v/>
      </c>
      <c r="BL211" s="495" t="str">
        <f t="shared" si="54"/>
        <v/>
      </c>
      <c r="BM211" s="487" t="str">
        <f t="shared" si="54"/>
        <v/>
      </c>
      <c r="BN211" s="487" t="str">
        <f t="shared" si="54"/>
        <v/>
      </c>
      <c r="BO211" s="487" t="str">
        <f t="shared" si="54"/>
        <v/>
      </c>
      <c r="BP211" s="487">
        <f t="shared" si="54"/>
        <v>0</v>
      </c>
      <c r="BQ211" s="487">
        <f t="shared" si="54"/>
        <v>0</v>
      </c>
      <c r="BR211" s="487">
        <f t="shared" si="54"/>
        <v>0</v>
      </c>
      <c r="BS211" s="487">
        <f t="shared" si="54"/>
        <v>0</v>
      </c>
      <c r="BT211" s="487" t="str">
        <f t="shared" si="54"/>
        <v/>
      </c>
      <c r="BU211" s="487">
        <f t="shared" si="54"/>
        <v>0</v>
      </c>
      <c r="BV211" s="487">
        <f t="shared" si="54"/>
        <v>0</v>
      </c>
      <c r="BW211" s="487" t="str">
        <f t="shared" si="54"/>
        <v/>
      </c>
      <c r="BX211" s="487" t="str">
        <f t="shared" si="54"/>
        <v/>
      </c>
      <c r="BY211" s="487" t="str">
        <f t="shared" si="54"/>
        <v/>
      </c>
      <c r="BZ211" s="487" t="str">
        <f t="shared" si="54"/>
        <v/>
      </c>
      <c r="CA211" s="489" t="str">
        <f t="shared" si="38"/>
        <v/>
      </c>
    </row>
    <row r="212" spans="1:79" s="121" customFormat="1" ht="17.25" hidden="1" customHeight="1" x14ac:dyDescent="0.25">
      <c r="A212" s="9"/>
      <c r="B212" s="7"/>
      <c r="C212" s="2"/>
      <c r="D212" s="5"/>
      <c r="E212" s="4"/>
      <c r="F212" s="4"/>
      <c r="G212" s="4"/>
      <c r="H212" s="5"/>
      <c r="I212" s="16"/>
      <c r="J212" s="47"/>
      <c r="K212" s="48"/>
      <c r="L212" s="48"/>
      <c r="M212" s="49"/>
      <c r="N212" s="47"/>
      <c r="O212" s="48"/>
      <c r="P212" s="48"/>
      <c r="Q212" s="48"/>
      <c r="R212" s="48"/>
      <c r="S212" s="48"/>
      <c r="T212" s="65"/>
      <c r="U212" s="49"/>
      <c r="V212" s="58"/>
      <c r="W212" s="82"/>
      <c r="X212" s="56"/>
      <c r="Y212" s="69"/>
      <c r="Z212" s="69"/>
      <c r="AA212" s="68"/>
      <c r="AB212" s="57"/>
      <c r="AC212" s="58"/>
      <c r="AD212" s="56"/>
      <c r="AE212" s="65"/>
      <c r="AF212" s="488">
        <f t="shared" si="52"/>
        <v>0</v>
      </c>
      <c r="AG212" s="487">
        <f t="shared" si="52"/>
        <v>0</v>
      </c>
      <c r="AH212" s="487">
        <f t="shared" si="52"/>
        <v>0</v>
      </c>
      <c r="AI212" s="487">
        <f t="shared" si="52"/>
        <v>0</v>
      </c>
      <c r="AJ212" s="487">
        <f t="shared" si="52"/>
        <v>-1</v>
      </c>
      <c r="AK212" s="487">
        <f t="shared" si="52"/>
        <v>-1</v>
      </c>
      <c r="AL212" s="487">
        <f t="shared" si="52"/>
        <v>-1</v>
      </c>
      <c r="AM212" s="487">
        <f t="shared" si="52"/>
        <v>-1</v>
      </c>
      <c r="AN212" s="487">
        <f t="shared" si="52"/>
        <v>0</v>
      </c>
      <c r="AO212" s="487">
        <f t="shared" si="52"/>
        <v>-1</v>
      </c>
      <c r="AP212" s="487">
        <f t="shared" si="52"/>
        <v>-1</v>
      </c>
      <c r="AQ212" s="487">
        <f t="shared" si="52"/>
        <v>0</v>
      </c>
      <c r="AR212" s="487">
        <f t="shared" si="52"/>
        <v>0</v>
      </c>
      <c r="AS212" s="487">
        <f t="shared" si="52"/>
        <v>0</v>
      </c>
      <c r="AT212" s="487">
        <f t="shared" si="52"/>
        <v>0</v>
      </c>
      <c r="AU212" s="493">
        <f t="shared" si="52"/>
        <v>0</v>
      </c>
      <c r="AV212" s="488" t="str">
        <f t="shared" si="53"/>
        <v/>
      </c>
      <c r="AW212" s="487" t="str">
        <f t="shared" si="53"/>
        <v/>
      </c>
      <c r="AX212" s="487" t="str">
        <f t="shared" si="53"/>
        <v/>
      </c>
      <c r="AY212" s="487" t="str">
        <f t="shared" si="53"/>
        <v/>
      </c>
      <c r="AZ212" s="487">
        <f t="shared" si="53"/>
        <v>0</v>
      </c>
      <c r="BA212" s="487">
        <f t="shared" si="53"/>
        <v>0</v>
      </c>
      <c r="BB212" s="487">
        <f t="shared" si="53"/>
        <v>0</v>
      </c>
      <c r="BC212" s="487">
        <f t="shared" si="53"/>
        <v>0</v>
      </c>
      <c r="BD212" s="487" t="str">
        <f t="shared" si="53"/>
        <v/>
      </c>
      <c r="BE212" s="487">
        <f t="shared" si="53"/>
        <v>0</v>
      </c>
      <c r="BF212" s="487">
        <f t="shared" si="53"/>
        <v>0</v>
      </c>
      <c r="BG212" s="487" t="str">
        <f t="shared" si="53"/>
        <v/>
      </c>
      <c r="BH212" s="487" t="str">
        <f t="shared" si="53"/>
        <v/>
      </c>
      <c r="BI212" s="487" t="str">
        <f t="shared" si="53"/>
        <v/>
      </c>
      <c r="BJ212" s="487" t="str">
        <f t="shared" si="53"/>
        <v/>
      </c>
      <c r="BK212" s="489" t="str">
        <f t="shared" si="37"/>
        <v/>
      </c>
      <c r="BL212" s="495" t="str">
        <f t="shared" si="54"/>
        <v/>
      </c>
      <c r="BM212" s="487" t="str">
        <f t="shared" si="54"/>
        <v/>
      </c>
      <c r="BN212" s="487" t="str">
        <f t="shared" si="54"/>
        <v/>
      </c>
      <c r="BO212" s="487" t="str">
        <f t="shared" si="54"/>
        <v/>
      </c>
      <c r="BP212" s="487">
        <f t="shared" si="54"/>
        <v>0</v>
      </c>
      <c r="BQ212" s="487">
        <f t="shared" si="54"/>
        <v>0</v>
      </c>
      <c r="BR212" s="487">
        <f t="shared" si="54"/>
        <v>0</v>
      </c>
      <c r="BS212" s="487">
        <f t="shared" si="54"/>
        <v>0</v>
      </c>
      <c r="BT212" s="487" t="str">
        <f t="shared" si="54"/>
        <v/>
      </c>
      <c r="BU212" s="487">
        <f t="shared" si="54"/>
        <v>0</v>
      </c>
      <c r="BV212" s="487">
        <f t="shared" si="54"/>
        <v>0</v>
      </c>
      <c r="BW212" s="487" t="str">
        <f t="shared" si="54"/>
        <v/>
      </c>
      <c r="BX212" s="487" t="str">
        <f t="shared" si="54"/>
        <v/>
      </c>
      <c r="BY212" s="487" t="str">
        <f t="shared" si="54"/>
        <v/>
      </c>
      <c r="BZ212" s="487" t="str">
        <f t="shared" si="54"/>
        <v/>
      </c>
      <c r="CA212" s="489" t="str">
        <f t="shared" si="38"/>
        <v/>
      </c>
    </row>
    <row r="213" spans="1:79" s="121" customFormat="1" ht="17.25" hidden="1" customHeight="1" x14ac:dyDescent="0.25">
      <c r="A213" s="9"/>
      <c r="B213" s="7"/>
      <c r="C213" s="2"/>
      <c r="D213" s="5"/>
      <c r="E213" s="4"/>
      <c r="F213" s="4"/>
      <c r="G213" s="4"/>
      <c r="H213" s="5"/>
      <c r="I213" s="16"/>
      <c r="J213" s="47"/>
      <c r="K213" s="48"/>
      <c r="L213" s="48"/>
      <c r="M213" s="49"/>
      <c r="N213" s="47"/>
      <c r="O213" s="48"/>
      <c r="P213" s="48"/>
      <c r="Q213" s="48"/>
      <c r="R213" s="48"/>
      <c r="S213" s="48"/>
      <c r="T213" s="65"/>
      <c r="U213" s="49"/>
      <c r="V213" s="58"/>
      <c r="W213" s="82"/>
      <c r="X213" s="56"/>
      <c r="Y213" s="69"/>
      <c r="Z213" s="69"/>
      <c r="AA213" s="68"/>
      <c r="AB213" s="57"/>
      <c r="AC213" s="58"/>
      <c r="AD213" s="56"/>
      <c r="AE213" s="65"/>
      <c r="AF213" s="488">
        <f t="shared" si="52"/>
        <v>0</v>
      </c>
      <c r="AG213" s="487">
        <f t="shared" si="52"/>
        <v>0</v>
      </c>
      <c r="AH213" s="487">
        <f t="shared" si="52"/>
        <v>0</v>
      </c>
      <c r="AI213" s="487">
        <f t="shared" si="52"/>
        <v>0</v>
      </c>
      <c r="AJ213" s="487">
        <f t="shared" si="52"/>
        <v>-1</v>
      </c>
      <c r="AK213" s="487">
        <f t="shared" si="52"/>
        <v>-1</v>
      </c>
      <c r="AL213" s="487">
        <f t="shared" si="52"/>
        <v>-1</v>
      </c>
      <c r="AM213" s="487">
        <f t="shared" si="52"/>
        <v>-1</v>
      </c>
      <c r="AN213" s="487">
        <f t="shared" si="52"/>
        <v>0</v>
      </c>
      <c r="AO213" s="487">
        <f t="shared" si="52"/>
        <v>-1</v>
      </c>
      <c r="AP213" s="487">
        <f t="shared" si="52"/>
        <v>-1</v>
      </c>
      <c r="AQ213" s="487">
        <f t="shared" si="52"/>
        <v>0</v>
      </c>
      <c r="AR213" s="487">
        <f t="shared" si="52"/>
        <v>0</v>
      </c>
      <c r="AS213" s="487">
        <f t="shared" si="52"/>
        <v>0</v>
      </c>
      <c r="AT213" s="487">
        <f t="shared" si="52"/>
        <v>0</v>
      </c>
      <c r="AU213" s="493">
        <f t="shared" si="52"/>
        <v>0</v>
      </c>
      <c r="AV213" s="488" t="str">
        <f t="shared" si="53"/>
        <v/>
      </c>
      <c r="AW213" s="487" t="str">
        <f t="shared" si="53"/>
        <v/>
      </c>
      <c r="AX213" s="487" t="str">
        <f t="shared" si="53"/>
        <v/>
      </c>
      <c r="AY213" s="487" t="str">
        <f t="shared" si="53"/>
        <v/>
      </c>
      <c r="AZ213" s="487">
        <f t="shared" si="53"/>
        <v>0</v>
      </c>
      <c r="BA213" s="487">
        <f t="shared" si="53"/>
        <v>0</v>
      </c>
      <c r="BB213" s="487">
        <f t="shared" si="53"/>
        <v>0</v>
      </c>
      <c r="BC213" s="487">
        <f t="shared" si="53"/>
        <v>0</v>
      </c>
      <c r="BD213" s="487" t="str">
        <f t="shared" si="53"/>
        <v/>
      </c>
      <c r="BE213" s="487">
        <f t="shared" si="53"/>
        <v>0</v>
      </c>
      <c r="BF213" s="487">
        <f t="shared" si="53"/>
        <v>0</v>
      </c>
      <c r="BG213" s="487" t="str">
        <f t="shared" si="53"/>
        <v/>
      </c>
      <c r="BH213" s="487" t="str">
        <f t="shared" si="53"/>
        <v/>
      </c>
      <c r="BI213" s="487" t="str">
        <f t="shared" si="53"/>
        <v/>
      </c>
      <c r="BJ213" s="487" t="str">
        <f t="shared" si="53"/>
        <v/>
      </c>
      <c r="BK213" s="489" t="str">
        <f t="shared" si="37"/>
        <v/>
      </c>
      <c r="BL213" s="495" t="str">
        <f t="shared" si="54"/>
        <v/>
      </c>
      <c r="BM213" s="487" t="str">
        <f t="shared" si="54"/>
        <v/>
      </c>
      <c r="BN213" s="487" t="str">
        <f t="shared" si="54"/>
        <v/>
      </c>
      <c r="BO213" s="487" t="str">
        <f t="shared" si="54"/>
        <v/>
      </c>
      <c r="BP213" s="487">
        <f t="shared" si="54"/>
        <v>0</v>
      </c>
      <c r="BQ213" s="487">
        <f t="shared" si="54"/>
        <v>0</v>
      </c>
      <c r="BR213" s="487">
        <f t="shared" si="54"/>
        <v>0</v>
      </c>
      <c r="BS213" s="487">
        <f t="shared" si="54"/>
        <v>0</v>
      </c>
      <c r="BT213" s="487" t="str">
        <f t="shared" si="54"/>
        <v/>
      </c>
      <c r="BU213" s="487">
        <f t="shared" si="54"/>
        <v>0</v>
      </c>
      <c r="BV213" s="487">
        <f t="shared" si="54"/>
        <v>0</v>
      </c>
      <c r="BW213" s="487" t="str">
        <f t="shared" si="54"/>
        <v/>
      </c>
      <c r="BX213" s="487" t="str">
        <f t="shared" si="54"/>
        <v/>
      </c>
      <c r="BY213" s="487" t="str">
        <f t="shared" si="54"/>
        <v/>
      </c>
      <c r="BZ213" s="487" t="str">
        <f t="shared" si="54"/>
        <v/>
      </c>
      <c r="CA213" s="489" t="str">
        <f t="shared" si="38"/>
        <v/>
      </c>
    </row>
    <row r="214" spans="1:79" s="121" customFormat="1" ht="17.25" hidden="1" customHeight="1" x14ac:dyDescent="0.25">
      <c r="A214" s="9"/>
      <c r="B214" s="7"/>
      <c r="C214" s="2"/>
      <c r="D214" s="5"/>
      <c r="E214" s="4"/>
      <c r="F214" s="4"/>
      <c r="G214" s="4"/>
      <c r="H214" s="5"/>
      <c r="I214" s="16"/>
      <c r="J214" s="47"/>
      <c r="K214" s="48"/>
      <c r="L214" s="48"/>
      <c r="M214" s="49"/>
      <c r="N214" s="47"/>
      <c r="O214" s="48"/>
      <c r="P214" s="48"/>
      <c r="Q214" s="48"/>
      <c r="R214" s="48"/>
      <c r="S214" s="48"/>
      <c r="T214" s="65"/>
      <c r="U214" s="49"/>
      <c r="V214" s="58"/>
      <c r="W214" s="82"/>
      <c r="X214" s="56"/>
      <c r="Y214" s="69"/>
      <c r="Z214" s="69"/>
      <c r="AA214" s="68"/>
      <c r="AB214" s="57"/>
      <c r="AC214" s="58"/>
      <c r="AD214" s="56"/>
      <c r="AE214" s="65"/>
      <c r="AF214" s="488">
        <f t="shared" si="52"/>
        <v>0</v>
      </c>
      <c r="AG214" s="487">
        <f t="shared" si="52"/>
        <v>0</v>
      </c>
      <c r="AH214" s="487">
        <f t="shared" si="52"/>
        <v>0</v>
      </c>
      <c r="AI214" s="487">
        <f t="shared" si="52"/>
        <v>0</v>
      </c>
      <c r="AJ214" s="487">
        <f t="shared" si="52"/>
        <v>-1</v>
      </c>
      <c r="AK214" s="487">
        <f t="shared" si="52"/>
        <v>-1</v>
      </c>
      <c r="AL214" s="487">
        <f t="shared" si="52"/>
        <v>-1</v>
      </c>
      <c r="AM214" s="487">
        <f t="shared" si="52"/>
        <v>-1</v>
      </c>
      <c r="AN214" s="487">
        <f t="shared" si="52"/>
        <v>0</v>
      </c>
      <c r="AO214" s="487">
        <f t="shared" si="52"/>
        <v>-1</v>
      </c>
      <c r="AP214" s="487">
        <f t="shared" si="52"/>
        <v>-1</v>
      </c>
      <c r="AQ214" s="487">
        <f t="shared" si="52"/>
        <v>0</v>
      </c>
      <c r="AR214" s="487">
        <f t="shared" si="52"/>
        <v>0</v>
      </c>
      <c r="AS214" s="487">
        <f t="shared" si="52"/>
        <v>0</v>
      </c>
      <c r="AT214" s="487">
        <f t="shared" si="52"/>
        <v>0</v>
      </c>
      <c r="AU214" s="493">
        <f t="shared" si="52"/>
        <v>0</v>
      </c>
      <c r="AV214" s="488" t="str">
        <f t="shared" si="53"/>
        <v/>
      </c>
      <c r="AW214" s="487" t="str">
        <f t="shared" si="53"/>
        <v/>
      </c>
      <c r="AX214" s="487" t="str">
        <f t="shared" si="53"/>
        <v/>
      </c>
      <c r="AY214" s="487" t="str">
        <f t="shared" si="53"/>
        <v/>
      </c>
      <c r="AZ214" s="487">
        <f t="shared" si="53"/>
        <v>0</v>
      </c>
      <c r="BA214" s="487">
        <f t="shared" si="53"/>
        <v>0</v>
      </c>
      <c r="BB214" s="487">
        <f t="shared" si="53"/>
        <v>0</v>
      </c>
      <c r="BC214" s="487">
        <f t="shared" si="53"/>
        <v>0</v>
      </c>
      <c r="BD214" s="487" t="str">
        <f t="shared" si="53"/>
        <v/>
      </c>
      <c r="BE214" s="487">
        <f t="shared" si="53"/>
        <v>0</v>
      </c>
      <c r="BF214" s="487">
        <f t="shared" si="53"/>
        <v>0</v>
      </c>
      <c r="BG214" s="487" t="str">
        <f t="shared" si="53"/>
        <v/>
      </c>
      <c r="BH214" s="487" t="str">
        <f t="shared" si="53"/>
        <v/>
      </c>
      <c r="BI214" s="487" t="str">
        <f t="shared" si="53"/>
        <v/>
      </c>
      <c r="BJ214" s="487" t="str">
        <f t="shared" si="53"/>
        <v/>
      </c>
      <c r="BK214" s="489" t="str">
        <f t="shared" si="37"/>
        <v/>
      </c>
      <c r="BL214" s="495" t="str">
        <f t="shared" si="54"/>
        <v/>
      </c>
      <c r="BM214" s="487" t="str">
        <f t="shared" si="54"/>
        <v/>
      </c>
      <c r="BN214" s="487" t="str">
        <f t="shared" si="54"/>
        <v/>
      </c>
      <c r="BO214" s="487" t="str">
        <f t="shared" si="54"/>
        <v/>
      </c>
      <c r="BP214" s="487">
        <f t="shared" si="54"/>
        <v>0</v>
      </c>
      <c r="BQ214" s="487">
        <f t="shared" si="54"/>
        <v>0</v>
      </c>
      <c r="BR214" s="487">
        <f t="shared" si="54"/>
        <v>0</v>
      </c>
      <c r="BS214" s="487">
        <f t="shared" si="54"/>
        <v>0</v>
      </c>
      <c r="BT214" s="487" t="str">
        <f t="shared" si="54"/>
        <v/>
      </c>
      <c r="BU214" s="487">
        <f t="shared" si="54"/>
        <v>0</v>
      </c>
      <c r="BV214" s="487">
        <f t="shared" si="54"/>
        <v>0</v>
      </c>
      <c r="BW214" s="487" t="str">
        <f t="shared" si="54"/>
        <v/>
      </c>
      <c r="BX214" s="487" t="str">
        <f t="shared" si="54"/>
        <v/>
      </c>
      <c r="BY214" s="487" t="str">
        <f t="shared" si="54"/>
        <v/>
      </c>
      <c r="BZ214" s="487" t="str">
        <f t="shared" si="54"/>
        <v/>
      </c>
      <c r="CA214" s="489" t="str">
        <f t="shared" si="38"/>
        <v/>
      </c>
    </row>
    <row r="215" spans="1:79" s="121" customFormat="1" ht="17.25" hidden="1" customHeight="1" x14ac:dyDescent="0.25">
      <c r="A215" s="9"/>
      <c r="B215" s="7"/>
      <c r="C215" s="2"/>
      <c r="D215" s="5"/>
      <c r="E215" s="4"/>
      <c r="F215" s="4"/>
      <c r="G215" s="4"/>
      <c r="H215" s="5"/>
      <c r="I215" s="16"/>
      <c r="J215" s="47"/>
      <c r="K215" s="48"/>
      <c r="L215" s="48"/>
      <c r="M215" s="49"/>
      <c r="N215" s="47"/>
      <c r="O215" s="48"/>
      <c r="P215" s="48"/>
      <c r="Q215" s="48"/>
      <c r="R215" s="48"/>
      <c r="S215" s="48"/>
      <c r="T215" s="65"/>
      <c r="U215" s="49"/>
      <c r="V215" s="58"/>
      <c r="W215" s="82"/>
      <c r="X215" s="56"/>
      <c r="Y215" s="69"/>
      <c r="Z215" s="69"/>
      <c r="AA215" s="68"/>
      <c r="AB215" s="57"/>
      <c r="AC215" s="58"/>
      <c r="AD215" s="56"/>
      <c r="AE215" s="65"/>
      <c r="AF215" s="488">
        <f t="shared" si="52"/>
        <v>0</v>
      </c>
      <c r="AG215" s="487">
        <f t="shared" si="52"/>
        <v>0</v>
      </c>
      <c r="AH215" s="487">
        <f t="shared" si="52"/>
        <v>0</v>
      </c>
      <c r="AI215" s="487">
        <f t="shared" si="52"/>
        <v>0</v>
      </c>
      <c r="AJ215" s="487">
        <f t="shared" si="52"/>
        <v>-1</v>
      </c>
      <c r="AK215" s="487">
        <f t="shared" si="52"/>
        <v>-1</v>
      </c>
      <c r="AL215" s="487">
        <f t="shared" si="52"/>
        <v>-1</v>
      </c>
      <c r="AM215" s="487">
        <f t="shared" si="52"/>
        <v>-1</v>
      </c>
      <c r="AN215" s="487">
        <f t="shared" si="52"/>
        <v>0</v>
      </c>
      <c r="AO215" s="487">
        <f t="shared" si="52"/>
        <v>-1</v>
      </c>
      <c r="AP215" s="487">
        <f t="shared" si="52"/>
        <v>-1</v>
      </c>
      <c r="AQ215" s="487">
        <f t="shared" si="52"/>
        <v>0</v>
      </c>
      <c r="AR215" s="487">
        <f t="shared" si="52"/>
        <v>0</v>
      </c>
      <c r="AS215" s="487">
        <f t="shared" si="52"/>
        <v>0</v>
      </c>
      <c r="AT215" s="487">
        <f t="shared" si="52"/>
        <v>0</v>
      </c>
      <c r="AU215" s="493">
        <f t="shared" si="52"/>
        <v>0</v>
      </c>
      <c r="AV215" s="488" t="str">
        <f t="shared" si="53"/>
        <v/>
      </c>
      <c r="AW215" s="487" t="str">
        <f t="shared" si="53"/>
        <v/>
      </c>
      <c r="AX215" s="487" t="str">
        <f t="shared" si="53"/>
        <v/>
      </c>
      <c r="AY215" s="487" t="str">
        <f t="shared" si="53"/>
        <v/>
      </c>
      <c r="AZ215" s="487">
        <f t="shared" si="53"/>
        <v>0</v>
      </c>
      <c r="BA215" s="487">
        <f t="shared" si="53"/>
        <v>0</v>
      </c>
      <c r="BB215" s="487">
        <f t="shared" si="53"/>
        <v>0</v>
      </c>
      <c r="BC215" s="487">
        <f t="shared" si="53"/>
        <v>0</v>
      </c>
      <c r="BD215" s="487" t="str">
        <f t="shared" si="53"/>
        <v/>
      </c>
      <c r="BE215" s="487">
        <f t="shared" si="53"/>
        <v>0</v>
      </c>
      <c r="BF215" s="487">
        <f t="shared" si="53"/>
        <v>0</v>
      </c>
      <c r="BG215" s="487" t="str">
        <f t="shared" si="53"/>
        <v/>
      </c>
      <c r="BH215" s="487" t="str">
        <f t="shared" si="53"/>
        <v/>
      </c>
      <c r="BI215" s="487" t="str">
        <f t="shared" si="53"/>
        <v/>
      </c>
      <c r="BJ215" s="487" t="str">
        <f t="shared" si="53"/>
        <v/>
      </c>
      <c r="BK215" s="489" t="str">
        <f t="shared" si="37"/>
        <v/>
      </c>
      <c r="BL215" s="495" t="str">
        <f t="shared" si="54"/>
        <v/>
      </c>
      <c r="BM215" s="487" t="str">
        <f t="shared" si="54"/>
        <v/>
      </c>
      <c r="BN215" s="487" t="str">
        <f t="shared" si="54"/>
        <v/>
      </c>
      <c r="BO215" s="487" t="str">
        <f t="shared" si="54"/>
        <v/>
      </c>
      <c r="BP215" s="487">
        <f t="shared" si="54"/>
        <v>0</v>
      </c>
      <c r="BQ215" s="487">
        <f t="shared" si="54"/>
        <v>0</v>
      </c>
      <c r="BR215" s="487">
        <f t="shared" si="54"/>
        <v>0</v>
      </c>
      <c r="BS215" s="487">
        <f t="shared" si="54"/>
        <v>0</v>
      </c>
      <c r="BT215" s="487" t="str">
        <f t="shared" si="54"/>
        <v/>
      </c>
      <c r="BU215" s="487">
        <f t="shared" si="54"/>
        <v>0</v>
      </c>
      <c r="BV215" s="487">
        <f t="shared" si="54"/>
        <v>0</v>
      </c>
      <c r="BW215" s="487" t="str">
        <f t="shared" si="54"/>
        <v/>
      </c>
      <c r="BX215" s="487" t="str">
        <f t="shared" si="54"/>
        <v/>
      </c>
      <c r="BY215" s="487" t="str">
        <f t="shared" si="54"/>
        <v/>
      </c>
      <c r="BZ215" s="487" t="str">
        <f t="shared" si="54"/>
        <v/>
      </c>
      <c r="CA215" s="489" t="str">
        <f t="shared" si="38"/>
        <v/>
      </c>
    </row>
    <row r="216" spans="1:79" s="121" customFormat="1" ht="17.25" hidden="1" customHeight="1" x14ac:dyDescent="0.25">
      <c r="A216" s="9"/>
      <c r="B216" s="7"/>
      <c r="C216" s="2"/>
      <c r="D216" s="5"/>
      <c r="E216" s="4"/>
      <c r="F216" s="4"/>
      <c r="G216" s="4"/>
      <c r="H216" s="5"/>
      <c r="I216" s="16"/>
      <c r="J216" s="47"/>
      <c r="K216" s="48"/>
      <c r="L216" s="48"/>
      <c r="M216" s="49"/>
      <c r="N216" s="47"/>
      <c r="O216" s="48"/>
      <c r="P216" s="48"/>
      <c r="Q216" s="48"/>
      <c r="R216" s="48"/>
      <c r="S216" s="48"/>
      <c r="T216" s="65"/>
      <c r="U216" s="49"/>
      <c r="V216" s="58"/>
      <c r="W216" s="82"/>
      <c r="X216" s="56"/>
      <c r="Y216" s="69"/>
      <c r="Z216" s="69"/>
      <c r="AA216" s="68"/>
      <c r="AB216" s="57"/>
      <c r="AC216" s="58"/>
      <c r="AD216" s="56"/>
      <c r="AE216" s="65"/>
      <c r="AF216" s="488">
        <f t="shared" si="52"/>
        <v>0</v>
      </c>
      <c r="AG216" s="487">
        <f t="shared" si="52"/>
        <v>0</v>
      </c>
      <c r="AH216" s="487">
        <f t="shared" si="52"/>
        <v>0</v>
      </c>
      <c r="AI216" s="487">
        <f t="shared" si="52"/>
        <v>0</v>
      </c>
      <c r="AJ216" s="487">
        <f t="shared" si="52"/>
        <v>-1</v>
      </c>
      <c r="AK216" s="487">
        <f t="shared" si="52"/>
        <v>-1</v>
      </c>
      <c r="AL216" s="487">
        <f t="shared" si="52"/>
        <v>-1</v>
      </c>
      <c r="AM216" s="487">
        <f t="shared" si="52"/>
        <v>-1</v>
      </c>
      <c r="AN216" s="487">
        <f t="shared" si="52"/>
        <v>0</v>
      </c>
      <c r="AO216" s="487">
        <f t="shared" si="52"/>
        <v>-1</v>
      </c>
      <c r="AP216" s="487">
        <f t="shared" si="52"/>
        <v>-1</v>
      </c>
      <c r="AQ216" s="487">
        <f t="shared" si="52"/>
        <v>0</v>
      </c>
      <c r="AR216" s="487">
        <f t="shared" si="52"/>
        <v>0</v>
      </c>
      <c r="AS216" s="487">
        <f t="shared" si="52"/>
        <v>0</v>
      </c>
      <c r="AT216" s="487">
        <f t="shared" si="52"/>
        <v>0</v>
      </c>
      <c r="AU216" s="493">
        <f t="shared" si="52"/>
        <v>0</v>
      </c>
      <c r="AV216" s="488" t="str">
        <f t="shared" si="53"/>
        <v/>
      </c>
      <c r="AW216" s="487" t="str">
        <f t="shared" si="53"/>
        <v/>
      </c>
      <c r="AX216" s="487" t="str">
        <f t="shared" si="53"/>
        <v/>
      </c>
      <c r="AY216" s="487" t="str">
        <f t="shared" si="53"/>
        <v/>
      </c>
      <c r="AZ216" s="487">
        <f t="shared" si="53"/>
        <v>0</v>
      </c>
      <c r="BA216" s="487">
        <f t="shared" si="53"/>
        <v>0</v>
      </c>
      <c r="BB216" s="487">
        <f t="shared" si="53"/>
        <v>0</v>
      </c>
      <c r="BC216" s="487">
        <f t="shared" si="53"/>
        <v>0</v>
      </c>
      <c r="BD216" s="487" t="str">
        <f t="shared" si="53"/>
        <v/>
      </c>
      <c r="BE216" s="487">
        <f t="shared" si="53"/>
        <v>0</v>
      </c>
      <c r="BF216" s="487">
        <f t="shared" si="53"/>
        <v>0</v>
      </c>
      <c r="BG216" s="487" t="str">
        <f t="shared" si="53"/>
        <v/>
      </c>
      <c r="BH216" s="487" t="str">
        <f t="shared" si="53"/>
        <v/>
      </c>
      <c r="BI216" s="487" t="str">
        <f t="shared" si="53"/>
        <v/>
      </c>
      <c r="BJ216" s="487" t="str">
        <f t="shared" si="53"/>
        <v/>
      </c>
      <c r="BK216" s="489" t="str">
        <f t="shared" si="37"/>
        <v/>
      </c>
      <c r="BL216" s="495" t="str">
        <f t="shared" si="54"/>
        <v/>
      </c>
      <c r="BM216" s="487" t="str">
        <f t="shared" si="54"/>
        <v/>
      </c>
      <c r="BN216" s="487" t="str">
        <f t="shared" si="54"/>
        <v/>
      </c>
      <c r="BO216" s="487" t="str">
        <f t="shared" si="54"/>
        <v/>
      </c>
      <c r="BP216" s="487">
        <f t="shared" si="54"/>
        <v>0</v>
      </c>
      <c r="BQ216" s="487">
        <f t="shared" si="54"/>
        <v>0</v>
      </c>
      <c r="BR216" s="487">
        <f t="shared" si="54"/>
        <v>0</v>
      </c>
      <c r="BS216" s="487">
        <f t="shared" si="54"/>
        <v>0</v>
      </c>
      <c r="BT216" s="487" t="str">
        <f t="shared" si="54"/>
        <v/>
      </c>
      <c r="BU216" s="487">
        <f t="shared" si="54"/>
        <v>0</v>
      </c>
      <c r="BV216" s="487">
        <f t="shared" si="54"/>
        <v>0</v>
      </c>
      <c r="BW216" s="487" t="str">
        <f t="shared" si="54"/>
        <v/>
      </c>
      <c r="BX216" s="487" t="str">
        <f t="shared" si="54"/>
        <v/>
      </c>
      <c r="BY216" s="487" t="str">
        <f t="shared" si="54"/>
        <v/>
      </c>
      <c r="BZ216" s="487" t="str">
        <f t="shared" si="54"/>
        <v/>
      </c>
      <c r="CA216" s="489" t="str">
        <f t="shared" si="38"/>
        <v/>
      </c>
    </row>
    <row r="217" spans="1:79" s="121" customFormat="1" ht="17.25" hidden="1" customHeight="1" x14ac:dyDescent="0.25">
      <c r="A217" s="9"/>
      <c r="B217" s="7"/>
      <c r="C217" s="2"/>
      <c r="D217" s="5"/>
      <c r="E217" s="4"/>
      <c r="F217" s="4"/>
      <c r="G217" s="4"/>
      <c r="H217" s="5"/>
      <c r="I217" s="16"/>
      <c r="J217" s="47"/>
      <c r="K217" s="48"/>
      <c r="L217" s="48"/>
      <c r="M217" s="49"/>
      <c r="N217" s="47"/>
      <c r="O217" s="48"/>
      <c r="P217" s="48"/>
      <c r="Q217" s="48"/>
      <c r="R217" s="48"/>
      <c r="S217" s="48"/>
      <c r="T217" s="65"/>
      <c r="U217" s="49"/>
      <c r="V217" s="58"/>
      <c r="W217" s="82"/>
      <c r="X217" s="56"/>
      <c r="Y217" s="69"/>
      <c r="Z217" s="69"/>
      <c r="AA217" s="68"/>
      <c r="AB217" s="57"/>
      <c r="AC217" s="58"/>
      <c r="AD217" s="56"/>
      <c r="AE217" s="65"/>
      <c r="AF217" s="488">
        <f t="shared" si="52"/>
        <v>0</v>
      </c>
      <c r="AG217" s="487">
        <f t="shared" si="52"/>
        <v>0</v>
      </c>
      <c r="AH217" s="487">
        <f t="shared" si="52"/>
        <v>0</v>
      </c>
      <c r="AI217" s="487">
        <f t="shared" si="52"/>
        <v>0</v>
      </c>
      <c r="AJ217" s="487">
        <f t="shared" si="52"/>
        <v>-1</v>
      </c>
      <c r="AK217" s="487">
        <f t="shared" si="52"/>
        <v>-1</v>
      </c>
      <c r="AL217" s="487">
        <f t="shared" si="52"/>
        <v>-1</v>
      </c>
      <c r="AM217" s="487">
        <f t="shared" si="52"/>
        <v>-1</v>
      </c>
      <c r="AN217" s="487">
        <f t="shared" si="52"/>
        <v>0</v>
      </c>
      <c r="AO217" s="487">
        <f t="shared" si="52"/>
        <v>-1</v>
      </c>
      <c r="AP217" s="487">
        <f t="shared" si="52"/>
        <v>-1</v>
      </c>
      <c r="AQ217" s="487">
        <f t="shared" si="52"/>
        <v>0</v>
      </c>
      <c r="AR217" s="487">
        <f t="shared" si="52"/>
        <v>0</v>
      </c>
      <c r="AS217" s="487">
        <f t="shared" si="52"/>
        <v>0</v>
      </c>
      <c r="AT217" s="487">
        <f t="shared" si="52"/>
        <v>0</v>
      </c>
      <c r="AU217" s="493">
        <f t="shared" si="52"/>
        <v>0</v>
      </c>
      <c r="AV217" s="488" t="str">
        <f t="shared" si="53"/>
        <v/>
      </c>
      <c r="AW217" s="487" t="str">
        <f t="shared" si="53"/>
        <v/>
      </c>
      <c r="AX217" s="487" t="str">
        <f t="shared" si="53"/>
        <v/>
      </c>
      <c r="AY217" s="487" t="str">
        <f t="shared" si="53"/>
        <v/>
      </c>
      <c r="AZ217" s="487">
        <f t="shared" si="53"/>
        <v>0</v>
      </c>
      <c r="BA217" s="487">
        <f t="shared" si="53"/>
        <v>0</v>
      </c>
      <c r="BB217" s="487">
        <f t="shared" si="53"/>
        <v>0</v>
      </c>
      <c r="BC217" s="487">
        <f t="shared" si="53"/>
        <v>0</v>
      </c>
      <c r="BD217" s="487" t="str">
        <f t="shared" si="53"/>
        <v/>
      </c>
      <c r="BE217" s="487">
        <f t="shared" si="53"/>
        <v>0</v>
      </c>
      <c r="BF217" s="487">
        <f t="shared" si="53"/>
        <v>0</v>
      </c>
      <c r="BG217" s="487" t="str">
        <f t="shared" si="53"/>
        <v/>
      </c>
      <c r="BH217" s="487" t="str">
        <f t="shared" si="53"/>
        <v/>
      </c>
      <c r="BI217" s="487" t="str">
        <f t="shared" si="53"/>
        <v/>
      </c>
      <c r="BJ217" s="487" t="str">
        <f t="shared" si="53"/>
        <v/>
      </c>
      <c r="BK217" s="489" t="str">
        <f t="shared" si="37"/>
        <v/>
      </c>
      <c r="BL217" s="495" t="str">
        <f t="shared" si="54"/>
        <v/>
      </c>
      <c r="BM217" s="487" t="str">
        <f t="shared" si="54"/>
        <v/>
      </c>
      <c r="BN217" s="487" t="str">
        <f t="shared" si="54"/>
        <v/>
      </c>
      <c r="BO217" s="487" t="str">
        <f t="shared" si="54"/>
        <v/>
      </c>
      <c r="BP217" s="487">
        <f t="shared" si="54"/>
        <v>0</v>
      </c>
      <c r="BQ217" s="487">
        <f t="shared" si="54"/>
        <v>0</v>
      </c>
      <c r="BR217" s="487">
        <f t="shared" si="54"/>
        <v>0</v>
      </c>
      <c r="BS217" s="487">
        <f t="shared" si="54"/>
        <v>0</v>
      </c>
      <c r="BT217" s="487" t="str">
        <f t="shared" si="54"/>
        <v/>
      </c>
      <c r="BU217" s="487">
        <f t="shared" si="54"/>
        <v>0</v>
      </c>
      <c r="BV217" s="487">
        <f t="shared" si="54"/>
        <v>0</v>
      </c>
      <c r="BW217" s="487" t="str">
        <f t="shared" si="54"/>
        <v/>
      </c>
      <c r="BX217" s="487" t="str">
        <f t="shared" si="54"/>
        <v/>
      </c>
      <c r="BY217" s="487" t="str">
        <f t="shared" si="54"/>
        <v/>
      </c>
      <c r="BZ217" s="487" t="str">
        <f t="shared" si="54"/>
        <v/>
      </c>
      <c r="CA217" s="489" t="str">
        <f t="shared" si="38"/>
        <v/>
      </c>
    </row>
    <row r="218" spans="1:79" s="121" customFormat="1" ht="17.25" hidden="1" customHeight="1" x14ac:dyDescent="0.25">
      <c r="A218" s="9"/>
      <c r="B218" s="7"/>
      <c r="C218" s="2"/>
      <c r="D218" s="5"/>
      <c r="E218" s="4"/>
      <c r="F218" s="4"/>
      <c r="G218" s="4"/>
      <c r="H218" s="5"/>
      <c r="I218" s="16"/>
      <c r="J218" s="47"/>
      <c r="K218" s="48"/>
      <c r="L218" s="48"/>
      <c r="M218" s="49"/>
      <c r="N218" s="47"/>
      <c r="O218" s="48"/>
      <c r="P218" s="48"/>
      <c r="Q218" s="48"/>
      <c r="R218" s="48"/>
      <c r="S218" s="48"/>
      <c r="T218" s="65"/>
      <c r="U218" s="49"/>
      <c r="V218" s="58"/>
      <c r="W218" s="82"/>
      <c r="X218" s="56"/>
      <c r="Y218" s="69"/>
      <c r="Z218" s="69"/>
      <c r="AA218" s="68"/>
      <c r="AB218" s="57"/>
      <c r="AC218" s="58"/>
      <c r="AD218" s="56"/>
      <c r="AE218" s="65"/>
      <c r="AF218" s="488">
        <f t="shared" si="52"/>
        <v>0</v>
      </c>
      <c r="AG218" s="487">
        <f t="shared" si="52"/>
        <v>0</v>
      </c>
      <c r="AH218" s="487">
        <f t="shared" si="52"/>
        <v>0</v>
      </c>
      <c r="AI218" s="487">
        <f t="shared" si="52"/>
        <v>0</v>
      </c>
      <c r="AJ218" s="487">
        <f t="shared" si="52"/>
        <v>-1</v>
      </c>
      <c r="AK218" s="487">
        <f t="shared" si="52"/>
        <v>-1</v>
      </c>
      <c r="AL218" s="487">
        <f t="shared" si="52"/>
        <v>-1</v>
      </c>
      <c r="AM218" s="487">
        <f t="shared" si="52"/>
        <v>-1</v>
      </c>
      <c r="AN218" s="487">
        <f t="shared" si="52"/>
        <v>0</v>
      </c>
      <c r="AO218" s="487">
        <f t="shared" si="52"/>
        <v>-1</v>
      </c>
      <c r="AP218" s="487">
        <f t="shared" si="52"/>
        <v>-1</v>
      </c>
      <c r="AQ218" s="487">
        <f t="shared" si="52"/>
        <v>0</v>
      </c>
      <c r="AR218" s="487">
        <f t="shared" si="52"/>
        <v>0</v>
      </c>
      <c r="AS218" s="487">
        <f t="shared" si="52"/>
        <v>0</v>
      </c>
      <c r="AT218" s="487">
        <f t="shared" si="52"/>
        <v>0</v>
      </c>
      <c r="AU218" s="493">
        <f t="shared" si="52"/>
        <v>0</v>
      </c>
      <c r="AV218" s="488" t="str">
        <f t="shared" si="53"/>
        <v/>
      </c>
      <c r="AW218" s="487" t="str">
        <f t="shared" si="53"/>
        <v/>
      </c>
      <c r="AX218" s="487" t="str">
        <f t="shared" si="53"/>
        <v/>
      </c>
      <c r="AY218" s="487" t="str">
        <f t="shared" si="53"/>
        <v/>
      </c>
      <c r="AZ218" s="487">
        <f t="shared" si="53"/>
        <v>0</v>
      </c>
      <c r="BA218" s="487">
        <f t="shared" si="53"/>
        <v>0</v>
      </c>
      <c r="BB218" s="487">
        <f t="shared" si="53"/>
        <v>0</v>
      </c>
      <c r="BC218" s="487">
        <f t="shared" si="53"/>
        <v>0</v>
      </c>
      <c r="BD218" s="487" t="str">
        <f t="shared" si="53"/>
        <v/>
      </c>
      <c r="BE218" s="487">
        <f t="shared" si="53"/>
        <v>0</v>
      </c>
      <c r="BF218" s="487">
        <f t="shared" si="53"/>
        <v>0</v>
      </c>
      <c r="BG218" s="487" t="str">
        <f t="shared" si="53"/>
        <v/>
      </c>
      <c r="BH218" s="487" t="str">
        <f t="shared" si="53"/>
        <v/>
      </c>
      <c r="BI218" s="487" t="str">
        <f t="shared" si="53"/>
        <v/>
      </c>
      <c r="BJ218" s="487" t="str">
        <f t="shared" si="53"/>
        <v/>
      </c>
      <c r="BK218" s="489" t="str">
        <f t="shared" si="37"/>
        <v/>
      </c>
      <c r="BL218" s="495" t="str">
        <f t="shared" si="54"/>
        <v/>
      </c>
      <c r="BM218" s="487" t="str">
        <f t="shared" si="54"/>
        <v/>
      </c>
      <c r="BN218" s="487" t="str">
        <f t="shared" si="54"/>
        <v/>
      </c>
      <c r="BO218" s="487" t="str">
        <f t="shared" si="54"/>
        <v/>
      </c>
      <c r="BP218" s="487">
        <f t="shared" si="54"/>
        <v>0</v>
      </c>
      <c r="BQ218" s="487">
        <f t="shared" si="54"/>
        <v>0</v>
      </c>
      <c r="BR218" s="487">
        <f t="shared" si="54"/>
        <v>0</v>
      </c>
      <c r="BS218" s="487">
        <f t="shared" si="54"/>
        <v>0</v>
      </c>
      <c r="BT218" s="487" t="str">
        <f t="shared" si="54"/>
        <v/>
      </c>
      <c r="BU218" s="487">
        <f t="shared" si="54"/>
        <v>0</v>
      </c>
      <c r="BV218" s="487">
        <f t="shared" si="54"/>
        <v>0</v>
      </c>
      <c r="BW218" s="487" t="str">
        <f t="shared" si="54"/>
        <v/>
      </c>
      <c r="BX218" s="487" t="str">
        <f t="shared" si="54"/>
        <v/>
      </c>
      <c r="BY218" s="487" t="str">
        <f t="shared" si="54"/>
        <v/>
      </c>
      <c r="BZ218" s="487" t="str">
        <f t="shared" si="54"/>
        <v/>
      </c>
      <c r="CA218" s="489" t="str">
        <f t="shared" si="38"/>
        <v/>
      </c>
    </row>
    <row r="219" spans="1:79" s="121" customFormat="1" ht="17.25" hidden="1" customHeight="1" x14ac:dyDescent="0.25">
      <c r="A219" s="9"/>
      <c r="B219" s="7"/>
      <c r="C219" s="2"/>
      <c r="D219" s="5"/>
      <c r="E219" s="4"/>
      <c r="F219" s="4"/>
      <c r="G219" s="4"/>
      <c r="H219" s="5"/>
      <c r="I219" s="16"/>
      <c r="J219" s="47"/>
      <c r="K219" s="48"/>
      <c r="L219" s="48"/>
      <c r="M219" s="49"/>
      <c r="N219" s="47"/>
      <c r="O219" s="48"/>
      <c r="P219" s="48"/>
      <c r="Q219" s="48"/>
      <c r="R219" s="48"/>
      <c r="S219" s="48"/>
      <c r="T219" s="65"/>
      <c r="U219" s="49"/>
      <c r="V219" s="58"/>
      <c r="W219" s="82"/>
      <c r="X219" s="56"/>
      <c r="Y219" s="69"/>
      <c r="Z219" s="69"/>
      <c r="AA219" s="68"/>
      <c r="AB219" s="57"/>
      <c r="AC219" s="58"/>
      <c r="AD219" s="56"/>
      <c r="AE219" s="65"/>
      <c r="AF219" s="488">
        <f t="shared" si="52"/>
        <v>0</v>
      </c>
      <c r="AG219" s="487">
        <f t="shared" si="52"/>
        <v>0</v>
      </c>
      <c r="AH219" s="487">
        <f t="shared" si="52"/>
        <v>0</v>
      </c>
      <c r="AI219" s="487">
        <f t="shared" si="52"/>
        <v>0</v>
      </c>
      <c r="AJ219" s="487">
        <f t="shared" si="52"/>
        <v>-1</v>
      </c>
      <c r="AK219" s="487">
        <f t="shared" si="52"/>
        <v>-1</v>
      </c>
      <c r="AL219" s="487">
        <f t="shared" si="52"/>
        <v>-1</v>
      </c>
      <c r="AM219" s="487">
        <f t="shared" si="52"/>
        <v>-1</v>
      </c>
      <c r="AN219" s="487">
        <f t="shared" si="52"/>
        <v>0</v>
      </c>
      <c r="AO219" s="487">
        <f t="shared" si="52"/>
        <v>-1</v>
      </c>
      <c r="AP219" s="487">
        <f t="shared" si="52"/>
        <v>-1</v>
      </c>
      <c r="AQ219" s="487">
        <f t="shared" si="52"/>
        <v>0</v>
      </c>
      <c r="AR219" s="487">
        <f t="shared" si="52"/>
        <v>0</v>
      </c>
      <c r="AS219" s="487">
        <f t="shared" si="52"/>
        <v>0</v>
      </c>
      <c r="AT219" s="487">
        <f t="shared" si="52"/>
        <v>0</v>
      </c>
      <c r="AU219" s="493">
        <f t="shared" si="52"/>
        <v>0</v>
      </c>
      <c r="AV219" s="488" t="str">
        <f t="shared" si="53"/>
        <v/>
      </c>
      <c r="AW219" s="487" t="str">
        <f t="shared" si="53"/>
        <v/>
      </c>
      <c r="AX219" s="487" t="str">
        <f t="shared" si="53"/>
        <v/>
      </c>
      <c r="AY219" s="487" t="str">
        <f t="shared" si="53"/>
        <v/>
      </c>
      <c r="AZ219" s="487">
        <f t="shared" si="53"/>
        <v>0</v>
      </c>
      <c r="BA219" s="487">
        <f t="shared" si="53"/>
        <v>0</v>
      </c>
      <c r="BB219" s="487">
        <f t="shared" si="53"/>
        <v>0</v>
      </c>
      <c r="BC219" s="487">
        <f t="shared" si="53"/>
        <v>0</v>
      </c>
      <c r="BD219" s="487" t="str">
        <f t="shared" si="53"/>
        <v/>
      </c>
      <c r="BE219" s="487">
        <f t="shared" si="53"/>
        <v>0</v>
      </c>
      <c r="BF219" s="487">
        <f t="shared" si="53"/>
        <v>0</v>
      </c>
      <c r="BG219" s="487" t="str">
        <f t="shared" si="53"/>
        <v/>
      </c>
      <c r="BH219" s="487" t="str">
        <f t="shared" si="53"/>
        <v/>
      </c>
      <c r="BI219" s="487" t="str">
        <f t="shared" si="53"/>
        <v/>
      </c>
      <c r="BJ219" s="487" t="str">
        <f t="shared" si="53"/>
        <v/>
      </c>
      <c r="BK219" s="489" t="str">
        <f t="shared" si="37"/>
        <v/>
      </c>
      <c r="BL219" s="495" t="str">
        <f t="shared" si="54"/>
        <v/>
      </c>
      <c r="BM219" s="487" t="str">
        <f t="shared" si="54"/>
        <v/>
      </c>
      <c r="BN219" s="487" t="str">
        <f t="shared" si="54"/>
        <v/>
      </c>
      <c r="BO219" s="487" t="str">
        <f t="shared" si="54"/>
        <v/>
      </c>
      <c r="BP219" s="487">
        <f t="shared" si="54"/>
        <v>0</v>
      </c>
      <c r="BQ219" s="487">
        <f t="shared" si="54"/>
        <v>0</v>
      </c>
      <c r="BR219" s="487">
        <f t="shared" si="54"/>
        <v>0</v>
      </c>
      <c r="BS219" s="487">
        <f t="shared" si="54"/>
        <v>0</v>
      </c>
      <c r="BT219" s="487" t="str">
        <f t="shared" si="54"/>
        <v/>
      </c>
      <c r="BU219" s="487">
        <f t="shared" si="54"/>
        <v>0</v>
      </c>
      <c r="BV219" s="487">
        <f t="shared" si="54"/>
        <v>0</v>
      </c>
      <c r="BW219" s="487" t="str">
        <f t="shared" si="54"/>
        <v/>
      </c>
      <c r="BX219" s="487" t="str">
        <f t="shared" si="54"/>
        <v/>
      </c>
      <c r="BY219" s="487" t="str">
        <f t="shared" si="54"/>
        <v/>
      </c>
      <c r="BZ219" s="487" t="str">
        <f t="shared" si="54"/>
        <v/>
      </c>
      <c r="CA219" s="489" t="str">
        <f t="shared" si="38"/>
        <v/>
      </c>
    </row>
    <row r="220" spans="1:79" s="121" customFormat="1" ht="17.25" hidden="1" customHeight="1" x14ac:dyDescent="0.25">
      <c r="A220" s="9"/>
      <c r="B220" s="7"/>
      <c r="C220" s="2"/>
      <c r="D220" s="5"/>
      <c r="E220" s="4"/>
      <c r="F220" s="4"/>
      <c r="G220" s="4"/>
      <c r="H220" s="5"/>
      <c r="I220" s="16"/>
      <c r="J220" s="47"/>
      <c r="K220" s="48"/>
      <c r="L220" s="48"/>
      <c r="M220" s="49"/>
      <c r="N220" s="47"/>
      <c r="O220" s="48"/>
      <c r="P220" s="48"/>
      <c r="Q220" s="48"/>
      <c r="R220" s="48"/>
      <c r="S220" s="48"/>
      <c r="T220" s="65"/>
      <c r="U220" s="49"/>
      <c r="V220" s="58"/>
      <c r="W220" s="82"/>
      <c r="X220" s="56"/>
      <c r="Y220" s="69"/>
      <c r="Z220" s="69"/>
      <c r="AA220" s="68"/>
      <c r="AB220" s="57"/>
      <c r="AC220" s="58"/>
      <c r="AD220" s="56"/>
      <c r="AE220" s="65"/>
      <c r="AF220" s="488">
        <f t="shared" si="52"/>
        <v>0</v>
      </c>
      <c r="AG220" s="487">
        <f t="shared" si="52"/>
        <v>0</v>
      </c>
      <c r="AH220" s="487">
        <f t="shared" si="52"/>
        <v>0</v>
      </c>
      <c r="AI220" s="487">
        <f t="shared" si="52"/>
        <v>0</v>
      </c>
      <c r="AJ220" s="487">
        <f t="shared" si="52"/>
        <v>-1</v>
      </c>
      <c r="AK220" s="487">
        <f t="shared" si="52"/>
        <v>-1</v>
      </c>
      <c r="AL220" s="487">
        <f t="shared" si="52"/>
        <v>-1</v>
      </c>
      <c r="AM220" s="487">
        <f t="shared" si="52"/>
        <v>-1</v>
      </c>
      <c r="AN220" s="487">
        <f t="shared" si="52"/>
        <v>0</v>
      </c>
      <c r="AO220" s="487">
        <f t="shared" si="52"/>
        <v>-1</v>
      </c>
      <c r="AP220" s="487">
        <f t="shared" si="52"/>
        <v>-1</v>
      </c>
      <c r="AQ220" s="487">
        <f t="shared" si="52"/>
        <v>0</v>
      </c>
      <c r="AR220" s="487">
        <f t="shared" si="52"/>
        <v>0</v>
      </c>
      <c r="AS220" s="487">
        <f t="shared" si="52"/>
        <v>0</v>
      </c>
      <c r="AT220" s="487">
        <f t="shared" si="52"/>
        <v>0</v>
      </c>
      <c r="AU220" s="493">
        <f t="shared" si="52"/>
        <v>0</v>
      </c>
      <c r="AV220" s="488" t="str">
        <f t="shared" si="53"/>
        <v/>
      </c>
      <c r="AW220" s="487" t="str">
        <f t="shared" si="53"/>
        <v/>
      </c>
      <c r="AX220" s="487" t="str">
        <f t="shared" si="53"/>
        <v/>
      </c>
      <c r="AY220" s="487" t="str">
        <f t="shared" si="53"/>
        <v/>
      </c>
      <c r="AZ220" s="487">
        <f t="shared" si="53"/>
        <v>0</v>
      </c>
      <c r="BA220" s="487">
        <f t="shared" si="53"/>
        <v>0</v>
      </c>
      <c r="BB220" s="487">
        <f t="shared" si="53"/>
        <v>0</v>
      </c>
      <c r="BC220" s="487">
        <f t="shared" si="53"/>
        <v>0</v>
      </c>
      <c r="BD220" s="487" t="str">
        <f t="shared" si="53"/>
        <v/>
      </c>
      <c r="BE220" s="487">
        <f t="shared" si="53"/>
        <v>0</v>
      </c>
      <c r="BF220" s="487">
        <f t="shared" si="53"/>
        <v>0</v>
      </c>
      <c r="BG220" s="487" t="str">
        <f t="shared" si="53"/>
        <v/>
      </c>
      <c r="BH220" s="487" t="str">
        <f t="shared" si="53"/>
        <v/>
      </c>
      <c r="BI220" s="487" t="str">
        <f t="shared" si="53"/>
        <v/>
      </c>
      <c r="BJ220" s="487" t="str">
        <f t="shared" si="53"/>
        <v/>
      </c>
      <c r="BK220" s="489" t="str">
        <f t="shared" si="53"/>
        <v/>
      </c>
      <c r="BL220" s="495" t="str">
        <f t="shared" si="54"/>
        <v/>
      </c>
      <c r="BM220" s="487" t="str">
        <f t="shared" si="54"/>
        <v/>
      </c>
      <c r="BN220" s="487" t="str">
        <f t="shared" si="54"/>
        <v/>
      </c>
      <c r="BO220" s="487" t="str">
        <f t="shared" si="54"/>
        <v/>
      </c>
      <c r="BP220" s="487">
        <f t="shared" si="54"/>
        <v>0</v>
      </c>
      <c r="BQ220" s="487">
        <f t="shared" si="54"/>
        <v>0</v>
      </c>
      <c r="BR220" s="487">
        <f t="shared" si="54"/>
        <v>0</v>
      </c>
      <c r="BS220" s="487">
        <f t="shared" si="54"/>
        <v>0</v>
      </c>
      <c r="BT220" s="487" t="str">
        <f t="shared" si="54"/>
        <v/>
      </c>
      <c r="BU220" s="487">
        <f t="shared" si="54"/>
        <v>0</v>
      </c>
      <c r="BV220" s="487">
        <f t="shared" si="54"/>
        <v>0</v>
      </c>
      <c r="BW220" s="487" t="str">
        <f t="shared" si="54"/>
        <v/>
      </c>
      <c r="BX220" s="487" t="str">
        <f t="shared" si="54"/>
        <v/>
      </c>
      <c r="BY220" s="487" t="str">
        <f t="shared" si="54"/>
        <v/>
      </c>
      <c r="BZ220" s="487" t="str">
        <f t="shared" si="54"/>
        <v/>
      </c>
      <c r="CA220" s="489" t="str">
        <f t="shared" si="54"/>
        <v/>
      </c>
    </row>
    <row r="221" spans="1:79" s="121" customFormat="1" ht="17.25" hidden="1" customHeight="1" x14ac:dyDescent="0.25">
      <c r="A221" s="9"/>
      <c r="B221" s="7"/>
      <c r="C221" s="2"/>
      <c r="D221" s="5"/>
      <c r="E221" s="4"/>
      <c r="F221" s="4"/>
      <c r="G221" s="4"/>
      <c r="H221" s="5"/>
      <c r="I221" s="16"/>
      <c r="J221" s="47"/>
      <c r="K221" s="48"/>
      <c r="L221" s="48"/>
      <c r="M221" s="49"/>
      <c r="N221" s="47"/>
      <c r="O221" s="48"/>
      <c r="P221" s="48"/>
      <c r="Q221" s="48"/>
      <c r="R221" s="48"/>
      <c r="S221" s="48"/>
      <c r="T221" s="65"/>
      <c r="U221" s="49"/>
      <c r="V221" s="58"/>
      <c r="W221" s="82"/>
      <c r="X221" s="56"/>
      <c r="Y221" s="69"/>
      <c r="Z221" s="69"/>
      <c r="AA221" s="68"/>
      <c r="AB221" s="57"/>
      <c r="AC221" s="58"/>
      <c r="AD221" s="56"/>
      <c r="AE221" s="65"/>
      <c r="AF221" s="488">
        <f t="shared" si="52"/>
        <v>0</v>
      </c>
      <c r="AG221" s="487">
        <f t="shared" si="52"/>
        <v>0</v>
      </c>
      <c r="AH221" s="487">
        <f t="shared" si="52"/>
        <v>0</v>
      </c>
      <c r="AI221" s="487">
        <f t="shared" si="52"/>
        <v>0</v>
      </c>
      <c r="AJ221" s="487">
        <f t="shared" si="52"/>
        <v>-1</v>
      </c>
      <c r="AK221" s="487">
        <f t="shared" si="52"/>
        <v>-1</v>
      </c>
      <c r="AL221" s="487">
        <f t="shared" si="52"/>
        <v>-1</v>
      </c>
      <c r="AM221" s="487">
        <f t="shared" si="52"/>
        <v>-1</v>
      </c>
      <c r="AN221" s="487">
        <f t="shared" si="52"/>
        <v>0</v>
      </c>
      <c r="AO221" s="487">
        <f t="shared" si="52"/>
        <v>-1</v>
      </c>
      <c r="AP221" s="487">
        <f t="shared" si="52"/>
        <v>-1</v>
      </c>
      <c r="AQ221" s="487">
        <f t="shared" si="52"/>
        <v>0</v>
      </c>
      <c r="AR221" s="487">
        <f t="shared" si="52"/>
        <v>0</v>
      </c>
      <c r="AS221" s="487">
        <f t="shared" si="52"/>
        <v>0</v>
      </c>
      <c r="AT221" s="487">
        <f t="shared" si="52"/>
        <v>0</v>
      </c>
      <c r="AU221" s="493">
        <f t="shared" si="52"/>
        <v>0</v>
      </c>
      <c r="AV221" s="488" t="str">
        <f t="shared" si="53"/>
        <v/>
      </c>
      <c r="AW221" s="487" t="str">
        <f t="shared" si="53"/>
        <v/>
      </c>
      <c r="AX221" s="487" t="str">
        <f t="shared" si="53"/>
        <v/>
      </c>
      <c r="AY221" s="487" t="str">
        <f t="shared" si="53"/>
        <v/>
      </c>
      <c r="AZ221" s="487">
        <f t="shared" si="53"/>
        <v>0</v>
      </c>
      <c r="BA221" s="487">
        <f t="shared" si="53"/>
        <v>0</v>
      </c>
      <c r="BB221" s="487">
        <f t="shared" si="53"/>
        <v>0</v>
      </c>
      <c r="BC221" s="487">
        <f t="shared" si="53"/>
        <v>0</v>
      </c>
      <c r="BD221" s="487" t="str">
        <f t="shared" si="53"/>
        <v/>
      </c>
      <c r="BE221" s="487">
        <f t="shared" si="53"/>
        <v>0</v>
      </c>
      <c r="BF221" s="487">
        <f t="shared" si="53"/>
        <v>0</v>
      </c>
      <c r="BG221" s="487" t="str">
        <f t="shared" si="53"/>
        <v/>
      </c>
      <c r="BH221" s="487" t="str">
        <f t="shared" si="53"/>
        <v/>
      </c>
      <c r="BI221" s="487" t="str">
        <f t="shared" si="53"/>
        <v/>
      </c>
      <c r="BJ221" s="487" t="str">
        <f t="shared" si="53"/>
        <v/>
      </c>
      <c r="BK221" s="489" t="str">
        <f t="shared" si="53"/>
        <v/>
      </c>
      <c r="BL221" s="495" t="str">
        <f t="shared" si="54"/>
        <v/>
      </c>
      <c r="BM221" s="487" t="str">
        <f t="shared" si="54"/>
        <v/>
      </c>
      <c r="BN221" s="487" t="str">
        <f t="shared" si="54"/>
        <v/>
      </c>
      <c r="BO221" s="487" t="str">
        <f t="shared" si="54"/>
        <v/>
      </c>
      <c r="BP221" s="487">
        <f t="shared" si="54"/>
        <v>0</v>
      </c>
      <c r="BQ221" s="487">
        <f t="shared" si="54"/>
        <v>0</v>
      </c>
      <c r="BR221" s="487">
        <f t="shared" si="54"/>
        <v>0</v>
      </c>
      <c r="BS221" s="487">
        <f t="shared" si="54"/>
        <v>0</v>
      </c>
      <c r="BT221" s="487" t="str">
        <f t="shared" si="54"/>
        <v/>
      </c>
      <c r="BU221" s="487">
        <f t="shared" si="54"/>
        <v>0</v>
      </c>
      <c r="BV221" s="487">
        <f t="shared" si="54"/>
        <v>0</v>
      </c>
      <c r="BW221" s="487" t="str">
        <f t="shared" si="54"/>
        <v/>
      </c>
      <c r="BX221" s="487" t="str">
        <f t="shared" si="54"/>
        <v/>
      </c>
      <c r="BY221" s="487" t="str">
        <f t="shared" si="54"/>
        <v/>
      </c>
      <c r="BZ221" s="487" t="str">
        <f t="shared" si="54"/>
        <v/>
      </c>
      <c r="CA221" s="489" t="str">
        <f t="shared" si="54"/>
        <v/>
      </c>
    </row>
    <row r="222" spans="1:79" s="121" customFormat="1" ht="17.25" hidden="1" customHeight="1" x14ac:dyDescent="0.25">
      <c r="A222" s="9"/>
      <c r="B222" s="7"/>
      <c r="C222" s="2"/>
      <c r="D222" s="5"/>
      <c r="E222" s="4"/>
      <c r="F222" s="4"/>
      <c r="G222" s="4"/>
      <c r="H222" s="5"/>
      <c r="I222" s="16"/>
      <c r="J222" s="47"/>
      <c r="K222" s="48"/>
      <c r="L222" s="48"/>
      <c r="M222" s="49"/>
      <c r="N222" s="47"/>
      <c r="O222" s="48"/>
      <c r="P222" s="48"/>
      <c r="Q222" s="48"/>
      <c r="R222" s="48"/>
      <c r="S222" s="48"/>
      <c r="T222" s="65"/>
      <c r="U222" s="49"/>
      <c r="V222" s="58"/>
      <c r="W222" s="82"/>
      <c r="X222" s="56"/>
      <c r="Y222" s="69"/>
      <c r="Z222" s="69"/>
      <c r="AA222" s="68"/>
      <c r="AB222" s="57"/>
      <c r="AC222" s="58"/>
      <c r="AD222" s="56"/>
      <c r="AE222" s="65"/>
      <c r="AF222" s="488">
        <f t="shared" si="52"/>
        <v>0</v>
      </c>
      <c r="AG222" s="487">
        <f t="shared" si="52"/>
        <v>0</v>
      </c>
      <c r="AH222" s="487">
        <f t="shared" si="52"/>
        <v>0</v>
      </c>
      <c r="AI222" s="487">
        <f t="shared" si="52"/>
        <v>0</v>
      </c>
      <c r="AJ222" s="487">
        <f t="shared" si="52"/>
        <v>-1</v>
      </c>
      <c r="AK222" s="487">
        <f t="shared" si="52"/>
        <v>-1</v>
      </c>
      <c r="AL222" s="487">
        <f t="shared" si="52"/>
        <v>-1</v>
      </c>
      <c r="AM222" s="487">
        <f t="shared" si="52"/>
        <v>-1</v>
      </c>
      <c r="AN222" s="487">
        <f t="shared" si="52"/>
        <v>0</v>
      </c>
      <c r="AO222" s="487">
        <f t="shared" si="52"/>
        <v>-1</v>
      </c>
      <c r="AP222" s="487">
        <f t="shared" si="52"/>
        <v>-1</v>
      </c>
      <c r="AQ222" s="487">
        <f t="shared" si="52"/>
        <v>0</v>
      </c>
      <c r="AR222" s="487">
        <f t="shared" si="52"/>
        <v>0</v>
      </c>
      <c r="AS222" s="487">
        <f t="shared" si="52"/>
        <v>0</v>
      </c>
      <c r="AT222" s="487">
        <f t="shared" si="52"/>
        <v>0</v>
      </c>
      <c r="AU222" s="493">
        <f t="shared" ref="AU222" si="55">AU221</f>
        <v>0</v>
      </c>
      <c r="AV222" s="488" t="str">
        <f t="shared" si="53"/>
        <v/>
      </c>
      <c r="AW222" s="487" t="str">
        <f t="shared" si="53"/>
        <v/>
      </c>
      <c r="AX222" s="487" t="str">
        <f t="shared" si="53"/>
        <v/>
      </c>
      <c r="AY222" s="487" t="str">
        <f t="shared" si="53"/>
        <v/>
      </c>
      <c r="AZ222" s="487">
        <f t="shared" si="53"/>
        <v>0</v>
      </c>
      <c r="BA222" s="487">
        <f t="shared" si="53"/>
        <v>0</v>
      </c>
      <c r="BB222" s="487">
        <f t="shared" si="53"/>
        <v>0</v>
      </c>
      <c r="BC222" s="487">
        <f t="shared" si="53"/>
        <v>0</v>
      </c>
      <c r="BD222" s="487" t="str">
        <f t="shared" si="53"/>
        <v/>
      </c>
      <c r="BE222" s="487">
        <f t="shared" si="53"/>
        <v>0</v>
      </c>
      <c r="BF222" s="487">
        <f t="shared" si="53"/>
        <v>0</v>
      </c>
      <c r="BG222" s="487" t="str">
        <f t="shared" si="53"/>
        <v/>
      </c>
      <c r="BH222" s="487" t="str">
        <f t="shared" si="53"/>
        <v/>
      </c>
      <c r="BI222" s="487" t="str">
        <f t="shared" si="53"/>
        <v/>
      </c>
      <c r="BJ222" s="487" t="str">
        <f t="shared" si="53"/>
        <v/>
      </c>
      <c r="BK222" s="489" t="str">
        <f t="shared" si="53"/>
        <v/>
      </c>
      <c r="BL222" s="495" t="str">
        <f t="shared" si="54"/>
        <v/>
      </c>
      <c r="BM222" s="487" t="str">
        <f t="shared" si="54"/>
        <v/>
      </c>
      <c r="BN222" s="487" t="str">
        <f t="shared" si="54"/>
        <v/>
      </c>
      <c r="BO222" s="487" t="str">
        <f t="shared" si="54"/>
        <v/>
      </c>
      <c r="BP222" s="487">
        <f t="shared" si="54"/>
        <v>0</v>
      </c>
      <c r="BQ222" s="487">
        <f t="shared" si="54"/>
        <v>0</v>
      </c>
      <c r="BR222" s="487">
        <f t="shared" si="54"/>
        <v>0</v>
      </c>
      <c r="BS222" s="487">
        <f t="shared" si="54"/>
        <v>0</v>
      </c>
      <c r="BT222" s="487" t="str">
        <f t="shared" si="54"/>
        <v/>
      </c>
      <c r="BU222" s="487">
        <f t="shared" si="54"/>
        <v>0</v>
      </c>
      <c r="BV222" s="487">
        <f t="shared" si="54"/>
        <v>0</v>
      </c>
      <c r="BW222" s="487" t="str">
        <f t="shared" si="54"/>
        <v/>
      </c>
      <c r="BX222" s="487" t="str">
        <f t="shared" si="54"/>
        <v/>
      </c>
      <c r="BY222" s="487" t="str">
        <f t="shared" si="54"/>
        <v/>
      </c>
      <c r="BZ222" s="487" t="str">
        <f t="shared" si="54"/>
        <v/>
      </c>
      <c r="CA222" s="489" t="str">
        <f t="shared" si="54"/>
        <v/>
      </c>
    </row>
    <row r="223" spans="1:79" s="121" customFormat="1" ht="17.25" hidden="1" customHeight="1" x14ac:dyDescent="0.25">
      <c r="A223" s="9"/>
      <c r="B223" s="7"/>
      <c r="C223" s="2"/>
      <c r="D223" s="5"/>
      <c r="E223" s="4"/>
      <c r="F223" s="4"/>
      <c r="G223" s="4"/>
      <c r="H223" s="5"/>
      <c r="I223" s="16"/>
      <c r="J223" s="47"/>
      <c r="K223" s="48"/>
      <c r="L223" s="48"/>
      <c r="M223" s="49"/>
      <c r="N223" s="47"/>
      <c r="O223" s="48"/>
      <c r="P223" s="48"/>
      <c r="Q223" s="48"/>
      <c r="R223" s="48"/>
      <c r="S223" s="48"/>
      <c r="T223" s="65"/>
      <c r="U223" s="49"/>
      <c r="V223" s="58"/>
      <c r="W223" s="82"/>
      <c r="X223" s="56"/>
      <c r="Y223" s="69"/>
      <c r="Z223" s="69"/>
      <c r="AA223" s="68"/>
      <c r="AB223" s="57"/>
      <c r="AC223" s="58"/>
      <c r="AD223" s="56"/>
      <c r="AE223" s="65"/>
      <c r="AF223" s="488">
        <f t="shared" ref="AF223:AU238" si="56">AF222</f>
        <v>0</v>
      </c>
      <c r="AG223" s="487">
        <f t="shared" si="56"/>
        <v>0</v>
      </c>
      <c r="AH223" s="487">
        <f t="shared" si="56"/>
        <v>0</v>
      </c>
      <c r="AI223" s="487">
        <f t="shared" si="56"/>
        <v>0</v>
      </c>
      <c r="AJ223" s="487">
        <f t="shared" si="56"/>
        <v>-1</v>
      </c>
      <c r="AK223" s="487">
        <f t="shared" si="56"/>
        <v>-1</v>
      </c>
      <c r="AL223" s="487">
        <f t="shared" si="56"/>
        <v>-1</v>
      </c>
      <c r="AM223" s="487">
        <f t="shared" si="56"/>
        <v>-1</v>
      </c>
      <c r="AN223" s="487">
        <f t="shared" si="56"/>
        <v>0</v>
      </c>
      <c r="AO223" s="487">
        <f t="shared" si="56"/>
        <v>-1</v>
      </c>
      <c r="AP223" s="487">
        <f t="shared" si="56"/>
        <v>-1</v>
      </c>
      <c r="AQ223" s="487">
        <f t="shared" si="56"/>
        <v>0</v>
      </c>
      <c r="AR223" s="487">
        <f t="shared" si="56"/>
        <v>0</v>
      </c>
      <c r="AS223" s="487">
        <f t="shared" si="56"/>
        <v>0</v>
      </c>
      <c r="AT223" s="487">
        <f t="shared" si="56"/>
        <v>0</v>
      </c>
      <c r="AU223" s="493">
        <f t="shared" si="56"/>
        <v>0</v>
      </c>
      <c r="AV223" s="488" t="str">
        <f t="shared" si="53"/>
        <v/>
      </c>
      <c r="AW223" s="487" t="str">
        <f t="shared" si="53"/>
        <v/>
      </c>
      <c r="AX223" s="487" t="str">
        <f t="shared" si="53"/>
        <v/>
      </c>
      <c r="AY223" s="487" t="str">
        <f t="shared" si="53"/>
        <v/>
      </c>
      <c r="AZ223" s="487">
        <f t="shared" si="53"/>
        <v>0</v>
      </c>
      <c r="BA223" s="487">
        <f t="shared" si="53"/>
        <v>0</v>
      </c>
      <c r="BB223" s="487">
        <f t="shared" si="53"/>
        <v>0</v>
      </c>
      <c r="BC223" s="487">
        <f t="shared" si="53"/>
        <v>0</v>
      </c>
      <c r="BD223" s="487" t="str">
        <f t="shared" si="53"/>
        <v/>
      </c>
      <c r="BE223" s="487">
        <f t="shared" si="53"/>
        <v>0</v>
      </c>
      <c r="BF223" s="487">
        <f t="shared" si="53"/>
        <v>0</v>
      </c>
      <c r="BG223" s="487" t="str">
        <f t="shared" si="53"/>
        <v/>
      </c>
      <c r="BH223" s="487" t="str">
        <f t="shared" si="53"/>
        <v/>
      </c>
      <c r="BI223" s="487" t="str">
        <f t="shared" si="53"/>
        <v/>
      </c>
      <c r="BJ223" s="487" t="str">
        <f t="shared" si="53"/>
        <v/>
      </c>
      <c r="BK223" s="489" t="str">
        <f t="shared" si="53"/>
        <v/>
      </c>
      <c r="BL223" s="495" t="str">
        <f t="shared" si="54"/>
        <v/>
      </c>
      <c r="BM223" s="487" t="str">
        <f t="shared" si="54"/>
        <v/>
      </c>
      <c r="BN223" s="487" t="str">
        <f t="shared" si="54"/>
        <v/>
      </c>
      <c r="BO223" s="487" t="str">
        <f t="shared" si="54"/>
        <v/>
      </c>
      <c r="BP223" s="487">
        <f t="shared" si="54"/>
        <v>0</v>
      </c>
      <c r="BQ223" s="487">
        <f t="shared" si="54"/>
        <v>0</v>
      </c>
      <c r="BR223" s="487">
        <f t="shared" si="54"/>
        <v>0</v>
      </c>
      <c r="BS223" s="487">
        <f t="shared" si="54"/>
        <v>0</v>
      </c>
      <c r="BT223" s="487" t="str">
        <f t="shared" si="54"/>
        <v/>
      </c>
      <c r="BU223" s="487">
        <f t="shared" si="54"/>
        <v>0</v>
      </c>
      <c r="BV223" s="487">
        <f t="shared" si="54"/>
        <v>0</v>
      </c>
      <c r="BW223" s="487" t="str">
        <f t="shared" si="54"/>
        <v/>
      </c>
      <c r="BX223" s="487" t="str">
        <f t="shared" si="54"/>
        <v/>
      </c>
      <c r="BY223" s="487" t="str">
        <f t="shared" si="54"/>
        <v/>
      </c>
      <c r="BZ223" s="487" t="str">
        <f t="shared" si="54"/>
        <v/>
      </c>
      <c r="CA223" s="489" t="str">
        <f t="shared" si="54"/>
        <v/>
      </c>
    </row>
    <row r="224" spans="1:79" s="121" customFormat="1" ht="17.25" hidden="1" customHeight="1" x14ac:dyDescent="0.25">
      <c r="A224" s="9"/>
      <c r="B224" s="7"/>
      <c r="C224" s="2"/>
      <c r="D224" s="5"/>
      <c r="E224" s="4"/>
      <c r="F224" s="4"/>
      <c r="G224" s="4"/>
      <c r="H224" s="5"/>
      <c r="I224" s="16"/>
      <c r="J224" s="47"/>
      <c r="K224" s="48"/>
      <c r="L224" s="48"/>
      <c r="M224" s="49"/>
      <c r="N224" s="47"/>
      <c r="O224" s="48"/>
      <c r="P224" s="48"/>
      <c r="Q224" s="48"/>
      <c r="R224" s="48"/>
      <c r="S224" s="48"/>
      <c r="T224" s="65"/>
      <c r="U224" s="49"/>
      <c r="V224" s="58"/>
      <c r="W224" s="82"/>
      <c r="X224" s="56"/>
      <c r="Y224" s="69"/>
      <c r="Z224" s="69"/>
      <c r="AA224" s="68"/>
      <c r="AB224" s="57"/>
      <c r="AC224" s="58"/>
      <c r="AD224" s="56"/>
      <c r="AE224" s="65"/>
      <c r="AF224" s="488">
        <f t="shared" si="56"/>
        <v>0</v>
      </c>
      <c r="AG224" s="487">
        <f t="shared" si="56"/>
        <v>0</v>
      </c>
      <c r="AH224" s="487">
        <f t="shared" si="56"/>
        <v>0</v>
      </c>
      <c r="AI224" s="487">
        <f t="shared" si="56"/>
        <v>0</v>
      </c>
      <c r="AJ224" s="487">
        <f t="shared" si="56"/>
        <v>-1</v>
      </c>
      <c r="AK224" s="487">
        <f t="shared" si="56"/>
        <v>-1</v>
      </c>
      <c r="AL224" s="487">
        <f t="shared" si="56"/>
        <v>-1</v>
      </c>
      <c r="AM224" s="487">
        <f t="shared" si="56"/>
        <v>-1</v>
      </c>
      <c r="AN224" s="487">
        <f t="shared" si="56"/>
        <v>0</v>
      </c>
      <c r="AO224" s="487">
        <f t="shared" si="56"/>
        <v>-1</v>
      </c>
      <c r="AP224" s="487">
        <f t="shared" si="56"/>
        <v>-1</v>
      </c>
      <c r="AQ224" s="487">
        <f t="shared" si="56"/>
        <v>0</v>
      </c>
      <c r="AR224" s="487">
        <f t="shared" si="56"/>
        <v>0</v>
      </c>
      <c r="AS224" s="487">
        <f t="shared" si="56"/>
        <v>0</v>
      </c>
      <c r="AT224" s="487">
        <f t="shared" si="56"/>
        <v>0</v>
      </c>
      <c r="AU224" s="493">
        <f t="shared" si="56"/>
        <v>0</v>
      </c>
      <c r="AV224" s="488" t="str">
        <f t="shared" si="53"/>
        <v/>
      </c>
      <c r="AW224" s="487" t="str">
        <f t="shared" si="53"/>
        <v/>
      </c>
      <c r="AX224" s="487" t="str">
        <f t="shared" si="53"/>
        <v/>
      </c>
      <c r="AY224" s="487" t="str">
        <f t="shared" si="53"/>
        <v/>
      </c>
      <c r="AZ224" s="487">
        <f t="shared" si="53"/>
        <v>0</v>
      </c>
      <c r="BA224" s="487">
        <f t="shared" si="53"/>
        <v>0</v>
      </c>
      <c r="BB224" s="487">
        <f t="shared" si="53"/>
        <v>0</v>
      </c>
      <c r="BC224" s="487">
        <f t="shared" si="53"/>
        <v>0</v>
      </c>
      <c r="BD224" s="487" t="str">
        <f t="shared" si="53"/>
        <v/>
      </c>
      <c r="BE224" s="487">
        <f t="shared" si="53"/>
        <v>0</v>
      </c>
      <c r="BF224" s="487">
        <f t="shared" si="53"/>
        <v>0</v>
      </c>
      <c r="BG224" s="487" t="str">
        <f t="shared" ref="BG224:BK274" si="57">IF(AQ224,IFERROR(LEFT($V224,SEARCH(" (",$V224)-1),$V224),"")</f>
        <v/>
      </c>
      <c r="BH224" s="487" t="str">
        <f t="shared" si="57"/>
        <v/>
      </c>
      <c r="BI224" s="487" t="str">
        <f t="shared" si="57"/>
        <v/>
      </c>
      <c r="BJ224" s="487" t="str">
        <f t="shared" si="57"/>
        <v/>
      </c>
      <c r="BK224" s="489" t="str">
        <f t="shared" si="57"/>
        <v/>
      </c>
      <c r="BL224" s="495" t="str">
        <f t="shared" si="54"/>
        <v/>
      </c>
      <c r="BM224" s="487" t="str">
        <f t="shared" si="54"/>
        <v/>
      </c>
      <c r="BN224" s="487" t="str">
        <f t="shared" si="54"/>
        <v/>
      </c>
      <c r="BO224" s="487" t="str">
        <f t="shared" si="54"/>
        <v/>
      </c>
      <c r="BP224" s="487">
        <f t="shared" si="54"/>
        <v>0</v>
      </c>
      <c r="BQ224" s="487">
        <f t="shared" si="54"/>
        <v>0</v>
      </c>
      <c r="BR224" s="487">
        <f t="shared" si="54"/>
        <v>0</v>
      </c>
      <c r="BS224" s="487">
        <f t="shared" si="54"/>
        <v>0</v>
      </c>
      <c r="BT224" s="487" t="str">
        <f t="shared" si="54"/>
        <v/>
      </c>
      <c r="BU224" s="487">
        <f t="shared" si="54"/>
        <v>0</v>
      </c>
      <c r="BV224" s="487">
        <f t="shared" si="54"/>
        <v>0</v>
      </c>
      <c r="BW224" s="487" t="str">
        <f t="shared" ref="BW224:CA274" si="58">IF(AQ224,IFERROR(LEFT($W224,SEARCH(" (",$W224)-1),$W224),"")</f>
        <v/>
      </c>
      <c r="BX224" s="487" t="str">
        <f t="shared" si="58"/>
        <v/>
      </c>
      <c r="BY224" s="487" t="str">
        <f t="shared" si="58"/>
        <v/>
      </c>
      <c r="BZ224" s="487" t="str">
        <f t="shared" si="58"/>
        <v/>
      </c>
      <c r="CA224" s="489" t="str">
        <f t="shared" si="58"/>
        <v/>
      </c>
    </row>
    <row r="225" spans="1:79" s="121" customFormat="1" ht="17.25" hidden="1" customHeight="1" x14ac:dyDescent="0.25">
      <c r="A225" s="9"/>
      <c r="B225" s="7"/>
      <c r="C225" s="2"/>
      <c r="D225" s="5"/>
      <c r="E225" s="4"/>
      <c r="F225" s="4"/>
      <c r="G225" s="4"/>
      <c r="H225" s="5"/>
      <c r="I225" s="16"/>
      <c r="J225" s="47"/>
      <c r="K225" s="48"/>
      <c r="L225" s="48"/>
      <c r="M225" s="49"/>
      <c r="N225" s="47"/>
      <c r="O225" s="48"/>
      <c r="P225" s="48"/>
      <c r="Q225" s="48"/>
      <c r="R225" s="48"/>
      <c r="S225" s="48"/>
      <c r="T225" s="65"/>
      <c r="U225" s="49"/>
      <c r="V225" s="58"/>
      <c r="W225" s="82"/>
      <c r="X225" s="56"/>
      <c r="Y225" s="69"/>
      <c r="Z225" s="69"/>
      <c r="AA225" s="68"/>
      <c r="AB225" s="57"/>
      <c r="AC225" s="58"/>
      <c r="AD225" s="56"/>
      <c r="AE225" s="65"/>
      <c r="AF225" s="488">
        <f t="shared" si="56"/>
        <v>0</v>
      </c>
      <c r="AG225" s="487">
        <f t="shared" si="56"/>
        <v>0</v>
      </c>
      <c r="AH225" s="487">
        <f t="shared" si="56"/>
        <v>0</v>
      </c>
      <c r="AI225" s="487">
        <f t="shared" si="56"/>
        <v>0</v>
      </c>
      <c r="AJ225" s="487">
        <f t="shared" si="56"/>
        <v>-1</v>
      </c>
      <c r="AK225" s="487">
        <f t="shared" si="56"/>
        <v>-1</v>
      </c>
      <c r="AL225" s="487">
        <f t="shared" si="56"/>
        <v>-1</v>
      </c>
      <c r="AM225" s="487">
        <f t="shared" si="56"/>
        <v>-1</v>
      </c>
      <c r="AN225" s="487">
        <f t="shared" si="56"/>
        <v>0</v>
      </c>
      <c r="AO225" s="487">
        <f t="shared" si="56"/>
        <v>-1</v>
      </c>
      <c r="AP225" s="487">
        <f t="shared" si="56"/>
        <v>-1</v>
      </c>
      <c r="AQ225" s="487">
        <f t="shared" si="56"/>
        <v>0</v>
      </c>
      <c r="AR225" s="487">
        <f t="shared" si="56"/>
        <v>0</v>
      </c>
      <c r="AS225" s="487">
        <f t="shared" si="56"/>
        <v>0</v>
      </c>
      <c r="AT225" s="487">
        <f t="shared" si="56"/>
        <v>0</v>
      </c>
      <c r="AU225" s="493">
        <f t="shared" si="56"/>
        <v>0</v>
      </c>
      <c r="AV225" s="488" t="str">
        <f t="shared" ref="AV225:BF248" si="59">IF(AF225,IFERROR(LEFT($V225,SEARCH(" (",$V225)-1),$V225),"")</f>
        <v/>
      </c>
      <c r="AW225" s="487" t="str">
        <f t="shared" si="59"/>
        <v/>
      </c>
      <c r="AX225" s="487" t="str">
        <f t="shared" si="59"/>
        <v/>
      </c>
      <c r="AY225" s="487" t="str">
        <f t="shared" si="59"/>
        <v/>
      </c>
      <c r="AZ225" s="487">
        <f t="shared" si="59"/>
        <v>0</v>
      </c>
      <c r="BA225" s="487">
        <f t="shared" si="59"/>
        <v>0</v>
      </c>
      <c r="BB225" s="487">
        <f t="shared" si="59"/>
        <v>0</v>
      </c>
      <c r="BC225" s="487">
        <f t="shared" si="59"/>
        <v>0</v>
      </c>
      <c r="BD225" s="487" t="str">
        <f t="shared" si="59"/>
        <v/>
      </c>
      <c r="BE225" s="487">
        <f t="shared" si="59"/>
        <v>0</v>
      </c>
      <c r="BF225" s="487">
        <f t="shared" si="59"/>
        <v>0</v>
      </c>
      <c r="BG225" s="487" t="str">
        <f t="shared" si="57"/>
        <v/>
      </c>
      <c r="BH225" s="487" t="str">
        <f t="shared" si="57"/>
        <v/>
      </c>
      <c r="BI225" s="487" t="str">
        <f t="shared" si="57"/>
        <v/>
      </c>
      <c r="BJ225" s="487" t="str">
        <f t="shared" si="57"/>
        <v/>
      </c>
      <c r="BK225" s="489" t="str">
        <f t="shared" si="57"/>
        <v/>
      </c>
      <c r="BL225" s="495" t="str">
        <f t="shared" ref="BL225:BV248" si="60">IF(AF225,IFERROR(LEFT($W225,SEARCH(" (",$W225)-1),$W225),"")</f>
        <v/>
      </c>
      <c r="BM225" s="487" t="str">
        <f t="shared" si="60"/>
        <v/>
      </c>
      <c r="BN225" s="487" t="str">
        <f t="shared" si="60"/>
        <v/>
      </c>
      <c r="BO225" s="487" t="str">
        <f t="shared" si="60"/>
        <v/>
      </c>
      <c r="BP225" s="487">
        <f t="shared" si="60"/>
        <v>0</v>
      </c>
      <c r="BQ225" s="487">
        <f t="shared" si="60"/>
        <v>0</v>
      </c>
      <c r="BR225" s="487">
        <f t="shared" si="60"/>
        <v>0</v>
      </c>
      <c r="BS225" s="487">
        <f t="shared" si="60"/>
        <v>0</v>
      </c>
      <c r="BT225" s="487" t="str">
        <f t="shared" si="60"/>
        <v/>
      </c>
      <c r="BU225" s="487">
        <f t="shared" si="60"/>
        <v>0</v>
      </c>
      <c r="BV225" s="487">
        <f t="shared" si="60"/>
        <v>0</v>
      </c>
      <c r="BW225" s="487" t="str">
        <f t="shared" si="58"/>
        <v/>
      </c>
      <c r="BX225" s="487" t="str">
        <f t="shared" si="58"/>
        <v/>
      </c>
      <c r="BY225" s="487" t="str">
        <f t="shared" si="58"/>
        <v/>
      </c>
      <c r="BZ225" s="487" t="str">
        <f t="shared" si="58"/>
        <v/>
      </c>
      <c r="CA225" s="489" t="str">
        <f t="shared" si="58"/>
        <v/>
      </c>
    </row>
    <row r="226" spans="1:79" s="121" customFormat="1" ht="17.25" hidden="1" customHeight="1" x14ac:dyDescent="0.25">
      <c r="A226" s="9"/>
      <c r="B226" s="7"/>
      <c r="C226" s="2"/>
      <c r="D226" s="5"/>
      <c r="E226" s="4"/>
      <c r="F226" s="4"/>
      <c r="G226" s="4"/>
      <c r="H226" s="5"/>
      <c r="I226" s="16"/>
      <c r="J226" s="47"/>
      <c r="K226" s="48"/>
      <c r="L226" s="48"/>
      <c r="M226" s="49"/>
      <c r="N226" s="47"/>
      <c r="O226" s="48"/>
      <c r="P226" s="48"/>
      <c r="Q226" s="48"/>
      <c r="R226" s="48"/>
      <c r="S226" s="48"/>
      <c r="T226" s="65"/>
      <c r="U226" s="49"/>
      <c r="V226" s="58"/>
      <c r="W226" s="82"/>
      <c r="X226" s="56"/>
      <c r="Y226" s="69"/>
      <c r="Z226" s="69"/>
      <c r="AA226" s="68"/>
      <c r="AB226" s="57"/>
      <c r="AC226" s="58"/>
      <c r="AD226" s="56"/>
      <c r="AE226" s="65"/>
      <c r="AF226" s="488">
        <f t="shared" si="56"/>
        <v>0</v>
      </c>
      <c r="AG226" s="487">
        <f t="shared" si="56"/>
        <v>0</v>
      </c>
      <c r="AH226" s="487">
        <f t="shared" si="56"/>
        <v>0</v>
      </c>
      <c r="AI226" s="487">
        <f t="shared" si="56"/>
        <v>0</v>
      </c>
      <c r="AJ226" s="487">
        <f t="shared" si="56"/>
        <v>-1</v>
      </c>
      <c r="AK226" s="487">
        <f t="shared" si="56"/>
        <v>-1</v>
      </c>
      <c r="AL226" s="487">
        <f t="shared" si="56"/>
        <v>-1</v>
      </c>
      <c r="AM226" s="487">
        <f t="shared" si="56"/>
        <v>-1</v>
      </c>
      <c r="AN226" s="487">
        <f t="shared" si="56"/>
        <v>0</v>
      </c>
      <c r="AO226" s="487">
        <f t="shared" si="56"/>
        <v>-1</v>
      </c>
      <c r="AP226" s="487">
        <f t="shared" si="56"/>
        <v>-1</v>
      </c>
      <c r="AQ226" s="487">
        <f t="shared" si="56"/>
        <v>0</v>
      </c>
      <c r="AR226" s="487">
        <f t="shared" si="56"/>
        <v>0</v>
      </c>
      <c r="AS226" s="487">
        <f t="shared" si="56"/>
        <v>0</v>
      </c>
      <c r="AT226" s="487">
        <f t="shared" si="56"/>
        <v>0</v>
      </c>
      <c r="AU226" s="493">
        <f t="shared" si="56"/>
        <v>0</v>
      </c>
      <c r="AV226" s="488" t="str">
        <f t="shared" si="59"/>
        <v/>
      </c>
      <c r="AW226" s="487" t="str">
        <f t="shared" si="59"/>
        <v/>
      </c>
      <c r="AX226" s="487" t="str">
        <f t="shared" si="59"/>
        <v/>
      </c>
      <c r="AY226" s="487" t="str">
        <f t="shared" si="59"/>
        <v/>
      </c>
      <c r="AZ226" s="487">
        <f t="shared" si="59"/>
        <v>0</v>
      </c>
      <c r="BA226" s="487">
        <f t="shared" si="59"/>
        <v>0</v>
      </c>
      <c r="BB226" s="487">
        <f t="shared" si="59"/>
        <v>0</v>
      </c>
      <c r="BC226" s="487">
        <f t="shared" si="59"/>
        <v>0</v>
      </c>
      <c r="BD226" s="487" t="str">
        <f t="shared" si="59"/>
        <v/>
      </c>
      <c r="BE226" s="487">
        <f t="shared" si="59"/>
        <v>0</v>
      </c>
      <c r="BF226" s="487">
        <f t="shared" si="59"/>
        <v>0</v>
      </c>
      <c r="BG226" s="487" t="str">
        <f t="shared" si="57"/>
        <v/>
      </c>
      <c r="BH226" s="487" t="str">
        <f t="shared" si="57"/>
        <v/>
      </c>
      <c r="BI226" s="487" t="str">
        <f t="shared" si="57"/>
        <v/>
      </c>
      <c r="BJ226" s="487" t="str">
        <f t="shared" si="57"/>
        <v/>
      </c>
      <c r="BK226" s="489" t="str">
        <f t="shared" si="57"/>
        <v/>
      </c>
      <c r="BL226" s="495" t="str">
        <f t="shared" si="60"/>
        <v/>
      </c>
      <c r="BM226" s="487" t="str">
        <f t="shared" si="60"/>
        <v/>
      </c>
      <c r="BN226" s="487" t="str">
        <f t="shared" si="60"/>
        <v/>
      </c>
      <c r="BO226" s="487" t="str">
        <f t="shared" si="60"/>
        <v/>
      </c>
      <c r="BP226" s="487">
        <f t="shared" si="60"/>
        <v>0</v>
      </c>
      <c r="BQ226" s="487">
        <f t="shared" si="60"/>
        <v>0</v>
      </c>
      <c r="BR226" s="487">
        <f t="shared" si="60"/>
        <v>0</v>
      </c>
      <c r="BS226" s="487">
        <f t="shared" si="60"/>
        <v>0</v>
      </c>
      <c r="BT226" s="487" t="str">
        <f t="shared" si="60"/>
        <v/>
      </c>
      <c r="BU226" s="487">
        <f t="shared" si="60"/>
        <v>0</v>
      </c>
      <c r="BV226" s="487">
        <f t="shared" si="60"/>
        <v>0</v>
      </c>
      <c r="BW226" s="487" t="str">
        <f t="shared" si="58"/>
        <v/>
      </c>
      <c r="BX226" s="487" t="str">
        <f t="shared" si="58"/>
        <v/>
      </c>
      <c r="BY226" s="487" t="str">
        <f t="shared" si="58"/>
        <v/>
      </c>
      <c r="BZ226" s="487" t="str">
        <f t="shared" si="58"/>
        <v/>
      </c>
      <c r="CA226" s="489" t="str">
        <f t="shared" si="58"/>
        <v/>
      </c>
    </row>
    <row r="227" spans="1:79" s="121" customFormat="1" ht="17.25" hidden="1" customHeight="1" x14ac:dyDescent="0.25">
      <c r="A227" s="9"/>
      <c r="B227" s="7"/>
      <c r="C227" s="2"/>
      <c r="D227" s="5"/>
      <c r="E227" s="4"/>
      <c r="F227" s="4"/>
      <c r="G227" s="4"/>
      <c r="H227" s="5"/>
      <c r="I227" s="16"/>
      <c r="J227" s="47"/>
      <c r="K227" s="48"/>
      <c r="L227" s="48"/>
      <c r="M227" s="49"/>
      <c r="N227" s="47"/>
      <c r="O227" s="48"/>
      <c r="P227" s="48"/>
      <c r="Q227" s="48"/>
      <c r="R227" s="48"/>
      <c r="S227" s="48"/>
      <c r="T227" s="65"/>
      <c r="U227" s="49"/>
      <c r="V227" s="58"/>
      <c r="W227" s="82"/>
      <c r="X227" s="56"/>
      <c r="Y227" s="69"/>
      <c r="Z227" s="69"/>
      <c r="AA227" s="68"/>
      <c r="AB227" s="57"/>
      <c r="AC227" s="58"/>
      <c r="AD227" s="56"/>
      <c r="AE227" s="65"/>
      <c r="AF227" s="488">
        <f t="shared" si="56"/>
        <v>0</v>
      </c>
      <c r="AG227" s="487">
        <f t="shared" si="56"/>
        <v>0</v>
      </c>
      <c r="AH227" s="487">
        <f t="shared" si="56"/>
        <v>0</v>
      </c>
      <c r="AI227" s="487">
        <f t="shared" si="56"/>
        <v>0</v>
      </c>
      <c r="AJ227" s="487">
        <f t="shared" si="56"/>
        <v>-1</v>
      </c>
      <c r="AK227" s="487">
        <f t="shared" si="56"/>
        <v>-1</v>
      </c>
      <c r="AL227" s="487">
        <f t="shared" si="56"/>
        <v>-1</v>
      </c>
      <c r="AM227" s="487">
        <f t="shared" si="56"/>
        <v>-1</v>
      </c>
      <c r="AN227" s="487">
        <f t="shared" si="56"/>
        <v>0</v>
      </c>
      <c r="AO227" s="487">
        <f t="shared" si="56"/>
        <v>-1</v>
      </c>
      <c r="AP227" s="487">
        <f t="shared" si="56"/>
        <v>-1</v>
      </c>
      <c r="AQ227" s="487">
        <f t="shared" si="56"/>
        <v>0</v>
      </c>
      <c r="AR227" s="487">
        <f t="shared" si="56"/>
        <v>0</v>
      </c>
      <c r="AS227" s="487">
        <f t="shared" si="56"/>
        <v>0</v>
      </c>
      <c r="AT227" s="487">
        <f t="shared" si="56"/>
        <v>0</v>
      </c>
      <c r="AU227" s="493">
        <f t="shared" si="56"/>
        <v>0</v>
      </c>
      <c r="AV227" s="488" t="str">
        <f t="shared" si="59"/>
        <v/>
      </c>
      <c r="AW227" s="487" t="str">
        <f t="shared" si="59"/>
        <v/>
      </c>
      <c r="AX227" s="487" t="str">
        <f t="shared" si="59"/>
        <v/>
      </c>
      <c r="AY227" s="487" t="str">
        <f t="shared" si="59"/>
        <v/>
      </c>
      <c r="AZ227" s="487">
        <f t="shared" si="59"/>
        <v>0</v>
      </c>
      <c r="BA227" s="487">
        <f t="shared" si="59"/>
        <v>0</v>
      </c>
      <c r="BB227" s="487">
        <f t="shared" si="59"/>
        <v>0</v>
      </c>
      <c r="BC227" s="487">
        <f t="shared" si="59"/>
        <v>0</v>
      </c>
      <c r="BD227" s="487" t="str">
        <f t="shared" si="59"/>
        <v/>
      </c>
      <c r="BE227" s="487">
        <f t="shared" si="59"/>
        <v>0</v>
      </c>
      <c r="BF227" s="487">
        <f t="shared" si="59"/>
        <v>0</v>
      </c>
      <c r="BG227" s="487" t="str">
        <f t="shared" si="57"/>
        <v/>
      </c>
      <c r="BH227" s="487" t="str">
        <f t="shared" si="57"/>
        <v/>
      </c>
      <c r="BI227" s="487" t="str">
        <f t="shared" si="57"/>
        <v/>
      </c>
      <c r="BJ227" s="487" t="str">
        <f t="shared" si="57"/>
        <v/>
      </c>
      <c r="BK227" s="489" t="str">
        <f t="shared" si="57"/>
        <v/>
      </c>
      <c r="BL227" s="495" t="str">
        <f t="shared" si="60"/>
        <v/>
      </c>
      <c r="BM227" s="487" t="str">
        <f t="shared" si="60"/>
        <v/>
      </c>
      <c r="BN227" s="487" t="str">
        <f t="shared" si="60"/>
        <v/>
      </c>
      <c r="BO227" s="487" t="str">
        <f t="shared" si="60"/>
        <v/>
      </c>
      <c r="BP227" s="487">
        <f t="shared" si="60"/>
        <v>0</v>
      </c>
      <c r="BQ227" s="487">
        <f t="shared" si="60"/>
        <v>0</v>
      </c>
      <c r="BR227" s="487">
        <f t="shared" si="60"/>
        <v>0</v>
      </c>
      <c r="BS227" s="487">
        <f t="shared" si="60"/>
        <v>0</v>
      </c>
      <c r="BT227" s="487" t="str">
        <f t="shared" si="60"/>
        <v/>
      </c>
      <c r="BU227" s="487">
        <f t="shared" si="60"/>
        <v>0</v>
      </c>
      <c r="BV227" s="487">
        <f t="shared" si="60"/>
        <v>0</v>
      </c>
      <c r="BW227" s="487" t="str">
        <f t="shared" si="58"/>
        <v/>
      </c>
      <c r="BX227" s="487" t="str">
        <f t="shared" si="58"/>
        <v/>
      </c>
      <c r="BY227" s="487" t="str">
        <f t="shared" si="58"/>
        <v/>
      </c>
      <c r="BZ227" s="487" t="str">
        <f t="shared" si="58"/>
        <v/>
      </c>
      <c r="CA227" s="489" t="str">
        <f t="shared" si="58"/>
        <v/>
      </c>
    </row>
    <row r="228" spans="1:79" s="121" customFormat="1" ht="17.25" hidden="1" customHeight="1" x14ac:dyDescent="0.25">
      <c r="A228" s="9"/>
      <c r="B228" s="7"/>
      <c r="C228" s="2"/>
      <c r="D228" s="5"/>
      <c r="E228" s="4"/>
      <c r="F228" s="4"/>
      <c r="G228" s="4"/>
      <c r="H228" s="5"/>
      <c r="I228" s="16"/>
      <c r="J228" s="47"/>
      <c r="K228" s="48"/>
      <c r="L228" s="48"/>
      <c r="M228" s="49"/>
      <c r="N228" s="47"/>
      <c r="O228" s="48"/>
      <c r="P228" s="48"/>
      <c r="Q228" s="48"/>
      <c r="R228" s="48"/>
      <c r="S228" s="48"/>
      <c r="T228" s="65"/>
      <c r="U228" s="49"/>
      <c r="V228" s="58"/>
      <c r="W228" s="82"/>
      <c r="X228" s="56"/>
      <c r="Y228" s="69"/>
      <c r="Z228" s="69"/>
      <c r="AA228" s="68"/>
      <c r="AB228" s="57"/>
      <c r="AC228" s="58"/>
      <c r="AD228" s="56"/>
      <c r="AE228" s="65"/>
      <c r="AF228" s="488">
        <f t="shared" si="56"/>
        <v>0</v>
      </c>
      <c r="AG228" s="487">
        <f t="shared" si="56"/>
        <v>0</v>
      </c>
      <c r="AH228" s="487">
        <f t="shared" si="56"/>
        <v>0</v>
      </c>
      <c r="AI228" s="487">
        <f t="shared" si="56"/>
        <v>0</v>
      </c>
      <c r="AJ228" s="487">
        <f t="shared" si="56"/>
        <v>-1</v>
      </c>
      <c r="AK228" s="487">
        <f t="shared" si="56"/>
        <v>-1</v>
      </c>
      <c r="AL228" s="487">
        <f t="shared" si="56"/>
        <v>-1</v>
      </c>
      <c r="AM228" s="487">
        <f t="shared" si="56"/>
        <v>-1</v>
      </c>
      <c r="AN228" s="487">
        <f t="shared" si="56"/>
        <v>0</v>
      </c>
      <c r="AO228" s="487">
        <f t="shared" si="56"/>
        <v>-1</v>
      </c>
      <c r="AP228" s="487">
        <f t="shared" si="56"/>
        <v>-1</v>
      </c>
      <c r="AQ228" s="487">
        <f t="shared" si="56"/>
        <v>0</v>
      </c>
      <c r="AR228" s="487">
        <f t="shared" si="56"/>
        <v>0</v>
      </c>
      <c r="AS228" s="487">
        <f t="shared" si="56"/>
        <v>0</v>
      </c>
      <c r="AT228" s="487">
        <f t="shared" si="56"/>
        <v>0</v>
      </c>
      <c r="AU228" s="493">
        <f t="shared" si="56"/>
        <v>0</v>
      </c>
      <c r="AV228" s="488" t="str">
        <f t="shared" si="59"/>
        <v/>
      </c>
      <c r="AW228" s="487" t="str">
        <f t="shared" si="59"/>
        <v/>
      </c>
      <c r="AX228" s="487" t="str">
        <f t="shared" si="59"/>
        <v/>
      </c>
      <c r="AY228" s="487" t="str">
        <f t="shared" si="59"/>
        <v/>
      </c>
      <c r="AZ228" s="487">
        <f t="shared" si="59"/>
        <v>0</v>
      </c>
      <c r="BA228" s="487">
        <f t="shared" si="59"/>
        <v>0</v>
      </c>
      <c r="BB228" s="487">
        <f t="shared" si="59"/>
        <v>0</v>
      </c>
      <c r="BC228" s="487">
        <f t="shared" si="59"/>
        <v>0</v>
      </c>
      <c r="BD228" s="487" t="str">
        <f t="shared" si="59"/>
        <v/>
      </c>
      <c r="BE228" s="487">
        <f t="shared" si="59"/>
        <v>0</v>
      </c>
      <c r="BF228" s="487">
        <f t="shared" si="59"/>
        <v>0</v>
      </c>
      <c r="BG228" s="487" t="str">
        <f t="shared" si="57"/>
        <v/>
      </c>
      <c r="BH228" s="487" t="str">
        <f t="shared" si="57"/>
        <v/>
      </c>
      <c r="BI228" s="487" t="str">
        <f t="shared" si="57"/>
        <v/>
      </c>
      <c r="BJ228" s="487" t="str">
        <f t="shared" si="57"/>
        <v/>
      </c>
      <c r="BK228" s="489" t="str">
        <f t="shared" si="57"/>
        <v/>
      </c>
      <c r="BL228" s="495" t="str">
        <f t="shared" si="60"/>
        <v/>
      </c>
      <c r="BM228" s="487" t="str">
        <f t="shared" si="60"/>
        <v/>
      </c>
      <c r="BN228" s="487" t="str">
        <f t="shared" si="60"/>
        <v/>
      </c>
      <c r="BO228" s="487" t="str">
        <f t="shared" si="60"/>
        <v/>
      </c>
      <c r="BP228" s="487">
        <f t="shared" si="60"/>
        <v>0</v>
      </c>
      <c r="BQ228" s="487">
        <f t="shared" si="60"/>
        <v>0</v>
      </c>
      <c r="BR228" s="487">
        <f t="shared" si="60"/>
        <v>0</v>
      </c>
      <c r="BS228" s="487">
        <f t="shared" si="60"/>
        <v>0</v>
      </c>
      <c r="BT228" s="487" t="str">
        <f t="shared" si="60"/>
        <v/>
      </c>
      <c r="BU228" s="487">
        <f t="shared" si="60"/>
        <v>0</v>
      </c>
      <c r="BV228" s="487">
        <f t="shared" si="60"/>
        <v>0</v>
      </c>
      <c r="BW228" s="487" t="str">
        <f t="shared" si="58"/>
        <v/>
      </c>
      <c r="BX228" s="487" t="str">
        <f t="shared" si="58"/>
        <v/>
      </c>
      <c r="BY228" s="487" t="str">
        <f t="shared" si="58"/>
        <v/>
      </c>
      <c r="BZ228" s="487" t="str">
        <f t="shared" si="58"/>
        <v/>
      </c>
      <c r="CA228" s="489" t="str">
        <f t="shared" si="58"/>
        <v/>
      </c>
    </row>
    <row r="229" spans="1:79" s="121" customFormat="1" ht="17.25" hidden="1" customHeight="1" x14ac:dyDescent="0.25">
      <c r="A229" s="9"/>
      <c r="B229" s="7"/>
      <c r="C229" s="2"/>
      <c r="D229" s="5"/>
      <c r="E229" s="4"/>
      <c r="F229" s="4"/>
      <c r="G229" s="4"/>
      <c r="H229" s="5"/>
      <c r="I229" s="16"/>
      <c r="J229" s="47"/>
      <c r="K229" s="48"/>
      <c r="L229" s="48"/>
      <c r="M229" s="49"/>
      <c r="N229" s="47"/>
      <c r="O229" s="48"/>
      <c r="P229" s="48"/>
      <c r="Q229" s="48"/>
      <c r="R229" s="48"/>
      <c r="S229" s="48"/>
      <c r="T229" s="65"/>
      <c r="U229" s="49"/>
      <c r="V229" s="58"/>
      <c r="W229" s="82"/>
      <c r="X229" s="56"/>
      <c r="Y229" s="69"/>
      <c r="Z229" s="69"/>
      <c r="AA229" s="68"/>
      <c r="AB229" s="57"/>
      <c r="AC229" s="58"/>
      <c r="AD229" s="56"/>
      <c r="AE229" s="65"/>
      <c r="AF229" s="488">
        <f t="shared" si="56"/>
        <v>0</v>
      </c>
      <c r="AG229" s="487">
        <f t="shared" si="56"/>
        <v>0</v>
      </c>
      <c r="AH229" s="487">
        <f t="shared" si="56"/>
        <v>0</v>
      </c>
      <c r="AI229" s="487">
        <f t="shared" si="56"/>
        <v>0</v>
      </c>
      <c r="AJ229" s="487">
        <f t="shared" si="56"/>
        <v>-1</v>
      </c>
      <c r="AK229" s="487">
        <f t="shared" si="56"/>
        <v>-1</v>
      </c>
      <c r="AL229" s="487">
        <f t="shared" si="56"/>
        <v>-1</v>
      </c>
      <c r="AM229" s="487">
        <f t="shared" si="56"/>
        <v>-1</v>
      </c>
      <c r="AN229" s="487">
        <f t="shared" si="56"/>
        <v>0</v>
      </c>
      <c r="AO229" s="487">
        <f t="shared" si="56"/>
        <v>-1</v>
      </c>
      <c r="AP229" s="487">
        <f t="shared" si="56"/>
        <v>-1</v>
      </c>
      <c r="AQ229" s="487">
        <f t="shared" si="56"/>
        <v>0</v>
      </c>
      <c r="AR229" s="487">
        <f t="shared" si="56"/>
        <v>0</v>
      </c>
      <c r="AS229" s="487">
        <f t="shared" si="56"/>
        <v>0</v>
      </c>
      <c r="AT229" s="487">
        <f t="shared" si="56"/>
        <v>0</v>
      </c>
      <c r="AU229" s="493">
        <f t="shared" si="56"/>
        <v>0</v>
      </c>
      <c r="AV229" s="488" t="str">
        <f t="shared" si="59"/>
        <v/>
      </c>
      <c r="AW229" s="487" t="str">
        <f t="shared" si="59"/>
        <v/>
      </c>
      <c r="AX229" s="487" t="str">
        <f t="shared" si="59"/>
        <v/>
      </c>
      <c r="AY229" s="487" t="str">
        <f t="shared" si="59"/>
        <v/>
      </c>
      <c r="AZ229" s="487">
        <f t="shared" si="59"/>
        <v>0</v>
      </c>
      <c r="BA229" s="487">
        <f t="shared" si="59"/>
        <v>0</v>
      </c>
      <c r="BB229" s="487">
        <f t="shared" si="59"/>
        <v>0</v>
      </c>
      <c r="BC229" s="487">
        <f t="shared" si="59"/>
        <v>0</v>
      </c>
      <c r="BD229" s="487" t="str">
        <f t="shared" si="59"/>
        <v/>
      </c>
      <c r="BE229" s="487">
        <f t="shared" si="59"/>
        <v>0</v>
      </c>
      <c r="BF229" s="487">
        <f t="shared" si="59"/>
        <v>0</v>
      </c>
      <c r="BG229" s="487" t="str">
        <f t="shared" si="57"/>
        <v/>
      </c>
      <c r="BH229" s="487" t="str">
        <f t="shared" si="57"/>
        <v/>
      </c>
      <c r="BI229" s="487" t="str">
        <f t="shared" si="57"/>
        <v/>
      </c>
      <c r="BJ229" s="487" t="str">
        <f t="shared" si="57"/>
        <v/>
      </c>
      <c r="BK229" s="489" t="str">
        <f t="shared" si="57"/>
        <v/>
      </c>
      <c r="BL229" s="495" t="str">
        <f t="shared" si="60"/>
        <v/>
      </c>
      <c r="BM229" s="487" t="str">
        <f t="shared" si="60"/>
        <v/>
      </c>
      <c r="BN229" s="487" t="str">
        <f t="shared" si="60"/>
        <v/>
      </c>
      <c r="BO229" s="487" t="str">
        <f t="shared" si="60"/>
        <v/>
      </c>
      <c r="BP229" s="487">
        <f t="shared" si="60"/>
        <v>0</v>
      </c>
      <c r="BQ229" s="487">
        <f t="shared" si="60"/>
        <v>0</v>
      </c>
      <c r="BR229" s="487">
        <f t="shared" si="60"/>
        <v>0</v>
      </c>
      <c r="BS229" s="487">
        <f t="shared" si="60"/>
        <v>0</v>
      </c>
      <c r="BT229" s="487" t="str">
        <f t="shared" si="60"/>
        <v/>
      </c>
      <c r="BU229" s="487">
        <f t="shared" si="60"/>
        <v>0</v>
      </c>
      <c r="BV229" s="487">
        <f t="shared" si="60"/>
        <v>0</v>
      </c>
      <c r="BW229" s="487" t="str">
        <f t="shared" si="58"/>
        <v/>
      </c>
      <c r="BX229" s="487" t="str">
        <f t="shared" si="58"/>
        <v/>
      </c>
      <c r="BY229" s="487" t="str">
        <f t="shared" si="58"/>
        <v/>
      </c>
      <c r="BZ229" s="487" t="str">
        <f t="shared" si="58"/>
        <v/>
      </c>
      <c r="CA229" s="489" t="str">
        <f t="shared" si="58"/>
        <v/>
      </c>
    </row>
    <row r="230" spans="1:79" s="121" customFormat="1" ht="17.25" hidden="1" customHeight="1" x14ac:dyDescent="0.25">
      <c r="A230" s="9"/>
      <c r="B230" s="7"/>
      <c r="C230" s="2"/>
      <c r="D230" s="5"/>
      <c r="E230" s="4"/>
      <c r="F230" s="4"/>
      <c r="G230" s="4"/>
      <c r="H230" s="5"/>
      <c r="I230" s="16"/>
      <c r="J230" s="47"/>
      <c r="K230" s="48"/>
      <c r="L230" s="48"/>
      <c r="M230" s="49"/>
      <c r="N230" s="47"/>
      <c r="O230" s="48"/>
      <c r="P230" s="48"/>
      <c r="Q230" s="48"/>
      <c r="R230" s="48"/>
      <c r="S230" s="48"/>
      <c r="T230" s="65"/>
      <c r="U230" s="49"/>
      <c r="V230" s="58"/>
      <c r="W230" s="82"/>
      <c r="X230" s="56"/>
      <c r="Y230" s="69"/>
      <c r="Z230" s="69"/>
      <c r="AA230" s="68"/>
      <c r="AB230" s="57"/>
      <c r="AC230" s="58"/>
      <c r="AD230" s="56"/>
      <c r="AE230" s="65"/>
      <c r="AF230" s="488">
        <f t="shared" si="56"/>
        <v>0</v>
      </c>
      <c r="AG230" s="487">
        <f t="shared" si="56"/>
        <v>0</v>
      </c>
      <c r="AH230" s="487">
        <f t="shared" si="56"/>
        <v>0</v>
      </c>
      <c r="AI230" s="487">
        <f t="shared" si="56"/>
        <v>0</v>
      </c>
      <c r="AJ230" s="487">
        <f t="shared" si="56"/>
        <v>-1</v>
      </c>
      <c r="AK230" s="487">
        <f t="shared" si="56"/>
        <v>-1</v>
      </c>
      <c r="AL230" s="487">
        <f t="shared" si="56"/>
        <v>-1</v>
      </c>
      <c r="AM230" s="487">
        <f t="shared" si="56"/>
        <v>-1</v>
      </c>
      <c r="AN230" s="487">
        <f t="shared" si="56"/>
        <v>0</v>
      </c>
      <c r="AO230" s="487">
        <f t="shared" si="56"/>
        <v>-1</v>
      </c>
      <c r="AP230" s="487">
        <f t="shared" si="56"/>
        <v>-1</v>
      </c>
      <c r="AQ230" s="487">
        <f t="shared" si="56"/>
        <v>0</v>
      </c>
      <c r="AR230" s="487">
        <f t="shared" si="56"/>
        <v>0</v>
      </c>
      <c r="AS230" s="487">
        <f t="shared" si="56"/>
        <v>0</v>
      </c>
      <c r="AT230" s="487">
        <f t="shared" si="56"/>
        <v>0</v>
      </c>
      <c r="AU230" s="493">
        <f t="shared" si="56"/>
        <v>0</v>
      </c>
      <c r="AV230" s="488" t="str">
        <f t="shared" si="59"/>
        <v/>
      </c>
      <c r="AW230" s="487" t="str">
        <f t="shared" si="59"/>
        <v/>
      </c>
      <c r="AX230" s="487" t="str">
        <f t="shared" si="59"/>
        <v/>
      </c>
      <c r="AY230" s="487" t="str">
        <f t="shared" si="59"/>
        <v/>
      </c>
      <c r="AZ230" s="487">
        <f t="shared" si="59"/>
        <v>0</v>
      </c>
      <c r="BA230" s="487">
        <f t="shared" si="59"/>
        <v>0</v>
      </c>
      <c r="BB230" s="487">
        <f t="shared" si="59"/>
        <v>0</v>
      </c>
      <c r="BC230" s="487">
        <f t="shared" si="59"/>
        <v>0</v>
      </c>
      <c r="BD230" s="487" t="str">
        <f t="shared" si="59"/>
        <v/>
      </c>
      <c r="BE230" s="487">
        <f t="shared" si="59"/>
        <v>0</v>
      </c>
      <c r="BF230" s="487">
        <f t="shared" si="59"/>
        <v>0</v>
      </c>
      <c r="BG230" s="487" t="str">
        <f t="shared" si="57"/>
        <v/>
      </c>
      <c r="BH230" s="487" t="str">
        <f t="shared" si="57"/>
        <v/>
      </c>
      <c r="BI230" s="487" t="str">
        <f t="shared" si="57"/>
        <v/>
      </c>
      <c r="BJ230" s="487" t="str">
        <f t="shared" si="57"/>
        <v/>
      </c>
      <c r="BK230" s="489" t="str">
        <f t="shared" si="57"/>
        <v/>
      </c>
      <c r="BL230" s="495" t="str">
        <f t="shared" si="60"/>
        <v/>
      </c>
      <c r="BM230" s="487" t="str">
        <f t="shared" si="60"/>
        <v/>
      </c>
      <c r="BN230" s="487" t="str">
        <f t="shared" si="60"/>
        <v/>
      </c>
      <c r="BO230" s="487" t="str">
        <f t="shared" si="60"/>
        <v/>
      </c>
      <c r="BP230" s="487">
        <f t="shared" si="60"/>
        <v>0</v>
      </c>
      <c r="BQ230" s="487">
        <f t="shared" si="60"/>
        <v>0</v>
      </c>
      <c r="BR230" s="487">
        <f t="shared" si="60"/>
        <v>0</v>
      </c>
      <c r="BS230" s="487">
        <f t="shared" si="60"/>
        <v>0</v>
      </c>
      <c r="BT230" s="487" t="str">
        <f t="shared" si="60"/>
        <v/>
      </c>
      <c r="BU230" s="487">
        <f t="shared" si="60"/>
        <v>0</v>
      </c>
      <c r="BV230" s="487">
        <f t="shared" si="60"/>
        <v>0</v>
      </c>
      <c r="BW230" s="487" t="str">
        <f t="shared" si="58"/>
        <v/>
      </c>
      <c r="BX230" s="487" t="str">
        <f t="shared" si="58"/>
        <v/>
      </c>
      <c r="BY230" s="487" t="str">
        <f t="shared" si="58"/>
        <v/>
      </c>
      <c r="BZ230" s="487" t="str">
        <f t="shared" si="58"/>
        <v/>
      </c>
      <c r="CA230" s="489" t="str">
        <f t="shared" si="58"/>
        <v/>
      </c>
    </row>
    <row r="231" spans="1:79" s="121" customFormat="1" ht="17.25" hidden="1" customHeight="1" x14ac:dyDescent="0.25">
      <c r="A231" s="9"/>
      <c r="B231" s="7"/>
      <c r="C231" s="2"/>
      <c r="D231" s="5"/>
      <c r="E231" s="4"/>
      <c r="F231" s="4"/>
      <c r="G231" s="4"/>
      <c r="H231" s="5"/>
      <c r="I231" s="16"/>
      <c r="J231" s="47"/>
      <c r="K231" s="48"/>
      <c r="L231" s="48"/>
      <c r="M231" s="49"/>
      <c r="N231" s="47"/>
      <c r="O231" s="48"/>
      <c r="P231" s="48"/>
      <c r="Q231" s="48"/>
      <c r="R231" s="48"/>
      <c r="S231" s="48"/>
      <c r="T231" s="65"/>
      <c r="U231" s="49"/>
      <c r="V231" s="58"/>
      <c r="W231" s="82"/>
      <c r="X231" s="56"/>
      <c r="Y231" s="69"/>
      <c r="Z231" s="69"/>
      <c r="AA231" s="68"/>
      <c r="AB231" s="57"/>
      <c r="AC231" s="58"/>
      <c r="AD231" s="56"/>
      <c r="AE231" s="65"/>
      <c r="AF231" s="488">
        <f t="shared" si="56"/>
        <v>0</v>
      </c>
      <c r="AG231" s="487">
        <f t="shared" si="56"/>
        <v>0</v>
      </c>
      <c r="AH231" s="487">
        <f t="shared" si="56"/>
        <v>0</v>
      </c>
      <c r="AI231" s="487">
        <f t="shared" si="56"/>
        <v>0</v>
      </c>
      <c r="AJ231" s="487">
        <f t="shared" si="56"/>
        <v>-1</v>
      </c>
      <c r="AK231" s="487">
        <f t="shared" si="56"/>
        <v>-1</v>
      </c>
      <c r="AL231" s="487">
        <f t="shared" si="56"/>
        <v>-1</v>
      </c>
      <c r="AM231" s="487">
        <f t="shared" si="56"/>
        <v>-1</v>
      </c>
      <c r="AN231" s="487">
        <f t="shared" si="56"/>
        <v>0</v>
      </c>
      <c r="AO231" s="487">
        <f t="shared" si="56"/>
        <v>-1</v>
      </c>
      <c r="AP231" s="487">
        <f t="shared" si="56"/>
        <v>-1</v>
      </c>
      <c r="AQ231" s="487">
        <f t="shared" si="56"/>
        <v>0</v>
      </c>
      <c r="AR231" s="487">
        <f t="shared" si="56"/>
        <v>0</v>
      </c>
      <c r="AS231" s="487">
        <f t="shared" si="56"/>
        <v>0</v>
      </c>
      <c r="AT231" s="487">
        <f t="shared" si="56"/>
        <v>0</v>
      </c>
      <c r="AU231" s="493">
        <f t="shared" si="56"/>
        <v>0</v>
      </c>
      <c r="AV231" s="488" t="str">
        <f t="shared" si="59"/>
        <v/>
      </c>
      <c r="AW231" s="487" t="str">
        <f t="shared" si="59"/>
        <v/>
      </c>
      <c r="AX231" s="487" t="str">
        <f t="shared" si="59"/>
        <v/>
      </c>
      <c r="AY231" s="487" t="str">
        <f t="shared" si="59"/>
        <v/>
      </c>
      <c r="AZ231" s="487">
        <f t="shared" si="59"/>
        <v>0</v>
      </c>
      <c r="BA231" s="487">
        <f t="shared" si="59"/>
        <v>0</v>
      </c>
      <c r="BB231" s="487">
        <f t="shared" si="59"/>
        <v>0</v>
      </c>
      <c r="BC231" s="487">
        <f t="shared" si="59"/>
        <v>0</v>
      </c>
      <c r="BD231" s="487" t="str">
        <f t="shared" si="59"/>
        <v/>
      </c>
      <c r="BE231" s="487">
        <f t="shared" si="59"/>
        <v>0</v>
      </c>
      <c r="BF231" s="487">
        <f t="shared" si="59"/>
        <v>0</v>
      </c>
      <c r="BG231" s="487" t="str">
        <f t="shared" si="57"/>
        <v/>
      </c>
      <c r="BH231" s="487" t="str">
        <f t="shared" si="57"/>
        <v/>
      </c>
      <c r="BI231" s="487" t="str">
        <f t="shared" si="57"/>
        <v/>
      </c>
      <c r="BJ231" s="487" t="str">
        <f t="shared" si="57"/>
        <v/>
      </c>
      <c r="BK231" s="489" t="str">
        <f t="shared" si="57"/>
        <v/>
      </c>
      <c r="BL231" s="495" t="str">
        <f t="shared" si="60"/>
        <v/>
      </c>
      <c r="BM231" s="487" t="str">
        <f t="shared" si="60"/>
        <v/>
      </c>
      <c r="BN231" s="487" t="str">
        <f t="shared" si="60"/>
        <v/>
      </c>
      <c r="BO231" s="487" t="str">
        <f t="shared" si="60"/>
        <v/>
      </c>
      <c r="BP231" s="487">
        <f t="shared" si="60"/>
        <v>0</v>
      </c>
      <c r="BQ231" s="487">
        <f t="shared" si="60"/>
        <v>0</v>
      </c>
      <c r="BR231" s="487">
        <f t="shared" si="60"/>
        <v>0</v>
      </c>
      <c r="BS231" s="487">
        <f t="shared" si="60"/>
        <v>0</v>
      </c>
      <c r="BT231" s="487" t="str">
        <f t="shared" si="60"/>
        <v/>
      </c>
      <c r="BU231" s="487">
        <f t="shared" si="60"/>
        <v>0</v>
      </c>
      <c r="BV231" s="487">
        <f t="shared" si="60"/>
        <v>0</v>
      </c>
      <c r="BW231" s="487" t="str">
        <f t="shared" si="58"/>
        <v/>
      </c>
      <c r="BX231" s="487" t="str">
        <f t="shared" si="58"/>
        <v/>
      </c>
      <c r="BY231" s="487" t="str">
        <f t="shared" si="58"/>
        <v/>
      </c>
      <c r="BZ231" s="487" t="str">
        <f t="shared" si="58"/>
        <v/>
      </c>
      <c r="CA231" s="489" t="str">
        <f t="shared" si="58"/>
        <v/>
      </c>
    </row>
    <row r="232" spans="1:79" s="121" customFormat="1" ht="17.25" hidden="1" customHeight="1" x14ac:dyDescent="0.25">
      <c r="A232" s="9"/>
      <c r="B232" s="7"/>
      <c r="C232" s="2"/>
      <c r="D232" s="5"/>
      <c r="E232" s="4"/>
      <c r="F232" s="4"/>
      <c r="G232" s="4"/>
      <c r="H232" s="5"/>
      <c r="I232" s="16"/>
      <c r="J232" s="47"/>
      <c r="K232" s="48"/>
      <c r="L232" s="48"/>
      <c r="M232" s="49"/>
      <c r="N232" s="47"/>
      <c r="O232" s="48"/>
      <c r="P232" s="48"/>
      <c r="Q232" s="48"/>
      <c r="R232" s="48"/>
      <c r="S232" s="48"/>
      <c r="T232" s="65"/>
      <c r="U232" s="49"/>
      <c r="V232" s="58"/>
      <c r="W232" s="82"/>
      <c r="X232" s="56"/>
      <c r="Y232" s="69"/>
      <c r="Z232" s="69"/>
      <c r="AA232" s="68"/>
      <c r="AB232" s="57"/>
      <c r="AC232" s="58"/>
      <c r="AD232" s="56"/>
      <c r="AE232" s="65"/>
      <c r="AF232" s="488">
        <f t="shared" si="56"/>
        <v>0</v>
      </c>
      <c r="AG232" s="487">
        <f t="shared" si="56"/>
        <v>0</v>
      </c>
      <c r="AH232" s="487">
        <f t="shared" si="56"/>
        <v>0</v>
      </c>
      <c r="AI232" s="487">
        <f t="shared" si="56"/>
        <v>0</v>
      </c>
      <c r="AJ232" s="487">
        <f t="shared" si="56"/>
        <v>-1</v>
      </c>
      <c r="AK232" s="487">
        <f t="shared" si="56"/>
        <v>-1</v>
      </c>
      <c r="AL232" s="487">
        <f t="shared" si="56"/>
        <v>-1</v>
      </c>
      <c r="AM232" s="487">
        <f t="shared" si="56"/>
        <v>-1</v>
      </c>
      <c r="AN232" s="487">
        <f t="shared" si="56"/>
        <v>0</v>
      </c>
      <c r="AO232" s="487">
        <f t="shared" si="56"/>
        <v>-1</v>
      </c>
      <c r="AP232" s="487">
        <f t="shared" si="56"/>
        <v>-1</v>
      </c>
      <c r="AQ232" s="487">
        <f t="shared" si="56"/>
        <v>0</v>
      </c>
      <c r="AR232" s="487">
        <f t="shared" si="56"/>
        <v>0</v>
      </c>
      <c r="AS232" s="487">
        <f t="shared" si="56"/>
        <v>0</v>
      </c>
      <c r="AT232" s="487">
        <f t="shared" si="56"/>
        <v>0</v>
      </c>
      <c r="AU232" s="493">
        <f t="shared" si="56"/>
        <v>0</v>
      </c>
      <c r="AV232" s="488" t="str">
        <f t="shared" si="59"/>
        <v/>
      </c>
      <c r="AW232" s="487" t="str">
        <f t="shared" si="59"/>
        <v/>
      </c>
      <c r="AX232" s="487" t="str">
        <f t="shared" si="59"/>
        <v/>
      </c>
      <c r="AY232" s="487" t="str">
        <f t="shared" si="59"/>
        <v/>
      </c>
      <c r="AZ232" s="487">
        <f t="shared" si="59"/>
        <v>0</v>
      </c>
      <c r="BA232" s="487">
        <f t="shared" si="59"/>
        <v>0</v>
      </c>
      <c r="BB232" s="487">
        <f t="shared" si="59"/>
        <v>0</v>
      </c>
      <c r="BC232" s="487">
        <f t="shared" si="59"/>
        <v>0</v>
      </c>
      <c r="BD232" s="487" t="str">
        <f t="shared" si="59"/>
        <v/>
      </c>
      <c r="BE232" s="487">
        <f t="shared" si="59"/>
        <v>0</v>
      </c>
      <c r="BF232" s="487">
        <f t="shared" si="59"/>
        <v>0</v>
      </c>
      <c r="BG232" s="487" t="str">
        <f t="shared" si="57"/>
        <v/>
      </c>
      <c r="BH232" s="487" t="str">
        <f t="shared" si="57"/>
        <v/>
      </c>
      <c r="BI232" s="487" t="str">
        <f t="shared" si="57"/>
        <v/>
      </c>
      <c r="BJ232" s="487" t="str">
        <f t="shared" si="57"/>
        <v/>
      </c>
      <c r="BK232" s="489" t="str">
        <f t="shared" si="57"/>
        <v/>
      </c>
      <c r="BL232" s="495" t="str">
        <f t="shared" si="60"/>
        <v/>
      </c>
      <c r="BM232" s="487" t="str">
        <f t="shared" si="60"/>
        <v/>
      </c>
      <c r="BN232" s="487" t="str">
        <f t="shared" si="60"/>
        <v/>
      </c>
      <c r="BO232" s="487" t="str">
        <f t="shared" si="60"/>
        <v/>
      </c>
      <c r="BP232" s="487">
        <f t="shared" si="60"/>
        <v>0</v>
      </c>
      <c r="BQ232" s="487">
        <f t="shared" si="60"/>
        <v>0</v>
      </c>
      <c r="BR232" s="487">
        <f t="shared" si="60"/>
        <v>0</v>
      </c>
      <c r="BS232" s="487">
        <f t="shared" si="60"/>
        <v>0</v>
      </c>
      <c r="BT232" s="487" t="str">
        <f t="shared" si="60"/>
        <v/>
      </c>
      <c r="BU232" s="487">
        <f t="shared" si="60"/>
        <v>0</v>
      </c>
      <c r="BV232" s="487">
        <f t="shared" si="60"/>
        <v>0</v>
      </c>
      <c r="BW232" s="487" t="str">
        <f t="shared" si="58"/>
        <v/>
      </c>
      <c r="BX232" s="487" t="str">
        <f t="shared" si="58"/>
        <v/>
      </c>
      <c r="BY232" s="487" t="str">
        <f t="shared" si="58"/>
        <v/>
      </c>
      <c r="BZ232" s="487" t="str">
        <f t="shared" si="58"/>
        <v/>
      </c>
      <c r="CA232" s="489" t="str">
        <f t="shared" si="58"/>
        <v/>
      </c>
    </row>
    <row r="233" spans="1:79" s="121" customFormat="1" ht="17.25" hidden="1" customHeight="1" x14ac:dyDescent="0.25">
      <c r="A233" s="9"/>
      <c r="B233" s="7"/>
      <c r="C233" s="2"/>
      <c r="D233" s="5"/>
      <c r="E233" s="4"/>
      <c r="F233" s="4"/>
      <c r="G233" s="4"/>
      <c r="H233" s="5"/>
      <c r="I233" s="16"/>
      <c r="J233" s="47"/>
      <c r="K233" s="48"/>
      <c r="L233" s="48"/>
      <c r="M233" s="49"/>
      <c r="N233" s="47"/>
      <c r="O233" s="48"/>
      <c r="P233" s="48"/>
      <c r="Q233" s="48"/>
      <c r="R233" s="48"/>
      <c r="S233" s="48"/>
      <c r="T233" s="65"/>
      <c r="U233" s="49"/>
      <c r="V233" s="58"/>
      <c r="W233" s="82"/>
      <c r="X233" s="56"/>
      <c r="Y233" s="69"/>
      <c r="Z233" s="69"/>
      <c r="AA233" s="68"/>
      <c r="AB233" s="57"/>
      <c r="AC233" s="58"/>
      <c r="AD233" s="56"/>
      <c r="AE233" s="65"/>
      <c r="AF233" s="488">
        <f t="shared" si="56"/>
        <v>0</v>
      </c>
      <c r="AG233" s="487">
        <f t="shared" si="56"/>
        <v>0</v>
      </c>
      <c r="AH233" s="487">
        <f t="shared" si="56"/>
        <v>0</v>
      </c>
      <c r="AI233" s="487">
        <f t="shared" si="56"/>
        <v>0</v>
      </c>
      <c r="AJ233" s="487">
        <f t="shared" si="56"/>
        <v>-1</v>
      </c>
      <c r="AK233" s="487">
        <f t="shared" si="56"/>
        <v>-1</v>
      </c>
      <c r="AL233" s="487">
        <f t="shared" si="56"/>
        <v>-1</v>
      </c>
      <c r="AM233" s="487">
        <f t="shared" si="56"/>
        <v>-1</v>
      </c>
      <c r="AN233" s="487">
        <f t="shared" si="56"/>
        <v>0</v>
      </c>
      <c r="AO233" s="487">
        <f t="shared" si="56"/>
        <v>-1</v>
      </c>
      <c r="AP233" s="487">
        <f t="shared" si="56"/>
        <v>-1</v>
      </c>
      <c r="AQ233" s="487">
        <f t="shared" si="56"/>
        <v>0</v>
      </c>
      <c r="AR233" s="487">
        <f t="shared" si="56"/>
        <v>0</v>
      </c>
      <c r="AS233" s="487">
        <f t="shared" si="56"/>
        <v>0</v>
      </c>
      <c r="AT233" s="487">
        <f t="shared" si="56"/>
        <v>0</v>
      </c>
      <c r="AU233" s="493">
        <f t="shared" si="56"/>
        <v>0</v>
      </c>
      <c r="AV233" s="488" t="str">
        <f t="shared" si="59"/>
        <v/>
      </c>
      <c r="AW233" s="487" t="str">
        <f t="shared" si="59"/>
        <v/>
      </c>
      <c r="AX233" s="487" t="str">
        <f t="shared" si="59"/>
        <v/>
      </c>
      <c r="AY233" s="487" t="str">
        <f t="shared" si="59"/>
        <v/>
      </c>
      <c r="AZ233" s="487">
        <f t="shared" si="59"/>
        <v>0</v>
      </c>
      <c r="BA233" s="487">
        <f t="shared" si="59"/>
        <v>0</v>
      </c>
      <c r="BB233" s="487">
        <f t="shared" si="59"/>
        <v>0</v>
      </c>
      <c r="BC233" s="487">
        <f t="shared" si="59"/>
        <v>0</v>
      </c>
      <c r="BD233" s="487" t="str">
        <f t="shared" si="59"/>
        <v/>
      </c>
      <c r="BE233" s="487">
        <f t="shared" si="59"/>
        <v>0</v>
      </c>
      <c r="BF233" s="487">
        <f t="shared" si="59"/>
        <v>0</v>
      </c>
      <c r="BG233" s="487" t="str">
        <f t="shared" si="57"/>
        <v/>
      </c>
      <c r="BH233" s="487" t="str">
        <f t="shared" si="57"/>
        <v/>
      </c>
      <c r="BI233" s="487" t="str">
        <f t="shared" si="57"/>
        <v/>
      </c>
      <c r="BJ233" s="487" t="str">
        <f t="shared" si="57"/>
        <v/>
      </c>
      <c r="BK233" s="489" t="str">
        <f t="shared" si="57"/>
        <v/>
      </c>
      <c r="BL233" s="495" t="str">
        <f t="shared" si="60"/>
        <v/>
      </c>
      <c r="BM233" s="487" t="str">
        <f t="shared" si="60"/>
        <v/>
      </c>
      <c r="BN233" s="487" t="str">
        <f t="shared" si="60"/>
        <v/>
      </c>
      <c r="BO233" s="487" t="str">
        <f t="shared" si="60"/>
        <v/>
      </c>
      <c r="BP233" s="487">
        <f t="shared" si="60"/>
        <v>0</v>
      </c>
      <c r="BQ233" s="487">
        <f t="shared" si="60"/>
        <v>0</v>
      </c>
      <c r="BR233" s="487">
        <f t="shared" si="60"/>
        <v>0</v>
      </c>
      <c r="BS233" s="487">
        <f t="shared" si="60"/>
        <v>0</v>
      </c>
      <c r="BT233" s="487" t="str">
        <f t="shared" si="60"/>
        <v/>
      </c>
      <c r="BU233" s="487">
        <f t="shared" si="60"/>
        <v>0</v>
      </c>
      <c r="BV233" s="487">
        <f t="shared" si="60"/>
        <v>0</v>
      </c>
      <c r="BW233" s="487" t="str">
        <f t="shared" si="58"/>
        <v/>
      </c>
      <c r="BX233" s="487" t="str">
        <f t="shared" si="58"/>
        <v/>
      </c>
      <c r="BY233" s="487" t="str">
        <f t="shared" si="58"/>
        <v/>
      </c>
      <c r="BZ233" s="487" t="str">
        <f t="shared" si="58"/>
        <v/>
      </c>
      <c r="CA233" s="489" t="str">
        <f t="shared" si="58"/>
        <v/>
      </c>
    </row>
    <row r="234" spans="1:79" s="121" customFormat="1" ht="17.25" hidden="1" customHeight="1" x14ac:dyDescent="0.25">
      <c r="A234" s="9"/>
      <c r="B234" s="7"/>
      <c r="C234" s="2"/>
      <c r="D234" s="5"/>
      <c r="E234" s="4"/>
      <c r="F234" s="4"/>
      <c r="G234" s="4"/>
      <c r="H234" s="5"/>
      <c r="I234" s="16"/>
      <c r="J234" s="47"/>
      <c r="K234" s="48"/>
      <c r="L234" s="48"/>
      <c r="M234" s="49"/>
      <c r="N234" s="47"/>
      <c r="O234" s="48"/>
      <c r="P234" s="48"/>
      <c r="Q234" s="48"/>
      <c r="R234" s="48"/>
      <c r="S234" s="48"/>
      <c r="T234" s="65"/>
      <c r="U234" s="49"/>
      <c r="V234" s="58"/>
      <c r="W234" s="82"/>
      <c r="X234" s="56"/>
      <c r="Y234" s="69"/>
      <c r="Z234" s="69"/>
      <c r="AA234" s="68"/>
      <c r="AB234" s="57"/>
      <c r="AC234" s="58"/>
      <c r="AD234" s="56"/>
      <c r="AE234" s="65"/>
      <c r="AF234" s="488">
        <f t="shared" si="56"/>
        <v>0</v>
      </c>
      <c r="AG234" s="487">
        <f t="shared" si="56"/>
        <v>0</v>
      </c>
      <c r="AH234" s="487">
        <f t="shared" si="56"/>
        <v>0</v>
      </c>
      <c r="AI234" s="487">
        <f t="shared" si="56"/>
        <v>0</v>
      </c>
      <c r="AJ234" s="487">
        <f t="shared" si="56"/>
        <v>-1</v>
      </c>
      <c r="AK234" s="487">
        <f t="shared" si="56"/>
        <v>-1</v>
      </c>
      <c r="AL234" s="487">
        <f t="shared" si="56"/>
        <v>-1</v>
      </c>
      <c r="AM234" s="487">
        <f t="shared" si="56"/>
        <v>-1</v>
      </c>
      <c r="AN234" s="487">
        <f t="shared" si="56"/>
        <v>0</v>
      </c>
      <c r="AO234" s="487">
        <f t="shared" si="56"/>
        <v>-1</v>
      </c>
      <c r="AP234" s="487">
        <f t="shared" si="56"/>
        <v>-1</v>
      </c>
      <c r="AQ234" s="487">
        <f t="shared" si="56"/>
        <v>0</v>
      </c>
      <c r="AR234" s="487">
        <f t="shared" si="56"/>
        <v>0</v>
      </c>
      <c r="AS234" s="487">
        <f t="shared" si="56"/>
        <v>0</v>
      </c>
      <c r="AT234" s="487">
        <f t="shared" si="56"/>
        <v>0</v>
      </c>
      <c r="AU234" s="493">
        <f t="shared" si="56"/>
        <v>0</v>
      </c>
      <c r="AV234" s="488" t="str">
        <f t="shared" si="59"/>
        <v/>
      </c>
      <c r="AW234" s="487" t="str">
        <f t="shared" si="59"/>
        <v/>
      </c>
      <c r="AX234" s="487" t="str">
        <f t="shared" si="59"/>
        <v/>
      </c>
      <c r="AY234" s="487" t="str">
        <f t="shared" si="59"/>
        <v/>
      </c>
      <c r="AZ234" s="487">
        <f t="shared" si="59"/>
        <v>0</v>
      </c>
      <c r="BA234" s="487">
        <f t="shared" si="59"/>
        <v>0</v>
      </c>
      <c r="BB234" s="487">
        <f t="shared" si="59"/>
        <v>0</v>
      </c>
      <c r="BC234" s="487">
        <f t="shared" si="59"/>
        <v>0</v>
      </c>
      <c r="BD234" s="487" t="str">
        <f t="shared" si="59"/>
        <v/>
      </c>
      <c r="BE234" s="487">
        <f t="shared" si="59"/>
        <v>0</v>
      </c>
      <c r="BF234" s="487">
        <f t="shared" si="59"/>
        <v>0</v>
      </c>
      <c r="BG234" s="487" t="str">
        <f t="shared" si="57"/>
        <v/>
      </c>
      <c r="BH234" s="487" t="str">
        <f t="shared" si="57"/>
        <v/>
      </c>
      <c r="BI234" s="487" t="str">
        <f t="shared" si="57"/>
        <v/>
      </c>
      <c r="BJ234" s="487" t="str">
        <f t="shared" si="57"/>
        <v/>
      </c>
      <c r="BK234" s="489" t="str">
        <f t="shared" si="57"/>
        <v/>
      </c>
      <c r="BL234" s="495" t="str">
        <f t="shared" si="60"/>
        <v/>
      </c>
      <c r="BM234" s="487" t="str">
        <f t="shared" si="60"/>
        <v/>
      </c>
      <c r="BN234" s="487" t="str">
        <f t="shared" si="60"/>
        <v/>
      </c>
      <c r="BO234" s="487" t="str">
        <f t="shared" si="60"/>
        <v/>
      </c>
      <c r="BP234" s="487">
        <f t="shared" si="60"/>
        <v>0</v>
      </c>
      <c r="BQ234" s="487">
        <f t="shared" si="60"/>
        <v>0</v>
      </c>
      <c r="BR234" s="487">
        <f t="shared" si="60"/>
        <v>0</v>
      </c>
      <c r="BS234" s="487">
        <f t="shared" si="60"/>
        <v>0</v>
      </c>
      <c r="BT234" s="487" t="str">
        <f t="shared" si="60"/>
        <v/>
      </c>
      <c r="BU234" s="487">
        <f t="shared" si="60"/>
        <v>0</v>
      </c>
      <c r="BV234" s="487">
        <f t="shared" si="60"/>
        <v>0</v>
      </c>
      <c r="BW234" s="487" t="str">
        <f t="shared" si="58"/>
        <v/>
      </c>
      <c r="BX234" s="487" t="str">
        <f t="shared" si="58"/>
        <v/>
      </c>
      <c r="BY234" s="487" t="str">
        <f t="shared" si="58"/>
        <v/>
      </c>
      <c r="BZ234" s="487" t="str">
        <f t="shared" si="58"/>
        <v/>
      </c>
      <c r="CA234" s="489" t="str">
        <f t="shared" si="58"/>
        <v/>
      </c>
    </row>
    <row r="235" spans="1:79" s="121" customFormat="1" ht="17.25" hidden="1" customHeight="1" x14ac:dyDescent="0.25">
      <c r="A235" s="9"/>
      <c r="B235" s="7"/>
      <c r="C235" s="2"/>
      <c r="D235" s="5"/>
      <c r="E235" s="4"/>
      <c r="F235" s="4"/>
      <c r="G235" s="4"/>
      <c r="H235" s="5"/>
      <c r="I235" s="16"/>
      <c r="J235" s="47"/>
      <c r="K235" s="48"/>
      <c r="L235" s="48"/>
      <c r="M235" s="49"/>
      <c r="N235" s="47"/>
      <c r="O235" s="48"/>
      <c r="P235" s="48"/>
      <c r="Q235" s="48"/>
      <c r="R235" s="48"/>
      <c r="S235" s="48"/>
      <c r="T235" s="65"/>
      <c r="U235" s="49"/>
      <c r="V235" s="58"/>
      <c r="W235" s="82"/>
      <c r="X235" s="56"/>
      <c r="Y235" s="69"/>
      <c r="Z235" s="69"/>
      <c r="AA235" s="68"/>
      <c r="AB235" s="57"/>
      <c r="AC235" s="58"/>
      <c r="AD235" s="56"/>
      <c r="AE235" s="65"/>
      <c r="AF235" s="488">
        <f t="shared" si="56"/>
        <v>0</v>
      </c>
      <c r="AG235" s="487">
        <f t="shared" si="56"/>
        <v>0</v>
      </c>
      <c r="AH235" s="487">
        <f t="shared" si="56"/>
        <v>0</v>
      </c>
      <c r="AI235" s="487">
        <f t="shared" si="56"/>
        <v>0</v>
      </c>
      <c r="AJ235" s="487">
        <f t="shared" si="56"/>
        <v>-1</v>
      </c>
      <c r="AK235" s="487">
        <f t="shared" si="56"/>
        <v>-1</v>
      </c>
      <c r="AL235" s="487">
        <f t="shared" si="56"/>
        <v>-1</v>
      </c>
      <c r="AM235" s="487">
        <f t="shared" si="56"/>
        <v>-1</v>
      </c>
      <c r="AN235" s="487">
        <f t="shared" si="56"/>
        <v>0</v>
      </c>
      <c r="AO235" s="487">
        <f t="shared" si="56"/>
        <v>-1</v>
      </c>
      <c r="AP235" s="487">
        <f t="shared" si="56"/>
        <v>-1</v>
      </c>
      <c r="AQ235" s="487">
        <f t="shared" si="56"/>
        <v>0</v>
      </c>
      <c r="AR235" s="487">
        <f t="shared" si="56"/>
        <v>0</v>
      </c>
      <c r="AS235" s="487">
        <f t="shared" si="56"/>
        <v>0</v>
      </c>
      <c r="AT235" s="487">
        <f t="shared" si="56"/>
        <v>0</v>
      </c>
      <c r="AU235" s="493">
        <f t="shared" si="56"/>
        <v>0</v>
      </c>
      <c r="AV235" s="488" t="str">
        <f t="shared" si="59"/>
        <v/>
      </c>
      <c r="AW235" s="487" t="str">
        <f t="shared" si="59"/>
        <v/>
      </c>
      <c r="AX235" s="487" t="str">
        <f t="shared" si="59"/>
        <v/>
      </c>
      <c r="AY235" s="487" t="str">
        <f t="shared" si="59"/>
        <v/>
      </c>
      <c r="AZ235" s="487">
        <f t="shared" si="59"/>
        <v>0</v>
      </c>
      <c r="BA235" s="487">
        <f t="shared" si="59"/>
        <v>0</v>
      </c>
      <c r="BB235" s="487">
        <f t="shared" si="59"/>
        <v>0</v>
      </c>
      <c r="BC235" s="487">
        <f t="shared" si="59"/>
        <v>0</v>
      </c>
      <c r="BD235" s="487" t="str">
        <f t="shared" si="59"/>
        <v/>
      </c>
      <c r="BE235" s="487">
        <f t="shared" si="59"/>
        <v>0</v>
      </c>
      <c r="BF235" s="487">
        <f t="shared" si="59"/>
        <v>0</v>
      </c>
      <c r="BG235" s="487" t="str">
        <f t="shared" si="57"/>
        <v/>
      </c>
      <c r="BH235" s="487" t="str">
        <f t="shared" si="57"/>
        <v/>
      </c>
      <c r="BI235" s="487" t="str">
        <f t="shared" si="57"/>
        <v/>
      </c>
      <c r="BJ235" s="487" t="str">
        <f t="shared" si="57"/>
        <v/>
      </c>
      <c r="BK235" s="489" t="str">
        <f t="shared" si="57"/>
        <v/>
      </c>
      <c r="BL235" s="495" t="str">
        <f t="shared" si="60"/>
        <v/>
      </c>
      <c r="BM235" s="487" t="str">
        <f t="shared" si="60"/>
        <v/>
      </c>
      <c r="BN235" s="487" t="str">
        <f t="shared" si="60"/>
        <v/>
      </c>
      <c r="BO235" s="487" t="str">
        <f t="shared" si="60"/>
        <v/>
      </c>
      <c r="BP235" s="487">
        <f t="shared" si="60"/>
        <v>0</v>
      </c>
      <c r="BQ235" s="487">
        <f t="shared" si="60"/>
        <v>0</v>
      </c>
      <c r="BR235" s="487">
        <f t="shared" si="60"/>
        <v>0</v>
      </c>
      <c r="BS235" s="487">
        <f t="shared" si="60"/>
        <v>0</v>
      </c>
      <c r="BT235" s="487" t="str">
        <f t="shared" si="60"/>
        <v/>
      </c>
      <c r="BU235" s="487">
        <f t="shared" si="60"/>
        <v>0</v>
      </c>
      <c r="BV235" s="487">
        <f t="shared" si="60"/>
        <v>0</v>
      </c>
      <c r="BW235" s="487" t="str">
        <f t="shared" si="58"/>
        <v/>
      </c>
      <c r="BX235" s="487" t="str">
        <f t="shared" si="58"/>
        <v/>
      </c>
      <c r="BY235" s="487" t="str">
        <f t="shared" si="58"/>
        <v/>
      </c>
      <c r="BZ235" s="487" t="str">
        <f t="shared" si="58"/>
        <v/>
      </c>
      <c r="CA235" s="489" t="str">
        <f t="shared" si="58"/>
        <v/>
      </c>
    </row>
    <row r="236" spans="1:79" s="121" customFormat="1" ht="17.25" hidden="1" customHeight="1" x14ac:dyDescent="0.25">
      <c r="A236" s="9"/>
      <c r="B236" s="7"/>
      <c r="C236" s="2"/>
      <c r="D236" s="5"/>
      <c r="E236" s="4"/>
      <c r="F236" s="4"/>
      <c r="G236" s="4"/>
      <c r="H236" s="5"/>
      <c r="I236" s="16"/>
      <c r="J236" s="47"/>
      <c r="K236" s="48"/>
      <c r="L236" s="48"/>
      <c r="M236" s="49"/>
      <c r="N236" s="47"/>
      <c r="O236" s="48"/>
      <c r="P236" s="48"/>
      <c r="Q236" s="48"/>
      <c r="R236" s="48"/>
      <c r="S236" s="48"/>
      <c r="T236" s="65"/>
      <c r="U236" s="49"/>
      <c r="V236" s="58"/>
      <c r="W236" s="82"/>
      <c r="X236" s="56"/>
      <c r="Y236" s="69"/>
      <c r="Z236" s="69"/>
      <c r="AA236" s="68"/>
      <c r="AB236" s="57"/>
      <c r="AC236" s="58"/>
      <c r="AD236" s="56"/>
      <c r="AE236" s="65"/>
      <c r="AF236" s="488">
        <f t="shared" si="56"/>
        <v>0</v>
      </c>
      <c r="AG236" s="487">
        <f t="shared" si="56"/>
        <v>0</v>
      </c>
      <c r="AH236" s="487">
        <f t="shared" si="56"/>
        <v>0</v>
      </c>
      <c r="AI236" s="487">
        <f t="shared" si="56"/>
        <v>0</v>
      </c>
      <c r="AJ236" s="487">
        <f t="shared" si="56"/>
        <v>-1</v>
      </c>
      <c r="AK236" s="487">
        <f t="shared" si="56"/>
        <v>-1</v>
      </c>
      <c r="AL236" s="487">
        <f t="shared" si="56"/>
        <v>-1</v>
      </c>
      <c r="AM236" s="487">
        <f t="shared" si="56"/>
        <v>-1</v>
      </c>
      <c r="AN236" s="487">
        <f t="shared" si="56"/>
        <v>0</v>
      </c>
      <c r="AO236" s="487">
        <f t="shared" si="56"/>
        <v>-1</v>
      </c>
      <c r="AP236" s="487">
        <f t="shared" si="56"/>
        <v>-1</v>
      </c>
      <c r="AQ236" s="487">
        <f t="shared" si="56"/>
        <v>0</v>
      </c>
      <c r="AR236" s="487">
        <f t="shared" si="56"/>
        <v>0</v>
      </c>
      <c r="AS236" s="487">
        <f t="shared" si="56"/>
        <v>0</v>
      </c>
      <c r="AT236" s="487">
        <f t="shared" si="56"/>
        <v>0</v>
      </c>
      <c r="AU236" s="493">
        <f t="shared" si="56"/>
        <v>0</v>
      </c>
      <c r="AV236" s="488" t="str">
        <f t="shared" si="59"/>
        <v/>
      </c>
      <c r="AW236" s="487" t="str">
        <f t="shared" si="59"/>
        <v/>
      </c>
      <c r="AX236" s="487" t="str">
        <f t="shared" si="59"/>
        <v/>
      </c>
      <c r="AY236" s="487" t="str">
        <f t="shared" si="59"/>
        <v/>
      </c>
      <c r="AZ236" s="487">
        <f t="shared" si="59"/>
        <v>0</v>
      </c>
      <c r="BA236" s="487">
        <f t="shared" si="59"/>
        <v>0</v>
      </c>
      <c r="BB236" s="487">
        <f t="shared" si="59"/>
        <v>0</v>
      </c>
      <c r="BC236" s="487">
        <f t="shared" si="59"/>
        <v>0</v>
      </c>
      <c r="BD236" s="487" t="str">
        <f t="shared" si="59"/>
        <v/>
      </c>
      <c r="BE236" s="487">
        <f t="shared" si="59"/>
        <v>0</v>
      </c>
      <c r="BF236" s="487">
        <f t="shared" si="59"/>
        <v>0</v>
      </c>
      <c r="BG236" s="487" t="str">
        <f t="shared" si="57"/>
        <v/>
      </c>
      <c r="BH236" s="487" t="str">
        <f t="shared" si="57"/>
        <v/>
      </c>
      <c r="BI236" s="487" t="str">
        <f t="shared" si="57"/>
        <v/>
      </c>
      <c r="BJ236" s="487" t="str">
        <f t="shared" si="57"/>
        <v/>
      </c>
      <c r="BK236" s="489" t="str">
        <f t="shared" si="57"/>
        <v/>
      </c>
      <c r="BL236" s="495" t="str">
        <f t="shared" si="60"/>
        <v/>
      </c>
      <c r="BM236" s="487" t="str">
        <f t="shared" si="60"/>
        <v/>
      </c>
      <c r="BN236" s="487" t="str">
        <f t="shared" si="60"/>
        <v/>
      </c>
      <c r="BO236" s="487" t="str">
        <f t="shared" si="60"/>
        <v/>
      </c>
      <c r="BP236" s="487">
        <f t="shared" si="60"/>
        <v>0</v>
      </c>
      <c r="BQ236" s="487">
        <f t="shared" si="60"/>
        <v>0</v>
      </c>
      <c r="BR236" s="487">
        <f t="shared" si="60"/>
        <v>0</v>
      </c>
      <c r="BS236" s="487">
        <f t="shared" si="60"/>
        <v>0</v>
      </c>
      <c r="BT236" s="487" t="str">
        <f t="shared" si="60"/>
        <v/>
      </c>
      <c r="BU236" s="487">
        <f t="shared" si="60"/>
        <v>0</v>
      </c>
      <c r="BV236" s="487">
        <f t="shared" si="60"/>
        <v>0</v>
      </c>
      <c r="BW236" s="487" t="str">
        <f t="shared" si="58"/>
        <v/>
      </c>
      <c r="BX236" s="487" t="str">
        <f t="shared" si="58"/>
        <v/>
      </c>
      <c r="BY236" s="487" t="str">
        <f t="shared" si="58"/>
        <v/>
      </c>
      <c r="BZ236" s="487" t="str">
        <f t="shared" si="58"/>
        <v/>
      </c>
      <c r="CA236" s="489" t="str">
        <f t="shared" si="58"/>
        <v/>
      </c>
    </row>
    <row r="237" spans="1:79" s="121" customFormat="1" ht="17.25" hidden="1" customHeight="1" x14ac:dyDescent="0.25">
      <c r="A237" s="9"/>
      <c r="B237" s="7"/>
      <c r="C237" s="2"/>
      <c r="D237" s="5"/>
      <c r="E237" s="4"/>
      <c r="F237" s="4"/>
      <c r="G237" s="4"/>
      <c r="H237" s="5"/>
      <c r="I237" s="16"/>
      <c r="J237" s="47"/>
      <c r="K237" s="48"/>
      <c r="L237" s="48"/>
      <c r="M237" s="49"/>
      <c r="N237" s="47"/>
      <c r="O237" s="48"/>
      <c r="P237" s="48"/>
      <c r="Q237" s="48"/>
      <c r="R237" s="48"/>
      <c r="S237" s="48"/>
      <c r="T237" s="65"/>
      <c r="U237" s="49"/>
      <c r="V237" s="58"/>
      <c r="W237" s="82"/>
      <c r="X237" s="56"/>
      <c r="Y237" s="69"/>
      <c r="Z237" s="69"/>
      <c r="AA237" s="68"/>
      <c r="AB237" s="57"/>
      <c r="AC237" s="58"/>
      <c r="AD237" s="56"/>
      <c r="AE237" s="65"/>
      <c r="AF237" s="488">
        <f t="shared" si="56"/>
        <v>0</v>
      </c>
      <c r="AG237" s="487">
        <f t="shared" si="56"/>
        <v>0</v>
      </c>
      <c r="AH237" s="487">
        <f t="shared" si="56"/>
        <v>0</v>
      </c>
      <c r="AI237" s="487">
        <f t="shared" si="56"/>
        <v>0</v>
      </c>
      <c r="AJ237" s="487">
        <f t="shared" si="56"/>
        <v>-1</v>
      </c>
      <c r="AK237" s="487">
        <f t="shared" si="56"/>
        <v>-1</v>
      </c>
      <c r="AL237" s="487">
        <f t="shared" si="56"/>
        <v>-1</v>
      </c>
      <c r="AM237" s="487">
        <f t="shared" si="56"/>
        <v>-1</v>
      </c>
      <c r="AN237" s="487">
        <f t="shared" si="56"/>
        <v>0</v>
      </c>
      <c r="AO237" s="487">
        <f t="shared" si="56"/>
        <v>-1</v>
      </c>
      <c r="AP237" s="487">
        <f t="shared" si="56"/>
        <v>-1</v>
      </c>
      <c r="AQ237" s="487">
        <f t="shared" si="56"/>
        <v>0</v>
      </c>
      <c r="AR237" s="487">
        <f t="shared" si="56"/>
        <v>0</v>
      </c>
      <c r="AS237" s="487">
        <f t="shared" si="56"/>
        <v>0</v>
      </c>
      <c r="AT237" s="487">
        <f t="shared" si="56"/>
        <v>0</v>
      </c>
      <c r="AU237" s="493">
        <f t="shared" si="56"/>
        <v>0</v>
      </c>
      <c r="AV237" s="488" t="str">
        <f t="shared" si="59"/>
        <v/>
      </c>
      <c r="AW237" s="487" t="str">
        <f t="shared" si="59"/>
        <v/>
      </c>
      <c r="AX237" s="487" t="str">
        <f t="shared" si="59"/>
        <v/>
      </c>
      <c r="AY237" s="487" t="str">
        <f t="shared" si="59"/>
        <v/>
      </c>
      <c r="AZ237" s="487">
        <f t="shared" si="59"/>
        <v>0</v>
      </c>
      <c r="BA237" s="487">
        <f t="shared" si="59"/>
        <v>0</v>
      </c>
      <c r="BB237" s="487">
        <f t="shared" si="59"/>
        <v>0</v>
      </c>
      <c r="BC237" s="487">
        <f t="shared" si="59"/>
        <v>0</v>
      </c>
      <c r="BD237" s="487" t="str">
        <f t="shared" si="59"/>
        <v/>
      </c>
      <c r="BE237" s="487">
        <f t="shared" si="59"/>
        <v>0</v>
      </c>
      <c r="BF237" s="487">
        <f t="shared" si="59"/>
        <v>0</v>
      </c>
      <c r="BG237" s="487" t="str">
        <f t="shared" si="57"/>
        <v/>
      </c>
      <c r="BH237" s="487" t="str">
        <f t="shared" si="57"/>
        <v/>
      </c>
      <c r="BI237" s="487" t="str">
        <f t="shared" si="57"/>
        <v/>
      </c>
      <c r="BJ237" s="487" t="str">
        <f t="shared" si="57"/>
        <v/>
      </c>
      <c r="BK237" s="489" t="str">
        <f t="shared" si="57"/>
        <v/>
      </c>
      <c r="BL237" s="495" t="str">
        <f t="shared" si="60"/>
        <v/>
      </c>
      <c r="BM237" s="487" t="str">
        <f t="shared" si="60"/>
        <v/>
      </c>
      <c r="BN237" s="487" t="str">
        <f t="shared" si="60"/>
        <v/>
      </c>
      <c r="BO237" s="487" t="str">
        <f t="shared" si="60"/>
        <v/>
      </c>
      <c r="BP237" s="487">
        <f t="shared" si="60"/>
        <v>0</v>
      </c>
      <c r="BQ237" s="487">
        <f t="shared" si="60"/>
        <v>0</v>
      </c>
      <c r="BR237" s="487">
        <f t="shared" si="60"/>
        <v>0</v>
      </c>
      <c r="BS237" s="487">
        <f t="shared" si="60"/>
        <v>0</v>
      </c>
      <c r="BT237" s="487" t="str">
        <f t="shared" si="60"/>
        <v/>
      </c>
      <c r="BU237" s="487">
        <f t="shared" si="60"/>
        <v>0</v>
      </c>
      <c r="BV237" s="487">
        <f t="shared" si="60"/>
        <v>0</v>
      </c>
      <c r="BW237" s="487" t="str">
        <f t="shared" si="58"/>
        <v/>
      </c>
      <c r="BX237" s="487" t="str">
        <f t="shared" si="58"/>
        <v/>
      </c>
      <c r="BY237" s="487" t="str">
        <f t="shared" si="58"/>
        <v/>
      </c>
      <c r="BZ237" s="487" t="str">
        <f t="shared" si="58"/>
        <v/>
      </c>
      <c r="CA237" s="489" t="str">
        <f t="shared" si="58"/>
        <v/>
      </c>
    </row>
    <row r="238" spans="1:79" s="121" customFormat="1" ht="17.25" hidden="1" customHeight="1" x14ac:dyDescent="0.25">
      <c r="A238" s="9"/>
      <c r="B238" s="7"/>
      <c r="C238" s="2"/>
      <c r="D238" s="5"/>
      <c r="E238" s="4"/>
      <c r="F238" s="4"/>
      <c r="G238" s="4"/>
      <c r="H238" s="5"/>
      <c r="I238" s="16"/>
      <c r="J238" s="47"/>
      <c r="K238" s="48"/>
      <c r="L238" s="48"/>
      <c r="M238" s="49"/>
      <c r="N238" s="47"/>
      <c r="O238" s="48"/>
      <c r="P238" s="48"/>
      <c r="Q238" s="48"/>
      <c r="R238" s="48"/>
      <c r="S238" s="48"/>
      <c r="T238" s="65"/>
      <c r="U238" s="49"/>
      <c r="V238" s="58"/>
      <c r="W238" s="82"/>
      <c r="X238" s="56"/>
      <c r="Y238" s="69"/>
      <c r="Z238" s="69"/>
      <c r="AA238" s="68"/>
      <c r="AB238" s="57"/>
      <c r="AC238" s="58"/>
      <c r="AD238" s="56"/>
      <c r="AE238" s="65"/>
      <c r="AF238" s="488">
        <f t="shared" si="56"/>
        <v>0</v>
      </c>
      <c r="AG238" s="487">
        <f t="shared" si="56"/>
        <v>0</v>
      </c>
      <c r="AH238" s="487">
        <f t="shared" si="56"/>
        <v>0</v>
      </c>
      <c r="AI238" s="487">
        <f t="shared" si="56"/>
        <v>0</v>
      </c>
      <c r="AJ238" s="487">
        <f t="shared" si="56"/>
        <v>-1</v>
      </c>
      <c r="AK238" s="487">
        <f t="shared" si="56"/>
        <v>-1</v>
      </c>
      <c r="AL238" s="487">
        <f t="shared" si="56"/>
        <v>-1</v>
      </c>
      <c r="AM238" s="487">
        <f t="shared" si="56"/>
        <v>-1</v>
      </c>
      <c r="AN238" s="487">
        <f t="shared" si="56"/>
        <v>0</v>
      </c>
      <c r="AO238" s="487">
        <f t="shared" si="56"/>
        <v>-1</v>
      </c>
      <c r="AP238" s="487">
        <f t="shared" si="56"/>
        <v>-1</v>
      </c>
      <c r="AQ238" s="487">
        <f t="shared" si="56"/>
        <v>0</v>
      </c>
      <c r="AR238" s="487">
        <f t="shared" si="56"/>
        <v>0</v>
      </c>
      <c r="AS238" s="487">
        <f t="shared" si="56"/>
        <v>0</v>
      </c>
      <c r="AT238" s="487">
        <f t="shared" si="56"/>
        <v>0</v>
      </c>
      <c r="AU238" s="493">
        <f t="shared" ref="AU238" si="61">AU237</f>
        <v>0</v>
      </c>
      <c r="AV238" s="488" t="str">
        <f t="shared" si="59"/>
        <v/>
      </c>
      <c r="AW238" s="487" t="str">
        <f t="shared" si="59"/>
        <v/>
      </c>
      <c r="AX238" s="487" t="str">
        <f t="shared" si="59"/>
        <v/>
      </c>
      <c r="AY238" s="487" t="str">
        <f t="shared" si="59"/>
        <v/>
      </c>
      <c r="AZ238" s="487">
        <f t="shared" si="59"/>
        <v>0</v>
      </c>
      <c r="BA238" s="487">
        <f t="shared" si="59"/>
        <v>0</v>
      </c>
      <c r="BB238" s="487">
        <f t="shared" si="59"/>
        <v>0</v>
      </c>
      <c r="BC238" s="487">
        <f t="shared" si="59"/>
        <v>0</v>
      </c>
      <c r="BD238" s="487" t="str">
        <f t="shared" si="59"/>
        <v/>
      </c>
      <c r="BE238" s="487">
        <f t="shared" si="59"/>
        <v>0</v>
      </c>
      <c r="BF238" s="487">
        <f t="shared" si="59"/>
        <v>0</v>
      </c>
      <c r="BG238" s="487" t="str">
        <f t="shared" si="57"/>
        <v/>
      </c>
      <c r="BH238" s="487" t="str">
        <f t="shared" si="57"/>
        <v/>
      </c>
      <c r="BI238" s="487" t="str">
        <f t="shared" si="57"/>
        <v/>
      </c>
      <c r="BJ238" s="487" t="str">
        <f t="shared" si="57"/>
        <v/>
      </c>
      <c r="BK238" s="489" t="str">
        <f t="shared" si="57"/>
        <v/>
      </c>
      <c r="BL238" s="495" t="str">
        <f t="shared" si="60"/>
        <v/>
      </c>
      <c r="BM238" s="487" t="str">
        <f t="shared" si="60"/>
        <v/>
      </c>
      <c r="BN238" s="487" t="str">
        <f t="shared" si="60"/>
        <v/>
      </c>
      <c r="BO238" s="487" t="str">
        <f t="shared" si="60"/>
        <v/>
      </c>
      <c r="BP238" s="487">
        <f t="shared" si="60"/>
        <v>0</v>
      </c>
      <c r="BQ238" s="487">
        <f t="shared" si="60"/>
        <v>0</v>
      </c>
      <c r="BR238" s="487">
        <f t="shared" si="60"/>
        <v>0</v>
      </c>
      <c r="BS238" s="487">
        <f t="shared" si="60"/>
        <v>0</v>
      </c>
      <c r="BT238" s="487" t="str">
        <f t="shared" si="60"/>
        <v/>
      </c>
      <c r="BU238" s="487">
        <f t="shared" si="60"/>
        <v>0</v>
      </c>
      <c r="BV238" s="487">
        <f t="shared" si="60"/>
        <v>0</v>
      </c>
      <c r="BW238" s="487" t="str">
        <f t="shared" si="58"/>
        <v/>
      </c>
      <c r="BX238" s="487" t="str">
        <f t="shared" si="58"/>
        <v/>
      </c>
      <c r="BY238" s="487" t="str">
        <f t="shared" si="58"/>
        <v/>
      </c>
      <c r="BZ238" s="487" t="str">
        <f t="shared" si="58"/>
        <v/>
      </c>
      <c r="CA238" s="489" t="str">
        <f t="shared" si="58"/>
        <v/>
      </c>
    </row>
    <row r="239" spans="1:79" s="121" customFormat="1" ht="17.25" hidden="1" customHeight="1" x14ac:dyDescent="0.25">
      <c r="A239" s="9"/>
      <c r="B239" s="7"/>
      <c r="C239" s="2"/>
      <c r="D239" s="5"/>
      <c r="E239" s="4"/>
      <c r="F239" s="4"/>
      <c r="G239" s="4"/>
      <c r="H239" s="5"/>
      <c r="I239" s="16"/>
      <c r="J239" s="47"/>
      <c r="K239" s="48"/>
      <c r="L239" s="48"/>
      <c r="M239" s="49"/>
      <c r="N239" s="47"/>
      <c r="O239" s="48"/>
      <c r="P239" s="48"/>
      <c r="Q239" s="48"/>
      <c r="R239" s="48"/>
      <c r="S239" s="48"/>
      <c r="T239" s="65"/>
      <c r="U239" s="49"/>
      <c r="V239" s="58"/>
      <c r="W239" s="82"/>
      <c r="X239" s="56"/>
      <c r="Y239" s="69"/>
      <c r="Z239" s="69"/>
      <c r="AA239" s="68"/>
      <c r="AB239" s="57"/>
      <c r="AC239" s="58"/>
      <c r="AD239" s="56"/>
      <c r="AE239" s="65"/>
      <c r="AF239" s="488">
        <f t="shared" ref="AF239:AU254" si="62">AF238</f>
        <v>0</v>
      </c>
      <c r="AG239" s="487">
        <f t="shared" si="62"/>
        <v>0</v>
      </c>
      <c r="AH239" s="487">
        <f t="shared" si="62"/>
        <v>0</v>
      </c>
      <c r="AI239" s="487">
        <f t="shared" si="62"/>
        <v>0</v>
      </c>
      <c r="AJ239" s="487">
        <f t="shared" si="62"/>
        <v>-1</v>
      </c>
      <c r="AK239" s="487">
        <f t="shared" si="62"/>
        <v>-1</v>
      </c>
      <c r="AL239" s="487">
        <f t="shared" si="62"/>
        <v>-1</v>
      </c>
      <c r="AM239" s="487">
        <f t="shared" si="62"/>
        <v>-1</v>
      </c>
      <c r="AN239" s="487">
        <f t="shared" si="62"/>
        <v>0</v>
      </c>
      <c r="AO239" s="487">
        <f t="shared" si="62"/>
        <v>-1</v>
      </c>
      <c r="AP239" s="487">
        <f t="shared" si="62"/>
        <v>-1</v>
      </c>
      <c r="AQ239" s="487">
        <f t="shared" si="62"/>
        <v>0</v>
      </c>
      <c r="AR239" s="487">
        <f t="shared" si="62"/>
        <v>0</v>
      </c>
      <c r="AS239" s="487">
        <f t="shared" si="62"/>
        <v>0</v>
      </c>
      <c r="AT239" s="487">
        <f t="shared" si="62"/>
        <v>0</v>
      </c>
      <c r="AU239" s="493">
        <f t="shared" si="62"/>
        <v>0</v>
      </c>
      <c r="AV239" s="488" t="str">
        <f t="shared" si="59"/>
        <v/>
      </c>
      <c r="AW239" s="487" t="str">
        <f t="shared" si="59"/>
        <v/>
      </c>
      <c r="AX239" s="487" t="str">
        <f t="shared" si="59"/>
        <v/>
      </c>
      <c r="AY239" s="487" t="str">
        <f t="shared" si="59"/>
        <v/>
      </c>
      <c r="AZ239" s="487">
        <f t="shared" si="59"/>
        <v>0</v>
      </c>
      <c r="BA239" s="487">
        <f t="shared" si="59"/>
        <v>0</v>
      </c>
      <c r="BB239" s="487">
        <f t="shared" si="59"/>
        <v>0</v>
      </c>
      <c r="BC239" s="487">
        <f t="shared" si="59"/>
        <v>0</v>
      </c>
      <c r="BD239" s="487" t="str">
        <f t="shared" si="59"/>
        <v/>
      </c>
      <c r="BE239" s="487">
        <f t="shared" si="59"/>
        <v>0</v>
      </c>
      <c r="BF239" s="487">
        <f t="shared" si="59"/>
        <v>0</v>
      </c>
      <c r="BG239" s="487" t="str">
        <f t="shared" si="57"/>
        <v/>
      </c>
      <c r="BH239" s="487" t="str">
        <f t="shared" si="57"/>
        <v/>
      </c>
      <c r="BI239" s="487" t="str">
        <f t="shared" si="57"/>
        <v/>
      </c>
      <c r="BJ239" s="487" t="str">
        <f t="shared" si="57"/>
        <v/>
      </c>
      <c r="BK239" s="489" t="str">
        <f t="shared" si="57"/>
        <v/>
      </c>
      <c r="BL239" s="495" t="str">
        <f t="shared" si="60"/>
        <v/>
      </c>
      <c r="BM239" s="487" t="str">
        <f t="shared" si="60"/>
        <v/>
      </c>
      <c r="BN239" s="487" t="str">
        <f t="shared" si="60"/>
        <v/>
      </c>
      <c r="BO239" s="487" t="str">
        <f t="shared" si="60"/>
        <v/>
      </c>
      <c r="BP239" s="487">
        <f t="shared" si="60"/>
        <v>0</v>
      </c>
      <c r="BQ239" s="487">
        <f t="shared" si="60"/>
        <v>0</v>
      </c>
      <c r="BR239" s="487">
        <f t="shared" si="60"/>
        <v>0</v>
      </c>
      <c r="BS239" s="487">
        <f t="shared" si="60"/>
        <v>0</v>
      </c>
      <c r="BT239" s="487" t="str">
        <f t="shared" si="60"/>
        <v/>
      </c>
      <c r="BU239" s="487">
        <f t="shared" si="60"/>
        <v>0</v>
      </c>
      <c r="BV239" s="487">
        <f t="shared" si="60"/>
        <v>0</v>
      </c>
      <c r="BW239" s="487" t="str">
        <f t="shared" si="58"/>
        <v/>
      </c>
      <c r="BX239" s="487" t="str">
        <f t="shared" si="58"/>
        <v/>
      </c>
      <c r="BY239" s="487" t="str">
        <f t="shared" si="58"/>
        <v/>
      </c>
      <c r="BZ239" s="487" t="str">
        <f t="shared" si="58"/>
        <v/>
      </c>
      <c r="CA239" s="489" t="str">
        <f t="shared" si="58"/>
        <v/>
      </c>
    </row>
    <row r="240" spans="1:79" s="121" customFormat="1" ht="17.25" hidden="1" customHeight="1" x14ac:dyDescent="0.25">
      <c r="A240" s="9"/>
      <c r="B240" s="7"/>
      <c r="C240" s="2"/>
      <c r="D240" s="5"/>
      <c r="E240" s="4"/>
      <c r="F240" s="4"/>
      <c r="G240" s="4"/>
      <c r="H240" s="5"/>
      <c r="I240" s="16"/>
      <c r="J240" s="47"/>
      <c r="K240" s="48"/>
      <c r="L240" s="48"/>
      <c r="M240" s="49"/>
      <c r="N240" s="47"/>
      <c r="O240" s="48"/>
      <c r="P240" s="48"/>
      <c r="Q240" s="48"/>
      <c r="R240" s="48"/>
      <c r="S240" s="48"/>
      <c r="T240" s="65"/>
      <c r="U240" s="49"/>
      <c r="V240" s="58"/>
      <c r="W240" s="82"/>
      <c r="X240" s="56"/>
      <c r="Y240" s="69"/>
      <c r="Z240" s="69"/>
      <c r="AA240" s="68"/>
      <c r="AB240" s="57"/>
      <c r="AC240" s="58"/>
      <c r="AD240" s="56"/>
      <c r="AE240" s="65"/>
      <c r="AF240" s="488">
        <f t="shared" si="62"/>
        <v>0</v>
      </c>
      <c r="AG240" s="487">
        <f t="shared" si="62"/>
        <v>0</v>
      </c>
      <c r="AH240" s="487">
        <f t="shared" si="62"/>
        <v>0</v>
      </c>
      <c r="AI240" s="487">
        <f t="shared" si="62"/>
        <v>0</v>
      </c>
      <c r="AJ240" s="487">
        <f t="shared" si="62"/>
        <v>-1</v>
      </c>
      <c r="AK240" s="487">
        <f t="shared" si="62"/>
        <v>-1</v>
      </c>
      <c r="AL240" s="487">
        <f t="shared" si="62"/>
        <v>-1</v>
      </c>
      <c r="AM240" s="487">
        <f t="shared" si="62"/>
        <v>-1</v>
      </c>
      <c r="AN240" s="487">
        <f t="shared" si="62"/>
        <v>0</v>
      </c>
      <c r="AO240" s="487">
        <f t="shared" si="62"/>
        <v>-1</v>
      </c>
      <c r="AP240" s="487">
        <f t="shared" si="62"/>
        <v>-1</v>
      </c>
      <c r="AQ240" s="487">
        <f t="shared" si="62"/>
        <v>0</v>
      </c>
      <c r="AR240" s="487">
        <f t="shared" si="62"/>
        <v>0</v>
      </c>
      <c r="AS240" s="487">
        <f t="shared" si="62"/>
        <v>0</v>
      </c>
      <c r="AT240" s="487">
        <f t="shared" si="62"/>
        <v>0</v>
      </c>
      <c r="AU240" s="493">
        <f t="shared" si="62"/>
        <v>0</v>
      </c>
      <c r="AV240" s="488" t="str">
        <f t="shared" si="59"/>
        <v/>
      </c>
      <c r="AW240" s="487" t="str">
        <f t="shared" si="59"/>
        <v/>
      </c>
      <c r="AX240" s="487" t="str">
        <f t="shared" si="59"/>
        <v/>
      </c>
      <c r="AY240" s="487" t="str">
        <f t="shared" si="59"/>
        <v/>
      </c>
      <c r="AZ240" s="487">
        <f t="shared" si="59"/>
        <v>0</v>
      </c>
      <c r="BA240" s="487">
        <f t="shared" si="59"/>
        <v>0</v>
      </c>
      <c r="BB240" s="487">
        <f t="shared" si="59"/>
        <v>0</v>
      </c>
      <c r="BC240" s="487">
        <f t="shared" si="59"/>
        <v>0</v>
      </c>
      <c r="BD240" s="487" t="str">
        <f t="shared" si="59"/>
        <v/>
      </c>
      <c r="BE240" s="487">
        <f t="shared" si="59"/>
        <v>0</v>
      </c>
      <c r="BF240" s="487">
        <f t="shared" si="59"/>
        <v>0</v>
      </c>
      <c r="BG240" s="487" t="str">
        <f t="shared" si="57"/>
        <v/>
      </c>
      <c r="BH240" s="487" t="str">
        <f t="shared" si="57"/>
        <v/>
      </c>
      <c r="BI240" s="487" t="str">
        <f t="shared" si="57"/>
        <v/>
      </c>
      <c r="BJ240" s="487" t="str">
        <f t="shared" si="57"/>
        <v/>
      </c>
      <c r="BK240" s="489" t="str">
        <f t="shared" si="57"/>
        <v/>
      </c>
      <c r="BL240" s="495" t="str">
        <f t="shared" si="60"/>
        <v/>
      </c>
      <c r="BM240" s="487" t="str">
        <f t="shared" si="60"/>
        <v/>
      </c>
      <c r="BN240" s="487" t="str">
        <f t="shared" si="60"/>
        <v/>
      </c>
      <c r="BO240" s="487" t="str">
        <f t="shared" si="60"/>
        <v/>
      </c>
      <c r="BP240" s="487">
        <f t="shared" si="60"/>
        <v>0</v>
      </c>
      <c r="BQ240" s="487">
        <f t="shared" si="60"/>
        <v>0</v>
      </c>
      <c r="BR240" s="487">
        <f t="shared" si="60"/>
        <v>0</v>
      </c>
      <c r="BS240" s="487">
        <f t="shared" si="60"/>
        <v>0</v>
      </c>
      <c r="BT240" s="487" t="str">
        <f t="shared" si="60"/>
        <v/>
      </c>
      <c r="BU240" s="487">
        <f t="shared" si="60"/>
        <v>0</v>
      </c>
      <c r="BV240" s="487">
        <f t="shared" si="60"/>
        <v>0</v>
      </c>
      <c r="BW240" s="487" t="str">
        <f t="shared" si="58"/>
        <v/>
      </c>
      <c r="BX240" s="487" t="str">
        <f t="shared" si="58"/>
        <v/>
      </c>
      <c r="BY240" s="487" t="str">
        <f t="shared" si="58"/>
        <v/>
      </c>
      <c r="BZ240" s="487" t="str">
        <f t="shared" si="58"/>
        <v/>
      </c>
      <c r="CA240" s="489" t="str">
        <f t="shared" si="58"/>
        <v/>
      </c>
    </row>
    <row r="241" spans="1:79" s="121" customFormat="1" ht="17.25" hidden="1" customHeight="1" x14ac:dyDescent="0.25">
      <c r="A241" s="9"/>
      <c r="B241" s="7"/>
      <c r="C241" s="2"/>
      <c r="D241" s="5"/>
      <c r="E241" s="4"/>
      <c r="F241" s="4"/>
      <c r="G241" s="4"/>
      <c r="H241" s="5"/>
      <c r="I241" s="16"/>
      <c r="J241" s="47"/>
      <c r="K241" s="48"/>
      <c r="L241" s="48"/>
      <c r="M241" s="49"/>
      <c r="N241" s="47"/>
      <c r="O241" s="48"/>
      <c r="P241" s="48"/>
      <c r="Q241" s="48"/>
      <c r="R241" s="48"/>
      <c r="S241" s="48"/>
      <c r="T241" s="65"/>
      <c r="U241" s="49"/>
      <c r="V241" s="58"/>
      <c r="W241" s="82"/>
      <c r="X241" s="56"/>
      <c r="Y241" s="69"/>
      <c r="Z241" s="69"/>
      <c r="AA241" s="68"/>
      <c r="AB241" s="57"/>
      <c r="AC241" s="58"/>
      <c r="AD241" s="56"/>
      <c r="AE241" s="65"/>
      <c r="AF241" s="488">
        <f t="shared" si="62"/>
        <v>0</v>
      </c>
      <c r="AG241" s="487">
        <f t="shared" si="62"/>
        <v>0</v>
      </c>
      <c r="AH241" s="487">
        <f t="shared" si="62"/>
        <v>0</v>
      </c>
      <c r="AI241" s="487">
        <f t="shared" si="62"/>
        <v>0</v>
      </c>
      <c r="AJ241" s="487">
        <f t="shared" si="62"/>
        <v>-1</v>
      </c>
      <c r="AK241" s="487">
        <f t="shared" si="62"/>
        <v>-1</v>
      </c>
      <c r="AL241" s="487">
        <f t="shared" si="62"/>
        <v>-1</v>
      </c>
      <c r="AM241" s="487">
        <f t="shared" si="62"/>
        <v>-1</v>
      </c>
      <c r="AN241" s="487">
        <f t="shared" si="62"/>
        <v>0</v>
      </c>
      <c r="AO241" s="487">
        <f t="shared" si="62"/>
        <v>-1</v>
      </c>
      <c r="AP241" s="487">
        <f t="shared" si="62"/>
        <v>-1</v>
      </c>
      <c r="AQ241" s="487">
        <f t="shared" si="62"/>
        <v>0</v>
      </c>
      <c r="AR241" s="487">
        <f t="shared" si="62"/>
        <v>0</v>
      </c>
      <c r="AS241" s="487">
        <f t="shared" si="62"/>
        <v>0</v>
      </c>
      <c r="AT241" s="487">
        <f t="shared" si="62"/>
        <v>0</v>
      </c>
      <c r="AU241" s="493">
        <f t="shared" si="62"/>
        <v>0</v>
      </c>
      <c r="AV241" s="488" t="str">
        <f t="shared" si="59"/>
        <v/>
      </c>
      <c r="AW241" s="487" t="str">
        <f t="shared" si="59"/>
        <v/>
      </c>
      <c r="AX241" s="487" t="str">
        <f t="shared" si="59"/>
        <v/>
      </c>
      <c r="AY241" s="487" t="str">
        <f t="shared" si="59"/>
        <v/>
      </c>
      <c r="AZ241" s="487">
        <f t="shared" si="59"/>
        <v>0</v>
      </c>
      <c r="BA241" s="487">
        <f t="shared" si="59"/>
        <v>0</v>
      </c>
      <c r="BB241" s="487">
        <f t="shared" si="59"/>
        <v>0</v>
      </c>
      <c r="BC241" s="487">
        <f t="shared" si="59"/>
        <v>0</v>
      </c>
      <c r="BD241" s="487" t="str">
        <f t="shared" si="59"/>
        <v/>
      </c>
      <c r="BE241" s="487">
        <f t="shared" si="59"/>
        <v>0</v>
      </c>
      <c r="BF241" s="487">
        <f t="shared" si="59"/>
        <v>0</v>
      </c>
      <c r="BG241" s="487" t="str">
        <f t="shared" si="57"/>
        <v/>
      </c>
      <c r="BH241" s="487" t="str">
        <f t="shared" si="57"/>
        <v/>
      </c>
      <c r="BI241" s="487" t="str">
        <f t="shared" si="57"/>
        <v/>
      </c>
      <c r="BJ241" s="487" t="str">
        <f t="shared" si="57"/>
        <v/>
      </c>
      <c r="BK241" s="489" t="str">
        <f t="shared" si="57"/>
        <v/>
      </c>
      <c r="BL241" s="495" t="str">
        <f t="shared" si="60"/>
        <v/>
      </c>
      <c r="BM241" s="487" t="str">
        <f t="shared" si="60"/>
        <v/>
      </c>
      <c r="BN241" s="487" t="str">
        <f t="shared" si="60"/>
        <v/>
      </c>
      <c r="BO241" s="487" t="str">
        <f t="shared" si="60"/>
        <v/>
      </c>
      <c r="BP241" s="487">
        <f t="shared" si="60"/>
        <v>0</v>
      </c>
      <c r="BQ241" s="487">
        <f t="shared" si="60"/>
        <v>0</v>
      </c>
      <c r="BR241" s="487">
        <f t="shared" si="60"/>
        <v>0</v>
      </c>
      <c r="BS241" s="487">
        <f t="shared" si="60"/>
        <v>0</v>
      </c>
      <c r="BT241" s="487" t="str">
        <f t="shared" si="60"/>
        <v/>
      </c>
      <c r="BU241" s="487">
        <f t="shared" si="60"/>
        <v>0</v>
      </c>
      <c r="BV241" s="487">
        <f t="shared" si="60"/>
        <v>0</v>
      </c>
      <c r="BW241" s="487" t="str">
        <f t="shared" si="58"/>
        <v/>
      </c>
      <c r="BX241" s="487" t="str">
        <f t="shared" si="58"/>
        <v/>
      </c>
      <c r="BY241" s="487" t="str">
        <f t="shared" si="58"/>
        <v/>
      </c>
      <c r="BZ241" s="487" t="str">
        <f t="shared" si="58"/>
        <v/>
      </c>
      <c r="CA241" s="489" t="str">
        <f t="shared" si="58"/>
        <v/>
      </c>
    </row>
    <row r="242" spans="1:79" s="121" customFormat="1" ht="17.25" hidden="1" customHeight="1" x14ac:dyDescent="0.25">
      <c r="A242" s="9"/>
      <c r="B242" s="7"/>
      <c r="C242" s="2"/>
      <c r="D242" s="5"/>
      <c r="E242" s="4"/>
      <c r="F242" s="4"/>
      <c r="G242" s="4"/>
      <c r="H242" s="5"/>
      <c r="I242" s="16"/>
      <c r="J242" s="47"/>
      <c r="K242" s="48"/>
      <c r="L242" s="48"/>
      <c r="M242" s="49"/>
      <c r="N242" s="47"/>
      <c r="O242" s="48"/>
      <c r="P242" s="48"/>
      <c r="Q242" s="48"/>
      <c r="R242" s="48"/>
      <c r="S242" s="48"/>
      <c r="T242" s="65"/>
      <c r="U242" s="49"/>
      <c r="V242" s="58"/>
      <c r="W242" s="82"/>
      <c r="X242" s="56"/>
      <c r="Y242" s="69"/>
      <c r="Z242" s="69"/>
      <c r="AA242" s="68"/>
      <c r="AB242" s="57"/>
      <c r="AC242" s="58"/>
      <c r="AD242" s="56"/>
      <c r="AE242" s="65"/>
      <c r="AF242" s="488">
        <f t="shared" si="62"/>
        <v>0</v>
      </c>
      <c r="AG242" s="487">
        <f t="shared" si="62"/>
        <v>0</v>
      </c>
      <c r="AH242" s="487">
        <f t="shared" si="62"/>
        <v>0</v>
      </c>
      <c r="AI242" s="487">
        <f t="shared" si="62"/>
        <v>0</v>
      </c>
      <c r="AJ242" s="487">
        <f t="shared" si="62"/>
        <v>-1</v>
      </c>
      <c r="AK242" s="487">
        <f t="shared" si="62"/>
        <v>-1</v>
      </c>
      <c r="AL242" s="487">
        <f t="shared" si="62"/>
        <v>-1</v>
      </c>
      <c r="AM242" s="487">
        <f t="shared" si="62"/>
        <v>-1</v>
      </c>
      <c r="AN242" s="487">
        <f t="shared" si="62"/>
        <v>0</v>
      </c>
      <c r="AO242" s="487">
        <f t="shared" si="62"/>
        <v>-1</v>
      </c>
      <c r="AP242" s="487">
        <f t="shared" si="62"/>
        <v>-1</v>
      </c>
      <c r="AQ242" s="487">
        <f t="shared" si="62"/>
        <v>0</v>
      </c>
      <c r="AR242" s="487">
        <f t="shared" si="62"/>
        <v>0</v>
      </c>
      <c r="AS242" s="487">
        <f t="shared" si="62"/>
        <v>0</v>
      </c>
      <c r="AT242" s="487">
        <f t="shared" si="62"/>
        <v>0</v>
      </c>
      <c r="AU242" s="493">
        <f t="shared" si="62"/>
        <v>0</v>
      </c>
      <c r="AV242" s="488" t="str">
        <f t="shared" si="59"/>
        <v/>
      </c>
      <c r="AW242" s="487" t="str">
        <f t="shared" si="59"/>
        <v/>
      </c>
      <c r="AX242" s="487" t="str">
        <f t="shared" si="59"/>
        <v/>
      </c>
      <c r="AY242" s="487" t="str">
        <f t="shared" si="59"/>
        <v/>
      </c>
      <c r="AZ242" s="487">
        <f t="shared" si="59"/>
        <v>0</v>
      </c>
      <c r="BA242" s="487">
        <f t="shared" si="59"/>
        <v>0</v>
      </c>
      <c r="BB242" s="487">
        <f t="shared" si="59"/>
        <v>0</v>
      </c>
      <c r="BC242" s="487">
        <f t="shared" si="59"/>
        <v>0</v>
      </c>
      <c r="BD242" s="487" t="str">
        <f t="shared" si="59"/>
        <v/>
      </c>
      <c r="BE242" s="487">
        <f t="shared" si="59"/>
        <v>0</v>
      </c>
      <c r="BF242" s="487">
        <f t="shared" si="59"/>
        <v>0</v>
      </c>
      <c r="BG242" s="487" t="str">
        <f t="shared" si="57"/>
        <v/>
      </c>
      <c r="BH242" s="487" t="str">
        <f t="shared" si="57"/>
        <v/>
      </c>
      <c r="BI242" s="487" t="str">
        <f t="shared" si="57"/>
        <v/>
      </c>
      <c r="BJ242" s="487" t="str">
        <f t="shared" si="57"/>
        <v/>
      </c>
      <c r="BK242" s="489" t="str">
        <f t="shared" si="57"/>
        <v/>
      </c>
      <c r="BL242" s="495" t="str">
        <f t="shared" si="60"/>
        <v/>
      </c>
      <c r="BM242" s="487" t="str">
        <f t="shared" si="60"/>
        <v/>
      </c>
      <c r="BN242" s="487" t="str">
        <f t="shared" si="60"/>
        <v/>
      </c>
      <c r="BO242" s="487" t="str">
        <f t="shared" si="60"/>
        <v/>
      </c>
      <c r="BP242" s="487">
        <f t="shared" si="60"/>
        <v>0</v>
      </c>
      <c r="BQ242" s="487">
        <f t="shared" si="60"/>
        <v>0</v>
      </c>
      <c r="BR242" s="487">
        <f t="shared" si="60"/>
        <v>0</v>
      </c>
      <c r="BS242" s="487">
        <f t="shared" si="60"/>
        <v>0</v>
      </c>
      <c r="BT242" s="487" t="str">
        <f t="shared" si="60"/>
        <v/>
      </c>
      <c r="BU242" s="487">
        <f t="shared" si="60"/>
        <v>0</v>
      </c>
      <c r="BV242" s="487">
        <f t="shared" si="60"/>
        <v>0</v>
      </c>
      <c r="BW242" s="487" t="str">
        <f t="shared" si="58"/>
        <v/>
      </c>
      <c r="BX242" s="487" t="str">
        <f t="shared" si="58"/>
        <v/>
      </c>
      <c r="BY242" s="487" t="str">
        <f t="shared" si="58"/>
        <v/>
      </c>
      <c r="BZ242" s="487" t="str">
        <f t="shared" si="58"/>
        <v/>
      </c>
      <c r="CA242" s="489" t="str">
        <f t="shared" si="58"/>
        <v/>
      </c>
    </row>
    <row r="243" spans="1:79" s="121" customFormat="1" ht="17.25" hidden="1" customHeight="1" x14ac:dyDescent="0.25">
      <c r="A243" s="9"/>
      <c r="B243" s="7"/>
      <c r="C243" s="2"/>
      <c r="D243" s="5"/>
      <c r="E243" s="4"/>
      <c r="F243" s="4"/>
      <c r="G243" s="4"/>
      <c r="H243" s="5"/>
      <c r="I243" s="16"/>
      <c r="J243" s="47"/>
      <c r="K243" s="48"/>
      <c r="L243" s="48"/>
      <c r="M243" s="49"/>
      <c r="N243" s="47"/>
      <c r="O243" s="48"/>
      <c r="P243" s="48"/>
      <c r="Q243" s="48"/>
      <c r="R243" s="48"/>
      <c r="S243" s="48"/>
      <c r="T243" s="65"/>
      <c r="U243" s="49"/>
      <c r="V243" s="58"/>
      <c r="W243" s="82"/>
      <c r="X243" s="56"/>
      <c r="Y243" s="69"/>
      <c r="Z243" s="69"/>
      <c r="AA243" s="68"/>
      <c r="AB243" s="57"/>
      <c r="AC243" s="58"/>
      <c r="AD243" s="56"/>
      <c r="AE243" s="65"/>
      <c r="AF243" s="488">
        <f t="shared" si="62"/>
        <v>0</v>
      </c>
      <c r="AG243" s="487">
        <f t="shared" si="62"/>
        <v>0</v>
      </c>
      <c r="AH243" s="487">
        <f t="shared" si="62"/>
        <v>0</v>
      </c>
      <c r="AI243" s="487">
        <f t="shared" si="62"/>
        <v>0</v>
      </c>
      <c r="AJ243" s="487">
        <f t="shared" si="62"/>
        <v>-1</v>
      </c>
      <c r="AK243" s="487">
        <f t="shared" si="62"/>
        <v>-1</v>
      </c>
      <c r="AL243" s="487">
        <f t="shared" si="62"/>
        <v>-1</v>
      </c>
      <c r="AM243" s="487">
        <f t="shared" si="62"/>
        <v>-1</v>
      </c>
      <c r="AN243" s="487">
        <f t="shared" si="62"/>
        <v>0</v>
      </c>
      <c r="AO243" s="487">
        <f t="shared" si="62"/>
        <v>-1</v>
      </c>
      <c r="AP243" s="487">
        <f t="shared" si="62"/>
        <v>-1</v>
      </c>
      <c r="AQ243" s="487">
        <f t="shared" si="62"/>
        <v>0</v>
      </c>
      <c r="AR243" s="487">
        <f t="shared" si="62"/>
        <v>0</v>
      </c>
      <c r="AS243" s="487">
        <f t="shared" si="62"/>
        <v>0</v>
      </c>
      <c r="AT243" s="487">
        <f t="shared" si="62"/>
        <v>0</v>
      </c>
      <c r="AU243" s="493">
        <f t="shared" si="62"/>
        <v>0</v>
      </c>
      <c r="AV243" s="488" t="str">
        <f t="shared" si="59"/>
        <v/>
      </c>
      <c r="AW243" s="487" t="str">
        <f t="shared" si="59"/>
        <v/>
      </c>
      <c r="AX243" s="487" t="str">
        <f t="shared" si="59"/>
        <v/>
      </c>
      <c r="AY243" s="487" t="str">
        <f t="shared" si="59"/>
        <v/>
      </c>
      <c r="AZ243" s="487">
        <f t="shared" si="59"/>
        <v>0</v>
      </c>
      <c r="BA243" s="487">
        <f t="shared" si="59"/>
        <v>0</v>
      </c>
      <c r="BB243" s="487">
        <f t="shared" si="59"/>
        <v>0</v>
      </c>
      <c r="BC243" s="487">
        <f t="shared" si="59"/>
        <v>0</v>
      </c>
      <c r="BD243" s="487" t="str">
        <f t="shared" si="59"/>
        <v/>
      </c>
      <c r="BE243" s="487">
        <f t="shared" si="59"/>
        <v>0</v>
      </c>
      <c r="BF243" s="487">
        <f t="shared" si="59"/>
        <v>0</v>
      </c>
      <c r="BG243" s="487" t="str">
        <f t="shared" si="57"/>
        <v/>
      </c>
      <c r="BH243" s="487" t="str">
        <f t="shared" si="57"/>
        <v/>
      </c>
      <c r="BI243" s="487" t="str">
        <f t="shared" si="57"/>
        <v/>
      </c>
      <c r="BJ243" s="487" t="str">
        <f t="shared" si="57"/>
        <v/>
      </c>
      <c r="BK243" s="489" t="str">
        <f t="shared" si="57"/>
        <v/>
      </c>
      <c r="BL243" s="495" t="str">
        <f t="shared" si="60"/>
        <v/>
      </c>
      <c r="BM243" s="487" t="str">
        <f t="shared" si="60"/>
        <v/>
      </c>
      <c r="BN243" s="487" t="str">
        <f t="shared" si="60"/>
        <v/>
      </c>
      <c r="BO243" s="487" t="str">
        <f t="shared" si="60"/>
        <v/>
      </c>
      <c r="BP243" s="487">
        <f t="shared" si="60"/>
        <v>0</v>
      </c>
      <c r="BQ243" s="487">
        <f t="shared" si="60"/>
        <v>0</v>
      </c>
      <c r="BR243" s="487">
        <f t="shared" si="60"/>
        <v>0</v>
      </c>
      <c r="BS243" s="487">
        <f t="shared" si="60"/>
        <v>0</v>
      </c>
      <c r="BT243" s="487" t="str">
        <f t="shared" si="60"/>
        <v/>
      </c>
      <c r="BU243" s="487">
        <f t="shared" si="60"/>
        <v>0</v>
      </c>
      <c r="BV243" s="487">
        <f t="shared" si="60"/>
        <v>0</v>
      </c>
      <c r="BW243" s="487" t="str">
        <f t="shared" si="58"/>
        <v/>
      </c>
      <c r="BX243" s="487" t="str">
        <f t="shared" si="58"/>
        <v/>
      </c>
      <c r="BY243" s="487" t="str">
        <f t="shared" si="58"/>
        <v/>
      </c>
      <c r="BZ243" s="487" t="str">
        <f t="shared" si="58"/>
        <v/>
      </c>
      <c r="CA243" s="489" t="str">
        <f t="shared" si="58"/>
        <v/>
      </c>
    </row>
    <row r="244" spans="1:79" s="121" customFormat="1" ht="17.25" hidden="1" customHeight="1" x14ac:dyDescent="0.25">
      <c r="A244" s="9"/>
      <c r="B244" s="7"/>
      <c r="C244" s="2"/>
      <c r="D244" s="5"/>
      <c r="E244" s="4"/>
      <c r="F244" s="4"/>
      <c r="G244" s="4"/>
      <c r="H244" s="5"/>
      <c r="I244" s="16"/>
      <c r="J244" s="47"/>
      <c r="K244" s="48"/>
      <c r="L244" s="48"/>
      <c r="M244" s="49"/>
      <c r="N244" s="47"/>
      <c r="O244" s="48"/>
      <c r="P244" s="48"/>
      <c r="Q244" s="48"/>
      <c r="R244" s="48"/>
      <c r="S244" s="48"/>
      <c r="T244" s="65"/>
      <c r="U244" s="49"/>
      <c r="V244" s="58"/>
      <c r="W244" s="82"/>
      <c r="X244" s="56"/>
      <c r="Y244" s="69"/>
      <c r="Z244" s="69"/>
      <c r="AA244" s="68"/>
      <c r="AB244" s="57"/>
      <c r="AC244" s="58"/>
      <c r="AD244" s="56"/>
      <c r="AE244" s="65"/>
      <c r="AF244" s="488">
        <f t="shared" si="62"/>
        <v>0</v>
      </c>
      <c r="AG244" s="487">
        <f t="shared" si="62"/>
        <v>0</v>
      </c>
      <c r="AH244" s="487">
        <f t="shared" si="62"/>
        <v>0</v>
      </c>
      <c r="AI244" s="487">
        <f t="shared" si="62"/>
        <v>0</v>
      </c>
      <c r="AJ244" s="487">
        <f t="shared" si="62"/>
        <v>-1</v>
      </c>
      <c r="AK244" s="487">
        <f t="shared" si="62"/>
        <v>-1</v>
      </c>
      <c r="AL244" s="487">
        <f t="shared" si="62"/>
        <v>-1</v>
      </c>
      <c r="AM244" s="487">
        <f t="shared" si="62"/>
        <v>-1</v>
      </c>
      <c r="AN244" s="487">
        <f t="shared" si="62"/>
        <v>0</v>
      </c>
      <c r="AO244" s="487">
        <f t="shared" si="62"/>
        <v>-1</v>
      </c>
      <c r="AP244" s="487">
        <f t="shared" si="62"/>
        <v>-1</v>
      </c>
      <c r="AQ244" s="487">
        <f t="shared" si="62"/>
        <v>0</v>
      </c>
      <c r="AR244" s="487">
        <f t="shared" si="62"/>
        <v>0</v>
      </c>
      <c r="AS244" s="487">
        <f t="shared" si="62"/>
        <v>0</v>
      </c>
      <c r="AT244" s="487">
        <f t="shared" si="62"/>
        <v>0</v>
      </c>
      <c r="AU244" s="493">
        <f t="shared" si="62"/>
        <v>0</v>
      </c>
      <c r="AV244" s="488" t="str">
        <f t="shared" si="59"/>
        <v/>
      </c>
      <c r="AW244" s="487" t="str">
        <f t="shared" si="59"/>
        <v/>
      </c>
      <c r="AX244" s="487" t="str">
        <f t="shared" si="59"/>
        <v/>
      </c>
      <c r="AY244" s="487" t="str">
        <f t="shared" si="59"/>
        <v/>
      </c>
      <c r="AZ244" s="487">
        <f t="shared" si="59"/>
        <v>0</v>
      </c>
      <c r="BA244" s="487">
        <f t="shared" si="59"/>
        <v>0</v>
      </c>
      <c r="BB244" s="487">
        <f t="shared" si="59"/>
        <v>0</v>
      </c>
      <c r="BC244" s="487">
        <f t="shared" si="59"/>
        <v>0</v>
      </c>
      <c r="BD244" s="487" t="str">
        <f t="shared" si="59"/>
        <v/>
      </c>
      <c r="BE244" s="487">
        <f t="shared" si="59"/>
        <v>0</v>
      </c>
      <c r="BF244" s="487">
        <f t="shared" si="59"/>
        <v>0</v>
      </c>
      <c r="BG244" s="487" t="str">
        <f t="shared" si="57"/>
        <v/>
      </c>
      <c r="BH244" s="487" t="str">
        <f t="shared" si="57"/>
        <v/>
      </c>
      <c r="BI244" s="487" t="str">
        <f t="shared" si="57"/>
        <v/>
      </c>
      <c r="BJ244" s="487" t="str">
        <f t="shared" si="57"/>
        <v/>
      </c>
      <c r="BK244" s="489" t="str">
        <f t="shared" si="57"/>
        <v/>
      </c>
      <c r="BL244" s="495" t="str">
        <f t="shared" si="60"/>
        <v/>
      </c>
      <c r="BM244" s="487" t="str">
        <f t="shared" si="60"/>
        <v/>
      </c>
      <c r="BN244" s="487" t="str">
        <f t="shared" si="60"/>
        <v/>
      </c>
      <c r="BO244" s="487" t="str">
        <f t="shared" si="60"/>
        <v/>
      </c>
      <c r="BP244" s="487">
        <f t="shared" si="60"/>
        <v>0</v>
      </c>
      <c r="BQ244" s="487">
        <f t="shared" si="60"/>
        <v>0</v>
      </c>
      <c r="BR244" s="487">
        <f t="shared" si="60"/>
        <v>0</v>
      </c>
      <c r="BS244" s="487">
        <f t="shared" si="60"/>
        <v>0</v>
      </c>
      <c r="BT244" s="487" t="str">
        <f t="shared" si="60"/>
        <v/>
      </c>
      <c r="BU244" s="487">
        <f t="shared" si="60"/>
        <v>0</v>
      </c>
      <c r="BV244" s="487">
        <f t="shared" si="60"/>
        <v>0</v>
      </c>
      <c r="BW244" s="487" t="str">
        <f t="shared" si="58"/>
        <v/>
      </c>
      <c r="BX244" s="487" t="str">
        <f t="shared" si="58"/>
        <v/>
      </c>
      <c r="BY244" s="487" t="str">
        <f t="shared" si="58"/>
        <v/>
      </c>
      <c r="BZ244" s="487" t="str">
        <f t="shared" si="58"/>
        <v/>
      </c>
      <c r="CA244" s="489" t="str">
        <f t="shared" si="58"/>
        <v/>
      </c>
    </row>
    <row r="245" spans="1:79" s="121" customFormat="1" ht="17.25" hidden="1" customHeight="1" x14ac:dyDescent="0.25">
      <c r="A245" s="9"/>
      <c r="B245" s="7"/>
      <c r="C245" s="2"/>
      <c r="D245" s="5"/>
      <c r="E245" s="4"/>
      <c r="F245" s="4"/>
      <c r="G245" s="4"/>
      <c r="H245" s="5"/>
      <c r="I245" s="16"/>
      <c r="J245" s="47"/>
      <c r="K245" s="48"/>
      <c r="L245" s="48"/>
      <c r="M245" s="49"/>
      <c r="N245" s="47"/>
      <c r="O245" s="48"/>
      <c r="P245" s="48"/>
      <c r="Q245" s="48"/>
      <c r="R245" s="48"/>
      <c r="S245" s="48"/>
      <c r="T245" s="65"/>
      <c r="U245" s="49"/>
      <c r="V245" s="58"/>
      <c r="W245" s="82"/>
      <c r="X245" s="56"/>
      <c r="Y245" s="69"/>
      <c r="Z245" s="69"/>
      <c r="AA245" s="68"/>
      <c r="AB245" s="57"/>
      <c r="AC245" s="58"/>
      <c r="AD245" s="56"/>
      <c r="AE245" s="65"/>
      <c r="AF245" s="488">
        <f t="shared" si="62"/>
        <v>0</v>
      </c>
      <c r="AG245" s="487">
        <f t="shared" si="62"/>
        <v>0</v>
      </c>
      <c r="AH245" s="487">
        <f t="shared" si="62"/>
        <v>0</v>
      </c>
      <c r="AI245" s="487">
        <f t="shared" si="62"/>
        <v>0</v>
      </c>
      <c r="AJ245" s="487">
        <f t="shared" si="62"/>
        <v>-1</v>
      </c>
      <c r="AK245" s="487">
        <f t="shared" si="62"/>
        <v>-1</v>
      </c>
      <c r="AL245" s="487">
        <f t="shared" si="62"/>
        <v>-1</v>
      </c>
      <c r="AM245" s="487">
        <f t="shared" si="62"/>
        <v>-1</v>
      </c>
      <c r="AN245" s="487">
        <f t="shared" si="62"/>
        <v>0</v>
      </c>
      <c r="AO245" s="487">
        <f t="shared" si="62"/>
        <v>-1</v>
      </c>
      <c r="AP245" s="487">
        <f t="shared" si="62"/>
        <v>-1</v>
      </c>
      <c r="AQ245" s="487">
        <f t="shared" si="62"/>
        <v>0</v>
      </c>
      <c r="AR245" s="487">
        <f t="shared" si="62"/>
        <v>0</v>
      </c>
      <c r="AS245" s="487">
        <f t="shared" si="62"/>
        <v>0</v>
      </c>
      <c r="AT245" s="487">
        <f t="shared" si="62"/>
        <v>0</v>
      </c>
      <c r="AU245" s="493">
        <f t="shared" si="62"/>
        <v>0</v>
      </c>
      <c r="AV245" s="488" t="str">
        <f t="shared" si="59"/>
        <v/>
      </c>
      <c r="AW245" s="487" t="str">
        <f t="shared" si="59"/>
        <v/>
      </c>
      <c r="AX245" s="487" t="str">
        <f t="shared" si="59"/>
        <v/>
      </c>
      <c r="AY245" s="487" t="str">
        <f t="shared" si="59"/>
        <v/>
      </c>
      <c r="AZ245" s="487">
        <f t="shared" si="59"/>
        <v>0</v>
      </c>
      <c r="BA245" s="487">
        <f t="shared" si="59"/>
        <v>0</v>
      </c>
      <c r="BB245" s="487">
        <f t="shared" si="59"/>
        <v>0</v>
      </c>
      <c r="BC245" s="487">
        <f t="shared" si="59"/>
        <v>0</v>
      </c>
      <c r="BD245" s="487" t="str">
        <f t="shared" si="59"/>
        <v/>
      </c>
      <c r="BE245" s="487">
        <f t="shared" si="59"/>
        <v>0</v>
      </c>
      <c r="BF245" s="487">
        <f t="shared" si="59"/>
        <v>0</v>
      </c>
      <c r="BG245" s="487" t="str">
        <f t="shared" si="57"/>
        <v/>
      </c>
      <c r="BH245" s="487" t="str">
        <f t="shared" si="57"/>
        <v/>
      </c>
      <c r="BI245" s="487" t="str">
        <f t="shared" si="57"/>
        <v/>
      </c>
      <c r="BJ245" s="487" t="str">
        <f t="shared" si="57"/>
        <v/>
      </c>
      <c r="BK245" s="489" t="str">
        <f t="shared" si="57"/>
        <v/>
      </c>
      <c r="BL245" s="495" t="str">
        <f t="shared" si="60"/>
        <v/>
      </c>
      <c r="BM245" s="487" t="str">
        <f t="shared" si="60"/>
        <v/>
      </c>
      <c r="BN245" s="487" t="str">
        <f t="shared" si="60"/>
        <v/>
      </c>
      <c r="BO245" s="487" t="str">
        <f t="shared" si="60"/>
        <v/>
      </c>
      <c r="BP245" s="487">
        <f t="shared" si="60"/>
        <v>0</v>
      </c>
      <c r="BQ245" s="487">
        <f t="shared" si="60"/>
        <v>0</v>
      </c>
      <c r="BR245" s="487">
        <f t="shared" si="60"/>
        <v>0</v>
      </c>
      <c r="BS245" s="487">
        <f t="shared" si="60"/>
        <v>0</v>
      </c>
      <c r="BT245" s="487" t="str">
        <f t="shared" si="60"/>
        <v/>
      </c>
      <c r="BU245" s="487">
        <f t="shared" si="60"/>
        <v>0</v>
      </c>
      <c r="BV245" s="487">
        <f t="shared" si="60"/>
        <v>0</v>
      </c>
      <c r="BW245" s="487" t="str">
        <f t="shared" si="58"/>
        <v/>
      </c>
      <c r="BX245" s="487" t="str">
        <f t="shared" si="58"/>
        <v/>
      </c>
      <c r="BY245" s="487" t="str">
        <f t="shared" si="58"/>
        <v/>
      </c>
      <c r="BZ245" s="487" t="str">
        <f t="shared" si="58"/>
        <v/>
      </c>
      <c r="CA245" s="489" t="str">
        <f t="shared" si="58"/>
        <v/>
      </c>
    </row>
    <row r="246" spans="1:79" s="121" customFormat="1" ht="17.25" hidden="1" customHeight="1" x14ac:dyDescent="0.25">
      <c r="A246" s="9"/>
      <c r="B246" s="7"/>
      <c r="C246" s="2"/>
      <c r="D246" s="5"/>
      <c r="E246" s="4"/>
      <c r="F246" s="4"/>
      <c r="G246" s="4"/>
      <c r="H246" s="5"/>
      <c r="I246" s="16"/>
      <c r="J246" s="47"/>
      <c r="K246" s="48"/>
      <c r="L246" s="48"/>
      <c r="M246" s="49"/>
      <c r="N246" s="47"/>
      <c r="O246" s="48"/>
      <c r="P246" s="48"/>
      <c r="Q246" s="48"/>
      <c r="R246" s="48"/>
      <c r="S246" s="48"/>
      <c r="T246" s="65"/>
      <c r="U246" s="49"/>
      <c r="V246" s="58"/>
      <c r="W246" s="82"/>
      <c r="X246" s="56"/>
      <c r="Y246" s="69"/>
      <c r="Z246" s="69"/>
      <c r="AA246" s="68"/>
      <c r="AB246" s="57"/>
      <c r="AC246" s="58"/>
      <c r="AD246" s="56"/>
      <c r="AE246" s="65"/>
      <c r="AF246" s="488">
        <f t="shared" si="62"/>
        <v>0</v>
      </c>
      <c r="AG246" s="487">
        <f t="shared" si="62"/>
        <v>0</v>
      </c>
      <c r="AH246" s="487">
        <f t="shared" si="62"/>
        <v>0</v>
      </c>
      <c r="AI246" s="487">
        <f t="shared" si="62"/>
        <v>0</v>
      </c>
      <c r="AJ246" s="487">
        <f t="shared" si="62"/>
        <v>-1</v>
      </c>
      <c r="AK246" s="487">
        <f t="shared" si="62"/>
        <v>-1</v>
      </c>
      <c r="AL246" s="487">
        <f t="shared" si="62"/>
        <v>-1</v>
      </c>
      <c r="AM246" s="487">
        <f t="shared" si="62"/>
        <v>-1</v>
      </c>
      <c r="AN246" s="487">
        <f t="shared" si="62"/>
        <v>0</v>
      </c>
      <c r="AO246" s="487">
        <f t="shared" si="62"/>
        <v>-1</v>
      </c>
      <c r="AP246" s="487">
        <f t="shared" si="62"/>
        <v>-1</v>
      </c>
      <c r="AQ246" s="487">
        <f t="shared" si="62"/>
        <v>0</v>
      </c>
      <c r="AR246" s="487">
        <f t="shared" si="62"/>
        <v>0</v>
      </c>
      <c r="AS246" s="487">
        <f t="shared" si="62"/>
        <v>0</v>
      </c>
      <c r="AT246" s="487">
        <f t="shared" si="62"/>
        <v>0</v>
      </c>
      <c r="AU246" s="493">
        <f t="shared" si="62"/>
        <v>0</v>
      </c>
      <c r="AV246" s="488" t="str">
        <f t="shared" si="59"/>
        <v/>
      </c>
      <c r="AW246" s="487" t="str">
        <f t="shared" si="59"/>
        <v/>
      </c>
      <c r="AX246" s="487" t="str">
        <f t="shared" si="59"/>
        <v/>
      </c>
      <c r="AY246" s="487" t="str">
        <f t="shared" si="59"/>
        <v/>
      </c>
      <c r="AZ246" s="487">
        <f t="shared" si="59"/>
        <v>0</v>
      </c>
      <c r="BA246" s="487">
        <f t="shared" si="59"/>
        <v>0</v>
      </c>
      <c r="BB246" s="487">
        <f t="shared" si="59"/>
        <v>0</v>
      </c>
      <c r="BC246" s="487">
        <f t="shared" si="59"/>
        <v>0</v>
      </c>
      <c r="BD246" s="487" t="str">
        <f t="shared" si="59"/>
        <v/>
      </c>
      <c r="BE246" s="487">
        <f t="shared" si="59"/>
        <v>0</v>
      </c>
      <c r="BF246" s="487">
        <f t="shared" si="59"/>
        <v>0</v>
      </c>
      <c r="BG246" s="487" t="str">
        <f t="shared" si="57"/>
        <v/>
      </c>
      <c r="BH246" s="487" t="str">
        <f t="shared" si="57"/>
        <v/>
      </c>
      <c r="BI246" s="487" t="str">
        <f t="shared" si="57"/>
        <v/>
      </c>
      <c r="BJ246" s="487" t="str">
        <f t="shared" si="57"/>
        <v/>
      </c>
      <c r="BK246" s="489" t="str">
        <f t="shared" si="57"/>
        <v/>
      </c>
      <c r="BL246" s="495" t="str">
        <f t="shared" si="60"/>
        <v/>
      </c>
      <c r="BM246" s="487" t="str">
        <f t="shared" si="60"/>
        <v/>
      </c>
      <c r="BN246" s="487" t="str">
        <f t="shared" si="60"/>
        <v/>
      </c>
      <c r="BO246" s="487" t="str">
        <f t="shared" si="60"/>
        <v/>
      </c>
      <c r="BP246" s="487">
        <f t="shared" si="60"/>
        <v>0</v>
      </c>
      <c r="BQ246" s="487">
        <f t="shared" si="60"/>
        <v>0</v>
      </c>
      <c r="BR246" s="487">
        <f t="shared" si="60"/>
        <v>0</v>
      </c>
      <c r="BS246" s="487">
        <f t="shared" si="60"/>
        <v>0</v>
      </c>
      <c r="BT246" s="487" t="str">
        <f t="shared" si="60"/>
        <v/>
      </c>
      <c r="BU246" s="487">
        <f t="shared" si="60"/>
        <v>0</v>
      </c>
      <c r="BV246" s="487">
        <f t="shared" si="60"/>
        <v>0</v>
      </c>
      <c r="BW246" s="487" t="str">
        <f t="shared" si="58"/>
        <v/>
      </c>
      <c r="BX246" s="487" t="str">
        <f t="shared" si="58"/>
        <v/>
      </c>
      <c r="BY246" s="487" t="str">
        <f t="shared" si="58"/>
        <v/>
      </c>
      <c r="BZ246" s="487" t="str">
        <f t="shared" si="58"/>
        <v/>
      </c>
      <c r="CA246" s="489" t="str">
        <f t="shared" si="58"/>
        <v/>
      </c>
    </row>
    <row r="247" spans="1:79" s="121" customFormat="1" ht="17.25" hidden="1" customHeight="1" x14ac:dyDescent="0.25">
      <c r="A247" s="9"/>
      <c r="B247" s="7"/>
      <c r="C247" s="2"/>
      <c r="D247" s="5"/>
      <c r="E247" s="4"/>
      <c r="F247" s="4"/>
      <c r="G247" s="4"/>
      <c r="H247" s="5"/>
      <c r="I247" s="16"/>
      <c r="J247" s="47"/>
      <c r="K247" s="48"/>
      <c r="L247" s="48"/>
      <c r="M247" s="49"/>
      <c r="N247" s="47"/>
      <c r="O247" s="48"/>
      <c r="P247" s="48"/>
      <c r="Q247" s="48"/>
      <c r="R247" s="48"/>
      <c r="S247" s="48"/>
      <c r="T247" s="65"/>
      <c r="U247" s="49"/>
      <c r="V247" s="58"/>
      <c r="W247" s="82"/>
      <c r="X247" s="56"/>
      <c r="Y247" s="69"/>
      <c r="Z247" s="69"/>
      <c r="AA247" s="68"/>
      <c r="AB247" s="57"/>
      <c r="AC247" s="58"/>
      <c r="AD247" s="56"/>
      <c r="AE247" s="65"/>
      <c r="AF247" s="488">
        <f t="shared" si="62"/>
        <v>0</v>
      </c>
      <c r="AG247" s="487">
        <f t="shared" si="62"/>
        <v>0</v>
      </c>
      <c r="AH247" s="487">
        <f t="shared" si="62"/>
        <v>0</v>
      </c>
      <c r="AI247" s="487">
        <f t="shared" si="62"/>
        <v>0</v>
      </c>
      <c r="AJ247" s="487">
        <f t="shared" si="62"/>
        <v>-1</v>
      </c>
      <c r="AK247" s="487">
        <f t="shared" si="62"/>
        <v>-1</v>
      </c>
      <c r="AL247" s="487">
        <f t="shared" si="62"/>
        <v>-1</v>
      </c>
      <c r="AM247" s="487">
        <f t="shared" si="62"/>
        <v>-1</v>
      </c>
      <c r="AN247" s="487">
        <f t="shared" si="62"/>
        <v>0</v>
      </c>
      <c r="AO247" s="487">
        <f t="shared" si="62"/>
        <v>-1</v>
      </c>
      <c r="AP247" s="487">
        <f t="shared" si="62"/>
        <v>-1</v>
      </c>
      <c r="AQ247" s="487">
        <f t="shared" si="62"/>
        <v>0</v>
      </c>
      <c r="AR247" s="487">
        <f t="shared" si="62"/>
        <v>0</v>
      </c>
      <c r="AS247" s="487">
        <f t="shared" si="62"/>
        <v>0</v>
      </c>
      <c r="AT247" s="487">
        <f t="shared" si="62"/>
        <v>0</v>
      </c>
      <c r="AU247" s="493">
        <f t="shared" si="62"/>
        <v>0</v>
      </c>
      <c r="AV247" s="488" t="str">
        <f t="shared" si="59"/>
        <v/>
      </c>
      <c r="AW247" s="487" t="str">
        <f t="shared" si="59"/>
        <v/>
      </c>
      <c r="AX247" s="487" t="str">
        <f t="shared" si="59"/>
        <v/>
      </c>
      <c r="AY247" s="487" t="str">
        <f t="shared" si="59"/>
        <v/>
      </c>
      <c r="AZ247" s="487">
        <f t="shared" si="59"/>
        <v>0</v>
      </c>
      <c r="BA247" s="487">
        <f t="shared" si="59"/>
        <v>0</v>
      </c>
      <c r="BB247" s="487">
        <f t="shared" si="59"/>
        <v>0</v>
      </c>
      <c r="BC247" s="487">
        <f t="shared" si="59"/>
        <v>0</v>
      </c>
      <c r="BD247" s="487" t="str">
        <f t="shared" si="59"/>
        <v/>
      </c>
      <c r="BE247" s="487">
        <f t="shared" si="59"/>
        <v>0</v>
      </c>
      <c r="BF247" s="487">
        <f t="shared" si="59"/>
        <v>0</v>
      </c>
      <c r="BG247" s="487" t="str">
        <f t="shared" si="57"/>
        <v/>
      </c>
      <c r="BH247" s="487" t="str">
        <f t="shared" si="57"/>
        <v/>
      </c>
      <c r="BI247" s="487" t="str">
        <f t="shared" si="57"/>
        <v/>
      </c>
      <c r="BJ247" s="487" t="str">
        <f t="shared" si="57"/>
        <v/>
      </c>
      <c r="BK247" s="489" t="str">
        <f t="shared" si="57"/>
        <v/>
      </c>
      <c r="BL247" s="495" t="str">
        <f t="shared" si="60"/>
        <v/>
      </c>
      <c r="BM247" s="487" t="str">
        <f t="shared" si="60"/>
        <v/>
      </c>
      <c r="BN247" s="487" t="str">
        <f t="shared" si="60"/>
        <v/>
      </c>
      <c r="BO247" s="487" t="str">
        <f t="shared" si="60"/>
        <v/>
      </c>
      <c r="BP247" s="487">
        <f t="shared" si="60"/>
        <v>0</v>
      </c>
      <c r="BQ247" s="487">
        <f t="shared" si="60"/>
        <v>0</v>
      </c>
      <c r="BR247" s="487">
        <f t="shared" si="60"/>
        <v>0</v>
      </c>
      <c r="BS247" s="487">
        <f t="shared" si="60"/>
        <v>0</v>
      </c>
      <c r="BT247" s="487" t="str">
        <f t="shared" si="60"/>
        <v/>
      </c>
      <c r="BU247" s="487">
        <f t="shared" si="60"/>
        <v>0</v>
      </c>
      <c r="BV247" s="487">
        <f t="shared" si="60"/>
        <v>0</v>
      </c>
      <c r="BW247" s="487" t="str">
        <f t="shared" si="58"/>
        <v/>
      </c>
      <c r="BX247" s="487" t="str">
        <f t="shared" si="58"/>
        <v/>
      </c>
      <c r="BY247" s="487" t="str">
        <f t="shared" si="58"/>
        <v/>
      </c>
      <c r="BZ247" s="487" t="str">
        <f t="shared" si="58"/>
        <v/>
      </c>
      <c r="CA247" s="489" t="str">
        <f t="shared" si="58"/>
        <v/>
      </c>
    </row>
    <row r="248" spans="1:79" s="121" customFormat="1" ht="17.25" hidden="1" customHeight="1" x14ac:dyDescent="0.25">
      <c r="A248" s="9"/>
      <c r="B248" s="7"/>
      <c r="C248" s="2"/>
      <c r="D248" s="5"/>
      <c r="E248" s="4"/>
      <c r="F248" s="4"/>
      <c r="G248" s="4"/>
      <c r="H248" s="5"/>
      <c r="I248" s="16"/>
      <c r="J248" s="47"/>
      <c r="K248" s="48"/>
      <c r="L248" s="48"/>
      <c r="M248" s="49"/>
      <c r="N248" s="47"/>
      <c r="O248" s="48"/>
      <c r="P248" s="48"/>
      <c r="Q248" s="48"/>
      <c r="R248" s="48"/>
      <c r="S248" s="48"/>
      <c r="T248" s="65"/>
      <c r="U248" s="49"/>
      <c r="V248" s="58"/>
      <c r="W248" s="82"/>
      <c r="X248" s="56"/>
      <c r="Y248" s="69"/>
      <c r="Z248" s="69"/>
      <c r="AA248" s="68"/>
      <c r="AB248" s="57"/>
      <c r="AC248" s="58"/>
      <c r="AD248" s="56"/>
      <c r="AE248" s="65"/>
      <c r="AF248" s="488">
        <f t="shared" si="62"/>
        <v>0</v>
      </c>
      <c r="AG248" s="487">
        <f t="shared" si="62"/>
        <v>0</v>
      </c>
      <c r="AH248" s="487">
        <f t="shared" si="62"/>
        <v>0</v>
      </c>
      <c r="AI248" s="487">
        <f t="shared" si="62"/>
        <v>0</v>
      </c>
      <c r="AJ248" s="487">
        <f t="shared" si="62"/>
        <v>-1</v>
      </c>
      <c r="AK248" s="487">
        <f t="shared" si="62"/>
        <v>-1</v>
      </c>
      <c r="AL248" s="487">
        <f t="shared" si="62"/>
        <v>-1</v>
      </c>
      <c r="AM248" s="487">
        <f t="shared" si="62"/>
        <v>-1</v>
      </c>
      <c r="AN248" s="487">
        <f t="shared" si="62"/>
        <v>0</v>
      </c>
      <c r="AO248" s="487">
        <f t="shared" si="62"/>
        <v>-1</v>
      </c>
      <c r="AP248" s="487">
        <f t="shared" si="62"/>
        <v>-1</v>
      </c>
      <c r="AQ248" s="487">
        <f t="shared" si="62"/>
        <v>0</v>
      </c>
      <c r="AR248" s="487">
        <f t="shared" si="62"/>
        <v>0</v>
      </c>
      <c r="AS248" s="487">
        <f t="shared" si="62"/>
        <v>0</v>
      </c>
      <c r="AT248" s="487">
        <f t="shared" si="62"/>
        <v>0</v>
      </c>
      <c r="AU248" s="493">
        <f t="shared" si="62"/>
        <v>0</v>
      </c>
      <c r="AV248" s="488" t="str">
        <f t="shared" si="59"/>
        <v/>
      </c>
      <c r="AW248" s="487" t="str">
        <f t="shared" si="59"/>
        <v/>
      </c>
      <c r="AX248" s="487" t="str">
        <f t="shared" ref="AX248:BI275" si="63">IF(AH248,IFERROR(LEFT($V248,SEARCH(" (",$V248)-1),$V248),"")</f>
        <v/>
      </c>
      <c r="AY248" s="487" t="str">
        <f t="shared" si="63"/>
        <v/>
      </c>
      <c r="AZ248" s="487">
        <f t="shared" si="63"/>
        <v>0</v>
      </c>
      <c r="BA248" s="487">
        <f t="shared" si="63"/>
        <v>0</v>
      </c>
      <c r="BB248" s="487">
        <f t="shared" si="63"/>
        <v>0</v>
      </c>
      <c r="BC248" s="487">
        <f t="shared" si="63"/>
        <v>0</v>
      </c>
      <c r="BD248" s="487" t="str">
        <f t="shared" si="63"/>
        <v/>
      </c>
      <c r="BE248" s="487">
        <f t="shared" si="63"/>
        <v>0</v>
      </c>
      <c r="BF248" s="487">
        <f t="shared" si="63"/>
        <v>0</v>
      </c>
      <c r="BG248" s="487" t="str">
        <f t="shared" si="57"/>
        <v/>
      </c>
      <c r="BH248" s="487" t="str">
        <f t="shared" si="57"/>
        <v/>
      </c>
      <c r="BI248" s="487" t="str">
        <f t="shared" si="57"/>
        <v/>
      </c>
      <c r="BJ248" s="487" t="str">
        <f t="shared" si="57"/>
        <v/>
      </c>
      <c r="BK248" s="489" t="str">
        <f t="shared" si="57"/>
        <v/>
      </c>
      <c r="BL248" s="495" t="str">
        <f t="shared" si="60"/>
        <v/>
      </c>
      <c r="BM248" s="487" t="str">
        <f t="shared" si="60"/>
        <v/>
      </c>
      <c r="BN248" s="487" t="str">
        <f t="shared" ref="BN248:BY275" si="64">IF(AH248,IFERROR(LEFT($W248,SEARCH(" (",$W248)-1),$W248),"")</f>
        <v/>
      </c>
      <c r="BO248" s="487" t="str">
        <f t="shared" si="64"/>
        <v/>
      </c>
      <c r="BP248" s="487">
        <f t="shared" si="64"/>
        <v>0</v>
      </c>
      <c r="BQ248" s="487">
        <f t="shared" si="64"/>
        <v>0</v>
      </c>
      <c r="BR248" s="487">
        <f t="shared" si="64"/>
        <v>0</v>
      </c>
      <c r="BS248" s="487">
        <f t="shared" si="64"/>
        <v>0</v>
      </c>
      <c r="BT248" s="487" t="str">
        <f t="shared" si="64"/>
        <v/>
      </c>
      <c r="BU248" s="487">
        <f t="shared" si="64"/>
        <v>0</v>
      </c>
      <c r="BV248" s="487">
        <f t="shared" si="64"/>
        <v>0</v>
      </c>
      <c r="BW248" s="487" t="str">
        <f t="shared" si="58"/>
        <v/>
      </c>
      <c r="BX248" s="487" t="str">
        <f t="shared" si="58"/>
        <v/>
      </c>
      <c r="BY248" s="487" t="str">
        <f t="shared" si="58"/>
        <v/>
      </c>
      <c r="BZ248" s="487" t="str">
        <f t="shared" si="58"/>
        <v/>
      </c>
      <c r="CA248" s="489" t="str">
        <f t="shared" si="58"/>
        <v/>
      </c>
    </row>
    <row r="249" spans="1:79" s="121" customFormat="1" ht="17.25" hidden="1" customHeight="1" x14ac:dyDescent="0.25">
      <c r="A249" s="9"/>
      <c r="B249" s="7"/>
      <c r="C249" s="2"/>
      <c r="D249" s="5"/>
      <c r="E249" s="4"/>
      <c r="F249" s="4"/>
      <c r="G249" s="4"/>
      <c r="H249" s="5"/>
      <c r="I249" s="16"/>
      <c r="J249" s="47"/>
      <c r="K249" s="48"/>
      <c r="L249" s="48"/>
      <c r="M249" s="49"/>
      <c r="N249" s="47"/>
      <c r="O249" s="48"/>
      <c r="P249" s="48"/>
      <c r="Q249" s="48"/>
      <c r="R249" s="48"/>
      <c r="S249" s="48"/>
      <c r="T249" s="65"/>
      <c r="U249" s="49"/>
      <c r="V249" s="58"/>
      <c r="W249" s="82"/>
      <c r="X249" s="56"/>
      <c r="Y249" s="69"/>
      <c r="Z249" s="69"/>
      <c r="AA249" s="68"/>
      <c r="AB249" s="57"/>
      <c r="AC249" s="58"/>
      <c r="AD249" s="56"/>
      <c r="AE249" s="65"/>
      <c r="AF249" s="488">
        <f t="shared" si="62"/>
        <v>0</v>
      </c>
      <c r="AG249" s="487">
        <f t="shared" si="62"/>
        <v>0</v>
      </c>
      <c r="AH249" s="487">
        <f t="shared" si="62"/>
        <v>0</v>
      </c>
      <c r="AI249" s="487">
        <f t="shared" si="62"/>
        <v>0</v>
      </c>
      <c r="AJ249" s="487">
        <f t="shared" si="62"/>
        <v>-1</v>
      </c>
      <c r="AK249" s="487">
        <f t="shared" si="62"/>
        <v>-1</v>
      </c>
      <c r="AL249" s="487">
        <f t="shared" si="62"/>
        <v>-1</v>
      </c>
      <c r="AM249" s="487">
        <f t="shared" si="62"/>
        <v>-1</v>
      </c>
      <c r="AN249" s="487">
        <f t="shared" si="62"/>
        <v>0</v>
      </c>
      <c r="AO249" s="487">
        <f t="shared" si="62"/>
        <v>-1</v>
      </c>
      <c r="AP249" s="487">
        <f t="shared" si="62"/>
        <v>-1</v>
      </c>
      <c r="AQ249" s="487">
        <f t="shared" si="62"/>
        <v>0</v>
      </c>
      <c r="AR249" s="487">
        <f t="shared" si="62"/>
        <v>0</v>
      </c>
      <c r="AS249" s="487">
        <f t="shared" si="62"/>
        <v>0</v>
      </c>
      <c r="AT249" s="487">
        <f t="shared" si="62"/>
        <v>0</v>
      </c>
      <c r="AU249" s="493">
        <f t="shared" si="62"/>
        <v>0</v>
      </c>
      <c r="AV249" s="488" t="str">
        <f t="shared" ref="AV249:BI288" si="65">IF(AF249,IFERROR(LEFT($V249,SEARCH(" (",$V249)-1),$V249),"")</f>
        <v/>
      </c>
      <c r="AW249" s="487" t="str">
        <f t="shared" si="65"/>
        <v/>
      </c>
      <c r="AX249" s="487" t="str">
        <f t="shared" si="63"/>
        <v/>
      </c>
      <c r="AY249" s="487" t="str">
        <f t="shared" si="63"/>
        <v/>
      </c>
      <c r="AZ249" s="487">
        <f t="shared" si="63"/>
        <v>0</v>
      </c>
      <c r="BA249" s="487">
        <f t="shared" si="63"/>
        <v>0</v>
      </c>
      <c r="BB249" s="487">
        <f t="shared" si="63"/>
        <v>0</v>
      </c>
      <c r="BC249" s="487">
        <f t="shared" si="63"/>
        <v>0</v>
      </c>
      <c r="BD249" s="487" t="str">
        <f t="shared" si="63"/>
        <v/>
      </c>
      <c r="BE249" s="487">
        <f t="shared" si="63"/>
        <v>0</v>
      </c>
      <c r="BF249" s="487">
        <f t="shared" si="63"/>
        <v>0</v>
      </c>
      <c r="BG249" s="487" t="str">
        <f t="shared" si="57"/>
        <v/>
      </c>
      <c r="BH249" s="487" t="str">
        <f t="shared" si="57"/>
        <v/>
      </c>
      <c r="BI249" s="487" t="str">
        <f t="shared" si="57"/>
        <v/>
      </c>
      <c r="BJ249" s="487" t="str">
        <f t="shared" si="57"/>
        <v/>
      </c>
      <c r="BK249" s="489" t="str">
        <f t="shared" si="57"/>
        <v/>
      </c>
      <c r="BL249" s="495" t="str">
        <f t="shared" ref="BL249:BY288" si="66">IF(AF249,IFERROR(LEFT($W249,SEARCH(" (",$W249)-1),$W249),"")</f>
        <v/>
      </c>
      <c r="BM249" s="487" t="str">
        <f t="shared" si="66"/>
        <v/>
      </c>
      <c r="BN249" s="487" t="str">
        <f t="shared" si="64"/>
        <v/>
      </c>
      <c r="BO249" s="487" t="str">
        <f t="shared" si="64"/>
        <v/>
      </c>
      <c r="BP249" s="487">
        <f t="shared" si="64"/>
        <v>0</v>
      </c>
      <c r="BQ249" s="487">
        <f t="shared" si="64"/>
        <v>0</v>
      </c>
      <c r="BR249" s="487">
        <f t="shared" si="64"/>
        <v>0</v>
      </c>
      <c r="BS249" s="487">
        <f t="shared" si="64"/>
        <v>0</v>
      </c>
      <c r="BT249" s="487" t="str">
        <f t="shared" si="64"/>
        <v/>
      </c>
      <c r="BU249" s="487">
        <f t="shared" si="64"/>
        <v>0</v>
      </c>
      <c r="BV249" s="487">
        <f t="shared" si="64"/>
        <v>0</v>
      </c>
      <c r="BW249" s="487" t="str">
        <f t="shared" si="58"/>
        <v/>
      </c>
      <c r="BX249" s="487" t="str">
        <f t="shared" si="58"/>
        <v/>
      </c>
      <c r="BY249" s="487" t="str">
        <f t="shared" si="58"/>
        <v/>
      </c>
      <c r="BZ249" s="487" t="str">
        <f t="shared" si="58"/>
        <v/>
      </c>
      <c r="CA249" s="489" t="str">
        <f t="shared" si="58"/>
        <v/>
      </c>
    </row>
    <row r="250" spans="1:79" s="121" customFormat="1" ht="17.25" hidden="1" customHeight="1" x14ac:dyDescent="0.25">
      <c r="A250" s="9"/>
      <c r="B250" s="7"/>
      <c r="C250" s="2"/>
      <c r="D250" s="5"/>
      <c r="E250" s="4"/>
      <c r="F250" s="4"/>
      <c r="G250" s="4"/>
      <c r="H250" s="5"/>
      <c r="I250" s="16"/>
      <c r="J250" s="47"/>
      <c r="K250" s="48"/>
      <c r="L250" s="48"/>
      <c r="M250" s="49"/>
      <c r="N250" s="47"/>
      <c r="O250" s="48"/>
      <c r="P250" s="48"/>
      <c r="Q250" s="48"/>
      <c r="R250" s="48"/>
      <c r="S250" s="48"/>
      <c r="T250" s="65"/>
      <c r="U250" s="49"/>
      <c r="V250" s="58"/>
      <c r="W250" s="82"/>
      <c r="X250" s="56"/>
      <c r="Y250" s="69"/>
      <c r="Z250" s="69"/>
      <c r="AA250" s="68"/>
      <c r="AB250" s="57"/>
      <c r="AC250" s="58"/>
      <c r="AD250" s="56"/>
      <c r="AE250" s="65"/>
      <c r="AF250" s="488">
        <f t="shared" si="62"/>
        <v>0</v>
      </c>
      <c r="AG250" s="487">
        <f t="shared" si="62"/>
        <v>0</v>
      </c>
      <c r="AH250" s="487">
        <f t="shared" si="62"/>
        <v>0</v>
      </c>
      <c r="AI250" s="487">
        <f t="shared" si="62"/>
        <v>0</v>
      </c>
      <c r="AJ250" s="487">
        <f t="shared" si="62"/>
        <v>-1</v>
      </c>
      <c r="AK250" s="487">
        <f t="shared" si="62"/>
        <v>-1</v>
      </c>
      <c r="AL250" s="487">
        <f t="shared" si="62"/>
        <v>-1</v>
      </c>
      <c r="AM250" s="487">
        <f t="shared" si="62"/>
        <v>-1</v>
      </c>
      <c r="AN250" s="487">
        <f t="shared" si="62"/>
        <v>0</v>
      </c>
      <c r="AO250" s="487">
        <f t="shared" si="62"/>
        <v>-1</v>
      </c>
      <c r="AP250" s="487">
        <f t="shared" si="62"/>
        <v>-1</v>
      </c>
      <c r="AQ250" s="487">
        <f t="shared" si="62"/>
        <v>0</v>
      </c>
      <c r="AR250" s="487">
        <f t="shared" si="62"/>
        <v>0</v>
      </c>
      <c r="AS250" s="487">
        <f t="shared" si="62"/>
        <v>0</v>
      </c>
      <c r="AT250" s="487">
        <f t="shared" si="62"/>
        <v>0</v>
      </c>
      <c r="AU250" s="493">
        <f t="shared" si="62"/>
        <v>0</v>
      </c>
      <c r="AV250" s="488" t="str">
        <f t="shared" si="65"/>
        <v/>
      </c>
      <c r="AW250" s="487" t="str">
        <f t="shared" si="65"/>
        <v/>
      </c>
      <c r="AX250" s="487" t="str">
        <f t="shared" si="63"/>
        <v/>
      </c>
      <c r="AY250" s="487" t="str">
        <f t="shared" si="63"/>
        <v/>
      </c>
      <c r="AZ250" s="487">
        <f t="shared" si="63"/>
        <v>0</v>
      </c>
      <c r="BA250" s="487">
        <f t="shared" si="63"/>
        <v>0</v>
      </c>
      <c r="BB250" s="487">
        <f t="shared" si="63"/>
        <v>0</v>
      </c>
      <c r="BC250" s="487">
        <f t="shared" si="63"/>
        <v>0</v>
      </c>
      <c r="BD250" s="487" t="str">
        <f t="shared" si="63"/>
        <v/>
      </c>
      <c r="BE250" s="487">
        <f t="shared" si="63"/>
        <v>0</v>
      </c>
      <c r="BF250" s="487">
        <f t="shared" si="63"/>
        <v>0</v>
      </c>
      <c r="BG250" s="487" t="str">
        <f t="shared" si="57"/>
        <v/>
      </c>
      <c r="BH250" s="487" t="str">
        <f t="shared" si="57"/>
        <v/>
      </c>
      <c r="BI250" s="487" t="str">
        <f t="shared" si="57"/>
        <v/>
      </c>
      <c r="BJ250" s="487" t="str">
        <f t="shared" si="57"/>
        <v/>
      </c>
      <c r="BK250" s="489" t="str">
        <f t="shared" si="57"/>
        <v/>
      </c>
      <c r="BL250" s="495" t="str">
        <f t="shared" si="66"/>
        <v/>
      </c>
      <c r="BM250" s="487" t="str">
        <f t="shared" si="66"/>
        <v/>
      </c>
      <c r="BN250" s="487" t="str">
        <f t="shared" si="64"/>
        <v/>
      </c>
      <c r="BO250" s="487" t="str">
        <f t="shared" si="64"/>
        <v/>
      </c>
      <c r="BP250" s="487">
        <f t="shared" si="64"/>
        <v>0</v>
      </c>
      <c r="BQ250" s="487">
        <f t="shared" si="64"/>
        <v>0</v>
      </c>
      <c r="BR250" s="487">
        <f t="shared" si="64"/>
        <v>0</v>
      </c>
      <c r="BS250" s="487">
        <f t="shared" si="64"/>
        <v>0</v>
      </c>
      <c r="BT250" s="487" t="str">
        <f t="shared" si="64"/>
        <v/>
      </c>
      <c r="BU250" s="487">
        <f t="shared" si="64"/>
        <v>0</v>
      </c>
      <c r="BV250" s="487">
        <f t="shared" si="64"/>
        <v>0</v>
      </c>
      <c r="BW250" s="487" t="str">
        <f t="shared" si="58"/>
        <v/>
      </c>
      <c r="BX250" s="487" t="str">
        <f t="shared" si="58"/>
        <v/>
      </c>
      <c r="BY250" s="487" t="str">
        <f t="shared" si="58"/>
        <v/>
      </c>
      <c r="BZ250" s="487" t="str">
        <f t="shared" si="58"/>
        <v/>
      </c>
      <c r="CA250" s="489" t="str">
        <f t="shared" si="58"/>
        <v/>
      </c>
    </row>
    <row r="251" spans="1:79" s="121" customFormat="1" ht="17.25" hidden="1" customHeight="1" x14ac:dyDescent="0.25">
      <c r="A251" s="9"/>
      <c r="B251" s="7"/>
      <c r="C251" s="2"/>
      <c r="D251" s="5"/>
      <c r="E251" s="4"/>
      <c r="F251" s="4"/>
      <c r="G251" s="4"/>
      <c r="H251" s="5"/>
      <c r="I251" s="16"/>
      <c r="J251" s="47"/>
      <c r="K251" s="48"/>
      <c r="L251" s="48"/>
      <c r="M251" s="49"/>
      <c r="N251" s="47"/>
      <c r="O251" s="48"/>
      <c r="P251" s="48"/>
      <c r="Q251" s="48"/>
      <c r="R251" s="48"/>
      <c r="S251" s="48"/>
      <c r="T251" s="65"/>
      <c r="U251" s="49"/>
      <c r="V251" s="58"/>
      <c r="W251" s="82"/>
      <c r="X251" s="56"/>
      <c r="Y251" s="69"/>
      <c r="Z251" s="69"/>
      <c r="AA251" s="68"/>
      <c r="AB251" s="57"/>
      <c r="AC251" s="58"/>
      <c r="AD251" s="56"/>
      <c r="AE251" s="65"/>
      <c r="AF251" s="488">
        <f t="shared" si="62"/>
        <v>0</v>
      </c>
      <c r="AG251" s="487">
        <f t="shared" si="62"/>
        <v>0</v>
      </c>
      <c r="AH251" s="487">
        <f t="shared" si="62"/>
        <v>0</v>
      </c>
      <c r="AI251" s="487">
        <f t="shared" si="62"/>
        <v>0</v>
      </c>
      <c r="AJ251" s="487">
        <f t="shared" si="62"/>
        <v>-1</v>
      </c>
      <c r="AK251" s="487">
        <f t="shared" si="62"/>
        <v>-1</v>
      </c>
      <c r="AL251" s="487">
        <f t="shared" si="62"/>
        <v>-1</v>
      </c>
      <c r="AM251" s="487">
        <f t="shared" si="62"/>
        <v>-1</v>
      </c>
      <c r="AN251" s="487">
        <f t="shared" si="62"/>
        <v>0</v>
      </c>
      <c r="AO251" s="487">
        <f t="shared" si="62"/>
        <v>-1</v>
      </c>
      <c r="AP251" s="487">
        <f t="shared" si="62"/>
        <v>-1</v>
      </c>
      <c r="AQ251" s="487">
        <f t="shared" si="62"/>
        <v>0</v>
      </c>
      <c r="AR251" s="487">
        <f t="shared" si="62"/>
        <v>0</v>
      </c>
      <c r="AS251" s="487">
        <f t="shared" si="62"/>
        <v>0</v>
      </c>
      <c r="AT251" s="487">
        <f t="shared" si="62"/>
        <v>0</v>
      </c>
      <c r="AU251" s="493">
        <f t="shared" si="62"/>
        <v>0</v>
      </c>
      <c r="AV251" s="488" t="str">
        <f t="shared" si="65"/>
        <v/>
      </c>
      <c r="AW251" s="487" t="str">
        <f t="shared" si="65"/>
        <v/>
      </c>
      <c r="AX251" s="487" t="str">
        <f t="shared" si="63"/>
        <v/>
      </c>
      <c r="AY251" s="487" t="str">
        <f t="shared" si="63"/>
        <v/>
      </c>
      <c r="AZ251" s="487">
        <f t="shared" si="63"/>
        <v>0</v>
      </c>
      <c r="BA251" s="487">
        <f t="shared" si="63"/>
        <v>0</v>
      </c>
      <c r="BB251" s="487">
        <f t="shared" si="63"/>
        <v>0</v>
      </c>
      <c r="BC251" s="487">
        <f t="shared" si="63"/>
        <v>0</v>
      </c>
      <c r="BD251" s="487" t="str">
        <f t="shared" si="63"/>
        <v/>
      </c>
      <c r="BE251" s="487">
        <f t="shared" si="63"/>
        <v>0</v>
      </c>
      <c r="BF251" s="487">
        <f t="shared" si="63"/>
        <v>0</v>
      </c>
      <c r="BG251" s="487" t="str">
        <f t="shared" si="57"/>
        <v/>
      </c>
      <c r="BH251" s="487" t="str">
        <f t="shared" si="57"/>
        <v/>
      </c>
      <c r="BI251" s="487" t="str">
        <f t="shared" si="57"/>
        <v/>
      </c>
      <c r="BJ251" s="487" t="str">
        <f t="shared" si="57"/>
        <v/>
      </c>
      <c r="BK251" s="489" t="str">
        <f t="shared" si="57"/>
        <v/>
      </c>
      <c r="BL251" s="495" t="str">
        <f t="shared" si="66"/>
        <v/>
      </c>
      <c r="BM251" s="487" t="str">
        <f t="shared" si="66"/>
        <v/>
      </c>
      <c r="BN251" s="487" t="str">
        <f t="shared" si="64"/>
        <v/>
      </c>
      <c r="BO251" s="487" t="str">
        <f t="shared" si="64"/>
        <v/>
      </c>
      <c r="BP251" s="487">
        <f t="shared" si="64"/>
        <v>0</v>
      </c>
      <c r="BQ251" s="487">
        <f t="shared" si="64"/>
        <v>0</v>
      </c>
      <c r="BR251" s="487">
        <f t="shared" si="64"/>
        <v>0</v>
      </c>
      <c r="BS251" s="487">
        <f t="shared" si="64"/>
        <v>0</v>
      </c>
      <c r="BT251" s="487" t="str">
        <f t="shared" si="64"/>
        <v/>
      </c>
      <c r="BU251" s="487">
        <f t="shared" si="64"/>
        <v>0</v>
      </c>
      <c r="BV251" s="487">
        <f t="shared" si="64"/>
        <v>0</v>
      </c>
      <c r="BW251" s="487" t="str">
        <f t="shared" si="58"/>
        <v/>
      </c>
      <c r="BX251" s="487" t="str">
        <f t="shared" si="58"/>
        <v/>
      </c>
      <c r="BY251" s="487" t="str">
        <f t="shared" si="58"/>
        <v/>
      </c>
      <c r="BZ251" s="487" t="str">
        <f t="shared" si="58"/>
        <v/>
      </c>
      <c r="CA251" s="489" t="str">
        <f t="shared" si="58"/>
        <v/>
      </c>
    </row>
    <row r="252" spans="1:79" s="121" customFormat="1" ht="17.25" hidden="1" customHeight="1" x14ac:dyDescent="0.25">
      <c r="A252" s="9"/>
      <c r="B252" s="7"/>
      <c r="C252" s="2"/>
      <c r="D252" s="5"/>
      <c r="E252" s="4"/>
      <c r="F252" s="4"/>
      <c r="G252" s="4"/>
      <c r="H252" s="5"/>
      <c r="I252" s="16"/>
      <c r="J252" s="47"/>
      <c r="K252" s="48"/>
      <c r="L252" s="48"/>
      <c r="M252" s="49"/>
      <c r="N252" s="47"/>
      <c r="O252" s="48"/>
      <c r="P252" s="48"/>
      <c r="Q252" s="48"/>
      <c r="R252" s="48"/>
      <c r="S252" s="48"/>
      <c r="T252" s="65"/>
      <c r="U252" s="49"/>
      <c r="V252" s="58"/>
      <c r="W252" s="82"/>
      <c r="X252" s="56"/>
      <c r="Y252" s="69"/>
      <c r="Z252" s="69"/>
      <c r="AA252" s="68"/>
      <c r="AB252" s="57"/>
      <c r="AC252" s="58"/>
      <c r="AD252" s="56"/>
      <c r="AE252" s="65"/>
      <c r="AF252" s="488">
        <f t="shared" si="62"/>
        <v>0</v>
      </c>
      <c r="AG252" s="487">
        <f t="shared" si="62"/>
        <v>0</v>
      </c>
      <c r="AH252" s="487">
        <f t="shared" si="62"/>
        <v>0</v>
      </c>
      <c r="AI252" s="487">
        <f t="shared" si="62"/>
        <v>0</v>
      </c>
      <c r="AJ252" s="487">
        <f t="shared" si="62"/>
        <v>-1</v>
      </c>
      <c r="AK252" s="487">
        <f t="shared" si="62"/>
        <v>-1</v>
      </c>
      <c r="AL252" s="487">
        <f t="shared" si="62"/>
        <v>-1</v>
      </c>
      <c r="AM252" s="487">
        <f t="shared" si="62"/>
        <v>-1</v>
      </c>
      <c r="AN252" s="487">
        <f t="shared" si="62"/>
        <v>0</v>
      </c>
      <c r="AO252" s="487">
        <f t="shared" si="62"/>
        <v>-1</v>
      </c>
      <c r="AP252" s="487">
        <f t="shared" si="62"/>
        <v>-1</v>
      </c>
      <c r="AQ252" s="487">
        <f t="shared" si="62"/>
        <v>0</v>
      </c>
      <c r="AR252" s="487">
        <f t="shared" si="62"/>
        <v>0</v>
      </c>
      <c r="AS252" s="487">
        <f t="shared" si="62"/>
        <v>0</v>
      </c>
      <c r="AT252" s="487">
        <f t="shared" si="62"/>
        <v>0</v>
      </c>
      <c r="AU252" s="493">
        <f t="shared" si="62"/>
        <v>0</v>
      </c>
      <c r="AV252" s="488" t="str">
        <f t="shared" si="65"/>
        <v/>
      </c>
      <c r="AW252" s="487" t="str">
        <f t="shared" si="65"/>
        <v/>
      </c>
      <c r="AX252" s="487" t="str">
        <f t="shared" si="63"/>
        <v/>
      </c>
      <c r="AY252" s="487" t="str">
        <f t="shared" si="63"/>
        <v/>
      </c>
      <c r="AZ252" s="487">
        <f t="shared" si="63"/>
        <v>0</v>
      </c>
      <c r="BA252" s="487">
        <f t="shared" si="63"/>
        <v>0</v>
      </c>
      <c r="BB252" s="487">
        <f t="shared" si="63"/>
        <v>0</v>
      </c>
      <c r="BC252" s="487">
        <f t="shared" si="63"/>
        <v>0</v>
      </c>
      <c r="BD252" s="487" t="str">
        <f t="shared" si="63"/>
        <v/>
      </c>
      <c r="BE252" s="487">
        <f t="shared" si="63"/>
        <v>0</v>
      </c>
      <c r="BF252" s="487">
        <f t="shared" si="63"/>
        <v>0</v>
      </c>
      <c r="BG252" s="487" t="str">
        <f t="shared" si="57"/>
        <v/>
      </c>
      <c r="BH252" s="487" t="str">
        <f t="shared" si="57"/>
        <v/>
      </c>
      <c r="BI252" s="487" t="str">
        <f t="shared" si="57"/>
        <v/>
      </c>
      <c r="BJ252" s="487" t="str">
        <f t="shared" si="57"/>
        <v/>
      </c>
      <c r="BK252" s="489" t="str">
        <f t="shared" si="57"/>
        <v/>
      </c>
      <c r="BL252" s="495" t="str">
        <f t="shared" si="66"/>
        <v/>
      </c>
      <c r="BM252" s="487" t="str">
        <f t="shared" si="66"/>
        <v/>
      </c>
      <c r="BN252" s="487" t="str">
        <f t="shared" si="64"/>
        <v/>
      </c>
      <c r="BO252" s="487" t="str">
        <f t="shared" si="64"/>
        <v/>
      </c>
      <c r="BP252" s="487">
        <f t="shared" si="64"/>
        <v>0</v>
      </c>
      <c r="BQ252" s="487">
        <f t="shared" si="64"/>
        <v>0</v>
      </c>
      <c r="BR252" s="487">
        <f t="shared" si="64"/>
        <v>0</v>
      </c>
      <c r="BS252" s="487">
        <f t="shared" si="64"/>
        <v>0</v>
      </c>
      <c r="BT252" s="487" t="str">
        <f t="shared" si="64"/>
        <v/>
      </c>
      <c r="BU252" s="487">
        <f t="shared" si="64"/>
        <v>0</v>
      </c>
      <c r="BV252" s="487">
        <f t="shared" si="64"/>
        <v>0</v>
      </c>
      <c r="BW252" s="487" t="str">
        <f t="shared" si="58"/>
        <v/>
      </c>
      <c r="BX252" s="487" t="str">
        <f t="shared" si="58"/>
        <v/>
      </c>
      <c r="BY252" s="487" t="str">
        <f t="shared" si="58"/>
        <v/>
      </c>
      <c r="BZ252" s="487" t="str">
        <f t="shared" si="58"/>
        <v/>
      </c>
      <c r="CA252" s="489" t="str">
        <f t="shared" si="58"/>
        <v/>
      </c>
    </row>
    <row r="253" spans="1:79" s="121" customFormat="1" ht="17.25" hidden="1" customHeight="1" x14ac:dyDescent="0.25">
      <c r="A253" s="9"/>
      <c r="B253" s="7"/>
      <c r="C253" s="2"/>
      <c r="D253" s="5"/>
      <c r="E253" s="4"/>
      <c r="F253" s="4"/>
      <c r="G253" s="4"/>
      <c r="H253" s="5"/>
      <c r="I253" s="16"/>
      <c r="J253" s="47"/>
      <c r="K253" s="48"/>
      <c r="L253" s="48"/>
      <c r="M253" s="49"/>
      <c r="N253" s="47"/>
      <c r="O253" s="48"/>
      <c r="P253" s="48"/>
      <c r="Q253" s="48"/>
      <c r="R253" s="48"/>
      <c r="S253" s="48"/>
      <c r="T253" s="65"/>
      <c r="U253" s="49"/>
      <c r="V253" s="58"/>
      <c r="W253" s="82"/>
      <c r="X253" s="56"/>
      <c r="Y253" s="69"/>
      <c r="Z253" s="69"/>
      <c r="AA253" s="68"/>
      <c r="AB253" s="57"/>
      <c r="AC253" s="58"/>
      <c r="AD253" s="56"/>
      <c r="AE253" s="65"/>
      <c r="AF253" s="488">
        <f t="shared" si="62"/>
        <v>0</v>
      </c>
      <c r="AG253" s="487">
        <f t="shared" si="62"/>
        <v>0</v>
      </c>
      <c r="AH253" s="487">
        <f t="shared" si="62"/>
        <v>0</v>
      </c>
      <c r="AI253" s="487">
        <f t="shared" si="62"/>
        <v>0</v>
      </c>
      <c r="AJ253" s="487">
        <f t="shared" si="62"/>
        <v>-1</v>
      </c>
      <c r="AK253" s="487">
        <f t="shared" si="62"/>
        <v>-1</v>
      </c>
      <c r="AL253" s="487">
        <f t="shared" si="62"/>
        <v>-1</v>
      </c>
      <c r="AM253" s="487">
        <f t="shared" si="62"/>
        <v>-1</v>
      </c>
      <c r="AN253" s="487">
        <f t="shared" si="62"/>
        <v>0</v>
      </c>
      <c r="AO253" s="487">
        <f t="shared" si="62"/>
        <v>-1</v>
      </c>
      <c r="AP253" s="487">
        <f t="shared" si="62"/>
        <v>-1</v>
      </c>
      <c r="AQ253" s="487">
        <f t="shared" si="62"/>
        <v>0</v>
      </c>
      <c r="AR253" s="487">
        <f t="shared" si="62"/>
        <v>0</v>
      </c>
      <c r="AS253" s="487">
        <f t="shared" si="62"/>
        <v>0</v>
      </c>
      <c r="AT253" s="487">
        <f t="shared" si="62"/>
        <v>0</v>
      </c>
      <c r="AU253" s="493">
        <f t="shared" si="62"/>
        <v>0</v>
      </c>
      <c r="AV253" s="488" t="str">
        <f t="shared" si="65"/>
        <v/>
      </c>
      <c r="AW253" s="487" t="str">
        <f t="shared" si="65"/>
        <v/>
      </c>
      <c r="AX253" s="487" t="str">
        <f t="shared" si="63"/>
        <v/>
      </c>
      <c r="AY253" s="487" t="str">
        <f t="shared" si="63"/>
        <v/>
      </c>
      <c r="AZ253" s="487">
        <f t="shared" si="63"/>
        <v>0</v>
      </c>
      <c r="BA253" s="487">
        <f t="shared" si="63"/>
        <v>0</v>
      </c>
      <c r="BB253" s="487">
        <f t="shared" si="63"/>
        <v>0</v>
      </c>
      <c r="BC253" s="487">
        <f t="shared" si="63"/>
        <v>0</v>
      </c>
      <c r="BD253" s="487" t="str">
        <f t="shared" si="63"/>
        <v/>
      </c>
      <c r="BE253" s="487">
        <f t="shared" si="63"/>
        <v>0</v>
      </c>
      <c r="BF253" s="487">
        <f t="shared" si="63"/>
        <v>0</v>
      </c>
      <c r="BG253" s="487" t="str">
        <f t="shared" si="57"/>
        <v/>
      </c>
      <c r="BH253" s="487" t="str">
        <f t="shared" si="57"/>
        <v/>
      </c>
      <c r="BI253" s="487" t="str">
        <f t="shared" si="57"/>
        <v/>
      </c>
      <c r="BJ253" s="487" t="str">
        <f t="shared" si="57"/>
        <v/>
      </c>
      <c r="BK253" s="489" t="str">
        <f t="shared" si="57"/>
        <v/>
      </c>
      <c r="BL253" s="495" t="str">
        <f t="shared" si="66"/>
        <v/>
      </c>
      <c r="BM253" s="487" t="str">
        <f t="shared" si="66"/>
        <v/>
      </c>
      <c r="BN253" s="487" t="str">
        <f t="shared" si="64"/>
        <v/>
      </c>
      <c r="BO253" s="487" t="str">
        <f t="shared" si="64"/>
        <v/>
      </c>
      <c r="BP253" s="487">
        <f t="shared" si="64"/>
        <v>0</v>
      </c>
      <c r="BQ253" s="487">
        <f t="shared" si="64"/>
        <v>0</v>
      </c>
      <c r="BR253" s="487">
        <f t="shared" si="64"/>
        <v>0</v>
      </c>
      <c r="BS253" s="487">
        <f t="shared" si="64"/>
        <v>0</v>
      </c>
      <c r="BT253" s="487" t="str">
        <f t="shared" si="64"/>
        <v/>
      </c>
      <c r="BU253" s="487">
        <f t="shared" si="64"/>
        <v>0</v>
      </c>
      <c r="BV253" s="487">
        <f t="shared" si="64"/>
        <v>0</v>
      </c>
      <c r="BW253" s="487" t="str">
        <f t="shared" si="58"/>
        <v/>
      </c>
      <c r="BX253" s="487" t="str">
        <f t="shared" si="58"/>
        <v/>
      </c>
      <c r="BY253" s="487" t="str">
        <f t="shared" si="58"/>
        <v/>
      </c>
      <c r="BZ253" s="487" t="str">
        <f t="shared" si="58"/>
        <v/>
      </c>
      <c r="CA253" s="489" t="str">
        <f t="shared" si="58"/>
        <v/>
      </c>
    </row>
    <row r="254" spans="1:79" s="121" customFormat="1" ht="17.25" hidden="1" customHeight="1" x14ac:dyDescent="0.25">
      <c r="A254" s="9"/>
      <c r="B254" s="7"/>
      <c r="C254" s="2"/>
      <c r="D254" s="5"/>
      <c r="E254" s="4"/>
      <c r="F254" s="4"/>
      <c r="G254" s="4"/>
      <c r="H254" s="5"/>
      <c r="I254" s="16"/>
      <c r="J254" s="47"/>
      <c r="K254" s="48"/>
      <c r="L254" s="48"/>
      <c r="M254" s="49"/>
      <c r="N254" s="47"/>
      <c r="O254" s="48"/>
      <c r="P254" s="48"/>
      <c r="Q254" s="48"/>
      <c r="R254" s="48"/>
      <c r="S254" s="48"/>
      <c r="T254" s="65"/>
      <c r="U254" s="49"/>
      <c r="V254" s="58"/>
      <c r="W254" s="82"/>
      <c r="X254" s="56"/>
      <c r="Y254" s="69"/>
      <c r="Z254" s="69"/>
      <c r="AA254" s="68"/>
      <c r="AB254" s="57"/>
      <c r="AC254" s="58"/>
      <c r="AD254" s="56"/>
      <c r="AE254" s="65"/>
      <c r="AF254" s="488">
        <f t="shared" si="62"/>
        <v>0</v>
      </c>
      <c r="AG254" s="487">
        <f t="shared" si="62"/>
        <v>0</v>
      </c>
      <c r="AH254" s="487">
        <f t="shared" si="62"/>
        <v>0</v>
      </c>
      <c r="AI254" s="487">
        <f t="shared" si="62"/>
        <v>0</v>
      </c>
      <c r="AJ254" s="487">
        <f t="shared" si="62"/>
        <v>-1</v>
      </c>
      <c r="AK254" s="487">
        <f t="shared" si="62"/>
        <v>-1</v>
      </c>
      <c r="AL254" s="487">
        <f t="shared" si="62"/>
        <v>-1</v>
      </c>
      <c r="AM254" s="487">
        <f t="shared" si="62"/>
        <v>-1</v>
      </c>
      <c r="AN254" s="487">
        <f t="shared" si="62"/>
        <v>0</v>
      </c>
      <c r="AO254" s="487">
        <f t="shared" si="62"/>
        <v>-1</v>
      </c>
      <c r="AP254" s="487">
        <f t="shared" si="62"/>
        <v>-1</v>
      </c>
      <c r="AQ254" s="487">
        <f t="shared" si="62"/>
        <v>0</v>
      </c>
      <c r="AR254" s="487">
        <f t="shared" si="62"/>
        <v>0</v>
      </c>
      <c r="AS254" s="487">
        <f t="shared" si="62"/>
        <v>0</v>
      </c>
      <c r="AT254" s="487">
        <f t="shared" si="62"/>
        <v>0</v>
      </c>
      <c r="AU254" s="493">
        <f t="shared" ref="AU254" si="67">AU253</f>
        <v>0</v>
      </c>
      <c r="AV254" s="488" t="str">
        <f t="shared" si="65"/>
        <v/>
      </c>
      <c r="AW254" s="487" t="str">
        <f t="shared" si="65"/>
        <v/>
      </c>
      <c r="AX254" s="487" t="str">
        <f t="shared" si="63"/>
        <v/>
      </c>
      <c r="AY254" s="487" t="str">
        <f t="shared" si="63"/>
        <v/>
      </c>
      <c r="AZ254" s="487">
        <f t="shared" si="63"/>
        <v>0</v>
      </c>
      <c r="BA254" s="487">
        <f t="shared" si="63"/>
        <v>0</v>
      </c>
      <c r="BB254" s="487">
        <f t="shared" si="63"/>
        <v>0</v>
      </c>
      <c r="BC254" s="487">
        <f t="shared" si="63"/>
        <v>0</v>
      </c>
      <c r="BD254" s="487" t="str">
        <f t="shared" si="63"/>
        <v/>
      </c>
      <c r="BE254" s="487">
        <f t="shared" si="63"/>
        <v>0</v>
      </c>
      <c r="BF254" s="487">
        <f t="shared" si="63"/>
        <v>0</v>
      </c>
      <c r="BG254" s="487" t="str">
        <f t="shared" si="57"/>
        <v/>
      </c>
      <c r="BH254" s="487" t="str">
        <f t="shared" si="57"/>
        <v/>
      </c>
      <c r="BI254" s="487" t="str">
        <f t="shared" si="57"/>
        <v/>
      </c>
      <c r="BJ254" s="487" t="str">
        <f t="shared" si="57"/>
        <v/>
      </c>
      <c r="BK254" s="489" t="str">
        <f t="shared" si="57"/>
        <v/>
      </c>
      <c r="BL254" s="495" t="str">
        <f t="shared" si="66"/>
        <v/>
      </c>
      <c r="BM254" s="487" t="str">
        <f t="shared" si="66"/>
        <v/>
      </c>
      <c r="BN254" s="487" t="str">
        <f t="shared" si="64"/>
        <v/>
      </c>
      <c r="BO254" s="487" t="str">
        <f t="shared" si="64"/>
        <v/>
      </c>
      <c r="BP254" s="487">
        <f t="shared" si="64"/>
        <v>0</v>
      </c>
      <c r="BQ254" s="487">
        <f t="shared" si="64"/>
        <v>0</v>
      </c>
      <c r="BR254" s="487">
        <f t="shared" si="64"/>
        <v>0</v>
      </c>
      <c r="BS254" s="487">
        <f t="shared" si="64"/>
        <v>0</v>
      </c>
      <c r="BT254" s="487" t="str">
        <f t="shared" si="64"/>
        <v/>
      </c>
      <c r="BU254" s="487">
        <f t="shared" si="64"/>
        <v>0</v>
      </c>
      <c r="BV254" s="487">
        <f t="shared" si="64"/>
        <v>0</v>
      </c>
      <c r="BW254" s="487" t="str">
        <f t="shared" si="58"/>
        <v/>
      </c>
      <c r="BX254" s="487" t="str">
        <f t="shared" si="58"/>
        <v/>
      </c>
      <c r="BY254" s="487" t="str">
        <f t="shared" si="58"/>
        <v/>
      </c>
      <c r="BZ254" s="487" t="str">
        <f t="shared" si="58"/>
        <v/>
      </c>
      <c r="CA254" s="489" t="str">
        <f t="shared" si="58"/>
        <v/>
      </c>
    </row>
    <row r="255" spans="1:79" s="121" customFormat="1" ht="17.25" hidden="1" customHeight="1" x14ac:dyDescent="0.25">
      <c r="A255" s="9"/>
      <c r="B255" s="7"/>
      <c r="C255" s="2"/>
      <c r="D255" s="5"/>
      <c r="E255" s="4"/>
      <c r="F255" s="4"/>
      <c r="G255" s="4"/>
      <c r="H255" s="5"/>
      <c r="I255" s="16"/>
      <c r="J255" s="47"/>
      <c r="K255" s="48"/>
      <c r="L255" s="48"/>
      <c r="M255" s="49"/>
      <c r="N255" s="47"/>
      <c r="O255" s="48"/>
      <c r="P255" s="48"/>
      <c r="Q255" s="48"/>
      <c r="R255" s="48"/>
      <c r="S255" s="48"/>
      <c r="T255" s="65"/>
      <c r="U255" s="49"/>
      <c r="V255" s="58"/>
      <c r="W255" s="82"/>
      <c r="X255" s="56"/>
      <c r="Y255" s="69"/>
      <c r="Z255" s="69"/>
      <c r="AA255" s="68"/>
      <c r="AB255" s="57"/>
      <c r="AC255" s="58"/>
      <c r="AD255" s="56"/>
      <c r="AE255" s="65"/>
      <c r="AF255" s="488">
        <f t="shared" ref="AF255:AU270" si="68">AF254</f>
        <v>0</v>
      </c>
      <c r="AG255" s="487">
        <f t="shared" si="68"/>
        <v>0</v>
      </c>
      <c r="AH255" s="487">
        <f t="shared" si="68"/>
        <v>0</v>
      </c>
      <c r="AI255" s="487">
        <f t="shared" si="68"/>
        <v>0</v>
      </c>
      <c r="AJ255" s="487">
        <f t="shared" si="68"/>
        <v>-1</v>
      </c>
      <c r="AK255" s="487">
        <f t="shared" si="68"/>
        <v>-1</v>
      </c>
      <c r="AL255" s="487">
        <f t="shared" si="68"/>
        <v>-1</v>
      </c>
      <c r="AM255" s="487">
        <f t="shared" si="68"/>
        <v>-1</v>
      </c>
      <c r="AN255" s="487">
        <f t="shared" si="68"/>
        <v>0</v>
      </c>
      <c r="AO255" s="487">
        <f t="shared" si="68"/>
        <v>-1</v>
      </c>
      <c r="AP255" s="487">
        <f t="shared" si="68"/>
        <v>-1</v>
      </c>
      <c r="AQ255" s="487">
        <f t="shared" si="68"/>
        <v>0</v>
      </c>
      <c r="AR255" s="487">
        <f t="shared" si="68"/>
        <v>0</v>
      </c>
      <c r="AS255" s="487">
        <f t="shared" si="68"/>
        <v>0</v>
      </c>
      <c r="AT255" s="487">
        <f t="shared" si="68"/>
        <v>0</v>
      </c>
      <c r="AU255" s="493">
        <f t="shared" si="68"/>
        <v>0</v>
      </c>
      <c r="AV255" s="488" t="str">
        <f t="shared" si="65"/>
        <v/>
      </c>
      <c r="AW255" s="487" t="str">
        <f t="shared" si="65"/>
        <v/>
      </c>
      <c r="AX255" s="487" t="str">
        <f t="shared" si="63"/>
        <v/>
      </c>
      <c r="AY255" s="487" t="str">
        <f t="shared" si="63"/>
        <v/>
      </c>
      <c r="AZ255" s="487">
        <f t="shared" si="63"/>
        <v>0</v>
      </c>
      <c r="BA255" s="487">
        <f t="shared" si="63"/>
        <v>0</v>
      </c>
      <c r="BB255" s="487">
        <f t="shared" si="63"/>
        <v>0</v>
      </c>
      <c r="BC255" s="487">
        <f t="shared" si="63"/>
        <v>0</v>
      </c>
      <c r="BD255" s="487" t="str">
        <f t="shared" si="63"/>
        <v/>
      </c>
      <c r="BE255" s="487">
        <f t="shared" si="63"/>
        <v>0</v>
      </c>
      <c r="BF255" s="487">
        <f t="shared" si="63"/>
        <v>0</v>
      </c>
      <c r="BG255" s="487" t="str">
        <f t="shared" si="57"/>
        <v/>
      </c>
      <c r="BH255" s="487" t="str">
        <f t="shared" si="57"/>
        <v/>
      </c>
      <c r="BI255" s="487" t="str">
        <f t="shared" si="57"/>
        <v/>
      </c>
      <c r="BJ255" s="487" t="str">
        <f t="shared" si="57"/>
        <v/>
      </c>
      <c r="BK255" s="489" t="str">
        <f t="shared" si="57"/>
        <v/>
      </c>
      <c r="BL255" s="495" t="str">
        <f t="shared" si="66"/>
        <v/>
      </c>
      <c r="BM255" s="487" t="str">
        <f t="shared" si="66"/>
        <v/>
      </c>
      <c r="BN255" s="487" t="str">
        <f t="shared" si="64"/>
        <v/>
      </c>
      <c r="BO255" s="487" t="str">
        <f t="shared" si="64"/>
        <v/>
      </c>
      <c r="BP255" s="487">
        <f t="shared" si="64"/>
        <v>0</v>
      </c>
      <c r="BQ255" s="487">
        <f t="shared" si="64"/>
        <v>0</v>
      </c>
      <c r="BR255" s="487">
        <f t="shared" si="64"/>
        <v>0</v>
      </c>
      <c r="BS255" s="487">
        <f t="shared" si="64"/>
        <v>0</v>
      </c>
      <c r="BT255" s="487" t="str">
        <f t="shared" si="64"/>
        <v/>
      </c>
      <c r="BU255" s="487">
        <f t="shared" si="64"/>
        <v>0</v>
      </c>
      <c r="BV255" s="487">
        <f t="shared" si="64"/>
        <v>0</v>
      </c>
      <c r="BW255" s="487" t="str">
        <f t="shared" si="58"/>
        <v/>
      </c>
      <c r="BX255" s="487" t="str">
        <f t="shared" si="58"/>
        <v/>
      </c>
      <c r="BY255" s="487" t="str">
        <f t="shared" si="58"/>
        <v/>
      </c>
      <c r="BZ255" s="487" t="str">
        <f t="shared" si="58"/>
        <v/>
      </c>
      <c r="CA255" s="489" t="str">
        <f t="shared" si="58"/>
        <v/>
      </c>
    </row>
    <row r="256" spans="1:79" s="121" customFormat="1" ht="17.25" hidden="1" customHeight="1" x14ac:dyDescent="0.25">
      <c r="A256" s="9"/>
      <c r="B256" s="7"/>
      <c r="C256" s="2"/>
      <c r="D256" s="5"/>
      <c r="E256" s="4"/>
      <c r="F256" s="4"/>
      <c r="G256" s="4"/>
      <c r="H256" s="5"/>
      <c r="I256" s="16"/>
      <c r="J256" s="47"/>
      <c r="K256" s="48"/>
      <c r="L256" s="48"/>
      <c r="M256" s="49"/>
      <c r="N256" s="47"/>
      <c r="O256" s="48"/>
      <c r="P256" s="48"/>
      <c r="Q256" s="48"/>
      <c r="R256" s="48"/>
      <c r="S256" s="48"/>
      <c r="T256" s="65"/>
      <c r="U256" s="49"/>
      <c r="V256" s="58"/>
      <c r="W256" s="82"/>
      <c r="X256" s="56"/>
      <c r="Y256" s="69"/>
      <c r="Z256" s="69"/>
      <c r="AA256" s="68"/>
      <c r="AB256" s="57"/>
      <c r="AC256" s="58"/>
      <c r="AD256" s="56"/>
      <c r="AE256" s="65"/>
      <c r="AF256" s="488">
        <f t="shared" si="68"/>
        <v>0</v>
      </c>
      <c r="AG256" s="487">
        <f t="shared" si="68"/>
        <v>0</v>
      </c>
      <c r="AH256" s="487">
        <f t="shared" si="68"/>
        <v>0</v>
      </c>
      <c r="AI256" s="487">
        <f t="shared" si="68"/>
        <v>0</v>
      </c>
      <c r="AJ256" s="487">
        <f t="shared" si="68"/>
        <v>-1</v>
      </c>
      <c r="AK256" s="487">
        <f t="shared" si="68"/>
        <v>-1</v>
      </c>
      <c r="AL256" s="487">
        <f t="shared" si="68"/>
        <v>-1</v>
      </c>
      <c r="AM256" s="487">
        <f t="shared" si="68"/>
        <v>-1</v>
      </c>
      <c r="AN256" s="487">
        <f t="shared" si="68"/>
        <v>0</v>
      </c>
      <c r="AO256" s="487">
        <f t="shared" si="68"/>
        <v>-1</v>
      </c>
      <c r="AP256" s="487">
        <f t="shared" si="68"/>
        <v>-1</v>
      </c>
      <c r="AQ256" s="487">
        <f t="shared" si="68"/>
        <v>0</v>
      </c>
      <c r="AR256" s="487">
        <f t="shared" si="68"/>
        <v>0</v>
      </c>
      <c r="AS256" s="487">
        <f t="shared" si="68"/>
        <v>0</v>
      </c>
      <c r="AT256" s="487">
        <f t="shared" si="68"/>
        <v>0</v>
      </c>
      <c r="AU256" s="493">
        <f t="shared" si="68"/>
        <v>0</v>
      </c>
      <c r="AV256" s="488" t="str">
        <f t="shared" si="65"/>
        <v/>
      </c>
      <c r="AW256" s="487" t="str">
        <f t="shared" si="65"/>
        <v/>
      </c>
      <c r="AX256" s="487" t="str">
        <f t="shared" si="63"/>
        <v/>
      </c>
      <c r="AY256" s="487" t="str">
        <f t="shared" si="63"/>
        <v/>
      </c>
      <c r="AZ256" s="487">
        <f t="shared" si="63"/>
        <v>0</v>
      </c>
      <c r="BA256" s="487">
        <f t="shared" si="63"/>
        <v>0</v>
      </c>
      <c r="BB256" s="487">
        <f t="shared" si="63"/>
        <v>0</v>
      </c>
      <c r="BC256" s="487">
        <f t="shared" si="63"/>
        <v>0</v>
      </c>
      <c r="BD256" s="487" t="str">
        <f t="shared" si="63"/>
        <v/>
      </c>
      <c r="BE256" s="487">
        <f t="shared" si="63"/>
        <v>0</v>
      </c>
      <c r="BF256" s="487">
        <f t="shared" si="63"/>
        <v>0</v>
      </c>
      <c r="BG256" s="487" t="str">
        <f t="shared" si="57"/>
        <v/>
      </c>
      <c r="BH256" s="487" t="str">
        <f t="shared" si="57"/>
        <v/>
      </c>
      <c r="BI256" s="487" t="str">
        <f t="shared" si="57"/>
        <v/>
      </c>
      <c r="BJ256" s="487" t="str">
        <f t="shared" si="57"/>
        <v/>
      </c>
      <c r="BK256" s="489" t="str">
        <f t="shared" si="57"/>
        <v/>
      </c>
      <c r="BL256" s="495" t="str">
        <f t="shared" si="66"/>
        <v/>
      </c>
      <c r="BM256" s="487" t="str">
        <f t="shared" si="66"/>
        <v/>
      </c>
      <c r="BN256" s="487" t="str">
        <f t="shared" si="64"/>
        <v/>
      </c>
      <c r="BO256" s="487" t="str">
        <f t="shared" si="64"/>
        <v/>
      </c>
      <c r="BP256" s="487">
        <f t="shared" si="64"/>
        <v>0</v>
      </c>
      <c r="BQ256" s="487">
        <f t="shared" si="64"/>
        <v>0</v>
      </c>
      <c r="BR256" s="487">
        <f t="shared" si="64"/>
        <v>0</v>
      </c>
      <c r="BS256" s="487">
        <f t="shared" si="64"/>
        <v>0</v>
      </c>
      <c r="BT256" s="487" t="str">
        <f t="shared" si="64"/>
        <v/>
      </c>
      <c r="BU256" s="487">
        <f t="shared" si="64"/>
        <v>0</v>
      </c>
      <c r="BV256" s="487">
        <f t="shared" si="64"/>
        <v>0</v>
      </c>
      <c r="BW256" s="487" t="str">
        <f t="shared" si="58"/>
        <v/>
      </c>
      <c r="BX256" s="487" t="str">
        <f t="shared" si="58"/>
        <v/>
      </c>
      <c r="BY256" s="487" t="str">
        <f t="shared" si="58"/>
        <v/>
      </c>
      <c r="BZ256" s="487" t="str">
        <f t="shared" si="58"/>
        <v/>
      </c>
      <c r="CA256" s="489" t="str">
        <f t="shared" si="58"/>
        <v/>
      </c>
    </row>
    <row r="257" spans="1:79" s="121" customFormat="1" ht="17.25" hidden="1" customHeight="1" x14ac:dyDescent="0.25">
      <c r="A257" s="9"/>
      <c r="B257" s="7"/>
      <c r="C257" s="2"/>
      <c r="D257" s="5"/>
      <c r="E257" s="4"/>
      <c r="F257" s="4"/>
      <c r="G257" s="4"/>
      <c r="H257" s="5"/>
      <c r="I257" s="16"/>
      <c r="J257" s="47"/>
      <c r="K257" s="48"/>
      <c r="L257" s="48"/>
      <c r="M257" s="49"/>
      <c r="N257" s="47"/>
      <c r="O257" s="48"/>
      <c r="P257" s="48"/>
      <c r="Q257" s="48"/>
      <c r="R257" s="48"/>
      <c r="S257" s="48"/>
      <c r="T257" s="65"/>
      <c r="U257" s="49"/>
      <c r="V257" s="58"/>
      <c r="W257" s="82"/>
      <c r="X257" s="56"/>
      <c r="Y257" s="69"/>
      <c r="Z257" s="69"/>
      <c r="AA257" s="68"/>
      <c r="AB257" s="57"/>
      <c r="AC257" s="58"/>
      <c r="AD257" s="56"/>
      <c r="AE257" s="65"/>
      <c r="AF257" s="488">
        <f t="shared" si="68"/>
        <v>0</v>
      </c>
      <c r="AG257" s="487">
        <f t="shared" si="68"/>
        <v>0</v>
      </c>
      <c r="AH257" s="487">
        <f t="shared" si="68"/>
        <v>0</v>
      </c>
      <c r="AI257" s="487">
        <f t="shared" si="68"/>
        <v>0</v>
      </c>
      <c r="AJ257" s="487">
        <f t="shared" si="68"/>
        <v>-1</v>
      </c>
      <c r="AK257" s="487">
        <f t="shared" si="68"/>
        <v>-1</v>
      </c>
      <c r="AL257" s="487">
        <f t="shared" si="68"/>
        <v>-1</v>
      </c>
      <c r="AM257" s="487">
        <f t="shared" si="68"/>
        <v>-1</v>
      </c>
      <c r="AN257" s="487">
        <f t="shared" si="68"/>
        <v>0</v>
      </c>
      <c r="AO257" s="487">
        <f t="shared" si="68"/>
        <v>-1</v>
      </c>
      <c r="AP257" s="487">
        <f t="shared" si="68"/>
        <v>-1</v>
      </c>
      <c r="AQ257" s="487">
        <f t="shared" si="68"/>
        <v>0</v>
      </c>
      <c r="AR257" s="487">
        <f t="shared" si="68"/>
        <v>0</v>
      </c>
      <c r="AS257" s="487">
        <f t="shared" si="68"/>
        <v>0</v>
      </c>
      <c r="AT257" s="487">
        <f t="shared" si="68"/>
        <v>0</v>
      </c>
      <c r="AU257" s="493">
        <f t="shared" si="68"/>
        <v>0</v>
      </c>
      <c r="AV257" s="488" t="str">
        <f t="shared" si="65"/>
        <v/>
      </c>
      <c r="AW257" s="487" t="str">
        <f t="shared" si="65"/>
        <v/>
      </c>
      <c r="AX257" s="487" t="str">
        <f t="shared" si="63"/>
        <v/>
      </c>
      <c r="AY257" s="487" t="str">
        <f t="shared" si="63"/>
        <v/>
      </c>
      <c r="AZ257" s="487">
        <f t="shared" si="63"/>
        <v>0</v>
      </c>
      <c r="BA257" s="487">
        <f t="shared" si="63"/>
        <v>0</v>
      </c>
      <c r="BB257" s="487">
        <f t="shared" si="63"/>
        <v>0</v>
      </c>
      <c r="BC257" s="487">
        <f t="shared" si="63"/>
        <v>0</v>
      </c>
      <c r="BD257" s="487" t="str">
        <f t="shared" si="63"/>
        <v/>
      </c>
      <c r="BE257" s="487">
        <f t="shared" si="63"/>
        <v>0</v>
      </c>
      <c r="BF257" s="487">
        <f t="shared" si="63"/>
        <v>0</v>
      </c>
      <c r="BG257" s="487" t="str">
        <f t="shared" si="57"/>
        <v/>
      </c>
      <c r="BH257" s="487" t="str">
        <f t="shared" si="57"/>
        <v/>
      </c>
      <c r="BI257" s="487" t="str">
        <f t="shared" si="57"/>
        <v/>
      </c>
      <c r="BJ257" s="487" t="str">
        <f t="shared" si="57"/>
        <v/>
      </c>
      <c r="BK257" s="489" t="str">
        <f t="shared" si="57"/>
        <v/>
      </c>
      <c r="BL257" s="495" t="str">
        <f t="shared" si="66"/>
        <v/>
      </c>
      <c r="BM257" s="487" t="str">
        <f t="shared" si="66"/>
        <v/>
      </c>
      <c r="BN257" s="487" t="str">
        <f t="shared" si="64"/>
        <v/>
      </c>
      <c r="BO257" s="487" t="str">
        <f t="shared" si="64"/>
        <v/>
      </c>
      <c r="BP257" s="487">
        <f t="shared" si="64"/>
        <v>0</v>
      </c>
      <c r="BQ257" s="487">
        <f t="shared" si="64"/>
        <v>0</v>
      </c>
      <c r="BR257" s="487">
        <f t="shared" si="64"/>
        <v>0</v>
      </c>
      <c r="BS257" s="487">
        <f t="shared" si="64"/>
        <v>0</v>
      </c>
      <c r="BT257" s="487" t="str">
        <f t="shared" si="64"/>
        <v/>
      </c>
      <c r="BU257" s="487">
        <f t="shared" si="64"/>
        <v>0</v>
      </c>
      <c r="BV257" s="487">
        <f t="shared" si="64"/>
        <v>0</v>
      </c>
      <c r="BW257" s="487" t="str">
        <f t="shared" si="58"/>
        <v/>
      </c>
      <c r="BX257" s="487" t="str">
        <f t="shared" si="58"/>
        <v/>
      </c>
      <c r="BY257" s="487" t="str">
        <f t="shared" si="58"/>
        <v/>
      </c>
      <c r="BZ257" s="487" t="str">
        <f t="shared" si="58"/>
        <v/>
      </c>
      <c r="CA257" s="489" t="str">
        <f t="shared" si="58"/>
        <v/>
      </c>
    </row>
    <row r="258" spans="1:79" s="121" customFormat="1" ht="17.25" hidden="1" customHeight="1" x14ac:dyDescent="0.25">
      <c r="A258" s="9"/>
      <c r="B258" s="7"/>
      <c r="C258" s="2"/>
      <c r="D258" s="5"/>
      <c r="E258" s="4"/>
      <c r="F258" s="4"/>
      <c r="G258" s="4"/>
      <c r="H258" s="5"/>
      <c r="I258" s="16"/>
      <c r="J258" s="47"/>
      <c r="K258" s="48"/>
      <c r="L258" s="48"/>
      <c r="M258" s="49"/>
      <c r="N258" s="47"/>
      <c r="O258" s="48"/>
      <c r="P258" s="48"/>
      <c r="Q258" s="48"/>
      <c r="R258" s="48"/>
      <c r="S258" s="48"/>
      <c r="T258" s="65"/>
      <c r="U258" s="49"/>
      <c r="V258" s="58"/>
      <c r="W258" s="82"/>
      <c r="X258" s="56"/>
      <c r="Y258" s="69"/>
      <c r="Z258" s="69"/>
      <c r="AA258" s="68"/>
      <c r="AB258" s="57"/>
      <c r="AC258" s="58"/>
      <c r="AD258" s="56"/>
      <c r="AE258" s="65"/>
      <c r="AF258" s="488">
        <f t="shared" si="68"/>
        <v>0</v>
      </c>
      <c r="AG258" s="487">
        <f t="shared" si="68"/>
        <v>0</v>
      </c>
      <c r="AH258" s="487">
        <f t="shared" si="68"/>
        <v>0</v>
      </c>
      <c r="AI258" s="487">
        <f t="shared" si="68"/>
        <v>0</v>
      </c>
      <c r="AJ258" s="487">
        <f t="shared" si="68"/>
        <v>-1</v>
      </c>
      <c r="AK258" s="487">
        <f t="shared" si="68"/>
        <v>-1</v>
      </c>
      <c r="AL258" s="487">
        <f t="shared" si="68"/>
        <v>-1</v>
      </c>
      <c r="AM258" s="487">
        <f t="shared" si="68"/>
        <v>-1</v>
      </c>
      <c r="AN258" s="487">
        <f t="shared" si="68"/>
        <v>0</v>
      </c>
      <c r="AO258" s="487">
        <f t="shared" si="68"/>
        <v>-1</v>
      </c>
      <c r="AP258" s="487">
        <f t="shared" si="68"/>
        <v>-1</v>
      </c>
      <c r="AQ258" s="487">
        <f t="shared" si="68"/>
        <v>0</v>
      </c>
      <c r="AR258" s="487">
        <f t="shared" si="68"/>
        <v>0</v>
      </c>
      <c r="AS258" s="487">
        <f t="shared" si="68"/>
        <v>0</v>
      </c>
      <c r="AT258" s="487">
        <f t="shared" si="68"/>
        <v>0</v>
      </c>
      <c r="AU258" s="493">
        <f t="shared" si="68"/>
        <v>0</v>
      </c>
      <c r="AV258" s="488" t="str">
        <f t="shared" si="65"/>
        <v/>
      </c>
      <c r="AW258" s="487" t="str">
        <f t="shared" si="65"/>
        <v/>
      </c>
      <c r="AX258" s="487" t="str">
        <f t="shared" si="63"/>
        <v/>
      </c>
      <c r="AY258" s="487" t="str">
        <f t="shared" si="63"/>
        <v/>
      </c>
      <c r="AZ258" s="487">
        <f t="shared" si="63"/>
        <v>0</v>
      </c>
      <c r="BA258" s="487">
        <f t="shared" si="63"/>
        <v>0</v>
      </c>
      <c r="BB258" s="487">
        <f t="shared" si="63"/>
        <v>0</v>
      </c>
      <c r="BC258" s="487">
        <f t="shared" si="63"/>
        <v>0</v>
      </c>
      <c r="BD258" s="487" t="str">
        <f t="shared" si="63"/>
        <v/>
      </c>
      <c r="BE258" s="487">
        <f t="shared" si="63"/>
        <v>0</v>
      </c>
      <c r="BF258" s="487">
        <f t="shared" si="63"/>
        <v>0</v>
      </c>
      <c r="BG258" s="487" t="str">
        <f t="shared" si="57"/>
        <v/>
      </c>
      <c r="BH258" s="487" t="str">
        <f t="shared" si="57"/>
        <v/>
      </c>
      <c r="BI258" s="487" t="str">
        <f t="shared" si="57"/>
        <v/>
      </c>
      <c r="BJ258" s="487" t="str">
        <f t="shared" si="57"/>
        <v/>
      </c>
      <c r="BK258" s="489" t="str">
        <f t="shared" si="57"/>
        <v/>
      </c>
      <c r="BL258" s="495" t="str">
        <f t="shared" si="66"/>
        <v/>
      </c>
      <c r="BM258" s="487" t="str">
        <f t="shared" si="66"/>
        <v/>
      </c>
      <c r="BN258" s="487" t="str">
        <f t="shared" si="64"/>
        <v/>
      </c>
      <c r="BO258" s="487" t="str">
        <f t="shared" si="64"/>
        <v/>
      </c>
      <c r="BP258" s="487">
        <f t="shared" si="64"/>
        <v>0</v>
      </c>
      <c r="BQ258" s="487">
        <f t="shared" si="64"/>
        <v>0</v>
      </c>
      <c r="BR258" s="487">
        <f t="shared" si="64"/>
        <v>0</v>
      </c>
      <c r="BS258" s="487">
        <f t="shared" si="64"/>
        <v>0</v>
      </c>
      <c r="BT258" s="487" t="str">
        <f t="shared" si="64"/>
        <v/>
      </c>
      <c r="BU258" s="487">
        <f t="shared" si="64"/>
        <v>0</v>
      </c>
      <c r="BV258" s="487">
        <f t="shared" si="64"/>
        <v>0</v>
      </c>
      <c r="BW258" s="487" t="str">
        <f t="shared" si="58"/>
        <v/>
      </c>
      <c r="BX258" s="487" t="str">
        <f t="shared" si="58"/>
        <v/>
      </c>
      <c r="BY258" s="487" t="str">
        <f t="shared" si="58"/>
        <v/>
      </c>
      <c r="BZ258" s="487" t="str">
        <f t="shared" si="58"/>
        <v/>
      </c>
      <c r="CA258" s="489" t="str">
        <f t="shared" si="58"/>
        <v/>
      </c>
    </row>
    <row r="259" spans="1:79" s="121" customFormat="1" ht="17.25" hidden="1" customHeight="1" x14ac:dyDescent="0.25">
      <c r="A259" s="9"/>
      <c r="B259" s="7"/>
      <c r="C259" s="2"/>
      <c r="D259" s="5"/>
      <c r="E259" s="4"/>
      <c r="F259" s="4"/>
      <c r="G259" s="4"/>
      <c r="H259" s="5"/>
      <c r="I259" s="16"/>
      <c r="J259" s="47"/>
      <c r="K259" s="48"/>
      <c r="L259" s="48"/>
      <c r="M259" s="49"/>
      <c r="N259" s="47"/>
      <c r="O259" s="48"/>
      <c r="P259" s="48"/>
      <c r="Q259" s="48"/>
      <c r="R259" s="48"/>
      <c r="S259" s="48"/>
      <c r="T259" s="65"/>
      <c r="U259" s="49"/>
      <c r="V259" s="58"/>
      <c r="W259" s="82"/>
      <c r="X259" s="56"/>
      <c r="Y259" s="69"/>
      <c r="Z259" s="69"/>
      <c r="AA259" s="68"/>
      <c r="AB259" s="57"/>
      <c r="AC259" s="58"/>
      <c r="AD259" s="56"/>
      <c r="AE259" s="65"/>
      <c r="AF259" s="488">
        <f t="shared" si="68"/>
        <v>0</v>
      </c>
      <c r="AG259" s="487">
        <f t="shared" si="68"/>
        <v>0</v>
      </c>
      <c r="AH259" s="487">
        <f t="shared" si="68"/>
        <v>0</v>
      </c>
      <c r="AI259" s="487">
        <f t="shared" si="68"/>
        <v>0</v>
      </c>
      <c r="AJ259" s="487">
        <f t="shared" si="68"/>
        <v>-1</v>
      </c>
      <c r="AK259" s="487">
        <f t="shared" si="68"/>
        <v>-1</v>
      </c>
      <c r="AL259" s="487">
        <f t="shared" si="68"/>
        <v>-1</v>
      </c>
      <c r="AM259" s="487">
        <f t="shared" si="68"/>
        <v>-1</v>
      </c>
      <c r="AN259" s="487">
        <f t="shared" si="68"/>
        <v>0</v>
      </c>
      <c r="AO259" s="487">
        <f t="shared" si="68"/>
        <v>-1</v>
      </c>
      <c r="AP259" s="487">
        <f t="shared" si="68"/>
        <v>-1</v>
      </c>
      <c r="AQ259" s="487">
        <f t="shared" si="68"/>
        <v>0</v>
      </c>
      <c r="AR259" s="487">
        <f t="shared" si="68"/>
        <v>0</v>
      </c>
      <c r="AS259" s="487">
        <f t="shared" si="68"/>
        <v>0</v>
      </c>
      <c r="AT259" s="487">
        <f t="shared" si="68"/>
        <v>0</v>
      </c>
      <c r="AU259" s="493">
        <f t="shared" si="68"/>
        <v>0</v>
      </c>
      <c r="AV259" s="488" t="str">
        <f t="shared" si="65"/>
        <v/>
      </c>
      <c r="AW259" s="487" t="str">
        <f t="shared" si="65"/>
        <v/>
      </c>
      <c r="AX259" s="487" t="str">
        <f t="shared" si="63"/>
        <v/>
      </c>
      <c r="AY259" s="487" t="str">
        <f t="shared" si="63"/>
        <v/>
      </c>
      <c r="AZ259" s="487">
        <f t="shared" si="63"/>
        <v>0</v>
      </c>
      <c r="BA259" s="487">
        <f t="shared" si="63"/>
        <v>0</v>
      </c>
      <c r="BB259" s="487">
        <f t="shared" si="63"/>
        <v>0</v>
      </c>
      <c r="BC259" s="487">
        <f t="shared" si="63"/>
        <v>0</v>
      </c>
      <c r="BD259" s="487" t="str">
        <f t="shared" si="63"/>
        <v/>
      </c>
      <c r="BE259" s="487">
        <f t="shared" si="63"/>
        <v>0</v>
      </c>
      <c r="BF259" s="487">
        <f t="shared" si="63"/>
        <v>0</v>
      </c>
      <c r="BG259" s="487" t="str">
        <f t="shared" si="57"/>
        <v/>
      </c>
      <c r="BH259" s="487" t="str">
        <f t="shared" si="57"/>
        <v/>
      </c>
      <c r="BI259" s="487" t="str">
        <f t="shared" si="57"/>
        <v/>
      </c>
      <c r="BJ259" s="487" t="str">
        <f t="shared" si="57"/>
        <v/>
      </c>
      <c r="BK259" s="489" t="str">
        <f t="shared" si="57"/>
        <v/>
      </c>
      <c r="BL259" s="495" t="str">
        <f t="shared" si="66"/>
        <v/>
      </c>
      <c r="BM259" s="487" t="str">
        <f t="shared" si="66"/>
        <v/>
      </c>
      <c r="BN259" s="487" t="str">
        <f t="shared" si="64"/>
        <v/>
      </c>
      <c r="BO259" s="487" t="str">
        <f t="shared" si="64"/>
        <v/>
      </c>
      <c r="BP259" s="487">
        <f t="shared" si="64"/>
        <v>0</v>
      </c>
      <c r="BQ259" s="487">
        <f t="shared" si="64"/>
        <v>0</v>
      </c>
      <c r="BR259" s="487">
        <f t="shared" si="64"/>
        <v>0</v>
      </c>
      <c r="BS259" s="487">
        <f t="shared" si="64"/>
        <v>0</v>
      </c>
      <c r="BT259" s="487" t="str">
        <f t="shared" si="64"/>
        <v/>
      </c>
      <c r="BU259" s="487">
        <f t="shared" si="64"/>
        <v>0</v>
      </c>
      <c r="BV259" s="487">
        <f t="shared" si="64"/>
        <v>0</v>
      </c>
      <c r="BW259" s="487" t="str">
        <f t="shared" si="58"/>
        <v/>
      </c>
      <c r="BX259" s="487" t="str">
        <f t="shared" si="58"/>
        <v/>
      </c>
      <c r="BY259" s="487" t="str">
        <f t="shared" si="58"/>
        <v/>
      </c>
      <c r="BZ259" s="487" t="str">
        <f t="shared" si="58"/>
        <v/>
      </c>
      <c r="CA259" s="489" t="str">
        <f t="shared" si="58"/>
        <v/>
      </c>
    </row>
    <row r="260" spans="1:79" s="121" customFormat="1" ht="17.25" hidden="1" customHeight="1" x14ac:dyDescent="0.25">
      <c r="A260" s="9"/>
      <c r="B260" s="7"/>
      <c r="C260" s="2"/>
      <c r="D260" s="5"/>
      <c r="E260" s="4"/>
      <c r="F260" s="4"/>
      <c r="G260" s="4"/>
      <c r="H260" s="5"/>
      <c r="I260" s="16"/>
      <c r="J260" s="47"/>
      <c r="K260" s="48"/>
      <c r="L260" s="48"/>
      <c r="M260" s="49"/>
      <c r="N260" s="47"/>
      <c r="O260" s="48"/>
      <c r="P260" s="48"/>
      <c r="Q260" s="48"/>
      <c r="R260" s="48"/>
      <c r="S260" s="48"/>
      <c r="T260" s="65"/>
      <c r="U260" s="49"/>
      <c r="V260" s="58"/>
      <c r="W260" s="82"/>
      <c r="X260" s="56"/>
      <c r="Y260" s="69"/>
      <c r="Z260" s="69"/>
      <c r="AA260" s="68"/>
      <c r="AB260" s="57"/>
      <c r="AC260" s="58"/>
      <c r="AD260" s="56"/>
      <c r="AE260" s="65"/>
      <c r="AF260" s="488">
        <f t="shared" si="68"/>
        <v>0</v>
      </c>
      <c r="AG260" s="487">
        <f t="shared" si="68"/>
        <v>0</v>
      </c>
      <c r="AH260" s="487">
        <f t="shared" si="68"/>
        <v>0</v>
      </c>
      <c r="AI260" s="487">
        <f t="shared" si="68"/>
        <v>0</v>
      </c>
      <c r="AJ260" s="487">
        <f t="shared" si="68"/>
        <v>-1</v>
      </c>
      <c r="AK260" s="487">
        <f t="shared" si="68"/>
        <v>-1</v>
      </c>
      <c r="AL260" s="487">
        <f t="shared" si="68"/>
        <v>-1</v>
      </c>
      <c r="AM260" s="487">
        <f t="shared" si="68"/>
        <v>-1</v>
      </c>
      <c r="AN260" s="487">
        <f t="shared" si="68"/>
        <v>0</v>
      </c>
      <c r="AO260" s="487">
        <f t="shared" si="68"/>
        <v>-1</v>
      </c>
      <c r="AP260" s="487">
        <f t="shared" si="68"/>
        <v>-1</v>
      </c>
      <c r="AQ260" s="487">
        <f t="shared" si="68"/>
        <v>0</v>
      </c>
      <c r="AR260" s="487">
        <f t="shared" si="68"/>
        <v>0</v>
      </c>
      <c r="AS260" s="487">
        <f t="shared" si="68"/>
        <v>0</v>
      </c>
      <c r="AT260" s="487">
        <f t="shared" si="68"/>
        <v>0</v>
      </c>
      <c r="AU260" s="493">
        <f t="shared" si="68"/>
        <v>0</v>
      </c>
      <c r="AV260" s="488" t="str">
        <f t="shared" si="65"/>
        <v/>
      </c>
      <c r="AW260" s="487" t="str">
        <f t="shared" si="65"/>
        <v/>
      </c>
      <c r="AX260" s="487" t="str">
        <f t="shared" si="63"/>
        <v/>
      </c>
      <c r="AY260" s="487" t="str">
        <f t="shared" si="63"/>
        <v/>
      </c>
      <c r="AZ260" s="487">
        <f t="shared" si="63"/>
        <v>0</v>
      </c>
      <c r="BA260" s="487">
        <f t="shared" si="63"/>
        <v>0</v>
      </c>
      <c r="BB260" s="487">
        <f t="shared" si="63"/>
        <v>0</v>
      </c>
      <c r="BC260" s="487">
        <f t="shared" si="63"/>
        <v>0</v>
      </c>
      <c r="BD260" s="487" t="str">
        <f t="shared" si="63"/>
        <v/>
      </c>
      <c r="BE260" s="487">
        <f t="shared" si="63"/>
        <v>0</v>
      </c>
      <c r="BF260" s="487">
        <f t="shared" si="63"/>
        <v>0</v>
      </c>
      <c r="BG260" s="487" t="str">
        <f t="shared" si="57"/>
        <v/>
      </c>
      <c r="BH260" s="487" t="str">
        <f t="shared" si="57"/>
        <v/>
      </c>
      <c r="BI260" s="487" t="str">
        <f t="shared" si="57"/>
        <v/>
      </c>
      <c r="BJ260" s="487" t="str">
        <f t="shared" si="57"/>
        <v/>
      </c>
      <c r="BK260" s="489" t="str">
        <f t="shared" si="57"/>
        <v/>
      </c>
      <c r="BL260" s="495" t="str">
        <f t="shared" si="66"/>
        <v/>
      </c>
      <c r="BM260" s="487" t="str">
        <f t="shared" si="66"/>
        <v/>
      </c>
      <c r="BN260" s="487" t="str">
        <f t="shared" si="64"/>
        <v/>
      </c>
      <c r="BO260" s="487" t="str">
        <f t="shared" si="64"/>
        <v/>
      </c>
      <c r="BP260" s="487">
        <f t="shared" si="64"/>
        <v>0</v>
      </c>
      <c r="BQ260" s="487">
        <f t="shared" si="64"/>
        <v>0</v>
      </c>
      <c r="BR260" s="487">
        <f t="shared" si="64"/>
        <v>0</v>
      </c>
      <c r="BS260" s="487">
        <f t="shared" si="64"/>
        <v>0</v>
      </c>
      <c r="BT260" s="487" t="str">
        <f t="shared" si="64"/>
        <v/>
      </c>
      <c r="BU260" s="487">
        <f t="shared" si="64"/>
        <v>0</v>
      </c>
      <c r="BV260" s="487">
        <f t="shared" si="64"/>
        <v>0</v>
      </c>
      <c r="BW260" s="487" t="str">
        <f t="shared" si="58"/>
        <v/>
      </c>
      <c r="BX260" s="487" t="str">
        <f t="shared" si="58"/>
        <v/>
      </c>
      <c r="BY260" s="487" t="str">
        <f t="shared" si="58"/>
        <v/>
      </c>
      <c r="BZ260" s="487" t="str">
        <f t="shared" si="58"/>
        <v/>
      </c>
      <c r="CA260" s="489" t="str">
        <f t="shared" si="58"/>
        <v/>
      </c>
    </row>
    <row r="261" spans="1:79" s="121" customFormat="1" ht="17.25" hidden="1" customHeight="1" x14ac:dyDescent="0.25">
      <c r="A261" s="9"/>
      <c r="B261" s="7"/>
      <c r="C261" s="2"/>
      <c r="D261" s="5"/>
      <c r="E261" s="4"/>
      <c r="F261" s="4"/>
      <c r="G261" s="4"/>
      <c r="H261" s="5"/>
      <c r="I261" s="16"/>
      <c r="J261" s="47"/>
      <c r="K261" s="48"/>
      <c r="L261" s="48"/>
      <c r="M261" s="49"/>
      <c r="N261" s="47"/>
      <c r="O261" s="48"/>
      <c r="P261" s="48"/>
      <c r="Q261" s="48"/>
      <c r="R261" s="48"/>
      <c r="S261" s="48"/>
      <c r="T261" s="65"/>
      <c r="U261" s="49"/>
      <c r="V261" s="58"/>
      <c r="W261" s="82"/>
      <c r="X261" s="56"/>
      <c r="Y261" s="69"/>
      <c r="Z261" s="69"/>
      <c r="AA261" s="68"/>
      <c r="AB261" s="57"/>
      <c r="AC261" s="58"/>
      <c r="AD261" s="56"/>
      <c r="AE261" s="65"/>
      <c r="AF261" s="488">
        <f t="shared" si="68"/>
        <v>0</v>
      </c>
      <c r="AG261" s="487">
        <f t="shared" si="68"/>
        <v>0</v>
      </c>
      <c r="AH261" s="487">
        <f t="shared" si="68"/>
        <v>0</v>
      </c>
      <c r="AI261" s="487">
        <f t="shared" si="68"/>
        <v>0</v>
      </c>
      <c r="AJ261" s="487">
        <f t="shared" si="68"/>
        <v>-1</v>
      </c>
      <c r="AK261" s="487">
        <f t="shared" si="68"/>
        <v>-1</v>
      </c>
      <c r="AL261" s="487">
        <f t="shared" si="68"/>
        <v>-1</v>
      </c>
      <c r="AM261" s="487">
        <f t="shared" si="68"/>
        <v>-1</v>
      </c>
      <c r="AN261" s="487">
        <f t="shared" si="68"/>
        <v>0</v>
      </c>
      <c r="AO261" s="487">
        <f t="shared" si="68"/>
        <v>-1</v>
      </c>
      <c r="AP261" s="487">
        <f t="shared" si="68"/>
        <v>-1</v>
      </c>
      <c r="AQ261" s="487">
        <f t="shared" si="68"/>
        <v>0</v>
      </c>
      <c r="AR261" s="487">
        <f t="shared" si="68"/>
        <v>0</v>
      </c>
      <c r="AS261" s="487">
        <f t="shared" si="68"/>
        <v>0</v>
      </c>
      <c r="AT261" s="487">
        <f t="shared" si="68"/>
        <v>0</v>
      </c>
      <c r="AU261" s="493">
        <f t="shared" si="68"/>
        <v>0</v>
      </c>
      <c r="AV261" s="488" t="str">
        <f t="shared" si="65"/>
        <v/>
      </c>
      <c r="AW261" s="487" t="str">
        <f t="shared" si="65"/>
        <v/>
      </c>
      <c r="AX261" s="487" t="str">
        <f t="shared" si="63"/>
        <v/>
      </c>
      <c r="AY261" s="487" t="str">
        <f t="shared" si="63"/>
        <v/>
      </c>
      <c r="AZ261" s="487">
        <f t="shared" si="63"/>
        <v>0</v>
      </c>
      <c r="BA261" s="487">
        <f t="shared" si="63"/>
        <v>0</v>
      </c>
      <c r="BB261" s="487">
        <f t="shared" si="63"/>
        <v>0</v>
      </c>
      <c r="BC261" s="487">
        <f t="shared" si="63"/>
        <v>0</v>
      </c>
      <c r="BD261" s="487" t="str">
        <f t="shared" si="63"/>
        <v/>
      </c>
      <c r="BE261" s="487">
        <f t="shared" si="63"/>
        <v>0</v>
      </c>
      <c r="BF261" s="487">
        <f t="shared" si="63"/>
        <v>0</v>
      </c>
      <c r="BG261" s="487" t="str">
        <f t="shared" si="57"/>
        <v/>
      </c>
      <c r="BH261" s="487" t="str">
        <f t="shared" si="57"/>
        <v/>
      </c>
      <c r="BI261" s="487" t="str">
        <f t="shared" si="57"/>
        <v/>
      </c>
      <c r="BJ261" s="487" t="str">
        <f t="shared" si="57"/>
        <v/>
      </c>
      <c r="BK261" s="489" t="str">
        <f t="shared" si="57"/>
        <v/>
      </c>
      <c r="BL261" s="495" t="str">
        <f t="shared" si="66"/>
        <v/>
      </c>
      <c r="BM261" s="487" t="str">
        <f t="shared" si="66"/>
        <v/>
      </c>
      <c r="BN261" s="487" t="str">
        <f t="shared" si="64"/>
        <v/>
      </c>
      <c r="BO261" s="487" t="str">
        <f t="shared" si="64"/>
        <v/>
      </c>
      <c r="BP261" s="487">
        <f t="shared" si="64"/>
        <v>0</v>
      </c>
      <c r="BQ261" s="487">
        <f t="shared" si="64"/>
        <v>0</v>
      </c>
      <c r="BR261" s="487">
        <f t="shared" si="64"/>
        <v>0</v>
      </c>
      <c r="BS261" s="487">
        <f t="shared" si="64"/>
        <v>0</v>
      </c>
      <c r="BT261" s="487" t="str">
        <f t="shared" si="64"/>
        <v/>
      </c>
      <c r="BU261" s="487">
        <f t="shared" si="64"/>
        <v>0</v>
      </c>
      <c r="BV261" s="487">
        <f t="shared" si="64"/>
        <v>0</v>
      </c>
      <c r="BW261" s="487" t="str">
        <f t="shared" si="58"/>
        <v/>
      </c>
      <c r="BX261" s="487" t="str">
        <f t="shared" si="58"/>
        <v/>
      </c>
      <c r="BY261" s="487" t="str">
        <f t="shared" si="58"/>
        <v/>
      </c>
      <c r="BZ261" s="487" t="str">
        <f t="shared" si="58"/>
        <v/>
      </c>
      <c r="CA261" s="489" t="str">
        <f t="shared" si="58"/>
        <v/>
      </c>
    </row>
    <row r="262" spans="1:79" s="121" customFormat="1" ht="17.25" hidden="1" customHeight="1" x14ac:dyDescent="0.25">
      <c r="A262" s="9"/>
      <c r="B262" s="7"/>
      <c r="C262" s="2"/>
      <c r="D262" s="5"/>
      <c r="E262" s="4"/>
      <c r="F262" s="4"/>
      <c r="G262" s="4"/>
      <c r="H262" s="5"/>
      <c r="I262" s="16"/>
      <c r="J262" s="47"/>
      <c r="K262" s="48"/>
      <c r="L262" s="48"/>
      <c r="M262" s="49"/>
      <c r="N262" s="47"/>
      <c r="O262" s="48"/>
      <c r="P262" s="48"/>
      <c r="Q262" s="48"/>
      <c r="R262" s="48"/>
      <c r="S262" s="48"/>
      <c r="T262" s="65"/>
      <c r="U262" s="49"/>
      <c r="V262" s="58"/>
      <c r="W262" s="82"/>
      <c r="X262" s="56"/>
      <c r="Y262" s="69"/>
      <c r="Z262" s="69"/>
      <c r="AA262" s="68"/>
      <c r="AB262" s="57"/>
      <c r="AC262" s="58"/>
      <c r="AD262" s="56"/>
      <c r="AE262" s="65"/>
      <c r="AF262" s="488">
        <f t="shared" si="68"/>
        <v>0</v>
      </c>
      <c r="AG262" s="487">
        <f t="shared" si="68"/>
        <v>0</v>
      </c>
      <c r="AH262" s="487">
        <f t="shared" si="68"/>
        <v>0</v>
      </c>
      <c r="AI262" s="487">
        <f t="shared" si="68"/>
        <v>0</v>
      </c>
      <c r="AJ262" s="487">
        <f t="shared" si="68"/>
        <v>-1</v>
      </c>
      <c r="AK262" s="487">
        <f t="shared" si="68"/>
        <v>-1</v>
      </c>
      <c r="AL262" s="487">
        <f t="shared" si="68"/>
        <v>-1</v>
      </c>
      <c r="AM262" s="487">
        <f t="shared" si="68"/>
        <v>-1</v>
      </c>
      <c r="AN262" s="487">
        <f t="shared" si="68"/>
        <v>0</v>
      </c>
      <c r="AO262" s="487">
        <f t="shared" si="68"/>
        <v>-1</v>
      </c>
      <c r="AP262" s="487">
        <f t="shared" si="68"/>
        <v>-1</v>
      </c>
      <c r="AQ262" s="487">
        <f t="shared" si="68"/>
        <v>0</v>
      </c>
      <c r="AR262" s="487">
        <f t="shared" si="68"/>
        <v>0</v>
      </c>
      <c r="AS262" s="487">
        <f t="shared" si="68"/>
        <v>0</v>
      </c>
      <c r="AT262" s="487">
        <f t="shared" si="68"/>
        <v>0</v>
      </c>
      <c r="AU262" s="493">
        <f t="shared" si="68"/>
        <v>0</v>
      </c>
      <c r="AV262" s="488" t="str">
        <f t="shared" si="65"/>
        <v/>
      </c>
      <c r="AW262" s="487" t="str">
        <f t="shared" si="65"/>
        <v/>
      </c>
      <c r="AX262" s="487" t="str">
        <f t="shared" si="63"/>
        <v/>
      </c>
      <c r="AY262" s="487" t="str">
        <f t="shared" si="63"/>
        <v/>
      </c>
      <c r="AZ262" s="487">
        <f t="shared" si="63"/>
        <v>0</v>
      </c>
      <c r="BA262" s="487">
        <f t="shared" si="63"/>
        <v>0</v>
      </c>
      <c r="BB262" s="487">
        <f t="shared" si="63"/>
        <v>0</v>
      </c>
      <c r="BC262" s="487">
        <f t="shared" si="63"/>
        <v>0</v>
      </c>
      <c r="BD262" s="487" t="str">
        <f t="shared" si="63"/>
        <v/>
      </c>
      <c r="BE262" s="487">
        <f t="shared" si="63"/>
        <v>0</v>
      </c>
      <c r="BF262" s="487">
        <f t="shared" si="63"/>
        <v>0</v>
      </c>
      <c r="BG262" s="487" t="str">
        <f t="shared" si="57"/>
        <v/>
      </c>
      <c r="BH262" s="487" t="str">
        <f t="shared" si="57"/>
        <v/>
      </c>
      <c r="BI262" s="487" t="str">
        <f t="shared" si="57"/>
        <v/>
      </c>
      <c r="BJ262" s="487" t="str">
        <f t="shared" si="57"/>
        <v/>
      </c>
      <c r="BK262" s="489" t="str">
        <f t="shared" si="57"/>
        <v/>
      </c>
      <c r="BL262" s="495" t="str">
        <f t="shared" si="66"/>
        <v/>
      </c>
      <c r="BM262" s="487" t="str">
        <f t="shared" si="66"/>
        <v/>
      </c>
      <c r="BN262" s="487" t="str">
        <f t="shared" si="64"/>
        <v/>
      </c>
      <c r="BO262" s="487" t="str">
        <f t="shared" si="64"/>
        <v/>
      </c>
      <c r="BP262" s="487">
        <f t="shared" si="64"/>
        <v>0</v>
      </c>
      <c r="BQ262" s="487">
        <f t="shared" si="64"/>
        <v>0</v>
      </c>
      <c r="BR262" s="487">
        <f t="shared" si="64"/>
        <v>0</v>
      </c>
      <c r="BS262" s="487">
        <f t="shared" si="64"/>
        <v>0</v>
      </c>
      <c r="BT262" s="487" t="str">
        <f t="shared" si="64"/>
        <v/>
      </c>
      <c r="BU262" s="487">
        <f t="shared" si="64"/>
        <v>0</v>
      </c>
      <c r="BV262" s="487">
        <f t="shared" si="64"/>
        <v>0</v>
      </c>
      <c r="BW262" s="487" t="str">
        <f t="shared" si="58"/>
        <v/>
      </c>
      <c r="BX262" s="487" t="str">
        <f t="shared" si="58"/>
        <v/>
      </c>
      <c r="BY262" s="487" t="str">
        <f t="shared" si="58"/>
        <v/>
      </c>
      <c r="BZ262" s="487" t="str">
        <f t="shared" si="58"/>
        <v/>
      </c>
      <c r="CA262" s="489" t="str">
        <f t="shared" si="58"/>
        <v/>
      </c>
    </row>
    <row r="263" spans="1:79" s="121" customFormat="1" ht="17.25" hidden="1" customHeight="1" x14ac:dyDescent="0.25">
      <c r="A263" s="9"/>
      <c r="B263" s="7"/>
      <c r="C263" s="2"/>
      <c r="D263" s="5"/>
      <c r="E263" s="4"/>
      <c r="F263" s="4"/>
      <c r="G263" s="4"/>
      <c r="H263" s="5"/>
      <c r="I263" s="16"/>
      <c r="J263" s="47"/>
      <c r="K263" s="48"/>
      <c r="L263" s="48"/>
      <c r="M263" s="49"/>
      <c r="N263" s="47"/>
      <c r="O263" s="48"/>
      <c r="P263" s="48"/>
      <c r="Q263" s="48"/>
      <c r="R263" s="48"/>
      <c r="S263" s="48"/>
      <c r="T263" s="65"/>
      <c r="U263" s="49"/>
      <c r="V263" s="58"/>
      <c r="W263" s="82"/>
      <c r="X263" s="56"/>
      <c r="Y263" s="69"/>
      <c r="Z263" s="69"/>
      <c r="AA263" s="68"/>
      <c r="AB263" s="57"/>
      <c r="AC263" s="58"/>
      <c r="AD263" s="56"/>
      <c r="AE263" s="65"/>
      <c r="AF263" s="488">
        <f t="shared" si="68"/>
        <v>0</v>
      </c>
      <c r="AG263" s="487">
        <f t="shared" si="68"/>
        <v>0</v>
      </c>
      <c r="AH263" s="487">
        <f t="shared" si="68"/>
        <v>0</v>
      </c>
      <c r="AI263" s="487">
        <f t="shared" si="68"/>
        <v>0</v>
      </c>
      <c r="AJ263" s="487">
        <f t="shared" si="68"/>
        <v>-1</v>
      </c>
      <c r="AK263" s="487">
        <f t="shared" si="68"/>
        <v>-1</v>
      </c>
      <c r="AL263" s="487">
        <f t="shared" si="68"/>
        <v>-1</v>
      </c>
      <c r="AM263" s="487">
        <f t="shared" si="68"/>
        <v>-1</v>
      </c>
      <c r="AN263" s="487">
        <f t="shared" si="68"/>
        <v>0</v>
      </c>
      <c r="AO263" s="487">
        <f t="shared" si="68"/>
        <v>-1</v>
      </c>
      <c r="AP263" s="487">
        <f t="shared" si="68"/>
        <v>-1</v>
      </c>
      <c r="AQ263" s="487">
        <f t="shared" si="68"/>
        <v>0</v>
      </c>
      <c r="AR263" s="487">
        <f t="shared" si="68"/>
        <v>0</v>
      </c>
      <c r="AS263" s="487">
        <f t="shared" si="68"/>
        <v>0</v>
      </c>
      <c r="AT263" s="487">
        <f t="shared" si="68"/>
        <v>0</v>
      </c>
      <c r="AU263" s="493">
        <f t="shared" si="68"/>
        <v>0</v>
      </c>
      <c r="AV263" s="488" t="str">
        <f t="shared" si="65"/>
        <v/>
      </c>
      <c r="AW263" s="487" t="str">
        <f t="shared" si="65"/>
        <v/>
      </c>
      <c r="AX263" s="487" t="str">
        <f t="shared" si="63"/>
        <v/>
      </c>
      <c r="AY263" s="487" t="str">
        <f t="shared" si="63"/>
        <v/>
      </c>
      <c r="AZ263" s="487">
        <f t="shared" si="63"/>
        <v>0</v>
      </c>
      <c r="BA263" s="487">
        <f t="shared" si="63"/>
        <v>0</v>
      </c>
      <c r="BB263" s="487">
        <f t="shared" si="63"/>
        <v>0</v>
      </c>
      <c r="BC263" s="487">
        <f t="shared" si="63"/>
        <v>0</v>
      </c>
      <c r="BD263" s="487" t="str">
        <f t="shared" si="63"/>
        <v/>
      </c>
      <c r="BE263" s="487">
        <f t="shared" si="63"/>
        <v>0</v>
      </c>
      <c r="BF263" s="487">
        <f t="shared" si="63"/>
        <v>0</v>
      </c>
      <c r="BG263" s="487" t="str">
        <f t="shared" si="57"/>
        <v/>
      </c>
      <c r="BH263" s="487" t="str">
        <f t="shared" si="57"/>
        <v/>
      </c>
      <c r="BI263" s="487" t="str">
        <f t="shared" si="57"/>
        <v/>
      </c>
      <c r="BJ263" s="487" t="str">
        <f t="shared" si="57"/>
        <v/>
      </c>
      <c r="BK263" s="489" t="str">
        <f t="shared" si="57"/>
        <v/>
      </c>
      <c r="BL263" s="495" t="str">
        <f t="shared" si="66"/>
        <v/>
      </c>
      <c r="BM263" s="487" t="str">
        <f t="shared" si="66"/>
        <v/>
      </c>
      <c r="BN263" s="487" t="str">
        <f t="shared" si="64"/>
        <v/>
      </c>
      <c r="BO263" s="487" t="str">
        <f t="shared" si="64"/>
        <v/>
      </c>
      <c r="BP263" s="487">
        <f t="shared" si="64"/>
        <v>0</v>
      </c>
      <c r="BQ263" s="487">
        <f t="shared" si="64"/>
        <v>0</v>
      </c>
      <c r="BR263" s="487">
        <f t="shared" si="64"/>
        <v>0</v>
      </c>
      <c r="BS263" s="487">
        <f t="shared" si="64"/>
        <v>0</v>
      </c>
      <c r="BT263" s="487" t="str">
        <f t="shared" si="64"/>
        <v/>
      </c>
      <c r="BU263" s="487">
        <f t="shared" si="64"/>
        <v>0</v>
      </c>
      <c r="BV263" s="487">
        <f t="shared" si="64"/>
        <v>0</v>
      </c>
      <c r="BW263" s="487" t="str">
        <f t="shared" si="58"/>
        <v/>
      </c>
      <c r="BX263" s="487" t="str">
        <f t="shared" si="58"/>
        <v/>
      </c>
      <c r="BY263" s="487" t="str">
        <f t="shared" si="58"/>
        <v/>
      </c>
      <c r="BZ263" s="487" t="str">
        <f t="shared" si="58"/>
        <v/>
      </c>
      <c r="CA263" s="489" t="str">
        <f t="shared" si="58"/>
        <v/>
      </c>
    </row>
    <row r="264" spans="1:79" s="121" customFormat="1" ht="17.25" hidden="1" customHeight="1" x14ac:dyDescent="0.25">
      <c r="A264" s="9"/>
      <c r="B264" s="7"/>
      <c r="C264" s="2"/>
      <c r="D264" s="5"/>
      <c r="E264" s="4"/>
      <c r="F264" s="4"/>
      <c r="G264" s="4"/>
      <c r="H264" s="5"/>
      <c r="I264" s="16"/>
      <c r="J264" s="47"/>
      <c r="K264" s="48"/>
      <c r="L264" s="48"/>
      <c r="M264" s="49"/>
      <c r="N264" s="47"/>
      <c r="O264" s="48"/>
      <c r="P264" s="48"/>
      <c r="Q264" s="48"/>
      <c r="R264" s="48"/>
      <c r="S264" s="48"/>
      <c r="T264" s="65"/>
      <c r="U264" s="49"/>
      <c r="V264" s="58"/>
      <c r="W264" s="82"/>
      <c r="X264" s="56"/>
      <c r="Y264" s="69"/>
      <c r="Z264" s="69"/>
      <c r="AA264" s="68"/>
      <c r="AB264" s="57"/>
      <c r="AC264" s="58"/>
      <c r="AD264" s="56"/>
      <c r="AE264" s="65"/>
      <c r="AF264" s="488">
        <f t="shared" si="68"/>
        <v>0</v>
      </c>
      <c r="AG264" s="487">
        <f t="shared" si="68"/>
        <v>0</v>
      </c>
      <c r="AH264" s="487">
        <f t="shared" si="68"/>
        <v>0</v>
      </c>
      <c r="AI264" s="487">
        <f t="shared" si="68"/>
        <v>0</v>
      </c>
      <c r="AJ264" s="487">
        <f t="shared" si="68"/>
        <v>-1</v>
      </c>
      <c r="AK264" s="487">
        <f t="shared" si="68"/>
        <v>-1</v>
      </c>
      <c r="AL264" s="487">
        <f t="shared" si="68"/>
        <v>-1</v>
      </c>
      <c r="AM264" s="487">
        <f t="shared" si="68"/>
        <v>-1</v>
      </c>
      <c r="AN264" s="487">
        <f t="shared" si="68"/>
        <v>0</v>
      </c>
      <c r="AO264" s="487">
        <f t="shared" si="68"/>
        <v>-1</v>
      </c>
      <c r="AP264" s="487">
        <f t="shared" si="68"/>
        <v>-1</v>
      </c>
      <c r="AQ264" s="487">
        <f t="shared" si="68"/>
        <v>0</v>
      </c>
      <c r="AR264" s="487">
        <f t="shared" si="68"/>
        <v>0</v>
      </c>
      <c r="AS264" s="487">
        <f t="shared" si="68"/>
        <v>0</v>
      </c>
      <c r="AT264" s="487">
        <f t="shared" si="68"/>
        <v>0</v>
      </c>
      <c r="AU264" s="493">
        <f t="shared" si="68"/>
        <v>0</v>
      </c>
      <c r="AV264" s="488" t="str">
        <f t="shared" si="65"/>
        <v/>
      </c>
      <c r="AW264" s="487" t="str">
        <f t="shared" si="65"/>
        <v/>
      </c>
      <c r="AX264" s="487" t="str">
        <f t="shared" si="63"/>
        <v/>
      </c>
      <c r="AY264" s="487" t="str">
        <f t="shared" si="63"/>
        <v/>
      </c>
      <c r="AZ264" s="487">
        <f t="shared" si="63"/>
        <v>0</v>
      </c>
      <c r="BA264" s="487">
        <f t="shared" si="63"/>
        <v>0</v>
      </c>
      <c r="BB264" s="487">
        <f t="shared" si="63"/>
        <v>0</v>
      </c>
      <c r="BC264" s="487">
        <f t="shared" si="63"/>
        <v>0</v>
      </c>
      <c r="BD264" s="487" t="str">
        <f t="shared" si="63"/>
        <v/>
      </c>
      <c r="BE264" s="487">
        <f t="shared" si="63"/>
        <v>0</v>
      </c>
      <c r="BF264" s="487">
        <f t="shared" si="63"/>
        <v>0</v>
      </c>
      <c r="BG264" s="487" t="str">
        <f t="shared" si="57"/>
        <v/>
      </c>
      <c r="BH264" s="487" t="str">
        <f t="shared" si="57"/>
        <v/>
      </c>
      <c r="BI264" s="487" t="str">
        <f t="shared" si="57"/>
        <v/>
      </c>
      <c r="BJ264" s="487" t="str">
        <f t="shared" si="57"/>
        <v/>
      </c>
      <c r="BK264" s="489" t="str">
        <f t="shared" si="57"/>
        <v/>
      </c>
      <c r="BL264" s="495" t="str">
        <f t="shared" si="66"/>
        <v/>
      </c>
      <c r="BM264" s="487" t="str">
        <f t="shared" si="66"/>
        <v/>
      </c>
      <c r="BN264" s="487" t="str">
        <f t="shared" si="64"/>
        <v/>
      </c>
      <c r="BO264" s="487" t="str">
        <f t="shared" si="64"/>
        <v/>
      </c>
      <c r="BP264" s="487">
        <f t="shared" si="64"/>
        <v>0</v>
      </c>
      <c r="BQ264" s="487">
        <f t="shared" si="64"/>
        <v>0</v>
      </c>
      <c r="BR264" s="487">
        <f t="shared" si="64"/>
        <v>0</v>
      </c>
      <c r="BS264" s="487">
        <f t="shared" si="64"/>
        <v>0</v>
      </c>
      <c r="BT264" s="487" t="str">
        <f t="shared" si="64"/>
        <v/>
      </c>
      <c r="BU264" s="487">
        <f t="shared" si="64"/>
        <v>0</v>
      </c>
      <c r="BV264" s="487">
        <f t="shared" si="64"/>
        <v>0</v>
      </c>
      <c r="BW264" s="487" t="str">
        <f t="shared" si="58"/>
        <v/>
      </c>
      <c r="BX264" s="487" t="str">
        <f t="shared" si="58"/>
        <v/>
      </c>
      <c r="BY264" s="487" t="str">
        <f t="shared" si="58"/>
        <v/>
      </c>
      <c r="BZ264" s="487" t="str">
        <f t="shared" si="58"/>
        <v/>
      </c>
      <c r="CA264" s="489" t="str">
        <f t="shared" si="58"/>
        <v/>
      </c>
    </row>
    <row r="265" spans="1:79" s="121" customFormat="1" ht="17.25" hidden="1" customHeight="1" x14ac:dyDescent="0.25">
      <c r="A265" s="9"/>
      <c r="B265" s="7"/>
      <c r="C265" s="2"/>
      <c r="D265" s="5"/>
      <c r="E265" s="4"/>
      <c r="F265" s="4"/>
      <c r="G265" s="4"/>
      <c r="H265" s="5"/>
      <c r="I265" s="16"/>
      <c r="J265" s="47"/>
      <c r="K265" s="48"/>
      <c r="L265" s="48"/>
      <c r="M265" s="49"/>
      <c r="N265" s="47"/>
      <c r="O265" s="48"/>
      <c r="P265" s="48"/>
      <c r="Q265" s="48"/>
      <c r="R265" s="48"/>
      <c r="S265" s="48"/>
      <c r="T265" s="65"/>
      <c r="U265" s="49"/>
      <c r="V265" s="58"/>
      <c r="W265" s="82"/>
      <c r="X265" s="56"/>
      <c r="Y265" s="69"/>
      <c r="Z265" s="69"/>
      <c r="AA265" s="68"/>
      <c r="AB265" s="57"/>
      <c r="AC265" s="58"/>
      <c r="AD265" s="56"/>
      <c r="AE265" s="65"/>
      <c r="AF265" s="488">
        <f t="shared" si="68"/>
        <v>0</v>
      </c>
      <c r="AG265" s="487">
        <f t="shared" si="68"/>
        <v>0</v>
      </c>
      <c r="AH265" s="487">
        <f t="shared" si="68"/>
        <v>0</v>
      </c>
      <c r="AI265" s="487">
        <f t="shared" si="68"/>
        <v>0</v>
      </c>
      <c r="AJ265" s="487">
        <f t="shared" si="68"/>
        <v>-1</v>
      </c>
      <c r="AK265" s="487">
        <f t="shared" si="68"/>
        <v>-1</v>
      </c>
      <c r="AL265" s="487">
        <f t="shared" si="68"/>
        <v>-1</v>
      </c>
      <c r="AM265" s="487">
        <f t="shared" si="68"/>
        <v>-1</v>
      </c>
      <c r="AN265" s="487">
        <f t="shared" si="68"/>
        <v>0</v>
      </c>
      <c r="AO265" s="487">
        <f t="shared" si="68"/>
        <v>-1</v>
      </c>
      <c r="AP265" s="487">
        <f t="shared" si="68"/>
        <v>-1</v>
      </c>
      <c r="AQ265" s="487">
        <f t="shared" si="68"/>
        <v>0</v>
      </c>
      <c r="AR265" s="487">
        <f t="shared" si="68"/>
        <v>0</v>
      </c>
      <c r="AS265" s="487">
        <f t="shared" si="68"/>
        <v>0</v>
      </c>
      <c r="AT265" s="487">
        <f t="shared" si="68"/>
        <v>0</v>
      </c>
      <c r="AU265" s="493">
        <f t="shared" si="68"/>
        <v>0</v>
      </c>
      <c r="AV265" s="488" t="str">
        <f t="shared" si="65"/>
        <v/>
      </c>
      <c r="AW265" s="487" t="str">
        <f t="shared" si="65"/>
        <v/>
      </c>
      <c r="AX265" s="487" t="str">
        <f t="shared" si="63"/>
        <v/>
      </c>
      <c r="AY265" s="487" t="str">
        <f t="shared" si="63"/>
        <v/>
      </c>
      <c r="AZ265" s="487">
        <f t="shared" si="63"/>
        <v>0</v>
      </c>
      <c r="BA265" s="487">
        <f t="shared" si="63"/>
        <v>0</v>
      </c>
      <c r="BB265" s="487">
        <f t="shared" si="63"/>
        <v>0</v>
      </c>
      <c r="BC265" s="487">
        <f t="shared" si="63"/>
        <v>0</v>
      </c>
      <c r="BD265" s="487" t="str">
        <f t="shared" si="63"/>
        <v/>
      </c>
      <c r="BE265" s="487">
        <f t="shared" si="63"/>
        <v>0</v>
      </c>
      <c r="BF265" s="487">
        <f t="shared" si="63"/>
        <v>0</v>
      </c>
      <c r="BG265" s="487" t="str">
        <f t="shared" si="57"/>
        <v/>
      </c>
      <c r="BH265" s="487" t="str">
        <f t="shared" si="57"/>
        <v/>
      </c>
      <c r="BI265" s="487" t="str">
        <f t="shared" si="57"/>
        <v/>
      </c>
      <c r="BJ265" s="487" t="str">
        <f t="shared" si="57"/>
        <v/>
      </c>
      <c r="BK265" s="489" t="str">
        <f t="shared" si="57"/>
        <v/>
      </c>
      <c r="BL265" s="495" t="str">
        <f t="shared" si="66"/>
        <v/>
      </c>
      <c r="BM265" s="487" t="str">
        <f t="shared" si="66"/>
        <v/>
      </c>
      <c r="BN265" s="487" t="str">
        <f t="shared" si="64"/>
        <v/>
      </c>
      <c r="BO265" s="487" t="str">
        <f t="shared" si="64"/>
        <v/>
      </c>
      <c r="BP265" s="487">
        <f t="shared" si="64"/>
        <v>0</v>
      </c>
      <c r="BQ265" s="487">
        <f t="shared" si="64"/>
        <v>0</v>
      </c>
      <c r="BR265" s="487">
        <f t="shared" si="64"/>
        <v>0</v>
      </c>
      <c r="BS265" s="487">
        <f t="shared" si="64"/>
        <v>0</v>
      </c>
      <c r="BT265" s="487" t="str">
        <f t="shared" si="64"/>
        <v/>
      </c>
      <c r="BU265" s="487">
        <f t="shared" si="64"/>
        <v>0</v>
      </c>
      <c r="BV265" s="487">
        <f t="shared" si="64"/>
        <v>0</v>
      </c>
      <c r="BW265" s="487" t="str">
        <f t="shared" si="58"/>
        <v/>
      </c>
      <c r="BX265" s="487" t="str">
        <f t="shared" si="58"/>
        <v/>
      </c>
      <c r="BY265" s="487" t="str">
        <f t="shared" si="58"/>
        <v/>
      </c>
      <c r="BZ265" s="487" t="str">
        <f t="shared" si="58"/>
        <v/>
      </c>
      <c r="CA265" s="489" t="str">
        <f t="shared" si="58"/>
        <v/>
      </c>
    </row>
    <row r="266" spans="1:79" s="121" customFormat="1" ht="17.25" hidden="1" customHeight="1" x14ac:dyDescent="0.25">
      <c r="A266" s="9"/>
      <c r="B266" s="7"/>
      <c r="C266" s="2"/>
      <c r="D266" s="5"/>
      <c r="E266" s="4"/>
      <c r="F266" s="4"/>
      <c r="G266" s="4"/>
      <c r="H266" s="5"/>
      <c r="I266" s="16"/>
      <c r="J266" s="47"/>
      <c r="K266" s="48"/>
      <c r="L266" s="48"/>
      <c r="M266" s="49"/>
      <c r="N266" s="47"/>
      <c r="O266" s="48"/>
      <c r="P266" s="48"/>
      <c r="Q266" s="48"/>
      <c r="R266" s="48"/>
      <c r="S266" s="48"/>
      <c r="T266" s="65"/>
      <c r="U266" s="49"/>
      <c r="V266" s="58"/>
      <c r="W266" s="82"/>
      <c r="X266" s="56"/>
      <c r="Y266" s="69"/>
      <c r="Z266" s="69"/>
      <c r="AA266" s="68"/>
      <c r="AB266" s="57"/>
      <c r="AC266" s="58"/>
      <c r="AD266" s="56"/>
      <c r="AE266" s="65"/>
      <c r="AF266" s="488">
        <f t="shared" si="68"/>
        <v>0</v>
      </c>
      <c r="AG266" s="487">
        <f t="shared" si="68"/>
        <v>0</v>
      </c>
      <c r="AH266" s="487">
        <f t="shared" si="68"/>
        <v>0</v>
      </c>
      <c r="AI266" s="487">
        <f t="shared" si="68"/>
        <v>0</v>
      </c>
      <c r="AJ266" s="487">
        <f t="shared" si="68"/>
        <v>-1</v>
      </c>
      <c r="AK266" s="487">
        <f t="shared" si="68"/>
        <v>-1</v>
      </c>
      <c r="AL266" s="487">
        <f t="shared" si="68"/>
        <v>-1</v>
      </c>
      <c r="AM266" s="487">
        <f t="shared" si="68"/>
        <v>-1</v>
      </c>
      <c r="AN266" s="487">
        <f t="shared" si="68"/>
        <v>0</v>
      </c>
      <c r="AO266" s="487">
        <f t="shared" si="68"/>
        <v>-1</v>
      </c>
      <c r="AP266" s="487">
        <f t="shared" si="68"/>
        <v>-1</v>
      </c>
      <c r="AQ266" s="487">
        <f t="shared" si="68"/>
        <v>0</v>
      </c>
      <c r="AR266" s="487">
        <f t="shared" si="68"/>
        <v>0</v>
      </c>
      <c r="AS266" s="487">
        <f t="shared" si="68"/>
        <v>0</v>
      </c>
      <c r="AT266" s="487">
        <f t="shared" si="68"/>
        <v>0</v>
      </c>
      <c r="AU266" s="493">
        <f t="shared" si="68"/>
        <v>0</v>
      </c>
      <c r="AV266" s="488" t="str">
        <f t="shared" si="65"/>
        <v/>
      </c>
      <c r="AW266" s="487" t="str">
        <f t="shared" si="65"/>
        <v/>
      </c>
      <c r="AX266" s="487" t="str">
        <f t="shared" si="63"/>
        <v/>
      </c>
      <c r="AY266" s="487" t="str">
        <f t="shared" si="63"/>
        <v/>
      </c>
      <c r="AZ266" s="487">
        <f t="shared" si="63"/>
        <v>0</v>
      </c>
      <c r="BA266" s="487">
        <f t="shared" si="63"/>
        <v>0</v>
      </c>
      <c r="BB266" s="487">
        <f t="shared" si="63"/>
        <v>0</v>
      </c>
      <c r="BC266" s="487">
        <f t="shared" si="63"/>
        <v>0</v>
      </c>
      <c r="BD266" s="487" t="str">
        <f t="shared" si="63"/>
        <v/>
      </c>
      <c r="BE266" s="487">
        <f t="shared" si="63"/>
        <v>0</v>
      </c>
      <c r="BF266" s="487">
        <f t="shared" si="63"/>
        <v>0</v>
      </c>
      <c r="BG266" s="487" t="str">
        <f t="shared" si="57"/>
        <v/>
      </c>
      <c r="BH266" s="487" t="str">
        <f t="shared" si="57"/>
        <v/>
      </c>
      <c r="BI266" s="487" t="str">
        <f t="shared" si="57"/>
        <v/>
      </c>
      <c r="BJ266" s="487" t="str">
        <f t="shared" si="57"/>
        <v/>
      </c>
      <c r="BK266" s="489" t="str">
        <f t="shared" si="57"/>
        <v/>
      </c>
      <c r="BL266" s="495" t="str">
        <f t="shared" si="66"/>
        <v/>
      </c>
      <c r="BM266" s="487" t="str">
        <f t="shared" si="66"/>
        <v/>
      </c>
      <c r="BN266" s="487" t="str">
        <f t="shared" si="64"/>
        <v/>
      </c>
      <c r="BO266" s="487" t="str">
        <f t="shared" si="64"/>
        <v/>
      </c>
      <c r="BP266" s="487">
        <f t="shared" si="64"/>
        <v>0</v>
      </c>
      <c r="BQ266" s="487">
        <f t="shared" si="64"/>
        <v>0</v>
      </c>
      <c r="BR266" s="487">
        <f t="shared" si="64"/>
        <v>0</v>
      </c>
      <c r="BS266" s="487">
        <f t="shared" si="64"/>
        <v>0</v>
      </c>
      <c r="BT266" s="487" t="str">
        <f t="shared" si="64"/>
        <v/>
      </c>
      <c r="BU266" s="487">
        <f t="shared" si="64"/>
        <v>0</v>
      </c>
      <c r="BV266" s="487">
        <f t="shared" si="64"/>
        <v>0</v>
      </c>
      <c r="BW266" s="487" t="str">
        <f t="shared" si="58"/>
        <v/>
      </c>
      <c r="BX266" s="487" t="str">
        <f t="shared" si="58"/>
        <v/>
      </c>
      <c r="BY266" s="487" t="str">
        <f t="shared" si="58"/>
        <v/>
      </c>
      <c r="BZ266" s="487" t="str">
        <f t="shared" si="58"/>
        <v/>
      </c>
      <c r="CA266" s="489" t="str">
        <f t="shared" si="58"/>
        <v/>
      </c>
    </row>
    <row r="267" spans="1:79" s="121" customFormat="1" ht="17.25" hidden="1" customHeight="1" x14ac:dyDescent="0.25">
      <c r="A267" s="9"/>
      <c r="B267" s="7"/>
      <c r="C267" s="2"/>
      <c r="D267" s="5"/>
      <c r="E267" s="4"/>
      <c r="F267" s="4"/>
      <c r="G267" s="4"/>
      <c r="H267" s="5"/>
      <c r="I267" s="16"/>
      <c r="J267" s="47"/>
      <c r="K267" s="48"/>
      <c r="L267" s="48"/>
      <c r="M267" s="49"/>
      <c r="N267" s="47"/>
      <c r="O267" s="48"/>
      <c r="P267" s="48"/>
      <c r="Q267" s="48"/>
      <c r="R267" s="48"/>
      <c r="S267" s="48"/>
      <c r="T267" s="65"/>
      <c r="U267" s="49"/>
      <c r="V267" s="58"/>
      <c r="W267" s="82"/>
      <c r="X267" s="56"/>
      <c r="Y267" s="69"/>
      <c r="Z267" s="69"/>
      <c r="AA267" s="68"/>
      <c r="AB267" s="57"/>
      <c r="AC267" s="58"/>
      <c r="AD267" s="56"/>
      <c r="AE267" s="65"/>
      <c r="AF267" s="488">
        <f t="shared" si="68"/>
        <v>0</v>
      </c>
      <c r="AG267" s="487">
        <f t="shared" si="68"/>
        <v>0</v>
      </c>
      <c r="AH267" s="487">
        <f t="shared" si="68"/>
        <v>0</v>
      </c>
      <c r="AI267" s="487">
        <f t="shared" si="68"/>
        <v>0</v>
      </c>
      <c r="AJ267" s="487">
        <f t="shared" si="68"/>
        <v>-1</v>
      </c>
      <c r="AK267" s="487">
        <f t="shared" si="68"/>
        <v>-1</v>
      </c>
      <c r="AL267" s="487">
        <f t="shared" si="68"/>
        <v>-1</v>
      </c>
      <c r="AM267" s="487">
        <f t="shared" si="68"/>
        <v>-1</v>
      </c>
      <c r="AN267" s="487">
        <f t="shared" si="68"/>
        <v>0</v>
      </c>
      <c r="AO267" s="487">
        <f t="shared" si="68"/>
        <v>-1</v>
      </c>
      <c r="AP267" s="487">
        <f t="shared" si="68"/>
        <v>-1</v>
      </c>
      <c r="AQ267" s="487">
        <f t="shared" si="68"/>
        <v>0</v>
      </c>
      <c r="AR267" s="487">
        <f t="shared" si="68"/>
        <v>0</v>
      </c>
      <c r="AS267" s="487">
        <f t="shared" si="68"/>
        <v>0</v>
      </c>
      <c r="AT267" s="487">
        <f t="shared" si="68"/>
        <v>0</v>
      </c>
      <c r="AU267" s="493">
        <f t="shared" si="68"/>
        <v>0</v>
      </c>
      <c r="AV267" s="488" t="str">
        <f t="shared" si="65"/>
        <v/>
      </c>
      <c r="AW267" s="487" t="str">
        <f t="shared" si="65"/>
        <v/>
      </c>
      <c r="AX267" s="487" t="str">
        <f t="shared" si="63"/>
        <v/>
      </c>
      <c r="AY267" s="487" t="str">
        <f t="shared" si="63"/>
        <v/>
      </c>
      <c r="AZ267" s="487">
        <f t="shared" si="63"/>
        <v>0</v>
      </c>
      <c r="BA267" s="487">
        <f t="shared" si="63"/>
        <v>0</v>
      </c>
      <c r="BB267" s="487">
        <f t="shared" si="63"/>
        <v>0</v>
      </c>
      <c r="BC267" s="487">
        <f t="shared" si="63"/>
        <v>0</v>
      </c>
      <c r="BD267" s="487" t="str">
        <f t="shared" si="63"/>
        <v/>
      </c>
      <c r="BE267" s="487">
        <f t="shared" si="63"/>
        <v>0</v>
      </c>
      <c r="BF267" s="487">
        <f t="shared" si="63"/>
        <v>0</v>
      </c>
      <c r="BG267" s="487" t="str">
        <f t="shared" si="57"/>
        <v/>
      </c>
      <c r="BH267" s="487" t="str">
        <f t="shared" si="57"/>
        <v/>
      </c>
      <c r="BI267" s="487" t="str">
        <f t="shared" si="57"/>
        <v/>
      </c>
      <c r="BJ267" s="487" t="str">
        <f t="shared" si="57"/>
        <v/>
      </c>
      <c r="BK267" s="489" t="str">
        <f t="shared" si="57"/>
        <v/>
      </c>
      <c r="BL267" s="495" t="str">
        <f t="shared" si="66"/>
        <v/>
      </c>
      <c r="BM267" s="487" t="str">
        <f t="shared" si="66"/>
        <v/>
      </c>
      <c r="BN267" s="487" t="str">
        <f t="shared" si="64"/>
        <v/>
      </c>
      <c r="BO267" s="487" t="str">
        <f t="shared" si="64"/>
        <v/>
      </c>
      <c r="BP267" s="487">
        <f t="shared" si="64"/>
        <v>0</v>
      </c>
      <c r="BQ267" s="487">
        <f t="shared" si="64"/>
        <v>0</v>
      </c>
      <c r="BR267" s="487">
        <f t="shared" si="64"/>
        <v>0</v>
      </c>
      <c r="BS267" s="487">
        <f t="shared" si="64"/>
        <v>0</v>
      </c>
      <c r="BT267" s="487" t="str">
        <f t="shared" si="64"/>
        <v/>
      </c>
      <c r="BU267" s="487">
        <f t="shared" si="64"/>
        <v>0</v>
      </c>
      <c r="BV267" s="487">
        <f t="shared" si="64"/>
        <v>0</v>
      </c>
      <c r="BW267" s="487" t="str">
        <f t="shared" si="58"/>
        <v/>
      </c>
      <c r="BX267" s="487" t="str">
        <f t="shared" si="58"/>
        <v/>
      </c>
      <c r="BY267" s="487" t="str">
        <f t="shared" si="58"/>
        <v/>
      </c>
      <c r="BZ267" s="487" t="str">
        <f t="shared" si="58"/>
        <v/>
      </c>
      <c r="CA267" s="489" t="str">
        <f t="shared" si="58"/>
        <v/>
      </c>
    </row>
    <row r="268" spans="1:79" s="121" customFormat="1" ht="17.25" hidden="1" customHeight="1" x14ac:dyDescent="0.25">
      <c r="A268" s="9"/>
      <c r="B268" s="7"/>
      <c r="C268" s="2"/>
      <c r="D268" s="5"/>
      <c r="E268" s="4"/>
      <c r="F268" s="4"/>
      <c r="G268" s="4"/>
      <c r="H268" s="5"/>
      <c r="I268" s="16"/>
      <c r="J268" s="47"/>
      <c r="K268" s="48"/>
      <c r="L268" s="48"/>
      <c r="M268" s="49"/>
      <c r="N268" s="47"/>
      <c r="O268" s="48"/>
      <c r="P268" s="48"/>
      <c r="Q268" s="48"/>
      <c r="R268" s="48"/>
      <c r="S268" s="48"/>
      <c r="T268" s="65"/>
      <c r="U268" s="49"/>
      <c r="V268" s="58"/>
      <c r="W268" s="82"/>
      <c r="X268" s="56"/>
      <c r="Y268" s="69"/>
      <c r="Z268" s="69"/>
      <c r="AA268" s="68"/>
      <c r="AB268" s="57"/>
      <c r="AC268" s="58"/>
      <c r="AD268" s="56"/>
      <c r="AE268" s="65"/>
      <c r="AF268" s="488">
        <f t="shared" si="68"/>
        <v>0</v>
      </c>
      <c r="AG268" s="487">
        <f t="shared" si="68"/>
        <v>0</v>
      </c>
      <c r="AH268" s="487">
        <f t="shared" si="68"/>
        <v>0</v>
      </c>
      <c r="AI268" s="487">
        <f t="shared" si="68"/>
        <v>0</v>
      </c>
      <c r="AJ268" s="487">
        <f t="shared" si="68"/>
        <v>-1</v>
      </c>
      <c r="AK268" s="487">
        <f t="shared" si="68"/>
        <v>-1</v>
      </c>
      <c r="AL268" s="487">
        <f t="shared" si="68"/>
        <v>-1</v>
      </c>
      <c r="AM268" s="487">
        <f t="shared" si="68"/>
        <v>-1</v>
      </c>
      <c r="AN268" s="487">
        <f t="shared" si="68"/>
        <v>0</v>
      </c>
      <c r="AO268" s="487">
        <f t="shared" si="68"/>
        <v>-1</v>
      </c>
      <c r="AP268" s="487">
        <f t="shared" si="68"/>
        <v>-1</v>
      </c>
      <c r="AQ268" s="487">
        <f t="shared" si="68"/>
        <v>0</v>
      </c>
      <c r="AR268" s="487">
        <f t="shared" si="68"/>
        <v>0</v>
      </c>
      <c r="AS268" s="487">
        <f t="shared" si="68"/>
        <v>0</v>
      </c>
      <c r="AT268" s="487">
        <f t="shared" si="68"/>
        <v>0</v>
      </c>
      <c r="AU268" s="493">
        <f t="shared" si="68"/>
        <v>0</v>
      </c>
      <c r="AV268" s="488" t="str">
        <f t="shared" si="65"/>
        <v/>
      </c>
      <c r="AW268" s="487" t="str">
        <f t="shared" si="65"/>
        <v/>
      </c>
      <c r="AX268" s="487" t="str">
        <f t="shared" si="63"/>
        <v/>
      </c>
      <c r="AY268" s="487" t="str">
        <f t="shared" si="63"/>
        <v/>
      </c>
      <c r="AZ268" s="487">
        <f t="shared" si="63"/>
        <v>0</v>
      </c>
      <c r="BA268" s="487">
        <f t="shared" si="63"/>
        <v>0</v>
      </c>
      <c r="BB268" s="487">
        <f t="shared" si="63"/>
        <v>0</v>
      </c>
      <c r="BC268" s="487">
        <f t="shared" si="63"/>
        <v>0</v>
      </c>
      <c r="BD268" s="487" t="str">
        <f t="shared" si="63"/>
        <v/>
      </c>
      <c r="BE268" s="487">
        <f t="shared" si="63"/>
        <v>0</v>
      </c>
      <c r="BF268" s="487">
        <f t="shared" si="63"/>
        <v>0</v>
      </c>
      <c r="BG268" s="487" t="str">
        <f t="shared" si="57"/>
        <v/>
      </c>
      <c r="BH268" s="487" t="str">
        <f t="shared" si="57"/>
        <v/>
      </c>
      <c r="BI268" s="487" t="str">
        <f t="shared" si="57"/>
        <v/>
      </c>
      <c r="BJ268" s="487" t="str">
        <f t="shared" si="57"/>
        <v/>
      </c>
      <c r="BK268" s="489" t="str">
        <f t="shared" si="57"/>
        <v/>
      </c>
      <c r="BL268" s="495" t="str">
        <f t="shared" si="66"/>
        <v/>
      </c>
      <c r="BM268" s="487" t="str">
        <f t="shared" si="66"/>
        <v/>
      </c>
      <c r="BN268" s="487" t="str">
        <f t="shared" si="64"/>
        <v/>
      </c>
      <c r="BO268" s="487" t="str">
        <f t="shared" si="64"/>
        <v/>
      </c>
      <c r="BP268" s="487">
        <f t="shared" si="64"/>
        <v>0</v>
      </c>
      <c r="BQ268" s="487">
        <f t="shared" si="64"/>
        <v>0</v>
      </c>
      <c r="BR268" s="487">
        <f t="shared" si="64"/>
        <v>0</v>
      </c>
      <c r="BS268" s="487">
        <f t="shared" si="64"/>
        <v>0</v>
      </c>
      <c r="BT268" s="487" t="str">
        <f t="shared" si="64"/>
        <v/>
      </c>
      <c r="BU268" s="487">
        <f t="shared" si="64"/>
        <v>0</v>
      </c>
      <c r="BV268" s="487">
        <f t="shared" si="64"/>
        <v>0</v>
      </c>
      <c r="BW268" s="487" t="str">
        <f t="shared" si="58"/>
        <v/>
      </c>
      <c r="BX268" s="487" t="str">
        <f t="shared" si="58"/>
        <v/>
      </c>
      <c r="BY268" s="487" t="str">
        <f t="shared" si="58"/>
        <v/>
      </c>
      <c r="BZ268" s="487" t="str">
        <f t="shared" si="58"/>
        <v/>
      </c>
      <c r="CA268" s="489" t="str">
        <f t="shared" si="58"/>
        <v/>
      </c>
    </row>
    <row r="269" spans="1:79" s="121" customFormat="1" ht="17.25" hidden="1" customHeight="1" x14ac:dyDescent="0.25">
      <c r="A269" s="9"/>
      <c r="B269" s="7"/>
      <c r="C269" s="2"/>
      <c r="D269" s="5"/>
      <c r="E269" s="4"/>
      <c r="F269" s="4"/>
      <c r="G269" s="4"/>
      <c r="H269" s="5"/>
      <c r="I269" s="16"/>
      <c r="J269" s="47"/>
      <c r="K269" s="48"/>
      <c r="L269" s="48"/>
      <c r="M269" s="49"/>
      <c r="N269" s="47"/>
      <c r="O269" s="48"/>
      <c r="P269" s="48"/>
      <c r="Q269" s="48"/>
      <c r="R269" s="48"/>
      <c r="S269" s="48"/>
      <c r="T269" s="65"/>
      <c r="U269" s="49"/>
      <c r="V269" s="58"/>
      <c r="W269" s="82"/>
      <c r="X269" s="56"/>
      <c r="Y269" s="69"/>
      <c r="Z269" s="69"/>
      <c r="AA269" s="68"/>
      <c r="AB269" s="57"/>
      <c r="AC269" s="58"/>
      <c r="AD269" s="56"/>
      <c r="AE269" s="65"/>
      <c r="AF269" s="488">
        <f t="shared" si="68"/>
        <v>0</v>
      </c>
      <c r="AG269" s="487">
        <f t="shared" si="68"/>
        <v>0</v>
      </c>
      <c r="AH269" s="487">
        <f t="shared" si="68"/>
        <v>0</v>
      </c>
      <c r="AI269" s="487">
        <f t="shared" si="68"/>
        <v>0</v>
      </c>
      <c r="AJ269" s="487">
        <f t="shared" si="68"/>
        <v>-1</v>
      </c>
      <c r="AK269" s="487">
        <f t="shared" si="68"/>
        <v>-1</v>
      </c>
      <c r="AL269" s="487">
        <f t="shared" si="68"/>
        <v>-1</v>
      </c>
      <c r="AM269" s="487">
        <f t="shared" si="68"/>
        <v>-1</v>
      </c>
      <c r="AN269" s="487">
        <f t="shared" si="68"/>
        <v>0</v>
      </c>
      <c r="AO269" s="487">
        <f t="shared" si="68"/>
        <v>-1</v>
      </c>
      <c r="AP269" s="487">
        <f t="shared" si="68"/>
        <v>-1</v>
      </c>
      <c r="AQ269" s="487">
        <f t="shared" si="68"/>
        <v>0</v>
      </c>
      <c r="AR269" s="487">
        <f t="shared" si="68"/>
        <v>0</v>
      </c>
      <c r="AS269" s="487">
        <f t="shared" si="68"/>
        <v>0</v>
      </c>
      <c r="AT269" s="487">
        <f t="shared" si="68"/>
        <v>0</v>
      </c>
      <c r="AU269" s="493">
        <f t="shared" si="68"/>
        <v>0</v>
      </c>
      <c r="AV269" s="488" t="str">
        <f t="shared" si="65"/>
        <v/>
      </c>
      <c r="AW269" s="487" t="str">
        <f t="shared" si="65"/>
        <v/>
      </c>
      <c r="AX269" s="487" t="str">
        <f t="shared" si="63"/>
        <v/>
      </c>
      <c r="AY269" s="487" t="str">
        <f t="shared" si="63"/>
        <v/>
      </c>
      <c r="AZ269" s="487">
        <f t="shared" si="63"/>
        <v>0</v>
      </c>
      <c r="BA269" s="487">
        <f t="shared" si="63"/>
        <v>0</v>
      </c>
      <c r="BB269" s="487">
        <f t="shared" si="63"/>
        <v>0</v>
      </c>
      <c r="BC269" s="487">
        <f t="shared" si="63"/>
        <v>0</v>
      </c>
      <c r="BD269" s="487" t="str">
        <f t="shared" si="63"/>
        <v/>
      </c>
      <c r="BE269" s="487">
        <f t="shared" si="63"/>
        <v>0</v>
      </c>
      <c r="BF269" s="487">
        <f t="shared" si="63"/>
        <v>0</v>
      </c>
      <c r="BG269" s="487" t="str">
        <f t="shared" si="57"/>
        <v/>
      </c>
      <c r="BH269" s="487" t="str">
        <f t="shared" si="57"/>
        <v/>
      </c>
      <c r="BI269" s="487" t="str">
        <f t="shared" si="57"/>
        <v/>
      </c>
      <c r="BJ269" s="487" t="str">
        <f t="shared" si="57"/>
        <v/>
      </c>
      <c r="BK269" s="489" t="str">
        <f t="shared" si="57"/>
        <v/>
      </c>
      <c r="BL269" s="495" t="str">
        <f t="shared" si="66"/>
        <v/>
      </c>
      <c r="BM269" s="487" t="str">
        <f t="shared" si="66"/>
        <v/>
      </c>
      <c r="BN269" s="487" t="str">
        <f t="shared" si="64"/>
        <v/>
      </c>
      <c r="BO269" s="487" t="str">
        <f t="shared" si="64"/>
        <v/>
      </c>
      <c r="BP269" s="487">
        <f t="shared" si="64"/>
        <v>0</v>
      </c>
      <c r="BQ269" s="487">
        <f t="shared" si="64"/>
        <v>0</v>
      </c>
      <c r="BR269" s="487">
        <f t="shared" si="64"/>
        <v>0</v>
      </c>
      <c r="BS269" s="487">
        <f t="shared" si="64"/>
        <v>0</v>
      </c>
      <c r="BT269" s="487" t="str">
        <f t="shared" si="64"/>
        <v/>
      </c>
      <c r="BU269" s="487">
        <f t="shared" si="64"/>
        <v>0</v>
      </c>
      <c r="BV269" s="487">
        <f t="shared" si="64"/>
        <v>0</v>
      </c>
      <c r="BW269" s="487" t="str">
        <f t="shared" si="58"/>
        <v/>
      </c>
      <c r="BX269" s="487" t="str">
        <f t="shared" si="58"/>
        <v/>
      </c>
      <c r="BY269" s="487" t="str">
        <f t="shared" si="58"/>
        <v/>
      </c>
      <c r="BZ269" s="487" t="str">
        <f t="shared" si="58"/>
        <v/>
      </c>
      <c r="CA269" s="489" t="str">
        <f t="shared" si="58"/>
        <v/>
      </c>
    </row>
    <row r="270" spans="1:79" s="121" customFormat="1" ht="17.25" hidden="1" customHeight="1" x14ac:dyDescent="0.25">
      <c r="A270" s="9"/>
      <c r="B270" s="7"/>
      <c r="C270" s="2"/>
      <c r="D270" s="5"/>
      <c r="E270" s="4"/>
      <c r="F270" s="4"/>
      <c r="G270" s="4"/>
      <c r="H270" s="5"/>
      <c r="I270" s="16"/>
      <c r="J270" s="47"/>
      <c r="K270" s="48"/>
      <c r="L270" s="48"/>
      <c r="M270" s="49"/>
      <c r="N270" s="47"/>
      <c r="O270" s="48"/>
      <c r="P270" s="48"/>
      <c r="Q270" s="48"/>
      <c r="R270" s="48"/>
      <c r="S270" s="48"/>
      <c r="T270" s="65"/>
      <c r="U270" s="49"/>
      <c r="V270" s="58"/>
      <c r="W270" s="82"/>
      <c r="X270" s="56"/>
      <c r="Y270" s="69"/>
      <c r="Z270" s="69"/>
      <c r="AA270" s="68"/>
      <c r="AB270" s="57"/>
      <c r="AC270" s="58"/>
      <c r="AD270" s="56"/>
      <c r="AE270" s="65"/>
      <c r="AF270" s="488">
        <f t="shared" si="68"/>
        <v>0</v>
      </c>
      <c r="AG270" s="487">
        <f t="shared" si="68"/>
        <v>0</v>
      </c>
      <c r="AH270" s="487">
        <f t="shared" si="68"/>
        <v>0</v>
      </c>
      <c r="AI270" s="487">
        <f t="shared" si="68"/>
        <v>0</v>
      </c>
      <c r="AJ270" s="487">
        <f t="shared" si="68"/>
        <v>-1</v>
      </c>
      <c r="AK270" s="487">
        <f t="shared" si="68"/>
        <v>-1</v>
      </c>
      <c r="AL270" s="487">
        <f t="shared" si="68"/>
        <v>-1</v>
      </c>
      <c r="AM270" s="487">
        <f t="shared" si="68"/>
        <v>-1</v>
      </c>
      <c r="AN270" s="487">
        <f t="shared" si="68"/>
        <v>0</v>
      </c>
      <c r="AO270" s="487">
        <f t="shared" si="68"/>
        <v>-1</v>
      </c>
      <c r="AP270" s="487">
        <f t="shared" si="68"/>
        <v>-1</v>
      </c>
      <c r="AQ270" s="487">
        <f t="shared" si="68"/>
        <v>0</v>
      </c>
      <c r="AR270" s="487">
        <f t="shared" si="68"/>
        <v>0</v>
      </c>
      <c r="AS270" s="487">
        <f t="shared" si="68"/>
        <v>0</v>
      </c>
      <c r="AT270" s="487">
        <f t="shared" si="68"/>
        <v>0</v>
      </c>
      <c r="AU270" s="493">
        <f t="shared" ref="AU270" si="69">AU269</f>
        <v>0</v>
      </c>
      <c r="AV270" s="488" t="str">
        <f t="shared" si="65"/>
        <v/>
      </c>
      <c r="AW270" s="487" t="str">
        <f t="shared" si="65"/>
        <v/>
      </c>
      <c r="AX270" s="487" t="str">
        <f t="shared" si="63"/>
        <v/>
      </c>
      <c r="AY270" s="487" t="str">
        <f t="shared" si="63"/>
        <v/>
      </c>
      <c r="AZ270" s="487">
        <f t="shared" si="63"/>
        <v>0</v>
      </c>
      <c r="BA270" s="487">
        <f t="shared" si="63"/>
        <v>0</v>
      </c>
      <c r="BB270" s="487">
        <f t="shared" si="63"/>
        <v>0</v>
      </c>
      <c r="BC270" s="487">
        <f t="shared" si="63"/>
        <v>0</v>
      </c>
      <c r="BD270" s="487" t="str">
        <f t="shared" si="63"/>
        <v/>
      </c>
      <c r="BE270" s="487">
        <f t="shared" si="63"/>
        <v>0</v>
      </c>
      <c r="BF270" s="487">
        <f t="shared" si="63"/>
        <v>0</v>
      </c>
      <c r="BG270" s="487" t="str">
        <f t="shared" si="57"/>
        <v/>
      </c>
      <c r="BH270" s="487" t="str">
        <f t="shared" si="57"/>
        <v/>
      </c>
      <c r="BI270" s="487" t="str">
        <f t="shared" si="57"/>
        <v/>
      </c>
      <c r="BJ270" s="487" t="str">
        <f t="shared" si="57"/>
        <v/>
      </c>
      <c r="BK270" s="489" t="str">
        <f t="shared" si="57"/>
        <v/>
      </c>
      <c r="BL270" s="495" t="str">
        <f t="shared" si="66"/>
        <v/>
      </c>
      <c r="BM270" s="487" t="str">
        <f t="shared" si="66"/>
        <v/>
      </c>
      <c r="BN270" s="487" t="str">
        <f t="shared" si="64"/>
        <v/>
      </c>
      <c r="BO270" s="487" t="str">
        <f t="shared" si="64"/>
        <v/>
      </c>
      <c r="BP270" s="487">
        <f t="shared" si="64"/>
        <v>0</v>
      </c>
      <c r="BQ270" s="487">
        <f t="shared" si="64"/>
        <v>0</v>
      </c>
      <c r="BR270" s="487">
        <f t="shared" si="64"/>
        <v>0</v>
      </c>
      <c r="BS270" s="487">
        <f t="shared" si="64"/>
        <v>0</v>
      </c>
      <c r="BT270" s="487" t="str">
        <f t="shared" si="64"/>
        <v/>
      </c>
      <c r="BU270" s="487">
        <f t="shared" si="64"/>
        <v>0</v>
      </c>
      <c r="BV270" s="487">
        <f t="shared" si="64"/>
        <v>0</v>
      </c>
      <c r="BW270" s="487" t="str">
        <f t="shared" si="58"/>
        <v/>
      </c>
      <c r="BX270" s="487" t="str">
        <f t="shared" si="58"/>
        <v/>
      </c>
      <c r="BY270" s="487" t="str">
        <f t="shared" si="58"/>
        <v/>
      </c>
      <c r="BZ270" s="487" t="str">
        <f t="shared" si="58"/>
        <v/>
      </c>
      <c r="CA270" s="489" t="str">
        <f t="shared" si="58"/>
        <v/>
      </c>
    </row>
    <row r="271" spans="1:79" s="121" customFormat="1" ht="17.25" hidden="1" customHeight="1" x14ac:dyDescent="0.25">
      <c r="A271" s="9"/>
      <c r="B271" s="7"/>
      <c r="C271" s="2"/>
      <c r="D271" s="5"/>
      <c r="E271" s="4"/>
      <c r="F271" s="4"/>
      <c r="G271" s="4"/>
      <c r="H271" s="5"/>
      <c r="I271" s="16"/>
      <c r="J271" s="47"/>
      <c r="K271" s="48"/>
      <c r="L271" s="48"/>
      <c r="M271" s="49"/>
      <c r="N271" s="47"/>
      <c r="O271" s="48"/>
      <c r="P271" s="48"/>
      <c r="Q271" s="48"/>
      <c r="R271" s="48"/>
      <c r="S271" s="48"/>
      <c r="T271" s="65"/>
      <c r="U271" s="49"/>
      <c r="V271" s="58"/>
      <c r="W271" s="82"/>
      <c r="X271" s="56"/>
      <c r="Y271" s="69"/>
      <c r="Z271" s="69"/>
      <c r="AA271" s="68"/>
      <c r="AB271" s="57"/>
      <c r="AC271" s="58"/>
      <c r="AD271" s="56"/>
      <c r="AE271" s="65"/>
      <c r="AF271" s="488">
        <f t="shared" ref="AF271:AU286" si="70">AF270</f>
        <v>0</v>
      </c>
      <c r="AG271" s="487">
        <f t="shared" si="70"/>
        <v>0</v>
      </c>
      <c r="AH271" s="487">
        <f t="shared" si="70"/>
        <v>0</v>
      </c>
      <c r="AI271" s="487">
        <f t="shared" si="70"/>
        <v>0</v>
      </c>
      <c r="AJ271" s="487">
        <f t="shared" si="70"/>
        <v>-1</v>
      </c>
      <c r="AK271" s="487">
        <f t="shared" si="70"/>
        <v>-1</v>
      </c>
      <c r="AL271" s="487">
        <f t="shared" si="70"/>
        <v>-1</v>
      </c>
      <c r="AM271" s="487">
        <f t="shared" si="70"/>
        <v>-1</v>
      </c>
      <c r="AN271" s="487">
        <f t="shared" si="70"/>
        <v>0</v>
      </c>
      <c r="AO271" s="487">
        <f t="shared" si="70"/>
        <v>-1</v>
      </c>
      <c r="AP271" s="487">
        <f t="shared" si="70"/>
        <v>-1</v>
      </c>
      <c r="AQ271" s="487">
        <f t="shared" si="70"/>
        <v>0</v>
      </c>
      <c r="AR271" s="487">
        <f t="shared" si="70"/>
        <v>0</v>
      </c>
      <c r="AS271" s="487">
        <f t="shared" si="70"/>
        <v>0</v>
      </c>
      <c r="AT271" s="487">
        <f t="shared" si="70"/>
        <v>0</v>
      </c>
      <c r="AU271" s="493">
        <f t="shared" si="70"/>
        <v>0</v>
      </c>
      <c r="AV271" s="488" t="str">
        <f t="shared" si="65"/>
        <v/>
      </c>
      <c r="AW271" s="487" t="str">
        <f t="shared" si="65"/>
        <v/>
      </c>
      <c r="AX271" s="487" t="str">
        <f t="shared" si="63"/>
        <v/>
      </c>
      <c r="AY271" s="487" t="str">
        <f t="shared" si="63"/>
        <v/>
      </c>
      <c r="AZ271" s="487">
        <f t="shared" si="63"/>
        <v>0</v>
      </c>
      <c r="BA271" s="487">
        <f t="shared" si="63"/>
        <v>0</v>
      </c>
      <c r="BB271" s="487">
        <f t="shared" si="63"/>
        <v>0</v>
      </c>
      <c r="BC271" s="487">
        <f t="shared" si="63"/>
        <v>0</v>
      </c>
      <c r="BD271" s="487" t="str">
        <f t="shared" si="63"/>
        <v/>
      </c>
      <c r="BE271" s="487">
        <f t="shared" si="63"/>
        <v>0</v>
      </c>
      <c r="BF271" s="487">
        <f t="shared" si="63"/>
        <v>0</v>
      </c>
      <c r="BG271" s="487" t="str">
        <f t="shared" si="57"/>
        <v/>
      </c>
      <c r="BH271" s="487" t="str">
        <f t="shared" si="57"/>
        <v/>
      </c>
      <c r="BI271" s="487" t="str">
        <f t="shared" si="57"/>
        <v/>
      </c>
      <c r="BJ271" s="487" t="str">
        <f t="shared" si="57"/>
        <v/>
      </c>
      <c r="BK271" s="489" t="str">
        <f t="shared" si="57"/>
        <v/>
      </c>
      <c r="BL271" s="495" t="str">
        <f t="shared" si="66"/>
        <v/>
      </c>
      <c r="BM271" s="487" t="str">
        <f t="shared" si="66"/>
        <v/>
      </c>
      <c r="BN271" s="487" t="str">
        <f t="shared" si="64"/>
        <v/>
      </c>
      <c r="BO271" s="487" t="str">
        <f t="shared" si="64"/>
        <v/>
      </c>
      <c r="BP271" s="487">
        <f t="shared" si="64"/>
        <v>0</v>
      </c>
      <c r="BQ271" s="487">
        <f t="shared" si="64"/>
        <v>0</v>
      </c>
      <c r="BR271" s="487">
        <f t="shared" si="64"/>
        <v>0</v>
      </c>
      <c r="BS271" s="487">
        <f t="shared" si="64"/>
        <v>0</v>
      </c>
      <c r="BT271" s="487" t="str">
        <f t="shared" si="64"/>
        <v/>
      </c>
      <c r="BU271" s="487">
        <f t="shared" si="64"/>
        <v>0</v>
      </c>
      <c r="BV271" s="487">
        <f t="shared" si="64"/>
        <v>0</v>
      </c>
      <c r="BW271" s="487" t="str">
        <f t="shared" si="58"/>
        <v/>
      </c>
      <c r="BX271" s="487" t="str">
        <f t="shared" si="58"/>
        <v/>
      </c>
      <c r="BY271" s="487" t="str">
        <f t="shared" si="58"/>
        <v/>
      </c>
      <c r="BZ271" s="487" t="str">
        <f t="shared" si="58"/>
        <v/>
      </c>
      <c r="CA271" s="489" t="str">
        <f t="shared" si="58"/>
        <v/>
      </c>
    </row>
    <row r="272" spans="1:79" s="121" customFormat="1" ht="17.25" hidden="1" customHeight="1" x14ac:dyDescent="0.25">
      <c r="A272" s="9"/>
      <c r="B272" s="7"/>
      <c r="C272" s="2"/>
      <c r="D272" s="5"/>
      <c r="E272" s="4"/>
      <c r="F272" s="4"/>
      <c r="G272" s="4"/>
      <c r="H272" s="5"/>
      <c r="I272" s="16"/>
      <c r="J272" s="47"/>
      <c r="K272" s="48"/>
      <c r="L272" s="48"/>
      <c r="M272" s="49"/>
      <c r="N272" s="47"/>
      <c r="O272" s="48"/>
      <c r="P272" s="48"/>
      <c r="Q272" s="48"/>
      <c r="R272" s="48"/>
      <c r="S272" s="48"/>
      <c r="T272" s="65"/>
      <c r="U272" s="49"/>
      <c r="V272" s="58"/>
      <c r="W272" s="82"/>
      <c r="X272" s="56"/>
      <c r="Y272" s="69"/>
      <c r="Z272" s="69"/>
      <c r="AA272" s="68"/>
      <c r="AB272" s="57"/>
      <c r="AC272" s="58"/>
      <c r="AD272" s="56"/>
      <c r="AE272" s="65"/>
      <c r="AF272" s="488">
        <f t="shared" si="70"/>
        <v>0</v>
      </c>
      <c r="AG272" s="487">
        <f t="shared" si="70"/>
        <v>0</v>
      </c>
      <c r="AH272" s="487">
        <f t="shared" si="70"/>
        <v>0</v>
      </c>
      <c r="AI272" s="487">
        <f t="shared" si="70"/>
        <v>0</v>
      </c>
      <c r="AJ272" s="487">
        <f t="shared" si="70"/>
        <v>-1</v>
      </c>
      <c r="AK272" s="487">
        <f t="shared" si="70"/>
        <v>-1</v>
      </c>
      <c r="AL272" s="487">
        <f t="shared" si="70"/>
        <v>-1</v>
      </c>
      <c r="AM272" s="487">
        <f t="shared" si="70"/>
        <v>-1</v>
      </c>
      <c r="AN272" s="487">
        <f t="shared" si="70"/>
        <v>0</v>
      </c>
      <c r="AO272" s="487">
        <f t="shared" si="70"/>
        <v>-1</v>
      </c>
      <c r="AP272" s="487">
        <f t="shared" si="70"/>
        <v>-1</v>
      </c>
      <c r="AQ272" s="487">
        <f t="shared" si="70"/>
        <v>0</v>
      </c>
      <c r="AR272" s="487">
        <f t="shared" si="70"/>
        <v>0</v>
      </c>
      <c r="AS272" s="487">
        <f t="shared" si="70"/>
        <v>0</v>
      </c>
      <c r="AT272" s="487">
        <f t="shared" si="70"/>
        <v>0</v>
      </c>
      <c r="AU272" s="493">
        <f t="shared" si="70"/>
        <v>0</v>
      </c>
      <c r="AV272" s="488" t="str">
        <f t="shared" si="65"/>
        <v/>
      </c>
      <c r="AW272" s="487" t="str">
        <f t="shared" si="65"/>
        <v/>
      </c>
      <c r="AX272" s="487" t="str">
        <f t="shared" si="63"/>
        <v/>
      </c>
      <c r="AY272" s="487" t="str">
        <f t="shared" si="63"/>
        <v/>
      </c>
      <c r="AZ272" s="487">
        <f t="shared" si="63"/>
        <v>0</v>
      </c>
      <c r="BA272" s="487">
        <f t="shared" si="63"/>
        <v>0</v>
      </c>
      <c r="BB272" s="487">
        <f t="shared" si="63"/>
        <v>0</v>
      </c>
      <c r="BC272" s="487">
        <f t="shared" si="63"/>
        <v>0</v>
      </c>
      <c r="BD272" s="487" t="str">
        <f t="shared" si="63"/>
        <v/>
      </c>
      <c r="BE272" s="487">
        <f t="shared" si="63"/>
        <v>0</v>
      </c>
      <c r="BF272" s="487">
        <f t="shared" si="63"/>
        <v>0</v>
      </c>
      <c r="BG272" s="487" t="str">
        <f t="shared" si="57"/>
        <v/>
      </c>
      <c r="BH272" s="487" t="str">
        <f t="shared" si="57"/>
        <v/>
      </c>
      <c r="BI272" s="487" t="str">
        <f t="shared" si="57"/>
        <v/>
      </c>
      <c r="BJ272" s="487" t="str">
        <f t="shared" si="57"/>
        <v/>
      </c>
      <c r="BK272" s="489" t="str">
        <f t="shared" si="57"/>
        <v/>
      </c>
      <c r="BL272" s="495" t="str">
        <f t="shared" si="66"/>
        <v/>
      </c>
      <c r="BM272" s="487" t="str">
        <f t="shared" si="66"/>
        <v/>
      </c>
      <c r="BN272" s="487" t="str">
        <f t="shared" si="64"/>
        <v/>
      </c>
      <c r="BO272" s="487" t="str">
        <f t="shared" si="64"/>
        <v/>
      </c>
      <c r="BP272" s="487">
        <f t="shared" si="64"/>
        <v>0</v>
      </c>
      <c r="BQ272" s="487">
        <f t="shared" si="64"/>
        <v>0</v>
      </c>
      <c r="BR272" s="487">
        <f t="shared" si="64"/>
        <v>0</v>
      </c>
      <c r="BS272" s="487">
        <f t="shared" si="64"/>
        <v>0</v>
      </c>
      <c r="BT272" s="487" t="str">
        <f t="shared" si="64"/>
        <v/>
      </c>
      <c r="BU272" s="487">
        <f t="shared" si="64"/>
        <v>0</v>
      </c>
      <c r="BV272" s="487">
        <f t="shared" si="64"/>
        <v>0</v>
      </c>
      <c r="BW272" s="487" t="str">
        <f t="shared" si="58"/>
        <v/>
      </c>
      <c r="BX272" s="487" t="str">
        <f t="shared" si="58"/>
        <v/>
      </c>
      <c r="BY272" s="487" t="str">
        <f t="shared" si="58"/>
        <v/>
      </c>
      <c r="BZ272" s="487" t="str">
        <f t="shared" si="58"/>
        <v/>
      </c>
      <c r="CA272" s="489" t="str">
        <f t="shared" si="58"/>
        <v/>
      </c>
    </row>
    <row r="273" spans="1:79" s="121" customFormat="1" ht="17.25" hidden="1" customHeight="1" x14ac:dyDescent="0.25">
      <c r="A273" s="9"/>
      <c r="B273" s="7"/>
      <c r="C273" s="2"/>
      <c r="D273" s="5"/>
      <c r="E273" s="4"/>
      <c r="F273" s="4"/>
      <c r="G273" s="4"/>
      <c r="H273" s="5"/>
      <c r="I273" s="16"/>
      <c r="J273" s="47"/>
      <c r="K273" s="48"/>
      <c r="L273" s="48"/>
      <c r="M273" s="49"/>
      <c r="N273" s="47"/>
      <c r="O273" s="48"/>
      <c r="P273" s="48"/>
      <c r="Q273" s="48"/>
      <c r="R273" s="48"/>
      <c r="S273" s="48"/>
      <c r="T273" s="65"/>
      <c r="U273" s="49"/>
      <c r="V273" s="58"/>
      <c r="W273" s="82"/>
      <c r="X273" s="56"/>
      <c r="Y273" s="69"/>
      <c r="Z273" s="69"/>
      <c r="AA273" s="68"/>
      <c r="AB273" s="57"/>
      <c r="AC273" s="58"/>
      <c r="AD273" s="56"/>
      <c r="AE273" s="65"/>
      <c r="AF273" s="488">
        <f t="shared" si="70"/>
        <v>0</v>
      </c>
      <c r="AG273" s="487">
        <f t="shared" si="70"/>
        <v>0</v>
      </c>
      <c r="AH273" s="487">
        <f t="shared" si="70"/>
        <v>0</v>
      </c>
      <c r="AI273" s="487">
        <f t="shared" si="70"/>
        <v>0</v>
      </c>
      <c r="AJ273" s="487">
        <f t="shared" si="70"/>
        <v>-1</v>
      </c>
      <c r="AK273" s="487">
        <f t="shared" si="70"/>
        <v>-1</v>
      </c>
      <c r="AL273" s="487">
        <f t="shared" si="70"/>
        <v>-1</v>
      </c>
      <c r="AM273" s="487">
        <f t="shared" si="70"/>
        <v>-1</v>
      </c>
      <c r="AN273" s="487">
        <f t="shared" si="70"/>
        <v>0</v>
      </c>
      <c r="AO273" s="487">
        <f t="shared" si="70"/>
        <v>-1</v>
      </c>
      <c r="AP273" s="487">
        <f t="shared" si="70"/>
        <v>-1</v>
      </c>
      <c r="AQ273" s="487">
        <f t="shared" si="70"/>
        <v>0</v>
      </c>
      <c r="AR273" s="487">
        <f t="shared" si="70"/>
        <v>0</v>
      </c>
      <c r="AS273" s="487">
        <f t="shared" si="70"/>
        <v>0</v>
      </c>
      <c r="AT273" s="487">
        <f t="shared" si="70"/>
        <v>0</v>
      </c>
      <c r="AU273" s="493">
        <f t="shared" si="70"/>
        <v>0</v>
      </c>
      <c r="AV273" s="488" t="str">
        <f t="shared" si="65"/>
        <v/>
      </c>
      <c r="AW273" s="487" t="str">
        <f t="shared" si="65"/>
        <v/>
      </c>
      <c r="AX273" s="487" t="str">
        <f t="shared" si="63"/>
        <v/>
      </c>
      <c r="AY273" s="487" t="str">
        <f t="shared" si="63"/>
        <v/>
      </c>
      <c r="AZ273" s="487">
        <f t="shared" si="63"/>
        <v>0</v>
      </c>
      <c r="BA273" s="487">
        <f t="shared" si="63"/>
        <v>0</v>
      </c>
      <c r="BB273" s="487">
        <f t="shared" si="63"/>
        <v>0</v>
      </c>
      <c r="BC273" s="487">
        <f t="shared" si="63"/>
        <v>0</v>
      </c>
      <c r="BD273" s="487" t="str">
        <f t="shared" si="63"/>
        <v/>
      </c>
      <c r="BE273" s="487">
        <f t="shared" si="63"/>
        <v>0</v>
      </c>
      <c r="BF273" s="487">
        <f t="shared" si="63"/>
        <v>0</v>
      </c>
      <c r="BG273" s="487" t="str">
        <f t="shared" si="57"/>
        <v/>
      </c>
      <c r="BH273" s="487" t="str">
        <f t="shared" si="57"/>
        <v/>
      </c>
      <c r="BI273" s="487" t="str">
        <f t="shared" si="57"/>
        <v/>
      </c>
      <c r="BJ273" s="487" t="str">
        <f t="shared" si="57"/>
        <v/>
      </c>
      <c r="BK273" s="489" t="str">
        <f t="shared" si="57"/>
        <v/>
      </c>
      <c r="BL273" s="495" t="str">
        <f t="shared" si="66"/>
        <v/>
      </c>
      <c r="BM273" s="487" t="str">
        <f t="shared" si="66"/>
        <v/>
      </c>
      <c r="BN273" s="487" t="str">
        <f t="shared" si="64"/>
        <v/>
      </c>
      <c r="BO273" s="487" t="str">
        <f t="shared" si="64"/>
        <v/>
      </c>
      <c r="BP273" s="487">
        <f t="shared" si="64"/>
        <v>0</v>
      </c>
      <c r="BQ273" s="487">
        <f t="shared" si="64"/>
        <v>0</v>
      </c>
      <c r="BR273" s="487">
        <f t="shared" si="64"/>
        <v>0</v>
      </c>
      <c r="BS273" s="487">
        <f t="shared" si="64"/>
        <v>0</v>
      </c>
      <c r="BT273" s="487" t="str">
        <f t="shared" si="64"/>
        <v/>
      </c>
      <c r="BU273" s="487">
        <f t="shared" si="64"/>
        <v>0</v>
      </c>
      <c r="BV273" s="487">
        <f t="shared" si="64"/>
        <v>0</v>
      </c>
      <c r="BW273" s="487" t="str">
        <f t="shared" si="58"/>
        <v/>
      </c>
      <c r="BX273" s="487" t="str">
        <f t="shared" si="58"/>
        <v/>
      </c>
      <c r="BY273" s="487" t="str">
        <f t="shared" si="58"/>
        <v/>
      </c>
      <c r="BZ273" s="487" t="str">
        <f t="shared" si="58"/>
        <v/>
      </c>
      <c r="CA273" s="489" t="str">
        <f t="shared" si="58"/>
        <v/>
      </c>
    </row>
    <row r="274" spans="1:79" s="121" customFormat="1" ht="17.25" hidden="1" customHeight="1" x14ac:dyDescent="0.25">
      <c r="A274" s="9"/>
      <c r="B274" s="7"/>
      <c r="C274" s="2"/>
      <c r="D274" s="5"/>
      <c r="E274" s="4"/>
      <c r="F274" s="4"/>
      <c r="G274" s="4"/>
      <c r="H274" s="5"/>
      <c r="I274" s="16"/>
      <c r="J274" s="47"/>
      <c r="K274" s="48"/>
      <c r="L274" s="48"/>
      <c r="M274" s="49"/>
      <c r="N274" s="47"/>
      <c r="O274" s="48"/>
      <c r="P274" s="48"/>
      <c r="Q274" s="48"/>
      <c r="R274" s="48"/>
      <c r="S274" s="48"/>
      <c r="T274" s="65"/>
      <c r="U274" s="49"/>
      <c r="V274" s="58"/>
      <c r="W274" s="82"/>
      <c r="X274" s="56"/>
      <c r="Y274" s="69"/>
      <c r="Z274" s="69"/>
      <c r="AA274" s="68"/>
      <c r="AB274" s="57"/>
      <c r="AC274" s="58"/>
      <c r="AD274" s="56"/>
      <c r="AE274" s="65"/>
      <c r="AF274" s="488">
        <f t="shared" si="70"/>
        <v>0</v>
      </c>
      <c r="AG274" s="487">
        <f t="shared" si="70"/>
        <v>0</v>
      </c>
      <c r="AH274" s="487">
        <f t="shared" si="70"/>
        <v>0</v>
      </c>
      <c r="AI274" s="487">
        <f t="shared" si="70"/>
        <v>0</v>
      </c>
      <c r="AJ274" s="487">
        <f t="shared" si="70"/>
        <v>-1</v>
      </c>
      <c r="AK274" s="487">
        <f t="shared" si="70"/>
        <v>-1</v>
      </c>
      <c r="AL274" s="487">
        <f t="shared" si="70"/>
        <v>-1</v>
      </c>
      <c r="AM274" s="487">
        <f t="shared" si="70"/>
        <v>-1</v>
      </c>
      <c r="AN274" s="487">
        <f t="shared" si="70"/>
        <v>0</v>
      </c>
      <c r="AO274" s="487">
        <f t="shared" si="70"/>
        <v>-1</v>
      </c>
      <c r="AP274" s="487">
        <f t="shared" si="70"/>
        <v>-1</v>
      </c>
      <c r="AQ274" s="487">
        <f t="shared" si="70"/>
        <v>0</v>
      </c>
      <c r="AR274" s="487">
        <f t="shared" si="70"/>
        <v>0</v>
      </c>
      <c r="AS274" s="487">
        <f t="shared" si="70"/>
        <v>0</v>
      </c>
      <c r="AT274" s="487">
        <f t="shared" si="70"/>
        <v>0</v>
      </c>
      <c r="AU274" s="493">
        <f t="shared" si="70"/>
        <v>0</v>
      </c>
      <c r="AV274" s="488" t="str">
        <f t="shared" si="65"/>
        <v/>
      </c>
      <c r="AW274" s="487" t="str">
        <f t="shared" si="65"/>
        <v/>
      </c>
      <c r="AX274" s="487" t="str">
        <f t="shared" si="63"/>
        <v/>
      </c>
      <c r="AY274" s="487" t="str">
        <f t="shared" si="63"/>
        <v/>
      </c>
      <c r="AZ274" s="487">
        <f t="shared" si="63"/>
        <v>0</v>
      </c>
      <c r="BA274" s="487">
        <f t="shared" si="63"/>
        <v>0</v>
      </c>
      <c r="BB274" s="487">
        <f t="shared" si="63"/>
        <v>0</v>
      </c>
      <c r="BC274" s="487">
        <f t="shared" si="63"/>
        <v>0</v>
      </c>
      <c r="BD274" s="487" t="str">
        <f t="shared" si="63"/>
        <v/>
      </c>
      <c r="BE274" s="487">
        <f t="shared" si="63"/>
        <v>0</v>
      </c>
      <c r="BF274" s="487">
        <f t="shared" si="63"/>
        <v>0</v>
      </c>
      <c r="BG274" s="487" t="str">
        <f t="shared" si="57"/>
        <v/>
      </c>
      <c r="BH274" s="487" t="str">
        <f t="shared" si="57"/>
        <v/>
      </c>
      <c r="BI274" s="487" t="str">
        <f t="shared" si="57"/>
        <v/>
      </c>
      <c r="BJ274" s="487" t="str">
        <f t="shared" si="57"/>
        <v/>
      </c>
      <c r="BK274" s="489" t="str">
        <f t="shared" si="57"/>
        <v/>
      </c>
      <c r="BL274" s="495" t="str">
        <f t="shared" si="66"/>
        <v/>
      </c>
      <c r="BM274" s="487" t="str">
        <f t="shared" si="66"/>
        <v/>
      </c>
      <c r="BN274" s="487" t="str">
        <f t="shared" si="64"/>
        <v/>
      </c>
      <c r="BO274" s="487" t="str">
        <f t="shared" si="64"/>
        <v/>
      </c>
      <c r="BP274" s="487">
        <f t="shared" si="64"/>
        <v>0</v>
      </c>
      <c r="BQ274" s="487">
        <f t="shared" si="64"/>
        <v>0</v>
      </c>
      <c r="BR274" s="487">
        <f t="shared" si="64"/>
        <v>0</v>
      </c>
      <c r="BS274" s="487">
        <f t="shared" si="64"/>
        <v>0</v>
      </c>
      <c r="BT274" s="487" t="str">
        <f t="shared" si="64"/>
        <v/>
      </c>
      <c r="BU274" s="487">
        <f t="shared" si="64"/>
        <v>0</v>
      </c>
      <c r="BV274" s="487">
        <f t="shared" si="64"/>
        <v>0</v>
      </c>
      <c r="BW274" s="487" t="str">
        <f t="shared" si="58"/>
        <v/>
      </c>
      <c r="BX274" s="487" t="str">
        <f t="shared" si="58"/>
        <v/>
      </c>
      <c r="BY274" s="487" t="str">
        <f t="shared" si="58"/>
        <v/>
      </c>
      <c r="BZ274" s="487" t="str">
        <f t="shared" si="58"/>
        <v/>
      </c>
      <c r="CA274" s="489" t="str">
        <f t="shared" si="58"/>
        <v/>
      </c>
    </row>
    <row r="275" spans="1:79" s="121" customFormat="1" ht="17.25" hidden="1" customHeight="1" x14ac:dyDescent="0.25">
      <c r="A275" s="9"/>
      <c r="B275" s="7"/>
      <c r="C275" s="2"/>
      <c r="D275" s="5"/>
      <c r="E275" s="4"/>
      <c r="F275" s="4"/>
      <c r="G275" s="4"/>
      <c r="H275" s="5"/>
      <c r="I275" s="16"/>
      <c r="J275" s="47"/>
      <c r="K275" s="48"/>
      <c r="L275" s="48"/>
      <c r="M275" s="49"/>
      <c r="N275" s="47"/>
      <c r="O275" s="48"/>
      <c r="P275" s="48"/>
      <c r="Q275" s="48"/>
      <c r="R275" s="48"/>
      <c r="S275" s="48"/>
      <c r="T275" s="65"/>
      <c r="U275" s="49"/>
      <c r="V275" s="58"/>
      <c r="W275" s="82"/>
      <c r="X275" s="56"/>
      <c r="Y275" s="69"/>
      <c r="Z275" s="69"/>
      <c r="AA275" s="68"/>
      <c r="AB275" s="57"/>
      <c r="AC275" s="58"/>
      <c r="AD275" s="56"/>
      <c r="AE275" s="65"/>
      <c r="AF275" s="488">
        <f t="shared" si="70"/>
        <v>0</v>
      </c>
      <c r="AG275" s="487">
        <f t="shared" si="70"/>
        <v>0</v>
      </c>
      <c r="AH275" s="487">
        <f t="shared" si="70"/>
        <v>0</v>
      </c>
      <c r="AI275" s="487">
        <f t="shared" si="70"/>
        <v>0</v>
      </c>
      <c r="AJ275" s="487">
        <f t="shared" si="70"/>
        <v>-1</v>
      </c>
      <c r="AK275" s="487">
        <f t="shared" si="70"/>
        <v>-1</v>
      </c>
      <c r="AL275" s="487">
        <f t="shared" si="70"/>
        <v>-1</v>
      </c>
      <c r="AM275" s="487">
        <f t="shared" si="70"/>
        <v>-1</v>
      </c>
      <c r="AN275" s="487">
        <f t="shared" si="70"/>
        <v>0</v>
      </c>
      <c r="AO275" s="487">
        <f t="shared" si="70"/>
        <v>-1</v>
      </c>
      <c r="AP275" s="487">
        <f t="shared" si="70"/>
        <v>-1</v>
      </c>
      <c r="AQ275" s="487">
        <f t="shared" si="70"/>
        <v>0</v>
      </c>
      <c r="AR275" s="487">
        <f t="shared" si="70"/>
        <v>0</v>
      </c>
      <c r="AS275" s="487">
        <f t="shared" si="70"/>
        <v>0</v>
      </c>
      <c r="AT275" s="487">
        <f t="shared" si="70"/>
        <v>0</v>
      </c>
      <c r="AU275" s="493">
        <f t="shared" si="70"/>
        <v>0</v>
      </c>
      <c r="AV275" s="488" t="str">
        <f t="shared" si="65"/>
        <v/>
      </c>
      <c r="AW275" s="487" t="str">
        <f t="shared" si="65"/>
        <v/>
      </c>
      <c r="AX275" s="487" t="str">
        <f t="shared" si="63"/>
        <v/>
      </c>
      <c r="AY275" s="487" t="str">
        <f t="shared" si="63"/>
        <v/>
      </c>
      <c r="AZ275" s="487">
        <f t="shared" si="63"/>
        <v>0</v>
      </c>
      <c r="BA275" s="487">
        <f t="shared" si="63"/>
        <v>0</v>
      </c>
      <c r="BB275" s="487">
        <f t="shared" si="63"/>
        <v>0</v>
      </c>
      <c r="BC275" s="487">
        <f t="shared" si="63"/>
        <v>0</v>
      </c>
      <c r="BD275" s="487" t="str">
        <f t="shared" si="63"/>
        <v/>
      </c>
      <c r="BE275" s="487">
        <f t="shared" si="63"/>
        <v>0</v>
      </c>
      <c r="BF275" s="487">
        <f t="shared" si="63"/>
        <v>0</v>
      </c>
      <c r="BG275" s="487" t="str">
        <f t="shared" si="63"/>
        <v/>
      </c>
      <c r="BH275" s="487" t="str">
        <f t="shared" si="63"/>
        <v/>
      </c>
      <c r="BI275" s="487" t="str">
        <f t="shared" si="63"/>
        <v/>
      </c>
      <c r="BJ275" s="487" t="str">
        <f t="shared" ref="BJ275:BK288" si="71">IF(AT275,IFERROR(LEFT($V275,SEARCH(" (",$V275)-1),$V275),"")</f>
        <v/>
      </c>
      <c r="BK275" s="489" t="str">
        <f t="shared" si="71"/>
        <v/>
      </c>
      <c r="BL275" s="495" t="str">
        <f t="shared" si="66"/>
        <v/>
      </c>
      <c r="BM275" s="487" t="str">
        <f t="shared" si="66"/>
        <v/>
      </c>
      <c r="BN275" s="487" t="str">
        <f t="shared" si="64"/>
        <v/>
      </c>
      <c r="BO275" s="487" t="str">
        <f t="shared" si="64"/>
        <v/>
      </c>
      <c r="BP275" s="487">
        <f t="shared" si="64"/>
        <v>0</v>
      </c>
      <c r="BQ275" s="487">
        <f t="shared" si="64"/>
        <v>0</v>
      </c>
      <c r="BR275" s="487">
        <f t="shared" si="64"/>
        <v>0</v>
      </c>
      <c r="BS275" s="487">
        <f t="shared" si="64"/>
        <v>0</v>
      </c>
      <c r="BT275" s="487" t="str">
        <f t="shared" si="64"/>
        <v/>
      </c>
      <c r="BU275" s="487">
        <f t="shared" si="64"/>
        <v>0</v>
      </c>
      <c r="BV275" s="487">
        <f t="shared" si="64"/>
        <v>0</v>
      </c>
      <c r="BW275" s="487" t="str">
        <f t="shared" si="64"/>
        <v/>
      </c>
      <c r="BX275" s="487" t="str">
        <f t="shared" si="64"/>
        <v/>
      </c>
      <c r="BY275" s="487" t="str">
        <f t="shared" si="64"/>
        <v/>
      </c>
      <c r="BZ275" s="487" t="str">
        <f t="shared" ref="BZ275:CA288" si="72">IF(AT275,IFERROR(LEFT($W275,SEARCH(" (",$W275)-1),$W275),"")</f>
        <v/>
      </c>
      <c r="CA275" s="489" t="str">
        <f t="shared" si="72"/>
        <v/>
      </c>
    </row>
    <row r="276" spans="1:79" s="121" customFormat="1" ht="17.25" hidden="1" customHeight="1" x14ac:dyDescent="0.25">
      <c r="A276" s="9"/>
      <c r="B276" s="7"/>
      <c r="C276" s="2"/>
      <c r="D276" s="5"/>
      <c r="E276" s="4"/>
      <c r="F276" s="4"/>
      <c r="G276" s="4"/>
      <c r="H276" s="5"/>
      <c r="I276" s="16"/>
      <c r="J276" s="47"/>
      <c r="K276" s="48"/>
      <c r="L276" s="48"/>
      <c r="M276" s="49"/>
      <c r="N276" s="47"/>
      <c r="O276" s="48"/>
      <c r="P276" s="48"/>
      <c r="Q276" s="48"/>
      <c r="R276" s="48"/>
      <c r="S276" s="48"/>
      <c r="T276" s="65"/>
      <c r="U276" s="49"/>
      <c r="V276" s="58"/>
      <c r="W276" s="82"/>
      <c r="X276" s="56"/>
      <c r="Y276" s="69"/>
      <c r="Z276" s="69"/>
      <c r="AA276" s="68"/>
      <c r="AB276" s="57"/>
      <c r="AC276" s="58"/>
      <c r="AD276" s="56"/>
      <c r="AE276" s="65"/>
      <c r="AF276" s="488">
        <f t="shared" si="70"/>
        <v>0</v>
      </c>
      <c r="AG276" s="487">
        <f t="shared" si="70"/>
        <v>0</v>
      </c>
      <c r="AH276" s="487">
        <f t="shared" si="70"/>
        <v>0</v>
      </c>
      <c r="AI276" s="487">
        <f t="shared" si="70"/>
        <v>0</v>
      </c>
      <c r="AJ276" s="487">
        <f t="shared" si="70"/>
        <v>-1</v>
      </c>
      <c r="AK276" s="487">
        <f t="shared" si="70"/>
        <v>-1</v>
      </c>
      <c r="AL276" s="487">
        <f t="shared" si="70"/>
        <v>-1</v>
      </c>
      <c r="AM276" s="487">
        <f t="shared" si="70"/>
        <v>-1</v>
      </c>
      <c r="AN276" s="487">
        <f t="shared" si="70"/>
        <v>0</v>
      </c>
      <c r="AO276" s="487">
        <f t="shared" si="70"/>
        <v>-1</v>
      </c>
      <c r="AP276" s="487">
        <f t="shared" si="70"/>
        <v>-1</v>
      </c>
      <c r="AQ276" s="487">
        <f t="shared" si="70"/>
        <v>0</v>
      </c>
      <c r="AR276" s="487">
        <f t="shared" si="70"/>
        <v>0</v>
      </c>
      <c r="AS276" s="487">
        <f t="shared" si="70"/>
        <v>0</v>
      </c>
      <c r="AT276" s="487">
        <f t="shared" si="70"/>
        <v>0</v>
      </c>
      <c r="AU276" s="493">
        <f t="shared" si="70"/>
        <v>0</v>
      </c>
      <c r="AV276" s="488" t="str">
        <f t="shared" si="65"/>
        <v/>
      </c>
      <c r="AW276" s="487" t="str">
        <f t="shared" si="65"/>
        <v/>
      </c>
      <c r="AX276" s="487" t="str">
        <f t="shared" si="65"/>
        <v/>
      </c>
      <c r="AY276" s="487" t="str">
        <f t="shared" si="65"/>
        <v/>
      </c>
      <c r="AZ276" s="487">
        <f t="shared" si="65"/>
        <v>0</v>
      </c>
      <c r="BA276" s="487">
        <f t="shared" si="65"/>
        <v>0</v>
      </c>
      <c r="BB276" s="487">
        <f t="shared" si="65"/>
        <v>0</v>
      </c>
      <c r="BC276" s="487">
        <f t="shared" si="65"/>
        <v>0</v>
      </c>
      <c r="BD276" s="487" t="str">
        <f t="shared" si="65"/>
        <v/>
      </c>
      <c r="BE276" s="487">
        <f t="shared" si="65"/>
        <v>0</v>
      </c>
      <c r="BF276" s="487">
        <f t="shared" si="65"/>
        <v>0</v>
      </c>
      <c r="BG276" s="487" t="str">
        <f t="shared" si="65"/>
        <v/>
      </c>
      <c r="BH276" s="487" t="str">
        <f t="shared" si="65"/>
        <v/>
      </c>
      <c r="BI276" s="487" t="str">
        <f t="shared" si="65"/>
        <v/>
      </c>
      <c r="BJ276" s="487" t="str">
        <f t="shared" si="71"/>
        <v/>
      </c>
      <c r="BK276" s="489" t="str">
        <f t="shared" si="71"/>
        <v/>
      </c>
      <c r="BL276" s="495" t="str">
        <f t="shared" si="66"/>
        <v/>
      </c>
      <c r="BM276" s="487" t="str">
        <f t="shared" si="66"/>
        <v/>
      </c>
      <c r="BN276" s="487" t="str">
        <f t="shared" si="66"/>
        <v/>
      </c>
      <c r="BO276" s="487" t="str">
        <f t="shared" si="66"/>
        <v/>
      </c>
      <c r="BP276" s="487">
        <f t="shared" si="66"/>
        <v>0</v>
      </c>
      <c r="BQ276" s="487">
        <f t="shared" si="66"/>
        <v>0</v>
      </c>
      <c r="BR276" s="487">
        <f t="shared" si="66"/>
        <v>0</v>
      </c>
      <c r="BS276" s="487">
        <f t="shared" si="66"/>
        <v>0</v>
      </c>
      <c r="BT276" s="487" t="str">
        <f t="shared" si="66"/>
        <v/>
      </c>
      <c r="BU276" s="487">
        <f t="shared" si="66"/>
        <v>0</v>
      </c>
      <c r="BV276" s="487">
        <f t="shared" si="66"/>
        <v>0</v>
      </c>
      <c r="BW276" s="487" t="str">
        <f t="shared" si="66"/>
        <v/>
      </c>
      <c r="BX276" s="487" t="str">
        <f t="shared" si="66"/>
        <v/>
      </c>
      <c r="BY276" s="487" t="str">
        <f t="shared" si="66"/>
        <v/>
      </c>
      <c r="BZ276" s="487" t="str">
        <f t="shared" si="72"/>
        <v/>
      </c>
      <c r="CA276" s="489" t="str">
        <f t="shared" si="72"/>
        <v/>
      </c>
    </row>
    <row r="277" spans="1:79" s="121" customFormat="1" ht="17.25" hidden="1" customHeight="1" x14ac:dyDescent="0.25">
      <c r="A277" s="9"/>
      <c r="B277" s="7"/>
      <c r="C277" s="2"/>
      <c r="D277" s="5"/>
      <c r="E277" s="4"/>
      <c r="F277" s="4"/>
      <c r="G277" s="4"/>
      <c r="H277" s="5"/>
      <c r="I277" s="16"/>
      <c r="J277" s="47"/>
      <c r="K277" s="48"/>
      <c r="L277" s="48"/>
      <c r="M277" s="49"/>
      <c r="N277" s="47"/>
      <c r="O277" s="48"/>
      <c r="P277" s="48"/>
      <c r="Q277" s="48"/>
      <c r="R277" s="48"/>
      <c r="S277" s="48"/>
      <c r="T277" s="65"/>
      <c r="U277" s="49"/>
      <c r="V277" s="58"/>
      <c r="W277" s="82"/>
      <c r="X277" s="56"/>
      <c r="Y277" s="69"/>
      <c r="Z277" s="69"/>
      <c r="AA277" s="68"/>
      <c r="AB277" s="57"/>
      <c r="AC277" s="58"/>
      <c r="AD277" s="56"/>
      <c r="AE277" s="65"/>
      <c r="AF277" s="488">
        <f t="shared" si="70"/>
        <v>0</v>
      </c>
      <c r="AG277" s="487">
        <f t="shared" si="70"/>
        <v>0</v>
      </c>
      <c r="AH277" s="487">
        <f t="shared" si="70"/>
        <v>0</v>
      </c>
      <c r="AI277" s="487">
        <f t="shared" si="70"/>
        <v>0</v>
      </c>
      <c r="AJ277" s="487">
        <f t="shared" si="70"/>
        <v>-1</v>
      </c>
      <c r="AK277" s="487">
        <f t="shared" si="70"/>
        <v>-1</v>
      </c>
      <c r="AL277" s="487">
        <f t="shared" si="70"/>
        <v>-1</v>
      </c>
      <c r="AM277" s="487">
        <f t="shared" si="70"/>
        <v>-1</v>
      </c>
      <c r="AN277" s="487">
        <f t="shared" si="70"/>
        <v>0</v>
      </c>
      <c r="AO277" s="487">
        <f t="shared" si="70"/>
        <v>-1</v>
      </c>
      <c r="AP277" s="487">
        <f t="shared" si="70"/>
        <v>-1</v>
      </c>
      <c r="AQ277" s="487">
        <f t="shared" si="70"/>
        <v>0</v>
      </c>
      <c r="AR277" s="487">
        <f t="shared" si="70"/>
        <v>0</v>
      </c>
      <c r="AS277" s="487">
        <f t="shared" si="70"/>
        <v>0</v>
      </c>
      <c r="AT277" s="487">
        <f t="shared" si="70"/>
        <v>0</v>
      </c>
      <c r="AU277" s="493">
        <f t="shared" si="70"/>
        <v>0</v>
      </c>
      <c r="AV277" s="488" t="str">
        <f t="shared" si="65"/>
        <v/>
      </c>
      <c r="AW277" s="487" t="str">
        <f t="shared" si="65"/>
        <v/>
      </c>
      <c r="AX277" s="487" t="str">
        <f t="shared" si="65"/>
        <v/>
      </c>
      <c r="AY277" s="487" t="str">
        <f t="shared" si="65"/>
        <v/>
      </c>
      <c r="AZ277" s="487">
        <f t="shared" si="65"/>
        <v>0</v>
      </c>
      <c r="BA277" s="487">
        <f t="shared" si="65"/>
        <v>0</v>
      </c>
      <c r="BB277" s="487">
        <f t="shared" si="65"/>
        <v>0</v>
      </c>
      <c r="BC277" s="487">
        <f t="shared" si="65"/>
        <v>0</v>
      </c>
      <c r="BD277" s="487" t="str">
        <f t="shared" si="65"/>
        <v/>
      </c>
      <c r="BE277" s="487">
        <f t="shared" si="65"/>
        <v>0</v>
      </c>
      <c r="BF277" s="487">
        <f t="shared" si="65"/>
        <v>0</v>
      </c>
      <c r="BG277" s="487" t="str">
        <f t="shared" si="65"/>
        <v/>
      </c>
      <c r="BH277" s="487" t="str">
        <f t="shared" si="65"/>
        <v/>
      </c>
      <c r="BI277" s="487" t="str">
        <f t="shared" si="65"/>
        <v/>
      </c>
      <c r="BJ277" s="487" t="str">
        <f t="shared" si="71"/>
        <v/>
      </c>
      <c r="BK277" s="489" t="str">
        <f t="shared" si="71"/>
        <v/>
      </c>
      <c r="BL277" s="495" t="str">
        <f t="shared" si="66"/>
        <v/>
      </c>
      <c r="BM277" s="487" t="str">
        <f t="shared" si="66"/>
        <v/>
      </c>
      <c r="BN277" s="487" t="str">
        <f t="shared" si="66"/>
        <v/>
      </c>
      <c r="BO277" s="487" t="str">
        <f t="shared" si="66"/>
        <v/>
      </c>
      <c r="BP277" s="487">
        <f t="shared" si="66"/>
        <v>0</v>
      </c>
      <c r="BQ277" s="487">
        <f t="shared" si="66"/>
        <v>0</v>
      </c>
      <c r="BR277" s="487">
        <f t="shared" si="66"/>
        <v>0</v>
      </c>
      <c r="BS277" s="487">
        <f t="shared" si="66"/>
        <v>0</v>
      </c>
      <c r="BT277" s="487" t="str">
        <f t="shared" si="66"/>
        <v/>
      </c>
      <c r="BU277" s="487">
        <f t="shared" si="66"/>
        <v>0</v>
      </c>
      <c r="BV277" s="487">
        <f t="shared" si="66"/>
        <v>0</v>
      </c>
      <c r="BW277" s="487" t="str">
        <f t="shared" si="66"/>
        <v/>
      </c>
      <c r="BX277" s="487" t="str">
        <f t="shared" si="66"/>
        <v/>
      </c>
      <c r="BY277" s="487" t="str">
        <f t="shared" si="66"/>
        <v/>
      </c>
      <c r="BZ277" s="487" t="str">
        <f t="shared" si="72"/>
        <v/>
      </c>
      <c r="CA277" s="489" t="str">
        <f t="shared" si="72"/>
        <v/>
      </c>
    </row>
    <row r="278" spans="1:79" s="121" customFormat="1" ht="17.25" hidden="1" customHeight="1" x14ac:dyDescent="0.25">
      <c r="A278" s="9"/>
      <c r="B278" s="7"/>
      <c r="C278" s="2"/>
      <c r="D278" s="5"/>
      <c r="E278" s="4"/>
      <c r="F278" s="4"/>
      <c r="G278" s="4"/>
      <c r="H278" s="5"/>
      <c r="I278" s="16"/>
      <c r="J278" s="47"/>
      <c r="K278" s="48"/>
      <c r="L278" s="48"/>
      <c r="M278" s="49"/>
      <c r="N278" s="47"/>
      <c r="O278" s="48"/>
      <c r="P278" s="48"/>
      <c r="Q278" s="48"/>
      <c r="R278" s="48"/>
      <c r="S278" s="48"/>
      <c r="T278" s="65"/>
      <c r="U278" s="49"/>
      <c r="V278" s="58"/>
      <c r="W278" s="82"/>
      <c r="X278" s="56"/>
      <c r="Y278" s="69"/>
      <c r="Z278" s="69"/>
      <c r="AA278" s="68"/>
      <c r="AB278" s="57"/>
      <c r="AC278" s="58"/>
      <c r="AD278" s="56"/>
      <c r="AE278" s="65"/>
      <c r="AF278" s="488">
        <f t="shared" si="70"/>
        <v>0</v>
      </c>
      <c r="AG278" s="487">
        <f t="shared" si="70"/>
        <v>0</v>
      </c>
      <c r="AH278" s="487">
        <f t="shared" si="70"/>
        <v>0</v>
      </c>
      <c r="AI278" s="487">
        <f t="shared" si="70"/>
        <v>0</v>
      </c>
      <c r="AJ278" s="487">
        <f t="shared" si="70"/>
        <v>-1</v>
      </c>
      <c r="AK278" s="487">
        <f t="shared" si="70"/>
        <v>-1</v>
      </c>
      <c r="AL278" s="487">
        <f t="shared" si="70"/>
        <v>-1</v>
      </c>
      <c r="AM278" s="487">
        <f t="shared" si="70"/>
        <v>-1</v>
      </c>
      <c r="AN278" s="487">
        <f t="shared" si="70"/>
        <v>0</v>
      </c>
      <c r="AO278" s="487">
        <f t="shared" si="70"/>
        <v>-1</v>
      </c>
      <c r="AP278" s="487">
        <f t="shared" si="70"/>
        <v>-1</v>
      </c>
      <c r="AQ278" s="487">
        <f t="shared" si="70"/>
        <v>0</v>
      </c>
      <c r="AR278" s="487">
        <f t="shared" si="70"/>
        <v>0</v>
      </c>
      <c r="AS278" s="487">
        <f t="shared" si="70"/>
        <v>0</v>
      </c>
      <c r="AT278" s="487">
        <f t="shared" si="70"/>
        <v>0</v>
      </c>
      <c r="AU278" s="493">
        <f t="shared" si="70"/>
        <v>0</v>
      </c>
      <c r="AV278" s="488" t="str">
        <f t="shared" si="65"/>
        <v/>
      </c>
      <c r="AW278" s="487" t="str">
        <f t="shared" si="65"/>
        <v/>
      </c>
      <c r="AX278" s="487" t="str">
        <f t="shared" si="65"/>
        <v/>
      </c>
      <c r="AY278" s="487" t="str">
        <f t="shared" si="65"/>
        <v/>
      </c>
      <c r="AZ278" s="487">
        <f t="shared" si="65"/>
        <v>0</v>
      </c>
      <c r="BA278" s="487">
        <f t="shared" si="65"/>
        <v>0</v>
      </c>
      <c r="BB278" s="487">
        <f t="shared" si="65"/>
        <v>0</v>
      </c>
      <c r="BC278" s="487">
        <f t="shared" si="65"/>
        <v>0</v>
      </c>
      <c r="BD278" s="487" t="str">
        <f t="shared" si="65"/>
        <v/>
      </c>
      <c r="BE278" s="487">
        <f t="shared" si="65"/>
        <v>0</v>
      </c>
      <c r="BF278" s="487">
        <f t="shared" si="65"/>
        <v>0</v>
      </c>
      <c r="BG278" s="487" t="str">
        <f t="shared" si="65"/>
        <v/>
      </c>
      <c r="BH278" s="487" t="str">
        <f t="shared" si="65"/>
        <v/>
      </c>
      <c r="BI278" s="487" t="str">
        <f t="shared" si="65"/>
        <v/>
      </c>
      <c r="BJ278" s="487" t="str">
        <f t="shared" si="71"/>
        <v/>
      </c>
      <c r="BK278" s="489" t="str">
        <f t="shared" si="71"/>
        <v/>
      </c>
      <c r="BL278" s="495" t="str">
        <f t="shared" si="66"/>
        <v/>
      </c>
      <c r="BM278" s="487" t="str">
        <f t="shared" si="66"/>
        <v/>
      </c>
      <c r="BN278" s="487" t="str">
        <f t="shared" si="66"/>
        <v/>
      </c>
      <c r="BO278" s="487" t="str">
        <f t="shared" si="66"/>
        <v/>
      </c>
      <c r="BP278" s="487">
        <f t="shared" si="66"/>
        <v>0</v>
      </c>
      <c r="BQ278" s="487">
        <f t="shared" si="66"/>
        <v>0</v>
      </c>
      <c r="BR278" s="487">
        <f t="shared" si="66"/>
        <v>0</v>
      </c>
      <c r="BS278" s="487">
        <f t="shared" si="66"/>
        <v>0</v>
      </c>
      <c r="BT278" s="487" t="str">
        <f t="shared" si="66"/>
        <v/>
      </c>
      <c r="BU278" s="487">
        <f t="shared" si="66"/>
        <v>0</v>
      </c>
      <c r="BV278" s="487">
        <f t="shared" si="66"/>
        <v>0</v>
      </c>
      <c r="BW278" s="487" t="str">
        <f t="shared" si="66"/>
        <v/>
      </c>
      <c r="BX278" s="487" t="str">
        <f t="shared" si="66"/>
        <v/>
      </c>
      <c r="BY278" s="487" t="str">
        <f t="shared" si="66"/>
        <v/>
      </c>
      <c r="BZ278" s="487" t="str">
        <f t="shared" si="72"/>
        <v/>
      </c>
      <c r="CA278" s="489" t="str">
        <f t="shared" si="72"/>
        <v/>
      </c>
    </row>
    <row r="279" spans="1:79" s="121" customFormat="1" ht="17.25" hidden="1" customHeight="1" x14ac:dyDescent="0.25">
      <c r="A279" s="9"/>
      <c r="B279" s="7"/>
      <c r="C279" s="2"/>
      <c r="D279" s="5"/>
      <c r="E279" s="4"/>
      <c r="F279" s="4"/>
      <c r="G279" s="4"/>
      <c r="H279" s="5"/>
      <c r="I279" s="16"/>
      <c r="J279" s="47"/>
      <c r="K279" s="48"/>
      <c r="L279" s="48"/>
      <c r="M279" s="49"/>
      <c r="N279" s="47"/>
      <c r="O279" s="48"/>
      <c r="P279" s="48"/>
      <c r="Q279" s="48"/>
      <c r="R279" s="48"/>
      <c r="S279" s="48"/>
      <c r="T279" s="65"/>
      <c r="U279" s="49"/>
      <c r="V279" s="58"/>
      <c r="W279" s="82"/>
      <c r="X279" s="56"/>
      <c r="Y279" s="69"/>
      <c r="Z279" s="69"/>
      <c r="AA279" s="68"/>
      <c r="AB279" s="57"/>
      <c r="AC279" s="58"/>
      <c r="AD279" s="56"/>
      <c r="AE279" s="65"/>
      <c r="AF279" s="488">
        <f t="shared" si="70"/>
        <v>0</v>
      </c>
      <c r="AG279" s="487">
        <f t="shared" si="70"/>
        <v>0</v>
      </c>
      <c r="AH279" s="487">
        <f t="shared" si="70"/>
        <v>0</v>
      </c>
      <c r="AI279" s="487">
        <f t="shared" si="70"/>
        <v>0</v>
      </c>
      <c r="AJ279" s="487">
        <f t="shared" si="70"/>
        <v>-1</v>
      </c>
      <c r="AK279" s="487">
        <f t="shared" si="70"/>
        <v>-1</v>
      </c>
      <c r="AL279" s="487">
        <f t="shared" si="70"/>
        <v>-1</v>
      </c>
      <c r="AM279" s="487">
        <f t="shared" si="70"/>
        <v>-1</v>
      </c>
      <c r="AN279" s="487">
        <f t="shared" si="70"/>
        <v>0</v>
      </c>
      <c r="AO279" s="487">
        <f t="shared" si="70"/>
        <v>-1</v>
      </c>
      <c r="AP279" s="487">
        <f t="shared" si="70"/>
        <v>-1</v>
      </c>
      <c r="AQ279" s="487">
        <f t="shared" si="70"/>
        <v>0</v>
      </c>
      <c r="AR279" s="487">
        <f t="shared" si="70"/>
        <v>0</v>
      </c>
      <c r="AS279" s="487">
        <f t="shared" si="70"/>
        <v>0</v>
      </c>
      <c r="AT279" s="487">
        <f t="shared" si="70"/>
        <v>0</v>
      </c>
      <c r="AU279" s="493">
        <f t="shared" si="70"/>
        <v>0</v>
      </c>
      <c r="AV279" s="488" t="str">
        <f t="shared" si="65"/>
        <v/>
      </c>
      <c r="AW279" s="487" t="str">
        <f t="shared" si="65"/>
        <v/>
      </c>
      <c r="AX279" s="487" t="str">
        <f t="shared" si="65"/>
        <v/>
      </c>
      <c r="AY279" s="487" t="str">
        <f t="shared" si="65"/>
        <v/>
      </c>
      <c r="AZ279" s="487">
        <f t="shared" si="65"/>
        <v>0</v>
      </c>
      <c r="BA279" s="487">
        <f t="shared" si="65"/>
        <v>0</v>
      </c>
      <c r="BB279" s="487">
        <f t="shared" si="65"/>
        <v>0</v>
      </c>
      <c r="BC279" s="487">
        <f t="shared" si="65"/>
        <v>0</v>
      </c>
      <c r="BD279" s="487" t="str">
        <f t="shared" si="65"/>
        <v/>
      </c>
      <c r="BE279" s="487">
        <f t="shared" si="65"/>
        <v>0</v>
      </c>
      <c r="BF279" s="487">
        <f t="shared" si="65"/>
        <v>0</v>
      </c>
      <c r="BG279" s="487" t="str">
        <f t="shared" si="65"/>
        <v/>
      </c>
      <c r="BH279" s="487" t="str">
        <f t="shared" si="65"/>
        <v/>
      </c>
      <c r="BI279" s="487" t="str">
        <f t="shared" si="65"/>
        <v/>
      </c>
      <c r="BJ279" s="487" t="str">
        <f t="shared" si="71"/>
        <v/>
      </c>
      <c r="BK279" s="489" t="str">
        <f t="shared" si="71"/>
        <v/>
      </c>
      <c r="BL279" s="495" t="str">
        <f t="shared" si="66"/>
        <v/>
      </c>
      <c r="BM279" s="487" t="str">
        <f t="shared" si="66"/>
        <v/>
      </c>
      <c r="BN279" s="487" t="str">
        <f t="shared" si="66"/>
        <v/>
      </c>
      <c r="BO279" s="487" t="str">
        <f t="shared" si="66"/>
        <v/>
      </c>
      <c r="BP279" s="487">
        <f t="shared" si="66"/>
        <v>0</v>
      </c>
      <c r="BQ279" s="487">
        <f t="shared" si="66"/>
        <v>0</v>
      </c>
      <c r="BR279" s="487">
        <f t="shared" si="66"/>
        <v>0</v>
      </c>
      <c r="BS279" s="487">
        <f t="shared" si="66"/>
        <v>0</v>
      </c>
      <c r="BT279" s="487" t="str">
        <f t="shared" si="66"/>
        <v/>
      </c>
      <c r="BU279" s="487">
        <f t="shared" si="66"/>
        <v>0</v>
      </c>
      <c r="BV279" s="487">
        <f t="shared" si="66"/>
        <v>0</v>
      </c>
      <c r="BW279" s="487" t="str">
        <f t="shared" si="66"/>
        <v/>
      </c>
      <c r="BX279" s="487" t="str">
        <f t="shared" si="66"/>
        <v/>
      </c>
      <c r="BY279" s="487" t="str">
        <f t="shared" si="66"/>
        <v/>
      </c>
      <c r="BZ279" s="487" t="str">
        <f t="shared" si="72"/>
        <v/>
      </c>
      <c r="CA279" s="489" t="str">
        <f t="shared" si="72"/>
        <v/>
      </c>
    </row>
    <row r="280" spans="1:79" s="121" customFormat="1" ht="17.25" hidden="1" customHeight="1" x14ac:dyDescent="0.25">
      <c r="A280" s="9"/>
      <c r="B280" s="7"/>
      <c r="C280" s="2"/>
      <c r="D280" s="5"/>
      <c r="E280" s="4"/>
      <c r="F280" s="4"/>
      <c r="G280" s="4"/>
      <c r="H280" s="5"/>
      <c r="I280" s="16"/>
      <c r="J280" s="47"/>
      <c r="K280" s="48"/>
      <c r="L280" s="48"/>
      <c r="M280" s="49"/>
      <c r="N280" s="47"/>
      <c r="O280" s="48"/>
      <c r="P280" s="48"/>
      <c r="Q280" s="48"/>
      <c r="R280" s="48"/>
      <c r="S280" s="48"/>
      <c r="T280" s="65"/>
      <c r="U280" s="49"/>
      <c r="V280" s="58"/>
      <c r="W280" s="82"/>
      <c r="X280" s="56"/>
      <c r="Y280" s="69"/>
      <c r="Z280" s="69"/>
      <c r="AA280" s="68"/>
      <c r="AB280" s="57"/>
      <c r="AC280" s="58"/>
      <c r="AD280" s="56"/>
      <c r="AE280" s="65"/>
      <c r="AF280" s="488">
        <f t="shared" si="70"/>
        <v>0</v>
      </c>
      <c r="AG280" s="487">
        <f t="shared" si="70"/>
        <v>0</v>
      </c>
      <c r="AH280" s="487">
        <f t="shared" si="70"/>
        <v>0</v>
      </c>
      <c r="AI280" s="487">
        <f t="shared" si="70"/>
        <v>0</v>
      </c>
      <c r="AJ280" s="487">
        <f t="shared" si="70"/>
        <v>-1</v>
      </c>
      <c r="AK280" s="487">
        <f t="shared" si="70"/>
        <v>-1</v>
      </c>
      <c r="AL280" s="487">
        <f t="shared" si="70"/>
        <v>-1</v>
      </c>
      <c r="AM280" s="487">
        <f t="shared" si="70"/>
        <v>-1</v>
      </c>
      <c r="AN280" s="487">
        <f t="shared" si="70"/>
        <v>0</v>
      </c>
      <c r="AO280" s="487">
        <f t="shared" si="70"/>
        <v>-1</v>
      </c>
      <c r="AP280" s="487">
        <f t="shared" si="70"/>
        <v>-1</v>
      </c>
      <c r="AQ280" s="487">
        <f t="shared" si="70"/>
        <v>0</v>
      </c>
      <c r="AR280" s="487">
        <f t="shared" si="70"/>
        <v>0</v>
      </c>
      <c r="AS280" s="487">
        <f t="shared" si="70"/>
        <v>0</v>
      </c>
      <c r="AT280" s="487">
        <f t="shared" si="70"/>
        <v>0</v>
      </c>
      <c r="AU280" s="493">
        <f t="shared" si="70"/>
        <v>0</v>
      </c>
      <c r="AV280" s="488" t="str">
        <f t="shared" si="65"/>
        <v/>
      </c>
      <c r="AW280" s="487" t="str">
        <f t="shared" si="65"/>
        <v/>
      </c>
      <c r="AX280" s="487" t="str">
        <f t="shared" si="65"/>
        <v/>
      </c>
      <c r="AY280" s="487" t="str">
        <f t="shared" si="65"/>
        <v/>
      </c>
      <c r="AZ280" s="487">
        <f t="shared" si="65"/>
        <v>0</v>
      </c>
      <c r="BA280" s="487">
        <f t="shared" si="65"/>
        <v>0</v>
      </c>
      <c r="BB280" s="487">
        <f t="shared" si="65"/>
        <v>0</v>
      </c>
      <c r="BC280" s="487">
        <f t="shared" si="65"/>
        <v>0</v>
      </c>
      <c r="BD280" s="487" t="str">
        <f t="shared" si="65"/>
        <v/>
      </c>
      <c r="BE280" s="487">
        <f t="shared" si="65"/>
        <v>0</v>
      </c>
      <c r="BF280" s="487">
        <f t="shared" si="65"/>
        <v>0</v>
      </c>
      <c r="BG280" s="487" t="str">
        <f t="shared" si="65"/>
        <v/>
      </c>
      <c r="BH280" s="487" t="str">
        <f t="shared" si="65"/>
        <v/>
      </c>
      <c r="BI280" s="487" t="str">
        <f t="shared" si="65"/>
        <v/>
      </c>
      <c r="BJ280" s="487" t="str">
        <f t="shared" si="71"/>
        <v/>
      </c>
      <c r="BK280" s="489" t="str">
        <f t="shared" si="71"/>
        <v/>
      </c>
      <c r="BL280" s="495" t="str">
        <f t="shared" si="66"/>
        <v/>
      </c>
      <c r="BM280" s="487" t="str">
        <f t="shared" si="66"/>
        <v/>
      </c>
      <c r="BN280" s="487" t="str">
        <f t="shared" si="66"/>
        <v/>
      </c>
      <c r="BO280" s="487" t="str">
        <f t="shared" si="66"/>
        <v/>
      </c>
      <c r="BP280" s="487">
        <f t="shared" si="66"/>
        <v>0</v>
      </c>
      <c r="BQ280" s="487">
        <f t="shared" si="66"/>
        <v>0</v>
      </c>
      <c r="BR280" s="487">
        <f t="shared" si="66"/>
        <v>0</v>
      </c>
      <c r="BS280" s="487">
        <f t="shared" si="66"/>
        <v>0</v>
      </c>
      <c r="BT280" s="487" t="str">
        <f t="shared" si="66"/>
        <v/>
      </c>
      <c r="BU280" s="487">
        <f t="shared" si="66"/>
        <v>0</v>
      </c>
      <c r="BV280" s="487">
        <f t="shared" si="66"/>
        <v>0</v>
      </c>
      <c r="BW280" s="487" t="str">
        <f t="shared" si="66"/>
        <v/>
      </c>
      <c r="BX280" s="487" t="str">
        <f t="shared" si="66"/>
        <v/>
      </c>
      <c r="BY280" s="487" t="str">
        <f t="shared" si="66"/>
        <v/>
      </c>
      <c r="BZ280" s="487" t="str">
        <f t="shared" si="72"/>
        <v/>
      </c>
      <c r="CA280" s="489" t="str">
        <f t="shared" si="72"/>
        <v/>
      </c>
    </row>
    <row r="281" spans="1:79" s="121" customFormat="1" ht="17.25" hidden="1" customHeight="1" x14ac:dyDescent="0.25">
      <c r="A281" s="9"/>
      <c r="B281" s="7"/>
      <c r="C281" s="2"/>
      <c r="D281" s="5"/>
      <c r="E281" s="4"/>
      <c r="F281" s="4"/>
      <c r="G281" s="4"/>
      <c r="H281" s="5"/>
      <c r="I281" s="16"/>
      <c r="J281" s="47"/>
      <c r="K281" s="48"/>
      <c r="L281" s="48"/>
      <c r="M281" s="49"/>
      <c r="N281" s="47"/>
      <c r="O281" s="48"/>
      <c r="P281" s="48"/>
      <c r="Q281" s="48"/>
      <c r="R281" s="48"/>
      <c r="S281" s="48"/>
      <c r="T281" s="65"/>
      <c r="U281" s="49"/>
      <c r="V281" s="58"/>
      <c r="W281" s="82"/>
      <c r="X281" s="56"/>
      <c r="Y281" s="69"/>
      <c r="Z281" s="69"/>
      <c r="AA281" s="68"/>
      <c r="AB281" s="57"/>
      <c r="AC281" s="58"/>
      <c r="AD281" s="56"/>
      <c r="AE281" s="65"/>
      <c r="AF281" s="488">
        <f t="shared" si="70"/>
        <v>0</v>
      </c>
      <c r="AG281" s="487">
        <f t="shared" si="70"/>
        <v>0</v>
      </c>
      <c r="AH281" s="487">
        <f t="shared" si="70"/>
        <v>0</v>
      </c>
      <c r="AI281" s="487">
        <f t="shared" si="70"/>
        <v>0</v>
      </c>
      <c r="AJ281" s="487">
        <f t="shared" si="70"/>
        <v>-1</v>
      </c>
      <c r="AK281" s="487">
        <f t="shared" si="70"/>
        <v>-1</v>
      </c>
      <c r="AL281" s="487">
        <f t="shared" si="70"/>
        <v>-1</v>
      </c>
      <c r="AM281" s="487">
        <f t="shared" si="70"/>
        <v>-1</v>
      </c>
      <c r="AN281" s="487">
        <f t="shared" si="70"/>
        <v>0</v>
      </c>
      <c r="AO281" s="487">
        <f t="shared" si="70"/>
        <v>-1</v>
      </c>
      <c r="AP281" s="487">
        <f t="shared" si="70"/>
        <v>-1</v>
      </c>
      <c r="AQ281" s="487">
        <f t="shared" si="70"/>
        <v>0</v>
      </c>
      <c r="AR281" s="487">
        <f t="shared" si="70"/>
        <v>0</v>
      </c>
      <c r="AS281" s="487">
        <f t="shared" si="70"/>
        <v>0</v>
      </c>
      <c r="AT281" s="487">
        <f t="shared" si="70"/>
        <v>0</v>
      </c>
      <c r="AU281" s="493">
        <f t="shared" si="70"/>
        <v>0</v>
      </c>
      <c r="AV281" s="488" t="str">
        <f t="shared" si="65"/>
        <v/>
      </c>
      <c r="AW281" s="487" t="str">
        <f t="shared" si="65"/>
        <v/>
      </c>
      <c r="AX281" s="487" t="str">
        <f t="shared" si="65"/>
        <v/>
      </c>
      <c r="AY281" s="487" t="str">
        <f t="shared" si="65"/>
        <v/>
      </c>
      <c r="AZ281" s="487">
        <f t="shared" si="65"/>
        <v>0</v>
      </c>
      <c r="BA281" s="487">
        <f t="shared" si="65"/>
        <v>0</v>
      </c>
      <c r="BB281" s="487">
        <f t="shared" si="65"/>
        <v>0</v>
      </c>
      <c r="BC281" s="487">
        <f t="shared" si="65"/>
        <v>0</v>
      </c>
      <c r="BD281" s="487" t="str">
        <f t="shared" si="65"/>
        <v/>
      </c>
      <c r="BE281" s="487">
        <f t="shared" si="65"/>
        <v>0</v>
      </c>
      <c r="BF281" s="487">
        <f t="shared" si="65"/>
        <v>0</v>
      </c>
      <c r="BG281" s="487" t="str">
        <f t="shared" si="65"/>
        <v/>
      </c>
      <c r="BH281" s="487" t="str">
        <f t="shared" si="65"/>
        <v/>
      </c>
      <c r="BI281" s="487" t="str">
        <f t="shared" si="65"/>
        <v/>
      </c>
      <c r="BJ281" s="487" t="str">
        <f t="shared" si="71"/>
        <v/>
      </c>
      <c r="BK281" s="489" t="str">
        <f t="shared" si="71"/>
        <v/>
      </c>
      <c r="BL281" s="495" t="str">
        <f t="shared" si="66"/>
        <v/>
      </c>
      <c r="BM281" s="487" t="str">
        <f t="shared" si="66"/>
        <v/>
      </c>
      <c r="BN281" s="487" t="str">
        <f t="shared" si="66"/>
        <v/>
      </c>
      <c r="BO281" s="487" t="str">
        <f t="shared" si="66"/>
        <v/>
      </c>
      <c r="BP281" s="487">
        <f t="shared" si="66"/>
        <v>0</v>
      </c>
      <c r="BQ281" s="487">
        <f t="shared" si="66"/>
        <v>0</v>
      </c>
      <c r="BR281" s="487">
        <f t="shared" si="66"/>
        <v>0</v>
      </c>
      <c r="BS281" s="487">
        <f t="shared" si="66"/>
        <v>0</v>
      </c>
      <c r="BT281" s="487" t="str">
        <f t="shared" si="66"/>
        <v/>
      </c>
      <c r="BU281" s="487">
        <f t="shared" si="66"/>
        <v>0</v>
      </c>
      <c r="BV281" s="487">
        <f t="shared" si="66"/>
        <v>0</v>
      </c>
      <c r="BW281" s="487" t="str">
        <f t="shared" si="66"/>
        <v/>
      </c>
      <c r="BX281" s="487" t="str">
        <f t="shared" si="66"/>
        <v/>
      </c>
      <c r="BY281" s="487" t="str">
        <f t="shared" si="66"/>
        <v/>
      </c>
      <c r="BZ281" s="487" t="str">
        <f t="shared" si="72"/>
        <v/>
      </c>
      <c r="CA281" s="489" t="str">
        <f t="shared" si="72"/>
        <v/>
      </c>
    </row>
    <row r="282" spans="1:79" s="121" customFormat="1" ht="17.25" hidden="1" customHeight="1" x14ac:dyDescent="0.25">
      <c r="A282" s="9"/>
      <c r="B282" s="7"/>
      <c r="C282" s="2"/>
      <c r="D282" s="5"/>
      <c r="E282" s="4"/>
      <c r="F282" s="4"/>
      <c r="G282" s="4"/>
      <c r="H282" s="5"/>
      <c r="I282" s="16"/>
      <c r="J282" s="47"/>
      <c r="K282" s="48"/>
      <c r="L282" s="48"/>
      <c r="M282" s="49"/>
      <c r="N282" s="47"/>
      <c r="O282" s="48"/>
      <c r="P282" s="48"/>
      <c r="Q282" s="48"/>
      <c r="R282" s="48"/>
      <c r="S282" s="48"/>
      <c r="T282" s="65"/>
      <c r="U282" s="49"/>
      <c r="V282" s="58"/>
      <c r="W282" s="82"/>
      <c r="X282" s="56"/>
      <c r="Y282" s="69"/>
      <c r="Z282" s="69"/>
      <c r="AA282" s="68"/>
      <c r="AB282" s="57"/>
      <c r="AC282" s="58"/>
      <c r="AD282" s="56"/>
      <c r="AE282" s="65"/>
      <c r="AF282" s="488">
        <f t="shared" si="70"/>
        <v>0</v>
      </c>
      <c r="AG282" s="487">
        <f t="shared" si="70"/>
        <v>0</v>
      </c>
      <c r="AH282" s="487">
        <f t="shared" si="70"/>
        <v>0</v>
      </c>
      <c r="AI282" s="487">
        <f t="shared" si="70"/>
        <v>0</v>
      </c>
      <c r="AJ282" s="487">
        <f t="shared" si="70"/>
        <v>-1</v>
      </c>
      <c r="AK282" s="487">
        <f t="shared" si="70"/>
        <v>-1</v>
      </c>
      <c r="AL282" s="487">
        <f t="shared" si="70"/>
        <v>-1</v>
      </c>
      <c r="AM282" s="487">
        <f t="shared" si="70"/>
        <v>-1</v>
      </c>
      <c r="AN282" s="487">
        <f t="shared" si="70"/>
        <v>0</v>
      </c>
      <c r="AO282" s="487">
        <f t="shared" si="70"/>
        <v>-1</v>
      </c>
      <c r="AP282" s="487">
        <f t="shared" si="70"/>
        <v>-1</v>
      </c>
      <c r="AQ282" s="487">
        <f t="shared" si="70"/>
        <v>0</v>
      </c>
      <c r="AR282" s="487">
        <f t="shared" si="70"/>
        <v>0</v>
      </c>
      <c r="AS282" s="487">
        <f t="shared" si="70"/>
        <v>0</v>
      </c>
      <c r="AT282" s="487">
        <f t="shared" si="70"/>
        <v>0</v>
      </c>
      <c r="AU282" s="493">
        <f t="shared" si="70"/>
        <v>0</v>
      </c>
      <c r="AV282" s="488" t="str">
        <f t="shared" si="65"/>
        <v/>
      </c>
      <c r="AW282" s="487" t="str">
        <f t="shared" si="65"/>
        <v/>
      </c>
      <c r="AX282" s="487" t="str">
        <f t="shared" si="65"/>
        <v/>
      </c>
      <c r="AY282" s="487" t="str">
        <f t="shared" si="65"/>
        <v/>
      </c>
      <c r="AZ282" s="487">
        <f t="shared" si="65"/>
        <v>0</v>
      </c>
      <c r="BA282" s="487">
        <f t="shared" si="65"/>
        <v>0</v>
      </c>
      <c r="BB282" s="487">
        <f t="shared" si="65"/>
        <v>0</v>
      </c>
      <c r="BC282" s="487">
        <f t="shared" si="65"/>
        <v>0</v>
      </c>
      <c r="BD282" s="487" t="str">
        <f t="shared" si="65"/>
        <v/>
      </c>
      <c r="BE282" s="487">
        <f t="shared" si="65"/>
        <v>0</v>
      </c>
      <c r="BF282" s="487">
        <f t="shared" si="65"/>
        <v>0</v>
      </c>
      <c r="BG282" s="487" t="str">
        <f t="shared" si="65"/>
        <v/>
      </c>
      <c r="BH282" s="487" t="str">
        <f t="shared" si="65"/>
        <v/>
      </c>
      <c r="BI282" s="487" t="str">
        <f t="shared" si="65"/>
        <v/>
      </c>
      <c r="BJ282" s="487" t="str">
        <f t="shared" si="71"/>
        <v/>
      </c>
      <c r="BK282" s="489" t="str">
        <f t="shared" si="71"/>
        <v/>
      </c>
      <c r="BL282" s="495" t="str">
        <f t="shared" si="66"/>
        <v/>
      </c>
      <c r="BM282" s="487" t="str">
        <f t="shared" si="66"/>
        <v/>
      </c>
      <c r="BN282" s="487" t="str">
        <f t="shared" si="66"/>
        <v/>
      </c>
      <c r="BO282" s="487" t="str">
        <f t="shared" si="66"/>
        <v/>
      </c>
      <c r="BP282" s="487">
        <f t="shared" si="66"/>
        <v>0</v>
      </c>
      <c r="BQ282" s="487">
        <f t="shared" si="66"/>
        <v>0</v>
      </c>
      <c r="BR282" s="487">
        <f t="shared" si="66"/>
        <v>0</v>
      </c>
      <c r="BS282" s="487">
        <f t="shared" si="66"/>
        <v>0</v>
      </c>
      <c r="BT282" s="487" t="str">
        <f t="shared" si="66"/>
        <v/>
      </c>
      <c r="BU282" s="487">
        <f t="shared" si="66"/>
        <v>0</v>
      </c>
      <c r="BV282" s="487">
        <f t="shared" si="66"/>
        <v>0</v>
      </c>
      <c r="BW282" s="487" t="str">
        <f t="shared" si="66"/>
        <v/>
      </c>
      <c r="BX282" s="487" t="str">
        <f t="shared" si="66"/>
        <v/>
      </c>
      <c r="BY282" s="487" t="str">
        <f t="shared" si="66"/>
        <v/>
      </c>
      <c r="BZ282" s="487" t="str">
        <f t="shared" si="72"/>
        <v/>
      </c>
      <c r="CA282" s="489" t="str">
        <f t="shared" si="72"/>
        <v/>
      </c>
    </row>
    <row r="283" spans="1:79" s="121" customFormat="1" ht="17.25" hidden="1" customHeight="1" x14ac:dyDescent="0.25">
      <c r="A283" s="9"/>
      <c r="B283" s="7"/>
      <c r="C283" s="2"/>
      <c r="D283" s="5"/>
      <c r="E283" s="4"/>
      <c r="F283" s="4"/>
      <c r="G283" s="4"/>
      <c r="H283" s="5"/>
      <c r="I283" s="16"/>
      <c r="J283" s="47"/>
      <c r="K283" s="48"/>
      <c r="L283" s="48"/>
      <c r="M283" s="49"/>
      <c r="N283" s="47"/>
      <c r="O283" s="48"/>
      <c r="P283" s="48"/>
      <c r="Q283" s="48"/>
      <c r="R283" s="48"/>
      <c r="S283" s="48"/>
      <c r="T283" s="65"/>
      <c r="U283" s="49"/>
      <c r="V283" s="58"/>
      <c r="W283" s="82"/>
      <c r="X283" s="56"/>
      <c r="Y283" s="69"/>
      <c r="Z283" s="69"/>
      <c r="AA283" s="68"/>
      <c r="AB283" s="57"/>
      <c r="AC283" s="58"/>
      <c r="AD283" s="56"/>
      <c r="AE283" s="65"/>
      <c r="AF283" s="488">
        <f t="shared" si="70"/>
        <v>0</v>
      </c>
      <c r="AG283" s="487">
        <f t="shared" si="70"/>
        <v>0</v>
      </c>
      <c r="AH283" s="487">
        <f t="shared" si="70"/>
        <v>0</v>
      </c>
      <c r="AI283" s="487">
        <f t="shared" si="70"/>
        <v>0</v>
      </c>
      <c r="AJ283" s="487">
        <f t="shared" si="70"/>
        <v>-1</v>
      </c>
      <c r="AK283" s="487">
        <f t="shared" si="70"/>
        <v>-1</v>
      </c>
      <c r="AL283" s="487">
        <f t="shared" si="70"/>
        <v>-1</v>
      </c>
      <c r="AM283" s="487">
        <f t="shared" si="70"/>
        <v>-1</v>
      </c>
      <c r="AN283" s="487">
        <f t="shared" si="70"/>
        <v>0</v>
      </c>
      <c r="AO283" s="487">
        <f t="shared" si="70"/>
        <v>-1</v>
      </c>
      <c r="AP283" s="487">
        <f t="shared" si="70"/>
        <v>-1</v>
      </c>
      <c r="AQ283" s="487">
        <f t="shared" si="70"/>
        <v>0</v>
      </c>
      <c r="AR283" s="487">
        <f t="shared" si="70"/>
        <v>0</v>
      </c>
      <c r="AS283" s="487">
        <f t="shared" si="70"/>
        <v>0</v>
      </c>
      <c r="AT283" s="487">
        <f t="shared" si="70"/>
        <v>0</v>
      </c>
      <c r="AU283" s="493">
        <f t="shared" si="70"/>
        <v>0</v>
      </c>
      <c r="AV283" s="488" t="str">
        <f t="shared" si="65"/>
        <v/>
      </c>
      <c r="AW283" s="487" t="str">
        <f t="shared" si="65"/>
        <v/>
      </c>
      <c r="AX283" s="487" t="str">
        <f t="shared" si="65"/>
        <v/>
      </c>
      <c r="AY283" s="487" t="str">
        <f t="shared" si="65"/>
        <v/>
      </c>
      <c r="AZ283" s="487">
        <f t="shared" si="65"/>
        <v>0</v>
      </c>
      <c r="BA283" s="487">
        <f t="shared" si="65"/>
        <v>0</v>
      </c>
      <c r="BB283" s="487">
        <f t="shared" si="65"/>
        <v>0</v>
      </c>
      <c r="BC283" s="487">
        <f t="shared" si="65"/>
        <v>0</v>
      </c>
      <c r="BD283" s="487" t="str">
        <f t="shared" si="65"/>
        <v/>
      </c>
      <c r="BE283" s="487">
        <f t="shared" si="65"/>
        <v>0</v>
      </c>
      <c r="BF283" s="487">
        <f t="shared" si="65"/>
        <v>0</v>
      </c>
      <c r="BG283" s="487" t="str">
        <f t="shared" si="65"/>
        <v/>
      </c>
      <c r="BH283" s="487" t="str">
        <f t="shared" si="65"/>
        <v/>
      </c>
      <c r="BI283" s="487" t="str">
        <f t="shared" si="65"/>
        <v/>
      </c>
      <c r="BJ283" s="487" t="str">
        <f t="shared" si="71"/>
        <v/>
      </c>
      <c r="BK283" s="489" t="str">
        <f t="shared" si="71"/>
        <v/>
      </c>
      <c r="BL283" s="495" t="str">
        <f t="shared" si="66"/>
        <v/>
      </c>
      <c r="BM283" s="487" t="str">
        <f t="shared" si="66"/>
        <v/>
      </c>
      <c r="BN283" s="487" t="str">
        <f t="shared" si="66"/>
        <v/>
      </c>
      <c r="BO283" s="487" t="str">
        <f t="shared" si="66"/>
        <v/>
      </c>
      <c r="BP283" s="487">
        <f t="shared" si="66"/>
        <v>0</v>
      </c>
      <c r="BQ283" s="487">
        <f t="shared" si="66"/>
        <v>0</v>
      </c>
      <c r="BR283" s="487">
        <f t="shared" si="66"/>
        <v>0</v>
      </c>
      <c r="BS283" s="487">
        <f t="shared" si="66"/>
        <v>0</v>
      </c>
      <c r="BT283" s="487" t="str">
        <f t="shared" si="66"/>
        <v/>
      </c>
      <c r="BU283" s="487">
        <f t="shared" si="66"/>
        <v>0</v>
      </c>
      <c r="BV283" s="487">
        <f t="shared" si="66"/>
        <v>0</v>
      </c>
      <c r="BW283" s="487" t="str">
        <f t="shared" si="66"/>
        <v/>
      </c>
      <c r="BX283" s="487" t="str">
        <f t="shared" si="66"/>
        <v/>
      </c>
      <c r="BY283" s="487" t="str">
        <f t="shared" si="66"/>
        <v/>
      </c>
      <c r="BZ283" s="487" t="str">
        <f t="shared" si="72"/>
        <v/>
      </c>
      <c r="CA283" s="489" t="str">
        <f t="shared" si="72"/>
        <v/>
      </c>
    </row>
    <row r="284" spans="1:79" s="121" customFormat="1" ht="17.25" hidden="1" customHeight="1" x14ac:dyDescent="0.25">
      <c r="A284" s="9"/>
      <c r="B284" s="7"/>
      <c r="C284" s="2"/>
      <c r="D284" s="5"/>
      <c r="E284" s="4"/>
      <c r="F284" s="4"/>
      <c r="G284" s="4"/>
      <c r="H284" s="5"/>
      <c r="I284" s="16"/>
      <c r="J284" s="47"/>
      <c r="K284" s="48"/>
      <c r="L284" s="48"/>
      <c r="M284" s="49"/>
      <c r="N284" s="47"/>
      <c r="O284" s="48"/>
      <c r="P284" s="48"/>
      <c r="Q284" s="48"/>
      <c r="R284" s="48"/>
      <c r="S284" s="48"/>
      <c r="T284" s="65"/>
      <c r="U284" s="49"/>
      <c r="V284" s="58"/>
      <c r="W284" s="82"/>
      <c r="X284" s="56"/>
      <c r="Y284" s="69"/>
      <c r="Z284" s="69"/>
      <c r="AA284" s="68"/>
      <c r="AB284" s="57"/>
      <c r="AC284" s="58"/>
      <c r="AD284" s="56"/>
      <c r="AE284" s="65"/>
      <c r="AF284" s="488">
        <f t="shared" si="70"/>
        <v>0</v>
      </c>
      <c r="AG284" s="487">
        <f t="shared" si="70"/>
        <v>0</v>
      </c>
      <c r="AH284" s="487">
        <f t="shared" si="70"/>
        <v>0</v>
      </c>
      <c r="AI284" s="487">
        <f t="shared" si="70"/>
        <v>0</v>
      </c>
      <c r="AJ284" s="487">
        <f t="shared" si="70"/>
        <v>-1</v>
      </c>
      <c r="AK284" s="487">
        <f t="shared" si="70"/>
        <v>-1</v>
      </c>
      <c r="AL284" s="487">
        <f t="shared" si="70"/>
        <v>-1</v>
      </c>
      <c r="AM284" s="487">
        <f t="shared" si="70"/>
        <v>-1</v>
      </c>
      <c r="AN284" s="487">
        <f t="shared" si="70"/>
        <v>0</v>
      </c>
      <c r="AO284" s="487">
        <f t="shared" si="70"/>
        <v>-1</v>
      </c>
      <c r="AP284" s="487">
        <f t="shared" si="70"/>
        <v>-1</v>
      </c>
      <c r="AQ284" s="487">
        <f t="shared" si="70"/>
        <v>0</v>
      </c>
      <c r="AR284" s="487">
        <f t="shared" si="70"/>
        <v>0</v>
      </c>
      <c r="AS284" s="487">
        <f t="shared" si="70"/>
        <v>0</v>
      </c>
      <c r="AT284" s="487">
        <f t="shared" si="70"/>
        <v>0</v>
      </c>
      <c r="AU284" s="493">
        <f t="shared" si="70"/>
        <v>0</v>
      </c>
      <c r="AV284" s="488" t="str">
        <f t="shared" si="65"/>
        <v/>
      </c>
      <c r="AW284" s="487" t="str">
        <f t="shared" si="65"/>
        <v/>
      </c>
      <c r="AX284" s="487" t="str">
        <f t="shared" si="65"/>
        <v/>
      </c>
      <c r="AY284" s="487" t="str">
        <f t="shared" si="65"/>
        <v/>
      </c>
      <c r="AZ284" s="487">
        <f t="shared" si="65"/>
        <v>0</v>
      </c>
      <c r="BA284" s="487">
        <f t="shared" si="65"/>
        <v>0</v>
      </c>
      <c r="BB284" s="487">
        <f t="shared" si="65"/>
        <v>0</v>
      </c>
      <c r="BC284" s="487">
        <f t="shared" si="65"/>
        <v>0</v>
      </c>
      <c r="BD284" s="487" t="str">
        <f t="shared" si="65"/>
        <v/>
      </c>
      <c r="BE284" s="487">
        <f t="shared" si="65"/>
        <v>0</v>
      </c>
      <c r="BF284" s="487">
        <f t="shared" si="65"/>
        <v>0</v>
      </c>
      <c r="BG284" s="487" t="str">
        <f t="shared" si="65"/>
        <v/>
      </c>
      <c r="BH284" s="487" t="str">
        <f t="shared" si="65"/>
        <v/>
      </c>
      <c r="BI284" s="487" t="str">
        <f t="shared" si="65"/>
        <v/>
      </c>
      <c r="BJ284" s="487" t="str">
        <f t="shared" si="71"/>
        <v/>
      </c>
      <c r="BK284" s="489" t="str">
        <f t="shared" si="71"/>
        <v/>
      </c>
      <c r="BL284" s="495" t="str">
        <f t="shared" si="66"/>
        <v/>
      </c>
      <c r="BM284" s="487" t="str">
        <f t="shared" si="66"/>
        <v/>
      </c>
      <c r="BN284" s="487" t="str">
        <f t="shared" si="66"/>
        <v/>
      </c>
      <c r="BO284" s="487" t="str">
        <f t="shared" si="66"/>
        <v/>
      </c>
      <c r="BP284" s="487">
        <f t="shared" si="66"/>
        <v>0</v>
      </c>
      <c r="BQ284" s="487">
        <f t="shared" si="66"/>
        <v>0</v>
      </c>
      <c r="BR284" s="487">
        <f t="shared" si="66"/>
        <v>0</v>
      </c>
      <c r="BS284" s="487">
        <f t="shared" si="66"/>
        <v>0</v>
      </c>
      <c r="BT284" s="487" t="str">
        <f t="shared" si="66"/>
        <v/>
      </c>
      <c r="BU284" s="487">
        <f t="shared" si="66"/>
        <v>0</v>
      </c>
      <c r="BV284" s="487">
        <f t="shared" si="66"/>
        <v>0</v>
      </c>
      <c r="BW284" s="487" t="str">
        <f t="shared" si="66"/>
        <v/>
      </c>
      <c r="BX284" s="487" t="str">
        <f t="shared" si="66"/>
        <v/>
      </c>
      <c r="BY284" s="487" t="str">
        <f t="shared" si="66"/>
        <v/>
      </c>
      <c r="BZ284" s="487" t="str">
        <f t="shared" si="72"/>
        <v/>
      </c>
      <c r="CA284" s="489" t="str">
        <f t="shared" si="72"/>
        <v/>
      </c>
    </row>
    <row r="285" spans="1:79" s="121" customFormat="1" ht="17.25" hidden="1" customHeight="1" x14ac:dyDescent="0.25">
      <c r="A285" s="9"/>
      <c r="B285" s="7"/>
      <c r="C285" s="2"/>
      <c r="D285" s="5"/>
      <c r="E285" s="4"/>
      <c r="F285" s="4"/>
      <c r="G285" s="4"/>
      <c r="H285" s="5"/>
      <c r="I285" s="16"/>
      <c r="J285" s="47"/>
      <c r="K285" s="48"/>
      <c r="L285" s="48"/>
      <c r="M285" s="49"/>
      <c r="N285" s="47"/>
      <c r="O285" s="48"/>
      <c r="P285" s="48"/>
      <c r="Q285" s="48"/>
      <c r="R285" s="48"/>
      <c r="S285" s="48"/>
      <c r="T285" s="65"/>
      <c r="U285" s="49"/>
      <c r="V285" s="58"/>
      <c r="W285" s="82"/>
      <c r="X285" s="56"/>
      <c r="Y285" s="69"/>
      <c r="Z285" s="69"/>
      <c r="AA285" s="68"/>
      <c r="AB285" s="57"/>
      <c r="AC285" s="58"/>
      <c r="AD285" s="56"/>
      <c r="AE285" s="65"/>
      <c r="AF285" s="488">
        <f t="shared" si="70"/>
        <v>0</v>
      </c>
      <c r="AG285" s="487">
        <f t="shared" si="70"/>
        <v>0</v>
      </c>
      <c r="AH285" s="487">
        <f t="shared" si="70"/>
        <v>0</v>
      </c>
      <c r="AI285" s="487">
        <f t="shared" si="70"/>
        <v>0</v>
      </c>
      <c r="AJ285" s="487">
        <f t="shared" si="70"/>
        <v>-1</v>
      </c>
      <c r="AK285" s="487">
        <f t="shared" si="70"/>
        <v>-1</v>
      </c>
      <c r="AL285" s="487">
        <f t="shared" si="70"/>
        <v>-1</v>
      </c>
      <c r="AM285" s="487">
        <f t="shared" si="70"/>
        <v>-1</v>
      </c>
      <c r="AN285" s="487">
        <f t="shared" si="70"/>
        <v>0</v>
      </c>
      <c r="AO285" s="487">
        <f t="shared" si="70"/>
        <v>-1</v>
      </c>
      <c r="AP285" s="487">
        <f t="shared" si="70"/>
        <v>-1</v>
      </c>
      <c r="AQ285" s="487">
        <f t="shared" si="70"/>
        <v>0</v>
      </c>
      <c r="AR285" s="487">
        <f t="shared" si="70"/>
        <v>0</v>
      </c>
      <c r="AS285" s="487">
        <f t="shared" si="70"/>
        <v>0</v>
      </c>
      <c r="AT285" s="487">
        <f t="shared" si="70"/>
        <v>0</v>
      </c>
      <c r="AU285" s="493">
        <f t="shared" si="70"/>
        <v>0</v>
      </c>
      <c r="AV285" s="488" t="str">
        <f t="shared" si="65"/>
        <v/>
      </c>
      <c r="AW285" s="487" t="str">
        <f t="shared" si="65"/>
        <v/>
      </c>
      <c r="AX285" s="487" t="str">
        <f t="shared" si="65"/>
        <v/>
      </c>
      <c r="AY285" s="487" t="str">
        <f t="shared" si="65"/>
        <v/>
      </c>
      <c r="AZ285" s="487">
        <f t="shared" si="65"/>
        <v>0</v>
      </c>
      <c r="BA285" s="487">
        <f t="shared" si="65"/>
        <v>0</v>
      </c>
      <c r="BB285" s="487">
        <f t="shared" si="65"/>
        <v>0</v>
      </c>
      <c r="BC285" s="487">
        <f t="shared" si="65"/>
        <v>0</v>
      </c>
      <c r="BD285" s="487" t="str">
        <f t="shared" si="65"/>
        <v/>
      </c>
      <c r="BE285" s="487">
        <f t="shared" si="65"/>
        <v>0</v>
      </c>
      <c r="BF285" s="487">
        <f t="shared" si="65"/>
        <v>0</v>
      </c>
      <c r="BG285" s="487" t="str">
        <f t="shared" si="65"/>
        <v/>
      </c>
      <c r="BH285" s="487" t="str">
        <f t="shared" si="65"/>
        <v/>
      </c>
      <c r="BI285" s="487" t="str">
        <f t="shared" si="65"/>
        <v/>
      </c>
      <c r="BJ285" s="487" t="str">
        <f t="shared" si="71"/>
        <v/>
      </c>
      <c r="BK285" s="489" t="str">
        <f t="shared" si="71"/>
        <v/>
      </c>
      <c r="BL285" s="495" t="str">
        <f t="shared" si="66"/>
        <v/>
      </c>
      <c r="BM285" s="487" t="str">
        <f t="shared" si="66"/>
        <v/>
      </c>
      <c r="BN285" s="487" t="str">
        <f t="shared" si="66"/>
        <v/>
      </c>
      <c r="BO285" s="487" t="str">
        <f t="shared" si="66"/>
        <v/>
      </c>
      <c r="BP285" s="487">
        <f t="shared" si="66"/>
        <v>0</v>
      </c>
      <c r="BQ285" s="487">
        <f t="shared" si="66"/>
        <v>0</v>
      </c>
      <c r="BR285" s="487">
        <f t="shared" si="66"/>
        <v>0</v>
      </c>
      <c r="BS285" s="487">
        <f t="shared" si="66"/>
        <v>0</v>
      </c>
      <c r="BT285" s="487" t="str">
        <f t="shared" si="66"/>
        <v/>
      </c>
      <c r="BU285" s="487">
        <f t="shared" si="66"/>
        <v>0</v>
      </c>
      <c r="BV285" s="487">
        <f t="shared" si="66"/>
        <v>0</v>
      </c>
      <c r="BW285" s="487" t="str">
        <f t="shared" si="66"/>
        <v/>
      </c>
      <c r="BX285" s="487" t="str">
        <f t="shared" si="66"/>
        <v/>
      </c>
      <c r="BY285" s="487" t="str">
        <f t="shared" si="66"/>
        <v/>
      </c>
      <c r="BZ285" s="487" t="str">
        <f t="shared" si="72"/>
        <v/>
      </c>
      <c r="CA285" s="489" t="str">
        <f t="shared" si="72"/>
        <v/>
      </c>
    </row>
    <row r="286" spans="1:79" s="121" customFormat="1" ht="17.25" hidden="1" customHeight="1" x14ac:dyDescent="0.25">
      <c r="A286" s="9"/>
      <c r="B286" s="7"/>
      <c r="C286" s="2"/>
      <c r="D286" s="5"/>
      <c r="E286" s="4"/>
      <c r="F286" s="4"/>
      <c r="G286" s="4"/>
      <c r="H286" s="5"/>
      <c r="I286" s="16"/>
      <c r="J286" s="47"/>
      <c r="K286" s="48"/>
      <c r="L286" s="48"/>
      <c r="M286" s="49"/>
      <c r="N286" s="47"/>
      <c r="O286" s="48"/>
      <c r="P286" s="48"/>
      <c r="Q286" s="48"/>
      <c r="R286" s="48"/>
      <c r="S286" s="48"/>
      <c r="T286" s="65"/>
      <c r="U286" s="49"/>
      <c r="V286" s="58"/>
      <c r="W286" s="82"/>
      <c r="X286" s="56"/>
      <c r="Y286" s="69"/>
      <c r="Z286" s="69"/>
      <c r="AA286" s="68"/>
      <c r="AB286" s="57"/>
      <c r="AC286" s="58"/>
      <c r="AD286" s="56"/>
      <c r="AE286" s="65"/>
      <c r="AF286" s="488">
        <f t="shared" si="70"/>
        <v>0</v>
      </c>
      <c r="AG286" s="487">
        <f t="shared" si="70"/>
        <v>0</v>
      </c>
      <c r="AH286" s="487">
        <f t="shared" si="70"/>
        <v>0</v>
      </c>
      <c r="AI286" s="487">
        <f t="shared" si="70"/>
        <v>0</v>
      </c>
      <c r="AJ286" s="487">
        <f t="shared" si="70"/>
        <v>-1</v>
      </c>
      <c r="AK286" s="487">
        <f t="shared" si="70"/>
        <v>-1</v>
      </c>
      <c r="AL286" s="487">
        <f t="shared" si="70"/>
        <v>-1</v>
      </c>
      <c r="AM286" s="487">
        <f t="shared" si="70"/>
        <v>-1</v>
      </c>
      <c r="AN286" s="487">
        <f t="shared" si="70"/>
        <v>0</v>
      </c>
      <c r="AO286" s="487">
        <f t="shared" si="70"/>
        <v>-1</v>
      </c>
      <c r="AP286" s="487">
        <f t="shared" si="70"/>
        <v>-1</v>
      </c>
      <c r="AQ286" s="487">
        <f t="shared" si="70"/>
        <v>0</v>
      </c>
      <c r="AR286" s="487">
        <f t="shared" si="70"/>
        <v>0</v>
      </c>
      <c r="AS286" s="487">
        <f t="shared" si="70"/>
        <v>0</v>
      </c>
      <c r="AT286" s="487">
        <f t="shared" si="70"/>
        <v>0</v>
      </c>
      <c r="AU286" s="493">
        <f t="shared" ref="AU286" si="73">AU285</f>
        <v>0</v>
      </c>
      <c r="AV286" s="488" t="str">
        <f t="shared" si="65"/>
        <v/>
      </c>
      <c r="AW286" s="487" t="str">
        <f t="shared" si="65"/>
        <v/>
      </c>
      <c r="AX286" s="487" t="str">
        <f t="shared" si="65"/>
        <v/>
      </c>
      <c r="AY286" s="487" t="str">
        <f t="shared" si="65"/>
        <v/>
      </c>
      <c r="AZ286" s="487">
        <f t="shared" si="65"/>
        <v>0</v>
      </c>
      <c r="BA286" s="487">
        <f t="shared" si="65"/>
        <v>0</v>
      </c>
      <c r="BB286" s="487">
        <f t="shared" si="65"/>
        <v>0</v>
      </c>
      <c r="BC286" s="487">
        <f t="shared" si="65"/>
        <v>0</v>
      </c>
      <c r="BD286" s="487" t="str">
        <f t="shared" si="65"/>
        <v/>
      </c>
      <c r="BE286" s="487">
        <f t="shared" si="65"/>
        <v>0</v>
      </c>
      <c r="BF286" s="487">
        <f t="shared" si="65"/>
        <v>0</v>
      </c>
      <c r="BG286" s="487" t="str">
        <f t="shared" si="65"/>
        <v/>
      </c>
      <c r="BH286" s="487" t="str">
        <f t="shared" si="65"/>
        <v/>
      </c>
      <c r="BI286" s="487" t="str">
        <f t="shared" si="65"/>
        <v/>
      </c>
      <c r="BJ286" s="487" t="str">
        <f t="shared" si="71"/>
        <v/>
      </c>
      <c r="BK286" s="489" t="str">
        <f t="shared" si="71"/>
        <v/>
      </c>
      <c r="BL286" s="495" t="str">
        <f t="shared" si="66"/>
        <v/>
      </c>
      <c r="BM286" s="487" t="str">
        <f t="shared" si="66"/>
        <v/>
      </c>
      <c r="BN286" s="487" t="str">
        <f t="shared" si="66"/>
        <v/>
      </c>
      <c r="BO286" s="487" t="str">
        <f t="shared" si="66"/>
        <v/>
      </c>
      <c r="BP286" s="487">
        <f t="shared" si="66"/>
        <v>0</v>
      </c>
      <c r="BQ286" s="487">
        <f t="shared" si="66"/>
        <v>0</v>
      </c>
      <c r="BR286" s="487">
        <f t="shared" si="66"/>
        <v>0</v>
      </c>
      <c r="BS286" s="487">
        <f t="shared" si="66"/>
        <v>0</v>
      </c>
      <c r="BT286" s="487" t="str">
        <f t="shared" si="66"/>
        <v/>
      </c>
      <c r="BU286" s="487">
        <f t="shared" si="66"/>
        <v>0</v>
      </c>
      <c r="BV286" s="487">
        <f t="shared" si="66"/>
        <v>0</v>
      </c>
      <c r="BW286" s="487" t="str">
        <f t="shared" si="66"/>
        <v/>
      </c>
      <c r="BX286" s="487" t="str">
        <f t="shared" si="66"/>
        <v/>
      </c>
      <c r="BY286" s="487" t="str">
        <f t="shared" si="66"/>
        <v/>
      </c>
      <c r="BZ286" s="487" t="str">
        <f t="shared" si="72"/>
        <v/>
      </c>
      <c r="CA286" s="489" t="str">
        <f t="shared" si="72"/>
        <v/>
      </c>
    </row>
    <row r="287" spans="1:79" s="121" customFormat="1" ht="17.25" hidden="1" customHeight="1" x14ac:dyDescent="0.25">
      <c r="A287" s="9"/>
      <c r="B287" s="7"/>
      <c r="C287" s="2"/>
      <c r="D287" s="5"/>
      <c r="E287" s="4"/>
      <c r="F287" s="4"/>
      <c r="G287" s="4"/>
      <c r="H287" s="5"/>
      <c r="I287" s="16"/>
      <c r="J287" s="47"/>
      <c r="K287" s="48"/>
      <c r="L287" s="48"/>
      <c r="M287" s="49"/>
      <c r="N287" s="47"/>
      <c r="O287" s="48"/>
      <c r="P287" s="48"/>
      <c r="Q287" s="48"/>
      <c r="R287" s="48"/>
      <c r="S287" s="48"/>
      <c r="T287" s="65"/>
      <c r="U287" s="49"/>
      <c r="V287" s="58"/>
      <c r="W287" s="82"/>
      <c r="X287" s="56"/>
      <c r="Y287" s="69"/>
      <c r="Z287" s="69"/>
      <c r="AA287" s="68"/>
      <c r="AB287" s="57"/>
      <c r="AC287" s="58"/>
      <c r="AD287" s="56"/>
      <c r="AE287" s="65"/>
      <c r="AF287" s="488">
        <f t="shared" ref="AF287:AU288" si="74">AF286</f>
        <v>0</v>
      </c>
      <c r="AG287" s="487">
        <f t="shared" si="74"/>
        <v>0</v>
      </c>
      <c r="AH287" s="487">
        <f t="shared" si="74"/>
        <v>0</v>
      </c>
      <c r="AI287" s="487">
        <f t="shared" si="74"/>
        <v>0</v>
      </c>
      <c r="AJ287" s="487">
        <f t="shared" si="74"/>
        <v>-1</v>
      </c>
      <c r="AK287" s="487">
        <f t="shared" si="74"/>
        <v>-1</v>
      </c>
      <c r="AL287" s="487">
        <f t="shared" si="74"/>
        <v>-1</v>
      </c>
      <c r="AM287" s="487">
        <f t="shared" si="74"/>
        <v>-1</v>
      </c>
      <c r="AN287" s="487">
        <f t="shared" si="74"/>
        <v>0</v>
      </c>
      <c r="AO287" s="487">
        <f t="shared" si="74"/>
        <v>-1</v>
      </c>
      <c r="AP287" s="487">
        <f t="shared" si="74"/>
        <v>-1</v>
      </c>
      <c r="AQ287" s="487">
        <f t="shared" si="74"/>
        <v>0</v>
      </c>
      <c r="AR287" s="487">
        <f t="shared" si="74"/>
        <v>0</v>
      </c>
      <c r="AS287" s="487">
        <f t="shared" si="74"/>
        <v>0</v>
      </c>
      <c r="AT287" s="487">
        <f t="shared" si="74"/>
        <v>0</v>
      </c>
      <c r="AU287" s="493">
        <f t="shared" si="74"/>
        <v>0</v>
      </c>
      <c r="AV287" s="488" t="str">
        <f t="shared" si="65"/>
        <v/>
      </c>
      <c r="AW287" s="487" t="str">
        <f t="shared" si="65"/>
        <v/>
      </c>
      <c r="AX287" s="487" t="str">
        <f t="shared" si="65"/>
        <v/>
      </c>
      <c r="AY287" s="487" t="str">
        <f t="shared" si="65"/>
        <v/>
      </c>
      <c r="AZ287" s="487">
        <f t="shared" si="65"/>
        <v>0</v>
      </c>
      <c r="BA287" s="487">
        <f t="shared" si="65"/>
        <v>0</v>
      </c>
      <c r="BB287" s="487">
        <f t="shared" si="65"/>
        <v>0</v>
      </c>
      <c r="BC287" s="487">
        <f t="shared" si="65"/>
        <v>0</v>
      </c>
      <c r="BD287" s="487" t="str">
        <f t="shared" si="65"/>
        <v/>
      </c>
      <c r="BE287" s="487">
        <f t="shared" si="65"/>
        <v>0</v>
      </c>
      <c r="BF287" s="487">
        <f t="shared" si="65"/>
        <v>0</v>
      </c>
      <c r="BG287" s="487" t="str">
        <f t="shared" si="65"/>
        <v/>
      </c>
      <c r="BH287" s="487" t="str">
        <f t="shared" si="65"/>
        <v/>
      </c>
      <c r="BI287" s="487" t="str">
        <f t="shared" si="65"/>
        <v/>
      </c>
      <c r="BJ287" s="487" t="str">
        <f t="shared" si="71"/>
        <v/>
      </c>
      <c r="BK287" s="489" t="str">
        <f t="shared" si="71"/>
        <v/>
      </c>
      <c r="BL287" s="495" t="str">
        <f t="shared" si="66"/>
        <v/>
      </c>
      <c r="BM287" s="487" t="str">
        <f t="shared" si="66"/>
        <v/>
      </c>
      <c r="BN287" s="487" t="str">
        <f t="shared" si="66"/>
        <v/>
      </c>
      <c r="BO287" s="487" t="str">
        <f t="shared" si="66"/>
        <v/>
      </c>
      <c r="BP287" s="487">
        <f t="shared" si="66"/>
        <v>0</v>
      </c>
      <c r="BQ287" s="487">
        <f t="shared" si="66"/>
        <v>0</v>
      </c>
      <c r="BR287" s="487">
        <f t="shared" si="66"/>
        <v>0</v>
      </c>
      <c r="BS287" s="487">
        <f t="shared" si="66"/>
        <v>0</v>
      </c>
      <c r="BT287" s="487" t="str">
        <f t="shared" si="66"/>
        <v/>
      </c>
      <c r="BU287" s="487">
        <f t="shared" si="66"/>
        <v>0</v>
      </c>
      <c r="BV287" s="487">
        <f t="shared" si="66"/>
        <v>0</v>
      </c>
      <c r="BW287" s="487" t="str">
        <f t="shared" si="66"/>
        <v/>
      </c>
      <c r="BX287" s="487" t="str">
        <f t="shared" si="66"/>
        <v/>
      </c>
      <c r="BY287" s="487" t="str">
        <f t="shared" si="66"/>
        <v/>
      </c>
      <c r="BZ287" s="487" t="str">
        <f t="shared" si="72"/>
        <v/>
      </c>
      <c r="CA287" s="489" t="str">
        <f t="shared" si="72"/>
        <v/>
      </c>
    </row>
    <row r="288" spans="1:79" s="121" customFormat="1" ht="17.25" hidden="1" customHeight="1" thickBot="1" x14ac:dyDescent="0.3">
      <c r="A288" s="10"/>
      <c r="B288" s="11"/>
      <c r="C288" s="3"/>
      <c r="D288" s="6"/>
      <c r="E288" s="8"/>
      <c r="F288" s="8"/>
      <c r="G288" s="8"/>
      <c r="H288" s="6"/>
      <c r="I288" s="17"/>
      <c r="J288" s="50"/>
      <c r="K288" s="51"/>
      <c r="L288" s="51"/>
      <c r="M288" s="52"/>
      <c r="N288" s="50"/>
      <c r="O288" s="51"/>
      <c r="P288" s="51"/>
      <c r="Q288" s="51"/>
      <c r="R288" s="51"/>
      <c r="S288" s="51"/>
      <c r="T288" s="66"/>
      <c r="U288" s="52"/>
      <c r="V288" s="62"/>
      <c r="W288" s="59"/>
      <c r="X288" s="60"/>
      <c r="Y288" s="70"/>
      <c r="Z288" s="70"/>
      <c r="AA288" s="71"/>
      <c r="AB288" s="61"/>
      <c r="AC288" s="62"/>
      <c r="AD288" s="60"/>
      <c r="AE288" s="66"/>
      <c r="AF288" s="490">
        <f t="shared" si="74"/>
        <v>0</v>
      </c>
      <c r="AG288" s="491">
        <f t="shared" si="74"/>
        <v>0</v>
      </c>
      <c r="AH288" s="491">
        <f t="shared" si="74"/>
        <v>0</v>
      </c>
      <c r="AI288" s="491">
        <f t="shared" si="74"/>
        <v>0</v>
      </c>
      <c r="AJ288" s="491">
        <f t="shared" si="74"/>
        <v>-1</v>
      </c>
      <c r="AK288" s="491">
        <f t="shared" si="74"/>
        <v>-1</v>
      </c>
      <c r="AL288" s="491">
        <f t="shared" si="74"/>
        <v>-1</v>
      </c>
      <c r="AM288" s="491">
        <f t="shared" si="74"/>
        <v>-1</v>
      </c>
      <c r="AN288" s="491">
        <f t="shared" si="74"/>
        <v>0</v>
      </c>
      <c r="AO288" s="491">
        <f t="shared" si="74"/>
        <v>-1</v>
      </c>
      <c r="AP288" s="491">
        <f t="shared" si="74"/>
        <v>-1</v>
      </c>
      <c r="AQ288" s="491">
        <f t="shared" si="74"/>
        <v>0</v>
      </c>
      <c r="AR288" s="491">
        <f t="shared" si="74"/>
        <v>0</v>
      </c>
      <c r="AS288" s="491">
        <f t="shared" si="74"/>
        <v>0</v>
      </c>
      <c r="AT288" s="491">
        <f t="shared" si="74"/>
        <v>0</v>
      </c>
      <c r="AU288" s="494">
        <f t="shared" si="74"/>
        <v>0</v>
      </c>
      <c r="AV288" s="490" t="str">
        <f t="shared" si="65"/>
        <v/>
      </c>
      <c r="AW288" s="491" t="str">
        <f t="shared" si="65"/>
        <v/>
      </c>
      <c r="AX288" s="491" t="str">
        <f t="shared" si="65"/>
        <v/>
      </c>
      <c r="AY288" s="491" t="str">
        <f t="shared" si="65"/>
        <v/>
      </c>
      <c r="AZ288" s="491">
        <f t="shared" si="65"/>
        <v>0</v>
      </c>
      <c r="BA288" s="491">
        <f t="shared" si="65"/>
        <v>0</v>
      </c>
      <c r="BB288" s="491">
        <f t="shared" si="65"/>
        <v>0</v>
      </c>
      <c r="BC288" s="491">
        <f t="shared" si="65"/>
        <v>0</v>
      </c>
      <c r="BD288" s="491" t="str">
        <f t="shared" si="65"/>
        <v/>
      </c>
      <c r="BE288" s="491">
        <f t="shared" si="65"/>
        <v>0</v>
      </c>
      <c r="BF288" s="491">
        <f t="shared" si="65"/>
        <v>0</v>
      </c>
      <c r="BG288" s="491" t="str">
        <f t="shared" si="65"/>
        <v/>
      </c>
      <c r="BH288" s="491" t="str">
        <f t="shared" si="65"/>
        <v/>
      </c>
      <c r="BI288" s="491" t="str">
        <f t="shared" si="65"/>
        <v/>
      </c>
      <c r="BJ288" s="491" t="str">
        <f t="shared" si="71"/>
        <v/>
      </c>
      <c r="BK288" s="492" t="str">
        <f t="shared" si="71"/>
        <v/>
      </c>
      <c r="BL288" s="496" t="str">
        <f t="shared" si="66"/>
        <v/>
      </c>
      <c r="BM288" s="491" t="str">
        <f t="shared" si="66"/>
        <v/>
      </c>
      <c r="BN288" s="491" t="str">
        <f t="shared" si="66"/>
        <v/>
      </c>
      <c r="BO288" s="491" t="str">
        <f t="shared" si="66"/>
        <v/>
      </c>
      <c r="BP288" s="491">
        <f t="shared" si="66"/>
        <v>0</v>
      </c>
      <c r="BQ288" s="491">
        <f t="shared" si="66"/>
        <v>0</v>
      </c>
      <c r="BR288" s="491">
        <f t="shared" si="66"/>
        <v>0</v>
      </c>
      <c r="BS288" s="491">
        <f t="shared" si="66"/>
        <v>0</v>
      </c>
      <c r="BT288" s="491" t="str">
        <f t="shared" si="66"/>
        <v/>
      </c>
      <c r="BU288" s="491">
        <f t="shared" si="66"/>
        <v>0</v>
      </c>
      <c r="BV288" s="491">
        <f t="shared" si="66"/>
        <v>0</v>
      </c>
      <c r="BW288" s="491" t="str">
        <f t="shared" si="66"/>
        <v/>
      </c>
      <c r="BX288" s="491" t="str">
        <f t="shared" si="66"/>
        <v/>
      </c>
      <c r="BY288" s="491" t="str">
        <f t="shared" si="66"/>
        <v/>
      </c>
      <c r="BZ288" s="491" t="str">
        <f t="shared" si="72"/>
        <v/>
      </c>
      <c r="CA288" s="492" t="str">
        <f t="shared" si="72"/>
        <v/>
      </c>
    </row>
    <row r="289" spans="1:79" hidden="1" x14ac:dyDescent="0.3">
      <c r="A289" s="133"/>
      <c r="B289" s="133"/>
      <c r="C289" s="87"/>
      <c r="D289" s="134"/>
      <c r="E289" s="135"/>
      <c r="F289" s="133"/>
      <c r="G289" s="133"/>
      <c r="H289" s="134"/>
      <c r="I289" s="134"/>
      <c r="J289" s="136"/>
      <c r="K289" s="136"/>
      <c r="L289" s="136"/>
      <c r="M289" s="136"/>
      <c r="N289" s="136"/>
      <c r="O289" s="136"/>
      <c r="P289" s="136"/>
      <c r="Q289" s="136"/>
      <c r="R289" s="136"/>
      <c r="S289" s="136"/>
      <c r="T289" s="136"/>
      <c r="U289" s="136"/>
      <c r="V289" s="137"/>
      <c r="W289" s="137"/>
      <c r="X289" s="137"/>
      <c r="Y289" s="137"/>
      <c r="Z289" s="137"/>
      <c r="AA289" s="138"/>
      <c r="AB289" s="137"/>
      <c r="AC289" s="137"/>
      <c r="AD289" s="137"/>
      <c r="AE289" s="137"/>
      <c r="AF289" s="87"/>
      <c r="AG289" s="87"/>
      <c r="AH289" s="87"/>
      <c r="AI289" s="87"/>
      <c r="AJ289" s="87"/>
      <c r="AK289" s="87"/>
      <c r="AL289" s="87"/>
      <c r="AM289" s="485" t="s">
        <v>977</v>
      </c>
      <c r="AN289" s="87"/>
      <c r="AO289" s="87"/>
      <c r="AP289" s="87"/>
      <c r="AQ289" s="87"/>
      <c r="AR289" s="87"/>
      <c r="AS289" s="87"/>
      <c r="AT289" s="87"/>
      <c r="AU289" s="485" t="s">
        <v>977</v>
      </c>
      <c r="AV289" s="486">
        <f>COUNTIF(AV7:AV288,"NCC")</f>
        <v>0</v>
      </c>
      <c r="AW289" s="486">
        <f t="shared" ref="AW289:CA289" si="75">COUNTIF(AW7:AW288,"NCC")</f>
        <v>0</v>
      </c>
      <c r="AX289" s="486">
        <f t="shared" si="75"/>
        <v>0</v>
      </c>
      <c r="AY289" s="486">
        <f t="shared" si="75"/>
        <v>0</v>
      </c>
      <c r="AZ289" s="486">
        <f t="shared" si="75"/>
        <v>0</v>
      </c>
      <c r="BA289" s="486">
        <f t="shared" si="75"/>
        <v>0</v>
      </c>
      <c r="BB289" s="486">
        <f t="shared" si="75"/>
        <v>0</v>
      </c>
      <c r="BC289" s="486">
        <f t="shared" si="75"/>
        <v>0</v>
      </c>
      <c r="BD289" s="486">
        <f t="shared" si="75"/>
        <v>0</v>
      </c>
      <c r="BE289" s="486">
        <f t="shared" si="75"/>
        <v>0</v>
      </c>
      <c r="BF289" s="486">
        <f t="shared" si="75"/>
        <v>0</v>
      </c>
      <c r="BG289" s="486">
        <f t="shared" si="75"/>
        <v>0</v>
      </c>
      <c r="BH289" s="486">
        <f t="shared" si="75"/>
        <v>0</v>
      </c>
      <c r="BI289" s="486">
        <f t="shared" si="75"/>
        <v>0</v>
      </c>
      <c r="BJ289" s="486">
        <f t="shared" si="75"/>
        <v>0</v>
      </c>
      <c r="BK289" s="486">
        <f t="shared" si="75"/>
        <v>0</v>
      </c>
      <c r="BL289" s="486">
        <f t="shared" si="75"/>
        <v>0</v>
      </c>
      <c r="BM289" s="486">
        <f t="shared" si="75"/>
        <v>0</v>
      </c>
      <c r="BN289" s="486">
        <f t="shared" si="75"/>
        <v>0</v>
      </c>
      <c r="BO289" s="486">
        <f t="shared" si="75"/>
        <v>0</v>
      </c>
      <c r="BP289" s="486">
        <f t="shared" si="75"/>
        <v>0</v>
      </c>
      <c r="BQ289" s="486">
        <f t="shared" si="75"/>
        <v>0</v>
      </c>
      <c r="BR289" s="486">
        <f t="shared" si="75"/>
        <v>0</v>
      </c>
      <c r="BS289" s="486">
        <f t="shared" si="75"/>
        <v>0</v>
      </c>
      <c r="BT289" s="486">
        <f t="shared" si="75"/>
        <v>0</v>
      </c>
      <c r="BU289" s="486">
        <f t="shared" si="75"/>
        <v>0</v>
      </c>
      <c r="BV289" s="486">
        <f t="shared" si="75"/>
        <v>0</v>
      </c>
      <c r="BW289" s="486">
        <f t="shared" si="75"/>
        <v>0</v>
      </c>
      <c r="BX289" s="486">
        <f t="shared" si="75"/>
        <v>0</v>
      </c>
      <c r="BY289" s="486">
        <f t="shared" si="75"/>
        <v>0</v>
      </c>
      <c r="BZ289" s="486">
        <f t="shared" si="75"/>
        <v>0</v>
      </c>
      <c r="CA289" s="486">
        <f t="shared" si="75"/>
        <v>0</v>
      </c>
    </row>
    <row r="290" spans="1:79" hidden="1" x14ac:dyDescent="0.3">
      <c r="A290" s="133"/>
      <c r="B290" s="133"/>
      <c r="C290" s="87"/>
      <c r="D290" s="134"/>
      <c r="E290" s="135"/>
      <c r="F290" s="133"/>
      <c r="G290" s="133"/>
      <c r="H290" s="134"/>
      <c r="I290" s="134"/>
      <c r="J290" s="141"/>
      <c r="K290" s="142"/>
      <c r="L290" s="142"/>
      <c r="M290" s="142"/>
      <c r="N290" s="142"/>
      <c r="O290" s="142"/>
      <c r="P290" s="142"/>
      <c r="Q290" s="142"/>
      <c r="R290" s="142"/>
      <c r="S290" s="142"/>
      <c r="T290" s="142"/>
      <c r="U290" s="142"/>
      <c r="V290" s="143" t="s">
        <v>977</v>
      </c>
      <c r="W290" s="143"/>
      <c r="X290" s="144"/>
      <c r="Y290" s="144"/>
      <c r="Z290" s="144"/>
      <c r="AA290" s="141"/>
      <c r="AB290" s="144"/>
      <c r="AC290" s="142" t="s">
        <v>60</v>
      </c>
      <c r="AD290" s="144"/>
      <c r="AE290" s="144"/>
      <c r="AF290" s="87"/>
      <c r="AG290" s="87"/>
      <c r="AH290" s="87"/>
      <c r="AI290" s="87"/>
      <c r="AJ290" s="87"/>
      <c r="AK290" s="87"/>
      <c r="AL290" s="87"/>
      <c r="AM290" s="485" t="s">
        <v>56</v>
      </c>
      <c r="AN290" s="87"/>
      <c r="AO290" s="87"/>
      <c r="AP290" s="87"/>
      <c r="AQ290" s="87"/>
      <c r="AR290" s="87"/>
      <c r="AS290" s="87"/>
      <c r="AT290" s="87"/>
      <c r="AU290" s="485" t="s">
        <v>56</v>
      </c>
      <c r="AV290" s="486">
        <f t="shared" ref="AV290:CA290" si="76">COUNTIF(AV7:AV288,"NC+")</f>
        <v>0</v>
      </c>
      <c r="AW290" s="486">
        <f t="shared" si="76"/>
        <v>0</v>
      </c>
      <c r="AX290" s="486">
        <f t="shared" si="76"/>
        <v>0</v>
      </c>
      <c r="AY290" s="486">
        <f t="shared" si="76"/>
        <v>0</v>
      </c>
      <c r="AZ290" s="486">
        <f t="shared" si="76"/>
        <v>0</v>
      </c>
      <c r="BA290" s="486">
        <f t="shared" si="76"/>
        <v>0</v>
      </c>
      <c r="BB290" s="486">
        <f t="shared" si="76"/>
        <v>0</v>
      </c>
      <c r="BC290" s="486">
        <f t="shared" si="76"/>
        <v>0</v>
      </c>
      <c r="BD290" s="486">
        <f t="shared" si="76"/>
        <v>0</v>
      </c>
      <c r="BE290" s="486">
        <f t="shared" si="76"/>
        <v>0</v>
      </c>
      <c r="BF290" s="486">
        <f t="shared" si="76"/>
        <v>0</v>
      </c>
      <c r="BG290" s="486">
        <f t="shared" si="76"/>
        <v>0</v>
      </c>
      <c r="BH290" s="486">
        <f t="shared" si="76"/>
        <v>0</v>
      </c>
      <c r="BI290" s="486">
        <f t="shared" si="76"/>
        <v>0</v>
      </c>
      <c r="BJ290" s="486">
        <f t="shared" si="76"/>
        <v>0</v>
      </c>
      <c r="BK290" s="486">
        <f t="shared" si="76"/>
        <v>0</v>
      </c>
      <c r="BL290" s="486">
        <f t="shared" si="76"/>
        <v>0</v>
      </c>
      <c r="BM290" s="486">
        <f t="shared" si="76"/>
        <v>0</v>
      </c>
      <c r="BN290" s="486">
        <f t="shared" si="76"/>
        <v>0</v>
      </c>
      <c r="BO290" s="486">
        <f t="shared" si="76"/>
        <v>0</v>
      </c>
      <c r="BP290" s="486">
        <f t="shared" si="76"/>
        <v>0</v>
      </c>
      <c r="BQ290" s="486">
        <f t="shared" si="76"/>
        <v>0</v>
      </c>
      <c r="BR290" s="486">
        <f t="shared" si="76"/>
        <v>0</v>
      </c>
      <c r="BS290" s="486">
        <f t="shared" si="76"/>
        <v>0</v>
      </c>
      <c r="BT290" s="486">
        <f t="shared" si="76"/>
        <v>0</v>
      </c>
      <c r="BU290" s="486">
        <f t="shared" si="76"/>
        <v>0</v>
      </c>
      <c r="BV290" s="486">
        <f t="shared" si="76"/>
        <v>0</v>
      </c>
      <c r="BW290" s="486">
        <f t="shared" si="76"/>
        <v>0</v>
      </c>
      <c r="BX290" s="486">
        <f t="shared" si="76"/>
        <v>0</v>
      </c>
      <c r="BY290" s="486">
        <f t="shared" si="76"/>
        <v>0</v>
      </c>
      <c r="BZ290" s="486">
        <f t="shared" si="76"/>
        <v>0</v>
      </c>
      <c r="CA290" s="486">
        <f t="shared" si="76"/>
        <v>0</v>
      </c>
    </row>
    <row r="291" spans="1:79" hidden="1" x14ac:dyDescent="0.3">
      <c r="A291" s="133"/>
      <c r="B291" s="133"/>
      <c r="C291" s="87"/>
      <c r="D291" s="134"/>
      <c r="E291" s="135"/>
      <c r="F291" s="133"/>
      <c r="G291" s="133"/>
      <c r="H291" s="134"/>
      <c r="I291" s="134"/>
      <c r="J291" s="141"/>
      <c r="K291" s="142"/>
      <c r="L291" s="142"/>
      <c r="M291" s="142"/>
      <c r="N291" s="142"/>
      <c r="O291" s="142"/>
      <c r="P291" s="142"/>
      <c r="Q291" s="142"/>
      <c r="R291" s="142"/>
      <c r="S291" s="142"/>
      <c r="T291" s="142"/>
      <c r="U291" s="142"/>
      <c r="V291" s="143" t="s">
        <v>56</v>
      </c>
      <c r="W291" s="143"/>
      <c r="X291" s="144"/>
      <c r="Y291" s="144"/>
      <c r="Z291" s="144"/>
      <c r="AA291" s="141"/>
      <c r="AB291" s="144"/>
      <c r="AC291" s="142" t="s">
        <v>61</v>
      </c>
      <c r="AD291" s="144"/>
      <c r="AE291" s="144"/>
      <c r="AF291" s="87"/>
      <c r="AG291" s="87"/>
      <c r="AH291" s="87"/>
      <c r="AI291" s="87"/>
      <c r="AJ291" s="87"/>
      <c r="AK291" s="87"/>
      <c r="AL291" s="87"/>
      <c r="AM291" s="139" t="s">
        <v>57</v>
      </c>
      <c r="AN291" s="87"/>
      <c r="AO291" s="87"/>
      <c r="AP291" s="87"/>
      <c r="AQ291" s="87"/>
      <c r="AR291" s="87"/>
      <c r="AS291" s="87"/>
      <c r="AT291" s="87"/>
      <c r="AU291" s="139" t="s">
        <v>57</v>
      </c>
      <c r="AV291" s="140">
        <f t="shared" ref="AV291:CA291" si="77">COUNTIF(AV7:AV288,"nc-")</f>
        <v>0</v>
      </c>
      <c r="AW291" s="140">
        <f t="shared" si="77"/>
        <v>0</v>
      </c>
      <c r="AX291" s="140">
        <f t="shared" si="77"/>
        <v>0</v>
      </c>
      <c r="AY291" s="140">
        <f t="shared" si="77"/>
        <v>0</v>
      </c>
      <c r="AZ291" s="140">
        <f t="shared" si="77"/>
        <v>0</v>
      </c>
      <c r="BA291" s="140">
        <f t="shared" si="77"/>
        <v>0</v>
      </c>
      <c r="BB291" s="140">
        <f t="shared" si="77"/>
        <v>0</v>
      </c>
      <c r="BC291" s="140">
        <f t="shared" si="77"/>
        <v>0</v>
      </c>
      <c r="BD291" s="140">
        <f t="shared" si="77"/>
        <v>0</v>
      </c>
      <c r="BE291" s="140">
        <f t="shared" si="77"/>
        <v>0</v>
      </c>
      <c r="BF291" s="140">
        <f t="shared" si="77"/>
        <v>0</v>
      </c>
      <c r="BG291" s="140">
        <f t="shared" si="77"/>
        <v>0</v>
      </c>
      <c r="BH291" s="140">
        <f t="shared" si="77"/>
        <v>0</v>
      </c>
      <c r="BI291" s="140">
        <f t="shared" si="77"/>
        <v>0</v>
      </c>
      <c r="BJ291" s="140">
        <f t="shared" si="77"/>
        <v>0</v>
      </c>
      <c r="BK291" s="140">
        <f t="shared" si="77"/>
        <v>0</v>
      </c>
      <c r="BL291" s="140">
        <f t="shared" si="77"/>
        <v>0</v>
      </c>
      <c r="BM291" s="140">
        <f t="shared" si="77"/>
        <v>0</v>
      </c>
      <c r="BN291" s="140">
        <f t="shared" si="77"/>
        <v>0</v>
      </c>
      <c r="BO291" s="140">
        <f t="shared" si="77"/>
        <v>0</v>
      </c>
      <c r="BP291" s="140">
        <f t="shared" si="77"/>
        <v>0</v>
      </c>
      <c r="BQ291" s="140">
        <f t="shared" si="77"/>
        <v>0</v>
      </c>
      <c r="BR291" s="140">
        <f t="shared" si="77"/>
        <v>0</v>
      </c>
      <c r="BS291" s="140">
        <f t="shared" si="77"/>
        <v>0</v>
      </c>
      <c r="BT291" s="140">
        <f t="shared" si="77"/>
        <v>0</v>
      </c>
      <c r="BU291" s="140">
        <f t="shared" si="77"/>
        <v>0</v>
      </c>
      <c r="BV291" s="140">
        <f t="shared" si="77"/>
        <v>0</v>
      </c>
      <c r="BW291" s="140">
        <f t="shared" si="77"/>
        <v>0</v>
      </c>
      <c r="BX291" s="140">
        <f t="shared" si="77"/>
        <v>0</v>
      </c>
      <c r="BY291" s="140">
        <f t="shared" si="77"/>
        <v>0</v>
      </c>
      <c r="BZ291" s="140">
        <f t="shared" si="77"/>
        <v>0</v>
      </c>
      <c r="CA291" s="140">
        <f t="shared" si="77"/>
        <v>0</v>
      </c>
    </row>
    <row r="292" spans="1:79" hidden="1" x14ac:dyDescent="0.3">
      <c r="A292" s="133"/>
      <c r="B292" s="133"/>
      <c r="C292" s="87"/>
      <c r="D292" s="134"/>
      <c r="E292" s="135"/>
      <c r="F292" s="133"/>
      <c r="G292" s="133"/>
      <c r="H292" s="134"/>
      <c r="I292" s="134"/>
      <c r="J292" s="141"/>
      <c r="K292" s="142"/>
      <c r="L292" s="142"/>
      <c r="M292" s="142"/>
      <c r="N292" s="142"/>
      <c r="O292" s="142"/>
      <c r="P292" s="142"/>
      <c r="Q292" s="142"/>
      <c r="R292" s="142"/>
      <c r="S292" s="142"/>
      <c r="T292" s="142"/>
      <c r="U292" s="142"/>
      <c r="V292" s="143" t="s">
        <v>57</v>
      </c>
      <c r="W292" s="143"/>
      <c r="X292" s="144"/>
      <c r="Y292" s="144"/>
      <c r="Z292" s="144"/>
      <c r="AA292" s="141"/>
      <c r="AB292" s="144"/>
      <c r="AC292" s="88" t="s">
        <v>279</v>
      </c>
      <c r="AD292" s="144"/>
      <c r="AE292" s="144"/>
      <c r="AF292" s="87"/>
      <c r="AG292" s="87"/>
      <c r="AH292" s="87"/>
      <c r="AI292" s="87"/>
      <c r="AJ292" s="87"/>
      <c r="AK292" s="87"/>
      <c r="AL292" s="87"/>
      <c r="AM292" s="139" t="s">
        <v>58</v>
      </c>
      <c r="AN292" s="87"/>
      <c r="AO292" s="87"/>
      <c r="AP292" s="87"/>
      <c r="AQ292" s="87"/>
      <c r="AR292" s="87"/>
      <c r="AS292" s="87"/>
      <c r="AT292" s="87"/>
      <c r="AU292" s="139" t="s">
        <v>58</v>
      </c>
      <c r="AV292" s="145">
        <f t="shared" ref="AV292:CA292" si="78">COUNTIF(AV7:AV288,"RI")</f>
        <v>0</v>
      </c>
      <c r="AW292" s="145">
        <f t="shared" si="78"/>
        <v>0</v>
      </c>
      <c r="AX292" s="145">
        <f t="shared" si="78"/>
        <v>0</v>
      </c>
      <c r="AY292" s="145">
        <f t="shared" si="78"/>
        <v>0</v>
      </c>
      <c r="AZ292" s="145">
        <f t="shared" si="78"/>
        <v>0</v>
      </c>
      <c r="BA292" s="145">
        <f t="shared" si="78"/>
        <v>0</v>
      </c>
      <c r="BB292" s="145">
        <f t="shared" si="78"/>
        <v>0</v>
      </c>
      <c r="BC292" s="145">
        <f t="shared" si="78"/>
        <v>0</v>
      </c>
      <c r="BD292" s="145">
        <f t="shared" si="78"/>
        <v>0</v>
      </c>
      <c r="BE292" s="145">
        <f t="shared" si="78"/>
        <v>0</v>
      </c>
      <c r="BF292" s="145">
        <f t="shared" si="78"/>
        <v>0</v>
      </c>
      <c r="BG292" s="145">
        <f t="shared" si="78"/>
        <v>0</v>
      </c>
      <c r="BH292" s="145">
        <f t="shared" si="78"/>
        <v>0</v>
      </c>
      <c r="BI292" s="145">
        <f t="shared" si="78"/>
        <v>0</v>
      </c>
      <c r="BJ292" s="145">
        <f t="shared" si="78"/>
        <v>0</v>
      </c>
      <c r="BK292" s="145">
        <f t="shared" si="78"/>
        <v>0</v>
      </c>
      <c r="BL292" s="145">
        <f t="shared" si="78"/>
        <v>0</v>
      </c>
      <c r="BM292" s="145">
        <f t="shared" si="78"/>
        <v>0</v>
      </c>
      <c r="BN292" s="145">
        <f t="shared" si="78"/>
        <v>0</v>
      </c>
      <c r="BO292" s="145">
        <f t="shared" si="78"/>
        <v>0</v>
      </c>
      <c r="BP292" s="145">
        <f t="shared" si="78"/>
        <v>0</v>
      </c>
      <c r="BQ292" s="145">
        <f t="shared" si="78"/>
        <v>0</v>
      </c>
      <c r="BR292" s="145">
        <f t="shared" si="78"/>
        <v>0</v>
      </c>
      <c r="BS292" s="145">
        <f t="shared" si="78"/>
        <v>0</v>
      </c>
      <c r="BT292" s="145">
        <f t="shared" si="78"/>
        <v>0</v>
      </c>
      <c r="BU292" s="145">
        <f t="shared" si="78"/>
        <v>0</v>
      </c>
      <c r="BV292" s="145">
        <f t="shared" si="78"/>
        <v>0</v>
      </c>
      <c r="BW292" s="145">
        <f t="shared" si="78"/>
        <v>0</v>
      </c>
      <c r="BX292" s="145">
        <f t="shared" si="78"/>
        <v>0</v>
      </c>
      <c r="BY292" s="145">
        <f t="shared" si="78"/>
        <v>0</v>
      </c>
      <c r="BZ292" s="145">
        <f t="shared" si="78"/>
        <v>0</v>
      </c>
      <c r="CA292" s="145">
        <f t="shared" si="78"/>
        <v>0</v>
      </c>
    </row>
    <row r="293" spans="1:79" hidden="1" x14ac:dyDescent="0.3">
      <c r="A293" s="133"/>
      <c r="B293" s="133"/>
      <c r="C293" s="87"/>
      <c r="D293" s="134"/>
      <c r="E293" s="135"/>
      <c r="F293" s="133"/>
      <c r="G293" s="133"/>
      <c r="H293" s="134"/>
      <c r="I293" s="134"/>
      <c r="J293" s="74"/>
      <c r="K293" s="142"/>
      <c r="L293" s="142"/>
      <c r="M293" s="142"/>
      <c r="N293" s="142"/>
      <c r="O293" s="142"/>
      <c r="P293" s="142"/>
      <c r="Q293" s="142"/>
      <c r="R293" s="142"/>
      <c r="S293" s="142"/>
      <c r="T293" s="142"/>
      <c r="U293" s="142"/>
      <c r="V293" s="143" t="s">
        <v>58</v>
      </c>
      <c r="W293" s="144"/>
      <c r="X293" s="144"/>
      <c r="Y293" s="144"/>
      <c r="Z293" s="144"/>
      <c r="AA293" s="141"/>
      <c r="AB293" s="144"/>
      <c r="AC293" s="88" t="s">
        <v>278</v>
      </c>
      <c r="AD293" s="144"/>
      <c r="AE293" s="144"/>
      <c r="AF293" s="87"/>
      <c r="AG293" s="87"/>
      <c r="AH293" s="87"/>
      <c r="AI293" s="87"/>
      <c r="AJ293" s="87"/>
      <c r="AK293" s="87"/>
      <c r="AL293" s="87"/>
      <c r="AM293" s="139" t="s">
        <v>59</v>
      </c>
      <c r="AN293" s="87"/>
      <c r="AO293" s="87"/>
      <c r="AP293" s="87"/>
      <c r="AQ293" s="87"/>
      <c r="AR293" s="87"/>
      <c r="AS293" s="87"/>
      <c r="AT293" s="87"/>
      <c r="AU293" s="139" t="s">
        <v>59</v>
      </c>
      <c r="AV293" s="145">
        <f t="shared" ref="AV293:CA293" si="79">COUNTIF(AV7:AV288,"Full")</f>
        <v>0</v>
      </c>
      <c r="AW293" s="145">
        <f t="shared" si="79"/>
        <v>0</v>
      </c>
      <c r="AX293" s="145">
        <f t="shared" si="79"/>
        <v>0</v>
      </c>
      <c r="AY293" s="145">
        <f t="shared" si="79"/>
        <v>0</v>
      </c>
      <c r="AZ293" s="145">
        <f t="shared" si="79"/>
        <v>0</v>
      </c>
      <c r="BA293" s="145">
        <f t="shared" si="79"/>
        <v>0</v>
      </c>
      <c r="BB293" s="145">
        <f t="shared" si="79"/>
        <v>0</v>
      </c>
      <c r="BC293" s="145">
        <f t="shared" si="79"/>
        <v>0</v>
      </c>
      <c r="BD293" s="145">
        <f t="shared" si="79"/>
        <v>0</v>
      </c>
      <c r="BE293" s="145">
        <f t="shared" si="79"/>
        <v>0</v>
      </c>
      <c r="BF293" s="145">
        <f t="shared" si="79"/>
        <v>0</v>
      </c>
      <c r="BG293" s="145">
        <f t="shared" si="79"/>
        <v>0</v>
      </c>
      <c r="BH293" s="145">
        <f t="shared" si="79"/>
        <v>0</v>
      </c>
      <c r="BI293" s="145">
        <f t="shared" si="79"/>
        <v>0</v>
      </c>
      <c r="BJ293" s="145">
        <f t="shared" si="79"/>
        <v>0</v>
      </c>
      <c r="BK293" s="145">
        <f t="shared" si="79"/>
        <v>0</v>
      </c>
      <c r="BL293" s="145">
        <f t="shared" si="79"/>
        <v>0</v>
      </c>
      <c r="BM293" s="145">
        <f t="shared" si="79"/>
        <v>0</v>
      </c>
      <c r="BN293" s="145">
        <f t="shared" si="79"/>
        <v>0</v>
      </c>
      <c r="BO293" s="145">
        <f t="shared" si="79"/>
        <v>0</v>
      </c>
      <c r="BP293" s="145">
        <f t="shared" si="79"/>
        <v>0</v>
      </c>
      <c r="BQ293" s="145">
        <f t="shared" si="79"/>
        <v>0</v>
      </c>
      <c r="BR293" s="145">
        <f t="shared" si="79"/>
        <v>0</v>
      </c>
      <c r="BS293" s="145">
        <f t="shared" si="79"/>
        <v>0</v>
      </c>
      <c r="BT293" s="145">
        <f t="shared" si="79"/>
        <v>0</v>
      </c>
      <c r="BU293" s="145">
        <f t="shared" si="79"/>
        <v>0</v>
      </c>
      <c r="BV293" s="145">
        <f t="shared" si="79"/>
        <v>0</v>
      </c>
      <c r="BW293" s="145">
        <f t="shared" si="79"/>
        <v>0</v>
      </c>
      <c r="BX293" s="145">
        <f t="shared" si="79"/>
        <v>0</v>
      </c>
      <c r="BY293" s="145">
        <f t="shared" si="79"/>
        <v>0</v>
      </c>
      <c r="BZ293" s="145">
        <f t="shared" si="79"/>
        <v>0</v>
      </c>
      <c r="CA293" s="145">
        <f t="shared" si="79"/>
        <v>0</v>
      </c>
    </row>
    <row r="294" spans="1:79" hidden="1" x14ac:dyDescent="0.3">
      <c r="A294" s="133"/>
      <c r="B294" s="133"/>
      <c r="C294" s="87"/>
      <c r="D294" s="134"/>
      <c r="E294" s="135"/>
      <c r="F294" s="133"/>
      <c r="G294" s="133"/>
      <c r="H294" s="134"/>
      <c r="I294" s="134"/>
      <c r="J294" s="146"/>
      <c r="K294" s="142"/>
      <c r="L294" s="142"/>
      <c r="M294" s="142"/>
      <c r="N294" s="142"/>
      <c r="O294" s="142"/>
      <c r="P294" s="142"/>
      <c r="Q294" s="142"/>
      <c r="R294" s="142"/>
      <c r="S294" s="142"/>
      <c r="T294" s="142"/>
      <c r="U294" s="142"/>
      <c r="V294" s="144" t="s">
        <v>59</v>
      </c>
      <c r="W294" s="144"/>
      <c r="X294" s="144"/>
      <c r="Y294" s="144"/>
      <c r="Z294" s="144"/>
      <c r="AA294" s="141"/>
      <c r="AB294" s="144"/>
      <c r="AC294" s="142" t="s">
        <v>86</v>
      </c>
      <c r="AD294" s="144"/>
      <c r="AE294" s="144"/>
      <c r="AM294" s="139" t="s">
        <v>86</v>
      </c>
      <c r="AU294" s="139" t="s">
        <v>86</v>
      </c>
      <c r="AV294" s="145">
        <f t="shared" ref="AV294:CA294" si="80">COUNTIF(AV7:AV288,"tbd")</f>
        <v>63</v>
      </c>
      <c r="AW294" s="145">
        <f t="shared" si="80"/>
        <v>69</v>
      </c>
      <c r="AX294" s="145">
        <f t="shared" si="80"/>
        <v>71</v>
      </c>
      <c r="AY294" s="145">
        <f t="shared" si="80"/>
        <v>67</v>
      </c>
      <c r="AZ294" s="145">
        <f t="shared" si="80"/>
        <v>69</v>
      </c>
      <c r="BA294" s="145">
        <f t="shared" si="80"/>
        <v>65</v>
      </c>
      <c r="BB294" s="145">
        <f t="shared" si="80"/>
        <v>87</v>
      </c>
      <c r="BC294" s="145">
        <f t="shared" si="80"/>
        <v>75</v>
      </c>
      <c r="BD294" s="145">
        <f t="shared" si="80"/>
        <v>73</v>
      </c>
      <c r="BE294" s="145">
        <f t="shared" si="80"/>
        <v>87</v>
      </c>
      <c r="BF294" s="145">
        <f t="shared" si="80"/>
        <v>77</v>
      </c>
      <c r="BG294" s="145">
        <f t="shared" si="80"/>
        <v>0</v>
      </c>
      <c r="BH294" s="145">
        <f t="shared" si="80"/>
        <v>0</v>
      </c>
      <c r="BI294" s="145">
        <f t="shared" si="80"/>
        <v>0</v>
      </c>
      <c r="BJ294" s="145">
        <f t="shared" si="80"/>
        <v>0</v>
      </c>
      <c r="BK294" s="145">
        <f t="shared" si="80"/>
        <v>0</v>
      </c>
      <c r="BL294" s="145">
        <f t="shared" si="80"/>
        <v>0</v>
      </c>
      <c r="BM294" s="145">
        <f t="shared" si="80"/>
        <v>4</v>
      </c>
      <c r="BN294" s="145">
        <f t="shared" si="80"/>
        <v>6</v>
      </c>
      <c r="BO294" s="145">
        <f t="shared" si="80"/>
        <v>4</v>
      </c>
      <c r="BP294" s="145">
        <f t="shared" si="80"/>
        <v>5</v>
      </c>
      <c r="BQ294" s="145">
        <f t="shared" si="80"/>
        <v>2</v>
      </c>
      <c r="BR294" s="145">
        <f t="shared" si="80"/>
        <v>19</v>
      </c>
      <c r="BS294" s="145">
        <f t="shared" si="80"/>
        <v>12</v>
      </c>
      <c r="BT294" s="145">
        <f t="shared" si="80"/>
        <v>6</v>
      </c>
      <c r="BU294" s="145">
        <f t="shared" si="80"/>
        <v>19</v>
      </c>
      <c r="BV294" s="145">
        <f t="shared" si="80"/>
        <v>14</v>
      </c>
      <c r="BW294" s="145">
        <f t="shared" si="80"/>
        <v>0</v>
      </c>
      <c r="BX294" s="145">
        <f t="shared" si="80"/>
        <v>0</v>
      </c>
      <c r="BY294" s="145">
        <f t="shared" si="80"/>
        <v>0</v>
      </c>
      <c r="BZ294" s="145">
        <f t="shared" si="80"/>
        <v>0</v>
      </c>
      <c r="CA294" s="145">
        <f t="shared" si="80"/>
        <v>0</v>
      </c>
    </row>
    <row r="295" spans="1:79" hidden="1" x14ac:dyDescent="0.3">
      <c r="J295" s="146"/>
      <c r="K295" s="142"/>
      <c r="L295" s="142"/>
      <c r="M295" s="142"/>
      <c r="N295" s="142"/>
      <c r="O295" s="142"/>
      <c r="P295" s="142"/>
      <c r="Q295" s="142"/>
      <c r="R295" s="142"/>
      <c r="S295" s="142"/>
      <c r="T295" s="142"/>
      <c r="U295" s="142"/>
      <c r="V295" s="144" t="s">
        <v>86</v>
      </c>
      <c r="W295" s="144"/>
      <c r="X295" s="144"/>
      <c r="Y295" s="144"/>
      <c r="Z295" s="144"/>
      <c r="AA295" s="141"/>
      <c r="AB295" s="144"/>
      <c r="AC295" s="142" t="s">
        <v>68</v>
      </c>
      <c r="AD295" s="144"/>
      <c r="AE295" s="144"/>
    </row>
    <row r="296" spans="1:79" hidden="1" x14ac:dyDescent="0.3">
      <c r="J296" s="141"/>
      <c r="K296" s="142"/>
      <c r="L296" s="142"/>
      <c r="M296" s="142"/>
      <c r="N296" s="142"/>
      <c r="O296" s="142"/>
      <c r="P296" s="142"/>
      <c r="Q296" s="142"/>
      <c r="R296" s="142"/>
      <c r="S296" s="142"/>
      <c r="T296" s="142"/>
      <c r="U296" s="142"/>
      <c r="V296" s="144" t="s">
        <v>68</v>
      </c>
      <c r="W296" s="144"/>
      <c r="X296" s="144"/>
      <c r="Y296" s="144"/>
      <c r="Z296" s="144"/>
      <c r="AA296" s="141"/>
      <c r="AB296" s="144"/>
      <c r="AC296" s="144"/>
      <c r="AD296" s="144"/>
      <c r="AE296" s="144"/>
    </row>
    <row r="297" spans="1:79" hidden="1" x14ac:dyDescent="0.3">
      <c r="J297" s="141"/>
      <c r="K297" s="142"/>
      <c r="L297" s="142"/>
      <c r="M297" s="142"/>
      <c r="N297" s="142"/>
      <c r="O297" s="142"/>
      <c r="P297" s="142"/>
      <c r="Q297" s="142"/>
      <c r="R297" s="142"/>
      <c r="S297" s="142"/>
      <c r="T297" s="142"/>
      <c r="U297" s="150"/>
      <c r="V297" s="151">
        <f>COLUMN(W295)</f>
        <v>23</v>
      </c>
      <c r="W297" s="144"/>
      <c r="X297" s="144"/>
      <c r="Y297" s="144"/>
      <c r="Z297" s="144"/>
      <c r="AA297" s="141"/>
      <c r="AB297" s="144"/>
      <c r="AC297" s="144"/>
      <c r="AD297" s="144"/>
      <c r="AE297" s="144"/>
    </row>
    <row r="298" spans="1:79" hidden="1" x14ac:dyDescent="0.3">
      <c r="J298" s="142"/>
      <c r="K298" s="142"/>
      <c r="L298" s="142"/>
      <c r="M298" s="142"/>
      <c r="N298" s="142"/>
      <c r="O298" s="142"/>
      <c r="P298" s="142"/>
      <c r="Q298" s="142"/>
      <c r="R298" s="142"/>
      <c r="S298" s="142"/>
      <c r="T298" s="142"/>
      <c r="U298" s="150" t="str">
        <f>V290 &amp; ":"</f>
        <v>NCC:</v>
      </c>
      <c r="V298" s="151">
        <f>COUNTIF($V$110:$V$288,$V290)+COUNTIF($W$110:$W$288,$V290)+COUNTIF($V$7:$W$107,$V290)</f>
        <v>0</v>
      </c>
      <c r="W298" s="144"/>
      <c r="X298" s="144"/>
      <c r="Y298" s="144"/>
      <c r="Z298" s="144"/>
      <c r="AA298" s="141"/>
      <c r="AB298" s="144"/>
      <c r="AC298" s="144"/>
      <c r="AD298" s="144"/>
      <c r="AE298" s="144"/>
    </row>
    <row r="299" spans="1:79" hidden="1" x14ac:dyDescent="0.3">
      <c r="J299" s="142"/>
      <c r="K299" s="142"/>
      <c r="L299" s="142"/>
      <c r="M299" s="142"/>
      <c r="N299" s="142"/>
      <c r="O299" s="142"/>
      <c r="P299" s="142"/>
      <c r="Q299" s="142"/>
      <c r="R299" s="142"/>
      <c r="S299" s="142"/>
      <c r="T299" s="142"/>
      <c r="U299" s="150" t="str">
        <f>V291 &amp; ":"</f>
        <v>NC+:</v>
      </c>
      <c r="V299" s="151">
        <f>COUNTIF($V$110:$V$288,$V291)+COUNTIF($W$110:$W$288,$V291)+COUNTIF($V$7:$W$107,$V291)</f>
        <v>0</v>
      </c>
      <c r="W299" s="144"/>
      <c r="X299" s="144"/>
      <c r="Y299" s="144"/>
      <c r="Z299" s="144"/>
      <c r="AA299" s="141"/>
      <c r="AB299" s="144"/>
      <c r="AC299" s="144"/>
      <c r="AD299" s="144"/>
      <c r="AE299" s="144"/>
    </row>
    <row r="300" spans="1:79" hidden="1" x14ac:dyDescent="0.3">
      <c r="J300" s="141"/>
      <c r="K300" s="142"/>
      <c r="L300" s="142"/>
      <c r="M300" s="142"/>
      <c r="N300" s="142"/>
      <c r="O300" s="142"/>
      <c r="P300" s="142"/>
      <c r="Q300" s="142"/>
      <c r="R300" s="142"/>
      <c r="S300" s="142"/>
      <c r="T300" s="142"/>
      <c r="U300" s="150" t="str">
        <f t="shared" ref="U300:U304" si="81">V292 &amp; ":"</f>
        <v>nc-:</v>
      </c>
      <c r="V300" s="151">
        <f t="shared" ref="V300:V304" si="82">COUNTIF($V$110:$V$288,$V292)+COUNTIF($W$110:$W$288,$V292)+COUNTIF($V$7:$W$107,$V292)</f>
        <v>0</v>
      </c>
      <c r="W300" s="144"/>
      <c r="X300" s="144"/>
      <c r="Y300" s="144"/>
      <c r="Z300" s="144"/>
      <c r="AA300" s="141"/>
      <c r="AB300" s="144"/>
      <c r="AC300" s="144"/>
      <c r="AD300" s="144"/>
      <c r="AE300" s="144"/>
    </row>
    <row r="301" spans="1:79" hidden="1" x14ac:dyDescent="0.3">
      <c r="J301" s="141"/>
      <c r="K301" s="142"/>
      <c r="L301" s="142"/>
      <c r="M301" s="142"/>
      <c r="N301" s="142"/>
      <c r="O301" s="142"/>
      <c r="P301" s="142"/>
      <c r="Q301" s="142"/>
      <c r="R301" s="142"/>
      <c r="S301" s="142"/>
      <c r="T301" s="142"/>
      <c r="U301" s="150" t="str">
        <f t="shared" si="81"/>
        <v>RI:</v>
      </c>
      <c r="V301" s="151">
        <f t="shared" si="82"/>
        <v>0</v>
      </c>
      <c r="W301" s="144"/>
      <c r="X301" s="144"/>
      <c r="Y301" s="144"/>
      <c r="Z301" s="144"/>
      <c r="AA301" s="141"/>
      <c r="AB301" s="144"/>
      <c r="AC301" s="144"/>
      <c r="AD301" s="144"/>
      <c r="AE301" s="144"/>
    </row>
    <row r="302" spans="1:79" hidden="1" x14ac:dyDescent="0.3">
      <c r="J302" s="141"/>
      <c r="K302" s="142"/>
      <c r="L302" s="142"/>
      <c r="M302" s="142"/>
      <c r="N302" s="142"/>
      <c r="O302" s="142"/>
      <c r="P302" s="142"/>
      <c r="Q302" s="142"/>
      <c r="R302" s="142"/>
      <c r="S302" s="142"/>
      <c r="T302" s="142"/>
      <c r="U302" s="150" t="str">
        <f t="shared" si="81"/>
        <v>Full:</v>
      </c>
      <c r="V302" s="151">
        <f t="shared" si="82"/>
        <v>0</v>
      </c>
      <c r="W302" s="144"/>
      <c r="X302" s="144"/>
      <c r="Y302" s="144"/>
      <c r="Z302" s="144"/>
      <c r="AA302" s="141"/>
      <c r="AB302" s="144"/>
      <c r="AC302" s="144"/>
      <c r="AD302" s="144"/>
      <c r="AE302" s="144"/>
    </row>
    <row r="303" spans="1:79" hidden="1" x14ac:dyDescent="0.3">
      <c r="J303" s="141"/>
      <c r="K303" s="142"/>
      <c r="L303" s="142"/>
      <c r="M303" s="142"/>
      <c r="N303" s="142"/>
      <c r="O303" s="142"/>
      <c r="P303" s="142"/>
      <c r="Q303" s="142"/>
      <c r="R303" s="142"/>
      <c r="S303" s="142"/>
      <c r="T303" s="142"/>
      <c r="U303" s="150" t="str">
        <f t="shared" si="81"/>
        <v>tbd:</v>
      </c>
      <c r="V303" s="151">
        <f t="shared" si="82"/>
        <v>106</v>
      </c>
      <c r="W303" s="144"/>
      <c r="X303" s="144"/>
      <c r="Y303" s="144"/>
      <c r="Z303" s="144"/>
      <c r="AA303" s="141"/>
      <c r="AB303" s="144"/>
      <c r="AC303" s="144"/>
      <c r="AD303" s="144"/>
      <c r="AE303" s="144"/>
    </row>
    <row r="304" spans="1:79" hidden="1" x14ac:dyDescent="0.3">
      <c r="J304" s="141"/>
      <c r="U304" s="150" t="str">
        <f t="shared" si="81"/>
        <v>n/a:</v>
      </c>
      <c r="V304" s="151">
        <f t="shared" si="82"/>
        <v>0</v>
      </c>
    </row>
    <row r="305" spans="10:21" hidden="1" x14ac:dyDescent="0.3">
      <c r="J305" s="74"/>
      <c r="U305" s="142"/>
    </row>
    <row r="306" spans="10:21" hidden="1" x14ac:dyDescent="0.3">
      <c r="J306" s="146"/>
    </row>
    <row r="307" spans="10:21" hidden="1" x14ac:dyDescent="0.3">
      <c r="J307" s="146"/>
    </row>
    <row r="308" spans="10:21" hidden="1" x14ac:dyDescent="0.3">
      <c r="J308" s="141"/>
    </row>
    <row r="309" spans="10:21" x14ac:dyDescent="0.3">
      <c r="J309" s="141"/>
    </row>
  </sheetData>
  <sheetProtection algorithmName="SHA-512" hashValue="OvJK+EG+pa+1Bu2SbW+gJGG7iYPnL/VVm2WrI/Rzn4UO40ia1F9eGZ6roo1bhuojhwAhtFRi8oaGcC6hgUkGjQ==" saltValue="vn5D91ldNtRnmiAE79gUtw==" spinCount="100000" sheet="1" objects="1" scenarios="1" formatCells="0" formatColumns="0" formatRows="0" insertHyperlinks="0" autoFilter="0"/>
  <mergeCells count="367">
    <mergeCell ref="B1:C1"/>
    <mergeCell ref="D1:G4"/>
    <mergeCell ref="J1:U1"/>
    <mergeCell ref="V1:AB1"/>
    <mergeCell ref="B2:C2"/>
    <mergeCell ref="J2:K2"/>
    <mergeCell ref="L2:U2"/>
    <mergeCell ref="W2:AB2"/>
    <mergeCell ref="B3:C3"/>
    <mergeCell ref="J3:K3"/>
    <mergeCell ref="L3:U3"/>
    <mergeCell ref="W3:AB3"/>
    <mergeCell ref="B4:C4"/>
    <mergeCell ref="J4:K4"/>
    <mergeCell ref="L4:U4"/>
    <mergeCell ref="A5:G5"/>
    <mergeCell ref="J5:U5"/>
    <mergeCell ref="V5:Z5"/>
    <mergeCell ref="AA5:AB5"/>
    <mergeCell ref="K8:L8"/>
    <mergeCell ref="M8:O8"/>
    <mergeCell ref="P8:R8"/>
    <mergeCell ref="V8:W8"/>
    <mergeCell ref="K9:L9"/>
    <mergeCell ref="M9:O9"/>
    <mergeCell ref="P9:R9"/>
    <mergeCell ref="V9:W9"/>
    <mergeCell ref="AC5:AE5"/>
    <mergeCell ref="K6:L6"/>
    <mergeCell ref="M6:O6"/>
    <mergeCell ref="P6:R6"/>
    <mergeCell ref="V6:W6"/>
    <mergeCell ref="K7:L7"/>
    <mergeCell ref="M7:O7"/>
    <mergeCell ref="P7:R7"/>
    <mergeCell ref="V7:W7"/>
    <mergeCell ref="K12:L12"/>
    <mergeCell ref="M12:O12"/>
    <mergeCell ref="P12:R12"/>
    <mergeCell ref="V12:W12"/>
    <mergeCell ref="K13:L13"/>
    <mergeCell ref="M13:O13"/>
    <mergeCell ref="P13:R13"/>
    <mergeCell ref="V13:W13"/>
    <mergeCell ref="K10:L10"/>
    <mergeCell ref="M10:O10"/>
    <mergeCell ref="P10:R10"/>
    <mergeCell ref="V10:W10"/>
    <mergeCell ref="K11:L11"/>
    <mergeCell ref="M11:O11"/>
    <mergeCell ref="P11:R11"/>
    <mergeCell ref="V11:W11"/>
    <mergeCell ref="K16:L16"/>
    <mergeCell ref="M16:O16"/>
    <mergeCell ref="P16:R16"/>
    <mergeCell ref="V16:W16"/>
    <mergeCell ref="K17:L17"/>
    <mergeCell ref="M17:O17"/>
    <mergeCell ref="P17:R17"/>
    <mergeCell ref="V17:W17"/>
    <mergeCell ref="K14:L14"/>
    <mergeCell ref="M14:O14"/>
    <mergeCell ref="P14:R14"/>
    <mergeCell ref="V14:W14"/>
    <mergeCell ref="K15:L15"/>
    <mergeCell ref="M15:O15"/>
    <mergeCell ref="P15:R15"/>
    <mergeCell ref="V15:W15"/>
    <mergeCell ref="K20:L20"/>
    <mergeCell ref="M20:O20"/>
    <mergeCell ref="P20:R20"/>
    <mergeCell ref="V20:W20"/>
    <mergeCell ref="K21:L21"/>
    <mergeCell ref="M21:O21"/>
    <mergeCell ref="P21:R21"/>
    <mergeCell ref="V21:W21"/>
    <mergeCell ref="K18:L18"/>
    <mergeCell ref="M18:O18"/>
    <mergeCell ref="P18:R18"/>
    <mergeCell ref="V18:W18"/>
    <mergeCell ref="K19:L19"/>
    <mergeCell ref="M19:O19"/>
    <mergeCell ref="P19:R19"/>
    <mergeCell ref="V19:W19"/>
    <mergeCell ref="K24:L24"/>
    <mergeCell ref="M24:O24"/>
    <mergeCell ref="P24:R24"/>
    <mergeCell ref="V24:W24"/>
    <mergeCell ref="K25:L25"/>
    <mergeCell ref="M25:O25"/>
    <mergeCell ref="P25:R25"/>
    <mergeCell ref="V25:W25"/>
    <mergeCell ref="K22:L22"/>
    <mergeCell ref="M22:O22"/>
    <mergeCell ref="P22:R22"/>
    <mergeCell ref="V22:W22"/>
    <mergeCell ref="K23:L23"/>
    <mergeCell ref="M23:O23"/>
    <mergeCell ref="P23:R23"/>
    <mergeCell ref="V23:W23"/>
    <mergeCell ref="K28:L28"/>
    <mergeCell ref="M28:O28"/>
    <mergeCell ref="P28:R28"/>
    <mergeCell ref="V28:W28"/>
    <mergeCell ref="K29:L29"/>
    <mergeCell ref="M29:O29"/>
    <mergeCell ref="P29:R29"/>
    <mergeCell ref="V29:W29"/>
    <mergeCell ref="K26:L26"/>
    <mergeCell ref="M26:O26"/>
    <mergeCell ref="P26:R26"/>
    <mergeCell ref="V26:W26"/>
    <mergeCell ref="K27:L27"/>
    <mergeCell ref="M27:O27"/>
    <mergeCell ref="P27:R27"/>
    <mergeCell ref="V27:W27"/>
    <mergeCell ref="K32:L32"/>
    <mergeCell ref="M32:O32"/>
    <mergeCell ref="P32:R32"/>
    <mergeCell ref="V32:W32"/>
    <mergeCell ref="K33:L33"/>
    <mergeCell ref="M33:O33"/>
    <mergeCell ref="P33:R33"/>
    <mergeCell ref="V33:W33"/>
    <mergeCell ref="K30:L30"/>
    <mergeCell ref="M30:O30"/>
    <mergeCell ref="P30:R30"/>
    <mergeCell ref="V30:W30"/>
    <mergeCell ref="K31:L31"/>
    <mergeCell ref="M31:O31"/>
    <mergeCell ref="P31:R31"/>
    <mergeCell ref="V31:W31"/>
    <mergeCell ref="K36:L36"/>
    <mergeCell ref="M36:O36"/>
    <mergeCell ref="P36:R36"/>
    <mergeCell ref="V36:W36"/>
    <mergeCell ref="K37:L37"/>
    <mergeCell ref="M37:O37"/>
    <mergeCell ref="P37:R37"/>
    <mergeCell ref="V37:W37"/>
    <mergeCell ref="K34:L34"/>
    <mergeCell ref="M34:O34"/>
    <mergeCell ref="P34:R34"/>
    <mergeCell ref="V34:W34"/>
    <mergeCell ref="K35:L35"/>
    <mergeCell ref="M35:O35"/>
    <mergeCell ref="P35:R35"/>
    <mergeCell ref="V35:W35"/>
    <mergeCell ref="K40:L40"/>
    <mergeCell ref="M40:O40"/>
    <mergeCell ref="P40:R40"/>
    <mergeCell ref="V40:W40"/>
    <mergeCell ref="K41:L41"/>
    <mergeCell ref="M41:O41"/>
    <mergeCell ref="P41:R41"/>
    <mergeCell ref="V41:W41"/>
    <mergeCell ref="K38:L38"/>
    <mergeCell ref="M38:O38"/>
    <mergeCell ref="P38:R38"/>
    <mergeCell ref="V38:W38"/>
    <mergeCell ref="K39:L39"/>
    <mergeCell ref="M39:O39"/>
    <mergeCell ref="P39:R39"/>
    <mergeCell ref="V39:W39"/>
    <mergeCell ref="K44:L44"/>
    <mergeCell ref="M44:O44"/>
    <mergeCell ref="P44:R44"/>
    <mergeCell ref="V44:W44"/>
    <mergeCell ref="K45:L45"/>
    <mergeCell ref="M45:O45"/>
    <mergeCell ref="P45:R45"/>
    <mergeCell ref="V45:W45"/>
    <mergeCell ref="K42:L42"/>
    <mergeCell ref="M42:O42"/>
    <mergeCell ref="P42:R42"/>
    <mergeCell ref="V42:W42"/>
    <mergeCell ref="K43:L43"/>
    <mergeCell ref="M43:O43"/>
    <mergeCell ref="P43:R43"/>
    <mergeCell ref="V43:W43"/>
    <mergeCell ref="K48:L48"/>
    <mergeCell ref="M48:O48"/>
    <mergeCell ref="P48:R48"/>
    <mergeCell ref="V48:W48"/>
    <mergeCell ref="K49:L49"/>
    <mergeCell ref="M49:O49"/>
    <mergeCell ref="P49:R49"/>
    <mergeCell ref="V49:W49"/>
    <mergeCell ref="K46:L46"/>
    <mergeCell ref="M46:O46"/>
    <mergeCell ref="P46:R46"/>
    <mergeCell ref="V46:W46"/>
    <mergeCell ref="K47:L47"/>
    <mergeCell ref="M47:O47"/>
    <mergeCell ref="P47:R47"/>
    <mergeCell ref="V47:W47"/>
    <mergeCell ref="K52:L52"/>
    <mergeCell ref="M52:O52"/>
    <mergeCell ref="P52:R52"/>
    <mergeCell ref="V52:W52"/>
    <mergeCell ref="K53:L53"/>
    <mergeCell ref="M53:O53"/>
    <mergeCell ref="P53:R53"/>
    <mergeCell ref="V53:W53"/>
    <mergeCell ref="K50:L50"/>
    <mergeCell ref="M50:O50"/>
    <mergeCell ref="P50:R50"/>
    <mergeCell ref="V50:W50"/>
    <mergeCell ref="K51:L51"/>
    <mergeCell ref="M51:O51"/>
    <mergeCell ref="P51:R51"/>
    <mergeCell ref="V51:W51"/>
    <mergeCell ref="K56:L56"/>
    <mergeCell ref="M56:O56"/>
    <mergeCell ref="P56:R56"/>
    <mergeCell ref="V56:W56"/>
    <mergeCell ref="K57:L57"/>
    <mergeCell ref="M57:O57"/>
    <mergeCell ref="P57:R57"/>
    <mergeCell ref="V57:W57"/>
    <mergeCell ref="K54:L54"/>
    <mergeCell ref="M54:O54"/>
    <mergeCell ref="P54:R54"/>
    <mergeCell ref="V54:W54"/>
    <mergeCell ref="K55:L55"/>
    <mergeCell ref="M55:O55"/>
    <mergeCell ref="P55:R55"/>
    <mergeCell ref="V55:W55"/>
    <mergeCell ref="K60:L60"/>
    <mergeCell ref="M60:O60"/>
    <mergeCell ref="P60:R60"/>
    <mergeCell ref="V60:W60"/>
    <mergeCell ref="K61:L61"/>
    <mergeCell ref="M61:O61"/>
    <mergeCell ref="P61:R61"/>
    <mergeCell ref="V61:W61"/>
    <mergeCell ref="K58:L58"/>
    <mergeCell ref="M58:O58"/>
    <mergeCell ref="P58:R58"/>
    <mergeCell ref="V58:W58"/>
    <mergeCell ref="K59:L59"/>
    <mergeCell ref="M59:O59"/>
    <mergeCell ref="P59:R59"/>
    <mergeCell ref="V59:W59"/>
    <mergeCell ref="K64:L64"/>
    <mergeCell ref="M64:O64"/>
    <mergeCell ref="P64:R64"/>
    <mergeCell ref="V64:W64"/>
    <mergeCell ref="K65:L65"/>
    <mergeCell ref="M65:O65"/>
    <mergeCell ref="P65:R65"/>
    <mergeCell ref="V65:W65"/>
    <mergeCell ref="K62:L62"/>
    <mergeCell ref="M62:O62"/>
    <mergeCell ref="P62:R62"/>
    <mergeCell ref="V62:W62"/>
    <mergeCell ref="K63:L63"/>
    <mergeCell ref="M63:O63"/>
    <mergeCell ref="P63:R63"/>
    <mergeCell ref="V63:W63"/>
    <mergeCell ref="A69:C69"/>
    <mergeCell ref="F69:G69"/>
    <mergeCell ref="J69:U69"/>
    <mergeCell ref="V69:Z69"/>
    <mergeCell ref="K66:L66"/>
    <mergeCell ref="M66:O66"/>
    <mergeCell ref="P66:R66"/>
    <mergeCell ref="V66:W66"/>
    <mergeCell ref="K67:L67"/>
    <mergeCell ref="M67:O67"/>
    <mergeCell ref="P67:R67"/>
    <mergeCell ref="V67:W67"/>
    <mergeCell ref="AA69:AB69"/>
    <mergeCell ref="AC69:AE69"/>
    <mergeCell ref="K70:M70"/>
    <mergeCell ref="V70:W70"/>
    <mergeCell ref="K71:M71"/>
    <mergeCell ref="V71:W71"/>
    <mergeCell ref="K68:L68"/>
    <mergeCell ref="M68:O68"/>
    <mergeCell ref="P68:R68"/>
    <mergeCell ref="V68:W68"/>
    <mergeCell ref="K75:M75"/>
    <mergeCell ref="V75:W75"/>
    <mergeCell ref="K76:M76"/>
    <mergeCell ref="V76:W76"/>
    <mergeCell ref="K77:M77"/>
    <mergeCell ref="V77:W77"/>
    <mergeCell ref="K72:M72"/>
    <mergeCell ref="V72:W72"/>
    <mergeCell ref="K73:M73"/>
    <mergeCell ref="V73:W73"/>
    <mergeCell ref="K74:M74"/>
    <mergeCell ref="V74:W74"/>
    <mergeCell ref="K81:M81"/>
    <mergeCell ref="V81:W81"/>
    <mergeCell ref="K82:M82"/>
    <mergeCell ref="V82:W82"/>
    <mergeCell ref="K83:M83"/>
    <mergeCell ref="V83:W83"/>
    <mergeCell ref="K78:M78"/>
    <mergeCell ref="V78:W78"/>
    <mergeCell ref="K79:M79"/>
    <mergeCell ref="V79:W79"/>
    <mergeCell ref="K80:M80"/>
    <mergeCell ref="V80:W80"/>
    <mergeCell ref="K87:M87"/>
    <mergeCell ref="V87:W87"/>
    <mergeCell ref="K88:M88"/>
    <mergeCell ref="V88:W88"/>
    <mergeCell ref="K89:M89"/>
    <mergeCell ref="V89:W89"/>
    <mergeCell ref="K84:M84"/>
    <mergeCell ref="V84:W84"/>
    <mergeCell ref="K85:M85"/>
    <mergeCell ref="V85:W85"/>
    <mergeCell ref="K86:M86"/>
    <mergeCell ref="V86:W86"/>
    <mergeCell ref="K93:M93"/>
    <mergeCell ref="V93:W93"/>
    <mergeCell ref="K94:M94"/>
    <mergeCell ref="V94:W94"/>
    <mergeCell ref="K95:M95"/>
    <mergeCell ref="V95:W95"/>
    <mergeCell ref="K90:M90"/>
    <mergeCell ref="V90:W90"/>
    <mergeCell ref="K91:M91"/>
    <mergeCell ref="V91:W91"/>
    <mergeCell ref="K92:M92"/>
    <mergeCell ref="V92:W92"/>
    <mergeCell ref="K99:M99"/>
    <mergeCell ref="V99:W99"/>
    <mergeCell ref="K100:M100"/>
    <mergeCell ref="V100:W100"/>
    <mergeCell ref="K101:M101"/>
    <mergeCell ref="V101:W101"/>
    <mergeCell ref="K96:M96"/>
    <mergeCell ref="V96:W96"/>
    <mergeCell ref="K97:M97"/>
    <mergeCell ref="V97:W97"/>
    <mergeCell ref="K98:M98"/>
    <mergeCell ref="V98:W98"/>
    <mergeCell ref="K105:M105"/>
    <mergeCell ref="V105:W105"/>
    <mergeCell ref="K106:M106"/>
    <mergeCell ref="V106:W106"/>
    <mergeCell ref="K107:M107"/>
    <mergeCell ref="V107:W107"/>
    <mergeCell ref="K102:M102"/>
    <mergeCell ref="V102:W102"/>
    <mergeCell ref="K103:M103"/>
    <mergeCell ref="V103:W103"/>
    <mergeCell ref="K104:M104"/>
    <mergeCell ref="V104:W104"/>
    <mergeCell ref="A110:I110"/>
    <mergeCell ref="A119:I119"/>
    <mergeCell ref="A128:I128"/>
    <mergeCell ref="A133:I133"/>
    <mergeCell ref="A140:I140"/>
    <mergeCell ref="A146:I146"/>
    <mergeCell ref="AC108:AE108"/>
    <mergeCell ref="A108:C108"/>
    <mergeCell ref="F108:G108"/>
    <mergeCell ref="J108:M108"/>
    <mergeCell ref="N108:U108"/>
    <mergeCell ref="V108:Z108"/>
    <mergeCell ref="AA108:AB108"/>
  </mergeCells>
  <conditionalFormatting sqref="J7:J68 J71:J107 N71:N107 J110:J288 L110:L288 N110:N288">
    <cfRule type="cellIs" dxfId="175" priority="4" stopIfTrue="1" operator="equal">
      <formula>"Not assessed"</formula>
    </cfRule>
    <cfRule type="cellIs" dxfId="174" priority="5" stopIfTrue="1" operator="equal">
      <formula>"NOT CQM certified Subcontractor"</formula>
    </cfRule>
    <cfRule type="cellIs" dxfId="173" priority="6" stopIfTrue="1" operator="equal">
      <formula>"CQM certified Component Vendor"</formula>
    </cfRule>
    <cfRule type="cellIs" dxfId="172" priority="7" stopIfTrue="1" operator="equal">
      <formula>"CQM certified Subcontractor"</formula>
    </cfRule>
    <cfRule type="cellIs" dxfId="171" priority="8" stopIfTrue="1" operator="equal">
      <formula>"NOT CQM certified Component Vendor"</formula>
    </cfRule>
    <cfRule type="cellIs" dxfId="170" priority="19" stopIfTrue="1" operator="equal">
      <formula>"No"</formula>
    </cfRule>
    <cfRule type="cellIs" dxfId="169" priority="20" stopIfTrue="1" operator="equal">
      <formula>"Practice only"</formula>
    </cfRule>
    <cfRule type="cellIs" dxfId="168" priority="21" stopIfTrue="1" operator="equal">
      <formula>"Procedure only"</formula>
    </cfRule>
    <cfRule type="cellIs" dxfId="167" priority="22" stopIfTrue="1" operator="equal">
      <formula>"Yes"</formula>
    </cfRule>
  </conditionalFormatting>
  <conditionalFormatting sqref="J7:J68 V7:V68 J71:J107 N71:N107 V71:V107 J110:J288 L110:L288 N110:N288 V110:W288 AC110:AC288">
    <cfRule type="cellIs" dxfId="166" priority="12" stopIfTrue="1" operator="equal">
      <formula>"tbd"</formula>
    </cfRule>
  </conditionalFormatting>
  <conditionalFormatting sqref="V7:V68 V71:V107 V110:W288">
    <cfRule type="cellIs" dxfId="165" priority="1" stopIfTrue="1" operator="equal">
      <formula>"Not assessed (Subcontractor)"</formula>
    </cfRule>
    <cfRule type="cellIs" dxfId="164" priority="2" stopIfTrue="1" operator="equal">
      <formula>"Not assessed (timing constraints)"</formula>
    </cfRule>
    <cfRule type="cellIs" dxfId="163" priority="3" stopIfTrue="1" operator="equal">
      <formula>"NCC"</formula>
    </cfRule>
    <cfRule type="cellIs" dxfId="162" priority="15" stopIfTrue="1" operator="equal">
      <formula>"Full"</formula>
    </cfRule>
    <cfRule type="cellIs" dxfId="161" priority="16" stopIfTrue="1" operator="equal">
      <formula>"RI"</formula>
    </cfRule>
    <cfRule type="cellIs" dxfId="160" priority="17" stopIfTrue="1" operator="equal">
      <formula>"nc-"</formula>
    </cfRule>
    <cfRule type="cellIs" dxfId="159" priority="18" stopIfTrue="1" operator="equal">
      <formula>"NC+"</formula>
    </cfRule>
  </conditionalFormatting>
  <conditionalFormatting sqref="AC7:AC68 AC71:AC107 AC110:AC288">
    <cfRule type="cellIs" dxfId="158" priority="9" stopIfTrue="1" operator="equal">
      <formula>"Received"</formula>
    </cfRule>
    <cfRule type="cellIs" dxfId="157" priority="10" operator="equal">
      <formula>"Reviewed"</formula>
    </cfRule>
    <cfRule type="cellIs" dxfId="156" priority="14" stopIfTrue="1" operator="equal">
      <formula>"Yes"</formula>
    </cfRule>
  </conditionalFormatting>
  <conditionalFormatting sqref="AC110:AC288 J7:J68 J71:J107 N71:N107 J110:J288 L110:L288 N110:N288 V7:V68 V71:V107 V110:W288">
    <cfRule type="cellIs" dxfId="155" priority="11" stopIfTrue="1" operator="equal">
      <formula>"n/a"</formula>
    </cfRule>
  </conditionalFormatting>
  <conditionalFormatting sqref="AC110:AC288 AC7:AC68 AC71:AC107">
    <cfRule type="cellIs" dxfId="154" priority="13" stopIfTrue="1" operator="equal">
      <formula>"No"</formula>
    </cfRule>
  </conditionalFormatting>
  <dataValidations count="2">
    <dataValidation type="list" allowBlank="1" showInputMessage="1" showErrorMessage="1" sqref="T71:T107" xr:uid="{4EAB651D-474E-45B3-BC04-18A7A2780D08}">
      <formula1>$U$290:$U$294</formula1>
    </dataValidation>
    <dataValidation type="list" allowBlank="1" showInputMessage="1" showErrorMessage="1" sqref="N71:N107" xr:uid="{587311E1-5EB5-4925-802D-BD68FD801416}">
      <formula1>$N$290:$N$294</formula1>
    </dataValidation>
  </dataValidations>
  <hyperlinks>
    <hyperlink ref="D1:G4" location="Coverpage!B56" display="Jump to Coverpage" xr:uid="{C4B73420-E8DB-46FB-B931-3D05AF6468FF}"/>
    <hyperlink ref="V6:W6" r:id="rId1" display="https://cqm8.net/xwiki/bin/view/Guidance and Explanations/CQM Observation Classification/" xr:uid="{1057E5FE-A598-4543-86A3-B44BD432A55D}"/>
  </hyperlinks>
  <pageMargins left="0.70866141732283472" right="0.70866141732283472" top="0.74803149606299213" bottom="0.74803149606299213" header="0.31496062992125984" footer="0.31496062992125984"/>
  <pageSetup paperSize="9" scale="50" fitToHeight="0" orientation="landscape" horizontalDpi="4294967293" r:id="rId2"/>
  <legacyDrawing r:id="rId3"/>
  <extLst>
    <ext xmlns:x14="http://schemas.microsoft.com/office/spreadsheetml/2009/9/main" uri="{CCE6A557-97BC-4b89-ADB6-D9C93CAAB3DF}">
      <x14:dataValidations xmlns:xm="http://schemas.microsoft.com/office/excel/2006/main" count="127">
        <x14:dataValidation type="list" allowBlank="1" showInputMessage="1" showErrorMessage="1" xr:uid="{D905B731-1698-40F7-979C-59501B9B84AC}">
          <x14:formula1>
            <xm:f>SelectionLists!$Q$4:$Q$16</xm:f>
          </x14:formula1>
          <xm:sqref>W110 W119 W128 W133 W140 W146 W148:W288</xm:sqref>
        </x14:dataValidation>
        <x14:dataValidation type="list" allowBlank="1" showInputMessage="1" showErrorMessage="1" xr:uid="{6CD8F4F9-8306-41CD-ADB4-D4115E157674}">
          <x14:formula1>
            <xm:f>SelectionLists!$P$4:$P$16</xm:f>
          </x14:formula1>
          <xm:sqref>V33:V68 W7:W68 W71:W107 V100:V107</xm:sqref>
        </x14:dataValidation>
        <x14:dataValidation type="list" allowBlank="1" showInputMessage="1" showErrorMessage="1" xr:uid="{E2F04188-7B61-4F65-B996-E7FDA9D69B4D}">
          <x14:formula1>
            <xm:f>SelectionLists!$P$4:$P$15</xm:f>
          </x14:formula1>
          <xm:sqref>V110 V119 V128 V133 V140 V146 V148:V288</xm:sqref>
        </x14:dataValidation>
        <x14:dataValidation type="list" allowBlank="1" showInputMessage="1" showErrorMessage="1" xr:uid="{38943CC4-B362-4A65-AC54-B75A4F80EE31}">
          <x14:formula1>
            <xm:f>SelectionLists!$T$4:$T$11</xm:f>
          </x14:formula1>
          <xm:sqref>AC71:AC107 AC110:AC288 AC7:AC68</xm:sqref>
        </x14:dataValidation>
        <x14:dataValidation type="list" allowBlank="1" showInputMessage="1" showErrorMessage="1" xr:uid="{5A4E6E32-B0BD-4CE8-9D9A-4E8B1AF5C2E6}">
          <x14:formula1>
            <xm:f>SelectionLists!$O$4:$O$13</xm:f>
          </x14:formula1>
          <xm:sqref>T110:T288</xm:sqref>
        </x14:dataValidation>
        <x14:dataValidation type="list" allowBlank="1" showInputMessage="1" showErrorMessage="1" xr:uid="{5B1CE5CB-95A6-4B24-888D-6B49999BFA30}">
          <x14:formula1>
            <xm:f>SelectionLists!$N$4:$N$12</xm:f>
          </x14:formula1>
          <xm:sqref>L110:L288 N110:N288</xm:sqref>
        </x14:dataValidation>
        <x14:dataValidation type="list" allowBlank="1" showInputMessage="1" showErrorMessage="1" xr:uid="{A9E0A9A6-184C-4095-86F8-B3E3499CE897}">
          <x14:formula1>
            <xm:f>SelectionLists!$K$4:$K$13</xm:f>
          </x14:formula1>
          <xm:sqref>J7:J68</xm:sqref>
        </x14:dataValidation>
        <x14:dataValidation type="list" allowBlank="1" showInputMessage="1" showErrorMessage="1" xr:uid="{DF52C34E-C41B-4776-8DCE-92F9B5EB1B5F}">
          <x14:formula1>
            <xm:f>SelectionLists!$L$4:$L$15</xm:f>
          </x14:formula1>
          <xm:sqref>J110:J288 J71:J107</xm:sqref>
        </x14:dataValidation>
        <x14:dataValidation type="list" allowBlank="1" showInputMessage="1" showErrorMessage="1" xr:uid="{43ACDB54-0BD7-44AC-853B-52E1482A7EBD}">
          <x14:formula1>
            <xm:f>SelectionLists!P4:P16</xm:f>
          </x14:formula1>
          <xm:sqref>V7</xm:sqref>
        </x14:dataValidation>
        <x14:dataValidation type="list" allowBlank="1" showInputMessage="1" showErrorMessage="1" xr:uid="{20E937CE-6F3C-4C61-A834-01E38A18866D}">
          <x14:formula1>
            <xm:f>SelectionLists!P4:P16</xm:f>
          </x14:formula1>
          <xm:sqref>V8</xm:sqref>
        </x14:dataValidation>
        <x14:dataValidation type="list" allowBlank="1" showInputMessage="1" showErrorMessage="1" xr:uid="{50421064-24A8-4986-BE88-DFE9CB43D8B9}">
          <x14:formula1>
            <xm:f>SelectionLists!P4:P16</xm:f>
          </x14:formula1>
          <xm:sqref>V9</xm:sqref>
        </x14:dataValidation>
        <x14:dataValidation type="list" allowBlank="1" showInputMessage="1" showErrorMessage="1" xr:uid="{1797E06F-E9AD-4A0B-BE07-433CF4D57072}">
          <x14:formula1>
            <xm:f>SelectionLists!P4:P16</xm:f>
          </x14:formula1>
          <xm:sqref>V10</xm:sqref>
        </x14:dataValidation>
        <x14:dataValidation type="list" allowBlank="1" showInputMessage="1" showErrorMessage="1" xr:uid="{5099EAC0-24AE-46E4-946B-935B0CB92329}">
          <x14:formula1>
            <xm:f>SelectionLists!P4:P16</xm:f>
          </x14:formula1>
          <xm:sqref>V11</xm:sqref>
        </x14:dataValidation>
        <x14:dataValidation type="list" allowBlank="1" showInputMessage="1" showErrorMessage="1" xr:uid="{9696B0B8-F92A-4B91-A57C-EE442D612AA3}">
          <x14:formula1>
            <xm:f>SelectionLists!P4:P16</xm:f>
          </x14:formula1>
          <xm:sqref>V12</xm:sqref>
        </x14:dataValidation>
        <x14:dataValidation type="list" allowBlank="1" showInputMessage="1" showErrorMessage="1" xr:uid="{0941F2CB-D460-4D9F-8047-922121503BEC}">
          <x14:formula1>
            <xm:f>SelectionLists!P4:P16</xm:f>
          </x14:formula1>
          <xm:sqref>V13</xm:sqref>
        </x14:dataValidation>
        <x14:dataValidation type="list" allowBlank="1" showInputMessage="1" showErrorMessage="1" xr:uid="{5F65971A-DE3A-4339-9260-6DED4A5961DD}">
          <x14:formula1>
            <xm:f>SelectionLists!P4:P16</xm:f>
          </x14:formula1>
          <xm:sqref>V14</xm:sqref>
        </x14:dataValidation>
        <x14:dataValidation type="list" allowBlank="1" showInputMessage="1" showErrorMessage="1" xr:uid="{E87C2D2A-117F-4FEB-AA20-BB42B33201F7}">
          <x14:formula1>
            <xm:f>SelectionLists!P4:P16</xm:f>
          </x14:formula1>
          <xm:sqref>V15</xm:sqref>
        </x14:dataValidation>
        <x14:dataValidation type="list" allowBlank="1" showInputMessage="1" showErrorMessage="1" xr:uid="{DF381A4D-2FB2-4355-97C0-1F53C0827E25}">
          <x14:formula1>
            <xm:f>SelectionLists!P4:P16</xm:f>
          </x14:formula1>
          <xm:sqref>V16</xm:sqref>
        </x14:dataValidation>
        <x14:dataValidation type="list" allowBlank="1" showInputMessage="1" showErrorMessage="1" xr:uid="{59EB0B2F-29A9-4426-90BC-8848D60C269B}">
          <x14:formula1>
            <xm:f>SelectionLists!P4:P16</xm:f>
          </x14:formula1>
          <xm:sqref>V17</xm:sqref>
        </x14:dataValidation>
        <x14:dataValidation type="list" allowBlank="1" showInputMessage="1" showErrorMessage="1" xr:uid="{85C615BD-28B7-48CB-957B-CBD482E433FF}">
          <x14:formula1>
            <xm:f>SelectionLists!P4:P16</xm:f>
          </x14:formula1>
          <xm:sqref>V18</xm:sqref>
        </x14:dataValidation>
        <x14:dataValidation type="list" allowBlank="1" showInputMessage="1" showErrorMessage="1" xr:uid="{2DC440AB-C6D8-467E-9401-7DD71D68D3A2}">
          <x14:formula1>
            <xm:f>SelectionLists!P4:P16</xm:f>
          </x14:formula1>
          <xm:sqref>V19</xm:sqref>
        </x14:dataValidation>
        <x14:dataValidation type="list" allowBlank="1" showInputMessage="1" showErrorMessage="1" xr:uid="{7ADF91C1-B20A-45AA-82B5-1392BD7D9170}">
          <x14:formula1>
            <xm:f>SelectionLists!P4:P16</xm:f>
          </x14:formula1>
          <xm:sqref>V20</xm:sqref>
        </x14:dataValidation>
        <x14:dataValidation type="list" allowBlank="1" showInputMessage="1" showErrorMessage="1" xr:uid="{02DC57BB-7B3B-458D-A4CD-D1A23BBF1518}">
          <x14:formula1>
            <xm:f>SelectionLists!P4:P16</xm:f>
          </x14:formula1>
          <xm:sqref>V21</xm:sqref>
        </x14:dataValidation>
        <x14:dataValidation type="list" allowBlank="1" showInputMessage="1" showErrorMessage="1" xr:uid="{F7CB6B02-2F84-44C8-AC7C-D2F58A0C9229}">
          <x14:formula1>
            <xm:f>SelectionLists!P4:P16</xm:f>
          </x14:formula1>
          <xm:sqref>V22</xm:sqref>
        </x14:dataValidation>
        <x14:dataValidation type="list" allowBlank="1" showInputMessage="1" showErrorMessage="1" xr:uid="{3D8D9B37-F4E7-4BB1-96A1-2DDEB5752238}">
          <x14:formula1>
            <xm:f>SelectionLists!P4:P16</xm:f>
          </x14:formula1>
          <xm:sqref>V23</xm:sqref>
        </x14:dataValidation>
        <x14:dataValidation type="list" allowBlank="1" showInputMessage="1" showErrorMessage="1" xr:uid="{6EC941ED-5553-4076-B8FA-AFB1B0A5E0CF}">
          <x14:formula1>
            <xm:f>SelectionLists!P4:P16</xm:f>
          </x14:formula1>
          <xm:sqref>V24</xm:sqref>
        </x14:dataValidation>
        <x14:dataValidation type="list" allowBlank="1" showInputMessage="1" showErrorMessage="1" xr:uid="{B5E3B405-671C-4D34-ABC1-3CC4D77EFC5D}">
          <x14:formula1>
            <xm:f>SelectionLists!P4:P16</xm:f>
          </x14:formula1>
          <xm:sqref>V25</xm:sqref>
        </x14:dataValidation>
        <x14:dataValidation type="list" allowBlank="1" showInputMessage="1" showErrorMessage="1" xr:uid="{B01B8693-F971-4AC6-B7BD-1F1D6A5755CC}">
          <x14:formula1>
            <xm:f>SelectionLists!P4:P16</xm:f>
          </x14:formula1>
          <xm:sqref>V26</xm:sqref>
        </x14:dataValidation>
        <x14:dataValidation type="list" allowBlank="1" showInputMessage="1" showErrorMessage="1" xr:uid="{6DC66DD1-3F37-42ED-978E-C1EAD41BA0EB}">
          <x14:formula1>
            <xm:f>SelectionLists!P4:P16</xm:f>
          </x14:formula1>
          <xm:sqref>V27</xm:sqref>
        </x14:dataValidation>
        <x14:dataValidation type="list" allowBlank="1" showInputMessage="1" showErrorMessage="1" xr:uid="{A313C32E-30A1-4027-BFF0-AAD12106BCDC}">
          <x14:formula1>
            <xm:f>SelectionLists!P4:P16</xm:f>
          </x14:formula1>
          <xm:sqref>V28</xm:sqref>
        </x14:dataValidation>
        <x14:dataValidation type="list" allowBlank="1" showInputMessage="1" showErrorMessage="1" xr:uid="{7AA67B3A-9B8E-4D9C-AAAC-1C1D700A1269}">
          <x14:formula1>
            <xm:f>SelectionLists!P4:P16</xm:f>
          </x14:formula1>
          <xm:sqref>V29</xm:sqref>
        </x14:dataValidation>
        <x14:dataValidation type="list" allowBlank="1" showInputMessage="1" showErrorMessage="1" xr:uid="{B78F6945-C669-4048-B26C-48405A6F24BF}">
          <x14:formula1>
            <xm:f>SelectionLists!P4:P16</xm:f>
          </x14:formula1>
          <xm:sqref>V30</xm:sqref>
        </x14:dataValidation>
        <x14:dataValidation type="list" allowBlank="1" showInputMessage="1" showErrorMessage="1" xr:uid="{8B25F69E-FE8A-44FE-9072-E80755E8ABBC}">
          <x14:formula1>
            <xm:f>SelectionLists!P4:P16</xm:f>
          </x14:formula1>
          <xm:sqref>V31</xm:sqref>
        </x14:dataValidation>
        <x14:dataValidation type="list" allowBlank="1" showInputMessage="1" showErrorMessage="1" xr:uid="{1B9122B8-9574-445A-B037-DB3B06A6E6FD}">
          <x14:formula1>
            <xm:f>SelectionLists!P4:P16</xm:f>
          </x14:formula1>
          <xm:sqref>V32</xm:sqref>
        </x14:dataValidation>
        <x14:dataValidation type="list" allowBlank="1" showInputMessage="1" showErrorMessage="1" xr:uid="{AF8E2408-B0A7-42B7-9E58-833277AE2474}">
          <x14:formula1>
            <xm:f>SelectionLists!P4:P16</xm:f>
          </x14:formula1>
          <xm:sqref>V71</xm:sqref>
        </x14:dataValidation>
        <x14:dataValidation type="list" allowBlank="1" showInputMessage="1" showErrorMessage="1" xr:uid="{32415E42-77D5-4DFD-AE5D-8C48E6C09230}">
          <x14:formula1>
            <xm:f>SelectionLists!P4:P16</xm:f>
          </x14:formula1>
          <xm:sqref>V72</xm:sqref>
        </x14:dataValidation>
        <x14:dataValidation type="list" allowBlank="1" showInputMessage="1" showErrorMessage="1" xr:uid="{05111BC5-C4B1-4154-AE24-9F21A9ACC011}">
          <x14:formula1>
            <xm:f>SelectionLists!P4:P16</xm:f>
          </x14:formula1>
          <xm:sqref>V73</xm:sqref>
        </x14:dataValidation>
        <x14:dataValidation type="list" allowBlank="1" showInputMessage="1" showErrorMessage="1" xr:uid="{320E97A6-5703-436A-868D-586CCA1305B4}">
          <x14:formula1>
            <xm:f>SelectionLists!P4:P16</xm:f>
          </x14:formula1>
          <xm:sqref>V74</xm:sqref>
        </x14:dataValidation>
        <x14:dataValidation type="list" allowBlank="1" showInputMessage="1" showErrorMessage="1" xr:uid="{A3326CA0-DA13-4FDD-9DB7-C2E0C1F64DD7}">
          <x14:formula1>
            <xm:f>SelectionLists!P4:P16</xm:f>
          </x14:formula1>
          <xm:sqref>V75</xm:sqref>
        </x14:dataValidation>
        <x14:dataValidation type="list" allowBlank="1" showInputMessage="1" showErrorMessage="1" xr:uid="{63FA996F-24BA-45A3-90D6-CA56EEDB257A}">
          <x14:formula1>
            <xm:f>SelectionLists!P4:P16</xm:f>
          </x14:formula1>
          <xm:sqref>V76</xm:sqref>
        </x14:dataValidation>
        <x14:dataValidation type="list" allowBlank="1" showInputMessage="1" showErrorMessage="1" xr:uid="{82113504-6C64-4EE7-9B5A-DCFC5A6BA9F4}">
          <x14:formula1>
            <xm:f>SelectionLists!P4:P16</xm:f>
          </x14:formula1>
          <xm:sqref>V77</xm:sqref>
        </x14:dataValidation>
        <x14:dataValidation type="list" allowBlank="1" showInputMessage="1" showErrorMessage="1" xr:uid="{D96F71D9-F14A-4FE0-8E77-156259895F56}">
          <x14:formula1>
            <xm:f>SelectionLists!P4:P16</xm:f>
          </x14:formula1>
          <xm:sqref>V78</xm:sqref>
        </x14:dataValidation>
        <x14:dataValidation type="list" allowBlank="1" showInputMessage="1" showErrorMessage="1" xr:uid="{4C15B021-E881-4D2C-9305-03A29398FB71}">
          <x14:formula1>
            <xm:f>SelectionLists!P4:P16</xm:f>
          </x14:formula1>
          <xm:sqref>V79</xm:sqref>
        </x14:dataValidation>
        <x14:dataValidation type="list" allowBlank="1" showInputMessage="1" showErrorMessage="1" xr:uid="{1CB18D1C-4FC5-407F-AA7B-7BEC4637F21A}">
          <x14:formula1>
            <xm:f>SelectionLists!P4:P16</xm:f>
          </x14:formula1>
          <xm:sqref>V80</xm:sqref>
        </x14:dataValidation>
        <x14:dataValidation type="list" allowBlank="1" showInputMessage="1" showErrorMessage="1" xr:uid="{B575D267-FE7C-40D3-B7FF-0B0C3ECB1865}">
          <x14:formula1>
            <xm:f>SelectionLists!P4:P16</xm:f>
          </x14:formula1>
          <xm:sqref>V81</xm:sqref>
        </x14:dataValidation>
        <x14:dataValidation type="list" allowBlank="1" showInputMessage="1" showErrorMessage="1" xr:uid="{5002F1FA-B866-4972-95C6-53266D3D23CF}">
          <x14:formula1>
            <xm:f>SelectionLists!P4:P16</xm:f>
          </x14:formula1>
          <xm:sqref>V82</xm:sqref>
        </x14:dataValidation>
        <x14:dataValidation type="list" allowBlank="1" showInputMessage="1" showErrorMessage="1" xr:uid="{DF69125F-D198-4BCC-A6D4-480F645BDF09}">
          <x14:formula1>
            <xm:f>SelectionLists!P4:P16</xm:f>
          </x14:formula1>
          <xm:sqref>V83</xm:sqref>
        </x14:dataValidation>
        <x14:dataValidation type="list" allowBlank="1" showInputMessage="1" showErrorMessage="1" xr:uid="{3B221EB9-8789-4419-AA8C-F712CD215C60}">
          <x14:formula1>
            <xm:f>SelectionLists!P4:P16</xm:f>
          </x14:formula1>
          <xm:sqref>V84</xm:sqref>
        </x14:dataValidation>
        <x14:dataValidation type="list" allowBlank="1" showInputMessage="1" showErrorMessage="1" xr:uid="{F929C796-8C65-491A-A7C4-BC255608A634}">
          <x14:formula1>
            <xm:f>SelectionLists!P4:P16</xm:f>
          </x14:formula1>
          <xm:sqref>V85</xm:sqref>
        </x14:dataValidation>
        <x14:dataValidation type="list" allowBlank="1" showInputMessage="1" showErrorMessage="1" xr:uid="{59E322E1-C7E3-49BA-9828-697E68AC7B1C}">
          <x14:formula1>
            <xm:f>SelectionLists!P4:P16</xm:f>
          </x14:formula1>
          <xm:sqref>V86</xm:sqref>
        </x14:dataValidation>
        <x14:dataValidation type="list" allowBlank="1" showInputMessage="1" showErrorMessage="1" xr:uid="{8801E057-A365-45C8-8091-EB05285EDC32}">
          <x14:formula1>
            <xm:f>SelectionLists!P4:P16</xm:f>
          </x14:formula1>
          <xm:sqref>V87</xm:sqref>
        </x14:dataValidation>
        <x14:dataValidation type="list" allowBlank="1" showInputMessage="1" showErrorMessage="1" xr:uid="{BAE82800-B7F6-4001-818A-4948B8F34C1E}">
          <x14:formula1>
            <xm:f>SelectionLists!P4:P16</xm:f>
          </x14:formula1>
          <xm:sqref>V88</xm:sqref>
        </x14:dataValidation>
        <x14:dataValidation type="list" allowBlank="1" showInputMessage="1" showErrorMessage="1" xr:uid="{3BAAD008-B85B-496B-8C61-6BA3D8DD74E6}">
          <x14:formula1>
            <xm:f>SelectionLists!P4:P16</xm:f>
          </x14:formula1>
          <xm:sqref>V89</xm:sqref>
        </x14:dataValidation>
        <x14:dataValidation type="list" allowBlank="1" showInputMessage="1" showErrorMessage="1" xr:uid="{2D307AAB-08A4-47F5-B1F4-0F671957C639}">
          <x14:formula1>
            <xm:f>SelectionLists!P4:P16</xm:f>
          </x14:formula1>
          <xm:sqref>V90</xm:sqref>
        </x14:dataValidation>
        <x14:dataValidation type="list" allowBlank="1" showInputMessage="1" showErrorMessage="1" xr:uid="{641E0A27-5D46-432B-A4DE-590DAF72570E}">
          <x14:formula1>
            <xm:f>SelectionLists!P4:P16</xm:f>
          </x14:formula1>
          <xm:sqref>V91</xm:sqref>
        </x14:dataValidation>
        <x14:dataValidation type="list" allowBlank="1" showInputMessage="1" showErrorMessage="1" xr:uid="{4B82A555-8257-43BE-A56C-4FD14A1B906E}">
          <x14:formula1>
            <xm:f>SelectionLists!P4:P16</xm:f>
          </x14:formula1>
          <xm:sqref>V92</xm:sqref>
        </x14:dataValidation>
        <x14:dataValidation type="list" allowBlank="1" showInputMessage="1" showErrorMessage="1" xr:uid="{EE74AF9A-1398-437A-944B-8D3F4B8AF108}">
          <x14:formula1>
            <xm:f>SelectionLists!P4:P16</xm:f>
          </x14:formula1>
          <xm:sqref>V93</xm:sqref>
        </x14:dataValidation>
        <x14:dataValidation type="list" allowBlank="1" showInputMessage="1" showErrorMessage="1" xr:uid="{4A60A2FD-7362-4AF1-A813-63DFC7ACAB2C}">
          <x14:formula1>
            <xm:f>SelectionLists!P4:P16</xm:f>
          </x14:formula1>
          <xm:sqref>V94</xm:sqref>
        </x14:dataValidation>
        <x14:dataValidation type="list" allowBlank="1" showInputMessage="1" showErrorMessage="1" xr:uid="{689E6616-63FB-461D-9AC7-5F173FE467EB}">
          <x14:formula1>
            <xm:f>SelectionLists!P4:P16</xm:f>
          </x14:formula1>
          <xm:sqref>V95</xm:sqref>
        </x14:dataValidation>
        <x14:dataValidation type="list" allowBlank="1" showInputMessage="1" showErrorMessage="1" xr:uid="{97570BD6-CAAE-4BA5-ABAC-6BBCAF5D2AC4}">
          <x14:formula1>
            <xm:f>SelectionLists!P4:P16</xm:f>
          </x14:formula1>
          <xm:sqref>V96</xm:sqref>
        </x14:dataValidation>
        <x14:dataValidation type="list" allowBlank="1" showInputMessage="1" showErrorMessage="1" xr:uid="{64820B69-9476-4C68-927C-A2178AE2E5F2}">
          <x14:formula1>
            <xm:f>SelectionLists!P4:P16</xm:f>
          </x14:formula1>
          <xm:sqref>V97</xm:sqref>
        </x14:dataValidation>
        <x14:dataValidation type="list" allowBlank="1" showInputMessage="1" showErrorMessage="1" xr:uid="{F5609CAE-E70C-401A-B16D-E7DD516C422C}">
          <x14:formula1>
            <xm:f>SelectionLists!P4:P16</xm:f>
          </x14:formula1>
          <xm:sqref>V98</xm:sqref>
        </x14:dataValidation>
        <x14:dataValidation type="list" allowBlank="1" showInputMessage="1" showErrorMessage="1" xr:uid="{336C0CB7-7C9D-4C55-B07A-5F9EF3A15FC0}">
          <x14:formula1>
            <xm:f>SelectionLists!P4:P16</xm:f>
          </x14:formula1>
          <xm:sqref>V99</xm:sqref>
        </x14:dataValidation>
        <x14:dataValidation type="list" allowBlank="1" showInputMessage="1" showErrorMessage="1" xr:uid="{9D44CD5D-5847-4807-A76F-413DCC4CC587}">
          <x14:formula1>
            <xm:f>SelectionLists!P4:P16</xm:f>
          </x14:formula1>
          <xm:sqref>V111</xm:sqref>
        </x14:dataValidation>
        <x14:dataValidation type="list" allowBlank="1" showInputMessage="1" showErrorMessage="1" xr:uid="{63940ABE-18EC-4203-9909-8B59BCE9F820}">
          <x14:formula1>
            <xm:f>SelectionLists!P4:P16</xm:f>
          </x14:formula1>
          <xm:sqref>W111</xm:sqref>
        </x14:dataValidation>
        <x14:dataValidation type="list" allowBlank="1" showInputMessage="1" showErrorMessage="1" xr:uid="{DDD608C7-A3FA-466D-8E56-39A0ED72766F}">
          <x14:formula1>
            <xm:f>SelectionLists!P4:P16</xm:f>
          </x14:formula1>
          <xm:sqref>V112</xm:sqref>
        </x14:dataValidation>
        <x14:dataValidation type="list" allowBlank="1" showInputMessage="1" showErrorMessage="1" xr:uid="{E2E4B6C3-BB6C-4571-B2ED-6A204D6521A2}">
          <x14:formula1>
            <xm:f>SelectionLists!P4:P16</xm:f>
          </x14:formula1>
          <xm:sqref>W112</xm:sqref>
        </x14:dataValidation>
        <x14:dataValidation type="list" allowBlank="1" showInputMessage="1" showErrorMessage="1" xr:uid="{CCC80D61-8B9C-475C-9945-9742AAD6F3FC}">
          <x14:formula1>
            <xm:f>SelectionLists!P4:P16</xm:f>
          </x14:formula1>
          <xm:sqref>V113</xm:sqref>
        </x14:dataValidation>
        <x14:dataValidation type="list" allowBlank="1" showInputMessage="1" showErrorMessage="1" xr:uid="{523032AF-5B50-4A82-B11B-60DA17F3B341}">
          <x14:formula1>
            <xm:f>SelectionLists!P4:P16</xm:f>
          </x14:formula1>
          <xm:sqref>W113</xm:sqref>
        </x14:dataValidation>
        <x14:dataValidation type="list" allowBlank="1" showInputMessage="1" showErrorMessage="1" xr:uid="{B8EB0958-F484-4E43-8CF2-FD6A08C28E21}">
          <x14:formula1>
            <xm:f>SelectionLists!P4:P16</xm:f>
          </x14:formula1>
          <xm:sqref>V114</xm:sqref>
        </x14:dataValidation>
        <x14:dataValidation type="list" allowBlank="1" showInputMessage="1" showErrorMessage="1" xr:uid="{8428FE1F-1623-4068-8F1B-6CB3D96C5C95}">
          <x14:formula1>
            <xm:f>SelectionLists!P4:P16</xm:f>
          </x14:formula1>
          <xm:sqref>W114</xm:sqref>
        </x14:dataValidation>
        <x14:dataValidation type="list" allowBlank="1" showInputMessage="1" showErrorMessage="1" xr:uid="{C537D1E9-F93B-4D12-A0F5-E242E1722B5A}">
          <x14:formula1>
            <xm:f>SelectionLists!P4:P16</xm:f>
          </x14:formula1>
          <xm:sqref>V115</xm:sqref>
        </x14:dataValidation>
        <x14:dataValidation type="list" allowBlank="1" showInputMessage="1" showErrorMessage="1" xr:uid="{6FB59D5A-7326-466C-8A9F-38DEBB755DBA}">
          <x14:formula1>
            <xm:f>SelectionLists!P4:P16</xm:f>
          </x14:formula1>
          <xm:sqref>W115</xm:sqref>
        </x14:dataValidation>
        <x14:dataValidation type="list" allowBlank="1" showInputMessage="1" showErrorMessage="1" xr:uid="{C574F28D-65FB-4C04-BA2C-8969BB825B79}">
          <x14:formula1>
            <xm:f>SelectionLists!P4:P16</xm:f>
          </x14:formula1>
          <xm:sqref>V116</xm:sqref>
        </x14:dataValidation>
        <x14:dataValidation type="list" allowBlank="1" showInputMessage="1" showErrorMessage="1" xr:uid="{8152B80D-76A0-402D-845E-6D6CFEA15326}">
          <x14:formula1>
            <xm:f>SelectionLists!P4:P16</xm:f>
          </x14:formula1>
          <xm:sqref>W116</xm:sqref>
        </x14:dataValidation>
        <x14:dataValidation type="list" allowBlank="1" showInputMessage="1" showErrorMessage="1" xr:uid="{7968B792-4C97-4710-BC6C-311EE4424935}">
          <x14:formula1>
            <xm:f>SelectionLists!P4:P16</xm:f>
          </x14:formula1>
          <xm:sqref>V117</xm:sqref>
        </x14:dataValidation>
        <x14:dataValidation type="list" allowBlank="1" showInputMessage="1" showErrorMessage="1" xr:uid="{718CCE1F-CD2B-4ABC-A46E-0B89FE703A49}">
          <x14:formula1>
            <xm:f>SelectionLists!P4:P16</xm:f>
          </x14:formula1>
          <xm:sqref>W117</xm:sqref>
        </x14:dataValidation>
        <x14:dataValidation type="list" allowBlank="1" showInputMessage="1" showErrorMessage="1" xr:uid="{33BE1329-4C1A-4E9F-BA01-7380F90CAC5B}">
          <x14:formula1>
            <xm:f>SelectionLists!P4:P16</xm:f>
          </x14:formula1>
          <xm:sqref>V118</xm:sqref>
        </x14:dataValidation>
        <x14:dataValidation type="list" allowBlank="1" showInputMessage="1" showErrorMessage="1" xr:uid="{30A38D6E-8025-4542-8C31-B0D1C56C6347}">
          <x14:formula1>
            <xm:f>SelectionLists!P4:P16</xm:f>
          </x14:formula1>
          <xm:sqref>W118</xm:sqref>
        </x14:dataValidation>
        <x14:dataValidation type="list" allowBlank="1" showInputMessage="1" showErrorMessage="1" xr:uid="{4DD9B9F2-A12E-4AB6-9F6D-472E0A4CA973}">
          <x14:formula1>
            <xm:f>SelectionLists!R4:R16</xm:f>
          </x14:formula1>
          <xm:sqref>V120</xm:sqref>
        </x14:dataValidation>
        <x14:dataValidation type="list" allowBlank="1" showInputMessage="1" showErrorMessage="1" xr:uid="{A20DB03F-5A20-4168-AAD5-1CD44AE3B040}">
          <x14:formula1>
            <xm:f>SelectionLists!R4:R16</xm:f>
          </x14:formula1>
          <xm:sqref>W120</xm:sqref>
        </x14:dataValidation>
        <x14:dataValidation type="list" allowBlank="1" showInputMessage="1" showErrorMessage="1" xr:uid="{7EC04E13-A800-46CE-A3C9-24395A273F2A}">
          <x14:formula1>
            <xm:f>SelectionLists!P4:P16</xm:f>
          </x14:formula1>
          <xm:sqref>V121</xm:sqref>
        </x14:dataValidation>
        <x14:dataValidation type="list" allowBlank="1" showInputMessage="1" showErrorMessage="1" xr:uid="{B9C416AF-6F00-432A-B06C-D9E1385C107C}">
          <x14:formula1>
            <xm:f>SelectionLists!P4:P16</xm:f>
          </x14:formula1>
          <xm:sqref>W121</xm:sqref>
        </x14:dataValidation>
        <x14:dataValidation type="list" allowBlank="1" showInputMessage="1" showErrorMessage="1" xr:uid="{83929AE1-47D4-4D3C-8DFB-329271A31EB7}">
          <x14:formula1>
            <xm:f>SelectionLists!P4:P16</xm:f>
          </x14:formula1>
          <xm:sqref>V122</xm:sqref>
        </x14:dataValidation>
        <x14:dataValidation type="list" allowBlank="1" showInputMessage="1" showErrorMessage="1" xr:uid="{52C25ECE-64F1-4C03-BEDB-20A805AD3269}">
          <x14:formula1>
            <xm:f>SelectionLists!P4:P16</xm:f>
          </x14:formula1>
          <xm:sqref>W122</xm:sqref>
        </x14:dataValidation>
        <x14:dataValidation type="list" allowBlank="1" showInputMessage="1" showErrorMessage="1" xr:uid="{31BF47E2-DC85-4A6B-819C-21612139A1F2}">
          <x14:formula1>
            <xm:f>SelectionLists!P4:P16</xm:f>
          </x14:formula1>
          <xm:sqref>V123</xm:sqref>
        </x14:dataValidation>
        <x14:dataValidation type="list" allowBlank="1" showInputMessage="1" showErrorMessage="1" xr:uid="{E8CA0354-2E93-4317-8095-609FA4E6B91F}">
          <x14:formula1>
            <xm:f>SelectionLists!P4:P16</xm:f>
          </x14:formula1>
          <xm:sqref>W123</xm:sqref>
        </x14:dataValidation>
        <x14:dataValidation type="list" allowBlank="1" showInputMessage="1" showErrorMessage="1" xr:uid="{AE12DA46-08A6-4DF2-94F9-7794C2EAF983}">
          <x14:formula1>
            <xm:f>SelectionLists!P4:P16</xm:f>
          </x14:formula1>
          <xm:sqref>V124</xm:sqref>
        </x14:dataValidation>
        <x14:dataValidation type="list" allowBlank="1" showInputMessage="1" showErrorMessage="1" xr:uid="{8EB31E0C-FC4F-4ABC-8E7B-057436879BF5}">
          <x14:formula1>
            <xm:f>SelectionLists!P4:P16</xm:f>
          </x14:formula1>
          <xm:sqref>W124</xm:sqref>
        </x14:dataValidation>
        <x14:dataValidation type="list" allowBlank="1" showInputMessage="1" showErrorMessage="1" xr:uid="{19CD72B3-AD6B-4030-ACD6-0F79DF69F92C}">
          <x14:formula1>
            <xm:f>SelectionLists!P4:P16</xm:f>
          </x14:formula1>
          <xm:sqref>V125</xm:sqref>
        </x14:dataValidation>
        <x14:dataValidation type="list" allowBlank="1" showInputMessage="1" showErrorMessage="1" xr:uid="{B01125C3-0C56-48EC-A566-35F318ECC784}">
          <x14:formula1>
            <xm:f>SelectionLists!P4:P16</xm:f>
          </x14:formula1>
          <xm:sqref>W125</xm:sqref>
        </x14:dataValidation>
        <x14:dataValidation type="list" allowBlank="1" showInputMessage="1" showErrorMessage="1" xr:uid="{35F4360C-7792-41EB-878F-02E9C4147E54}">
          <x14:formula1>
            <xm:f>SelectionLists!P4:P16</xm:f>
          </x14:formula1>
          <xm:sqref>V126</xm:sqref>
        </x14:dataValidation>
        <x14:dataValidation type="list" allowBlank="1" showInputMessage="1" showErrorMessage="1" xr:uid="{111B6435-F14A-42F5-960C-F22D8B8CF83E}">
          <x14:formula1>
            <xm:f>SelectionLists!P4:P16</xm:f>
          </x14:formula1>
          <xm:sqref>W126</xm:sqref>
        </x14:dataValidation>
        <x14:dataValidation type="list" allowBlank="1" showInputMessage="1" showErrorMessage="1" xr:uid="{E22756F9-B41E-4411-9BBA-AE4ECECF7C5D}">
          <x14:formula1>
            <xm:f>SelectionLists!R4:R16</xm:f>
          </x14:formula1>
          <xm:sqref>V127</xm:sqref>
        </x14:dataValidation>
        <x14:dataValidation type="list" allowBlank="1" showInputMessage="1" showErrorMessage="1" xr:uid="{BE2D8653-C8CB-45EA-9961-BB15713E83CF}">
          <x14:formula1>
            <xm:f>SelectionLists!R4:R16</xm:f>
          </x14:formula1>
          <xm:sqref>W127</xm:sqref>
        </x14:dataValidation>
        <x14:dataValidation type="list" allowBlank="1" showInputMessage="1" showErrorMessage="1" xr:uid="{733994CB-0E7C-4BC7-8DA0-CF971750C114}">
          <x14:formula1>
            <xm:f>SelectionLists!R4:R16</xm:f>
          </x14:formula1>
          <xm:sqref>V129</xm:sqref>
        </x14:dataValidation>
        <x14:dataValidation type="list" allowBlank="1" showInputMessage="1" showErrorMessage="1" xr:uid="{F6ECDD8F-E692-46B8-9795-4A06DD3A19D2}">
          <x14:formula1>
            <xm:f>SelectionLists!R4:R16</xm:f>
          </x14:formula1>
          <xm:sqref>W129</xm:sqref>
        </x14:dataValidation>
        <x14:dataValidation type="list" allowBlank="1" showInputMessage="1" showErrorMessage="1" xr:uid="{2FAB83F3-DF39-4128-A303-2011CB8584D3}">
          <x14:formula1>
            <xm:f>SelectionLists!R4:R16</xm:f>
          </x14:formula1>
          <xm:sqref>V130</xm:sqref>
        </x14:dataValidation>
        <x14:dataValidation type="list" allowBlank="1" showInputMessage="1" showErrorMessage="1" xr:uid="{745FC343-7A0E-40EB-95A4-10AB5EEA47CD}">
          <x14:formula1>
            <xm:f>SelectionLists!R4:R16</xm:f>
          </x14:formula1>
          <xm:sqref>W130</xm:sqref>
        </x14:dataValidation>
        <x14:dataValidation type="list" allowBlank="1" showInputMessage="1" showErrorMessage="1" xr:uid="{00B540A9-6249-49A1-BB5C-CDA4F5B53CB9}">
          <x14:formula1>
            <xm:f>SelectionLists!R4:R16</xm:f>
          </x14:formula1>
          <xm:sqref>V131</xm:sqref>
        </x14:dataValidation>
        <x14:dataValidation type="list" allowBlank="1" showInputMessage="1" showErrorMessage="1" xr:uid="{83C13367-AFF6-42ED-8F3A-01D4A43FCDAE}">
          <x14:formula1>
            <xm:f>SelectionLists!R4:R16</xm:f>
          </x14:formula1>
          <xm:sqref>W131</xm:sqref>
        </x14:dataValidation>
        <x14:dataValidation type="list" allowBlank="1" showInputMessage="1" showErrorMessage="1" xr:uid="{965071CD-57F4-4E67-9A66-A9CB8E56EA77}">
          <x14:formula1>
            <xm:f>SelectionLists!R4:R16</xm:f>
          </x14:formula1>
          <xm:sqref>V132</xm:sqref>
        </x14:dataValidation>
        <x14:dataValidation type="list" allowBlank="1" showInputMessage="1" showErrorMessage="1" xr:uid="{56FEC34A-11E2-46E9-B532-1259BB1482FB}">
          <x14:formula1>
            <xm:f>SelectionLists!R4:R16</xm:f>
          </x14:formula1>
          <xm:sqref>W132</xm:sqref>
        </x14:dataValidation>
        <x14:dataValidation type="list" allowBlank="1" showInputMessage="1" showErrorMessage="1" xr:uid="{9CA03274-520C-4489-9AFA-4AF8809D2A6D}">
          <x14:formula1>
            <xm:f>SelectionLists!P4:P16</xm:f>
          </x14:formula1>
          <xm:sqref>V134</xm:sqref>
        </x14:dataValidation>
        <x14:dataValidation type="list" allowBlank="1" showInputMessage="1" showErrorMessage="1" xr:uid="{CCA0AEB0-8929-4F7B-A908-129655FDA292}">
          <x14:formula1>
            <xm:f>SelectionLists!P4:P16</xm:f>
          </x14:formula1>
          <xm:sqref>W134</xm:sqref>
        </x14:dataValidation>
        <x14:dataValidation type="list" allowBlank="1" showInputMessage="1" showErrorMessage="1" xr:uid="{4F06B988-9470-4188-B37C-7DFC03578BA6}">
          <x14:formula1>
            <xm:f>SelectionLists!P4:P16</xm:f>
          </x14:formula1>
          <xm:sqref>V135</xm:sqref>
        </x14:dataValidation>
        <x14:dataValidation type="list" allowBlank="1" showInputMessage="1" showErrorMessage="1" xr:uid="{EDFA1A51-3D0D-45D6-9ACE-7D80D2129916}">
          <x14:formula1>
            <xm:f>SelectionLists!P4:P16</xm:f>
          </x14:formula1>
          <xm:sqref>W135</xm:sqref>
        </x14:dataValidation>
        <x14:dataValidation type="list" allowBlank="1" showInputMessage="1" showErrorMessage="1" xr:uid="{801CA9C3-56D2-481F-BC6F-09FC2D264929}">
          <x14:formula1>
            <xm:f>SelectionLists!P4:P16</xm:f>
          </x14:formula1>
          <xm:sqref>V136</xm:sqref>
        </x14:dataValidation>
        <x14:dataValidation type="list" allowBlank="1" showInputMessage="1" showErrorMessage="1" xr:uid="{2B457319-7817-4AFA-A793-BFCDAA7253B4}">
          <x14:formula1>
            <xm:f>SelectionLists!P4:P16</xm:f>
          </x14:formula1>
          <xm:sqref>W136</xm:sqref>
        </x14:dataValidation>
        <x14:dataValidation type="list" allowBlank="1" showInputMessage="1" showErrorMessage="1" xr:uid="{6F8E6161-A09B-44D5-9730-A53DDC247993}">
          <x14:formula1>
            <xm:f>SelectionLists!P4:P16</xm:f>
          </x14:formula1>
          <xm:sqref>V137</xm:sqref>
        </x14:dataValidation>
        <x14:dataValidation type="list" allowBlank="1" showInputMessage="1" showErrorMessage="1" xr:uid="{79A297BD-92F2-486D-B5A8-F50B79B5FFC2}">
          <x14:formula1>
            <xm:f>SelectionLists!P4:P16</xm:f>
          </x14:formula1>
          <xm:sqref>W137</xm:sqref>
        </x14:dataValidation>
        <x14:dataValidation type="list" allowBlank="1" showInputMessage="1" showErrorMessage="1" xr:uid="{94A9DE12-31D0-48EA-981A-5A06DFF8A718}">
          <x14:formula1>
            <xm:f>SelectionLists!P4:P16</xm:f>
          </x14:formula1>
          <xm:sqref>V138</xm:sqref>
        </x14:dataValidation>
        <x14:dataValidation type="list" allowBlank="1" showInputMessage="1" showErrorMessage="1" xr:uid="{4E1AD7CD-1149-4687-B54A-01BC292748CA}">
          <x14:formula1>
            <xm:f>SelectionLists!P4:P16</xm:f>
          </x14:formula1>
          <xm:sqref>W138</xm:sqref>
        </x14:dataValidation>
        <x14:dataValidation type="list" allowBlank="1" showInputMessage="1" showErrorMessage="1" xr:uid="{FFBD1386-3D21-44FE-91AD-C54EF4CF64A1}">
          <x14:formula1>
            <xm:f>SelectionLists!P4:P16</xm:f>
          </x14:formula1>
          <xm:sqref>V139</xm:sqref>
        </x14:dataValidation>
        <x14:dataValidation type="list" allowBlank="1" showInputMessage="1" showErrorMessage="1" xr:uid="{6FDE064C-FEDC-4479-8348-2A188F259424}">
          <x14:formula1>
            <xm:f>SelectionLists!P4:P16</xm:f>
          </x14:formula1>
          <xm:sqref>W139</xm:sqref>
        </x14:dataValidation>
        <x14:dataValidation type="list" allowBlank="1" showInputMessage="1" showErrorMessage="1" xr:uid="{9210DDB6-38F1-4F46-9FE1-82B4B41BDDAC}">
          <x14:formula1>
            <xm:f>SelectionLists!P4:P16</xm:f>
          </x14:formula1>
          <xm:sqref>V141</xm:sqref>
        </x14:dataValidation>
        <x14:dataValidation type="list" allowBlank="1" showInputMessage="1" showErrorMessage="1" xr:uid="{61D1998A-EEB7-4620-BB06-099B038B3B08}">
          <x14:formula1>
            <xm:f>SelectionLists!P4:P16</xm:f>
          </x14:formula1>
          <xm:sqref>W141</xm:sqref>
        </x14:dataValidation>
        <x14:dataValidation type="list" allowBlank="1" showInputMessage="1" showErrorMessage="1" xr:uid="{D97B59CA-2E7D-4B47-83FA-57CE079D69B5}">
          <x14:formula1>
            <xm:f>SelectionLists!P4:P16</xm:f>
          </x14:formula1>
          <xm:sqref>V142</xm:sqref>
        </x14:dataValidation>
        <x14:dataValidation type="list" allowBlank="1" showInputMessage="1" showErrorMessage="1" xr:uid="{53460161-3619-4DC2-95D8-14569D40B506}">
          <x14:formula1>
            <xm:f>SelectionLists!P4:P16</xm:f>
          </x14:formula1>
          <xm:sqref>W142</xm:sqref>
        </x14:dataValidation>
        <x14:dataValidation type="list" allowBlank="1" showInputMessage="1" showErrorMessage="1" xr:uid="{B8E67897-A2A7-48A3-8B79-0D00276C1FE4}">
          <x14:formula1>
            <xm:f>SelectionLists!P4:P16</xm:f>
          </x14:formula1>
          <xm:sqref>V143</xm:sqref>
        </x14:dataValidation>
        <x14:dataValidation type="list" allowBlank="1" showInputMessage="1" showErrorMessage="1" xr:uid="{B48EBAB1-7FC8-46EA-B21A-FA871E23ED15}">
          <x14:formula1>
            <xm:f>SelectionLists!P4:P16</xm:f>
          </x14:formula1>
          <xm:sqref>W143</xm:sqref>
        </x14:dataValidation>
        <x14:dataValidation type="list" allowBlank="1" showInputMessage="1" showErrorMessage="1" xr:uid="{BAF14334-60A5-49BC-B7ED-A07CF3CE7DAC}">
          <x14:formula1>
            <xm:f>SelectionLists!P4:P16</xm:f>
          </x14:formula1>
          <xm:sqref>V144</xm:sqref>
        </x14:dataValidation>
        <x14:dataValidation type="list" allowBlank="1" showInputMessage="1" showErrorMessage="1" xr:uid="{BB9A92AA-3AB6-467E-9A73-D168B0B2FC64}">
          <x14:formula1>
            <xm:f>SelectionLists!P4:P16</xm:f>
          </x14:formula1>
          <xm:sqref>W144</xm:sqref>
        </x14:dataValidation>
        <x14:dataValidation type="list" allowBlank="1" showInputMessage="1" showErrorMessage="1" xr:uid="{7BFF0D21-E29C-4610-B043-28ED9AFF78B6}">
          <x14:formula1>
            <xm:f>SelectionLists!P4:P16</xm:f>
          </x14:formula1>
          <xm:sqref>V145</xm:sqref>
        </x14:dataValidation>
        <x14:dataValidation type="list" allowBlank="1" showInputMessage="1" showErrorMessage="1" xr:uid="{C19C0343-816D-4DC7-A63D-9E1BAB2338E0}">
          <x14:formula1>
            <xm:f>SelectionLists!P4:P16</xm:f>
          </x14:formula1>
          <xm:sqref>W145</xm:sqref>
        </x14:dataValidation>
        <x14:dataValidation type="list" allowBlank="1" showInputMessage="1" showErrorMessage="1" xr:uid="{29672B21-0EFC-40C8-82F8-04A3078F2D6B}">
          <x14:formula1>
            <xm:f>SelectionLists!P4:P16</xm:f>
          </x14:formula1>
          <xm:sqref>V147</xm:sqref>
        </x14:dataValidation>
        <x14:dataValidation type="list" allowBlank="1" showInputMessage="1" showErrorMessage="1" xr:uid="{8B006DF7-BCF3-469D-83D4-0ACC4DC6131B}">
          <x14:formula1>
            <xm:f>SelectionLists!P4:P16</xm:f>
          </x14:formula1>
          <xm:sqref>W147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b 0 d 9 f 3 9 - 2 c b 6 - 4 a 6 3 - 9 4 7 2 - f f 0 3 b 1 2 9 1 c b b "   x m l n s = " h t t p : / / s c h e m a s . m i c r o s o f t . c o m / D a t a M a s h u p " > A A A A A B Q D A A B Q S w M E F A A C A A g A F F h t W h t D 5 p e k A A A A 9 g A A A B I A H A B D b 2 5 m a W c v U G F j a 2 F n Z S 5 4 b W w g o h g A K K A U A A A A A A A A A A A A A A A A A A A A A A A A A A A A h Y 9 B D o I w F E S v Q r q n L Y i J I Z 8 S w 1 Y S E x P j l p Q K j f A x t F j u 5 s I j e Q U x i r p z O W / e Y u Z + v U E 6 t o 1 3 U b 3 R H S Y k o J x 4 C m V X a q w S M t i j v y K p g G 0 h T 0 W l v E l G E 4 + m T E h t 7 T l m z D l H 3 Y J 2 f c V C z g N 2 y D c 7 W a u 2 I B 9 Z / 5 d 9 j c Y W K B U R s H + N E S E N I k 4 j v q Q c 2 A w h 1 / g V w m n v s / 2 B k A 2 N H X o l F P r Z G t g c g b 0 / i A d Q S w M E F A A C A A g A F F h t 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R Y b V o o i k e 4 D g A A A B E A A A A T A B w A R m 9 y b X V s Y X M v U 2 V j d G l v b j E u b S C i G A A o o B Q A A A A A A A A A A A A A A A A A A A A A A A A A A A A r T k 0 u y c z P U w i G 0 I b W A F B L A Q I t A B Q A A g A I A B R Y b V o b Q + a X p A A A A P Y A A A A S A A A A A A A A A A A A A A A A A A A A A A B D b 2 5 m a W c v U G F j a 2 F n Z S 5 4 b W x Q S w E C L Q A U A A I A C A A U W G 1 a D 8 r p q 6 Q A A A D p A A A A E w A A A A A A A A A A A A A A A A D w A A A A W 0 N v b n R l b n R f V H l w Z X N d L n h t b F B L A Q I t A B Q A A g A I A B R Y b V 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w v S X R l b X M + P C 9 M b 2 N h b F B h Y 2 t h Z 2 V N Z X R h Z G F 0 Y U Z p b G U + F g A A A F B L B Q Y A A A A A A A A A A A A A A A A A A A A A A A A m A Q A A A Q A A A N C M n d 8 B F d E R j H o A w E / C l + s B A A A A j b T j E 5 O y W k q 4 O D 0 l 5 + N x H Q A A A A A C A A A A A A A Q Z g A A A A E A A C A A A A D h S j R L H H j t y 8 n 3 B H u I t k x U h E f I d + C n L k k T Z M 4 q Z A h T + w A A A A A O g A A A A A I A A C A A A A D + G W 8 t Z H O 6 I 3 i k K P u l t t n N f E v 2 g 5 o y w N L 5 / f R z i t d s 5 1 A A A A D s I r x o v g 5 k o n R o j W J b k 6 2 W J w D y 0 7 6 2 T u G P Y r f X B N w B p P o U 2 b i 8 G N W v u 5 x g o 5 B V m e z i 3 E l C 0 9 S I O c r j 2 k a o q u d J Y z 0 C g p V f K b K D m 7 Q J 7 p z Q e E A A A A B j O M i W S 9 n V J + o c H m L h u H p P g n l z A N E p h C o Q G R M c T Z 7 K x E u b M G T c O K F f d x e O Y 3 d s 4 E V E Q z E E r b G B m C y 1 A s O j O P L G < / D a t a M a s h u p > 
</file>

<file path=customXml/itemProps1.xml><?xml version="1.0" encoding="utf-8"?>
<ds:datastoreItem xmlns:ds="http://schemas.openxmlformats.org/officeDocument/2006/customXml" ds:itemID="{9D841F88-DAEB-4942-B8AE-D593ABBC4B3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14</vt:i4>
      </vt:variant>
    </vt:vector>
  </HeadingPairs>
  <TitlesOfParts>
    <vt:vector size="37" baseType="lpstr">
      <vt:lpstr>Audit Report</vt:lpstr>
      <vt:lpstr>Coversheet</vt:lpstr>
      <vt:lpstr>Audit Scope &amp; Compliance</vt:lpstr>
      <vt:lpstr>Components</vt:lpstr>
      <vt:lpstr>QMS - has 9001 Cert</vt:lpstr>
      <vt:lpstr>QMS - NO 9001 Cert</vt:lpstr>
      <vt:lpstr>ic</vt:lpstr>
      <vt:lpstr>icm</vt:lpstr>
      <vt:lpstr>il</vt:lpstr>
      <vt:lpstr>cb</vt:lpstr>
      <vt:lpstr>icc</vt:lpstr>
      <vt:lpstr>p</vt:lpstr>
      <vt:lpstr>iacicm</vt:lpstr>
      <vt:lpstr>bsm</vt:lpstr>
      <vt:lpstr>iacil</vt:lpstr>
      <vt:lpstr>iac</vt:lpstr>
      <vt:lpstr>Audit Agenda</vt:lpstr>
      <vt:lpstr>Audit Attendees List</vt:lpstr>
      <vt:lpstr>Docs</vt:lpstr>
      <vt:lpstr>CAP</vt:lpstr>
      <vt:lpstr>CAP previous</vt:lpstr>
      <vt:lpstr>How to use for CQM</vt:lpstr>
      <vt:lpstr>SelectionLists</vt:lpstr>
      <vt:lpstr>'Audit Report'!Criteria</vt:lpstr>
      <vt:lpstr>'Audit Report'!Print_Area</vt:lpstr>
      <vt:lpstr>bsm!Print_Area</vt:lpstr>
      <vt:lpstr>cb!Print_Area</vt:lpstr>
      <vt:lpstr>iac!Print_Area</vt:lpstr>
      <vt:lpstr>iacicm!Print_Area</vt:lpstr>
      <vt:lpstr>iacil!Print_Area</vt:lpstr>
      <vt:lpstr>ic!Print_Area</vt:lpstr>
      <vt:lpstr>icc!Print_Area</vt:lpstr>
      <vt:lpstr>icm!Print_Area</vt:lpstr>
      <vt:lpstr>il!Print_Area</vt:lpstr>
      <vt:lpstr>p!Print_Area</vt:lpstr>
      <vt:lpstr>'QMS - has 9001 Cert'!Print_Area</vt:lpstr>
      <vt:lpstr>'QMS - NO 9001 Cert'!Print_Area</vt:lpstr>
    </vt:vector>
  </TitlesOfParts>
  <Manager>uwe@trucert.com</Manager>
  <Company>©2023 TruCert Assessment Services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CQMAP - CQM Assessment Plan 2.22 (11011)</dc:title>
  <dc:subject>CQM Assessment Plan</dc:subject>
  <dc:creator>Uwe Trüggelmann</dc:creator>
  <cp:keywords>CQMAP 2.22 (11011) CQM</cp:keywords>
  <dc:description>© 2020 TruCert Assessment Services Inc.</dc:description>
  <cp:lastModifiedBy>Uwe Trüggelmann</cp:lastModifiedBy>
  <cp:lastPrinted>2020-05-12T06:14:00Z</cp:lastPrinted>
  <dcterms:created xsi:type="dcterms:W3CDTF">2010-09-22T06:15:16Z</dcterms:created>
  <dcterms:modified xsi:type="dcterms:W3CDTF">2025-08-13T17:09:21Z</dcterms:modified>
  <cp:category>Uwe Trüggelmann</cp:category>
  <cp:contentStatus>V2.19.1</cp:contentStatus>
</cp:coreProperties>
</file>